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05" windowWidth="10320" windowHeight="6750"/>
  </bookViews>
  <sheets>
    <sheet name="Commandes Fermes" sheetId="1" r:id="rId1"/>
    <sheet name="Résultat" sheetId="2" r:id="rId2"/>
  </sheets>
  <definedNames>
    <definedName name="CE">'Commandes Fermes'!$BP$11:$BP$47</definedName>
    <definedName name="ceh">'Commandes Fermes'!$BH$11:$BH$56</definedName>
    <definedName name="Commune_ZTD">'Commandes Fermes'!$R$11:$S$160</definedName>
    <definedName name="diamcable">'Commandes Fermes'!$BQ$12:$BQ$52</definedName>
    <definedName name="Diamètre_Conduite">'Commandes Fermes'!$BI$11:$BI$24</definedName>
    <definedName name="insee">'Commandes Fermes'!$T$11:$U$36737</definedName>
    <definedName name="insee_col_ab">'Commandes Fermes'!$BE$12:$BE$1613</definedName>
    <definedName name="_xlnm.Print_Area" localSheetId="1">Résultat!$B$1:$G$32</definedName>
  </definedNames>
  <calcPr calcId="145621"/>
</workbook>
</file>

<file path=xl/calcChain.xml><?xml version="1.0" encoding="utf-8"?>
<calcChain xmlns="http://schemas.openxmlformats.org/spreadsheetml/2006/main">
  <c r="BC13" i="1" l="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7"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274" i="1"/>
  <c r="BC275" i="1"/>
  <c r="BC276" i="1"/>
  <c r="BC277" i="1"/>
  <c r="BC278" i="1"/>
  <c r="BC279" i="1"/>
  <c r="BC280" i="1"/>
  <c r="BC281" i="1"/>
  <c r="BC282" i="1"/>
  <c r="BC283" i="1"/>
  <c r="BC284" i="1"/>
  <c r="BC285" i="1"/>
  <c r="BC286" i="1"/>
  <c r="BC287" i="1"/>
  <c r="BC288" i="1"/>
  <c r="BC289" i="1"/>
  <c r="BC290" i="1"/>
  <c r="BC291" i="1"/>
  <c r="BC292" i="1"/>
  <c r="BC293" i="1"/>
  <c r="BC294" i="1"/>
  <c r="BC295" i="1"/>
  <c r="BC296" i="1"/>
  <c r="BC297" i="1"/>
  <c r="BC298" i="1"/>
  <c r="BC299" i="1"/>
  <c r="BC300" i="1"/>
  <c r="BC301" i="1"/>
  <c r="BC302" i="1"/>
  <c r="BC303" i="1"/>
  <c r="BC304" i="1"/>
  <c r="BC305" i="1"/>
  <c r="BC306" i="1"/>
  <c r="BC307" i="1"/>
  <c r="BC308" i="1"/>
  <c r="BC309" i="1"/>
  <c r="BC310" i="1"/>
  <c r="BC311" i="1"/>
  <c r="BC312" i="1"/>
  <c r="BC313" i="1"/>
  <c r="BC314" i="1"/>
  <c r="BC315" i="1"/>
  <c r="BC316" i="1"/>
  <c r="BC317" i="1"/>
  <c r="BC318" i="1"/>
  <c r="BC319" i="1"/>
  <c r="BC320" i="1"/>
  <c r="BC321" i="1"/>
  <c r="BC322" i="1"/>
  <c r="BC323" i="1"/>
  <c r="BC324" i="1"/>
  <c r="BC325" i="1"/>
  <c r="BC326" i="1"/>
  <c r="BC327" i="1"/>
  <c r="BC328" i="1"/>
  <c r="BC329" i="1"/>
  <c r="BC330" i="1"/>
  <c r="BC331" i="1"/>
  <c r="BC332" i="1"/>
  <c r="BC333" i="1"/>
  <c r="BC334" i="1"/>
  <c r="BC335" i="1"/>
  <c r="BC336" i="1"/>
  <c r="BC337" i="1"/>
  <c r="BC338" i="1"/>
  <c r="BC339" i="1"/>
  <c r="BC340" i="1"/>
  <c r="BC341" i="1"/>
  <c r="BC342" i="1"/>
  <c r="BC343" i="1"/>
  <c r="BC344" i="1"/>
  <c r="BC345" i="1"/>
  <c r="BC346" i="1"/>
  <c r="BC347" i="1"/>
  <c r="BC348" i="1"/>
  <c r="BC349" i="1"/>
  <c r="BC350" i="1"/>
  <c r="BC351" i="1"/>
  <c r="BC352" i="1"/>
  <c r="BC353" i="1"/>
  <c r="BC354" i="1"/>
  <c r="BC355" i="1"/>
  <c r="BC356" i="1"/>
  <c r="BC357" i="1"/>
  <c r="BC358" i="1"/>
  <c r="BC359" i="1"/>
  <c r="BC360" i="1"/>
  <c r="BC361" i="1"/>
  <c r="BC362" i="1"/>
  <c r="BC363" i="1"/>
  <c r="BC364" i="1"/>
  <c r="BC365" i="1"/>
  <c r="BC366" i="1"/>
  <c r="BC367" i="1"/>
  <c r="BC368" i="1"/>
  <c r="BC369" i="1"/>
  <c r="BC370" i="1"/>
  <c r="BC371" i="1"/>
  <c r="BC372" i="1"/>
  <c r="BC373" i="1"/>
  <c r="BC374" i="1"/>
  <c r="BC375" i="1"/>
  <c r="BC376" i="1"/>
  <c r="BC377" i="1"/>
  <c r="BC378" i="1"/>
  <c r="BC379" i="1"/>
  <c r="BC380" i="1"/>
  <c r="BC381" i="1"/>
  <c r="BC382" i="1"/>
  <c r="BC383" i="1"/>
  <c r="BC384" i="1"/>
  <c r="BC385" i="1"/>
  <c r="BC386" i="1"/>
  <c r="BC387" i="1"/>
  <c r="BC388" i="1"/>
  <c r="BC389" i="1"/>
  <c r="BC390" i="1"/>
  <c r="BC391" i="1"/>
  <c r="BC392" i="1"/>
  <c r="BC393" i="1"/>
  <c r="BC394" i="1"/>
  <c r="BC395" i="1"/>
  <c r="BC396" i="1"/>
  <c r="BC397" i="1"/>
  <c r="BC398" i="1"/>
  <c r="BC399" i="1"/>
  <c r="BC400" i="1"/>
  <c r="BC401" i="1"/>
  <c r="BC402" i="1"/>
  <c r="BC403" i="1"/>
  <c r="BC404" i="1"/>
  <c r="BC405" i="1"/>
  <c r="BC406" i="1"/>
  <c r="BC407" i="1"/>
  <c r="BC408" i="1"/>
  <c r="BC409" i="1"/>
  <c r="BC410" i="1"/>
  <c r="BC411" i="1"/>
  <c r="BC412" i="1"/>
  <c r="BC413" i="1"/>
  <c r="BC414" i="1"/>
  <c r="BC415" i="1"/>
  <c r="BC416" i="1"/>
  <c r="BC417" i="1"/>
  <c r="BC418" i="1"/>
  <c r="BC419" i="1"/>
  <c r="BC420" i="1"/>
  <c r="BC421" i="1"/>
  <c r="BC422" i="1"/>
  <c r="BC423" i="1"/>
  <c r="BC424" i="1"/>
  <c r="BC425" i="1"/>
  <c r="BC426" i="1"/>
  <c r="BC427" i="1"/>
  <c r="BC428" i="1"/>
  <c r="BC429" i="1"/>
  <c r="BC430" i="1"/>
  <c r="BC431" i="1"/>
  <c r="BC432" i="1"/>
  <c r="BC433" i="1"/>
  <c r="BC434" i="1"/>
  <c r="BC435" i="1"/>
  <c r="BC436" i="1"/>
  <c r="BC437" i="1"/>
  <c r="BC438" i="1"/>
  <c r="BC439" i="1"/>
  <c r="BC440" i="1"/>
  <c r="BC441" i="1"/>
  <c r="BC442" i="1"/>
  <c r="BC443" i="1"/>
  <c r="BC444" i="1"/>
  <c r="BC445" i="1"/>
  <c r="BC446" i="1"/>
  <c r="BC447" i="1"/>
  <c r="BC448" i="1"/>
  <c r="BC449" i="1"/>
  <c r="BC450" i="1"/>
  <c r="BC451" i="1"/>
  <c r="BC452" i="1"/>
  <c r="BC453" i="1"/>
  <c r="BC454" i="1"/>
  <c r="BC455" i="1"/>
  <c r="BC456" i="1"/>
  <c r="BC457" i="1"/>
  <c r="BC458" i="1"/>
  <c r="BC459" i="1"/>
  <c r="BC460" i="1"/>
  <c r="BC461" i="1"/>
  <c r="BC462" i="1"/>
  <c r="BC463" i="1"/>
  <c r="BC464" i="1"/>
  <c r="BC465" i="1"/>
  <c r="BC466" i="1"/>
  <c r="BC467" i="1"/>
  <c r="BC468" i="1"/>
  <c r="BC469" i="1"/>
  <c r="BC470" i="1"/>
  <c r="BC471" i="1"/>
  <c r="BC472" i="1"/>
  <c r="BC473" i="1"/>
  <c r="BC474" i="1"/>
  <c r="BC475" i="1"/>
  <c r="BC476" i="1"/>
  <c r="BC477" i="1"/>
  <c r="BC478" i="1"/>
  <c r="BC479" i="1"/>
  <c r="BC480" i="1"/>
  <c r="BC481" i="1"/>
  <c r="BC482" i="1"/>
  <c r="BC483" i="1"/>
  <c r="BC484" i="1"/>
  <c r="BC485" i="1"/>
  <c r="BC486" i="1"/>
  <c r="BC487" i="1"/>
  <c r="BC488" i="1"/>
  <c r="BC489" i="1"/>
  <c r="BC490" i="1"/>
  <c r="BC491" i="1"/>
  <c r="BC492" i="1"/>
  <c r="BC493" i="1"/>
  <c r="BC494" i="1"/>
  <c r="BC495" i="1"/>
  <c r="BC496" i="1"/>
  <c r="BC497" i="1"/>
  <c r="BC498" i="1"/>
  <c r="BC499" i="1"/>
  <c r="BC500" i="1"/>
  <c r="BC501" i="1"/>
  <c r="BC502" i="1"/>
  <c r="BC503" i="1"/>
  <c r="BC504" i="1"/>
  <c r="BC505" i="1"/>
  <c r="BC506" i="1"/>
  <c r="BC507" i="1"/>
  <c r="BC508" i="1"/>
  <c r="BC509" i="1"/>
  <c r="BC510" i="1"/>
  <c r="BC511" i="1"/>
  <c r="BC512" i="1"/>
  <c r="BC513" i="1"/>
  <c r="BC514" i="1"/>
  <c r="BC515" i="1"/>
  <c r="BC516" i="1"/>
  <c r="BC517" i="1"/>
  <c r="BC518" i="1"/>
  <c r="BC519" i="1"/>
  <c r="BC520" i="1"/>
  <c r="BC521" i="1"/>
  <c r="BC522" i="1"/>
  <c r="BC523" i="1"/>
  <c r="BC524" i="1"/>
  <c r="BC525" i="1"/>
  <c r="BC526" i="1"/>
  <c r="BC527" i="1"/>
  <c r="BC528" i="1"/>
  <c r="BC529" i="1"/>
  <c r="BC530" i="1"/>
  <c r="BC531" i="1"/>
  <c r="BC532" i="1"/>
  <c r="BC533" i="1"/>
  <c r="BC534" i="1"/>
  <c r="BC535" i="1"/>
  <c r="BC536" i="1"/>
  <c r="BC537" i="1"/>
  <c r="BC538" i="1"/>
  <c r="BC539" i="1"/>
  <c r="BC540" i="1"/>
  <c r="BC541" i="1"/>
  <c r="BC542" i="1"/>
  <c r="BC543" i="1"/>
  <c r="BC544" i="1"/>
  <c r="BC545" i="1"/>
  <c r="BC546" i="1"/>
  <c r="BC547" i="1"/>
  <c r="BC548" i="1"/>
  <c r="BC549" i="1"/>
  <c r="BC550" i="1"/>
  <c r="BC551" i="1"/>
  <c r="BC552" i="1"/>
  <c r="BC553" i="1"/>
  <c r="BC554" i="1"/>
  <c r="BC555" i="1"/>
  <c r="BC556" i="1"/>
  <c r="BC557" i="1"/>
  <c r="BC558" i="1"/>
  <c r="BC559" i="1"/>
  <c r="BC560" i="1"/>
  <c r="BC561" i="1"/>
  <c r="BC562" i="1"/>
  <c r="BC563" i="1"/>
  <c r="BC564" i="1"/>
  <c r="BC565" i="1"/>
  <c r="BC566" i="1"/>
  <c r="BC567" i="1"/>
  <c r="BC568" i="1"/>
  <c r="BC569" i="1"/>
  <c r="BC570" i="1"/>
  <c r="BC571" i="1"/>
  <c r="BC572" i="1"/>
  <c r="BC573" i="1"/>
  <c r="BC574" i="1"/>
  <c r="BC575" i="1"/>
  <c r="BC576" i="1"/>
  <c r="BC577" i="1"/>
  <c r="BC578" i="1"/>
  <c r="BC579" i="1"/>
  <c r="BC580" i="1"/>
  <c r="BC581" i="1"/>
  <c r="BC582" i="1"/>
  <c r="BC583" i="1"/>
  <c r="BC584" i="1"/>
  <c r="BC585" i="1"/>
  <c r="BC586" i="1"/>
  <c r="BC587" i="1"/>
  <c r="BC588" i="1"/>
  <c r="BC589" i="1"/>
  <c r="BC590" i="1"/>
  <c r="BC591" i="1"/>
  <c r="BC592" i="1"/>
  <c r="BC593" i="1"/>
  <c r="BC594" i="1"/>
  <c r="BC595" i="1"/>
  <c r="BC596" i="1"/>
  <c r="BC597" i="1"/>
  <c r="BC598" i="1"/>
  <c r="BC599" i="1"/>
  <c r="BC600" i="1"/>
  <c r="BC601" i="1"/>
  <c r="BC602" i="1"/>
  <c r="BC603" i="1"/>
  <c r="BC604" i="1"/>
  <c r="BC605" i="1"/>
  <c r="BC606" i="1"/>
  <c r="BC607" i="1"/>
  <c r="BC608" i="1"/>
  <c r="BC609" i="1"/>
  <c r="BC610" i="1"/>
  <c r="BC611" i="1"/>
  <c r="BC612" i="1"/>
  <c r="BC613" i="1"/>
  <c r="BC614" i="1"/>
  <c r="BC615" i="1"/>
  <c r="BC616" i="1"/>
  <c r="BC617" i="1"/>
  <c r="BC618" i="1"/>
  <c r="BC619" i="1"/>
  <c r="BC620" i="1"/>
  <c r="BC621" i="1"/>
  <c r="BC622" i="1"/>
  <c r="BC623" i="1"/>
  <c r="BC624" i="1"/>
  <c r="BC625" i="1"/>
  <c r="BC626" i="1"/>
  <c r="BC627" i="1"/>
  <c r="BC628" i="1"/>
  <c r="BC629" i="1"/>
  <c r="BC630" i="1"/>
  <c r="BC631" i="1"/>
  <c r="BC632" i="1"/>
  <c r="BC633" i="1"/>
  <c r="BC634" i="1"/>
  <c r="BC635" i="1"/>
  <c r="BC636" i="1"/>
  <c r="BC637" i="1"/>
  <c r="BC638" i="1"/>
  <c r="BC639" i="1"/>
  <c r="BC640" i="1"/>
  <c r="BC641" i="1"/>
  <c r="BC642" i="1"/>
  <c r="BC643" i="1"/>
  <c r="BC644" i="1"/>
  <c r="BC645" i="1"/>
  <c r="BC646" i="1"/>
  <c r="BC647" i="1"/>
  <c r="BC648" i="1"/>
  <c r="BC649" i="1"/>
  <c r="BC650" i="1"/>
  <c r="BC651" i="1"/>
  <c r="BC652" i="1"/>
  <c r="BC653" i="1"/>
  <c r="BC654" i="1"/>
  <c r="BC655" i="1"/>
  <c r="BC656" i="1"/>
  <c r="BC657" i="1"/>
  <c r="BC658" i="1"/>
  <c r="BC659" i="1"/>
  <c r="BC660" i="1"/>
  <c r="BC661" i="1"/>
  <c r="BC662" i="1"/>
  <c r="BC663" i="1"/>
  <c r="BC664" i="1"/>
  <c r="BC665" i="1"/>
  <c r="BC666" i="1"/>
  <c r="BC667" i="1"/>
  <c r="BC668" i="1"/>
  <c r="BC669" i="1"/>
  <c r="BC670" i="1"/>
  <c r="BC671" i="1"/>
  <c r="BC672" i="1"/>
  <c r="BC673" i="1"/>
  <c r="BC674" i="1"/>
  <c r="BC675" i="1"/>
  <c r="BC676" i="1"/>
  <c r="BC677" i="1"/>
  <c r="BC678" i="1"/>
  <c r="BC679" i="1"/>
  <c r="BC680" i="1"/>
  <c r="BC681" i="1"/>
  <c r="BC682" i="1"/>
  <c r="BC683" i="1"/>
  <c r="BC684" i="1"/>
  <c r="BC685" i="1"/>
  <c r="BC686" i="1"/>
  <c r="BC687" i="1"/>
  <c r="BC688" i="1"/>
  <c r="BC689" i="1"/>
  <c r="BC690" i="1"/>
  <c r="BC691" i="1"/>
  <c r="BC692" i="1"/>
  <c r="BC693" i="1"/>
  <c r="BC694" i="1"/>
  <c r="BC695" i="1"/>
  <c r="BC696" i="1"/>
  <c r="BC697" i="1"/>
  <c r="BC698" i="1"/>
  <c r="BC699" i="1"/>
  <c r="BC700" i="1"/>
  <c r="BC701" i="1"/>
  <c r="BC702" i="1"/>
  <c r="BC703" i="1"/>
  <c r="BC704" i="1"/>
  <c r="BC705" i="1"/>
  <c r="BC706" i="1"/>
  <c r="BC707" i="1"/>
  <c r="BC708" i="1"/>
  <c r="BC709" i="1"/>
  <c r="BC710" i="1"/>
  <c r="BC711" i="1"/>
  <c r="BC712" i="1"/>
  <c r="BC713" i="1"/>
  <c r="BC714" i="1"/>
  <c r="BC715" i="1"/>
  <c r="BC716" i="1"/>
  <c r="BC717" i="1"/>
  <c r="BC718" i="1"/>
  <c r="BC719" i="1"/>
  <c r="BC720" i="1"/>
  <c r="BC721" i="1"/>
  <c r="BC722" i="1"/>
  <c r="BC723" i="1"/>
  <c r="BC724" i="1"/>
  <c r="BC725" i="1"/>
  <c r="BC726" i="1"/>
  <c r="BC727" i="1"/>
  <c r="BC728" i="1"/>
  <c r="BC729" i="1"/>
  <c r="BC730" i="1"/>
  <c r="BC731" i="1"/>
  <c r="BC732" i="1"/>
  <c r="BC733" i="1"/>
  <c r="BC734" i="1"/>
  <c r="BC735" i="1"/>
  <c r="BC736" i="1"/>
  <c r="BC737" i="1"/>
  <c r="BC738" i="1"/>
  <c r="BC739" i="1"/>
  <c r="BC740" i="1"/>
  <c r="BC741" i="1"/>
  <c r="BC742" i="1"/>
  <c r="BC743" i="1"/>
  <c r="BC744" i="1"/>
  <c r="BC745" i="1"/>
  <c r="BC746" i="1"/>
  <c r="BC747" i="1"/>
  <c r="BC748" i="1"/>
  <c r="BC749" i="1"/>
  <c r="BC750" i="1"/>
  <c r="BC751" i="1"/>
  <c r="BC752" i="1"/>
  <c r="BC753" i="1"/>
  <c r="BC754" i="1"/>
  <c r="BC755" i="1"/>
  <c r="BC756" i="1"/>
  <c r="BC757" i="1"/>
  <c r="BC758" i="1"/>
  <c r="BC759" i="1"/>
  <c r="BC760" i="1"/>
  <c r="BC761" i="1"/>
  <c r="BC762" i="1"/>
  <c r="BC763" i="1"/>
  <c r="BC764" i="1"/>
  <c r="BC765" i="1"/>
  <c r="BC766" i="1"/>
  <c r="BC767" i="1"/>
  <c r="BC768" i="1"/>
  <c r="BC769" i="1"/>
  <c r="BC770" i="1"/>
  <c r="BC771" i="1"/>
  <c r="BC772" i="1"/>
  <c r="BC773" i="1"/>
  <c r="BC774" i="1"/>
  <c r="BC775" i="1"/>
  <c r="BC776" i="1"/>
  <c r="BC777" i="1"/>
  <c r="BC778" i="1"/>
  <c r="BC779" i="1"/>
  <c r="BC780" i="1"/>
  <c r="BC781" i="1"/>
  <c r="BC782" i="1"/>
  <c r="BC783" i="1"/>
  <c r="BC784" i="1"/>
  <c r="BC785" i="1"/>
  <c r="BC786" i="1"/>
  <c r="BC787" i="1"/>
  <c r="BC788" i="1"/>
  <c r="BC789" i="1"/>
  <c r="BC790" i="1"/>
  <c r="BC791" i="1"/>
  <c r="BC792" i="1"/>
  <c r="BC793" i="1"/>
  <c r="BC794" i="1"/>
  <c r="BC795" i="1"/>
  <c r="BC796" i="1"/>
  <c r="BC797" i="1"/>
  <c r="BC798" i="1"/>
  <c r="BC799" i="1"/>
  <c r="BC800" i="1"/>
  <c r="BC801" i="1"/>
  <c r="BC802" i="1"/>
  <c r="BC803" i="1"/>
  <c r="BC804" i="1"/>
  <c r="BC805" i="1"/>
  <c r="BC806" i="1"/>
  <c r="BC807" i="1"/>
  <c r="BC808" i="1"/>
  <c r="BC809" i="1"/>
  <c r="BC810" i="1"/>
  <c r="BC811" i="1"/>
  <c r="BC812" i="1"/>
  <c r="BC12" i="1"/>
  <c r="AQ13" i="1"/>
  <c r="AR13" i="1"/>
  <c r="AQ14" i="1"/>
  <c r="AR14" i="1"/>
  <c r="AQ15" i="1"/>
  <c r="AR15" i="1"/>
  <c r="AQ16" i="1"/>
  <c r="AR16" i="1"/>
  <c r="AQ17" i="1"/>
  <c r="AR17" i="1"/>
  <c r="AQ18" i="1"/>
  <c r="AR18" i="1"/>
  <c r="AQ19" i="1"/>
  <c r="AR19" i="1"/>
  <c r="AQ20" i="1"/>
  <c r="AR20" i="1"/>
  <c r="AQ21" i="1"/>
  <c r="AR21" i="1"/>
  <c r="AQ22" i="1"/>
  <c r="AR22" i="1"/>
  <c r="AQ23" i="1"/>
  <c r="AR23" i="1"/>
  <c r="AQ24" i="1"/>
  <c r="AR24" i="1"/>
  <c r="AQ25" i="1"/>
  <c r="AR25" i="1"/>
  <c r="AQ26" i="1"/>
  <c r="AR26" i="1"/>
  <c r="AQ27" i="1"/>
  <c r="AR27" i="1"/>
  <c r="AQ28" i="1"/>
  <c r="AR28" i="1"/>
  <c r="AQ29" i="1"/>
  <c r="AR29" i="1"/>
  <c r="AQ30" i="1"/>
  <c r="AR30" i="1"/>
  <c r="AQ31" i="1"/>
  <c r="AR31" i="1"/>
  <c r="AQ32" i="1"/>
  <c r="AR32" i="1"/>
  <c r="AQ33" i="1"/>
  <c r="AR33" i="1"/>
  <c r="AQ34" i="1"/>
  <c r="AR34" i="1"/>
  <c r="AQ35" i="1"/>
  <c r="AR35" i="1"/>
  <c r="AQ36" i="1"/>
  <c r="AR36" i="1"/>
  <c r="AQ37" i="1"/>
  <c r="AR37" i="1"/>
  <c r="AQ38" i="1"/>
  <c r="AR38" i="1"/>
  <c r="AQ39" i="1"/>
  <c r="AR39" i="1"/>
  <c r="AQ40" i="1"/>
  <c r="AR40" i="1"/>
  <c r="AQ41" i="1"/>
  <c r="AR41" i="1"/>
  <c r="AQ42" i="1"/>
  <c r="AR42" i="1"/>
  <c r="AQ43" i="1"/>
  <c r="AR43" i="1"/>
  <c r="AQ44" i="1"/>
  <c r="AR44" i="1"/>
  <c r="AQ45" i="1"/>
  <c r="AR45" i="1"/>
  <c r="AQ46" i="1"/>
  <c r="AR46" i="1"/>
  <c r="AQ47" i="1"/>
  <c r="AR47" i="1"/>
  <c r="AQ48" i="1"/>
  <c r="AR48" i="1"/>
  <c r="AQ49" i="1"/>
  <c r="AR49" i="1"/>
  <c r="AQ50" i="1"/>
  <c r="AR50" i="1"/>
  <c r="AQ51" i="1"/>
  <c r="AR51" i="1"/>
  <c r="AQ52" i="1"/>
  <c r="AR52" i="1"/>
  <c r="AQ53" i="1"/>
  <c r="AR53" i="1"/>
  <c r="AQ54" i="1"/>
  <c r="AR54" i="1"/>
  <c r="AQ55" i="1"/>
  <c r="AR55" i="1"/>
  <c r="AQ56" i="1"/>
  <c r="AR56" i="1"/>
  <c r="AQ57" i="1"/>
  <c r="AR57" i="1"/>
  <c r="AQ58" i="1"/>
  <c r="AR58" i="1"/>
  <c r="AQ59" i="1"/>
  <c r="AR59" i="1"/>
  <c r="AQ60" i="1"/>
  <c r="AR60" i="1"/>
  <c r="AQ61" i="1"/>
  <c r="AR61" i="1"/>
  <c r="AQ62" i="1"/>
  <c r="AR62" i="1"/>
  <c r="AQ63" i="1"/>
  <c r="AR63" i="1"/>
  <c r="AQ64" i="1"/>
  <c r="AR64" i="1"/>
  <c r="AQ65" i="1"/>
  <c r="AR65" i="1"/>
  <c r="AQ66" i="1"/>
  <c r="AR66" i="1"/>
  <c r="AQ67" i="1"/>
  <c r="AR67" i="1"/>
  <c r="AQ68" i="1"/>
  <c r="AR68" i="1"/>
  <c r="AQ69" i="1"/>
  <c r="AR69" i="1"/>
  <c r="AQ70" i="1"/>
  <c r="AR70" i="1"/>
  <c r="AQ71" i="1"/>
  <c r="AR71" i="1"/>
  <c r="AQ72" i="1"/>
  <c r="AR72" i="1"/>
  <c r="AQ73" i="1"/>
  <c r="AR73" i="1"/>
  <c r="AQ74" i="1"/>
  <c r="AR74" i="1"/>
  <c r="AQ75" i="1"/>
  <c r="AR75" i="1"/>
  <c r="AQ76" i="1"/>
  <c r="AR76" i="1"/>
  <c r="AQ77" i="1"/>
  <c r="AR77" i="1"/>
  <c r="AQ78" i="1"/>
  <c r="AR78" i="1"/>
  <c r="AQ79" i="1"/>
  <c r="AR79" i="1"/>
  <c r="AQ80" i="1"/>
  <c r="AR80" i="1"/>
  <c r="AQ81" i="1"/>
  <c r="AR81" i="1"/>
  <c r="AQ82" i="1"/>
  <c r="AR82" i="1"/>
  <c r="AQ83" i="1"/>
  <c r="AR83" i="1"/>
  <c r="AQ84" i="1"/>
  <c r="AR84" i="1"/>
  <c r="AQ85" i="1"/>
  <c r="AR85" i="1"/>
  <c r="AQ86" i="1"/>
  <c r="AR86" i="1"/>
  <c r="AQ87" i="1"/>
  <c r="AR87" i="1"/>
  <c r="AQ88" i="1"/>
  <c r="AR88" i="1"/>
  <c r="AQ89" i="1"/>
  <c r="AR89" i="1"/>
  <c r="AQ90" i="1"/>
  <c r="AR90" i="1"/>
  <c r="AQ91" i="1"/>
  <c r="AR91" i="1"/>
  <c r="AQ92" i="1"/>
  <c r="AR92" i="1"/>
  <c r="AQ93" i="1"/>
  <c r="AR93" i="1"/>
  <c r="AQ94" i="1"/>
  <c r="AR94" i="1"/>
  <c r="AQ95" i="1"/>
  <c r="AR95" i="1"/>
  <c r="AQ96" i="1"/>
  <c r="AR96" i="1"/>
  <c r="AQ97" i="1"/>
  <c r="AR97" i="1"/>
  <c r="AQ98" i="1"/>
  <c r="AR98" i="1"/>
  <c r="AQ99" i="1"/>
  <c r="AR99" i="1"/>
  <c r="AQ100" i="1"/>
  <c r="AR100" i="1"/>
  <c r="AQ101" i="1"/>
  <c r="AR101" i="1"/>
  <c r="AQ102" i="1"/>
  <c r="AR102" i="1"/>
  <c r="AQ103" i="1"/>
  <c r="AR103" i="1"/>
  <c r="AQ104" i="1"/>
  <c r="AR104" i="1"/>
  <c r="AQ105" i="1"/>
  <c r="AR105" i="1"/>
  <c r="AQ106" i="1"/>
  <c r="AR106" i="1"/>
  <c r="AQ107" i="1"/>
  <c r="AR107" i="1"/>
  <c r="AQ108" i="1"/>
  <c r="AR108" i="1"/>
  <c r="AQ109" i="1"/>
  <c r="AR109" i="1"/>
  <c r="AQ110" i="1"/>
  <c r="AR110" i="1"/>
  <c r="AQ111" i="1"/>
  <c r="AR111" i="1"/>
  <c r="AQ112" i="1"/>
  <c r="AR112" i="1"/>
  <c r="AQ113" i="1"/>
  <c r="AR113" i="1"/>
  <c r="AQ114" i="1"/>
  <c r="AR114" i="1"/>
  <c r="AQ115" i="1"/>
  <c r="AR115" i="1"/>
  <c r="AQ116" i="1"/>
  <c r="AR116" i="1"/>
  <c r="AQ117" i="1"/>
  <c r="AR117" i="1"/>
  <c r="AQ118" i="1"/>
  <c r="AR118" i="1"/>
  <c r="AQ119" i="1"/>
  <c r="AR119" i="1"/>
  <c r="AQ120" i="1"/>
  <c r="AR120" i="1"/>
  <c r="AQ121" i="1"/>
  <c r="AR121" i="1"/>
  <c r="AQ122" i="1"/>
  <c r="AR122" i="1"/>
  <c r="AQ123" i="1"/>
  <c r="AR123" i="1"/>
  <c r="AQ124" i="1"/>
  <c r="AR124" i="1"/>
  <c r="AQ125" i="1"/>
  <c r="AR125" i="1"/>
  <c r="AQ126" i="1"/>
  <c r="AR126" i="1"/>
  <c r="AQ127" i="1"/>
  <c r="AR127" i="1"/>
  <c r="AQ128" i="1"/>
  <c r="AR128" i="1"/>
  <c r="AQ129" i="1"/>
  <c r="AR129" i="1"/>
  <c r="AQ130" i="1"/>
  <c r="AR130" i="1"/>
  <c r="AQ131" i="1"/>
  <c r="AR131" i="1"/>
  <c r="AQ132" i="1"/>
  <c r="AR132" i="1"/>
  <c r="AQ133" i="1"/>
  <c r="AR133" i="1"/>
  <c r="AQ134" i="1"/>
  <c r="AR134" i="1"/>
  <c r="AQ135" i="1"/>
  <c r="AR135" i="1"/>
  <c r="AQ136" i="1"/>
  <c r="AR136" i="1"/>
  <c r="AQ137" i="1"/>
  <c r="AR137" i="1"/>
  <c r="AQ138" i="1"/>
  <c r="AR138" i="1"/>
  <c r="AQ139" i="1"/>
  <c r="AR139" i="1"/>
  <c r="AQ140" i="1"/>
  <c r="AR140" i="1"/>
  <c r="AQ141" i="1"/>
  <c r="AR141" i="1"/>
  <c r="AQ142" i="1"/>
  <c r="AR142" i="1"/>
  <c r="AQ143" i="1"/>
  <c r="AR143" i="1"/>
  <c r="AQ144" i="1"/>
  <c r="AR144" i="1"/>
  <c r="AQ145" i="1"/>
  <c r="AR145" i="1"/>
  <c r="AQ146" i="1"/>
  <c r="AR146" i="1"/>
  <c r="AQ147" i="1"/>
  <c r="AR147" i="1"/>
  <c r="AQ148" i="1"/>
  <c r="AR148" i="1"/>
  <c r="AQ149" i="1"/>
  <c r="AR149" i="1"/>
  <c r="AQ150" i="1"/>
  <c r="AR150" i="1"/>
  <c r="AQ151" i="1"/>
  <c r="AR151" i="1"/>
  <c r="AQ152" i="1"/>
  <c r="AR152" i="1"/>
  <c r="AQ153" i="1"/>
  <c r="AR153" i="1"/>
  <c r="AQ154" i="1"/>
  <c r="AR154" i="1"/>
  <c r="AQ155" i="1"/>
  <c r="AR155" i="1"/>
  <c r="AQ156" i="1"/>
  <c r="AR156" i="1"/>
  <c r="AQ157" i="1"/>
  <c r="AR157" i="1"/>
  <c r="AQ158" i="1"/>
  <c r="AR158" i="1"/>
  <c r="AQ159" i="1"/>
  <c r="AR159" i="1"/>
  <c r="AQ160" i="1"/>
  <c r="AR160" i="1"/>
  <c r="AQ161" i="1"/>
  <c r="AR161" i="1"/>
  <c r="AQ162" i="1"/>
  <c r="AR162" i="1"/>
  <c r="AQ163" i="1"/>
  <c r="AR163" i="1"/>
  <c r="AQ164" i="1"/>
  <c r="AR164" i="1"/>
  <c r="AQ165" i="1"/>
  <c r="AR165" i="1"/>
  <c r="AQ166" i="1"/>
  <c r="AR166" i="1"/>
  <c r="AQ167" i="1"/>
  <c r="AR167" i="1"/>
  <c r="AQ168" i="1"/>
  <c r="AR168" i="1"/>
  <c r="AQ169" i="1"/>
  <c r="AR169" i="1"/>
  <c r="AQ170" i="1"/>
  <c r="AR170" i="1"/>
  <c r="AQ171" i="1"/>
  <c r="AR171" i="1"/>
  <c r="AQ172" i="1"/>
  <c r="AR172" i="1"/>
  <c r="AQ173" i="1"/>
  <c r="AR173" i="1"/>
  <c r="AQ174" i="1"/>
  <c r="AR174" i="1"/>
  <c r="AQ175" i="1"/>
  <c r="AR175" i="1"/>
  <c r="AQ176" i="1"/>
  <c r="AR176" i="1"/>
  <c r="AQ177" i="1"/>
  <c r="AR177" i="1"/>
  <c r="AQ178" i="1"/>
  <c r="AR178" i="1"/>
  <c r="AQ179" i="1"/>
  <c r="AR179" i="1"/>
  <c r="AQ180" i="1"/>
  <c r="AR180" i="1"/>
  <c r="AQ181" i="1"/>
  <c r="AR181" i="1"/>
  <c r="AQ182" i="1"/>
  <c r="AR182" i="1"/>
  <c r="AQ183" i="1"/>
  <c r="AR183" i="1"/>
  <c r="AQ184" i="1"/>
  <c r="AR184" i="1"/>
  <c r="AQ185" i="1"/>
  <c r="AR185" i="1"/>
  <c r="AQ186" i="1"/>
  <c r="AR186" i="1"/>
  <c r="AQ187" i="1"/>
  <c r="AR187" i="1"/>
  <c r="AQ188" i="1"/>
  <c r="AR188" i="1"/>
  <c r="AQ189" i="1"/>
  <c r="AR189" i="1"/>
  <c r="AQ190" i="1"/>
  <c r="AR190" i="1"/>
  <c r="AQ191" i="1"/>
  <c r="AR191" i="1"/>
  <c r="AQ192" i="1"/>
  <c r="AR192" i="1"/>
  <c r="AQ193" i="1"/>
  <c r="AR193" i="1"/>
  <c r="AQ194" i="1"/>
  <c r="AR194" i="1"/>
  <c r="AQ195" i="1"/>
  <c r="AR195" i="1"/>
  <c r="AQ196" i="1"/>
  <c r="AR196" i="1"/>
  <c r="AQ197" i="1"/>
  <c r="AR197" i="1"/>
  <c r="AQ198" i="1"/>
  <c r="AR198" i="1"/>
  <c r="AQ199" i="1"/>
  <c r="AR199" i="1"/>
  <c r="AQ200" i="1"/>
  <c r="AR200" i="1"/>
  <c r="AQ201" i="1"/>
  <c r="AR201" i="1"/>
  <c r="AQ202" i="1"/>
  <c r="AR202" i="1"/>
  <c r="AQ203" i="1"/>
  <c r="AR203" i="1"/>
  <c r="AQ204" i="1"/>
  <c r="AR204" i="1"/>
  <c r="AQ205" i="1"/>
  <c r="AR205" i="1"/>
  <c r="AQ206" i="1"/>
  <c r="AR206" i="1"/>
  <c r="AQ207" i="1"/>
  <c r="AR207" i="1"/>
  <c r="AQ208" i="1"/>
  <c r="AR208" i="1"/>
  <c r="AQ209" i="1"/>
  <c r="AR209" i="1"/>
  <c r="AQ210" i="1"/>
  <c r="AR210" i="1"/>
  <c r="AQ211" i="1"/>
  <c r="AR211" i="1"/>
  <c r="AQ212" i="1"/>
  <c r="AR212" i="1"/>
  <c r="AQ213" i="1"/>
  <c r="AR213" i="1"/>
  <c r="AQ214" i="1"/>
  <c r="AR214" i="1"/>
  <c r="AQ215" i="1"/>
  <c r="AR215" i="1"/>
  <c r="AQ216" i="1"/>
  <c r="AR216" i="1"/>
  <c r="AQ217" i="1"/>
  <c r="AR217" i="1"/>
  <c r="AQ218" i="1"/>
  <c r="AR218" i="1"/>
  <c r="AQ219" i="1"/>
  <c r="AR219" i="1"/>
  <c r="AQ220" i="1"/>
  <c r="AR220" i="1"/>
  <c r="AQ221" i="1"/>
  <c r="AR221" i="1"/>
  <c r="AQ222" i="1"/>
  <c r="AR222" i="1"/>
  <c r="AQ223" i="1"/>
  <c r="AR223" i="1"/>
  <c r="AQ224" i="1"/>
  <c r="AR224" i="1"/>
  <c r="AQ225" i="1"/>
  <c r="AR225" i="1"/>
  <c r="AQ226" i="1"/>
  <c r="AR226" i="1"/>
  <c r="AQ227" i="1"/>
  <c r="AR227" i="1"/>
  <c r="AQ228" i="1"/>
  <c r="AR228" i="1"/>
  <c r="AQ229" i="1"/>
  <c r="AR229" i="1"/>
  <c r="AQ230" i="1"/>
  <c r="AR230" i="1"/>
  <c r="AQ231" i="1"/>
  <c r="AR231" i="1"/>
  <c r="AQ232" i="1"/>
  <c r="AR232" i="1"/>
  <c r="AQ233" i="1"/>
  <c r="AR233" i="1"/>
  <c r="AQ234" i="1"/>
  <c r="AR234" i="1"/>
  <c r="AQ235" i="1"/>
  <c r="AR235" i="1"/>
  <c r="AQ236" i="1"/>
  <c r="AR236" i="1"/>
  <c r="AQ237" i="1"/>
  <c r="AR237" i="1"/>
  <c r="AQ238" i="1"/>
  <c r="AR238" i="1"/>
  <c r="AQ239" i="1"/>
  <c r="AR239" i="1"/>
  <c r="AQ240" i="1"/>
  <c r="AR240" i="1"/>
  <c r="AQ241" i="1"/>
  <c r="AR241" i="1"/>
  <c r="AQ242" i="1"/>
  <c r="AR242" i="1"/>
  <c r="AQ243" i="1"/>
  <c r="AR243" i="1"/>
  <c r="AQ244" i="1"/>
  <c r="AR244" i="1"/>
  <c r="AQ245" i="1"/>
  <c r="AR245" i="1"/>
  <c r="AQ246" i="1"/>
  <c r="AR246" i="1"/>
  <c r="AQ247" i="1"/>
  <c r="AR247" i="1"/>
  <c r="AQ248" i="1"/>
  <c r="AR248" i="1"/>
  <c r="AQ249" i="1"/>
  <c r="AR249" i="1"/>
  <c r="AQ250" i="1"/>
  <c r="AR250" i="1"/>
  <c r="AQ251" i="1"/>
  <c r="AR251" i="1"/>
  <c r="AQ252" i="1"/>
  <c r="AR252" i="1"/>
  <c r="AQ253" i="1"/>
  <c r="AR253" i="1"/>
  <c r="AQ254" i="1"/>
  <c r="AR254" i="1"/>
  <c r="AQ255" i="1"/>
  <c r="AR255" i="1"/>
  <c r="AQ256" i="1"/>
  <c r="AR256" i="1"/>
  <c r="AQ257" i="1"/>
  <c r="AR257" i="1"/>
  <c r="AQ258" i="1"/>
  <c r="AR258" i="1"/>
  <c r="AQ259" i="1"/>
  <c r="AR259" i="1"/>
  <c r="AQ260" i="1"/>
  <c r="AR260" i="1"/>
  <c r="AQ261" i="1"/>
  <c r="AR261" i="1"/>
  <c r="AQ262" i="1"/>
  <c r="AR262" i="1"/>
  <c r="AQ263" i="1"/>
  <c r="AR263" i="1"/>
  <c r="AQ264" i="1"/>
  <c r="AR264" i="1"/>
  <c r="AQ265" i="1"/>
  <c r="AR265" i="1"/>
  <c r="AQ266" i="1"/>
  <c r="AR266" i="1"/>
  <c r="AQ267" i="1"/>
  <c r="AR267" i="1"/>
  <c r="AQ268" i="1"/>
  <c r="AR268" i="1"/>
  <c r="AQ269" i="1"/>
  <c r="AR269" i="1"/>
  <c r="AQ270" i="1"/>
  <c r="AR270" i="1"/>
  <c r="AQ271" i="1"/>
  <c r="AR271" i="1"/>
  <c r="AQ272" i="1"/>
  <c r="AR272" i="1"/>
  <c r="AQ273" i="1"/>
  <c r="AR273" i="1"/>
  <c r="AQ274" i="1"/>
  <c r="AR274" i="1"/>
  <c r="AQ275" i="1"/>
  <c r="AR275" i="1"/>
  <c r="AQ276" i="1"/>
  <c r="AR276" i="1"/>
  <c r="AQ277" i="1"/>
  <c r="AR277" i="1"/>
  <c r="AQ278" i="1"/>
  <c r="AR278" i="1"/>
  <c r="AQ279" i="1"/>
  <c r="AR279" i="1"/>
  <c r="AQ280" i="1"/>
  <c r="AR280" i="1"/>
  <c r="AQ281" i="1"/>
  <c r="AR281" i="1"/>
  <c r="AQ282" i="1"/>
  <c r="AR282" i="1"/>
  <c r="AQ283" i="1"/>
  <c r="AR283" i="1"/>
  <c r="AQ284" i="1"/>
  <c r="AR284" i="1"/>
  <c r="AQ285" i="1"/>
  <c r="AR285" i="1"/>
  <c r="AQ286" i="1"/>
  <c r="AR286" i="1"/>
  <c r="AQ287" i="1"/>
  <c r="AR287" i="1"/>
  <c r="AQ288" i="1"/>
  <c r="AR288" i="1"/>
  <c r="AQ289" i="1"/>
  <c r="AR289" i="1"/>
  <c r="AQ290" i="1"/>
  <c r="AR290" i="1"/>
  <c r="AQ291" i="1"/>
  <c r="AR291" i="1"/>
  <c r="AQ292" i="1"/>
  <c r="AR292" i="1"/>
  <c r="AQ293" i="1"/>
  <c r="AR293" i="1"/>
  <c r="AQ294" i="1"/>
  <c r="AR294" i="1"/>
  <c r="AQ295" i="1"/>
  <c r="AR295" i="1"/>
  <c r="AQ296" i="1"/>
  <c r="AR296" i="1"/>
  <c r="AQ297" i="1"/>
  <c r="AR297" i="1"/>
  <c r="AQ298" i="1"/>
  <c r="AR298" i="1"/>
  <c r="AQ299" i="1"/>
  <c r="AR299" i="1"/>
  <c r="AQ300" i="1"/>
  <c r="AR300" i="1"/>
  <c r="AQ301" i="1"/>
  <c r="AR301" i="1"/>
  <c r="AQ302" i="1"/>
  <c r="AR302" i="1"/>
  <c r="AQ303" i="1"/>
  <c r="AR303" i="1"/>
  <c r="AQ304" i="1"/>
  <c r="AR304" i="1"/>
  <c r="AQ305" i="1"/>
  <c r="AR305" i="1"/>
  <c r="AQ306" i="1"/>
  <c r="AR306" i="1"/>
  <c r="AQ307" i="1"/>
  <c r="AR307" i="1"/>
  <c r="AQ308" i="1"/>
  <c r="AR308" i="1"/>
  <c r="AQ309" i="1"/>
  <c r="AR309" i="1"/>
  <c r="AQ310" i="1"/>
  <c r="AR310" i="1"/>
  <c r="AQ311" i="1"/>
  <c r="AR311" i="1"/>
  <c r="AQ312" i="1"/>
  <c r="AR312" i="1"/>
  <c r="AQ313" i="1"/>
  <c r="AR313" i="1"/>
  <c r="AQ314" i="1"/>
  <c r="AR314" i="1"/>
  <c r="AQ315" i="1"/>
  <c r="AR315" i="1"/>
  <c r="AQ316" i="1"/>
  <c r="AR316" i="1"/>
  <c r="AQ317" i="1"/>
  <c r="AR317" i="1"/>
  <c r="AQ318" i="1"/>
  <c r="AR318" i="1"/>
  <c r="AQ319" i="1"/>
  <c r="AR319" i="1"/>
  <c r="AQ320" i="1"/>
  <c r="AR320" i="1"/>
  <c r="AQ321" i="1"/>
  <c r="AR321" i="1"/>
  <c r="AQ322" i="1"/>
  <c r="AR322" i="1"/>
  <c r="AQ323" i="1"/>
  <c r="AR323" i="1"/>
  <c r="AQ324" i="1"/>
  <c r="AR324" i="1"/>
  <c r="AQ325" i="1"/>
  <c r="AR325" i="1"/>
  <c r="AQ326" i="1"/>
  <c r="AR326" i="1"/>
  <c r="AQ327" i="1"/>
  <c r="AR327" i="1"/>
  <c r="AQ328" i="1"/>
  <c r="AR328" i="1"/>
  <c r="AQ329" i="1"/>
  <c r="AR329" i="1"/>
  <c r="AQ330" i="1"/>
  <c r="AR330" i="1"/>
  <c r="AQ331" i="1"/>
  <c r="AR331" i="1"/>
  <c r="AQ332" i="1"/>
  <c r="AR332" i="1"/>
  <c r="AQ333" i="1"/>
  <c r="AR333" i="1"/>
  <c r="AQ334" i="1"/>
  <c r="AR334" i="1"/>
  <c r="AQ335" i="1"/>
  <c r="AR335" i="1"/>
  <c r="AQ336" i="1"/>
  <c r="AR336" i="1"/>
  <c r="AQ337" i="1"/>
  <c r="AR337" i="1"/>
  <c r="AQ338" i="1"/>
  <c r="AR338" i="1"/>
  <c r="AQ339" i="1"/>
  <c r="AR339" i="1"/>
  <c r="AQ340" i="1"/>
  <c r="AR340" i="1"/>
  <c r="AQ341" i="1"/>
  <c r="AR341" i="1"/>
  <c r="AQ342" i="1"/>
  <c r="AR342" i="1"/>
  <c r="AQ343" i="1"/>
  <c r="AR343" i="1"/>
  <c r="AQ344" i="1"/>
  <c r="AR344" i="1"/>
  <c r="AQ345" i="1"/>
  <c r="AR345" i="1"/>
  <c r="AQ346" i="1"/>
  <c r="AR346" i="1"/>
  <c r="AQ347" i="1"/>
  <c r="AR347" i="1"/>
  <c r="AQ348" i="1"/>
  <c r="AR348" i="1"/>
  <c r="AQ349" i="1"/>
  <c r="AR349" i="1"/>
  <c r="AQ350" i="1"/>
  <c r="AR350" i="1"/>
  <c r="AQ351" i="1"/>
  <c r="AR351" i="1"/>
  <c r="AQ352" i="1"/>
  <c r="AR352" i="1"/>
  <c r="AQ353" i="1"/>
  <c r="AR353" i="1"/>
  <c r="AQ354" i="1"/>
  <c r="AR354" i="1"/>
  <c r="AQ355" i="1"/>
  <c r="AR355" i="1"/>
  <c r="AQ356" i="1"/>
  <c r="AR356" i="1"/>
  <c r="AQ357" i="1"/>
  <c r="AR357" i="1"/>
  <c r="AQ358" i="1"/>
  <c r="AR358" i="1"/>
  <c r="AQ359" i="1"/>
  <c r="AR359" i="1"/>
  <c r="AQ360" i="1"/>
  <c r="AR360" i="1"/>
  <c r="AQ361" i="1"/>
  <c r="AR361" i="1"/>
  <c r="AQ362" i="1"/>
  <c r="AR362" i="1"/>
  <c r="AQ363" i="1"/>
  <c r="AR363" i="1"/>
  <c r="AQ364" i="1"/>
  <c r="AR364" i="1"/>
  <c r="AQ365" i="1"/>
  <c r="AR365" i="1"/>
  <c r="AQ366" i="1"/>
  <c r="AR366" i="1"/>
  <c r="AQ367" i="1"/>
  <c r="AR367" i="1"/>
  <c r="AQ368" i="1"/>
  <c r="AR368" i="1"/>
  <c r="AQ369" i="1"/>
  <c r="AR369" i="1"/>
  <c r="AQ370" i="1"/>
  <c r="AR370" i="1"/>
  <c r="AQ371" i="1"/>
  <c r="AR371" i="1"/>
  <c r="AQ372" i="1"/>
  <c r="AR372" i="1"/>
  <c r="AQ373" i="1"/>
  <c r="AR373" i="1"/>
  <c r="AQ374" i="1"/>
  <c r="AR374" i="1"/>
  <c r="AQ375" i="1"/>
  <c r="AR375" i="1"/>
  <c r="AQ376" i="1"/>
  <c r="AR376" i="1"/>
  <c r="AQ377" i="1"/>
  <c r="AR377" i="1"/>
  <c r="AQ378" i="1"/>
  <c r="AR378" i="1"/>
  <c r="AQ379" i="1"/>
  <c r="AR379" i="1"/>
  <c r="AQ380" i="1"/>
  <c r="AR380" i="1"/>
  <c r="AQ381" i="1"/>
  <c r="AR381" i="1"/>
  <c r="AQ382" i="1"/>
  <c r="AR382" i="1"/>
  <c r="AQ383" i="1"/>
  <c r="AR383" i="1"/>
  <c r="AQ384" i="1"/>
  <c r="AR384" i="1"/>
  <c r="AQ385" i="1"/>
  <c r="AR385" i="1"/>
  <c r="AQ386" i="1"/>
  <c r="AR386" i="1"/>
  <c r="AQ387" i="1"/>
  <c r="AR387" i="1"/>
  <c r="AQ388" i="1"/>
  <c r="AR388" i="1"/>
  <c r="AQ389" i="1"/>
  <c r="AR389" i="1"/>
  <c r="AQ390" i="1"/>
  <c r="AR390" i="1"/>
  <c r="AQ391" i="1"/>
  <c r="AR391" i="1"/>
  <c r="AQ392" i="1"/>
  <c r="AR392" i="1"/>
  <c r="AQ393" i="1"/>
  <c r="AR393" i="1"/>
  <c r="AQ394" i="1"/>
  <c r="AR394" i="1"/>
  <c r="AQ395" i="1"/>
  <c r="AR395" i="1"/>
  <c r="AQ396" i="1"/>
  <c r="AR396" i="1"/>
  <c r="AQ397" i="1"/>
  <c r="AR397" i="1"/>
  <c r="AQ398" i="1"/>
  <c r="AR398" i="1"/>
  <c r="AQ399" i="1"/>
  <c r="AR399" i="1"/>
  <c r="AQ400" i="1"/>
  <c r="AR400" i="1"/>
  <c r="AQ401" i="1"/>
  <c r="AR401" i="1"/>
  <c r="AQ402" i="1"/>
  <c r="AR402" i="1"/>
  <c r="AQ403" i="1"/>
  <c r="AR403" i="1"/>
  <c r="AQ404" i="1"/>
  <c r="AR404" i="1"/>
  <c r="AQ405" i="1"/>
  <c r="AR405" i="1"/>
  <c r="AQ406" i="1"/>
  <c r="AR406" i="1"/>
  <c r="AQ407" i="1"/>
  <c r="AR407" i="1"/>
  <c r="AQ408" i="1"/>
  <c r="AR408" i="1"/>
  <c r="AQ409" i="1"/>
  <c r="AR409" i="1"/>
  <c r="AQ410" i="1"/>
  <c r="AR410" i="1"/>
  <c r="AQ411" i="1"/>
  <c r="AR411" i="1"/>
  <c r="AQ412" i="1"/>
  <c r="AR412" i="1"/>
  <c r="AQ413" i="1"/>
  <c r="AR413" i="1"/>
  <c r="AQ414" i="1"/>
  <c r="AR414" i="1"/>
  <c r="AQ415" i="1"/>
  <c r="AR415" i="1"/>
  <c r="AQ416" i="1"/>
  <c r="AR416" i="1"/>
  <c r="AQ417" i="1"/>
  <c r="AR417" i="1"/>
  <c r="AQ418" i="1"/>
  <c r="AR418" i="1"/>
  <c r="AQ419" i="1"/>
  <c r="AR419" i="1"/>
  <c r="AQ420" i="1"/>
  <c r="AR420" i="1"/>
  <c r="AQ421" i="1"/>
  <c r="AR421" i="1"/>
  <c r="AQ422" i="1"/>
  <c r="AR422" i="1"/>
  <c r="AQ423" i="1"/>
  <c r="AR423" i="1"/>
  <c r="AQ424" i="1"/>
  <c r="AR424" i="1"/>
  <c r="AQ425" i="1"/>
  <c r="AR425" i="1"/>
  <c r="AQ426" i="1"/>
  <c r="AR426" i="1"/>
  <c r="AQ427" i="1"/>
  <c r="AR427" i="1"/>
  <c r="AQ428" i="1"/>
  <c r="AR428" i="1"/>
  <c r="AQ429" i="1"/>
  <c r="AR429" i="1"/>
  <c r="AQ430" i="1"/>
  <c r="AR430" i="1"/>
  <c r="AQ431" i="1"/>
  <c r="AR431" i="1"/>
  <c r="AQ432" i="1"/>
  <c r="AR432" i="1"/>
  <c r="AQ433" i="1"/>
  <c r="AR433" i="1"/>
  <c r="AQ434" i="1"/>
  <c r="AR434" i="1"/>
  <c r="AQ435" i="1"/>
  <c r="AR435" i="1"/>
  <c r="AQ436" i="1"/>
  <c r="AR436" i="1"/>
  <c r="AQ437" i="1"/>
  <c r="AR437" i="1"/>
  <c r="AQ438" i="1"/>
  <c r="AR438" i="1"/>
  <c r="AQ439" i="1"/>
  <c r="AR439" i="1"/>
  <c r="AQ440" i="1"/>
  <c r="AR440" i="1"/>
  <c r="AQ441" i="1"/>
  <c r="AR441" i="1"/>
  <c r="AQ442" i="1"/>
  <c r="AR442" i="1"/>
  <c r="AQ443" i="1"/>
  <c r="AR443" i="1"/>
  <c r="AQ444" i="1"/>
  <c r="AR444" i="1"/>
  <c r="AQ445" i="1"/>
  <c r="AR445" i="1"/>
  <c r="AQ446" i="1"/>
  <c r="AR446" i="1"/>
  <c r="AQ447" i="1"/>
  <c r="AR447" i="1"/>
  <c r="AQ448" i="1"/>
  <c r="AR448" i="1"/>
  <c r="AQ449" i="1"/>
  <c r="AR449" i="1"/>
  <c r="AQ450" i="1"/>
  <c r="AR450" i="1"/>
  <c r="AQ451" i="1"/>
  <c r="AR451" i="1"/>
  <c r="AQ452" i="1"/>
  <c r="AR452" i="1"/>
  <c r="AQ453" i="1"/>
  <c r="AR453" i="1"/>
  <c r="AQ454" i="1"/>
  <c r="AR454" i="1"/>
  <c r="AQ455" i="1"/>
  <c r="AR455" i="1"/>
  <c r="AQ456" i="1"/>
  <c r="AR456" i="1"/>
  <c r="AQ457" i="1"/>
  <c r="AR457" i="1"/>
  <c r="AQ458" i="1"/>
  <c r="AR458" i="1"/>
  <c r="AQ459" i="1"/>
  <c r="AR459" i="1"/>
  <c r="AQ460" i="1"/>
  <c r="AR460" i="1"/>
  <c r="AQ461" i="1"/>
  <c r="AR461" i="1"/>
  <c r="AQ462" i="1"/>
  <c r="AR462" i="1"/>
  <c r="AQ463" i="1"/>
  <c r="AR463" i="1"/>
  <c r="AQ464" i="1"/>
  <c r="AR464" i="1"/>
  <c r="AQ465" i="1"/>
  <c r="AR465" i="1"/>
  <c r="AQ466" i="1"/>
  <c r="AR466" i="1"/>
  <c r="AQ467" i="1"/>
  <c r="AR467" i="1"/>
  <c r="AQ468" i="1"/>
  <c r="AR468" i="1"/>
  <c r="AQ469" i="1"/>
  <c r="AR469" i="1"/>
  <c r="AQ470" i="1"/>
  <c r="AR470" i="1"/>
  <c r="AQ471" i="1"/>
  <c r="AR471" i="1"/>
  <c r="AQ472" i="1"/>
  <c r="AR472" i="1"/>
  <c r="AQ473" i="1"/>
  <c r="AR473" i="1"/>
  <c r="AQ474" i="1"/>
  <c r="AR474" i="1"/>
  <c r="AQ475" i="1"/>
  <c r="AR475" i="1"/>
  <c r="AQ476" i="1"/>
  <c r="AR476" i="1"/>
  <c r="AQ477" i="1"/>
  <c r="AR477" i="1"/>
  <c r="AQ478" i="1"/>
  <c r="AR478" i="1"/>
  <c r="AQ479" i="1"/>
  <c r="AR479" i="1"/>
  <c r="AQ480" i="1"/>
  <c r="AR480" i="1"/>
  <c r="AQ481" i="1"/>
  <c r="AR481" i="1"/>
  <c r="AQ482" i="1"/>
  <c r="AR482" i="1"/>
  <c r="AQ483" i="1"/>
  <c r="AR483" i="1"/>
  <c r="AQ484" i="1"/>
  <c r="AR484" i="1"/>
  <c r="AQ485" i="1"/>
  <c r="AR485" i="1"/>
  <c r="AQ486" i="1"/>
  <c r="AR486" i="1"/>
  <c r="AQ487" i="1"/>
  <c r="AR487" i="1"/>
  <c r="AQ488" i="1"/>
  <c r="AR488" i="1"/>
  <c r="AQ489" i="1"/>
  <c r="AR489" i="1"/>
  <c r="AQ490" i="1"/>
  <c r="AR490" i="1"/>
  <c r="AQ491" i="1"/>
  <c r="AR491" i="1"/>
  <c r="AQ492" i="1"/>
  <c r="AR492" i="1"/>
  <c r="AQ493" i="1"/>
  <c r="AR493" i="1"/>
  <c r="AQ494" i="1"/>
  <c r="AR494" i="1"/>
  <c r="AQ495" i="1"/>
  <c r="AR495" i="1"/>
  <c r="AQ496" i="1"/>
  <c r="AR496" i="1"/>
  <c r="AQ497" i="1"/>
  <c r="AR497" i="1"/>
  <c r="AQ498" i="1"/>
  <c r="AR498" i="1"/>
  <c r="AQ499" i="1"/>
  <c r="AR499" i="1"/>
  <c r="AQ500" i="1"/>
  <c r="AR500" i="1"/>
  <c r="AQ501" i="1"/>
  <c r="AR501" i="1"/>
  <c r="AQ502" i="1"/>
  <c r="AR502" i="1"/>
  <c r="AQ503" i="1"/>
  <c r="AR503" i="1"/>
  <c r="AQ504" i="1"/>
  <c r="AR504" i="1"/>
  <c r="AQ505" i="1"/>
  <c r="AR505" i="1"/>
  <c r="AQ506" i="1"/>
  <c r="AR506" i="1"/>
  <c r="AQ507" i="1"/>
  <c r="AR507" i="1"/>
  <c r="AQ508" i="1"/>
  <c r="AR508" i="1"/>
  <c r="AQ509" i="1"/>
  <c r="AR509" i="1"/>
  <c r="AQ510" i="1"/>
  <c r="AR510" i="1"/>
  <c r="AQ511" i="1"/>
  <c r="AR511" i="1"/>
  <c r="AQ512" i="1"/>
  <c r="AR512" i="1"/>
  <c r="AQ513" i="1"/>
  <c r="AR513" i="1"/>
  <c r="AQ514" i="1"/>
  <c r="AR514" i="1"/>
  <c r="AQ515" i="1"/>
  <c r="AR515" i="1"/>
  <c r="AQ516" i="1"/>
  <c r="AR516" i="1"/>
  <c r="AQ517" i="1"/>
  <c r="AR517" i="1"/>
  <c r="AQ518" i="1"/>
  <c r="AR518" i="1"/>
  <c r="AQ519" i="1"/>
  <c r="AR519" i="1"/>
  <c r="AQ520" i="1"/>
  <c r="AR520" i="1"/>
  <c r="AQ521" i="1"/>
  <c r="AR521" i="1"/>
  <c r="AQ522" i="1"/>
  <c r="AR522" i="1"/>
  <c r="AQ523" i="1"/>
  <c r="AR523" i="1"/>
  <c r="AQ524" i="1"/>
  <c r="AR524" i="1"/>
  <c r="AQ525" i="1"/>
  <c r="AR525" i="1"/>
  <c r="AQ526" i="1"/>
  <c r="AR526" i="1"/>
  <c r="AQ527" i="1"/>
  <c r="AR527" i="1"/>
  <c r="AQ528" i="1"/>
  <c r="AR528" i="1"/>
  <c r="AQ529" i="1"/>
  <c r="AR529" i="1"/>
  <c r="AQ530" i="1"/>
  <c r="AR530" i="1"/>
  <c r="AQ531" i="1"/>
  <c r="AR531" i="1"/>
  <c r="AQ532" i="1"/>
  <c r="AR532" i="1"/>
  <c r="AQ533" i="1"/>
  <c r="AR533" i="1"/>
  <c r="AQ534" i="1"/>
  <c r="AR534" i="1"/>
  <c r="AQ535" i="1"/>
  <c r="AR535" i="1"/>
  <c r="AQ536" i="1"/>
  <c r="AR536" i="1"/>
  <c r="AQ537" i="1"/>
  <c r="AR537" i="1"/>
  <c r="AQ538" i="1"/>
  <c r="AR538" i="1"/>
  <c r="AQ539" i="1"/>
  <c r="AR539" i="1"/>
  <c r="AQ540" i="1"/>
  <c r="AR540" i="1"/>
  <c r="AQ541" i="1"/>
  <c r="AR541" i="1"/>
  <c r="AQ542" i="1"/>
  <c r="AR542" i="1"/>
  <c r="AQ543" i="1"/>
  <c r="AR543" i="1"/>
  <c r="AQ544" i="1"/>
  <c r="AR544" i="1"/>
  <c r="AQ545" i="1"/>
  <c r="AR545" i="1"/>
  <c r="AQ546" i="1"/>
  <c r="AR546" i="1"/>
  <c r="AQ547" i="1"/>
  <c r="AR547" i="1"/>
  <c r="AQ548" i="1"/>
  <c r="AR548" i="1"/>
  <c r="AQ549" i="1"/>
  <c r="AR549" i="1"/>
  <c r="AQ550" i="1"/>
  <c r="AR550" i="1"/>
  <c r="AQ551" i="1"/>
  <c r="AR551" i="1"/>
  <c r="AQ552" i="1"/>
  <c r="AR552" i="1"/>
  <c r="AQ553" i="1"/>
  <c r="AR553" i="1"/>
  <c r="AQ554" i="1"/>
  <c r="AR554" i="1"/>
  <c r="AQ555" i="1"/>
  <c r="AR555" i="1"/>
  <c r="AQ556" i="1"/>
  <c r="AR556" i="1"/>
  <c r="AQ557" i="1"/>
  <c r="AR557" i="1"/>
  <c r="AQ558" i="1"/>
  <c r="AR558" i="1"/>
  <c r="AQ559" i="1"/>
  <c r="AR559" i="1"/>
  <c r="AQ560" i="1"/>
  <c r="AR560" i="1"/>
  <c r="AQ561" i="1"/>
  <c r="AR561" i="1"/>
  <c r="AQ562" i="1"/>
  <c r="AR562" i="1"/>
  <c r="AQ563" i="1"/>
  <c r="AR563" i="1"/>
  <c r="AQ564" i="1"/>
  <c r="AR564" i="1"/>
  <c r="AQ565" i="1"/>
  <c r="AR565" i="1"/>
  <c r="AQ566" i="1"/>
  <c r="AR566" i="1"/>
  <c r="AQ567" i="1"/>
  <c r="AR567" i="1"/>
  <c r="AQ568" i="1"/>
  <c r="AR568" i="1"/>
  <c r="AQ569" i="1"/>
  <c r="AR569" i="1"/>
  <c r="AQ570" i="1"/>
  <c r="AR570" i="1"/>
  <c r="AQ571" i="1"/>
  <c r="AR571" i="1"/>
  <c r="AQ572" i="1"/>
  <c r="AR572" i="1"/>
  <c r="AQ573" i="1"/>
  <c r="AR573" i="1"/>
  <c r="AQ574" i="1"/>
  <c r="AR574" i="1"/>
  <c r="AQ575" i="1"/>
  <c r="AR575" i="1"/>
  <c r="AQ576" i="1"/>
  <c r="AR576" i="1"/>
  <c r="AQ577" i="1"/>
  <c r="AR577" i="1"/>
  <c r="AQ578" i="1"/>
  <c r="AR578" i="1"/>
  <c r="AQ579" i="1"/>
  <c r="AR579" i="1"/>
  <c r="AQ580" i="1"/>
  <c r="AR580" i="1"/>
  <c r="AQ581" i="1"/>
  <c r="AR581" i="1"/>
  <c r="AQ582" i="1"/>
  <c r="AR582" i="1"/>
  <c r="AQ583" i="1"/>
  <c r="AR583" i="1"/>
  <c r="AQ584" i="1"/>
  <c r="AR584" i="1"/>
  <c r="AQ585" i="1"/>
  <c r="AR585" i="1"/>
  <c r="AQ586" i="1"/>
  <c r="AR586" i="1"/>
  <c r="AQ587" i="1"/>
  <c r="AR587" i="1"/>
  <c r="AQ588" i="1"/>
  <c r="AR588" i="1"/>
  <c r="AQ589" i="1"/>
  <c r="AR589" i="1"/>
  <c r="AQ590" i="1"/>
  <c r="AR590" i="1"/>
  <c r="AQ591" i="1"/>
  <c r="AR591" i="1"/>
  <c r="AQ592" i="1"/>
  <c r="AR592" i="1"/>
  <c r="AQ593" i="1"/>
  <c r="AR593" i="1"/>
  <c r="AQ594" i="1"/>
  <c r="AR594" i="1"/>
  <c r="AQ595" i="1"/>
  <c r="AR595" i="1"/>
  <c r="AQ596" i="1"/>
  <c r="AR596" i="1"/>
  <c r="AQ597" i="1"/>
  <c r="AR597" i="1"/>
  <c r="AQ598" i="1"/>
  <c r="AR598" i="1"/>
  <c r="AQ599" i="1"/>
  <c r="AR599" i="1"/>
  <c r="AQ600" i="1"/>
  <c r="AR600" i="1"/>
  <c r="AQ601" i="1"/>
  <c r="AR601" i="1"/>
  <c r="AQ602" i="1"/>
  <c r="AR602" i="1"/>
  <c r="AQ603" i="1"/>
  <c r="AR603" i="1"/>
  <c r="AQ604" i="1"/>
  <c r="AR604" i="1"/>
  <c r="AQ605" i="1"/>
  <c r="AR605" i="1"/>
  <c r="AQ606" i="1"/>
  <c r="AR606" i="1"/>
  <c r="AQ607" i="1"/>
  <c r="AR607" i="1"/>
  <c r="AQ608" i="1"/>
  <c r="AR608" i="1"/>
  <c r="AQ609" i="1"/>
  <c r="AR609" i="1"/>
  <c r="AQ610" i="1"/>
  <c r="AR610" i="1"/>
  <c r="AQ611" i="1"/>
  <c r="AR611" i="1"/>
  <c r="AQ612" i="1"/>
  <c r="AR612" i="1"/>
  <c r="AQ613" i="1"/>
  <c r="AR613" i="1"/>
  <c r="AQ614" i="1"/>
  <c r="AR614" i="1"/>
  <c r="AQ615" i="1"/>
  <c r="AR615" i="1"/>
  <c r="AQ616" i="1"/>
  <c r="AR616" i="1"/>
  <c r="AQ617" i="1"/>
  <c r="AR617" i="1"/>
  <c r="AQ618" i="1"/>
  <c r="AR618" i="1"/>
  <c r="AQ619" i="1"/>
  <c r="AR619" i="1"/>
  <c r="AQ620" i="1"/>
  <c r="AR620" i="1"/>
  <c r="AQ621" i="1"/>
  <c r="AR621" i="1"/>
  <c r="AQ622" i="1"/>
  <c r="AR622" i="1"/>
  <c r="AQ623" i="1"/>
  <c r="AR623" i="1"/>
  <c r="AQ624" i="1"/>
  <c r="AR624" i="1"/>
  <c r="AQ625" i="1"/>
  <c r="AR625" i="1"/>
  <c r="AQ626" i="1"/>
  <c r="AR626" i="1"/>
  <c r="AQ627" i="1"/>
  <c r="AR627" i="1"/>
  <c r="AQ628" i="1"/>
  <c r="AR628" i="1"/>
  <c r="AQ629" i="1"/>
  <c r="AR629" i="1"/>
  <c r="AQ630" i="1"/>
  <c r="AR630" i="1"/>
  <c r="AQ631" i="1"/>
  <c r="AR631" i="1"/>
  <c r="AQ632" i="1"/>
  <c r="AR632" i="1"/>
  <c r="AQ633" i="1"/>
  <c r="AR633" i="1"/>
  <c r="AQ634" i="1"/>
  <c r="AR634" i="1"/>
  <c r="AQ635" i="1"/>
  <c r="AR635" i="1"/>
  <c r="AQ636" i="1"/>
  <c r="AR636" i="1"/>
  <c r="AQ637" i="1"/>
  <c r="AR637" i="1"/>
  <c r="AQ638" i="1"/>
  <c r="AR638" i="1"/>
  <c r="AQ639" i="1"/>
  <c r="AR639" i="1"/>
  <c r="AQ640" i="1"/>
  <c r="AR640" i="1"/>
  <c r="AQ641" i="1"/>
  <c r="AR641" i="1"/>
  <c r="AQ642" i="1"/>
  <c r="AR642" i="1"/>
  <c r="AQ643" i="1"/>
  <c r="AR643" i="1"/>
  <c r="AQ644" i="1"/>
  <c r="AR644" i="1"/>
  <c r="AQ645" i="1"/>
  <c r="AR645" i="1"/>
  <c r="AQ646" i="1"/>
  <c r="AR646" i="1"/>
  <c r="AQ647" i="1"/>
  <c r="AR647" i="1"/>
  <c r="AQ648" i="1"/>
  <c r="AR648" i="1"/>
  <c r="AQ649" i="1"/>
  <c r="AR649" i="1"/>
  <c r="AQ650" i="1"/>
  <c r="AR650" i="1"/>
  <c r="AQ651" i="1"/>
  <c r="AR651" i="1"/>
  <c r="AQ652" i="1"/>
  <c r="AR652" i="1"/>
  <c r="AQ653" i="1"/>
  <c r="AR653" i="1"/>
  <c r="AQ654" i="1"/>
  <c r="AR654" i="1"/>
  <c r="AQ655" i="1"/>
  <c r="AR655" i="1"/>
  <c r="AQ656" i="1"/>
  <c r="AR656" i="1"/>
  <c r="AQ657" i="1"/>
  <c r="AR657" i="1"/>
  <c r="AQ658" i="1"/>
  <c r="AR658" i="1"/>
  <c r="AQ659" i="1"/>
  <c r="AR659" i="1"/>
  <c r="AQ660" i="1"/>
  <c r="AR660" i="1"/>
  <c r="AQ661" i="1"/>
  <c r="AR661" i="1"/>
  <c r="AQ662" i="1"/>
  <c r="AR662" i="1"/>
  <c r="AQ663" i="1"/>
  <c r="AR663" i="1"/>
  <c r="AQ664" i="1"/>
  <c r="AR664" i="1"/>
  <c r="AQ665" i="1"/>
  <c r="AR665" i="1"/>
  <c r="AQ666" i="1"/>
  <c r="AR666" i="1"/>
  <c r="AQ667" i="1"/>
  <c r="AR667" i="1"/>
  <c r="AQ668" i="1"/>
  <c r="AR668" i="1"/>
  <c r="AQ669" i="1"/>
  <c r="AR669" i="1"/>
  <c r="AQ670" i="1"/>
  <c r="AR670" i="1"/>
  <c r="AQ671" i="1"/>
  <c r="AR671" i="1"/>
  <c r="AQ672" i="1"/>
  <c r="AR672" i="1"/>
  <c r="AQ673" i="1"/>
  <c r="AR673" i="1"/>
  <c r="AQ674" i="1"/>
  <c r="AR674" i="1"/>
  <c r="AQ675" i="1"/>
  <c r="AR675" i="1"/>
  <c r="AQ676" i="1"/>
  <c r="AR676" i="1"/>
  <c r="AQ677" i="1"/>
  <c r="AR677" i="1"/>
  <c r="AQ678" i="1"/>
  <c r="AR678" i="1"/>
  <c r="AQ679" i="1"/>
  <c r="AR679" i="1"/>
  <c r="AQ680" i="1"/>
  <c r="AR680" i="1"/>
  <c r="AQ681" i="1"/>
  <c r="AR681" i="1"/>
  <c r="AQ682" i="1"/>
  <c r="AR682" i="1"/>
  <c r="AQ683" i="1"/>
  <c r="AR683" i="1"/>
  <c r="AQ684" i="1"/>
  <c r="AR684" i="1"/>
  <c r="AQ685" i="1"/>
  <c r="AR685" i="1"/>
  <c r="AQ686" i="1"/>
  <c r="AR686" i="1"/>
  <c r="AQ687" i="1"/>
  <c r="AR687" i="1"/>
  <c r="AQ688" i="1"/>
  <c r="AR688" i="1"/>
  <c r="AQ689" i="1"/>
  <c r="AR689" i="1"/>
  <c r="AQ690" i="1"/>
  <c r="AR690" i="1"/>
  <c r="AQ691" i="1"/>
  <c r="AR691" i="1"/>
  <c r="AQ692" i="1"/>
  <c r="AR692" i="1"/>
  <c r="AQ693" i="1"/>
  <c r="AR693" i="1"/>
  <c r="AQ694" i="1"/>
  <c r="AR694" i="1"/>
  <c r="AQ695" i="1"/>
  <c r="AR695" i="1"/>
  <c r="AQ696" i="1"/>
  <c r="AR696" i="1"/>
  <c r="AQ697" i="1"/>
  <c r="AR697" i="1"/>
  <c r="AQ698" i="1"/>
  <c r="AR698" i="1"/>
  <c r="AQ699" i="1"/>
  <c r="AR699" i="1"/>
  <c r="AQ700" i="1"/>
  <c r="AR700" i="1"/>
  <c r="AQ701" i="1"/>
  <c r="AR701" i="1"/>
  <c r="AQ702" i="1"/>
  <c r="AR702" i="1"/>
  <c r="AQ703" i="1"/>
  <c r="AR703" i="1"/>
  <c r="AQ704" i="1"/>
  <c r="AR704" i="1"/>
  <c r="AQ705" i="1"/>
  <c r="AR705" i="1"/>
  <c r="AQ706" i="1"/>
  <c r="AR706" i="1"/>
  <c r="AQ707" i="1"/>
  <c r="AR707" i="1"/>
  <c r="AQ708" i="1"/>
  <c r="AR708" i="1"/>
  <c r="AQ709" i="1"/>
  <c r="AR709" i="1"/>
  <c r="AQ710" i="1"/>
  <c r="AR710" i="1"/>
  <c r="AQ711" i="1"/>
  <c r="AR711" i="1"/>
  <c r="AQ712" i="1"/>
  <c r="AR712" i="1"/>
  <c r="AQ713" i="1"/>
  <c r="AR713" i="1"/>
  <c r="AQ714" i="1"/>
  <c r="AR714" i="1"/>
  <c r="AQ715" i="1"/>
  <c r="AR715" i="1"/>
  <c r="AQ716" i="1"/>
  <c r="AR716" i="1"/>
  <c r="AQ717" i="1"/>
  <c r="AR717" i="1"/>
  <c r="AQ718" i="1"/>
  <c r="AR718" i="1"/>
  <c r="AQ719" i="1"/>
  <c r="AR719" i="1"/>
  <c r="AQ720" i="1"/>
  <c r="AR720" i="1"/>
  <c r="AQ721" i="1"/>
  <c r="AR721" i="1"/>
  <c r="AQ722" i="1"/>
  <c r="AR722" i="1"/>
  <c r="AQ723" i="1"/>
  <c r="AR723" i="1"/>
  <c r="AQ724" i="1"/>
  <c r="AR724" i="1"/>
  <c r="AQ725" i="1"/>
  <c r="AR725" i="1"/>
  <c r="AQ726" i="1"/>
  <c r="AR726" i="1"/>
  <c r="AQ727" i="1"/>
  <c r="AR727" i="1"/>
  <c r="AQ728" i="1"/>
  <c r="AR728" i="1"/>
  <c r="AQ729" i="1"/>
  <c r="AR729" i="1"/>
  <c r="AQ730" i="1"/>
  <c r="AR730" i="1"/>
  <c r="AQ731" i="1"/>
  <c r="AR731" i="1"/>
  <c r="AQ732" i="1"/>
  <c r="AR732" i="1"/>
  <c r="AQ733" i="1"/>
  <c r="AR733" i="1"/>
  <c r="AQ734" i="1"/>
  <c r="AR734" i="1"/>
  <c r="AQ735" i="1"/>
  <c r="AR735" i="1"/>
  <c r="AQ736" i="1"/>
  <c r="AR736" i="1"/>
  <c r="AQ737" i="1"/>
  <c r="AR737" i="1"/>
  <c r="AQ738" i="1"/>
  <c r="AR738" i="1"/>
  <c r="AQ739" i="1"/>
  <c r="AR739" i="1"/>
  <c r="AQ740" i="1"/>
  <c r="AR740" i="1"/>
  <c r="AQ741" i="1"/>
  <c r="AR741" i="1"/>
  <c r="AQ742" i="1"/>
  <c r="AR742" i="1"/>
  <c r="AQ743" i="1"/>
  <c r="AR743" i="1"/>
  <c r="AQ744" i="1"/>
  <c r="AR744" i="1"/>
  <c r="AQ745" i="1"/>
  <c r="AR745" i="1"/>
  <c r="AQ746" i="1"/>
  <c r="AR746" i="1"/>
  <c r="AQ747" i="1"/>
  <c r="AR747" i="1"/>
  <c r="AQ748" i="1"/>
  <c r="AR748" i="1"/>
  <c r="AQ749" i="1"/>
  <c r="AR749" i="1"/>
  <c r="AQ750" i="1"/>
  <c r="AR750" i="1"/>
  <c r="AQ751" i="1"/>
  <c r="AR751" i="1"/>
  <c r="AQ752" i="1"/>
  <c r="AR752" i="1"/>
  <c r="AQ753" i="1"/>
  <c r="AR753" i="1"/>
  <c r="AQ754" i="1"/>
  <c r="AR754" i="1"/>
  <c r="AQ755" i="1"/>
  <c r="AR755" i="1"/>
  <c r="AQ756" i="1"/>
  <c r="AR756" i="1"/>
  <c r="AQ757" i="1"/>
  <c r="AR757" i="1"/>
  <c r="AQ758" i="1"/>
  <c r="AR758" i="1"/>
  <c r="AQ759" i="1"/>
  <c r="AR759" i="1"/>
  <c r="AQ760" i="1"/>
  <c r="AR760" i="1"/>
  <c r="AQ761" i="1"/>
  <c r="AR761" i="1"/>
  <c r="AQ762" i="1"/>
  <c r="AR762" i="1"/>
  <c r="AQ763" i="1"/>
  <c r="AR763" i="1"/>
  <c r="AQ764" i="1"/>
  <c r="AR764" i="1"/>
  <c r="AQ765" i="1"/>
  <c r="AR765" i="1"/>
  <c r="AQ766" i="1"/>
  <c r="AR766" i="1"/>
  <c r="AQ767" i="1"/>
  <c r="AR767" i="1"/>
  <c r="AQ768" i="1"/>
  <c r="AR768" i="1"/>
  <c r="AQ769" i="1"/>
  <c r="AR769" i="1"/>
  <c r="AQ770" i="1"/>
  <c r="AR770" i="1"/>
  <c r="AQ771" i="1"/>
  <c r="AR771" i="1"/>
  <c r="AQ772" i="1"/>
  <c r="AR772" i="1"/>
  <c r="AQ773" i="1"/>
  <c r="AR773" i="1"/>
  <c r="AQ774" i="1"/>
  <c r="AR774" i="1"/>
  <c r="AQ775" i="1"/>
  <c r="AR775" i="1"/>
  <c r="AQ776" i="1"/>
  <c r="AR776" i="1"/>
  <c r="AQ777" i="1"/>
  <c r="AR777" i="1"/>
  <c r="AQ778" i="1"/>
  <c r="AR778" i="1"/>
  <c r="AQ779" i="1"/>
  <c r="AR779" i="1"/>
  <c r="AQ780" i="1"/>
  <c r="AR780" i="1"/>
  <c r="AQ781" i="1"/>
  <c r="AR781" i="1"/>
  <c r="AQ782" i="1"/>
  <c r="AR782" i="1"/>
  <c r="AQ783" i="1"/>
  <c r="AR783" i="1"/>
  <c r="AQ784" i="1"/>
  <c r="AR784" i="1"/>
  <c r="AQ785" i="1"/>
  <c r="AR785" i="1"/>
  <c r="AQ786" i="1"/>
  <c r="AR786" i="1"/>
  <c r="AQ787" i="1"/>
  <c r="AR787" i="1"/>
  <c r="AQ788" i="1"/>
  <c r="AR788" i="1"/>
  <c r="AQ789" i="1"/>
  <c r="AR789" i="1"/>
  <c r="AQ790" i="1"/>
  <c r="AR790" i="1"/>
  <c r="AQ791" i="1"/>
  <c r="AR791" i="1"/>
  <c r="AQ792" i="1"/>
  <c r="AR792" i="1"/>
  <c r="AQ793" i="1"/>
  <c r="AR793" i="1"/>
  <c r="AQ794" i="1"/>
  <c r="AR794" i="1"/>
  <c r="AQ795" i="1"/>
  <c r="AR795" i="1"/>
  <c r="AQ796" i="1"/>
  <c r="AR796" i="1"/>
  <c r="AQ797" i="1"/>
  <c r="AR797" i="1"/>
  <c r="AQ798" i="1"/>
  <c r="AR798" i="1"/>
  <c r="AQ799" i="1"/>
  <c r="AR799" i="1"/>
  <c r="AQ800" i="1"/>
  <c r="AR800" i="1"/>
  <c r="AQ801" i="1"/>
  <c r="AR801" i="1"/>
  <c r="AQ802" i="1"/>
  <c r="AR802" i="1"/>
  <c r="AQ803" i="1"/>
  <c r="AR803" i="1"/>
  <c r="AQ804" i="1"/>
  <c r="AR804" i="1"/>
  <c r="AQ805" i="1"/>
  <c r="AR805" i="1"/>
  <c r="AQ806" i="1"/>
  <c r="AR806" i="1"/>
  <c r="AQ807" i="1"/>
  <c r="AR807" i="1"/>
  <c r="AQ808" i="1"/>
  <c r="AR808" i="1"/>
  <c r="AQ809" i="1"/>
  <c r="AR809" i="1"/>
  <c r="AQ810" i="1"/>
  <c r="AR810" i="1"/>
  <c r="AQ811" i="1"/>
  <c r="AR811" i="1"/>
  <c r="AQ812" i="1"/>
  <c r="AR812" i="1"/>
  <c r="AR12" i="1"/>
  <c r="AQ12" i="1"/>
  <c r="CV13" i="1"/>
  <c r="CV14" i="1"/>
  <c r="CV15" i="1"/>
  <c r="CV16" i="1"/>
  <c r="CV17" i="1"/>
  <c r="CV18" i="1"/>
  <c r="CV19" i="1"/>
  <c r="CV20" i="1"/>
  <c r="CV21" i="1"/>
  <c r="CV22" i="1"/>
  <c r="CV23" i="1"/>
  <c r="CV24" i="1"/>
  <c r="CV25" i="1"/>
  <c r="CV26" i="1"/>
  <c r="CV27" i="1"/>
  <c r="CV28" i="1"/>
  <c r="CV29" i="1"/>
  <c r="CV30" i="1"/>
  <c r="CV31" i="1"/>
  <c r="CV32" i="1"/>
  <c r="CV33" i="1"/>
  <c r="CV34" i="1"/>
  <c r="CV35" i="1"/>
  <c r="CV36" i="1"/>
  <c r="CV37" i="1"/>
  <c r="CV38" i="1"/>
  <c r="CV39" i="1"/>
  <c r="CV40" i="1"/>
  <c r="CV41" i="1"/>
  <c r="CV42" i="1"/>
  <c r="CV43" i="1"/>
  <c r="CV44" i="1"/>
  <c r="CV45" i="1"/>
  <c r="CV46" i="1"/>
  <c r="CV47" i="1"/>
  <c r="CV48" i="1"/>
  <c r="CV49" i="1"/>
  <c r="CV50" i="1"/>
  <c r="CV51" i="1"/>
  <c r="CV52" i="1"/>
  <c r="CV53" i="1"/>
  <c r="CV54" i="1"/>
  <c r="CV55" i="1"/>
  <c r="CV56" i="1"/>
  <c r="CV57" i="1"/>
  <c r="CV58" i="1"/>
  <c r="CV59" i="1"/>
  <c r="CV60" i="1"/>
  <c r="CV61" i="1"/>
  <c r="CV62" i="1"/>
  <c r="CV63" i="1"/>
  <c r="CV64" i="1"/>
  <c r="CV65" i="1"/>
  <c r="CV66" i="1"/>
  <c r="CV67" i="1"/>
  <c r="CV68" i="1"/>
  <c r="CV69" i="1"/>
  <c r="CV70" i="1"/>
  <c r="CV71" i="1"/>
  <c r="CV72" i="1"/>
  <c r="CV73" i="1"/>
  <c r="CV74" i="1"/>
  <c r="CV75" i="1"/>
  <c r="CV76" i="1"/>
  <c r="CV77" i="1"/>
  <c r="CV78" i="1"/>
  <c r="CV79" i="1"/>
  <c r="CV80" i="1"/>
  <c r="CV81" i="1"/>
  <c r="CV82" i="1"/>
  <c r="CV83" i="1"/>
  <c r="CV84" i="1"/>
  <c r="CV85" i="1"/>
  <c r="CV86" i="1"/>
  <c r="CV87" i="1"/>
  <c r="CV88" i="1"/>
  <c r="CV89" i="1"/>
  <c r="CV90" i="1"/>
  <c r="CV91" i="1"/>
  <c r="CV92" i="1"/>
  <c r="CV93" i="1"/>
  <c r="CV94" i="1"/>
  <c r="CV95" i="1"/>
  <c r="CV96" i="1"/>
  <c r="CV97" i="1"/>
  <c r="CV98" i="1"/>
  <c r="CV99" i="1"/>
  <c r="CV100" i="1"/>
  <c r="CV101" i="1"/>
  <c r="CV102" i="1"/>
  <c r="CV103" i="1"/>
  <c r="CV104" i="1"/>
  <c r="CV105" i="1"/>
  <c r="CV106" i="1"/>
  <c r="CV107" i="1"/>
  <c r="CV108" i="1"/>
  <c r="CV109" i="1"/>
  <c r="CV110" i="1"/>
  <c r="CV111" i="1"/>
  <c r="CV112" i="1"/>
  <c r="CV113" i="1"/>
  <c r="CV114" i="1"/>
  <c r="CV115" i="1"/>
  <c r="CV116" i="1"/>
  <c r="CV117" i="1"/>
  <c r="CV118" i="1"/>
  <c r="CV119" i="1"/>
  <c r="CV120" i="1"/>
  <c r="CV121" i="1"/>
  <c r="CV122" i="1"/>
  <c r="CV123" i="1"/>
  <c r="CV124" i="1"/>
  <c r="CV125" i="1"/>
  <c r="CV126" i="1"/>
  <c r="CV127" i="1"/>
  <c r="CV128" i="1"/>
  <c r="CV129" i="1"/>
  <c r="CV130" i="1"/>
  <c r="CV131" i="1"/>
  <c r="CV132" i="1"/>
  <c r="CV133" i="1"/>
  <c r="CV134" i="1"/>
  <c r="CV135" i="1"/>
  <c r="CV136" i="1"/>
  <c r="CV137" i="1"/>
  <c r="CV138" i="1"/>
  <c r="CV139" i="1"/>
  <c r="CV140" i="1"/>
  <c r="CV141" i="1"/>
  <c r="CV142" i="1"/>
  <c r="CV143" i="1"/>
  <c r="CV144" i="1"/>
  <c r="CV145" i="1"/>
  <c r="CV146" i="1"/>
  <c r="CV147" i="1"/>
  <c r="CV148" i="1"/>
  <c r="CV149" i="1"/>
  <c r="CV150" i="1"/>
  <c r="CV151" i="1"/>
  <c r="CV152" i="1"/>
  <c r="CV153" i="1"/>
  <c r="CV154" i="1"/>
  <c r="CV155" i="1"/>
  <c r="CV156" i="1"/>
  <c r="CV157" i="1"/>
  <c r="CV158" i="1"/>
  <c r="CV159" i="1"/>
  <c r="CV160" i="1"/>
  <c r="CV161" i="1"/>
  <c r="CV162" i="1"/>
  <c r="CV163" i="1"/>
  <c r="CV164" i="1"/>
  <c r="CV165" i="1"/>
  <c r="CV166" i="1"/>
  <c r="CV167" i="1"/>
  <c r="CV168" i="1"/>
  <c r="CV169" i="1"/>
  <c r="CV170" i="1"/>
  <c r="CV171" i="1"/>
  <c r="CV172" i="1"/>
  <c r="CV173" i="1"/>
  <c r="CV174" i="1"/>
  <c r="CV175" i="1"/>
  <c r="CV176" i="1"/>
  <c r="CV177" i="1"/>
  <c r="CV178" i="1"/>
  <c r="CV179" i="1"/>
  <c r="CV180" i="1"/>
  <c r="CV181" i="1"/>
  <c r="CV182" i="1"/>
  <c r="CV183" i="1"/>
  <c r="CV184" i="1"/>
  <c r="CV185" i="1"/>
  <c r="CV186" i="1"/>
  <c r="CV187" i="1"/>
  <c r="CV188" i="1"/>
  <c r="CV189" i="1"/>
  <c r="CV190" i="1"/>
  <c r="CV191" i="1"/>
  <c r="CV192" i="1"/>
  <c r="CV193" i="1"/>
  <c r="CV194" i="1"/>
  <c r="CV195" i="1"/>
  <c r="CV196" i="1"/>
  <c r="CV197" i="1"/>
  <c r="CV198" i="1"/>
  <c r="CV199" i="1"/>
  <c r="CV200" i="1"/>
  <c r="CV201" i="1"/>
  <c r="CV202" i="1"/>
  <c r="CV203" i="1"/>
  <c r="CV204" i="1"/>
  <c r="CV205" i="1"/>
  <c r="CV206" i="1"/>
  <c r="CV207" i="1"/>
  <c r="CV208" i="1"/>
  <c r="CV209" i="1"/>
  <c r="CV210" i="1"/>
  <c r="CV211" i="1"/>
  <c r="CV212" i="1"/>
  <c r="CV213" i="1"/>
  <c r="CV214" i="1"/>
  <c r="CV215" i="1"/>
  <c r="CV216" i="1"/>
  <c r="CV217" i="1"/>
  <c r="CV218" i="1"/>
  <c r="CV219" i="1"/>
  <c r="CV220" i="1"/>
  <c r="CV221" i="1"/>
  <c r="CV222" i="1"/>
  <c r="CV223" i="1"/>
  <c r="CV224" i="1"/>
  <c r="CV225" i="1"/>
  <c r="CV226" i="1"/>
  <c r="CV227" i="1"/>
  <c r="CV228" i="1"/>
  <c r="CV229" i="1"/>
  <c r="CV230" i="1"/>
  <c r="CV231" i="1"/>
  <c r="CV232" i="1"/>
  <c r="CV233" i="1"/>
  <c r="CV234" i="1"/>
  <c r="CV235" i="1"/>
  <c r="CV236" i="1"/>
  <c r="CV237" i="1"/>
  <c r="CV238" i="1"/>
  <c r="CV239" i="1"/>
  <c r="CV240" i="1"/>
  <c r="CV241" i="1"/>
  <c r="CV242" i="1"/>
  <c r="CV243" i="1"/>
  <c r="CV244" i="1"/>
  <c r="CV245" i="1"/>
  <c r="CV246" i="1"/>
  <c r="CV247" i="1"/>
  <c r="CV248" i="1"/>
  <c r="CV249" i="1"/>
  <c r="CV250" i="1"/>
  <c r="CV251" i="1"/>
  <c r="CV252" i="1"/>
  <c r="CV253" i="1"/>
  <c r="CV254" i="1"/>
  <c r="CV255" i="1"/>
  <c r="CV256" i="1"/>
  <c r="CV257" i="1"/>
  <c r="CV258" i="1"/>
  <c r="CV259" i="1"/>
  <c r="CV260" i="1"/>
  <c r="CV261" i="1"/>
  <c r="CV262" i="1"/>
  <c r="CV263" i="1"/>
  <c r="CV264" i="1"/>
  <c r="CV265" i="1"/>
  <c r="CV266" i="1"/>
  <c r="CV267" i="1"/>
  <c r="CV268" i="1"/>
  <c r="CV269" i="1"/>
  <c r="CV270" i="1"/>
  <c r="CV271" i="1"/>
  <c r="CV272" i="1"/>
  <c r="CV273" i="1"/>
  <c r="CV274" i="1"/>
  <c r="CV275" i="1"/>
  <c r="CV276" i="1"/>
  <c r="CV277" i="1"/>
  <c r="CV278" i="1"/>
  <c r="CV279" i="1"/>
  <c r="CV280" i="1"/>
  <c r="CV281" i="1"/>
  <c r="CV282" i="1"/>
  <c r="CV283" i="1"/>
  <c r="CV284" i="1"/>
  <c r="CV285" i="1"/>
  <c r="CV286" i="1"/>
  <c r="CV287" i="1"/>
  <c r="CV288" i="1"/>
  <c r="CV289" i="1"/>
  <c r="CV290" i="1"/>
  <c r="CV291" i="1"/>
  <c r="CV292" i="1"/>
  <c r="CV293" i="1"/>
  <c r="CV294" i="1"/>
  <c r="CV295" i="1"/>
  <c r="CV296" i="1"/>
  <c r="CV297" i="1"/>
  <c r="CV298" i="1"/>
  <c r="CV299" i="1"/>
  <c r="CV300" i="1"/>
  <c r="CV301" i="1"/>
  <c r="CV302" i="1"/>
  <c r="CV303" i="1"/>
  <c r="CV304" i="1"/>
  <c r="CV305" i="1"/>
  <c r="CV306" i="1"/>
  <c r="CV307" i="1"/>
  <c r="CV308" i="1"/>
  <c r="CV309" i="1"/>
  <c r="CV310" i="1"/>
  <c r="CV311" i="1"/>
  <c r="CV312" i="1"/>
  <c r="CV313" i="1"/>
  <c r="CV314" i="1"/>
  <c r="CV315" i="1"/>
  <c r="CV316" i="1"/>
  <c r="CV317" i="1"/>
  <c r="CV318" i="1"/>
  <c r="CV319" i="1"/>
  <c r="CV320" i="1"/>
  <c r="CV321" i="1"/>
  <c r="CV322" i="1"/>
  <c r="CV323" i="1"/>
  <c r="CV324" i="1"/>
  <c r="CV325" i="1"/>
  <c r="CV326" i="1"/>
  <c r="CV327" i="1"/>
  <c r="CV328" i="1"/>
  <c r="CV329" i="1"/>
  <c r="CV330" i="1"/>
  <c r="CV331" i="1"/>
  <c r="CV332" i="1"/>
  <c r="CV333" i="1"/>
  <c r="CV334" i="1"/>
  <c r="CV335" i="1"/>
  <c r="CV336" i="1"/>
  <c r="CV337" i="1"/>
  <c r="CV338" i="1"/>
  <c r="CV339" i="1"/>
  <c r="CV340" i="1"/>
  <c r="CV341" i="1"/>
  <c r="CV342" i="1"/>
  <c r="CV343" i="1"/>
  <c r="CV344" i="1"/>
  <c r="CV345" i="1"/>
  <c r="CV346" i="1"/>
  <c r="CV347" i="1"/>
  <c r="CV348" i="1"/>
  <c r="CV349" i="1"/>
  <c r="CV350" i="1"/>
  <c r="CV351" i="1"/>
  <c r="CV352" i="1"/>
  <c r="CV353" i="1"/>
  <c r="CV354" i="1"/>
  <c r="CV355" i="1"/>
  <c r="CV356" i="1"/>
  <c r="CV357" i="1"/>
  <c r="CV358" i="1"/>
  <c r="CV359" i="1"/>
  <c r="CV360" i="1"/>
  <c r="CV361" i="1"/>
  <c r="CV362" i="1"/>
  <c r="CV363" i="1"/>
  <c r="CV364" i="1"/>
  <c r="CV365" i="1"/>
  <c r="CV366" i="1"/>
  <c r="CV367" i="1"/>
  <c r="CV368" i="1"/>
  <c r="CV369" i="1"/>
  <c r="CV370" i="1"/>
  <c r="CV371" i="1"/>
  <c r="CV372" i="1"/>
  <c r="CV373" i="1"/>
  <c r="CV374" i="1"/>
  <c r="CV375" i="1"/>
  <c r="CV376" i="1"/>
  <c r="CV377" i="1"/>
  <c r="CV378" i="1"/>
  <c r="CV379" i="1"/>
  <c r="CV380" i="1"/>
  <c r="CV381" i="1"/>
  <c r="CV382" i="1"/>
  <c r="CV383" i="1"/>
  <c r="CV384" i="1"/>
  <c r="CV385" i="1"/>
  <c r="CV386" i="1"/>
  <c r="CV387" i="1"/>
  <c r="CV388" i="1"/>
  <c r="CV389" i="1"/>
  <c r="CV390" i="1"/>
  <c r="CV391" i="1"/>
  <c r="CV392" i="1"/>
  <c r="CV393" i="1"/>
  <c r="CV394" i="1"/>
  <c r="CV395" i="1"/>
  <c r="CV396" i="1"/>
  <c r="CV397" i="1"/>
  <c r="CV398" i="1"/>
  <c r="CV399" i="1"/>
  <c r="CV400" i="1"/>
  <c r="CV401" i="1"/>
  <c r="CV402" i="1"/>
  <c r="CV403" i="1"/>
  <c r="CV404" i="1"/>
  <c r="CV405" i="1"/>
  <c r="CV406" i="1"/>
  <c r="CV407" i="1"/>
  <c r="CV408" i="1"/>
  <c r="CV409" i="1"/>
  <c r="CV410" i="1"/>
  <c r="CV411" i="1"/>
  <c r="CV412" i="1"/>
  <c r="CV413" i="1"/>
  <c r="CV414" i="1"/>
  <c r="CV415" i="1"/>
  <c r="CV416" i="1"/>
  <c r="CV417" i="1"/>
  <c r="CV418" i="1"/>
  <c r="CV419" i="1"/>
  <c r="CV420" i="1"/>
  <c r="CV421" i="1"/>
  <c r="CV422" i="1"/>
  <c r="CV423" i="1"/>
  <c r="CV424" i="1"/>
  <c r="CV425" i="1"/>
  <c r="CV426" i="1"/>
  <c r="CV427" i="1"/>
  <c r="CV428" i="1"/>
  <c r="CV429" i="1"/>
  <c r="CV430" i="1"/>
  <c r="CV431" i="1"/>
  <c r="CV432" i="1"/>
  <c r="CV433" i="1"/>
  <c r="CV434" i="1"/>
  <c r="CV435" i="1"/>
  <c r="CV436" i="1"/>
  <c r="CV437" i="1"/>
  <c r="CV438" i="1"/>
  <c r="CV439" i="1"/>
  <c r="CV440" i="1"/>
  <c r="CV441" i="1"/>
  <c r="CV442" i="1"/>
  <c r="CV443" i="1"/>
  <c r="CV444" i="1"/>
  <c r="CV445" i="1"/>
  <c r="CV446" i="1"/>
  <c r="CV447" i="1"/>
  <c r="CV448" i="1"/>
  <c r="CV449" i="1"/>
  <c r="CV450" i="1"/>
  <c r="CV451" i="1"/>
  <c r="CV452" i="1"/>
  <c r="CV453" i="1"/>
  <c r="CV454" i="1"/>
  <c r="CV455" i="1"/>
  <c r="CV456" i="1"/>
  <c r="CV457" i="1"/>
  <c r="CV458" i="1"/>
  <c r="CV459" i="1"/>
  <c r="CV460" i="1"/>
  <c r="CV461" i="1"/>
  <c r="CV462" i="1"/>
  <c r="CV463" i="1"/>
  <c r="CV464" i="1"/>
  <c r="CV465" i="1"/>
  <c r="CV466" i="1"/>
  <c r="CV467" i="1"/>
  <c r="CV468" i="1"/>
  <c r="CV469" i="1"/>
  <c r="CV470" i="1"/>
  <c r="CV471" i="1"/>
  <c r="CV472" i="1"/>
  <c r="CV473" i="1"/>
  <c r="CV474" i="1"/>
  <c r="CV475" i="1"/>
  <c r="CV476" i="1"/>
  <c r="CV477" i="1"/>
  <c r="CV478" i="1"/>
  <c r="CV479" i="1"/>
  <c r="CV480" i="1"/>
  <c r="CV481" i="1"/>
  <c r="CV482" i="1"/>
  <c r="CV483" i="1"/>
  <c r="CV484" i="1"/>
  <c r="CV485" i="1"/>
  <c r="CV486" i="1"/>
  <c r="CV487" i="1"/>
  <c r="CV488" i="1"/>
  <c r="CV489" i="1"/>
  <c r="CV490" i="1"/>
  <c r="CV491" i="1"/>
  <c r="CV492" i="1"/>
  <c r="CV493" i="1"/>
  <c r="CV494" i="1"/>
  <c r="CV495" i="1"/>
  <c r="CV496" i="1"/>
  <c r="CV497" i="1"/>
  <c r="CV498" i="1"/>
  <c r="CV499" i="1"/>
  <c r="CV500" i="1"/>
  <c r="CV501" i="1"/>
  <c r="CV502" i="1"/>
  <c r="CV503" i="1"/>
  <c r="CV504" i="1"/>
  <c r="CV505" i="1"/>
  <c r="CV506" i="1"/>
  <c r="CV507" i="1"/>
  <c r="CV508" i="1"/>
  <c r="CV509" i="1"/>
  <c r="CV510" i="1"/>
  <c r="CV511" i="1"/>
  <c r="CV512" i="1"/>
  <c r="CV513" i="1"/>
  <c r="CV514" i="1"/>
  <c r="CV515" i="1"/>
  <c r="CV516" i="1"/>
  <c r="CV517" i="1"/>
  <c r="CV518" i="1"/>
  <c r="CV519" i="1"/>
  <c r="CV520" i="1"/>
  <c r="CV521" i="1"/>
  <c r="CV522" i="1"/>
  <c r="CV523" i="1"/>
  <c r="CV524" i="1"/>
  <c r="CV525" i="1"/>
  <c r="CV526" i="1"/>
  <c r="CV527" i="1"/>
  <c r="CV528" i="1"/>
  <c r="CV529" i="1"/>
  <c r="CV530" i="1"/>
  <c r="CV531" i="1"/>
  <c r="CV532" i="1"/>
  <c r="CV533" i="1"/>
  <c r="CV534" i="1"/>
  <c r="CV535" i="1"/>
  <c r="CV536" i="1"/>
  <c r="CV537" i="1"/>
  <c r="CV538" i="1"/>
  <c r="CV539" i="1"/>
  <c r="CV540" i="1"/>
  <c r="CV541" i="1"/>
  <c r="CV542" i="1"/>
  <c r="CV543" i="1"/>
  <c r="CV544" i="1"/>
  <c r="CV545" i="1"/>
  <c r="CV546" i="1"/>
  <c r="CV547" i="1"/>
  <c r="CV548" i="1"/>
  <c r="CV549" i="1"/>
  <c r="CV550" i="1"/>
  <c r="CV551" i="1"/>
  <c r="CV552" i="1"/>
  <c r="CV553" i="1"/>
  <c r="CV554" i="1"/>
  <c r="CV555" i="1"/>
  <c r="CV556" i="1"/>
  <c r="CV557" i="1"/>
  <c r="CV558" i="1"/>
  <c r="CV559" i="1"/>
  <c r="CV560" i="1"/>
  <c r="CV561" i="1"/>
  <c r="CV562" i="1"/>
  <c r="CV563" i="1"/>
  <c r="CV564" i="1"/>
  <c r="CV565" i="1"/>
  <c r="CV566" i="1"/>
  <c r="CV567" i="1"/>
  <c r="CV568" i="1"/>
  <c r="CV569" i="1"/>
  <c r="CV570" i="1"/>
  <c r="CV571" i="1"/>
  <c r="CV572" i="1"/>
  <c r="CV573" i="1"/>
  <c r="CV574" i="1"/>
  <c r="CV575" i="1"/>
  <c r="CV576" i="1"/>
  <c r="CV577" i="1"/>
  <c r="CV578" i="1"/>
  <c r="CV579" i="1"/>
  <c r="CV580" i="1"/>
  <c r="CV581" i="1"/>
  <c r="CV582" i="1"/>
  <c r="CV583" i="1"/>
  <c r="CV584" i="1"/>
  <c r="CV585" i="1"/>
  <c r="CV586" i="1"/>
  <c r="CV587" i="1"/>
  <c r="CV588" i="1"/>
  <c r="CV589" i="1"/>
  <c r="CV590" i="1"/>
  <c r="CV591" i="1"/>
  <c r="CV592" i="1"/>
  <c r="CV593" i="1"/>
  <c r="CV594" i="1"/>
  <c r="CV595" i="1"/>
  <c r="CV596" i="1"/>
  <c r="CV597" i="1"/>
  <c r="CV598" i="1"/>
  <c r="CV599" i="1"/>
  <c r="CV600" i="1"/>
  <c r="CV601" i="1"/>
  <c r="CV602" i="1"/>
  <c r="CV603" i="1"/>
  <c r="CV604" i="1"/>
  <c r="CV605" i="1"/>
  <c r="CV606" i="1"/>
  <c r="CV607" i="1"/>
  <c r="CV608" i="1"/>
  <c r="CV609" i="1"/>
  <c r="CV610" i="1"/>
  <c r="CV611" i="1"/>
  <c r="CV612" i="1"/>
  <c r="CV613" i="1"/>
  <c r="CV614" i="1"/>
  <c r="CV615" i="1"/>
  <c r="CV616" i="1"/>
  <c r="CV617" i="1"/>
  <c r="CV618" i="1"/>
  <c r="CV619" i="1"/>
  <c r="CV620" i="1"/>
  <c r="CV621" i="1"/>
  <c r="CV622" i="1"/>
  <c r="CV623" i="1"/>
  <c r="CV624" i="1"/>
  <c r="CV625" i="1"/>
  <c r="CV626" i="1"/>
  <c r="CV627" i="1"/>
  <c r="CV628" i="1"/>
  <c r="CV629" i="1"/>
  <c r="CV630" i="1"/>
  <c r="CV631" i="1"/>
  <c r="CV632" i="1"/>
  <c r="CV633" i="1"/>
  <c r="CV634" i="1"/>
  <c r="CV635" i="1"/>
  <c r="CV636" i="1"/>
  <c r="CV637" i="1"/>
  <c r="CV638" i="1"/>
  <c r="CV639" i="1"/>
  <c r="CV640" i="1"/>
  <c r="CV641" i="1"/>
  <c r="CV642" i="1"/>
  <c r="CV643" i="1"/>
  <c r="CV644" i="1"/>
  <c r="CV645" i="1"/>
  <c r="CV646" i="1"/>
  <c r="CV647" i="1"/>
  <c r="CV648" i="1"/>
  <c r="CV649" i="1"/>
  <c r="CV650" i="1"/>
  <c r="CV651" i="1"/>
  <c r="CV652" i="1"/>
  <c r="CV653" i="1"/>
  <c r="CV654" i="1"/>
  <c r="CV655" i="1"/>
  <c r="CV656" i="1"/>
  <c r="CV657" i="1"/>
  <c r="CV658" i="1"/>
  <c r="CV659" i="1"/>
  <c r="CV660" i="1"/>
  <c r="CV661" i="1"/>
  <c r="CV662" i="1"/>
  <c r="CV663" i="1"/>
  <c r="CV664" i="1"/>
  <c r="CV665" i="1"/>
  <c r="CV666" i="1"/>
  <c r="CV667" i="1"/>
  <c r="CV668" i="1"/>
  <c r="CV669" i="1"/>
  <c r="CV670" i="1"/>
  <c r="CV671" i="1"/>
  <c r="CV672" i="1"/>
  <c r="CV673" i="1"/>
  <c r="CV674" i="1"/>
  <c r="CV675" i="1"/>
  <c r="CV676" i="1"/>
  <c r="CV677" i="1"/>
  <c r="CV678" i="1"/>
  <c r="CV679" i="1"/>
  <c r="CV680" i="1"/>
  <c r="CV681" i="1"/>
  <c r="CV682" i="1"/>
  <c r="CV683" i="1"/>
  <c r="CV684" i="1"/>
  <c r="CV685" i="1"/>
  <c r="CV686" i="1"/>
  <c r="CV687" i="1"/>
  <c r="CV688" i="1"/>
  <c r="CV689" i="1"/>
  <c r="CV690" i="1"/>
  <c r="CV691" i="1"/>
  <c r="CV692" i="1"/>
  <c r="CV693" i="1"/>
  <c r="CV694" i="1"/>
  <c r="CV695" i="1"/>
  <c r="CV696" i="1"/>
  <c r="CV697" i="1"/>
  <c r="CV698" i="1"/>
  <c r="CV699" i="1"/>
  <c r="CV700" i="1"/>
  <c r="CV701" i="1"/>
  <c r="CV702" i="1"/>
  <c r="CV703" i="1"/>
  <c r="CV704" i="1"/>
  <c r="CV705" i="1"/>
  <c r="CV706" i="1"/>
  <c r="CV707" i="1"/>
  <c r="CV708" i="1"/>
  <c r="CV709" i="1"/>
  <c r="CV710" i="1"/>
  <c r="CV711" i="1"/>
  <c r="CV712" i="1"/>
  <c r="CV713" i="1"/>
  <c r="CV714" i="1"/>
  <c r="CV715" i="1"/>
  <c r="CV716" i="1"/>
  <c r="CV717" i="1"/>
  <c r="CV718" i="1"/>
  <c r="CV719" i="1"/>
  <c r="CV720" i="1"/>
  <c r="CV721" i="1"/>
  <c r="CV722" i="1"/>
  <c r="CV723" i="1"/>
  <c r="CV724" i="1"/>
  <c r="CV725" i="1"/>
  <c r="CV726" i="1"/>
  <c r="CV727" i="1"/>
  <c r="CV728" i="1"/>
  <c r="CV729" i="1"/>
  <c r="CV730" i="1"/>
  <c r="CV731" i="1"/>
  <c r="CV732" i="1"/>
  <c r="CV733" i="1"/>
  <c r="CV734" i="1"/>
  <c r="CV735" i="1"/>
  <c r="CV736" i="1"/>
  <c r="CV737" i="1"/>
  <c r="CV738" i="1"/>
  <c r="CV739" i="1"/>
  <c r="CV740" i="1"/>
  <c r="CV741" i="1"/>
  <c r="CV742" i="1"/>
  <c r="CV743" i="1"/>
  <c r="CV744" i="1"/>
  <c r="CV745" i="1"/>
  <c r="CV746" i="1"/>
  <c r="CV747" i="1"/>
  <c r="CV748" i="1"/>
  <c r="CV749" i="1"/>
  <c r="CV750" i="1"/>
  <c r="CV751" i="1"/>
  <c r="CV752" i="1"/>
  <c r="CV753" i="1"/>
  <c r="CV754" i="1"/>
  <c r="CV755" i="1"/>
  <c r="CV756" i="1"/>
  <c r="CV757" i="1"/>
  <c r="CV758" i="1"/>
  <c r="CV759" i="1"/>
  <c r="CV760" i="1"/>
  <c r="CV761" i="1"/>
  <c r="CV762" i="1"/>
  <c r="CV763" i="1"/>
  <c r="CV764" i="1"/>
  <c r="CV765" i="1"/>
  <c r="CV766" i="1"/>
  <c r="CV767" i="1"/>
  <c r="CV768" i="1"/>
  <c r="CV769" i="1"/>
  <c r="CV770" i="1"/>
  <c r="CV771" i="1"/>
  <c r="CV772" i="1"/>
  <c r="CV773" i="1"/>
  <c r="CV774" i="1"/>
  <c r="CV775" i="1"/>
  <c r="CV776" i="1"/>
  <c r="CV777" i="1"/>
  <c r="CV778" i="1"/>
  <c r="CV779" i="1"/>
  <c r="CV780" i="1"/>
  <c r="CV781" i="1"/>
  <c r="CV782" i="1"/>
  <c r="CV783" i="1"/>
  <c r="CV784" i="1"/>
  <c r="CV785" i="1"/>
  <c r="CV786" i="1"/>
  <c r="CV787" i="1"/>
  <c r="CV788" i="1"/>
  <c r="CV789" i="1"/>
  <c r="CV790" i="1"/>
  <c r="CV791" i="1"/>
  <c r="CV792" i="1"/>
  <c r="CV793" i="1"/>
  <c r="CV794" i="1"/>
  <c r="CV795" i="1"/>
  <c r="CV796" i="1"/>
  <c r="CV797" i="1"/>
  <c r="CV798" i="1"/>
  <c r="CV799" i="1"/>
  <c r="CV800" i="1"/>
  <c r="CV801" i="1"/>
  <c r="CV802" i="1"/>
  <c r="CV803" i="1"/>
  <c r="CV804" i="1"/>
  <c r="CV805" i="1"/>
  <c r="CV806" i="1"/>
  <c r="CV807" i="1"/>
  <c r="CV808" i="1"/>
  <c r="CV809" i="1"/>
  <c r="CV810" i="1"/>
  <c r="CV811" i="1"/>
  <c r="CV812" i="1"/>
  <c r="CV12" i="1"/>
  <c r="D10" i="2" l="1"/>
  <c r="D11" i="2" l="1"/>
  <c r="DY18" i="1"/>
  <c r="DY27" i="1"/>
  <c r="DY28" i="1"/>
  <c r="DY29" i="1"/>
  <c r="DY33" i="1"/>
  <c r="DY34" i="1"/>
  <c r="DY35" i="1"/>
  <c r="DY36" i="1"/>
  <c r="DY37" i="1"/>
  <c r="DY38" i="1"/>
  <c r="DY39" i="1"/>
  <c r="DY40" i="1"/>
  <c r="DY41" i="1"/>
  <c r="DY42" i="1"/>
  <c r="DY43" i="1"/>
  <c r="DY44" i="1"/>
  <c r="DY45" i="1"/>
  <c r="DY46" i="1"/>
  <c r="DY47" i="1"/>
  <c r="DY48" i="1"/>
  <c r="DY49" i="1"/>
  <c r="DY50" i="1"/>
  <c r="DY51" i="1"/>
  <c r="DY52" i="1"/>
  <c r="DY53" i="1"/>
  <c r="DY54" i="1"/>
  <c r="DY55" i="1"/>
  <c r="DY56" i="1"/>
  <c r="DY57" i="1"/>
  <c r="DY58" i="1"/>
  <c r="DY59" i="1"/>
  <c r="DY60" i="1"/>
  <c r="DY61" i="1"/>
  <c r="DY62" i="1"/>
  <c r="DY63" i="1"/>
  <c r="DY64" i="1"/>
  <c r="DY65" i="1"/>
  <c r="DY66" i="1"/>
  <c r="DY67" i="1"/>
  <c r="DY68" i="1"/>
  <c r="DY69" i="1"/>
  <c r="DY70" i="1"/>
  <c r="DY71" i="1"/>
  <c r="DY72" i="1"/>
  <c r="DY73" i="1"/>
  <c r="DY74" i="1"/>
  <c r="DY75" i="1"/>
  <c r="DY76" i="1"/>
  <c r="DY77" i="1"/>
  <c r="DY78" i="1"/>
  <c r="DY79" i="1"/>
  <c r="DY80" i="1"/>
  <c r="DY81" i="1"/>
  <c r="DY82" i="1"/>
  <c r="DY83" i="1"/>
  <c r="DY84" i="1"/>
  <c r="DY85" i="1"/>
  <c r="DY86" i="1"/>
  <c r="DY87" i="1"/>
  <c r="DY88" i="1"/>
  <c r="DY89" i="1"/>
  <c r="DY90" i="1"/>
  <c r="DY91" i="1"/>
  <c r="DY92" i="1"/>
  <c r="DY93" i="1"/>
  <c r="DY94" i="1"/>
  <c r="DY95" i="1"/>
  <c r="DY96" i="1"/>
  <c r="DY97" i="1"/>
  <c r="DY98" i="1"/>
  <c r="DY99" i="1"/>
  <c r="DY100" i="1"/>
  <c r="DY101" i="1"/>
  <c r="DY102" i="1"/>
  <c r="DY103" i="1"/>
  <c r="DY104" i="1"/>
  <c r="DY105" i="1"/>
  <c r="DY106" i="1"/>
  <c r="DY107" i="1"/>
  <c r="DY108" i="1"/>
  <c r="DY109" i="1"/>
  <c r="DY110" i="1"/>
  <c r="DY111" i="1"/>
  <c r="DY112" i="1"/>
  <c r="DY113" i="1"/>
  <c r="DY114" i="1"/>
  <c r="DY115" i="1"/>
  <c r="DY116" i="1"/>
  <c r="DY117" i="1"/>
  <c r="DY118" i="1"/>
  <c r="DY119" i="1"/>
  <c r="DY120" i="1"/>
  <c r="DY121" i="1"/>
  <c r="DY122" i="1"/>
  <c r="DY123" i="1"/>
  <c r="DY124" i="1"/>
  <c r="DY125" i="1"/>
  <c r="DY126" i="1"/>
  <c r="DY127" i="1"/>
  <c r="DY128" i="1"/>
  <c r="DY129" i="1"/>
  <c r="DY130" i="1"/>
  <c r="DY131" i="1"/>
  <c r="DY132" i="1"/>
  <c r="DY133" i="1"/>
  <c r="DY134" i="1"/>
  <c r="DY135" i="1"/>
  <c r="DY136" i="1"/>
  <c r="DY137" i="1"/>
  <c r="DY138" i="1"/>
  <c r="DY139" i="1"/>
  <c r="DY140" i="1"/>
  <c r="DY141" i="1"/>
  <c r="DY142" i="1"/>
  <c r="DY143" i="1"/>
  <c r="DY144" i="1"/>
  <c r="DY145" i="1"/>
  <c r="DY146" i="1"/>
  <c r="DY147" i="1"/>
  <c r="DY148" i="1"/>
  <c r="DY149" i="1"/>
  <c r="DY150" i="1"/>
  <c r="DY151" i="1"/>
  <c r="DY152" i="1"/>
  <c r="DY153" i="1"/>
  <c r="DY154" i="1"/>
  <c r="DY155" i="1"/>
  <c r="DY156" i="1"/>
  <c r="DY157" i="1"/>
  <c r="DY158" i="1"/>
  <c r="DY159" i="1"/>
  <c r="DY160" i="1"/>
  <c r="DY161" i="1"/>
  <c r="DY162" i="1"/>
  <c r="DY163" i="1"/>
  <c r="DY164" i="1"/>
  <c r="DY165" i="1"/>
  <c r="DY166" i="1"/>
  <c r="DY167" i="1"/>
  <c r="DY168" i="1"/>
  <c r="DY169" i="1"/>
  <c r="DY170" i="1"/>
  <c r="DY171" i="1"/>
  <c r="DY172" i="1"/>
  <c r="DY173" i="1"/>
  <c r="DY174" i="1"/>
  <c r="DY175" i="1"/>
  <c r="DY176" i="1"/>
  <c r="DY177" i="1"/>
  <c r="DY178" i="1"/>
  <c r="DY179" i="1"/>
  <c r="DY180" i="1"/>
  <c r="DY181" i="1"/>
  <c r="DY182" i="1"/>
  <c r="DY183" i="1"/>
  <c r="DY184" i="1"/>
  <c r="DY185" i="1"/>
  <c r="DY186" i="1"/>
  <c r="DY187" i="1"/>
  <c r="DY188" i="1"/>
  <c r="DY189" i="1"/>
  <c r="DY190" i="1"/>
  <c r="DY191" i="1"/>
  <c r="DY192" i="1"/>
  <c r="DY193" i="1"/>
  <c r="DY194" i="1"/>
  <c r="DY195" i="1"/>
  <c r="DY196" i="1"/>
  <c r="DY197" i="1"/>
  <c r="DY198" i="1"/>
  <c r="DY199" i="1"/>
  <c r="DY200" i="1"/>
  <c r="DY201" i="1"/>
  <c r="DY202" i="1"/>
  <c r="DY203" i="1"/>
  <c r="DY204" i="1"/>
  <c r="DY205" i="1"/>
  <c r="DY206" i="1"/>
  <c r="DY207" i="1"/>
  <c r="DY208" i="1"/>
  <c r="DY209" i="1"/>
  <c r="DY210" i="1"/>
  <c r="DY211" i="1"/>
  <c r="DY212" i="1"/>
  <c r="DY213" i="1"/>
  <c r="DY214" i="1"/>
  <c r="DY215" i="1"/>
  <c r="DY216" i="1"/>
  <c r="DY217" i="1"/>
  <c r="DY218" i="1"/>
  <c r="DY219" i="1"/>
  <c r="DY220" i="1"/>
  <c r="DY221" i="1"/>
  <c r="DY222" i="1"/>
  <c r="DY223" i="1"/>
  <c r="DY224" i="1"/>
  <c r="DY225" i="1"/>
  <c r="DY226" i="1"/>
  <c r="DY227" i="1"/>
  <c r="DY228" i="1"/>
  <c r="DY229" i="1"/>
  <c r="DY230" i="1"/>
  <c r="DY231" i="1"/>
  <c r="DY232" i="1"/>
  <c r="DY233" i="1"/>
  <c r="DY234" i="1"/>
  <c r="DY235" i="1"/>
  <c r="DY236" i="1"/>
  <c r="DY237" i="1"/>
  <c r="DY238" i="1"/>
  <c r="DY239" i="1"/>
  <c r="DY240" i="1"/>
  <c r="DY241" i="1"/>
  <c r="DY242" i="1"/>
  <c r="DY243" i="1"/>
  <c r="DY244" i="1"/>
  <c r="DY245" i="1"/>
  <c r="DY246" i="1"/>
  <c r="DY247" i="1"/>
  <c r="DY248" i="1"/>
  <c r="DY249" i="1"/>
  <c r="DY250" i="1"/>
  <c r="DY251" i="1"/>
  <c r="DY252" i="1"/>
  <c r="DY253" i="1"/>
  <c r="DY254" i="1"/>
  <c r="DY255" i="1"/>
  <c r="DY256" i="1"/>
  <c r="DY257" i="1"/>
  <c r="DY258" i="1"/>
  <c r="DY259" i="1"/>
  <c r="DY260" i="1"/>
  <c r="DY261" i="1"/>
  <c r="DY262" i="1"/>
  <c r="DY263" i="1"/>
  <c r="DY264" i="1"/>
  <c r="DY265" i="1"/>
  <c r="DY266" i="1"/>
  <c r="DY267" i="1"/>
  <c r="DY268" i="1"/>
  <c r="DY269" i="1"/>
  <c r="DY270" i="1"/>
  <c r="DY271" i="1"/>
  <c r="DY272" i="1"/>
  <c r="DY273" i="1"/>
  <c r="DY274" i="1"/>
  <c r="DY275" i="1"/>
  <c r="DY276" i="1"/>
  <c r="DY277" i="1"/>
  <c r="DY278" i="1"/>
  <c r="DY279" i="1"/>
  <c r="DY280" i="1"/>
  <c r="DY281" i="1"/>
  <c r="DY282" i="1"/>
  <c r="DY283" i="1"/>
  <c r="DY284" i="1"/>
  <c r="DY285" i="1"/>
  <c r="DY286" i="1"/>
  <c r="DY287" i="1"/>
  <c r="DY288" i="1"/>
  <c r="DY289" i="1"/>
  <c r="DY290" i="1"/>
  <c r="DY291" i="1"/>
  <c r="DY292" i="1"/>
  <c r="DY293" i="1"/>
  <c r="DY294" i="1"/>
  <c r="DY295" i="1"/>
  <c r="DY296" i="1"/>
  <c r="DY297" i="1"/>
  <c r="DY298" i="1"/>
  <c r="DY299" i="1"/>
  <c r="DY300" i="1"/>
  <c r="DY301" i="1"/>
  <c r="DY302" i="1"/>
  <c r="DY303" i="1"/>
  <c r="DY304" i="1"/>
  <c r="DY305" i="1"/>
  <c r="DY306" i="1"/>
  <c r="DY307" i="1"/>
  <c r="DY308" i="1"/>
  <c r="DY309" i="1"/>
  <c r="DY310" i="1"/>
  <c r="DY311" i="1"/>
  <c r="DY312" i="1"/>
  <c r="DY313" i="1"/>
  <c r="DY314" i="1"/>
  <c r="DY315" i="1"/>
  <c r="DY316" i="1"/>
  <c r="DY317" i="1"/>
  <c r="DY318" i="1"/>
  <c r="DY319" i="1"/>
  <c r="DY320" i="1"/>
  <c r="DY321" i="1"/>
  <c r="DY322" i="1"/>
  <c r="DY323" i="1"/>
  <c r="DY324" i="1"/>
  <c r="DY325" i="1"/>
  <c r="DY326" i="1"/>
  <c r="DY327" i="1"/>
  <c r="DY328" i="1"/>
  <c r="DY329" i="1"/>
  <c r="DY330" i="1"/>
  <c r="DY331" i="1"/>
  <c r="DY332" i="1"/>
  <c r="DY333" i="1"/>
  <c r="DY334" i="1"/>
  <c r="DY335" i="1"/>
  <c r="DY336" i="1"/>
  <c r="DY337" i="1"/>
  <c r="DY338" i="1"/>
  <c r="DY339" i="1"/>
  <c r="DY340" i="1"/>
  <c r="DY341" i="1"/>
  <c r="DY342" i="1"/>
  <c r="DY343" i="1"/>
  <c r="DY344" i="1"/>
  <c r="DY345" i="1"/>
  <c r="DY346" i="1"/>
  <c r="DY347" i="1"/>
  <c r="DY348" i="1"/>
  <c r="DY349" i="1"/>
  <c r="DY350" i="1"/>
  <c r="DY351" i="1"/>
  <c r="DY352" i="1"/>
  <c r="DY353" i="1"/>
  <c r="DY354" i="1"/>
  <c r="DY355" i="1"/>
  <c r="DY356" i="1"/>
  <c r="DY357" i="1"/>
  <c r="DY358" i="1"/>
  <c r="DY359" i="1"/>
  <c r="DY360" i="1"/>
  <c r="DY361" i="1"/>
  <c r="DY362" i="1"/>
  <c r="DY363" i="1"/>
  <c r="DY364" i="1"/>
  <c r="DY365" i="1"/>
  <c r="DY366" i="1"/>
  <c r="DY367" i="1"/>
  <c r="DY368" i="1"/>
  <c r="DY369" i="1"/>
  <c r="DY370" i="1"/>
  <c r="DY371" i="1"/>
  <c r="DY372" i="1"/>
  <c r="DY373" i="1"/>
  <c r="DY374" i="1"/>
  <c r="DY375" i="1"/>
  <c r="DY376" i="1"/>
  <c r="DY377" i="1"/>
  <c r="DY378" i="1"/>
  <c r="DY379" i="1"/>
  <c r="DY380" i="1"/>
  <c r="DY381" i="1"/>
  <c r="DY382" i="1"/>
  <c r="DY383" i="1"/>
  <c r="DY384" i="1"/>
  <c r="DY385" i="1"/>
  <c r="DY386" i="1"/>
  <c r="DY387" i="1"/>
  <c r="DY388" i="1"/>
  <c r="DY389" i="1"/>
  <c r="DY390" i="1"/>
  <c r="DY391" i="1"/>
  <c r="DY392" i="1"/>
  <c r="DY393" i="1"/>
  <c r="DY394" i="1"/>
  <c r="DY395" i="1"/>
  <c r="DY396" i="1"/>
  <c r="DY397" i="1"/>
  <c r="DY398" i="1"/>
  <c r="DY399" i="1"/>
  <c r="DY400" i="1"/>
  <c r="DY401" i="1"/>
  <c r="DY402" i="1"/>
  <c r="DY403" i="1"/>
  <c r="DY404" i="1"/>
  <c r="DY405" i="1"/>
  <c r="DY406" i="1"/>
  <c r="DY407" i="1"/>
  <c r="DY408" i="1"/>
  <c r="DY409" i="1"/>
  <c r="DY410" i="1"/>
  <c r="DY411" i="1"/>
  <c r="DY412" i="1"/>
  <c r="DY413" i="1"/>
  <c r="DY414" i="1"/>
  <c r="DY415" i="1"/>
  <c r="DY416" i="1"/>
  <c r="DY417" i="1"/>
  <c r="DY418" i="1"/>
  <c r="DY419" i="1"/>
  <c r="DY420" i="1"/>
  <c r="DY421" i="1"/>
  <c r="DY422" i="1"/>
  <c r="DY423" i="1"/>
  <c r="DY424" i="1"/>
  <c r="DY425" i="1"/>
  <c r="DY426" i="1"/>
  <c r="DY427" i="1"/>
  <c r="DY428" i="1"/>
  <c r="DY429" i="1"/>
  <c r="DY430" i="1"/>
  <c r="DY431" i="1"/>
  <c r="DY432" i="1"/>
  <c r="DY433" i="1"/>
  <c r="DY434" i="1"/>
  <c r="DY435" i="1"/>
  <c r="DY436" i="1"/>
  <c r="DY437" i="1"/>
  <c r="DY438" i="1"/>
  <c r="DY439" i="1"/>
  <c r="DY440" i="1"/>
  <c r="DY441" i="1"/>
  <c r="DY442" i="1"/>
  <c r="DY443" i="1"/>
  <c r="DY444" i="1"/>
  <c r="DY445" i="1"/>
  <c r="DY446" i="1"/>
  <c r="DY447" i="1"/>
  <c r="DY448" i="1"/>
  <c r="DY449" i="1"/>
  <c r="DY450" i="1"/>
  <c r="DY451" i="1"/>
  <c r="DY452" i="1"/>
  <c r="DY453" i="1"/>
  <c r="DY454" i="1"/>
  <c r="DY455" i="1"/>
  <c r="DY456" i="1"/>
  <c r="DY457" i="1"/>
  <c r="DY458" i="1"/>
  <c r="DY459" i="1"/>
  <c r="DY460" i="1"/>
  <c r="DY461" i="1"/>
  <c r="DY462" i="1"/>
  <c r="DY463" i="1"/>
  <c r="DY464" i="1"/>
  <c r="DY465" i="1"/>
  <c r="DY466" i="1"/>
  <c r="DY467" i="1"/>
  <c r="DY468" i="1"/>
  <c r="DY469" i="1"/>
  <c r="DY470" i="1"/>
  <c r="DY471" i="1"/>
  <c r="DY472" i="1"/>
  <c r="DY473" i="1"/>
  <c r="DY474" i="1"/>
  <c r="DY475" i="1"/>
  <c r="DY476" i="1"/>
  <c r="DY477" i="1"/>
  <c r="DY478" i="1"/>
  <c r="DY479" i="1"/>
  <c r="DY480" i="1"/>
  <c r="DY481" i="1"/>
  <c r="DY482" i="1"/>
  <c r="DY483" i="1"/>
  <c r="DY484" i="1"/>
  <c r="DY485" i="1"/>
  <c r="DY486" i="1"/>
  <c r="DY487" i="1"/>
  <c r="DY488" i="1"/>
  <c r="DY489" i="1"/>
  <c r="DY490" i="1"/>
  <c r="DY491" i="1"/>
  <c r="DY492" i="1"/>
  <c r="DY493" i="1"/>
  <c r="DY494" i="1"/>
  <c r="DY495" i="1"/>
  <c r="DY496" i="1"/>
  <c r="DY497" i="1"/>
  <c r="DY498" i="1"/>
  <c r="DY499" i="1"/>
  <c r="DY500" i="1"/>
  <c r="DY501" i="1"/>
  <c r="DY502" i="1"/>
  <c r="DY503" i="1"/>
  <c r="DY504" i="1"/>
  <c r="DY505" i="1"/>
  <c r="DY506" i="1"/>
  <c r="DY507" i="1"/>
  <c r="DY508" i="1"/>
  <c r="DY509" i="1"/>
  <c r="DY510" i="1"/>
  <c r="DY511" i="1"/>
  <c r="DY512" i="1"/>
  <c r="DY513" i="1"/>
  <c r="DY514" i="1"/>
  <c r="DY515" i="1"/>
  <c r="DY516" i="1"/>
  <c r="DY517" i="1"/>
  <c r="DY518" i="1"/>
  <c r="DY519" i="1"/>
  <c r="DY520" i="1"/>
  <c r="DY521" i="1"/>
  <c r="DY522" i="1"/>
  <c r="DY523" i="1"/>
  <c r="DY524" i="1"/>
  <c r="DY525" i="1"/>
  <c r="DY526" i="1"/>
  <c r="DY527" i="1"/>
  <c r="DY528" i="1"/>
  <c r="DY529" i="1"/>
  <c r="DY530" i="1"/>
  <c r="DY531" i="1"/>
  <c r="DY532" i="1"/>
  <c r="DY533" i="1"/>
  <c r="DY534" i="1"/>
  <c r="DY535" i="1"/>
  <c r="DY536" i="1"/>
  <c r="DY537" i="1"/>
  <c r="DY538" i="1"/>
  <c r="DY539" i="1"/>
  <c r="DY540" i="1"/>
  <c r="DY541" i="1"/>
  <c r="DY542" i="1"/>
  <c r="DY543" i="1"/>
  <c r="DY544" i="1"/>
  <c r="DY545" i="1"/>
  <c r="DY546" i="1"/>
  <c r="DY547" i="1"/>
  <c r="DY548" i="1"/>
  <c r="DY549" i="1"/>
  <c r="DY550" i="1"/>
  <c r="DY551" i="1"/>
  <c r="DY552" i="1"/>
  <c r="DY553" i="1"/>
  <c r="DY554" i="1"/>
  <c r="DY555" i="1"/>
  <c r="DY556" i="1"/>
  <c r="DY557" i="1"/>
  <c r="DY558" i="1"/>
  <c r="DY559" i="1"/>
  <c r="DY560" i="1"/>
  <c r="DY561" i="1"/>
  <c r="DY562" i="1"/>
  <c r="DY563" i="1"/>
  <c r="DY564" i="1"/>
  <c r="DY565" i="1"/>
  <c r="DY566" i="1"/>
  <c r="DY567" i="1"/>
  <c r="DY568" i="1"/>
  <c r="DY569" i="1"/>
  <c r="DY570" i="1"/>
  <c r="DY571" i="1"/>
  <c r="DY572" i="1"/>
  <c r="DY573" i="1"/>
  <c r="DY574" i="1"/>
  <c r="DY575" i="1"/>
  <c r="DY576" i="1"/>
  <c r="DY577" i="1"/>
  <c r="DY578" i="1"/>
  <c r="DY579" i="1"/>
  <c r="DY580" i="1"/>
  <c r="DY581" i="1"/>
  <c r="DY582" i="1"/>
  <c r="DY583" i="1"/>
  <c r="DY584" i="1"/>
  <c r="DY585" i="1"/>
  <c r="DY586" i="1"/>
  <c r="DY587" i="1"/>
  <c r="DY588" i="1"/>
  <c r="DY589" i="1"/>
  <c r="DY590" i="1"/>
  <c r="DY591" i="1"/>
  <c r="DY592" i="1"/>
  <c r="DY593" i="1"/>
  <c r="DY594" i="1"/>
  <c r="DY595" i="1"/>
  <c r="DY596" i="1"/>
  <c r="DY597" i="1"/>
  <c r="DY598" i="1"/>
  <c r="DY599" i="1"/>
  <c r="DY600" i="1"/>
  <c r="DY601" i="1"/>
  <c r="DY602" i="1"/>
  <c r="DY603" i="1"/>
  <c r="DY604" i="1"/>
  <c r="DY605" i="1"/>
  <c r="DY606" i="1"/>
  <c r="DY607" i="1"/>
  <c r="DY608" i="1"/>
  <c r="DY609" i="1"/>
  <c r="DY610" i="1"/>
  <c r="DY611" i="1"/>
  <c r="DY612" i="1"/>
  <c r="DY613" i="1"/>
  <c r="DY614" i="1"/>
  <c r="DY615" i="1"/>
  <c r="DY616" i="1"/>
  <c r="DY617" i="1"/>
  <c r="DY618" i="1"/>
  <c r="DY619" i="1"/>
  <c r="DY620" i="1"/>
  <c r="DY621" i="1"/>
  <c r="DY622" i="1"/>
  <c r="DY623" i="1"/>
  <c r="DY624" i="1"/>
  <c r="DY625" i="1"/>
  <c r="DY626" i="1"/>
  <c r="DY627" i="1"/>
  <c r="DY628" i="1"/>
  <c r="DY629" i="1"/>
  <c r="DY630" i="1"/>
  <c r="DY631" i="1"/>
  <c r="DY632" i="1"/>
  <c r="DY633" i="1"/>
  <c r="DY634" i="1"/>
  <c r="DY635" i="1"/>
  <c r="DY636" i="1"/>
  <c r="DY637" i="1"/>
  <c r="DY638" i="1"/>
  <c r="DY639" i="1"/>
  <c r="DY640" i="1"/>
  <c r="DY641" i="1"/>
  <c r="DY642" i="1"/>
  <c r="DY643" i="1"/>
  <c r="DY644" i="1"/>
  <c r="DY645" i="1"/>
  <c r="DY646" i="1"/>
  <c r="DY647" i="1"/>
  <c r="DY648" i="1"/>
  <c r="DY649" i="1"/>
  <c r="DY650" i="1"/>
  <c r="DY651" i="1"/>
  <c r="DY652" i="1"/>
  <c r="DY653" i="1"/>
  <c r="DY654" i="1"/>
  <c r="DY655" i="1"/>
  <c r="DY656" i="1"/>
  <c r="DY657" i="1"/>
  <c r="DY658" i="1"/>
  <c r="DY659" i="1"/>
  <c r="DY660" i="1"/>
  <c r="DY661" i="1"/>
  <c r="DY662" i="1"/>
  <c r="DY663" i="1"/>
  <c r="DY664" i="1"/>
  <c r="DY665" i="1"/>
  <c r="DY666" i="1"/>
  <c r="DY667" i="1"/>
  <c r="DY668" i="1"/>
  <c r="DY669" i="1"/>
  <c r="DY670" i="1"/>
  <c r="DY671" i="1"/>
  <c r="DY672" i="1"/>
  <c r="DY673" i="1"/>
  <c r="DY674" i="1"/>
  <c r="DY675" i="1"/>
  <c r="DY676" i="1"/>
  <c r="DY677" i="1"/>
  <c r="DY678" i="1"/>
  <c r="DY679" i="1"/>
  <c r="DY680" i="1"/>
  <c r="DY681" i="1"/>
  <c r="DY682" i="1"/>
  <c r="DY683" i="1"/>
  <c r="DY684" i="1"/>
  <c r="DY685" i="1"/>
  <c r="DY686" i="1"/>
  <c r="DY687" i="1"/>
  <c r="DY688" i="1"/>
  <c r="DY689" i="1"/>
  <c r="DY690" i="1"/>
  <c r="DY691" i="1"/>
  <c r="DY692" i="1"/>
  <c r="DY693" i="1"/>
  <c r="DY694" i="1"/>
  <c r="DY695" i="1"/>
  <c r="DY696" i="1"/>
  <c r="DY697" i="1"/>
  <c r="DY698" i="1"/>
  <c r="DY699" i="1"/>
  <c r="DY700" i="1"/>
  <c r="DY701" i="1"/>
  <c r="DY702" i="1"/>
  <c r="DY703" i="1"/>
  <c r="DY704" i="1"/>
  <c r="DY705" i="1"/>
  <c r="DY706" i="1"/>
  <c r="DY707" i="1"/>
  <c r="DY708" i="1"/>
  <c r="DY709" i="1"/>
  <c r="DY710" i="1"/>
  <c r="DY711" i="1"/>
  <c r="DY712" i="1"/>
  <c r="DY713" i="1"/>
  <c r="DY714" i="1"/>
  <c r="DY715" i="1"/>
  <c r="DY716" i="1"/>
  <c r="DY717" i="1"/>
  <c r="DY718" i="1"/>
  <c r="DY719" i="1"/>
  <c r="DY720" i="1"/>
  <c r="DY721" i="1"/>
  <c r="DY722" i="1"/>
  <c r="DY723" i="1"/>
  <c r="DY724" i="1"/>
  <c r="DY725" i="1"/>
  <c r="DY726" i="1"/>
  <c r="DY727" i="1"/>
  <c r="DY728" i="1"/>
  <c r="DY729" i="1"/>
  <c r="DY730" i="1"/>
  <c r="DY731" i="1"/>
  <c r="DY732" i="1"/>
  <c r="DY733" i="1"/>
  <c r="DY734" i="1"/>
  <c r="DY735" i="1"/>
  <c r="DY736" i="1"/>
  <c r="DY737" i="1"/>
  <c r="DY738" i="1"/>
  <c r="DY739" i="1"/>
  <c r="DY740" i="1"/>
  <c r="DY741" i="1"/>
  <c r="DY742" i="1"/>
  <c r="DY743" i="1"/>
  <c r="DY744" i="1"/>
  <c r="DY745" i="1"/>
  <c r="DY746" i="1"/>
  <c r="DY747" i="1"/>
  <c r="DY748" i="1"/>
  <c r="DY749" i="1"/>
  <c r="DY750" i="1"/>
  <c r="DY751" i="1"/>
  <c r="DY752" i="1"/>
  <c r="DY753" i="1"/>
  <c r="DY754" i="1"/>
  <c r="DY755" i="1"/>
  <c r="DY756" i="1"/>
  <c r="DY757" i="1"/>
  <c r="DY758" i="1"/>
  <c r="DY759" i="1"/>
  <c r="DY760" i="1"/>
  <c r="DY761" i="1"/>
  <c r="DY762" i="1"/>
  <c r="DY763" i="1"/>
  <c r="DY764" i="1"/>
  <c r="DY765" i="1"/>
  <c r="DY766" i="1"/>
  <c r="DY767" i="1"/>
  <c r="DY768" i="1"/>
  <c r="DY769" i="1"/>
  <c r="DY770" i="1"/>
  <c r="DY771" i="1"/>
  <c r="DY772" i="1"/>
  <c r="DY773" i="1"/>
  <c r="DY774" i="1"/>
  <c r="DY775" i="1"/>
  <c r="DY776" i="1"/>
  <c r="DY777" i="1"/>
  <c r="DY778" i="1"/>
  <c r="DY779" i="1"/>
  <c r="DY780" i="1"/>
  <c r="DY781" i="1"/>
  <c r="DY782" i="1"/>
  <c r="DY783" i="1"/>
  <c r="DY784" i="1"/>
  <c r="DY785" i="1"/>
  <c r="DY786" i="1"/>
  <c r="DY787" i="1"/>
  <c r="DY788" i="1"/>
  <c r="DY789" i="1"/>
  <c r="DY790" i="1"/>
  <c r="DY791" i="1"/>
  <c r="DY792" i="1"/>
  <c r="DY793" i="1"/>
  <c r="DY794" i="1"/>
  <c r="DY795" i="1"/>
  <c r="DY796" i="1"/>
  <c r="DY797" i="1"/>
  <c r="DY798" i="1"/>
  <c r="DY799" i="1"/>
  <c r="DY800" i="1"/>
  <c r="DY801" i="1"/>
  <c r="DY802" i="1"/>
  <c r="DY803" i="1"/>
  <c r="DY804" i="1"/>
  <c r="DY805" i="1"/>
  <c r="DY806" i="1"/>
  <c r="DY807" i="1"/>
  <c r="DY808" i="1"/>
  <c r="DY809" i="1"/>
  <c r="DY810" i="1"/>
  <c r="DY811" i="1"/>
  <c r="DY812" i="1"/>
  <c r="AH14" i="1" l="1"/>
  <c r="BA13" i="1" l="1"/>
  <c r="BB13" i="1"/>
  <c r="BA14" i="1"/>
  <c r="BB14" i="1"/>
  <c r="BA15" i="1"/>
  <c r="BB15" i="1"/>
  <c r="BA16" i="1"/>
  <c r="BB16" i="1"/>
  <c r="BA17" i="1"/>
  <c r="BB17" i="1"/>
  <c r="BA18" i="1"/>
  <c r="BB18" i="1"/>
  <c r="BA19" i="1"/>
  <c r="BB19" i="1"/>
  <c r="BA20" i="1"/>
  <c r="BB20" i="1"/>
  <c r="BA21" i="1"/>
  <c r="BB21" i="1"/>
  <c r="BA22" i="1"/>
  <c r="BB22" i="1"/>
  <c r="BA23" i="1"/>
  <c r="BB23" i="1"/>
  <c r="BA24" i="1"/>
  <c r="BB24" i="1"/>
  <c r="BA25" i="1"/>
  <c r="BB25" i="1"/>
  <c r="BA26" i="1"/>
  <c r="BB26" i="1"/>
  <c r="BA27" i="1"/>
  <c r="BB27" i="1"/>
  <c r="BA28" i="1"/>
  <c r="BB28" i="1"/>
  <c r="BA29" i="1"/>
  <c r="BB29" i="1"/>
  <c r="BA30" i="1"/>
  <c r="BB30" i="1"/>
  <c r="BA31" i="1"/>
  <c r="BB31" i="1"/>
  <c r="BA32" i="1"/>
  <c r="BB32" i="1"/>
  <c r="BA33" i="1"/>
  <c r="BB33" i="1"/>
  <c r="BA34" i="1"/>
  <c r="BB34" i="1"/>
  <c r="BA35" i="1"/>
  <c r="BB35" i="1"/>
  <c r="BA36" i="1"/>
  <c r="BB36" i="1"/>
  <c r="BA37" i="1"/>
  <c r="BB37" i="1"/>
  <c r="BA38" i="1"/>
  <c r="BB38" i="1"/>
  <c r="BA39" i="1"/>
  <c r="BB39" i="1"/>
  <c r="BA40" i="1"/>
  <c r="BB40" i="1"/>
  <c r="BA41" i="1"/>
  <c r="BB41" i="1"/>
  <c r="BA42" i="1"/>
  <c r="BB42" i="1"/>
  <c r="BA43" i="1"/>
  <c r="BB43" i="1"/>
  <c r="BA44" i="1"/>
  <c r="BB44" i="1"/>
  <c r="BA45" i="1"/>
  <c r="BB45" i="1"/>
  <c r="BA46" i="1"/>
  <c r="BB46" i="1"/>
  <c r="BA47" i="1"/>
  <c r="BB47" i="1"/>
  <c r="BA48" i="1"/>
  <c r="BB48" i="1"/>
  <c r="BA49" i="1"/>
  <c r="BB49" i="1"/>
  <c r="BA50" i="1"/>
  <c r="BB50" i="1"/>
  <c r="BA51" i="1"/>
  <c r="BB51" i="1"/>
  <c r="BA52" i="1"/>
  <c r="BB52" i="1"/>
  <c r="BA53" i="1"/>
  <c r="BB53" i="1"/>
  <c r="BA54" i="1"/>
  <c r="BB54" i="1"/>
  <c r="BA55" i="1"/>
  <c r="BB55" i="1"/>
  <c r="BA56" i="1"/>
  <c r="BB56" i="1"/>
  <c r="BA57" i="1"/>
  <c r="BB57" i="1"/>
  <c r="BA58" i="1"/>
  <c r="BB58" i="1"/>
  <c r="BA59" i="1"/>
  <c r="BB59" i="1"/>
  <c r="BA60" i="1"/>
  <c r="BB60" i="1"/>
  <c r="BA61" i="1"/>
  <c r="BB61" i="1"/>
  <c r="BA62" i="1"/>
  <c r="BB62" i="1"/>
  <c r="BA63" i="1"/>
  <c r="BB63" i="1"/>
  <c r="BA64" i="1"/>
  <c r="BB64" i="1"/>
  <c r="BA65" i="1"/>
  <c r="BB65" i="1"/>
  <c r="BA66" i="1"/>
  <c r="BB66" i="1"/>
  <c r="BA67" i="1"/>
  <c r="BB67" i="1"/>
  <c r="BA68" i="1"/>
  <c r="BB68" i="1"/>
  <c r="BA69" i="1"/>
  <c r="BB69" i="1"/>
  <c r="BA70" i="1"/>
  <c r="BB70" i="1"/>
  <c r="BA71" i="1"/>
  <c r="BB71" i="1"/>
  <c r="BA72" i="1"/>
  <c r="BB72" i="1"/>
  <c r="BA73" i="1"/>
  <c r="BB73" i="1"/>
  <c r="BA74" i="1"/>
  <c r="BB74" i="1"/>
  <c r="BA75" i="1"/>
  <c r="BB75" i="1"/>
  <c r="BA76" i="1"/>
  <c r="BB76" i="1"/>
  <c r="BA77" i="1"/>
  <c r="BB77" i="1"/>
  <c r="BA78" i="1"/>
  <c r="BB78" i="1"/>
  <c r="BA79" i="1"/>
  <c r="BB79" i="1"/>
  <c r="BA80" i="1"/>
  <c r="BB80" i="1"/>
  <c r="BA81" i="1"/>
  <c r="BB81" i="1"/>
  <c r="BA82" i="1"/>
  <c r="BB82" i="1"/>
  <c r="BA83" i="1"/>
  <c r="BB83" i="1"/>
  <c r="BA84" i="1"/>
  <c r="BB84" i="1"/>
  <c r="BA85" i="1"/>
  <c r="BB85" i="1"/>
  <c r="BA86" i="1"/>
  <c r="BB86" i="1"/>
  <c r="BA87" i="1"/>
  <c r="BB87" i="1"/>
  <c r="BA88" i="1"/>
  <c r="BB88" i="1"/>
  <c r="BA89" i="1"/>
  <c r="BB89" i="1"/>
  <c r="BA90" i="1"/>
  <c r="BB90" i="1"/>
  <c r="BA91" i="1"/>
  <c r="BB91" i="1"/>
  <c r="BA92" i="1"/>
  <c r="BB92" i="1"/>
  <c r="BA93" i="1"/>
  <c r="BB93" i="1"/>
  <c r="BA94" i="1"/>
  <c r="BB94" i="1"/>
  <c r="BA95" i="1"/>
  <c r="BB95" i="1"/>
  <c r="BA96" i="1"/>
  <c r="BB96" i="1"/>
  <c r="BA97" i="1"/>
  <c r="BB97" i="1"/>
  <c r="BA98" i="1"/>
  <c r="BB98" i="1"/>
  <c r="BA99" i="1"/>
  <c r="BB99" i="1"/>
  <c r="BA100" i="1"/>
  <c r="BB100" i="1"/>
  <c r="BA101" i="1"/>
  <c r="BB101" i="1"/>
  <c r="BA102" i="1"/>
  <c r="BB102" i="1"/>
  <c r="BA103" i="1"/>
  <c r="BB103" i="1"/>
  <c r="BA104" i="1"/>
  <c r="BB104" i="1"/>
  <c r="BA105" i="1"/>
  <c r="BB105" i="1"/>
  <c r="BA106" i="1"/>
  <c r="BB106" i="1"/>
  <c r="BA107" i="1"/>
  <c r="BB107" i="1"/>
  <c r="BA108" i="1"/>
  <c r="BB108" i="1"/>
  <c r="BA109" i="1"/>
  <c r="BB109" i="1"/>
  <c r="BA110" i="1"/>
  <c r="BB110" i="1"/>
  <c r="BA111" i="1"/>
  <c r="BB111" i="1"/>
  <c r="BA112" i="1"/>
  <c r="BB112" i="1"/>
  <c r="BA113" i="1"/>
  <c r="BB113" i="1"/>
  <c r="BA114" i="1"/>
  <c r="BB114" i="1"/>
  <c r="BA115" i="1"/>
  <c r="BB115" i="1"/>
  <c r="BA116" i="1"/>
  <c r="BB116" i="1"/>
  <c r="BA117" i="1"/>
  <c r="BB117" i="1"/>
  <c r="BA118" i="1"/>
  <c r="BB118" i="1"/>
  <c r="BA119" i="1"/>
  <c r="BB119" i="1"/>
  <c r="BA120" i="1"/>
  <c r="BB120" i="1"/>
  <c r="BA121" i="1"/>
  <c r="BB121" i="1"/>
  <c r="BA122" i="1"/>
  <c r="BB122" i="1"/>
  <c r="BA123" i="1"/>
  <c r="BB123" i="1"/>
  <c r="BA124" i="1"/>
  <c r="BB124" i="1"/>
  <c r="BA125" i="1"/>
  <c r="BB125" i="1"/>
  <c r="BA126" i="1"/>
  <c r="BB126" i="1"/>
  <c r="BA127" i="1"/>
  <c r="BB127" i="1"/>
  <c r="BA128" i="1"/>
  <c r="BB128" i="1"/>
  <c r="BA129" i="1"/>
  <c r="BB129" i="1"/>
  <c r="BA130" i="1"/>
  <c r="BB130" i="1"/>
  <c r="BA131" i="1"/>
  <c r="BB131" i="1"/>
  <c r="BA132" i="1"/>
  <c r="BB132" i="1"/>
  <c r="BA133" i="1"/>
  <c r="BB133" i="1"/>
  <c r="BA134" i="1"/>
  <c r="BB134" i="1"/>
  <c r="BA135" i="1"/>
  <c r="BB135" i="1"/>
  <c r="BA136" i="1"/>
  <c r="BB136" i="1"/>
  <c r="BA137" i="1"/>
  <c r="BB137" i="1"/>
  <c r="BA138" i="1"/>
  <c r="BB138" i="1"/>
  <c r="BA139" i="1"/>
  <c r="BB139" i="1"/>
  <c r="BA140" i="1"/>
  <c r="BB140" i="1"/>
  <c r="BA141" i="1"/>
  <c r="BB141" i="1"/>
  <c r="BA142" i="1"/>
  <c r="BB142" i="1"/>
  <c r="BA143" i="1"/>
  <c r="BB143" i="1"/>
  <c r="BA144" i="1"/>
  <c r="BB144" i="1"/>
  <c r="BA145" i="1"/>
  <c r="BB145" i="1"/>
  <c r="BA146" i="1"/>
  <c r="BB146" i="1"/>
  <c r="BA147" i="1"/>
  <c r="BB147" i="1"/>
  <c r="BA148" i="1"/>
  <c r="BB148" i="1"/>
  <c r="BA149" i="1"/>
  <c r="BB149" i="1"/>
  <c r="BA150" i="1"/>
  <c r="BB150" i="1"/>
  <c r="BA151" i="1"/>
  <c r="BB151" i="1"/>
  <c r="BA152" i="1"/>
  <c r="BB152" i="1"/>
  <c r="BA153" i="1"/>
  <c r="BB153" i="1"/>
  <c r="BA154" i="1"/>
  <c r="BB154" i="1"/>
  <c r="BA155" i="1"/>
  <c r="BB155" i="1"/>
  <c r="BA156" i="1"/>
  <c r="BB156" i="1"/>
  <c r="BA157" i="1"/>
  <c r="BB157" i="1"/>
  <c r="BA158" i="1"/>
  <c r="BB158" i="1"/>
  <c r="BA159" i="1"/>
  <c r="BB159" i="1"/>
  <c r="BA160" i="1"/>
  <c r="BB160" i="1"/>
  <c r="BA161" i="1"/>
  <c r="BB161" i="1"/>
  <c r="BA162" i="1"/>
  <c r="BB162" i="1"/>
  <c r="BA163" i="1"/>
  <c r="BB163" i="1"/>
  <c r="BA164" i="1"/>
  <c r="BB164" i="1"/>
  <c r="BA165" i="1"/>
  <c r="BB165" i="1"/>
  <c r="BA166" i="1"/>
  <c r="BB166" i="1"/>
  <c r="BA167" i="1"/>
  <c r="BB167" i="1"/>
  <c r="BA168" i="1"/>
  <c r="BB168" i="1"/>
  <c r="BA169" i="1"/>
  <c r="BB169" i="1"/>
  <c r="BA170" i="1"/>
  <c r="BB170" i="1"/>
  <c r="BA171" i="1"/>
  <c r="BB171" i="1"/>
  <c r="BA172" i="1"/>
  <c r="BB172" i="1"/>
  <c r="BA173" i="1"/>
  <c r="BB173" i="1"/>
  <c r="BA174" i="1"/>
  <c r="BB174" i="1"/>
  <c r="BA175" i="1"/>
  <c r="BB175" i="1"/>
  <c r="BA176" i="1"/>
  <c r="BB176" i="1"/>
  <c r="BA177" i="1"/>
  <c r="BB177" i="1"/>
  <c r="BA178" i="1"/>
  <c r="BB178" i="1"/>
  <c r="BA179" i="1"/>
  <c r="BB179" i="1"/>
  <c r="BA180" i="1"/>
  <c r="BB180" i="1"/>
  <c r="BA181" i="1"/>
  <c r="BB181" i="1"/>
  <c r="BA182" i="1"/>
  <c r="BB182" i="1"/>
  <c r="BA183" i="1"/>
  <c r="BB183" i="1"/>
  <c r="BA184" i="1"/>
  <c r="BB184" i="1"/>
  <c r="BA185" i="1"/>
  <c r="BB185" i="1"/>
  <c r="BA186" i="1"/>
  <c r="BB186" i="1"/>
  <c r="BA187" i="1"/>
  <c r="BB187" i="1"/>
  <c r="BA188" i="1"/>
  <c r="BB188" i="1"/>
  <c r="BA189" i="1"/>
  <c r="BB189" i="1"/>
  <c r="BA190" i="1"/>
  <c r="BB190" i="1"/>
  <c r="BA191" i="1"/>
  <c r="BB191" i="1"/>
  <c r="BA192" i="1"/>
  <c r="BB192" i="1"/>
  <c r="BA193" i="1"/>
  <c r="BB193" i="1"/>
  <c r="BA194" i="1"/>
  <c r="BB194" i="1"/>
  <c r="BA195" i="1"/>
  <c r="BB195" i="1"/>
  <c r="BA196" i="1"/>
  <c r="BB196" i="1"/>
  <c r="BA197" i="1"/>
  <c r="BB197" i="1"/>
  <c r="BA198" i="1"/>
  <c r="BB198" i="1"/>
  <c r="BA199" i="1"/>
  <c r="BB199" i="1"/>
  <c r="BA200" i="1"/>
  <c r="BB200" i="1"/>
  <c r="BA201" i="1"/>
  <c r="BB201" i="1"/>
  <c r="BA202" i="1"/>
  <c r="BB202" i="1"/>
  <c r="BA203" i="1"/>
  <c r="BB203" i="1"/>
  <c r="BA204" i="1"/>
  <c r="BB204" i="1"/>
  <c r="BA205" i="1"/>
  <c r="BB205" i="1"/>
  <c r="BA206" i="1"/>
  <c r="BB206" i="1"/>
  <c r="BA207" i="1"/>
  <c r="BB207" i="1"/>
  <c r="BA208" i="1"/>
  <c r="BB208" i="1"/>
  <c r="BA209" i="1"/>
  <c r="BB209" i="1"/>
  <c r="BA210" i="1"/>
  <c r="BB210" i="1"/>
  <c r="BA211" i="1"/>
  <c r="BB211" i="1"/>
  <c r="BA212" i="1"/>
  <c r="BB212" i="1"/>
  <c r="BA213" i="1"/>
  <c r="BB213" i="1"/>
  <c r="BA214" i="1"/>
  <c r="BB214" i="1"/>
  <c r="BA215" i="1"/>
  <c r="BB215" i="1"/>
  <c r="BA216" i="1"/>
  <c r="BB216" i="1"/>
  <c r="BA217" i="1"/>
  <c r="BB217" i="1"/>
  <c r="BA218" i="1"/>
  <c r="BB218" i="1"/>
  <c r="BA219" i="1"/>
  <c r="BB219" i="1"/>
  <c r="BA220" i="1"/>
  <c r="BB220" i="1"/>
  <c r="BA221" i="1"/>
  <c r="BB221" i="1"/>
  <c r="BA222" i="1"/>
  <c r="BB222" i="1"/>
  <c r="BA223" i="1"/>
  <c r="BB223" i="1"/>
  <c r="BA224" i="1"/>
  <c r="BB224" i="1"/>
  <c r="BA225" i="1"/>
  <c r="BB225" i="1"/>
  <c r="BA226" i="1"/>
  <c r="BB226" i="1"/>
  <c r="BA227" i="1"/>
  <c r="BB227" i="1"/>
  <c r="BA228" i="1"/>
  <c r="BB228" i="1"/>
  <c r="BA229" i="1"/>
  <c r="BB229" i="1"/>
  <c r="BA230" i="1"/>
  <c r="BB230" i="1"/>
  <c r="BA231" i="1"/>
  <c r="BB231" i="1"/>
  <c r="BA232" i="1"/>
  <c r="BB232" i="1"/>
  <c r="BA233" i="1"/>
  <c r="BB233" i="1"/>
  <c r="BA234" i="1"/>
  <c r="BB234" i="1"/>
  <c r="BA235" i="1"/>
  <c r="BB235" i="1"/>
  <c r="BA236" i="1"/>
  <c r="BB236" i="1"/>
  <c r="BA237" i="1"/>
  <c r="BB237" i="1"/>
  <c r="BA238" i="1"/>
  <c r="BB238" i="1"/>
  <c r="BA239" i="1"/>
  <c r="BB239" i="1"/>
  <c r="BA240" i="1"/>
  <c r="BB240" i="1"/>
  <c r="BA241" i="1"/>
  <c r="BB241" i="1"/>
  <c r="BA242" i="1"/>
  <c r="BB242" i="1"/>
  <c r="BA243" i="1"/>
  <c r="BB243" i="1"/>
  <c r="BA244" i="1"/>
  <c r="BB244" i="1"/>
  <c r="BA245" i="1"/>
  <c r="BB245" i="1"/>
  <c r="BA246" i="1"/>
  <c r="BB246" i="1"/>
  <c r="BA247" i="1"/>
  <c r="BB247" i="1"/>
  <c r="BA248" i="1"/>
  <c r="BB248" i="1"/>
  <c r="BA249" i="1"/>
  <c r="BB249" i="1"/>
  <c r="BA250" i="1"/>
  <c r="BB250" i="1"/>
  <c r="BA251" i="1"/>
  <c r="BB251" i="1"/>
  <c r="BA252" i="1"/>
  <c r="BB252" i="1"/>
  <c r="BA253" i="1"/>
  <c r="BB253" i="1"/>
  <c r="BA254" i="1"/>
  <c r="BB254" i="1"/>
  <c r="BA255" i="1"/>
  <c r="BB255" i="1"/>
  <c r="BA256" i="1"/>
  <c r="BB256" i="1"/>
  <c r="BA257" i="1"/>
  <c r="BB257" i="1"/>
  <c r="BA258" i="1"/>
  <c r="BB258" i="1"/>
  <c r="BA259" i="1"/>
  <c r="BB259" i="1"/>
  <c r="BA260" i="1"/>
  <c r="BB260" i="1"/>
  <c r="BA261" i="1"/>
  <c r="BB261" i="1"/>
  <c r="BA262" i="1"/>
  <c r="BB262" i="1"/>
  <c r="BA263" i="1"/>
  <c r="BB263" i="1"/>
  <c r="BA264" i="1"/>
  <c r="BB264" i="1"/>
  <c r="BA265" i="1"/>
  <c r="BB265" i="1"/>
  <c r="BA266" i="1"/>
  <c r="BB266" i="1"/>
  <c r="BA267" i="1"/>
  <c r="BB267" i="1"/>
  <c r="BA268" i="1"/>
  <c r="BB268" i="1"/>
  <c r="BA269" i="1"/>
  <c r="BB269" i="1"/>
  <c r="BA270" i="1"/>
  <c r="BB270" i="1"/>
  <c r="BA271" i="1"/>
  <c r="BB271" i="1"/>
  <c r="BA272" i="1"/>
  <c r="BB272" i="1"/>
  <c r="BA273" i="1"/>
  <c r="BB273" i="1"/>
  <c r="BA274" i="1"/>
  <c r="BB274" i="1"/>
  <c r="BA275" i="1"/>
  <c r="BB275" i="1"/>
  <c r="BA276" i="1"/>
  <c r="BB276" i="1"/>
  <c r="BA277" i="1"/>
  <c r="BB277" i="1"/>
  <c r="BA278" i="1"/>
  <c r="BB278" i="1"/>
  <c r="BA279" i="1"/>
  <c r="BB279" i="1"/>
  <c r="BA280" i="1"/>
  <c r="BB280" i="1"/>
  <c r="BA281" i="1"/>
  <c r="BB281" i="1"/>
  <c r="BA282" i="1"/>
  <c r="BB282" i="1"/>
  <c r="BA283" i="1"/>
  <c r="BB283" i="1"/>
  <c r="BA284" i="1"/>
  <c r="BB284" i="1"/>
  <c r="BA285" i="1"/>
  <c r="BB285" i="1"/>
  <c r="BA286" i="1"/>
  <c r="BB286" i="1"/>
  <c r="BA287" i="1"/>
  <c r="BB287" i="1"/>
  <c r="BA288" i="1"/>
  <c r="BB288" i="1"/>
  <c r="BA289" i="1"/>
  <c r="BB289" i="1"/>
  <c r="BA290" i="1"/>
  <c r="BB290" i="1"/>
  <c r="BA291" i="1"/>
  <c r="BB291" i="1"/>
  <c r="BA292" i="1"/>
  <c r="BB292" i="1"/>
  <c r="BA293" i="1"/>
  <c r="BB293" i="1"/>
  <c r="BA294" i="1"/>
  <c r="BB294" i="1"/>
  <c r="BA295" i="1"/>
  <c r="BB295" i="1"/>
  <c r="BA296" i="1"/>
  <c r="BB296" i="1"/>
  <c r="BA297" i="1"/>
  <c r="BB297" i="1"/>
  <c r="BA298" i="1"/>
  <c r="BB298" i="1"/>
  <c r="BA299" i="1"/>
  <c r="BB299" i="1"/>
  <c r="BA300" i="1"/>
  <c r="BB300" i="1"/>
  <c r="BA301" i="1"/>
  <c r="BB301" i="1"/>
  <c r="BA302" i="1"/>
  <c r="BB302" i="1"/>
  <c r="BA303" i="1"/>
  <c r="BB303" i="1"/>
  <c r="BA304" i="1"/>
  <c r="BB304" i="1"/>
  <c r="BA305" i="1"/>
  <c r="BB305" i="1"/>
  <c r="BA306" i="1"/>
  <c r="BB306" i="1"/>
  <c r="BA307" i="1"/>
  <c r="BB307" i="1"/>
  <c r="BA308" i="1"/>
  <c r="BB308" i="1"/>
  <c r="BA309" i="1"/>
  <c r="BB309" i="1"/>
  <c r="BA310" i="1"/>
  <c r="BB310" i="1"/>
  <c r="BA311" i="1"/>
  <c r="BB311" i="1"/>
  <c r="BA312" i="1"/>
  <c r="BB312" i="1"/>
  <c r="BA313" i="1"/>
  <c r="BB313" i="1"/>
  <c r="BA314" i="1"/>
  <c r="BB314" i="1"/>
  <c r="BA315" i="1"/>
  <c r="BB315" i="1"/>
  <c r="BA316" i="1"/>
  <c r="BB316" i="1"/>
  <c r="BA317" i="1"/>
  <c r="BB317" i="1"/>
  <c r="BA318" i="1"/>
  <c r="BB318" i="1"/>
  <c r="BA319" i="1"/>
  <c r="BB319" i="1"/>
  <c r="BA320" i="1"/>
  <c r="BB320" i="1"/>
  <c r="BA321" i="1"/>
  <c r="BB321" i="1"/>
  <c r="BA322" i="1"/>
  <c r="BB322" i="1"/>
  <c r="BA323" i="1"/>
  <c r="BB323" i="1"/>
  <c r="BA324" i="1"/>
  <c r="BB324" i="1"/>
  <c r="BA325" i="1"/>
  <c r="BB325" i="1"/>
  <c r="BA326" i="1"/>
  <c r="BB326" i="1"/>
  <c r="BA327" i="1"/>
  <c r="BB327" i="1"/>
  <c r="BA328" i="1"/>
  <c r="BB328" i="1"/>
  <c r="BA329" i="1"/>
  <c r="BB329" i="1"/>
  <c r="BA330" i="1"/>
  <c r="BB330" i="1"/>
  <c r="BA331" i="1"/>
  <c r="BB331" i="1"/>
  <c r="BA332" i="1"/>
  <c r="BB332" i="1"/>
  <c r="BA333" i="1"/>
  <c r="BB333" i="1"/>
  <c r="BA334" i="1"/>
  <c r="BB334" i="1"/>
  <c r="BA335" i="1"/>
  <c r="BB335" i="1"/>
  <c r="BA336" i="1"/>
  <c r="BB336" i="1"/>
  <c r="BA337" i="1"/>
  <c r="BB337" i="1"/>
  <c r="BA338" i="1"/>
  <c r="BB338" i="1"/>
  <c r="BA339" i="1"/>
  <c r="BB339" i="1"/>
  <c r="BA340" i="1"/>
  <c r="BB340" i="1"/>
  <c r="BA341" i="1"/>
  <c r="BB341" i="1"/>
  <c r="BA342" i="1"/>
  <c r="BB342" i="1"/>
  <c r="BA343" i="1"/>
  <c r="BB343" i="1"/>
  <c r="BA344" i="1"/>
  <c r="BB344" i="1"/>
  <c r="BA345" i="1"/>
  <c r="BB345" i="1"/>
  <c r="BA346" i="1"/>
  <c r="BB346" i="1"/>
  <c r="BA347" i="1"/>
  <c r="BB347" i="1"/>
  <c r="BA348" i="1"/>
  <c r="BB348" i="1"/>
  <c r="BA349" i="1"/>
  <c r="BB349" i="1"/>
  <c r="BA350" i="1"/>
  <c r="BB350" i="1"/>
  <c r="BA351" i="1"/>
  <c r="BB351" i="1"/>
  <c r="BA352" i="1"/>
  <c r="BB352" i="1"/>
  <c r="BA353" i="1"/>
  <c r="BB353" i="1"/>
  <c r="BA354" i="1"/>
  <c r="BB354" i="1"/>
  <c r="BA355" i="1"/>
  <c r="BB355" i="1"/>
  <c r="BA356" i="1"/>
  <c r="BB356" i="1"/>
  <c r="BA357" i="1"/>
  <c r="BB357" i="1"/>
  <c r="BA358" i="1"/>
  <c r="BB358" i="1"/>
  <c r="BA359" i="1"/>
  <c r="BB359" i="1"/>
  <c r="BA360" i="1"/>
  <c r="BB360" i="1"/>
  <c r="BA361" i="1"/>
  <c r="BB361" i="1"/>
  <c r="BA362" i="1"/>
  <c r="BB362" i="1"/>
  <c r="BA363" i="1"/>
  <c r="BB363" i="1"/>
  <c r="BA364" i="1"/>
  <c r="BB364" i="1"/>
  <c r="BA365" i="1"/>
  <c r="BB365" i="1"/>
  <c r="BA366" i="1"/>
  <c r="BB366" i="1"/>
  <c r="BA367" i="1"/>
  <c r="BB367" i="1"/>
  <c r="BA368" i="1"/>
  <c r="BB368" i="1"/>
  <c r="BA369" i="1"/>
  <c r="BB369" i="1"/>
  <c r="BA370" i="1"/>
  <c r="BB370" i="1"/>
  <c r="BA371" i="1"/>
  <c r="BB371" i="1"/>
  <c r="BA372" i="1"/>
  <c r="BB372" i="1"/>
  <c r="BA373" i="1"/>
  <c r="BB373" i="1"/>
  <c r="BA374" i="1"/>
  <c r="BB374" i="1"/>
  <c r="BA375" i="1"/>
  <c r="BB375" i="1"/>
  <c r="BA376" i="1"/>
  <c r="BB376" i="1"/>
  <c r="BA377" i="1"/>
  <c r="BB377" i="1"/>
  <c r="BA378" i="1"/>
  <c r="BB378" i="1"/>
  <c r="BA379" i="1"/>
  <c r="BB379" i="1"/>
  <c r="BA380" i="1"/>
  <c r="BB380" i="1"/>
  <c r="BA381" i="1"/>
  <c r="BB381" i="1"/>
  <c r="BA382" i="1"/>
  <c r="BB382" i="1"/>
  <c r="BA383" i="1"/>
  <c r="BB383" i="1"/>
  <c r="BA384" i="1"/>
  <c r="BB384" i="1"/>
  <c r="BA385" i="1"/>
  <c r="BB385" i="1"/>
  <c r="BA386" i="1"/>
  <c r="BB386" i="1"/>
  <c r="BA387" i="1"/>
  <c r="BB387" i="1"/>
  <c r="BA388" i="1"/>
  <c r="BB388" i="1"/>
  <c r="BA389" i="1"/>
  <c r="BB389" i="1"/>
  <c r="BA390" i="1"/>
  <c r="BB390" i="1"/>
  <c r="BA391" i="1"/>
  <c r="BB391" i="1"/>
  <c r="BA392" i="1"/>
  <c r="BB392" i="1"/>
  <c r="BA393" i="1"/>
  <c r="BB393" i="1"/>
  <c r="BA394" i="1"/>
  <c r="BB394" i="1"/>
  <c r="BA395" i="1"/>
  <c r="BB395" i="1"/>
  <c r="BA396" i="1"/>
  <c r="BB396" i="1"/>
  <c r="BA397" i="1"/>
  <c r="BB397" i="1"/>
  <c r="BA398" i="1"/>
  <c r="BB398" i="1"/>
  <c r="BA399" i="1"/>
  <c r="BB399" i="1"/>
  <c r="BA400" i="1"/>
  <c r="BB400" i="1"/>
  <c r="BA401" i="1"/>
  <c r="BB401" i="1"/>
  <c r="BA402" i="1"/>
  <c r="BB402" i="1"/>
  <c r="BA403" i="1"/>
  <c r="BB403" i="1"/>
  <c r="BA404" i="1"/>
  <c r="BB404" i="1"/>
  <c r="BA405" i="1"/>
  <c r="BB405" i="1"/>
  <c r="BA406" i="1"/>
  <c r="BB406" i="1"/>
  <c r="BA407" i="1"/>
  <c r="BB407" i="1"/>
  <c r="BA408" i="1"/>
  <c r="BB408" i="1"/>
  <c r="BA409" i="1"/>
  <c r="BB409" i="1"/>
  <c r="BA410" i="1"/>
  <c r="BB410" i="1"/>
  <c r="BA411" i="1"/>
  <c r="BB411" i="1"/>
  <c r="BA412" i="1"/>
  <c r="BB412" i="1"/>
  <c r="BA413" i="1"/>
  <c r="BB413" i="1"/>
  <c r="BA414" i="1"/>
  <c r="BB414" i="1"/>
  <c r="BA415" i="1"/>
  <c r="BB415" i="1"/>
  <c r="BA416" i="1"/>
  <c r="BB416" i="1"/>
  <c r="BA417" i="1"/>
  <c r="BB417" i="1"/>
  <c r="BA418" i="1"/>
  <c r="BB418" i="1"/>
  <c r="BA419" i="1"/>
  <c r="BB419" i="1"/>
  <c r="BA420" i="1"/>
  <c r="BB420" i="1"/>
  <c r="BA421" i="1"/>
  <c r="BB421" i="1"/>
  <c r="BA422" i="1"/>
  <c r="BB422" i="1"/>
  <c r="BA423" i="1"/>
  <c r="BB423" i="1"/>
  <c r="BA424" i="1"/>
  <c r="BB424" i="1"/>
  <c r="BA425" i="1"/>
  <c r="BB425" i="1"/>
  <c r="BA426" i="1"/>
  <c r="BB426" i="1"/>
  <c r="BA427" i="1"/>
  <c r="BB427" i="1"/>
  <c r="BA428" i="1"/>
  <c r="BB428" i="1"/>
  <c r="BA429" i="1"/>
  <c r="BB429" i="1"/>
  <c r="BA430" i="1"/>
  <c r="BB430" i="1"/>
  <c r="BA431" i="1"/>
  <c r="BB431" i="1"/>
  <c r="BA432" i="1"/>
  <c r="BB432" i="1"/>
  <c r="BA433" i="1"/>
  <c r="BB433" i="1"/>
  <c r="BA434" i="1"/>
  <c r="BB434" i="1"/>
  <c r="BA435" i="1"/>
  <c r="BB435" i="1"/>
  <c r="BA436" i="1"/>
  <c r="BB436" i="1"/>
  <c r="BA437" i="1"/>
  <c r="BB437" i="1"/>
  <c r="BA438" i="1"/>
  <c r="BB438" i="1"/>
  <c r="BA439" i="1"/>
  <c r="BB439" i="1"/>
  <c r="BA440" i="1"/>
  <c r="BB440" i="1"/>
  <c r="BA441" i="1"/>
  <c r="BB441" i="1"/>
  <c r="BA442" i="1"/>
  <c r="BB442" i="1"/>
  <c r="BA443" i="1"/>
  <c r="BB443" i="1"/>
  <c r="BA444" i="1"/>
  <c r="BB444" i="1"/>
  <c r="BA445" i="1"/>
  <c r="BB445" i="1"/>
  <c r="BA446" i="1"/>
  <c r="BB446" i="1"/>
  <c r="BA447" i="1"/>
  <c r="BB447" i="1"/>
  <c r="BA448" i="1"/>
  <c r="BB448" i="1"/>
  <c r="BA449" i="1"/>
  <c r="BB449" i="1"/>
  <c r="BA450" i="1"/>
  <c r="BB450" i="1"/>
  <c r="BA451" i="1"/>
  <c r="BB451" i="1"/>
  <c r="BA452" i="1"/>
  <c r="BB452" i="1"/>
  <c r="BA453" i="1"/>
  <c r="BB453" i="1"/>
  <c r="BA454" i="1"/>
  <c r="BB454" i="1"/>
  <c r="BA455" i="1"/>
  <c r="BB455" i="1"/>
  <c r="BA456" i="1"/>
  <c r="BB456" i="1"/>
  <c r="BA457" i="1"/>
  <c r="BB457" i="1"/>
  <c r="BA458" i="1"/>
  <c r="BB458" i="1"/>
  <c r="BA459" i="1"/>
  <c r="BB459" i="1"/>
  <c r="BA460" i="1"/>
  <c r="BB460" i="1"/>
  <c r="BA461" i="1"/>
  <c r="BB461" i="1"/>
  <c r="BA462" i="1"/>
  <c r="BB462" i="1"/>
  <c r="BA463" i="1"/>
  <c r="BB463" i="1"/>
  <c r="BA464" i="1"/>
  <c r="BB464" i="1"/>
  <c r="BA465" i="1"/>
  <c r="BB465" i="1"/>
  <c r="BA466" i="1"/>
  <c r="BB466" i="1"/>
  <c r="BA467" i="1"/>
  <c r="BB467" i="1"/>
  <c r="BA468" i="1"/>
  <c r="BB468" i="1"/>
  <c r="BA469" i="1"/>
  <c r="BB469" i="1"/>
  <c r="BA470" i="1"/>
  <c r="BB470" i="1"/>
  <c r="BA471" i="1"/>
  <c r="BB471" i="1"/>
  <c r="BA472" i="1"/>
  <c r="BB472" i="1"/>
  <c r="BA473" i="1"/>
  <c r="BB473" i="1"/>
  <c r="BA474" i="1"/>
  <c r="BB474" i="1"/>
  <c r="BA475" i="1"/>
  <c r="BB475" i="1"/>
  <c r="BA476" i="1"/>
  <c r="BB476" i="1"/>
  <c r="BA477" i="1"/>
  <c r="BB477" i="1"/>
  <c r="BA478" i="1"/>
  <c r="BB478" i="1"/>
  <c r="BA479" i="1"/>
  <c r="BB479" i="1"/>
  <c r="BA480" i="1"/>
  <c r="BB480" i="1"/>
  <c r="BA481" i="1"/>
  <c r="BB481" i="1"/>
  <c r="BA482" i="1"/>
  <c r="BB482" i="1"/>
  <c r="BA483" i="1"/>
  <c r="BB483" i="1"/>
  <c r="BA484" i="1"/>
  <c r="BB484" i="1"/>
  <c r="BA485" i="1"/>
  <c r="BB485" i="1"/>
  <c r="BA486" i="1"/>
  <c r="BB486" i="1"/>
  <c r="BA487" i="1"/>
  <c r="BB487" i="1"/>
  <c r="BA488" i="1"/>
  <c r="BB488" i="1"/>
  <c r="BA489" i="1"/>
  <c r="BB489" i="1"/>
  <c r="BA490" i="1"/>
  <c r="BB490" i="1"/>
  <c r="BA491" i="1"/>
  <c r="BB491" i="1"/>
  <c r="BA492" i="1"/>
  <c r="BB492" i="1"/>
  <c r="BA493" i="1"/>
  <c r="BB493" i="1"/>
  <c r="BA494" i="1"/>
  <c r="BB494" i="1"/>
  <c r="BA495" i="1"/>
  <c r="BB495" i="1"/>
  <c r="BA496" i="1"/>
  <c r="BB496" i="1"/>
  <c r="BA497" i="1"/>
  <c r="BB497" i="1"/>
  <c r="BA498" i="1"/>
  <c r="BB498" i="1"/>
  <c r="BA499" i="1"/>
  <c r="BB499" i="1"/>
  <c r="BA500" i="1"/>
  <c r="BB500" i="1"/>
  <c r="BA501" i="1"/>
  <c r="BB501" i="1"/>
  <c r="BA502" i="1"/>
  <c r="BB502" i="1"/>
  <c r="BA503" i="1"/>
  <c r="BB503" i="1"/>
  <c r="BA504" i="1"/>
  <c r="BB504" i="1"/>
  <c r="BA505" i="1"/>
  <c r="BB505" i="1"/>
  <c r="BA506" i="1"/>
  <c r="BB506" i="1"/>
  <c r="BA507" i="1"/>
  <c r="BB507" i="1"/>
  <c r="BA508" i="1"/>
  <c r="BB508" i="1"/>
  <c r="BA509" i="1"/>
  <c r="BB509" i="1"/>
  <c r="BA510" i="1"/>
  <c r="BB510" i="1"/>
  <c r="BA511" i="1"/>
  <c r="BB511" i="1"/>
  <c r="BA512" i="1"/>
  <c r="BB512" i="1"/>
  <c r="BA513" i="1"/>
  <c r="BB513" i="1"/>
  <c r="BA514" i="1"/>
  <c r="BB514" i="1"/>
  <c r="BA515" i="1"/>
  <c r="BB515" i="1"/>
  <c r="BA516" i="1"/>
  <c r="BB516" i="1"/>
  <c r="BA517" i="1"/>
  <c r="BB517" i="1"/>
  <c r="BA518" i="1"/>
  <c r="BB518" i="1"/>
  <c r="BA519" i="1"/>
  <c r="BB519" i="1"/>
  <c r="BA520" i="1"/>
  <c r="BB520" i="1"/>
  <c r="BA521" i="1"/>
  <c r="BB521" i="1"/>
  <c r="BA522" i="1"/>
  <c r="BB522" i="1"/>
  <c r="BA523" i="1"/>
  <c r="BB523" i="1"/>
  <c r="BA524" i="1"/>
  <c r="BB524" i="1"/>
  <c r="BA525" i="1"/>
  <c r="BB525" i="1"/>
  <c r="BA526" i="1"/>
  <c r="BB526" i="1"/>
  <c r="BA527" i="1"/>
  <c r="BB527" i="1"/>
  <c r="BA528" i="1"/>
  <c r="BB528" i="1"/>
  <c r="BA529" i="1"/>
  <c r="BB529" i="1"/>
  <c r="BA530" i="1"/>
  <c r="BB530" i="1"/>
  <c r="BA531" i="1"/>
  <c r="BB531" i="1"/>
  <c r="BA532" i="1"/>
  <c r="BB532" i="1"/>
  <c r="BA533" i="1"/>
  <c r="BB533" i="1"/>
  <c r="BA534" i="1"/>
  <c r="BB534" i="1"/>
  <c r="BA535" i="1"/>
  <c r="BB535" i="1"/>
  <c r="BA536" i="1"/>
  <c r="BB536" i="1"/>
  <c r="BA537" i="1"/>
  <c r="BB537" i="1"/>
  <c r="BA538" i="1"/>
  <c r="BB538" i="1"/>
  <c r="BA539" i="1"/>
  <c r="BB539" i="1"/>
  <c r="BA540" i="1"/>
  <c r="BB540" i="1"/>
  <c r="BA541" i="1"/>
  <c r="BB541" i="1"/>
  <c r="BA542" i="1"/>
  <c r="BB542" i="1"/>
  <c r="BA543" i="1"/>
  <c r="BB543" i="1"/>
  <c r="BA544" i="1"/>
  <c r="BB544" i="1"/>
  <c r="BA545" i="1"/>
  <c r="BB545" i="1"/>
  <c r="BA546" i="1"/>
  <c r="BB546" i="1"/>
  <c r="BA547" i="1"/>
  <c r="BB547" i="1"/>
  <c r="BA548" i="1"/>
  <c r="BB548" i="1"/>
  <c r="BA549" i="1"/>
  <c r="BB549" i="1"/>
  <c r="BA550" i="1"/>
  <c r="BB550" i="1"/>
  <c r="BA551" i="1"/>
  <c r="BB551" i="1"/>
  <c r="BA552" i="1"/>
  <c r="BB552" i="1"/>
  <c r="BA553" i="1"/>
  <c r="BB553" i="1"/>
  <c r="BA554" i="1"/>
  <c r="BB554" i="1"/>
  <c r="BA555" i="1"/>
  <c r="BB555" i="1"/>
  <c r="BA556" i="1"/>
  <c r="BB556" i="1"/>
  <c r="BA557" i="1"/>
  <c r="BB557" i="1"/>
  <c r="BA558" i="1"/>
  <c r="BB558" i="1"/>
  <c r="BA559" i="1"/>
  <c r="BB559" i="1"/>
  <c r="BA560" i="1"/>
  <c r="BB560" i="1"/>
  <c r="BA561" i="1"/>
  <c r="BB561" i="1"/>
  <c r="BA562" i="1"/>
  <c r="BB562" i="1"/>
  <c r="BA563" i="1"/>
  <c r="BB563" i="1"/>
  <c r="BA564" i="1"/>
  <c r="BB564" i="1"/>
  <c r="BA565" i="1"/>
  <c r="BB565" i="1"/>
  <c r="BA566" i="1"/>
  <c r="BB566" i="1"/>
  <c r="BA567" i="1"/>
  <c r="BB567" i="1"/>
  <c r="BA568" i="1"/>
  <c r="BB568" i="1"/>
  <c r="BA569" i="1"/>
  <c r="BB569" i="1"/>
  <c r="BA570" i="1"/>
  <c r="BB570" i="1"/>
  <c r="BA571" i="1"/>
  <c r="BB571" i="1"/>
  <c r="BA572" i="1"/>
  <c r="BB572" i="1"/>
  <c r="BA573" i="1"/>
  <c r="BB573" i="1"/>
  <c r="BA574" i="1"/>
  <c r="BB574" i="1"/>
  <c r="BA575" i="1"/>
  <c r="BB575" i="1"/>
  <c r="BA576" i="1"/>
  <c r="BB576" i="1"/>
  <c r="BA577" i="1"/>
  <c r="BB577" i="1"/>
  <c r="BA578" i="1"/>
  <c r="BB578" i="1"/>
  <c r="BA579" i="1"/>
  <c r="BB579" i="1"/>
  <c r="BA580" i="1"/>
  <c r="BB580" i="1"/>
  <c r="BA581" i="1"/>
  <c r="BB581" i="1"/>
  <c r="BA582" i="1"/>
  <c r="BB582" i="1"/>
  <c r="BA583" i="1"/>
  <c r="BB583" i="1"/>
  <c r="BA584" i="1"/>
  <c r="BB584" i="1"/>
  <c r="BA585" i="1"/>
  <c r="BB585" i="1"/>
  <c r="BA586" i="1"/>
  <c r="BB586" i="1"/>
  <c r="BA587" i="1"/>
  <c r="BB587" i="1"/>
  <c r="BA588" i="1"/>
  <c r="BB588" i="1"/>
  <c r="BA589" i="1"/>
  <c r="BB589" i="1"/>
  <c r="BA590" i="1"/>
  <c r="BB590" i="1"/>
  <c r="BA591" i="1"/>
  <c r="BB591" i="1"/>
  <c r="BA592" i="1"/>
  <c r="BB592" i="1"/>
  <c r="BA593" i="1"/>
  <c r="BB593" i="1"/>
  <c r="BA594" i="1"/>
  <c r="BB594" i="1"/>
  <c r="BA595" i="1"/>
  <c r="BB595" i="1"/>
  <c r="BA596" i="1"/>
  <c r="BB596" i="1"/>
  <c r="BA597" i="1"/>
  <c r="BB597" i="1"/>
  <c r="BA598" i="1"/>
  <c r="BB598" i="1"/>
  <c r="BA599" i="1"/>
  <c r="BB599" i="1"/>
  <c r="BA600" i="1"/>
  <c r="BB600" i="1"/>
  <c r="BA601" i="1"/>
  <c r="BB601" i="1"/>
  <c r="BA602" i="1"/>
  <c r="BB602" i="1"/>
  <c r="BA603" i="1"/>
  <c r="BB603" i="1"/>
  <c r="BA604" i="1"/>
  <c r="BB604" i="1"/>
  <c r="BA605" i="1"/>
  <c r="BB605" i="1"/>
  <c r="BA606" i="1"/>
  <c r="BB606" i="1"/>
  <c r="BA607" i="1"/>
  <c r="BB607" i="1"/>
  <c r="BA608" i="1"/>
  <c r="BB608" i="1"/>
  <c r="BA609" i="1"/>
  <c r="BB609" i="1"/>
  <c r="BA610" i="1"/>
  <c r="BB610" i="1"/>
  <c r="BA611" i="1"/>
  <c r="BB611" i="1"/>
  <c r="BA612" i="1"/>
  <c r="BB612" i="1"/>
  <c r="BA613" i="1"/>
  <c r="BB613" i="1"/>
  <c r="BA614" i="1"/>
  <c r="BB614" i="1"/>
  <c r="BA615" i="1"/>
  <c r="BB615" i="1"/>
  <c r="BA616" i="1"/>
  <c r="BB616" i="1"/>
  <c r="BA617" i="1"/>
  <c r="BB617" i="1"/>
  <c r="BA618" i="1"/>
  <c r="BB618" i="1"/>
  <c r="BA619" i="1"/>
  <c r="BB619" i="1"/>
  <c r="BA620" i="1"/>
  <c r="BB620" i="1"/>
  <c r="BA621" i="1"/>
  <c r="BB621" i="1"/>
  <c r="BA622" i="1"/>
  <c r="BB622" i="1"/>
  <c r="BA623" i="1"/>
  <c r="BB623" i="1"/>
  <c r="BA624" i="1"/>
  <c r="BB624" i="1"/>
  <c r="BA625" i="1"/>
  <c r="BB625" i="1"/>
  <c r="BA626" i="1"/>
  <c r="BB626" i="1"/>
  <c r="BA627" i="1"/>
  <c r="BB627" i="1"/>
  <c r="BA628" i="1"/>
  <c r="BB628" i="1"/>
  <c r="BA629" i="1"/>
  <c r="BB629" i="1"/>
  <c r="BA630" i="1"/>
  <c r="BB630" i="1"/>
  <c r="BA631" i="1"/>
  <c r="BB631" i="1"/>
  <c r="BA632" i="1"/>
  <c r="BB632" i="1"/>
  <c r="BA633" i="1"/>
  <c r="BB633" i="1"/>
  <c r="BA634" i="1"/>
  <c r="BB634" i="1"/>
  <c r="BA635" i="1"/>
  <c r="BB635" i="1"/>
  <c r="BA636" i="1"/>
  <c r="BB636" i="1"/>
  <c r="BA637" i="1"/>
  <c r="BB637" i="1"/>
  <c r="BA638" i="1"/>
  <c r="BB638" i="1"/>
  <c r="BA639" i="1"/>
  <c r="BB639" i="1"/>
  <c r="BA640" i="1"/>
  <c r="BB640" i="1"/>
  <c r="BA641" i="1"/>
  <c r="BB641" i="1"/>
  <c r="BA642" i="1"/>
  <c r="BB642" i="1"/>
  <c r="BA643" i="1"/>
  <c r="BB643" i="1"/>
  <c r="BA644" i="1"/>
  <c r="BB644" i="1"/>
  <c r="BA645" i="1"/>
  <c r="BB645" i="1"/>
  <c r="BA646" i="1"/>
  <c r="BB646" i="1"/>
  <c r="BA647" i="1"/>
  <c r="BB647" i="1"/>
  <c r="BA648" i="1"/>
  <c r="BB648" i="1"/>
  <c r="BA649" i="1"/>
  <c r="BB649" i="1"/>
  <c r="BA650" i="1"/>
  <c r="BB650" i="1"/>
  <c r="BA651" i="1"/>
  <c r="BB651" i="1"/>
  <c r="BA652" i="1"/>
  <c r="BB652" i="1"/>
  <c r="BA653" i="1"/>
  <c r="BB653" i="1"/>
  <c r="BA654" i="1"/>
  <c r="BB654" i="1"/>
  <c r="BA655" i="1"/>
  <c r="BB655" i="1"/>
  <c r="BA656" i="1"/>
  <c r="BB656" i="1"/>
  <c r="BA657" i="1"/>
  <c r="BB657" i="1"/>
  <c r="BA658" i="1"/>
  <c r="BB658" i="1"/>
  <c r="BA659" i="1"/>
  <c r="BB659" i="1"/>
  <c r="BA660" i="1"/>
  <c r="BB660" i="1"/>
  <c r="BA661" i="1"/>
  <c r="BB661" i="1"/>
  <c r="BA662" i="1"/>
  <c r="BB662" i="1"/>
  <c r="BA663" i="1"/>
  <c r="BB663" i="1"/>
  <c r="BA664" i="1"/>
  <c r="BB664" i="1"/>
  <c r="BA665" i="1"/>
  <c r="BB665" i="1"/>
  <c r="BA666" i="1"/>
  <c r="BB666" i="1"/>
  <c r="BA667" i="1"/>
  <c r="BB667" i="1"/>
  <c r="BA668" i="1"/>
  <c r="BB668" i="1"/>
  <c r="BA669" i="1"/>
  <c r="BB669" i="1"/>
  <c r="BA670" i="1"/>
  <c r="BB670" i="1"/>
  <c r="BA671" i="1"/>
  <c r="BB671" i="1"/>
  <c r="BA672" i="1"/>
  <c r="BB672" i="1"/>
  <c r="BA673" i="1"/>
  <c r="BB673" i="1"/>
  <c r="BA674" i="1"/>
  <c r="BB674" i="1"/>
  <c r="BA675" i="1"/>
  <c r="BB675" i="1"/>
  <c r="BA676" i="1"/>
  <c r="BB676" i="1"/>
  <c r="BA677" i="1"/>
  <c r="BB677" i="1"/>
  <c r="BA678" i="1"/>
  <c r="BB678" i="1"/>
  <c r="BA679" i="1"/>
  <c r="BB679" i="1"/>
  <c r="BA680" i="1"/>
  <c r="BB680" i="1"/>
  <c r="BA681" i="1"/>
  <c r="BB681" i="1"/>
  <c r="BA682" i="1"/>
  <c r="BB682" i="1"/>
  <c r="BA683" i="1"/>
  <c r="BB683" i="1"/>
  <c r="BA684" i="1"/>
  <c r="BB684" i="1"/>
  <c r="BA685" i="1"/>
  <c r="BB685" i="1"/>
  <c r="BA686" i="1"/>
  <c r="BB686" i="1"/>
  <c r="BA687" i="1"/>
  <c r="BB687" i="1"/>
  <c r="BA688" i="1"/>
  <c r="BB688" i="1"/>
  <c r="BA689" i="1"/>
  <c r="BB689" i="1"/>
  <c r="BA690" i="1"/>
  <c r="BB690" i="1"/>
  <c r="BA691" i="1"/>
  <c r="BB691" i="1"/>
  <c r="BA692" i="1"/>
  <c r="BB692" i="1"/>
  <c r="BA693" i="1"/>
  <c r="BB693" i="1"/>
  <c r="BA694" i="1"/>
  <c r="BB694" i="1"/>
  <c r="BA695" i="1"/>
  <c r="BB695" i="1"/>
  <c r="BA696" i="1"/>
  <c r="BB696" i="1"/>
  <c r="BA697" i="1"/>
  <c r="BB697" i="1"/>
  <c r="BA698" i="1"/>
  <c r="BB698" i="1"/>
  <c r="BA699" i="1"/>
  <c r="BB699" i="1"/>
  <c r="BA700" i="1"/>
  <c r="BB700" i="1"/>
  <c r="BA701" i="1"/>
  <c r="BB701" i="1"/>
  <c r="BA702" i="1"/>
  <c r="BB702" i="1"/>
  <c r="BA703" i="1"/>
  <c r="BB703" i="1"/>
  <c r="BA704" i="1"/>
  <c r="BB704" i="1"/>
  <c r="BA705" i="1"/>
  <c r="BB705" i="1"/>
  <c r="BA706" i="1"/>
  <c r="BB706" i="1"/>
  <c r="BA707" i="1"/>
  <c r="BB707" i="1"/>
  <c r="BA708" i="1"/>
  <c r="BB708" i="1"/>
  <c r="BA709" i="1"/>
  <c r="BB709" i="1"/>
  <c r="BA710" i="1"/>
  <c r="BB710" i="1"/>
  <c r="BA711" i="1"/>
  <c r="BB711" i="1"/>
  <c r="BA712" i="1"/>
  <c r="BB712" i="1"/>
  <c r="BA713" i="1"/>
  <c r="BB713" i="1"/>
  <c r="BA714" i="1"/>
  <c r="BB714" i="1"/>
  <c r="BA715" i="1"/>
  <c r="BB715" i="1"/>
  <c r="BA716" i="1"/>
  <c r="BB716" i="1"/>
  <c r="BA717" i="1"/>
  <c r="BB717" i="1"/>
  <c r="BA718" i="1"/>
  <c r="BB718" i="1"/>
  <c r="BA719" i="1"/>
  <c r="BB719" i="1"/>
  <c r="BA720" i="1"/>
  <c r="BB720" i="1"/>
  <c r="BA721" i="1"/>
  <c r="BB721" i="1"/>
  <c r="BA722" i="1"/>
  <c r="BB722" i="1"/>
  <c r="BA723" i="1"/>
  <c r="BB723" i="1"/>
  <c r="BA724" i="1"/>
  <c r="BB724" i="1"/>
  <c r="BA725" i="1"/>
  <c r="BB725" i="1"/>
  <c r="BA726" i="1"/>
  <c r="BB726" i="1"/>
  <c r="BA727" i="1"/>
  <c r="BB727" i="1"/>
  <c r="BA728" i="1"/>
  <c r="BB728" i="1"/>
  <c r="BA729" i="1"/>
  <c r="BB729" i="1"/>
  <c r="BA730" i="1"/>
  <c r="BB730" i="1"/>
  <c r="BA731" i="1"/>
  <c r="BB731" i="1"/>
  <c r="BA732" i="1"/>
  <c r="BB732" i="1"/>
  <c r="BA733" i="1"/>
  <c r="BB733" i="1"/>
  <c r="BA734" i="1"/>
  <c r="BB734" i="1"/>
  <c r="BA735" i="1"/>
  <c r="BB735" i="1"/>
  <c r="BA736" i="1"/>
  <c r="BB736" i="1"/>
  <c r="BA737" i="1"/>
  <c r="BB737" i="1"/>
  <c r="BA738" i="1"/>
  <c r="BB738" i="1"/>
  <c r="BA739" i="1"/>
  <c r="BB739" i="1"/>
  <c r="BA740" i="1"/>
  <c r="BB740" i="1"/>
  <c r="BA741" i="1"/>
  <c r="BB741" i="1"/>
  <c r="BA742" i="1"/>
  <c r="BB742" i="1"/>
  <c r="BA743" i="1"/>
  <c r="BB743" i="1"/>
  <c r="BA744" i="1"/>
  <c r="BB744" i="1"/>
  <c r="BA745" i="1"/>
  <c r="BB745" i="1"/>
  <c r="BA746" i="1"/>
  <c r="BB746" i="1"/>
  <c r="BA747" i="1"/>
  <c r="BB747" i="1"/>
  <c r="BA748" i="1"/>
  <c r="BB748" i="1"/>
  <c r="BA749" i="1"/>
  <c r="BB749" i="1"/>
  <c r="BA750" i="1"/>
  <c r="BB750" i="1"/>
  <c r="BA751" i="1"/>
  <c r="BB751" i="1"/>
  <c r="BA752" i="1"/>
  <c r="BB752" i="1"/>
  <c r="BA753" i="1"/>
  <c r="BB753" i="1"/>
  <c r="BA754" i="1"/>
  <c r="BB754" i="1"/>
  <c r="BA755" i="1"/>
  <c r="BB755" i="1"/>
  <c r="BA756" i="1"/>
  <c r="BB756" i="1"/>
  <c r="BA757" i="1"/>
  <c r="BB757" i="1"/>
  <c r="BA758" i="1"/>
  <c r="BB758" i="1"/>
  <c r="BA759" i="1"/>
  <c r="BB759" i="1"/>
  <c r="BA760" i="1"/>
  <c r="BB760" i="1"/>
  <c r="BA761" i="1"/>
  <c r="BB761" i="1"/>
  <c r="BA762" i="1"/>
  <c r="BB762" i="1"/>
  <c r="BA763" i="1"/>
  <c r="BB763" i="1"/>
  <c r="BA764" i="1"/>
  <c r="BB764" i="1"/>
  <c r="BA765" i="1"/>
  <c r="BB765" i="1"/>
  <c r="BA766" i="1"/>
  <c r="BB766" i="1"/>
  <c r="BA767" i="1"/>
  <c r="BB767" i="1"/>
  <c r="BA768" i="1"/>
  <c r="BB768" i="1"/>
  <c r="BA769" i="1"/>
  <c r="BB769" i="1"/>
  <c r="BA770" i="1"/>
  <c r="BB770" i="1"/>
  <c r="BA771" i="1"/>
  <c r="BB771" i="1"/>
  <c r="BA772" i="1"/>
  <c r="BB772" i="1"/>
  <c r="BA773" i="1"/>
  <c r="BB773" i="1"/>
  <c r="BA774" i="1"/>
  <c r="BB774" i="1"/>
  <c r="BA775" i="1"/>
  <c r="BB775" i="1"/>
  <c r="BA776" i="1"/>
  <c r="BB776" i="1"/>
  <c r="BA777" i="1"/>
  <c r="BB777" i="1"/>
  <c r="BA778" i="1"/>
  <c r="BB778" i="1"/>
  <c r="BA779" i="1"/>
  <c r="BB779" i="1"/>
  <c r="BA780" i="1"/>
  <c r="BB780" i="1"/>
  <c r="BA781" i="1"/>
  <c r="BB781" i="1"/>
  <c r="BA782" i="1"/>
  <c r="BB782" i="1"/>
  <c r="BA783" i="1"/>
  <c r="BB783" i="1"/>
  <c r="BA784" i="1"/>
  <c r="BB784" i="1"/>
  <c r="BA785" i="1"/>
  <c r="BB785" i="1"/>
  <c r="BA786" i="1"/>
  <c r="BB786" i="1"/>
  <c r="BA787" i="1"/>
  <c r="BB787" i="1"/>
  <c r="BA788" i="1"/>
  <c r="BB788" i="1"/>
  <c r="BA789" i="1"/>
  <c r="BB789" i="1"/>
  <c r="BA790" i="1"/>
  <c r="BB790" i="1"/>
  <c r="BA791" i="1"/>
  <c r="BB791" i="1"/>
  <c r="BA792" i="1"/>
  <c r="BB792" i="1"/>
  <c r="BA793" i="1"/>
  <c r="BB793" i="1"/>
  <c r="BA794" i="1"/>
  <c r="BB794" i="1"/>
  <c r="BA795" i="1"/>
  <c r="BB795" i="1"/>
  <c r="BA796" i="1"/>
  <c r="BB796" i="1"/>
  <c r="BA797" i="1"/>
  <c r="BB797" i="1"/>
  <c r="BA798" i="1"/>
  <c r="BB798" i="1"/>
  <c r="BA799" i="1"/>
  <c r="BB799" i="1"/>
  <c r="BA800" i="1"/>
  <c r="BB800" i="1"/>
  <c r="BA801" i="1"/>
  <c r="BB801" i="1"/>
  <c r="BA802" i="1"/>
  <c r="BB802" i="1"/>
  <c r="BA803" i="1"/>
  <c r="BB803" i="1"/>
  <c r="BA804" i="1"/>
  <c r="BB804" i="1"/>
  <c r="BA805" i="1"/>
  <c r="BB805" i="1"/>
  <c r="BA806" i="1"/>
  <c r="BB806" i="1"/>
  <c r="BA807" i="1"/>
  <c r="BB807" i="1"/>
  <c r="BA808" i="1"/>
  <c r="BB808" i="1"/>
  <c r="BA809" i="1"/>
  <c r="BB809" i="1"/>
  <c r="BA810" i="1"/>
  <c r="BB810" i="1"/>
  <c r="BA811" i="1"/>
  <c r="BB811" i="1"/>
  <c r="BA812" i="1"/>
  <c r="BB812" i="1"/>
  <c r="BA12" i="1"/>
  <c r="BB12" i="1"/>
  <c r="AW2" i="1"/>
  <c r="AW1" i="1"/>
  <c r="D31" i="2" s="1"/>
  <c r="BA1" i="1" l="1"/>
  <c r="AY1" i="1"/>
  <c r="AX1" i="1" s="1"/>
  <c r="BB1" i="1"/>
  <c r="E31" i="2"/>
  <c r="G31" i="2"/>
  <c r="AZ1" i="1"/>
  <c r="DW812" i="1"/>
  <c r="DW13" i="1"/>
  <c r="DW14" i="1"/>
  <c r="DV16" i="1"/>
  <c r="DV17" i="1"/>
  <c r="DV18" i="1"/>
  <c r="DW18" i="1"/>
  <c r="DV19" i="1"/>
  <c r="DV20" i="1"/>
  <c r="DW20" i="1"/>
  <c r="DV21" i="1"/>
  <c r="DW21" i="1"/>
  <c r="DV22" i="1"/>
  <c r="DW22" i="1"/>
  <c r="DV23" i="1"/>
  <c r="DW23" i="1"/>
  <c r="DV24" i="1"/>
  <c r="DW24" i="1"/>
  <c r="DV25" i="1"/>
  <c r="DW25" i="1"/>
  <c r="DV26" i="1"/>
  <c r="DW26" i="1"/>
  <c r="DV27" i="1"/>
  <c r="DW27" i="1"/>
  <c r="DV28" i="1"/>
  <c r="DW28" i="1"/>
  <c r="DV29" i="1"/>
  <c r="DV30" i="1"/>
  <c r="DW30" i="1"/>
  <c r="DV31" i="1"/>
  <c r="DW31" i="1"/>
  <c r="DV32" i="1"/>
  <c r="DW32" i="1"/>
  <c r="DV33" i="1"/>
  <c r="DW33" i="1"/>
  <c r="DV34" i="1"/>
  <c r="DW34" i="1"/>
  <c r="DV35" i="1"/>
  <c r="DW35" i="1"/>
  <c r="DV36" i="1"/>
  <c r="DW36" i="1"/>
  <c r="DV37" i="1"/>
  <c r="DW37" i="1"/>
  <c r="DV38" i="1"/>
  <c r="DW38" i="1"/>
  <c r="DV39" i="1"/>
  <c r="DW39" i="1"/>
  <c r="DV40" i="1"/>
  <c r="DW40" i="1"/>
  <c r="DV41" i="1"/>
  <c r="DW41" i="1"/>
  <c r="DV42" i="1"/>
  <c r="DW42" i="1"/>
  <c r="DV43" i="1"/>
  <c r="DW43" i="1"/>
  <c r="DV44" i="1"/>
  <c r="DW44" i="1"/>
  <c r="DV45" i="1"/>
  <c r="DW45" i="1"/>
  <c r="DV46" i="1"/>
  <c r="DW46" i="1"/>
  <c r="DV47" i="1"/>
  <c r="DW47" i="1"/>
  <c r="DV48" i="1"/>
  <c r="DW48" i="1"/>
  <c r="DV49" i="1"/>
  <c r="DW49" i="1"/>
  <c r="DV50" i="1"/>
  <c r="DW50" i="1"/>
  <c r="DV51" i="1"/>
  <c r="DW51" i="1"/>
  <c r="DV52" i="1"/>
  <c r="DW52" i="1"/>
  <c r="DV53" i="1"/>
  <c r="DW53" i="1"/>
  <c r="DV54" i="1"/>
  <c r="DW54" i="1"/>
  <c r="DV55" i="1"/>
  <c r="DW55" i="1"/>
  <c r="DV56" i="1"/>
  <c r="DW56" i="1"/>
  <c r="DV57" i="1"/>
  <c r="DW57" i="1"/>
  <c r="DV58" i="1"/>
  <c r="DW58" i="1"/>
  <c r="DV59" i="1"/>
  <c r="DW59" i="1"/>
  <c r="DV60" i="1"/>
  <c r="DW60" i="1"/>
  <c r="DV61" i="1"/>
  <c r="DW61" i="1"/>
  <c r="DV62" i="1"/>
  <c r="DW62" i="1"/>
  <c r="DV63" i="1"/>
  <c r="DW63" i="1"/>
  <c r="DV64" i="1"/>
  <c r="DW64" i="1"/>
  <c r="DV65" i="1"/>
  <c r="DW65" i="1"/>
  <c r="DV66" i="1"/>
  <c r="DW66" i="1"/>
  <c r="DV67" i="1"/>
  <c r="DW67" i="1"/>
  <c r="DV68" i="1"/>
  <c r="DW68" i="1"/>
  <c r="DV69" i="1"/>
  <c r="DW69" i="1"/>
  <c r="DV70" i="1"/>
  <c r="DW70" i="1"/>
  <c r="DV71" i="1"/>
  <c r="DW71" i="1"/>
  <c r="DV72" i="1"/>
  <c r="DW72" i="1"/>
  <c r="DV73" i="1"/>
  <c r="DW73" i="1"/>
  <c r="DV74" i="1"/>
  <c r="DW74" i="1"/>
  <c r="DV75" i="1"/>
  <c r="DW75" i="1"/>
  <c r="DV76" i="1"/>
  <c r="DW76" i="1"/>
  <c r="DV77" i="1"/>
  <c r="DW77" i="1"/>
  <c r="DV78" i="1"/>
  <c r="DW78" i="1"/>
  <c r="DV79" i="1"/>
  <c r="DW79" i="1"/>
  <c r="DV80" i="1"/>
  <c r="DW80" i="1"/>
  <c r="DV81" i="1"/>
  <c r="DW81" i="1"/>
  <c r="DV82" i="1"/>
  <c r="DW82" i="1"/>
  <c r="DV83" i="1"/>
  <c r="DW83" i="1"/>
  <c r="DV84" i="1"/>
  <c r="DW84" i="1"/>
  <c r="DV85" i="1"/>
  <c r="DW85" i="1"/>
  <c r="DV86" i="1"/>
  <c r="DW86" i="1"/>
  <c r="DV87" i="1"/>
  <c r="DW87" i="1"/>
  <c r="DV88" i="1"/>
  <c r="DW88" i="1"/>
  <c r="DV89" i="1"/>
  <c r="DW89" i="1"/>
  <c r="DV90" i="1"/>
  <c r="DW90" i="1"/>
  <c r="DV91" i="1"/>
  <c r="DW91" i="1"/>
  <c r="DV92" i="1"/>
  <c r="DW92" i="1"/>
  <c r="DV93" i="1"/>
  <c r="DW93" i="1"/>
  <c r="DV94" i="1"/>
  <c r="DW94" i="1"/>
  <c r="DV95" i="1"/>
  <c r="DW95" i="1"/>
  <c r="DV96" i="1"/>
  <c r="DW96" i="1"/>
  <c r="DV97" i="1"/>
  <c r="DW97" i="1"/>
  <c r="DV98" i="1"/>
  <c r="DW98" i="1"/>
  <c r="DV99" i="1"/>
  <c r="DW99" i="1"/>
  <c r="DV100" i="1"/>
  <c r="DW100" i="1"/>
  <c r="DV101" i="1"/>
  <c r="DW101" i="1"/>
  <c r="DV102" i="1"/>
  <c r="DW102" i="1"/>
  <c r="DV103" i="1"/>
  <c r="DW103" i="1"/>
  <c r="DV104" i="1"/>
  <c r="DW104" i="1"/>
  <c r="DV105" i="1"/>
  <c r="DW105" i="1"/>
  <c r="DV106" i="1"/>
  <c r="DW106" i="1"/>
  <c r="DV107" i="1"/>
  <c r="DW107" i="1"/>
  <c r="DV108" i="1"/>
  <c r="DW108" i="1"/>
  <c r="DV109" i="1"/>
  <c r="DW109" i="1"/>
  <c r="DV110" i="1"/>
  <c r="DW110" i="1"/>
  <c r="DV111" i="1"/>
  <c r="DW111" i="1"/>
  <c r="DV112" i="1"/>
  <c r="DW112" i="1"/>
  <c r="DV113" i="1"/>
  <c r="DW113" i="1"/>
  <c r="DV114" i="1"/>
  <c r="DW114" i="1"/>
  <c r="DV115" i="1"/>
  <c r="DW115" i="1"/>
  <c r="DV116" i="1"/>
  <c r="DW116" i="1"/>
  <c r="DV117" i="1"/>
  <c r="DW117" i="1"/>
  <c r="DV118" i="1"/>
  <c r="DW118" i="1"/>
  <c r="DV119" i="1"/>
  <c r="DW119" i="1"/>
  <c r="DV120" i="1"/>
  <c r="DW120" i="1"/>
  <c r="DV121" i="1"/>
  <c r="DW121" i="1"/>
  <c r="DV122" i="1"/>
  <c r="DW122" i="1"/>
  <c r="DV123" i="1"/>
  <c r="DW123" i="1"/>
  <c r="DV124" i="1"/>
  <c r="DW124" i="1"/>
  <c r="DV125" i="1"/>
  <c r="DW125" i="1"/>
  <c r="DV126" i="1"/>
  <c r="DW126" i="1"/>
  <c r="DV127" i="1"/>
  <c r="DW127" i="1"/>
  <c r="DV128" i="1"/>
  <c r="DW128" i="1"/>
  <c r="DV129" i="1"/>
  <c r="DW129" i="1"/>
  <c r="DV130" i="1"/>
  <c r="DW130" i="1"/>
  <c r="DV131" i="1"/>
  <c r="DW131" i="1"/>
  <c r="DV132" i="1"/>
  <c r="DW132" i="1"/>
  <c r="DV133" i="1"/>
  <c r="DW133" i="1"/>
  <c r="DV134" i="1"/>
  <c r="DW134" i="1"/>
  <c r="DV135" i="1"/>
  <c r="DW135" i="1"/>
  <c r="DV136" i="1"/>
  <c r="DW136" i="1"/>
  <c r="DV137" i="1"/>
  <c r="DW137" i="1"/>
  <c r="DV138" i="1"/>
  <c r="DW138" i="1"/>
  <c r="DV139" i="1"/>
  <c r="DW139" i="1"/>
  <c r="DV140" i="1"/>
  <c r="DW140" i="1"/>
  <c r="DV141" i="1"/>
  <c r="DW141" i="1"/>
  <c r="DV142" i="1"/>
  <c r="DW142" i="1"/>
  <c r="DV143" i="1"/>
  <c r="DW143" i="1"/>
  <c r="DV144" i="1"/>
  <c r="DW144" i="1"/>
  <c r="DV145" i="1"/>
  <c r="DW145" i="1"/>
  <c r="DV146" i="1"/>
  <c r="DW146" i="1"/>
  <c r="DV147" i="1"/>
  <c r="DW147" i="1"/>
  <c r="DV148" i="1"/>
  <c r="DW148" i="1"/>
  <c r="DV149" i="1"/>
  <c r="DW149" i="1"/>
  <c r="DV150" i="1"/>
  <c r="DW150" i="1"/>
  <c r="DV151" i="1"/>
  <c r="DW151" i="1"/>
  <c r="DV152" i="1"/>
  <c r="DW152" i="1"/>
  <c r="DV153" i="1"/>
  <c r="DW153" i="1"/>
  <c r="DV154" i="1"/>
  <c r="DW154" i="1"/>
  <c r="DV155" i="1"/>
  <c r="DW155" i="1"/>
  <c r="DV156" i="1"/>
  <c r="DW156" i="1"/>
  <c r="DV157" i="1"/>
  <c r="DW157" i="1"/>
  <c r="DV158" i="1"/>
  <c r="DW158" i="1"/>
  <c r="DV159" i="1"/>
  <c r="DW159" i="1"/>
  <c r="DV160" i="1"/>
  <c r="DW160" i="1"/>
  <c r="DV161" i="1"/>
  <c r="DW161" i="1"/>
  <c r="DV162" i="1"/>
  <c r="DW162" i="1"/>
  <c r="DV163" i="1"/>
  <c r="DW163" i="1"/>
  <c r="DV164" i="1"/>
  <c r="DW164" i="1"/>
  <c r="DV165" i="1"/>
  <c r="DW165" i="1"/>
  <c r="DV166" i="1"/>
  <c r="DW166" i="1"/>
  <c r="DV167" i="1"/>
  <c r="DW167" i="1"/>
  <c r="DV168" i="1"/>
  <c r="DW168" i="1"/>
  <c r="DV169" i="1"/>
  <c r="DW169" i="1"/>
  <c r="DV170" i="1"/>
  <c r="DW170" i="1"/>
  <c r="DV171" i="1"/>
  <c r="DW171" i="1"/>
  <c r="DV172" i="1"/>
  <c r="DW172" i="1"/>
  <c r="DV173" i="1"/>
  <c r="DW173" i="1"/>
  <c r="DV174" i="1"/>
  <c r="DW174" i="1"/>
  <c r="DV175" i="1"/>
  <c r="DW175" i="1"/>
  <c r="DV176" i="1"/>
  <c r="DW176" i="1"/>
  <c r="DV177" i="1"/>
  <c r="DW177" i="1"/>
  <c r="DV178" i="1"/>
  <c r="DW178" i="1"/>
  <c r="DV179" i="1"/>
  <c r="DW179" i="1"/>
  <c r="DV180" i="1"/>
  <c r="DW180" i="1"/>
  <c r="DV181" i="1"/>
  <c r="DW181" i="1"/>
  <c r="DV182" i="1"/>
  <c r="DW182" i="1"/>
  <c r="DV183" i="1"/>
  <c r="DW183" i="1"/>
  <c r="DV184" i="1"/>
  <c r="DW184" i="1"/>
  <c r="DV185" i="1"/>
  <c r="DW185" i="1"/>
  <c r="DV186" i="1"/>
  <c r="DW186" i="1"/>
  <c r="DV187" i="1"/>
  <c r="DW187" i="1"/>
  <c r="DV188" i="1"/>
  <c r="DW188" i="1"/>
  <c r="DV189" i="1"/>
  <c r="DW189" i="1"/>
  <c r="DV190" i="1"/>
  <c r="DW190" i="1"/>
  <c r="DV191" i="1"/>
  <c r="DW191" i="1"/>
  <c r="DV192" i="1"/>
  <c r="DW192" i="1"/>
  <c r="DV193" i="1"/>
  <c r="DW193" i="1"/>
  <c r="DV194" i="1"/>
  <c r="DW194" i="1"/>
  <c r="DV195" i="1"/>
  <c r="DW195" i="1"/>
  <c r="DV196" i="1"/>
  <c r="DW196" i="1"/>
  <c r="DV197" i="1"/>
  <c r="DW197" i="1"/>
  <c r="DV198" i="1"/>
  <c r="DW198" i="1"/>
  <c r="DV199" i="1"/>
  <c r="DW199" i="1"/>
  <c r="DV200" i="1"/>
  <c r="DW200" i="1"/>
  <c r="DV201" i="1"/>
  <c r="DW201" i="1"/>
  <c r="DV202" i="1"/>
  <c r="DW202" i="1"/>
  <c r="DV203" i="1"/>
  <c r="DW203" i="1"/>
  <c r="DV204" i="1"/>
  <c r="DW204" i="1"/>
  <c r="DV205" i="1"/>
  <c r="DW205" i="1"/>
  <c r="DV206" i="1"/>
  <c r="DW206" i="1"/>
  <c r="DV207" i="1"/>
  <c r="DW207" i="1"/>
  <c r="DV208" i="1"/>
  <c r="DW208" i="1"/>
  <c r="DV209" i="1"/>
  <c r="DW209" i="1"/>
  <c r="DV210" i="1"/>
  <c r="DW210" i="1"/>
  <c r="DV211" i="1"/>
  <c r="DW211" i="1"/>
  <c r="DV212" i="1"/>
  <c r="DW212" i="1"/>
  <c r="DV213" i="1"/>
  <c r="DW213" i="1"/>
  <c r="DV214" i="1"/>
  <c r="DW214" i="1"/>
  <c r="DV215" i="1"/>
  <c r="DW215" i="1"/>
  <c r="DV216" i="1"/>
  <c r="DW216" i="1"/>
  <c r="DV217" i="1"/>
  <c r="DW217" i="1"/>
  <c r="DV218" i="1"/>
  <c r="DW218" i="1"/>
  <c r="DV219" i="1"/>
  <c r="DW219" i="1"/>
  <c r="DV220" i="1"/>
  <c r="DW220" i="1"/>
  <c r="DV221" i="1"/>
  <c r="DW221" i="1"/>
  <c r="DV222" i="1"/>
  <c r="DW222" i="1"/>
  <c r="DV223" i="1"/>
  <c r="DW223" i="1"/>
  <c r="DV224" i="1"/>
  <c r="DW224" i="1"/>
  <c r="DV225" i="1"/>
  <c r="DW225" i="1"/>
  <c r="DV226" i="1"/>
  <c r="DW226" i="1"/>
  <c r="DV227" i="1"/>
  <c r="DW227" i="1"/>
  <c r="DV228" i="1"/>
  <c r="DW228" i="1"/>
  <c r="DV229" i="1"/>
  <c r="DW229" i="1"/>
  <c r="DV230" i="1"/>
  <c r="DW230" i="1"/>
  <c r="DV231" i="1"/>
  <c r="DW231" i="1"/>
  <c r="DV232" i="1"/>
  <c r="DW232" i="1"/>
  <c r="DV233" i="1"/>
  <c r="DW233" i="1"/>
  <c r="DV234" i="1"/>
  <c r="DW234" i="1"/>
  <c r="DV235" i="1"/>
  <c r="DW235" i="1"/>
  <c r="DV236" i="1"/>
  <c r="DW236" i="1"/>
  <c r="DV237" i="1"/>
  <c r="DW237" i="1"/>
  <c r="DV238" i="1"/>
  <c r="DW238" i="1"/>
  <c r="DV239" i="1"/>
  <c r="DW239" i="1"/>
  <c r="DV240" i="1"/>
  <c r="DW240" i="1"/>
  <c r="DV241" i="1"/>
  <c r="DW241" i="1"/>
  <c r="DV242" i="1"/>
  <c r="DW242" i="1"/>
  <c r="DV243" i="1"/>
  <c r="DW243" i="1"/>
  <c r="DV244" i="1"/>
  <c r="DW244" i="1"/>
  <c r="DV245" i="1"/>
  <c r="DW245" i="1"/>
  <c r="DV246" i="1"/>
  <c r="DW246" i="1"/>
  <c r="DV247" i="1"/>
  <c r="DW247" i="1"/>
  <c r="DV248" i="1"/>
  <c r="DW248" i="1"/>
  <c r="DV249" i="1"/>
  <c r="DW249" i="1"/>
  <c r="DV250" i="1"/>
  <c r="DW250" i="1"/>
  <c r="DV251" i="1"/>
  <c r="DW251" i="1"/>
  <c r="DV252" i="1"/>
  <c r="DW252" i="1"/>
  <c r="DV253" i="1"/>
  <c r="DW253" i="1"/>
  <c r="DV254" i="1"/>
  <c r="DW254" i="1"/>
  <c r="DV255" i="1"/>
  <c r="DW255" i="1"/>
  <c r="DV256" i="1"/>
  <c r="DW256" i="1"/>
  <c r="DV257" i="1"/>
  <c r="DW257" i="1"/>
  <c r="DV258" i="1"/>
  <c r="DW258" i="1"/>
  <c r="DV259" i="1"/>
  <c r="DW259" i="1"/>
  <c r="DV260" i="1"/>
  <c r="DW260" i="1"/>
  <c r="DV261" i="1"/>
  <c r="DW261" i="1"/>
  <c r="DV262" i="1"/>
  <c r="DW262" i="1"/>
  <c r="DV263" i="1"/>
  <c r="DW263" i="1"/>
  <c r="DV264" i="1"/>
  <c r="DW264" i="1"/>
  <c r="DV265" i="1"/>
  <c r="DW265" i="1"/>
  <c r="DV266" i="1"/>
  <c r="DW266" i="1"/>
  <c r="DV267" i="1"/>
  <c r="DW267" i="1"/>
  <c r="DV268" i="1"/>
  <c r="DW268" i="1"/>
  <c r="DV269" i="1"/>
  <c r="DW269" i="1"/>
  <c r="DV270" i="1"/>
  <c r="DW270" i="1"/>
  <c r="DV271" i="1"/>
  <c r="DW271" i="1"/>
  <c r="DV272" i="1"/>
  <c r="DW272" i="1"/>
  <c r="DV273" i="1"/>
  <c r="DW273" i="1"/>
  <c r="DV274" i="1"/>
  <c r="DW274" i="1"/>
  <c r="DV275" i="1"/>
  <c r="DW275" i="1"/>
  <c r="DV276" i="1"/>
  <c r="DW276" i="1"/>
  <c r="DV277" i="1"/>
  <c r="DW277" i="1"/>
  <c r="DV278" i="1"/>
  <c r="DW278" i="1"/>
  <c r="DV279" i="1"/>
  <c r="DW279" i="1"/>
  <c r="DV280" i="1"/>
  <c r="DW280" i="1"/>
  <c r="DV281" i="1"/>
  <c r="DW281" i="1"/>
  <c r="DV282" i="1"/>
  <c r="DW282" i="1"/>
  <c r="DV283" i="1"/>
  <c r="DW283" i="1"/>
  <c r="DV284" i="1"/>
  <c r="DW284" i="1"/>
  <c r="DV285" i="1"/>
  <c r="DW285" i="1"/>
  <c r="DV286" i="1"/>
  <c r="DW286" i="1"/>
  <c r="DV287" i="1"/>
  <c r="DW287" i="1"/>
  <c r="DV288" i="1"/>
  <c r="DW288" i="1"/>
  <c r="DV289" i="1"/>
  <c r="DW289" i="1"/>
  <c r="DV290" i="1"/>
  <c r="DW290" i="1"/>
  <c r="DV291" i="1"/>
  <c r="DW291" i="1"/>
  <c r="DV292" i="1"/>
  <c r="DW292" i="1"/>
  <c r="DV293" i="1"/>
  <c r="DW293" i="1"/>
  <c r="DV294" i="1"/>
  <c r="DW294" i="1"/>
  <c r="DV295" i="1"/>
  <c r="DW295" i="1"/>
  <c r="DV296" i="1"/>
  <c r="DW296" i="1"/>
  <c r="DV297" i="1"/>
  <c r="DW297" i="1"/>
  <c r="DV298" i="1"/>
  <c r="DW298" i="1"/>
  <c r="DV299" i="1"/>
  <c r="DW299" i="1"/>
  <c r="DV300" i="1"/>
  <c r="DW300" i="1"/>
  <c r="DV301" i="1"/>
  <c r="DW301" i="1"/>
  <c r="DV302" i="1"/>
  <c r="DW302" i="1"/>
  <c r="DV303" i="1"/>
  <c r="DW303" i="1"/>
  <c r="DV304" i="1"/>
  <c r="DW304" i="1"/>
  <c r="DV305" i="1"/>
  <c r="DW305" i="1"/>
  <c r="DV306" i="1"/>
  <c r="DW306" i="1"/>
  <c r="DV307" i="1"/>
  <c r="DW307" i="1"/>
  <c r="DV308" i="1"/>
  <c r="DW308" i="1"/>
  <c r="DV309" i="1"/>
  <c r="DW309" i="1"/>
  <c r="DV310" i="1"/>
  <c r="DW310" i="1"/>
  <c r="DV311" i="1"/>
  <c r="DW311" i="1"/>
  <c r="DV312" i="1"/>
  <c r="DW312" i="1"/>
  <c r="DV313" i="1"/>
  <c r="DW313" i="1"/>
  <c r="DV314" i="1"/>
  <c r="DW314" i="1"/>
  <c r="DV315" i="1"/>
  <c r="DW315" i="1"/>
  <c r="DV316" i="1"/>
  <c r="DW316" i="1"/>
  <c r="DV317" i="1"/>
  <c r="DW317" i="1"/>
  <c r="DV318" i="1"/>
  <c r="DW318" i="1"/>
  <c r="DV319" i="1"/>
  <c r="DW319" i="1"/>
  <c r="DV320" i="1"/>
  <c r="DW320" i="1"/>
  <c r="DV321" i="1"/>
  <c r="DW321" i="1"/>
  <c r="DV322" i="1"/>
  <c r="DW322" i="1"/>
  <c r="DV323" i="1"/>
  <c r="DW323" i="1"/>
  <c r="DV324" i="1"/>
  <c r="DW324" i="1"/>
  <c r="DV325" i="1"/>
  <c r="DW325" i="1"/>
  <c r="DV326" i="1"/>
  <c r="DW326" i="1"/>
  <c r="DV327" i="1"/>
  <c r="DW327" i="1"/>
  <c r="DV328" i="1"/>
  <c r="DW328" i="1"/>
  <c r="DV329" i="1"/>
  <c r="DW329" i="1"/>
  <c r="DV330" i="1"/>
  <c r="DW330" i="1"/>
  <c r="DV331" i="1"/>
  <c r="DW331" i="1"/>
  <c r="DV332" i="1"/>
  <c r="DW332" i="1"/>
  <c r="DV333" i="1"/>
  <c r="DW333" i="1"/>
  <c r="DV334" i="1"/>
  <c r="DW334" i="1"/>
  <c r="DV335" i="1"/>
  <c r="DW335" i="1"/>
  <c r="DV336" i="1"/>
  <c r="DW336" i="1"/>
  <c r="DV337" i="1"/>
  <c r="DW337" i="1"/>
  <c r="DV338" i="1"/>
  <c r="DW338" i="1"/>
  <c r="DV339" i="1"/>
  <c r="DW339" i="1"/>
  <c r="DV340" i="1"/>
  <c r="DW340" i="1"/>
  <c r="DV341" i="1"/>
  <c r="DW341" i="1"/>
  <c r="DV342" i="1"/>
  <c r="DW342" i="1"/>
  <c r="DV343" i="1"/>
  <c r="DW343" i="1"/>
  <c r="DV344" i="1"/>
  <c r="DW344" i="1"/>
  <c r="DV345" i="1"/>
  <c r="DW345" i="1"/>
  <c r="DV346" i="1"/>
  <c r="DW346" i="1"/>
  <c r="DV347" i="1"/>
  <c r="DW347" i="1"/>
  <c r="DV348" i="1"/>
  <c r="DW348" i="1"/>
  <c r="DV349" i="1"/>
  <c r="DW349" i="1"/>
  <c r="DV350" i="1"/>
  <c r="DW350" i="1"/>
  <c r="DV351" i="1"/>
  <c r="DW351" i="1"/>
  <c r="DV352" i="1"/>
  <c r="DW352" i="1"/>
  <c r="DV353" i="1"/>
  <c r="DW353" i="1"/>
  <c r="DV354" i="1"/>
  <c r="DW354" i="1"/>
  <c r="DV355" i="1"/>
  <c r="DW355" i="1"/>
  <c r="DV356" i="1"/>
  <c r="DW356" i="1"/>
  <c r="DV357" i="1"/>
  <c r="DW357" i="1"/>
  <c r="DV358" i="1"/>
  <c r="DW358" i="1"/>
  <c r="DV359" i="1"/>
  <c r="DW359" i="1"/>
  <c r="DV360" i="1"/>
  <c r="DW360" i="1"/>
  <c r="DV361" i="1"/>
  <c r="DW361" i="1"/>
  <c r="DV362" i="1"/>
  <c r="DW362" i="1"/>
  <c r="DV363" i="1"/>
  <c r="DW363" i="1"/>
  <c r="DV364" i="1"/>
  <c r="DW364" i="1"/>
  <c r="DV365" i="1"/>
  <c r="DW365" i="1"/>
  <c r="DV366" i="1"/>
  <c r="DW366" i="1"/>
  <c r="DV367" i="1"/>
  <c r="DW367" i="1"/>
  <c r="DV368" i="1"/>
  <c r="DW368" i="1"/>
  <c r="DV369" i="1"/>
  <c r="DW369" i="1"/>
  <c r="DV370" i="1"/>
  <c r="DW370" i="1"/>
  <c r="DV371" i="1"/>
  <c r="DW371" i="1"/>
  <c r="DV372" i="1"/>
  <c r="DW372" i="1"/>
  <c r="DV373" i="1"/>
  <c r="DW373" i="1"/>
  <c r="DV374" i="1"/>
  <c r="DW374" i="1"/>
  <c r="DV375" i="1"/>
  <c r="DW375" i="1"/>
  <c r="DV376" i="1"/>
  <c r="DW376" i="1"/>
  <c r="DV377" i="1"/>
  <c r="DW377" i="1"/>
  <c r="DV378" i="1"/>
  <c r="DW378" i="1"/>
  <c r="DV379" i="1"/>
  <c r="DW379" i="1"/>
  <c r="DV380" i="1"/>
  <c r="DW380" i="1"/>
  <c r="DV381" i="1"/>
  <c r="DW381" i="1"/>
  <c r="DV382" i="1"/>
  <c r="DW382" i="1"/>
  <c r="DV383" i="1"/>
  <c r="DW383" i="1"/>
  <c r="DV384" i="1"/>
  <c r="DW384" i="1"/>
  <c r="DV385" i="1"/>
  <c r="DW385" i="1"/>
  <c r="DV386" i="1"/>
  <c r="DW386" i="1"/>
  <c r="DV387" i="1"/>
  <c r="DW387" i="1"/>
  <c r="DV388" i="1"/>
  <c r="DW388" i="1"/>
  <c r="DV389" i="1"/>
  <c r="DW389" i="1"/>
  <c r="DV390" i="1"/>
  <c r="DW390" i="1"/>
  <c r="DV391" i="1"/>
  <c r="DW391" i="1"/>
  <c r="DV392" i="1"/>
  <c r="DW392" i="1"/>
  <c r="DV393" i="1"/>
  <c r="DW393" i="1"/>
  <c r="DV394" i="1"/>
  <c r="DW394" i="1"/>
  <c r="DV395" i="1"/>
  <c r="DW395" i="1"/>
  <c r="DV396" i="1"/>
  <c r="DW396" i="1"/>
  <c r="DV397" i="1"/>
  <c r="DW397" i="1"/>
  <c r="DV398" i="1"/>
  <c r="DW398" i="1"/>
  <c r="DV399" i="1"/>
  <c r="DW399" i="1"/>
  <c r="DV400" i="1"/>
  <c r="DW400" i="1"/>
  <c r="DV401" i="1"/>
  <c r="DW401" i="1"/>
  <c r="DV402" i="1"/>
  <c r="DW402" i="1"/>
  <c r="DV403" i="1"/>
  <c r="DW403" i="1"/>
  <c r="DV404" i="1"/>
  <c r="DW404" i="1"/>
  <c r="DV405" i="1"/>
  <c r="DW405" i="1"/>
  <c r="DV406" i="1"/>
  <c r="DW406" i="1"/>
  <c r="DV407" i="1"/>
  <c r="DW407" i="1"/>
  <c r="DV408" i="1"/>
  <c r="DW408" i="1"/>
  <c r="DV409" i="1"/>
  <c r="DW409" i="1"/>
  <c r="DV410" i="1"/>
  <c r="DW410" i="1"/>
  <c r="DV411" i="1"/>
  <c r="DW411" i="1"/>
  <c r="DV412" i="1"/>
  <c r="DW412" i="1"/>
  <c r="DV413" i="1"/>
  <c r="DW413" i="1"/>
  <c r="DV414" i="1"/>
  <c r="DW414" i="1"/>
  <c r="DV415" i="1"/>
  <c r="DW415" i="1"/>
  <c r="DV416" i="1"/>
  <c r="DW416" i="1"/>
  <c r="DV417" i="1"/>
  <c r="DW417" i="1"/>
  <c r="DV418" i="1"/>
  <c r="DW418" i="1"/>
  <c r="DV419" i="1"/>
  <c r="DW419" i="1"/>
  <c r="DV420" i="1"/>
  <c r="DW420" i="1"/>
  <c r="DV421" i="1"/>
  <c r="DW421" i="1"/>
  <c r="DV422" i="1"/>
  <c r="DW422" i="1"/>
  <c r="DV423" i="1"/>
  <c r="DW423" i="1"/>
  <c r="DV424" i="1"/>
  <c r="DW424" i="1"/>
  <c r="DV425" i="1"/>
  <c r="DW425" i="1"/>
  <c r="DV426" i="1"/>
  <c r="DW426" i="1"/>
  <c r="DV427" i="1"/>
  <c r="DW427" i="1"/>
  <c r="DV428" i="1"/>
  <c r="DW428" i="1"/>
  <c r="DV429" i="1"/>
  <c r="DW429" i="1"/>
  <c r="DV430" i="1"/>
  <c r="DW430" i="1"/>
  <c r="DV431" i="1"/>
  <c r="DW431" i="1"/>
  <c r="DV432" i="1"/>
  <c r="DW432" i="1"/>
  <c r="DV433" i="1"/>
  <c r="DW433" i="1"/>
  <c r="DV434" i="1"/>
  <c r="DW434" i="1"/>
  <c r="DV435" i="1"/>
  <c r="DW435" i="1"/>
  <c r="DV436" i="1"/>
  <c r="DW436" i="1"/>
  <c r="DV437" i="1"/>
  <c r="DW437" i="1"/>
  <c r="DV438" i="1"/>
  <c r="DW438" i="1"/>
  <c r="DV439" i="1"/>
  <c r="DW439" i="1"/>
  <c r="DV440" i="1"/>
  <c r="DW440" i="1"/>
  <c r="DV441" i="1"/>
  <c r="DW441" i="1"/>
  <c r="DV442" i="1"/>
  <c r="DW442" i="1"/>
  <c r="DV443" i="1"/>
  <c r="DW443" i="1"/>
  <c r="DV444" i="1"/>
  <c r="DW444" i="1"/>
  <c r="DV445" i="1"/>
  <c r="DW445" i="1"/>
  <c r="DV446" i="1"/>
  <c r="DW446" i="1"/>
  <c r="DV447" i="1"/>
  <c r="DW447" i="1"/>
  <c r="DV448" i="1"/>
  <c r="DW448" i="1"/>
  <c r="DV449" i="1"/>
  <c r="DW449" i="1"/>
  <c r="DV450" i="1"/>
  <c r="DW450" i="1"/>
  <c r="DV451" i="1"/>
  <c r="DW451" i="1"/>
  <c r="DV452" i="1"/>
  <c r="DW452" i="1"/>
  <c r="DV453" i="1"/>
  <c r="DW453" i="1"/>
  <c r="DV454" i="1"/>
  <c r="DW454" i="1"/>
  <c r="DV455" i="1"/>
  <c r="DW455" i="1"/>
  <c r="DV456" i="1"/>
  <c r="DW456" i="1"/>
  <c r="DV457" i="1"/>
  <c r="DW457" i="1"/>
  <c r="DV458" i="1"/>
  <c r="DW458" i="1"/>
  <c r="DV459" i="1"/>
  <c r="DW459" i="1"/>
  <c r="DV460" i="1"/>
  <c r="DW460" i="1"/>
  <c r="DV461" i="1"/>
  <c r="DW461" i="1"/>
  <c r="DV462" i="1"/>
  <c r="DW462" i="1"/>
  <c r="DV463" i="1"/>
  <c r="DW463" i="1"/>
  <c r="DV464" i="1"/>
  <c r="DW464" i="1"/>
  <c r="DV465" i="1"/>
  <c r="DW465" i="1"/>
  <c r="DV466" i="1"/>
  <c r="DW466" i="1"/>
  <c r="DV467" i="1"/>
  <c r="DW467" i="1"/>
  <c r="DV468" i="1"/>
  <c r="DW468" i="1"/>
  <c r="DV469" i="1"/>
  <c r="DW469" i="1"/>
  <c r="DV470" i="1"/>
  <c r="DW470" i="1"/>
  <c r="DV471" i="1"/>
  <c r="DW471" i="1"/>
  <c r="DV472" i="1"/>
  <c r="DW472" i="1"/>
  <c r="DV473" i="1"/>
  <c r="DW473" i="1"/>
  <c r="DV474" i="1"/>
  <c r="DW474" i="1"/>
  <c r="DV475" i="1"/>
  <c r="DW475" i="1"/>
  <c r="DV476" i="1"/>
  <c r="DW476" i="1"/>
  <c r="DV477" i="1"/>
  <c r="DW477" i="1"/>
  <c r="DV478" i="1"/>
  <c r="DW478" i="1"/>
  <c r="DV479" i="1"/>
  <c r="DW479" i="1"/>
  <c r="DV480" i="1"/>
  <c r="DW480" i="1"/>
  <c r="DV481" i="1"/>
  <c r="DW481" i="1"/>
  <c r="DV482" i="1"/>
  <c r="DW482" i="1"/>
  <c r="DV483" i="1"/>
  <c r="DW483" i="1"/>
  <c r="DV484" i="1"/>
  <c r="DW484" i="1"/>
  <c r="DV485" i="1"/>
  <c r="DW485" i="1"/>
  <c r="DV486" i="1"/>
  <c r="DW486" i="1"/>
  <c r="DV487" i="1"/>
  <c r="DW487" i="1"/>
  <c r="DV488" i="1"/>
  <c r="DW488" i="1"/>
  <c r="DV489" i="1"/>
  <c r="DW489" i="1"/>
  <c r="DV490" i="1"/>
  <c r="DW490" i="1"/>
  <c r="DV491" i="1"/>
  <c r="DW491" i="1"/>
  <c r="DV492" i="1"/>
  <c r="DW492" i="1"/>
  <c r="DV493" i="1"/>
  <c r="DW493" i="1"/>
  <c r="DV494" i="1"/>
  <c r="DW494" i="1"/>
  <c r="DV495" i="1"/>
  <c r="DW495" i="1"/>
  <c r="DV496" i="1"/>
  <c r="DW496" i="1"/>
  <c r="DV497" i="1"/>
  <c r="DW497" i="1"/>
  <c r="DV498" i="1"/>
  <c r="DW498" i="1"/>
  <c r="DV499" i="1"/>
  <c r="DW499" i="1"/>
  <c r="DV500" i="1"/>
  <c r="DW500" i="1"/>
  <c r="DV501" i="1"/>
  <c r="DW501" i="1"/>
  <c r="DV502" i="1"/>
  <c r="DW502" i="1"/>
  <c r="DV503" i="1"/>
  <c r="DW503" i="1"/>
  <c r="DV504" i="1"/>
  <c r="DW504" i="1"/>
  <c r="DV505" i="1"/>
  <c r="DW505" i="1"/>
  <c r="DV506" i="1"/>
  <c r="DW506" i="1"/>
  <c r="DV507" i="1"/>
  <c r="DW507" i="1"/>
  <c r="DV508" i="1"/>
  <c r="DW508" i="1"/>
  <c r="DV509" i="1"/>
  <c r="DW509" i="1"/>
  <c r="DV510" i="1"/>
  <c r="DW510" i="1"/>
  <c r="DV511" i="1"/>
  <c r="DW511" i="1"/>
  <c r="DV512" i="1"/>
  <c r="DW512" i="1"/>
  <c r="DV513" i="1"/>
  <c r="DW513" i="1"/>
  <c r="DV514" i="1"/>
  <c r="DW514" i="1"/>
  <c r="DV515" i="1"/>
  <c r="DW515" i="1"/>
  <c r="DV516" i="1"/>
  <c r="DW516" i="1"/>
  <c r="DV517" i="1"/>
  <c r="DW517" i="1"/>
  <c r="DV518" i="1"/>
  <c r="DW518" i="1"/>
  <c r="DV519" i="1"/>
  <c r="DW519" i="1"/>
  <c r="DV520" i="1"/>
  <c r="DW520" i="1"/>
  <c r="DV521" i="1"/>
  <c r="DW521" i="1"/>
  <c r="DV522" i="1"/>
  <c r="DW522" i="1"/>
  <c r="DV523" i="1"/>
  <c r="DW523" i="1"/>
  <c r="DV524" i="1"/>
  <c r="DW524" i="1"/>
  <c r="DV525" i="1"/>
  <c r="DW525" i="1"/>
  <c r="DV526" i="1"/>
  <c r="DW526" i="1"/>
  <c r="DV527" i="1"/>
  <c r="DW527" i="1"/>
  <c r="DV528" i="1"/>
  <c r="DW528" i="1"/>
  <c r="DV529" i="1"/>
  <c r="DW529" i="1"/>
  <c r="DV530" i="1"/>
  <c r="DW530" i="1"/>
  <c r="DV531" i="1"/>
  <c r="DW531" i="1"/>
  <c r="DV532" i="1"/>
  <c r="DW532" i="1"/>
  <c r="DV533" i="1"/>
  <c r="DW533" i="1"/>
  <c r="DV534" i="1"/>
  <c r="DW534" i="1"/>
  <c r="DV535" i="1"/>
  <c r="DW535" i="1"/>
  <c r="DV536" i="1"/>
  <c r="DW536" i="1"/>
  <c r="DV537" i="1"/>
  <c r="DW537" i="1"/>
  <c r="DV538" i="1"/>
  <c r="DW538" i="1"/>
  <c r="DV539" i="1"/>
  <c r="DW539" i="1"/>
  <c r="DV540" i="1"/>
  <c r="DW540" i="1"/>
  <c r="DV541" i="1"/>
  <c r="DW541" i="1"/>
  <c r="DV542" i="1"/>
  <c r="DW542" i="1"/>
  <c r="DV543" i="1"/>
  <c r="DW543" i="1"/>
  <c r="DV544" i="1"/>
  <c r="DW544" i="1"/>
  <c r="DV545" i="1"/>
  <c r="DW545" i="1"/>
  <c r="DV546" i="1"/>
  <c r="DW546" i="1"/>
  <c r="DV547" i="1"/>
  <c r="DW547" i="1"/>
  <c r="DV548" i="1"/>
  <c r="DW548" i="1"/>
  <c r="DV549" i="1"/>
  <c r="DW549" i="1"/>
  <c r="DV550" i="1"/>
  <c r="DW550" i="1"/>
  <c r="DV551" i="1"/>
  <c r="DW551" i="1"/>
  <c r="DV552" i="1"/>
  <c r="DW552" i="1"/>
  <c r="DV553" i="1"/>
  <c r="DW553" i="1"/>
  <c r="DV554" i="1"/>
  <c r="DW554" i="1"/>
  <c r="DV555" i="1"/>
  <c r="DW555" i="1"/>
  <c r="DV556" i="1"/>
  <c r="DW556" i="1"/>
  <c r="DV557" i="1"/>
  <c r="DW557" i="1"/>
  <c r="DV558" i="1"/>
  <c r="DW558" i="1"/>
  <c r="DV559" i="1"/>
  <c r="DW559" i="1"/>
  <c r="DV560" i="1"/>
  <c r="DW560" i="1"/>
  <c r="DV561" i="1"/>
  <c r="DW561" i="1"/>
  <c r="DV562" i="1"/>
  <c r="DW562" i="1"/>
  <c r="DV563" i="1"/>
  <c r="DW563" i="1"/>
  <c r="DV564" i="1"/>
  <c r="DW564" i="1"/>
  <c r="DV565" i="1"/>
  <c r="DW565" i="1"/>
  <c r="DV566" i="1"/>
  <c r="DW566" i="1"/>
  <c r="DV567" i="1"/>
  <c r="DW567" i="1"/>
  <c r="DV568" i="1"/>
  <c r="DW568" i="1"/>
  <c r="DV569" i="1"/>
  <c r="DW569" i="1"/>
  <c r="DV570" i="1"/>
  <c r="DW570" i="1"/>
  <c r="DV571" i="1"/>
  <c r="DW571" i="1"/>
  <c r="DV572" i="1"/>
  <c r="DW572" i="1"/>
  <c r="DV573" i="1"/>
  <c r="DW573" i="1"/>
  <c r="DV574" i="1"/>
  <c r="DW574" i="1"/>
  <c r="DV575" i="1"/>
  <c r="DW575" i="1"/>
  <c r="DV576" i="1"/>
  <c r="DW576" i="1"/>
  <c r="DV577" i="1"/>
  <c r="DW577" i="1"/>
  <c r="DV578" i="1"/>
  <c r="DW578" i="1"/>
  <c r="DV579" i="1"/>
  <c r="DW579" i="1"/>
  <c r="DV580" i="1"/>
  <c r="DW580" i="1"/>
  <c r="DV581" i="1"/>
  <c r="DW581" i="1"/>
  <c r="DV582" i="1"/>
  <c r="DW582" i="1"/>
  <c r="DV583" i="1"/>
  <c r="DW583" i="1"/>
  <c r="DV584" i="1"/>
  <c r="DW584" i="1"/>
  <c r="DV585" i="1"/>
  <c r="DW585" i="1"/>
  <c r="DV586" i="1"/>
  <c r="DW586" i="1"/>
  <c r="DV587" i="1"/>
  <c r="DW587" i="1"/>
  <c r="DV588" i="1"/>
  <c r="DW588" i="1"/>
  <c r="DV589" i="1"/>
  <c r="DW589" i="1"/>
  <c r="DV590" i="1"/>
  <c r="DW590" i="1"/>
  <c r="DV591" i="1"/>
  <c r="DW591" i="1"/>
  <c r="DV592" i="1"/>
  <c r="DW592" i="1"/>
  <c r="DV593" i="1"/>
  <c r="DW593" i="1"/>
  <c r="DV594" i="1"/>
  <c r="DW594" i="1"/>
  <c r="DV595" i="1"/>
  <c r="DW595" i="1"/>
  <c r="DV596" i="1"/>
  <c r="DW596" i="1"/>
  <c r="DV597" i="1"/>
  <c r="DW597" i="1"/>
  <c r="DV598" i="1"/>
  <c r="DW598" i="1"/>
  <c r="DV599" i="1"/>
  <c r="DW599" i="1"/>
  <c r="DV600" i="1"/>
  <c r="DW600" i="1"/>
  <c r="DV601" i="1"/>
  <c r="DW601" i="1"/>
  <c r="DV602" i="1"/>
  <c r="DW602" i="1"/>
  <c r="DV603" i="1"/>
  <c r="DW603" i="1"/>
  <c r="DV604" i="1"/>
  <c r="DW604" i="1"/>
  <c r="DV605" i="1"/>
  <c r="DW605" i="1"/>
  <c r="DV606" i="1"/>
  <c r="DW606" i="1"/>
  <c r="DV607" i="1"/>
  <c r="DW607" i="1"/>
  <c r="DV608" i="1"/>
  <c r="DW608" i="1"/>
  <c r="DV609" i="1"/>
  <c r="DW609" i="1"/>
  <c r="DV610" i="1"/>
  <c r="DW610" i="1"/>
  <c r="DV611" i="1"/>
  <c r="DW611" i="1"/>
  <c r="DV612" i="1"/>
  <c r="DW612" i="1"/>
  <c r="DV613" i="1"/>
  <c r="DW613" i="1"/>
  <c r="DV614" i="1"/>
  <c r="DW614" i="1"/>
  <c r="DV615" i="1"/>
  <c r="DW615" i="1"/>
  <c r="DV616" i="1"/>
  <c r="DW616" i="1"/>
  <c r="DV617" i="1"/>
  <c r="DW617" i="1"/>
  <c r="DV618" i="1"/>
  <c r="DW618" i="1"/>
  <c r="DV619" i="1"/>
  <c r="DW619" i="1"/>
  <c r="DV620" i="1"/>
  <c r="DW620" i="1"/>
  <c r="DV621" i="1"/>
  <c r="DW621" i="1"/>
  <c r="DV622" i="1"/>
  <c r="DW622" i="1"/>
  <c r="DV623" i="1"/>
  <c r="DW623" i="1"/>
  <c r="DV624" i="1"/>
  <c r="DW624" i="1"/>
  <c r="DV625" i="1"/>
  <c r="DW625" i="1"/>
  <c r="DV626" i="1"/>
  <c r="DW626" i="1"/>
  <c r="DV627" i="1"/>
  <c r="DW627" i="1"/>
  <c r="DV628" i="1"/>
  <c r="DW628" i="1"/>
  <c r="DV629" i="1"/>
  <c r="DW629" i="1"/>
  <c r="DV630" i="1"/>
  <c r="DW630" i="1"/>
  <c r="DV631" i="1"/>
  <c r="DW631" i="1"/>
  <c r="DV632" i="1"/>
  <c r="DW632" i="1"/>
  <c r="DV633" i="1"/>
  <c r="DW633" i="1"/>
  <c r="DV634" i="1"/>
  <c r="DW634" i="1"/>
  <c r="DV635" i="1"/>
  <c r="DW635" i="1"/>
  <c r="DV636" i="1"/>
  <c r="DW636" i="1"/>
  <c r="DV637" i="1"/>
  <c r="DW637" i="1"/>
  <c r="DV638" i="1"/>
  <c r="DW638" i="1"/>
  <c r="DV639" i="1"/>
  <c r="DW639" i="1"/>
  <c r="DV640" i="1"/>
  <c r="DW640" i="1"/>
  <c r="DV641" i="1"/>
  <c r="DW641" i="1"/>
  <c r="DV642" i="1"/>
  <c r="DW642" i="1"/>
  <c r="DV643" i="1"/>
  <c r="DW643" i="1"/>
  <c r="DV644" i="1"/>
  <c r="DW644" i="1"/>
  <c r="DV645" i="1"/>
  <c r="DW645" i="1"/>
  <c r="DV646" i="1"/>
  <c r="DW646" i="1"/>
  <c r="DV647" i="1"/>
  <c r="DW647" i="1"/>
  <c r="DV648" i="1"/>
  <c r="DW648" i="1"/>
  <c r="DV649" i="1"/>
  <c r="DW649" i="1"/>
  <c r="DV650" i="1"/>
  <c r="DW650" i="1"/>
  <c r="DV651" i="1"/>
  <c r="DW651" i="1"/>
  <c r="DV652" i="1"/>
  <c r="DW652" i="1"/>
  <c r="DV653" i="1"/>
  <c r="DW653" i="1"/>
  <c r="DV654" i="1"/>
  <c r="DW654" i="1"/>
  <c r="DV655" i="1"/>
  <c r="DW655" i="1"/>
  <c r="DV656" i="1"/>
  <c r="DW656" i="1"/>
  <c r="DV657" i="1"/>
  <c r="DW657" i="1"/>
  <c r="DV658" i="1"/>
  <c r="DW658" i="1"/>
  <c r="DV659" i="1"/>
  <c r="DW659" i="1"/>
  <c r="DV660" i="1"/>
  <c r="DW660" i="1"/>
  <c r="DV661" i="1"/>
  <c r="DW661" i="1"/>
  <c r="DV662" i="1"/>
  <c r="DW662" i="1"/>
  <c r="DV663" i="1"/>
  <c r="DW663" i="1"/>
  <c r="DV664" i="1"/>
  <c r="DW664" i="1"/>
  <c r="DV665" i="1"/>
  <c r="DW665" i="1"/>
  <c r="DV666" i="1"/>
  <c r="DW666" i="1"/>
  <c r="DV667" i="1"/>
  <c r="DW667" i="1"/>
  <c r="DV668" i="1"/>
  <c r="DW668" i="1"/>
  <c r="DV669" i="1"/>
  <c r="DW669" i="1"/>
  <c r="DV670" i="1"/>
  <c r="DW670" i="1"/>
  <c r="DV671" i="1"/>
  <c r="DW671" i="1"/>
  <c r="DV672" i="1"/>
  <c r="DW672" i="1"/>
  <c r="DV673" i="1"/>
  <c r="DW673" i="1"/>
  <c r="DV674" i="1"/>
  <c r="DW674" i="1"/>
  <c r="DV675" i="1"/>
  <c r="DW675" i="1"/>
  <c r="DV676" i="1"/>
  <c r="DW676" i="1"/>
  <c r="DV677" i="1"/>
  <c r="DW677" i="1"/>
  <c r="DV678" i="1"/>
  <c r="DW678" i="1"/>
  <c r="DV679" i="1"/>
  <c r="DW679" i="1"/>
  <c r="DV680" i="1"/>
  <c r="DW680" i="1"/>
  <c r="DV681" i="1"/>
  <c r="DW681" i="1"/>
  <c r="DV682" i="1"/>
  <c r="DW682" i="1"/>
  <c r="DV683" i="1"/>
  <c r="DW683" i="1"/>
  <c r="DV684" i="1"/>
  <c r="DW684" i="1"/>
  <c r="DV685" i="1"/>
  <c r="DW685" i="1"/>
  <c r="DV686" i="1"/>
  <c r="DW686" i="1"/>
  <c r="DV687" i="1"/>
  <c r="DW687" i="1"/>
  <c r="DV688" i="1"/>
  <c r="DW688" i="1"/>
  <c r="DV689" i="1"/>
  <c r="DW689" i="1"/>
  <c r="DV690" i="1"/>
  <c r="DW690" i="1"/>
  <c r="DV691" i="1"/>
  <c r="DW691" i="1"/>
  <c r="DV692" i="1"/>
  <c r="DW692" i="1"/>
  <c r="DV693" i="1"/>
  <c r="DW693" i="1"/>
  <c r="DV694" i="1"/>
  <c r="DW694" i="1"/>
  <c r="DV695" i="1"/>
  <c r="DW695" i="1"/>
  <c r="DV696" i="1"/>
  <c r="DW696" i="1"/>
  <c r="DV697" i="1"/>
  <c r="DW697" i="1"/>
  <c r="DV698" i="1"/>
  <c r="DW698" i="1"/>
  <c r="DV699" i="1"/>
  <c r="DW699" i="1"/>
  <c r="DV700" i="1"/>
  <c r="DW700" i="1"/>
  <c r="DV701" i="1"/>
  <c r="DW701" i="1"/>
  <c r="DV702" i="1"/>
  <c r="DW702" i="1"/>
  <c r="DV703" i="1"/>
  <c r="DW703" i="1"/>
  <c r="DV704" i="1"/>
  <c r="DW704" i="1"/>
  <c r="DV705" i="1"/>
  <c r="DW705" i="1"/>
  <c r="DV706" i="1"/>
  <c r="DW706" i="1"/>
  <c r="DV707" i="1"/>
  <c r="DW707" i="1"/>
  <c r="DV708" i="1"/>
  <c r="DW708" i="1"/>
  <c r="DV709" i="1"/>
  <c r="DW709" i="1"/>
  <c r="DV710" i="1"/>
  <c r="DW710" i="1"/>
  <c r="DV711" i="1"/>
  <c r="DW711" i="1"/>
  <c r="DV712" i="1"/>
  <c r="DW712" i="1"/>
  <c r="DV713" i="1"/>
  <c r="DW713" i="1"/>
  <c r="DV714" i="1"/>
  <c r="DW714" i="1"/>
  <c r="DV715" i="1"/>
  <c r="DW715" i="1"/>
  <c r="DV716" i="1"/>
  <c r="DW716" i="1"/>
  <c r="DV717" i="1"/>
  <c r="DW717" i="1"/>
  <c r="DV718" i="1"/>
  <c r="DW718" i="1"/>
  <c r="DV719" i="1"/>
  <c r="DW719" i="1"/>
  <c r="DV720" i="1"/>
  <c r="DW720" i="1"/>
  <c r="DV721" i="1"/>
  <c r="DW721" i="1"/>
  <c r="DV722" i="1"/>
  <c r="DW722" i="1"/>
  <c r="DV723" i="1"/>
  <c r="DW723" i="1"/>
  <c r="DV724" i="1"/>
  <c r="DW724" i="1"/>
  <c r="DV725" i="1"/>
  <c r="DW725" i="1"/>
  <c r="DV726" i="1"/>
  <c r="DW726" i="1"/>
  <c r="DV727" i="1"/>
  <c r="DW727" i="1"/>
  <c r="DV728" i="1"/>
  <c r="DW728" i="1"/>
  <c r="DV729" i="1"/>
  <c r="DW729" i="1"/>
  <c r="DV730" i="1"/>
  <c r="DW730" i="1"/>
  <c r="DV731" i="1"/>
  <c r="DW731" i="1"/>
  <c r="DV732" i="1"/>
  <c r="DW732" i="1"/>
  <c r="DV733" i="1"/>
  <c r="DW733" i="1"/>
  <c r="DV734" i="1"/>
  <c r="DW734" i="1"/>
  <c r="DV735" i="1"/>
  <c r="DW735" i="1"/>
  <c r="DV736" i="1"/>
  <c r="DW736" i="1"/>
  <c r="DV737" i="1"/>
  <c r="DW737" i="1"/>
  <c r="DV738" i="1"/>
  <c r="DW738" i="1"/>
  <c r="DV739" i="1"/>
  <c r="DW739" i="1"/>
  <c r="DV740" i="1"/>
  <c r="DW740" i="1"/>
  <c r="DV741" i="1"/>
  <c r="DW741" i="1"/>
  <c r="DV742" i="1"/>
  <c r="DW742" i="1"/>
  <c r="DV743" i="1"/>
  <c r="DW743" i="1"/>
  <c r="DV744" i="1"/>
  <c r="DW744" i="1"/>
  <c r="DV745" i="1"/>
  <c r="DW745" i="1"/>
  <c r="DV746" i="1"/>
  <c r="DW746" i="1"/>
  <c r="DV747" i="1"/>
  <c r="DW747" i="1"/>
  <c r="DV748" i="1"/>
  <c r="DW748" i="1"/>
  <c r="DV749" i="1"/>
  <c r="DW749" i="1"/>
  <c r="DV750" i="1"/>
  <c r="DW750" i="1"/>
  <c r="DV751" i="1"/>
  <c r="DW751" i="1"/>
  <c r="DV752" i="1"/>
  <c r="DW752" i="1"/>
  <c r="DV753" i="1"/>
  <c r="DW753" i="1"/>
  <c r="DV754" i="1"/>
  <c r="DW754" i="1"/>
  <c r="DV755" i="1"/>
  <c r="DW755" i="1"/>
  <c r="DV756" i="1"/>
  <c r="DW756" i="1"/>
  <c r="DV757" i="1"/>
  <c r="DW757" i="1"/>
  <c r="DV758" i="1"/>
  <c r="DW758" i="1"/>
  <c r="DV759" i="1"/>
  <c r="DW759" i="1"/>
  <c r="DV760" i="1"/>
  <c r="DW760" i="1"/>
  <c r="DV761" i="1"/>
  <c r="DW761" i="1"/>
  <c r="DV762" i="1"/>
  <c r="DW762" i="1"/>
  <c r="DV763" i="1"/>
  <c r="DW763" i="1"/>
  <c r="DV764" i="1"/>
  <c r="DW764" i="1"/>
  <c r="DV765" i="1"/>
  <c r="DW765" i="1"/>
  <c r="DV766" i="1"/>
  <c r="DW766" i="1"/>
  <c r="DV767" i="1"/>
  <c r="DW767" i="1"/>
  <c r="DV768" i="1"/>
  <c r="DW768" i="1"/>
  <c r="DV769" i="1"/>
  <c r="DW769" i="1"/>
  <c r="DV770" i="1"/>
  <c r="DW770" i="1"/>
  <c r="DV771" i="1"/>
  <c r="DW771" i="1"/>
  <c r="DV772" i="1"/>
  <c r="DW772" i="1"/>
  <c r="DV773" i="1"/>
  <c r="DW773" i="1"/>
  <c r="DV774" i="1"/>
  <c r="DW774" i="1"/>
  <c r="DV775" i="1"/>
  <c r="DW775" i="1"/>
  <c r="DV776" i="1"/>
  <c r="DW776" i="1"/>
  <c r="DV777" i="1"/>
  <c r="DW777" i="1"/>
  <c r="DV778" i="1"/>
  <c r="DW778" i="1"/>
  <c r="DV779" i="1"/>
  <c r="DW779" i="1"/>
  <c r="DV780" i="1"/>
  <c r="DW780" i="1"/>
  <c r="DV781" i="1"/>
  <c r="DW781" i="1"/>
  <c r="DV782" i="1"/>
  <c r="DW782" i="1"/>
  <c r="DV783" i="1"/>
  <c r="DW783" i="1"/>
  <c r="DV784" i="1"/>
  <c r="DW784" i="1"/>
  <c r="DV785" i="1"/>
  <c r="DW785" i="1"/>
  <c r="DV786" i="1"/>
  <c r="DW786" i="1"/>
  <c r="DV787" i="1"/>
  <c r="DW787" i="1"/>
  <c r="DV788" i="1"/>
  <c r="DW788" i="1"/>
  <c r="DV789" i="1"/>
  <c r="DW789" i="1"/>
  <c r="DV790" i="1"/>
  <c r="DW790" i="1"/>
  <c r="DV791" i="1"/>
  <c r="DW791" i="1"/>
  <c r="DV792" i="1"/>
  <c r="DW792" i="1"/>
  <c r="DV793" i="1"/>
  <c r="DW793" i="1"/>
  <c r="DV794" i="1"/>
  <c r="DW794" i="1"/>
  <c r="DV795" i="1"/>
  <c r="DW795" i="1"/>
  <c r="DV796" i="1"/>
  <c r="DW796" i="1"/>
  <c r="DV797" i="1"/>
  <c r="DW797" i="1"/>
  <c r="DV798" i="1"/>
  <c r="DW798" i="1"/>
  <c r="DV799" i="1"/>
  <c r="DW799" i="1"/>
  <c r="DV800" i="1"/>
  <c r="DW800" i="1"/>
  <c r="DV801" i="1"/>
  <c r="DW801" i="1"/>
  <c r="DV802" i="1"/>
  <c r="DW802" i="1"/>
  <c r="DV803" i="1"/>
  <c r="DW803" i="1"/>
  <c r="DV804" i="1"/>
  <c r="DW804" i="1"/>
  <c r="DV805" i="1"/>
  <c r="DW805" i="1"/>
  <c r="DV806" i="1"/>
  <c r="DW806" i="1"/>
  <c r="DV807" i="1"/>
  <c r="DW807" i="1"/>
  <c r="DV808" i="1"/>
  <c r="DW808" i="1"/>
  <c r="DV809" i="1"/>
  <c r="DW809" i="1"/>
  <c r="DV810" i="1"/>
  <c r="DW810" i="1"/>
  <c r="DV811" i="1"/>
  <c r="DW811" i="1"/>
  <c r="DV812" i="1"/>
  <c r="DW12" i="1"/>
  <c r="DV12" i="1"/>
  <c r="DU19" i="1"/>
  <c r="AH12" i="1" l="1"/>
  <c r="BK5" i="1" l="1"/>
  <c r="DZ13" i="1"/>
  <c r="DZ14" i="1"/>
  <c r="DZ15" i="1"/>
  <c r="DZ16" i="1"/>
  <c r="DZ17" i="1"/>
  <c r="DZ18" i="1"/>
  <c r="DZ19" i="1"/>
  <c r="DZ20" i="1"/>
  <c r="DZ21" i="1"/>
  <c r="DZ22" i="1"/>
  <c r="DZ23" i="1"/>
  <c r="DZ24" i="1"/>
  <c r="DZ25" i="1"/>
  <c r="DZ26" i="1"/>
  <c r="DZ27" i="1"/>
  <c r="DZ28" i="1"/>
  <c r="DZ29" i="1"/>
  <c r="DZ30" i="1"/>
  <c r="DZ31" i="1"/>
  <c r="DZ32" i="1"/>
  <c r="DZ33" i="1"/>
  <c r="DZ34" i="1"/>
  <c r="DZ35" i="1"/>
  <c r="DZ36" i="1"/>
  <c r="DZ37" i="1"/>
  <c r="DZ38" i="1"/>
  <c r="DZ39" i="1"/>
  <c r="DZ40" i="1"/>
  <c r="DZ41" i="1"/>
  <c r="DZ42" i="1"/>
  <c r="DZ43" i="1"/>
  <c r="DZ44" i="1"/>
  <c r="DZ45" i="1"/>
  <c r="DZ46" i="1"/>
  <c r="DZ47" i="1"/>
  <c r="DZ48" i="1"/>
  <c r="DZ49" i="1"/>
  <c r="DZ50" i="1"/>
  <c r="DZ51" i="1"/>
  <c r="DZ52" i="1"/>
  <c r="DZ53" i="1"/>
  <c r="DZ54" i="1"/>
  <c r="DZ55" i="1"/>
  <c r="DZ56" i="1"/>
  <c r="DZ57" i="1"/>
  <c r="DZ58" i="1"/>
  <c r="DZ59" i="1"/>
  <c r="DZ60" i="1"/>
  <c r="DZ61" i="1"/>
  <c r="DZ62" i="1"/>
  <c r="DZ63" i="1"/>
  <c r="DZ64" i="1"/>
  <c r="DZ65" i="1"/>
  <c r="DZ66" i="1"/>
  <c r="DZ67" i="1"/>
  <c r="DZ68" i="1"/>
  <c r="DZ69" i="1"/>
  <c r="DZ70" i="1"/>
  <c r="DZ71" i="1"/>
  <c r="DZ72" i="1"/>
  <c r="DZ73" i="1"/>
  <c r="DZ74" i="1"/>
  <c r="DZ75" i="1"/>
  <c r="DZ76" i="1"/>
  <c r="DZ77" i="1"/>
  <c r="DZ78" i="1"/>
  <c r="DZ79" i="1"/>
  <c r="DZ80" i="1"/>
  <c r="DZ81" i="1"/>
  <c r="DZ82" i="1"/>
  <c r="DZ83" i="1"/>
  <c r="DZ84" i="1"/>
  <c r="DZ85" i="1"/>
  <c r="DZ86" i="1"/>
  <c r="DZ87" i="1"/>
  <c r="DZ88" i="1"/>
  <c r="DZ89" i="1"/>
  <c r="DZ90" i="1"/>
  <c r="DZ91" i="1"/>
  <c r="DZ92" i="1"/>
  <c r="DZ93" i="1"/>
  <c r="DZ94" i="1"/>
  <c r="DZ95" i="1"/>
  <c r="DZ96" i="1"/>
  <c r="DZ97" i="1"/>
  <c r="DZ98" i="1"/>
  <c r="DZ99" i="1"/>
  <c r="DZ100" i="1"/>
  <c r="DZ101" i="1"/>
  <c r="DZ102" i="1"/>
  <c r="DZ103" i="1"/>
  <c r="DZ104" i="1"/>
  <c r="DZ105" i="1"/>
  <c r="DZ106" i="1"/>
  <c r="DZ107" i="1"/>
  <c r="DZ108" i="1"/>
  <c r="DZ109" i="1"/>
  <c r="DZ110" i="1"/>
  <c r="DZ111" i="1"/>
  <c r="DZ112" i="1"/>
  <c r="DZ113" i="1"/>
  <c r="DZ114" i="1"/>
  <c r="DZ115" i="1"/>
  <c r="DZ116" i="1"/>
  <c r="DZ117" i="1"/>
  <c r="DZ118" i="1"/>
  <c r="DZ119" i="1"/>
  <c r="DZ120" i="1"/>
  <c r="DZ121" i="1"/>
  <c r="DZ122" i="1"/>
  <c r="DZ123" i="1"/>
  <c r="DZ124" i="1"/>
  <c r="DZ125" i="1"/>
  <c r="DZ126" i="1"/>
  <c r="DZ127" i="1"/>
  <c r="DZ128" i="1"/>
  <c r="DZ129" i="1"/>
  <c r="DZ130" i="1"/>
  <c r="DZ131" i="1"/>
  <c r="DZ132" i="1"/>
  <c r="DZ133" i="1"/>
  <c r="DZ134" i="1"/>
  <c r="DZ135" i="1"/>
  <c r="DZ136" i="1"/>
  <c r="DZ137" i="1"/>
  <c r="DZ138" i="1"/>
  <c r="DZ139" i="1"/>
  <c r="DZ140" i="1"/>
  <c r="DZ141" i="1"/>
  <c r="DZ142" i="1"/>
  <c r="DZ143" i="1"/>
  <c r="DZ144" i="1"/>
  <c r="DZ145" i="1"/>
  <c r="DZ146" i="1"/>
  <c r="DZ147" i="1"/>
  <c r="DZ148" i="1"/>
  <c r="DZ149" i="1"/>
  <c r="DZ150" i="1"/>
  <c r="DZ151" i="1"/>
  <c r="DZ152" i="1"/>
  <c r="DZ153" i="1"/>
  <c r="DZ154" i="1"/>
  <c r="DZ155" i="1"/>
  <c r="DZ156" i="1"/>
  <c r="DZ157" i="1"/>
  <c r="DZ158" i="1"/>
  <c r="DZ159" i="1"/>
  <c r="DZ160" i="1"/>
  <c r="DZ161" i="1"/>
  <c r="DZ162" i="1"/>
  <c r="DZ163" i="1"/>
  <c r="DZ164" i="1"/>
  <c r="DZ165" i="1"/>
  <c r="DZ166" i="1"/>
  <c r="DZ167" i="1"/>
  <c r="DZ168" i="1"/>
  <c r="DZ169" i="1"/>
  <c r="DZ170" i="1"/>
  <c r="DZ171" i="1"/>
  <c r="DZ172" i="1"/>
  <c r="DZ173" i="1"/>
  <c r="DZ174" i="1"/>
  <c r="DZ175" i="1"/>
  <c r="DZ176" i="1"/>
  <c r="DZ177" i="1"/>
  <c r="DZ178" i="1"/>
  <c r="DZ179" i="1"/>
  <c r="DZ180" i="1"/>
  <c r="DZ181" i="1"/>
  <c r="DZ182" i="1"/>
  <c r="DZ183" i="1"/>
  <c r="DZ184" i="1"/>
  <c r="DZ185" i="1"/>
  <c r="DZ186" i="1"/>
  <c r="DZ187" i="1"/>
  <c r="DZ188" i="1"/>
  <c r="DZ189" i="1"/>
  <c r="DZ190" i="1"/>
  <c r="DZ191" i="1"/>
  <c r="DZ192" i="1"/>
  <c r="DZ193" i="1"/>
  <c r="DZ194" i="1"/>
  <c r="DZ195" i="1"/>
  <c r="DZ196" i="1"/>
  <c r="DZ197" i="1"/>
  <c r="DZ198" i="1"/>
  <c r="DZ199" i="1"/>
  <c r="DZ200" i="1"/>
  <c r="DZ201" i="1"/>
  <c r="DZ202" i="1"/>
  <c r="DZ203" i="1"/>
  <c r="DZ204" i="1"/>
  <c r="DZ205" i="1"/>
  <c r="DZ206" i="1"/>
  <c r="DZ207" i="1"/>
  <c r="DZ208" i="1"/>
  <c r="DZ209" i="1"/>
  <c r="DZ210" i="1"/>
  <c r="DZ211" i="1"/>
  <c r="DZ212" i="1"/>
  <c r="DZ213" i="1"/>
  <c r="DZ214" i="1"/>
  <c r="DZ215" i="1"/>
  <c r="DZ216" i="1"/>
  <c r="DZ217" i="1"/>
  <c r="DZ218" i="1"/>
  <c r="DZ219" i="1"/>
  <c r="DZ220" i="1"/>
  <c r="DZ221" i="1"/>
  <c r="DZ222" i="1"/>
  <c r="DZ223" i="1"/>
  <c r="DZ224" i="1"/>
  <c r="DZ225" i="1"/>
  <c r="DZ226" i="1"/>
  <c r="DZ227" i="1"/>
  <c r="DZ228" i="1"/>
  <c r="DZ229" i="1"/>
  <c r="DZ230" i="1"/>
  <c r="DZ231" i="1"/>
  <c r="DZ232" i="1"/>
  <c r="DZ233" i="1"/>
  <c r="DZ234" i="1"/>
  <c r="DZ235" i="1"/>
  <c r="DZ236" i="1"/>
  <c r="DZ237" i="1"/>
  <c r="DZ238" i="1"/>
  <c r="DZ239" i="1"/>
  <c r="DZ240" i="1"/>
  <c r="DZ241" i="1"/>
  <c r="DZ242" i="1"/>
  <c r="DZ243" i="1"/>
  <c r="DZ244" i="1"/>
  <c r="DZ245" i="1"/>
  <c r="DZ246" i="1"/>
  <c r="DZ247" i="1"/>
  <c r="DZ248" i="1"/>
  <c r="DZ249" i="1"/>
  <c r="DZ250" i="1"/>
  <c r="DZ251" i="1"/>
  <c r="DZ252" i="1"/>
  <c r="DZ253" i="1"/>
  <c r="DZ254" i="1"/>
  <c r="DZ255" i="1"/>
  <c r="DZ256" i="1"/>
  <c r="DZ257" i="1"/>
  <c r="DZ258" i="1"/>
  <c r="DZ259" i="1"/>
  <c r="DZ260" i="1"/>
  <c r="DZ261" i="1"/>
  <c r="DZ262" i="1"/>
  <c r="DZ263" i="1"/>
  <c r="DZ264" i="1"/>
  <c r="DZ265" i="1"/>
  <c r="DZ266" i="1"/>
  <c r="DZ267" i="1"/>
  <c r="DZ268" i="1"/>
  <c r="DZ269" i="1"/>
  <c r="DZ270" i="1"/>
  <c r="DZ271" i="1"/>
  <c r="DZ272" i="1"/>
  <c r="DZ273" i="1"/>
  <c r="DZ274" i="1"/>
  <c r="DZ275" i="1"/>
  <c r="DZ276" i="1"/>
  <c r="DZ277" i="1"/>
  <c r="DZ278" i="1"/>
  <c r="DZ279" i="1"/>
  <c r="DZ280" i="1"/>
  <c r="DZ281" i="1"/>
  <c r="DZ282" i="1"/>
  <c r="DZ283" i="1"/>
  <c r="DZ284" i="1"/>
  <c r="DZ285" i="1"/>
  <c r="DZ286" i="1"/>
  <c r="DZ287" i="1"/>
  <c r="DZ288" i="1"/>
  <c r="DZ289" i="1"/>
  <c r="DZ290" i="1"/>
  <c r="DZ291" i="1"/>
  <c r="DZ292" i="1"/>
  <c r="DZ293" i="1"/>
  <c r="DZ294" i="1"/>
  <c r="DZ295" i="1"/>
  <c r="DZ296" i="1"/>
  <c r="DZ297" i="1"/>
  <c r="DZ298" i="1"/>
  <c r="DZ299" i="1"/>
  <c r="DZ300" i="1"/>
  <c r="DZ301" i="1"/>
  <c r="DZ302" i="1"/>
  <c r="DZ303" i="1"/>
  <c r="DZ304" i="1"/>
  <c r="DZ305" i="1"/>
  <c r="DZ306" i="1"/>
  <c r="DZ307" i="1"/>
  <c r="DZ308" i="1"/>
  <c r="DZ309" i="1"/>
  <c r="DZ310" i="1"/>
  <c r="DZ311" i="1"/>
  <c r="DZ312" i="1"/>
  <c r="DZ313" i="1"/>
  <c r="DZ314" i="1"/>
  <c r="DZ315" i="1"/>
  <c r="DZ316" i="1"/>
  <c r="DZ317" i="1"/>
  <c r="DZ318" i="1"/>
  <c r="DZ319" i="1"/>
  <c r="DZ320" i="1"/>
  <c r="DZ321" i="1"/>
  <c r="DZ322" i="1"/>
  <c r="DZ323" i="1"/>
  <c r="DZ324" i="1"/>
  <c r="DZ325" i="1"/>
  <c r="DZ326" i="1"/>
  <c r="DZ327" i="1"/>
  <c r="DZ328" i="1"/>
  <c r="DZ329" i="1"/>
  <c r="DZ330" i="1"/>
  <c r="DZ331" i="1"/>
  <c r="DZ332" i="1"/>
  <c r="DZ333" i="1"/>
  <c r="DZ334" i="1"/>
  <c r="DZ335" i="1"/>
  <c r="DZ336" i="1"/>
  <c r="DZ337" i="1"/>
  <c r="DZ338" i="1"/>
  <c r="DZ339" i="1"/>
  <c r="DZ340" i="1"/>
  <c r="DZ341" i="1"/>
  <c r="DZ342" i="1"/>
  <c r="DZ343" i="1"/>
  <c r="DZ344" i="1"/>
  <c r="DZ345" i="1"/>
  <c r="DZ346" i="1"/>
  <c r="DZ347" i="1"/>
  <c r="DZ348" i="1"/>
  <c r="DZ349" i="1"/>
  <c r="DZ350" i="1"/>
  <c r="DZ351" i="1"/>
  <c r="DZ352" i="1"/>
  <c r="DZ353" i="1"/>
  <c r="DZ354" i="1"/>
  <c r="DZ355" i="1"/>
  <c r="DZ356" i="1"/>
  <c r="DZ357" i="1"/>
  <c r="DZ358" i="1"/>
  <c r="DZ359" i="1"/>
  <c r="DZ360" i="1"/>
  <c r="DZ361" i="1"/>
  <c r="DZ362" i="1"/>
  <c r="DZ363" i="1"/>
  <c r="DZ364" i="1"/>
  <c r="DZ365" i="1"/>
  <c r="DZ366" i="1"/>
  <c r="DZ367" i="1"/>
  <c r="DZ368" i="1"/>
  <c r="DZ369" i="1"/>
  <c r="DZ370" i="1"/>
  <c r="DZ371" i="1"/>
  <c r="DZ372" i="1"/>
  <c r="DZ373" i="1"/>
  <c r="DZ374" i="1"/>
  <c r="DZ375" i="1"/>
  <c r="DZ376" i="1"/>
  <c r="DZ377" i="1"/>
  <c r="DZ378" i="1"/>
  <c r="DZ379" i="1"/>
  <c r="DZ380" i="1"/>
  <c r="DZ381" i="1"/>
  <c r="DZ382" i="1"/>
  <c r="DZ383" i="1"/>
  <c r="DZ384" i="1"/>
  <c r="DZ385" i="1"/>
  <c r="DZ386" i="1"/>
  <c r="DZ387" i="1"/>
  <c r="DZ388" i="1"/>
  <c r="DZ389" i="1"/>
  <c r="DZ390" i="1"/>
  <c r="DZ391" i="1"/>
  <c r="DZ392" i="1"/>
  <c r="DZ393" i="1"/>
  <c r="DZ394" i="1"/>
  <c r="DZ395" i="1"/>
  <c r="DZ396" i="1"/>
  <c r="DZ397" i="1"/>
  <c r="DZ398" i="1"/>
  <c r="DZ399" i="1"/>
  <c r="DZ400" i="1"/>
  <c r="DZ401" i="1"/>
  <c r="DZ402" i="1"/>
  <c r="DZ403" i="1"/>
  <c r="DZ404" i="1"/>
  <c r="DZ405" i="1"/>
  <c r="DZ406" i="1"/>
  <c r="DZ407" i="1"/>
  <c r="DZ408" i="1"/>
  <c r="DZ409" i="1"/>
  <c r="DZ410" i="1"/>
  <c r="DZ411" i="1"/>
  <c r="DZ412" i="1"/>
  <c r="DZ413" i="1"/>
  <c r="DZ414" i="1"/>
  <c r="DZ415" i="1"/>
  <c r="DZ416" i="1"/>
  <c r="DZ417" i="1"/>
  <c r="DZ418" i="1"/>
  <c r="DZ419" i="1"/>
  <c r="DZ420" i="1"/>
  <c r="DZ421" i="1"/>
  <c r="DZ422" i="1"/>
  <c r="DZ423" i="1"/>
  <c r="DZ424" i="1"/>
  <c r="DZ425" i="1"/>
  <c r="DZ426" i="1"/>
  <c r="DZ427" i="1"/>
  <c r="DZ428" i="1"/>
  <c r="DZ429" i="1"/>
  <c r="DZ430" i="1"/>
  <c r="DZ431" i="1"/>
  <c r="DZ432" i="1"/>
  <c r="DZ433" i="1"/>
  <c r="DZ434" i="1"/>
  <c r="DZ435" i="1"/>
  <c r="DZ436" i="1"/>
  <c r="DZ437" i="1"/>
  <c r="DZ438" i="1"/>
  <c r="DZ439" i="1"/>
  <c r="DZ440" i="1"/>
  <c r="DZ441" i="1"/>
  <c r="DZ442" i="1"/>
  <c r="DZ443" i="1"/>
  <c r="DZ444" i="1"/>
  <c r="DZ445" i="1"/>
  <c r="DZ446" i="1"/>
  <c r="DZ447" i="1"/>
  <c r="DZ448" i="1"/>
  <c r="DZ449" i="1"/>
  <c r="DZ450" i="1"/>
  <c r="DZ451" i="1"/>
  <c r="DZ452" i="1"/>
  <c r="DZ453" i="1"/>
  <c r="DZ454" i="1"/>
  <c r="DZ455" i="1"/>
  <c r="DZ456" i="1"/>
  <c r="DZ457" i="1"/>
  <c r="DZ458" i="1"/>
  <c r="DZ459" i="1"/>
  <c r="DZ460" i="1"/>
  <c r="DZ461" i="1"/>
  <c r="DZ462" i="1"/>
  <c r="DZ463" i="1"/>
  <c r="DZ464" i="1"/>
  <c r="DZ465" i="1"/>
  <c r="DZ466" i="1"/>
  <c r="DZ467" i="1"/>
  <c r="DZ468" i="1"/>
  <c r="DZ469" i="1"/>
  <c r="DZ470" i="1"/>
  <c r="DZ471" i="1"/>
  <c r="DZ472" i="1"/>
  <c r="DZ473" i="1"/>
  <c r="DZ474" i="1"/>
  <c r="DZ475" i="1"/>
  <c r="DZ476" i="1"/>
  <c r="DZ477" i="1"/>
  <c r="DZ478" i="1"/>
  <c r="DZ479" i="1"/>
  <c r="DZ480" i="1"/>
  <c r="DZ481" i="1"/>
  <c r="DZ482" i="1"/>
  <c r="DZ483" i="1"/>
  <c r="DZ484" i="1"/>
  <c r="DZ485" i="1"/>
  <c r="DZ486" i="1"/>
  <c r="DZ487" i="1"/>
  <c r="DZ488" i="1"/>
  <c r="DZ489" i="1"/>
  <c r="DZ490" i="1"/>
  <c r="DZ491" i="1"/>
  <c r="DZ492" i="1"/>
  <c r="DZ493" i="1"/>
  <c r="DZ494" i="1"/>
  <c r="DZ495" i="1"/>
  <c r="DZ496" i="1"/>
  <c r="DZ497" i="1"/>
  <c r="DZ498" i="1"/>
  <c r="DZ499" i="1"/>
  <c r="DZ500" i="1"/>
  <c r="DZ501" i="1"/>
  <c r="DZ502" i="1"/>
  <c r="DZ503" i="1"/>
  <c r="DZ504" i="1"/>
  <c r="DZ505" i="1"/>
  <c r="DZ506" i="1"/>
  <c r="DZ507" i="1"/>
  <c r="DZ508" i="1"/>
  <c r="DZ509" i="1"/>
  <c r="DZ510" i="1"/>
  <c r="DZ511" i="1"/>
  <c r="DZ512" i="1"/>
  <c r="DZ513" i="1"/>
  <c r="DZ514" i="1"/>
  <c r="DZ515" i="1"/>
  <c r="DZ516" i="1"/>
  <c r="DZ517" i="1"/>
  <c r="DZ518" i="1"/>
  <c r="DZ519" i="1"/>
  <c r="DZ520" i="1"/>
  <c r="DZ521" i="1"/>
  <c r="DZ522" i="1"/>
  <c r="DZ523" i="1"/>
  <c r="DZ524" i="1"/>
  <c r="DZ525" i="1"/>
  <c r="DZ526" i="1"/>
  <c r="DZ527" i="1"/>
  <c r="DZ528" i="1"/>
  <c r="DZ529" i="1"/>
  <c r="DZ530" i="1"/>
  <c r="DZ531" i="1"/>
  <c r="DZ532" i="1"/>
  <c r="DZ533" i="1"/>
  <c r="DZ534" i="1"/>
  <c r="DZ535" i="1"/>
  <c r="DZ536" i="1"/>
  <c r="DZ537" i="1"/>
  <c r="DZ538" i="1"/>
  <c r="DZ539" i="1"/>
  <c r="DZ540" i="1"/>
  <c r="DZ541" i="1"/>
  <c r="DZ542" i="1"/>
  <c r="DZ543" i="1"/>
  <c r="DZ544" i="1"/>
  <c r="DZ545" i="1"/>
  <c r="DZ546" i="1"/>
  <c r="DZ547" i="1"/>
  <c r="DZ548" i="1"/>
  <c r="DZ549" i="1"/>
  <c r="DZ550" i="1"/>
  <c r="DZ551" i="1"/>
  <c r="DZ552" i="1"/>
  <c r="DZ553" i="1"/>
  <c r="DZ554" i="1"/>
  <c r="DZ555" i="1"/>
  <c r="DZ556" i="1"/>
  <c r="DZ557" i="1"/>
  <c r="DZ558" i="1"/>
  <c r="DZ559" i="1"/>
  <c r="DZ560" i="1"/>
  <c r="DZ561" i="1"/>
  <c r="DZ562" i="1"/>
  <c r="DZ563" i="1"/>
  <c r="DZ564" i="1"/>
  <c r="DZ565" i="1"/>
  <c r="DZ566" i="1"/>
  <c r="DZ567" i="1"/>
  <c r="DZ568" i="1"/>
  <c r="DZ569" i="1"/>
  <c r="DZ570" i="1"/>
  <c r="DZ571" i="1"/>
  <c r="DZ572" i="1"/>
  <c r="DZ573" i="1"/>
  <c r="DZ574" i="1"/>
  <c r="DZ575" i="1"/>
  <c r="DZ576" i="1"/>
  <c r="DZ577" i="1"/>
  <c r="DZ578" i="1"/>
  <c r="DZ579" i="1"/>
  <c r="DZ580" i="1"/>
  <c r="DZ581" i="1"/>
  <c r="DZ582" i="1"/>
  <c r="DZ583" i="1"/>
  <c r="DZ584" i="1"/>
  <c r="DZ585" i="1"/>
  <c r="DZ586" i="1"/>
  <c r="DZ587" i="1"/>
  <c r="DZ588" i="1"/>
  <c r="DZ589" i="1"/>
  <c r="DZ590" i="1"/>
  <c r="DZ591" i="1"/>
  <c r="DZ592" i="1"/>
  <c r="DZ593" i="1"/>
  <c r="DZ594" i="1"/>
  <c r="DZ595" i="1"/>
  <c r="DZ596" i="1"/>
  <c r="DZ597" i="1"/>
  <c r="DZ598" i="1"/>
  <c r="DZ599" i="1"/>
  <c r="DZ600" i="1"/>
  <c r="DZ601" i="1"/>
  <c r="DZ602" i="1"/>
  <c r="DZ603" i="1"/>
  <c r="DZ604" i="1"/>
  <c r="DZ605" i="1"/>
  <c r="DZ606" i="1"/>
  <c r="DZ607" i="1"/>
  <c r="DZ608" i="1"/>
  <c r="DZ609" i="1"/>
  <c r="DZ610" i="1"/>
  <c r="DZ611" i="1"/>
  <c r="DZ612" i="1"/>
  <c r="DZ613" i="1"/>
  <c r="DZ614" i="1"/>
  <c r="DZ615" i="1"/>
  <c r="DZ616" i="1"/>
  <c r="DZ617" i="1"/>
  <c r="DZ618" i="1"/>
  <c r="DZ619" i="1"/>
  <c r="DZ620" i="1"/>
  <c r="DZ621" i="1"/>
  <c r="DZ622" i="1"/>
  <c r="DZ623" i="1"/>
  <c r="DZ624" i="1"/>
  <c r="DZ625" i="1"/>
  <c r="DZ626" i="1"/>
  <c r="DZ627" i="1"/>
  <c r="DZ628" i="1"/>
  <c r="DZ629" i="1"/>
  <c r="DZ630" i="1"/>
  <c r="DZ631" i="1"/>
  <c r="DZ632" i="1"/>
  <c r="DZ633" i="1"/>
  <c r="DZ634" i="1"/>
  <c r="DZ635" i="1"/>
  <c r="DZ636" i="1"/>
  <c r="DZ637" i="1"/>
  <c r="DZ638" i="1"/>
  <c r="DZ639" i="1"/>
  <c r="DZ640" i="1"/>
  <c r="DZ641" i="1"/>
  <c r="DZ642" i="1"/>
  <c r="DZ643" i="1"/>
  <c r="DZ644" i="1"/>
  <c r="DZ645" i="1"/>
  <c r="DZ646" i="1"/>
  <c r="DZ647" i="1"/>
  <c r="DZ648" i="1"/>
  <c r="DZ649" i="1"/>
  <c r="DZ650" i="1"/>
  <c r="DZ651" i="1"/>
  <c r="DZ652" i="1"/>
  <c r="DZ653" i="1"/>
  <c r="DZ654" i="1"/>
  <c r="DZ655" i="1"/>
  <c r="DZ656" i="1"/>
  <c r="DZ657" i="1"/>
  <c r="DZ658" i="1"/>
  <c r="DZ659" i="1"/>
  <c r="DZ660" i="1"/>
  <c r="DZ661" i="1"/>
  <c r="DZ662" i="1"/>
  <c r="DZ663" i="1"/>
  <c r="DZ664" i="1"/>
  <c r="DZ665" i="1"/>
  <c r="DZ666" i="1"/>
  <c r="DZ667" i="1"/>
  <c r="DZ668" i="1"/>
  <c r="DZ669" i="1"/>
  <c r="DZ670" i="1"/>
  <c r="DZ671" i="1"/>
  <c r="DZ672" i="1"/>
  <c r="DZ673" i="1"/>
  <c r="DZ674" i="1"/>
  <c r="DZ675" i="1"/>
  <c r="DZ676" i="1"/>
  <c r="DZ677" i="1"/>
  <c r="DZ678" i="1"/>
  <c r="DZ679" i="1"/>
  <c r="DZ680" i="1"/>
  <c r="DZ681" i="1"/>
  <c r="DZ682" i="1"/>
  <c r="DZ683" i="1"/>
  <c r="DZ684" i="1"/>
  <c r="DZ685" i="1"/>
  <c r="DZ686" i="1"/>
  <c r="DZ687" i="1"/>
  <c r="DZ688" i="1"/>
  <c r="DZ689" i="1"/>
  <c r="DZ690" i="1"/>
  <c r="DZ691" i="1"/>
  <c r="DZ692" i="1"/>
  <c r="DZ693" i="1"/>
  <c r="DZ694" i="1"/>
  <c r="DZ695" i="1"/>
  <c r="DZ696" i="1"/>
  <c r="DZ697" i="1"/>
  <c r="DZ698" i="1"/>
  <c r="DZ699" i="1"/>
  <c r="DZ700" i="1"/>
  <c r="DZ701" i="1"/>
  <c r="DZ702" i="1"/>
  <c r="DZ703" i="1"/>
  <c r="DZ704" i="1"/>
  <c r="DZ705" i="1"/>
  <c r="DZ706" i="1"/>
  <c r="DZ707" i="1"/>
  <c r="DZ708" i="1"/>
  <c r="DZ709" i="1"/>
  <c r="DZ710" i="1"/>
  <c r="DZ711" i="1"/>
  <c r="DZ712" i="1"/>
  <c r="DZ713" i="1"/>
  <c r="DZ714" i="1"/>
  <c r="DZ715" i="1"/>
  <c r="DZ716" i="1"/>
  <c r="DZ717" i="1"/>
  <c r="DZ718" i="1"/>
  <c r="DZ719" i="1"/>
  <c r="DZ720" i="1"/>
  <c r="DZ721" i="1"/>
  <c r="DZ722" i="1"/>
  <c r="DZ723" i="1"/>
  <c r="DZ724" i="1"/>
  <c r="DZ725" i="1"/>
  <c r="DZ726" i="1"/>
  <c r="DZ727" i="1"/>
  <c r="DZ728" i="1"/>
  <c r="DZ729" i="1"/>
  <c r="DZ730" i="1"/>
  <c r="DZ731" i="1"/>
  <c r="DZ732" i="1"/>
  <c r="DZ733" i="1"/>
  <c r="DZ734" i="1"/>
  <c r="DZ735" i="1"/>
  <c r="DZ736" i="1"/>
  <c r="DZ737" i="1"/>
  <c r="DZ738" i="1"/>
  <c r="DZ739" i="1"/>
  <c r="DZ740" i="1"/>
  <c r="DZ741" i="1"/>
  <c r="DZ742" i="1"/>
  <c r="DZ743" i="1"/>
  <c r="DZ744" i="1"/>
  <c r="DZ745" i="1"/>
  <c r="DZ746" i="1"/>
  <c r="DZ747" i="1"/>
  <c r="DZ748" i="1"/>
  <c r="DZ749" i="1"/>
  <c r="DZ750" i="1"/>
  <c r="DZ751" i="1"/>
  <c r="DZ752" i="1"/>
  <c r="DZ753" i="1"/>
  <c r="DZ754" i="1"/>
  <c r="DZ755" i="1"/>
  <c r="DZ756" i="1"/>
  <c r="DZ757" i="1"/>
  <c r="DZ758" i="1"/>
  <c r="DZ759" i="1"/>
  <c r="DZ760" i="1"/>
  <c r="DZ761" i="1"/>
  <c r="DZ762" i="1"/>
  <c r="DZ763" i="1"/>
  <c r="DZ764" i="1"/>
  <c r="DZ765" i="1"/>
  <c r="DZ766" i="1"/>
  <c r="DZ767" i="1"/>
  <c r="DZ768" i="1"/>
  <c r="DZ769" i="1"/>
  <c r="DZ770" i="1"/>
  <c r="DZ771" i="1"/>
  <c r="DZ772" i="1"/>
  <c r="DZ773" i="1"/>
  <c r="DZ774" i="1"/>
  <c r="DZ775" i="1"/>
  <c r="DZ776" i="1"/>
  <c r="DZ777" i="1"/>
  <c r="DZ778" i="1"/>
  <c r="DZ779" i="1"/>
  <c r="DZ780" i="1"/>
  <c r="DZ781" i="1"/>
  <c r="DZ782" i="1"/>
  <c r="DZ783" i="1"/>
  <c r="DZ784" i="1"/>
  <c r="DZ785" i="1"/>
  <c r="DZ786" i="1"/>
  <c r="DZ787" i="1"/>
  <c r="DZ788" i="1"/>
  <c r="DZ789" i="1"/>
  <c r="DZ790" i="1"/>
  <c r="DZ791" i="1"/>
  <c r="DZ792" i="1"/>
  <c r="DZ793" i="1"/>
  <c r="DZ794" i="1"/>
  <c r="DZ795" i="1"/>
  <c r="DZ796" i="1"/>
  <c r="DZ797" i="1"/>
  <c r="DZ798" i="1"/>
  <c r="DZ799" i="1"/>
  <c r="DZ800" i="1"/>
  <c r="DZ801" i="1"/>
  <c r="DZ802" i="1"/>
  <c r="DZ803" i="1"/>
  <c r="DZ804" i="1"/>
  <c r="DZ805" i="1"/>
  <c r="DZ806" i="1"/>
  <c r="DZ807" i="1"/>
  <c r="DZ808" i="1"/>
  <c r="DZ809" i="1"/>
  <c r="DZ810" i="1"/>
  <c r="DZ811" i="1"/>
  <c r="DZ812" i="1"/>
  <c r="DZ12" i="1"/>
  <c r="DY12" i="1" s="1"/>
  <c r="DY32" i="1" l="1"/>
  <c r="DY31" i="1"/>
  <c r="DY15" i="1"/>
  <c r="DY26" i="1"/>
  <c r="DY21" i="1"/>
  <c r="DY13" i="1"/>
  <c r="DY30" i="1"/>
  <c r="DY24" i="1"/>
  <c r="DY16" i="1"/>
  <c r="DY19" i="1"/>
  <c r="DY14" i="1"/>
  <c r="DY23" i="1"/>
  <c r="DY22" i="1"/>
  <c r="DY25" i="1"/>
  <c r="DY17" i="1"/>
  <c r="DY20" i="1"/>
  <c r="DR15" i="1"/>
  <c r="DS15" i="1"/>
  <c r="DR17" i="1"/>
  <c r="DS17" i="1"/>
  <c r="DS18" i="1"/>
  <c r="DS19" i="1"/>
  <c r="DR20" i="1"/>
  <c r="DS20" i="1"/>
  <c r="DR21" i="1"/>
  <c r="DS21" i="1"/>
  <c r="DS22" i="1"/>
  <c r="DR23" i="1"/>
  <c r="DS23" i="1"/>
  <c r="DR24" i="1"/>
  <c r="DS24" i="1"/>
  <c r="DR25" i="1"/>
  <c r="DS25" i="1"/>
  <c r="DR26" i="1"/>
  <c r="DS26" i="1"/>
  <c r="DR27" i="1"/>
  <c r="DS27" i="1"/>
  <c r="DR28" i="1"/>
  <c r="DS28" i="1"/>
  <c r="DR29" i="1"/>
  <c r="DS29" i="1"/>
  <c r="DR30" i="1"/>
  <c r="DS30" i="1"/>
  <c r="DR31" i="1"/>
  <c r="DS31" i="1"/>
  <c r="DR32" i="1"/>
  <c r="DS32" i="1"/>
  <c r="DR33" i="1"/>
  <c r="DS33" i="1"/>
  <c r="DR34" i="1"/>
  <c r="DS34" i="1"/>
  <c r="DR35" i="1"/>
  <c r="DS35" i="1"/>
  <c r="DR36" i="1"/>
  <c r="DS36" i="1"/>
  <c r="DR37" i="1"/>
  <c r="DS37" i="1"/>
  <c r="DR38" i="1"/>
  <c r="DS38" i="1"/>
  <c r="DR39" i="1"/>
  <c r="DS39" i="1"/>
  <c r="DR40" i="1"/>
  <c r="DS40" i="1"/>
  <c r="DR41" i="1"/>
  <c r="DS41" i="1"/>
  <c r="DR42" i="1"/>
  <c r="DS42" i="1"/>
  <c r="DR43" i="1"/>
  <c r="DS43" i="1"/>
  <c r="DR44" i="1"/>
  <c r="DS44" i="1"/>
  <c r="DR45" i="1"/>
  <c r="DS45" i="1"/>
  <c r="DR46" i="1"/>
  <c r="DS46" i="1"/>
  <c r="DR47" i="1"/>
  <c r="DS47" i="1"/>
  <c r="DR48" i="1"/>
  <c r="DS48" i="1"/>
  <c r="DR49" i="1"/>
  <c r="DS49" i="1"/>
  <c r="DR50" i="1"/>
  <c r="DS50" i="1"/>
  <c r="DR51" i="1"/>
  <c r="DS51" i="1"/>
  <c r="DR52" i="1"/>
  <c r="DS52" i="1"/>
  <c r="DR53" i="1"/>
  <c r="DS53" i="1"/>
  <c r="DR54" i="1"/>
  <c r="DS54" i="1"/>
  <c r="DR55" i="1"/>
  <c r="DS55" i="1"/>
  <c r="DR56" i="1"/>
  <c r="DS56" i="1"/>
  <c r="DR57" i="1"/>
  <c r="DS57" i="1"/>
  <c r="DR58" i="1"/>
  <c r="DS58" i="1"/>
  <c r="DR59" i="1"/>
  <c r="DS59" i="1"/>
  <c r="DR60" i="1"/>
  <c r="DS60" i="1"/>
  <c r="DR61" i="1"/>
  <c r="DS61" i="1"/>
  <c r="DR62" i="1"/>
  <c r="DS62" i="1"/>
  <c r="DR63" i="1"/>
  <c r="DS63" i="1"/>
  <c r="DR64" i="1"/>
  <c r="DS64" i="1"/>
  <c r="DR65" i="1"/>
  <c r="DS65" i="1"/>
  <c r="DR66" i="1"/>
  <c r="DS66" i="1"/>
  <c r="DR67" i="1"/>
  <c r="DS67" i="1"/>
  <c r="DR68" i="1"/>
  <c r="DS68" i="1"/>
  <c r="DR69" i="1"/>
  <c r="DS69" i="1"/>
  <c r="DR70" i="1"/>
  <c r="DS70" i="1"/>
  <c r="DR71" i="1"/>
  <c r="DS71" i="1"/>
  <c r="DR72" i="1"/>
  <c r="DS72" i="1"/>
  <c r="DR73" i="1"/>
  <c r="DS73" i="1"/>
  <c r="DR74" i="1"/>
  <c r="DS74" i="1"/>
  <c r="DR75" i="1"/>
  <c r="DS75" i="1"/>
  <c r="DR76" i="1"/>
  <c r="DS76" i="1"/>
  <c r="DR77" i="1"/>
  <c r="DS77" i="1"/>
  <c r="DR78" i="1"/>
  <c r="DS78" i="1"/>
  <c r="DR79" i="1"/>
  <c r="DS79" i="1"/>
  <c r="DR80" i="1"/>
  <c r="DS80" i="1"/>
  <c r="DR81" i="1"/>
  <c r="DS81" i="1"/>
  <c r="DR82" i="1"/>
  <c r="DS82" i="1"/>
  <c r="DR83" i="1"/>
  <c r="DS83" i="1"/>
  <c r="DR84" i="1"/>
  <c r="DS84" i="1"/>
  <c r="DR85" i="1"/>
  <c r="DS85" i="1"/>
  <c r="DR86" i="1"/>
  <c r="DS86" i="1"/>
  <c r="DR87" i="1"/>
  <c r="DS87" i="1"/>
  <c r="DR88" i="1"/>
  <c r="DS88" i="1"/>
  <c r="DR89" i="1"/>
  <c r="DS89" i="1"/>
  <c r="DR90" i="1"/>
  <c r="DS90" i="1"/>
  <c r="DR91" i="1"/>
  <c r="DS91" i="1"/>
  <c r="DR92" i="1"/>
  <c r="DS92" i="1"/>
  <c r="DR93" i="1"/>
  <c r="DS93" i="1"/>
  <c r="DR94" i="1"/>
  <c r="DS94" i="1"/>
  <c r="DR95" i="1"/>
  <c r="DS95" i="1"/>
  <c r="DR96" i="1"/>
  <c r="DS96" i="1"/>
  <c r="DR97" i="1"/>
  <c r="DS97" i="1"/>
  <c r="DR98" i="1"/>
  <c r="DS98" i="1"/>
  <c r="DR99" i="1"/>
  <c r="DS99" i="1"/>
  <c r="DR100" i="1"/>
  <c r="DS100" i="1"/>
  <c r="DR101" i="1"/>
  <c r="DS101" i="1"/>
  <c r="DR102" i="1"/>
  <c r="DS102" i="1"/>
  <c r="DR103" i="1"/>
  <c r="DS103" i="1"/>
  <c r="DR104" i="1"/>
  <c r="DS104" i="1"/>
  <c r="DR105" i="1"/>
  <c r="DS105" i="1"/>
  <c r="DR106" i="1"/>
  <c r="DS106" i="1"/>
  <c r="DR107" i="1"/>
  <c r="DS107" i="1"/>
  <c r="DR108" i="1"/>
  <c r="DS108" i="1"/>
  <c r="DR109" i="1"/>
  <c r="DS109" i="1"/>
  <c r="DR110" i="1"/>
  <c r="DS110" i="1"/>
  <c r="DR111" i="1"/>
  <c r="DS111" i="1"/>
  <c r="DR112" i="1"/>
  <c r="DS112" i="1"/>
  <c r="DR113" i="1"/>
  <c r="DS113" i="1"/>
  <c r="DR114" i="1"/>
  <c r="DS114" i="1"/>
  <c r="DR115" i="1"/>
  <c r="DS115" i="1"/>
  <c r="DR116" i="1"/>
  <c r="DS116" i="1"/>
  <c r="DR117" i="1"/>
  <c r="DS117" i="1"/>
  <c r="DR118" i="1"/>
  <c r="DS118" i="1"/>
  <c r="DR119" i="1"/>
  <c r="DS119" i="1"/>
  <c r="DR120" i="1"/>
  <c r="DS120" i="1"/>
  <c r="DR121" i="1"/>
  <c r="DS121" i="1"/>
  <c r="DR122" i="1"/>
  <c r="DS122" i="1"/>
  <c r="DR123" i="1"/>
  <c r="DS123" i="1"/>
  <c r="DR124" i="1"/>
  <c r="DS124" i="1"/>
  <c r="DR125" i="1"/>
  <c r="DS125" i="1"/>
  <c r="DR126" i="1"/>
  <c r="DS126" i="1"/>
  <c r="DR127" i="1"/>
  <c r="DS127" i="1"/>
  <c r="DR128" i="1"/>
  <c r="DS128" i="1"/>
  <c r="DR129" i="1"/>
  <c r="DS129" i="1"/>
  <c r="DR130" i="1"/>
  <c r="DS130" i="1"/>
  <c r="DR131" i="1"/>
  <c r="DS131" i="1"/>
  <c r="DR132" i="1"/>
  <c r="DS132" i="1"/>
  <c r="DR133" i="1"/>
  <c r="DS133" i="1"/>
  <c r="DR134" i="1"/>
  <c r="DS134" i="1"/>
  <c r="DR135" i="1"/>
  <c r="DS135" i="1"/>
  <c r="DR136" i="1"/>
  <c r="DS136" i="1"/>
  <c r="DR137" i="1"/>
  <c r="DS137" i="1"/>
  <c r="DR138" i="1"/>
  <c r="DS138" i="1"/>
  <c r="DR139" i="1"/>
  <c r="DS139" i="1"/>
  <c r="DR140" i="1"/>
  <c r="DS140" i="1"/>
  <c r="DR141" i="1"/>
  <c r="DS141" i="1"/>
  <c r="DR142" i="1"/>
  <c r="DS142" i="1"/>
  <c r="DR143" i="1"/>
  <c r="DS143" i="1"/>
  <c r="DR144" i="1"/>
  <c r="DS144" i="1"/>
  <c r="DR145" i="1"/>
  <c r="DS145" i="1"/>
  <c r="DR146" i="1"/>
  <c r="DS146" i="1"/>
  <c r="DR147" i="1"/>
  <c r="DS147" i="1"/>
  <c r="DR148" i="1"/>
  <c r="DS148" i="1"/>
  <c r="DR149" i="1"/>
  <c r="DS149" i="1"/>
  <c r="DR150" i="1"/>
  <c r="DS150" i="1"/>
  <c r="DR151" i="1"/>
  <c r="DS151" i="1"/>
  <c r="DR152" i="1"/>
  <c r="DS152" i="1"/>
  <c r="DR153" i="1"/>
  <c r="DS153" i="1"/>
  <c r="DR154" i="1"/>
  <c r="DS154" i="1"/>
  <c r="DR155" i="1"/>
  <c r="DS155" i="1"/>
  <c r="DR156" i="1"/>
  <c r="DS156" i="1"/>
  <c r="DR157" i="1"/>
  <c r="DS157" i="1"/>
  <c r="DR158" i="1"/>
  <c r="DS158" i="1"/>
  <c r="DR159" i="1"/>
  <c r="DS159" i="1"/>
  <c r="DR160" i="1"/>
  <c r="DS160" i="1"/>
  <c r="DR161" i="1"/>
  <c r="DS161" i="1"/>
  <c r="DR162" i="1"/>
  <c r="DS162" i="1"/>
  <c r="DR163" i="1"/>
  <c r="DS163" i="1"/>
  <c r="DR164" i="1"/>
  <c r="DS164" i="1"/>
  <c r="DR165" i="1"/>
  <c r="DS165" i="1"/>
  <c r="DR166" i="1"/>
  <c r="DS166" i="1"/>
  <c r="DR167" i="1"/>
  <c r="DS167" i="1"/>
  <c r="DR168" i="1"/>
  <c r="DS168" i="1"/>
  <c r="DR169" i="1"/>
  <c r="DS169" i="1"/>
  <c r="DR170" i="1"/>
  <c r="DS170" i="1"/>
  <c r="DR171" i="1"/>
  <c r="DS171" i="1"/>
  <c r="DR172" i="1"/>
  <c r="DS172" i="1"/>
  <c r="DR173" i="1"/>
  <c r="DS173" i="1"/>
  <c r="DR174" i="1"/>
  <c r="DS174" i="1"/>
  <c r="DR175" i="1"/>
  <c r="DS175" i="1"/>
  <c r="DR176" i="1"/>
  <c r="DS176" i="1"/>
  <c r="DR177" i="1"/>
  <c r="DS177" i="1"/>
  <c r="DR178" i="1"/>
  <c r="DS178" i="1"/>
  <c r="DR179" i="1"/>
  <c r="DS179" i="1"/>
  <c r="DR180" i="1"/>
  <c r="DS180" i="1"/>
  <c r="DR181" i="1"/>
  <c r="DS181" i="1"/>
  <c r="DR182" i="1"/>
  <c r="DS182" i="1"/>
  <c r="DR183" i="1"/>
  <c r="DS183" i="1"/>
  <c r="DR184" i="1"/>
  <c r="DS184" i="1"/>
  <c r="DR185" i="1"/>
  <c r="DS185" i="1"/>
  <c r="DR186" i="1"/>
  <c r="DS186" i="1"/>
  <c r="DR187" i="1"/>
  <c r="DS187" i="1"/>
  <c r="DR188" i="1"/>
  <c r="DS188" i="1"/>
  <c r="DR189" i="1"/>
  <c r="DS189" i="1"/>
  <c r="DR190" i="1"/>
  <c r="DS190" i="1"/>
  <c r="DR191" i="1"/>
  <c r="DS191" i="1"/>
  <c r="DR192" i="1"/>
  <c r="DS192" i="1"/>
  <c r="DR193" i="1"/>
  <c r="DS193" i="1"/>
  <c r="DR194" i="1"/>
  <c r="DS194" i="1"/>
  <c r="DR195" i="1"/>
  <c r="DS195" i="1"/>
  <c r="DR196" i="1"/>
  <c r="DS196" i="1"/>
  <c r="DR197" i="1"/>
  <c r="DS197" i="1"/>
  <c r="DR198" i="1"/>
  <c r="DS198" i="1"/>
  <c r="DR199" i="1"/>
  <c r="DS199" i="1"/>
  <c r="DR200" i="1"/>
  <c r="DS200" i="1"/>
  <c r="DR201" i="1"/>
  <c r="DS201" i="1"/>
  <c r="DR202" i="1"/>
  <c r="DS202" i="1"/>
  <c r="DR203" i="1"/>
  <c r="DS203" i="1"/>
  <c r="DR204" i="1"/>
  <c r="DS204" i="1"/>
  <c r="DR205" i="1"/>
  <c r="DS205" i="1"/>
  <c r="DR206" i="1"/>
  <c r="DS206" i="1"/>
  <c r="DR207" i="1"/>
  <c r="DS207" i="1"/>
  <c r="DR208" i="1"/>
  <c r="DS208" i="1"/>
  <c r="DR209" i="1"/>
  <c r="DS209" i="1"/>
  <c r="DR210" i="1"/>
  <c r="DS210" i="1"/>
  <c r="DR211" i="1"/>
  <c r="DS211" i="1"/>
  <c r="DR212" i="1"/>
  <c r="DS212" i="1"/>
  <c r="DR213" i="1"/>
  <c r="DS213" i="1"/>
  <c r="DR214" i="1"/>
  <c r="DS214" i="1"/>
  <c r="DR215" i="1"/>
  <c r="DS215" i="1"/>
  <c r="DR216" i="1"/>
  <c r="DS216" i="1"/>
  <c r="DR217" i="1"/>
  <c r="DS217" i="1"/>
  <c r="DR218" i="1"/>
  <c r="DS218" i="1"/>
  <c r="DR219" i="1"/>
  <c r="DS219" i="1"/>
  <c r="DR220" i="1"/>
  <c r="DS220" i="1"/>
  <c r="DR221" i="1"/>
  <c r="DS221" i="1"/>
  <c r="DR222" i="1"/>
  <c r="DS222" i="1"/>
  <c r="DR223" i="1"/>
  <c r="DS223" i="1"/>
  <c r="DR224" i="1"/>
  <c r="DS224" i="1"/>
  <c r="DR225" i="1"/>
  <c r="DS225" i="1"/>
  <c r="DR226" i="1"/>
  <c r="DS226" i="1"/>
  <c r="DR227" i="1"/>
  <c r="DS227" i="1"/>
  <c r="DR228" i="1"/>
  <c r="DS228" i="1"/>
  <c r="DR229" i="1"/>
  <c r="DS229" i="1"/>
  <c r="DR230" i="1"/>
  <c r="DS230" i="1"/>
  <c r="DR231" i="1"/>
  <c r="DS231" i="1"/>
  <c r="DR232" i="1"/>
  <c r="DS232" i="1"/>
  <c r="DR233" i="1"/>
  <c r="DS233" i="1"/>
  <c r="DR234" i="1"/>
  <c r="DS234" i="1"/>
  <c r="DR235" i="1"/>
  <c r="DS235" i="1"/>
  <c r="DR236" i="1"/>
  <c r="DS236" i="1"/>
  <c r="DR237" i="1"/>
  <c r="DS237" i="1"/>
  <c r="DR238" i="1"/>
  <c r="DS238" i="1"/>
  <c r="DR239" i="1"/>
  <c r="DS239" i="1"/>
  <c r="DR240" i="1"/>
  <c r="DS240" i="1"/>
  <c r="DR241" i="1"/>
  <c r="DS241" i="1"/>
  <c r="DR242" i="1"/>
  <c r="DS242" i="1"/>
  <c r="DR243" i="1"/>
  <c r="DS243" i="1"/>
  <c r="DR244" i="1"/>
  <c r="DS244" i="1"/>
  <c r="DR245" i="1"/>
  <c r="DS245" i="1"/>
  <c r="DR246" i="1"/>
  <c r="DS246" i="1"/>
  <c r="DR247" i="1"/>
  <c r="DS247" i="1"/>
  <c r="DR248" i="1"/>
  <c r="DS248" i="1"/>
  <c r="DR249" i="1"/>
  <c r="DS249" i="1"/>
  <c r="DR250" i="1"/>
  <c r="DS250" i="1"/>
  <c r="DR251" i="1"/>
  <c r="DS251" i="1"/>
  <c r="DR252" i="1"/>
  <c r="DS252" i="1"/>
  <c r="DR253" i="1"/>
  <c r="DS253" i="1"/>
  <c r="DR254" i="1"/>
  <c r="DS254" i="1"/>
  <c r="DR255" i="1"/>
  <c r="DS255" i="1"/>
  <c r="DR256" i="1"/>
  <c r="DS256" i="1"/>
  <c r="DR257" i="1"/>
  <c r="DS257" i="1"/>
  <c r="DR258" i="1"/>
  <c r="DS258" i="1"/>
  <c r="DR259" i="1"/>
  <c r="DS259" i="1"/>
  <c r="DR260" i="1"/>
  <c r="DS260" i="1"/>
  <c r="DR261" i="1"/>
  <c r="DS261" i="1"/>
  <c r="DR262" i="1"/>
  <c r="DS262" i="1"/>
  <c r="DR263" i="1"/>
  <c r="DS263" i="1"/>
  <c r="DR264" i="1"/>
  <c r="DS264" i="1"/>
  <c r="DR265" i="1"/>
  <c r="DS265" i="1"/>
  <c r="DR266" i="1"/>
  <c r="DS266" i="1"/>
  <c r="DR267" i="1"/>
  <c r="DS267" i="1"/>
  <c r="DR268" i="1"/>
  <c r="DS268" i="1"/>
  <c r="DR269" i="1"/>
  <c r="DS269" i="1"/>
  <c r="DR270" i="1"/>
  <c r="DS270" i="1"/>
  <c r="DR271" i="1"/>
  <c r="DS271" i="1"/>
  <c r="DR272" i="1"/>
  <c r="DS272" i="1"/>
  <c r="DR273" i="1"/>
  <c r="DS273" i="1"/>
  <c r="DR274" i="1"/>
  <c r="DS274" i="1"/>
  <c r="DR275" i="1"/>
  <c r="DS275" i="1"/>
  <c r="DR276" i="1"/>
  <c r="DS276" i="1"/>
  <c r="DR277" i="1"/>
  <c r="DS277" i="1"/>
  <c r="DR278" i="1"/>
  <c r="DS278" i="1"/>
  <c r="DR279" i="1"/>
  <c r="DS279" i="1"/>
  <c r="DR280" i="1"/>
  <c r="DS280" i="1"/>
  <c r="DR281" i="1"/>
  <c r="DS281" i="1"/>
  <c r="DR282" i="1"/>
  <c r="DS282" i="1"/>
  <c r="DR283" i="1"/>
  <c r="DS283" i="1"/>
  <c r="DR284" i="1"/>
  <c r="DS284" i="1"/>
  <c r="DR285" i="1"/>
  <c r="DS285" i="1"/>
  <c r="DR286" i="1"/>
  <c r="DS286" i="1"/>
  <c r="DR287" i="1"/>
  <c r="DS287" i="1"/>
  <c r="DR288" i="1"/>
  <c r="DS288" i="1"/>
  <c r="DR289" i="1"/>
  <c r="DS289" i="1"/>
  <c r="DR290" i="1"/>
  <c r="DS290" i="1"/>
  <c r="DR291" i="1"/>
  <c r="DS291" i="1"/>
  <c r="DR292" i="1"/>
  <c r="DS292" i="1"/>
  <c r="DR293" i="1"/>
  <c r="DS293" i="1"/>
  <c r="DR294" i="1"/>
  <c r="DS294" i="1"/>
  <c r="DR295" i="1"/>
  <c r="DS295" i="1"/>
  <c r="DR296" i="1"/>
  <c r="DS296" i="1"/>
  <c r="DR297" i="1"/>
  <c r="DS297" i="1"/>
  <c r="DR298" i="1"/>
  <c r="DS298" i="1"/>
  <c r="DR299" i="1"/>
  <c r="DS299" i="1"/>
  <c r="DR300" i="1"/>
  <c r="DS300" i="1"/>
  <c r="DR301" i="1"/>
  <c r="DS301" i="1"/>
  <c r="DR302" i="1"/>
  <c r="DS302" i="1"/>
  <c r="DR303" i="1"/>
  <c r="DS303" i="1"/>
  <c r="DR304" i="1"/>
  <c r="DS304" i="1"/>
  <c r="DR305" i="1"/>
  <c r="DS305" i="1"/>
  <c r="DR306" i="1"/>
  <c r="DS306" i="1"/>
  <c r="DR307" i="1"/>
  <c r="DS307" i="1"/>
  <c r="DR308" i="1"/>
  <c r="DS308" i="1"/>
  <c r="DR309" i="1"/>
  <c r="DS309" i="1"/>
  <c r="DR310" i="1"/>
  <c r="DS310" i="1"/>
  <c r="DR311" i="1"/>
  <c r="DS311" i="1"/>
  <c r="DR312" i="1"/>
  <c r="DS312" i="1"/>
  <c r="DR313" i="1"/>
  <c r="DS313" i="1"/>
  <c r="DR314" i="1"/>
  <c r="DS314" i="1"/>
  <c r="DR315" i="1"/>
  <c r="DS315" i="1"/>
  <c r="DR316" i="1"/>
  <c r="DS316" i="1"/>
  <c r="DR317" i="1"/>
  <c r="DS317" i="1"/>
  <c r="DR318" i="1"/>
  <c r="DS318" i="1"/>
  <c r="DR319" i="1"/>
  <c r="DS319" i="1"/>
  <c r="DR320" i="1"/>
  <c r="DS320" i="1"/>
  <c r="DR321" i="1"/>
  <c r="DS321" i="1"/>
  <c r="DR322" i="1"/>
  <c r="DS322" i="1"/>
  <c r="DR323" i="1"/>
  <c r="DS323" i="1"/>
  <c r="DR324" i="1"/>
  <c r="DS324" i="1"/>
  <c r="DR325" i="1"/>
  <c r="DS325" i="1"/>
  <c r="DR326" i="1"/>
  <c r="DS326" i="1"/>
  <c r="DR327" i="1"/>
  <c r="DS327" i="1"/>
  <c r="DR328" i="1"/>
  <c r="DS328" i="1"/>
  <c r="DR329" i="1"/>
  <c r="DS329" i="1"/>
  <c r="DR330" i="1"/>
  <c r="DS330" i="1"/>
  <c r="DR331" i="1"/>
  <c r="DS331" i="1"/>
  <c r="DR332" i="1"/>
  <c r="DS332" i="1"/>
  <c r="DR333" i="1"/>
  <c r="DS333" i="1"/>
  <c r="DR334" i="1"/>
  <c r="DS334" i="1"/>
  <c r="DR335" i="1"/>
  <c r="DS335" i="1"/>
  <c r="DR336" i="1"/>
  <c r="DS336" i="1"/>
  <c r="DR337" i="1"/>
  <c r="DS337" i="1"/>
  <c r="DR338" i="1"/>
  <c r="DS338" i="1"/>
  <c r="DR339" i="1"/>
  <c r="DS339" i="1"/>
  <c r="DR340" i="1"/>
  <c r="DS340" i="1"/>
  <c r="DR341" i="1"/>
  <c r="DS341" i="1"/>
  <c r="DR342" i="1"/>
  <c r="DS342" i="1"/>
  <c r="DR343" i="1"/>
  <c r="DS343" i="1"/>
  <c r="DR344" i="1"/>
  <c r="DS344" i="1"/>
  <c r="DR345" i="1"/>
  <c r="DS345" i="1"/>
  <c r="DR346" i="1"/>
  <c r="DS346" i="1"/>
  <c r="DR347" i="1"/>
  <c r="DS347" i="1"/>
  <c r="DR348" i="1"/>
  <c r="DS348" i="1"/>
  <c r="DR349" i="1"/>
  <c r="DS349" i="1"/>
  <c r="DR350" i="1"/>
  <c r="DS350" i="1"/>
  <c r="DR351" i="1"/>
  <c r="DS351" i="1"/>
  <c r="DR352" i="1"/>
  <c r="DS352" i="1"/>
  <c r="DR353" i="1"/>
  <c r="DS353" i="1"/>
  <c r="DR354" i="1"/>
  <c r="DS354" i="1"/>
  <c r="DR355" i="1"/>
  <c r="DS355" i="1"/>
  <c r="DR356" i="1"/>
  <c r="DS356" i="1"/>
  <c r="DR357" i="1"/>
  <c r="DS357" i="1"/>
  <c r="DR358" i="1"/>
  <c r="DS358" i="1"/>
  <c r="DR359" i="1"/>
  <c r="DS359" i="1"/>
  <c r="DR360" i="1"/>
  <c r="DS360" i="1"/>
  <c r="DR361" i="1"/>
  <c r="DS361" i="1"/>
  <c r="DR362" i="1"/>
  <c r="DS362" i="1"/>
  <c r="DR363" i="1"/>
  <c r="DS363" i="1"/>
  <c r="DR364" i="1"/>
  <c r="DS364" i="1"/>
  <c r="DR365" i="1"/>
  <c r="DS365" i="1"/>
  <c r="DR366" i="1"/>
  <c r="DS366" i="1"/>
  <c r="DR367" i="1"/>
  <c r="DS367" i="1"/>
  <c r="DR368" i="1"/>
  <c r="DS368" i="1"/>
  <c r="DR369" i="1"/>
  <c r="DS369" i="1"/>
  <c r="DR370" i="1"/>
  <c r="DS370" i="1"/>
  <c r="DR371" i="1"/>
  <c r="DS371" i="1"/>
  <c r="DR372" i="1"/>
  <c r="DS372" i="1"/>
  <c r="DR373" i="1"/>
  <c r="DS373" i="1"/>
  <c r="DR374" i="1"/>
  <c r="DS374" i="1"/>
  <c r="DR375" i="1"/>
  <c r="DS375" i="1"/>
  <c r="DR376" i="1"/>
  <c r="DS376" i="1"/>
  <c r="DR377" i="1"/>
  <c r="DS377" i="1"/>
  <c r="DR378" i="1"/>
  <c r="DS378" i="1"/>
  <c r="DR379" i="1"/>
  <c r="DS379" i="1"/>
  <c r="DR380" i="1"/>
  <c r="DS380" i="1"/>
  <c r="DR381" i="1"/>
  <c r="DS381" i="1"/>
  <c r="DR382" i="1"/>
  <c r="DS382" i="1"/>
  <c r="DR383" i="1"/>
  <c r="DS383" i="1"/>
  <c r="DR384" i="1"/>
  <c r="DS384" i="1"/>
  <c r="DR385" i="1"/>
  <c r="DS385" i="1"/>
  <c r="DR386" i="1"/>
  <c r="DS386" i="1"/>
  <c r="DR387" i="1"/>
  <c r="DS387" i="1"/>
  <c r="DR388" i="1"/>
  <c r="DS388" i="1"/>
  <c r="DR389" i="1"/>
  <c r="DS389" i="1"/>
  <c r="DR390" i="1"/>
  <c r="DS390" i="1"/>
  <c r="DR391" i="1"/>
  <c r="DS391" i="1"/>
  <c r="DR392" i="1"/>
  <c r="DS392" i="1"/>
  <c r="DR393" i="1"/>
  <c r="DS393" i="1"/>
  <c r="DR394" i="1"/>
  <c r="DS394" i="1"/>
  <c r="DR395" i="1"/>
  <c r="DS395" i="1"/>
  <c r="DR396" i="1"/>
  <c r="DS396" i="1"/>
  <c r="DR397" i="1"/>
  <c r="DS397" i="1"/>
  <c r="DR398" i="1"/>
  <c r="DS398" i="1"/>
  <c r="DR399" i="1"/>
  <c r="DS399" i="1"/>
  <c r="DR400" i="1"/>
  <c r="DS400" i="1"/>
  <c r="DR401" i="1"/>
  <c r="DS401" i="1"/>
  <c r="DR402" i="1"/>
  <c r="DS402" i="1"/>
  <c r="DR403" i="1"/>
  <c r="DS403" i="1"/>
  <c r="DR404" i="1"/>
  <c r="DS404" i="1"/>
  <c r="DR405" i="1"/>
  <c r="DS405" i="1"/>
  <c r="DR406" i="1"/>
  <c r="DS406" i="1"/>
  <c r="DR407" i="1"/>
  <c r="DS407" i="1"/>
  <c r="DR408" i="1"/>
  <c r="DS408" i="1"/>
  <c r="DR409" i="1"/>
  <c r="DS409" i="1"/>
  <c r="DR410" i="1"/>
  <c r="DS410" i="1"/>
  <c r="DR411" i="1"/>
  <c r="DS411" i="1"/>
  <c r="DR412" i="1"/>
  <c r="DS412" i="1"/>
  <c r="DR413" i="1"/>
  <c r="DS413" i="1"/>
  <c r="DR414" i="1"/>
  <c r="DS414" i="1"/>
  <c r="DR415" i="1"/>
  <c r="DS415" i="1"/>
  <c r="DR416" i="1"/>
  <c r="DS416" i="1"/>
  <c r="DR417" i="1"/>
  <c r="DS417" i="1"/>
  <c r="DR418" i="1"/>
  <c r="DS418" i="1"/>
  <c r="DR419" i="1"/>
  <c r="DS419" i="1"/>
  <c r="DR420" i="1"/>
  <c r="DS420" i="1"/>
  <c r="DR421" i="1"/>
  <c r="DS421" i="1"/>
  <c r="DR422" i="1"/>
  <c r="DS422" i="1"/>
  <c r="DR423" i="1"/>
  <c r="DS423" i="1"/>
  <c r="DR424" i="1"/>
  <c r="DS424" i="1"/>
  <c r="DR425" i="1"/>
  <c r="DS425" i="1"/>
  <c r="DR426" i="1"/>
  <c r="DS426" i="1"/>
  <c r="DR427" i="1"/>
  <c r="DS427" i="1"/>
  <c r="DR428" i="1"/>
  <c r="DS428" i="1"/>
  <c r="DR429" i="1"/>
  <c r="DS429" i="1"/>
  <c r="DR430" i="1"/>
  <c r="DS430" i="1"/>
  <c r="DR431" i="1"/>
  <c r="DS431" i="1"/>
  <c r="DR432" i="1"/>
  <c r="DS432" i="1"/>
  <c r="DR433" i="1"/>
  <c r="DS433" i="1"/>
  <c r="DR434" i="1"/>
  <c r="DS434" i="1"/>
  <c r="DR435" i="1"/>
  <c r="DS435" i="1"/>
  <c r="DR436" i="1"/>
  <c r="DS436" i="1"/>
  <c r="DR437" i="1"/>
  <c r="DS437" i="1"/>
  <c r="DR438" i="1"/>
  <c r="DS438" i="1"/>
  <c r="DR439" i="1"/>
  <c r="DS439" i="1"/>
  <c r="DR440" i="1"/>
  <c r="DS440" i="1"/>
  <c r="DR441" i="1"/>
  <c r="DS441" i="1"/>
  <c r="DR442" i="1"/>
  <c r="DS442" i="1"/>
  <c r="DR443" i="1"/>
  <c r="DS443" i="1"/>
  <c r="DR444" i="1"/>
  <c r="DS444" i="1"/>
  <c r="DR445" i="1"/>
  <c r="DS445" i="1"/>
  <c r="DR446" i="1"/>
  <c r="DS446" i="1"/>
  <c r="DR447" i="1"/>
  <c r="DS447" i="1"/>
  <c r="DR448" i="1"/>
  <c r="DS448" i="1"/>
  <c r="DR449" i="1"/>
  <c r="DS449" i="1"/>
  <c r="DR450" i="1"/>
  <c r="DS450" i="1"/>
  <c r="DR451" i="1"/>
  <c r="DS451" i="1"/>
  <c r="DR452" i="1"/>
  <c r="DS452" i="1"/>
  <c r="DR453" i="1"/>
  <c r="DS453" i="1"/>
  <c r="DR454" i="1"/>
  <c r="DS454" i="1"/>
  <c r="DR455" i="1"/>
  <c r="DS455" i="1"/>
  <c r="DR456" i="1"/>
  <c r="DS456" i="1"/>
  <c r="DR457" i="1"/>
  <c r="DS457" i="1"/>
  <c r="DR458" i="1"/>
  <c r="DS458" i="1"/>
  <c r="DR459" i="1"/>
  <c r="DS459" i="1"/>
  <c r="DR460" i="1"/>
  <c r="DS460" i="1"/>
  <c r="DR461" i="1"/>
  <c r="DS461" i="1"/>
  <c r="DR462" i="1"/>
  <c r="DS462" i="1"/>
  <c r="DR463" i="1"/>
  <c r="DS463" i="1"/>
  <c r="DR464" i="1"/>
  <c r="DS464" i="1"/>
  <c r="DR465" i="1"/>
  <c r="DS465" i="1"/>
  <c r="DR466" i="1"/>
  <c r="DS466" i="1"/>
  <c r="DR467" i="1"/>
  <c r="DS467" i="1"/>
  <c r="DR468" i="1"/>
  <c r="DS468" i="1"/>
  <c r="DR469" i="1"/>
  <c r="DS469" i="1"/>
  <c r="DR470" i="1"/>
  <c r="DS470" i="1"/>
  <c r="DR471" i="1"/>
  <c r="DS471" i="1"/>
  <c r="DR472" i="1"/>
  <c r="DS472" i="1"/>
  <c r="DR473" i="1"/>
  <c r="DS473" i="1"/>
  <c r="DR474" i="1"/>
  <c r="DS474" i="1"/>
  <c r="DR475" i="1"/>
  <c r="DS475" i="1"/>
  <c r="DR476" i="1"/>
  <c r="DS476" i="1"/>
  <c r="DR477" i="1"/>
  <c r="DS477" i="1"/>
  <c r="DR478" i="1"/>
  <c r="DS478" i="1"/>
  <c r="DR479" i="1"/>
  <c r="DS479" i="1"/>
  <c r="DR480" i="1"/>
  <c r="DS480" i="1"/>
  <c r="DR481" i="1"/>
  <c r="DS481" i="1"/>
  <c r="DR482" i="1"/>
  <c r="DS482" i="1"/>
  <c r="DR483" i="1"/>
  <c r="DS483" i="1"/>
  <c r="DR484" i="1"/>
  <c r="DS484" i="1"/>
  <c r="DR485" i="1"/>
  <c r="DS485" i="1"/>
  <c r="DR486" i="1"/>
  <c r="DS486" i="1"/>
  <c r="DR487" i="1"/>
  <c r="DS487" i="1"/>
  <c r="DR488" i="1"/>
  <c r="DS488" i="1"/>
  <c r="DR489" i="1"/>
  <c r="DS489" i="1"/>
  <c r="DR490" i="1"/>
  <c r="DS490" i="1"/>
  <c r="DR491" i="1"/>
  <c r="DS491" i="1"/>
  <c r="DR492" i="1"/>
  <c r="DS492" i="1"/>
  <c r="DR493" i="1"/>
  <c r="DS493" i="1"/>
  <c r="DR494" i="1"/>
  <c r="DS494" i="1"/>
  <c r="DR495" i="1"/>
  <c r="DS495" i="1"/>
  <c r="DR496" i="1"/>
  <c r="DS496" i="1"/>
  <c r="DR497" i="1"/>
  <c r="DS497" i="1"/>
  <c r="DR498" i="1"/>
  <c r="DS498" i="1"/>
  <c r="DR499" i="1"/>
  <c r="DS499" i="1"/>
  <c r="DR500" i="1"/>
  <c r="DS500" i="1"/>
  <c r="DR501" i="1"/>
  <c r="DS501" i="1"/>
  <c r="DR502" i="1"/>
  <c r="DS502" i="1"/>
  <c r="DR503" i="1"/>
  <c r="DS503" i="1"/>
  <c r="DR504" i="1"/>
  <c r="DS504" i="1"/>
  <c r="DR505" i="1"/>
  <c r="DS505" i="1"/>
  <c r="DR506" i="1"/>
  <c r="DS506" i="1"/>
  <c r="DR507" i="1"/>
  <c r="DS507" i="1"/>
  <c r="DR508" i="1"/>
  <c r="DS508" i="1"/>
  <c r="DR509" i="1"/>
  <c r="DS509" i="1"/>
  <c r="DR510" i="1"/>
  <c r="DS510" i="1"/>
  <c r="DR511" i="1"/>
  <c r="DS511" i="1"/>
  <c r="DR512" i="1"/>
  <c r="DS512" i="1"/>
  <c r="DR513" i="1"/>
  <c r="DS513" i="1"/>
  <c r="DR514" i="1"/>
  <c r="DS514" i="1"/>
  <c r="DR515" i="1"/>
  <c r="DS515" i="1"/>
  <c r="DR516" i="1"/>
  <c r="DS516" i="1"/>
  <c r="DR517" i="1"/>
  <c r="DS517" i="1"/>
  <c r="DR518" i="1"/>
  <c r="DS518" i="1"/>
  <c r="DR519" i="1"/>
  <c r="DS519" i="1"/>
  <c r="DR520" i="1"/>
  <c r="DS520" i="1"/>
  <c r="DR521" i="1"/>
  <c r="DS521" i="1"/>
  <c r="DR522" i="1"/>
  <c r="DS522" i="1"/>
  <c r="DR523" i="1"/>
  <c r="DS523" i="1"/>
  <c r="DR524" i="1"/>
  <c r="DS524" i="1"/>
  <c r="DR525" i="1"/>
  <c r="DS525" i="1"/>
  <c r="DR526" i="1"/>
  <c r="DS526" i="1"/>
  <c r="DR527" i="1"/>
  <c r="DS527" i="1"/>
  <c r="DR528" i="1"/>
  <c r="DS528" i="1"/>
  <c r="DR529" i="1"/>
  <c r="DS529" i="1"/>
  <c r="DR530" i="1"/>
  <c r="DS530" i="1"/>
  <c r="DR531" i="1"/>
  <c r="DS531" i="1"/>
  <c r="DR532" i="1"/>
  <c r="DS532" i="1"/>
  <c r="DR533" i="1"/>
  <c r="DS533" i="1"/>
  <c r="DR534" i="1"/>
  <c r="DS534" i="1"/>
  <c r="DR535" i="1"/>
  <c r="DS535" i="1"/>
  <c r="DR536" i="1"/>
  <c r="DS536" i="1"/>
  <c r="DR537" i="1"/>
  <c r="DS537" i="1"/>
  <c r="DR538" i="1"/>
  <c r="DS538" i="1"/>
  <c r="DR539" i="1"/>
  <c r="DS539" i="1"/>
  <c r="DR540" i="1"/>
  <c r="DS540" i="1"/>
  <c r="DR541" i="1"/>
  <c r="DS541" i="1"/>
  <c r="DR542" i="1"/>
  <c r="DS542" i="1"/>
  <c r="DR543" i="1"/>
  <c r="DS543" i="1"/>
  <c r="DR544" i="1"/>
  <c r="DS544" i="1"/>
  <c r="DR545" i="1"/>
  <c r="DS545" i="1"/>
  <c r="DR546" i="1"/>
  <c r="DS546" i="1"/>
  <c r="DR547" i="1"/>
  <c r="DS547" i="1"/>
  <c r="DR548" i="1"/>
  <c r="DS548" i="1"/>
  <c r="DR549" i="1"/>
  <c r="DS549" i="1"/>
  <c r="DR550" i="1"/>
  <c r="DS550" i="1"/>
  <c r="DR551" i="1"/>
  <c r="DS551" i="1"/>
  <c r="DR552" i="1"/>
  <c r="DS552" i="1"/>
  <c r="DR553" i="1"/>
  <c r="DS553" i="1"/>
  <c r="DR554" i="1"/>
  <c r="DS554" i="1"/>
  <c r="DR555" i="1"/>
  <c r="DS555" i="1"/>
  <c r="DR556" i="1"/>
  <c r="DS556" i="1"/>
  <c r="DR557" i="1"/>
  <c r="DS557" i="1"/>
  <c r="DR558" i="1"/>
  <c r="DS558" i="1"/>
  <c r="DR559" i="1"/>
  <c r="DS559" i="1"/>
  <c r="DR560" i="1"/>
  <c r="DS560" i="1"/>
  <c r="DR561" i="1"/>
  <c r="DS561" i="1"/>
  <c r="DR562" i="1"/>
  <c r="DS562" i="1"/>
  <c r="DR563" i="1"/>
  <c r="DS563" i="1"/>
  <c r="DR564" i="1"/>
  <c r="DS564" i="1"/>
  <c r="DR565" i="1"/>
  <c r="DS565" i="1"/>
  <c r="DR566" i="1"/>
  <c r="DS566" i="1"/>
  <c r="DR567" i="1"/>
  <c r="DS567" i="1"/>
  <c r="DR568" i="1"/>
  <c r="DS568" i="1"/>
  <c r="DR569" i="1"/>
  <c r="DS569" i="1"/>
  <c r="DR570" i="1"/>
  <c r="DS570" i="1"/>
  <c r="DR571" i="1"/>
  <c r="DS571" i="1"/>
  <c r="DR572" i="1"/>
  <c r="DS572" i="1"/>
  <c r="DR573" i="1"/>
  <c r="DS573" i="1"/>
  <c r="DR574" i="1"/>
  <c r="DS574" i="1"/>
  <c r="DR575" i="1"/>
  <c r="DS575" i="1"/>
  <c r="DR576" i="1"/>
  <c r="DS576" i="1"/>
  <c r="DR577" i="1"/>
  <c r="DS577" i="1"/>
  <c r="DR578" i="1"/>
  <c r="DS578" i="1"/>
  <c r="DR579" i="1"/>
  <c r="DS579" i="1"/>
  <c r="DR580" i="1"/>
  <c r="DS580" i="1"/>
  <c r="DR581" i="1"/>
  <c r="DS581" i="1"/>
  <c r="DR582" i="1"/>
  <c r="DS582" i="1"/>
  <c r="DR583" i="1"/>
  <c r="DS583" i="1"/>
  <c r="DR584" i="1"/>
  <c r="DS584" i="1"/>
  <c r="DR585" i="1"/>
  <c r="DS585" i="1"/>
  <c r="DR586" i="1"/>
  <c r="DS586" i="1"/>
  <c r="DR587" i="1"/>
  <c r="DS587" i="1"/>
  <c r="DR588" i="1"/>
  <c r="DS588" i="1"/>
  <c r="DR589" i="1"/>
  <c r="DS589" i="1"/>
  <c r="DR590" i="1"/>
  <c r="DS590" i="1"/>
  <c r="DR591" i="1"/>
  <c r="DS591" i="1"/>
  <c r="DR592" i="1"/>
  <c r="DS592" i="1"/>
  <c r="DR593" i="1"/>
  <c r="DS593" i="1"/>
  <c r="DR594" i="1"/>
  <c r="DS594" i="1"/>
  <c r="DR595" i="1"/>
  <c r="DS595" i="1"/>
  <c r="DR596" i="1"/>
  <c r="DS596" i="1"/>
  <c r="DR597" i="1"/>
  <c r="DS597" i="1"/>
  <c r="DR598" i="1"/>
  <c r="DS598" i="1"/>
  <c r="DR599" i="1"/>
  <c r="DS599" i="1"/>
  <c r="DR600" i="1"/>
  <c r="DS600" i="1"/>
  <c r="DR601" i="1"/>
  <c r="DS601" i="1"/>
  <c r="DR602" i="1"/>
  <c r="DS602" i="1"/>
  <c r="DR603" i="1"/>
  <c r="DS603" i="1"/>
  <c r="DR604" i="1"/>
  <c r="DS604" i="1"/>
  <c r="DR605" i="1"/>
  <c r="DS605" i="1"/>
  <c r="DR606" i="1"/>
  <c r="DS606" i="1"/>
  <c r="DR607" i="1"/>
  <c r="DS607" i="1"/>
  <c r="DR608" i="1"/>
  <c r="DS608" i="1"/>
  <c r="DR609" i="1"/>
  <c r="DS609" i="1"/>
  <c r="DR610" i="1"/>
  <c r="DS610" i="1"/>
  <c r="DR611" i="1"/>
  <c r="DS611" i="1"/>
  <c r="DR612" i="1"/>
  <c r="DS612" i="1"/>
  <c r="DR613" i="1"/>
  <c r="DS613" i="1"/>
  <c r="DR614" i="1"/>
  <c r="DS614" i="1"/>
  <c r="DR615" i="1"/>
  <c r="DS615" i="1"/>
  <c r="DR616" i="1"/>
  <c r="DS616" i="1"/>
  <c r="DR617" i="1"/>
  <c r="DS617" i="1"/>
  <c r="DR618" i="1"/>
  <c r="DS618" i="1"/>
  <c r="DR619" i="1"/>
  <c r="DS619" i="1"/>
  <c r="DR620" i="1"/>
  <c r="DS620" i="1"/>
  <c r="DR621" i="1"/>
  <c r="DS621" i="1"/>
  <c r="DR622" i="1"/>
  <c r="DS622" i="1"/>
  <c r="DR623" i="1"/>
  <c r="DS623" i="1"/>
  <c r="DR624" i="1"/>
  <c r="DS624" i="1"/>
  <c r="DR625" i="1"/>
  <c r="DS625" i="1"/>
  <c r="DR626" i="1"/>
  <c r="DS626" i="1"/>
  <c r="DR627" i="1"/>
  <c r="DS627" i="1"/>
  <c r="DR628" i="1"/>
  <c r="DS628" i="1"/>
  <c r="DR629" i="1"/>
  <c r="DS629" i="1"/>
  <c r="DR630" i="1"/>
  <c r="DS630" i="1"/>
  <c r="DR631" i="1"/>
  <c r="DS631" i="1"/>
  <c r="DR632" i="1"/>
  <c r="DS632" i="1"/>
  <c r="DR633" i="1"/>
  <c r="DS633" i="1"/>
  <c r="DR634" i="1"/>
  <c r="DS634" i="1"/>
  <c r="DR635" i="1"/>
  <c r="DS635" i="1"/>
  <c r="DR636" i="1"/>
  <c r="DS636" i="1"/>
  <c r="DR637" i="1"/>
  <c r="DS637" i="1"/>
  <c r="DR638" i="1"/>
  <c r="DS638" i="1"/>
  <c r="DR639" i="1"/>
  <c r="DS639" i="1"/>
  <c r="DR640" i="1"/>
  <c r="DS640" i="1"/>
  <c r="DR641" i="1"/>
  <c r="DS641" i="1"/>
  <c r="DR642" i="1"/>
  <c r="DS642" i="1"/>
  <c r="DR643" i="1"/>
  <c r="DS643" i="1"/>
  <c r="DR644" i="1"/>
  <c r="DS644" i="1"/>
  <c r="DR645" i="1"/>
  <c r="DS645" i="1"/>
  <c r="DR646" i="1"/>
  <c r="DS646" i="1"/>
  <c r="DR647" i="1"/>
  <c r="DS647" i="1"/>
  <c r="DR648" i="1"/>
  <c r="DS648" i="1"/>
  <c r="DR649" i="1"/>
  <c r="DS649" i="1"/>
  <c r="DR650" i="1"/>
  <c r="DS650" i="1"/>
  <c r="DR651" i="1"/>
  <c r="DS651" i="1"/>
  <c r="DR652" i="1"/>
  <c r="DS652" i="1"/>
  <c r="DR653" i="1"/>
  <c r="DS653" i="1"/>
  <c r="DR654" i="1"/>
  <c r="DS654" i="1"/>
  <c r="DR655" i="1"/>
  <c r="DS655" i="1"/>
  <c r="DR656" i="1"/>
  <c r="DS656" i="1"/>
  <c r="DR657" i="1"/>
  <c r="DS657" i="1"/>
  <c r="DR658" i="1"/>
  <c r="DS658" i="1"/>
  <c r="DR659" i="1"/>
  <c r="DS659" i="1"/>
  <c r="DR660" i="1"/>
  <c r="DS660" i="1"/>
  <c r="DR661" i="1"/>
  <c r="DS661" i="1"/>
  <c r="DR662" i="1"/>
  <c r="DS662" i="1"/>
  <c r="DR663" i="1"/>
  <c r="DS663" i="1"/>
  <c r="DR664" i="1"/>
  <c r="DS664" i="1"/>
  <c r="DR665" i="1"/>
  <c r="DS665" i="1"/>
  <c r="DR666" i="1"/>
  <c r="DS666" i="1"/>
  <c r="DR667" i="1"/>
  <c r="DS667" i="1"/>
  <c r="DR668" i="1"/>
  <c r="DS668" i="1"/>
  <c r="DR669" i="1"/>
  <c r="DS669" i="1"/>
  <c r="DR670" i="1"/>
  <c r="DS670" i="1"/>
  <c r="DR671" i="1"/>
  <c r="DS671" i="1"/>
  <c r="DR672" i="1"/>
  <c r="DS672" i="1"/>
  <c r="DR673" i="1"/>
  <c r="DS673" i="1"/>
  <c r="DR674" i="1"/>
  <c r="DS674" i="1"/>
  <c r="DR675" i="1"/>
  <c r="DS675" i="1"/>
  <c r="DR676" i="1"/>
  <c r="DS676" i="1"/>
  <c r="DR677" i="1"/>
  <c r="DS677" i="1"/>
  <c r="DR678" i="1"/>
  <c r="DS678" i="1"/>
  <c r="DR679" i="1"/>
  <c r="DS679" i="1"/>
  <c r="DR680" i="1"/>
  <c r="DS680" i="1"/>
  <c r="DR681" i="1"/>
  <c r="DS681" i="1"/>
  <c r="DR682" i="1"/>
  <c r="DS682" i="1"/>
  <c r="DR683" i="1"/>
  <c r="DS683" i="1"/>
  <c r="DR684" i="1"/>
  <c r="DS684" i="1"/>
  <c r="DR685" i="1"/>
  <c r="DS685" i="1"/>
  <c r="DR686" i="1"/>
  <c r="DS686" i="1"/>
  <c r="DR687" i="1"/>
  <c r="DS687" i="1"/>
  <c r="DR688" i="1"/>
  <c r="DS688" i="1"/>
  <c r="DR689" i="1"/>
  <c r="DS689" i="1"/>
  <c r="DR690" i="1"/>
  <c r="DS690" i="1"/>
  <c r="DR691" i="1"/>
  <c r="DS691" i="1"/>
  <c r="DR692" i="1"/>
  <c r="DS692" i="1"/>
  <c r="DR693" i="1"/>
  <c r="DS693" i="1"/>
  <c r="DR694" i="1"/>
  <c r="DS694" i="1"/>
  <c r="DR695" i="1"/>
  <c r="DS695" i="1"/>
  <c r="DR696" i="1"/>
  <c r="DS696" i="1"/>
  <c r="DR697" i="1"/>
  <c r="DS697" i="1"/>
  <c r="DR698" i="1"/>
  <c r="DS698" i="1"/>
  <c r="DR699" i="1"/>
  <c r="DS699" i="1"/>
  <c r="DR700" i="1"/>
  <c r="DS700" i="1"/>
  <c r="DR701" i="1"/>
  <c r="DS701" i="1"/>
  <c r="DR702" i="1"/>
  <c r="DS702" i="1"/>
  <c r="DR703" i="1"/>
  <c r="DS703" i="1"/>
  <c r="DR704" i="1"/>
  <c r="DS704" i="1"/>
  <c r="DR705" i="1"/>
  <c r="DS705" i="1"/>
  <c r="DR706" i="1"/>
  <c r="DS706" i="1"/>
  <c r="DR707" i="1"/>
  <c r="DS707" i="1"/>
  <c r="DR708" i="1"/>
  <c r="DS708" i="1"/>
  <c r="DR709" i="1"/>
  <c r="DS709" i="1"/>
  <c r="DR710" i="1"/>
  <c r="DS710" i="1"/>
  <c r="DR711" i="1"/>
  <c r="DS711" i="1"/>
  <c r="DR712" i="1"/>
  <c r="DS712" i="1"/>
  <c r="DR713" i="1"/>
  <c r="DS713" i="1"/>
  <c r="DR714" i="1"/>
  <c r="DS714" i="1"/>
  <c r="DR715" i="1"/>
  <c r="DS715" i="1"/>
  <c r="DR716" i="1"/>
  <c r="DS716" i="1"/>
  <c r="DR717" i="1"/>
  <c r="DS717" i="1"/>
  <c r="DR718" i="1"/>
  <c r="DS718" i="1"/>
  <c r="DR719" i="1"/>
  <c r="DS719" i="1"/>
  <c r="DR720" i="1"/>
  <c r="DS720" i="1"/>
  <c r="DR721" i="1"/>
  <c r="DS721" i="1"/>
  <c r="DR722" i="1"/>
  <c r="DS722" i="1"/>
  <c r="DR723" i="1"/>
  <c r="DS723" i="1"/>
  <c r="DR724" i="1"/>
  <c r="DS724" i="1"/>
  <c r="DR725" i="1"/>
  <c r="DS725" i="1"/>
  <c r="DR726" i="1"/>
  <c r="DS726" i="1"/>
  <c r="DR727" i="1"/>
  <c r="DS727" i="1"/>
  <c r="DR728" i="1"/>
  <c r="DS728" i="1"/>
  <c r="DR729" i="1"/>
  <c r="DS729" i="1"/>
  <c r="DR730" i="1"/>
  <c r="DS730" i="1"/>
  <c r="DR731" i="1"/>
  <c r="DS731" i="1"/>
  <c r="DR732" i="1"/>
  <c r="DS732" i="1"/>
  <c r="DR733" i="1"/>
  <c r="DS733" i="1"/>
  <c r="DR734" i="1"/>
  <c r="DS734" i="1"/>
  <c r="DR735" i="1"/>
  <c r="DS735" i="1"/>
  <c r="DR736" i="1"/>
  <c r="DS736" i="1"/>
  <c r="DR737" i="1"/>
  <c r="DS737" i="1"/>
  <c r="DR738" i="1"/>
  <c r="DS738" i="1"/>
  <c r="DR739" i="1"/>
  <c r="DS739" i="1"/>
  <c r="DR740" i="1"/>
  <c r="DS740" i="1"/>
  <c r="DR741" i="1"/>
  <c r="DS741" i="1"/>
  <c r="DR742" i="1"/>
  <c r="DS742" i="1"/>
  <c r="DR743" i="1"/>
  <c r="DS743" i="1"/>
  <c r="DR744" i="1"/>
  <c r="DS744" i="1"/>
  <c r="DR745" i="1"/>
  <c r="DS745" i="1"/>
  <c r="DR746" i="1"/>
  <c r="DS746" i="1"/>
  <c r="DR747" i="1"/>
  <c r="DS747" i="1"/>
  <c r="DR748" i="1"/>
  <c r="DS748" i="1"/>
  <c r="DR749" i="1"/>
  <c r="DS749" i="1"/>
  <c r="DR750" i="1"/>
  <c r="DS750" i="1"/>
  <c r="DR751" i="1"/>
  <c r="DS751" i="1"/>
  <c r="DR752" i="1"/>
  <c r="DS752" i="1"/>
  <c r="DR753" i="1"/>
  <c r="DS753" i="1"/>
  <c r="DR754" i="1"/>
  <c r="DS754" i="1"/>
  <c r="DR755" i="1"/>
  <c r="DS755" i="1"/>
  <c r="DR756" i="1"/>
  <c r="DS756" i="1"/>
  <c r="DR757" i="1"/>
  <c r="DS757" i="1"/>
  <c r="DR758" i="1"/>
  <c r="DS758" i="1"/>
  <c r="DR759" i="1"/>
  <c r="DS759" i="1"/>
  <c r="DR760" i="1"/>
  <c r="DS760" i="1"/>
  <c r="DR761" i="1"/>
  <c r="DS761" i="1"/>
  <c r="DR762" i="1"/>
  <c r="DS762" i="1"/>
  <c r="DR763" i="1"/>
  <c r="DS763" i="1"/>
  <c r="DR764" i="1"/>
  <c r="DS764" i="1"/>
  <c r="DR765" i="1"/>
  <c r="DS765" i="1"/>
  <c r="DR766" i="1"/>
  <c r="DS766" i="1"/>
  <c r="DR767" i="1"/>
  <c r="DS767" i="1"/>
  <c r="DR768" i="1"/>
  <c r="DS768" i="1"/>
  <c r="DR769" i="1"/>
  <c r="DS769" i="1"/>
  <c r="DR770" i="1"/>
  <c r="DS770" i="1"/>
  <c r="DR771" i="1"/>
  <c r="DS771" i="1"/>
  <c r="DR772" i="1"/>
  <c r="DS772" i="1"/>
  <c r="DR773" i="1"/>
  <c r="DS773" i="1"/>
  <c r="DR774" i="1"/>
  <c r="DS774" i="1"/>
  <c r="DR775" i="1"/>
  <c r="DS775" i="1"/>
  <c r="DR776" i="1"/>
  <c r="DS776" i="1"/>
  <c r="DR777" i="1"/>
  <c r="DS777" i="1"/>
  <c r="DR778" i="1"/>
  <c r="DS778" i="1"/>
  <c r="DR779" i="1"/>
  <c r="DS779" i="1"/>
  <c r="DR780" i="1"/>
  <c r="DS780" i="1"/>
  <c r="DR781" i="1"/>
  <c r="DS781" i="1"/>
  <c r="DR782" i="1"/>
  <c r="DS782" i="1"/>
  <c r="DR783" i="1"/>
  <c r="DS783" i="1"/>
  <c r="DR784" i="1"/>
  <c r="DS784" i="1"/>
  <c r="DR785" i="1"/>
  <c r="DS785" i="1"/>
  <c r="DR786" i="1"/>
  <c r="DS786" i="1"/>
  <c r="DR787" i="1"/>
  <c r="DS787" i="1"/>
  <c r="DR788" i="1"/>
  <c r="DS788" i="1"/>
  <c r="DR789" i="1"/>
  <c r="DS789" i="1"/>
  <c r="DR790" i="1"/>
  <c r="DS790" i="1"/>
  <c r="DR791" i="1"/>
  <c r="DS791" i="1"/>
  <c r="DR792" i="1"/>
  <c r="DS792" i="1"/>
  <c r="DR793" i="1"/>
  <c r="DS793" i="1"/>
  <c r="DR794" i="1"/>
  <c r="DS794" i="1"/>
  <c r="DR795" i="1"/>
  <c r="DS795" i="1"/>
  <c r="DR796" i="1"/>
  <c r="DS796" i="1"/>
  <c r="DR797" i="1"/>
  <c r="DS797" i="1"/>
  <c r="DR798" i="1"/>
  <c r="DS798" i="1"/>
  <c r="DR799" i="1"/>
  <c r="DS799" i="1"/>
  <c r="DR800" i="1"/>
  <c r="DS800" i="1"/>
  <c r="DR801" i="1"/>
  <c r="DS801" i="1"/>
  <c r="DR802" i="1"/>
  <c r="DS802" i="1"/>
  <c r="DR803" i="1"/>
  <c r="DS803" i="1"/>
  <c r="DR804" i="1"/>
  <c r="DS804" i="1"/>
  <c r="DR805" i="1"/>
  <c r="DS805" i="1"/>
  <c r="DR806" i="1"/>
  <c r="DS806" i="1"/>
  <c r="DR807" i="1"/>
  <c r="DS807" i="1"/>
  <c r="DR808" i="1"/>
  <c r="DS808" i="1"/>
  <c r="DR809" i="1"/>
  <c r="DS809" i="1"/>
  <c r="DR810" i="1"/>
  <c r="DS810" i="1"/>
  <c r="DR811" i="1"/>
  <c r="DS811" i="1"/>
  <c r="DR812" i="1"/>
  <c r="DS812" i="1"/>
  <c r="DR12" i="1"/>
  <c r="DT1613" i="1" l="1"/>
  <c r="DU1613" i="1"/>
  <c r="DT1608" i="1"/>
  <c r="DU1608" i="1"/>
  <c r="DT1609" i="1"/>
  <c r="DU1609" i="1"/>
  <c r="DT1610" i="1"/>
  <c r="DU1610" i="1"/>
  <c r="DT1611" i="1"/>
  <c r="DU1611" i="1"/>
  <c r="DT1612" i="1"/>
  <c r="DU1612" i="1"/>
  <c r="DT814" i="1"/>
  <c r="DU814" i="1"/>
  <c r="DT815" i="1"/>
  <c r="DU815" i="1"/>
  <c r="DT816" i="1"/>
  <c r="DV15" i="1" s="1"/>
  <c r="DU816" i="1"/>
  <c r="DT817" i="1"/>
  <c r="DU817" i="1"/>
  <c r="DT818" i="1"/>
  <c r="DU818" i="1"/>
  <c r="DT819" i="1"/>
  <c r="DU819" i="1"/>
  <c r="DT820" i="1"/>
  <c r="DU820" i="1"/>
  <c r="DW19" i="1" s="1"/>
  <c r="DT821" i="1"/>
  <c r="DU821" i="1"/>
  <c r="DT822" i="1"/>
  <c r="DU822" i="1"/>
  <c r="DT823" i="1"/>
  <c r="DU823" i="1"/>
  <c r="DT824" i="1"/>
  <c r="DU824" i="1"/>
  <c r="DT825" i="1"/>
  <c r="DU825" i="1"/>
  <c r="DT826" i="1"/>
  <c r="DU826" i="1"/>
  <c r="DT827" i="1"/>
  <c r="DU827" i="1"/>
  <c r="DT828" i="1"/>
  <c r="DU828" i="1"/>
  <c r="DT829" i="1"/>
  <c r="DU829" i="1"/>
  <c r="DT830" i="1"/>
  <c r="DU830" i="1"/>
  <c r="DT831" i="1"/>
  <c r="DU831" i="1"/>
  <c r="DT832" i="1"/>
  <c r="DU832" i="1"/>
  <c r="DT833" i="1"/>
  <c r="DU833" i="1"/>
  <c r="DT834" i="1"/>
  <c r="DU834" i="1"/>
  <c r="DT835" i="1"/>
  <c r="DU835" i="1"/>
  <c r="DT836" i="1"/>
  <c r="DU836" i="1"/>
  <c r="DT837" i="1"/>
  <c r="DU837" i="1"/>
  <c r="DT838" i="1"/>
  <c r="DU838" i="1"/>
  <c r="DT839" i="1"/>
  <c r="DU839" i="1"/>
  <c r="DT840" i="1"/>
  <c r="DU840" i="1"/>
  <c r="DT841" i="1"/>
  <c r="DU841" i="1"/>
  <c r="DT842" i="1"/>
  <c r="DU842" i="1"/>
  <c r="DT843" i="1"/>
  <c r="DU843" i="1"/>
  <c r="DT844" i="1"/>
  <c r="DU844" i="1"/>
  <c r="DT845" i="1"/>
  <c r="DU845" i="1"/>
  <c r="DT846" i="1"/>
  <c r="DU846" i="1"/>
  <c r="DT847" i="1"/>
  <c r="DU847" i="1"/>
  <c r="DT848" i="1"/>
  <c r="DU848" i="1"/>
  <c r="DT849" i="1"/>
  <c r="DU849" i="1"/>
  <c r="DT850" i="1"/>
  <c r="DU850" i="1"/>
  <c r="DT851" i="1"/>
  <c r="DU851" i="1"/>
  <c r="DT852" i="1"/>
  <c r="DU852" i="1"/>
  <c r="DT853" i="1"/>
  <c r="DU853" i="1"/>
  <c r="DT854" i="1"/>
  <c r="DU854" i="1"/>
  <c r="DT855" i="1"/>
  <c r="DU855" i="1"/>
  <c r="DT856" i="1"/>
  <c r="DU856" i="1"/>
  <c r="DT857" i="1"/>
  <c r="DU857" i="1"/>
  <c r="DT858" i="1"/>
  <c r="DU858" i="1"/>
  <c r="DT859" i="1"/>
  <c r="DU859" i="1"/>
  <c r="DT860" i="1"/>
  <c r="DU860" i="1"/>
  <c r="DT861" i="1"/>
  <c r="DU861" i="1"/>
  <c r="DT862" i="1"/>
  <c r="DU862" i="1"/>
  <c r="DT863" i="1"/>
  <c r="DU863" i="1"/>
  <c r="DT864" i="1"/>
  <c r="DU864" i="1"/>
  <c r="DT865" i="1"/>
  <c r="DU865" i="1"/>
  <c r="DT866" i="1"/>
  <c r="DU866" i="1"/>
  <c r="DT867" i="1"/>
  <c r="DU867" i="1"/>
  <c r="DT868" i="1"/>
  <c r="DU868" i="1"/>
  <c r="DT869" i="1"/>
  <c r="DU869" i="1"/>
  <c r="DT870" i="1"/>
  <c r="DU870" i="1"/>
  <c r="DT871" i="1"/>
  <c r="DU871" i="1"/>
  <c r="DT872" i="1"/>
  <c r="DU872" i="1"/>
  <c r="DT873" i="1"/>
  <c r="DU873" i="1"/>
  <c r="DT874" i="1"/>
  <c r="DU874" i="1"/>
  <c r="DT875" i="1"/>
  <c r="DU875" i="1"/>
  <c r="DT876" i="1"/>
  <c r="DU876" i="1"/>
  <c r="DT877" i="1"/>
  <c r="DU877" i="1"/>
  <c r="DT878" i="1"/>
  <c r="DU878" i="1"/>
  <c r="DT879" i="1"/>
  <c r="DU879" i="1"/>
  <c r="DT880" i="1"/>
  <c r="DU880" i="1"/>
  <c r="DT881" i="1"/>
  <c r="DU881" i="1"/>
  <c r="DT882" i="1"/>
  <c r="DU882" i="1"/>
  <c r="DT883" i="1"/>
  <c r="DU883" i="1"/>
  <c r="DT884" i="1"/>
  <c r="DU884" i="1"/>
  <c r="DT885" i="1"/>
  <c r="DU885" i="1"/>
  <c r="DT886" i="1"/>
  <c r="DU886" i="1"/>
  <c r="DT887" i="1"/>
  <c r="DU887" i="1"/>
  <c r="DT888" i="1"/>
  <c r="DU888" i="1"/>
  <c r="DT889" i="1"/>
  <c r="DU889" i="1"/>
  <c r="DT890" i="1"/>
  <c r="DU890" i="1"/>
  <c r="DT891" i="1"/>
  <c r="DU891" i="1"/>
  <c r="DT892" i="1"/>
  <c r="DU892" i="1"/>
  <c r="DT893" i="1"/>
  <c r="DU893" i="1"/>
  <c r="DT894" i="1"/>
  <c r="DU894" i="1"/>
  <c r="DT895" i="1"/>
  <c r="DU895" i="1"/>
  <c r="DT896" i="1"/>
  <c r="DU896" i="1"/>
  <c r="DT897" i="1"/>
  <c r="DU897" i="1"/>
  <c r="DT898" i="1"/>
  <c r="DU898" i="1"/>
  <c r="DT899" i="1"/>
  <c r="DU899" i="1"/>
  <c r="DT900" i="1"/>
  <c r="DU900" i="1"/>
  <c r="DT901" i="1"/>
  <c r="DU901" i="1"/>
  <c r="DT902" i="1"/>
  <c r="DU902" i="1"/>
  <c r="DT903" i="1"/>
  <c r="DU903" i="1"/>
  <c r="DT904" i="1"/>
  <c r="DU904" i="1"/>
  <c r="DT905" i="1"/>
  <c r="DU905" i="1"/>
  <c r="DT906" i="1"/>
  <c r="DU906" i="1"/>
  <c r="DT907" i="1"/>
  <c r="DU907" i="1"/>
  <c r="DT908" i="1"/>
  <c r="DU908" i="1"/>
  <c r="DT909" i="1"/>
  <c r="DU909" i="1"/>
  <c r="DT910" i="1"/>
  <c r="DU910" i="1"/>
  <c r="DT911" i="1"/>
  <c r="DU911" i="1"/>
  <c r="DT912" i="1"/>
  <c r="DU912" i="1"/>
  <c r="DT913" i="1"/>
  <c r="DU913" i="1"/>
  <c r="DT914" i="1"/>
  <c r="DU914" i="1"/>
  <c r="DT915" i="1"/>
  <c r="DU915" i="1"/>
  <c r="DT916" i="1"/>
  <c r="DU916" i="1"/>
  <c r="DT917" i="1"/>
  <c r="DU917" i="1"/>
  <c r="DT918" i="1"/>
  <c r="DU918" i="1"/>
  <c r="DT919" i="1"/>
  <c r="DU919" i="1"/>
  <c r="DT920" i="1"/>
  <c r="DU920" i="1"/>
  <c r="DT921" i="1"/>
  <c r="DU921" i="1"/>
  <c r="DT922" i="1"/>
  <c r="DU922" i="1"/>
  <c r="DT923" i="1"/>
  <c r="DU923" i="1"/>
  <c r="DT924" i="1"/>
  <c r="DU924" i="1"/>
  <c r="DT925" i="1"/>
  <c r="DU925" i="1"/>
  <c r="DT926" i="1"/>
  <c r="DU926" i="1"/>
  <c r="DT927" i="1"/>
  <c r="DU927" i="1"/>
  <c r="DT928" i="1"/>
  <c r="DU928" i="1"/>
  <c r="DT929" i="1"/>
  <c r="DU929" i="1"/>
  <c r="DT930" i="1"/>
  <c r="DU930" i="1"/>
  <c r="DT931" i="1"/>
  <c r="DU931" i="1"/>
  <c r="DT932" i="1"/>
  <c r="DU932" i="1"/>
  <c r="DT933" i="1"/>
  <c r="DU933" i="1"/>
  <c r="DT934" i="1"/>
  <c r="DU934" i="1"/>
  <c r="DT935" i="1"/>
  <c r="DU935" i="1"/>
  <c r="DT936" i="1"/>
  <c r="DU936" i="1"/>
  <c r="DT937" i="1"/>
  <c r="DU937" i="1"/>
  <c r="DT938" i="1"/>
  <c r="DU938" i="1"/>
  <c r="DT939" i="1"/>
  <c r="DU939" i="1"/>
  <c r="DT940" i="1"/>
  <c r="DU940" i="1"/>
  <c r="DT941" i="1"/>
  <c r="DU941" i="1"/>
  <c r="DT942" i="1"/>
  <c r="DU942" i="1"/>
  <c r="DT943" i="1"/>
  <c r="DU943" i="1"/>
  <c r="DT944" i="1"/>
  <c r="DU944" i="1"/>
  <c r="DT945" i="1"/>
  <c r="DU945" i="1"/>
  <c r="DT946" i="1"/>
  <c r="DU946" i="1"/>
  <c r="DT947" i="1"/>
  <c r="DU947" i="1"/>
  <c r="DT948" i="1"/>
  <c r="DU948" i="1"/>
  <c r="DT949" i="1"/>
  <c r="DU949" i="1"/>
  <c r="DT950" i="1"/>
  <c r="DU950" i="1"/>
  <c r="DT951" i="1"/>
  <c r="DU951" i="1"/>
  <c r="DT952" i="1"/>
  <c r="DU952" i="1"/>
  <c r="DT953" i="1"/>
  <c r="DU953" i="1"/>
  <c r="DT954" i="1"/>
  <c r="DU954" i="1"/>
  <c r="DT955" i="1"/>
  <c r="DU955" i="1"/>
  <c r="DT956" i="1"/>
  <c r="DU956" i="1"/>
  <c r="DT957" i="1"/>
  <c r="DU957" i="1"/>
  <c r="DT958" i="1"/>
  <c r="DU958" i="1"/>
  <c r="DT959" i="1"/>
  <c r="DU959" i="1"/>
  <c r="DT960" i="1"/>
  <c r="DU960" i="1"/>
  <c r="DT961" i="1"/>
  <c r="DU961" i="1"/>
  <c r="DT962" i="1"/>
  <c r="DU962" i="1"/>
  <c r="DT963" i="1"/>
  <c r="DU963" i="1"/>
  <c r="DT964" i="1"/>
  <c r="DU964" i="1"/>
  <c r="DT965" i="1"/>
  <c r="DU965" i="1"/>
  <c r="DT966" i="1"/>
  <c r="DU966" i="1"/>
  <c r="DT967" i="1"/>
  <c r="DU967" i="1"/>
  <c r="DT968" i="1"/>
  <c r="DU968" i="1"/>
  <c r="DT969" i="1"/>
  <c r="DU969" i="1"/>
  <c r="DT970" i="1"/>
  <c r="DU970" i="1"/>
  <c r="DT971" i="1"/>
  <c r="DU971" i="1"/>
  <c r="DT972" i="1"/>
  <c r="DU972" i="1"/>
  <c r="DT973" i="1"/>
  <c r="DU973" i="1"/>
  <c r="DT974" i="1"/>
  <c r="DU974" i="1"/>
  <c r="DT975" i="1"/>
  <c r="DU975" i="1"/>
  <c r="DT976" i="1"/>
  <c r="DU976" i="1"/>
  <c r="DT977" i="1"/>
  <c r="DU977" i="1"/>
  <c r="DT978" i="1"/>
  <c r="DU978" i="1"/>
  <c r="DT979" i="1"/>
  <c r="DU979" i="1"/>
  <c r="DT980" i="1"/>
  <c r="DU980" i="1"/>
  <c r="DT981" i="1"/>
  <c r="DU981" i="1"/>
  <c r="DT982" i="1"/>
  <c r="DU982" i="1"/>
  <c r="DT983" i="1"/>
  <c r="DU983" i="1"/>
  <c r="DT984" i="1"/>
  <c r="DU984" i="1"/>
  <c r="DT985" i="1"/>
  <c r="DU985" i="1"/>
  <c r="DT986" i="1"/>
  <c r="DU986" i="1"/>
  <c r="DT987" i="1"/>
  <c r="DU987" i="1"/>
  <c r="DT988" i="1"/>
  <c r="DU988" i="1"/>
  <c r="DT989" i="1"/>
  <c r="DU989" i="1"/>
  <c r="DT990" i="1"/>
  <c r="DU990" i="1"/>
  <c r="DT991" i="1"/>
  <c r="DU991" i="1"/>
  <c r="DT992" i="1"/>
  <c r="DU992" i="1"/>
  <c r="DT993" i="1"/>
  <c r="DU993" i="1"/>
  <c r="DT994" i="1"/>
  <c r="DU994" i="1"/>
  <c r="DT995" i="1"/>
  <c r="DU995" i="1"/>
  <c r="DT996" i="1"/>
  <c r="DU996" i="1"/>
  <c r="DT997" i="1"/>
  <c r="DU997" i="1"/>
  <c r="DT998" i="1"/>
  <c r="DU998" i="1"/>
  <c r="DT999" i="1"/>
  <c r="DU999" i="1"/>
  <c r="DT1000" i="1"/>
  <c r="DU1000" i="1"/>
  <c r="DT1001" i="1"/>
  <c r="DU1001" i="1"/>
  <c r="DT1002" i="1"/>
  <c r="DU1002" i="1"/>
  <c r="DT1003" i="1"/>
  <c r="DU1003" i="1"/>
  <c r="DT1004" i="1"/>
  <c r="DU1004" i="1"/>
  <c r="DT1005" i="1"/>
  <c r="DU1005" i="1"/>
  <c r="DT1006" i="1"/>
  <c r="DU1006" i="1"/>
  <c r="DT1007" i="1"/>
  <c r="DU1007" i="1"/>
  <c r="DT1008" i="1"/>
  <c r="DU1008" i="1"/>
  <c r="DT1009" i="1"/>
  <c r="DU1009" i="1"/>
  <c r="DT1010" i="1"/>
  <c r="DU1010" i="1"/>
  <c r="DT1011" i="1"/>
  <c r="DU1011" i="1"/>
  <c r="DT1012" i="1"/>
  <c r="DU1012" i="1"/>
  <c r="DT1013" i="1"/>
  <c r="DU1013" i="1"/>
  <c r="DT1014" i="1"/>
  <c r="DU1014" i="1"/>
  <c r="DT1015" i="1"/>
  <c r="DU1015" i="1"/>
  <c r="DT1016" i="1"/>
  <c r="DU1016" i="1"/>
  <c r="DT1017" i="1"/>
  <c r="DU1017" i="1"/>
  <c r="DT1018" i="1"/>
  <c r="DU1018" i="1"/>
  <c r="DT1019" i="1"/>
  <c r="DU1019" i="1"/>
  <c r="DT1020" i="1"/>
  <c r="DU1020" i="1"/>
  <c r="DT1021" i="1"/>
  <c r="DU1021" i="1"/>
  <c r="DT1022" i="1"/>
  <c r="DU1022" i="1"/>
  <c r="DT1023" i="1"/>
  <c r="DU1023" i="1"/>
  <c r="DT1024" i="1"/>
  <c r="DU1024" i="1"/>
  <c r="DT1025" i="1"/>
  <c r="DU1025" i="1"/>
  <c r="DT1026" i="1"/>
  <c r="DU1026" i="1"/>
  <c r="DT1027" i="1"/>
  <c r="DU1027" i="1"/>
  <c r="DT1028" i="1"/>
  <c r="DU1028" i="1"/>
  <c r="DT1029" i="1"/>
  <c r="DU1029" i="1"/>
  <c r="DT1030" i="1"/>
  <c r="DU1030" i="1"/>
  <c r="DT1031" i="1"/>
  <c r="DU1031" i="1"/>
  <c r="DT1032" i="1"/>
  <c r="DU1032" i="1"/>
  <c r="DT1033" i="1"/>
  <c r="DU1033" i="1"/>
  <c r="DT1034" i="1"/>
  <c r="DU1034" i="1"/>
  <c r="DT1035" i="1"/>
  <c r="DU1035" i="1"/>
  <c r="DT1036" i="1"/>
  <c r="DU1036" i="1"/>
  <c r="DT1037" i="1"/>
  <c r="DU1037" i="1"/>
  <c r="DT1038" i="1"/>
  <c r="DU1038" i="1"/>
  <c r="DT1039" i="1"/>
  <c r="DU1039" i="1"/>
  <c r="DT1040" i="1"/>
  <c r="DU1040" i="1"/>
  <c r="DT1041" i="1"/>
  <c r="DU1041" i="1"/>
  <c r="DT1042" i="1"/>
  <c r="DU1042" i="1"/>
  <c r="DT1043" i="1"/>
  <c r="DU1043" i="1"/>
  <c r="DT1044" i="1"/>
  <c r="DU1044" i="1"/>
  <c r="DT1045" i="1"/>
  <c r="DU1045" i="1"/>
  <c r="DT1046" i="1"/>
  <c r="DU1046" i="1"/>
  <c r="DT1047" i="1"/>
  <c r="DU1047" i="1"/>
  <c r="DT1048" i="1"/>
  <c r="DU1048" i="1"/>
  <c r="DT1049" i="1"/>
  <c r="DU1049" i="1"/>
  <c r="DT1050" i="1"/>
  <c r="DU1050" i="1"/>
  <c r="DT1051" i="1"/>
  <c r="DU1051" i="1"/>
  <c r="DT1052" i="1"/>
  <c r="DU1052" i="1"/>
  <c r="DT1053" i="1"/>
  <c r="DU1053" i="1"/>
  <c r="DT1054" i="1"/>
  <c r="DU1054" i="1"/>
  <c r="DT1055" i="1"/>
  <c r="DU1055" i="1"/>
  <c r="DT1056" i="1"/>
  <c r="DU1056" i="1"/>
  <c r="DT1057" i="1"/>
  <c r="DU1057" i="1"/>
  <c r="DT1058" i="1"/>
  <c r="DU1058" i="1"/>
  <c r="DT1059" i="1"/>
  <c r="DU1059" i="1"/>
  <c r="DT1060" i="1"/>
  <c r="DU1060" i="1"/>
  <c r="DT1061" i="1"/>
  <c r="DU1061" i="1"/>
  <c r="DT1062" i="1"/>
  <c r="DU1062" i="1"/>
  <c r="DT1063" i="1"/>
  <c r="DU1063" i="1"/>
  <c r="DT1064" i="1"/>
  <c r="DU1064" i="1"/>
  <c r="DT1065" i="1"/>
  <c r="DU1065" i="1"/>
  <c r="DT1066" i="1"/>
  <c r="DU1066" i="1"/>
  <c r="DT1067" i="1"/>
  <c r="DU1067" i="1"/>
  <c r="DT1068" i="1"/>
  <c r="DU1068" i="1"/>
  <c r="DT1069" i="1"/>
  <c r="DU1069" i="1"/>
  <c r="DT1070" i="1"/>
  <c r="DU1070" i="1"/>
  <c r="DT1071" i="1"/>
  <c r="DU1071" i="1"/>
  <c r="DT1072" i="1"/>
  <c r="DU1072" i="1"/>
  <c r="DT1073" i="1"/>
  <c r="DU1073" i="1"/>
  <c r="DT1074" i="1"/>
  <c r="DU1074" i="1"/>
  <c r="DT1075" i="1"/>
  <c r="DU1075" i="1"/>
  <c r="DT1076" i="1"/>
  <c r="DU1076" i="1"/>
  <c r="DT1077" i="1"/>
  <c r="DU1077" i="1"/>
  <c r="DT1078" i="1"/>
  <c r="DU1078" i="1"/>
  <c r="DT1079" i="1"/>
  <c r="DU1079" i="1"/>
  <c r="DT1080" i="1"/>
  <c r="DU1080" i="1"/>
  <c r="DT1081" i="1"/>
  <c r="DU1081" i="1"/>
  <c r="DT1082" i="1"/>
  <c r="DU1082" i="1"/>
  <c r="DT1083" i="1"/>
  <c r="DU1083" i="1"/>
  <c r="DT1084" i="1"/>
  <c r="DU1084" i="1"/>
  <c r="DT1085" i="1"/>
  <c r="DU1085" i="1"/>
  <c r="DT1086" i="1"/>
  <c r="DU1086" i="1"/>
  <c r="DT1087" i="1"/>
  <c r="DU1087" i="1"/>
  <c r="DT1088" i="1"/>
  <c r="DU1088" i="1"/>
  <c r="DT1089" i="1"/>
  <c r="DU1089" i="1"/>
  <c r="DT1090" i="1"/>
  <c r="DU1090" i="1"/>
  <c r="DT1091" i="1"/>
  <c r="DU1091" i="1"/>
  <c r="DT1092" i="1"/>
  <c r="DU1092" i="1"/>
  <c r="DT1093" i="1"/>
  <c r="DU1093" i="1"/>
  <c r="DT1094" i="1"/>
  <c r="DU1094" i="1"/>
  <c r="DT1095" i="1"/>
  <c r="DU1095" i="1"/>
  <c r="DT1096" i="1"/>
  <c r="DU1096" i="1"/>
  <c r="DT1097" i="1"/>
  <c r="DU1097" i="1"/>
  <c r="DT1098" i="1"/>
  <c r="DU1098" i="1"/>
  <c r="DT1099" i="1"/>
  <c r="DU1099" i="1"/>
  <c r="DT1100" i="1"/>
  <c r="DU1100" i="1"/>
  <c r="DT1101" i="1"/>
  <c r="DU1101" i="1"/>
  <c r="DT1102" i="1"/>
  <c r="DU1102" i="1"/>
  <c r="DT1103" i="1"/>
  <c r="DU1103" i="1"/>
  <c r="DT1104" i="1"/>
  <c r="DU1104" i="1"/>
  <c r="DT1105" i="1"/>
  <c r="DU1105" i="1"/>
  <c r="DT1106" i="1"/>
  <c r="DU1106" i="1"/>
  <c r="DT1107" i="1"/>
  <c r="DU1107" i="1"/>
  <c r="DT1108" i="1"/>
  <c r="DU1108" i="1"/>
  <c r="DT1109" i="1"/>
  <c r="DU1109" i="1"/>
  <c r="DT1110" i="1"/>
  <c r="DU1110" i="1"/>
  <c r="DT1111" i="1"/>
  <c r="DU1111" i="1"/>
  <c r="DT1112" i="1"/>
  <c r="DU1112" i="1"/>
  <c r="DT1113" i="1"/>
  <c r="DU1113" i="1"/>
  <c r="DT1114" i="1"/>
  <c r="DU1114" i="1"/>
  <c r="DT1115" i="1"/>
  <c r="DU1115" i="1"/>
  <c r="DT1116" i="1"/>
  <c r="DU1116" i="1"/>
  <c r="DT1117" i="1"/>
  <c r="DU1117" i="1"/>
  <c r="DT1118" i="1"/>
  <c r="DU1118" i="1"/>
  <c r="DT1119" i="1"/>
  <c r="DU1119" i="1"/>
  <c r="DT1120" i="1"/>
  <c r="DU1120" i="1"/>
  <c r="DT1121" i="1"/>
  <c r="DU1121" i="1"/>
  <c r="DT1122" i="1"/>
  <c r="DU1122" i="1"/>
  <c r="DT1123" i="1"/>
  <c r="DU1123" i="1"/>
  <c r="DT1124" i="1"/>
  <c r="DU1124" i="1"/>
  <c r="DT1125" i="1"/>
  <c r="DU1125" i="1"/>
  <c r="DT1126" i="1"/>
  <c r="DU1126" i="1"/>
  <c r="DT1127" i="1"/>
  <c r="DU1127" i="1"/>
  <c r="DT1128" i="1"/>
  <c r="DU1128" i="1"/>
  <c r="DT1129" i="1"/>
  <c r="DU1129" i="1"/>
  <c r="DT1130" i="1"/>
  <c r="DU1130" i="1"/>
  <c r="DT1131" i="1"/>
  <c r="DU1131" i="1"/>
  <c r="DT1132" i="1"/>
  <c r="DU1132" i="1"/>
  <c r="DT1133" i="1"/>
  <c r="DU1133" i="1"/>
  <c r="DT1134" i="1"/>
  <c r="DU1134" i="1"/>
  <c r="DT1135" i="1"/>
  <c r="DU1135" i="1"/>
  <c r="DT1136" i="1"/>
  <c r="DU1136" i="1"/>
  <c r="DT1137" i="1"/>
  <c r="DU1137" i="1"/>
  <c r="DT1138" i="1"/>
  <c r="DU1138" i="1"/>
  <c r="DT1139" i="1"/>
  <c r="DU1139" i="1"/>
  <c r="DT1140" i="1"/>
  <c r="DU1140" i="1"/>
  <c r="DT1141" i="1"/>
  <c r="DU1141" i="1"/>
  <c r="DT1142" i="1"/>
  <c r="DU1142" i="1"/>
  <c r="DT1143" i="1"/>
  <c r="DU1143" i="1"/>
  <c r="DT1144" i="1"/>
  <c r="DU1144" i="1"/>
  <c r="DT1145" i="1"/>
  <c r="DU1145" i="1"/>
  <c r="DT1146" i="1"/>
  <c r="DU1146" i="1"/>
  <c r="DT1147" i="1"/>
  <c r="DU1147" i="1"/>
  <c r="DT1148" i="1"/>
  <c r="DU1148" i="1"/>
  <c r="DT1149" i="1"/>
  <c r="DU1149" i="1"/>
  <c r="DT1150" i="1"/>
  <c r="DU1150" i="1"/>
  <c r="DT1151" i="1"/>
  <c r="DU1151" i="1"/>
  <c r="DT1152" i="1"/>
  <c r="DU1152" i="1"/>
  <c r="DT1153" i="1"/>
  <c r="DU1153" i="1"/>
  <c r="DT1154" i="1"/>
  <c r="DU1154" i="1"/>
  <c r="DT1155" i="1"/>
  <c r="DU1155" i="1"/>
  <c r="DT1156" i="1"/>
  <c r="DU1156" i="1"/>
  <c r="DT1157" i="1"/>
  <c r="DU1157" i="1"/>
  <c r="DT1158" i="1"/>
  <c r="DU1158" i="1"/>
  <c r="DT1159" i="1"/>
  <c r="DU1159" i="1"/>
  <c r="DT1160" i="1"/>
  <c r="DU1160" i="1"/>
  <c r="DT1161" i="1"/>
  <c r="DU1161" i="1"/>
  <c r="DT1162" i="1"/>
  <c r="DU1162" i="1"/>
  <c r="DT1163" i="1"/>
  <c r="DU1163" i="1"/>
  <c r="DT1164" i="1"/>
  <c r="DU1164" i="1"/>
  <c r="DT1165" i="1"/>
  <c r="DU1165" i="1"/>
  <c r="DT1166" i="1"/>
  <c r="DU1166" i="1"/>
  <c r="DT1167" i="1"/>
  <c r="DU1167" i="1"/>
  <c r="DT1168" i="1"/>
  <c r="DU1168" i="1"/>
  <c r="DT1169" i="1"/>
  <c r="DU1169" i="1"/>
  <c r="DT1170" i="1"/>
  <c r="DU1170" i="1"/>
  <c r="DT1171" i="1"/>
  <c r="DU1171" i="1"/>
  <c r="DT1172" i="1"/>
  <c r="DU1172" i="1"/>
  <c r="DT1173" i="1"/>
  <c r="DU1173" i="1"/>
  <c r="DT1174" i="1"/>
  <c r="DU1174" i="1"/>
  <c r="DT1175" i="1"/>
  <c r="DU1175" i="1"/>
  <c r="DT1176" i="1"/>
  <c r="DU1176" i="1"/>
  <c r="DT1177" i="1"/>
  <c r="DU1177" i="1"/>
  <c r="DT1178" i="1"/>
  <c r="DU1178" i="1"/>
  <c r="DT1179" i="1"/>
  <c r="DU1179" i="1"/>
  <c r="DT1180" i="1"/>
  <c r="DU1180" i="1"/>
  <c r="DT1181" i="1"/>
  <c r="DU1181" i="1"/>
  <c r="DT1182" i="1"/>
  <c r="DU1182" i="1"/>
  <c r="DT1183" i="1"/>
  <c r="DU1183" i="1"/>
  <c r="DT1184" i="1"/>
  <c r="DU1184" i="1"/>
  <c r="DT1185" i="1"/>
  <c r="DU1185" i="1"/>
  <c r="DT1186" i="1"/>
  <c r="DU1186" i="1"/>
  <c r="DT1187" i="1"/>
  <c r="DU1187" i="1"/>
  <c r="DT1188" i="1"/>
  <c r="DU1188" i="1"/>
  <c r="DT1189" i="1"/>
  <c r="DU1189" i="1"/>
  <c r="DT1190" i="1"/>
  <c r="DU1190" i="1"/>
  <c r="DT1191" i="1"/>
  <c r="DU1191" i="1"/>
  <c r="DT1192" i="1"/>
  <c r="DU1192" i="1"/>
  <c r="DT1193" i="1"/>
  <c r="DU1193" i="1"/>
  <c r="DT1194" i="1"/>
  <c r="DU1194" i="1"/>
  <c r="DT1195" i="1"/>
  <c r="DU1195" i="1"/>
  <c r="DT1196" i="1"/>
  <c r="DU1196" i="1"/>
  <c r="DT1197" i="1"/>
  <c r="DU1197" i="1"/>
  <c r="DT1198" i="1"/>
  <c r="DU1198" i="1"/>
  <c r="DT1199" i="1"/>
  <c r="DU1199" i="1"/>
  <c r="DT1200" i="1"/>
  <c r="DU1200" i="1"/>
  <c r="DT1201" i="1"/>
  <c r="DU1201" i="1"/>
  <c r="DT1202" i="1"/>
  <c r="DU1202" i="1"/>
  <c r="DT1203" i="1"/>
  <c r="DU1203" i="1"/>
  <c r="DT1204" i="1"/>
  <c r="DU1204" i="1"/>
  <c r="DT1205" i="1"/>
  <c r="DU1205" i="1"/>
  <c r="DT1206" i="1"/>
  <c r="DU1206" i="1"/>
  <c r="DT1207" i="1"/>
  <c r="DU1207" i="1"/>
  <c r="DT1208" i="1"/>
  <c r="DU1208" i="1"/>
  <c r="DT1209" i="1"/>
  <c r="DU1209" i="1"/>
  <c r="DT1210" i="1"/>
  <c r="DU1210" i="1"/>
  <c r="DT1211" i="1"/>
  <c r="DU1211" i="1"/>
  <c r="DT1212" i="1"/>
  <c r="DU1212" i="1"/>
  <c r="DT1213" i="1"/>
  <c r="DU1213" i="1"/>
  <c r="DT1214" i="1"/>
  <c r="DU1214" i="1"/>
  <c r="DT1215" i="1"/>
  <c r="DU1215" i="1"/>
  <c r="DT1216" i="1"/>
  <c r="DU1216" i="1"/>
  <c r="DT1217" i="1"/>
  <c r="DU1217" i="1"/>
  <c r="DT1218" i="1"/>
  <c r="DU1218" i="1"/>
  <c r="DT1219" i="1"/>
  <c r="DU1219" i="1"/>
  <c r="DT1220" i="1"/>
  <c r="DU1220" i="1"/>
  <c r="DT1221" i="1"/>
  <c r="DU1221" i="1"/>
  <c r="DT1222" i="1"/>
  <c r="DU1222" i="1"/>
  <c r="DT1223" i="1"/>
  <c r="DU1223" i="1"/>
  <c r="DT1224" i="1"/>
  <c r="DU1224" i="1"/>
  <c r="DT1225" i="1"/>
  <c r="DU1225" i="1"/>
  <c r="DT1226" i="1"/>
  <c r="DU1226" i="1"/>
  <c r="DT1227" i="1"/>
  <c r="DU1227" i="1"/>
  <c r="DT1228" i="1"/>
  <c r="DU1228" i="1"/>
  <c r="DT1229" i="1"/>
  <c r="DU1229" i="1"/>
  <c r="DT1230" i="1"/>
  <c r="DU1230" i="1"/>
  <c r="DT1231" i="1"/>
  <c r="DU1231" i="1"/>
  <c r="DT1232" i="1"/>
  <c r="DU1232" i="1"/>
  <c r="DT1233" i="1"/>
  <c r="DU1233" i="1"/>
  <c r="DT1234" i="1"/>
  <c r="DU1234" i="1"/>
  <c r="DT1235" i="1"/>
  <c r="DU1235" i="1"/>
  <c r="DT1236" i="1"/>
  <c r="DU1236" i="1"/>
  <c r="DT1237" i="1"/>
  <c r="DU1237" i="1"/>
  <c r="DT1238" i="1"/>
  <c r="DU1238" i="1"/>
  <c r="DT1239" i="1"/>
  <c r="DU1239" i="1"/>
  <c r="DT1240" i="1"/>
  <c r="DU1240" i="1"/>
  <c r="DT1241" i="1"/>
  <c r="DU1241" i="1"/>
  <c r="DT1242" i="1"/>
  <c r="DU1242" i="1"/>
  <c r="DT1243" i="1"/>
  <c r="DU1243" i="1"/>
  <c r="DT1244" i="1"/>
  <c r="DU1244" i="1"/>
  <c r="DT1245" i="1"/>
  <c r="DU1245" i="1"/>
  <c r="DT1246" i="1"/>
  <c r="DU1246" i="1"/>
  <c r="DT1247" i="1"/>
  <c r="DU1247" i="1"/>
  <c r="DT1248" i="1"/>
  <c r="DU1248" i="1"/>
  <c r="DT1249" i="1"/>
  <c r="DU1249" i="1"/>
  <c r="DT1250" i="1"/>
  <c r="DU1250" i="1"/>
  <c r="DT1251" i="1"/>
  <c r="DU1251" i="1"/>
  <c r="DT1252" i="1"/>
  <c r="DU1252" i="1"/>
  <c r="DT1253" i="1"/>
  <c r="DU1253" i="1"/>
  <c r="DT1254" i="1"/>
  <c r="DU1254" i="1"/>
  <c r="DT1255" i="1"/>
  <c r="DU1255" i="1"/>
  <c r="DT1256" i="1"/>
  <c r="DU1256" i="1"/>
  <c r="DT1257" i="1"/>
  <c r="DU1257" i="1"/>
  <c r="DT1258" i="1"/>
  <c r="DU1258" i="1"/>
  <c r="DT1259" i="1"/>
  <c r="DU1259" i="1"/>
  <c r="DT1260" i="1"/>
  <c r="DU1260" i="1"/>
  <c r="DT1261" i="1"/>
  <c r="DU1261" i="1"/>
  <c r="DT1262" i="1"/>
  <c r="DU1262" i="1"/>
  <c r="DT1263" i="1"/>
  <c r="DU1263" i="1"/>
  <c r="DT1264" i="1"/>
  <c r="DU1264" i="1"/>
  <c r="DT1265" i="1"/>
  <c r="DU1265" i="1"/>
  <c r="DT1266" i="1"/>
  <c r="DU1266" i="1"/>
  <c r="DT1267" i="1"/>
  <c r="DU1267" i="1"/>
  <c r="DT1268" i="1"/>
  <c r="DU1268" i="1"/>
  <c r="DT1269" i="1"/>
  <c r="DU1269" i="1"/>
  <c r="DT1270" i="1"/>
  <c r="DU1270" i="1"/>
  <c r="DT1271" i="1"/>
  <c r="DU1271" i="1"/>
  <c r="DT1272" i="1"/>
  <c r="DU1272" i="1"/>
  <c r="DT1273" i="1"/>
  <c r="DU1273" i="1"/>
  <c r="DT1274" i="1"/>
  <c r="DU1274" i="1"/>
  <c r="DT1275" i="1"/>
  <c r="DU1275" i="1"/>
  <c r="DT1276" i="1"/>
  <c r="DU1276" i="1"/>
  <c r="DT1277" i="1"/>
  <c r="DU1277" i="1"/>
  <c r="DT1278" i="1"/>
  <c r="DU1278" i="1"/>
  <c r="DT1279" i="1"/>
  <c r="DU1279" i="1"/>
  <c r="DT1280" i="1"/>
  <c r="DU1280" i="1"/>
  <c r="DT1281" i="1"/>
  <c r="DU1281" i="1"/>
  <c r="DT1282" i="1"/>
  <c r="DU1282" i="1"/>
  <c r="DT1283" i="1"/>
  <c r="DU1283" i="1"/>
  <c r="DT1284" i="1"/>
  <c r="DU1284" i="1"/>
  <c r="DT1285" i="1"/>
  <c r="DU1285" i="1"/>
  <c r="DT1286" i="1"/>
  <c r="DU1286" i="1"/>
  <c r="DT1287" i="1"/>
  <c r="DU1287" i="1"/>
  <c r="DT1288" i="1"/>
  <c r="DU1288" i="1"/>
  <c r="DT1289" i="1"/>
  <c r="DU1289" i="1"/>
  <c r="DT1290" i="1"/>
  <c r="DU1290" i="1"/>
  <c r="DT1291" i="1"/>
  <c r="DU1291" i="1"/>
  <c r="DT1292" i="1"/>
  <c r="DU1292" i="1"/>
  <c r="DT1293" i="1"/>
  <c r="DU1293" i="1"/>
  <c r="DT1294" i="1"/>
  <c r="DU1294" i="1"/>
  <c r="DT1295" i="1"/>
  <c r="DU1295" i="1"/>
  <c r="DT1296" i="1"/>
  <c r="DU1296" i="1"/>
  <c r="DT1297" i="1"/>
  <c r="DU1297" i="1"/>
  <c r="DT1298" i="1"/>
  <c r="DU1298" i="1"/>
  <c r="DT1299" i="1"/>
  <c r="DU1299" i="1"/>
  <c r="DT1300" i="1"/>
  <c r="DU1300" i="1"/>
  <c r="DT1301" i="1"/>
  <c r="DU1301" i="1"/>
  <c r="DT1302" i="1"/>
  <c r="DU1302" i="1"/>
  <c r="DT1303" i="1"/>
  <c r="DU1303" i="1"/>
  <c r="DT1304" i="1"/>
  <c r="DU1304" i="1"/>
  <c r="DT1305" i="1"/>
  <c r="DU1305" i="1"/>
  <c r="DT1306" i="1"/>
  <c r="DU1306" i="1"/>
  <c r="DT1307" i="1"/>
  <c r="DU1307" i="1"/>
  <c r="DT1308" i="1"/>
  <c r="DU1308" i="1"/>
  <c r="DT1309" i="1"/>
  <c r="DU1309" i="1"/>
  <c r="DT1310" i="1"/>
  <c r="DU1310" i="1"/>
  <c r="DT1311" i="1"/>
  <c r="DU1311" i="1"/>
  <c r="DT1312" i="1"/>
  <c r="DU1312" i="1"/>
  <c r="DT1313" i="1"/>
  <c r="DU1313" i="1"/>
  <c r="DT1314" i="1"/>
  <c r="DU1314" i="1"/>
  <c r="DT1315" i="1"/>
  <c r="DU1315" i="1"/>
  <c r="DT1316" i="1"/>
  <c r="DU1316" i="1"/>
  <c r="DT1317" i="1"/>
  <c r="DU1317" i="1"/>
  <c r="DT1318" i="1"/>
  <c r="DU1318" i="1"/>
  <c r="DT1319" i="1"/>
  <c r="DU1319" i="1"/>
  <c r="DT1320" i="1"/>
  <c r="DU1320" i="1"/>
  <c r="DT1321" i="1"/>
  <c r="DU1321" i="1"/>
  <c r="DT1322" i="1"/>
  <c r="DU1322" i="1"/>
  <c r="DT1323" i="1"/>
  <c r="DU1323" i="1"/>
  <c r="DT1324" i="1"/>
  <c r="DU1324" i="1"/>
  <c r="DT1325" i="1"/>
  <c r="DU1325" i="1"/>
  <c r="DT1326" i="1"/>
  <c r="DU1326" i="1"/>
  <c r="DT1327" i="1"/>
  <c r="DU1327" i="1"/>
  <c r="DT1328" i="1"/>
  <c r="DU1328" i="1"/>
  <c r="DT1329" i="1"/>
  <c r="DU1329" i="1"/>
  <c r="DT1330" i="1"/>
  <c r="DU1330" i="1"/>
  <c r="DT1331" i="1"/>
  <c r="DU1331" i="1"/>
  <c r="DT1332" i="1"/>
  <c r="DU1332" i="1"/>
  <c r="DT1333" i="1"/>
  <c r="DU1333" i="1"/>
  <c r="DT1334" i="1"/>
  <c r="DU1334" i="1"/>
  <c r="DT1335" i="1"/>
  <c r="DU1335" i="1"/>
  <c r="DT1336" i="1"/>
  <c r="DU1336" i="1"/>
  <c r="DT1337" i="1"/>
  <c r="DU1337" i="1"/>
  <c r="DT1338" i="1"/>
  <c r="DU1338" i="1"/>
  <c r="DT1339" i="1"/>
  <c r="DU1339" i="1"/>
  <c r="DT1340" i="1"/>
  <c r="DU1340" i="1"/>
  <c r="DT1341" i="1"/>
  <c r="DU1341" i="1"/>
  <c r="DT1342" i="1"/>
  <c r="DU1342" i="1"/>
  <c r="DT1343" i="1"/>
  <c r="DU1343" i="1"/>
  <c r="DT1344" i="1"/>
  <c r="DU1344" i="1"/>
  <c r="DT1345" i="1"/>
  <c r="DU1345" i="1"/>
  <c r="DT1346" i="1"/>
  <c r="DU1346" i="1"/>
  <c r="DT1347" i="1"/>
  <c r="DU1347" i="1"/>
  <c r="DT1348" i="1"/>
  <c r="DU1348" i="1"/>
  <c r="DT1349" i="1"/>
  <c r="DU1349" i="1"/>
  <c r="DT1350" i="1"/>
  <c r="DU1350" i="1"/>
  <c r="DT1351" i="1"/>
  <c r="DU1351" i="1"/>
  <c r="DT1352" i="1"/>
  <c r="DU1352" i="1"/>
  <c r="DT1353" i="1"/>
  <c r="DU1353" i="1"/>
  <c r="DT1354" i="1"/>
  <c r="DU1354" i="1"/>
  <c r="DT1355" i="1"/>
  <c r="DU1355" i="1"/>
  <c r="DT1356" i="1"/>
  <c r="DU1356" i="1"/>
  <c r="DT1357" i="1"/>
  <c r="DU1357" i="1"/>
  <c r="DT1358" i="1"/>
  <c r="DU1358" i="1"/>
  <c r="DT1359" i="1"/>
  <c r="DU1359" i="1"/>
  <c r="DT1360" i="1"/>
  <c r="DU1360" i="1"/>
  <c r="DT1361" i="1"/>
  <c r="DU1361" i="1"/>
  <c r="DT1362" i="1"/>
  <c r="DU1362" i="1"/>
  <c r="DT1363" i="1"/>
  <c r="DU1363" i="1"/>
  <c r="DT1364" i="1"/>
  <c r="DU1364" i="1"/>
  <c r="DT1365" i="1"/>
  <c r="DU1365" i="1"/>
  <c r="DT1366" i="1"/>
  <c r="DU1366" i="1"/>
  <c r="DT1367" i="1"/>
  <c r="DU1367" i="1"/>
  <c r="DT1368" i="1"/>
  <c r="DU1368" i="1"/>
  <c r="DT1369" i="1"/>
  <c r="DU1369" i="1"/>
  <c r="DT1370" i="1"/>
  <c r="DU1370" i="1"/>
  <c r="DT1371" i="1"/>
  <c r="DU1371" i="1"/>
  <c r="DT1372" i="1"/>
  <c r="DU1372" i="1"/>
  <c r="DT1373" i="1"/>
  <c r="DU1373" i="1"/>
  <c r="DT1374" i="1"/>
  <c r="DU1374" i="1"/>
  <c r="DT1375" i="1"/>
  <c r="DU1375" i="1"/>
  <c r="DT1376" i="1"/>
  <c r="DU1376" i="1"/>
  <c r="DT1377" i="1"/>
  <c r="DU1377" i="1"/>
  <c r="DT1378" i="1"/>
  <c r="DU1378" i="1"/>
  <c r="DT1379" i="1"/>
  <c r="DU1379" i="1"/>
  <c r="DT1380" i="1"/>
  <c r="DU1380" i="1"/>
  <c r="DT1381" i="1"/>
  <c r="DU1381" i="1"/>
  <c r="DT1382" i="1"/>
  <c r="DU1382" i="1"/>
  <c r="DT1383" i="1"/>
  <c r="DU1383" i="1"/>
  <c r="DT1384" i="1"/>
  <c r="DU1384" i="1"/>
  <c r="DT1385" i="1"/>
  <c r="DU1385" i="1"/>
  <c r="DT1386" i="1"/>
  <c r="DU1386" i="1"/>
  <c r="DT1387" i="1"/>
  <c r="DU1387" i="1"/>
  <c r="DT1388" i="1"/>
  <c r="DU1388" i="1"/>
  <c r="DT1389" i="1"/>
  <c r="DU1389" i="1"/>
  <c r="DT1390" i="1"/>
  <c r="DU1390" i="1"/>
  <c r="DT1391" i="1"/>
  <c r="DU1391" i="1"/>
  <c r="DT1392" i="1"/>
  <c r="DU1392" i="1"/>
  <c r="DT1393" i="1"/>
  <c r="DU1393" i="1"/>
  <c r="DT1394" i="1"/>
  <c r="DU1394" i="1"/>
  <c r="DT1395" i="1"/>
  <c r="DU1395" i="1"/>
  <c r="DT1396" i="1"/>
  <c r="DU1396" i="1"/>
  <c r="DT1397" i="1"/>
  <c r="DU1397" i="1"/>
  <c r="DT1398" i="1"/>
  <c r="DU1398" i="1"/>
  <c r="DT1399" i="1"/>
  <c r="DU1399" i="1"/>
  <c r="DT1400" i="1"/>
  <c r="DU1400" i="1"/>
  <c r="DT1401" i="1"/>
  <c r="DU1401" i="1"/>
  <c r="DT1402" i="1"/>
  <c r="DU1402" i="1"/>
  <c r="DT1403" i="1"/>
  <c r="DU1403" i="1"/>
  <c r="DT1404" i="1"/>
  <c r="DU1404" i="1"/>
  <c r="DT1405" i="1"/>
  <c r="DU1405" i="1"/>
  <c r="DT1406" i="1"/>
  <c r="DU1406" i="1"/>
  <c r="DT1407" i="1"/>
  <c r="DU1407" i="1"/>
  <c r="DT1408" i="1"/>
  <c r="DU1408" i="1"/>
  <c r="DT1409" i="1"/>
  <c r="DU1409" i="1"/>
  <c r="DT1410" i="1"/>
  <c r="DU1410" i="1"/>
  <c r="DT1411" i="1"/>
  <c r="DU1411" i="1"/>
  <c r="DT1412" i="1"/>
  <c r="DU1412" i="1"/>
  <c r="DT1413" i="1"/>
  <c r="DU1413" i="1"/>
  <c r="DT1414" i="1"/>
  <c r="DU1414" i="1"/>
  <c r="DT1415" i="1"/>
  <c r="DU1415" i="1"/>
  <c r="DT1416" i="1"/>
  <c r="DU1416" i="1"/>
  <c r="DT1417" i="1"/>
  <c r="DU1417" i="1"/>
  <c r="DT1418" i="1"/>
  <c r="DU1418" i="1"/>
  <c r="DT1419" i="1"/>
  <c r="DU1419" i="1"/>
  <c r="DT1420" i="1"/>
  <c r="DU1420" i="1"/>
  <c r="DT1421" i="1"/>
  <c r="DU1421" i="1"/>
  <c r="DT1422" i="1"/>
  <c r="DU1422" i="1"/>
  <c r="DT1423" i="1"/>
  <c r="DU1423" i="1"/>
  <c r="DT1424" i="1"/>
  <c r="DU1424" i="1"/>
  <c r="DT1425" i="1"/>
  <c r="DU1425" i="1"/>
  <c r="DT1426" i="1"/>
  <c r="DU1426" i="1"/>
  <c r="DT1427" i="1"/>
  <c r="DU1427" i="1"/>
  <c r="DT1428" i="1"/>
  <c r="DU1428" i="1"/>
  <c r="DT1429" i="1"/>
  <c r="DU1429" i="1"/>
  <c r="DT1430" i="1"/>
  <c r="DU1430" i="1"/>
  <c r="DT1431" i="1"/>
  <c r="DU1431" i="1"/>
  <c r="DT1432" i="1"/>
  <c r="DU1432" i="1"/>
  <c r="DT1433" i="1"/>
  <c r="DU1433" i="1"/>
  <c r="DT1434" i="1"/>
  <c r="DU1434" i="1"/>
  <c r="DT1435" i="1"/>
  <c r="DU1435" i="1"/>
  <c r="DT1436" i="1"/>
  <c r="DU1436" i="1"/>
  <c r="DT1437" i="1"/>
  <c r="DU1437" i="1"/>
  <c r="DT1438" i="1"/>
  <c r="DU1438" i="1"/>
  <c r="DT1439" i="1"/>
  <c r="DU1439" i="1"/>
  <c r="DT1440" i="1"/>
  <c r="DU1440" i="1"/>
  <c r="DT1441" i="1"/>
  <c r="DU1441" i="1"/>
  <c r="DT1442" i="1"/>
  <c r="DU1442" i="1"/>
  <c r="DT1443" i="1"/>
  <c r="DU1443" i="1"/>
  <c r="DT1444" i="1"/>
  <c r="DU1444" i="1"/>
  <c r="DT1445" i="1"/>
  <c r="DU1445" i="1"/>
  <c r="DT1446" i="1"/>
  <c r="DU1446" i="1"/>
  <c r="DT1447" i="1"/>
  <c r="DU1447" i="1"/>
  <c r="DT1448" i="1"/>
  <c r="DU1448" i="1"/>
  <c r="DT1449" i="1"/>
  <c r="DU1449" i="1"/>
  <c r="DT1450" i="1"/>
  <c r="DU1450" i="1"/>
  <c r="DT1451" i="1"/>
  <c r="DU1451" i="1"/>
  <c r="DT1452" i="1"/>
  <c r="DU1452" i="1"/>
  <c r="DT1453" i="1"/>
  <c r="DU1453" i="1"/>
  <c r="DT1454" i="1"/>
  <c r="DU1454" i="1"/>
  <c r="DT1455" i="1"/>
  <c r="DU1455" i="1"/>
  <c r="DT1456" i="1"/>
  <c r="DU1456" i="1"/>
  <c r="DT1457" i="1"/>
  <c r="DU1457" i="1"/>
  <c r="DT1458" i="1"/>
  <c r="DU1458" i="1"/>
  <c r="DT1459" i="1"/>
  <c r="DU1459" i="1"/>
  <c r="DT1460" i="1"/>
  <c r="DU1460" i="1"/>
  <c r="DT1461" i="1"/>
  <c r="DU1461" i="1"/>
  <c r="DT1462" i="1"/>
  <c r="DU1462" i="1"/>
  <c r="DT1463" i="1"/>
  <c r="DU1463" i="1"/>
  <c r="DT1464" i="1"/>
  <c r="DU1464" i="1"/>
  <c r="DT1465" i="1"/>
  <c r="DU1465" i="1"/>
  <c r="DT1466" i="1"/>
  <c r="DU1466" i="1"/>
  <c r="DT1467" i="1"/>
  <c r="DU1467" i="1"/>
  <c r="DT1468" i="1"/>
  <c r="DU1468" i="1"/>
  <c r="DT1469" i="1"/>
  <c r="DU1469" i="1"/>
  <c r="DT1470" i="1"/>
  <c r="DU1470" i="1"/>
  <c r="DT1471" i="1"/>
  <c r="DU1471" i="1"/>
  <c r="DT1472" i="1"/>
  <c r="DU1472" i="1"/>
  <c r="DT1473" i="1"/>
  <c r="DU1473" i="1"/>
  <c r="DT1474" i="1"/>
  <c r="DU1474" i="1"/>
  <c r="DT1475" i="1"/>
  <c r="DU1475" i="1"/>
  <c r="DT1476" i="1"/>
  <c r="DU1476" i="1"/>
  <c r="DT1477" i="1"/>
  <c r="DU1477" i="1"/>
  <c r="DT1478" i="1"/>
  <c r="DU1478" i="1"/>
  <c r="DT1479" i="1"/>
  <c r="DU1479" i="1"/>
  <c r="DT1480" i="1"/>
  <c r="DU1480" i="1"/>
  <c r="DT1481" i="1"/>
  <c r="DU1481" i="1"/>
  <c r="DT1482" i="1"/>
  <c r="DU1482" i="1"/>
  <c r="DT1483" i="1"/>
  <c r="DU1483" i="1"/>
  <c r="DT1484" i="1"/>
  <c r="DU1484" i="1"/>
  <c r="DT1485" i="1"/>
  <c r="DU1485" i="1"/>
  <c r="DT1486" i="1"/>
  <c r="DU1486" i="1"/>
  <c r="DT1487" i="1"/>
  <c r="DU1487" i="1"/>
  <c r="DT1488" i="1"/>
  <c r="DU1488" i="1"/>
  <c r="DT1489" i="1"/>
  <c r="DU1489" i="1"/>
  <c r="DT1490" i="1"/>
  <c r="DU1490" i="1"/>
  <c r="DT1491" i="1"/>
  <c r="DU1491" i="1"/>
  <c r="DT1492" i="1"/>
  <c r="DU1492" i="1"/>
  <c r="DT1493" i="1"/>
  <c r="DU1493" i="1"/>
  <c r="DT1494" i="1"/>
  <c r="DU1494" i="1"/>
  <c r="DT1495" i="1"/>
  <c r="DU1495" i="1"/>
  <c r="DT1496" i="1"/>
  <c r="DU1496" i="1"/>
  <c r="DT1497" i="1"/>
  <c r="DU1497" i="1"/>
  <c r="DT1498" i="1"/>
  <c r="DU1498" i="1"/>
  <c r="DT1499" i="1"/>
  <c r="DU1499" i="1"/>
  <c r="DT1500" i="1"/>
  <c r="DU1500" i="1"/>
  <c r="DT1501" i="1"/>
  <c r="DU1501" i="1"/>
  <c r="DT1502" i="1"/>
  <c r="DU1502" i="1"/>
  <c r="DT1503" i="1"/>
  <c r="DU1503" i="1"/>
  <c r="DT1504" i="1"/>
  <c r="DU1504" i="1"/>
  <c r="DT1505" i="1"/>
  <c r="DU1505" i="1"/>
  <c r="DT1506" i="1"/>
  <c r="DU1506" i="1"/>
  <c r="DT1507" i="1"/>
  <c r="DU1507" i="1"/>
  <c r="DT1508" i="1"/>
  <c r="DU1508" i="1"/>
  <c r="DT1509" i="1"/>
  <c r="DU1509" i="1"/>
  <c r="DT1510" i="1"/>
  <c r="DU1510" i="1"/>
  <c r="DT1511" i="1"/>
  <c r="DU1511" i="1"/>
  <c r="DT1512" i="1"/>
  <c r="DU1512" i="1"/>
  <c r="DT1513" i="1"/>
  <c r="DU1513" i="1"/>
  <c r="DT1514" i="1"/>
  <c r="DU1514" i="1"/>
  <c r="DT1515" i="1"/>
  <c r="DU1515" i="1"/>
  <c r="DT1516" i="1"/>
  <c r="DU1516" i="1"/>
  <c r="DT1517" i="1"/>
  <c r="DU1517" i="1"/>
  <c r="DT1518" i="1"/>
  <c r="DU1518" i="1"/>
  <c r="DT1519" i="1"/>
  <c r="DU1519" i="1"/>
  <c r="DT1520" i="1"/>
  <c r="DU1520" i="1"/>
  <c r="DT1521" i="1"/>
  <c r="DU1521" i="1"/>
  <c r="DT1522" i="1"/>
  <c r="DU1522" i="1"/>
  <c r="DT1523" i="1"/>
  <c r="DU1523" i="1"/>
  <c r="DT1524" i="1"/>
  <c r="DU1524" i="1"/>
  <c r="DT1525" i="1"/>
  <c r="DU1525" i="1"/>
  <c r="DT1526" i="1"/>
  <c r="DU1526" i="1"/>
  <c r="DT1527" i="1"/>
  <c r="DU1527" i="1"/>
  <c r="DT1528" i="1"/>
  <c r="DU1528" i="1"/>
  <c r="DT1529" i="1"/>
  <c r="DU1529" i="1"/>
  <c r="DT1530" i="1"/>
  <c r="DU1530" i="1"/>
  <c r="DT1531" i="1"/>
  <c r="DU1531" i="1"/>
  <c r="DT1532" i="1"/>
  <c r="DU1532" i="1"/>
  <c r="DT1533" i="1"/>
  <c r="DU1533" i="1"/>
  <c r="DT1534" i="1"/>
  <c r="DU1534" i="1"/>
  <c r="DT1535" i="1"/>
  <c r="DU1535" i="1"/>
  <c r="DT1536" i="1"/>
  <c r="DU1536" i="1"/>
  <c r="DT1537" i="1"/>
  <c r="DU1537" i="1"/>
  <c r="DT1538" i="1"/>
  <c r="DU1538" i="1"/>
  <c r="DT1539" i="1"/>
  <c r="DU1539" i="1"/>
  <c r="DT1540" i="1"/>
  <c r="DU1540" i="1"/>
  <c r="DT1541" i="1"/>
  <c r="DU1541" i="1"/>
  <c r="DT1542" i="1"/>
  <c r="DU1542" i="1"/>
  <c r="DT1543" i="1"/>
  <c r="DU1543" i="1"/>
  <c r="DT1544" i="1"/>
  <c r="DU1544" i="1"/>
  <c r="DT1545" i="1"/>
  <c r="DU1545" i="1"/>
  <c r="DT1546" i="1"/>
  <c r="DU1546" i="1"/>
  <c r="DT1547" i="1"/>
  <c r="DU1547" i="1"/>
  <c r="DT1548" i="1"/>
  <c r="DU1548" i="1"/>
  <c r="DT1549" i="1"/>
  <c r="DU1549" i="1"/>
  <c r="DT1550" i="1"/>
  <c r="DU1550" i="1"/>
  <c r="DT1551" i="1"/>
  <c r="DU1551" i="1"/>
  <c r="DT1552" i="1"/>
  <c r="DU1552" i="1"/>
  <c r="DT1553" i="1"/>
  <c r="DU1553" i="1"/>
  <c r="DT1554" i="1"/>
  <c r="DU1554" i="1"/>
  <c r="DT1555" i="1"/>
  <c r="DU1555" i="1"/>
  <c r="DT1556" i="1"/>
  <c r="DU1556" i="1"/>
  <c r="DT1557" i="1"/>
  <c r="DU1557" i="1"/>
  <c r="DT1558" i="1"/>
  <c r="DU1558" i="1"/>
  <c r="DT1559" i="1"/>
  <c r="DU1559" i="1"/>
  <c r="DT1560" i="1"/>
  <c r="DU1560" i="1"/>
  <c r="DT1561" i="1"/>
  <c r="DU1561" i="1"/>
  <c r="DT1562" i="1"/>
  <c r="DU1562" i="1"/>
  <c r="DT1563" i="1"/>
  <c r="DU1563" i="1"/>
  <c r="DT1564" i="1"/>
  <c r="DU1564" i="1"/>
  <c r="DT1565" i="1"/>
  <c r="DU1565" i="1"/>
  <c r="DT1566" i="1"/>
  <c r="DU1566" i="1"/>
  <c r="DT1567" i="1"/>
  <c r="DU1567" i="1"/>
  <c r="DT1568" i="1"/>
  <c r="DU1568" i="1"/>
  <c r="DT1569" i="1"/>
  <c r="DU1569" i="1"/>
  <c r="DT1570" i="1"/>
  <c r="DU1570" i="1"/>
  <c r="DT1571" i="1"/>
  <c r="DU1571" i="1"/>
  <c r="DT1572" i="1"/>
  <c r="DU1572" i="1"/>
  <c r="DT1573" i="1"/>
  <c r="DU1573" i="1"/>
  <c r="DT1574" i="1"/>
  <c r="DU1574" i="1"/>
  <c r="DT1575" i="1"/>
  <c r="DU1575" i="1"/>
  <c r="DT1576" i="1"/>
  <c r="DU1576" i="1"/>
  <c r="DT1577" i="1"/>
  <c r="DU1577" i="1"/>
  <c r="DT1578" i="1"/>
  <c r="DU1578" i="1"/>
  <c r="DT1579" i="1"/>
  <c r="DU1579" i="1"/>
  <c r="DT1580" i="1"/>
  <c r="DU1580" i="1"/>
  <c r="DT1581" i="1"/>
  <c r="DU1581" i="1"/>
  <c r="DT1582" i="1"/>
  <c r="DU1582" i="1"/>
  <c r="DT1583" i="1"/>
  <c r="DU1583" i="1"/>
  <c r="DT1584" i="1"/>
  <c r="DU1584" i="1"/>
  <c r="DT1585" i="1"/>
  <c r="DU1585" i="1"/>
  <c r="DT1586" i="1"/>
  <c r="DU1586" i="1"/>
  <c r="DT1587" i="1"/>
  <c r="DU1587" i="1"/>
  <c r="DT1588" i="1"/>
  <c r="DU1588" i="1"/>
  <c r="DT1589" i="1"/>
  <c r="DU1589" i="1"/>
  <c r="DT1590" i="1"/>
  <c r="DU1590" i="1"/>
  <c r="DT1591" i="1"/>
  <c r="DU1591" i="1"/>
  <c r="DT1592" i="1"/>
  <c r="DU1592" i="1"/>
  <c r="DT1593" i="1"/>
  <c r="DU1593" i="1"/>
  <c r="DT1594" i="1"/>
  <c r="DU1594" i="1"/>
  <c r="DT1595" i="1"/>
  <c r="DU1595" i="1"/>
  <c r="DT1596" i="1"/>
  <c r="DU1596" i="1"/>
  <c r="DT1597" i="1"/>
  <c r="DU1597" i="1"/>
  <c r="DT1598" i="1"/>
  <c r="DU1598" i="1"/>
  <c r="DT1599" i="1"/>
  <c r="DU1599" i="1"/>
  <c r="DT1600" i="1"/>
  <c r="DU1600" i="1"/>
  <c r="DT1601" i="1"/>
  <c r="DU1601" i="1"/>
  <c r="DT1602" i="1"/>
  <c r="DU1602" i="1"/>
  <c r="DT1603" i="1"/>
  <c r="DU1603" i="1"/>
  <c r="DT1604" i="1"/>
  <c r="DU1604" i="1"/>
  <c r="DT1605" i="1"/>
  <c r="DU1605" i="1"/>
  <c r="DT1606" i="1"/>
  <c r="DU1606" i="1"/>
  <c r="DT1607" i="1"/>
  <c r="DU1607" i="1"/>
  <c r="DT813" i="1"/>
  <c r="DU813" i="1"/>
  <c r="DT32" i="1"/>
  <c r="DU32" i="1"/>
  <c r="DT33" i="1"/>
  <c r="DU33" i="1"/>
  <c r="DT34" i="1"/>
  <c r="DU34" i="1"/>
  <c r="DT35" i="1"/>
  <c r="DU35" i="1"/>
  <c r="DT36" i="1"/>
  <c r="DU36" i="1"/>
  <c r="DT37" i="1"/>
  <c r="DU37" i="1"/>
  <c r="DT38" i="1"/>
  <c r="DU38" i="1"/>
  <c r="DT39" i="1"/>
  <c r="DU39" i="1"/>
  <c r="DT40" i="1"/>
  <c r="DU40" i="1"/>
  <c r="DT41" i="1"/>
  <c r="DU41" i="1"/>
  <c r="DT42" i="1"/>
  <c r="DU42" i="1"/>
  <c r="DT43" i="1"/>
  <c r="DU43" i="1"/>
  <c r="DT44" i="1"/>
  <c r="DU44" i="1"/>
  <c r="DT45" i="1"/>
  <c r="DU45" i="1"/>
  <c r="DT46" i="1"/>
  <c r="DU46" i="1"/>
  <c r="DT47" i="1"/>
  <c r="DU47" i="1"/>
  <c r="DT48" i="1"/>
  <c r="DU48" i="1"/>
  <c r="DT49" i="1"/>
  <c r="DU49" i="1"/>
  <c r="DT50" i="1"/>
  <c r="DU50" i="1"/>
  <c r="DT51" i="1"/>
  <c r="DU51" i="1"/>
  <c r="DT52" i="1"/>
  <c r="DU52" i="1"/>
  <c r="DT53" i="1"/>
  <c r="DU53" i="1"/>
  <c r="DT54" i="1"/>
  <c r="DU54" i="1"/>
  <c r="DT55" i="1"/>
  <c r="DU55" i="1"/>
  <c r="DT56" i="1"/>
  <c r="DU56" i="1"/>
  <c r="DT57" i="1"/>
  <c r="DU57" i="1"/>
  <c r="DT58" i="1"/>
  <c r="DU58" i="1"/>
  <c r="DT59" i="1"/>
  <c r="DU59" i="1"/>
  <c r="DT60" i="1"/>
  <c r="DU60" i="1"/>
  <c r="DT61" i="1"/>
  <c r="DU61" i="1"/>
  <c r="DT62" i="1"/>
  <c r="DU62" i="1"/>
  <c r="DT63" i="1"/>
  <c r="DU63" i="1"/>
  <c r="DT64" i="1"/>
  <c r="DU64" i="1"/>
  <c r="DT65" i="1"/>
  <c r="DU65" i="1"/>
  <c r="DT66" i="1"/>
  <c r="DU66" i="1"/>
  <c r="DT67" i="1"/>
  <c r="DU67" i="1"/>
  <c r="DT68" i="1"/>
  <c r="DU68" i="1"/>
  <c r="DT69" i="1"/>
  <c r="DU69" i="1"/>
  <c r="DT70" i="1"/>
  <c r="DU70" i="1"/>
  <c r="DT71" i="1"/>
  <c r="DU71" i="1"/>
  <c r="DT72" i="1"/>
  <c r="DU72" i="1"/>
  <c r="DT73" i="1"/>
  <c r="DU73" i="1"/>
  <c r="DT74" i="1"/>
  <c r="DU74" i="1"/>
  <c r="DT75" i="1"/>
  <c r="DU75" i="1"/>
  <c r="DT76" i="1"/>
  <c r="DU76" i="1"/>
  <c r="DT77" i="1"/>
  <c r="DU77" i="1"/>
  <c r="DT78" i="1"/>
  <c r="DU78" i="1"/>
  <c r="DT79" i="1"/>
  <c r="DU79" i="1"/>
  <c r="DT80" i="1"/>
  <c r="DU80" i="1"/>
  <c r="DT81" i="1"/>
  <c r="DU81" i="1"/>
  <c r="DT82" i="1"/>
  <c r="DU82" i="1"/>
  <c r="DT83" i="1"/>
  <c r="DU83" i="1"/>
  <c r="DT84" i="1"/>
  <c r="DU84" i="1"/>
  <c r="DT85" i="1"/>
  <c r="DU85" i="1"/>
  <c r="DT86" i="1"/>
  <c r="DU86" i="1"/>
  <c r="DT87" i="1"/>
  <c r="DU87" i="1"/>
  <c r="DT88" i="1"/>
  <c r="DU88" i="1"/>
  <c r="DT89" i="1"/>
  <c r="DU89" i="1"/>
  <c r="DT90" i="1"/>
  <c r="DU90" i="1"/>
  <c r="DT91" i="1"/>
  <c r="DU91" i="1"/>
  <c r="DT92" i="1"/>
  <c r="DU92" i="1"/>
  <c r="DT93" i="1"/>
  <c r="DU93" i="1"/>
  <c r="DT94" i="1"/>
  <c r="DU94" i="1"/>
  <c r="DT95" i="1"/>
  <c r="DU95" i="1"/>
  <c r="DT96" i="1"/>
  <c r="DU96" i="1"/>
  <c r="DT97" i="1"/>
  <c r="DU97" i="1"/>
  <c r="DT98" i="1"/>
  <c r="DU98" i="1"/>
  <c r="DT99" i="1"/>
  <c r="DU99" i="1"/>
  <c r="DT100" i="1"/>
  <c r="DU100" i="1"/>
  <c r="DT101" i="1"/>
  <c r="DU101" i="1"/>
  <c r="DT102" i="1"/>
  <c r="DU102" i="1"/>
  <c r="DT103" i="1"/>
  <c r="DU103" i="1"/>
  <c r="DT104" i="1"/>
  <c r="DU104" i="1"/>
  <c r="DT105" i="1"/>
  <c r="DU105" i="1"/>
  <c r="DT106" i="1"/>
  <c r="DU106" i="1"/>
  <c r="DT107" i="1"/>
  <c r="DU107" i="1"/>
  <c r="DT108" i="1"/>
  <c r="DU108" i="1"/>
  <c r="DT109" i="1"/>
  <c r="DU109" i="1"/>
  <c r="DT110" i="1"/>
  <c r="DU110" i="1"/>
  <c r="DT111" i="1"/>
  <c r="DU111" i="1"/>
  <c r="DT112" i="1"/>
  <c r="DU112" i="1"/>
  <c r="DT113" i="1"/>
  <c r="DU113" i="1"/>
  <c r="DT114" i="1"/>
  <c r="DU114" i="1"/>
  <c r="DT115" i="1"/>
  <c r="DU115" i="1"/>
  <c r="DT116" i="1"/>
  <c r="DU116" i="1"/>
  <c r="DT117" i="1"/>
  <c r="DU117" i="1"/>
  <c r="DT118" i="1"/>
  <c r="DU118" i="1"/>
  <c r="DT119" i="1"/>
  <c r="DU119" i="1"/>
  <c r="DT120" i="1"/>
  <c r="DU120" i="1"/>
  <c r="DT121" i="1"/>
  <c r="DU121" i="1"/>
  <c r="DT122" i="1"/>
  <c r="DU122" i="1"/>
  <c r="DT123" i="1"/>
  <c r="DU123" i="1"/>
  <c r="DT124" i="1"/>
  <c r="DU124" i="1"/>
  <c r="DT125" i="1"/>
  <c r="DU125" i="1"/>
  <c r="DT126" i="1"/>
  <c r="DU126" i="1"/>
  <c r="DT127" i="1"/>
  <c r="DU127" i="1"/>
  <c r="DT128" i="1"/>
  <c r="DU128" i="1"/>
  <c r="DT129" i="1"/>
  <c r="DU129" i="1"/>
  <c r="DT130" i="1"/>
  <c r="DU130" i="1"/>
  <c r="DT131" i="1"/>
  <c r="DU131" i="1"/>
  <c r="DT132" i="1"/>
  <c r="DU132" i="1"/>
  <c r="DT133" i="1"/>
  <c r="DU133" i="1"/>
  <c r="DT134" i="1"/>
  <c r="DU134" i="1"/>
  <c r="DT135" i="1"/>
  <c r="DU135" i="1"/>
  <c r="DT136" i="1"/>
  <c r="DU136" i="1"/>
  <c r="DT137" i="1"/>
  <c r="DU137" i="1"/>
  <c r="DT138" i="1"/>
  <c r="DU138" i="1"/>
  <c r="DT139" i="1"/>
  <c r="DU139" i="1"/>
  <c r="DT140" i="1"/>
  <c r="DU140" i="1"/>
  <c r="DT141" i="1"/>
  <c r="DU141" i="1"/>
  <c r="DT142" i="1"/>
  <c r="DU142" i="1"/>
  <c r="DT143" i="1"/>
  <c r="DU143" i="1"/>
  <c r="DT144" i="1"/>
  <c r="DU144" i="1"/>
  <c r="DT145" i="1"/>
  <c r="DU145" i="1"/>
  <c r="DT146" i="1"/>
  <c r="DU146" i="1"/>
  <c r="DT147" i="1"/>
  <c r="DU147" i="1"/>
  <c r="DT148" i="1"/>
  <c r="DU148" i="1"/>
  <c r="DT149" i="1"/>
  <c r="DU149" i="1"/>
  <c r="DT150" i="1"/>
  <c r="DU150" i="1"/>
  <c r="DT151" i="1"/>
  <c r="DU151" i="1"/>
  <c r="DT152" i="1"/>
  <c r="DU152" i="1"/>
  <c r="DT153" i="1"/>
  <c r="DU153" i="1"/>
  <c r="DT154" i="1"/>
  <c r="DU154" i="1"/>
  <c r="DT155" i="1"/>
  <c r="DU155" i="1"/>
  <c r="DT156" i="1"/>
  <c r="DU156" i="1"/>
  <c r="DT157" i="1"/>
  <c r="DU157" i="1"/>
  <c r="DT158" i="1"/>
  <c r="DU158" i="1"/>
  <c r="DT159" i="1"/>
  <c r="DU159" i="1"/>
  <c r="DT160" i="1"/>
  <c r="DU160" i="1"/>
  <c r="DT161" i="1"/>
  <c r="DU161" i="1"/>
  <c r="DT162" i="1"/>
  <c r="DU162" i="1"/>
  <c r="DT163" i="1"/>
  <c r="DU163" i="1"/>
  <c r="DT164" i="1"/>
  <c r="DU164" i="1"/>
  <c r="DT165" i="1"/>
  <c r="DU165" i="1"/>
  <c r="DT166" i="1"/>
  <c r="DU166" i="1"/>
  <c r="DT167" i="1"/>
  <c r="DU167" i="1"/>
  <c r="DT168" i="1"/>
  <c r="DU168" i="1"/>
  <c r="DT169" i="1"/>
  <c r="DU169" i="1"/>
  <c r="DT170" i="1"/>
  <c r="DU170" i="1"/>
  <c r="DT171" i="1"/>
  <c r="DU171" i="1"/>
  <c r="DT172" i="1"/>
  <c r="DU172" i="1"/>
  <c r="DT173" i="1"/>
  <c r="DU173" i="1"/>
  <c r="DT174" i="1"/>
  <c r="DU174" i="1"/>
  <c r="DT175" i="1"/>
  <c r="DU175" i="1"/>
  <c r="DT176" i="1"/>
  <c r="DU176" i="1"/>
  <c r="DT177" i="1"/>
  <c r="DU177" i="1"/>
  <c r="DT178" i="1"/>
  <c r="DU178" i="1"/>
  <c r="DT179" i="1"/>
  <c r="DU179" i="1"/>
  <c r="DT180" i="1"/>
  <c r="DU180" i="1"/>
  <c r="DT181" i="1"/>
  <c r="DU181" i="1"/>
  <c r="DT182" i="1"/>
  <c r="DU182" i="1"/>
  <c r="DT183" i="1"/>
  <c r="DU183" i="1"/>
  <c r="DT184" i="1"/>
  <c r="DU184" i="1"/>
  <c r="DT185" i="1"/>
  <c r="DU185" i="1"/>
  <c r="DT186" i="1"/>
  <c r="DU186" i="1"/>
  <c r="DT187" i="1"/>
  <c r="DU187" i="1"/>
  <c r="DT188" i="1"/>
  <c r="DU188" i="1"/>
  <c r="DT189" i="1"/>
  <c r="DU189" i="1"/>
  <c r="DT190" i="1"/>
  <c r="DU190" i="1"/>
  <c r="DT191" i="1"/>
  <c r="DU191" i="1"/>
  <c r="DT192" i="1"/>
  <c r="DU192" i="1"/>
  <c r="DT193" i="1"/>
  <c r="DU193" i="1"/>
  <c r="DT194" i="1"/>
  <c r="DU194" i="1"/>
  <c r="DT195" i="1"/>
  <c r="DU195" i="1"/>
  <c r="DT196" i="1"/>
  <c r="DU196" i="1"/>
  <c r="DT197" i="1"/>
  <c r="DU197" i="1"/>
  <c r="DT198" i="1"/>
  <c r="DU198" i="1"/>
  <c r="DT199" i="1"/>
  <c r="DU199" i="1"/>
  <c r="DT200" i="1"/>
  <c r="DU200" i="1"/>
  <c r="DT201" i="1"/>
  <c r="DU201" i="1"/>
  <c r="DT202" i="1"/>
  <c r="DU202" i="1"/>
  <c r="DT203" i="1"/>
  <c r="DU203" i="1"/>
  <c r="DT204" i="1"/>
  <c r="DU204" i="1"/>
  <c r="DT205" i="1"/>
  <c r="DU205" i="1"/>
  <c r="DT206" i="1"/>
  <c r="DU206" i="1"/>
  <c r="DT207" i="1"/>
  <c r="DU207" i="1"/>
  <c r="DT208" i="1"/>
  <c r="DU208" i="1"/>
  <c r="DT209" i="1"/>
  <c r="DU209" i="1"/>
  <c r="DT210" i="1"/>
  <c r="DU210" i="1"/>
  <c r="DT211" i="1"/>
  <c r="DU211" i="1"/>
  <c r="DT212" i="1"/>
  <c r="DU212" i="1"/>
  <c r="DT213" i="1"/>
  <c r="DU213" i="1"/>
  <c r="DT214" i="1"/>
  <c r="DU214" i="1"/>
  <c r="DT215" i="1"/>
  <c r="DU215" i="1"/>
  <c r="DT216" i="1"/>
  <c r="DU216" i="1"/>
  <c r="DT217" i="1"/>
  <c r="DU217" i="1"/>
  <c r="DT218" i="1"/>
  <c r="DU218" i="1"/>
  <c r="DT219" i="1"/>
  <c r="DU219" i="1"/>
  <c r="DT220" i="1"/>
  <c r="DU220" i="1"/>
  <c r="DT221" i="1"/>
  <c r="DU221" i="1"/>
  <c r="DT222" i="1"/>
  <c r="DU222" i="1"/>
  <c r="DT223" i="1"/>
  <c r="DU223" i="1"/>
  <c r="DT224" i="1"/>
  <c r="DU224" i="1"/>
  <c r="DT225" i="1"/>
  <c r="DU225" i="1"/>
  <c r="DT226" i="1"/>
  <c r="DU226" i="1"/>
  <c r="DT227" i="1"/>
  <c r="DU227" i="1"/>
  <c r="DT228" i="1"/>
  <c r="DU228" i="1"/>
  <c r="DT229" i="1"/>
  <c r="DU229" i="1"/>
  <c r="DT230" i="1"/>
  <c r="DU230" i="1"/>
  <c r="DT231" i="1"/>
  <c r="DU231" i="1"/>
  <c r="DT232" i="1"/>
  <c r="DU232" i="1"/>
  <c r="DT233" i="1"/>
  <c r="DU233" i="1"/>
  <c r="DT234" i="1"/>
  <c r="DU234" i="1"/>
  <c r="DT235" i="1"/>
  <c r="DU235" i="1"/>
  <c r="DT236" i="1"/>
  <c r="DU236" i="1"/>
  <c r="DT237" i="1"/>
  <c r="DU237" i="1"/>
  <c r="DT238" i="1"/>
  <c r="DU238" i="1"/>
  <c r="DT239" i="1"/>
  <c r="DU239" i="1"/>
  <c r="DT240" i="1"/>
  <c r="DU240" i="1"/>
  <c r="DT241" i="1"/>
  <c r="DU241" i="1"/>
  <c r="DT242" i="1"/>
  <c r="DU242" i="1"/>
  <c r="DT243" i="1"/>
  <c r="DU243" i="1"/>
  <c r="DT244" i="1"/>
  <c r="DU244" i="1"/>
  <c r="DT245" i="1"/>
  <c r="DU245" i="1"/>
  <c r="DT246" i="1"/>
  <c r="DU246" i="1"/>
  <c r="DT247" i="1"/>
  <c r="DU247" i="1"/>
  <c r="DT248" i="1"/>
  <c r="DU248" i="1"/>
  <c r="DT249" i="1"/>
  <c r="DU249" i="1"/>
  <c r="DT250" i="1"/>
  <c r="DU250" i="1"/>
  <c r="DT251" i="1"/>
  <c r="DU251" i="1"/>
  <c r="DT252" i="1"/>
  <c r="DU252" i="1"/>
  <c r="DT253" i="1"/>
  <c r="DU253" i="1"/>
  <c r="DT254" i="1"/>
  <c r="DU254" i="1"/>
  <c r="DT255" i="1"/>
  <c r="DU255" i="1"/>
  <c r="DT256" i="1"/>
  <c r="DU256" i="1"/>
  <c r="DT257" i="1"/>
  <c r="DU257" i="1"/>
  <c r="DT258" i="1"/>
  <c r="DU258" i="1"/>
  <c r="DT259" i="1"/>
  <c r="DU259" i="1"/>
  <c r="DT260" i="1"/>
  <c r="DU260" i="1"/>
  <c r="DT261" i="1"/>
  <c r="DU261" i="1"/>
  <c r="DT262" i="1"/>
  <c r="DU262" i="1"/>
  <c r="DT263" i="1"/>
  <c r="DU263" i="1"/>
  <c r="DT264" i="1"/>
  <c r="DU264" i="1"/>
  <c r="DT265" i="1"/>
  <c r="DU265" i="1"/>
  <c r="DT266" i="1"/>
  <c r="DU266" i="1"/>
  <c r="DT267" i="1"/>
  <c r="DU267" i="1"/>
  <c r="DT268" i="1"/>
  <c r="DU268" i="1"/>
  <c r="DT269" i="1"/>
  <c r="DU269" i="1"/>
  <c r="DT270" i="1"/>
  <c r="DU270" i="1"/>
  <c r="DT271" i="1"/>
  <c r="DU271" i="1"/>
  <c r="DT272" i="1"/>
  <c r="DU272" i="1"/>
  <c r="DT273" i="1"/>
  <c r="DU273" i="1"/>
  <c r="DT274" i="1"/>
  <c r="DU274" i="1"/>
  <c r="DT275" i="1"/>
  <c r="DU275" i="1"/>
  <c r="DT276" i="1"/>
  <c r="DU276" i="1"/>
  <c r="DT277" i="1"/>
  <c r="DU277" i="1"/>
  <c r="DT278" i="1"/>
  <c r="DU278" i="1"/>
  <c r="DT279" i="1"/>
  <c r="DU279" i="1"/>
  <c r="DT280" i="1"/>
  <c r="DU280" i="1"/>
  <c r="DT281" i="1"/>
  <c r="DU281" i="1"/>
  <c r="DT282" i="1"/>
  <c r="DU282" i="1"/>
  <c r="DT283" i="1"/>
  <c r="DU283" i="1"/>
  <c r="DT284" i="1"/>
  <c r="DU284" i="1"/>
  <c r="DT285" i="1"/>
  <c r="DU285" i="1"/>
  <c r="DT286" i="1"/>
  <c r="DU286" i="1"/>
  <c r="DT287" i="1"/>
  <c r="DU287" i="1"/>
  <c r="DT288" i="1"/>
  <c r="DU288" i="1"/>
  <c r="DT289" i="1"/>
  <c r="DU289" i="1"/>
  <c r="DT290" i="1"/>
  <c r="DU290" i="1"/>
  <c r="DT291" i="1"/>
  <c r="DU291" i="1"/>
  <c r="DT292" i="1"/>
  <c r="DU292" i="1"/>
  <c r="DT293" i="1"/>
  <c r="DU293" i="1"/>
  <c r="DT294" i="1"/>
  <c r="DU294" i="1"/>
  <c r="DT295" i="1"/>
  <c r="DU295" i="1"/>
  <c r="DT296" i="1"/>
  <c r="DU296" i="1"/>
  <c r="DT297" i="1"/>
  <c r="DU297" i="1"/>
  <c r="DT298" i="1"/>
  <c r="DU298" i="1"/>
  <c r="DT299" i="1"/>
  <c r="DU299" i="1"/>
  <c r="DT300" i="1"/>
  <c r="DU300" i="1"/>
  <c r="DT301" i="1"/>
  <c r="DU301" i="1"/>
  <c r="DT302" i="1"/>
  <c r="DU302" i="1"/>
  <c r="DT303" i="1"/>
  <c r="DU303" i="1"/>
  <c r="DT304" i="1"/>
  <c r="DU304" i="1"/>
  <c r="DT305" i="1"/>
  <c r="DU305" i="1"/>
  <c r="DT306" i="1"/>
  <c r="DU306" i="1"/>
  <c r="DT307" i="1"/>
  <c r="DU307" i="1"/>
  <c r="DT308" i="1"/>
  <c r="DU308" i="1"/>
  <c r="DT309" i="1"/>
  <c r="DU309" i="1"/>
  <c r="DT310" i="1"/>
  <c r="DU310" i="1"/>
  <c r="DT311" i="1"/>
  <c r="DU311" i="1"/>
  <c r="DT312" i="1"/>
  <c r="DU312" i="1"/>
  <c r="DT313" i="1"/>
  <c r="DU313" i="1"/>
  <c r="DT314" i="1"/>
  <c r="DU314" i="1"/>
  <c r="DT315" i="1"/>
  <c r="DU315" i="1"/>
  <c r="DT316" i="1"/>
  <c r="DU316" i="1"/>
  <c r="DT317" i="1"/>
  <c r="DU317" i="1"/>
  <c r="DT318" i="1"/>
  <c r="DU318" i="1"/>
  <c r="DT319" i="1"/>
  <c r="DU319" i="1"/>
  <c r="DT320" i="1"/>
  <c r="DU320" i="1"/>
  <c r="DT321" i="1"/>
  <c r="DU321" i="1"/>
  <c r="DT322" i="1"/>
  <c r="DU322" i="1"/>
  <c r="DT323" i="1"/>
  <c r="DU323" i="1"/>
  <c r="DT324" i="1"/>
  <c r="DU324" i="1"/>
  <c r="DT325" i="1"/>
  <c r="DU325" i="1"/>
  <c r="DT326" i="1"/>
  <c r="DU326" i="1"/>
  <c r="DT327" i="1"/>
  <c r="DU327" i="1"/>
  <c r="DT328" i="1"/>
  <c r="DU328" i="1"/>
  <c r="DT329" i="1"/>
  <c r="DU329" i="1"/>
  <c r="DT330" i="1"/>
  <c r="DU330" i="1"/>
  <c r="DT331" i="1"/>
  <c r="DU331" i="1"/>
  <c r="DT332" i="1"/>
  <c r="DU332" i="1"/>
  <c r="DT333" i="1"/>
  <c r="DU333" i="1"/>
  <c r="DT334" i="1"/>
  <c r="DU334" i="1"/>
  <c r="DT335" i="1"/>
  <c r="DU335" i="1"/>
  <c r="DT336" i="1"/>
  <c r="DU336" i="1"/>
  <c r="DT337" i="1"/>
  <c r="DU337" i="1"/>
  <c r="DT338" i="1"/>
  <c r="DU338" i="1"/>
  <c r="DT339" i="1"/>
  <c r="DU339" i="1"/>
  <c r="DT340" i="1"/>
  <c r="DU340" i="1"/>
  <c r="DT341" i="1"/>
  <c r="DU341" i="1"/>
  <c r="DT342" i="1"/>
  <c r="DU342" i="1"/>
  <c r="DT343" i="1"/>
  <c r="DU343" i="1"/>
  <c r="DT344" i="1"/>
  <c r="DU344" i="1"/>
  <c r="DT345" i="1"/>
  <c r="DU345" i="1"/>
  <c r="DT346" i="1"/>
  <c r="DU346" i="1"/>
  <c r="DT347" i="1"/>
  <c r="DU347" i="1"/>
  <c r="DT348" i="1"/>
  <c r="DU348" i="1"/>
  <c r="DT349" i="1"/>
  <c r="DU349" i="1"/>
  <c r="DT350" i="1"/>
  <c r="DU350" i="1"/>
  <c r="DT351" i="1"/>
  <c r="DU351" i="1"/>
  <c r="DT352" i="1"/>
  <c r="DU352" i="1"/>
  <c r="DT353" i="1"/>
  <c r="DU353" i="1"/>
  <c r="DT354" i="1"/>
  <c r="DU354" i="1"/>
  <c r="DT355" i="1"/>
  <c r="DU355" i="1"/>
  <c r="DT356" i="1"/>
  <c r="DU356" i="1"/>
  <c r="DT357" i="1"/>
  <c r="DU357" i="1"/>
  <c r="DT358" i="1"/>
  <c r="DU358" i="1"/>
  <c r="DT359" i="1"/>
  <c r="DU359" i="1"/>
  <c r="DT360" i="1"/>
  <c r="DU360" i="1"/>
  <c r="DT361" i="1"/>
  <c r="DU361" i="1"/>
  <c r="DT362" i="1"/>
  <c r="DU362" i="1"/>
  <c r="DT363" i="1"/>
  <c r="DU363" i="1"/>
  <c r="DT364" i="1"/>
  <c r="DU364" i="1"/>
  <c r="DT365" i="1"/>
  <c r="DU365" i="1"/>
  <c r="DT366" i="1"/>
  <c r="DU366" i="1"/>
  <c r="DT367" i="1"/>
  <c r="DU367" i="1"/>
  <c r="DT368" i="1"/>
  <c r="DU368" i="1"/>
  <c r="DT369" i="1"/>
  <c r="DU369" i="1"/>
  <c r="DT370" i="1"/>
  <c r="DU370" i="1"/>
  <c r="DT371" i="1"/>
  <c r="DU371" i="1"/>
  <c r="DT372" i="1"/>
  <c r="DU372" i="1"/>
  <c r="DT373" i="1"/>
  <c r="DU373" i="1"/>
  <c r="DT374" i="1"/>
  <c r="DU374" i="1"/>
  <c r="DT375" i="1"/>
  <c r="DU375" i="1"/>
  <c r="DT376" i="1"/>
  <c r="DU376" i="1"/>
  <c r="DT377" i="1"/>
  <c r="DU377" i="1"/>
  <c r="DT378" i="1"/>
  <c r="DU378" i="1"/>
  <c r="DT379" i="1"/>
  <c r="DU379" i="1"/>
  <c r="DT380" i="1"/>
  <c r="DU380" i="1"/>
  <c r="DT381" i="1"/>
  <c r="DU381" i="1"/>
  <c r="DT382" i="1"/>
  <c r="DU382" i="1"/>
  <c r="DT383" i="1"/>
  <c r="DU383" i="1"/>
  <c r="DT384" i="1"/>
  <c r="DU384" i="1"/>
  <c r="DT385" i="1"/>
  <c r="DU385" i="1"/>
  <c r="DT386" i="1"/>
  <c r="DU386" i="1"/>
  <c r="DT387" i="1"/>
  <c r="DU387" i="1"/>
  <c r="DT388" i="1"/>
  <c r="DU388" i="1"/>
  <c r="DT389" i="1"/>
  <c r="DU389" i="1"/>
  <c r="DT390" i="1"/>
  <c r="DU390" i="1"/>
  <c r="DT391" i="1"/>
  <c r="DU391" i="1"/>
  <c r="DT392" i="1"/>
  <c r="DU392" i="1"/>
  <c r="DT393" i="1"/>
  <c r="DU393" i="1"/>
  <c r="DT394" i="1"/>
  <c r="DU394" i="1"/>
  <c r="DT395" i="1"/>
  <c r="DU395" i="1"/>
  <c r="DT396" i="1"/>
  <c r="DU396" i="1"/>
  <c r="DT397" i="1"/>
  <c r="DU397" i="1"/>
  <c r="DT398" i="1"/>
  <c r="DU398" i="1"/>
  <c r="DT399" i="1"/>
  <c r="DU399" i="1"/>
  <c r="DT400" i="1"/>
  <c r="DU400" i="1"/>
  <c r="DT401" i="1"/>
  <c r="DU401" i="1"/>
  <c r="DT402" i="1"/>
  <c r="DU402" i="1"/>
  <c r="DT403" i="1"/>
  <c r="DU403" i="1"/>
  <c r="DT404" i="1"/>
  <c r="DU404" i="1"/>
  <c r="DT405" i="1"/>
  <c r="DU405" i="1"/>
  <c r="DT406" i="1"/>
  <c r="DU406" i="1"/>
  <c r="DT407" i="1"/>
  <c r="DU407" i="1"/>
  <c r="DT408" i="1"/>
  <c r="DU408" i="1"/>
  <c r="DT409" i="1"/>
  <c r="DU409" i="1"/>
  <c r="DT410" i="1"/>
  <c r="DU410" i="1"/>
  <c r="DT411" i="1"/>
  <c r="DU411" i="1"/>
  <c r="DT412" i="1"/>
  <c r="DU412" i="1"/>
  <c r="DT413" i="1"/>
  <c r="DU413" i="1"/>
  <c r="DT414" i="1"/>
  <c r="DU414" i="1"/>
  <c r="DT415" i="1"/>
  <c r="DU415" i="1"/>
  <c r="DT416" i="1"/>
  <c r="DU416" i="1"/>
  <c r="DT417" i="1"/>
  <c r="DU417" i="1"/>
  <c r="DT418" i="1"/>
  <c r="DU418" i="1"/>
  <c r="DT419" i="1"/>
  <c r="DU419" i="1"/>
  <c r="DT420" i="1"/>
  <c r="DU420" i="1"/>
  <c r="DT421" i="1"/>
  <c r="DU421" i="1"/>
  <c r="DT422" i="1"/>
  <c r="DU422" i="1"/>
  <c r="DT423" i="1"/>
  <c r="DU423" i="1"/>
  <c r="DT424" i="1"/>
  <c r="DU424" i="1"/>
  <c r="DT425" i="1"/>
  <c r="DU425" i="1"/>
  <c r="DT426" i="1"/>
  <c r="DU426" i="1"/>
  <c r="DT427" i="1"/>
  <c r="DU427" i="1"/>
  <c r="DT428" i="1"/>
  <c r="DU428" i="1"/>
  <c r="DT429" i="1"/>
  <c r="DU429" i="1"/>
  <c r="DT430" i="1"/>
  <c r="DU430" i="1"/>
  <c r="DT431" i="1"/>
  <c r="DU431" i="1"/>
  <c r="DT432" i="1"/>
  <c r="DU432" i="1"/>
  <c r="DT433" i="1"/>
  <c r="DU433" i="1"/>
  <c r="DT434" i="1"/>
  <c r="DU434" i="1"/>
  <c r="DT435" i="1"/>
  <c r="DU435" i="1"/>
  <c r="DT436" i="1"/>
  <c r="DU436" i="1"/>
  <c r="DT437" i="1"/>
  <c r="DU437" i="1"/>
  <c r="DT438" i="1"/>
  <c r="DU438" i="1"/>
  <c r="DT439" i="1"/>
  <c r="DU439" i="1"/>
  <c r="DT440" i="1"/>
  <c r="DU440" i="1"/>
  <c r="DT441" i="1"/>
  <c r="DU441" i="1"/>
  <c r="DT442" i="1"/>
  <c r="DU442" i="1"/>
  <c r="DT443" i="1"/>
  <c r="DU443" i="1"/>
  <c r="DT444" i="1"/>
  <c r="DU444" i="1"/>
  <c r="DT445" i="1"/>
  <c r="DU445" i="1"/>
  <c r="DT446" i="1"/>
  <c r="DU446" i="1"/>
  <c r="DT447" i="1"/>
  <c r="DU447" i="1"/>
  <c r="DT448" i="1"/>
  <c r="DU448" i="1"/>
  <c r="DT449" i="1"/>
  <c r="DU449" i="1"/>
  <c r="DT450" i="1"/>
  <c r="DU450" i="1"/>
  <c r="DT451" i="1"/>
  <c r="DU451" i="1"/>
  <c r="DT452" i="1"/>
  <c r="DU452" i="1"/>
  <c r="DT453" i="1"/>
  <c r="DU453" i="1"/>
  <c r="DT454" i="1"/>
  <c r="DU454" i="1"/>
  <c r="DT455" i="1"/>
  <c r="DU455" i="1"/>
  <c r="DT456" i="1"/>
  <c r="DU456" i="1"/>
  <c r="DT457" i="1"/>
  <c r="DU457" i="1"/>
  <c r="DT458" i="1"/>
  <c r="DU458" i="1"/>
  <c r="DT459" i="1"/>
  <c r="DU459" i="1"/>
  <c r="DT460" i="1"/>
  <c r="DU460" i="1"/>
  <c r="DT461" i="1"/>
  <c r="DU461" i="1"/>
  <c r="DT462" i="1"/>
  <c r="DU462" i="1"/>
  <c r="DT463" i="1"/>
  <c r="DU463" i="1"/>
  <c r="DT464" i="1"/>
  <c r="DU464" i="1"/>
  <c r="DT465" i="1"/>
  <c r="DU465" i="1"/>
  <c r="DT466" i="1"/>
  <c r="DU466" i="1"/>
  <c r="DT467" i="1"/>
  <c r="DU467" i="1"/>
  <c r="DT468" i="1"/>
  <c r="DU468" i="1"/>
  <c r="DT469" i="1"/>
  <c r="DU469" i="1"/>
  <c r="DT470" i="1"/>
  <c r="DU470" i="1"/>
  <c r="DT471" i="1"/>
  <c r="DU471" i="1"/>
  <c r="DT472" i="1"/>
  <c r="DU472" i="1"/>
  <c r="DT473" i="1"/>
  <c r="DU473" i="1"/>
  <c r="DT474" i="1"/>
  <c r="DU474" i="1"/>
  <c r="DT475" i="1"/>
  <c r="DU475" i="1"/>
  <c r="DT476" i="1"/>
  <c r="DU476" i="1"/>
  <c r="DT477" i="1"/>
  <c r="DU477" i="1"/>
  <c r="DT478" i="1"/>
  <c r="DU478" i="1"/>
  <c r="DT479" i="1"/>
  <c r="DU479" i="1"/>
  <c r="DT480" i="1"/>
  <c r="DU480" i="1"/>
  <c r="DT481" i="1"/>
  <c r="DU481" i="1"/>
  <c r="DT482" i="1"/>
  <c r="DU482" i="1"/>
  <c r="DT483" i="1"/>
  <c r="DU483" i="1"/>
  <c r="DT484" i="1"/>
  <c r="DU484" i="1"/>
  <c r="DT485" i="1"/>
  <c r="DU485" i="1"/>
  <c r="DT486" i="1"/>
  <c r="DU486" i="1"/>
  <c r="DT487" i="1"/>
  <c r="DU487" i="1"/>
  <c r="DT488" i="1"/>
  <c r="DU488" i="1"/>
  <c r="DT489" i="1"/>
  <c r="DU489" i="1"/>
  <c r="DT490" i="1"/>
  <c r="DU490" i="1"/>
  <c r="DT491" i="1"/>
  <c r="DU491" i="1"/>
  <c r="DT492" i="1"/>
  <c r="DU492" i="1"/>
  <c r="DT493" i="1"/>
  <c r="DU493" i="1"/>
  <c r="DT494" i="1"/>
  <c r="DU494" i="1"/>
  <c r="DT495" i="1"/>
  <c r="DU495" i="1"/>
  <c r="DT496" i="1"/>
  <c r="DU496" i="1"/>
  <c r="DT497" i="1"/>
  <c r="DU497" i="1"/>
  <c r="DT498" i="1"/>
  <c r="DU498" i="1"/>
  <c r="DT499" i="1"/>
  <c r="DU499" i="1"/>
  <c r="DT500" i="1"/>
  <c r="DU500" i="1"/>
  <c r="DT501" i="1"/>
  <c r="DU501" i="1"/>
  <c r="DT502" i="1"/>
  <c r="DU502" i="1"/>
  <c r="DT503" i="1"/>
  <c r="DU503" i="1"/>
  <c r="DT504" i="1"/>
  <c r="DU504" i="1"/>
  <c r="DT505" i="1"/>
  <c r="DU505" i="1"/>
  <c r="DT506" i="1"/>
  <c r="DU506" i="1"/>
  <c r="DT507" i="1"/>
  <c r="DU507" i="1"/>
  <c r="DT508" i="1"/>
  <c r="DU508" i="1"/>
  <c r="DT509" i="1"/>
  <c r="DU509" i="1"/>
  <c r="DT510" i="1"/>
  <c r="DU510" i="1"/>
  <c r="DT511" i="1"/>
  <c r="DU511" i="1"/>
  <c r="DT512" i="1"/>
  <c r="DU512" i="1"/>
  <c r="DT513" i="1"/>
  <c r="DU513" i="1"/>
  <c r="DT514" i="1"/>
  <c r="DU514" i="1"/>
  <c r="DT515" i="1"/>
  <c r="DU515" i="1"/>
  <c r="DT516" i="1"/>
  <c r="DU516" i="1"/>
  <c r="DT517" i="1"/>
  <c r="DU517" i="1"/>
  <c r="DT518" i="1"/>
  <c r="DU518" i="1"/>
  <c r="DT519" i="1"/>
  <c r="DU519" i="1"/>
  <c r="DT520" i="1"/>
  <c r="DU520" i="1"/>
  <c r="DT521" i="1"/>
  <c r="DU521" i="1"/>
  <c r="DT522" i="1"/>
  <c r="DU522" i="1"/>
  <c r="DT523" i="1"/>
  <c r="DU523" i="1"/>
  <c r="DT524" i="1"/>
  <c r="DU524" i="1"/>
  <c r="DT525" i="1"/>
  <c r="DU525" i="1"/>
  <c r="DT526" i="1"/>
  <c r="DU526" i="1"/>
  <c r="DT527" i="1"/>
  <c r="DU527" i="1"/>
  <c r="DT528" i="1"/>
  <c r="DU528" i="1"/>
  <c r="DT529" i="1"/>
  <c r="DU529" i="1"/>
  <c r="DT530" i="1"/>
  <c r="DU530" i="1"/>
  <c r="DT531" i="1"/>
  <c r="DU531" i="1"/>
  <c r="DT532" i="1"/>
  <c r="DU532" i="1"/>
  <c r="DT533" i="1"/>
  <c r="DU533" i="1"/>
  <c r="DT534" i="1"/>
  <c r="DU534" i="1"/>
  <c r="DT535" i="1"/>
  <c r="DU535" i="1"/>
  <c r="DT536" i="1"/>
  <c r="DU536" i="1"/>
  <c r="DT537" i="1"/>
  <c r="DU537" i="1"/>
  <c r="DT538" i="1"/>
  <c r="DU538" i="1"/>
  <c r="DT539" i="1"/>
  <c r="DU539" i="1"/>
  <c r="DT540" i="1"/>
  <c r="DU540" i="1"/>
  <c r="DT541" i="1"/>
  <c r="DU541" i="1"/>
  <c r="DT542" i="1"/>
  <c r="DU542" i="1"/>
  <c r="DT543" i="1"/>
  <c r="DU543" i="1"/>
  <c r="DT544" i="1"/>
  <c r="DU544" i="1"/>
  <c r="DT545" i="1"/>
  <c r="DU545" i="1"/>
  <c r="DT546" i="1"/>
  <c r="DU546" i="1"/>
  <c r="DT547" i="1"/>
  <c r="DU547" i="1"/>
  <c r="DT548" i="1"/>
  <c r="DU548" i="1"/>
  <c r="DT549" i="1"/>
  <c r="DU549" i="1"/>
  <c r="DT550" i="1"/>
  <c r="DU550" i="1"/>
  <c r="DT551" i="1"/>
  <c r="DU551" i="1"/>
  <c r="DT552" i="1"/>
  <c r="DU552" i="1"/>
  <c r="DT553" i="1"/>
  <c r="DU553" i="1"/>
  <c r="DT554" i="1"/>
  <c r="DU554" i="1"/>
  <c r="DT555" i="1"/>
  <c r="DU555" i="1"/>
  <c r="DT556" i="1"/>
  <c r="DU556" i="1"/>
  <c r="DT557" i="1"/>
  <c r="DU557" i="1"/>
  <c r="DT558" i="1"/>
  <c r="DU558" i="1"/>
  <c r="DT559" i="1"/>
  <c r="DU559" i="1"/>
  <c r="DT560" i="1"/>
  <c r="DU560" i="1"/>
  <c r="DT561" i="1"/>
  <c r="DU561" i="1"/>
  <c r="DT562" i="1"/>
  <c r="DU562" i="1"/>
  <c r="DT563" i="1"/>
  <c r="DU563" i="1"/>
  <c r="DT564" i="1"/>
  <c r="DU564" i="1"/>
  <c r="DT565" i="1"/>
  <c r="DU565" i="1"/>
  <c r="DT566" i="1"/>
  <c r="DU566" i="1"/>
  <c r="DT567" i="1"/>
  <c r="DU567" i="1"/>
  <c r="DT568" i="1"/>
  <c r="DU568" i="1"/>
  <c r="DT569" i="1"/>
  <c r="DU569" i="1"/>
  <c r="DT570" i="1"/>
  <c r="DU570" i="1"/>
  <c r="DT571" i="1"/>
  <c r="DU571" i="1"/>
  <c r="DT572" i="1"/>
  <c r="DU572" i="1"/>
  <c r="DT573" i="1"/>
  <c r="DU573" i="1"/>
  <c r="DT574" i="1"/>
  <c r="DU574" i="1"/>
  <c r="DT575" i="1"/>
  <c r="DU575" i="1"/>
  <c r="DT576" i="1"/>
  <c r="DU576" i="1"/>
  <c r="DT577" i="1"/>
  <c r="DU577" i="1"/>
  <c r="DT578" i="1"/>
  <c r="DU578" i="1"/>
  <c r="DT579" i="1"/>
  <c r="DU579" i="1"/>
  <c r="DT580" i="1"/>
  <c r="DU580" i="1"/>
  <c r="DT581" i="1"/>
  <c r="DU581" i="1"/>
  <c r="DT582" i="1"/>
  <c r="DU582" i="1"/>
  <c r="DT583" i="1"/>
  <c r="DU583" i="1"/>
  <c r="DT584" i="1"/>
  <c r="DU584" i="1"/>
  <c r="DT585" i="1"/>
  <c r="DU585" i="1"/>
  <c r="DT586" i="1"/>
  <c r="DU586" i="1"/>
  <c r="DT587" i="1"/>
  <c r="DU587" i="1"/>
  <c r="DT588" i="1"/>
  <c r="DU588" i="1"/>
  <c r="DT589" i="1"/>
  <c r="DU589" i="1"/>
  <c r="DT590" i="1"/>
  <c r="DU590" i="1"/>
  <c r="DT591" i="1"/>
  <c r="DU591" i="1"/>
  <c r="DT592" i="1"/>
  <c r="DU592" i="1"/>
  <c r="DT593" i="1"/>
  <c r="DU593" i="1"/>
  <c r="DT594" i="1"/>
  <c r="DU594" i="1"/>
  <c r="DT595" i="1"/>
  <c r="DU595" i="1"/>
  <c r="DT596" i="1"/>
  <c r="DU596" i="1"/>
  <c r="DT597" i="1"/>
  <c r="DU597" i="1"/>
  <c r="DT598" i="1"/>
  <c r="DU598" i="1"/>
  <c r="DT599" i="1"/>
  <c r="DU599" i="1"/>
  <c r="DT600" i="1"/>
  <c r="DU600" i="1"/>
  <c r="DT601" i="1"/>
  <c r="DU601" i="1"/>
  <c r="DT602" i="1"/>
  <c r="DU602" i="1"/>
  <c r="DT603" i="1"/>
  <c r="DU603" i="1"/>
  <c r="DT604" i="1"/>
  <c r="DU604" i="1"/>
  <c r="DT605" i="1"/>
  <c r="DU605" i="1"/>
  <c r="DT606" i="1"/>
  <c r="DU606" i="1"/>
  <c r="DT607" i="1"/>
  <c r="DU607" i="1"/>
  <c r="DT608" i="1"/>
  <c r="DU608" i="1"/>
  <c r="DT609" i="1"/>
  <c r="DU609" i="1"/>
  <c r="DT610" i="1"/>
  <c r="DU610" i="1"/>
  <c r="DT611" i="1"/>
  <c r="DU611" i="1"/>
  <c r="DT612" i="1"/>
  <c r="DU612" i="1"/>
  <c r="DT613" i="1"/>
  <c r="DU613" i="1"/>
  <c r="DT614" i="1"/>
  <c r="DU614" i="1"/>
  <c r="DT615" i="1"/>
  <c r="DU615" i="1"/>
  <c r="DT616" i="1"/>
  <c r="DU616" i="1"/>
  <c r="DT617" i="1"/>
  <c r="DU617" i="1"/>
  <c r="DT618" i="1"/>
  <c r="DU618" i="1"/>
  <c r="DT619" i="1"/>
  <c r="DU619" i="1"/>
  <c r="DT620" i="1"/>
  <c r="DU620" i="1"/>
  <c r="DT621" i="1"/>
  <c r="DU621" i="1"/>
  <c r="DT622" i="1"/>
  <c r="DU622" i="1"/>
  <c r="DT623" i="1"/>
  <c r="DU623" i="1"/>
  <c r="DT624" i="1"/>
  <c r="DU624" i="1"/>
  <c r="DT625" i="1"/>
  <c r="DU625" i="1"/>
  <c r="DT626" i="1"/>
  <c r="DU626" i="1"/>
  <c r="DT627" i="1"/>
  <c r="DU627" i="1"/>
  <c r="DT628" i="1"/>
  <c r="DU628" i="1"/>
  <c r="DT629" i="1"/>
  <c r="DU629" i="1"/>
  <c r="DT630" i="1"/>
  <c r="DU630" i="1"/>
  <c r="DT631" i="1"/>
  <c r="DU631" i="1"/>
  <c r="DT632" i="1"/>
  <c r="DU632" i="1"/>
  <c r="DT633" i="1"/>
  <c r="DU633" i="1"/>
  <c r="DT634" i="1"/>
  <c r="DU634" i="1"/>
  <c r="DT635" i="1"/>
  <c r="DU635" i="1"/>
  <c r="DT636" i="1"/>
  <c r="DU636" i="1"/>
  <c r="DT637" i="1"/>
  <c r="DU637" i="1"/>
  <c r="DT638" i="1"/>
  <c r="DU638" i="1"/>
  <c r="DT639" i="1"/>
  <c r="DU639" i="1"/>
  <c r="DT640" i="1"/>
  <c r="DU640" i="1"/>
  <c r="DT641" i="1"/>
  <c r="DU641" i="1"/>
  <c r="DT642" i="1"/>
  <c r="DU642" i="1"/>
  <c r="DT643" i="1"/>
  <c r="DU643" i="1"/>
  <c r="DT644" i="1"/>
  <c r="DU644" i="1"/>
  <c r="DT645" i="1"/>
  <c r="DU645" i="1"/>
  <c r="DT646" i="1"/>
  <c r="DU646" i="1"/>
  <c r="DT647" i="1"/>
  <c r="DU647" i="1"/>
  <c r="DT648" i="1"/>
  <c r="DU648" i="1"/>
  <c r="DT649" i="1"/>
  <c r="DU649" i="1"/>
  <c r="DT650" i="1"/>
  <c r="DU650" i="1"/>
  <c r="DT651" i="1"/>
  <c r="DU651" i="1"/>
  <c r="DT652" i="1"/>
  <c r="DU652" i="1"/>
  <c r="DT653" i="1"/>
  <c r="DU653" i="1"/>
  <c r="DT654" i="1"/>
  <c r="DU654" i="1"/>
  <c r="DT655" i="1"/>
  <c r="DU655" i="1"/>
  <c r="DT656" i="1"/>
  <c r="DU656" i="1"/>
  <c r="DT657" i="1"/>
  <c r="DU657" i="1"/>
  <c r="DT658" i="1"/>
  <c r="DU658" i="1"/>
  <c r="DT659" i="1"/>
  <c r="DU659" i="1"/>
  <c r="DT660" i="1"/>
  <c r="DU660" i="1"/>
  <c r="DT661" i="1"/>
  <c r="DU661" i="1"/>
  <c r="DT662" i="1"/>
  <c r="DU662" i="1"/>
  <c r="DT663" i="1"/>
  <c r="DU663" i="1"/>
  <c r="DT664" i="1"/>
  <c r="DU664" i="1"/>
  <c r="DT665" i="1"/>
  <c r="DU665" i="1"/>
  <c r="DT666" i="1"/>
  <c r="DU666" i="1"/>
  <c r="DT667" i="1"/>
  <c r="DU667" i="1"/>
  <c r="DT668" i="1"/>
  <c r="DU668" i="1"/>
  <c r="DT669" i="1"/>
  <c r="DU669" i="1"/>
  <c r="DT670" i="1"/>
  <c r="DU670" i="1"/>
  <c r="DT671" i="1"/>
  <c r="DU671" i="1"/>
  <c r="DT672" i="1"/>
  <c r="DU672" i="1"/>
  <c r="DT673" i="1"/>
  <c r="DU673" i="1"/>
  <c r="DT674" i="1"/>
  <c r="DU674" i="1"/>
  <c r="DT675" i="1"/>
  <c r="DU675" i="1"/>
  <c r="DT676" i="1"/>
  <c r="DU676" i="1"/>
  <c r="DT677" i="1"/>
  <c r="DU677" i="1"/>
  <c r="DT678" i="1"/>
  <c r="DU678" i="1"/>
  <c r="DT679" i="1"/>
  <c r="DU679" i="1"/>
  <c r="DT680" i="1"/>
  <c r="DU680" i="1"/>
  <c r="DT681" i="1"/>
  <c r="DU681" i="1"/>
  <c r="DT682" i="1"/>
  <c r="DU682" i="1"/>
  <c r="DT683" i="1"/>
  <c r="DU683" i="1"/>
  <c r="DT684" i="1"/>
  <c r="DU684" i="1"/>
  <c r="DT685" i="1"/>
  <c r="DU685" i="1"/>
  <c r="DT686" i="1"/>
  <c r="DU686" i="1"/>
  <c r="DT687" i="1"/>
  <c r="DU687" i="1"/>
  <c r="DT688" i="1"/>
  <c r="DU688" i="1"/>
  <c r="DT689" i="1"/>
  <c r="DU689" i="1"/>
  <c r="DT690" i="1"/>
  <c r="DU690" i="1"/>
  <c r="DT691" i="1"/>
  <c r="DU691" i="1"/>
  <c r="DT692" i="1"/>
  <c r="DU692" i="1"/>
  <c r="DT693" i="1"/>
  <c r="DU693" i="1"/>
  <c r="DT694" i="1"/>
  <c r="DU694" i="1"/>
  <c r="DT695" i="1"/>
  <c r="DU695" i="1"/>
  <c r="DT696" i="1"/>
  <c r="DU696" i="1"/>
  <c r="DT697" i="1"/>
  <c r="DU697" i="1"/>
  <c r="DT698" i="1"/>
  <c r="DU698" i="1"/>
  <c r="DT699" i="1"/>
  <c r="DU699" i="1"/>
  <c r="DT700" i="1"/>
  <c r="DU700" i="1"/>
  <c r="DT701" i="1"/>
  <c r="DU701" i="1"/>
  <c r="DT702" i="1"/>
  <c r="DU702" i="1"/>
  <c r="DT703" i="1"/>
  <c r="DU703" i="1"/>
  <c r="DT704" i="1"/>
  <c r="DU704" i="1"/>
  <c r="DT705" i="1"/>
  <c r="DU705" i="1"/>
  <c r="DT706" i="1"/>
  <c r="DU706" i="1"/>
  <c r="DT707" i="1"/>
  <c r="DU707" i="1"/>
  <c r="DT708" i="1"/>
  <c r="DU708" i="1"/>
  <c r="DT709" i="1"/>
  <c r="DU709" i="1"/>
  <c r="DT710" i="1"/>
  <c r="DU710" i="1"/>
  <c r="DT711" i="1"/>
  <c r="DU711" i="1"/>
  <c r="DT712" i="1"/>
  <c r="DU712" i="1"/>
  <c r="DT713" i="1"/>
  <c r="DU713" i="1"/>
  <c r="DT714" i="1"/>
  <c r="DU714" i="1"/>
  <c r="DT715" i="1"/>
  <c r="DU715" i="1"/>
  <c r="DT716" i="1"/>
  <c r="DU716" i="1"/>
  <c r="DT717" i="1"/>
  <c r="DU717" i="1"/>
  <c r="DT718" i="1"/>
  <c r="DU718" i="1"/>
  <c r="DT719" i="1"/>
  <c r="DU719" i="1"/>
  <c r="DT720" i="1"/>
  <c r="DU720" i="1"/>
  <c r="DT721" i="1"/>
  <c r="DU721" i="1"/>
  <c r="DT722" i="1"/>
  <c r="DU722" i="1"/>
  <c r="DT723" i="1"/>
  <c r="DU723" i="1"/>
  <c r="DT724" i="1"/>
  <c r="DU724" i="1"/>
  <c r="DT725" i="1"/>
  <c r="DU725" i="1"/>
  <c r="DT726" i="1"/>
  <c r="DU726" i="1"/>
  <c r="DT727" i="1"/>
  <c r="DU727" i="1"/>
  <c r="DT728" i="1"/>
  <c r="DU728" i="1"/>
  <c r="DT729" i="1"/>
  <c r="DU729" i="1"/>
  <c r="DT730" i="1"/>
  <c r="DU730" i="1"/>
  <c r="DT731" i="1"/>
  <c r="DU731" i="1"/>
  <c r="DT732" i="1"/>
  <c r="DU732" i="1"/>
  <c r="DT733" i="1"/>
  <c r="DU733" i="1"/>
  <c r="DT734" i="1"/>
  <c r="DU734" i="1"/>
  <c r="DT735" i="1"/>
  <c r="DU735" i="1"/>
  <c r="DT736" i="1"/>
  <c r="DU736" i="1"/>
  <c r="DT737" i="1"/>
  <c r="DU737" i="1"/>
  <c r="DT738" i="1"/>
  <c r="DU738" i="1"/>
  <c r="DT739" i="1"/>
  <c r="DU739" i="1"/>
  <c r="DT740" i="1"/>
  <c r="DU740" i="1"/>
  <c r="DT741" i="1"/>
  <c r="DU741" i="1"/>
  <c r="DT742" i="1"/>
  <c r="DU742" i="1"/>
  <c r="DT743" i="1"/>
  <c r="DU743" i="1"/>
  <c r="DT744" i="1"/>
  <c r="DU744" i="1"/>
  <c r="DT745" i="1"/>
  <c r="DU745" i="1"/>
  <c r="DT746" i="1"/>
  <c r="DU746" i="1"/>
  <c r="DT747" i="1"/>
  <c r="DU747" i="1"/>
  <c r="DT748" i="1"/>
  <c r="DU748" i="1"/>
  <c r="DT749" i="1"/>
  <c r="DU749" i="1"/>
  <c r="DT750" i="1"/>
  <c r="DU750" i="1"/>
  <c r="DT751" i="1"/>
  <c r="DU751" i="1"/>
  <c r="DT752" i="1"/>
  <c r="DU752" i="1"/>
  <c r="DT753" i="1"/>
  <c r="DU753" i="1"/>
  <c r="DT754" i="1"/>
  <c r="DU754" i="1"/>
  <c r="DT755" i="1"/>
  <c r="DU755" i="1"/>
  <c r="DT756" i="1"/>
  <c r="DU756" i="1"/>
  <c r="DT757" i="1"/>
  <c r="DU757" i="1"/>
  <c r="DT758" i="1"/>
  <c r="DU758" i="1"/>
  <c r="DT759" i="1"/>
  <c r="DU759" i="1"/>
  <c r="DT760" i="1"/>
  <c r="DU760" i="1"/>
  <c r="DT761" i="1"/>
  <c r="DU761" i="1"/>
  <c r="DT762" i="1"/>
  <c r="DU762" i="1"/>
  <c r="DT763" i="1"/>
  <c r="DU763" i="1"/>
  <c r="DT764" i="1"/>
  <c r="DU764" i="1"/>
  <c r="DT765" i="1"/>
  <c r="DU765" i="1"/>
  <c r="DT766" i="1"/>
  <c r="DU766" i="1"/>
  <c r="DT767" i="1"/>
  <c r="DU767" i="1"/>
  <c r="DT768" i="1"/>
  <c r="DU768" i="1"/>
  <c r="DT769" i="1"/>
  <c r="DU769" i="1"/>
  <c r="DT770" i="1"/>
  <c r="DU770" i="1"/>
  <c r="DT771" i="1"/>
  <c r="DU771" i="1"/>
  <c r="DT772" i="1"/>
  <c r="DU772" i="1"/>
  <c r="DT773" i="1"/>
  <c r="DU773" i="1"/>
  <c r="DT774" i="1"/>
  <c r="DU774" i="1"/>
  <c r="DT775" i="1"/>
  <c r="DU775" i="1"/>
  <c r="DT776" i="1"/>
  <c r="DU776" i="1"/>
  <c r="DT777" i="1"/>
  <c r="DU777" i="1"/>
  <c r="DT778" i="1"/>
  <c r="DU778" i="1"/>
  <c r="DT779" i="1"/>
  <c r="DU779" i="1"/>
  <c r="DT780" i="1"/>
  <c r="DU780" i="1"/>
  <c r="DT781" i="1"/>
  <c r="DU781" i="1"/>
  <c r="DT782" i="1"/>
  <c r="DU782" i="1"/>
  <c r="DT783" i="1"/>
  <c r="DU783" i="1"/>
  <c r="DT784" i="1"/>
  <c r="DU784" i="1"/>
  <c r="DT785" i="1"/>
  <c r="DU785" i="1"/>
  <c r="DT786" i="1"/>
  <c r="DU786" i="1"/>
  <c r="DT787" i="1"/>
  <c r="DU787" i="1"/>
  <c r="DT788" i="1"/>
  <c r="DU788" i="1"/>
  <c r="DT789" i="1"/>
  <c r="DU789" i="1"/>
  <c r="DT790" i="1"/>
  <c r="DU790" i="1"/>
  <c r="DT791" i="1"/>
  <c r="DU791" i="1"/>
  <c r="DT792" i="1"/>
  <c r="DU792" i="1"/>
  <c r="DT793" i="1"/>
  <c r="DU793" i="1"/>
  <c r="DT794" i="1"/>
  <c r="DU794" i="1"/>
  <c r="DT795" i="1"/>
  <c r="DU795" i="1"/>
  <c r="DT796" i="1"/>
  <c r="DU796" i="1"/>
  <c r="DT797" i="1"/>
  <c r="DU797" i="1"/>
  <c r="DT798" i="1"/>
  <c r="DU798" i="1"/>
  <c r="DT799" i="1"/>
  <c r="DU799" i="1"/>
  <c r="DT800" i="1"/>
  <c r="DU800" i="1"/>
  <c r="DT801" i="1"/>
  <c r="DU801" i="1"/>
  <c r="DT802" i="1"/>
  <c r="DU802" i="1"/>
  <c r="DT803" i="1"/>
  <c r="DU803" i="1"/>
  <c r="DT804" i="1"/>
  <c r="DU804" i="1"/>
  <c r="DT805" i="1"/>
  <c r="DU805" i="1"/>
  <c r="DT806" i="1"/>
  <c r="DU806" i="1"/>
  <c r="DT807" i="1"/>
  <c r="DU807" i="1"/>
  <c r="DT808" i="1"/>
  <c r="DU808" i="1"/>
  <c r="DT809" i="1"/>
  <c r="DU809" i="1"/>
  <c r="DT810" i="1"/>
  <c r="DU810" i="1"/>
  <c r="DT811" i="1"/>
  <c r="DU811" i="1"/>
  <c r="DT812" i="1"/>
  <c r="DU812" i="1"/>
  <c r="DT12" i="1"/>
  <c r="DU12" i="1"/>
  <c r="DT13" i="1"/>
  <c r="DU13" i="1"/>
  <c r="DT14" i="1"/>
  <c r="DU14" i="1"/>
  <c r="DS14" i="1" s="1"/>
  <c r="DT15" i="1"/>
  <c r="DU15" i="1"/>
  <c r="DT16" i="1"/>
  <c r="DU16" i="1"/>
  <c r="DT17" i="1"/>
  <c r="DU17" i="1"/>
  <c r="DT18" i="1"/>
  <c r="DU18" i="1"/>
  <c r="DT19" i="1"/>
  <c r="DR19" i="1" s="1"/>
  <c r="DT20" i="1"/>
  <c r="DU20" i="1"/>
  <c r="DT21" i="1"/>
  <c r="DU21" i="1"/>
  <c r="DT22" i="1"/>
  <c r="DU22" i="1"/>
  <c r="DT23" i="1"/>
  <c r="DU23" i="1"/>
  <c r="DT24" i="1"/>
  <c r="DU24" i="1"/>
  <c r="DT25" i="1"/>
  <c r="DU25" i="1"/>
  <c r="DT26" i="1"/>
  <c r="DU26" i="1"/>
  <c r="DT27" i="1"/>
  <c r="DU27" i="1"/>
  <c r="DT28" i="1"/>
  <c r="DU28" i="1"/>
  <c r="DT29" i="1"/>
  <c r="DU29" i="1"/>
  <c r="DT30" i="1"/>
  <c r="DU30" i="1"/>
  <c r="DU31" i="1"/>
  <c r="DT31" i="1"/>
  <c r="AN12" i="1"/>
  <c r="AU12" i="1"/>
  <c r="AM12" i="1"/>
  <c r="AP12" i="1"/>
  <c r="AO12" i="1" s="1"/>
  <c r="AP13" i="1"/>
  <c r="AO13" i="1" s="1"/>
  <c r="AP14" i="1"/>
  <c r="AO14" i="1" s="1"/>
  <c r="AP15" i="1"/>
  <c r="AO15" i="1" s="1"/>
  <c r="AP16" i="1"/>
  <c r="AO16" i="1" s="1"/>
  <c r="AP17" i="1"/>
  <c r="AO17" i="1" s="1"/>
  <c r="AP18" i="1"/>
  <c r="AO18" i="1" s="1"/>
  <c r="AP19" i="1"/>
  <c r="AO19" i="1" s="1"/>
  <c r="AP20" i="1"/>
  <c r="AO20" i="1" s="1"/>
  <c r="AP21" i="1"/>
  <c r="AO21" i="1" s="1"/>
  <c r="AP22" i="1"/>
  <c r="AO22" i="1" s="1"/>
  <c r="AP23" i="1"/>
  <c r="AO23" i="1" s="1"/>
  <c r="AP24" i="1"/>
  <c r="AO24" i="1" s="1"/>
  <c r="AP25" i="1"/>
  <c r="AO25" i="1" s="1"/>
  <c r="AP26" i="1"/>
  <c r="AO26" i="1" s="1"/>
  <c r="AP27" i="1"/>
  <c r="AO27" i="1" s="1"/>
  <c r="AP28" i="1"/>
  <c r="AO28" i="1" s="1"/>
  <c r="AP29" i="1"/>
  <c r="AO29" i="1" s="1"/>
  <c r="AP30" i="1"/>
  <c r="AO30" i="1" s="1"/>
  <c r="AP31" i="1"/>
  <c r="AO31" i="1" s="1"/>
  <c r="AP32" i="1"/>
  <c r="AO32" i="1" s="1"/>
  <c r="AP33" i="1"/>
  <c r="AO33" i="1" s="1"/>
  <c r="AP34" i="1"/>
  <c r="AO34" i="1" s="1"/>
  <c r="AP35" i="1"/>
  <c r="AO35" i="1" s="1"/>
  <c r="AP36" i="1"/>
  <c r="AO36" i="1" s="1"/>
  <c r="AP37" i="1"/>
  <c r="AO37" i="1" s="1"/>
  <c r="AP38" i="1"/>
  <c r="AO38" i="1" s="1"/>
  <c r="AP39" i="1"/>
  <c r="AO39" i="1" s="1"/>
  <c r="AP40" i="1"/>
  <c r="AO40" i="1" s="1"/>
  <c r="AP41" i="1"/>
  <c r="AO41" i="1" s="1"/>
  <c r="AP42" i="1"/>
  <c r="AO42" i="1" s="1"/>
  <c r="AP43" i="1"/>
  <c r="AO43" i="1" s="1"/>
  <c r="AP44" i="1"/>
  <c r="AO44" i="1" s="1"/>
  <c r="AP45" i="1"/>
  <c r="AO45" i="1" s="1"/>
  <c r="AP46" i="1"/>
  <c r="AO46" i="1" s="1"/>
  <c r="AP47" i="1"/>
  <c r="AO47" i="1" s="1"/>
  <c r="AP48" i="1"/>
  <c r="AO48" i="1" s="1"/>
  <c r="AP49" i="1"/>
  <c r="AO49" i="1" s="1"/>
  <c r="AP50" i="1"/>
  <c r="AO50" i="1" s="1"/>
  <c r="AP51" i="1"/>
  <c r="AO51" i="1" s="1"/>
  <c r="AP52" i="1"/>
  <c r="AO52" i="1" s="1"/>
  <c r="AP53" i="1"/>
  <c r="AO53" i="1" s="1"/>
  <c r="AP54" i="1"/>
  <c r="AO54" i="1" s="1"/>
  <c r="AP55" i="1"/>
  <c r="AO55" i="1" s="1"/>
  <c r="AP56" i="1"/>
  <c r="AO56" i="1" s="1"/>
  <c r="AP57" i="1"/>
  <c r="AO57" i="1" s="1"/>
  <c r="AP58" i="1"/>
  <c r="AO58" i="1" s="1"/>
  <c r="AP59" i="1"/>
  <c r="AO59" i="1" s="1"/>
  <c r="AP60" i="1"/>
  <c r="AO60" i="1" s="1"/>
  <c r="AP61" i="1"/>
  <c r="AO61" i="1" s="1"/>
  <c r="AP62" i="1"/>
  <c r="AO62" i="1" s="1"/>
  <c r="AP63" i="1"/>
  <c r="AO63" i="1" s="1"/>
  <c r="AP64" i="1"/>
  <c r="AO64" i="1" s="1"/>
  <c r="AP65" i="1"/>
  <c r="AO65" i="1" s="1"/>
  <c r="AP66" i="1"/>
  <c r="AO66" i="1" s="1"/>
  <c r="AP67" i="1"/>
  <c r="AO67" i="1" s="1"/>
  <c r="AP68" i="1"/>
  <c r="AO68" i="1" s="1"/>
  <c r="AP69" i="1"/>
  <c r="AO69" i="1" s="1"/>
  <c r="AP70" i="1"/>
  <c r="AO70" i="1" s="1"/>
  <c r="AP71" i="1"/>
  <c r="AO71" i="1" s="1"/>
  <c r="AP72" i="1"/>
  <c r="AO72" i="1" s="1"/>
  <c r="AP73" i="1"/>
  <c r="AO73" i="1" s="1"/>
  <c r="AP74" i="1"/>
  <c r="AO74" i="1" s="1"/>
  <c r="AP75" i="1"/>
  <c r="AO75" i="1" s="1"/>
  <c r="AP76" i="1"/>
  <c r="AO76" i="1" s="1"/>
  <c r="AP77" i="1"/>
  <c r="AO77" i="1" s="1"/>
  <c r="AP78" i="1"/>
  <c r="AO78" i="1" s="1"/>
  <c r="AP79" i="1"/>
  <c r="AO79" i="1" s="1"/>
  <c r="AP80" i="1"/>
  <c r="AO80" i="1" s="1"/>
  <c r="AP81" i="1"/>
  <c r="AO81" i="1" s="1"/>
  <c r="AP82" i="1"/>
  <c r="AO82" i="1" s="1"/>
  <c r="AP83" i="1"/>
  <c r="AO83" i="1" s="1"/>
  <c r="AP84" i="1"/>
  <c r="AO84" i="1" s="1"/>
  <c r="AP85" i="1"/>
  <c r="AO85" i="1" s="1"/>
  <c r="AP86" i="1"/>
  <c r="AO86" i="1" s="1"/>
  <c r="AP87" i="1"/>
  <c r="AO87" i="1" s="1"/>
  <c r="AP88" i="1"/>
  <c r="AO88" i="1" s="1"/>
  <c r="AP89" i="1"/>
  <c r="AO89" i="1" s="1"/>
  <c r="AP90" i="1"/>
  <c r="AO90" i="1" s="1"/>
  <c r="AP91" i="1"/>
  <c r="AO91" i="1" s="1"/>
  <c r="AP92" i="1"/>
  <c r="AO92" i="1" s="1"/>
  <c r="AP93" i="1"/>
  <c r="AO93" i="1" s="1"/>
  <c r="AP94" i="1"/>
  <c r="AO94" i="1" s="1"/>
  <c r="AP95" i="1"/>
  <c r="AO95" i="1" s="1"/>
  <c r="AP96" i="1"/>
  <c r="AO96" i="1" s="1"/>
  <c r="AP97" i="1"/>
  <c r="AO97" i="1" s="1"/>
  <c r="AP98" i="1"/>
  <c r="AO98" i="1" s="1"/>
  <c r="AP99" i="1"/>
  <c r="AO99" i="1" s="1"/>
  <c r="AP100" i="1"/>
  <c r="AO100" i="1" s="1"/>
  <c r="AP101" i="1"/>
  <c r="AO101" i="1" s="1"/>
  <c r="AP102" i="1"/>
  <c r="AO102" i="1" s="1"/>
  <c r="AP103" i="1"/>
  <c r="AO103" i="1" s="1"/>
  <c r="AP104" i="1"/>
  <c r="AO104" i="1" s="1"/>
  <c r="AP105" i="1"/>
  <c r="AO105" i="1" s="1"/>
  <c r="AP106" i="1"/>
  <c r="AO106" i="1" s="1"/>
  <c r="AP107" i="1"/>
  <c r="AO107" i="1" s="1"/>
  <c r="AP108" i="1"/>
  <c r="AO108" i="1" s="1"/>
  <c r="AP109" i="1"/>
  <c r="AO109" i="1" s="1"/>
  <c r="AP110" i="1"/>
  <c r="AO110" i="1" s="1"/>
  <c r="AP111" i="1"/>
  <c r="AO111" i="1" s="1"/>
  <c r="AP112" i="1"/>
  <c r="AO112" i="1" s="1"/>
  <c r="AP113" i="1"/>
  <c r="AO113" i="1" s="1"/>
  <c r="AP114" i="1"/>
  <c r="AO114" i="1" s="1"/>
  <c r="AP115" i="1"/>
  <c r="AO115" i="1" s="1"/>
  <c r="AP116" i="1"/>
  <c r="AO116" i="1" s="1"/>
  <c r="AP117" i="1"/>
  <c r="AO117" i="1" s="1"/>
  <c r="AP118" i="1"/>
  <c r="AO118" i="1" s="1"/>
  <c r="AP119" i="1"/>
  <c r="AO119" i="1" s="1"/>
  <c r="AP120" i="1"/>
  <c r="AO120" i="1" s="1"/>
  <c r="AP121" i="1"/>
  <c r="AO121" i="1" s="1"/>
  <c r="AP122" i="1"/>
  <c r="AO122" i="1" s="1"/>
  <c r="AP123" i="1"/>
  <c r="AO123" i="1" s="1"/>
  <c r="AP124" i="1"/>
  <c r="AO124" i="1" s="1"/>
  <c r="AP125" i="1"/>
  <c r="AO125" i="1" s="1"/>
  <c r="AP126" i="1"/>
  <c r="AO126" i="1" s="1"/>
  <c r="AP127" i="1"/>
  <c r="AO127" i="1" s="1"/>
  <c r="AP128" i="1"/>
  <c r="AO128" i="1" s="1"/>
  <c r="AP129" i="1"/>
  <c r="AO129" i="1" s="1"/>
  <c r="AP130" i="1"/>
  <c r="AO130" i="1" s="1"/>
  <c r="AP131" i="1"/>
  <c r="AO131" i="1" s="1"/>
  <c r="AP132" i="1"/>
  <c r="AO132" i="1" s="1"/>
  <c r="AP133" i="1"/>
  <c r="AO133" i="1" s="1"/>
  <c r="AP134" i="1"/>
  <c r="AO134" i="1" s="1"/>
  <c r="AP135" i="1"/>
  <c r="AO135" i="1" s="1"/>
  <c r="AP136" i="1"/>
  <c r="AO136" i="1" s="1"/>
  <c r="AP137" i="1"/>
  <c r="AO137" i="1" s="1"/>
  <c r="AP138" i="1"/>
  <c r="AO138" i="1" s="1"/>
  <c r="AP139" i="1"/>
  <c r="AO139" i="1" s="1"/>
  <c r="AP140" i="1"/>
  <c r="AO140" i="1" s="1"/>
  <c r="AP141" i="1"/>
  <c r="AO141" i="1" s="1"/>
  <c r="AP142" i="1"/>
  <c r="AO142" i="1" s="1"/>
  <c r="AP143" i="1"/>
  <c r="AO143" i="1" s="1"/>
  <c r="AP144" i="1"/>
  <c r="AO144" i="1" s="1"/>
  <c r="AP145" i="1"/>
  <c r="AO145" i="1" s="1"/>
  <c r="AP146" i="1"/>
  <c r="AO146" i="1" s="1"/>
  <c r="AP147" i="1"/>
  <c r="AO147" i="1" s="1"/>
  <c r="AP148" i="1"/>
  <c r="AO148" i="1" s="1"/>
  <c r="AP149" i="1"/>
  <c r="AO149" i="1" s="1"/>
  <c r="AP150" i="1"/>
  <c r="AO150" i="1" s="1"/>
  <c r="AP151" i="1"/>
  <c r="AO151" i="1" s="1"/>
  <c r="AP152" i="1"/>
  <c r="AO152" i="1" s="1"/>
  <c r="AP153" i="1"/>
  <c r="AO153" i="1" s="1"/>
  <c r="AP154" i="1"/>
  <c r="AO154" i="1" s="1"/>
  <c r="AP155" i="1"/>
  <c r="AO155" i="1" s="1"/>
  <c r="AP156" i="1"/>
  <c r="AO156" i="1" s="1"/>
  <c r="AP157" i="1"/>
  <c r="AO157" i="1" s="1"/>
  <c r="AP158" i="1"/>
  <c r="AO158" i="1" s="1"/>
  <c r="AP159" i="1"/>
  <c r="AO159" i="1" s="1"/>
  <c r="AP160" i="1"/>
  <c r="AO160" i="1" s="1"/>
  <c r="AP161" i="1"/>
  <c r="AO161" i="1" s="1"/>
  <c r="AP162" i="1"/>
  <c r="AO162" i="1" s="1"/>
  <c r="AP163" i="1"/>
  <c r="AO163" i="1" s="1"/>
  <c r="AP164" i="1"/>
  <c r="AO164" i="1" s="1"/>
  <c r="AP165" i="1"/>
  <c r="AO165" i="1" s="1"/>
  <c r="AP166" i="1"/>
  <c r="AO166" i="1" s="1"/>
  <c r="AP167" i="1"/>
  <c r="AO167" i="1" s="1"/>
  <c r="AP168" i="1"/>
  <c r="AO168" i="1" s="1"/>
  <c r="AP169" i="1"/>
  <c r="AO169" i="1" s="1"/>
  <c r="AP170" i="1"/>
  <c r="AO170" i="1" s="1"/>
  <c r="AP171" i="1"/>
  <c r="AO171" i="1" s="1"/>
  <c r="AP172" i="1"/>
  <c r="AO172" i="1" s="1"/>
  <c r="AP173" i="1"/>
  <c r="AO173" i="1" s="1"/>
  <c r="AP174" i="1"/>
  <c r="AO174" i="1" s="1"/>
  <c r="AP175" i="1"/>
  <c r="AO175" i="1" s="1"/>
  <c r="AP176" i="1"/>
  <c r="AO176" i="1" s="1"/>
  <c r="AP177" i="1"/>
  <c r="AO177" i="1" s="1"/>
  <c r="AP178" i="1"/>
  <c r="AO178" i="1" s="1"/>
  <c r="AP179" i="1"/>
  <c r="AO179" i="1" s="1"/>
  <c r="AP180" i="1"/>
  <c r="AO180" i="1" s="1"/>
  <c r="AP181" i="1"/>
  <c r="AO181" i="1" s="1"/>
  <c r="AP182" i="1"/>
  <c r="AO182" i="1" s="1"/>
  <c r="AP183" i="1"/>
  <c r="AO183" i="1" s="1"/>
  <c r="AP184" i="1"/>
  <c r="AO184" i="1" s="1"/>
  <c r="AP185" i="1"/>
  <c r="AO185" i="1" s="1"/>
  <c r="AP186" i="1"/>
  <c r="AO186" i="1" s="1"/>
  <c r="AP187" i="1"/>
  <c r="AO187" i="1" s="1"/>
  <c r="AP188" i="1"/>
  <c r="AO188" i="1" s="1"/>
  <c r="AP189" i="1"/>
  <c r="AO189" i="1" s="1"/>
  <c r="AP190" i="1"/>
  <c r="AO190" i="1" s="1"/>
  <c r="AP191" i="1"/>
  <c r="AO191" i="1" s="1"/>
  <c r="AP192" i="1"/>
  <c r="AO192" i="1" s="1"/>
  <c r="AP193" i="1"/>
  <c r="AO193" i="1" s="1"/>
  <c r="AP194" i="1"/>
  <c r="AO194" i="1" s="1"/>
  <c r="AP195" i="1"/>
  <c r="AO195" i="1" s="1"/>
  <c r="AP196" i="1"/>
  <c r="AO196" i="1" s="1"/>
  <c r="AP197" i="1"/>
  <c r="AO197" i="1" s="1"/>
  <c r="AP198" i="1"/>
  <c r="AO198" i="1" s="1"/>
  <c r="AP199" i="1"/>
  <c r="AO199" i="1" s="1"/>
  <c r="AP200" i="1"/>
  <c r="AO200" i="1" s="1"/>
  <c r="AP201" i="1"/>
  <c r="AO201" i="1" s="1"/>
  <c r="AP202" i="1"/>
  <c r="AO202" i="1" s="1"/>
  <c r="AP203" i="1"/>
  <c r="AO203" i="1" s="1"/>
  <c r="AP204" i="1"/>
  <c r="AO204" i="1" s="1"/>
  <c r="AP205" i="1"/>
  <c r="AO205" i="1" s="1"/>
  <c r="AP206" i="1"/>
  <c r="AO206" i="1" s="1"/>
  <c r="AP207" i="1"/>
  <c r="AO207" i="1" s="1"/>
  <c r="AP208" i="1"/>
  <c r="AO208" i="1" s="1"/>
  <c r="AP209" i="1"/>
  <c r="AO209" i="1" s="1"/>
  <c r="AP210" i="1"/>
  <c r="AO210" i="1" s="1"/>
  <c r="AP211" i="1"/>
  <c r="AO211" i="1" s="1"/>
  <c r="AP212" i="1"/>
  <c r="AO212" i="1" s="1"/>
  <c r="AP213" i="1"/>
  <c r="AO213" i="1" s="1"/>
  <c r="AP214" i="1"/>
  <c r="AO214" i="1" s="1"/>
  <c r="AP215" i="1"/>
  <c r="AO215" i="1" s="1"/>
  <c r="AP216" i="1"/>
  <c r="AO216" i="1" s="1"/>
  <c r="AP217" i="1"/>
  <c r="AO217" i="1" s="1"/>
  <c r="AP218" i="1"/>
  <c r="AO218" i="1" s="1"/>
  <c r="AP219" i="1"/>
  <c r="AO219" i="1" s="1"/>
  <c r="AP220" i="1"/>
  <c r="AO220" i="1" s="1"/>
  <c r="AP221" i="1"/>
  <c r="AO221" i="1" s="1"/>
  <c r="AP222" i="1"/>
  <c r="AO222" i="1" s="1"/>
  <c r="AP223" i="1"/>
  <c r="AO223" i="1" s="1"/>
  <c r="AP224" i="1"/>
  <c r="AO224" i="1" s="1"/>
  <c r="AP225" i="1"/>
  <c r="AO225" i="1" s="1"/>
  <c r="AP226" i="1"/>
  <c r="AO226" i="1" s="1"/>
  <c r="AP227" i="1"/>
  <c r="AO227" i="1" s="1"/>
  <c r="AP228" i="1"/>
  <c r="AO228" i="1" s="1"/>
  <c r="AP229" i="1"/>
  <c r="AO229" i="1" s="1"/>
  <c r="AP230" i="1"/>
  <c r="AO230" i="1" s="1"/>
  <c r="AP231" i="1"/>
  <c r="AO231" i="1" s="1"/>
  <c r="AP232" i="1"/>
  <c r="AO232" i="1" s="1"/>
  <c r="AP233" i="1"/>
  <c r="AO233" i="1" s="1"/>
  <c r="AP234" i="1"/>
  <c r="AO234" i="1" s="1"/>
  <c r="AP235" i="1"/>
  <c r="AO235" i="1" s="1"/>
  <c r="AP236" i="1"/>
  <c r="AO236" i="1" s="1"/>
  <c r="AP237" i="1"/>
  <c r="AO237" i="1" s="1"/>
  <c r="AP238" i="1"/>
  <c r="AO238" i="1" s="1"/>
  <c r="AP239" i="1"/>
  <c r="AO239" i="1" s="1"/>
  <c r="AP240" i="1"/>
  <c r="AO240" i="1" s="1"/>
  <c r="AP241" i="1"/>
  <c r="AO241" i="1" s="1"/>
  <c r="AP242" i="1"/>
  <c r="AO242" i="1" s="1"/>
  <c r="AP243" i="1"/>
  <c r="AO243" i="1" s="1"/>
  <c r="AP244" i="1"/>
  <c r="AO244" i="1" s="1"/>
  <c r="AP245" i="1"/>
  <c r="AO245" i="1" s="1"/>
  <c r="AP246" i="1"/>
  <c r="AO246" i="1" s="1"/>
  <c r="AP247" i="1"/>
  <c r="AO247" i="1" s="1"/>
  <c r="AP248" i="1"/>
  <c r="AO248" i="1" s="1"/>
  <c r="AP249" i="1"/>
  <c r="AO249" i="1" s="1"/>
  <c r="AP250" i="1"/>
  <c r="AO250" i="1" s="1"/>
  <c r="AP251" i="1"/>
  <c r="AO251" i="1" s="1"/>
  <c r="AP252" i="1"/>
  <c r="AO252" i="1" s="1"/>
  <c r="AP253" i="1"/>
  <c r="AO253" i="1" s="1"/>
  <c r="AP254" i="1"/>
  <c r="AO254" i="1" s="1"/>
  <c r="AP255" i="1"/>
  <c r="AO255" i="1" s="1"/>
  <c r="AP256" i="1"/>
  <c r="AO256" i="1" s="1"/>
  <c r="AP257" i="1"/>
  <c r="AO257" i="1" s="1"/>
  <c r="AP258" i="1"/>
  <c r="AO258" i="1" s="1"/>
  <c r="AP259" i="1"/>
  <c r="AO259" i="1" s="1"/>
  <c r="AP260" i="1"/>
  <c r="AO260" i="1" s="1"/>
  <c r="AP261" i="1"/>
  <c r="AO261" i="1" s="1"/>
  <c r="AP262" i="1"/>
  <c r="AO262" i="1" s="1"/>
  <c r="AP263" i="1"/>
  <c r="AO263" i="1" s="1"/>
  <c r="AP264" i="1"/>
  <c r="AO264" i="1" s="1"/>
  <c r="AP265" i="1"/>
  <c r="AO265" i="1" s="1"/>
  <c r="AP266" i="1"/>
  <c r="AO266" i="1" s="1"/>
  <c r="AP267" i="1"/>
  <c r="AO267" i="1" s="1"/>
  <c r="AP268" i="1"/>
  <c r="AO268" i="1" s="1"/>
  <c r="AP269" i="1"/>
  <c r="AO269" i="1" s="1"/>
  <c r="AP270" i="1"/>
  <c r="AO270" i="1" s="1"/>
  <c r="AP271" i="1"/>
  <c r="AO271" i="1" s="1"/>
  <c r="AP272" i="1"/>
  <c r="AO272" i="1" s="1"/>
  <c r="AP273" i="1"/>
  <c r="AO273" i="1" s="1"/>
  <c r="AP274" i="1"/>
  <c r="AO274" i="1" s="1"/>
  <c r="AP275" i="1"/>
  <c r="AO275" i="1" s="1"/>
  <c r="AP276" i="1"/>
  <c r="AO276" i="1" s="1"/>
  <c r="AP277" i="1"/>
  <c r="AO277" i="1" s="1"/>
  <c r="AP278" i="1"/>
  <c r="AO278" i="1" s="1"/>
  <c r="AP279" i="1"/>
  <c r="AO279" i="1" s="1"/>
  <c r="AP280" i="1"/>
  <c r="AO280" i="1" s="1"/>
  <c r="AP281" i="1"/>
  <c r="AO281" i="1" s="1"/>
  <c r="AP282" i="1"/>
  <c r="AO282" i="1" s="1"/>
  <c r="AP283" i="1"/>
  <c r="AO283" i="1" s="1"/>
  <c r="AP284" i="1"/>
  <c r="AO284" i="1" s="1"/>
  <c r="AP285" i="1"/>
  <c r="AO285" i="1" s="1"/>
  <c r="AP286" i="1"/>
  <c r="AO286" i="1" s="1"/>
  <c r="AP287" i="1"/>
  <c r="AO287" i="1" s="1"/>
  <c r="AP288" i="1"/>
  <c r="AO288" i="1" s="1"/>
  <c r="AP289" i="1"/>
  <c r="AO289" i="1" s="1"/>
  <c r="AP290" i="1"/>
  <c r="AO290" i="1" s="1"/>
  <c r="AP291" i="1"/>
  <c r="AO291" i="1" s="1"/>
  <c r="AP292" i="1"/>
  <c r="AO292" i="1" s="1"/>
  <c r="AP293" i="1"/>
  <c r="AO293" i="1" s="1"/>
  <c r="AP294" i="1"/>
  <c r="AO294" i="1" s="1"/>
  <c r="AP295" i="1"/>
  <c r="AO295" i="1" s="1"/>
  <c r="AP296" i="1"/>
  <c r="AO296" i="1" s="1"/>
  <c r="AP297" i="1"/>
  <c r="AO297" i="1" s="1"/>
  <c r="AP298" i="1"/>
  <c r="AO298" i="1" s="1"/>
  <c r="AP299" i="1"/>
  <c r="AO299" i="1" s="1"/>
  <c r="AP300" i="1"/>
  <c r="AO300" i="1" s="1"/>
  <c r="AP301" i="1"/>
  <c r="AO301" i="1" s="1"/>
  <c r="AP302" i="1"/>
  <c r="AO302" i="1" s="1"/>
  <c r="AP303" i="1"/>
  <c r="AO303" i="1" s="1"/>
  <c r="AP304" i="1"/>
  <c r="AO304" i="1" s="1"/>
  <c r="AP305" i="1"/>
  <c r="AO305" i="1" s="1"/>
  <c r="AP306" i="1"/>
  <c r="AO306" i="1" s="1"/>
  <c r="AP307" i="1"/>
  <c r="AO307" i="1" s="1"/>
  <c r="AP308" i="1"/>
  <c r="AO308" i="1" s="1"/>
  <c r="AP309" i="1"/>
  <c r="AO309" i="1" s="1"/>
  <c r="AP310" i="1"/>
  <c r="AO310" i="1" s="1"/>
  <c r="AP311" i="1"/>
  <c r="AO311" i="1" s="1"/>
  <c r="AP312" i="1"/>
  <c r="AO312" i="1" s="1"/>
  <c r="AP313" i="1"/>
  <c r="AO313" i="1" s="1"/>
  <c r="AP314" i="1"/>
  <c r="AO314" i="1" s="1"/>
  <c r="AP315" i="1"/>
  <c r="AO315" i="1" s="1"/>
  <c r="AP316" i="1"/>
  <c r="AO316" i="1" s="1"/>
  <c r="AP317" i="1"/>
  <c r="AO317" i="1" s="1"/>
  <c r="AP318" i="1"/>
  <c r="AO318" i="1" s="1"/>
  <c r="AP319" i="1"/>
  <c r="AO319" i="1" s="1"/>
  <c r="AP320" i="1"/>
  <c r="AO320" i="1" s="1"/>
  <c r="AP321" i="1"/>
  <c r="AO321" i="1" s="1"/>
  <c r="AP322" i="1"/>
  <c r="AO322" i="1" s="1"/>
  <c r="AP323" i="1"/>
  <c r="AO323" i="1" s="1"/>
  <c r="AP324" i="1"/>
  <c r="AO324" i="1" s="1"/>
  <c r="AP325" i="1"/>
  <c r="AO325" i="1" s="1"/>
  <c r="AP326" i="1"/>
  <c r="AO326" i="1" s="1"/>
  <c r="AP327" i="1"/>
  <c r="AO327" i="1" s="1"/>
  <c r="AP328" i="1"/>
  <c r="AO328" i="1" s="1"/>
  <c r="AP329" i="1"/>
  <c r="AO329" i="1" s="1"/>
  <c r="AP330" i="1"/>
  <c r="AO330" i="1" s="1"/>
  <c r="AP331" i="1"/>
  <c r="AO331" i="1" s="1"/>
  <c r="AP332" i="1"/>
  <c r="AO332" i="1" s="1"/>
  <c r="AP333" i="1"/>
  <c r="AO333" i="1" s="1"/>
  <c r="AP334" i="1"/>
  <c r="AO334" i="1" s="1"/>
  <c r="AP335" i="1"/>
  <c r="AO335" i="1" s="1"/>
  <c r="AP336" i="1"/>
  <c r="AO336" i="1" s="1"/>
  <c r="AP337" i="1"/>
  <c r="AO337" i="1" s="1"/>
  <c r="AP338" i="1"/>
  <c r="AO338" i="1" s="1"/>
  <c r="AP339" i="1"/>
  <c r="AO339" i="1" s="1"/>
  <c r="AP340" i="1"/>
  <c r="AO340" i="1" s="1"/>
  <c r="AP341" i="1"/>
  <c r="AO341" i="1" s="1"/>
  <c r="AP342" i="1"/>
  <c r="AO342" i="1" s="1"/>
  <c r="AP343" i="1"/>
  <c r="AO343" i="1" s="1"/>
  <c r="AP344" i="1"/>
  <c r="AO344" i="1" s="1"/>
  <c r="AP345" i="1"/>
  <c r="AO345" i="1" s="1"/>
  <c r="AP346" i="1"/>
  <c r="AO346" i="1" s="1"/>
  <c r="AP347" i="1"/>
  <c r="AO347" i="1" s="1"/>
  <c r="AP348" i="1"/>
  <c r="AO348" i="1" s="1"/>
  <c r="AP349" i="1"/>
  <c r="AO349" i="1" s="1"/>
  <c r="AP350" i="1"/>
  <c r="AO350" i="1" s="1"/>
  <c r="AP351" i="1"/>
  <c r="AO351" i="1" s="1"/>
  <c r="AP352" i="1"/>
  <c r="AO352" i="1" s="1"/>
  <c r="AP353" i="1"/>
  <c r="AO353" i="1" s="1"/>
  <c r="AP354" i="1"/>
  <c r="AO354" i="1" s="1"/>
  <c r="AP355" i="1"/>
  <c r="AO355" i="1" s="1"/>
  <c r="AP356" i="1"/>
  <c r="AO356" i="1" s="1"/>
  <c r="AP357" i="1"/>
  <c r="AO357" i="1" s="1"/>
  <c r="AP358" i="1"/>
  <c r="AO358" i="1" s="1"/>
  <c r="AP359" i="1"/>
  <c r="AO359" i="1" s="1"/>
  <c r="AP360" i="1"/>
  <c r="AO360" i="1" s="1"/>
  <c r="AP361" i="1"/>
  <c r="AO361" i="1" s="1"/>
  <c r="AP362" i="1"/>
  <c r="AO362" i="1" s="1"/>
  <c r="AP363" i="1"/>
  <c r="AO363" i="1" s="1"/>
  <c r="AP364" i="1"/>
  <c r="AO364" i="1" s="1"/>
  <c r="AP365" i="1"/>
  <c r="AO365" i="1" s="1"/>
  <c r="AP366" i="1"/>
  <c r="AO366" i="1" s="1"/>
  <c r="AP367" i="1"/>
  <c r="AO367" i="1" s="1"/>
  <c r="AP368" i="1"/>
  <c r="AO368" i="1" s="1"/>
  <c r="AP369" i="1"/>
  <c r="AO369" i="1" s="1"/>
  <c r="AP370" i="1"/>
  <c r="AO370" i="1" s="1"/>
  <c r="AP371" i="1"/>
  <c r="AO371" i="1" s="1"/>
  <c r="AP372" i="1"/>
  <c r="AO372" i="1" s="1"/>
  <c r="AP373" i="1"/>
  <c r="AO373" i="1" s="1"/>
  <c r="AP374" i="1"/>
  <c r="AO374" i="1" s="1"/>
  <c r="AP375" i="1"/>
  <c r="AO375" i="1" s="1"/>
  <c r="AP376" i="1"/>
  <c r="AO376" i="1" s="1"/>
  <c r="AP377" i="1"/>
  <c r="AO377" i="1" s="1"/>
  <c r="AP378" i="1"/>
  <c r="AO378" i="1" s="1"/>
  <c r="AP379" i="1"/>
  <c r="AO379" i="1" s="1"/>
  <c r="AP380" i="1"/>
  <c r="AO380" i="1" s="1"/>
  <c r="AP381" i="1"/>
  <c r="AO381" i="1" s="1"/>
  <c r="AP382" i="1"/>
  <c r="AO382" i="1" s="1"/>
  <c r="AP383" i="1"/>
  <c r="AO383" i="1" s="1"/>
  <c r="AP384" i="1"/>
  <c r="AO384" i="1" s="1"/>
  <c r="AP385" i="1"/>
  <c r="AO385" i="1" s="1"/>
  <c r="AP386" i="1"/>
  <c r="AO386" i="1" s="1"/>
  <c r="AP387" i="1"/>
  <c r="AO387" i="1" s="1"/>
  <c r="AP388" i="1"/>
  <c r="AO388" i="1" s="1"/>
  <c r="AP389" i="1"/>
  <c r="AO389" i="1" s="1"/>
  <c r="AP390" i="1"/>
  <c r="AO390" i="1" s="1"/>
  <c r="AP391" i="1"/>
  <c r="AO391" i="1" s="1"/>
  <c r="AP392" i="1"/>
  <c r="AO392" i="1" s="1"/>
  <c r="AP393" i="1"/>
  <c r="AO393" i="1" s="1"/>
  <c r="AP394" i="1"/>
  <c r="AO394" i="1" s="1"/>
  <c r="AP395" i="1"/>
  <c r="AO395" i="1" s="1"/>
  <c r="AP396" i="1"/>
  <c r="AO396" i="1" s="1"/>
  <c r="AP397" i="1"/>
  <c r="AO397" i="1" s="1"/>
  <c r="AP398" i="1"/>
  <c r="AO398" i="1" s="1"/>
  <c r="AP399" i="1"/>
  <c r="AO399" i="1" s="1"/>
  <c r="AP400" i="1"/>
  <c r="AO400" i="1" s="1"/>
  <c r="AP401" i="1"/>
  <c r="AO401" i="1" s="1"/>
  <c r="AP402" i="1"/>
  <c r="AO402" i="1" s="1"/>
  <c r="AP403" i="1"/>
  <c r="AO403" i="1" s="1"/>
  <c r="AP404" i="1"/>
  <c r="AO404" i="1" s="1"/>
  <c r="AP405" i="1"/>
  <c r="AO405" i="1" s="1"/>
  <c r="AP406" i="1"/>
  <c r="AO406" i="1" s="1"/>
  <c r="AP407" i="1"/>
  <c r="AO407" i="1" s="1"/>
  <c r="AP408" i="1"/>
  <c r="AO408" i="1" s="1"/>
  <c r="AP409" i="1"/>
  <c r="AO409" i="1" s="1"/>
  <c r="AP410" i="1"/>
  <c r="AO410" i="1" s="1"/>
  <c r="AP411" i="1"/>
  <c r="AO411" i="1" s="1"/>
  <c r="AP412" i="1"/>
  <c r="AO412" i="1" s="1"/>
  <c r="AP413" i="1"/>
  <c r="AO413" i="1" s="1"/>
  <c r="AP414" i="1"/>
  <c r="AO414" i="1" s="1"/>
  <c r="AP415" i="1"/>
  <c r="AO415" i="1" s="1"/>
  <c r="AP416" i="1"/>
  <c r="AO416" i="1" s="1"/>
  <c r="AP417" i="1"/>
  <c r="AO417" i="1" s="1"/>
  <c r="AP418" i="1"/>
  <c r="AO418" i="1" s="1"/>
  <c r="AP419" i="1"/>
  <c r="AO419" i="1" s="1"/>
  <c r="AP420" i="1"/>
  <c r="AO420" i="1" s="1"/>
  <c r="AP421" i="1"/>
  <c r="AO421" i="1" s="1"/>
  <c r="AP422" i="1"/>
  <c r="AO422" i="1" s="1"/>
  <c r="AP423" i="1"/>
  <c r="AO423" i="1" s="1"/>
  <c r="AP424" i="1"/>
  <c r="AO424" i="1" s="1"/>
  <c r="AP425" i="1"/>
  <c r="AO425" i="1" s="1"/>
  <c r="AP426" i="1"/>
  <c r="AO426" i="1" s="1"/>
  <c r="AP427" i="1"/>
  <c r="AO427" i="1" s="1"/>
  <c r="AP428" i="1"/>
  <c r="AO428" i="1" s="1"/>
  <c r="AP429" i="1"/>
  <c r="AO429" i="1" s="1"/>
  <c r="AP430" i="1"/>
  <c r="AO430" i="1" s="1"/>
  <c r="AP431" i="1"/>
  <c r="AO431" i="1" s="1"/>
  <c r="AP432" i="1"/>
  <c r="AO432" i="1" s="1"/>
  <c r="AP433" i="1"/>
  <c r="AO433" i="1" s="1"/>
  <c r="AP434" i="1"/>
  <c r="AO434" i="1" s="1"/>
  <c r="AP435" i="1"/>
  <c r="AO435" i="1" s="1"/>
  <c r="AP436" i="1"/>
  <c r="AO436" i="1" s="1"/>
  <c r="AP437" i="1"/>
  <c r="AO437" i="1" s="1"/>
  <c r="AP438" i="1"/>
  <c r="AO438" i="1" s="1"/>
  <c r="AP439" i="1"/>
  <c r="AO439" i="1" s="1"/>
  <c r="AP440" i="1"/>
  <c r="AO440" i="1" s="1"/>
  <c r="AP441" i="1"/>
  <c r="AO441" i="1" s="1"/>
  <c r="AP442" i="1"/>
  <c r="AO442" i="1" s="1"/>
  <c r="AP443" i="1"/>
  <c r="AO443" i="1" s="1"/>
  <c r="AP444" i="1"/>
  <c r="AO444" i="1" s="1"/>
  <c r="AP445" i="1"/>
  <c r="AO445" i="1" s="1"/>
  <c r="AP446" i="1"/>
  <c r="AO446" i="1" s="1"/>
  <c r="AP447" i="1"/>
  <c r="AO447" i="1" s="1"/>
  <c r="AP448" i="1"/>
  <c r="AO448" i="1" s="1"/>
  <c r="AP449" i="1"/>
  <c r="AO449" i="1" s="1"/>
  <c r="AP450" i="1"/>
  <c r="AO450" i="1" s="1"/>
  <c r="AP451" i="1"/>
  <c r="AO451" i="1" s="1"/>
  <c r="AP452" i="1"/>
  <c r="AO452" i="1" s="1"/>
  <c r="AP453" i="1"/>
  <c r="AO453" i="1" s="1"/>
  <c r="AP454" i="1"/>
  <c r="AO454" i="1" s="1"/>
  <c r="AP455" i="1"/>
  <c r="AO455" i="1" s="1"/>
  <c r="AP456" i="1"/>
  <c r="AO456" i="1" s="1"/>
  <c r="AP457" i="1"/>
  <c r="AO457" i="1" s="1"/>
  <c r="AP458" i="1"/>
  <c r="AO458" i="1" s="1"/>
  <c r="AP459" i="1"/>
  <c r="AO459" i="1" s="1"/>
  <c r="AP460" i="1"/>
  <c r="AO460" i="1" s="1"/>
  <c r="AP461" i="1"/>
  <c r="AO461" i="1" s="1"/>
  <c r="AP462" i="1"/>
  <c r="AO462" i="1" s="1"/>
  <c r="AP463" i="1"/>
  <c r="AO463" i="1" s="1"/>
  <c r="AP464" i="1"/>
  <c r="AO464" i="1" s="1"/>
  <c r="AP465" i="1"/>
  <c r="AO465" i="1" s="1"/>
  <c r="AP466" i="1"/>
  <c r="AO466" i="1" s="1"/>
  <c r="AP467" i="1"/>
  <c r="AO467" i="1" s="1"/>
  <c r="AP468" i="1"/>
  <c r="AO468" i="1" s="1"/>
  <c r="AP469" i="1"/>
  <c r="AO469" i="1" s="1"/>
  <c r="AP470" i="1"/>
  <c r="AO470" i="1" s="1"/>
  <c r="AP471" i="1"/>
  <c r="AO471" i="1" s="1"/>
  <c r="AP472" i="1"/>
  <c r="AO472" i="1" s="1"/>
  <c r="AP473" i="1"/>
  <c r="AO473" i="1" s="1"/>
  <c r="AP474" i="1"/>
  <c r="AO474" i="1" s="1"/>
  <c r="AP475" i="1"/>
  <c r="AO475" i="1" s="1"/>
  <c r="AP476" i="1"/>
  <c r="AO476" i="1" s="1"/>
  <c r="AP477" i="1"/>
  <c r="AO477" i="1" s="1"/>
  <c r="AP478" i="1"/>
  <c r="AO478" i="1" s="1"/>
  <c r="AP479" i="1"/>
  <c r="AO479" i="1" s="1"/>
  <c r="AP480" i="1"/>
  <c r="AO480" i="1" s="1"/>
  <c r="AP481" i="1"/>
  <c r="AO481" i="1" s="1"/>
  <c r="AP482" i="1"/>
  <c r="AO482" i="1" s="1"/>
  <c r="AP483" i="1"/>
  <c r="AO483" i="1" s="1"/>
  <c r="AP484" i="1"/>
  <c r="AO484" i="1" s="1"/>
  <c r="AP485" i="1"/>
  <c r="AO485" i="1" s="1"/>
  <c r="AP486" i="1"/>
  <c r="AO486" i="1" s="1"/>
  <c r="AP487" i="1"/>
  <c r="AO487" i="1" s="1"/>
  <c r="AP488" i="1"/>
  <c r="AO488" i="1" s="1"/>
  <c r="AP489" i="1"/>
  <c r="AO489" i="1" s="1"/>
  <c r="AP490" i="1"/>
  <c r="AO490" i="1" s="1"/>
  <c r="AP491" i="1"/>
  <c r="AO491" i="1" s="1"/>
  <c r="AP492" i="1"/>
  <c r="AO492" i="1" s="1"/>
  <c r="AP493" i="1"/>
  <c r="AO493" i="1" s="1"/>
  <c r="AP494" i="1"/>
  <c r="AO494" i="1" s="1"/>
  <c r="AP495" i="1"/>
  <c r="AO495" i="1" s="1"/>
  <c r="AP496" i="1"/>
  <c r="AO496" i="1" s="1"/>
  <c r="AP497" i="1"/>
  <c r="AO497" i="1" s="1"/>
  <c r="AP498" i="1"/>
  <c r="AO498" i="1" s="1"/>
  <c r="AP499" i="1"/>
  <c r="AO499" i="1" s="1"/>
  <c r="AP500" i="1"/>
  <c r="AO500" i="1" s="1"/>
  <c r="AP501" i="1"/>
  <c r="AO501" i="1" s="1"/>
  <c r="AP502" i="1"/>
  <c r="AO502" i="1" s="1"/>
  <c r="AP503" i="1"/>
  <c r="AO503" i="1" s="1"/>
  <c r="AP504" i="1"/>
  <c r="AO504" i="1" s="1"/>
  <c r="AP505" i="1"/>
  <c r="AO505" i="1" s="1"/>
  <c r="AP506" i="1"/>
  <c r="AO506" i="1" s="1"/>
  <c r="AP507" i="1"/>
  <c r="AO507" i="1" s="1"/>
  <c r="AP508" i="1"/>
  <c r="AO508" i="1" s="1"/>
  <c r="AP509" i="1"/>
  <c r="AO509" i="1" s="1"/>
  <c r="AP510" i="1"/>
  <c r="AO510" i="1" s="1"/>
  <c r="AP511" i="1"/>
  <c r="AO511" i="1" s="1"/>
  <c r="AP512" i="1"/>
  <c r="AO512" i="1" s="1"/>
  <c r="AP513" i="1"/>
  <c r="AO513" i="1" s="1"/>
  <c r="AP514" i="1"/>
  <c r="AO514" i="1" s="1"/>
  <c r="AP515" i="1"/>
  <c r="AO515" i="1" s="1"/>
  <c r="AP516" i="1"/>
  <c r="AO516" i="1" s="1"/>
  <c r="AP517" i="1"/>
  <c r="AO517" i="1" s="1"/>
  <c r="AP518" i="1"/>
  <c r="AO518" i="1" s="1"/>
  <c r="AP519" i="1"/>
  <c r="AO519" i="1" s="1"/>
  <c r="AP520" i="1"/>
  <c r="AO520" i="1" s="1"/>
  <c r="AP521" i="1"/>
  <c r="AO521" i="1" s="1"/>
  <c r="AP522" i="1"/>
  <c r="AO522" i="1" s="1"/>
  <c r="AP523" i="1"/>
  <c r="AO523" i="1" s="1"/>
  <c r="AP524" i="1"/>
  <c r="AO524" i="1" s="1"/>
  <c r="AP525" i="1"/>
  <c r="AO525" i="1" s="1"/>
  <c r="AP526" i="1"/>
  <c r="AO526" i="1" s="1"/>
  <c r="AP527" i="1"/>
  <c r="AO527" i="1" s="1"/>
  <c r="AP528" i="1"/>
  <c r="AO528" i="1" s="1"/>
  <c r="AP529" i="1"/>
  <c r="AO529" i="1" s="1"/>
  <c r="AP530" i="1"/>
  <c r="AO530" i="1" s="1"/>
  <c r="AP531" i="1"/>
  <c r="AO531" i="1" s="1"/>
  <c r="AP532" i="1"/>
  <c r="AO532" i="1" s="1"/>
  <c r="AP533" i="1"/>
  <c r="AO533" i="1" s="1"/>
  <c r="AP534" i="1"/>
  <c r="AO534" i="1" s="1"/>
  <c r="AP535" i="1"/>
  <c r="AO535" i="1" s="1"/>
  <c r="AP536" i="1"/>
  <c r="AO536" i="1" s="1"/>
  <c r="AP537" i="1"/>
  <c r="AO537" i="1" s="1"/>
  <c r="AP538" i="1"/>
  <c r="AO538" i="1" s="1"/>
  <c r="AP539" i="1"/>
  <c r="AO539" i="1" s="1"/>
  <c r="AP540" i="1"/>
  <c r="AO540" i="1" s="1"/>
  <c r="AP541" i="1"/>
  <c r="AO541" i="1" s="1"/>
  <c r="AP542" i="1"/>
  <c r="AO542" i="1" s="1"/>
  <c r="AP543" i="1"/>
  <c r="AO543" i="1" s="1"/>
  <c r="AP544" i="1"/>
  <c r="AO544" i="1" s="1"/>
  <c r="AP545" i="1"/>
  <c r="AO545" i="1" s="1"/>
  <c r="AP546" i="1"/>
  <c r="AO546" i="1" s="1"/>
  <c r="AP547" i="1"/>
  <c r="AO547" i="1" s="1"/>
  <c r="AP548" i="1"/>
  <c r="AO548" i="1" s="1"/>
  <c r="AP549" i="1"/>
  <c r="AO549" i="1" s="1"/>
  <c r="AP550" i="1"/>
  <c r="AO550" i="1" s="1"/>
  <c r="AP551" i="1"/>
  <c r="AO551" i="1" s="1"/>
  <c r="AP552" i="1"/>
  <c r="AO552" i="1" s="1"/>
  <c r="AP553" i="1"/>
  <c r="AO553" i="1" s="1"/>
  <c r="AP554" i="1"/>
  <c r="AO554" i="1" s="1"/>
  <c r="AP555" i="1"/>
  <c r="AO555" i="1" s="1"/>
  <c r="AP556" i="1"/>
  <c r="AO556" i="1" s="1"/>
  <c r="AP557" i="1"/>
  <c r="AO557" i="1" s="1"/>
  <c r="AP558" i="1"/>
  <c r="AO558" i="1" s="1"/>
  <c r="AP559" i="1"/>
  <c r="AO559" i="1" s="1"/>
  <c r="AP560" i="1"/>
  <c r="AO560" i="1" s="1"/>
  <c r="AP561" i="1"/>
  <c r="AO561" i="1" s="1"/>
  <c r="AP562" i="1"/>
  <c r="AO562" i="1" s="1"/>
  <c r="AP563" i="1"/>
  <c r="AO563" i="1" s="1"/>
  <c r="AP564" i="1"/>
  <c r="AO564" i="1" s="1"/>
  <c r="AP565" i="1"/>
  <c r="AO565" i="1" s="1"/>
  <c r="AP566" i="1"/>
  <c r="AO566" i="1" s="1"/>
  <c r="AP567" i="1"/>
  <c r="AO567" i="1" s="1"/>
  <c r="AP568" i="1"/>
  <c r="AO568" i="1" s="1"/>
  <c r="AP569" i="1"/>
  <c r="AO569" i="1" s="1"/>
  <c r="AP570" i="1"/>
  <c r="AO570" i="1" s="1"/>
  <c r="AP571" i="1"/>
  <c r="AO571" i="1" s="1"/>
  <c r="AP572" i="1"/>
  <c r="AO572" i="1" s="1"/>
  <c r="AP573" i="1"/>
  <c r="AO573" i="1" s="1"/>
  <c r="AP574" i="1"/>
  <c r="AO574" i="1" s="1"/>
  <c r="AP575" i="1"/>
  <c r="AO575" i="1" s="1"/>
  <c r="AP576" i="1"/>
  <c r="AO576" i="1" s="1"/>
  <c r="AP577" i="1"/>
  <c r="AO577" i="1" s="1"/>
  <c r="AP578" i="1"/>
  <c r="AO578" i="1" s="1"/>
  <c r="AP579" i="1"/>
  <c r="AO579" i="1" s="1"/>
  <c r="AP580" i="1"/>
  <c r="AO580" i="1" s="1"/>
  <c r="AP581" i="1"/>
  <c r="AO581" i="1" s="1"/>
  <c r="AP582" i="1"/>
  <c r="AO582" i="1" s="1"/>
  <c r="AP583" i="1"/>
  <c r="AO583" i="1" s="1"/>
  <c r="AP584" i="1"/>
  <c r="AO584" i="1" s="1"/>
  <c r="AP585" i="1"/>
  <c r="AO585" i="1" s="1"/>
  <c r="AP586" i="1"/>
  <c r="AO586" i="1" s="1"/>
  <c r="AP587" i="1"/>
  <c r="AO587" i="1" s="1"/>
  <c r="AP588" i="1"/>
  <c r="AO588" i="1" s="1"/>
  <c r="AP589" i="1"/>
  <c r="AO589" i="1" s="1"/>
  <c r="AP590" i="1"/>
  <c r="AO590" i="1" s="1"/>
  <c r="AP591" i="1"/>
  <c r="AO591" i="1" s="1"/>
  <c r="AP592" i="1"/>
  <c r="AO592" i="1" s="1"/>
  <c r="AP593" i="1"/>
  <c r="AO593" i="1" s="1"/>
  <c r="AP594" i="1"/>
  <c r="AO594" i="1" s="1"/>
  <c r="AP595" i="1"/>
  <c r="AO595" i="1" s="1"/>
  <c r="AP596" i="1"/>
  <c r="AO596" i="1" s="1"/>
  <c r="AP597" i="1"/>
  <c r="AO597" i="1" s="1"/>
  <c r="AP598" i="1"/>
  <c r="AO598" i="1" s="1"/>
  <c r="AP599" i="1"/>
  <c r="AO599" i="1" s="1"/>
  <c r="AP600" i="1"/>
  <c r="AO600" i="1" s="1"/>
  <c r="AP601" i="1"/>
  <c r="AO601" i="1" s="1"/>
  <c r="AP602" i="1"/>
  <c r="AO602" i="1" s="1"/>
  <c r="AP603" i="1"/>
  <c r="AO603" i="1" s="1"/>
  <c r="AP604" i="1"/>
  <c r="AO604" i="1" s="1"/>
  <c r="AP605" i="1"/>
  <c r="AO605" i="1" s="1"/>
  <c r="AP606" i="1"/>
  <c r="AO606" i="1" s="1"/>
  <c r="AP607" i="1"/>
  <c r="AO607" i="1" s="1"/>
  <c r="AP608" i="1"/>
  <c r="AO608" i="1" s="1"/>
  <c r="AP609" i="1"/>
  <c r="AO609" i="1" s="1"/>
  <c r="AP610" i="1"/>
  <c r="AO610" i="1" s="1"/>
  <c r="AP611" i="1"/>
  <c r="AO611" i="1" s="1"/>
  <c r="AP612" i="1"/>
  <c r="AO612" i="1" s="1"/>
  <c r="AP613" i="1"/>
  <c r="AO613" i="1" s="1"/>
  <c r="AP614" i="1"/>
  <c r="AO614" i="1" s="1"/>
  <c r="AP615" i="1"/>
  <c r="AO615" i="1" s="1"/>
  <c r="AP616" i="1"/>
  <c r="AO616" i="1" s="1"/>
  <c r="AP617" i="1"/>
  <c r="AO617" i="1" s="1"/>
  <c r="AP618" i="1"/>
  <c r="AO618" i="1" s="1"/>
  <c r="AP619" i="1"/>
  <c r="AO619" i="1" s="1"/>
  <c r="AP620" i="1"/>
  <c r="AO620" i="1" s="1"/>
  <c r="AP621" i="1"/>
  <c r="AO621" i="1" s="1"/>
  <c r="AP622" i="1"/>
  <c r="AO622" i="1" s="1"/>
  <c r="AP623" i="1"/>
  <c r="AO623" i="1" s="1"/>
  <c r="AP624" i="1"/>
  <c r="AO624" i="1" s="1"/>
  <c r="AP625" i="1"/>
  <c r="AO625" i="1" s="1"/>
  <c r="AP626" i="1"/>
  <c r="AO626" i="1" s="1"/>
  <c r="AP627" i="1"/>
  <c r="AO627" i="1" s="1"/>
  <c r="AP628" i="1"/>
  <c r="AO628" i="1" s="1"/>
  <c r="AP629" i="1"/>
  <c r="AO629" i="1" s="1"/>
  <c r="AP630" i="1"/>
  <c r="AO630" i="1" s="1"/>
  <c r="AP631" i="1"/>
  <c r="AO631" i="1" s="1"/>
  <c r="AP632" i="1"/>
  <c r="AO632" i="1" s="1"/>
  <c r="AP633" i="1"/>
  <c r="AO633" i="1" s="1"/>
  <c r="AP634" i="1"/>
  <c r="AO634" i="1" s="1"/>
  <c r="AP635" i="1"/>
  <c r="AO635" i="1" s="1"/>
  <c r="AP636" i="1"/>
  <c r="AO636" i="1" s="1"/>
  <c r="AP637" i="1"/>
  <c r="AO637" i="1" s="1"/>
  <c r="AP638" i="1"/>
  <c r="AO638" i="1" s="1"/>
  <c r="AP639" i="1"/>
  <c r="AO639" i="1" s="1"/>
  <c r="AP640" i="1"/>
  <c r="AO640" i="1" s="1"/>
  <c r="AP641" i="1"/>
  <c r="AO641" i="1" s="1"/>
  <c r="AP642" i="1"/>
  <c r="AO642" i="1" s="1"/>
  <c r="AP643" i="1"/>
  <c r="AO643" i="1" s="1"/>
  <c r="AP644" i="1"/>
  <c r="AO644" i="1" s="1"/>
  <c r="AP645" i="1"/>
  <c r="AO645" i="1" s="1"/>
  <c r="AP646" i="1"/>
  <c r="AO646" i="1" s="1"/>
  <c r="AP647" i="1"/>
  <c r="AO647" i="1" s="1"/>
  <c r="AP648" i="1"/>
  <c r="AO648" i="1" s="1"/>
  <c r="AP649" i="1"/>
  <c r="AO649" i="1" s="1"/>
  <c r="AP650" i="1"/>
  <c r="AO650" i="1" s="1"/>
  <c r="AP651" i="1"/>
  <c r="AO651" i="1" s="1"/>
  <c r="AP652" i="1"/>
  <c r="AO652" i="1" s="1"/>
  <c r="AP653" i="1"/>
  <c r="AO653" i="1" s="1"/>
  <c r="AP654" i="1"/>
  <c r="AO654" i="1" s="1"/>
  <c r="AP655" i="1"/>
  <c r="AO655" i="1" s="1"/>
  <c r="AP656" i="1"/>
  <c r="AO656" i="1" s="1"/>
  <c r="AP657" i="1"/>
  <c r="AO657" i="1" s="1"/>
  <c r="AP658" i="1"/>
  <c r="AO658" i="1" s="1"/>
  <c r="AP659" i="1"/>
  <c r="AO659" i="1" s="1"/>
  <c r="AP660" i="1"/>
  <c r="AO660" i="1" s="1"/>
  <c r="AP661" i="1"/>
  <c r="AO661" i="1" s="1"/>
  <c r="AP662" i="1"/>
  <c r="AO662" i="1" s="1"/>
  <c r="AP663" i="1"/>
  <c r="AO663" i="1" s="1"/>
  <c r="AP664" i="1"/>
  <c r="AO664" i="1" s="1"/>
  <c r="AP665" i="1"/>
  <c r="AO665" i="1" s="1"/>
  <c r="AP666" i="1"/>
  <c r="AO666" i="1" s="1"/>
  <c r="AP667" i="1"/>
  <c r="AO667" i="1" s="1"/>
  <c r="AP668" i="1"/>
  <c r="AO668" i="1" s="1"/>
  <c r="AP669" i="1"/>
  <c r="AO669" i="1" s="1"/>
  <c r="AP670" i="1"/>
  <c r="AO670" i="1" s="1"/>
  <c r="AP671" i="1"/>
  <c r="AO671" i="1" s="1"/>
  <c r="AP672" i="1"/>
  <c r="AO672" i="1" s="1"/>
  <c r="AP673" i="1"/>
  <c r="AO673" i="1" s="1"/>
  <c r="AP674" i="1"/>
  <c r="AO674" i="1" s="1"/>
  <c r="AP675" i="1"/>
  <c r="AO675" i="1" s="1"/>
  <c r="AP676" i="1"/>
  <c r="AO676" i="1" s="1"/>
  <c r="AP677" i="1"/>
  <c r="AO677" i="1" s="1"/>
  <c r="AP678" i="1"/>
  <c r="AO678" i="1" s="1"/>
  <c r="AP679" i="1"/>
  <c r="AO679" i="1" s="1"/>
  <c r="AP680" i="1"/>
  <c r="AO680" i="1" s="1"/>
  <c r="AP681" i="1"/>
  <c r="AO681" i="1" s="1"/>
  <c r="AP682" i="1"/>
  <c r="AO682" i="1" s="1"/>
  <c r="AP683" i="1"/>
  <c r="AO683" i="1" s="1"/>
  <c r="AP684" i="1"/>
  <c r="AO684" i="1" s="1"/>
  <c r="AP685" i="1"/>
  <c r="AO685" i="1" s="1"/>
  <c r="AP686" i="1"/>
  <c r="AO686" i="1" s="1"/>
  <c r="AP687" i="1"/>
  <c r="AO687" i="1" s="1"/>
  <c r="AP688" i="1"/>
  <c r="AO688" i="1" s="1"/>
  <c r="AP689" i="1"/>
  <c r="AO689" i="1" s="1"/>
  <c r="AP690" i="1"/>
  <c r="AO690" i="1" s="1"/>
  <c r="AP691" i="1"/>
  <c r="AO691" i="1" s="1"/>
  <c r="AP692" i="1"/>
  <c r="AO692" i="1" s="1"/>
  <c r="AP693" i="1"/>
  <c r="AO693" i="1" s="1"/>
  <c r="AP694" i="1"/>
  <c r="AO694" i="1" s="1"/>
  <c r="AP695" i="1"/>
  <c r="AO695" i="1" s="1"/>
  <c r="AP696" i="1"/>
  <c r="AO696" i="1" s="1"/>
  <c r="AP697" i="1"/>
  <c r="AO697" i="1" s="1"/>
  <c r="AP698" i="1"/>
  <c r="AO698" i="1" s="1"/>
  <c r="AP699" i="1"/>
  <c r="AO699" i="1" s="1"/>
  <c r="AP700" i="1"/>
  <c r="AO700" i="1" s="1"/>
  <c r="AP701" i="1"/>
  <c r="AO701" i="1" s="1"/>
  <c r="AP702" i="1"/>
  <c r="AO702" i="1" s="1"/>
  <c r="AP703" i="1"/>
  <c r="AO703" i="1" s="1"/>
  <c r="AP704" i="1"/>
  <c r="AO704" i="1" s="1"/>
  <c r="AP705" i="1"/>
  <c r="AO705" i="1" s="1"/>
  <c r="AP706" i="1"/>
  <c r="AO706" i="1" s="1"/>
  <c r="AP707" i="1"/>
  <c r="AO707" i="1" s="1"/>
  <c r="AP708" i="1"/>
  <c r="AO708" i="1" s="1"/>
  <c r="AP709" i="1"/>
  <c r="AO709" i="1" s="1"/>
  <c r="AP710" i="1"/>
  <c r="AO710" i="1" s="1"/>
  <c r="AP711" i="1"/>
  <c r="AO711" i="1" s="1"/>
  <c r="AP712" i="1"/>
  <c r="AO712" i="1" s="1"/>
  <c r="AP713" i="1"/>
  <c r="AO713" i="1" s="1"/>
  <c r="AP714" i="1"/>
  <c r="AO714" i="1" s="1"/>
  <c r="AP715" i="1"/>
  <c r="AO715" i="1" s="1"/>
  <c r="AP716" i="1"/>
  <c r="AO716" i="1" s="1"/>
  <c r="AP717" i="1"/>
  <c r="AO717" i="1" s="1"/>
  <c r="AP718" i="1"/>
  <c r="AO718" i="1" s="1"/>
  <c r="AP719" i="1"/>
  <c r="AO719" i="1" s="1"/>
  <c r="AP720" i="1"/>
  <c r="AO720" i="1" s="1"/>
  <c r="AP721" i="1"/>
  <c r="AO721" i="1" s="1"/>
  <c r="AP722" i="1"/>
  <c r="AO722" i="1" s="1"/>
  <c r="AP723" i="1"/>
  <c r="AO723" i="1" s="1"/>
  <c r="AP724" i="1"/>
  <c r="AO724" i="1" s="1"/>
  <c r="AP725" i="1"/>
  <c r="AO725" i="1" s="1"/>
  <c r="AP726" i="1"/>
  <c r="AO726" i="1" s="1"/>
  <c r="AP727" i="1"/>
  <c r="AO727" i="1" s="1"/>
  <c r="AP728" i="1"/>
  <c r="AO728" i="1" s="1"/>
  <c r="AP729" i="1"/>
  <c r="AO729" i="1" s="1"/>
  <c r="AP730" i="1"/>
  <c r="AO730" i="1" s="1"/>
  <c r="AP731" i="1"/>
  <c r="AO731" i="1" s="1"/>
  <c r="AP732" i="1"/>
  <c r="AO732" i="1" s="1"/>
  <c r="AP733" i="1"/>
  <c r="AO733" i="1" s="1"/>
  <c r="AP734" i="1"/>
  <c r="AO734" i="1" s="1"/>
  <c r="AP735" i="1"/>
  <c r="AO735" i="1" s="1"/>
  <c r="AP736" i="1"/>
  <c r="AO736" i="1" s="1"/>
  <c r="AP737" i="1"/>
  <c r="AO737" i="1" s="1"/>
  <c r="AP738" i="1"/>
  <c r="AO738" i="1" s="1"/>
  <c r="AP739" i="1"/>
  <c r="AO739" i="1" s="1"/>
  <c r="AP740" i="1"/>
  <c r="AO740" i="1" s="1"/>
  <c r="AP741" i="1"/>
  <c r="AO741" i="1" s="1"/>
  <c r="AP742" i="1"/>
  <c r="AO742" i="1" s="1"/>
  <c r="AP743" i="1"/>
  <c r="AO743" i="1" s="1"/>
  <c r="AP744" i="1"/>
  <c r="AO744" i="1" s="1"/>
  <c r="AP745" i="1"/>
  <c r="AO745" i="1" s="1"/>
  <c r="AP746" i="1"/>
  <c r="AO746" i="1" s="1"/>
  <c r="AP747" i="1"/>
  <c r="AO747" i="1" s="1"/>
  <c r="AP748" i="1"/>
  <c r="AO748" i="1" s="1"/>
  <c r="AP749" i="1"/>
  <c r="AO749" i="1" s="1"/>
  <c r="AP750" i="1"/>
  <c r="AO750" i="1" s="1"/>
  <c r="AP751" i="1"/>
  <c r="AO751" i="1" s="1"/>
  <c r="AP752" i="1"/>
  <c r="AO752" i="1" s="1"/>
  <c r="AP753" i="1"/>
  <c r="AO753" i="1" s="1"/>
  <c r="AP754" i="1"/>
  <c r="AO754" i="1" s="1"/>
  <c r="AP755" i="1"/>
  <c r="AO755" i="1" s="1"/>
  <c r="AP756" i="1"/>
  <c r="AO756" i="1" s="1"/>
  <c r="AP757" i="1"/>
  <c r="AO757" i="1" s="1"/>
  <c r="AP758" i="1"/>
  <c r="AO758" i="1" s="1"/>
  <c r="AP759" i="1"/>
  <c r="AO759" i="1" s="1"/>
  <c r="AP760" i="1"/>
  <c r="AO760" i="1" s="1"/>
  <c r="AP761" i="1"/>
  <c r="AO761" i="1" s="1"/>
  <c r="AP762" i="1"/>
  <c r="AO762" i="1" s="1"/>
  <c r="AP763" i="1"/>
  <c r="AO763" i="1" s="1"/>
  <c r="AP764" i="1"/>
  <c r="AO764" i="1" s="1"/>
  <c r="AP765" i="1"/>
  <c r="AO765" i="1" s="1"/>
  <c r="AP766" i="1"/>
  <c r="AO766" i="1" s="1"/>
  <c r="AP767" i="1"/>
  <c r="AO767" i="1" s="1"/>
  <c r="AP768" i="1"/>
  <c r="AO768" i="1" s="1"/>
  <c r="AP769" i="1"/>
  <c r="AO769" i="1" s="1"/>
  <c r="AP770" i="1"/>
  <c r="AO770" i="1" s="1"/>
  <c r="AP771" i="1"/>
  <c r="AO771" i="1" s="1"/>
  <c r="AP772" i="1"/>
  <c r="AO772" i="1" s="1"/>
  <c r="AP773" i="1"/>
  <c r="AO773" i="1" s="1"/>
  <c r="AP774" i="1"/>
  <c r="AO774" i="1" s="1"/>
  <c r="AP775" i="1"/>
  <c r="AO775" i="1" s="1"/>
  <c r="AP776" i="1"/>
  <c r="AO776" i="1" s="1"/>
  <c r="AP777" i="1"/>
  <c r="AO777" i="1" s="1"/>
  <c r="AP778" i="1"/>
  <c r="AO778" i="1" s="1"/>
  <c r="AP779" i="1"/>
  <c r="AO779" i="1" s="1"/>
  <c r="AP780" i="1"/>
  <c r="AO780" i="1" s="1"/>
  <c r="AP781" i="1"/>
  <c r="AO781" i="1" s="1"/>
  <c r="AP782" i="1"/>
  <c r="AO782" i="1" s="1"/>
  <c r="AP783" i="1"/>
  <c r="AO783" i="1" s="1"/>
  <c r="AP784" i="1"/>
  <c r="AO784" i="1" s="1"/>
  <c r="AP785" i="1"/>
  <c r="AO785" i="1" s="1"/>
  <c r="AP786" i="1"/>
  <c r="AO786" i="1" s="1"/>
  <c r="AP787" i="1"/>
  <c r="AO787" i="1" s="1"/>
  <c r="AP788" i="1"/>
  <c r="AO788" i="1" s="1"/>
  <c r="AP789" i="1"/>
  <c r="AO789" i="1" s="1"/>
  <c r="AP790" i="1"/>
  <c r="AO790" i="1" s="1"/>
  <c r="AP791" i="1"/>
  <c r="AO791" i="1" s="1"/>
  <c r="AP792" i="1"/>
  <c r="AO792" i="1" s="1"/>
  <c r="AP793" i="1"/>
  <c r="AO793" i="1" s="1"/>
  <c r="AP794" i="1"/>
  <c r="AO794" i="1" s="1"/>
  <c r="AP795" i="1"/>
  <c r="AO795" i="1" s="1"/>
  <c r="AP796" i="1"/>
  <c r="AO796" i="1" s="1"/>
  <c r="AP797" i="1"/>
  <c r="AO797" i="1" s="1"/>
  <c r="AP798" i="1"/>
  <c r="AO798" i="1" s="1"/>
  <c r="AP799" i="1"/>
  <c r="AO799" i="1" s="1"/>
  <c r="AP800" i="1"/>
  <c r="AO800" i="1" s="1"/>
  <c r="AP801" i="1"/>
  <c r="AO801" i="1" s="1"/>
  <c r="AP802" i="1"/>
  <c r="AO802" i="1" s="1"/>
  <c r="AP803" i="1"/>
  <c r="AO803" i="1" s="1"/>
  <c r="AP804" i="1"/>
  <c r="AO804" i="1" s="1"/>
  <c r="AP805" i="1"/>
  <c r="AO805" i="1" s="1"/>
  <c r="AP806" i="1"/>
  <c r="AO806" i="1" s="1"/>
  <c r="AP807" i="1"/>
  <c r="AO807" i="1" s="1"/>
  <c r="AP808" i="1"/>
  <c r="AO808" i="1" s="1"/>
  <c r="AP809" i="1"/>
  <c r="AO809" i="1" s="1"/>
  <c r="AP810" i="1"/>
  <c r="AO810" i="1" s="1"/>
  <c r="AP811" i="1"/>
  <c r="AO811" i="1" s="1"/>
  <c r="AP812" i="1"/>
  <c r="AO812" i="1" s="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12" i="1"/>
  <c r="AT12" i="1"/>
  <c r="AD12" i="1"/>
  <c r="DV14" i="1" l="1"/>
  <c r="DW16" i="1"/>
  <c r="DW29" i="1"/>
  <c r="DW17" i="1"/>
  <c r="DW15" i="1"/>
  <c r="DV13" i="1"/>
  <c r="DS16" i="1"/>
  <c r="DR22" i="1"/>
  <c r="DR14" i="1"/>
  <c r="DR13" i="1"/>
  <c r="DR16" i="1"/>
  <c r="DR18" i="1"/>
  <c r="DS13" i="1"/>
  <c r="DS12" i="1"/>
  <c r="DK13" i="1"/>
  <c r="DL13" i="1"/>
  <c r="DK14" i="1"/>
  <c r="DL14" i="1"/>
  <c r="DK15" i="1"/>
  <c r="DL15" i="1"/>
  <c r="DK16" i="1"/>
  <c r="DL16" i="1"/>
  <c r="DK17" i="1"/>
  <c r="DL17" i="1"/>
  <c r="DK18" i="1"/>
  <c r="DL18" i="1"/>
  <c r="DK19" i="1"/>
  <c r="DL19" i="1"/>
  <c r="DK20" i="1"/>
  <c r="DL20" i="1"/>
  <c r="DK21" i="1"/>
  <c r="DL21" i="1"/>
  <c r="DK22" i="1"/>
  <c r="DL22" i="1"/>
  <c r="DK23" i="1"/>
  <c r="DL23" i="1"/>
  <c r="DK24" i="1"/>
  <c r="DL24" i="1"/>
  <c r="DK25" i="1"/>
  <c r="DL25" i="1"/>
  <c r="DK26" i="1"/>
  <c r="DL26" i="1"/>
  <c r="DK27" i="1"/>
  <c r="DL27" i="1"/>
  <c r="DK28" i="1"/>
  <c r="DL28" i="1"/>
  <c r="DK29" i="1"/>
  <c r="DL29" i="1"/>
  <c r="DK30" i="1"/>
  <c r="DL30" i="1"/>
  <c r="DK31" i="1"/>
  <c r="DL31" i="1"/>
  <c r="DK32" i="1"/>
  <c r="DL32" i="1"/>
  <c r="DK33" i="1"/>
  <c r="DL33" i="1"/>
  <c r="DK34" i="1"/>
  <c r="DL34" i="1"/>
  <c r="DK35" i="1"/>
  <c r="DL35" i="1"/>
  <c r="DK36" i="1"/>
  <c r="DL36" i="1"/>
  <c r="DK37" i="1"/>
  <c r="DL37" i="1"/>
  <c r="DK38" i="1"/>
  <c r="DL38" i="1"/>
  <c r="DK39" i="1"/>
  <c r="DL39" i="1"/>
  <c r="DK40" i="1"/>
  <c r="DL40" i="1"/>
  <c r="DK41" i="1"/>
  <c r="DL41" i="1"/>
  <c r="DK42" i="1"/>
  <c r="DL42" i="1"/>
  <c r="DK43" i="1"/>
  <c r="DL43" i="1"/>
  <c r="DK44" i="1"/>
  <c r="DL44" i="1"/>
  <c r="DK45" i="1"/>
  <c r="DP45" i="1" s="1"/>
  <c r="DL45" i="1"/>
  <c r="DK46" i="1"/>
  <c r="DP46" i="1" s="1"/>
  <c r="DL46" i="1"/>
  <c r="DK47" i="1"/>
  <c r="DO47" i="1" s="1"/>
  <c r="DL47" i="1"/>
  <c r="DK48" i="1"/>
  <c r="DO48" i="1" s="1"/>
  <c r="DL48" i="1"/>
  <c r="DK49" i="1"/>
  <c r="DP49" i="1" s="1"/>
  <c r="DL49" i="1"/>
  <c r="DK50" i="1"/>
  <c r="DL50" i="1"/>
  <c r="DK51" i="1"/>
  <c r="DO51" i="1" s="1"/>
  <c r="DL51" i="1"/>
  <c r="DK52" i="1"/>
  <c r="DL52" i="1"/>
  <c r="DK53" i="1"/>
  <c r="DO53" i="1" s="1"/>
  <c r="DL53" i="1"/>
  <c r="DK54" i="1"/>
  <c r="DO54" i="1" s="1"/>
  <c r="DL54" i="1"/>
  <c r="DK55" i="1"/>
  <c r="DO55" i="1" s="1"/>
  <c r="DL55" i="1"/>
  <c r="DK56" i="1"/>
  <c r="DL56" i="1"/>
  <c r="DK57" i="1"/>
  <c r="DL57" i="1"/>
  <c r="DK58" i="1"/>
  <c r="DP58" i="1" s="1"/>
  <c r="DL58" i="1"/>
  <c r="DK59" i="1"/>
  <c r="DO59" i="1" s="1"/>
  <c r="DL59" i="1"/>
  <c r="DK60" i="1"/>
  <c r="DL60" i="1"/>
  <c r="DK61" i="1"/>
  <c r="DP61" i="1" s="1"/>
  <c r="DL61" i="1"/>
  <c r="DK62" i="1"/>
  <c r="DP62" i="1" s="1"/>
  <c r="DL62" i="1"/>
  <c r="DK63" i="1"/>
  <c r="DO63" i="1" s="1"/>
  <c r="DL63" i="1"/>
  <c r="DK64" i="1"/>
  <c r="DO64" i="1" s="1"/>
  <c r="DL64" i="1"/>
  <c r="DK65" i="1"/>
  <c r="DP65" i="1" s="1"/>
  <c r="DL65" i="1"/>
  <c r="DK66" i="1"/>
  <c r="DP66" i="1" s="1"/>
  <c r="DL66" i="1"/>
  <c r="DK67" i="1"/>
  <c r="DO67" i="1" s="1"/>
  <c r="DL67" i="1"/>
  <c r="DK68" i="1"/>
  <c r="DL68" i="1"/>
  <c r="DK69" i="1"/>
  <c r="DO69" i="1" s="1"/>
  <c r="DL69" i="1"/>
  <c r="DK70" i="1"/>
  <c r="DO70" i="1" s="1"/>
  <c r="DL70" i="1"/>
  <c r="DK71" i="1"/>
  <c r="DO71" i="1" s="1"/>
  <c r="DL71" i="1"/>
  <c r="DK72" i="1"/>
  <c r="DL72" i="1"/>
  <c r="DK73" i="1"/>
  <c r="DL73" i="1"/>
  <c r="DK74" i="1"/>
  <c r="DP74" i="1" s="1"/>
  <c r="DL74" i="1"/>
  <c r="DK75" i="1"/>
  <c r="DO75" i="1" s="1"/>
  <c r="DL75" i="1"/>
  <c r="DK76" i="1"/>
  <c r="DO76" i="1" s="1"/>
  <c r="DL76" i="1"/>
  <c r="DK77" i="1"/>
  <c r="DP77" i="1" s="1"/>
  <c r="DL77" i="1"/>
  <c r="DK78" i="1"/>
  <c r="DO78" i="1" s="1"/>
  <c r="DL78" i="1"/>
  <c r="DK79" i="1"/>
  <c r="DO79" i="1" s="1"/>
  <c r="DL79" i="1"/>
  <c r="DK80" i="1"/>
  <c r="DO80" i="1" s="1"/>
  <c r="DL80" i="1"/>
  <c r="DK81" i="1"/>
  <c r="DP81" i="1" s="1"/>
  <c r="DL81" i="1"/>
  <c r="DK82" i="1"/>
  <c r="DO82" i="1" s="1"/>
  <c r="DL82" i="1"/>
  <c r="DK83" i="1"/>
  <c r="DL83" i="1"/>
  <c r="DK84" i="1"/>
  <c r="DO84" i="1" s="1"/>
  <c r="DL84" i="1"/>
  <c r="DK85" i="1"/>
  <c r="DP85" i="1" s="1"/>
  <c r="DL85" i="1"/>
  <c r="DK86" i="1"/>
  <c r="DO86" i="1" s="1"/>
  <c r="DL86" i="1"/>
  <c r="DK87" i="1"/>
  <c r="DP87" i="1" s="1"/>
  <c r="DL87" i="1"/>
  <c r="DK88" i="1"/>
  <c r="DO88" i="1" s="1"/>
  <c r="DL88" i="1"/>
  <c r="DK89" i="1"/>
  <c r="DP89" i="1" s="1"/>
  <c r="DL89" i="1"/>
  <c r="DK90" i="1"/>
  <c r="DL90" i="1"/>
  <c r="DK91" i="1"/>
  <c r="DO91" i="1" s="1"/>
  <c r="DL91" i="1"/>
  <c r="DK92" i="1"/>
  <c r="DO92" i="1" s="1"/>
  <c r="DL92" i="1"/>
  <c r="DK93" i="1"/>
  <c r="DL93" i="1"/>
  <c r="DK94" i="1"/>
  <c r="DO94" i="1" s="1"/>
  <c r="DL94" i="1"/>
  <c r="DK95" i="1"/>
  <c r="DO95" i="1" s="1"/>
  <c r="DL95" i="1"/>
  <c r="DK96" i="1"/>
  <c r="DO96" i="1" s="1"/>
  <c r="DL96" i="1"/>
  <c r="DK97" i="1"/>
  <c r="DL97" i="1"/>
  <c r="DK98" i="1"/>
  <c r="DO98" i="1" s="1"/>
  <c r="DL98" i="1"/>
  <c r="DK99" i="1"/>
  <c r="DO99" i="1" s="1"/>
  <c r="DL99" i="1"/>
  <c r="DK100" i="1"/>
  <c r="DO100" i="1" s="1"/>
  <c r="DL100" i="1"/>
  <c r="DK101" i="1"/>
  <c r="DP101" i="1" s="1"/>
  <c r="DL101" i="1"/>
  <c r="DK102" i="1"/>
  <c r="DO102" i="1" s="1"/>
  <c r="DL102" i="1"/>
  <c r="DK103" i="1"/>
  <c r="DL103" i="1"/>
  <c r="DK104" i="1"/>
  <c r="DL104" i="1"/>
  <c r="DK105" i="1"/>
  <c r="DP105" i="1" s="1"/>
  <c r="DL105" i="1"/>
  <c r="DK106" i="1"/>
  <c r="DO106" i="1" s="1"/>
  <c r="DL106" i="1"/>
  <c r="DK107" i="1"/>
  <c r="DO107" i="1" s="1"/>
  <c r="DL107" i="1"/>
  <c r="DK108" i="1"/>
  <c r="DO108" i="1" s="1"/>
  <c r="DL108" i="1"/>
  <c r="DK109" i="1"/>
  <c r="DP109" i="1" s="1"/>
  <c r="DL109" i="1"/>
  <c r="DK110" i="1"/>
  <c r="DO110" i="1" s="1"/>
  <c r="DL110" i="1"/>
  <c r="DK111" i="1"/>
  <c r="DO111" i="1" s="1"/>
  <c r="DL111" i="1"/>
  <c r="DK112" i="1"/>
  <c r="DO112" i="1" s="1"/>
  <c r="DL112" i="1"/>
  <c r="DK113" i="1"/>
  <c r="DP113" i="1" s="1"/>
  <c r="DL113" i="1"/>
  <c r="DK114" i="1"/>
  <c r="DO114" i="1" s="1"/>
  <c r="DL114" i="1"/>
  <c r="DK115" i="1"/>
  <c r="DL115" i="1"/>
  <c r="DK116" i="1"/>
  <c r="DO116" i="1" s="1"/>
  <c r="DL116" i="1"/>
  <c r="DK117" i="1"/>
  <c r="DP117" i="1" s="1"/>
  <c r="DL117" i="1"/>
  <c r="DK118" i="1"/>
  <c r="DO118" i="1" s="1"/>
  <c r="DL118" i="1"/>
  <c r="DK119" i="1"/>
  <c r="DP119" i="1" s="1"/>
  <c r="DL119" i="1"/>
  <c r="DK120" i="1"/>
  <c r="DO120" i="1" s="1"/>
  <c r="DL120" i="1"/>
  <c r="DK121" i="1"/>
  <c r="DP121" i="1" s="1"/>
  <c r="DL121" i="1"/>
  <c r="DK122" i="1"/>
  <c r="DL122" i="1"/>
  <c r="DK123" i="1"/>
  <c r="DO123" i="1" s="1"/>
  <c r="DL123" i="1"/>
  <c r="DK124" i="1"/>
  <c r="DO124" i="1" s="1"/>
  <c r="DL124" i="1"/>
  <c r="DK125" i="1"/>
  <c r="DL125" i="1"/>
  <c r="DK126" i="1"/>
  <c r="DO126" i="1" s="1"/>
  <c r="DL126" i="1"/>
  <c r="DK127" i="1"/>
  <c r="DP127" i="1" s="1"/>
  <c r="DL127" i="1"/>
  <c r="DK128" i="1"/>
  <c r="DO128" i="1" s="1"/>
  <c r="DL128" i="1"/>
  <c r="DK129" i="1"/>
  <c r="DL129" i="1"/>
  <c r="DK130" i="1"/>
  <c r="DO130" i="1" s="1"/>
  <c r="DL130" i="1"/>
  <c r="DK131" i="1"/>
  <c r="DO131" i="1" s="1"/>
  <c r="DL131" i="1"/>
  <c r="DK132" i="1"/>
  <c r="DO132" i="1" s="1"/>
  <c r="DL132" i="1"/>
  <c r="DK133" i="1"/>
  <c r="DP133" i="1" s="1"/>
  <c r="DL133" i="1"/>
  <c r="DK134" i="1"/>
  <c r="DO134" i="1" s="1"/>
  <c r="DL134" i="1"/>
  <c r="DK135" i="1"/>
  <c r="DL135" i="1"/>
  <c r="DK136" i="1"/>
  <c r="DL136" i="1"/>
  <c r="DK137" i="1"/>
  <c r="DP137" i="1" s="1"/>
  <c r="DL137" i="1"/>
  <c r="DK138" i="1"/>
  <c r="DO138" i="1" s="1"/>
  <c r="DL138" i="1"/>
  <c r="DK139" i="1"/>
  <c r="DO139" i="1" s="1"/>
  <c r="DL139" i="1"/>
  <c r="DK140" i="1"/>
  <c r="DO140" i="1" s="1"/>
  <c r="DL140" i="1"/>
  <c r="DK141" i="1"/>
  <c r="DP141" i="1" s="1"/>
  <c r="DL141" i="1"/>
  <c r="DK142" i="1"/>
  <c r="DO142" i="1" s="1"/>
  <c r="DL142" i="1"/>
  <c r="DK143" i="1"/>
  <c r="DO143" i="1" s="1"/>
  <c r="DL143" i="1"/>
  <c r="DK144" i="1"/>
  <c r="DO144" i="1" s="1"/>
  <c r="DL144" i="1"/>
  <c r="DK145" i="1"/>
  <c r="DO145" i="1" s="1"/>
  <c r="DL145" i="1"/>
  <c r="DK146" i="1"/>
  <c r="DL146" i="1"/>
  <c r="DK147" i="1"/>
  <c r="DL147" i="1"/>
  <c r="DK148" i="1"/>
  <c r="DO148" i="1" s="1"/>
  <c r="DL148" i="1"/>
  <c r="DK149" i="1"/>
  <c r="DP149" i="1" s="1"/>
  <c r="DL149" i="1"/>
  <c r="DK150" i="1"/>
  <c r="DO150" i="1" s="1"/>
  <c r="DL150" i="1"/>
  <c r="DK151" i="1"/>
  <c r="DL151" i="1"/>
  <c r="DK152" i="1"/>
  <c r="DO152" i="1" s="1"/>
  <c r="DL152" i="1"/>
  <c r="DK153" i="1"/>
  <c r="DO153" i="1" s="1"/>
  <c r="DL153" i="1"/>
  <c r="DK154" i="1"/>
  <c r="DL154" i="1"/>
  <c r="DK155" i="1"/>
  <c r="DL155" i="1"/>
  <c r="DK156" i="1"/>
  <c r="DO156" i="1" s="1"/>
  <c r="DL156" i="1"/>
  <c r="DK157" i="1"/>
  <c r="DO157" i="1" s="1"/>
  <c r="DL157" i="1"/>
  <c r="DK158" i="1"/>
  <c r="DO158" i="1" s="1"/>
  <c r="DL158" i="1"/>
  <c r="DK159" i="1"/>
  <c r="DP159" i="1" s="1"/>
  <c r="DL159" i="1"/>
  <c r="DK160" i="1"/>
  <c r="DP160" i="1" s="1"/>
  <c r="DL160" i="1"/>
  <c r="DK161" i="1"/>
  <c r="DP161" i="1" s="1"/>
  <c r="DL161" i="1"/>
  <c r="DK162" i="1"/>
  <c r="DL162" i="1"/>
  <c r="DK163" i="1"/>
  <c r="DL163" i="1"/>
  <c r="DK164" i="1"/>
  <c r="DL164" i="1"/>
  <c r="DK165" i="1"/>
  <c r="DL165" i="1"/>
  <c r="DK166" i="1"/>
  <c r="DO166" i="1" s="1"/>
  <c r="DL166" i="1"/>
  <c r="DK167" i="1"/>
  <c r="DP167" i="1" s="1"/>
  <c r="DL167" i="1"/>
  <c r="DK168" i="1"/>
  <c r="DP168" i="1" s="1"/>
  <c r="DL168" i="1"/>
  <c r="DK169" i="1"/>
  <c r="DP169" i="1" s="1"/>
  <c r="DL169" i="1"/>
  <c r="DK170" i="1"/>
  <c r="DL170" i="1"/>
  <c r="DK171" i="1"/>
  <c r="DL171" i="1"/>
  <c r="DK172" i="1"/>
  <c r="DO172" i="1" s="1"/>
  <c r="DL172" i="1"/>
  <c r="DK173" i="1"/>
  <c r="DL173" i="1"/>
  <c r="DK174" i="1"/>
  <c r="DO174" i="1" s="1"/>
  <c r="DL174" i="1"/>
  <c r="DK175" i="1"/>
  <c r="DO175" i="1" s="1"/>
  <c r="DL175" i="1"/>
  <c r="DK176" i="1"/>
  <c r="DO176" i="1" s="1"/>
  <c r="DL176" i="1"/>
  <c r="DK177" i="1"/>
  <c r="DL177" i="1"/>
  <c r="DK178" i="1"/>
  <c r="DL178" i="1"/>
  <c r="DK179" i="1"/>
  <c r="DL179" i="1"/>
  <c r="DK180" i="1"/>
  <c r="DO180" i="1" s="1"/>
  <c r="DL180" i="1"/>
  <c r="DK181" i="1"/>
  <c r="DP181" i="1" s="1"/>
  <c r="DL181" i="1"/>
  <c r="DK182" i="1"/>
  <c r="DO182" i="1" s="1"/>
  <c r="DL182" i="1"/>
  <c r="DK183" i="1"/>
  <c r="DP183" i="1" s="1"/>
  <c r="DL183" i="1"/>
  <c r="DK184" i="1"/>
  <c r="DP184" i="1" s="1"/>
  <c r="DL184" i="1"/>
  <c r="DK185" i="1"/>
  <c r="DP185" i="1" s="1"/>
  <c r="DL185" i="1"/>
  <c r="DK186" i="1"/>
  <c r="DL186" i="1"/>
  <c r="DK187" i="1"/>
  <c r="DL187" i="1"/>
  <c r="DK188" i="1"/>
  <c r="DO188" i="1" s="1"/>
  <c r="DL188" i="1"/>
  <c r="DK189" i="1"/>
  <c r="DL189" i="1"/>
  <c r="DK190" i="1"/>
  <c r="DO190" i="1" s="1"/>
  <c r="DL190" i="1"/>
  <c r="DK191" i="1"/>
  <c r="DP191" i="1" s="1"/>
  <c r="DL191" i="1"/>
  <c r="DK192" i="1"/>
  <c r="DP192" i="1" s="1"/>
  <c r="DL192" i="1"/>
  <c r="DK193" i="1"/>
  <c r="DP193" i="1" s="1"/>
  <c r="DL193" i="1"/>
  <c r="DK194" i="1"/>
  <c r="DL194" i="1"/>
  <c r="DK195" i="1"/>
  <c r="DL195" i="1"/>
  <c r="DK196" i="1"/>
  <c r="DL196" i="1"/>
  <c r="DK197" i="1"/>
  <c r="DP197" i="1" s="1"/>
  <c r="DL197" i="1"/>
  <c r="DK198" i="1"/>
  <c r="DL198" i="1"/>
  <c r="DK199" i="1"/>
  <c r="DO199" i="1" s="1"/>
  <c r="DL199" i="1"/>
  <c r="DK200" i="1"/>
  <c r="DO200" i="1" s="1"/>
  <c r="DL200" i="1"/>
  <c r="DK201" i="1"/>
  <c r="DO201" i="1" s="1"/>
  <c r="DL201" i="1"/>
  <c r="DK202" i="1"/>
  <c r="DL202" i="1"/>
  <c r="DK203" i="1"/>
  <c r="DP203" i="1" s="1"/>
  <c r="DL203" i="1"/>
  <c r="DK204" i="1"/>
  <c r="DP204" i="1" s="1"/>
  <c r="DL204" i="1"/>
  <c r="DK205" i="1"/>
  <c r="DO205" i="1" s="1"/>
  <c r="DL205" i="1"/>
  <c r="DK206" i="1"/>
  <c r="DL206" i="1"/>
  <c r="DK207" i="1"/>
  <c r="DP207" i="1" s="1"/>
  <c r="DL207" i="1"/>
  <c r="DK208" i="1"/>
  <c r="DL208" i="1"/>
  <c r="DK209" i="1"/>
  <c r="DL209" i="1"/>
  <c r="DK210" i="1"/>
  <c r="DL210" i="1"/>
  <c r="DK211" i="1"/>
  <c r="DP211" i="1" s="1"/>
  <c r="DL211" i="1"/>
  <c r="DK212" i="1"/>
  <c r="DP212" i="1" s="1"/>
  <c r="DL212" i="1"/>
  <c r="DK213" i="1"/>
  <c r="DO213" i="1" s="1"/>
  <c r="DL213" i="1"/>
  <c r="DK214" i="1"/>
  <c r="DL214" i="1"/>
  <c r="DK215" i="1"/>
  <c r="DP215" i="1" s="1"/>
  <c r="DL215" i="1"/>
  <c r="DK216" i="1"/>
  <c r="DO216" i="1" s="1"/>
  <c r="DL216" i="1"/>
  <c r="DK217" i="1"/>
  <c r="DO217" i="1" s="1"/>
  <c r="DL217" i="1"/>
  <c r="DK218" i="1"/>
  <c r="DL218" i="1"/>
  <c r="DK219" i="1"/>
  <c r="DP219" i="1" s="1"/>
  <c r="DL219" i="1"/>
  <c r="DK220" i="1"/>
  <c r="DP220" i="1" s="1"/>
  <c r="DL220" i="1"/>
  <c r="DK221" i="1"/>
  <c r="DO221" i="1" s="1"/>
  <c r="DL221" i="1"/>
  <c r="DK222" i="1"/>
  <c r="DL222" i="1"/>
  <c r="DK223" i="1"/>
  <c r="DP223" i="1" s="1"/>
  <c r="DL223" i="1"/>
  <c r="DK224" i="1"/>
  <c r="DO224" i="1" s="1"/>
  <c r="DL224" i="1"/>
  <c r="DK225" i="1"/>
  <c r="DO225" i="1" s="1"/>
  <c r="DL225" i="1"/>
  <c r="DK226" i="1"/>
  <c r="DL226" i="1"/>
  <c r="DK227" i="1"/>
  <c r="DP227" i="1" s="1"/>
  <c r="DL227" i="1"/>
  <c r="DK228" i="1"/>
  <c r="DP228" i="1" s="1"/>
  <c r="DL228" i="1"/>
  <c r="DK229" i="1"/>
  <c r="DO229" i="1" s="1"/>
  <c r="DL229" i="1"/>
  <c r="DK230" i="1"/>
  <c r="DL230" i="1"/>
  <c r="DK231" i="1"/>
  <c r="DP231" i="1" s="1"/>
  <c r="DL231" i="1"/>
  <c r="DK232" i="1"/>
  <c r="DL232" i="1"/>
  <c r="DK233" i="1"/>
  <c r="DO233" i="1" s="1"/>
  <c r="DL233" i="1"/>
  <c r="DK234" i="1"/>
  <c r="DL234" i="1"/>
  <c r="DK235" i="1"/>
  <c r="DP235" i="1" s="1"/>
  <c r="DL235" i="1"/>
  <c r="DK236" i="1"/>
  <c r="DP236" i="1" s="1"/>
  <c r="DL236" i="1"/>
  <c r="DK237" i="1"/>
  <c r="DO237" i="1" s="1"/>
  <c r="DL237" i="1"/>
  <c r="DK238" i="1"/>
  <c r="DL238" i="1"/>
  <c r="DK239" i="1"/>
  <c r="DP239" i="1" s="1"/>
  <c r="DL239" i="1"/>
  <c r="DK240" i="1"/>
  <c r="DP240" i="1" s="1"/>
  <c r="DL240" i="1"/>
  <c r="DK241" i="1"/>
  <c r="DO241" i="1" s="1"/>
  <c r="DL241" i="1"/>
  <c r="DK242" i="1"/>
  <c r="DL242" i="1"/>
  <c r="DK243" i="1"/>
  <c r="DP243" i="1" s="1"/>
  <c r="DL243" i="1"/>
  <c r="DK244" i="1"/>
  <c r="DP244" i="1" s="1"/>
  <c r="DL244" i="1"/>
  <c r="DK245" i="1"/>
  <c r="DL245" i="1"/>
  <c r="DK246" i="1"/>
  <c r="DL246" i="1"/>
  <c r="DK247" i="1"/>
  <c r="DP247" i="1" s="1"/>
  <c r="DL247" i="1"/>
  <c r="DK248" i="1"/>
  <c r="DO248" i="1" s="1"/>
  <c r="DL248" i="1"/>
  <c r="DK249" i="1"/>
  <c r="DO249" i="1" s="1"/>
  <c r="DL249" i="1"/>
  <c r="DK250" i="1"/>
  <c r="DL250" i="1"/>
  <c r="DK251" i="1"/>
  <c r="DP251" i="1" s="1"/>
  <c r="DL251" i="1"/>
  <c r="DK252" i="1"/>
  <c r="DL252" i="1"/>
  <c r="DK253" i="1"/>
  <c r="DO253" i="1" s="1"/>
  <c r="DL253" i="1"/>
  <c r="DK254" i="1"/>
  <c r="DL254" i="1"/>
  <c r="DK255" i="1"/>
  <c r="DP255" i="1" s="1"/>
  <c r="DL255" i="1"/>
  <c r="DK256" i="1"/>
  <c r="DO256" i="1" s="1"/>
  <c r="DL256" i="1"/>
  <c r="DK257" i="1"/>
  <c r="DO257" i="1" s="1"/>
  <c r="DL257" i="1"/>
  <c r="DK258" i="1"/>
  <c r="DL258" i="1"/>
  <c r="DK259" i="1"/>
  <c r="DP259" i="1" s="1"/>
  <c r="DL259" i="1"/>
  <c r="DK260" i="1"/>
  <c r="DL260" i="1"/>
  <c r="DK261" i="1"/>
  <c r="DO261" i="1" s="1"/>
  <c r="DL261" i="1"/>
  <c r="DK262" i="1"/>
  <c r="DO262" i="1" s="1"/>
  <c r="DL262" i="1"/>
  <c r="DK263" i="1"/>
  <c r="DL263" i="1"/>
  <c r="DK264" i="1"/>
  <c r="DP264" i="1" s="1"/>
  <c r="DL264" i="1"/>
  <c r="DK265" i="1"/>
  <c r="DO265" i="1" s="1"/>
  <c r="DL265" i="1"/>
  <c r="DK266" i="1"/>
  <c r="DO266" i="1" s="1"/>
  <c r="DL266" i="1"/>
  <c r="DK267" i="1"/>
  <c r="DO267" i="1" s="1"/>
  <c r="DL267" i="1"/>
  <c r="DK268" i="1"/>
  <c r="DO268" i="1" s="1"/>
  <c r="DL268" i="1"/>
  <c r="DK269" i="1"/>
  <c r="DO269" i="1" s="1"/>
  <c r="DL269" i="1"/>
  <c r="DK270" i="1"/>
  <c r="DO270" i="1" s="1"/>
  <c r="DL270" i="1"/>
  <c r="DK271" i="1"/>
  <c r="DO271" i="1" s="1"/>
  <c r="DL271" i="1"/>
  <c r="DK272" i="1"/>
  <c r="DO272" i="1" s="1"/>
  <c r="DL272" i="1"/>
  <c r="DK273" i="1"/>
  <c r="DO273" i="1" s="1"/>
  <c r="DL273" i="1"/>
  <c r="DK274" i="1"/>
  <c r="DO274" i="1" s="1"/>
  <c r="DL274" i="1"/>
  <c r="DK275" i="1"/>
  <c r="DO275" i="1" s="1"/>
  <c r="DL275" i="1"/>
  <c r="DK276" i="1"/>
  <c r="DP276" i="1" s="1"/>
  <c r="DL276" i="1"/>
  <c r="DK277" i="1"/>
  <c r="DO277" i="1" s="1"/>
  <c r="DL277" i="1"/>
  <c r="DK278" i="1"/>
  <c r="DO278" i="1" s="1"/>
  <c r="DL278" i="1"/>
  <c r="DK279" i="1"/>
  <c r="DO279" i="1" s="1"/>
  <c r="DL279" i="1"/>
  <c r="DK280" i="1"/>
  <c r="DL280" i="1"/>
  <c r="DK281" i="1"/>
  <c r="DO281" i="1" s="1"/>
  <c r="DL281" i="1"/>
  <c r="DK282" i="1"/>
  <c r="DO282" i="1" s="1"/>
  <c r="DL282" i="1"/>
  <c r="DK283" i="1"/>
  <c r="DO283" i="1" s="1"/>
  <c r="DL283" i="1"/>
  <c r="DK284" i="1"/>
  <c r="DO284" i="1" s="1"/>
  <c r="DL284" i="1"/>
  <c r="DK285" i="1"/>
  <c r="DO285" i="1" s="1"/>
  <c r="DL285" i="1"/>
  <c r="DK286" i="1"/>
  <c r="DO286" i="1" s="1"/>
  <c r="DL286" i="1"/>
  <c r="DK287" i="1"/>
  <c r="DO287" i="1" s="1"/>
  <c r="DL287" i="1"/>
  <c r="DK288" i="1"/>
  <c r="DO288" i="1" s="1"/>
  <c r="DL288" i="1"/>
  <c r="DK289" i="1"/>
  <c r="DO289" i="1" s="1"/>
  <c r="DL289" i="1"/>
  <c r="DK290" i="1"/>
  <c r="DO290" i="1" s="1"/>
  <c r="DL290" i="1"/>
  <c r="DK291" i="1"/>
  <c r="DO291" i="1" s="1"/>
  <c r="DL291" i="1"/>
  <c r="DK292" i="1"/>
  <c r="DP292" i="1" s="1"/>
  <c r="DL292" i="1"/>
  <c r="DK293" i="1"/>
  <c r="DO293" i="1" s="1"/>
  <c r="DL293" i="1"/>
  <c r="DK294" i="1"/>
  <c r="DO294" i="1" s="1"/>
  <c r="DL294" i="1"/>
  <c r="DK295" i="1"/>
  <c r="DO295" i="1" s="1"/>
  <c r="DL295" i="1"/>
  <c r="DK296" i="1"/>
  <c r="DP296" i="1" s="1"/>
  <c r="DL296" i="1"/>
  <c r="DK297" i="1"/>
  <c r="DL297" i="1"/>
  <c r="DK298" i="1"/>
  <c r="DL298" i="1"/>
  <c r="DK299" i="1"/>
  <c r="DO299" i="1" s="1"/>
  <c r="DL299" i="1"/>
  <c r="DK300" i="1"/>
  <c r="DP300" i="1" s="1"/>
  <c r="DL300" i="1"/>
  <c r="DK301" i="1"/>
  <c r="DL301" i="1"/>
  <c r="DK302" i="1"/>
  <c r="DP302" i="1" s="1"/>
  <c r="DL302" i="1"/>
  <c r="DK303" i="1"/>
  <c r="DO303" i="1" s="1"/>
  <c r="DL303" i="1"/>
  <c r="DK304" i="1"/>
  <c r="DP304" i="1" s="1"/>
  <c r="DL304" i="1"/>
  <c r="DK305" i="1"/>
  <c r="DL305" i="1"/>
  <c r="DK306" i="1"/>
  <c r="DL306" i="1"/>
  <c r="DK307" i="1"/>
  <c r="DP307" i="1" s="1"/>
  <c r="DL307" i="1"/>
  <c r="DK308" i="1"/>
  <c r="DL308" i="1"/>
  <c r="DK309" i="1"/>
  <c r="DP309" i="1" s="1"/>
  <c r="DL309" i="1"/>
  <c r="DK310" i="1"/>
  <c r="DL310" i="1"/>
  <c r="DK311" i="1"/>
  <c r="DP311" i="1" s="1"/>
  <c r="DL311" i="1"/>
  <c r="DK312" i="1"/>
  <c r="DL312" i="1"/>
  <c r="DK313" i="1"/>
  <c r="DP313" i="1" s="1"/>
  <c r="DL313" i="1"/>
  <c r="DK314" i="1"/>
  <c r="DL314" i="1"/>
  <c r="DK315" i="1"/>
  <c r="DP315" i="1" s="1"/>
  <c r="DL315" i="1"/>
  <c r="DK316" i="1"/>
  <c r="DL316" i="1"/>
  <c r="DK317" i="1"/>
  <c r="DL317" i="1"/>
  <c r="DK318" i="1"/>
  <c r="DL318" i="1"/>
  <c r="DK319" i="1"/>
  <c r="DP319" i="1" s="1"/>
  <c r="DL319" i="1"/>
  <c r="DK320" i="1"/>
  <c r="DL320" i="1"/>
  <c r="DK321" i="1"/>
  <c r="DP321" i="1" s="1"/>
  <c r="DL321" i="1"/>
  <c r="DK322" i="1"/>
  <c r="DL322" i="1"/>
  <c r="DK323" i="1"/>
  <c r="DP323" i="1" s="1"/>
  <c r="DL323" i="1"/>
  <c r="DK324" i="1"/>
  <c r="DL324" i="1"/>
  <c r="DK325" i="1"/>
  <c r="DP325" i="1" s="1"/>
  <c r="DL325" i="1"/>
  <c r="DK326" i="1"/>
  <c r="DL326" i="1"/>
  <c r="DK327" i="1"/>
  <c r="DP327" i="1" s="1"/>
  <c r="DL327" i="1"/>
  <c r="DK328" i="1"/>
  <c r="DL328" i="1"/>
  <c r="DK329" i="1"/>
  <c r="DP329" i="1" s="1"/>
  <c r="DL329" i="1"/>
  <c r="DK330" i="1"/>
  <c r="DL330" i="1"/>
  <c r="DK331" i="1"/>
  <c r="DP331" i="1" s="1"/>
  <c r="DL331" i="1"/>
  <c r="DK332" i="1"/>
  <c r="DL332" i="1"/>
  <c r="DK333" i="1"/>
  <c r="DL333" i="1"/>
  <c r="DK334" i="1"/>
  <c r="DL334" i="1"/>
  <c r="DK335" i="1"/>
  <c r="DP335" i="1" s="1"/>
  <c r="DL335" i="1"/>
  <c r="DK336" i="1"/>
  <c r="DL336" i="1"/>
  <c r="DK337" i="1"/>
  <c r="DP337" i="1" s="1"/>
  <c r="DL337" i="1"/>
  <c r="DK338" i="1"/>
  <c r="DL338" i="1"/>
  <c r="DK339" i="1"/>
  <c r="DP339" i="1" s="1"/>
  <c r="DL339" i="1"/>
  <c r="DK340" i="1"/>
  <c r="DL340" i="1"/>
  <c r="DK341" i="1"/>
  <c r="DL341" i="1"/>
  <c r="DK342" i="1"/>
  <c r="DO342" i="1" s="1"/>
  <c r="DL342" i="1"/>
  <c r="DK343" i="1"/>
  <c r="DP343" i="1" s="1"/>
  <c r="DL343" i="1"/>
  <c r="DK344" i="1"/>
  <c r="DO344" i="1" s="1"/>
  <c r="DL344" i="1"/>
  <c r="DK345" i="1"/>
  <c r="DP345" i="1" s="1"/>
  <c r="DL345" i="1"/>
  <c r="DK346" i="1"/>
  <c r="DO346" i="1" s="1"/>
  <c r="DL346" i="1"/>
  <c r="DK347" i="1"/>
  <c r="DO347" i="1" s="1"/>
  <c r="DL347" i="1"/>
  <c r="DK348" i="1"/>
  <c r="DL348" i="1"/>
  <c r="DK349" i="1"/>
  <c r="DL349" i="1"/>
  <c r="DK350" i="1"/>
  <c r="DO350" i="1" s="1"/>
  <c r="DL350" i="1"/>
  <c r="DK351" i="1"/>
  <c r="DO351" i="1" s="1"/>
  <c r="DL351" i="1"/>
  <c r="DK352" i="1"/>
  <c r="DO352" i="1" s="1"/>
  <c r="DL352" i="1"/>
  <c r="DK353" i="1"/>
  <c r="DL353" i="1"/>
  <c r="DK354" i="1"/>
  <c r="DO354" i="1" s="1"/>
  <c r="DL354" i="1"/>
  <c r="DK355" i="1"/>
  <c r="DO355" i="1" s="1"/>
  <c r="DL355" i="1"/>
  <c r="DK356" i="1"/>
  <c r="DL356" i="1"/>
  <c r="DK357" i="1"/>
  <c r="DL357" i="1"/>
  <c r="DK358" i="1"/>
  <c r="DO358" i="1" s="1"/>
  <c r="DL358" i="1"/>
  <c r="DK359" i="1"/>
  <c r="DP359" i="1" s="1"/>
  <c r="DL359" i="1"/>
  <c r="DK360" i="1"/>
  <c r="DO360" i="1" s="1"/>
  <c r="DL360" i="1"/>
  <c r="DK361" i="1"/>
  <c r="DP361" i="1" s="1"/>
  <c r="DL361" i="1"/>
  <c r="DK362" i="1"/>
  <c r="DO362" i="1" s="1"/>
  <c r="DL362" i="1"/>
  <c r="DK363" i="1"/>
  <c r="DL363" i="1"/>
  <c r="DK364" i="1"/>
  <c r="DL364" i="1"/>
  <c r="DK365" i="1"/>
  <c r="DL365" i="1"/>
  <c r="DK366" i="1"/>
  <c r="DL366" i="1"/>
  <c r="DK367" i="1"/>
  <c r="DP367" i="1" s="1"/>
  <c r="DL367" i="1"/>
  <c r="DK368" i="1"/>
  <c r="DO368" i="1" s="1"/>
  <c r="DL368" i="1"/>
  <c r="DK369" i="1"/>
  <c r="DL369" i="1"/>
  <c r="DK370" i="1"/>
  <c r="DO370" i="1" s="1"/>
  <c r="DL370" i="1"/>
  <c r="DK371" i="1"/>
  <c r="DP371" i="1" s="1"/>
  <c r="DL371" i="1"/>
  <c r="DK372" i="1"/>
  <c r="DL372" i="1"/>
  <c r="DK373" i="1"/>
  <c r="DL373" i="1"/>
  <c r="DK374" i="1"/>
  <c r="DO374" i="1" s="1"/>
  <c r="DL374" i="1"/>
  <c r="DK375" i="1"/>
  <c r="DO375" i="1" s="1"/>
  <c r="DL375" i="1"/>
  <c r="DK376" i="1"/>
  <c r="DO376" i="1" s="1"/>
  <c r="DL376" i="1"/>
  <c r="DK377" i="1"/>
  <c r="DP377" i="1" s="1"/>
  <c r="DL377" i="1"/>
  <c r="DK378" i="1"/>
  <c r="DO378" i="1" s="1"/>
  <c r="DL378" i="1"/>
  <c r="DK379" i="1"/>
  <c r="DO379" i="1" s="1"/>
  <c r="DL379" i="1"/>
  <c r="DK380" i="1"/>
  <c r="DL380" i="1"/>
  <c r="DK381" i="1"/>
  <c r="DL381" i="1"/>
  <c r="DK382" i="1"/>
  <c r="DO382" i="1" s="1"/>
  <c r="DL382" i="1"/>
  <c r="DK383" i="1"/>
  <c r="DP383" i="1" s="1"/>
  <c r="DL383" i="1"/>
  <c r="DK384" i="1"/>
  <c r="DO384" i="1" s="1"/>
  <c r="DL384" i="1"/>
  <c r="DK385" i="1"/>
  <c r="DP385" i="1" s="1"/>
  <c r="DL385" i="1"/>
  <c r="DK386" i="1"/>
  <c r="DO386" i="1" s="1"/>
  <c r="DL386" i="1"/>
  <c r="DK387" i="1"/>
  <c r="DP387" i="1" s="1"/>
  <c r="DL387" i="1"/>
  <c r="DK388" i="1"/>
  <c r="DL388" i="1"/>
  <c r="DK389" i="1"/>
  <c r="DL389" i="1"/>
  <c r="DK390" i="1"/>
  <c r="DO390" i="1" s="1"/>
  <c r="DL390" i="1"/>
  <c r="DK391" i="1"/>
  <c r="DO391" i="1" s="1"/>
  <c r="DL391" i="1"/>
  <c r="DK392" i="1"/>
  <c r="DO392" i="1" s="1"/>
  <c r="DL392" i="1"/>
  <c r="DK393" i="1"/>
  <c r="DL393" i="1"/>
  <c r="DK394" i="1"/>
  <c r="DO394" i="1" s="1"/>
  <c r="DL394" i="1"/>
  <c r="DK395" i="1"/>
  <c r="DO395" i="1" s="1"/>
  <c r="DL395" i="1"/>
  <c r="DK396" i="1"/>
  <c r="DL396" i="1"/>
  <c r="DK397" i="1"/>
  <c r="DL397" i="1"/>
  <c r="DK398" i="1"/>
  <c r="DO398" i="1" s="1"/>
  <c r="DL398" i="1"/>
  <c r="DK399" i="1"/>
  <c r="DP399" i="1" s="1"/>
  <c r="DL399" i="1"/>
  <c r="DK400" i="1"/>
  <c r="DO400" i="1" s="1"/>
  <c r="DL400" i="1"/>
  <c r="DK401" i="1"/>
  <c r="DP401" i="1" s="1"/>
  <c r="DL401" i="1"/>
  <c r="DK402" i="1"/>
  <c r="DO402" i="1" s="1"/>
  <c r="DL402" i="1"/>
  <c r="DK403" i="1"/>
  <c r="DP403" i="1" s="1"/>
  <c r="DL403" i="1"/>
  <c r="DK404" i="1"/>
  <c r="DL404" i="1"/>
  <c r="DK405" i="1"/>
  <c r="DL405" i="1"/>
  <c r="DK406" i="1"/>
  <c r="DO406" i="1" s="1"/>
  <c r="DL406" i="1"/>
  <c r="DK407" i="1"/>
  <c r="DO407" i="1" s="1"/>
  <c r="DL407" i="1"/>
  <c r="DK408" i="1"/>
  <c r="DO408" i="1" s="1"/>
  <c r="DL408" i="1"/>
  <c r="DK409" i="1"/>
  <c r="DP409" i="1" s="1"/>
  <c r="DL409" i="1"/>
  <c r="DK410" i="1"/>
  <c r="DO410" i="1" s="1"/>
  <c r="DL410" i="1"/>
  <c r="DK411" i="1"/>
  <c r="DP411" i="1" s="1"/>
  <c r="DL411" i="1"/>
  <c r="DK412" i="1"/>
  <c r="DL412" i="1"/>
  <c r="DK413" i="1"/>
  <c r="DL413" i="1"/>
  <c r="DK414" i="1"/>
  <c r="DO414" i="1" s="1"/>
  <c r="DL414" i="1"/>
  <c r="DK415" i="1"/>
  <c r="DO415" i="1" s="1"/>
  <c r="DL415" i="1"/>
  <c r="DK416" i="1"/>
  <c r="DO416" i="1" s="1"/>
  <c r="DL416" i="1"/>
  <c r="DK417" i="1"/>
  <c r="DL417" i="1"/>
  <c r="DK418" i="1"/>
  <c r="DO418" i="1" s="1"/>
  <c r="DL418" i="1"/>
  <c r="DK419" i="1"/>
  <c r="DO419" i="1" s="1"/>
  <c r="DL419" i="1"/>
  <c r="DK420" i="1"/>
  <c r="DL420" i="1"/>
  <c r="DK421" i="1"/>
  <c r="DL421" i="1"/>
  <c r="DK422" i="1"/>
  <c r="DO422" i="1" s="1"/>
  <c r="DL422" i="1"/>
  <c r="DK423" i="1"/>
  <c r="DP423" i="1" s="1"/>
  <c r="DL423" i="1"/>
  <c r="DK424" i="1"/>
  <c r="DO424" i="1" s="1"/>
  <c r="DL424" i="1"/>
  <c r="DK425" i="1"/>
  <c r="DP425" i="1" s="1"/>
  <c r="DL425" i="1"/>
  <c r="DK426" i="1"/>
  <c r="DO426" i="1" s="1"/>
  <c r="DL426" i="1"/>
  <c r="DK427" i="1"/>
  <c r="DL427" i="1"/>
  <c r="DK428" i="1"/>
  <c r="DL428" i="1"/>
  <c r="DK429" i="1"/>
  <c r="DL429" i="1"/>
  <c r="DK430" i="1"/>
  <c r="DL430" i="1"/>
  <c r="DK431" i="1"/>
  <c r="DP431" i="1" s="1"/>
  <c r="DL431" i="1"/>
  <c r="DK432" i="1"/>
  <c r="DO432" i="1" s="1"/>
  <c r="DL432" i="1"/>
  <c r="DK433" i="1"/>
  <c r="DP433" i="1" s="1"/>
  <c r="DL433" i="1"/>
  <c r="DK434" i="1"/>
  <c r="DO434" i="1" s="1"/>
  <c r="DL434" i="1"/>
  <c r="DK435" i="1"/>
  <c r="DP435" i="1" s="1"/>
  <c r="DL435" i="1"/>
  <c r="DK436" i="1"/>
  <c r="DL436" i="1"/>
  <c r="DK437" i="1"/>
  <c r="DL437" i="1"/>
  <c r="DK438" i="1"/>
  <c r="DO438" i="1" s="1"/>
  <c r="DL438" i="1"/>
  <c r="DK439" i="1"/>
  <c r="DO439" i="1" s="1"/>
  <c r="DL439" i="1"/>
  <c r="DK440" i="1"/>
  <c r="DO440" i="1" s="1"/>
  <c r="DL440" i="1"/>
  <c r="DK441" i="1"/>
  <c r="DP441" i="1" s="1"/>
  <c r="DL441" i="1"/>
  <c r="DK442" i="1"/>
  <c r="DO442" i="1" s="1"/>
  <c r="DL442" i="1"/>
  <c r="DK443" i="1"/>
  <c r="DL443" i="1"/>
  <c r="DK444" i="1"/>
  <c r="DL444" i="1"/>
  <c r="DK445" i="1"/>
  <c r="DL445" i="1"/>
  <c r="DK446" i="1"/>
  <c r="DO446" i="1" s="1"/>
  <c r="DL446" i="1"/>
  <c r="DK447" i="1"/>
  <c r="DO447" i="1" s="1"/>
  <c r="DL447" i="1"/>
  <c r="DK448" i="1"/>
  <c r="DO448" i="1" s="1"/>
  <c r="DL448" i="1"/>
  <c r="DK449" i="1"/>
  <c r="DP449" i="1" s="1"/>
  <c r="DL449" i="1"/>
  <c r="DK450" i="1"/>
  <c r="DO450" i="1" s="1"/>
  <c r="DL450" i="1"/>
  <c r="DK451" i="1"/>
  <c r="DO451" i="1" s="1"/>
  <c r="DL451" i="1"/>
  <c r="DK452" i="1"/>
  <c r="DL452" i="1"/>
  <c r="DK453" i="1"/>
  <c r="DO453" i="1" s="1"/>
  <c r="DL453" i="1"/>
  <c r="DK454" i="1"/>
  <c r="DP454" i="1" s="1"/>
  <c r="DL454" i="1"/>
  <c r="DK455" i="1"/>
  <c r="DP455" i="1" s="1"/>
  <c r="DL455" i="1"/>
  <c r="DK456" i="1"/>
  <c r="DO456" i="1" s="1"/>
  <c r="DL456" i="1"/>
  <c r="DK457" i="1"/>
  <c r="DP457" i="1" s="1"/>
  <c r="DL457" i="1"/>
  <c r="DK458" i="1"/>
  <c r="DO458" i="1" s="1"/>
  <c r="DL458" i="1"/>
  <c r="DK459" i="1"/>
  <c r="DP459" i="1" s="1"/>
  <c r="DL459" i="1"/>
  <c r="DK460" i="1"/>
  <c r="DO460" i="1" s="1"/>
  <c r="DL460" i="1"/>
  <c r="DK461" i="1"/>
  <c r="DO461" i="1" s="1"/>
  <c r="DL461" i="1"/>
  <c r="DK462" i="1"/>
  <c r="DP462" i="1" s="1"/>
  <c r="DL462" i="1"/>
  <c r="DK463" i="1"/>
  <c r="DP463" i="1" s="1"/>
  <c r="DL463" i="1"/>
  <c r="DK464" i="1"/>
  <c r="DO464" i="1" s="1"/>
  <c r="DL464" i="1"/>
  <c r="DK465" i="1"/>
  <c r="DP465" i="1" s="1"/>
  <c r="DL465" i="1"/>
  <c r="DK466" i="1"/>
  <c r="DO466" i="1" s="1"/>
  <c r="DL466" i="1"/>
  <c r="DK467" i="1"/>
  <c r="DL467" i="1"/>
  <c r="DK468" i="1"/>
  <c r="DL468" i="1"/>
  <c r="DK469" i="1"/>
  <c r="DO469" i="1" s="1"/>
  <c r="DL469" i="1"/>
  <c r="DK470" i="1"/>
  <c r="DO470" i="1" s="1"/>
  <c r="DL470" i="1"/>
  <c r="DK471" i="1"/>
  <c r="DL471" i="1"/>
  <c r="DK472" i="1"/>
  <c r="DO472" i="1" s="1"/>
  <c r="DL472" i="1"/>
  <c r="DK473" i="1"/>
  <c r="DP473" i="1" s="1"/>
  <c r="DL473" i="1"/>
  <c r="DK474" i="1"/>
  <c r="DO474" i="1" s="1"/>
  <c r="DL474" i="1"/>
  <c r="DK475" i="1"/>
  <c r="DP475" i="1" s="1"/>
  <c r="DL475" i="1"/>
  <c r="DK476" i="1"/>
  <c r="DO476" i="1" s="1"/>
  <c r="DL476" i="1"/>
  <c r="DK477" i="1"/>
  <c r="DO477" i="1" s="1"/>
  <c r="DL477" i="1"/>
  <c r="DK478" i="1"/>
  <c r="DP478" i="1" s="1"/>
  <c r="DL478" i="1"/>
  <c r="DK479" i="1"/>
  <c r="DP479" i="1" s="1"/>
  <c r="DL479" i="1"/>
  <c r="DK480" i="1"/>
  <c r="DO480" i="1" s="1"/>
  <c r="DL480" i="1"/>
  <c r="DK481" i="1"/>
  <c r="DP481" i="1" s="1"/>
  <c r="DL481" i="1"/>
  <c r="DK482" i="1"/>
  <c r="DO482" i="1" s="1"/>
  <c r="DL482" i="1"/>
  <c r="DK483" i="1"/>
  <c r="DL483" i="1"/>
  <c r="DK484" i="1"/>
  <c r="DO484" i="1" s="1"/>
  <c r="DL484" i="1"/>
  <c r="DK485" i="1"/>
  <c r="DO485" i="1" s="1"/>
  <c r="DL485" i="1"/>
  <c r="DK486" i="1"/>
  <c r="DL486" i="1"/>
  <c r="DK487" i="1"/>
  <c r="DP487" i="1" s="1"/>
  <c r="DL487" i="1"/>
  <c r="DK488" i="1"/>
  <c r="DO488" i="1" s="1"/>
  <c r="DL488" i="1"/>
  <c r="DK489" i="1"/>
  <c r="DL489" i="1"/>
  <c r="DK490" i="1"/>
  <c r="DO490" i="1" s="1"/>
  <c r="DL490" i="1"/>
  <c r="DK491" i="1"/>
  <c r="DP491" i="1" s="1"/>
  <c r="DL491" i="1"/>
  <c r="DK492" i="1"/>
  <c r="DO492" i="1" s="1"/>
  <c r="DL492" i="1"/>
  <c r="DK493" i="1"/>
  <c r="DO493" i="1" s="1"/>
  <c r="DL493" i="1"/>
  <c r="DK494" i="1"/>
  <c r="DP494" i="1" s="1"/>
  <c r="DL494" i="1"/>
  <c r="DK495" i="1"/>
  <c r="DP495" i="1" s="1"/>
  <c r="DL495" i="1"/>
  <c r="DK496" i="1"/>
  <c r="DO496" i="1" s="1"/>
  <c r="DL496" i="1"/>
  <c r="DK497" i="1"/>
  <c r="DP497" i="1" s="1"/>
  <c r="DL497" i="1"/>
  <c r="DK498" i="1"/>
  <c r="DO498" i="1" s="1"/>
  <c r="DL498" i="1"/>
  <c r="DK499" i="1"/>
  <c r="DO499" i="1" s="1"/>
  <c r="DL499" i="1"/>
  <c r="DK500" i="1"/>
  <c r="DO500" i="1" s="1"/>
  <c r="DL500" i="1"/>
  <c r="DK501" i="1"/>
  <c r="DO501" i="1" s="1"/>
  <c r="DL501" i="1"/>
  <c r="DK502" i="1"/>
  <c r="DO502" i="1" s="1"/>
  <c r="DL502" i="1"/>
  <c r="DK503" i="1"/>
  <c r="DO503" i="1" s="1"/>
  <c r="DL503" i="1"/>
  <c r="DK504" i="1"/>
  <c r="DO504" i="1" s="1"/>
  <c r="DL504" i="1"/>
  <c r="DK505" i="1"/>
  <c r="DP505" i="1" s="1"/>
  <c r="DL505" i="1"/>
  <c r="DK506" i="1"/>
  <c r="DO506" i="1" s="1"/>
  <c r="DL506" i="1"/>
  <c r="DK507" i="1"/>
  <c r="DO507" i="1" s="1"/>
  <c r="DL507" i="1"/>
  <c r="DK508" i="1"/>
  <c r="DO508" i="1" s="1"/>
  <c r="DL508" i="1"/>
  <c r="DK509" i="1"/>
  <c r="DO509" i="1" s="1"/>
  <c r="DL509" i="1"/>
  <c r="DK510" i="1"/>
  <c r="DP510" i="1" s="1"/>
  <c r="DL510" i="1"/>
  <c r="DK511" i="1"/>
  <c r="DO511" i="1" s="1"/>
  <c r="DL511" i="1"/>
  <c r="DK512" i="1"/>
  <c r="DO512" i="1" s="1"/>
  <c r="DL512" i="1"/>
  <c r="DK513" i="1"/>
  <c r="DP513" i="1" s="1"/>
  <c r="DL513" i="1"/>
  <c r="DK514" i="1"/>
  <c r="DO514" i="1" s="1"/>
  <c r="DL514" i="1"/>
  <c r="DK515" i="1"/>
  <c r="DP515" i="1" s="1"/>
  <c r="DL515" i="1"/>
  <c r="DK516" i="1"/>
  <c r="DO516" i="1" s="1"/>
  <c r="DL516" i="1"/>
  <c r="DK517" i="1"/>
  <c r="DO517" i="1" s="1"/>
  <c r="DL517" i="1"/>
  <c r="DK518" i="1"/>
  <c r="DP518" i="1" s="1"/>
  <c r="DL518" i="1"/>
  <c r="DK519" i="1"/>
  <c r="DL519" i="1"/>
  <c r="DK520" i="1"/>
  <c r="DO520" i="1" s="1"/>
  <c r="DL520" i="1"/>
  <c r="DK521" i="1"/>
  <c r="DP521" i="1" s="1"/>
  <c r="DL521" i="1"/>
  <c r="DK522" i="1"/>
  <c r="DO522" i="1" s="1"/>
  <c r="DL522" i="1"/>
  <c r="DK523" i="1"/>
  <c r="DP523" i="1" s="1"/>
  <c r="DL523" i="1"/>
  <c r="DK524" i="1"/>
  <c r="DO524" i="1" s="1"/>
  <c r="DL524" i="1"/>
  <c r="DK525" i="1"/>
  <c r="DO525" i="1" s="1"/>
  <c r="DL525" i="1"/>
  <c r="DK526" i="1"/>
  <c r="DL526" i="1"/>
  <c r="DK527" i="1"/>
  <c r="DO527" i="1" s="1"/>
  <c r="DL527" i="1"/>
  <c r="DK528" i="1"/>
  <c r="DO528" i="1" s="1"/>
  <c r="DL528" i="1"/>
  <c r="DK529" i="1"/>
  <c r="DL529" i="1"/>
  <c r="DK530" i="1"/>
  <c r="DO530" i="1" s="1"/>
  <c r="DL530" i="1"/>
  <c r="DK531" i="1"/>
  <c r="DO531" i="1" s="1"/>
  <c r="DL531" i="1"/>
  <c r="DK532" i="1"/>
  <c r="DO532" i="1" s="1"/>
  <c r="DL532" i="1"/>
  <c r="DK533" i="1"/>
  <c r="DO533" i="1" s="1"/>
  <c r="DL533" i="1"/>
  <c r="DK534" i="1"/>
  <c r="DL534" i="1"/>
  <c r="DK535" i="1"/>
  <c r="DO535" i="1" s="1"/>
  <c r="DL535" i="1"/>
  <c r="DK536" i="1"/>
  <c r="DO536" i="1" s="1"/>
  <c r="DL536" i="1"/>
  <c r="DK537" i="1"/>
  <c r="DO537" i="1" s="1"/>
  <c r="DL537" i="1"/>
  <c r="DK538" i="1"/>
  <c r="DO538" i="1" s="1"/>
  <c r="DL538" i="1"/>
  <c r="DK539" i="1"/>
  <c r="DO539" i="1" s="1"/>
  <c r="DL539" i="1"/>
  <c r="DK540" i="1"/>
  <c r="DO540" i="1" s="1"/>
  <c r="DL540" i="1"/>
  <c r="DK541" i="1"/>
  <c r="DO541" i="1" s="1"/>
  <c r="DL541" i="1"/>
  <c r="DK542" i="1"/>
  <c r="DO542" i="1" s="1"/>
  <c r="DL542" i="1"/>
  <c r="DK543" i="1"/>
  <c r="DO543" i="1" s="1"/>
  <c r="DL543" i="1"/>
  <c r="DK544" i="1"/>
  <c r="DO544" i="1" s="1"/>
  <c r="DL544" i="1"/>
  <c r="DK545" i="1"/>
  <c r="DO545" i="1" s="1"/>
  <c r="DL545" i="1"/>
  <c r="DK546" i="1"/>
  <c r="DL546" i="1"/>
  <c r="DK547" i="1"/>
  <c r="DO547" i="1" s="1"/>
  <c r="DL547" i="1"/>
  <c r="DK548" i="1"/>
  <c r="DO548" i="1" s="1"/>
  <c r="DL548" i="1"/>
  <c r="DK549" i="1"/>
  <c r="DO549" i="1" s="1"/>
  <c r="DL549" i="1"/>
  <c r="DK550" i="1"/>
  <c r="DO550" i="1" s="1"/>
  <c r="DL550" i="1"/>
  <c r="DK551" i="1"/>
  <c r="DO551" i="1" s="1"/>
  <c r="DL551" i="1"/>
  <c r="DK552" i="1"/>
  <c r="DO552" i="1" s="1"/>
  <c r="DL552" i="1"/>
  <c r="DK553" i="1"/>
  <c r="DL553" i="1"/>
  <c r="DK554" i="1"/>
  <c r="DL554" i="1"/>
  <c r="DK555" i="1"/>
  <c r="DO555" i="1" s="1"/>
  <c r="DL555" i="1"/>
  <c r="DK556" i="1"/>
  <c r="DO556" i="1" s="1"/>
  <c r="DL556" i="1"/>
  <c r="DK557" i="1"/>
  <c r="DO557" i="1" s="1"/>
  <c r="DL557" i="1"/>
  <c r="DK558" i="1"/>
  <c r="DL558" i="1"/>
  <c r="DK559" i="1"/>
  <c r="DO559" i="1" s="1"/>
  <c r="DL559" i="1"/>
  <c r="DK560" i="1"/>
  <c r="DO560" i="1" s="1"/>
  <c r="DL560" i="1"/>
  <c r="DK561" i="1"/>
  <c r="DL561" i="1"/>
  <c r="DK562" i="1"/>
  <c r="DO562" i="1" s="1"/>
  <c r="DL562" i="1"/>
  <c r="DK563" i="1"/>
  <c r="DO563" i="1" s="1"/>
  <c r="DL563" i="1"/>
  <c r="DK564" i="1"/>
  <c r="DO564" i="1" s="1"/>
  <c r="DL564" i="1"/>
  <c r="DK565" i="1"/>
  <c r="DO565" i="1" s="1"/>
  <c r="DL565" i="1"/>
  <c r="DK566" i="1"/>
  <c r="DL566" i="1"/>
  <c r="DK567" i="1"/>
  <c r="DO567" i="1" s="1"/>
  <c r="DL567" i="1"/>
  <c r="DK568" i="1"/>
  <c r="DO568" i="1" s="1"/>
  <c r="DL568" i="1"/>
  <c r="DK569" i="1"/>
  <c r="DO569" i="1" s="1"/>
  <c r="DL569" i="1"/>
  <c r="DK570" i="1"/>
  <c r="DO570" i="1" s="1"/>
  <c r="DL570" i="1"/>
  <c r="DK571" i="1"/>
  <c r="DO571" i="1" s="1"/>
  <c r="DL571" i="1"/>
  <c r="DK572" i="1"/>
  <c r="DO572" i="1" s="1"/>
  <c r="DL572" i="1"/>
  <c r="DK573" i="1"/>
  <c r="DO573" i="1" s="1"/>
  <c r="DL573" i="1"/>
  <c r="DK574" i="1"/>
  <c r="DO574" i="1" s="1"/>
  <c r="DL574" i="1"/>
  <c r="DK575" i="1"/>
  <c r="DO575" i="1" s="1"/>
  <c r="DL575" i="1"/>
  <c r="DK576" i="1"/>
  <c r="DO576" i="1" s="1"/>
  <c r="DL576" i="1"/>
  <c r="DK577" i="1"/>
  <c r="DO577" i="1" s="1"/>
  <c r="DL577" i="1"/>
  <c r="DK578" i="1"/>
  <c r="DO578" i="1" s="1"/>
  <c r="DL578" i="1"/>
  <c r="DK579" i="1"/>
  <c r="DO579" i="1" s="1"/>
  <c r="DL579" i="1"/>
  <c r="DK580" i="1"/>
  <c r="DO580" i="1" s="1"/>
  <c r="DL580" i="1"/>
  <c r="DK581" i="1"/>
  <c r="DO581" i="1" s="1"/>
  <c r="DL581" i="1"/>
  <c r="DK582" i="1"/>
  <c r="DO582" i="1" s="1"/>
  <c r="DL582" i="1"/>
  <c r="DK583" i="1"/>
  <c r="DO583" i="1" s="1"/>
  <c r="DL583" i="1"/>
  <c r="DK584" i="1"/>
  <c r="DO584" i="1" s="1"/>
  <c r="DL584" i="1"/>
  <c r="DK585" i="1"/>
  <c r="DP585" i="1" s="1"/>
  <c r="DL585" i="1"/>
  <c r="DK586" i="1"/>
  <c r="DL586" i="1"/>
  <c r="DK587" i="1"/>
  <c r="DP587" i="1" s="1"/>
  <c r="DL587" i="1"/>
  <c r="DK588" i="1"/>
  <c r="DO588" i="1" s="1"/>
  <c r="DL588" i="1"/>
  <c r="DK589" i="1"/>
  <c r="DL589" i="1"/>
  <c r="DK590" i="1"/>
  <c r="DP590" i="1" s="1"/>
  <c r="DL590" i="1"/>
  <c r="DK591" i="1"/>
  <c r="DO591" i="1" s="1"/>
  <c r="DL591" i="1"/>
  <c r="DK592" i="1"/>
  <c r="DO592" i="1" s="1"/>
  <c r="DL592" i="1"/>
  <c r="DK593" i="1"/>
  <c r="DO593" i="1" s="1"/>
  <c r="DL593" i="1"/>
  <c r="DK594" i="1"/>
  <c r="DP594" i="1" s="1"/>
  <c r="DL594" i="1"/>
  <c r="DK595" i="1"/>
  <c r="DO595" i="1" s="1"/>
  <c r="DL595" i="1"/>
  <c r="DK596" i="1"/>
  <c r="DP596" i="1" s="1"/>
  <c r="DL596" i="1"/>
  <c r="DK597" i="1"/>
  <c r="DO597" i="1" s="1"/>
  <c r="DL597" i="1"/>
  <c r="DK598" i="1"/>
  <c r="DP598" i="1" s="1"/>
  <c r="DL598" i="1"/>
  <c r="DK599" i="1"/>
  <c r="DO599" i="1" s="1"/>
  <c r="DL599" i="1"/>
  <c r="DK600" i="1"/>
  <c r="DL600" i="1"/>
  <c r="DK601" i="1"/>
  <c r="DO601" i="1" s="1"/>
  <c r="DL601" i="1"/>
  <c r="DK602" i="1"/>
  <c r="DP602" i="1" s="1"/>
  <c r="DL602" i="1"/>
  <c r="DK603" i="1"/>
  <c r="DO603" i="1" s="1"/>
  <c r="DL603" i="1"/>
  <c r="DK604" i="1"/>
  <c r="DP604" i="1" s="1"/>
  <c r="DL604" i="1"/>
  <c r="DK605" i="1"/>
  <c r="DO605" i="1" s="1"/>
  <c r="DL605" i="1"/>
  <c r="DK606" i="1"/>
  <c r="DP606" i="1" s="1"/>
  <c r="DL606" i="1"/>
  <c r="DK607" i="1"/>
  <c r="DL607" i="1"/>
  <c r="DK608" i="1"/>
  <c r="DO608" i="1" s="1"/>
  <c r="DL608" i="1"/>
  <c r="DK609" i="1"/>
  <c r="DO609" i="1" s="1"/>
  <c r="DL609" i="1"/>
  <c r="DK610" i="1"/>
  <c r="DP610" i="1" s="1"/>
  <c r="DL610" i="1"/>
  <c r="DK611" i="1"/>
  <c r="DO611" i="1" s="1"/>
  <c r="DL611" i="1"/>
  <c r="DK612" i="1"/>
  <c r="DO612" i="1" s="1"/>
  <c r="DL612" i="1"/>
  <c r="DK613" i="1"/>
  <c r="DO613" i="1" s="1"/>
  <c r="DL613" i="1"/>
  <c r="DK614" i="1"/>
  <c r="DP614" i="1" s="1"/>
  <c r="DL614" i="1"/>
  <c r="DK615" i="1"/>
  <c r="DO615" i="1" s="1"/>
  <c r="DL615" i="1"/>
  <c r="DK616" i="1"/>
  <c r="DO616" i="1" s="1"/>
  <c r="DL616" i="1"/>
  <c r="DK617" i="1"/>
  <c r="DO617" i="1" s="1"/>
  <c r="DL617" i="1"/>
  <c r="DK618" i="1"/>
  <c r="DP618" i="1" s="1"/>
  <c r="DL618" i="1"/>
  <c r="DK619" i="1"/>
  <c r="DO619" i="1" s="1"/>
  <c r="DL619" i="1"/>
  <c r="DK620" i="1"/>
  <c r="DP620" i="1" s="1"/>
  <c r="DL620" i="1"/>
  <c r="DK621" i="1"/>
  <c r="DO621" i="1" s="1"/>
  <c r="DL621" i="1"/>
  <c r="DK622" i="1"/>
  <c r="DP622" i="1" s="1"/>
  <c r="DL622" i="1"/>
  <c r="DK623" i="1"/>
  <c r="DO623" i="1" s="1"/>
  <c r="DL623" i="1"/>
  <c r="DK624" i="1"/>
  <c r="DO624" i="1" s="1"/>
  <c r="DL624" i="1"/>
  <c r="DK625" i="1"/>
  <c r="DO625" i="1" s="1"/>
  <c r="DL625" i="1"/>
  <c r="DK626" i="1"/>
  <c r="DP626" i="1" s="1"/>
  <c r="DL626" i="1"/>
  <c r="DK627" i="1"/>
  <c r="DO627" i="1" s="1"/>
  <c r="DL627" i="1"/>
  <c r="DK628" i="1"/>
  <c r="DO628" i="1" s="1"/>
  <c r="DL628" i="1"/>
  <c r="DK629" i="1"/>
  <c r="DO629" i="1" s="1"/>
  <c r="DL629" i="1"/>
  <c r="DK630" i="1"/>
  <c r="DP630" i="1" s="1"/>
  <c r="DL630" i="1"/>
  <c r="DK631" i="1"/>
  <c r="DO631" i="1" s="1"/>
  <c r="DL631" i="1"/>
  <c r="DK632" i="1"/>
  <c r="DO632" i="1" s="1"/>
  <c r="DL632" i="1"/>
  <c r="DK633" i="1"/>
  <c r="DO633" i="1" s="1"/>
  <c r="DL633" i="1"/>
  <c r="DK634" i="1"/>
  <c r="DP634" i="1" s="1"/>
  <c r="DL634" i="1"/>
  <c r="DK635" i="1"/>
  <c r="DO635" i="1" s="1"/>
  <c r="DL635" i="1"/>
  <c r="DK636" i="1"/>
  <c r="DP636" i="1" s="1"/>
  <c r="DL636" i="1"/>
  <c r="DK637" i="1"/>
  <c r="DO637" i="1" s="1"/>
  <c r="DL637" i="1"/>
  <c r="DK638" i="1"/>
  <c r="DP638" i="1" s="1"/>
  <c r="DL638" i="1"/>
  <c r="DK639" i="1"/>
  <c r="DO639" i="1" s="1"/>
  <c r="DL639" i="1"/>
  <c r="DK640" i="1"/>
  <c r="DO640" i="1" s="1"/>
  <c r="DL640" i="1"/>
  <c r="DK641" i="1"/>
  <c r="DO641" i="1" s="1"/>
  <c r="DL641" i="1"/>
  <c r="DK642" i="1"/>
  <c r="DP642" i="1" s="1"/>
  <c r="DL642" i="1"/>
  <c r="DK643" i="1"/>
  <c r="DO643" i="1" s="1"/>
  <c r="DL643" i="1"/>
  <c r="DK644" i="1"/>
  <c r="DO644" i="1" s="1"/>
  <c r="DL644" i="1"/>
  <c r="DK645" i="1"/>
  <c r="DO645" i="1" s="1"/>
  <c r="DL645" i="1"/>
  <c r="DK646" i="1"/>
  <c r="DP646" i="1" s="1"/>
  <c r="DL646" i="1"/>
  <c r="DK647" i="1"/>
  <c r="DO647" i="1" s="1"/>
  <c r="DL647" i="1"/>
  <c r="DK648" i="1"/>
  <c r="DO648" i="1" s="1"/>
  <c r="DL648" i="1"/>
  <c r="DK649" i="1"/>
  <c r="DO649" i="1" s="1"/>
  <c r="DL649" i="1"/>
  <c r="DK650" i="1"/>
  <c r="DP650" i="1" s="1"/>
  <c r="DL650" i="1"/>
  <c r="DK651" i="1"/>
  <c r="DO651" i="1" s="1"/>
  <c r="DL651" i="1"/>
  <c r="DK652" i="1"/>
  <c r="DP652" i="1" s="1"/>
  <c r="DL652" i="1"/>
  <c r="DK653" i="1"/>
  <c r="DO653" i="1" s="1"/>
  <c r="DL653" i="1"/>
  <c r="DK654" i="1"/>
  <c r="DP654" i="1" s="1"/>
  <c r="DL654" i="1"/>
  <c r="DK655" i="1"/>
  <c r="DO655" i="1" s="1"/>
  <c r="DL655" i="1"/>
  <c r="DK656" i="1"/>
  <c r="DP656" i="1" s="1"/>
  <c r="DL656" i="1"/>
  <c r="DK657" i="1"/>
  <c r="DO657" i="1" s="1"/>
  <c r="DL657" i="1"/>
  <c r="DK658" i="1"/>
  <c r="DO658" i="1" s="1"/>
  <c r="DL658" i="1"/>
  <c r="DK659" i="1"/>
  <c r="DO659" i="1" s="1"/>
  <c r="DL659" i="1"/>
  <c r="DK660" i="1"/>
  <c r="DP660" i="1" s="1"/>
  <c r="DL660" i="1"/>
  <c r="DK661" i="1"/>
  <c r="DO661" i="1" s="1"/>
  <c r="DL661" i="1"/>
  <c r="DK662" i="1"/>
  <c r="DO662" i="1" s="1"/>
  <c r="DL662" i="1"/>
  <c r="DK663" i="1"/>
  <c r="DO663" i="1" s="1"/>
  <c r="DL663" i="1"/>
  <c r="DK664" i="1"/>
  <c r="DP664" i="1" s="1"/>
  <c r="DL664" i="1"/>
  <c r="DK665" i="1"/>
  <c r="DO665" i="1" s="1"/>
  <c r="DL665" i="1"/>
  <c r="DK666" i="1"/>
  <c r="DP666" i="1" s="1"/>
  <c r="DL666" i="1"/>
  <c r="DK667" i="1"/>
  <c r="DO667" i="1" s="1"/>
  <c r="DL667" i="1"/>
  <c r="DK668" i="1"/>
  <c r="DO668" i="1" s="1"/>
  <c r="DL668" i="1"/>
  <c r="DK669" i="1"/>
  <c r="DO669" i="1" s="1"/>
  <c r="DL669" i="1"/>
  <c r="DK670" i="1"/>
  <c r="DP670" i="1" s="1"/>
  <c r="DL670" i="1"/>
  <c r="DK671" i="1"/>
  <c r="DO671" i="1" s="1"/>
  <c r="DL671" i="1"/>
  <c r="DK672" i="1"/>
  <c r="DP672" i="1" s="1"/>
  <c r="DL672" i="1"/>
  <c r="DK673" i="1"/>
  <c r="DO673" i="1" s="1"/>
  <c r="DL673" i="1"/>
  <c r="DK674" i="1"/>
  <c r="DO674" i="1" s="1"/>
  <c r="DL674" i="1"/>
  <c r="DK675" i="1"/>
  <c r="DO675" i="1" s="1"/>
  <c r="DL675" i="1"/>
  <c r="DK676" i="1"/>
  <c r="DP676" i="1" s="1"/>
  <c r="DL676" i="1"/>
  <c r="DK677" i="1"/>
  <c r="DO677" i="1" s="1"/>
  <c r="DL677" i="1"/>
  <c r="DK678" i="1"/>
  <c r="DP678" i="1" s="1"/>
  <c r="DL678" i="1"/>
  <c r="DK679" i="1"/>
  <c r="DO679" i="1" s="1"/>
  <c r="DL679" i="1"/>
  <c r="DK680" i="1"/>
  <c r="DP680" i="1" s="1"/>
  <c r="DL680" i="1"/>
  <c r="DK681" i="1"/>
  <c r="DO681" i="1" s="1"/>
  <c r="DL681" i="1"/>
  <c r="DK682" i="1"/>
  <c r="DO682" i="1" s="1"/>
  <c r="DL682" i="1"/>
  <c r="DK683" i="1"/>
  <c r="DO683" i="1" s="1"/>
  <c r="DL683" i="1"/>
  <c r="DK684" i="1"/>
  <c r="DP684" i="1" s="1"/>
  <c r="DL684" i="1"/>
  <c r="DK685" i="1"/>
  <c r="DO685" i="1" s="1"/>
  <c r="DL685" i="1"/>
  <c r="DK686" i="1"/>
  <c r="DP686" i="1" s="1"/>
  <c r="DL686" i="1"/>
  <c r="DK687" i="1"/>
  <c r="DO687" i="1" s="1"/>
  <c r="DL687" i="1"/>
  <c r="DK688" i="1"/>
  <c r="DP688" i="1" s="1"/>
  <c r="DL688" i="1"/>
  <c r="DK689" i="1"/>
  <c r="DO689" i="1" s="1"/>
  <c r="DL689" i="1"/>
  <c r="DK690" i="1"/>
  <c r="DO690" i="1" s="1"/>
  <c r="DL690" i="1"/>
  <c r="DK691" i="1"/>
  <c r="DO691" i="1" s="1"/>
  <c r="DL691" i="1"/>
  <c r="DK692" i="1"/>
  <c r="DP692" i="1" s="1"/>
  <c r="DL692" i="1"/>
  <c r="DK693" i="1"/>
  <c r="DO693" i="1" s="1"/>
  <c r="DL693" i="1"/>
  <c r="DK694" i="1"/>
  <c r="DO694" i="1" s="1"/>
  <c r="DL694" i="1"/>
  <c r="DK695" i="1"/>
  <c r="DO695" i="1" s="1"/>
  <c r="DL695" i="1"/>
  <c r="DK696" i="1"/>
  <c r="DP696" i="1" s="1"/>
  <c r="DL696" i="1"/>
  <c r="DK697" i="1"/>
  <c r="DO697" i="1" s="1"/>
  <c r="DL697" i="1"/>
  <c r="DK698" i="1"/>
  <c r="DP698" i="1" s="1"/>
  <c r="DL698" i="1"/>
  <c r="DK699" i="1"/>
  <c r="DO699" i="1" s="1"/>
  <c r="DL699" i="1"/>
  <c r="DK700" i="1"/>
  <c r="DO700" i="1" s="1"/>
  <c r="DL700" i="1"/>
  <c r="DK701" i="1"/>
  <c r="DO701" i="1" s="1"/>
  <c r="DL701" i="1"/>
  <c r="DK702" i="1"/>
  <c r="DP702" i="1" s="1"/>
  <c r="DL702" i="1"/>
  <c r="DK703" i="1"/>
  <c r="DO703" i="1" s="1"/>
  <c r="DL703" i="1"/>
  <c r="DK704" i="1"/>
  <c r="DP704" i="1" s="1"/>
  <c r="DL704" i="1"/>
  <c r="DK705" i="1"/>
  <c r="DO705" i="1" s="1"/>
  <c r="DL705" i="1"/>
  <c r="DK706" i="1"/>
  <c r="DO706" i="1" s="1"/>
  <c r="DL706" i="1"/>
  <c r="DK707" i="1"/>
  <c r="DO707" i="1" s="1"/>
  <c r="DL707" i="1"/>
  <c r="DK708" i="1"/>
  <c r="DP708" i="1" s="1"/>
  <c r="DL708" i="1"/>
  <c r="DK709" i="1"/>
  <c r="DO709" i="1" s="1"/>
  <c r="DL709" i="1"/>
  <c r="DK710" i="1"/>
  <c r="DP710" i="1" s="1"/>
  <c r="DL710" i="1"/>
  <c r="DK711" i="1"/>
  <c r="DO711" i="1" s="1"/>
  <c r="DL711" i="1"/>
  <c r="DK712" i="1"/>
  <c r="DP712" i="1" s="1"/>
  <c r="DL712" i="1"/>
  <c r="DK713" i="1"/>
  <c r="DO713" i="1" s="1"/>
  <c r="DL713" i="1"/>
  <c r="DK714" i="1"/>
  <c r="DO714" i="1" s="1"/>
  <c r="DL714" i="1"/>
  <c r="DK715" i="1"/>
  <c r="DO715" i="1" s="1"/>
  <c r="DL715" i="1"/>
  <c r="DK716" i="1"/>
  <c r="DO716" i="1" s="1"/>
  <c r="DL716" i="1"/>
  <c r="DK717" i="1"/>
  <c r="DO717" i="1" s="1"/>
  <c r="DL717" i="1"/>
  <c r="DK718" i="1"/>
  <c r="DP718" i="1" s="1"/>
  <c r="DL718" i="1"/>
  <c r="DK719" i="1"/>
  <c r="DO719" i="1" s="1"/>
  <c r="DL719" i="1"/>
  <c r="DK720" i="1"/>
  <c r="DP720" i="1" s="1"/>
  <c r="DL720" i="1"/>
  <c r="DK721" i="1"/>
  <c r="DO721" i="1" s="1"/>
  <c r="DL721" i="1"/>
  <c r="DK722" i="1"/>
  <c r="DP722" i="1" s="1"/>
  <c r="DL722" i="1"/>
  <c r="DK723" i="1"/>
  <c r="DO723" i="1" s="1"/>
  <c r="DL723" i="1"/>
  <c r="DK724" i="1"/>
  <c r="DP724" i="1" s="1"/>
  <c r="DL724" i="1"/>
  <c r="DK725" i="1"/>
  <c r="DO725" i="1" s="1"/>
  <c r="DL725" i="1"/>
  <c r="DK726" i="1"/>
  <c r="DO726" i="1" s="1"/>
  <c r="DL726" i="1"/>
  <c r="DK727" i="1"/>
  <c r="DO727" i="1" s="1"/>
  <c r="DL727" i="1"/>
  <c r="DK728" i="1"/>
  <c r="DP728" i="1" s="1"/>
  <c r="DL728" i="1"/>
  <c r="DK729" i="1"/>
  <c r="DO729" i="1" s="1"/>
  <c r="DL729" i="1"/>
  <c r="DK730" i="1"/>
  <c r="DO730" i="1" s="1"/>
  <c r="DL730" i="1"/>
  <c r="DK731" i="1"/>
  <c r="DO731" i="1" s="1"/>
  <c r="DL731" i="1"/>
  <c r="DK732" i="1"/>
  <c r="DO732" i="1" s="1"/>
  <c r="DL732" i="1"/>
  <c r="DK733" i="1"/>
  <c r="DO733" i="1" s="1"/>
  <c r="DL733" i="1"/>
  <c r="DK734" i="1"/>
  <c r="DP734" i="1" s="1"/>
  <c r="DL734" i="1"/>
  <c r="DK735" i="1"/>
  <c r="DO735" i="1" s="1"/>
  <c r="DL735" i="1"/>
  <c r="DK736" i="1"/>
  <c r="DP736" i="1" s="1"/>
  <c r="DL736" i="1"/>
  <c r="DK737" i="1"/>
  <c r="DO737" i="1" s="1"/>
  <c r="DL737" i="1"/>
  <c r="DK738" i="1"/>
  <c r="DO738" i="1" s="1"/>
  <c r="DL738" i="1"/>
  <c r="DK739" i="1"/>
  <c r="DO739" i="1" s="1"/>
  <c r="DL739" i="1"/>
  <c r="DK740" i="1"/>
  <c r="DP740" i="1" s="1"/>
  <c r="DL740" i="1"/>
  <c r="DK741" i="1"/>
  <c r="DO741" i="1" s="1"/>
  <c r="DL741" i="1"/>
  <c r="DK742" i="1"/>
  <c r="DO742" i="1" s="1"/>
  <c r="DL742" i="1"/>
  <c r="DK743" i="1"/>
  <c r="DO743" i="1" s="1"/>
  <c r="DL743" i="1"/>
  <c r="DK744" i="1"/>
  <c r="DP744" i="1" s="1"/>
  <c r="DL744" i="1"/>
  <c r="DK745" i="1"/>
  <c r="DO745" i="1" s="1"/>
  <c r="DL745" i="1"/>
  <c r="DK746" i="1"/>
  <c r="DO746" i="1" s="1"/>
  <c r="DL746" i="1"/>
  <c r="DK747" i="1"/>
  <c r="DO747" i="1" s="1"/>
  <c r="DL747" i="1"/>
  <c r="DK748" i="1"/>
  <c r="DP748" i="1" s="1"/>
  <c r="DL748" i="1"/>
  <c r="DK749" i="1"/>
  <c r="DO749" i="1" s="1"/>
  <c r="DL749" i="1"/>
  <c r="DK750" i="1"/>
  <c r="DP750" i="1" s="1"/>
  <c r="DL750" i="1"/>
  <c r="DK751" i="1"/>
  <c r="DO751" i="1" s="1"/>
  <c r="DL751" i="1"/>
  <c r="DK752" i="1"/>
  <c r="DP752" i="1" s="1"/>
  <c r="DL752" i="1"/>
  <c r="DK753" i="1"/>
  <c r="DO753" i="1" s="1"/>
  <c r="DL753" i="1"/>
  <c r="DK754" i="1"/>
  <c r="DO754" i="1" s="1"/>
  <c r="DL754" i="1"/>
  <c r="DK755" i="1"/>
  <c r="DO755" i="1" s="1"/>
  <c r="DL755" i="1"/>
  <c r="DK756" i="1"/>
  <c r="DP756" i="1" s="1"/>
  <c r="DL756" i="1"/>
  <c r="DK757" i="1"/>
  <c r="DO757" i="1" s="1"/>
  <c r="DL757" i="1"/>
  <c r="DK758" i="1"/>
  <c r="DO758" i="1" s="1"/>
  <c r="DL758" i="1"/>
  <c r="DK759" i="1"/>
  <c r="DO759" i="1" s="1"/>
  <c r="DL759" i="1"/>
  <c r="DK760" i="1"/>
  <c r="DP760" i="1" s="1"/>
  <c r="DL760" i="1"/>
  <c r="DK761" i="1"/>
  <c r="DO761" i="1" s="1"/>
  <c r="DL761" i="1"/>
  <c r="DK762" i="1"/>
  <c r="DO762" i="1" s="1"/>
  <c r="DL762" i="1"/>
  <c r="DK763" i="1"/>
  <c r="DO763" i="1" s="1"/>
  <c r="DL763" i="1"/>
  <c r="DK764" i="1"/>
  <c r="DP764" i="1" s="1"/>
  <c r="DL764" i="1"/>
  <c r="DK765" i="1"/>
  <c r="DO765" i="1" s="1"/>
  <c r="DL765" i="1"/>
  <c r="DK766" i="1"/>
  <c r="DO766" i="1" s="1"/>
  <c r="DL766" i="1"/>
  <c r="DK767" i="1"/>
  <c r="DO767" i="1" s="1"/>
  <c r="DL767" i="1"/>
  <c r="DK768" i="1"/>
  <c r="DP768" i="1" s="1"/>
  <c r="DL768" i="1"/>
  <c r="DK769" i="1"/>
  <c r="DO769" i="1" s="1"/>
  <c r="DL769" i="1"/>
  <c r="DK770" i="1"/>
  <c r="DO770" i="1" s="1"/>
  <c r="DL770" i="1"/>
  <c r="DK771" i="1"/>
  <c r="DO771" i="1" s="1"/>
  <c r="DL771" i="1"/>
  <c r="DK772" i="1"/>
  <c r="DP772" i="1" s="1"/>
  <c r="DL772" i="1"/>
  <c r="DK773" i="1"/>
  <c r="DO773" i="1" s="1"/>
  <c r="DL773" i="1"/>
  <c r="DK774" i="1"/>
  <c r="DO774" i="1" s="1"/>
  <c r="DL774" i="1"/>
  <c r="DK775" i="1"/>
  <c r="DO775" i="1" s="1"/>
  <c r="DL775" i="1"/>
  <c r="DK776" i="1"/>
  <c r="DP776" i="1" s="1"/>
  <c r="DL776" i="1"/>
  <c r="DK777" i="1"/>
  <c r="DO777" i="1" s="1"/>
  <c r="DL777" i="1"/>
  <c r="DK778" i="1"/>
  <c r="DO778" i="1" s="1"/>
  <c r="DL778" i="1"/>
  <c r="DK779" i="1"/>
  <c r="DO779" i="1" s="1"/>
  <c r="DL779" i="1"/>
  <c r="DK780" i="1"/>
  <c r="DP780" i="1" s="1"/>
  <c r="DL780" i="1"/>
  <c r="DK781" i="1"/>
  <c r="DO781" i="1" s="1"/>
  <c r="DL781" i="1"/>
  <c r="DK782" i="1"/>
  <c r="DP782" i="1" s="1"/>
  <c r="DL782" i="1"/>
  <c r="DK783" i="1"/>
  <c r="DO783" i="1" s="1"/>
  <c r="DL783" i="1"/>
  <c r="DK784" i="1"/>
  <c r="DP784" i="1" s="1"/>
  <c r="DL784" i="1"/>
  <c r="DK785" i="1"/>
  <c r="DO785" i="1" s="1"/>
  <c r="DL785" i="1"/>
  <c r="DK786" i="1"/>
  <c r="DO786" i="1" s="1"/>
  <c r="DL786" i="1"/>
  <c r="DK787" i="1"/>
  <c r="DO787" i="1" s="1"/>
  <c r="DL787" i="1"/>
  <c r="DK788" i="1"/>
  <c r="DP788" i="1" s="1"/>
  <c r="DL788" i="1"/>
  <c r="DK789" i="1"/>
  <c r="DO789" i="1" s="1"/>
  <c r="DL789" i="1"/>
  <c r="DK790" i="1"/>
  <c r="DP790" i="1" s="1"/>
  <c r="DL790" i="1"/>
  <c r="DK791" i="1"/>
  <c r="DO791" i="1" s="1"/>
  <c r="DL791" i="1"/>
  <c r="DK792" i="1"/>
  <c r="DP792" i="1" s="1"/>
  <c r="DL792" i="1"/>
  <c r="DK793" i="1"/>
  <c r="DO793" i="1" s="1"/>
  <c r="DL793" i="1"/>
  <c r="DK794" i="1"/>
  <c r="DO794" i="1" s="1"/>
  <c r="DL794" i="1"/>
  <c r="DK795" i="1"/>
  <c r="DO795" i="1" s="1"/>
  <c r="DL795" i="1"/>
  <c r="DK796" i="1"/>
  <c r="DP796" i="1" s="1"/>
  <c r="DL796" i="1"/>
  <c r="DK797" i="1"/>
  <c r="DO797" i="1" s="1"/>
  <c r="DL797" i="1"/>
  <c r="DK798" i="1"/>
  <c r="DO798" i="1" s="1"/>
  <c r="DL798" i="1"/>
  <c r="DK799" i="1"/>
  <c r="DO799" i="1" s="1"/>
  <c r="DL799" i="1"/>
  <c r="DK800" i="1"/>
  <c r="DP800" i="1" s="1"/>
  <c r="DL800" i="1"/>
  <c r="DK801" i="1"/>
  <c r="DO801" i="1" s="1"/>
  <c r="DL801" i="1"/>
  <c r="DK802" i="1"/>
  <c r="DO802" i="1" s="1"/>
  <c r="DL802" i="1"/>
  <c r="DK803" i="1"/>
  <c r="DO803" i="1" s="1"/>
  <c r="DL803" i="1"/>
  <c r="DK804" i="1"/>
  <c r="DP804" i="1" s="1"/>
  <c r="DL804" i="1"/>
  <c r="DK805" i="1"/>
  <c r="DO805" i="1" s="1"/>
  <c r="DL805" i="1"/>
  <c r="DK806" i="1"/>
  <c r="DO806" i="1" s="1"/>
  <c r="DL806" i="1"/>
  <c r="DK807" i="1"/>
  <c r="DO807" i="1" s="1"/>
  <c r="DL807" i="1"/>
  <c r="DK808" i="1"/>
  <c r="DP808" i="1" s="1"/>
  <c r="DL808" i="1"/>
  <c r="DK809" i="1"/>
  <c r="DO809" i="1" s="1"/>
  <c r="DL809" i="1"/>
  <c r="DK810" i="1"/>
  <c r="DO810" i="1" s="1"/>
  <c r="DL810" i="1"/>
  <c r="DK811" i="1"/>
  <c r="DO811" i="1" s="1"/>
  <c r="DL811" i="1"/>
  <c r="DK812" i="1"/>
  <c r="DP812" i="1" s="1"/>
  <c r="DL812" i="1"/>
  <c r="DL12" i="1"/>
  <c r="DK12" i="1"/>
  <c r="DH12" i="1"/>
  <c r="DG32" i="1"/>
  <c r="DH32" i="1"/>
  <c r="DI32" i="1"/>
  <c r="DG33" i="1"/>
  <c r="DH33" i="1"/>
  <c r="DI33" i="1"/>
  <c r="DG34" i="1"/>
  <c r="DH34" i="1"/>
  <c r="DI34" i="1"/>
  <c r="DG35" i="1"/>
  <c r="DH35" i="1"/>
  <c r="DI35" i="1"/>
  <c r="DG36" i="1"/>
  <c r="DH36" i="1"/>
  <c r="DI36" i="1"/>
  <c r="DG37" i="1"/>
  <c r="DH37" i="1"/>
  <c r="DI37" i="1"/>
  <c r="DG38" i="1"/>
  <c r="DH38" i="1"/>
  <c r="DI38" i="1"/>
  <c r="DG39" i="1"/>
  <c r="DH39" i="1"/>
  <c r="DI39" i="1"/>
  <c r="DG40" i="1"/>
  <c r="DH40" i="1"/>
  <c r="DI40" i="1"/>
  <c r="DG41" i="1"/>
  <c r="DH41" i="1"/>
  <c r="DI41" i="1"/>
  <c r="DG42" i="1"/>
  <c r="DH42" i="1"/>
  <c r="DI42" i="1"/>
  <c r="DG43" i="1"/>
  <c r="DH43" i="1"/>
  <c r="DI43" i="1"/>
  <c r="DG44" i="1"/>
  <c r="DH44" i="1"/>
  <c r="DI44" i="1"/>
  <c r="DG45" i="1"/>
  <c r="DH45" i="1"/>
  <c r="DI45" i="1"/>
  <c r="DG46" i="1"/>
  <c r="DH46" i="1"/>
  <c r="DI46" i="1"/>
  <c r="DG47" i="1"/>
  <c r="DH47" i="1"/>
  <c r="DI47" i="1"/>
  <c r="DG48" i="1"/>
  <c r="DH48" i="1"/>
  <c r="DI48" i="1"/>
  <c r="DG49" i="1"/>
  <c r="DH49" i="1"/>
  <c r="DI49" i="1"/>
  <c r="DG50" i="1"/>
  <c r="DH50" i="1"/>
  <c r="DI50" i="1"/>
  <c r="DG51" i="1"/>
  <c r="DH51" i="1"/>
  <c r="DI51" i="1"/>
  <c r="DG52" i="1"/>
  <c r="DH52" i="1"/>
  <c r="DI52" i="1"/>
  <c r="DG53" i="1"/>
  <c r="DH53" i="1"/>
  <c r="DI53" i="1"/>
  <c r="DG54" i="1"/>
  <c r="DH54" i="1"/>
  <c r="DI54" i="1"/>
  <c r="DG55" i="1"/>
  <c r="DH55" i="1"/>
  <c r="DI55" i="1"/>
  <c r="DG56" i="1"/>
  <c r="DH56" i="1"/>
  <c r="DI56" i="1"/>
  <c r="DG57" i="1"/>
  <c r="DH57" i="1"/>
  <c r="DI57" i="1"/>
  <c r="DG58" i="1"/>
  <c r="DH58" i="1"/>
  <c r="DI58" i="1"/>
  <c r="DG59" i="1"/>
  <c r="DH59" i="1"/>
  <c r="DI59" i="1"/>
  <c r="DG60" i="1"/>
  <c r="DH60" i="1"/>
  <c r="DI60" i="1"/>
  <c r="DG61" i="1"/>
  <c r="DH61" i="1"/>
  <c r="DI61" i="1"/>
  <c r="DG62" i="1"/>
  <c r="DH62" i="1"/>
  <c r="DI62" i="1"/>
  <c r="DG63" i="1"/>
  <c r="DH63" i="1"/>
  <c r="DI63" i="1"/>
  <c r="DG64" i="1"/>
  <c r="DH64" i="1"/>
  <c r="DI64" i="1"/>
  <c r="DG65" i="1"/>
  <c r="DH65" i="1"/>
  <c r="DI65" i="1"/>
  <c r="DG66" i="1"/>
  <c r="DH66" i="1"/>
  <c r="DI66" i="1"/>
  <c r="DG67" i="1"/>
  <c r="DH67" i="1"/>
  <c r="DI67" i="1"/>
  <c r="DG68" i="1"/>
  <c r="DH68" i="1"/>
  <c r="DI68" i="1"/>
  <c r="DG69" i="1"/>
  <c r="DH69" i="1"/>
  <c r="DI69" i="1"/>
  <c r="DG70" i="1"/>
  <c r="DH70" i="1"/>
  <c r="DI70" i="1"/>
  <c r="DG71" i="1"/>
  <c r="DH71" i="1"/>
  <c r="DI71" i="1"/>
  <c r="DG72" i="1"/>
  <c r="DH72" i="1"/>
  <c r="DI72" i="1"/>
  <c r="DG73" i="1"/>
  <c r="DH73" i="1"/>
  <c r="DI73" i="1"/>
  <c r="DG74" i="1"/>
  <c r="DH74" i="1"/>
  <c r="DI74" i="1"/>
  <c r="DG75" i="1"/>
  <c r="DH75" i="1"/>
  <c r="DI75" i="1"/>
  <c r="DG76" i="1"/>
  <c r="DH76" i="1"/>
  <c r="DI76" i="1"/>
  <c r="DG77" i="1"/>
  <c r="DH77" i="1"/>
  <c r="DI77" i="1"/>
  <c r="DG78" i="1"/>
  <c r="DH78" i="1"/>
  <c r="DI78" i="1"/>
  <c r="DG79" i="1"/>
  <c r="DH79" i="1"/>
  <c r="DI79" i="1"/>
  <c r="DG80" i="1"/>
  <c r="DH80" i="1"/>
  <c r="DI80" i="1"/>
  <c r="DG81" i="1"/>
  <c r="DH81" i="1"/>
  <c r="DI81" i="1"/>
  <c r="DG82" i="1"/>
  <c r="DH82" i="1"/>
  <c r="DI82" i="1"/>
  <c r="DG83" i="1"/>
  <c r="DH83" i="1"/>
  <c r="DI83" i="1"/>
  <c r="DG84" i="1"/>
  <c r="DH84" i="1"/>
  <c r="DI84" i="1"/>
  <c r="DG85" i="1"/>
  <c r="DH85" i="1"/>
  <c r="DI85" i="1"/>
  <c r="DG86" i="1"/>
  <c r="DH86" i="1"/>
  <c r="DI86" i="1"/>
  <c r="DG87" i="1"/>
  <c r="DH87" i="1"/>
  <c r="DI87" i="1"/>
  <c r="DG88" i="1"/>
  <c r="DH88" i="1"/>
  <c r="DI88" i="1"/>
  <c r="DG89" i="1"/>
  <c r="DH89" i="1"/>
  <c r="DI89" i="1"/>
  <c r="DG90" i="1"/>
  <c r="DH90" i="1"/>
  <c r="DI90" i="1"/>
  <c r="DG91" i="1"/>
  <c r="DH91" i="1"/>
  <c r="DI91" i="1"/>
  <c r="DG92" i="1"/>
  <c r="DH92" i="1"/>
  <c r="DI92" i="1"/>
  <c r="DG93" i="1"/>
  <c r="DH93" i="1"/>
  <c r="DI93" i="1"/>
  <c r="DG94" i="1"/>
  <c r="DH94" i="1"/>
  <c r="DI94" i="1"/>
  <c r="DG95" i="1"/>
  <c r="DH95" i="1"/>
  <c r="DI95" i="1"/>
  <c r="DG96" i="1"/>
  <c r="DH96" i="1"/>
  <c r="DI96" i="1"/>
  <c r="DG97" i="1"/>
  <c r="DH97" i="1"/>
  <c r="DI97" i="1"/>
  <c r="DG98" i="1"/>
  <c r="DH98" i="1"/>
  <c r="DI98" i="1"/>
  <c r="DG99" i="1"/>
  <c r="DH99" i="1"/>
  <c r="DI99" i="1"/>
  <c r="DG100" i="1"/>
  <c r="DH100" i="1"/>
  <c r="DI100" i="1"/>
  <c r="DG101" i="1"/>
  <c r="DH101" i="1"/>
  <c r="DI101" i="1"/>
  <c r="DG102" i="1"/>
  <c r="DH102" i="1"/>
  <c r="DI102" i="1"/>
  <c r="DG103" i="1"/>
  <c r="DH103" i="1"/>
  <c r="DI103" i="1"/>
  <c r="DG104" i="1"/>
  <c r="DH104" i="1"/>
  <c r="DI104" i="1"/>
  <c r="DG105" i="1"/>
  <c r="DH105" i="1"/>
  <c r="DI105" i="1"/>
  <c r="DG106" i="1"/>
  <c r="DH106" i="1"/>
  <c r="DI106" i="1"/>
  <c r="DG107" i="1"/>
  <c r="DH107" i="1"/>
  <c r="DI107" i="1"/>
  <c r="DG108" i="1"/>
  <c r="DH108" i="1"/>
  <c r="DI108" i="1"/>
  <c r="DG109" i="1"/>
  <c r="DH109" i="1"/>
  <c r="DI109" i="1"/>
  <c r="DG110" i="1"/>
  <c r="DH110" i="1"/>
  <c r="DI110" i="1"/>
  <c r="DG111" i="1"/>
  <c r="DH111" i="1"/>
  <c r="DI111" i="1"/>
  <c r="DG112" i="1"/>
  <c r="DH112" i="1"/>
  <c r="DI112" i="1"/>
  <c r="DG113" i="1"/>
  <c r="DH113" i="1"/>
  <c r="DI113" i="1"/>
  <c r="DG114" i="1"/>
  <c r="DH114" i="1"/>
  <c r="DI114" i="1"/>
  <c r="DG115" i="1"/>
  <c r="DH115" i="1"/>
  <c r="DI115" i="1"/>
  <c r="DG116" i="1"/>
  <c r="DH116" i="1"/>
  <c r="DI116" i="1"/>
  <c r="DG117" i="1"/>
  <c r="DH117" i="1"/>
  <c r="DI117" i="1"/>
  <c r="DG118" i="1"/>
  <c r="DH118" i="1"/>
  <c r="DI118" i="1"/>
  <c r="DG119" i="1"/>
  <c r="DH119" i="1"/>
  <c r="DI119" i="1"/>
  <c r="DG120" i="1"/>
  <c r="DH120" i="1"/>
  <c r="DI120" i="1"/>
  <c r="DG121" i="1"/>
  <c r="DH121" i="1"/>
  <c r="DI121" i="1"/>
  <c r="DG122" i="1"/>
  <c r="DH122" i="1"/>
  <c r="DI122" i="1"/>
  <c r="DG123" i="1"/>
  <c r="DH123" i="1"/>
  <c r="DI123" i="1"/>
  <c r="DG124" i="1"/>
  <c r="DH124" i="1"/>
  <c r="DI124" i="1"/>
  <c r="DG125" i="1"/>
  <c r="DH125" i="1"/>
  <c r="DI125" i="1"/>
  <c r="DG126" i="1"/>
  <c r="DH126" i="1"/>
  <c r="DI126" i="1"/>
  <c r="DG127" i="1"/>
  <c r="DH127" i="1"/>
  <c r="DI127" i="1"/>
  <c r="DG128" i="1"/>
  <c r="DH128" i="1"/>
  <c r="DI128" i="1"/>
  <c r="DG129" i="1"/>
  <c r="DH129" i="1"/>
  <c r="DI129" i="1"/>
  <c r="DG130" i="1"/>
  <c r="DH130" i="1"/>
  <c r="DI130" i="1"/>
  <c r="DG131" i="1"/>
  <c r="DH131" i="1"/>
  <c r="DI131" i="1"/>
  <c r="DG132" i="1"/>
  <c r="DH132" i="1"/>
  <c r="DI132" i="1"/>
  <c r="DG133" i="1"/>
  <c r="DH133" i="1"/>
  <c r="DI133" i="1"/>
  <c r="DG134" i="1"/>
  <c r="DH134" i="1"/>
  <c r="DI134" i="1"/>
  <c r="DG135" i="1"/>
  <c r="DH135" i="1"/>
  <c r="DI135" i="1"/>
  <c r="DG136" i="1"/>
  <c r="DH136" i="1"/>
  <c r="DI136" i="1"/>
  <c r="DG137" i="1"/>
  <c r="DH137" i="1"/>
  <c r="DI137" i="1"/>
  <c r="DG138" i="1"/>
  <c r="DH138" i="1"/>
  <c r="DI138" i="1"/>
  <c r="DG139" i="1"/>
  <c r="DH139" i="1"/>
  <c r="DI139" i="1"/>
  <c r="DG140" i="1"/>
  <c r="DH140" i="1"/>
  <c r="DI140" i="1"/>
  <c r="DG141" i="1"/>
  <c r="DH141" i="1"/>
  <c r="DI141" i="1"/>
  <c r="DG142" i="1"/>
  <c r="DH142" i="1"/>
  <c r="DI142" i="1"/>
  <c r="DG143" i="1"/>
  <c r="DH143" i="1"/>
  <c r="DI143" i="1"/>
  <c r="DG144" i="1"/>
  <c r="DH144" i="1"/>
  <c r="DI144" i="1"/>
  <c r="DG145" i="1"/>
  <c r="DH145" i="1"/>
  <c r="DI145" i="1"/>
  <c r="DG146" i="1"/>
  <c r="DH146" i="1"/>
  <c r="DI146" i="1"/>
  <c r="DG147" i="1"/>
  <c r="DH147" i="1"/>
  <c r="DI147" i="1"/>
  <c r="DG148" i="1"/>
  <c r="DH148" i="1"/>
  <c r="DI148" i="1"/>
  <c r="DG149" i="1"/>
  <c r="DH149" i="1"/>
  <c r="DI149" i="1"/>
  <c r="DG150" i="1"/>
  <c r="DH150" i="1"/>
  <c r="DI150" i="1"/>
  <c r="DG151" i="1"/>
  <c r="DH151" i="1"/>
  <c r="DI151" i="1"/>
  <c r="DG152" i="1"/>
  <c r="DH152" i="1"/>
  <c r="DI152" i="1"/>
  <c r="DG153" i="1"/>
  <c r="DH153" i="1"/>
  <c r="DI153" i="1"/>
  <c r="DG154" i="1"/>
  <c r="DH154" i="1"/>
  <c r="DI154" i="1"/>
  <c r="DG155" i="1"/>
  <c r="DH155" i="1"/>
  <c r="DI155" i="1"/>
  <c r="DG156" i="1"/>
  <c r="DH156" i="1"/>
  <c r="DI156" i="1"/>
  <c r="DG157" i="1"/>
  <c r="DH157" i="1"/>
  <c r="DI157" i="1"/>
  <c r="DG158" i="1"/>
  <c r="DH158" i="1"/>
  <c r="DI158" i="1"/>
  <c r="DG159" i="1"/>
  <c r="DH159" i="1"/>
  <c r="DI159" i="1"/>
  <c r="DG160" i="1"/>
  <c r="DH160" i="1"/>
  <c r="DI160" i="1"/>
  <c r="DG161" i="1"/>
  <c r="DH161" i="1"/>
  <c r="DI161" i="1"/>
  <c r="DG162" i="1"/>
  <c r="DH162" i="1"/>
  <c r="DI162" i="1"/>
  <c r="DG163" i="1"/>
  <c r="DH163" i="1"/>
  <c r="DI163" i="1"/>
  <c r="DG164" i="1"/>
  <c r="DH164" i="1"/>
  <c r="DI164" i="1"/>
  <c r="DG165" i="1"/>
  <c r="DH165" i="1"/>
  <c r="DI165" i="1"/>
  <c r="DG166" i="1"/>
  <c r="DH166" i="1"/>
  <c r="DI166" i="1"/>
  <c r="DG167" i="1"/>
  <c r="DH167" i="1"/>
  <c r="DI167" i="1"/>
  <c r="DG168" i="1"/>
  <c r="DH168" i="1"/>
  <c r="DI168" i="1"/>
  <c r="DG169" i="1"/>
  <c r="DH169" i="1"/>
  <c r="DI169" i="1"/>
  <c r="DG170" i="1"/>
  <c r="DH170" i="1"/>
  <c r="DI170" i="1"/>
  <c r="DG171" i="1"/>
  <c r="DH171" i="1"/>
  <c r="DI171" i="1"/>
  <c r="DG172" i="1"/>
  <c r="DH172" i="1"/>
  <c r="DI172" i="1"/>
  <c r="DG173" i="1"/>
  <c r="DH173" i="1"/>
  <c r="DI173" i="1"/>
  <c r="DG174" i="1"/>
  <c r="DH174" i="1"/>
  <c r="DI174" i="1"/>
  <c r="DG175" i="1"/>
  <c r="DH175" i="1"/>
  <c r="DI175" i="1"/>
  <c r="DG176" i="1"/>
  <c r="DH176" i="1"/>
  <c r="DI176" i="1"/>
  <c r="DG177" i="1"/>
  <c r="DH177" i="1"/>
  <c r="DI177" i="1"/>
  <c r="DG178" i="1"/>
  <c r="DH178" i="1"/>
  <c r="DI178" i="1"/>
  <c r="DG179" i="1"/>
  <c r="DH179" i="1"/>
  <c r="DI179" i="1"/>
  <c r="DG180" i="1"/>
  <c r="DH180" i="1"/>
  <c r="DI180" i="1"/>
  <c r="DG181" i="1"/>
  <c r="DH181" i="1"/>
  <c r="DI181" i="1"/>
  <c r="DG182" i="1"/>
  <c r="DH182" i="1"/>
  <c r="DI182" i="1"/>
  <c r="DG183" i="1"/>
  <c r="DH183" i="1"/>
  <c r="DI183" i="1"/>
  <c r="DG184" i="1"/>
  <c r="DH184" i="1"/>
  <c r="DI184" i="1"/>
  <c r="DG185" i="1"/>
  <c r="DH185" i="1"/>
  <c r="DI185" i="1"/>
  <c r="DG186" i="1"/>
  <c r="DH186" i="1"/>
  <c r="DI186" i="1"/>
  <c r="DG187" i="1"/>
  <c r="DH187" i="1"/>
  <c r="DI187" i="1"/>
  <c r="DG188" i="1"/>
  <c r="DH188" i="1"/>
  <c r="DI188" i="1"/>
  <c r="DG189" i="1"/>
  <c r="DH189" i="1"/>
  <c r="DI189" i="1"/>
  <c r="DG190" i="1"/>
  <c r="DH190" i="1"/>
  <c r="DI190" i="1"/>
  <c r="DG191" i="1"/>
  <c r="DH191" i="1"/>
  <c r="DI191" i="1"/>
  <c r="DG192" i="1"/>
  <c r="DH192" i="1"/>
  <c r="DI192" i="1"/>
  <c r="DG193" i="1"/>
  <c r="DH193" i="1"/>
  <c r="DI193" i="1"/>
  <c r="DG194" i="1"/>
  <c r="DH194" i="1"/>
  <c r="DI194" i="1"/>
  <c r="DG195" i="1"/>
  <c r="DH195" i="1"/>
  <c r="DI195" i="1"/>
  <c r="DG196" i="1"/>
  <c r="DH196" i="1"/>
  <c r="DI196" i="1"/>
  <c r="DG197" i="1"/>
  <c r="DH197" i="1"/>
  <c r="DI197" i="1"/>
  <c r="DG198" i="1"/>
  <c r="DH198" i="1"/>
  <c r="DI198" i="1"/>
  <c r="DG199" i="1"/>
  <c r="DH199" i="1"/>
  <c r="DI199" i="1"/>
  <c r="DG200" i="1"/>
  <c r="DH200" i="1"/>
  <c r="DI200" i="1"/>
  <c r="DG201" i="1"/>
  <c r="DH201" i="1"/>
  <c r="DI201" i="1"/>
  <c r="DG202" i="1"/>
  <c r="DH202" i="1"/>
  <c r="DI202" i="1"/>
  <c r="DG203" i="1"/>
  <c r="DH203" i="1"/>
  <c r="DI203" i="1"/>
  <c r="DG204" i="1"/>
  <c r="DH204" i="1"/>
  <c r="DI204" i="1"/>
  <c r="DG205" i="1"/>
  <c r="DH205" i="1"/>
  <c r="DI205" i="1"/>
  <c r="DG206" i="1"/>
  <c r="DH206" i="1"/>
  <c r="DI206" i="1"/>
  <c r="DG207" i="1"/>
  <c r="DH207" i="1"/>
  <c r="DI207" i="1"/>
  <c r="DG208" i="1"/>
  <c r="DH208" i="1"/>
  <c r="DI208" i="1"/>
  <c r="DG209" i="1"/>
  <c r="DH209" i="1"/>
  <c r="DI209" i="1"/>
  <c r="DG210" i="1"/>
  <c r="DH210" i="1"/>
  <c r="DI210" i="1"/>
  <c r="DG211" i="1"/>
  <c r="DH211" i="1"/>
  <c r="DI211" i="1"/>
  <c r="DG212" i="1"/>
  <c r="DH212" i="1"/>
  <c r="DI212" i="1"/>
  <c r="DG213" i="1"/>
  <c r="DH213" i="1"/>
  <c r="DI213" i="1"/>
  <c r="DG214" i="1"/>
  <c r="DH214" i="1"/>
  <c r="DI214" i="1"/>
  <c r="DG215" i="1"/>
  <c r="DH215" i="1"/>
  <c r="DI215" i="1"/>
  <c r="DG216" i="1"/>
  <c r="DH216" i="1"/>
  <c r="DI216" i="1"/>
  <c r="DG217" i="1"/>
  <c r="DH217" i="1"/>
  <c r="DI217" i="1"/>
  <c r="DG218" i="1"/>
  <c r="DH218" i="1"/>
  <c r="DI218" i="1"/>
  <c r="DG219" i="1"/>
  <c r="DH219" i="1"/>
  <c r="DI219" i="1"/>
  <c r="DG220" i="1"/>
  <c r="DH220" i="1"/>
  <c r="DI220" i="1"/>
  <c r="DG221" i="1"/>
  <c r="DH221" i="1"/>
  <c r="DI221" i="1"/>
  <c r="DG222" i="1"/>
  <c r="DH222" i="1"/>
  <c r="DI222" i="1"/>
  <c r="DG223" i="1"/>
  <c r="DH223" i="1"/>
  <c r="DI223" i="1"/>
  <c r="DG224" i="1"/>
  <c r="DH224" i="1"/>
  <c r="DI224" i="1"/>
  <c r="DG225" i="1"/>
  <c r="DH225" i="1"/>
  <c r="DI225" i="1"/>
  <c r="DG226" i="1"/>
  <c r="DH226" i="1"/>
  <c r="DI226" i="1"/>
  <c r="DG227" i="1"/>
  <c r="DH227" i="1"/>
  <c r="DI227" i="1"/>
  <c r="DG228" i="1"/>
  <c r="DH228" i="1"/>
  <c r="DI228" i="1"/>
  <c r="DG229" i="1"/>
  <c r="DH229" i="1"/>
  <c r="DI229" i="1"/>
  <c r="DG230" i="1"/>
  <c r="DH230" i="1"/>
  <c r="DI230" i="1"/>
  <c r="DG231" i="1"/>
  <c r="DH231" i="1"/>
  <c r="DI231" i="1"/>
  <c r="DG232" i="1"/>
  <c r="DH232" i="1"/>
  <c r="DI232" i="1"/>
  <c r="DG233" i="1"/>
  <c r="DH233" i="1"/>
  <c r="DI233" i="1"/>
  <c r="DG234" i="1"/>
  <c r="DH234" i="1"/>
  <c r="DI234" i="1"/>
  <c r="DG235" i="1"/>
  <c r="DH235" i="1"/>
  <c r="DI235" i="1"/>
  <c r="DG236" i="1"/>
  <c r="DH236" i="1"/>
  <c r="DI236" i="1"/>
  <c r="DG237" i="1"/>
  <c r="DH237" i="1"/>
  <c r="DI237" i="1"/>
  <c r="DG238" i="1"/>
  <c r="DH238" i="1"/>
  <c r="DI238" i="1"/>
  <c r="DG239" i="1"/>
  <c r="DH239" i="1"/>
  <c r="DI239" i="1"/>
  <c r="DG240" i="1"/>
  <c r="DH240" i="1"/>
  <c r="DI240" i="1"/>
  <c r="DG241" i="1"/>
  <c r="DH241" i="1"/>
  <c r="DI241" i="1"/>
  <c r="DG242" i="1"/>
  <c r="DH242" i="1"/>
  <c r="DI242" i="1"/>
  <c r="DG243" i="1"/>
  <c r="DH243" i="1"/>
  <c r="DI243" i="1"/>
  <c r="DG244" i="1"/>
  <c r="DH244" i="1"/>
  <c r="DI244" i="1"/>
  <c r="DG245" i="1"/>
  <c r="DH245" i="1"/>
  <c r="DI245" i="1"/>
  <c r="DG246" i="1"/>
  <c r="DH246" i="1"/>
  <c r="DI246" i="1"/>
  <c r="DG247" i="1"/>
  <c r="DH247" i="1"/>
  <c r="DI247" i="1"/>
  <c r="DG248" i="1"/>
  <c r="DH248" i="1"/>
  <c r="DI248" i="1"/>
  <c r="DG249" i="1"/>
  <c r="DH249" i="1"/>
  <c r="DI249" i="1"/>
  <c r="DG250" i="1"/>
  <c r="DH250" i="1"/>
  <c r="DI250" i="1"/>
  <c r="DG251" i="1"/>
  <c r="DH251" i="1"/>
  <c r="DI251" i="1"/>
  <c r="DG252" i="1"/>
  <c r="DH252" i="1"/>
  <c r="DI252" i="1"/>
  <c r="DG253" i="1"/>
  <c r="DH253" i="1"/>
  <c r="DI253" i="1"/>
  <c r="DG254" i="1"/>
  <c r="DH254" i="1"/>
  <c r="DI254" i="1"/>
  <c r="DG255" i="1"/>
  <c r="DH255" i="1"/>
  <c r="DI255" i="1"/>
  <c r="DG256" i="1"/>
  <c r="DH256" i="1"/>
  <c r="DI256" i="1"/>
  <c r="DG257" i="1"/>
  <c r="DH257" i="1"/>
  <c r="DI257" i="1"/>
  <c r="DG258" i="1"/>
  <c r="DH258" i="1"/>
  <c r="DI258" i="1"/>
  <c r="DG259" i="1"/>
  <c r="DH259" i="1"/>
  <c r="DI259" i="1"/>
  <c r="DG260" i="1"/>
  <c r="DH260" i="1"/>
  <c r="DI260" i="1"/>
  <c r="DG261" i="1"/>
  <c r="DH261" i="1"/>
  <c r="DI261" i="1"/>
  <c r="DG262" i="1"/>
  <c r="DH262" i="1"/>
  <c r="DI262" i="1"/>
  <c r="DG263" i="1"/>
  <c r="DH263" i="1"/>
  <c r="DI263" i="1"/>
  <c r="DG264" i="1"/>
  <c r="DH264" i="1"/>
  <c r="DI264" i="1"/>
  <c r="DG265" i="1"/>
  <c r="DH265" i="1"/>
  <c r="DI265" i="1"/>
  <c r="DG266" i="1"/>
  <c r="DH266" i="1"/>
  <c r="DI266" i="1"/>
  <c r="DG267" i="1"/>
  <c r="DH267" i="1"/>
  <c r="DI267" i="1"/>
  <c r="DG268" i="1"/>
  <c r="DH268" i="1"/>
  <c r="DI268" i="1"/>
  <c r="DG269" i="1"/>
  <c r="DH269" i="1"/>
  <c r="DI269" i="1"/>
  <c r="DG270" i="1"/>
  <c r="DH270" i="1"/>
  <c r="DI270" i="1"/>
  <c r="DG271" i="1"/>
  <c r="DH271" i="1"/>
  <c r="DI271" i="1"/>
  <c r="DG272" i="1"/>
  <c r="DH272" i="1"/>
  <c r="DI272" i="1"/>
  <c r="DG273" i="1"/>
  <c r="DH273" i="1"/>
  <c r="DI273" i="1"/>
  <c r="DG274" i="1"/>
  <c r="DH274" i="1"/>
  <c r="DI274" i="1"/>
  <c r="DG275" i="1"/>
  <c r="DH275" i="1"/>
  <c r="DI275" i="1"/>
  <c r="DG276" i="1"/>
  <c r="DH276" i="1"/>
  <c r="DI276" i="1"/>
  <c r="DG277" i="1"/>
  <c r="DH277" i="1"/>
  <c r="DI277" i="1"/>
  <c r="DG278" i="1"/>
  <c r="DH278" i="1"/>
  <c r="DI278" i="1"/>
  <c r="DG279" i="1"/>
  <c r="DH279" i="1"/>
  <c r="DI279" i="1"/>
  <c r="DG280" i="1"/>
  <c r="DH280" i="1"/>
  <c r="DI280" i="1"/>
  <c r="DG281" i="1"/>
  <c r="DH281" i="1"/>
  <c r="DI281" i="1"/>
  <c r="DG282" i="1"/>
  <c r="DH282" i="1"/>
  <c r="DI282" i="1"/>
  <c r="DG283" i="1"/>
  <c r="DH283" i="1"/>
  <c r="DI283" i="1"/>
  <c r="DG284" i="1"/>
  <c r="DH284" i="1"/>
  <c r="DI284" i="1"/>
  <c r="DG285" i="1"/>
  <c r="DH285" i="1"/>
  <c r="DI285" i="1"/>
  <c r="DG286" i="1"/>
  <c r="DH286" i="1"/>
  <c r="DI286" i="1"/>
  <c r="DG287" i="1"/>
  <c r="DH287" i="1"/>
  <c r="DI287" i="1"/>
  <c r="DG288" i="1"/>
  <c r="DH288" i="1"/>
  <c r="DI288" i="1"/>
  <c r="DG289" i="1"/>
  <c r="DH289" i="1"/>
  <c r="DI289" i="1"/>
  <c r="DG290" i="1"/>
  <c r="DH290" i="1"/>
  <c r="DI290" i="1"/>
  <c r="DG291" i="1"/>
  <c r="DH291" i="1"/>
  <c r="DI291" i="1"/>
  <c r="DG292" i="1"/>
  <c r="DH292" i="1"/>
  <c r="DI292" i="1"/>
  <c r="DG293" i="1"/>
  <c r="DH293" i="1"/>
  <c r="DI293" i="1"/>
  <c r="DG294" i="1"/>
  <c r="DH294" i="1"/>
  <c r="DI294" i="1"/>
  <c r="DG295" i="1"/>
  <c r="DH295" i="1"/>
  <c r="DI295" i="1"/>
  <c r="DG296" i="1"/>
  <c r="DH296" i="1"/>
  <c r="DI296" i="1"/>
  <c r="DG297" i="1"/>
  <c r="DH297" i="1"/>
  <c r="DI297" i="1"/>
  <c r="DG298" i="1"/>
  <c r="DH298" i="1"/>
  <c r="DI298" i="1"/>
  <c r="DG299" i="1"/>
  <c r="DH299" i="1"/>
  <c r="DI299" i="1"/>
  <c r="DG300" i="1"/>
  <c r="DH300" i="1"/>
  <c r="DI300" i="1"/>
  <c r="DG301" i="1"/>
  <c r="DH301" i="1"/>
  <c r="DI301" i="1"/>
  <c r="DG302" i="1"/>
  <c r="DH302" i="1"/>
  <c r="DI302" i="1"/>
  <c r="DG303" i="1"/>
  <c r="DH303" i="1"/>
  <c r="DI303" i="1"/>
  <c r="DG304" i="1"/>
  <c r="DH304" i="1"/>
  <c r="DI304" i="1"/>
  <c r="DG305" i="1"/>
  <c r="DH305" i="1"/>
  <c r="DI305" i="1"/>
  <c r="DG306" i="1"/>
  <c r="DH306" i="1"/>
  <c r="DI306" i="1"/>
  <c r="DG307" i="1"/>
  <c r="DH307" i="1"/>
  <c r="DI307" i="1"/>
  <c r="DG308" i="1"/>
  <c r="DH308" i="1"/>
  <c r="DI308" i="1"/>
  <c r="DG309" i="1"/>
  <c r="DH309" i="1"/>
  <c r="DI309" i="1"/>
  <c r="DG310" i="1"/>
  <c r="DH310" i="1"/>
  <c r="DI310" i="1"/>
  <c r="DG311" i="1"/>
  <c r="DH311" i="1"/>
  <c r="DI311" i="1"/>
  <c r="DG312" i="1"/>
  <c r="DH312" i="1"/>
  <c r="DI312" i="1"/>
  <c r="DG313" i="1"/>
  <c r="DH313" i="1"/>
  <c r="DI313" i="1"/>
  <c r="DG314" i="1"/>
  <c r="DH314" i="1"/>
  <c r="DI314" i="1"/>
  <c r="DG315" i="1"/>
  <c r="DH315" i="1"/>
  <c r="DI315" i="1"/>
  <c r="DG316" i="1"/>
  <c r="DH316" i="1"/>
  <c r="DI316" i="1"/>
  <c r="DG317" i="1"/>
  <c r="DH317" i="1"/>
  <c r="DI317" i="1"/>
  <c r="DG318" i="1"/>
  <c r="DH318" i="1"/>
  <c r="DI318" i="1"/>
  <c r="DG319" i="1"/>
  <c r="DH319" i="1"/>
  <c r="DI319" i="1"/>
  <c r="DG320" i="1"/>
  <c r="DH320" i="1"/>
  <c r="DI320" i="1"/>
  <c r="DG321" i="1"/>
  <c r="DH321" i="1"/>
  <c r="DI321" i="1"/>
  <c r="DG322" i="1"/>
  <c r="DH322" i="1"/>
  <c r="DI322" i="1"/>
  <c r="DG323" i="1"/>
  <c r="DH323" i="1"/>
  <c r="DI323" i="1"/>
  <c r="DG324" i="1"/>
  <c r="DH324" i="1"/>
  <c r="DI324" i="1"/>
  <c r="DG325" i="1"/>
  <c r="DH325" i="1"/>
  <c r="DI325" i="1"/>
  <c r="DG326" i="1"/>
  <c r="DH326" i="1"/>
  <c r="DI326" i="1"/>
  <c r="DG327" i="1"/>
  <c r="DH327" i="1"/>
  <c r="DI327" i="1"/>
  <c r="DG328" i="1"/>
  <c r="DH328" i="1"/>
  <c r="DI328" i="1"/>
  <c r="DG329" i="1"/>
  <c r="DH329" i="1"/>
  <c r="DI329" i="1"/>
  <c r="DG330" i="1"/>
  <c r="DH330" i="1"/>
  <c r="DI330" i="1"/>
  <c r="DG331" i="1"/>
  <c r="DH331" i="1"/>
  <c r="DI331" i="1"/>
  <c r="DG332" i="1"/>
  <c r="DH332" i="1"/>
  <c r="DI332" i="1"/>
  <c r="DG333" i="1"/>
  <c r="DH333" i="1"/>
  <c r="DI333" i="1"/>
  <c r="DG334" i="1"/>
  <c r="DH334" i="1"/>
  <c r="DI334" i="1"/>
  <c r="DG335" i="1"/>
  <c r="DH335" i="1"/>
  <c r="DI335" i="1"/>
  <c r="DG336" i="1"/>
  <c r="DH336" i="1"/>
  <c r="DI336" i="1"/>
  <c r="DG337" i="1"/>
  <c r="DH337" i="1"/>
  <c r="DI337" i="1"/>
  <c r="DG338" i="1"/>
  <c r="DH338" i="1"/>
  <c r="DI338" i="1"/>
  <c r="DG339" i="1"/>
  <c r="DH339" i="1"/>
  <c r="DI339" i="1"/>
  <c r="DG340" i="1"/>
  <c r="DH340" i="1"/>
  <c r="DI340" i="1"/>
  <c r="DG341" i="1"/>
  <c r="DH341" i="1"/>
  <c r="DI341" i="1"/>
  <c r="DG342" i="1"/>
  <c r="DH342" i="1"/>
  <c r="DI342" i="1"/>
  <c r="DG343" i="1"/>
  <c r="DH343" i="1"/>
  <c r="DI343" i="1"/>
  <c r="DG344" i="1"/>
  <c r="DH344" i="1"/>
  <c r="DI344" i="1"/>
  <c r="DG345" i="1"/>
  <c r="DH345" i="1"/>
  <c r="DI345" i="1"/>
  <c r="DG346" i="1"/>
  <c r="DH346" i="1"/>
  <c r="DI346" i="1"/>
  <c r="DG347" i="1"/>
  <c r="DH347" i="1"/>
  <c r="DI347" i="1"/>
  <c r="DG348" i="1"/>
  <c r="DH348" i="1"/>
  <c r="DI348" i="1"/>
  <c r="DG349" i="1"/>
  <c r="DH349" i="1"/>
  <c r="DI349" i="1"/>
  <c r="DG350" i="1"/>
  <c r="DH350" i="1"/>
  <c r="DI350" i="1"/>
  <c r="DG351" i="1"/>
  <c r="DH351" i="1"/>
  <c r="DI351" i="1"/>
  <c r="DG352" i="1"/>
  <c r="DH352" i="1"/>
  <c r="DI352" i="1"/>
  <c r="DG353" i="1"/>
  <c r="DH353" i="1"/>
  <c r="DI353" i="1"/>
  <c r="DG354" i="1"/>
  <c r="DH354" i="1"/>
  <c r="DI354" i="1"/>
  <c r="DG355" i="1"/>
  <c r="DH355" i="1"/>
  <c r="DI355" i="1"/>
  <c r="DG356" i="1"/>
  <c r="DH356" i="1"/>
  <c r="DI356" i="1"/>
  <c r="DG357" i="1"/>
  <c r="DH357" i="1"/>
  <c r="DI357" i="1"/>
  <c r="DG358" i="1"/>
  <c r="DH358" i="1"/>
  <c r="DI358" i="1"/>
  <c r="DG359" i="1"/>
  <c r="DH359" i="1"/>
  <c r="DI359" i="1"/>
  <c r="DG360" i="1"/>
  <c r="DH360" i="1"/>
  <c r="DI360" i="1"/>
  <c r="DG361" i="1"/>
  <c r="DH361" i="1"/>
  <c r="DI361" i="1"/>
  <c r="DG362" i="1"/>
  <c r="DH362" i="1"/>
  <c r="DI362" i="1"/>
  <c r="DG363" i="1"/>
  <c r="DH363" i="1"/>
  <c r="DI363" i="1"/>
  <c r="DG364" i="1"/>
  <c r="DH364" i="1"/>
  <c r="DI364" i="1"/>
  <c r="DG365" i="1"/>
  <c r="DH365" i="1"/>
  <c r="DI365" i="1"/>
  <c r="DG366" i="1"/>
  <c r="DH366" i="1"/>
  <c r="DI366" i="1"/>
  <c r="DG367" i="1"/>
  <c r="DH367" i="1"/>
  <c r="DI367" i="1"/>
  <c r="DG368" i="1"/>
  <c r="DH368" i="1"/>
  <c r="DI368" i="1"/>
  <c r="DG369" i="1"/>
  <c r="DH369" i="1"/>
  <c r="DI369" i="1"/>
  <c r="DG370" i="1"/>
  <c r="DH370" i="1"/>
  <c r="DI370" i="1"/>
  <c r="DG371" i="1"/>
  <c r="DH371" i="1"/>
  <c r="DI371" i="1"/>
  <c r="DG372" i="1"/>
  <c r="DH372" i="1"/>
  <c r="DI372" i="1"/>
  <c r="DG373" i="1"/>
  <c r="DH373" i="1"/>
  <c r="DI373" i="1"/>
  <c r="DG374" i="1"/>
  <c r="DH374" i="1"/>
  <c r="DI374" i="1"/>
  <c r="DG375" i="1"/>
  <c r="DH375" i="1"/>
  <c r="DI375" i="1"/>
  <c r="DG376" i="1"/>
  <c r="DH376" i="1"/>
  <c r="DI376" i="1"/>
  <c r="DG377" i="1"/>
  <c r="DH377" i="1"/>
  <c r="DI377" i="1"/>
  <c r="DG378" i="1"/>
  <c r="DH378" i="1"/>
  <c r="DI378" i="1"/>
  <c r="DG379" i="1"/>
  <c r="DH379" i="1"/>
  <c r="DI379" i="1"/>
  <c r="DG380" i="1"/>
  <c r="DH380" i="1"/>
  <c r="DI380" i="1"/>
  <c r="DG381" i="1"/>
  <c r="DH381" i="1"/>
  <c r="DI381" i="1"/>
  <c r="DG382" i="1"/>
  <c r="DH382" i="1"/>
  <c r="DI382" i="1"/>
  <c r="DG383" i="1"/>
  <c r="DH383" i="1"/>
  <c r="DI383" i="1"/>
  <c r="DG384" i="1"/>
  <c r="DH384" i="1"/>
  <c r="DI384" i="1"/>
  <c r="DG385" i="1"/>
  <c r="DH385" i="1"/>
  <c r="DI385" i="1"/>
  <c r="DG386" i="1"/>
  <c r="DH386" i="1"/>
  <c r="DI386" i="1"/>
  <c r="DG387" i="1"/>
  <c r="DH387" i="1"/>
  <c r="DI387" i="1"/>
  <c r="DG388" i="1"/>
  <c r="DH388" i="1"/>
  <c r="DI388" i="1"/>
  <c r="DG389" i="1"/>
  <c r="DH389" i="1"/>
  <c r="DI389" i="1"/>
  <c r="DG390" i="1"/>
  <c r="DH390" i="1"/>
  <c r="DI390" i="1"/>
  <c r="DG391" i="1"/>
  <c r="DH391" i="1"/>
  <c r="DI391" i="1"/>
  <c r="DG392" i="1"/>
  <c r="DH392" i="1"/>
  <c r="DI392" i="1"/>
  <c r="DG393" i="1"/>
  <c r="DH393" i="1"/>
  <c r="DI393" i="1"/>
  <c r="DG394" i="1"/>
  <c r="DH394" i="1"/>
  <c r="DI394" i="1"/>
  <c r="DG395" i="1"/>
  <c r="DH395" i="1"/>
  <c r="DI395" i="1"/>
  <c r="DG396" i="1"/>
  <c r="DH396" i="1"/>
  <c r="DI396" i="1"/>
  <c r="DG397" i="1"/>
  <c r="DH397" i="1"/>
  <c r="DI397" i="1"/>
  <c r="DG398" i="1"/>
  <c r="DH398" i="1"/>
  <c r="DI398" i="1"/>
  <c r="DG399" i="1"/>
  <c r="DH399" i="1"/>
  <c r="DI399" i="1"/>
  <c r="DG400" i="1"/>
  <c r="DH400" i="1"/>
  <c r="DI400" i="1"/>
  <c r="DG401" i="1"/>
  <c r="DH401" i="1"/>
  <c r="DI401" i="1"/>
  <c r="DG402" i="1"/>
  <c r="DH402" i="1"/>
  <c r="DI402" i="1"/>
  <c r="DG403" i="1"/>
  <c r="DH403" i="1"/>
  <c r="DI403" i="1"/>
  <c r="DG404" i="1"/>
  <c r="DH404" i="1"/>
  <c r="DI404" i="1"/>
  <c r="DG405" i="1"/>
  <c r="DH405" i="1"/>
  <c r="DI405" i="1"/>
  <c r="DG406" i="1"/>
  <c r="DH406" i="1"/>
  <c r="DI406" i="1"/>
  <c r="DG407" i="1"/>
  <c r="DH407" i="1"/>
  <c r="DI407" i="1"/>
  <c r="DG408" i="1"/>
  <c r="DH408" i="1"/>
  <c r="DI408" i="1"/>
  <c r="DG409" i="1"/>
  <c r="DH409" i="1"/>
  <c r="DI409" i="1"/>
  <c r="DG410" i="1"/>
  <c r="DH410" i="1"/>
  <c r="DI410" i="1"/>
  <c r="DG411" i="1"/>
  <c r="DH411" i="1"/>
  <c r="DI411" i="1"/>
  <c r="DG412" i="1"/>
  <c r="DH412" i="1"/>
  <c r="DI412" i="1"/>
  <c r="DG413" i="1"/>
  <c r="DH413" i="1"/>
  <c r="DI413" i="1"/>
  <c r="DG414" i="1"/>
  <c r="DH414" i="1"/>
  <c r="DI414" i="1"/>
  <c r="DG415" i="1"/>
  <c r="DH415" i="1"/>
  <c r="DI415" i="1"/>
  <c r="DG416" i="1"/>
  <c r="DH416" i="1"/>
  <c r="DI416" i="1"/>
  <c r="DG417" i="1"/>
  <c r="DH417" i="1"/>
  <c r="DI417" i="1"/>
  <c r="DG418" i="1"/>
  <c r="DH418" i="1"/>
  <c r="DI418" i="1"/>
  <c r="DG419" i="1"/>
  <c r="DH419" i="1"/>
  <c r="DI419" i="1"/>
  <c r="DG420" i="1"/>
  <c r="DH420" i="1"/>
  <c r="DI420" i="1"/>
  <c r="DG421" i="1"/>
  <c r="DH421" i="1"/>
  <c r="DI421" i="1"/>
  <c r="DG422" i="1"/>
  <c r="DH422" i="1"/>
  <c r="DI422" i="1"/>
  <c r="DG423" i="1"/>
  <c r="DH423" i="1"/>
  <c r="DI423" i="1"/>
  <c r="DG424" i="1"/>
  <c r="DH424" i="1"/>
  <c r="DI424" i="1"/>
  <c r="DG425" i="1"/>
  <c r="DH425" i="1"/>
  <c r="DI425" i="1"/>
  <c r="DG426" i="1"/>
  <c r="DH426" i="1"/>
  <c r="DI426" i="1"/>
  <c r="DG427" i="1"/>
  <c r="DH427" i="1"/>
  <c r="DI427" i="1"/>
  <c r="DG428" i="1"/>
  <c r="DH428" i="1"/>
  <c r="DI428" i="1"/>
  <c r="DG429" i="1"/>
  <c r="DH429" i="1"/>
  <c r="DI429" i="1"/>
  <c r="DG430" i="1"/>
  <c r="DH430" i="1"/>
  <c r="DI430" i="1"/>
  <c r="DG431" i="1"/>
  <c r="DH431" i="1"/>
  <c r="DI431" i="1"/>
  <c r="DG432" i="1"/>
  <c r="DH432" i="1"/>
  <c r="DI432" i="1"/>
  <c r="DG433" i="1"/>
  <c r="DH433" i="1"/>
  <c r="DI433" i="1"/>
  <c r="DG434" i="1"/>
  <c r="DH434" i="1"/>
  <c r="DI434" i="1"/>
  <c r="DG435" i="1"/>
  <c r="DH435" i="1"/>
  <c r="DI435" i="1"/>
  <c r="DG436" i="1"/>
  <c r="DH436" i="1"/>
  <c r="DI436" i="1"/>
  <c r="DG437" i="1"/>
  <c r="DH437" i="1"/>
  <c r="DI437" i="1"/>
  <c r="DG438" i="1"/>
  <c r="DH438" i="1"/>
  <c r="DI438" i="1"/>
  <c r="DG439" i="1"/>
  <c r="DH439" i="1"/>
  <c r="DI439" i="1"/>
  <c r="DG440" i="1"/>
  <c r="DH440" i="1"/>
  <c r="DI440" i="1"/>
  <c r="DG441" i="1"/>
  <c r="DH441" i="1"/>
  <c r="DI441" i="1"/>
  <c r="DG442" i="1"/>
  <c r="DH442" i="1"/>
  <c r="DI442" i="1"/>
  <c r="DG443" i="1"/>
  <c r="DH443" i="1"/>
  <c r="DI443" i="1"/>
  <c r="DG444" i="1"/>
  <c r="DH444" i="1"/>
  <c r="DI444" i="1"/>
  <c r="DG445" i="1"/>
  <c r="DH445" i="1"/>
  <c r="DI445" i="1"/>
  <c r="DG446" i="1"/>
  <c r="DH446" i="1"/>
  <c r="DI446" i="1"/>
  <c r="DG447" i="1"/>
  <c r="DH447" i="1"/>
  <c r="DI447" i="1"/>
  <c r="DG448" i="1"/>
  <c r="DH448" i="1"/>
  <c r="DI448" i="1"/>
  <c r="DG449" i="1"/>
  <c r="DH449" i="1"/>
  <c r="DI449" i="1"/>
  <c r="DG450" i="1"/>
  <c r="DH450" i="1"/>
  <c r="DI450" i="1"/>
  <c r="DG451" i="1"/>
  <c r="DH451" i="1"/>
  <c r="DI451" i="1"/>
  <c r="DG452" i="1"/>
  <c r="DH452" i="1"/>
  <c r="DI452" i="1"/>
  <c r="DG453" i="1"/>
  <c r="DH453" i="1"/>
  <c r="DI453" i="1"/>
  <c r="DG454" i="1"/>
  <c r="DH454" i="1"/>
  <c r="DI454" i="1"/>
  <c r="DG455" i="1"/>
  <c r="DH455" i="1"/>
  <c r="DI455" i="1"/>
  <c r="DG456" i="1"/>
  <c r="DH456" i="1"/>
  <c r="DI456" i="1"/>
  <c r="DG457" i="1"/>
  <c r="DH457" i="1"/>
  <c r="DI457" i="1"/>
  <c r="DG458" i="1"/>
  <c r="DH458" i="1"/>
  <c r="DI458" i="1"/>
  <c r="DG459" i="1"/>
  <c r="DH459" i="1"/>
  <c r="DI459" i="1"/>
  <c r="DG460" i="1"/>
  <c r="DH460" i="1"/>
  <c r="DI460" i="1"/>
  <c r="DG461" i="1"/>
  <c r="DH461" i="1"/>
  <c r="DI461" i="1"/>
  <c r="DG462" i="1"/>
  <c r="DH462" i="1"/>
  <c r="DI462" i="1"/>
  <c r="DG463" i="1"/>
  <c r="DH463" i="1"/>
  <c r="DI463" i="1"/>
  <c r="DG464" i="1"/>
  <c r="DH464" i="1"/>
  <c r="DI464" i="1"/>
  <c r="DG465" i="1"/>
  <c r="DH465" i="1"/>
  <c r="DI465" i="1"/>
  <c r="DG466" i="1"/>
  <c r="DH466" i="1"/>
  <c r="DI466" i="1"/>
  <c r="DG467" i="1"/>
  <c r="DH467" i="1"/>
  <c r="DI467" i="1"/>
  <c r="DG468" i="1"/>
  <c r="DH468" i="1"/>
  <c r="DI468" i="1"/>
  <c r="DG469" i="1"/>
  <c r="DH469" i="1"/>
  <c r="DI469" i="1"/>
  <c r="DG470" i="1"/>
  <c r="DH470" i="1"/>
  <c r="DI470" i="1"/>
  <c r="DG471" i="1"/>
  <c r="DH471" i="1"/>
  <c r="DI471" i="1"/>
  <c r="DG472" i="1"/>
  <c r="DH472" i="1"/>
  <c r="DI472" i="1"/>
  <c r="DG473" i="1"/>
  <c r="DH473" i="1"/>
  <c r="DI473" i="1"/>
  <c r="DG474" i="1"/>
  <c r="DH474" i="1"/>
  <c r="DI474" i="1"/>
  <c r="DG475" i="1"/>
  <c r="DH475" i="1"/>
  <c r="DI475" i="1"/>
  <c r="DG476" i="1"/>
  <c r="DH476" i="1"/>
  <c r="DI476" i="1"/>
  <c r="DG477" i="1"/>
  <c r="DH477" i="1"/>
  <c r="DI477" i="1"/>
  <c r="DG478" i="1"/>
  <c r="DH478" i="1"/>
  <c r="DI478" i="1"/>
  <c r="DG479" i="1"/>
  <c r="DH479" i="1"/>
  <c r="DI479" i="1"/>
  <c r="DG480" i="1"/>
  <c r="DH480" i="1"/>
  <c r="DI480" i="1"/>
  <c r="DG481" i="1"/>
  <c r="DH481" i="1"/>
  <c r="DI481" i="1"/>
  <c r="DG482" i="1"/>
  <c r="DH482" i="1"/>
  <c r="DI482" i="1"/>
  <c r="DG483" i="1"/>
  <c r="DH483" i="1"/>
  <c r="DI483" i="1"/>
  <c r="DG484" i="1"/>
  <c r="DH484" i="1"/>
  <c r="DI484" i="1"/>
  <c r="DG485" i="1"/>
  <c r="DH485" i="1"/>
  <c r="DI485" i="1"/>
  <c r="DG486" i="1"/>
  <c r="DH486" i="1"/>
  <c r="DI486" i="1"/>
  <c r="DG487" i="1"/>
  <c r="DH487" i="1"/>
  <c r="DI487" i="1"/>
  <c r="DG488" i="1"/>
  <c r="DH488" i="1"/>
  <c r="DI488" i="1"/>
  <c r="DG489" i="1"/>
  <c r="DH489" i="1"/>
  <c r="DI489" i="1"/>
  <c r="DG490" i="1"/>
  <c r="DH490" i="1"/>
  <c r="DI490" i="1"/>
  <c r="DG491" i="1"/>
  <c r="DH491" i="1"/>
  <c r="DI491" i="1"/>
  <c r="DG492" i="1"/>
  <c r="DH492" i="1"/>
  <c r="DI492" i="1"/>
  <c r="DG493" i="1"/>
  <c r="DH493" i="1"/>
  <c r="DI493" i="1"/>
  <c r="DG494" i="1"/>
  <c r="DH494" i="1"/>
  <c r="DI494" i="1"/>
  <c r="DG495" i="1"/>
  <c r="DH495" i="1"/>
  <c r="DI495" i="1"/>
  <c r="DG496" i="1"/>
  <c r="DH496" i="1"/>
  <c r="DI496" i="1"/>
  <c r="DG497" i="1"/>
  <c r="DH497" i="1"/>
  <c r="DI497" i="1"/>
  <c r="DG498" i="1"/>
  <c r="DH498" i="1"/>
  <c r="DI498" i="1"/>
  <c r="DG499" i="1"/>
  <c r="DH499" i="1"/>
  <c r="DI499" i="1"/>
  <c r="DG500" i="1"/>
  <c r="DH500" i="1"/>
  <c r="DI500" i="1"/>
  <c r="DG501" i="1"/>
  <c r="DH501" i="1"/>
  <c r="DI501" i="1"/>
  <c r="DG502" i="1"/>
  <c r="DH502" i="1"/>
  <c r="DI502" i="1"/>
  <c r="DG503" i="1"/>
  <c r="DH503" i="1"/>
  <c r="DI503" i="1"/>
  <c r="DG504" i="1"/>
  <c r="DH504" i="1"/>
  <c r="DI504" i="1"/>
  <c r="DG505" i="1"/>
  <c r="DH505" i="1"/>
  <c r="DI505" i="1"/>
  <c r="DG506" i="1"/>
  <c r="DH506" i="1"/>
  <c r="DI506" i="1"/>
  <c r="DG507" i="1"/>
  <c r="DH507" i="1"/>
  <c r="DI507" i="1"/>
  <c r="DG508" i="1"/>
  <c r="DH508" i="1"/>
  <c r="DI508" i="1"/>
  <c r="DG509" i="1"/>
  <c r="DH509" i="1"/>
  <c r="DI509" i="1"/>
  <c r="DG510" i="1"/>
  <c r="DH510" i="1"/>
  <c r="DI510" i="1"/>
  <c r="DG511" i="1"/>
  <c r="DH511" i="1"/>
  <c r="DI511" i="1"/>
  <c r="DG512" i="1"/>
  <c r="DH512" i="1"/>
  <c r="DI512" i="1"/>
  <c r="DG513" i="1"/>
  <c r="DH513" i="1"/>
  <c r="DI513" i="1"/>
  <c r="DG514" i="1"/>
  <c r="DH514" i="1"/>
  <c r="DI514" i="1"/>
  <c r="DG515" i="1"/>
  <c r="DH515" i="1"/>
  <c r="DI515" i="1"/>
  <c r="DG516" i="1"/>
  <c r="DH516" i="1"/>
  <c r="DI516" i="1"/>
  <c r="DG517" i="1"/>
  <c r="DH517" i="1"/>
  <c r="DI517" i="1"/>
  <c r="DG518" i="1"/>
  <c r="DH518" i="1"/>
  <c r="DI518" i="1"/>
  <c r="DG519" i="1"/>
  <c r="DH519" i="1"/>
  <c r="DI519" i="1"/>
  <c r="DG520" i="1"/>
  <c r="DH520" i="1"/>
  <c r="DI520" i="1"/>
  <c r="DG521" i="1"/>
  <c r="DH521" i="1"/>
  <c r="DI521" i="1"/>
  <c r="DG522" i="1"/>
  <c r="DH522" i="1"/>
  <c r="DI522" i="1"/>
  <c r="DG523" i="1"/>
  <c r="DH523" i="1"/>
  <c r="DI523" i="1"/>
  <c r="DG524" i="1"/>
  <c r="DH524" i="1"/>
  <c r="DI524" i="1"/>
  <c r="DG525" i="1"/>
  <c r="DH525" i="1"/>
  <c r="DI525" i="1"/>
  <c r="DG526" i="1"/>
  <c r="DH526" i="1"/>
  <c r="DI526" i="1"/>
  <c r="DG527" i="1"/>
  <c r="DH527" i="1"/>
  <c r="DI527" i="1"/>
  <c r="DG528" i="1"/>
  <c r="DH528" i="1"/>
  <c r="DI528" i="1"/>
  <c r="DG529" i="1"/>
  <c r="DH529" i="1"/>
  <c r="DI529" i="1"/>
  <c r="DG530" i="1"/>
  <c r="DH530" i="1"/>
  <c r="DI530" i="1"/>
  <c r="DG531" i="1"/>
  <c r="DH531" i="1"/>
  <c r="DI531" i="1"/>
  <c r="DG532" i="1"/>
  <c r="DH532" i="1"/>
  <c r="DI532" i="1"/>
  <c r="DG533" i="1"/>
  <c r="DH533" i="1"/>
  <c r="DI533" i="1"/>
  <c r="DG534" i="1"/>
  <c r="DH534" i="1"/>
  <c r="DI534" i="1"/>
  <c r="DG535" i="1"/>
  <c r="DH535" i="1"/>
  <c r="DI535" i="1"/>
  <c r="DG536" i="1"/>
  <c r="DH536" i="1"/>
  <c r="DI536" i="1"/>
  <c r="DG537" i="1"/>
  <c r="DH537" i="1"/>
  <c r="DI537" i="1"/>
  <c r="DG538" i="1"/>
  <c r="DH538" i="1"/>
  <c r="DI538" i="1"/>
  <c r="DG539" i="1"/>
  <c r="DH539" i="1"/>
  <c r="DI539" i="1"/>
  <c r="DG540" i="1"/>
  <c r="DH540" i="1"/>
  <c r="DI540" i="1"/>
  <c r="DG541" i="1"/>
  <c r="DH541" i="1"/>
  <c r="DI541" i="1"/>
  <c r="DG542" i="1"/>
  <c r="DH542" i="1"/>
  <c r="DI542" i="1"/>
  <c r="DG543" i="1"/>
  <c r="DH543" i="1"/>
  <c r="DI543" i="1"/>
  <c r="DG544" i="1"/>
  <c r="DH544" i="1"/>
  <c r="DI544" i="1"/>
  <c r="DG545" i="1"/>
  <c r="DH545" i="1"/>
  <c r="DI545" i="1"/>
  <c r="DG546" i="1"/>
  <c r="DH546" i="1"/>
  <c r="DI546" i="1"/>
  <c r="DG547" i="1"/>
  <c r="DH547" i="1"/>
  <c r="DI547" i="1"/>
  <c r="DG548" i="1"/>
  <c r="DH548" i="1"/>
  <c r="DI548" i="1"/>
  <c r="DG549" i="1"/>
  <c r="DH549" i="1"/>
  <c r="DI549" i="1"/>
  <c r="DG550" i="1"/>
  <c r="DH550" i="1"/>
  <c r="DI550" i="1"/>
  <c r="DG551" i="1"/>
  <c r="DH551" i="1"/>
  <c r="DI551" i="1"/>
  <c r="DG552" i="1"/>
  <c r="DH552" i="1"/>
  <c r="DI552" i="1"/>
  <c r="DG553" i="1"/>
  <c r="DH553" i="1"/>
  <c r="DI553" i="1"/>
  <c r="DG554" i="1"/>
  <c r="DH554" i="1"/>
  <c r="DI554" i="1"/>
  <c r="DG555" i="1"/>
  <c r="DH555" i="1"/>
  <c r="DI555" i="1"/>
  <c r="DG556" i="1"/>
  <c r="DH556" i="1"/>
  <c r="DI556" i="1"/>
  <c r="DG557" i="1"/>
  <c r="DH557" i="1"/>
  <c r="DI557" i="1"/>
  <c r="DG558" i="1"/>
  <c r="DH558" i="1"/>
  <c r="DI558" i="1"/>
  <c r="DG559" i="1"/>
  <c r="DH559" i="1"/>
  <c r="DI559" i="1"/>
  <c r="DG560" i="1"/>
  <c r="DH560" i="1"/>
  <c r="DI560" i="1"/>
  <c r="DG561" i="1"/>
  <c r="DH561" i="1"/>
  <c r="DI561" i="1"/>
  <c r="DG562" i="1"/>
  <c r="DH562" i="1"/>
  <c r="DI562" i="1"/>
  <c r="DG563" i="1"/>
  <c r="DH563" i="1"/>
  <c r="DI563" i="1"/>
  <c r="DG564" i="1"/>
  <c r="DH564" i="1"/>
  <c r="DI564" i="1"/>
  <c r="DG565" i="1"/>
  <c r="DH565" i="1"/>
  <c r="DI565" i="1"/>
  <c r="DG566" i="1"/>
  <c r="DH566" i="1"/>
  <c r="DI566" i="1"/>
  <c r="DG567" i="1"/>
  <c r="DH567" i="1"/>
  <c r="DI567" i="1"/>
  <c r="DG568" i="1"/>
  <c r="DH568" i="1"/>
  <c r="DI568" i="1"/>
  <c r="DG569" i="1"/>
  <c r="DH569" i="1"/>
  <c r="DI569" i="1"/>
  <c r="DG570" i="1"/>
  <c r="DH570" i="1"/>
  <c r="DI570" i="1"/>
  <c r="DG571" i="1"/>
  <c r="DH571" i="1"/>
  <c r="DI571" i="1"/>
  <c r="DG572" i="1"/>
  <c r="DH572" i="1"/>
  <c r="DI572" i="1"/>
  <c r="DG573" i="1"/>
  <c r="DH573" i="1"/>
  <c r="DI573" i="1"/>
  <c r="DG574" i="1"/>
  <c r="DH574" i="1"/>
  <c r="DI574" i="1"/>
  <c r="DG575" i="1"/>
  <c r="DH575" i="1"/>
  <c r="DI575" i="1"/>
  <c r="DG576" i="1"/>
  <c r="DH576" i="1"/>
  <c r="DI576" i="1"/>
  <c r="DG577" i="1"/>
  <c r="DH577" i="1"/>
  <c r="DI577" i="1"/>
  <c r="DG578" i="1"/>
  <c r="DH578" i="1"/>
  <c r="DI578" i="1"/>
  <c r="DG579" i="1"/>
  <c r="DH579" i="1"/>
  <c r="DI579" i="1"/>
  <c r="DG580" i="1"/>
  <c r="DH580" i="1"/>
  <c r="DI580" i="1"/>
  <c r="DG581" i="1"/>
  <c r="DH581" i="1"/>
  <c r="DI581" i="1"/>
  <c r="DG582" i="1"/>
  <c r="DH582" i="1"/>
  <c r="DI582" i="1"/>
  <c r="DG583" i="1"/>
  <c r="DH583" i="1"/>
  <c r="DI583" i="1"/>
  <c r="DG584" i="1"/>
  <c r="DH584" i="1"/>
  <c r="DI584" i="1"/>
  <c r="DG585" i="1"/>
  <c r="DH585" i="1"/>
  <c r="DI585" i="1"/>
  <c r="DG586" i="1"/>
  <c r="DH586" i="1"/>
  <c r="DI586" i="1"/>
  <c r="DG587" i="1"/>
  <c r="DH587" i="1"/>
  <c r="DI587" i="1"/>
  <c r="DG588" i="1"/>
  <c r="DH588" i="1"/>
  <c r="DI588" i="1"/>
  <c r="DG589" i="1"/>
  <c r="DH589" i="1"/>
  <c r="DI589" i="1"/>
  <c r="DG590" i="1"/>
  <c r="DH590" i="1"/>
  <c r="DI590" i="1"/>
  <c r="DG591" i="1"/>
  <c r="DH591" i="1"/>
  <c r="DI591" i="1"/>
  <c r="DG592" i="1"/>
  <c r="DH592" i="1"/>
  <c r="DI592" i="1"/>
  <c r="DG593" i="1"/>
  <c r="DH593" i="1"/>
  <c r="DI593" i="1"/>
  <c r="DG594" i="1"/>
  <c r="DH594" i="1"/>
  <c r="DI594" i="1"/>
  <c r="DG595" i="1"/>
  <c r="DH595" i="1"/>
  <c r="DI595" i="1"/>
  <c r="DG596" i="1"/>
  <c r="DH596" i="1"/>
  <c r="DI596" i="1"/>
  <c r="DG597" i="1"/>
  <c r="DH597" i="1"/>
  <c r="DI597" i="1"/>
  <c r="DG598" i="1"/>
  <c r="DH598" i="1"/>
  <c r="DI598" i="1"/>
  <c r="DG599" i="1"/>
  <c r="DH599" i="1"/>
  <c r="DI599" i="1"/>
  <c r="DG600" i="1"/>
  <c r="DH600" i="1"/>
  <c r="DI600" i="1"/>
  <c r="DG601" i="1"/>
  <c r="DH601" i="1"/>
  <c r="DI601" i="1"/>
  <c r="DG602" i="1"/>
  <c r="DH602" i="1"/>
  <c r="DI602" i="1"/>
  <c r="DG603" i="1"/>
  <c r="DH603" i="1"/>
  <c r="DI603" i="1"/>
  <c r="DG604" i="1"/>
  <c r="DH604" i="1"/>
  <c r="DI604" i="1"/>
  <c r="DG605" i="1"/>
  <c r="DH605" i="1"/>
  <c r="DI605" i="1"/>
  <c r="DG606" i="1"/>
  <c r="DH606" i="1"/>
  <c r="DI606" i="1"/>
  <c r="DG607" i="1"/>
  <c r="DH607" i="1"/>
  <c r="DI607" i="1"/>
  <c r="DG608" i="1"/>
  <c r="DH608" i="1"/>
  <c r="DI608" i="1"/>
  <c r="DG609" i="1"/>
  <c r="DH609" i="1"/>
  <c r="DI609" i="1"/>
  <c r="DG610" i="1"/>
  <c r="DH610" i="1"/>
  <c r="DI610" i="1"/>
  <c r="DG611" i="1"/>
  <c r="DH611" i="1"/>
  <c r="DI611" i="1"/>
  <c r="DG612" i="1"/>
  <c r="DH612" i="1"/>
  <c r="DI612" i="1"/>
  <c r="DG613" i="1"/>
  <c r="DH613" i="1"/>
  <c r="DI613" i="1"/>
  <c r="DG614" i="1"/>
  <c r="DH614" i="1"/>
  <c r="DI614" i="1"/>
  <c r="DG615" i="1"/>
  <c r="DH615" i="1"/>
  <c r="DI615" i="1"/>
  <c r="DG616" i="1"/>
  <c r="DH616" i="1"/>
  <c r="DI616" i="1"/>
  <c r="DG617" i="1"/>
  <c r="DH617" i="1"/>
  <c r="DI617" i="1"/>
  <c r="DG618" i="1"/>
  <c r="DH618" i="1"/>
  <c r="DI618" i="1"/>
  <c r="DG619" i="1"/>
  <c r="DH619" i="1"/>
  <c r="DI619" i="1"/>
  <c r="DG620" i="1"/>
  <c r="DH620" i="1"/>
  <c r="DI620" i="1"/>
  <c r="DG621" i="1"/>
  <c r="DH621" i="1"/>
  <c r="DI621" i="1"/>
  <c r="DG622" i="1"/>
  <c r="DH622" i="1"/>
  <c r="DI622" i="1"/>
  <c r="DG623" i="1"/>
  <c r="DH623" i="1"/>
  <c r="DI623" i="1"/>
  <c r="DG624" i="1"/>
  <c r="DH624" i="1"/>
  <c r="DI624" i="1"/>
  <c r="DG625" i="1"/>
  <c r="DH625" i="1"/>
  <c r="DI625" i="1"/>
  <c r="DG626" i="1"/>
  <c r="DH626" i="1"/>
  <c r="DI626" i="1"/>
  <c r="DG627" i="1"/>
  <c r="DH627" i="1"/>
  <c r="DI627" i="1"/>
  <c r="DG628" i="1"/>
  <c r="DH628" i="1"/>
  <c r="DI628" i="1"/>
  <c r="DG629" i="1"/>
  <c r="DH629" i="1"/>
  <c r="DI629" i="1"/>
  <c r="DG630" i="1"/>
  <c r="DH630" i="1"/>
  <c r="DI630" i="1"/>
  <c r="DG631" i="1"/>
  <c r="DH631" i="1"/>
  <c r="DI631" i="1"/>
  <c r="DG632" i="1"/>
  <c r="DH632" i="1"/>
  <c r="DI632" i="1"/>
  <c r="DG633" i="1"/>
  <c r="DH633" i="1"/>
  <c r="DI633" i="1"/>
  <c r="DG634" i="1"/>
  <c r="DH634" i="1"/>
  <c r="DI634" i="1"/>
  <c r="DG635" i="1"/>
  <c r="DH635" i="1"/>
  <c r="DI635" i="1"/>
  <c r="DG636" i="1"/>
  <c r="DH636" i="1"/>
  <c r="DI636" i="1"/>
  <c r="DG637" i="1"/>
  <c r="DH637" i="1"/>
  <c r="DI637" i="1"/>
  <c r="DG638" i="1"/>
  <c r="DH638" i="1"/>
  <c r="DI638" i="1"/>
  <c r="DG639" i="1"/>
  <c r="DH639" i="1"/>
  <c r="DI639" i="1"/>
  <c r="DG640" i="1"/>
  <c r="DH640" i="1"/>
  <c r="DI640" i="1"/>
  <c r="DG641" i="1"/>
  <c r="DH641" i="1"/>
  <c r="DI641" i="1"/>
  <c r="DG642" i="1"/>
  <c r="DH642" i="1"/>
  <c r="DI642" i="1"/>
  <c r="DG643" i="1"/>
  <c r="DH643" i="1"/>
  <c r="DI643" i="1"/>
  <c r="DG644" i="1"/>
  <c r="DH644" i="1"/>
  <c r="DI644" i="1"/>
  <c r="DG645" i="1"/>
  <c r="DH645" i="1"/>
  <c r="DI645" i="1"/>
  <c r="DG646" i="1"/>
  <c r="DH646" i="1"/>
  <c r="DI646" i="1"/>
  <c r="DG647" i="1"/>
  <c r="DH647" i="1"/>
  <c r="DI647" i="1"/>
  <c r="DG648" i="1"/>
  <c r="DH648" i="1"/>
  <c r="DI648" i="1"/>
  <c r="DG649" i="1"/>
  <c r="DH649" i="1"/>
  <c r="DI649" i="1"/>
  <c r="DG650" i="1"/>
  <c r="DH650" i="1"/>
  <c r="DI650" i="1"/>
  <c r="DG651" i="1"/>
  <c r="DH651" i="1"/>
  <c r="DI651" i="1"/>
  <c r="DG652" i="1"/>
  <c r="DH652" i="1"/>
  <c r="DI652" i="1"/>
  <c r="DG653" i="1"/>
  <c r="DH653" i="1"/>
  <c r="DI653" i="1"/>
  <c r="DG654" i="1"/>
  <c r="DH654" i="1"/>
  <c r="DI654" i="1"/>
  <c r="DG655" i="1"/>
  <c r="DH655" i="1"/>
  <c r="DI655" i="1"/>
  <c r="DG656" i="1"/>
  <c r="DH656" i="1"/>
  <c r="DI656" i="1"/>
  <c r="DG657" i="1"/>
  <c r="DH657" i="1"/>
  <c r="DI657" i="1"/>
  <c r="DG658" i="1"/>
  <c r="DH658" i="1"/>
  <c r="DI658" i="1"/>
  <c r="DG659" i="1"/>
  <c r="DH659" i="1"/>
  <c r="DI659" i="1"/>
  <c r="DG660" i="1"/>
  <c r="DH660" i="1"/>
  <c r="DI660" i="1"/>
  <c r="DG661" i="1"/>
  <c r="DH661" i="1"/>
  <c r="DI661" i="1"/>
  <c r="DG662" i="1"/>
  <c r="DH662" i="1"/>
  <c r="DI662" i="1"/>
  <c r="DG663" i="1"/>
  <c r="DH663" i="1"/>
  <c r="DI663" i="1"/>
  <c r="DG664" i="1"/>
  <c r="DH664" i="1"/>
  <c r="DI664" i="1"/>
  <c r="DG665" i="1"/>
  <c r="DH665" i="1"/>
  <c r="DI665" i="1"/>
  <c r="DG666" i="1"/>
  <c r="DH666" i="1"/>
  <c r="DI666" i="1"/>
  <c r="DG667" i="1"/>
  <c r="DH667" i="1"/>
  <c r="DI667" i="1"/>
  <c r="DG668" i="1"/>
  <c r="DH668" i="1"/>
  <c r="DI668" i="1"/>
  <c r="DG669" i="1"/>
  <c r="DH669" i="1"/>
  <c r="DI669" i="1"/>
  <c r="DG670" i="1"/>
  <c r="DH670" i="1"/>
  <c r="DI670" i="1"/>
  <c r="DG671" i="1"/>
  <c r="DH671" i="1"/>
  <c r="DI671" i="1"/>
  <c r="DG672" i="1"/>
  <c r="DH672" i="1"/>
  <c r="DI672" i="1"/>
  <c r="DG673" i="1"/>
  <c r="DH673" i="1"/>
  <c r="DI673" i="1"/>
  <c r="DG674" i="1"/>
  <c r="DH674" i="1"/>
  <c r="DI674" i="1"/>
  <c r="DG675" i="1"/>
  <c r="DH675" i="1"/>
  <c r="DI675" i="1"/>
  <c r="DG676" i="1"/>
  <c r="DH676" i="1"/>
  <c r="DI676" i="1"/>
  <c r="DG677" i="1"/>
  <c r="DH677" i="1"/>
  <c r="DI677" i="1"/>
  <c r="DG678" i="1"/>
  <c r="DH678" i="1"/>
  <c r="DI678" i="1"/>
  <c r="DG679" i="1"/>
  <c r="DH679" i="1"/>
  <c r="DI679" i="1"/>
  <c r="DG680" i="1"/>
  <c r="DH680" i="1"/>
  <c r="DI680" i="1"/>
  <c r="DG681" i="1"/>
  <c r="DH681" i="1"/>
  <c r="DI681" i="1"/>
  <c r="DG682" i="1"/>
  <c r="DH682" i="1"/>
  <c r="DI682" i="1"/>
  <c r="DG683" i="1"/>
  <c r="DH683" i="1"/>
  <c r="DI683" i="1"/>
  <c r="DG684" i="1"/>
  <c r="DH684" i="1"/>
  <c r="DI684" i="1"/>
  <c r="DG685" i="1"/>
  <c r="DH685" i="1"/>
  <c r="DI685" i="1"/>
  <c r="DG686" i="1"/>
  <c r="DH686" i="1"/>
  <c r="DI686" i="1"/>
  <c r="DG687" i="1"/>
  <c r="DH687" i="1"/>
  <c r="DI687" i="1"/>
  <c r="DG688" i="1"/>
  <c r="DH688" i="1"/>
  <c r="DI688" i="1"/>
  <c r="DG689" i="1"/>
  <c r="DH689" i="1"/>
  <c r="DI689" i="1"/>
  <c r="DG690" i="1"/>
  <c r="DH690" i="1"/>
  <c r="DI690" i="1"/>
  <c r="DG691" i="1"/>
  <c r="DH691" i="1"/>
  <c r="DI691" i="1"/>
  <c r="DG692" i="1"/>
  <c r="DH692" i="1"/>
  <c r="DI692" i="1"/>
  <c r="DG693" i="1"/>
  <c r="DH693" i="1"/>
  <c r="DI693" i="1"/>
  <c r="DG694" i="1"/>
  <c r="DH694" i="1"/>
  <c r="DI694" i="1"/>
  <c r="DG695" i="1"/>
  <c r="DH695" i="1"/>
  <c r="DI695" i="1"/>
  <c r="DG696" i="1"/>
  <c r="DH696" i="1"/>
  <c r="DI696" i="1"/>
  <c r="DG697" i="1"/>
  <c r="DH697" i="1"/>
  <c r="DI697" i="1"/>
  <c r="DG698" i="1"/>
  <c r="DH698" i="1"/>
  <c r="DI698" i="1"/>
  <c r="DG699" i="1"/>
  <c r="DH699" i="1"/>
  <c r="DI699" i="1"/>
  <c r="DG700" i="1"/>
  <c r="DH700" i="1"/>
  <c r="DI700" i="1"/>
  <c r="DG701" i="1"/>
  <c r="DH701" i="1"/>
  <c r="DI701" i="1"/>
  <c r="DG702" i="1"/>
  <c r="DH702" i="1"/>
  <c r="DI702" i="1"/>
  <c r="DG703" i="1"/>
  <c r="DH703" i="1"/>
  <c r="DI703" i="1"/>
  <c r="DG704" i="1"/>
  <c r="DH704" i="1"/>
  <c r="DI704" i="1"/>
  <c r="DG705" i="1"/>
  <c r="DH705" i="1"/>
  <c r="DI705" i="1"/>
  <c r="DG706" i="1"/>
  <c r="DH706" i="1"/>
  <c r="DI706" i="1"/>
  <c r="DG707" i="1"/>
  <c r="DH707" i="1"/>
  <c r="DI707" i="1"/>
  <c r="DG708" i="1"/>
  <c r="DH708" i="1"/>
  <c r="DI708" i="1"/>
  <c r="DG709" i="1"/>
  <c r="DH709" i="1"/>
  <c r="DI709" i="1"/>
  <c r="DG710" i="1"/>
  <c r="DH710" i="1"/>
  <c r="DI710" i="1"/>
  <c r="DG711" i="1"/>
  <c r="DH711" i="1"/>
  <c r="DI711" i="1"/>
  <c r="DG712" i="1"/>
  <c r="DH712" i="1"/>
  <c r="DI712" i="1"/>
  <c r="DG713" i="1"/>
  <c r="DH713" i="1"/>
  <c r="DI713" i="1"/>
  <c r="DG714" i="1"/>
  <c r="DH714" i="1"/>
  <c r="DI714" i="1"/>
  <c r="DG715" i="1"/>
  <c r="DH715" i="1"/>
  <c r="DI715" i="1"/>
  <c r="DG716" i="1"/>
  <c r="DH716" i="1"/>
  <c r="DI716" i="1"/>
  <c r="DG717" i="1"/>
  <c r="DH717" i="1"/>
  <c r="DI717" i="1"/>
  <c r="DG718" i="1"/>
  <c r="DH718" i="1"/>
  <c r="DI718" i="1"/>
  <c r="DG719" i="1"/>
  <c r="DH719" i="1"/>
  <c r="DI719" i="1"/>
  <c r="DG720" i="1"/>
  <c r="DH720" i="1"/>
  <c r="DI720" i="1"/>
  <c r="DG721" i="1"/>
  <c r="DH721" i="1"/>
  <c r="DI721" i="1"/>
  <c r="DG722" i="1"/>
  <c r="DH722" i="1"/>
  <c r="DI722" i="1"/>
  <c r="DG723" i="1"/>
  <c r="DH723" i="1"/>
  <c r="DI723" i="1"/>
  <c r="DG724" i="1"/>
  <c r="DH724" i="1"/>
  <c r="DI724" i="1"/>
  <c r="DG725" i="1"/>
  <c r="DH725" i="1"/>
  <c r="DI725" i="1"/>
  <c r="DG726" i="1"/>
  <c r="DH726" i="1"/>
  <c r="DI726" i="1"/>
  <c r="DG727" i="1"/>
  <c r="DH727" i="1"/>
  <c r="DI727" i="1"/>
  <c r="DG728" i="1"/>
  <c r="DH728" i="1"/>
  <c r="DI728" i="1"/>
  <c r="DG729" i="1"/>
  <c r="DH729" i="1"/>
  <c r="DI729" i="1"/>
  <c r="DG730" i="1"/>
  <c r="DH730" i="1"/>
  <c r="DI730" i="1"/>
  <c r="DG731" i="1"/>
  <c r="DH731" i="1"/>
  <c r="DI731" i="1"/>
  <c r="DG732" i="1"/>
  <c r="DH732" i="1"/>
  <c r="DI732" i="1"/>
  <c r="DG733" i="1"/>
  <c r="DH733" i="1"/>
  <c r="DI733" i="1"/>
  <c r="DG734" i="1"/>
  <c r="DH734" i="1"/>
  <c r="DI734" i="1"/>
  <c r="DG735" i="1"/>
  <c r="DH735" i="1"/>
  <c r="DI735" i="1"/>
  <c r="DG736" i="1"/>
  <c r="DH736" i="1"/>
  <c r="DI736" i="1"/>
  <c r="DG737" i="1"/>
  <c r="DH737" i="1"/>
  <c r="DI737" i="1"/>
  <c r="DG738" i="1"/>
  <c r="DH738" i="1"/>
  <c r="DI738" i="1"/>
  <c r="DG739" i="1"/>
  <c r="DH739" i="1"/>
  <c r="DI739" i="1"/>
  <c r="DG740" i="1"/>
  <c r="DH740" i="1"/>
  <c r="DI740" i="1"/>
  <c r="DG741" i="1"/>
  <c r="DH741" i="1"/>
  <c r="DI741" i="1"/>
  <c r="DG742" i="1"/>
  <c r="DH742" i="1"/>
  <c r="DI742" i="1"/>
  <c r="DG743" i="1"/>
  <c r="DH743" i="1"/>
  <c r="DI743" i="1"/>
  <c r="DG744" i="1"/>
  <c r="DH744" i="1"/>
  <c r="DI744" i="1"/>
  <c r="DG745" i="1"/>
  <c r="DH745" i="1"/>
  <c r="DI745" i="1"/>
  <c r="DG746" i="1"/>
  <c r="DH746" i="1"/>
  <c r="DI746" i="1"/>
  <c r="DG747" i="1"/>
  <c r="DH747" i="1"/>
  <c r="DI747" i="1"/>
  <c r="DG748" i="1"/>
  <c r="DH748" i="1"/>
  <c r="DI748" i="1"/>
  <c r="DG749" i="1"/>
  <c r="DH749" i="1"/>
  <c r="DI749" i="1"/>
  <c r="DG750" i="1"/>
  <c r="DH750" i="1"/>
  <c r="DI750" i="1"/>
  <c r="DG751" i="1"/>
  <c r="DH751" i="1"/>
  <c r="DI751" i="1"/>
  <c r="DG752" i="1"/>
  <c r="DH752" i="1"/>
  <c r="DI752" i="1"/>
  <c r="DG753" i="1"/>
  <c r="DH753" i="1"/>
  <c r="DI753" i="1"/>
  <c r="DG754" i="1"/>
  <c r="DH754" i="1"/>
  <c r="DI754" i="1"/>
  <c r="DG755" i="1"/>
  <c r="DH755" i="1"/>
  <c r="DI755" i="1"/>
  <c r="DG756" i="1"/>
  <c r="DH756" i="1"/>
  <c r="DI756" i="1"/>
  <c r="DG757" i="1"/>
  <c r="DH757" i="1"/>
  <c r="DI757" i="1"/>
  <c r="DG758" i="1"/>
  <c r="DH758" i="1"/>
  <c r="DI758" i="1"/>
  <c r="DG759" i="1"/>
  <c r="DH759" i="1"/>
  <c r="DI759" i="1"/>
  <c r="DG760" i="1"/>
  <c r="DH760" i="1"/>
  <c r="DI760" i="1"/>
  <c r="DG761" i="1"/>
  <c r="DH761" i="1"/>
  <c r="DI761" i="1"/>
  <c r="DG762" i="1"/>
  <c r="DH762" i="1"/>
  <c r="DI762" i="1"/>
  <c r="DG763" i="1"/>
  <c r="DH763" i="1"/>
  <c r="DI763" i="1"/>
  <c r="DG764" i="1"/>
  <c r="DH764" i="1"/>
  <c r="DI764" i="1"/>
  <c r="DG765" i="1"/>
  <c r="DH765" i="1"/>
  <c r="DI765" i="1"/>
  <c r="DG766" i="1"/>
  <c r="DH766" i="1"/>
  <c r="DI766" i="1"/>
  <c r="DG767" i="1"/>
  <c r="DH767" i="1"/>
  <c r="DI767" i="1"/>
  <c r="DG768" i="1"/>
  <c r="DH768" i="1"/>
  <c r="DI768" i="1"/>
  <c r="DG769" i="1"/>
  <c r="DH769" i="1"/>
  <c r="DI769" i="1"/>
  <c r="DG770" i="1"/>
  <c r="DH770" i="1"/>
  <c r="DI770" i="1"/>
  <c r="DG771" i="1"/>
  <c r="DH771" i="1"/>
  <c r="DI771" i="1"/>
  <c r="DG772" i="1"/>
  <c r="DH772" i="1"/>
  <c r="DI772" i="1"/>
  <c r="DG773" i="1"/>
  <c r="DH773" i="1"/>
  <c r="DI773" i="1"/>
  <c r="DG774" i="1"/>
  <c r="DH774" i="1"/>
  <c r="DI774" i="1"/>
  <c r="DG775" i="1"/>
  <c r="DH775" i="1"/>
  <c r="DI775" i="1"/>
  <c r="DG776" i="1"/>
  <c r="DH776" i="1"/>
  <c r="DI776" i="1"/>
  <c r="DG777" i="1"/>
  <c r="DH777" i="1"/>
  <c r="DI777" i="1"/>
  <c r="DG778" i="1"/>
  <c r="DH778" i="1"/>
  <c r="DI778" i="1"/>
  <c r="DG779" i="1"/>
  <c r="DH779" i="1"/>
  <c r="DI779" i="1"/>
  <c r="DG780" i="1"/>
  <c r="DH780" i="1"/>
  <c r="DI780" i="1"/>
  <c r="DG781" i="1"/>
  <c r="DH781" i="1"/>
  <c r="DI781" i="1"/>
  <c r="DG782" i="1"/>
  <c r="DH782" i="1"/>
  <c r="DI782" i="1"/>
  <c r="DG783" i="1"/>
  <c r="DH783" i="1"/>
  <c r="DI783" i="1"/>
  <c r="DG784" i="1"/>
  <c r="DH784" i="1"/>
  <c r="DI784" i="1"/>
  <c r="DG785" i="1"/>
  <c r="DH785" i="1"/>
  <c r="DI785" i="1"/>
  <c r="DG786" i="1"/>
  <c r="DH786" i="1"/>
  <c r="DI786" i="1"/>
  <c r="DG787" i="1"/>
  <c r="DH787" i="1"/>
  <c r="DI787" i="1"/>
  <c r="DG788" i="1"/>
  <c r="DH788" i="1"/>
  <c r="DI788" i="1"/>
  <c r="DG789" i="1"/>
  <c r="DH789" i="1"/>
  <c r="DI789" i="1"/>
  <c r="DG790" i="1"/>
  <c r="DH790" i="1"/>
  <c r="DI790" i="1"/>
  <c r="DG791" i="1"/>
  <c r="DH791" i="1"/>
  <c r="DI791" i="1"/>
  <c r="DG792" i="1"/>
  <c r="DH792" i="1"/>
  <c r="DI792" i="1"/>
  <c r="DG793" i="1"/>
  <c r="DH793" i="1"/>
  <c r="DI793" i="1"/>
  <c r="DG794" i="1"/>
  <c r="DH794" i="1"/>
  <c r="DI794" i="1"/>
  <c r="DG795" i="1"/>
  <c r="DH795" i="1"/>
  <c r="DI795" i="1"/>
  <c r="DG796" i="1"/>
  <c r="DH796" i="1"/>
  <c r="DI796" i="1"/>
  <c r="DG797" i="1"/>
  <c r="DH797" i="1"/>
  <c r="DI797" i="1"/>
  <c r="DG798" i="1"/>
  <c r="DH798" i="1"/>
  <c r="DI798" i="1"/>
  <c r="DG799" i="1"/>
  <c r="DH799" i="1"/>
  <c r="DI799" i="1"/>
  <c r="DG800" i="1"/>
  <c r="DH800" i="1"/>
  <c r="DI800" i="1"/>
  <c r="DG801" i="1"/>
  <c r="DH801" i="1"/>
  <c r="DI801" i="1"/>
  <c r="DG802" i="1"/>
  <c r="DH802" i="1"/>
  <c r="DI802" i="1"/>
  <c r="DG803" i="1"/>
  <c r="DH803" i="1"/>
  <c r="DI803" i="1"/>
  <c r="DG804" i="1"/>
  <c r="DH804" i="1"/>
  <c r="DI804" i="1"/>
  <c r="DG805" i="1"/>
  <c r="DH805" i="1"/>
  <c r="DI805" i="1"/>
  <c r="DG806" i="1"/>
  <c r="DH806" i="1"/>
  <c r="DI806" i="1"/>
  <c r="DG807" i="1"/>
  <c r="DH807" i="1"/>
  <c r="DI807" i="1"/>
  <c r="DG808" i="1"/>
  <c r="DH808" i="1"/>
  <c r="DI808" i="1"/>
  <c r="DG809" i="1"/>
  <c r="DH809" i="1"/>
  <c r="DI809" i="1"/>
  <c r="DG810" i="1"/>
  <c r="DH810" i="1"/>
  <c r="DI810" i="1"/>
  <c r="DG811" i="1"/>
  <c r="DH811" i="1"/>
  <c r="DI811" i="1"/>
  <c r="DG812" i="1"/>
  <c r="DH812" i="1"/>
  <c r="DI812" i="1"/>
  <c r="DG12" i="1"/>
  <c r="DI12" i="1"/>
  <c r="DG13" i="1"/>
  <c r="DI13" i="1"/>
  <c r="DG14" i="1"/>
  <c r="DH14" i="1"/>
  <c r="DI14" i="1"/>
  <c r="DG15" i="1"/>
  <c r="DH15" i="1"/>
  <c r="DI15" i="1"/>
  <c r="DG16" i="1"/>
  <c r="DI16" i="1"/>
  <c r="DG17" i="1"/>
  <c r="DI17" i="1"/>
  <c r="DG18" i="1"/>
  <c r="DI18" i="1"/>
  <c r="DG19" i="1"/>
  <c r="DH19" i="1"/>
  <c r="DI19" i="1"/>
  <c r="DG20" i="1"/>
  <c r="DH20" i="1"/>
  <c r="DI20" i="1"/>
  <c r="DG21" i="1"/>
  <c r="DH21" i="1"/>
  <c r="DI21" i="1"/>
  <c r="DG22" i="1"/>
  <c r="DI22" i="1"/>
  <c r="DG23" i="1"/>
  <c r="DH23" i="1"/>
  <c r="DI23" i="1"/>
  <c r="DG24" i="1"/>
  <c r="DH24" i="1"/>
  <c r="DI24" i="1"/>
  <c r="DG25" i="1"/>
  <c r="DH25" i="1"/>
  <c r="DI25" i="1"/>
  <c r="DG26" i="1"/>
  <c r="DH26" i="1"/>
  <c r="DI26" i="1"/>
  <c r="DG27" i="1"/>
  <c r="DH27" i="1"/>
  <c r="DI27" i="1"/>
  <c r="DG28" i="1"/>
  <c r="DH28" i="1"/>
  <c r="DI28" i="1"/>
  <c r="DG29" i="1"/>
  <c r="DH29" i="1"/>
  <c r="DI29" i="1"/>
  <c r="DG30" i="1"/>
  <c r="DH30" i="1"/>
  <c r="DI30" i="1"/>
  <c r="DH31" i="1"/>
  <c r="DI31" i="1"/>
  <c r="DG31" i="1"/>
  <c r="DC18" i="1"/>
  <c r="DC19" i="1"/>
  <c r="DC20" i="1"/>
  <c r="DC21" i="1"/>
  <c r="DC22" i="1"/>
  <c r="DC23" i="1"/>
  <c r="DC24" i="1"/>
  <c r="DC25" i="1"/>
  <c r="DC26" i="1"/>
  <c r="DC27" i="1"/>
  <c r="DC28" i="1"/>
  <c r="DC29" i="1"/>
  <c r="DC30" i="1"/>
  <c r="DC31" i="1"/>
  <c r="DC32" i="1"/>
  <c r="DC33" i="1"/>
  <c r="DC34" i="1"/>
  <c r="DC35" i="1"/>
  <c r="DC36" i="1"/>
  <c r="DC37" i="1"/>
  <c r="DC38" i="1"/>
  <c r="DC39" i="1"/>
  <c r="DC40" i="1"/>
  <c r="DC41" i="1"/>
  <c r="DC42" i="1"/>
  <c r="DC43" i="1"/>
  <c r="DC44" i="1"/>
  <c r="DC45" i="1"/>
  <c r="DC46" i="1"/>
  <c r="DC47" i="1"/>
  <c r="DC48" i="1"/>
  <c r="DC49" i="1"/>
  <c r="DC50" i="1"/>
  <c r="DC51" i="1"/>
  <c r="DC52" i="1"/>
  <c r="DC53" i="1"/>
  <c r="DC54" i="1"/>
  <c r="DC55" i="1"/>
  <c r="DC56" i="1"/>
  <c r="DC57" i="1"/>
  <c r="DC58" i="1"/>
  <c r="DC59" i="1"/>
  <c r="DC60" i="1"/>
  <c r="DC61" i="1"/>
  <c r="DC62" i="1"/>
  <c r="DC63" i="1"/>
  <c r="DC64" i="1"/>
  <c r="DC65" i="1"/>
  <c r="DC66" i="1"/>
  <c r="DC67" i="1"/>
  <c r="DC68" i="1"/>
  <c r="DC69" i="1"/>
  <c r="DC70" i="1"/>
  <c r="DC71" i="1"/>
  <c r="DC72" i="1"/>
  <c r="DC73" i="1"/>
  <c r="DC74" i="1"/>
  <c r="DC75" i="1"/>
  <c r="DC76" i="1"/>
  <c r="DC77" i="1"/>
  <c r="DC78" i="1"/>
  <c r="DC79" i="1"/>
  <c r="DC80" i="1"/>
  <c r="DC81" i="1"/>
  <c r="DC82" i="1"/>
  <c r="DC83" i="1"/>
  <c r="DC84" i="1"/>
  <c r="DC85" i="1"/>
  <c r="DC86" i="1"/>
  <c r="DC87" i="1"/>
  <c r="DC88" i="1"/>
  <c r="DC89" i="1"/>
  <c r="DC90" i="1"/>
  <c r="DC91" i="1"/>
  <c r="DC92" i="1"/>
  <c r="DC93" i="1"/>
  <c r="DC94" i="1"/>
  <c r="DC95" i="1"/>
  <c r="DC96" i="1"/>
  <c r="DC97" i="1"/>
  <c r="DC98" i="1"/>
  <c r="DC99" i="1"/>
  <c r="DC100" i="1"/>
  <c r="DC101" i="1"/>
  <c r="DC102" i="1"/>
  <c r="DC103" i="1"/>
  <c r="DC104" i="1"/>
  <c r="DC105" i="1"/>
  <c r="DC106" i="1"/>
  <c r="DC107" i="1"/>
  <c r="DC108" i="1"/>
  <c r="DC109" i="1"/>
  <c r="DC110" i="1"/>
  <c r="DC111" i="1"/>
  <c r="DC112" i="1"/>
  <c r="DC113" i="1"/>
  <c r="DC114" i="1"/>
  <c r="DC115" i="1"/>
  <c r="DC116" i="1"/>
  <c r="DC117" i="1"/>
  <c r="DC118" i="1"/>
  <c r="DC119" i="1"/>
  <c r="DC120" i="1"/>
  <c r="DC121" i="1"/>
  <c r="DC122" i="1"/>
  <c r="DC123" i="1"/>
  <c r="DC124" i="1"/>
  <c r="DC125" i="1"/>
  <c r="DC126" i="1"/>
  <c r="DC127" i="1"/>
  <c r="DC128" i="1"/>
  <c r="DC129" i="1"/>
  <c r="DC130" i="1"/>
  <c r="DC131" i="1"/>
  <c r="DC132" i="1"/>
  <c r="DC133" i="1"/>
  <c r="DC134" i="1"/>
  <c r="DC135" i="1"/>
  <c r="DC136" i="1"/>
  <c r="DC137" i="1"/>
  <c r="DC138" i="1"/>
  <c r="DC139" i="1"/>
  <c r="DC140" i="1"/>
  <c r="DC141" i="1"/>
  <c r="DC142" i="1"/>
  <c r="DC143" i="1"/>
  <c r="DC144" i="1"/>
  <c r="DC145" i="1"/>
  <c r="DC146" i="1"/>
  <c r="DC147" i="1"/>
  <c r="DC148" i="1"/>
  <c r="DC149" i="1"/>
  <c r="DC150" i="1"/>
  <c r="DC151" i="1"/>
  <c r="DC152" i="1"/>
  <c r="DC153" i="1"/>
  <c r="DC154" i="1"/>
  <c r="DC155" i="1"/>
  <c r="DC156" i="1"/>
  <c r="DC157" i="1"/>
  <c r="DC158" i="1"/>
  <c r="DC159" i="1"/>
  <c r="DC160" i="1"/>
  <c r="DC161" i="1"/>
  <c r="DC162" i="1"/>
  <c r="DC163" i="1"/>
  <c r="DC164" i="1"/>
  <c r="DC165" i="1"/>
  <c r="DC166" i="1"/>
  <c r="DC167" i="1"/>
  <c r="DC168" i="1"/>
  <c r="DC169" i="1"/>
  <c r="DC170" i="1"/>
  <c r="DC171" i="1"/>
  <c r="DC172" i="1"/>
  <c r="DC173" i="1"/>
  <c r="DC174" i="1"/>
  <c r="DC175" i="1"/>
  <c r="DC176" i="1"/>
  <c r="DC177" i="1"/>
  <c r="DC178" i="1"/>
  <c r="DC179" i="1"/>
  <c r="DC180" i="1"/>
  <c r="DC181" i="1"/>
  <c r="DC182" i="1"/>
  <c r="DC183" i="1"/>
  <c r="DC184" i="1"/>
  <c r="DC185" i="1"/>
  <c r="DC186" i="1"/>
  <c r="DC187" i="1"/>
  <c r="DC188" i="1"/>
  <c r="DC189" i="1"/>
  <c r="DC190" i="1"/>
  <c r="DC191" i="1"/>
  <c r="DC192" i="1"/>
  <c r="DC193" i="1"/>
  <c r="DC194" i="1"/>
  <c r="DC195" i="1"/>
  <c r="DC196" i="1"/>
  <c r="DC197" i="1"/>
  <c r="DC198" i="1"/>
  <c r="DC199" i="1"/>
  <c r="DC200" i="1"/>
  <c r="DC201" i="1"/>
  <c r="DC202" i="1"/>
  <c r="DC203" i="1"/>
  <c r="DC204" i="1"/>
  <c r="DC205" i="1"/>
  <c r="DC206" i="1"/>
  <c r="DC207" i="1"/>
  <c r="DC208" i="1"/>
  <c r="DC209" i="1"/>
  <c r="DC210" i="1"/>
  <c r="DC211" i="1"/>
  <c r="DC212" i="1"/>
  <c r="DC213" i="1"/>
  <c r="DC214" i="1"/>
  <c r="DC215" i="1"/>
  <c r="DC216" i="1"/>
  <c r="DC217" i="1"/>
  <c r="DC218" i="1"/>
  <c r="DC219" i="1"/>
  <c r="DC220" i="1"/>
  <c r="DC221" i="1"/>
  <c r="DC222" i="1"/>
  <c r="DC223" i="1"/>
  <c r="DC224" i="1"/>
  <c r="DC225" i="1"/>
  <c r="DC226" i="1"/>
  <c r="DC227" i="1"/>
  <c r="DC228" i="1"/>
  <c r="DC229" i="1"/>
  <c r="DC230" i="1"/>
  <c r="DC231" i="1"/>
  <c r="DC232" i="1"/>
  <c r="DC233" i="1"/>
  <c r="DC234" i="1"/>
  <c r="DC235" i="1"/>
  <c r="DC236" i="1"/>
  <c r="DC237" i="1"/>
  <c r="DC238" i="1"/>
  <c r="DC239" i="1"/>
  <c r="DC240" i="1"/>
  <c r="DC241" i="1"/>
  <c r="DC242" i="1"/>
  <c r="DC243" i="1"/>
  <c r="DC244" i="1"/>
  <c r="DC245" i="1"/>
  <c r="DC246" i="1"/>
  <c r="DC247" i="1"/>
  <c r="DC248" i="1"/>
  <c r="DC249" i="1"/>
  <c r="DC250" i="1"/>
  <c r="DC251" i="1"/>
  <c r="DC252" i="1"/>
  <c r="DC253" i="1"/>
  <c r="DC254" i="1"/>
  <c r="DC255" i="1"/>
  <c r="DC256" i="1"/>
  <c r="DC257" i="1"/>
  <c r="DC258" i="1"/>
  <c r="DC259" i="1"/>
  <c r="DC260" i="1"/>
  <c r="DC261" i="1"/>
  <c r="DC262" i="1"/>
  <c r="DC263" i="1"/>
  <c r="DC264" i="1"/>
  <c r="DC265" i="1"/>
  <c r="DC266" i="1"/>
  <c r="DC267" i="1"/>
  <c r="DC268" i="1"/>
  <c r="DC269" i="1"/>
  <c r="DC270" i="1"/>
  <c r="DC271" i="1"/>
  <c r="DC272" i="1"/>
  <c r="DC273" i="1"/>
  <c r="DC274" i="1"/>
  <c r="DC275" i="1"/>
  <c r="DC276" i="1"/>
  <c r="DC277" i="1"/>
  <c r="DC278" i="1"/>
  <c r="DC279" i="1"/>
  <c r="DC280" i="1"/>
  <c r="DC281" i="1"/>
  <c r="DC282" i="1"/>
  <c r="DC283" i="1"/>
  <c r="DC284" i="1"/>
  <c r="DC285" i="1"/>
  <c r="DC286" i="1"/>
  <c r="DC287" i="1"/>
  <c r="DC288" i="1"/>
  <c r="DC289" i="1"/>
  <c r="DC290" i="1"/>
  <c r="DC291" i="1"/>
  <c r="DC292" i="1"/>
  <c r="DC293" i="1"/>
  <c r="DC294" i="1"/>
  <c r="DC295" i="1"/>
  <c r="DC296" i="1"/>
  <c r="DC297" i="1"/>
  <c r="DC298" i="1"/>
  <c r="DC299" i="1"/>
  <c r="DC300" i="1"/>
  <c r="DC301" i="1"/>
  <c r="DC302" i="1"/>
  <c r="DC303" i="1"/>
  <c r="DC304" i="1"/>
  <c r="DC305" i="1"/>
  <c r="DC306" i="1"/>
  <c r="DC307" i="1"/>
  <c r="DC308" i="1"/>
  <c r="DC309" i="1"/>
  <c r="DC310" i="1"/>
  <c r="DC311" i="1"/>
  <c r="DC312" i="1"/>
  <c r="DC313" i="1"/>
  <c r="DC314" i="1"/>
  <c r="DC315" i="1"/>
  <c r="DC316" i="1"/>
  <c r="DC317" i="1"/>
  <c r="DC318" i="1"/>
  <c r="DC319" i="1"/>
  <c r="DC320" i="1"/>
  <c r="DC321" i="1"/>
  <c r="DC322" i="1"/>
  <c r="DC323" i="1"/>
  <c r="DC324" i="1"/>
  <c r="DC325" i="1"/>
  <c r="DC326" i="1"/>
  <c r="DC327" i="1"/>
  <c r="DC328" i="1"/>
  <c r="DC329" i="1"/>
  <c r="DC330" i="1"/>
  <c r="DC331" i="1"/>
  <c r="DC332" i="1"/>
  <c r="DC333" i="1"/>
  <c r="DC334" i="1"/>
  <c r="DC335" i="1"/>
  <c r="DC336" i="1"/>
  <c r="DC337" i="1"/>
  <c r="DC338" i="1"/>
  <c r="DC339" i="1"/>
  <c r="DC340" i="1"/>
  <c r="DC341" i="1"/>
  <c r="DC342" i="1"/>
  <c r="DC343" i="1"/>
  <c r="DC344" i="1"/>
  <c r="DC345" i="1"/>
  <c r="DC346" i="1"/>
  <c r="DC347" i="1"/>
  <c r="DC348" i="1"/>
  <c r="DC349" i="1"/>
  <c r="DC350" i="1"/>
  <c r="DC351" i="1"/>
  <c r="DC352" i="1"/>
  <c r="DC353" i="1"/>
  <c r="DC354" i="1"/>
  <c r="DC355" i="1"/>
  <c r="DC356" i="1"/>
  <c r="DC357" i="1"/>
  <c r="DC358" i="1"/>
  <c r="DC359" i="1"/>
  <c r="DC360" i="1"/>
  <c r="DC361" i="1"/>
  <c r="DC362" i="1"/>
  <c r="DC363" i="1"/>
  <c r="DC364" i="1"/>
  <c r="DC365" i="1"/>
  <c r="DC366" i="1"/>
  <c r="DC367" i="1"/>
  <c r="DC368" i="1"/>
  <c r="DC369" i="1"/>
  <c r="DC370" i="1"/>
  <c r="DC371" i="1"/>
  <c r="DC372" i="1"/>
  <c r="DC373" i="1"/>
  <c r="DC374" i="1"/>
  <c r="DC375" i="1"/>
  <c r="DC376" i="1"/>
  <c r="DC377" i="1"/>
  <c r="DC378" i="1"/>
  <c r="DC379" i="1"/>
  <c r="DC380" i="1"/>
  <c r="DC381" i="1"/>
  <c r="DC382" i="1"/>
  <c r="DC383" i="1"/>
  <c r="DC384" i="1"/>
  <c r="DC385" i="1"/>
  <c r="DC386" i="1"/>
  <c r="DC387" i="1"/>
  <c r="DC388" i="1"/>
  <c r="DC389" i="1"/>
  <c r="DC390" i="1"/>
  <c r="DC391" i="1"/>
  <c r="DC392" i="1"/>
  <c r="DC393" i="1"/>
  <c r="DC394" i="1"/>
  <c r="DC395" i="1"/>
  <c r="DC396" i="1"/>
  <c r="DC397" i="1"/>
  <c r="DC398" i="1"/>
  <c r="DC399" i="1"/>
  <c r="DC400" i="1"/>
  <c r="DC401" i="1"/>
  <c r="DC402" i="1"/>
  <c r="DC403" i="1"/>
  <c r="DC404" i="1"/>
  <c r="DC405" i="1"/>
  <c r="DC406" i="1"/>
  <c r="DC407" i="1"/>
  <c r="DC408" i="1"/>
  <c r="DC409" i="1"/>
  <c r="DC410" i="1"/>
  <c r="DC411" i="1"/>
  <c r="DC412" i="1"/>
  <c r="DC413" i="1"/>
  <c r="DC414" i="1"/>
  <c r="DC415" i="1"/>
  <c r="DC416" i="1"/>
  <c r="DC417" i="1"/>
  <c r="DC418" i="1"/>
  <c r="DC419" i="1"/>
  <c r="DC420" i="1"/>
  <c r="DC421" i="1"/>
  <c r="DC422" i="1"/>
  <c r="DC423" i="1"/>
  <c r="DC424" i="1"/>
  <c r="DC425" i="1"/>
  <c r="DC426" i="1"/>
  <c r="DC427" i="1"/>
  <c r="DC428" i="1"/>
  <c r="DC429" i="1"/>
  <c r="DC430" i="1"/>
  <c r="DC431" i="1"/>
  <c r="DC432" i="1"/>
  <c r="DC433" i="1"/>
  <c r="DC434" i="1"/>
  <c r="DC435" i="1"/>
  <c r="DC436" i="1"/>
  <c r="DC437" i="1"/>
  <c r="DC438" i="1"/>
  <c r="DC439" i="1"/>
  <c r="DC440" i="1"/>
  <c r="DC441" i="1"/>
  <c r="DC442" i="1"/>
  <c r="DC443" i="1"/>
  <c r="DC444" i="1"/>
  <c r="DC445" i="1"/>
  <c r="DC446" i="1"/>
  <c r="DC447" i="1"/>
  <c r="DC448" i="1"/>
  <c r="DC449" i="1"/>
  <c r="DC450" i="1"/>
  <c r="DC451" i="1"/>
  <c r="DC452" i="1"/>
  <c r="DC453" i="1"/>
  <c r="DC454" i="1"/>
  <c r="DC455" i="1"/>
  <c r="DC456" i="1"/>
  <c r="DC457" i="1"/>
  <c r="DC458" i="1"/>
  <c r="DC459" i="1"/>
  <c r="DC460" i="1"/>
  <c r="DC461" i="1"/>
  <c r="DC462" i="1"/>
  <c r="DC463" i="1"/>
  <c r="DC464" i="1"/>
  <c r="DC465" i="1"/>
  <c r="DC466" i="1"/>
  <c r="DC467" i="1"/>
  <c r="DC468" i="1"/>
  <c r="DC469" i="1"/>
  <c r="DC470" i="1"/>
  <c r="DC471" i="1"/>
  <c r="DC472" i="1"/>
  <c r="DC473" i="1"/>
  <c r="DC474" i="1"/>
  <c r="DC475" i="1"/>
  <c r="DC476" i="1"/>
  <c r="DC477" i="1"/>
  <c r="DC478" i="1"/>
  <c r="DC479" i="1"/>
  <c r="DC480" i="1"/>
  <c r="DC481" i="1"/>
  <c r="DC482" i="1"/>
  <c r="DC483" i="1"/>
  <c r="DC484" i="1"/>
  <c r="DC485" i="1"/>
  <c r="DC486" i="1"/>
  <c r="DC487" i="1"/>
  <c r="DC488" i="1"/>
  <c r="DC489" i="1"/>
  <c r="DC490" i="1"/>
  <c r="DC491" i="1"/>
  <c r="DC492" i="1"/>
  <c r="DC493" i="1"/>
  <c r="DC494" i="1"/>
  <c r="DC495" i="1"/>
  <c r="DC496" i="1"/>
  <c r="DC497" i="1"/>
  <c r="DC498" i="1"/>
  <c r="DC499" i="1"/>
  <c r="DC500" i="1"/>
  <c r="DC501" i="1"/>
  <c r="DC502" i="1"/>
  <c r="DC503" i="1"/>
  <c r="DC504" i="1"/>
  <c r="DC505" i="1"/>
  <c r="DC506" i="1"/>
  <c r="DC507" i="1"/>
  <c r="DC508" i="1"/>
  <c r="DC509" i="1"/>
  <c r="DC510" i="1"/>
  <c r="DC511" i="1"/>
  <c r="DC512" i="1"/>
  <c r="DC513" i="1"/>
  <c r="DC514" i="1"/>
  <c r="DC515" i="1"/>
  <c r="DC516" i="1"/>
  <c r="DC517" i="1"/>
  <c r="DC518" i="1"/>
  <c r="DC519" i="1"/>
  <c r="DC520" i="1"/>
  <c r="DC521" i="1"/>
  <c r="DC522" i="1"/>
  <c r="DC523" i="1"/>
  <c r="DC524" i="1"/>
  <c r="DC525" i="1"/>
  <c r="DC526" i="1"/>
  <c r="DC527" i="1"/>
  <c r="DC528" i="1"/>
  <c r="DC529" i="1"/>
  <c r="DC530" i="1"/>
  <c r="DC531" i="1"/>
  <c r="DC532" i="1"/>
  <c r="DC533" i="1"/>
  <c r="DC534" i="1"/>
  <c r="DC535" i="1"/>
  <c r="DC536" i="1"/>
  <c r="DC537" i="1"/>
  <c r="DC538" i="1"/>
  <c r="DC539" i="1"/>
  <c r="DC540" i="1"/>
  <c r="DC541" i="1"/>
  <c r="DC542" i="1"/>
  <c r="DC543" i="1"/>
  <c r="DC544" i="1"/>
  <c r="DC545" i="1"/>
  <c r="DC546" i="1"/>
  <c r="DC547" i="1"/>
  <c r="DC548" i="1"/>
  <c r="DC549" i="1"/>
  <c r="DC550" i="1"/>
  <c r="DC551" i="1"/>
  <c r="DC552" i="1"/>
  <c r="DC553" i="1"/>
  <c r="DC554" i="1"/>
  <c r="DC555" i="1"/>
  <c r="DC556" i="1"/>
  <c r="DC557" i="1"/>
  <c r="DC558" i="1"/>
  <c r="DC559" i="1"/>
  <c r="DC560" i="1"/>
  <c r="DC561" i="1"/>
  <c r="DC562" i="1"/>
  <c r="DC563" i="1"/>
  <c r="DC564" i="1"/>
  <c r="DC565" i="1"/>
  <c r="DC566" i="1"/>
  <c r="DC567" i="1"/>
  <c r="DC568" i="1"/>
  <c r="DC569" i="1"/>
  <c r="DC570" i="1"/>
  <c r="DC571" i="1"/>
  <c r="DC572" i="1"/>
  <c r="DC573" i="1"/>
  <c r="DC574" i="1"/>
  <c r="DC575" i="1"/>
  <c r="DC576" i="1"/>
  <c r="DC577" i="1"/>
  <c r="DC578" i="1"/>
  <c r="DC579" i="1"/>
  <c r="DC580" i="1"/>
  <c r="DC581" i="1"/>
  <c r="DC582" i="1"/>
  <c r="DC583" i="1"/>
  <c r="DC584" i="1"/>
  <c r="DC585" i="1"/>
  <c r="DC586" i="1"/>
  <c r="DC587" i="1"/>
  <c r="DC588" i="1"/>
  <c r="DC589" i="1"/>
  <c r="DC590" i="1"/>
  <c r="DC591" i="1"/>
  <c r="DC592" i="1"/>
  <c r="DC593" i="1"/>
  <c r="DC594" i="1"/>
  <c r="DC595" i="1"/>
  <c r="DC596" i="1"/>
  <c r="DC597" i="1"/>
  <c r="DC598" i="1"/>
  <c r="DC599" i="1"/>
  <c r="DC600" i="1"/>
  <c r="DC601" i="1"/>
  <c r="DC602" i="1"/>
  <c r="DC603" i="1"/>
  <c r="DC604" i="1"/>
  <c r="DC605" i="1"/>
  <c r="DC606" i="1"/>
  <c r="DC607" i="1"/>
  <c r="DC608" i="1"/>
  <c r="DC609" i="1"/>
  <c r="DC610" i="1"/>
  <c r="DC611" i="1"/>
  <c r="DC612" i="1"/>
  <c r="DC613" i="1"/>
  <c r="DC614" i="1"/>
  <c r="DC615" i="1"/>
  <c r="DC616" i="1"/>
  <c r="DC617" i="1"/>
  <c r="DC618" i="1"/>
  <c r="DC619" i="1"/>
  <c r="DC620" i="1"/>
  <c r="DC621" i="1"/>
  <c r="DC622" i="1"/>
  <c r="DC623" i="1"/>
  <c r="DC624" i="1"/>
  <c r="DC625" i="1"/>
  <c r="DC626" i="1"/>
  <c r="DC627" i="1"/>
  <c r="DC628" i="1"/>
  <c r="DC629" i="1"/>
  <c r="DC630" i="1"/>
  <c r="DC631" i="1"/>
  <c r="DC632" i="1"/>
  <c r="DC633" i="1"/>
  <c r="DC634" i="1"/>
  <c r="DC635" i="1"/>
  <c r="DC636" i="1"/>
  <c r="DC637" i="1"/>
  <c r="DC638" i="1"/>
  <c r="DC639" i="1"/>
  <c r="DC640" i="1"/>
  <c r="DC641" i="1"/>
  <c r="DC642" i="1"/>
  <c r="DC643" i="1"/>
  <c r="DC644" i="1"/>
  <c r="DC645" i="1"/>
  <c r="DC646" i="1"/>
  <c r="DC647" i="1"/>
  <c r="DC648" i="1"/>
  <c r="DC649" i="1"/>
  <c r="DC650" i="1"/>
  <c r="DC651" i="1"/>
  <c r="DC652" i="1"/>
  <c r="DC653" i="1"/>
  <c r="DC654" i="1"/>
  <c r="DC655" i="1"/>
  <c r="DC656" i="1"/>
  <c r="DC657" i="1"/>
  <c r="DC658" i="1"/>
  <c r="DC659" i="1"/>
  <c r="DC660" i="1"/>
  <c r="DC661" i="1"/>
  <c r="DC662" i="1"/>
  <c r="DC663" i="1"/>
  <c r="DC664" i="1"/>
  <c r="DC665" i="1"/>
  <c r="DC666" i="1"/>
  <c r="DC667" i="1"/>
  <c r="DC668" i="1"/>
  <c r="DC669" i="1"/>
  <c r="DC670" i="1"/>
  <c r="DC671" i="1"/>
  <c r="DC672" i="1"/>
  <c r="DC673" i="1"/>
  <c r="DC674" i="1"/>
  <c r="DC675" i="1"/>
  <c r="DC676" i="1"/>
  <c r="DC677" i="1"/>
  <c r="DC678" i="1"/>
  <c r="DC679" i="1"/>
  <c r="DC680" i="1"/>
  <c r="DC681" i="1"/>
  <c r="DC682" i="1"/>
  <c r="DC683" i="1"/>
  <c r="DC684" i="1"/>
  <c r="DC685" i="1"/>
  <c r="DC686" i="1"/>
  <c r="DC687" i="1"/>
  <c r="DC688" i="1"/>
  <c r="DC689" i="1"/>
  <c r="DC690" i="1"/>
  <c r="DC691" i="1"/>
  <c r="DC692" i="1"/>
  <c r="DC693" i="1"/>
  <c r="DC694" i="1"/>
  <c r="DC695" i="1"/>
  <c r="DC696" i="1"/>
  <c r="DC697" i="1"/>
  <c r="DC698" i="1"/>
  <c r="DC699" i="1"/>
  <c r="DC700" i="1"/>
  <c r="DC701" i="1"/>
  <c r="DC702" i="1"/>
  <c r="DC703" i="1"/>
  <c r="DC704" i="1"/>
  <c r="DC705" i="1"/>
  <c r="DC706" i="1"/>
  <c r="DC707" i="1"/>
  <c r="DC708" i="1"/>
  <c r="DC709" i="1"/>
  <c r="DC710" i="1"/>
  <c r="DC711" i="1"/>
  <c r="DC712" i="1"/>
  <c r="DC713" i="1"/>
  <c r="DC714" i="1"/>
  <c r="DC715" i="1"/>
  <c r="DC716" i="1"/>
  <c r="DC717" i="1"/>
  <c r="DC718" i="1"/>
  <c r="DC719" i="1"/>
  <c r="DC720" i="1"/>
  <c r="DC721" i="1"/>
  <c r="DC722" i="1"/>
  <c r="DC723" i="1"/>
  <c r="DC724" i="1"/>
  <c r="DC725" i="1"/>
  <c r="DC726" i="1"/>
  <c r="DC727" i="1"/>
  <c r="DC728" i="1"/>
  <c r="DC729" i="1"/>
  <c r="DC730" i="1"/>
  <c r="DC731" i="1"/>
  <c r="DC732" i="1"/>
  <c r="DC733" i="1"/>
  <c r="DC734" i="1"/>
  <c r="DC735" i="1"/>
  <c r="DC736" i="1"/>
  <c r="DC737" i="1"/>
  <c r="DC738" i="1"/>
  <c r="DC739" i="1"/>
  <c r="DC740" i="1"/>
  <c r="DC741" i="1"/>
  <c r="DC742" i="1"/>
  <c r="DC743" i="1"/>
  <c r="DC744" i="1"/>
  <c r="DC745" i="1"/>
  <c r="DC746" i="1"/>
  <c r="DC747" i="1"/>
  <c r="DC748" i="1"/>
  <c r="DC749" i="1"/>
  <c r="DC750" i="1"/>
  <c r="DC751" i="1"/>
  <c r="DC752" i="1"/>
  <c r="DC753" i="1"/>
  <c r="DC754" i="1"/>
  <c r="DC755" i="1"/>
  <c r="DC756" i="1"/>
  <c r="DC757" i="1"/>
  <c r="DC758" i="1"/>
  <c r="DC759" i="1"/>
  <c r="DC760" i="1"/>
  <c r="DC761" i="1"/>
  <c r="DC762" i="1"/>
  <c r="DC763" i="1"/>
  <c r="DC764" i="1"/>
  <c r="DC765" i="1"/>
  <c r="DC766" i="1"/>
  <c r="DC767" i="1"/>
  <c r="DC768" i="1"/>
  <c r="DC769" i="1"/>
  <c r="DC770" i="1"/>
  <c r="DC771" i="1"/>
  <c r="DC772" i="1"/>
  <c r="DC773" i="1"/>
  <c r="DC774" i="1"/>
  <c r="DC775" i="1"/>
  <c r="DC776" i="1"/>
  <c r="DC777" i="1"/>
  <c r="DC778" i="1"/>
  <c r="DC779" i="1"/>
  <c r="DC780" i="1"/>
  <c r="DC781" i="1"/>
  <c r="DC782" i="1"/>
  <c r="DC783" i="1"/>
  <c r="DC784" i="1"/>
  <c r="DC785" i="1"/>
  <c r="DC786" i="1"/>
  <c r="DC787" i="1"/>
  <c r="DC788" i="1"/>
  <c r="DC789" i="1"/>
  <c r="DC790" i="1"/>
  <c r="DC791" i="1"/>
  <c r="DC792" i="1"/>
  <c r="DC793" i="1"/>
  <c r="DC794" i="1"/>
  <c r="DC795" i="1"/>
  <c r="DC796" i="1"/>
  <c r="DC797" i="1"/>
  <c r="DC798" i="1"/>
  <c r="DC799" i="1"/>
  <c r="DC800" i="1"/>
  <c r="DC801" i="1"/>
  <c r="DC802" i="1"/>
  <c r="DC803" i="1"/>
  <c r="DC804" i="1"/>
  <c r="DC805" i="1"/>
  <c r="DC806" i="1"/>
  <c r="DC807" i="1"/>
  <c r="DC808" i="1"/>
  <c r="DC809" i="1"/>
  <c r="DC810" i="1"/>
  <c r="DC811" i="1"/>
  <c r="DC812" i="1"/>
  <c r="DC12" i="1"/>
  <c r="DC13" i="1"/>
  <c r="DC14" i="1"/>
  <c r="DC15" i="1"/>
  <c r="DC16" i="1"/>
  <c r="DC17" i="1"/>
  <c r="DO44" i="1" l="1"/>
  <c r="DP42" i="1"/>
  <c r="DO38" i="1"/>
  <c r="DO43" i="1"/>
  <c r="DP41" i="1"/>
  <c r="DO39" i="1"/>
  <c r="DP679" i="1"/>
  <c r="DP730" i="1"/>
  <c r="DO149" i="1"/>
  <c r="DO622" i="1"/>
  <c r="DO463" i="1"/>
  <c r="DP765" i="1"/>
  <c r="DP682" i="1"/>
  <c r="DO228" i="1"/>
  <c r="DP562" i="1"/>
  <c r="DP287" i="1"/>
  <c r="DO121" i="1"/>
  <c r="DO636" i="1"/>
  <c r="DP615" i="1"/>
  <c r="DP128" i="1"/>
  <c r="DO772" i="1"/>
  <c r="DO680" i="1"/>
  <c r="DP466" i="1"/>
  <c r="DO423" i="1"/>
  <c r="DP290" i="1"/>
  <c r="DO168" i="1"/>
  <c r="DP107" i="1"/>
  <c r="DP48" i="1"/>
  <c r="DP608" i="1"/>
  <c r="DP545" i="1"/>
  <c r="DO335" i="1"/>
  <c r="DP175" i="1"/>
  <c r="DO127" i="1"/>
  <c r="DP120" i="1"/>
  <c r="DP53" i="1"/>
  <c r="DP777" i="1"/>
  <c r="DO515" i="1"/>
  <c r="DO722" i="1"/>
  <c r="DO604" i="1"/>
  <c r="DP583" i="1"/>
  <c r="DO790" i="1"/>
  <c r="DO748" i="1"/>
  <c r="DP723" i="1"/>
  <c r="DO712" i="1"/>
  <c r="DP674" i="1"/>
  <c r="DP612" i="1"/>
  <c r="DP605" i="1"/>
  <c r="DO590" i="1"/>
  <c r="DP538" i="1"/>
  <c r="DO475" i="1"/>
  <c r="DO411" i="1"/>
  <c r="DP346" i="1"/>
  <c r="DO325" i="1"/>
  <c r="DO184" i="1"/>
  <c r="DO141" i="1"/>
  <c r="DO87" i="1"/>
  <c r="DO62" i="1"/>
  <c r="DO42" i="1"/>
  <c r="DP375" i="1"/>
  <c r="DO244" i="1"/>
  <c r="DO193" i="1"/>
  <c r="DO167" i="1"/>
  <c r="DP144" i="1"/>
  <c r="DO109" i="1"/>
  <c r="DP106" i="1"/>
  <c r="DP69" i="1"/>
  <c r="DO45" i="1"/>
  <c r="DP347" i="1"/>
  <c r="DP37" i="1"/>
  <c r="DO34" i="1"/>
  <c r="DO32" i="1"/>
  <c r="DO30" i="1"/>
  <c r="DO26" i="1"/>
  <c r="DO14" i="1"/>
  <c r="DP806" i="1"/>
  <c r="DP791" i="1"/>
  <c r="DO780" i="1"/>
  <c r="DO740" i="1"/>
  <c r="DP737" i="1"/>
  <c r="DP726" i="1"/>
  <c r="DO702" i="1"/>
  <c r="DP658" i="1"/>
  <c r="DP628" i="1"/>
  <c r="DP623" i="1"/>
  <c r="DO618" i="1"/>
  <c r="DO598" i="1"/>
  <c r="DP591" i="1"/>
  <c r="DP569" i="1"/>
  <c r="DP550" i="1"/>
  <c r="DO518" i="1"/>
  <c r="DP509" i="1"/>
  <c r="DP447" i="1"/>
  <c r="DO403" i="1"/>
  <c r="DP293" i="1"/>
  <c r="DP200" i="1"/>
  <c r="DO185" i="1"/>
  <c r="DO169" i="1"/>
  <c r="DP131" i="1"/>
  <c r="DO81" i="1"/>
  <c r="DP70" i="1"/>
  <c r="DO65" i="1"/>
  <c r="DP54" i="1"/>
  <c r="DO49" i="1"/>
  <c r="DO46" i="1"/>
  <c r="DP43" i="1"/>
  <c r="DP38" i="1"/>
  <c r="DP809" i="1"/>
  <c r="DP794" i="1"/>
  <c r="DP769" i="1"/>
  <c r="DP762" i="1"/>
  <c r="DP741" i="1"/>
  <c r="DP738" i="1"/>
  <c r="DO692" i="1"/>
  <c r="DO678" i="1"/>
  <c r="DP665" i="1"/>
  <c r="DP648" i="1"/>
  <c r="DP629" i="1"/>
  <c r="DP599" i="1"/>
  <c r="DO596" i="1"/>
  <c r="DP578" i="1"/>
  <c r="DO521" i="1"/>
  <c r="DO495" i="1"/>
  <c r="DP470" i="1"/>
  <c r="DO462" i="1"/>
  <c r="DO387" i="1"/>
  <c r="DP282" i="1"/>
  <c r="DP172" i="1"/>
  <c r="DP143" i="1"/>
  <c r="DP138" i="1"/>
  <c r="DO117" i="1"/>
  <c r="DP95" i="1"/>
  <c r="DP82" i="1"/>
  <c r="DP79" i="1"/>
  <c r="DO37" i="1"/>
  <c r="DO31" i="1"/>
  <c r="DO29" i="1"/>
  <c r="DP17" i="1"/>
  <c r="DP766" i="1"/>
  <c r="DO113" i="1"/>
  <c r="DP96" i="1"/>
  <c r="DP88" i="1"/>
  <c r="DO85" i="1"/>
  <c r="DO77" i="1"/>
  <c r="DP29" i="1"/>
  <c r="DO812" i="1"/>
  <c r="DO804" i="1"/>
  <c r="DP801" i="1"/>
  <c r="DP798" i="1"/>
  <c r="DP797" i="1"/>
  <c r="DP773" i="1"/>
  <c r="DP770" i="1"/>
  <c r="DP767" i="1"/>
  <c r="DP758" i="1"/>
  <c r="DP742" i="1"/>
  <c r="DP716" i="1"/>
  <c r="DP713" i="1"/>
  <c r="DO708" i="1"/>
  <c r="DP705" i="1"/>
  <c r="DP700" i="1"/>
  <c r="DP690" i="1"/>
  <c r="DO666" i="1"/>
  <c r="DO654" i="1"/>
  <c r="DP644" i="1"/>
  <c r="DP637" i="1"/>
  <c r="DO630" i="1"/>
  <c r="DO626" i="1"/>
  <c r="DP616" i="1"/>
  <c r="DO606" i="1"/>
  <c r="DO602" i="1"/>
  <c r="DO594" i="1"/>
  <c r="DP570" i="1"/>
  <c r="DP530" i="1"/>
  <c r="DP503" i="1"/>
  <c r="DP502" i="1"/>
  <c r="DP499" i="1"/>
  <c r="DP498" i="1"/>
  <c r="DO479" i="1"/>
  <c r="DP476" i="1"/>
  <c r="DP439" i="1"/>
  <c r="DP434" i="1"/>
  <c r="DP419" i="1"/>
  <c r="DP395" i="1"/>
  <c r="DO383" i="1"/>
  <c r="DP378" i="1"/>
  <c r="DO359" i="1"/>
  <c r="DO319" i="1"/>
  <c r="DO296" i="1"/>
  <c r="DP291" i="1"/>
  <c r="DP288" i="1"/>
  <c r="DP272" i="1"/>
  <c r="DP271" i="1"/>
  <c r="DP268" i="1"/>
  <c r="DP267" i="1"/>
  <c r="DP256" i="1"/>
  <c r="DO240" i="1"/>
  <c r="DP229" i="1"/>
  <c r="DO220" i="1"/>
  <c r="DP213" i="1"/>
  <c r="DP176" i="1"/>
  <c r="DO159" i="1"/>
  <c r="DP150" i="1"/>
  <c r="DP145" i="1"/>
  <c r="DP139" i="1"/>
  <c r="DO119" i="1"/>
  <c r="DP114" i="1"/>
  <c r="DP111" i="1"/>
  <c r="DP99" i="1"/>
  <c r="DO89" i="1"/>
  <c r="DP30" i="1"/>
  <c r="DP805" i="1"/>
  <c r="DP802" i="1"/>
  <c r="DP799" i="1"/>
  <c r="DP774" i="1"/>
  <c r="DP759" i="1"/>
  <c r="DP745" i="1"/>
  <c r="DP732" i="1"/>
  <c r="DP717" i="1"/>
  <c r="DP706" i="1"/>
  <c r="DP694" i="1"/>
  <c r="DP691" i="1"/>
  <c r="DP657" i="1"/>
  <c r="DO650" i="1"/>
  <c r="DP647" i="1"/>
  <c r="DP640" i="1"/>
  <c r="DO587" i="1"/>
  <c r="DP582" i="1"/>
  <c r="DP577" i="1"/>
  <c r="DP542" i="1"/>
  <c r="DP537" i="1"/>
  <c r="DP500" i="1"/>
  <c r="DP477" i="1"/>
  <c r="DO455" i="1"/>
  <c r="DO435" i="1"/>
  <c r="DP386" i="1"/>
  <c r="DP379" i="1"/>
  <c r="DP355" i="1"/>
  <c r="DO343" i="1"/>
  <c r="DO309" i="1"/>
  <c r="DP273" i="1"/>
  <c r="DP269" i="1"/>
  <c r="DP257" i="1"/>
  <c r="DP241" i="1"/>
  <c r="DO236" i="1"/>
  <c r="DP216" i="1"/>
  <c r="DO183" i="1"/>
  <c r="DO160" i="1"/>
  <c r="DP153" i="1"/>
  <c r="DP13" i="1"/>
  <c r="DO13" i="1"/>
  <c r="DO589" i="1"/>
  <c r="DP589" i="1"/>
  <c r="DO546" i="1"/>
  <c r="DP546" i="1"/>
  <c r="DP519" i="1"/>
  <c r="DO519" i="1"/>
  <c r="DP489" i="1"/>
  <c r="DO489" i="1"/>
  <c r="DO483" i="1"/>
  <c r="DP483" i="1"/>
  <c r="DO471" i="1"/>
  <c r="DP471" i="1"/>
  <c r="DP369" i="1"/>
  <c r="DO369" i="1"/>
  <c r="DO363" i="1"/>
  <c r="DP363" i="1"/>
  <c r="DO796" i="1"/>
  <c r="DP793" i="1"/>
  <c r="DP789" i="1"/>
  <c r="DP786" i="1"/>
  <c r="DP783" i="1"/>
  <c r="DO782" i="1"/>
  <c r="DO764" i="1"/>
  <c r="DP761" i="1"/>
  <c r="DP757" i="1"/>
  <c r="DP754" i="1"/>
  <c r="DP751" i="1"/>
  <c r="DO750" i="1"/>
  <c r="DO734" i="1"/>
  <c r="DO728" i="1"/>
  <c r="DP725" i="1"/>
  <c r="DP711" i="1"/>
  <c r="DO710" i="1"/>
  <c r="DO704" i="1"/>
  <c r="DO698" i="1"/>
  <c r="DP685" i="1"/>
  <c r="DO684" i="1"/>
  <c r="DP668" i="1"/>
  <c r="DP662" i="1"/>
  <c r="DP653" i="1"/>
  <c r="DO652" i="1"/>
  <c r="DO646" i="1"/>
  <c r="DO642" i="1"/>
  <c r="DP639" i="1"/>
  <c r="DP632" i="1"/>
  <c r="DP621" i="1"/>
  <c r="DO620" i="1"/>
  <c r="DO614" i="1"/>
  <c r="DO610" i="1"/>
  <c r="DO600" i="1"/>
  <c r="DP600" i="1"/>
  <c r="DP592" i="1"/>
  <c r="DP574" i="1"/>
  <c r="DO566" i="1"/>
  <c r="DP566" i="1"/>
  <c r="DP486" i="1"/>
  <c r="DO486" i="1"/>
  <c r="DO366" i="1"/>
  <c r="DP366" i="1"/>
  <c r="DP353" i="1"/>
  <c r="DO353" i="1"/>
  <c r="DP252" i="1"/>
  <c r="DO252" i="1"/>
  <c r="DO232" i="1"/>
  <c r="DP232" i="1"/>
  <c r="DO177" i="1"/>
  <c r="DP177" i="1"/>
  <c r="DO151" i="1"/>
  <c r="DP151" i="1"/>
  <c r="DO135" i="1"/>
  <c r="DP135" i="1"/>
  <c r="DP125" i="1"/>
  <c r="DO125" i="1"/>
  <c r="DO115" i="1"/>
  <c r="DP115" i="1"/>
  <c r="DO104" i="1"/>
  <c r="DP104" i="1"/>
  <c r="DO90" i="1"/>
  <c r="DP90" i="1"/>
  <c r="DO60" i="1"/>
  <c r="DP60" i="1"/>
  <c r="DO33" i="1"/>
  <c r="DP33" i="1"/>
  <c r="DO28" i="1"/>
  <c r="DP28" i="1"/>
  <c r="DO16" i="1"/>
  <c r="DP14" i="1"/>
  <c r="DP12" i="1"/>
  <c r="DO607" i="1"/>
  <c r="DP607" i="1"/>
  <c r="DP586" i="1"/>
  <c r="DO586" i="1"/>
  <c r="DO558" i="1"/>
  <c r="DP558" i="1"/>
  <c r="DO554" i="1"/>
  <c r="DP554" i="1"/>
  <c r="DO529" i="1"/>
  <c r="DP529" i="1"/>
  <c r="DO468" i="1"/>
  <c r="DP468" i="1"/>
  <c r="DO427" i="1"/>
  <c r="DP427" i="1"/>
  <c r="DP333" i="1"/>
  <c r="DO333" i="1"/>
  <c r="DP280" i="1"/>
  <c r="DO280" i="1"/>
  <c r="DP260" i="1"/>
  <c r="DO260" i="1"/>
  <c r="DO208" i="1"/>
  <c r="DP208" i="1"/>
  <c r="DO189" i="1"/>
  <c r="DP189" i="1"/>
  <c r="DP165" i="1"/>
  <c r="DO165" i="1"/>
  <c r="DP129" i="1"/>
  <c r="DO129" i="1"/>
  <c r="DO534" i="1"/>
  <c r="DP534" i="1"/>
  <c r="DO443" i="1"/>
  <c r="DP443" i="1"/>
  <c r="DO245" i="1"/>
  <c r="DP245" i="1"/>
  <c r="DO198" i="1"/>
  <c r="DP198" i="1"/>
  <c r="DP173" i="1"/>
  <c r="DO173" i="1"/>
  <c r="DO136" i="1"/>
  <c r="DP136" i="1"/>
  <c r="DO122" i="1"/>
  <c r="DP122" i="1"/>
  <c r="DO103" i="1"/>
  <c r="DP103" i="1"/>
  <c r="DP93" i="1"/>
  <c r="DO93" i="1"/>
  <c r="DO83" i="1"/>
  <c r="DP83" i="1"/>
  <c r="DP73" i="1"/>
  <c r="DO73" i="1"/>
  <c r="DP57" i="1"/>
  <c r="DO57" i="1"/>
  <c r="DP50" i="1"/>
  <c r="DO50" i="1"/>
  <c r="DO12" i="1"/>
  <c r="DP810" i="1"/>
  <c r="DP807" i="1"/>
  <c r="DO788" i="1"/>
  <c r="DP785" i="1"/>
  <c r="DP781" i="1"/>
  <c r="DP778" i="1"/>
  <c r="DP775" i="1"/>
  <c r="DO756" i="1"/>
  <c r="DP753" i="1"/>
  <c r="DP749" i="1"/>
  <c r="DP746" i="1"/>
  <c r="DP743" i="1"/>
  <c r="DO724" i="1"/>
  <c r="DO720" i="1"/>
  <c r="DP714" i="1"/>
  <c r="DO672" i="1"/>
  <c r="DP659" i="1"/>
  <c r="DP645" i="1"/>
  <c r="DO638" i="1"/>
  <c r="DO634" i="1"/>
  <c r="DP631" i="1"/>
  <c r="DP624" i="1"/>
  <c r="DP613" i="1"/>
  <c r="DP597" i="1"/>
  <c r="DO561" i="1"/>
  <c r="DP561" i="1"/>
  <c r="DO553" i="1"/>
  <c r="DP553" i="1"/>
  <c r="DO526" i="1"/>
  <c r="DP526" i="1"/>
  <c r="DO467" i="1"/>
  <c r="DP467" i="1"/>
  <c r="DO430" i="1"/>
  <c r="DP430" i="1"/>
  <c r="DP417" i="1"/>
  <c r="DO417" i="1"/>
  <c r="DP393" i="1"/>
  <c r="DO393" i="1"/>
  <c r="DP317" i="1"/>
  <c r="DO317" i="1"/>
  <c r="DO263" i="1"/>
  <c r="DP263" i="1"/>
  <c r="DO209" i="1"/>
  <c r="DP209" i="1"/>
  <c r="DP97" i="1"/>
  <c r="DO97" i="1"/>
  <c r="DP511" i="1"/>
  <c r="DP507" i="1"/>
  <c r="DP451" i="1"/>
  <c r="DP407" i="1"/>
  <c r="DP224" i="1"/>
  <c r="DP157" i="1"/>
  <c r="DO17" i="1"/>
  <c r="DO15" i="1"/>
  <c r="DP508" i="1"/>
  <c r="DO494" i="1"/>
  <c r="DO487" i="1"/>
  <c r="DO457" i="1"/>
  <c r="DO454" i="1"/>
  <c r="DO441" i="1"/>
  <c r="DO431" i="1"/>
  <c r="DP415" i="1"/>
  <c r="DP391" i="1"/>
  <c r="DO377" i="1"/>
  <c r="DP370" i="1"/>
  <c r="DO367" i="1"/>
  <c r="DP351" i="1"/>
  <c r="DO327" i="1"/>
  <c r="DO311" i="1"/>
  <c r="DO304" i="1"/>
  <c r="DP295" i="1"/>
  <c r="DP284" i="1"/>
  <c r="DP281" i="1"/>
  <c r="DO264" i="1"/>
  <c r="DP261" i="1"/>
  <c r="DP248" i="1"/>
  <c r="DP225" i="1"/>
  <c r="DO212" i="1"/>
  <c r="DO204" i="1"/>
  <c r="DP199" i="1"/>
  <c r="DP182" i="1"/>
  <c r="DP174" i="1"/>
  <c r="DP158" i="1"/>
  <c r="DP152" i="1"/>
  <c r="DP148" i="1"/>
  <c r="DO137" i="1"/>
  <c r="DO133" i="1"/>
  <c r="DP130" i="1"/>
  <c r="DP123" i="1"/>
  <c r="DP112" i="1"/>
  <c r="DO105" i="1"/>
  <c r="DO101" i="1"/>
  <c r="DP98" i="1"/>
  <c r="DP91" i="1"/>
  <c r="DP80" i="1"/>
  <c r="DO74" i="1"/>
  <c r="DO61" i="1"/>
  <c r="DO58" i="1"/>
  <c r="DP55" i="1"/>
  <c r="DP34" i="1"/>
  <c r="DP31" i="1"/>
  <c r="DP729" i="1"/>
  <c r="DP721" i="1"/>
  <c r="DO718" i="1"/>
  <c r="DP709" i="1"/>
  <c r="DO696" i="1"/>
  <c r="DP693" i="1"/>
  <c r="DO688" i="1"/>
  <c r="DP681" i="1"/>
  <c r="DO676" i="1"/>
  <c r="DP673" i="1"/>
  <c r="DO670" i="1"/>
  <c r="DO660" i="1"/>
  <c r="DP651" i="1"/>
  <c r="DP643" i="1"/>
  <c r="DP635" i="1"/>
  <c r="DP627" i="1"/>
  <c r="DP619" i="1"/>
  <c r="DP611" i="1"/>
  <c r="DP603" i="1"/>
  <c r="DP595" i="1"/>
  <c r="DP588" i="1"/>
  <c r="DP581" i="1"/>
  <c r="DP573" i="1"/>
  <c r="DP565" i="1"/>
  <c r="DP557" i="1"/>
  <c r="DP549" i="1"/>
  <c r="DP541" i="1"/>
  <c r="DP533" i="1"/>
  <c r="DP525" i="1"/>
  <c r="DP506" i="1"/>
  <c r="DP474" i="1"/>
  <c r="DP438" i="1"/>
  <c r="DP426" i="1"/>
  <c r="DP418" i="1"/>
  <c r="DP406" i="1"/>
  <c r="DO401" i="1"/>
  <c r="DO371" i="1"/>
  <c r="DO339" i="1"/>
  <c r="DO331" i="1"/>
  <c r="DO323" i="1"/>
  <c r="DO315" i="1"/>
  <c r="DO307" i="1"/>
  <c r="DO302" i="1"/>
  <c r="DO276" i="1"/>
  <c r="DP265" i="1"/>
  <c r="DP253" i="1"/>
  <c r="DP237" i="1"/>
  <c r="DP221" i="1"/>
  <c r="DP205" i="1"/>
  <c r="DO191" i="1"/>
  <c r="DP166" i="1"/>
  <c r="DO161" i="1"/>
  <c r="DP142" i="1"/>
  <c r="DP134" i="1"/>
  <c r="DP126" i="1"/>
  <c r="DP118" i="1"/>
  <c r="DP110" i="1"/>
  <c r="DP102" i="1"/>
  <c r="DP94" i="1"/>
  <c r="DP86" i="1"/>
  <c r="DP78" i="1"/>
  <c r="DP75" i="1"/>
  <c r="DO66" i="1"/>
  <c r="DP63" i="1"/>
  <c r="DP59" i="1"/>
  <c r="DP51" i="1"/>
  <c r="DP47" i="1"/>
  <c r="DP32" i="1"/>
  <c r="DO808" i="1"/>
  <c r="DO800" i="1"/>
  <c r="DO792" i="1"/>
  <c r="DO784" i="1"/>
  <c r="DO776" i="1"/>
  <c r="DO768" i="1"/>
  <c r="DO760" i="1"/>
  <c r="DO752" i="1"/>
  <c r="DO744" i="1"/>
  <c r="DO736" i="1"/>
  <c r="DP697" i="1"/>
  <c r="DP689" i="1"/>
  <c r="DO686" i="1"/>
  <c r="DP677" i="1"/>
  <c r="DO664" i="1"/>
  <c r="DP661" i="1"/>
  <c r="DO656" i="1"/>
  <c r="DO585" i="1"/>
  <c r="DO523" i="1"/>
  <c r="DP514" i="1"/>
  <c r="DO491" i="1"/>
  <c r="DP482" i="1"/>
  <c r="DO459" i="1"/>
  <c r="DP450" i="1"/>
  <c r="DP442" i="1"/>
  <c r="DO433" i="1"/>
  <c r="DP410" i="1"/>
  <c r="DO399" i="1"/>
  <c r="DP394" i="1"/>
  <c r="DP374" i="1"/>
  <c r="DP362" i="1"/>
  <c r="DP354" i="1"/>
  <c r="DP342" i="1"/>
  <c r="DO337" i="1"/>
  <c r="DO329" i="1"/>
  <c r="DO321" i="1"/>
  <c r="DO313" i="1"/>
  <c r="DO300" i="1"/>
  <c r="DO292" i="1"/>
  <c r="DP283" i="1"/>
  <c r="DP277" i="1"/>
  <c r="DP274" i="1"/>
  <c r="DO197" i="1"/>
  <c r="DO192" i="1"/>
  <c r="DO181" i="1"/>
  <c r="DP67" i="1"/>
  <c r="DO41" i="1"/>
  <c r="DO27" i="1"/>
  <c r="DP27" i="1"/>
  <c r="DP811" i="1"/>
  <c r="DP803" i="1"/>
  <c r="DP795" i="1"/>
  <c r="DP787" i="1"/>
  <c r="DP779" i="1"/>
  <c r="DP771" i="1"/>
  <c r="DP763" i="1"/>
  <c r="DP755" i="1"/>
  <c r="DP747" i="1"/>
  <c r="DP739" i="1"/>
  <c r="DP733" i="1"/>
  <c r="DP727" i="1"/>
  <c r="DP707" i="1"/>
  <c r="DP701" i="1"/>
  <c r="DP695" i="1"/>
  <c r="DP675" i="1"/>
  <c r="DP669" i="1"/>
  <c r="DP663" i="1"/>
  <c r="DP649" i="1"/>
  <c r="DP641" i="1"/>
  <c r="DP633" i="1"/>
  <c r="DP625" i="1"/>
  <c r="DP617" i="1"/>
  <c r="DP609" i="1"/>
  <c r="DP601" i="1"/>
  <c r="DP593" i="1"/>
  <c r="DP584" i="1"/>
  <c r="DP579" i="1"/>
  <c r="DP575" i="1"/>
  <c r="DP571" i="1"/>
  <c r="DP567" i="1"/>
  <c r="DP563" i="1"/>
  <c r="DP559" i="1"/>
  <c r="DP555" i="1"/>
  <c r="DP551" i="1"/>
  <c r="DP547" i="1"/>
  <c r="DP543" i="1"/>
  <c r="DP539" i="1"/>
  <c r="DP535" i="1"/>
  <c r="DP531" i="1"/>
  <c r="DP527" i="1"/>
  <c r="DP522" i="1"/>
  <c r="DP517" i="1"/>
  <c r="DO513" i="1"/>
  <c r="DO505" i="1"/>
  <c r="DO497" i="1"/>
  <c r="DP490" i="1"/>
  <c r="DP485" i="1"/>
  <c r="DO481" i="1"/>
  <c r="DO473" i="1"/>
  <c r="DO465" i="1"/>
  <c r="DP458" i="1"/>
  <c r="DP453" i="1"/>
  <c r="DO449" i="1"/>
  <c r="DO425" i="1"/>
  <c r="DO409" i="1"/>
  <c r="DP402" i="1"/>
  <c r="DP398" i="1"/>
  <c r="DO385" i="1"/>
  <c r="DO361" i="1"/>
  <c r="DO345" i="1"/>
  <c r="DP303" i="1"/>
  <c r="DP289" i="1"/>
  <c r="DP285" i="1"/>
  <c r="DP279" i="1"/>
  <c r="DP275" i="1"/>
  <c r="DP266" i="1"/>
  <c r="DP249" i="1"/>
  <c r="DP233" i="1"/>
  <c r="DP217" i="1"/>
  <c r="DP201" i="1"/>
  <c r="DP190" i="1"/>
  <c r="DP180" i="1"/>
  <c r="DP140" i="1"/>
  <c r="DP132" i="1"/>
  <c r="DP124" i="1"/>
  <c r="DP116" i="1"/>
  <c r="DP108" i="1"/>
  <c r="DP100" i="1"/>
  <c r="DP92" i="1"/>
  <c r="DP84" i="1"/>
  <c r="DP76" i="1"/>
  <c r="DP71" i="1"/>
  <c r="DP64" i="1"/>
  <c r="DP44" i="1"/>
  <c r="DP39" i="1"/>
  <c r="DP26" i="1"/>
  <c r="DO35" i="1"/>
  <c r="DP35" i="1"/>
  <c r="DP731" i="1"/>
  <c r="DP715" i="1"/>
  <c r="DP699" i="1"/>
  <c r="DP683" i="1"/>
  <c r="DP667" i="1"/>
  <c r="DP735" i="1"/>
  <c r="DP719" i="1"/>
  <c r="DP703" i="1"/>
  <c r="DP687" i="1"/>
  <c r="DP671" i="1"/>
  <c r="DP655" i="1"/>
  <c r="DP580" i="1"/>
  <c r="DP576" i="1"/>
  <c r="DP572" i="1"/>
  <c r="DP568" i="1"/>
  <c r="DP564" i="1"/>
  <c r="DP560" i="1"/>
  <c r="DP556" i="1"/>
  <c r="DP552" i="1"/>
  <c r="DP548" i="1"/>
  <c r="DP544" i="1"/>
  <c r="DP540" i="1"/>
  <c r="DP536" i="1"/>
  <c r="DP532" i="1"/>
  <c r="DP528" i="1"/>
  <c r="DP524" i="1"/>
  <c r="DO510" i="1"/>
  <c r="DP501" i="1"/>
  <c r="DP492" i="1"/>
  <c r="DO478" i="1"/>
  <c r="DP469" i="1"/>
  <c r="DP460" i="1"/>
  <c r="DO436" i="1"/>
  <c r="DP436" i="1"/>
  <c r="DP422" i="1"/>
  <c r="DO421" i="1"/>
  <c r="DP421" i="1"/>
  <c r="DO404" i="1"/>
  <c r="DP404" i="1"/>
  <c r="DP390" i="1"/>
  <c r="DO389" i="1"/>
  <c r="DP389" i="1"/>
  <c r="DO372" i="1"/>
  <c r="DP372" i="1"/>
  <c r="DP358" i="1"/>
  <c r="DO357" i="1"/>
  <c r="DP357" i="1"/>
  <c r="DO340" i="1"/>
  <c r="DP340" i="1"/>
  <c r="DO336" i="1"/>
  <c r="DP336" i="1"/>
  <c r="DO332" i="1"/>
  <c r="DP332" i="1"/>
  <c r="DO328" i="1"/>
  <c r="DP328" i="1"/>
  <c r="DO324" i="1"/>
  <c r="DP324" i="1"/>
  <c r="DO320" i="1"/>
  <c r="DP320" i="1"/>
  <c r="DO316" i="1"/>
  <c r="DP316" i="1"/>
  <c r="DO312" i="1"/>
  <c r="DP312" i="1"/>
  <c r="DO308" i="1"/>
  <c r="DP308" i="1"/>
  <c r="DP298" i="1"/>
  <c r="DO298" i="1"/>
  <c r="DP516" i="1"/>
  <c r="DP493" i="1"/>
  <c r="DP484" i="1"/>
  <c r="DP461" i="1"/>
  <c r="DP446" i="1"/>
  <c r="DO445" i="1"/>
  <c r="DP445" i="1"/>
  <c r="DO428" i="1"/>
  <c r="DP428" i="1"/>
  <c r="DP414" i="1"/>
  <c r="DO413" i="1"/>
  <c r="DP413" i="1"/>
  <c r="DO396" i="1"/>
  <c r="DP396" i="1"/>
  <c r="DP382" i="1"/>
  <c r="DO381" i="1"/>
  <c r="DP381" i="1"/>
  <c r="DO364" i="1"/>
  <c r="DP364" i="1"/>
  <c r="DP350" i="1"/>
  <c r="DO349" i="1"/>
  <c r="DP349" i="1"/>
  <c r="DO254" i="1"/>
  <c r="DP254" i="1"/>
  <c r="DO238" i="1"/>
  <c r="DP238" i="1"/>
  <c r="DO222" i="1"/>
  <c r="DP222" i="1"/>
  <c r="DO206" i="1"/>
  <c r="DP206" i="1"/>
  <c r="DO452" i="1"/>
  <c r="DP452" i="1"/>
  <c r="DO437" i="1"/>
  <c r="DP437" i="1"/>
  <c r="DO420" i="1"/>
  <c r="DP420" i="1"/>
  <c r="DO405" i="1"/>
  <c r="DP405" i="1"/>
  <c r="DO388" i="1"/>
  <c r="DP388" i="1"/>
  <c r="DO373" i="1"/>
  <c r="DP373" i="1"/>
  <c r="DO356" i="1"/>
  <c r="DP356" i="1"/>
  <c r="DO341" i="1"/>
  <c r="DP341" i="1"/>
  <c r="DO338" i="1"/>
  <c r="DP338" i="1"/>
  <c r="DO334" i="1"/>
  <c r="DP334" i="1"/>
  <c r="DO330" i="1"/>
  <c r="DP330" i="1"/>
  <c r="DO326" i="1"/>
  <c r="DP326" i="1"/>
  <c r="DO322" i="1"/>
  <c r="DP322" i="1"/>
  <c r="DO318" i="1"/>
  <c r="DP318" i="1"/>
  <c r="DO314" i="1"/>
  <c r="DP314" i="1"/>
  <c r="DO310" i="1"/>
  <c r="DP310" i="1"/>
  <c r="DO306" i="1"/>
  <c r="DP306" i="1"/>
  <c r="DO164" i="1"/>
  <c r="DP164" i="1"/>
  <c r="DO162" i="1"/>
  <c r="DP162" i="1"/>
  <c r="DO444" i="1"/>
  <c r="DP444" i="1"/>
  <c r="DO429" i="1"/>
  <c r="DP429" i="1"/>
  <c r="DO412" i="1"/>
  <c r="DP412" i="1"/>
  <c r="DO397" i="1"/>
  <c r="DP397" i="1"/>
  <c r="DO380" i="1"/>
  <c r="DP380" i="1"/>
  <c r="DO365" i="1"/>
  <c r="DP365" i="1"/>
  <c r="DO348" i="1"/>
  <c r="DP348" i="1"/>
  <c r="DP147" i="1"/>
  <c r="DO147" i="1"/>
  <c r="DP16" i="1"/>
  <c r="DP520" i="1"/>
  <c r="DP512" i="1"/>
  <c r="DP504" i="1"/>
  <c r="DP496" i="1"/>
  <c r="DP488" i="1"/>
  <c r="DP480" i="1"/>
  <c r="DP472" i="1"/>
  <c r="DP464" i="1"/>
  <c r="DP456" i="1"/>
  <c r="DP448" i="1"/>
  <c r="DP440" i="1"/>
  <c r="DP432" i="1"/>
  <c r="DP424" i="1"/>
  <c r="DP416" i="1"/>
  <c r="DP408" i="1"/>
  <c r="DP400" i="1"/>
  <c r="DP392" i="1"/>
  <c r="DP384" i="1"/>
  <c r="DP376" i="1"/>
  <c r="DP368" i="1"/>
  <c r="DP360" i="1"/>
  <c r="DP352" i="1"/>
  <c r="DP344" i="1"/>
  <c r="DO305" i="1"/>
  <c r="DP305" i="1"/>
  <c r="DO297" i="1"/>
  <c r="DP297" i="1"/>
  <c r="DP294" i="1"/>
  <c r="DP286" i="1"/>
  <c r="DP278" i="1"/>
  <c r="DP270" i="1"/>
  <c r="DP262" i="1"/>
  <c r="DO250" i="1"/>
  <c r="DP250" i="1"/>
  <c r="DO234" i="1"/>
  <c r="DP234" i="1"/>
  <c r="DO218" i="1"/>
  <c r="DP218" i="1"/>
  <c r="DO202" i="1"/>
  <c r="DP202" i="1"/>
  <c r="DO196" i="1"/>
  <c r="DP196" i="1"/>
  <c r="DO194" i="1"/>
  <c r="DP194" i="1"/>
  <c r="DP179" i="1"/>
  <c r="DO179" i="1"/>
  <c r="DO301" i="1"/>
  <c r="DP301" i="1"/>
  <c r="DO258" i="1"/>
  <c r="DP258" i="1"/>
  <c r="DO242" i="1"/>
  <c r="DP242" i="1"/>
  <c r="DO226" i="1"/>
  <c r="DP226" i="1"/>
  <c r="DO210" i="1"/>
  <c r="DP210" i="1"/>
  <c r="DP299" i="1"/>
  <c r="DO246" i="1"/>
  <c r="DP246" i="1"/>
  <c r="DO230" i="1"/>
  <c r="DP230" i="1"/>
  <c r="DO214" i="1"/>
  <c r="DP214" i="1"/>
  <c r="DP23" i="1"/>
  <c r="DP20" i="1"/>
  <c r="DO259" i="1"/>
  <c r="DO255" i="1"/>
  <c r="DO251" i="1"/>
  <c r="DO247" i="1"/>
  <c r="DO243" i="1"/>
  <c r="DO239" i="1"/>
  <c r="DO235" i="1"/>
  <c r="DO231" i="1"/>
  <c r="DO227" i="1"/>
  <c r="DO223" i="1"/>
  <c r="DO219" i="1"/>
  <c r="DO215" i="1"/>
  <c r="DO211" i="1"/>
  <c r="DO207" i="1"/>
  <c r="DO203" i="1"/>
  <c r="DP188" i="1"/>
  <c r="DP187" i="1"/>
  <c r="DO187" i="1"/>
  <c r="DO170" i="1"/>
  <c r="DP170" i="1"/>
  <c r="DP156" i="1"/>
  <c r="DP155" i="1"/>
  <c r="DO155" i="1"/>
  <c r="DO24" i="1"/>
  <c r="DP24" i="1"/>
  <c r="DO186" i="1"/>
  <c r="DP186" i="1"/>
  <c r="DP171" i="1"/>
  <c r="DO171" i="1"/>
  <c r="DO154" i="1"/>
  <c r="DP154" i="1"/>
  <c r="DO72" i="1"/>
  <c r="DP72" i="1"/>
  <c r="DO56" i="1"/>
  <c r="DP56" i="1"/>
  <c r="DO40" i="1"/>
  <c r="DP40" i="1"/>
  <c r="DP19" i="1"/>
  <c r="DO21" i="1"/>
  <c r="DP195" i="1"/>
  <c r="DO195" i="1"/>
  <c r="DO178" i="1"/>
  <c r="DP178" i="1"/>
  <c r="DP163" i="1"/>
  <c r="DO163" i="1"/>
  <c r="DO146" i="1"/>
  <c r="DP146" i="1"/>
  <c r="DO68" i="1"/>
  <c r="DP68" i="1"/>
  <c r="DO52" i="1"/>
  <c r="DP52" i="1"/>
  <c r="DO36" i="1"/>
  <c r="DP36" i="1"/>
  <c r="DP25" i="1"/>
  <c r="DP21" i="1"/>
  <c r="DO19" i="1"/>
  <c r="DO25" i="1"/>
  <c r="DO20" i="1"/>
  <c r="DP15" i="1"/>
  <c r="DO23" i="1"/>
  <c r="DP22" i="1"/>
  <c r="DP18" i="1"/>
  <c r="DO22" i="1"/>
  <c r="DO18" i="1"/>
  <c r="DE13" i="1"/>
  <c r="DE14" i="1"/>
  <c r="DE15" i="1"/>
  <c r="DE16" i="1"/>
  <c r="DH16" i="1" s="1"/>
  <c r="DE17" i="1"/>
  <c r="DE18" i="1"/>
  <c r="DE19" i="1"/>
  <c r="DD17" i="1" s="1"/>
  <c r="DE20" i="1"/>
  <c r="DE21" i="1"/>
  <c r="DE22" i="1"/>
  <c r="DE23" i="1"/>
  <c r="DE24" i="1"/>
  <c r="DE25" i="1"/>
  <c r="DE26" i="1"/>
  <c r="DE27" i="1"/>
  <c r="DE28" i="1"/>
  <c r="DE29" i="1"/>
  <c r="DE30" i="1"/>
  <c r="DE31" i="1"/>
  <c r="DE32" i="1"/>
  <c r="DE33" i="1"/>
  <c r="DE34" i="1"/>
  <c r="DE35" i="1"/>
  <c r="DE36" i="1"/>
  <c r="DE37" i="1"/>
  <c r="DE38" i="1"/>
  <c r="DE39" i="1"/>
  <c r="DE40" i="1"/>
  <c r="DE41" i="1"/>
  <c r="DE42" i="1"/>
  <c r="DE43" i="1"/>
  <c r="DE44" i="1"/>
  <c r="DE45" i="1"/>
  <c r="DE46" i="1"/>
  <c r="DE47" i="1"/>
  <c r="DE48" i="1"/>
  <c r="DE49" i="1"/>
  <c r="DE50" i="1"/>
  <c r="DE51" i="1"/>
  <c r="DE52" i="1"/>
  <c r="DE53" i="1"/>
  <c r="DE54" i="1"/>
  <c r="DE55" i="1"/>
  <c r="DE56" i="1"/>
  <c r="DE57" i="1"/>
  <c r="DE58" i="1"/>
  <c r="DE59" i="1"/>
  <c r="DE60" i="1"/>
  <c r="DE61" i="1"/>
  <c r="DE62" i="1"/>
  <c r="DE63" i="1"/>
  <c r="DE64" i="1"/>
  <c r="DE65" i="1"/>
  <c r="DE66" i="1"/>
  <c r="DE67" i="1"/>
  <c r="DE68" i="1"/>
  <c r="DE69" i="1"/>
  <c r="DE70" i="1"/>
  <c r="DE71" i="1"/>
  <c r="DE72" i="1"/>
  <c r="DE73" i="1"/>
  <c r="DE74" i="1"/>
  <c r="DE75" i="1"/>
  <c r="DE76" i="1"/>
  <c r="DE77" i="1"/>
  <c r="DE78" i="1"/>
  <c r="DE79" i="1"/>
  <c r="DE80" i="1"/>
  <c r="DE81" i="1"/>
  <c r="DE82" i="1"/>
  <c r="DE83" i="1"/>
  <c r="DE84" i="1"/>
  <c r="DE85" i="1"/>
  <c r="DE86" i="1"/>
  <c r="DE87" i="1"/>
  <c r="DE88" i="1"/>
  <c r="DE89" i="1"/>
  <c r="DE90" i="1"/>
  <c r="DE91" i="1"/>
  <c r="DE92" i="1"/>
  <c r="DE93" i="1"/>
  <c r="DE94" i="1"/>
  <c r="DE95" i="1"/>
  <c r="DE96" i="1"/>
  <c r="DE97" i="1"/>
  <c r="DE98" i="1"/>
  <c r="DE99" i="1"/>
  <c r="DE100" i="1"/>
  <c r="DE101" i="1"/>
  <c r="DE102" i="1"/>
  <c r="DE103" i="1"/>
  <c r="DE104" i="1"/>
  <c r="DE105" i="1"/>
  <c r="DE106" i="1"/>
  <c r="DE107" i="1"/>
  <c r="DE108" i="1"/>
  <c r="DE109" i="1"/>
  <c r="DE110" i="1"/>
  <c r="DE111" i="1"/>
  <c r="DE112" i="1"/>
  <c r="DE113" i="1"/>
  <c r="DE114" i="1"/>
  <c r="DE115" i="1"/>
  <c r="DE116" i="1"/>
  <c r="DE117" i="1"/>
  <c r="DE118" i="1"/>
  <c r="DE119" i="1"/>
  <c r="DE120" i="1"/>
  <c r="DE121" i="1"/>
  <c r="DE122" i="1"/>
  <c r="DE123" i="1"/>
  <c r="DE124" i="1"/>
  <c r="DE125" i="1"/>
  <c r="DE126" i="1"/>
  <c r="DE127" i="1"/>
  <c r="DE128" i="1"/>
  <c r="DE129" i="1"/>
  <c r="DE130" i="1"/>
  <c r="DE131" i="1"/>
  <c r="DE132" i="1"/>
  <c r="DE133" i="1"/>
  <c r="DE134" i="1"/>
  <c r="DE135" i="1"/>
  <c r="DE136" i="1"/>
  <c r="DE137" i="1"/>
  <c r="DE138" i="1"/>
  <c r="DE139" i="1"/>
  <c r="DE140" i="1"/>
  <c r="DE141" i="1"/>
  <c r="DE142" i="1"/>
  <c r="DE143" i="1"/>
  <c r="DE144" i="1"/>
  <c r="DE145" i="1"/>
  <c r="DE146" i="1"/>
  <c r="DE147" i="1"/>
  <c r="DE148" i="1"/>
  <c r="DE149" i="1"/>
  <c r="DE150" i="1"/>
  <c r="DE151" i="1"/>
  <c r="DE152" i="1"/>
  <c r="DE153" i="1"/>
  <c r="DE154" i="1"/>
  <c r="DE155" i="1"/>
  <c r="DE156" i="1"/>
  <c r="DE157" i="1"/>
  <c r="DE158" i="1"/>
  <c r="DE159" i="1"/>
  <c r="DE160" i="1"/>
  <c r="DE161" i="1"/>
  <c r="DE162" i="1"/>
  <c r="DE163" i="1"/>
  <c r="DE164" i="1"/>
  <c r="DE165" i="1"/>
  <c r="DE166" i="1"/>
  <c r="DE167" i="1"/>
  <c r="DE168" i="1"/>
  <c r="DE169" i="1"/>
  <c r="DE170" i="1"/>
  <c r="DE171" i="1"/>
  <c r="DE172" i="1"/>
  <c r="DE173" i="1"/>
  <c r="DE174" i="1"/>
  <c r="DE175" i="1"/>
  <c r="DE176" i="1"/>
  <c r="DE177" i="1"/>
  <c r="DE178" i="1"/>
  <c r="DE179" i="1"/>
  <c r="DE180" i="1"/>
  <c r="DE181" i="1"/>
  <c r="DE182" i="1"/>
  <c r="DE183" i="1"/>
  <c r="DE184" i="1"/>
  <c r="DE185" i="1"/>
  <c r="DE186" i="1"/>
  <c r="DE187" i="1"/>
  <c r="DE188" i="1"/>
  <c r="DE189" i="1"/>
  <c r="DE190" i="1"/>
  <c r="DE191" i="1"/>
  <c r="DE192" i="1"/>
  <c r="DE193" i="1"/>
  <c r="DE194" i="1"/>
  <c r="DE195" i="1"/>
  <c r="DE196" i="1"/>
  <c r="DE197" i="1"/>
  <c r="DE198" i="1"/>
  <c r="DE199" i="1"/>
  <c r="DE200" i="1"/>
  <c r="DE201" i="1"/>
  <c r="DE202" i="1"/>
  <c r="DE203" i="1"/>
  <c r="DE204" i="1"/>
  <c r="DE205" i="1"/>
  <c r="DE206" i="1"/>
  <c r="DE207" i="1"/>
  <c r="DE208" i="1"/>
  <c r="DE209" i="1"/>
  <c r="DE210" i="1"/>
  <c r="DE211" i="1"/>
  <c r="DE212" i="1"/>
  <c r="DE213" i="1"/>
  <c r="DE214" i="1"/>
  <c r="DE215" i="1"/>
  <c r="DE216" i="1"/>
  <c r="DE217" i="1"/>
  <c r="DE218" i="1"/>
  <c r="DE219" i="1"/>
  <c r="DE220" i="1"/>
  <c r="DE221" i="1"/>
  <c r="DE222" i="1"/>
  <c r="DE223" i="1"/>
  <c r="DE224" i="1"/>
  <c r="DE225" i="1"/>
  <c r="DE226" i="1"/>
  <c r="DE227" i="1"/>
  <c r="DE228" i="1"/>
  <c r="DE229" i="1"/>
  <c r="DE230" i="1"/>
  <c r="DE231" i="1"/>
  <c r="DE232" i="1"/>
  <c r="DE233" i="1"/>
  <c r="DE234" i="1"/>
  <c r="DE235" i="1"/>
  <c r="DE236" i="1"/>
  <c r="DE237" i="1"/>
  <c r="DE238" i="1"/>
  <c r="DE239" i="1"/>
  <c r="DE240" i="1"/>
  <c r="DE241" i="1"/>
  <c r="DE242" i="1"/>
  <c r="DE243" i="1"/>
  <c r="DE244" i="1"/>
  <c r="DE245" i="1"/>
  <c r="DE246" i="1"/>
  <c r="DE247" i="1"/>
  <c r="DE248" i="1"/>
  <c r="DE249" i="1"/>
  <c r="DE250" i="1"/>
  <c r="DE251" i="1"/>
  <c r="DE252" i="1"/>
  <c r="DE253" i="1"/>
  <c r="DE254" i="1"/>
  <c r="DE255" i="1"/>
  <c r="DE256" i="1"/>
  <c r="DE257" i="1"/>
  <c r="DE258" i="1"/>
  <c r="DE259" i="1"/>
  <c r="DE260" i="1"/>
  <c r="DE261" i="1"/>
  <c r="DE262" i="1"/>
  <c r="DE263" i="1"/>
  <c r="DE264" i="1"/>
  <c r="DE265" i="1"/>
  <c r="DE266" i="1"/>
  <c r="DE267" i="1"/>
  <c r="DE268" i="1"/>
  <c r="DE269" i="1"/>
  <c r="DE270" i="1"/>
  <c r="DE271" i="1"/>
  <c r="DE272" i="1"/>
  <c r="DE273" i="1"/>
  <c r="DE274" i="1"/>
  <c r="DE275" i="1"/>
  <c r="DE276" i="1"/>
  <c r="DE277" i="1"/>
  <c r="DE278" i="1"/>
  <c r="DE279" i="1"/>
  <c r="DE280" i="1"/>
  <c r="DE281" i="1"/>
  <c r="DE282" i="1"/>
  <c r="DE283" i="1"/>
  <c r="DE284" i="1"/>
  <c r="DE285" i="1"/>
  <c r="DE286" i="1"/>
  <c r="DE287" i="1"/>
  <c r="DE288" i="1"/>
  <c r="DE289" i="1"/>
  <c r="DE290" i="1"/>
  <c r="DE291" i="1"/>
  <c r="DE292" i="1"/>
  <c r="DE293" i="1"/>
  <c r="DE294" i="1"/>
  <c r="DE295" i="1"/>
  <c r="DE296" i="1"/>
  <c r="DE297" i="1"/>
  <c r="DE298" i="1"/>
  <c r="DE299" i="1"/>
  <c r="DE300" i="1"/>
  <c r="DE301" i="1"/>
  <c r="DE302" i="1"/>
  <c r="DE303" i="1"/>
  <c r="DE304" i="1"/>
  <c r="DE305" i="1"/>
  <c r="DE306" i="1"/>
  <c r="DE307" i="1"/>
  <c r="DE308" i="1"/>
  <c r="DE309" i="1"/>
  <c r="DE310" i="1"/>
  <c r="DE311" i="1"/>
  <c r="DE312" i="1"/>
  <c r="DE313" i="1"/>
  <c r="DE314" i="1"/>
  <c r="DE315" i="1"/>
  <c r="DE316" i="1"/>
  <c r="DE317" i="1"/>
  <c r="DE318" i="1"/>
  <c r="DE319" i="1"/>
  <c r="DE320" i="1"/>
  <c r="DE321" i="1"/>
  <c r="DE322" i="1"/>
  <c r="DE323" i="1"/>
  <c r="DE324" i="1"/>
  <c r="DE325" i="1"/>
  <c r="DE326" i="1"/>
  <c r="DE327" i="1"/>
  <c r="DE328" i="1"/>
  <c r="DE329" i="1"/>
  <c r="DE330" i="1"/>
  <c r="DE331" i="1"/>
  <c r="DE332" i="1"/>
  <c r="DE333" i="1"/>
  <c r="DE334" i="1"/>
  <c r="DE335" i="1"/>
  <c r="DE336" i="1"/>
  <c r="DE337" i="1"/>
  <c r="DE338" i="1"/>
  <c r="DE339" i="1"/>
  <c r="DE340" i="1"/>
  <c r="DE341" i="1"/>
  <c r="DE342" i="1"/>
  <c r="DE343" i="1"/>
  <c r="DE344" i="1"/>
  <c r="DE345" i="1"/>
  <c r="DE346" i="1"/>
  <c r="DE347" i="1"/>
  <c r="DE348" i="1"/>
  <c r="DE349" i="1"/>
  <c r="DE350" i="1"/>
  <c r="DE351" i="1"/>
  <c r="DE352" i="1"/>
  <c r="DE353" i="1"/>
  <c r="DE354" i="1"/>
  <c r="DE355" i="1"/>
  <c r="DE356" i="1"/>
  <c r="DE357" i="1"/>
  <c r="DE358" i="1"/>
  <c r="DE359" i="1"/>
  <c r="DE360" i="1"/>
  <c r="DE361" i="1"/>
  <c r="DE362" i="1"/>
  <c r="DE363" i="1"/>
  <c r="DE364" i="1"/>
  <c r="DE365" i="1"/>
  <c r="DE366" i="1"/>
  <c r="DE367" i="1"/>
  <c r="DE368" i="1"/>
  <c r="DE369" i="1"/>
  <c r="DE370" i="1"/>
  <c r="DE371" i="1"/>
  <c r="DE372" i="1"/>
  <c r="DE373" i="1"/>
  <c r="DE374" i="1"/>
  <c r="DE375" i="1"/>
  <c r="DE376" i="1"/>
  <c r="DE377" i="1"/>
  <c r="DE378" i="1"/>
  <c r="DE379" i="1"/>
  <c r="DE380" i="1"/>
  <c r="DE381" i="1"/>
  <c r="DE382" i="1"/>
  <c r="DE383" i="1"/>
  <c r="DE384" i="1"/>
  <c r="DE385" i="1"/>
  <c r="DE386" i="1"/>
  <c r="DE387" i="1"/>
  <c r="DE388" i="1"/>
  <c r="DE389" i="1"/>
  <c r="DE390" i="1"/>
  <c r="DE391" i="1"/>
  <c r="DE392" i="1"/>
  <c r="DE393" i="1"/>
  <c r="DE394" i="1"/>
  <c r="DE395" i="1"/>
  <c r="DE396" i="1"/>
  <c r="DE397" i="1"/>
  <c r="DE398" i="1"/>
  <c r="DE399" i="1"/>
  <c r="DE400" i="1"/>
  <c r="DE401" i="1"/>
  <c r="DE402" i="1"/>
  <c r="DE403" i="1"/>
  <c r="DE404" i="1"/>
  <c r="DE405" i="1"/>
  <c r="DE406" i="1"/>
  <c r="DE407" i="1"/>
  <c r="DE408" i="1"/>
  <c r="DE409" i="1"/>
  <c r="DE410" i="1"/>
  <c r="DE411" i="1"/>
  <c r="DE412" i="1"/>
  <c r="DE413" i="1"/>
  <c r="DE414" i="1"/>
  <c r="DE415" i="1"/>
  <c r="DE416" i="1"/>
  <c r="DE417" i="1"/>
  <c r="DE418" i="1"/>
  <c r="DE419" i="1"/>
  <c r="DE420" i="1"/>
  <c r="DE421" i="1"/>
  <c r="DE422" i="1"/>
  <c r="DE423" i="1"/>
  <c r="DE424" i="1"/>
  <c r="DE425" i="1"/>
  <c r="DE426" i="1"/>
  <c r="DE427" i="1"/>
  <c r="DE428" i="1"/>
  <c r="DE429" i="1"/>
  <c r="DE430" i="1"/>
  <c r="DE431" i="1"/>
  <c r="DE432" i="1"/>
  <c r="DE433" i="1"/>
  <c r="DE434" i="1"/>
  <c r="DE435" i="1"/>
  <c r="DE436" i="1"/>
  <c r="DE437" i="1"/>
  <c r="DE438" i="1"/>
  <c r="DE439" i="1"/>
  <c r="DE440" i="1"/>
  <c r="DE441" i="1"/>
  <c r="DE442" i="1"/>
  <c r="DE443" i="1"/>
  <c r="DE444" i="1"/>
  <c r="DE445" i="1"/>
  <c r="DE446" i="1"/>
  <c r="DE447" i="1"/>
  <c r="DE448" i="1"/>
  <c r="DE449" i="1"/>
  <c r="DE450" i="1"/>
  <c r="DE451" i="1"/>
  <c r="DE452" i="1"/>
  <c r="DE453" i="1"/>
  <c r="DE454" i="1"/>
  <c r="DE455" i="1"/>
  <c r="DE456" i="1"/>
  <c r="DE457" i="1"/>
  <c r="DE458" i="1"/>
  <c r="DE459" i="1"/>
  <c r="DE460" i="1"/>
  <c r="DE461" i="1"/>
  <c r="DE462" i="1"/>
  <c r="DE463" i="1"/>
  <c r="DE464" i="1"/>
  <c r="DE465" i="1"/>
  <c r="DE466" i="1"/>
  <c r="DE467" i="1"/>
  <c r="DE468" i="1"/>
  <c r="DE469" i="1"/>
  <c r="DE470" i="1"/>
  <c r="DE471" i="1"/>
  <c r="DE472" i="1"/>
  <c r="DE473" i="1"/>
  <c r="DE474" i="1"/>
  <c r="DE475" i="1"/>
  <c r="DE476" i="1"/>
  <c r="DE477" i="1"/>
  <c r="DE478" i="1"/>
  <c r="DE479" i="1"/>
  <c r="DE480" i="1"/>
  <c r="DE481" i="1"/>
  <c r="DE482" i="1"/>
  <c r="DE483" i="1"/>
  <c r="DE484" i="1"/>
  <c r="DE485" i="1"/>
  <c r="DE486" i="1"/>
  <c r="DE487" i="1"/>
  <c r="DE488" i="1"/>
  <c r="DE489" i="1"/>
  <c r="DE490" i="1"/>
  <c r="DE491" i="1"/>
  <c r="DE492" i="1"/>
  <c r="DE493" i="1"/>
  <c r="DE494" i="1"/>
  <c r="DE495" i="1"/>
  <c r="DE496" i="1"/>
  <c r="DE497" i="1"/>
  <c r="DE498" i="1"/>
  <c r="DE499" i="1"/>
  <c r="DE500" i="1"/>
  <c r="DE501" i="1"/>
  <c r="DE502" i="1"/>
  <c r="DE503" i="1"/>
  <c r="DE504" i="1"/>
  <c r="DE505" i="1"/>
  <c r="DE506" i="1"/>
  <c r="DE507" i="1"/>
  <c r="DE508" i="1"/>
  <c r="DE509" i="1"/>
  <c r="DE510" i="1"/>
  <c r="DE511" i="1"/>
  <c r="DE512" i="1"/>
  <c r="DE513" i="1"/>
  <c r="DE514" i="1"/>
  <c r="DE515" i="1"/>
  <c r="DE516" i="1"/>
  <c r="DE517" i="1"/>
  <c r="DE518" i="1"/>
  <c r="DE519" i="1"/>
  <c r="DE520" i="1"/>
  <c r="DE521" i="1"/>
  <c r="DE522" i="1"/>
  <c r="DE523" i="1"/>
  <c r="DE524" i="1"/>
  <c r="DE525" i="1"/>
  <c r="DE526" i="1"/>
  <c r="DE527" i="1"/>
  <c r="DE528" i="1"/>
  <c r="DE529" i="1"/>
  <c r="DE530" i="1"/>
  <c r="DE531" i="1"/>
  <c r="DE532" i="1"/>
  <c r="DE533" i="1"/>
  <c r="DE534" i="1"/>
  <c r="DE535" i="1"/>
  <c r="DE536" i="1"/>
  <c r="DE537" i="1"/>
  <c r="DE538" i="1"/>
  <c r="DE539" i="1"/>
  <c r="DE540" i="1"/>
  <c r="DE541" i="1"/>
  <c r="DE542" i="1"/>
  <c r="DE543" i="1"/>
  <c r="DE544" i="1"/>
  <c r="DE545" i="1"/>
  <c r="DE546" i="1"/>
  <c r="DE547" i="1"/>
  <c r="DE548" i="1"/>
  <c r="DE549" i="1"/>
  <c r="DE550" i="1"/>
  <c r="DE551" i="1"/>
  <c r="DE552" i="1"/>
  <c r="DE553" i="1"/>
  <c r="DE554" i="1"/>
  <c r="DE555" i="1"/>
  <c r="DE556" i="1"/>
  <c r="DE557" i="1"/>
  <c r="DE558" i="1"/>
  <c r="DE559" i="1"/>
  <c r="DE560" i="1"/>
  <c r="DE561" i="1"/>
  <c r="DE562" i="1"/>
  <c r="DE563" i="1"/>
  <c r="DE564" i="1"/>
  <c r="DE565" i="1"/>
  <c r="DE566" i="1"/>
  <c r="DE567" i="1"/>
  <c r="DE568" i="1"/>
  <c r="DE569" i="1"/>
  <c r="DE570" i="1"/>
  <c r="DE571" i="1"/>
  <c r="DE572" i="1"/>
  <c r="DE573" i="1"/>
  <c r="DE574" i="1"/>
  <c r="DE575" i="1"/>
  <c r="DE576" i="1"/>
  <c r="DE577" i="1"/>
  <c r="DE578" i="1"/>
  <c r="DE579" i="1"/>
  <c r="DE580" i="1"/>
  <c r="DE581" i="1"/>
  <c r="DE582" i="1"/>
  <c r="DE583" i="1"/>
  <c r="DE584" i="1"/>
  <c r="DE585" i="1"/>
  <c r="DE586" i="1"/>
  <c r="DE587" i="1"/>
  <c r="DE588" i="1"/>
  <c r="DE589" i="1"/>
  <c r="DE590" i="1"/>
  <c r="DE591" i="1"/>
  <c r="DE592" i="1"/>
  <c r="DE593" i="1"/>
  <c r="DE594" i="1"/>
  <c r="DE595" i="1"/>
  <c r="DE596" i="1"/>
  <c r="DE597" i="1"/>
  <c r="DE598" i="1"/>
  <c r="DE599" i="1"/>
  <c r="DE600" i="1"/>
  <c r="DE601" i="1"/>
  <c r="DE602" i="1"/>
  <c r="DE603" i="1"/>
  <c r="DE604" i="1"/>
  <c r="DE605" i="1"/>
  <c r="DE606" i="1"/>
  <c r="DE607" i="1"/>
  <c r="DE608" i="1"/>
  <c r="DE609" i="1"/>
  <c r="DE610" i="1"/>
  <c r="DE611" i="1"/>
  <c r="DE612" i="1"/>
  <c r="DE613" i="1"/>
  <c r="DE614" i="1"/>
  <c r="DE615" i="1"/>
  <c r="DE616" i="1"/>
  <c r="DE617" i="1"/>
  <c r="DE618" i="1"/>
  <c r="DE619" i="1"/>
  <c r="DE620" i="1"/>
  <c r="DE621" i="1"/>
  <c r="DE622" i="1"/>
  <c r="DE623" i="1"/>
  <c r="DE624" i="1"/>
  <c r="DE625" i="1"/>
  <c r="DE626" i="1"/>
  <c r="DE627" i="1"/>
  <c r="DE628" i="1"/>
  <c r="DE629" i="1"/>
  <c r="DE630" i="1"/>
  <c r="DE631" i="1"/>
  <c r="DE632" i="1"/>
  <c r="DE633" i="1"/>
  <c r="DE634" i="1"/>
  <c r="DE635" i="1"/>
  <c r="DE636" i="1"/>
  <c r="DE637" i="1"/>
  <c r="DE638" i="1"/>
  <c r="DE639" i="1"/>
  <c r="DE640" i="1"/>
  <c r="DE641" i="1"/>
  <c r="DE642" i="1"/>
  <c r="DE643" i="1"/>
  <c r="DE644" i="1"/>
  <c r="DE645" i="1"/>
  <c r="DE646" i="1"/>
  <c r="DE647" i="1"/>
  <c r="DE648" i="1"/>
  <c r="DE649" i="1"/>
  <c r="DE650" i="1"/>
  <c r="DE651" i="1"/>
  <c r="DE652" i="1"/>
  <c r="DE653" i="1"/>
  <c r="DE654" i="1"/>
  <c r="DE655" i="1"/>
  <c r="DE656" i="1"/>
  <c r="DE657" i="1"/>
  <c r="DE658" i="1"/>
  <c r="DE659" i="1"/>
  <c r="DE660" i="1"/>
  <c r="DE661" i="1"/>
  <c r="DE662" i="1"/>
  <c r="DE663" i="1"/>
  <c r="DE664" i="1"/>
  <c r="DE665" i="1"/>
  <c r="DE666" i="1"/>
  <c r="DE667" i="1"/>
  <c r="DE668" i="1"/>
  <c r="DE669" i="1"/>
  <c r="DE670" i="1"/>
  <c r="DE671" i="1"/>
  <c r="DE672" i="1"/>
  <c r="DE673" i="1"/>
  <c r="DE674" i="1"/>
  <c r="DE675" i="1"/>
  <c r="DE676" i="1"/>
  <c r="DE677" i="1"/>
  <c r="DE678" i="1"/>
  <c r="DE679" i="1"/>
  <c r="DE680" i="1"/>
  <c r="DE681" i="1"/>
  <c r="DE682" i="1"/>
  <c r="DE683" i="1"/>
  <c r="DE684" i="1"/>
  <c r="DE685" i="1"/>
  <c r="DE686" i="1"/>
  <c r="DE687" i="1"/>
  <c r="DE688" i="1"/>
  <c r="DE689" i="1"/>
  <c r="DE690" i="1"/>
  <c r="DE691" i="1"/>
  <c r="DE692" i="1"/>
  <c r="DE693" i="1"/>
  <c r="DE694" i="1"/>
  <c r="DE695" i="1"/>
  <c r="DE696" i="1"/>
  <c r="DE697" i="1"/>
  <c r="DE698" i="1"/>
  <c r="DE699" i="1"/>
  <c r="DE700" i="1"/>
  <c r="DE701" i="1"/>
  <c r="DE702" i="1"/>
  <c r="DE703" i="1"/>
  <c r="DE704" i="1"/>
  <c r="DE705" i="1"/>
  <c r="DE706" i="1"/>
  <c r="DE707" i="1"/>
  <c r="DE708" i="1"/>
  <c r="DE709" i="1"/>
  <c r="DE710" i="1"/>
  <c r="DE711" i="1"/>
  <c r="DE712" i="1"/>
  <c r="DE713" i="1"/>
  <c r="DE714" i="1"/>
  <c r="DE715" i="1"/>
  <c r="DE716" i="1"/>
  <c r="DE717" i="1"/>
  <c r="DE718" i="1"/>
  <c r="DE719" i="1"/>
  <c r="DE720" i="1"/>
  <c r="DE721" i="1"/>
  <c r="DE722" i="1"/>
  <c r="DE723" i="1"/>
  <c r="DE724" i="1"/>
  <c r="DE725" i="1"/>
  <c r="DE726" i="1"/>
  <c r="DE727" i="1"/>
  <c r="DE728" i="1"/>
  <c r="DE729" i="1"/>
  <c r="DE730" i="1"/>
  <c r="DE731" i="1"/>
  <c r="DE732" i="1"/>
  <c r="DE733" i="1"/>
  <c r="DE734" i="1"/>
  <c r="DE735" i="1"/>
  <c r="DE736" i="1"/>
  <c r="DE737" i="1"/>
  <c r="DE738" i="1"/>
  <c r="DE739" i="1"/>
  <c r="DE740" i="1"/>
  <c r="DE741" i="1"/>
  <c r="DE742" i="1"/>
  <c r="DE743" i="1"/>
  <c r="DE744" i="1"/>
  <c r="DE745" i="1"/>
  <c r="DE746" i="1"/>
  <c r="DE747" i="1"/>
  <c r="DE748" i="1"/>
  <c r="DE749" i="1"/>
  <c r="DE750" i="1"/>
  <c r="DE751" i="1"/>
  <c r="DE752" i="1"/>
  <c r="DE753" i="1"/>
  <c r="DE754" i="1"/>
  <c r="DE755" i="1"/>
  <c r="DE756" i="1"/>
  <c r="DE757" i="1"/>
  <c r="DE758" i="1"/>
  <c r="DE759" i="1"/>
  <c r="DE760" i="1"/>
  <c r="DE761" i="1"/>
  <c r="DE762" i="1"/>
  <c r="DE763" i="1"/>
  <c r="DE764" i="1"/>
  <c r="DE765" i="1"/>
  <c r="DE766" i="1"/>
  <c r="DE767" i="1"/>
  <c r="DE768" i="1"/>
  <c r="DE769" i="1"/>
  <c r="DE770" i="1"/>
  <c r="DE771" i="1"/>
  <c r="DE772" i="1"/>
  <c r="DE773" i="1"/>
  <c r="DE774" i="1"/>
  <c r="DE775" i="1"/>
  <c r="DE776" i="1"/>
  <c r="DE777" i="1"/>
  <c r="DE778" i="1"/>
  <c r="DE779" i="1"/>
  <c r="DE780" i="1"/>
  <c r="DE781" i="1"/>
  <c r="DE782" i="1"/>
  <c r="DE783" i="1"/>
  <c r="DE784" i="1"/>
  <c r="DE785" i="1"/>
  <c r="DE786" i="1"/>
  <c r="DE787" i="1"/>
  <c r="DE788" i="1"/>
  <c r="DE789" i="1"/>
  <c r="DE790" i="1"/>
  <c r="DE791" i="1"/>
  <c r="DE792" i="1"/>
  <c r="DE793" i="1"/>
  <c r="DE794" i="1"/>
  <c r="DE795" i="1"/>
  <c r="DE796" i="1"/>
  <c r="DE797" i="1"/>
  <c r="DE798" i="1"/>
  <c r="DE799" i="1"/>
  <c r="DE800" i="1"/>
  <c r="DE801" i="1"/>
  <c r="DE802" i="1"/>
  <c r="DE803" i="1"/>
  <c r="DE804" i="1"/>
  <c r="DE805" i="1"/>
  <c r="DE806" i="1"/>
  <c r="DE807" i="1"/>
  <c r="DE808" i="1"/>
  <c r="DE809" i="1"/>
  <c r="DE810" i="1"/>
  <c r="DE811" i="1"/>
  <c r="DE812" i="1"/>
  <c r="DE12" i="1"/>
  <c r="DD22" i="1" s="1"/>
  <c r="DD14" i="1"/>
  <c r="DD15" i="1"/>
  <c r="DD16" i="1"/>
  <c r="DD19" i="1"/>
  <c r="DD20" i="1"/>
  <c r="DD21" i="1"/>
  <c r="DD23" i="1"/>
  <c r="DD24" i="1"/>
  <c r="DD25" i="1"/>
  <c r="DD26" i="1"/>
  <c r="DD27" i="1"/>
  <c r="DD28" i="1"/>
  <c r="DD29" i="1"/>
  <c r="DD30" i="1"/>
  <c r="DD31" i="1"/>
  <c r="DD32" i="1"/>
  <c r="DD33" i="1"/>
  <c r="DD34" i="1"/>
  <c r="DD35" i="1"/>
  <c r="DD36" i="1"/>
  <c r="DD37" i="1"/>
  <c r="DD38" i="1"/>
  <c r="DD39" i="1"/>
  <c r="DD40" i="1"/>
  <c r="DD41" i="1"/>
  <c r="DD42" i="1"/>
  <c r="DD43" i="1"/>
  <c r="DD44" i="1"/>
  <c r="DD45" i="1"/>
  <c r="DD46" i="1"/>
  <c r="DD47" i="1"/>
  <c r="DD48" i="1"/>
  <c r="DD49" i="1"/>
  <c r="DD50" i="1"/>
  <c r="DD51" i="1"/>
  <c r="DD52" i="1"/>
  <c r="DD53" i="1"/>
  <c r="DD54" i="1"/>
  <c r="DD55" i="1"/>
  <c r="DD56" i="1"/>
  <c r="DD57" i="1"/>
  <c r="DD58" i="1"/>
  <c r="DD59" i="1"/>
  <c r="DD60" i="1"/>
  <c r="DD61" i="1"/>
  <c r="DD62" i="1"/>
  <c r="DD63" i="1"/>
  <c r="DD64" i="1"/>
  <c r="DD65" i="1"/>
  <c r="DD66" i="1"/>
  <c r="DD67" i="1"/>
  <c r="DD68" i="1"/>
  <c r="DD69" i="1"/>
  <c r="DD70" i="1"/>
  <c r="DD71" i="1"/>
  <c r="DD72" i="1"/>
  <c r="DD73" i="1"/>
  <c r="DD74" i="1"/>
  <c r="DD75" i="1"/>
  <c r="DD76" i="1"/>
  <c r="DD77" i="1"/>
  <c r="DD78" i="1"/>
  <c r="DD79" i="1"/>
  <c r="DD80" i="1"/>
  <c r="DD81" i="1"/>
  <c r="DD82" i="1"/>
  <c r="DD83" i="1"/>
  <c r="DD84" i="1"/>
  <c r="DD85" i="1"/>
  <c r="DD86" i="1"/>
  <c r="DD87" i="1"/>
  <c r="DD88" i="1"/>
  <c r="DD89" i="1"/>
  <c r="DD90" i="1"/>
  <c r="DD91" i="1"/>
  <c r="DD92" i="1"/>
  <c r="DD93" i="1"/>
  <c r="DD94" i="1"/>
  <c r="DD95" i="1"/>
  <c r="DD96" i="1"/>
  <c r="DD97" i="1"/>
  <c r="DD98" i="1"/>
  <c r="DD99" i="1"/>
  <c r="DD100" i="1"/>
  <c r="DD101" i="1"/>
  <c r="DD102" i="1"/>
  <c r="DD103" i="1"/>
  <c r="DD104" i="1"/>
  <c r="DD105" i="1"/>
  <c r="DD106" i="1"/>
  <c r="DD107" i="1"/>
  <c r="DD108" i="1"/>
  <c r="DD109" i="1"/>
  <c r="DD110" i="1"/>
  <c r="DD111" i="1"/>
  <c r="DD112" i="1"/>
  <c r="DD113" i="1"/>
  <c r="DD114" i="1"/>
  <c r="DD115" i="1"/>
  <c r="DD116" i="1"/>
  <c r="DD117" i="1"/>
  <c r="DD118" i="1"/>
  <c r="DD119" i="1"/>
  <c r="DD120" i="1"/>
  <c r="DD121" i="1"/>
  <c r="DD122" i="1"/>
  <c r="DD123" i="1"/>
  <c r="DD124" i="1"/>
  <c r="DD125" i="1"/>
  <c r="DD126" i="1"/>
  <c r="DD127" i="1"/>
  <c r="DD128" i="1"/>
  <c r="DD129" i="1"/>
  <c r="DD130" i="1"/>
  <c r="DD131" i="1"/>
  <c r="DD132" i="1"/>
  <c r="DD133" i="1"/>
  <c r="DD134" i="1"/>
  <c r="DD135" i="1"/>
  <c r="DD136" i="1"/>
  <c r="DD137" i="1"/>
  <c r="DD138" i="1"/>
  <c r="DD139" i="1"/>
  <c r="DD140" i="1"/>
  <c r="DD141" i="1"/>
  <c r="DD142" i="1"/>
  <c r="DD143" i="1"/>
  <c r="DD144" i="1"/>
  <c r="DD145" i="1"/>
  <c r="DD146" i="1"/>
  <c r="DD147" i="1"/>
  <c r="DD148" i="1"/>
  <c r="DD149" i="1"/>
  <c r="DD150" i="1"/>
  <c r="DD151" i="1"/>
  <c r="DD152" i="1"/>
  <c r="DD153" i="1"/>
  <c r="DD154" i="1"/>
  <c r="DD155" i="1"/>
  <c r="DD156" i="1"/>
  <c r="DD157" i="1"/>
  <c r="DD158" i="1"/>
  <c r="DD159" i="1"/>
  <c r="DD160" i="1"/>
  <c r="DD161" i="1"/>
  <c r="DD162" i="1"/>
  <c r="DD163" i="1"/>
  <c r="DD164" i="1"/>
  <c r="DD165" i="1"/>
  <c r="DD166" i="1"/>
  <c r="DD167" i="1"/>
  <c r="DD168" i="1"/>
  <c r="DD169" i="1"/>
  <c r="DD170" i="1"/>
  <c r="DD171" i="1"/>
  <c r="DD172" i="1"/>
  <c r="DD173" i="1"/>
  <c r="DD174" i="1"/>
  <c r="DD175" i="1"/>
  <c r="DD176" i="1"/>
  <c r="DD177" i="1"/>
  <c r="DD178" i="1"/>
  <c r="DD179" i="1"/>
  <c r="DD180" i="1"/>
  <c r="DD181" i="1"/>
  <c r="DD182" i="1"/>
  <c r="DD183" i="1"/>
  <c r="DD184" i="1"/>
  <c r="DD185" i="1"/>
  <c r="DD186" i="1"/>
  <c r="DD187" i="1"/>
  <c r="DD188" i="1"/>
  <c r="DD189" i="1"/>
  <c r="DD190" i="1"/>
  <c r="DD191" i="1"/>
  <c r="DD192" i="1"/>
  <c r="DD193" i="1"/>
  <c r="DD194" i="1"/>
  <c r="DD195" i="1"/>
  <c r="DD196" i="1"/>
  <c r="DD197" i="1"/>
  <c r="DD198" i="1"/>
  <c r="DD199" i="1"/>
  <c r="DD200" i="1"/>
  <c r="DD201" i="1"/>
  <c r="DD202" i="1"/>
  <c r="DD203" i="1"/>
  <c r="DD204" i="1"/>
  <c r="DD205" i="1"/>
  <c r="DD206" i="1"/>
  <c r="DD207" i="1"/>
  <c r="DD208" i="1"/>
  <c r="DD209" i="1"/>
  <c r="DD210" i="1"/>
  <c r="DD211" i="1"/>
  <c r="DD212" i="1"/>
  <c r="DD213" i="1"/>
  <c r="DD214" i="1"/>
  <c r="DD215" i="1"/>
  <c r="DD216" i="1"/>
  <c r="DD217" i="1"/>
  <c r="DD218" i="1"/>
  <c r="DD219" i="1"/>
  <c r="DD220" i="1"/>
  <c r="DD221" i="1"/>
  <c r="DD222" i="1"/>
  <c r="DD223" i="1"/>
  <c r="DD224" i="1"/>
  <c r="DD225" i="1"/>
  <c r="DD226" i="1"/>
  <c r="DD227" i="1"/>
  <c r="DD228" i="1"/>
  <c r="DD229" i="1"/>
  <c r="DD230" i="1"/>
  <c r="DD231" i="1"/>
  <c r="DD232" i="1"/>
  <c r="DD233" i="1"/>
  <c r="DD234" i="1"/>
  <c r="DD235" i="1"/>
  <c r="DD236" i="1"/>
  <c r="DD237" i="1"/>
  <c r="DD238" i="1"/>
  <c r="DD239" i="1"/>
  <c r="DD240" i="1"/>
  <c r="DD241" i="1"/>
  <c r="DD242" i="1"/>
  <c r="DD243" i="1"/>
  <c r="DD244" i="1"/>
  <c r="DD245" i="1"/>
  <c r="DD246" i="1"/>
  <c r="DD247" i="1"/>
  <c r="DD248" i="1"/>
  <c r="DD249" i="1"/>
  <c r="DD250" i="1"/>
  <c r="DD251" i="1"/>
  <c r="DD252" i="1"/>
  <c r="DD253" i="1"/>
  <c r="DD254" i="1"/>
  <c r="DD255" i="1"/>
  <c r="DD256" i="1"/>
  <c r="DD257" i="1"/>
  <c r="DD258" i="1"/>
  <c r="DD259" i="1"/>
  <c r="DD260" i="1"/>
  <c r="DD261" i="1"/>
  <c r="DD262" i="1"/>
  <c r="DD263" i="1"/>
  <c r="DD264" i="1"/>
  <c r="DD265" i="1"/>
  <c r="DD266" i="1"/>
  <c r="DD267" i="1"/>
  <c r="DD268" i="1"/>
  <c r="DD269" i="1"/>
  <c r="DD270" i="1"/>
  <c r="DD271" i="1"/>
  <c r="DD272" i="1"/>
  <c r="DD273" i="1"/>
  <c r="DD274" i="1"/>
  <c r="DD275" i="1"/>
  <c r="DD276" i="1"/>
  <c r="DD277" i="1"/>
  <c r="DD278" i="1"/>
  <c r="DD279" i="1"/>
  <c r="DD280" i="1"/>
  <c r="DD281" i="1"/>
  <c r="DD282" i="1"/>
  <c r="DD283" i="1"/>
  <c r="DD284" i="1"/>
  <c r="DD285" i="1"/>
  <c r="DD286" i="1"/>
  <c r="DD287" i="1"/>
  <c r="DD288" i="1"/>
  <c r="DD289" i="1"/>
  <c r="DD290" i="1"/>
  <c r="DD291" i="1"/>
  <c r="DD292" i="1"/>
  <c r="DD293" i="1"/>
  <c r="DD294" i="1"/>
  <c r="DD295" i="1"/>
  <c r="DD296" i="1"/>
  <c r="DD297" i="1"/>
  <c r="DD298" i="1"/>
  <c r="DD299" i="1"/>
  <c r="DD300" i="1"/>
  <c r="DD301" i="1"/>
  <c r="DD302" i="1"/>
  <c r="DD303" i="1"/>
  <c r="DD304" i="1"/>
  <c r="DD305" i="1"/>
  <c r="DD306" i="1"/>
  <c r="DD307" i="1"/>
  <c r="DD308" i="1"/>
  <c r="DD309" i="1"/>
  <c r="DD310" i="1"/>
  <c r="DD311" i="1"/>
  <c r="DD312" i="1"/>
  <c r="DD313" i="1"/>
  <c r="DD314" i="1"/>
  <c r="DD315" i="1"/>
  <c r="DD316" i="1"/>
  <c r="DD317" i="1"/>
  <c r="DD318" i="1"/>
  <c r="DD319" i="1"/>
  <c r="DD320" i="1"/>
  <c r="DD321" i="1"/>
  <c r="DD322" i="1"/>
  <c r="DD323" i="1"/>
  <c r="DD324" i="1"/>
  <c r="DD325" i="1"/>
  <c r="DD326" i="1"/>
  <c r="DD327" i="1"/>
  <c r="DD328" i="1"/>
  <c r="DD329" i="1"/>
  <c r="DD330" i="1"/>
  <c r="DD331" i="1"/>
  <c r="DD332" i="1"/>
  <c r="DD333" i="1"/>
  <c r="DD334" i="1"/>
  <c r="DD335" i="1"/>
  <c r="DD336" i="1"/>
  <c r="DD337" i="1"/>
  <c r="DD338" i="1"/>
  <c r="DD339" i="1"/>
  <c r="DD340" i="1"/>
  <c r="DD341" i="1"/>
  <c r="DD342" i="1"/>
  <c r="DD343" i="1"/>
  <c r="DD344" i="1"/>
  <c r="DD345" i="1"/>
  <c r="DD346" i="1"/>
  <c r="DD347" i="1"/>
  <c r="DD348" i="1"/>
  <c r="DD349" i="1"/>
  <c r="DD350" i="1"/>
  <c r="DD351" i="1"/>
  <c r="DD352" i="1"/>
  <c r="DD353" i="1"/>
  <c r="DD354" i="1"/>
  <c r="DD355" i="1"/>
  <c r="DD356" i="1"/>
  <c r="DD357" i="1"/>
  <c r="DD358" i="1"/>
  <c r="DD359" i="1"/>
  <c r="DD360" i="1"/>
  <c r="DD361" i="1"/>
  <c r="DD362" i="1"/>
  <c r="DD363" i="1"/>
  <c r="DD364" i="1"/>
  <c r="DD365" i="1"/>
  <c r="DD366" i="1"/>
  <c r="DD367" i="1"/>
  <c r="DD368" i="1"/>
  <c r="DD369" i="1"/>
  <c r="DD370" i="1"/>
  <c r="DD371" i="1"/>
  <c r="DD372" i="1"/>
  <c r="DD373" i="1"/>
  <c r="DD374" i="1"/>
  <c r="DD375" i="1"/>
  <c r="DD376" i="1"/>
  <c r="DD377" i="1"/>
  <c r="DD378" i="1"/>
  <c r="DD379" i="1"/>
  <c r="DD380" i="1"/>
  <c r="DD381" i="1"/>
  <c r="DD382" i="1"/>
  <c r="DD383" i="1"/>
  <c r="DD384" i="1"/>
  <c r="DD385" i="1"/>
  <c r="DD386" i="1"/>
  <c r="DD387" i="1"/>
  <c r="DD388" i="1"/>
  <c r="DD389" i="1"/>
  <c r="DD390" i="1"/>
  <c r="DD391" i="1"/>
  <c r="DD392" i="1"/>
  <c r="DD393" i="1"/>
  <c r="DD394" i="1"/>
  <c r="DD395" i="1"/>
  <c r="DD396" i="1"/>
  <c r="DD397" i="1"/>
  <c r="DD398" i="1"/>
  <c r="DD399" i="1"/>
  <c r="DD400" i="1"/>
  <c r="DD401" i="1"/>
  <c r="DD402" i="1"/>
  <c r="DD403" i="1"/>
  <c r="DD404" i="1"/>
  <c r="DD405" i="1"/>
  <c r="DD406" i="1"/>
  <c r="DD407" i="1"/>
  <c r="DD408" i="1"/>
  <c r="DD409" i="1"/>
  <c r="DD410" i="1"/>
  <c r="DD411" i="1"/>
  <c r="DD412" i="1"/>
  <c r="DD413" i="1"/>
  <c r="DD414" i="1"/>
  <c r="DD415" i="1"/>
  <c r="DD416" i="1"/>
  <c r="DD417" i="1"/>
  <c r="DD418" i="1"/>
  <c r="DD419" i="1"/>
  <c r="DD420" i="1"/>
  <c r="DD421" i="1"/>
  <c r="DD422" i="1"/>
  <c r="DD423" i="1"/>
  <c r="DD424" i="1"/>
  <c r="DD425" i="1"/>
  <c r="DD426" i="1"/>
  <c r="DD427" i="1"/>
  <c r="DD428" i="1"/>
  <c r="DD429" i="1"/>
  <c r="DD430" i="1"/>
  <c r="DD431" i="1"/>
  <c r="DD432" i="1"/>
  <c r="DD433" i="1"/>
  <c r="DD434" i="1"/>
  <c r="DD435" i="1"/>
  <c r="DD436" i="1"/>
  <c r="DD437" i="1"/>
  <c r="DD438" i="1"/>
  <c r="DD439" i="1"/>
  <c r="DD440" i="1"/>
  <c r="DD441" i="1"/>
  <c r="DD442" i="1"/>
  <c r="DD443" i="1"/>
  <c r="DD444" i="1"/>
  <c r="DD445" i="1"/>
  <c r="DD446" i="1"/>
  <c r="DD447" i="1"/>
  <c r="DD448" i="1"/>
  <c r="DD449" i="1"/>
  <c r="DD450" i="1"/>
  <c r="DD451" i="1"/>
  <c r="DD452" i="1"/>
  <c r="DD453" i="1"/>
  <c r="DD454" i="1"/>
  <c r="DD455" i="1"/>
  <c r="DD456" i="1"/>
  <c r="DD457" i="1"/>
  <c r="DD458" i="1"/>
  <c r="DD459" i="1"/>
  <c r="DD460" i="1"/>
  <c r="DD461" i="1"/>
  <c r="DD462" i="1"/>
  <c r="DD463" i="1"/>
  <c r="DD464" i="1"/>
  <c r="DD465" i="1"/>
  <c r="DD466" i="1"/>
  <c r="DD467" i="1"/>
  <c r="DD468" i="1"/>
  <c r="DD469" i="1"/>
  <c r="DD470" i="1"/>
  <c r="DD471" i="1"/>
  <c r="DD472" i="1"/>
  <c r="DD473" i="1"/>
  <c r="DD474" i="1"/>
  <c r="DD475" i="1"/>
  <c r="DD476" i="1"/>
  <c r="DD477" i="1"/>
  <c r="DD478" i="1"/>
  <c r="DD479" i="1"/>
  <c r="DD480" i="1"/>
  <c r="DD481" i="1"/>
  <c r="DD482" i="1"/>
  <c r="DD483" i="1"/>
  <c r="DD484" i="1"/>
  <c r="DD485" i="1"/>
  <c r="DD486" i="1"/>
  <c r="DD487" i="1"/>
  <c r="DD488" i="1"/>
  <c r="DD489" i="1"/>
  <c r="DD490" i="1"/>
  <c r="DD491" i="1"/>
  <c r="DD492" i="1"/>
  <c r="DD493" i="1"/>
  <c r="DD494" i="1"/>
  <c r="DD495" i="1"/>
  <c r="DD496" i="1"/>
  <c r="DD497" i="1"/>
  <c r="DD498" i="1"/>
  <c r="DD499" i="1"/>
  <c r="DD500" i="1"/>
  <c r="DD501" i="1"/>
  <c r="DD502" i="1"/>
  <c r="DD503" i="1"/>
  <c r="DD504" i="1"/>
  <c r="DD505" i="1"/>
  <c r="DD506" i="1"/>
  <c r="DD507" i="1"/>
  <c r="DD508" i="1"/>
  <c r="DD509" i="1"/>
  <c r="DD510" i="1"/>
  <c r="DD511" i="1"/>
  <c r="DD512" i="1"/>
  <c r="DD513" i="1"/>
  <c r="DD514" i="1"/>
  <c r="DD515" i="1"/>
  <c r="DD516" i="1"/>
  <c r="DD517" i="1"/>
  <c r="DD518" i="1"/>
  <c r="DD519" i="1"/>
  <c r="DD520" i="1"/>
  <c r="DD521" i="1"/>
  <c r="DD522" i="1"/>
  <c r="DD523" i="1"/>
  <c r="DD524" i="1"/>
  <c r="DD525" i="1"/>
  <c r="DD526" i="1"/>
  <c r="DD527" i="1"/>
  <c r="DD528" i="1"/>
  <c r="DD529" i="1"/>
  <c r="DD530" i="1"/>
  <c r="DD531" i="1"/>
  <c r="DD532" i="1"/>
  <c r="DD533" i="1"/>
  <c r="DD534" i="1"/>
  <c r="DD535" i="1"/>
  <c r="DD536" i="1"/>
  <c r="DD537" i="1"/>
  <c r="DD538" i="1"/>
  <c r="DD539" i="1"/>
  <c r="DD540" i="1"/>
  <c r="DD541" i="1"/>
  <c r="DD542" i="1"/>
  <c r="DD543" i="1"/>
  <c r="DD544" i="1"/>
  <c r="DD545" i="1"/>
  <c r="DD546" i="1"/>
  <c r="DD547" i="1"/>
  <c r="DD548" i="1"/>
  <c r="DD549" i="1"/>
  <c r="DD550" i="1"/>
  <c r="DD551" i="1"/>
  <c r="DD552" i="1"/>
  <c r="DD553" i="1"/>
  <c r="DD554" i="1"/>
  <c r="DD555" i="1"/>
  <c r="DD556" i="1"/>
  <c r="DD557" i="1"/>
  <c r="DD558" i="1"/>
  <c r="DD559" i="1"/>
  <c r="DD560" i="1"/>
  <c r="DD561" i="1"/>
  <c r="DD562" i="1"/>
  <c r="DD563" i="1"/>
  <c r="DD564" i="1"/>
  <c r="DD565" i="1"/>
  <c r="DD566" i="1"/>
  <c r="DD567" i="1"/>
  <c r="DD568" i="1"/>
  <c r="DD569" i="1"/>
  <c r="DD570" i="1"/>
  <c r="DD571" i="1"/>
  <c r="DD572" i="1"/>
  <c r="DD573" i="1"/>
  <c r="DD574" i="1"/>
  <c r="DD575" i="1"/>
  <c r="DD576" i="1"/>
  <c r="DD577" i="1"/>
  <c r="DD578" i="1"/>
  <c r="DD579" i="1"/>
  <c r="DD580" i="1"/>
  <c r="DD581" i="1"/>
  <c r="DD582" i="1"/>
  <c r="DD583" i="1"/>
  <c r="DD584" i="1"/>
  <c r="DD585" i="1"/>
  <c r="DD586" i="1"/>
  <c r="DD587" i="1"/>
  <c r="DD588" i="1"/>
  <c r="DD589" i="1"/>
  <c r="DD590" i="1"/>
  <c r="DD591" i="1"/>
  <c r="DD592" i="1"/>
  <c r="DD593" i="1"/>
  <c r="DD594" i="1"/>
  <c r="DD595" i="1"/>
  <c r="DD596" i="1"/>
  <c r="DD597" i="1"/>
  <c r="DD598" i="1"/>
  <c r="DD599" i="1"/>
  <c r="DD600" i="1"/>
  <c r="DD601" i="1"/>
  <c r="DD602" i="1"/>
  <c r="DD603" i="1"/>
  <c r="DD604" i="1"/>
  <c r="DD605" i="1"/>
  <c r="DD606" i="1"/>
  <c r="DD607" i="1"/>
  <c r="DD608" i="1"/>
  <c r="DD609" i="1"/>
  <c r="DD610" i="1"/>
  <c r="DD611" i="1"/>
  <c r="DD612" i="1"/>
  <c r="DD613" i="1"/>
  <c r="DD614" i="1"/>
  <c r="DD615" i="1"/>
  <c r="DD616" i="1"/>
  <c r="DD617" i="1"/>
  <c r="DD618" i="1"/>
  <c r="DD619" i="1"/>
  <c r="DD620" i="1"/>
  <c r="DD621" i="1"/>
  <c r="DD622" i="1"/>
  <c r="DD623" i="1"/>
  <c r="DD624" i="1"/>
  <c r="DD625" i="1"/>
  <c r="DD626" i="1"/>
  <c r="DD627" i="1"/>
  <c r="DD628" i="1"/>
  <c r="DD629" i="1"/>
  <c r="DD630" i="1"/>
  <c r="DD631" i="1"/>
  <c r="DD632" i="1"/>
  <c r="DD633" i="1"/>
  <c r="DD634" i="1"/>
  <c r="DD635" i="1"/>
  <c r="DD636" i="1"/>
  <c r="DD637" i="1"/>
  <c r="DD638" i="1"/>
  <c r="DD639" i="1"/>
  <c r="DD640" i="1"/>
  <c r="DD641" i="1"/>
  <c r="DD642" i="1"/>
  <c r="DD643" i="1"/>
  <c r="DD644" i="1"/>
  <c r="DD645" i="1"/>
  <c r="DD646" i="1"/>
  <c r="DD647" i="1"/>
  <c r="DD648" i="1"/>
  <c r="DD649" i="1"/>
  <c r="DD650" i="1"/>
  <c r="DD651" i="1"/>
  <c r="DD652" i="1"/>
  <c r="DD653" i="1"/>
  <c r="DD654" i="1"/>
  <c r="DD655" i="1"/>
  <c r="DD656" i="1"/>
  <c r="DD657" i="1"/>
  <c r="DD658" i="1"/>
  <c r="DD659" i="1"/>
  <c r="DD660" i="1"/>
  <c r="DD661" i="1"/>
  <c r="DD662" i="1"/>
  <c r="DD663" i="1"/>
  <c r="DD664" i="1"/>
  <c r="DD665" i="1"/>
  <c r="DD666" i="1"/>
  <c r="DD667" i="1"/>
  <c r="DD668" i="1"/>
  <c r="DD669" i="1"/>
  <c r="DD670" i="1"/>
  <c r="DD671" i="1"/>
  <c r="DD672" i="1"/>
  <c r="DD673" i="1"/>
  <c r="DD674" i="1"/>
  <c r="DD675" i="1"/>
  <c r="DD676" i="1"/>
  <c r="DD677" i="1"/>
  <c r="DD678" i="1"/>
  <c r="DD679" i="1"/>
  <c r="DD680" i="1"/>
  <c r="DD681" i="1"/>
  <c r="DD682" i="1"/>
  <c r="DD683" i="1"/>
  <c r="DD684" i="1"/>
  <c r="DD685" i="1"/>
  <c r="DD686" i="1"/>
  <c r="DD687" i="1"/>
  <c r="DD688" i="1"/>
  <c r="DD689" i="1"/>
  <c r="DD690" i="1"/>
  <c r="DD691" i="1"/>
  <c r="DD692" i="1"/>
  <c r="DD693" i="1"/>
  <c r="DD694" i="1"/>
  <c r="DD695" i="1"/>
  <c r="DD696" i="1"/>
  <c r="DD697" i="1"/>
  <c r="DD698" i="1"/>
  <c r="DD699" i="1"/>
  <c r="DD700" i="1"/>
  <c r="DD701" i="1"/>
  <c r="DD702" i="1"/>
  <c r="DD703" i="1"/>
  <c r="DD704" i="1"/>
  <c r="DD705" i="1"/>
  <c r="DD706" i="1"/>
  <c r="DD707" i="1"/>
  <c r="DD708" i="1"/>
  <c r="DD709" i="1"/>
  <c r="DD710" i="1"/>
  <c r="DD711" i="1"/>
  <c r="DD712" i="1"/>
  <c r="DD713" i="1"/>
  <c r="DD714" i="1"/>
  <c r="DD715" i="1"/>
  <c r="DD716" i="1"/>
  <c r="DD717" i="1"/>
  <c r="DD718" i="1"/>
  <c r="DD719" i="1"/>
  <c r="DD720" i="1"/>
  <c r="DD721" i="1"/>
  <c r="DD722" i="1"/>
  <c r="DD723" i="1"/>
  <c r="DD724" i="1"/>
  <c r="DD725" i="1"/>
  <c r="DD726" i="1"/>
  <c r="DD727" i="1"/>
  <c r="DD728" i="1"/>
  <c r="DD729" i="1"/>
  <c r="DD730" i="1"/>
  <c r="DD731" i="1"/>
  <c r="DD732" i="1"/>
  <c r="DD733" i="1"/>
  <c r="DD734" i="1"/>
  <c r="DD735" i="1"/>
  <c r="DD736" i="1"/>
  <c r="DD737" i="1"/>
  <c r="DD738" i="1"/>
  <c r="DD739" i="1"/>
  <c r="DD740" i="1"/>
  <c r="DD741" i="1"/>
  <c r="DD742" i="1"/>
  <c r="DD743" i="1"/>
  <c r="DD744" i="1"/>
  <c r="DD745" i="1"/>
  <c r="DD746" i="1"/>
  <c r="DD747" i="1"/>
  <c r="DD748" i="1"/>
  <c r="DD749" i="1"/>
  <c r="DD750" i="1"/>
  <c r="DD751" i="1"/>
  <c r="DD752" i="1"/>
  <c r="DD753" i="1"/>
  <c r="DD754" i="1"/>
  <c r="DD755" i="1"/>
  <c r="DD756" i="1"/>
  <c r="DD757" i="1"/>
  <c r="DD758" i="1"/>
  <c r="DD759" i="1"/>
  <c r="DD760" i="1"/>
  <c r="DD761" i="1"/>
  <c r="DD762" i="1"/>
  <c r="DD763" i="1"/>
  <c r="DD764" i="1"/>
  <c r="DD765" i="1"/>
  <c r="DD766" i="1"/>
  <c r="DD767" i="1"/>
  <c r="DD768" i="1"/>
  <c r="DD769" i="1"/>
  <c r="DD770" i="1"/>
  <c r="DD771" i="1"/>
  <c r="DD772" i="1"/>
  <c r="DD773" i="1"/>
  <c r="DD774" i="1"/>
  <c r="DD775" i="1"/>
  <c r="DD776" i="1"/>
  <c r="DD777" i="1"/>
  <c r="DD778" i="1"/>
  <c r="DD779" i="1"/>
  <c r="DD780" i="1"/>
  <c r="DD781" i="1"/>
  <c r="DD782" i="1"/>
  <c r="DD783" i="1"/>
  <c r="DD784" i="1"/>
  <c r="DD785" i="1"/>
  <c r="DD786" i="1"/>
  <c r="DD787" i="1"/>
  <c r="DD788" i="1"/>
  <c r="DD789" i="1"/>
  <c r="DD790" i="1"/>
  <c r="DD791" i="1"/>
  <c r="DD792" i="1"/>
  <c r="DD793" i="1"/>
  <c r="DD794" i="1"/>
  <c r="DD795" i="1"/>
  <c r="DD796" i="1"/>
  <c r="DD797" i="1"/>
  <c r="DD798" i="1"/>
  <c r="DD799" i="1"/>
  <c r="DD800" i="1"/>
  <c r="DD801" i="1"/>
  <c r="DD802" i="1"/>
  <c r="DD803" i="1"/>
  <c r="DD804" i="1"/>
  <c r="DD805" i="1"/>
  <c r="DD806" i="1"/>
  <c r="DD807" i="1"/>
  <c r="DD808" i="1"/>
  <c r="DD809" i="1"/>
  <c r="DD810" i="1"/>
  <c r="DD811" i="1"/>
  <c r="DD812" i="1"/>
  <c r="DO11" i="1" l="1"/>
  <c r="DP11" i="1"/>
  <c r="DH22" i="1"/>
  <c r="DH18" i="1"/>
  <c r="DH17" i="1"/>
  <c r="DD13" i="1"/>
  <c r="DH13" i="1"/>
  <c r="DD18" i="1"/>
  <c r="DD12" i="1"/>
  <c r="DN58" i="1" l="1"/>
  <c r="DN40" i="1"/>
  <c r="DN721" i="1"/>
  <c r="DN783" i="1"/>
  <c r="DN741" i="1"/>
  <c r="DN669" i="1"/>
  <c r="DN659" i="1"/>
  <c r="DN543" i="1"/>
  <c r="DN778" i="1"/>
  <c r="DN682" i="1"/>
  <c r="DN514" i="1"/>
  <c r="DN804" i="1"/>
  <c r="DN557" i="1"/>
  <c r="DN164" i="1"/>
  <c r="DN705" i="1"/>
  <c r="DN769" i="1"/>
  <c r="DN729" i="1"/>
  <c r="DN727" i="1"/>
  <c r="DN615" i="1"/>
  <c r="DN490" i="1"/>
  <c r="DN766" i="1"/>
  <c r="DN630" i="1"/>
  <c r="DN410" i="1"/>
  <c r="DN752" i="1"/>
  <c r="DN465" i="1"/>
  <c r="DN34" i="1"/>
  <c r="DN799" i="1"/>
  <c r="DN759" i="1"/>
  <c r="DN713" i="1"/>
  <c r="DN695" i="1"/>
  <c r="DN583" i="1"/>
  <c r="DN458" i="1"/>
  <c r="DN726" i="1"/>
  <c r="DN598" i="1"/>
  <c r="DN360" i="1"/>
  <c r="DN362" i="1"/>
  <c r="DN268" i="1"/>
  <c r="DN789" i="1"/>
  <c r="DN757" i="1"/>
  <c r="DN801" i="1"/>
  <c r="DN663" i="1"/>
  <c r="DN575" i="1"/>
  <c r="DN806" i="1"/>
  <c r="DN686" i="1"/>
  <c r="DN574" i="1"/>
  <c r="DN597" i="1"/>
  <c r="DN395" i="1"/>
  <c r="DN96" i="1"/>
  <c r="DN803" i="1"/>
  <c r="DN773" i="1"/>
  <c r="DN745" i="1"/>
  <c r="DN689" i="1"/>
  <c r="DN699" i="1"/>
  <c r="DN631" i="1"/>
  <c r="DN547" i="1"/>
  <c r="DN810" i="1"/>
  <c r="DN742" i="1"/>
  <c r="DN638" i="1"/>
  <c r="DN538" i="1"/>
  <c r="DN613" i="1"/>
  <c r="DN668" i="1"/>
  <c r="DN388" i="1"/>
  <c r="DN107" i="1"/>
  <c r="DN483" i="1"/>
  <c r="DN572" i="1"/>
  <c r="DN592" i="1"/>
  <c r="DN644" i="1"/>
  <c r="DN720" i="1"/>
  <c r="DN788" i="1"/>
  <c r="DN474" i="1"/>
  <c r="DN612" i="1"/>
  <c r="DN548" i="1"/>
  <c r="DN431" i="1"/>
  <c r="DN494" i="1"/>
  <c r="DN330" i="1"/>
  <c r="DN413" i="1"/>
  <c r="DN216" i="1"/>
  <c r="DN209" i="1"/>
  <c r="DN282" i="1"/>
  <c r="DN267" i="1"/>
  <c r="DN85" i="1"/>
  <c r="DN123" i="1"/>
  <c r="DN811" i="1"/>
  <c r="DN793" i="1"/>
  <c r="DN781" i="1"/>
  <c r="DN767" i="1"/>
  <c r="DN751" i="1"/>
  <c r="DN709" i="1"/>
  <c r="DN697" i="1"/>
  <c r="DN717" i="1"/>
  <c r="DN723" i="1"/>
  <c r="DN683" i="1"/>
  <c r="DN643" i="1"/>
  <c r="DN611" i="1"/>
  <c r="DN567" i="1"/>
  <c r="DN527" i="1"/>
  <c r="DN418" i="1"/>
  <c r="DN798" i="1"/>
  <c r="DN758" i="1"/>
  <c r="DN714" i="1"/>
  <c r="DN666" i="1"/>
  <c r="DN606" i="1"/>
  <c r="DN566" i="1"/>
  <c r="DN503" i="1"/>
  <c r="DN641" i="1"/>
  <c r="DN495" i="1"/>
  <c r="DN748" i="1"/>
  <c r="DN604" i="1"/>
  <c r="DN515" i="1"/>
  <c r="DN407" i="1"/>
  <c r="DN468" i="1"/>
  <c r="DN318" i="1"/>
  <c r="DN381" i="1"/>
  <c r="DN198" i="1"/>
  <c r="DN138" i="1"/>
  <c r="DN274" i="1"/>
  <c r="DN251" i="1"/>
  <c r="DN53" i="1"/>
  <c r="DN807" i="1"/>
  <c r="DN791" i="1"/>
  <c r="DN777" i="1"/>
  <c r="DN761" i="1"/>
  <c r="DN749" i="1"/>
  <c r="DN693" i="1"/>
  <c r="DN737" i="1"/>
  <c r="DN685" i="1"/>
  <c r="DN715" i="1"/>
  <c r="DN675" i="1"/>
  <c r="DN635" i="1"/>
  <c r="DN599" i="1"/>
  <c r="DN551" i="1"/>
  <c r="DN511" i="1"/>
  <c r="DN400" i="1"/>
  <c r="DN782" i="1"/>
  <c r="DN746" i="1"/>
  <c r="DN710" i="1"/>
  <c r="DN650" i="1"/>
  <c r="DN602" i="1"/>
  <c r="DN554" i="1"/>
  <c r="DN424" i="1"/>
  <c r="DN633" i="1"/>
  <c r="DN352" i="1"/>
  <c r="DN688" i="1"/>
  <c r="DN455" i="1"/>
  <c r="DN411" i="1"/>
  <c r="DN265" i="1"/>
  <c r="DN406" i="1"/>
  <c r="DN481" i="1"/>
  <c r="DN313" i="1"/>
  <c r="DN150" i="1"/>
  <c r="DN108" i="1"/>
  <c r="DN196" i="1"/>
  <c r="DN173" i="1"/>
  <c r="DN48" i="1"/>
  <c r="DN31" i="1"/>
  <c r="DN355" i="1"/>
  <c r="DN297" i="1"/>
  <c r="DN541" i="1"/>
  <c r="DN454" i="1"/>
  <c r="DN350" i="1"/>
  <c r="DN190" i="1"/>
  <c r="DN457" i="1"/>
  <c r="DN353" i="1"/>
  <c r="DN264" i="1"/>
  <c r="DN161" i="1"/>
  <c r="DN237" i="1"/>
  <c r="DN130" i="1"/>
  <c r="DN88" i="1"/>
  <c r="DN242" i="1"/>
  <c r="DN154" i="1"/>
  <c r="DN243" i="1"/>
  <c r="DN125" i="1"/>
  <c r="DN37" i="1"/>
  <c r="DN16" i="1"/>
  <c r="DN51" i="1"/>
  <c r="DN809" i="1"/>
  <c r="DN797" i="1"/>
  <c r="DN785" i="1"/>
  <c r="DN775" i="1"/>
  <c r="DN765" i="1"/>
  <c r="DN753" i="1"/>
  <c r="DN743" i="1"/>
  <c r="DN677" i="1"/>
  <c r="DN665" i="1"/>
  <c r="DN733" i="1"/>
  <c r="DN739" i="1"/>
  <c r="DN707" i="1"/>
  <c r="DN679" i="1"/>
  <c r="DN651" i="1"/>
  <c r="DN619" i="1"/>
  <c r="DN595" i="1"/>
  <c r="DN563" i="1"/>
  <c r="DN531" i="1"/>
  <c r="DN472" i="1"/>
  <c r="DN386" i="1"/>
  <c r="DN790" i="1"/>
  <c r="DN762" i="1"/>
  <c r="DN734" i="1"/>
  <c r="DN694" i="1"/>
  <c r="DN662" i="1"/>
  <c r="DN622" i="1"/>
  <c r="DN582" i="1"/>
  <c r="DN542" i="1"/>
  <c r="DN482" i="1"/>
  <c r="DN653" i="1"/>
  <c r="DN601" i="1"/>
  <c r="DN434" i="1"/>
  <c r="DN764" i="1"/>
  <c r="DN704" i="1"/>
  <c r="DN640" i="1"/>
  <c r="DN466" i="1"/>
  <c r="DN552" i="1"/>
  <c r="DN475" i="1"/>
  <c r="DN261" i="1"/>
  <c r="DN281" i="1"/>
  <c r="DN518" i="1"/>
  <c r="DN414" i="1"/>
  <c r="DN342" i="1"/>
  <c r="DN153" i="1"/>
  <c r="DN417" i="1"/>
  <c r="DN333" i="1"/>
  <c r="DN248" i="1"/>
  <c r="DN315" i="1"/>
  <c r="DN233" i="1"/>
  <c r="DN116" i="1"/>
  <c r="DN30" i="1"/>
  <c r="DN226" i="1"/>
  <c r="DN38" i="1"/>
  <c r="DN207" i="1"/>
  <c r="DN97" i="1"/>
  <c r="DN21" i="1"/>
  <c r="DN163" i="1"/>
  <c r="DN12" i="1"/>
  <c r="DN63" i="1"/>
  <c r="DN143" i="1"/>
  <c r="DN36" i="1"/>
  <c r="DN13" i="1"/>
  <c r="DN61" i="1"/>
  <c r="DN117" i="1"/>
  <c r="DN157" i="1"/>
  <c r="DN223" i="1"/>
  <c r="DN283" i="1"/>
  <c r="DN162" i="1"/>
  <c r="DN210" i="1"/>
  <c r="DN266" i="1"/>
  <c r="DN46" i="1"/>
  <c r="DN98" i="1"/>
  <c r="DN128" i="1"/>
  <c r="DN201" i="1"/>
  <c r="DN241" i="1"/>
  <c r="DN184" i="1"/>
  <c r="DN166" i="1"/>
  <c r="DN236" i="1"/>
  <c r="DN292" i="1"/>
  <c r="DN337" i="1"/>
  <c r="DN393" i="1"/>
  <c r="DN445" i="1"/>
  <c r="DN497" i="1"/>
  <c r="DN308" i="1"/>
  <c r="DN334" i="1"/>
  <c r="DN382" i="1"/>
  <c r="DN430" i="1"/>
  <c r="DN486" i="1"/>
  <c r="DN529" i="1"/>
  <c r="DN577" i="1"/>
  <c r="DN367" i="1"/>
  <c r="DN160" i="1"/>
  <c r="DN363" i="1"/>
  <c r="DN451" i="1"/>
  <c r="DN523" i="1"/>
  <c r="DN564" i="1"/>
  <c r="DN426" i="1"/>
  <c r="DN519" i="1"/>
  <c r="DN620" i="1"/>
  <c r="DN660" i="1"/>
  <c r="DN700" i="1"/>
  <c r="DN732" i="1"/>
  <c r="DN772" i="1"/>
  <c r="DN812" i="1"/>
  <c r="DN456" i="1"/>
  <c r="DN593" i="1"/>
  <c r="DN617" i="1"/>
  <c r="DN645" i="1"/>
  <c r="DN392" i="1"/>
  <c r="DN471" i="1"/>
  <c r="DN526" i="1"/>
  <c r="DN550" i="1"/>
  <c r="DN570" i="1"/>
  <c r="DN590" i="1"/>
  <c r="DN614" i="1"/>
  <c r="DN634" i="1"/>
  <c r="DN654" i="1"/>
  <c r="DN678" i="1"/>
  <c r="DN698" i="1"/>
  <c r="DN718" i="1"/>
  <c r="DN738" i="1"/>
  <c r="DN754" i="1"/>
  <c r="DN770" i="1"/>
  <c r="DN786" i="1"/>
  <c r="DN802" i="1"/>
  <c r="DN368" i="1"/>
  <c r="DN432" i="1"/>
  <c r="DN479" i="1"/>
  <c r="DN522" i="1"/>
  <c r="DN539" i="1"/>
  <c r="DN555" i="1"/>
  <c r="DN571" i="1"/>
  <c r="DN591" i="1"/>
  <c r="DN607" i="1"/>
  <c r="DN623" i="1"/>
  <c r="DN639" i="1"/>
  <c r="DN655" i="1"/>
  <c r="DN671" i="1"/>
  <c r="DN687" i="1"/>
  <c r="DN703" i="1"/>
  <c r="DN719" i="1"/>
  <c r="DN735" i="1"/>
  <c r="DN657" i="1"/>
  <c r="DN805" i="1"/>
  <c r="DN795" i="1"/>
  <c r="DN787" i="1"/>
  <c r="DN779" i="1"/>
  <c r="DN771" i="1"/>
  <c r="DN763" i="1"/>
  <c r="DN755" i="1"/>
  <c r="DN747" i="1"/>
  <c r="DN725" i="1"/>
  <c r="DN661" i="1"/>
  <c r="DN681" i="1"/>
  <c r="DN673" i="1"/>
  <c r="DN701" i="1"/>
  <c r="DN731" i="1"/>
  <c r="DN711" i="1"/>
  <c r="DN691" i="1"/>
  <c r="DN667" i="1"/>
  <c r="DN647" i="1"/>
  <c r="DN627" i="1"/>
  <c r="DN603" i="1"/>
  <c r="DN579" i="1"/>
  <c r="DN559" i="1"/>
  <c r="DN535" i="1"/>
  <c r="DN504" i="1"/>
  <c r="DN450" i="1"/>
  <c r="DN354" i="1"/>
  <c r="DN794" i="1"/>
  <c r="DN774" i="1"/>
  <c r="DN750" i="1"/>
  <c r="DN730" i="1"/>
  <c r="DN702" i="1"/>
  <c r="DN670" i="1"/>
  <c r="DN646" i="1"/>
  <c r="DN618" i="1"/>
  <c r="DN588" i="1"/>
  <c r="DN558" i="1"/>
  <c r="DN534" i="1"/>
  <c r="DN464" i="1"/>
  <c r="DN346" i="1"/>
  <c r="DN625" i="1"/>
  <c r="DN506" i="1"/>
  <c r="DN416" i="1"/>
  <c r="DN784" i="1"/>
  <c r="DN724" i="1"/>
  <c r="DN676" i="1"/>
  <c r="DN636" i="1"/>
  <c r="DN512" i="1"/>
  <c r="DN344" i="1"/>
  <c r="DN532" i="1"/>
  <c r="DN427" i="1"/>
  <c r="DN299" i="1"/>
  <c r="DN375" i="1"/>
  <c r="DN573" i="1"/>
  <c r="DN500" i="1"/>
  <c r="DN446" i="1"/>
  <c r="DN372" i="1"/>
  <c r="DN322" i="1"/>
  <c r="DN505" i="1"/>
  <c r="DN425" i="1"/>
  <c r="DN369" i="1"/>
  <c r="DN304" i="1"/>
  <c r="DN220" i="1"/>
  <c r="DN319" i="1"/>
  <c r="DN26" i="1"/>
  <c r="DN169" i="1"/>
  <c r="DN114" i="1"/>
  <c r="DN82" i="1"/>
  <c r="DN246" i="1"/>
  <c r="DN186" i="1"/>
  <c r="DN291" i="1"/>
  <c r="DN219" i="1"/>
  <c r="DN141" i="1"/>
  <c r="DN81" i="1"/>
  <c r="DN68" i="1"/>
  <c r="DN179" i="1"/>
  <c r="DN83" i="1"/>
  <c r="DN19" i="1"/>
  <c r="DN722" i="1"/>
  <c r="DN706" i="1"/>
  <c r="DN690" i="1"/>
  <c r="DN674" i="1"/>
  <c r="DN658" i="1"/>
  <c r="DN642" i="1"/>
  <c r="DN626" i="1"/>
  <c r="DN610" i="1"/>
  <c r="DN594" i="1"/>
  <c r="DN578" i="1"/>
  <c r="DN562" i="1"/>
  <c r="DN546" i="1"/>
  <c r="DN530" i="1"/>
  <c r="DN496" i="1"/>
  <c r="DN442" i="1"/>
  <c r="DN378" i="1"/>
  <c r="DN649" i="1"/>
  <c r="DN629" i="1"/>
  <c r="DN609" i="1"/>
  <c r="DN520" i="1"/>
  <c r="DN463" i="1"/>
  <c r="DN402" i="1"/>
  <c r="DN796" i="1"/>
  <c r="DN768" i="1"/>
  <c r="DN740" i="1"/>
  <c r="DN708" i="1"/>
  <c r="DN684" i="1"/>
  <c r="DN656" i="1"/>
  <c r="DN624" i="1"/>
  <c r="DN596" i="1"/>
  <c r="DN498" i="1"/>
  <c r="DN394" i="1"/>
  <c r="DN568" i="1"/>
  <c r="DN540" i="1"/>
  <c r="DN491" i="1"/>
  <c r="DN443" i="1"/>
  <c r="DN387" i="1"/>
  <c r="DN285" i="1"/>
  <c r="DN415" i="1"/>
  <c r="DN343" i="1"/>
  <c r="DN581" i="1"/>
  <c r="DN549" i="1"/>
  <c r="DN516" i="1"/>
  <c r="DN470" i="1"/>
  <c r="DN436" i="1"/>
  <c r="DN404" i="1"/>
  <c r="DN358" i="1"/>
  <c r="DN332" i="1"/>
  <c r="DN314" i="1"/>
  <c r="DN509" i="1"/>
  <c r="DN477" i="1"/>
  <c r="DN441" i="1"/>
  <c r="DN397" i="1"/>
  <c r="DN361" i="1"/>
  <c r="DN329" i="1"/>
  <c r="DN280" i="1"/>
  <c r="DN244" i="1"/>
  <c r="DN204" i="1"/>
  <c r="DN327" i="1"/>
  <c r="DN182" i="1"/>
  <c r="DN257" i="1"/>
  <c r="DN217" i="1"/>
  <c r="DN140" i="1"/>
  <c r="DN124" i="1"/>
  <c r="DN104" i="1"/>
  <c r="DN84" i="1"/>
  <c r="DN294" i="1"/>
  <c r="DN250" i="1"/>
  <c r="DN218" i="1"/>
  <c r="DN180" i="1"/>
  <c r="DN54" i="1"/>
  <c r="DN271" i="1"/>
  <c r="DN239" i="1"/>
  <c r="DN189" i="1"/>
  <c r="DN18" i="1"/>
  <c r="DN109" i="1"/>
  <c r="DN65" i="1"/>
  <c r="DN33" i="1"/>
  <c r="DN64" i="1"/>
  <c r="DN20" i="1"/>
  <c r="DN171" i="1"/>
  <c r="DN139" i="1"/>
  <c r="DN95" i="1"/>
  <c r="DN59" i="1"/>
  <c r="DN191" i="1"/>
  <c r="DN147" i="1"/>
  <c r="DN115" i="1"/>
  <c r="DN79" i="1"/>
  <c r="DN35" i="1"/>
  <c r="DN15" i="1"/>
  <c r="DN370" i="1"/>
  <c r="DN800" i="1"/>
  <c r="DN780" i="1"/>
  <c r="DN756" i="1"/>
  <c r="DN736" i="1"/>
  <c r="DN716" i="1"/>
  <c r="DN692" i="1"/>
  <c r="DN672" i="1"/>
  <c r="DN652" i="1"/>
  <c r="DN628" i="1"/>
  <c r="DN608" i="1"/>
  <c r="DN586" i="1"/>
  <c r="DN480" i="1"/>
  <c r="DN408" i="1"/>
  <c r="DN580" i="1"/>
  <c r="DN556" i="1"/>
  <c r="DN536" i="1"/>
  <c r="DN507" i="1"/>
  <c r="DN459" i="1"/>
  <c r="DN419" i="1"/>
  <c r="DN379" i="1"/>
  <c r="DN293" i="1"/>
  <c r="DN447" i="1"/>
  <c r="DN383" i="1"/>
  <c r="DN305" i="1"/>
  <c r="DN185" i="1"/>
  <c r="DN561" i="1"/>
  <c r="DN533" i="1"/>
  <c r="DN510" i="1"/>
  <c r="DN478" i="1"/>
  <c r="DN452" i="1"/>
  <c r="DN422" i="1"/>
  <c r="DN390" i="1"/>
  <c r="DN366" i="1"/>
  <c r="DN340" i="1"/>
  <c r="DN324" i="1"/>
  <c r="DN310" i="1"/>
  <c r="DN521" i="1"/>
  <c r="DN489" i="1"/>
  <c r="DN461" i="1"/>
  <c r="DN433" i="1"/>
  <c r="DN401" i="1"/>
  <c r="DN377" i="1"/>
  <c r="DN349" i="1"/>
  <c r="DN317" i="1"/>
  <c r="DN284" i="1"/>
  <c r="DN260" i="1"/>
  <c r="DN228" i="1"/>
  <c r="DN200" i="1"/>
  <c r="DN335" i="1"/>
  <c r="DN300" i="1"/>
  <c r="DN145" i="1"/>
  <c r="DN253" i="1"/>
  <c r="DN221" i="1"/>
  <c r="DN174" i="1"/>
  <c r="DN136" i="1"/>
  <c r="DN120" i="1"/>
  <c r="DN106" i="1"/>
  <c r="DN92" i="1"/>
  <c r="DN62" i="1"/>
  <c r="DN290" i="1"/>
  <c r="DN262" i="1"/>
  <c r="DN230" i="1"/>
  <c r="DN202" i="1"/>
  <c r="DN178" i="1"/>
  <c r="DN146" i="1"/>
  <c r="DN287" i="1"/>
  <c r="DN259" i="1"/>
  <c r="DN227" i="1"/>
  <c r="DN203" i="1"/>
  <c r="DN149" i="1"/>
  <c r="DN129" i="1"/>
  <c r="DN101" i="1"/>
  <c r="DN77" i="1"/>
  <c r="DN45" i="1"/>
  <c r="DN17" i="1"/>
  <c r="DN56" i="1"/>
  <c r="DN24" i="1"/>
  <c r="DN187" i="1"/>
  <c r="DN159" i="1"/>
  <c r="DN127" i="1"/>
  <c r="DN99" i="1"/>
  <c r="DN75" i="1"/>
  <c r="DN43" i="1"/>
  <c r="DN347" i="1"/>
  <c r="DN269" i="1"/>
  <c r="DN439" i="1"/>
  <c r="DN399" i="1"/>
  <c r="DN351" i="1"/>
  <c r="DN289" i="1"/>
  <c r="DN589" i="1"/>
  <c r="DN565" i="1"/>
  <c r="DN545" i="1"/>
  <c r="DN525" i="1"/>
  <c r="DN502" i="1"/>
  <c r="DN484" i="1"/>
  <c r="DN462" i="1"/>
  <c r="DN438" i="1"/>
  <c r="DN420" i="1"/>
  <c r="DN398" i="1"/>
  <c r="DN374" i="1"/>
  <c r="DN356" i="1"/>
  <c r="DN338" i="1"/>
  <c r="DN326" i="1"/>
  <c r="DN316" i="1"/>
  <c r="DN306" i="1"/>
  <c r="DN513" i="1"/>
  <c r="DN493" i="1"/>
  <c r="DN473" i="1"/>
  <c r="DN449" i="1"/>
  <c r="DN429" i="1"/>
  <c r="DN409" i="1"/>
  <c r="DN385" i="1"/>
  <c r="DN365" i="1"/>
  <c r="DN345" i="1"/>
  <c r="DN321" i="1"/>
  <c r="DN296" i="1"/>
  <c r="DN276" i="1"/>
  <c r="DN252" i="1"/>
  <c r="DN232" i="1"/>
  <c r="DN212" i="1"/>
  <c r="DN168" i="1"/>
  <c r="DN331" i="1"/>
  <c r="DN311" i="1"/>
  <c r="DN152" i="1"/>
  <c r="DN42" i="1"/>
  <c r="DN249" i="1"/>
  <c r="DN225" i="1"/>
  <c r="DN205" i="1"/>
  <c r="DN144" i="1"/>
  <c r="DN132" i="1"/>
  <c r="DN122" i="1"/>
  <c r="DN112" i="1"/>
  <c r="DN100" i="1"/>
  <c r="DN90" i="1"/>
  <c r="DN80" i="1"/>
  <c r="DN298" i="1"/>
  <c r="DN278" i="1"/>
  <c r="DN258" i="1"/>
  <c r="DN234" i="1"/>
  <c r="DN214" i="1"/>
  <c r="DN194" i="1"/>
  <c r="DN170" i="1"/>
  <c r="DN148" i="1"/>
  <c r="DN22" i="1"/>
  <c r="DN275" i="1"/>
  <c r="DN255" i="1"/>
  <c r="DN235" i="1"/>
  <c r="DN211" i="1"/>
  <c r="DN181" i="1"/>
  <c r="DN66" i="1"/>
  <c r="DN133" i="1"/>
  <c r="DN113" i="1"/>
  <c r="DN93" i="1"/>
  <c r="DN69" i="1"/>
  <c r="DN49" i="1"/>
  <c r="DN29" i="1"/>
  <c r="DN72" i="1"/>
  <c r="DN52" i="1"/>
  <c r="DN32" i="1"/>
  <c r="DN195" i="1"/>
  <c r="DN175" i="1"/>
  <c r="DN155" i="1"/>
  <c r="DN131" i="1"/>
  <c r="DN111" i="1"/>
  <c r="DN91" i="1"/>
  <c r="DN67" i="1"/>
  <c r="DN47" i="1"/>
  <c r="DN27" i="1"/>
  <c r="DN637" i="1"/>
  <c r="DN621" i="1"/>
  <c r="DN605" i="1"/>
  <c r="DN587" i="1"/>
  <c r="DN488" i="1"/>
  <c r="DN448" i="1"/>
  <c r="DN384" i="1"/>
  <c r="DN808" i="1"/>
  <c r="DN792" i="1"/>
  <c r="DN776" i="1"/>
  <c r="DN760" i="1"/>
  <c r="DN744" i="1"/>
  <c r="DN728" i="1"/>
  <c r="DN712" i="1"/>
  <c r="DN696" i="1"/>
  <c r="DN680" i="1"/>
  <c r="DN664" i="1"/>
  <c r="DN648" i="1"/>
  <c r="DN632" i="1"/>
  <c r="DN616" i="1"/>
  <c r="DN600" i="1"/>
  <c r="DN584" i="1"/>
  <c r="DN487" i="1"/>
  <c r="DN440" i="1"/>
  <c r="DN376" i="1"/>
  <c r="DN576" i="1"/>
  <c r="DN560" i="1"/>
  <c r="DN544" i="1"/>
  <c r="DN528" i="1"/>
  <c r="DN499" i="1"/>
  <c r="DN467" i="1"/>
  <c r="DN435" i="1"/>
  <c r="DN403" i="1"/>
  <c r="DN371" i="1"/>
  <c r="DN301" i="1"/>
  <c r="DN277" i="1"/>
  <c r="DN158" i="1"/>
  <c r="DN423" i="1"/>
  <c r="DN391" i="1"/>
  <c r="DN359" i="1"/>
  <c r="DN303" i="1"/>
  <c r="DN273" i="1"/>
  <c r="DN585" i="1"/>
  <c r="DN569" i="1"/>
  <c r="DN553" i="1"/>
  <c r="DN537" i="1"/>
  <c r="DN524" i="1"/>
  <c r="DN508" i="1"/>
  <c r="DN492" i="1"/>
  <c r="DN476" i="1"/>
  <c r="DN460" i="1"/>
  <c r="DN444" i="1"/>
  <c r="DN428" i="1"/>
  <c r="DN412" i="1"/>
  <c r="DN396" i="1"/>
  <c r="DN380" i="1"/>
  <c r="DN364" i="1"/>
  <c r="DN348" i="1"/>
  <c r="DN336" i="1"/>
  <c r="DN328" i="1"/>
  <c r="DN320" i="1"/>
  <c r="DN312" i="1"/>
  <c r="DN192" i="1"/>
  <c r="DN517" i="1"/>
  <c r="DN501" i="1"/>
  <c r="DN485" i="1"/>
  <c r="DN469" i="1"/>
  <c r="DN453" i="1"/>
  <c r="DN437" i="1"/>
  <c r="DN421" i="1"/>
  <c r="DN405" i="1"/>
  <c r="DN389" i="1"/>
  <c r="DN373" i="1"/>
  <c r="DN357" i="1"/>
  <c r="DN341" i="1"/>
  <c r="DN325" i="1"/>
  <c r="DN309" i="1"/>
  <c r="DN288" i="1"/>
  <c r="DN272" i="1"/>
  <c r="DN256" i="1"/>
  <c r="DN240" i="1"/>
  <c r="DN224" i="1"/>
  <c r="DN208" i="1"/>
  <c r="DN193" i="1"/>
  <c r="DN339" i="1"/>
  <c r="DN323" i="1"/>
  <c r="DN307" i="1"/>
  <c r="DN177" i="1"/>
  <c r="DN74" i="1"/>
  <c r="DN14" i="1"/>
  <c r="DN245" i="1"/>
  <c r="DN229" i="1"/>
  <c r="DN213" i="1"/>
  <c r="DN176" i="1"/>
  <c r="DN142" i="1"/>
  <c r="DN134" i="1"/>
  <c r="DN126" i="1"/>
  <c r="DN118" i="1"/>
  <c r="DN110" i="1"/>
  <c r="DN102" i="1"/>
  <c r="DN94" i="1"/>
  <c r="DN86" i="1"/>
  <c r="DN78" i="1"/>
  <c r="DN302" i="1"/>
  <c r="DN286" i="1"/>
  <c r="DN270" i="1"/>
  <c r="DN254" i="1"/>
  <c r="DN238" i="1"/>
  <c r="DN222" i="1"/>
  <c r="DN206" i="1"/>
  <c r="DN188" i="1"/>
  <c r="DN172" i="1"/>
  <c r="DN156" i="1"/>
  <c r="DN70" i="1"/>
  <c r="DN295" i="1"/>
  <c r="DN279" i="1"/>
  <c r="DN263" i="1"/>
  <c r="DN247" i="1"/>
  <c r="DN231" i="1"/>
  <c r="DN215" i="1"/>
  <c r="DN197" i="1"/>
  <c r="DN165" i="1"/>
  <c r="DN50" i="1"/>
  <c r="DN137" i="1"/>
  <c r="DN121" i="1"/>
  <c r="DN105" i="1"/>
  <c r="DN89" i="1"/>
  <c r="DN73" i="1"/>
  <c r="DN57" i="1"/>
  <c r="DN41" i="1"/>
  <c r="DN25" i="1"/>
  <c r="DN76" i="1"/>
  <c r="DN60" i="1"/>
  <c r="DN44" i="1"/>
  <c r="DN28" i="1"/>
  <c r="DN199" i="1"/>
  <c r="DN183" i="1"/>
  <c r="DN167" i="1"/>
  <c r="DN151" i="1"/>
  <c r="DN135" i="1"/>
  <c r="DN119" i="1"/>
  <c r="DN103" i="1"/>
  <c r="DN87" i="1"/>
  <c r="DN71" i="1"/>
  <c r="DN55" i="1"/>
  <c r="DN39" i="1"/>
  <c r="DN23" i="1"/>
  <c r="DN11" i="1" l="1"/>
  <c r="AA13" i="1" l="1"/>
  <c r="AA29" i="1"/>
  <c r="AA45" i="1"/>
  <c r="AA61" i="1"/>
  <c r="AA77" i="1"/>
  <c r="AA93" i="1"/>
  <c r="AA109" i="1"/>
  <c r="AA125" i="1"/>
  <c r="AA141" i="1"/>
  <c r="AA157" i="1"/>
  <c r="AA173" i="1"/>
  <c r="AA189" i="1"/>
  <c r="AA205" i="1"/>
  <c r="AA221" i="1"/>
  <c r="AA237" i="1"/>
  <c r="AA253" i="1"/>
  <c r="AA269" i="1"/>
  <c r="AA285" i="1"/>
  <c r="AA301" i="1"/>
  <c r="AA317" i="1"/>
  <c r="AA333" i="1"/>
  <c r="AA15" i="1"/>
  <c r="AA36" i="1"/>
  <c r="AA58" i="1"/>
  <c r="AA79" i="1"/>
  <c r="AA100" i="1"/>
  <c r="AA122" i="1"/>
  <c r="AA143" i="1"/>
  <c r="AA164" i="1"/>
  <c r="AA186" i="1"/>
  <c r="AA207" i="1"/>
  <c r="AA228" i="1"/>
  <c r="AA250" i="1"/>
  <c r="AA271" i="1"/>
  <c r="AA292" i="1"/>
  <c r="AA314" i="1"/>
  <c r="AA335" i="1"/>
  <c r="AA354" i="1"/>
  <c r="AA370" i="1"/>
  <c r="AA386" i="1"/>
  <c r="AA402" i="1"/>
  <c r="AA418" i="1"/>
  <c r="AA434" i="1"/>
  <c r="AA450" i="1"/>
  <c r="AA17" i="1"/>
  <c r="AA33" i="1"/>
  <c r="AA49" i="1"/>
  <c r="AA65" i="1"/>
  <c r="AA81" i="1"/>
  <c r="AA97" i="1"/>
  <c r="AA113" i="1"/>
  <c r="AA129" i="1"/>
  <c r="AA145" i="1"/>
  <c r="AA161" i="1"/>
  <c r="AA177" i="1"/>
  <c r="AA193" i="1"/>
  <c r="AA209" i="1"/>
  <c r="AA225" i="1"/>
  <c r="AA241" i="1"/>
  <c r="AA257" i="1"/>
  <c r="AA273" i="1"/>
  <c r="AA289" i="1"/>
  <c r="AA305" i="1"/>
  <c r="AA321" i="1"/>
  <c r="AA337" i="1"/>
  <c r="AA20" i="1"/>
  <c r="AA42" i="1"/>
  <c r="AA63" i="1"/>
  <c r="AA84" i="1"/>
  <c r="AA106" i="1"/>
  <c r="AA127" i="1"/>
  <c r="AA148" i="1"/>
  <c r="AA170" i="1"/>
  <c r="AA191" i="1"/>
  <c r="AA212" i="1"/>
  <c r="AA234" i="1"/>
  <c r="AA255" i="1"/>
  <c r="AA276" i="1"/>
  <c r="AA298" i="1"/>
  <c r="AA319" i="1"/>
  <c r="AA340" i="1"/>
  <c r="AA358" i="1"/>
  <c r="AA374" i="1"/>
  <c r="AA390" i="1"/>
  <c r="AA406" i="1"/>
  <c r="AA422" i="1"/>
  <c r="AA438" i="1"/>
  <c r="AA454" i="1"/>
  <c r="AA21" i="1"/>
  <c r="AA37" i="1"/>
  <c r="AA53" i="1"/>
  <c r="AA69" i="1"/>
  <c r="AA85" i="1"/>
  <c r="AA101" i="1"/>
  <c r="AA117" i="1"/>
  <c r="AA133" i="1"/>
  <c r="AA149" i="1"/>
  <c r="AA165" i="1"/>
  <c r="AA181" i="1"/>
  <c r="AA197" i="1"/>
  <c r="AA213" i="1"/>
  <c r="AA229" i="1"/>
  <c r="AA245" i="1"/>
  <c r="AA261" i="1"/>
  <c r="AA277" i="1"/>
  <c r="AA293" i="1"/>
  <c r="AA309" i="1"/>
  <c r="AA325" i="1"/>
  <c r="AA341" i="1"/>
  <c r="AA26" i="1"/>
  <c r="AA47" i="1"/>
  <c r="AA68" i="1"/>
  <c r="AA90" i="1"/>
  <c r="AA111" i="1"/>
  <c r="AA132" i="1"/>
  <c r="AA154" i="1"/>
  <c r="AA175" i="1"/>
  <c r="AA196" i="1"/>
  <c r="AA218" i="1"/>
  <c r="AA239" i="1"/>
  <c r="AA260" i="1"/>
  <c r="AA282" i="1"/>
  <c r="AA303" i="1"/>
  <c r="AA324" i="1"/>
  <c r="AA346" i="1"/>
  <c r="AA362" i="1"/>
  <c r="AA378" i="1"/>
  <c r="AA394" i="1"/>
  <c r="AA410" i="1"/>
  <c r="AA426" i="1"/>
  <c r="AA442" i="1"/>
  <c r="AA458" i="1"/>
  <c r="AA474" i="1"/>
  <c r="AA490" i="1"/>
  <c r="AA506" i="1"/>
  <c r="AA522" i="1"/>
  <c r="AA538" i="1"/>
  <c r="AA554" i="1"/>
  <c r="AA570" i="1"/>
  <c r="AA586" i="1"/>
  <c r="AA602" i="1"/>
  <c r="AA618" i="1"/>
  <c r="AA634" i="1"/>
  <c r="AA650" i="1"/>
  <c r="AA666" i="1"/>
  <c r="AA682" i="1"/>
  <c r="AA698" i="1"/>
  <c r="AA714" i="1"/>
  <c r="AA730" i="1"/>
  <c r="AA746" i="1"/>
  <c r="AA762" i="1"/>
  <c r="AA22" i="1"/>
  <c r="AA50" i="1"/>
  <c r="AA78" i="1"/>
  <c r="AA107" i="1"/>
  <c r="AA135" i="1"/>
  <c r="AA163" i="1"/>
  <c r="AA192" i="1"/>
  <c r="AA220" i="1"/>
  <c r="AA248" i="1"/>
  <c r="AA278" i="1"/>
  <c r="AA306" i="1"/>
  <c r="AA334" i="1"/>
  <c r="AA359" i="1"/>
  <c r="AA380" i="1"/>
  <c r="AA401" i="1"/>
  <c r="AA423" i="1"/>
  <c r="AA444" i="1"/>
  <c r="AA465" i="1"/>
  <c r="AA487" i="1"/>
  <c r="AA508" i="1"/>
  <c r="AA529" i="1"/>
  <c r="AA24" i="1"/>
  <c r="AA41" i="1"/>
  <c r="AA105" i="1"/>
  <c r="AA169" i="1"/>
  <c r="AA233" i="1"/>
  <c r="AA297" i="1"/>
  <c r="AA31" i="1"/>
  <c r="AA116" i="1"/>
  <c r="AA202" i="1"/>
  <c r="AA287" i="1"/>
  <c r="AA366" i="1"/>
  <c r="AA430" i="1"/>
  <c r="AA470" i="1"/>
  <c r="AA494" i="1"/>
  <c r="AA514" i="1"/>
  <c r="AA534" i="1"/>
  <c r="AA558" i="1"/>
  <c r="AA578" i="1"/>
  <c r="AA598" i="1"/>
  <c r="AA622" i="1"/>
  <c r="AA642" i="1"/>
  <c r="AA662" i="1"/>
  <c r="AA686" i="1"/>
  <c r="AA706" i="1"/>
  <c r="AA726" i="1"/>
  <c r="AA750" i="1"/>
  <c r="AA770" i="1"/>
  <c r="AA43" i="1"/>
  <c r="AA86" i="1"/>
  <c r="AA120" i="1"/>
  <c r="AA156" i="1"/>
  <c r="AA199" i="1"/>
  <c r="AA235" i="1"/>
  <c r="AA270" i="1"/>
  <c r="AA312" i="1"/>
  <c r="AA348" i="1"/>
  <c r="AA375" i="1"/>
  <c r="AA407" i="1"/>
  <c r="AA433" i="1"/>
  <c r="AA460" i="1"/>
  <c r="AA492" i="1"/>
  <c r="AA519" i="1"/>
  <c r="AA18" i="1"/>
  <c r="AA54" i="1"/>
  <c r="AA82" i="1"/>
  <c r="AA110" i="1"/>
  <c r="AA139" i="1"/>
  <c r="AA167" i="1"/>
  <c r="AA195" i="1"/>
  <c r="AA224" i="1"/>
  <c r="AA252" i="1"/>
  <c r="AA280" i="1"/>
  <c r="AA310" i="1"/>
  <c r="AA338" i="1"/>
  <c r="AA361" i="1"/>
  <c r="AA383" i="1"/>
  <c r="AA404" i="1"/>
  <c r="AA425" i="1"/>
  <c r="AA447" i="1"/>
  <c r="AA468" i="1"/>
  <c r="AA489" i="1"/>
  <c r="AA511" i="1"/>
  <c r="AA532" i="1"/>
  <c r="AA553" i="1"/>
  <c r="AA575" i="1"/>
  <c r="AA596" i="1"/>
  <c r="AA617" i="1"/>
  <c r="AA639" i="1"/>
  <c r="AA660" i="1"/>
  <c r="AA681" i="1"/>
  <c r="AA703" i="1"/>
  <c r="AA724" i="1"/>
  <c r="AA745" i="1"/>
  <c r="AA767" i="1"/>
  <c r="AA784" i="1"/>
  <c r="AA800" i="1"/>
  <c r="AA23" i="1"/>
  <c r="AA80" i="1"/>
  <c r="AA136" i="1"/>
  <c r="AA194" i="1"/>
  <c r="AA251" i="1"/>
  <c r="AA307" i="1"/>
  <c r="AA360" i="1"/>
  <c r="AA403" i="1"/>
  <c r="AA445" i="1"/>
  <c r="AA488" i="1"/>
  <c r="AA57" i="1"/>
  <c r="AA121" i="1"/>
  <c r="AA185" i="1"/>
  <c r="AA249" i="1"/>
  <c r="AA313" i="1"/>
  <c r="AA52" i="1"/>
  <c r="AA138" i="1"/>
  <c r="AA223" i="1"/>
  <c r="AA308" i="1"/>
  <c r="AA382" i="1"/>
  <c r="AA446" i="1"/>
  <c r="AA478" i="1"/>
  <c r="AA498" i="1"/>
  <c r="AA518" i="1"/>
  <c r="AA542" i="1"/>
  <c r="AA562" i="1"/>
  <c r="AA582" i="1"/>
  <c r="AA606" i="1"/>
  <c r="AA626" i="1"/>
  <c r="AA646" i="1"/>
  <c r="AA670" i="1"/>
  <c r="AA690" i="1"/>
  <c r="AA710" i="1"/>
  <c r="AA734" i="1"/>
  <c r="AA754" i="1"/>
  <c r="AA14" i="1"/>
  <c r="AA56" i="1"/>
  <c r="AA92" i="1"/>
  <c r="AA128" i="1"/>
  <c r="AA171" i="1"/>
  <c r="AA206" i="1"/>
  <c r="AA242" i="1"/>
  <c r="AA284" i="1"/>
  <c r="AA320" i="1"/>
  <c r="AA353" i="1"/>
  <c r="AA385" i="1"/>
  <c r="AA412" i="1"/>
  <c r="AA439" i="1"/>
  <c r="AA471" i="1"/>
  <c r="AA497" i="1"/>
  <c r="AA524" i="1"/>
  <c r="AA32" i="1"/>
  <c r="AA60" i="1"/>
  <c r="AA88" i="1"/>
  <c r="AA118" i="1"/>
  <c r="AA146" i="1"/>
  <c r="AA174" i="1"/>
  <c r="AA203" i="1"/>
  <c r="AA231" i="1"/>
  <c r="AA259" i="1"/>
  <c r="AA288" i="1"/>
  <c r="AA316" i="1"/>
  <c r="AA344" i="1"/>
  <c r="AA367" i="1"/>
  <c r="AA388" i="1"/>
  <c r="AA409" i="1"/>
  <c r="AA431" i="1"/>
  <c r="AA452" i="1"/>
  <c r="AA473" i="1"/>
  <c r="AA495" i="1"/>
  <c r="AA516" i="1"/>
  <c r="AA537" i="1"/>
  <c r="AA559" i="1"/>
  <c r="AA580" i="1"/>
  <c r="AA601" i="1"/>
  <c r="AA623" i="1"/>
  <c r="AA644" i="1"/>
  <c r="AA665" i="1"/>
  <c r="AA687" i="1"/>
  <c r="AA708" i="1"/>
  <c r="AA729" i="1"/>
  <c r="AA751" i="1"/>
  <c r="AA772" i="1"/>
  <c r="AA788" i="1"/>
  <c r="AA804" i="1"/>
  <c r="AA38" i="1"/>
  <c r="AA94" i="1"/>
  <c r="AA151" i="1"/>
  <c r="AA208" i="1"/>
  <c r="AA264" i="1"/>
  <c r="AA322" i="1"/>
  <c r="AA371" i="1"/>
  <c r="AA413" i="1"/>
  <c r="AA456" i="1"/>
  <c r="AA73" i="1"/>
  <c r="AA137" i="1"/>
  <c r="AA201" i="1"/>
  <c r="AA265" i="1"/>
  <c r="AA329" i="1"/>
  <c r="AA74" i="1"/>
  <c r="AA159" i="1"/>
  <c r="AA244" i="1"/>
  <c r="AA330" i="1"/>
  <c r="AA398" i="1"/>
  <c r="AA462" i="1"/>
  <c r="AA482" i="1"/>
  <c r="AA502" i="1"/>
  <c r="AA526" i="1"/>
  <c r="AA546" i="1"/>
  <c r="AA566" i="1"/>
  <c r="AA590" i="1"/>
  <c r="AA610" i="1"/>
  <c r="AA630" i="1"/>
  <c r="AA654" i="1"/>
  <c r="AA674" i="1"/>
  <c r="AA694" i="1"/>
  <c r="AA718" i="1"/>
  <c r="AA738" i="1"/>
  <c r="AA758" i="1"/>
  <c r="AA28" i="1"/>
  <c r="AA64" i="1"/>
  <c r="AA99" i="1"/>
  <c r="AA142" i="1"/>
  <c r="AA178" i="1"/>
  <c r="AA214" i="1"/>
  <c r="AA256" i="1"/>
  <c r="AA291" i="1"/>
  <c r="AA327" i="1"/>
  <c r="AA364" i="1"/>
  <c r="AA391" i="1"/>
  <c r="AA89" i="1"/>
  <c r="AA345" i="1"/>
  <c r="AA350" i="1"/>
  <c r="AA510" i="1"/>
  <c r="AA594" i="1"/>
  <c r="AA678" i="1"/>
  <c r="AA766" i="1"/>
  <c r="AA150" i="1"/>
  <c r="AA299" i="1"/>
  <c r="AA417" i="1"/>
  <c r="AA476" i="1"/>
  <c r="AA535" i="1"/>
  <c r="AA67" i="1"/>
  <c r="AA124" i="1"/>
  <c r="AA182" i="1"/>
  <c r="AA238" i="1"/>
  <c r="AA295" i="1"/>
  <c r="AA351" i="1"/>
  <c r="AA393" i="1"/>
  <c r="AA436" i="1"/>
  <c r="AA479" i="1"/>
  <c r="AA521" i="1"/>
  <c r="AA564" i="1"/>
  <c r="AA607" i="1"/>
  <c r="AA649" i="1"/>
  <c r="AA692" i="1"/>
  <c r="AA735" i="1"/>
  <c r="AA776" i="1"/>
  <c r="AA808" i="1"/>
  <c r="AA108" i="1"/>
  <c r="AA222" i="1"/>
  <c r="AA336" i="1"/>
  <c r="AA424" i="1"/>
  <c r="AA499" i="1"/>
  <c r="AA541" i="1"/>
  <c r="AA571" i="1"/>
  <c r="AA599" i="1"/>
  <c r="AA627" i="1"/>
  <c r="AA656" i="1"/>
  <c r="AA684" i="1"/>
  <c r="AA712" i="1"/>
  <c r="AA741" i="1"/>
  <c r="AA769" i="1"/>
  <c r="AA153" i="1"/>
  <c r="AA95" i="1"/>
  <c r="AA414" i="1"/>
  <c r="AA530" i="1"/>
  <c r="AA614" i="1"/>
  <c r="AA702" i="1"/>
  <c r="AA35" i="1"/>
  <c r="AA184" i="1"/>
  <c r="AA342" i="1"/>
  <c r="AA428" i="1"/>
  <c r="AA481" i="1"/>
  <c r="AA540" i="1"/>
  <c r="AA75" i="1"/>
  <c r="AA131" i="1"/>
  <c r="AA188" i="1"/>
  <c r="AA246" i="1"/>
  <c r="AA302" i="1"/>
  <c r="AA356" i="1"/>
  <c r="AA399" i="1"/>
  <c r="AA441" i="1"/>
  <c r="AA484" i="1"/>
  <c r="AA527" i="1"/>
  <c r="AA569" i="1"/>
  <c r="AA612" i="1"/>
  <c r="AA655" i="1"/>
  <c r="AA697" i="1"/>
  <c r="AA740" i="1"/>
  <c r="AA780" i="1"/>
  <c r="AA812" i="1"/>
  <c r="AA123" i="1"/>
  <c r="AA236" i="1"/>
  <c r="AA349" i="1"/>
  <c r="AA435" i="1"/>
  <c r="AA509" i="1"/>
  <c r="AA549" i="1"/>
  <c r="AA577" i="1"/>
  <c r="AA605" i="1"/>
  <c r="AA635" i="1"/>
  <c r="AA663" i="1"/>
  <c r="AA691" i="1"/>
  <c r="AA720" i="1"/>
  <c r="AA748" i="1"/>
  <c r="AA775" i="1"/>
  <c r="AA797" i="1"/>
  <c r="AA16" i="1"/>
  <c r="AA72" i="1"/>
  <c r="AA130" i="1"/>
  <c r="AA187" i="1"/>
  <c r="AA243" i="1"/>
  <c r="AA300" i="1"/>
  <c r="AA355" i="1"/>
  <c r="AA397" i="1"/>
  <c r="AA440" i="1"/>
  <c r="AA483" i="1"/>
  <c r="AA25" i="1"/>
  <c r="AA281" i="1"/>
  <c r="AA266" i="1"/>
  <c r="AA486" i="1"/>
  <c r="AA574" i="1"/>
  <c r="AA658" i="1"/>
  <c r="AA742" i="1"/>
  <c r="AA114" i="1"/>
  <c r="AA263" i="1"/>
  <c r="AA396" i="1"/>
  <c r="AA455" i="1"/>
  <c r="AA513" i="1"/>
  <c r="AA46" i="1"/>
  <c r="AA103" i="1"/>
  <c r="AA160" i="1"/>
  <c r="AA216" i="1"/>
  <c r="AA274" i="1"/>
  <c r="AA331" i="1"/>
  <c r="AA377" i="1"/>
  <c r="AA420" i="1"/>
  <c r="AA463" i="1"/>
  <c r="AA505" i="1"/>
  <c r="AA548" i="1"/>
  <c r="AA591" i="1"/>
  <c r="AA633" i="1"/>
  <c r="AA676" i="1"/>
  <c r="AA719" i="1"/>
  <c r="AA761" i="1"/>
  <c r="AA796" i="1"/>
  <c r="AA66" i="1"/>
  <c r="AA179" i="1"/>
  <c r="AA294" i="1"/>
  <c r="AA392" i="1"/>
  <c r="AA477" i="1"/>
  <c r="AA531" i="1"/>
  <c r="AA563" i="1"/>
  <c r="AA592" i="1"/>
  <c r="AA620" i="1"/>
  <c r="AA648" i="1"/>
  <c r="AA677" i="1"/>
  <c r="AA705" i="1"/>
  <c r="AA733" i="1"/>
  <c r="AA763" i="1"/>
  <c r="AA786" i="1"/>
  <c r="AA807" i="1"/>
  <c r="AA44" i="1"/>
  <c r="AA102" i="1"/>
  <c r="AA158" i="1"/>
  <c r="AA215" i="1"/>
  <c r="AA272" i="1"/>
  <c r="AA328" i="1"/>
  <c r="AA376" i="1"/>
  <c r="AA419" i="1"/>
  <c r="AA461" i="1"/>
  <c r="AA504" i="1"/>
  <c r="AA545" i="1"/>
  <c r="AA573" i="1"/>
  <c r="AA603" i="1"/>
  <c r="AA631" i="1"/>
  <c r="AA659" i="1"/>
  <c r="AA688" i="1"/>
  <c r="AA716" i="1"/>
  <c r="AA744" i="1"/>
  <c r="AA773" i="1"/>
  <c r="AA794" i="1"/>
  <c r="AA19" i="1"/>
  <c r="AA76" i="1"/>
  <c r="AA134" i="1"/>
  <c r="AA70" i="1"/>
  <c r="AA240" i="1"/>
  <c r="AA352" i="1"/>
  <c r="AA437" i="1"/>
  <c r="AA523" i="1"/>
  <c r="AA587" i="1"/>
  <c r="AA643" i="1"/>
  <c r="AA700" i="1"/>
  <c r="AA757" i="1"/>
  <c r="AA803" i="1"/>
  <c r="AA190" i="1"/>
  <c r="AA304" i="1"/>
  <c r="AA400" i="1"/>
  <c r="AA485" i="1"/>
  <c r="AA561" i="1"/>
  <c r="AA619" i="1"/>
  <c r="AA675" i="1"/>
  <c r="AA550" i="1"/>
  <c r="AA227" i="1"/>
  <c r="AA39" i="1"/>
  <c r="AA267" i="1"/>
  <c r="AA457" i="1"/>
  <c r="AA628" i="1"/>
  <c r="AA792" i="1"/>
  <c r="AA381" i="1"/>
  <c r="AA584" i="1"/>
  <c r="AA699" i="1"/>
  <c r="AA791" i="1"/>
  <c r="AA59" i="1"/>
  <c r="AA172" i="1"/>
  <c r="AA286" i="1"/>
  <c r="AA387" i="1"/>
  <c r="AA472" i="1"/>
  <c r="AA536" i="1"/>
  <c r="AA581" i="1"/>
  <c r="AA616" i="1"/>
  <c r="AA652" i="1"/>
  <c r="AA695" i="1"/>
  <c r="AA731" i="1"/>
  <c r="AA765" i="1"/>
  <c r="AA799" i="1"/>
  <c r="AA48" i="1"/>
  <c r="AA119" i="1"/>
  <c r="AA126" i="1"/>
  <c r="AA296" i="1"/>
  <c r="AA416" i="1"/>
  <c r="AA544" i="1"/>
  <c r="AA615" i="1"/>
  <c r="AA685" i="1"/>
  <c r="AA771" i="1"/>
  <c r="AA83" i="1"/>
  <c r="AA275" i="1"/>
  <c r="AA421" i="1"/>
  <c r="AA528" i="1"/>
  <c r="AA604" i="1"/>
  <c r="AA689" i="1"/>
  <c r="AA747" i="1"/>
  <c r="AA795" i="1"/>
  <c r="AA155" i="1"/>
  <c r="AA283" i="1"/>
  <c r="AA384" i="1"/>
  <c r="AA469" i="1"/>
  <c r="AA551" i="1"/>
  <c r="AA608" i="1"/>
  <c r="AA664" i="1"/>
  <c r="AA721" i="1"/>
  <c r="AA777" i="1"/>
  <c r="AA55" i="1"/>
  <c r="AA232" i="1"/>
  <c r="AA347" i="1"/>
  <c r="AA432" i="1"/>
  <c r="AA517" i="1"/>
  <c r="AA583" i="1"/>
  <c r="AA640" i="1"/>
  <c r="AA696" i="1"/>
  <c r="AA753" i="1"/>
  <c r="AA801" i="1"/>
  <c r="AA217" i="1"/>
  <c r="AA638" i="1"/>
  <c r="AA369" i="1"/>
  <c r="AA96" i="1"/>
  <c r="AA323" i="1"/>
  <c r="AA500" i="1"/>
  <c r="AA671" i="1"/>
  <c r="AA51" i="1"/>
  <c r="AA467" i="1"/>
  <c r="AA613" i="1"/>
  <c r="AA727" i="1"/>
  <c r="AA802" i="1"/>
  <c r="AA87" i="1"/>
  <c r="AA200" i="1"/>
  <c r="AA315" i="1"/>
  <c r="AA408" i="1"/>
  <c r="AA493" i="1"/>
  <c r="AA552" i="1"/>
  <c r="AA588" i="1"/>
  <c r="AA624" i="1"/>
  <c r="AA667" i="1"/>
  <c r="AA701" i="1"/>
  <c r="AA737" i="1"/>
  <c r="AA778" i="1"/>
  <c r="AA805" i="1"/>
  <c r="AA62" i="1"/>
  <c r="AA147" i="1"/>
  <c r="AA183" i="1"/>
  <c r="AA326" i="1"/>
  <c r="AA459" i="1"/>
  <c r="AA557" i="1"/>
  <c r="AA629" i="1"/>
  <c r="AA715" i="1"/>
  <c r="AA782" i="1"/>
  <c r="AA140" i="1"/>
  <c r="AA332" i="1"/>
  <c r="AA443" i="1"/>
  <c r="AA547" i="1"/>
  <c r="AA632" i="1"/>
  <c r="AA704" i="1"/>
  <c r="AA760" i="1"/>
  <c r="AA806" i="1"/>
  <c r="AA198" i="1"/>
  <c r="AA311" i="1"/>
  <c r="AA405" i="1"/>
  <c r="AA491" i="1"/>
  <c r="AA565" i="1"/>
  <c r="AA621" i="1"/>
  <c r="AA679" i="1"/>
  <c r="AA736" i="1"/>
  <c r="AA787" i="1"/>
  <c r="AA112" i="1"/>
  <c r="AA262" i="1"/>
  <c r="AA368" i="1"/>
  <c r="AA453" i="1"/>
  <c r="AA539" i="1"/>
  <c r="AA597" i="1"/>
  <c r="AA653" i="1"/>
  <c r="AA711" i="1"/>
  <c r="AA768" i="1"/>
  <c r="AA811" i="1"/>
  <c r="AA180" i="1"/>
  <c r="AA722" i="1"/>
  <c r="AA449" i="1"/>
  <c r="AA152" i="1"/>
  <c r="AA372" i="1"/>
  <c r="AA543" i="1"/>
  <c r="AA713" i="1"/>
  <c r="AA166" i="1"/>
  <c r="AA520" i="1"/>
  <c r="AA641" i="1"/>
  <c r="AA755" i="1"/>
  <c r="AA12" i="1"/>
  <c r="AA115" i="1"/>
  <c r="AA230" i="1"/>
  <c r="AA343" i="1"/>
  <c r="AA429" i="1"/>
  <c r="AA515" i="1"/>
  <c r="AA560" i="1"/>
  <c r="AA595" i="1"/>
  <c r="AA637" i="1"/>
  <c r="AA673" i="1"/>
  <c r="AA709" i="1"/>
  <c r="AA752" i="1"/>
  <c r="AA783" i="1"/>
  <c r="AA810" i="1"/>
  <c r="AA91" i="1"/>
  <c r="AA162" i="1"/>
  <c r="AA211" i="1"/>
  <c r="AA373" i="1"/>
  <c r="AA480" i="1"/>
  <c r="AA572" i="1"/>
  <c r="AA657" i="1"/>
  <c r="AA728" i="1"/>
  <c r="AA793" i="1"/>
  <c r="AA219" i="1"/>
  <c r="AA357" i="1"/>
  <c r="AA464" i="1"/>
  <c r="AA576" i="1"/>
  <c r="AA647" i="1"/>
  <c r="AA717" i="1"/>
  <c r="AA774" i="1"/>
  <c r="AA40" i="1"/>
  <c r="AA226" i="1"/>
  <c r="AA339" i="1"/>
  <c r="AA427" i="1"/>
  <c r="AA512" i="1"/>
  <c r="AA579" i="1"/>
  <c r="AA636" i="1"/>
  <c r="AA693" i="1"/>
  <c r="AA661" i="1"/>
  <c r="AA210" i="1"/>
  <c r="AA279" i="1"/>
  <c r="AA30" i="1"/>
  <c r="AA451" i="1"/>
  <c r="AA645" i="1"/>
  <c r="AA789" i="1"/>
  <c r="AA268" i="1"/>
  <c r="AA672" i="1"/>
  <c r="AA379" i="1"/>
  <c r="AA732" i="1"/>
  <c r="AA363" i="1"/>
  <c r="AA651" i="1"/>
  <c r="AA798" i="1"/>
  <c r="AA290" i="1"/>
  <c r="AA475" i="1"/>
  <c r="AA611" i="1"/>
  <c r="AA725" i="1"/>
  <c r="AA466" i="1"/>
  <c r="AA415" i="1"/>
  <c r="AA556" i="1"/>
  <c r="AA144" i="1"/>
  <c r="AA525" i="1"/>
  <c r="AA680" i="1"/>
  <c r="AA34" i="1"/>
  <c r="AA395" i="1"/>
  <c r="AA743" i="1"/>
  <c r="AA507" i="1"/>
  <c r="AA785" i="1"/>
  <c r="AA448" i="1"/>
  <c r="AA707" i="1"/>
  <c r="AA809" i="1"/>
  <c r="AA318" i="1"/>
  <c r="AA496" i="1"/>
  <c r="AA625" i="1"/>
  <c r="AA739" i="1"/>
  <c r="AA71" i="1"/>
  <c r="AA585" i="1"/>
  <c r="AA669" i="1"/>
  <c r="AA258" i="1"/>
  <c r="AA567" i="1"/>
  <c r="AA723" i="1"/>
  <c r="AA104" i="1"/>
  <c r="AA501" i="1"/>
  <c r="AA27" i="1"/>
  <c r="AA589" i="1"/>
  <c r="AA98" i="1"/>
  <c r="AA533" i="1"/>
  <c r="AA749" i="1"/>
  <c r="AA168" i="1"/>
  <c r="AA389" i="1"/>
  <c r="AA555" i="1"/>
  <c r="AA668" i="1"/>
  <c r="AA779" i="1"/>
  <c r="AA503" i="1"/>
  <c r="AA756" i="1"/>
  <c r="AA781" i="1"/>
  <c r="AA365" i="1"/>
  <c r="AA609" i="1"/>
  <c r="AA759" i="1"/>
  <c r="AA176" i="1"/>
  <c r="AA600" i="1"/>
  <c r="AA247" i="1"/>
  <c r="AA254" i="1"/>
  <c r="AA593" i="1"/>
  <c r="AA764" i="1"/>
  <c r="AA204" i="1"/>
  <c r="AA411" i="1"/>
  <c r="AA568" i="1"/>
  <c r="AA683" i="1"/>
  <c r="AA790" i="1"/>
  <c r="AQ7" i="1" l="1"/>
  <c r="AW6" i="1"/>
  <c r="AW5" i="1"/>
  <c r="BA6" i="1"/>
  <c r="BA7" i="1"/>
  <c r="AW7" i="1"/>
  <c r="BA5" i="1"/>
  <c r="AW4" i="1"/>
  <c r="BA4" i="1"/>
  <c r="AX6" i="1" l="1"/>
  <c r="AY6" i="1"/>
  <c r="AR7" i="1"/>
  <c r="AS7" i="1"/>
  <c r="AX5" i="1"/>
  <c r="AY5" i="1"/>
  <c r="AX7" i="1"/>
  <c r="AY7" i="1"/>
  <c r="AX4" i="1"/>
  <c r="AY4" i="1"/>
  <c r="AX2" i="1"/>
  <c r="AY2" i="1"/>
  <c r="AW3" i="1" l="1"/>
  <c r="AQ6" i="1"/>
  <c r="AS6" i="1" s="1"/>
  <c r="AY3" i="1" l="1"/>
  <c r="AX3" i="1"/>
  <c r="EE3" i="1"/>
  <c r="EE2" i="1"/>
  <c r="DA830" i="1" l="1"/>
  <c r="DA831" i="1"/>
  <c r="DA832" i="1"/>
  <c r="DA833" i="1"/>
  <c r="DA834" i="1"/>
  <c r="DA835" i="1"/>
  <c r="DA836" i="1"/>
  <c r="DA837" i="1"/>
  <c r="DA838" i="1"/>
  <c r="DA839" i="1"/>
  <c r="DA840" i="1"/>
  <c r="DA841" i="1"/>
  <c r="DA842" i="1"/>
  <c r="DA843" i="1"/>
  <c r="DA844" i="1"/>
  <c r="DA845" i="1"/>
  <c r="DA846" i="1"/>
  <c r="DA847" i="1"/>
  <c r="DA848" i="1"/>
  <c r="DA849" i="1"/>
  <c r="DA850" i="1"/>
  <c r="DA851" i="1"/>
  <c r="DA852" i="1"/>
  <c r="DA853" i="1"/>
  <c r="DA854" i="1"/>
  <c r="DA855" i="1"/>
  <c r="DA856" i="1"/>
  <c r="DA857" i="1"/>
  <c r="DA858" i="1"/>
  <c r="DA859" i="1"/>
  <c r="DA860" i="1"/>
  <c r="DA861" i="1"/>
  <c r="DA862" i="1"/>
  <c r="DA863" i="1"/>
  <c r="DA864" i="1"/>
  <c r="DA865" i="1"/>
  <c r="DA866" i="1"/>
  <c r="DA867" i="1"/>
  <c r="DA868" i="1"/>
  <c r="DA869" i="1"/>
  <c r="DA870" i="1"/>
  <c r="DA871" i="1"/>
  <c r="DA872" i="1"/>
  <c r="DA873" i="1"/>
  <c r="DA874" i="1"/>
  <c r="DA875" i="1"/>
  <c r="DA876" i="1"/>
  <c r="DA877" i="1"/>
  <c r="DA878" i="1"/>
  <c r="DA879" i="1"/>
  <c r="DA880" i="1"/>
  <c r="DA881" i="1"/>
  <c r="DA882" i="1"/>
  <c r="DA883" i="1"/>
  <c r="DA884" i="1"/>
  <c r="DA885" i="1"/>
  <c r="DA886" i="1"/>
  <c r="DA887" i="1"/>
  <c r="DA888" i="1"/>
  <c r="DA889" i="1"/>
  <c r="DA890" i="1"/>
  <c r="DA891" i="1"/>
  <c r="DA892" i="1"/>
  <c r="DA893" i="1"/>
  <c r="DA894" i="1"/>
  <c r="DA895" i="1"/>
  <c r="DA896" i="1"/>
  <c r="DA897" i="1"/>
  <c r="DA898" i="1"/>
  <c r="DA899" i="1"/>
  <c r="DA900" i="1"/>
  <c r="DA901" i="1"/>
  <c r="DA902" i="1"/>
  <c r="DA903" i="1"/>
  <c r="DA904" i="1"/>
  <c r="DA905" i="1"/>
  <c r="DA906" i="1"/>
  <c r="DA907" i="1"/>
  <c r="DA908" i="1"/>
  <c r="DA909" i="1"/>
  <c r="DA910" i="1"/>
  <c r="DA911" i="1"/>
  <c r="DA912" i="1"/>
  <c r="DA913" i="1"/>
  <c r="DA914" i="1"/>
  <c r="DA915" i="1"/>
  <c r="DA916" i="1"/>
  <c r="DA917" i="1"/>
  <c r="DA918" i="1"/>
  <c r="DA919" i="1"/>
  <c r="DA920" i="1"/>
  <c r="DA921" i="1"/>
  <c r="DA922" i="1"/>
  <c r="DA923" i="1"/>
  <c r="DA924" i="1"/>
  <c r="DA925" i="1"/>
  <c r="DA926" i="1"/>
  <c r="DA927" i="1"/>
  <c r="DA928" i="1"/>
  <c r="DA929" i="1"/>
  <c r="DA930" i="1"/>
  <c r="DA931" i="1"/>
  <c r="DA932" i="1"/>
  <c r="DA933" i="1"/>
  <c r="DA934" i="1"/>
  <c r="DA935" i="1"/>
  <c r="DA936" i="1"/>
  <c r="DA937" i="1"/>
  <c r="DA938" i="1"/>
  <c r="DA939" i="1"/>
  <c r="DA940" i="1"/>
  <c r="DA941" i="1"/>
  <c r="DA942" i="1"/>
  <c r="DA943" i="1"/>
  <c r="DA944" i="1"/>
  <c r="DA945" i="1"/>
  <c r="DA946" i="1"/>
  <c r="DA947" i="1"/>
  <c r="DA948" i="1"/>
  <c r="DA949" i="1"/>
  <c r="DA950" i="1"/>
  <c r="DA951" i="1"/>
  <c r="DA952" i="1"/>
  <c r="DA953" i="1"/>
  <c r="DA954" i="1"/>
  <c r="DA955" i="1"/>
  <c r="DA956" i="1"/>
  <c r="DA957" i="1"/>
  <c r="DA958" i="1"/>
  <c r="DA959" i="1"/>
  <c r="DA960" i="1"/>
  <c r="DA961" i="1"/>
  <c r="DA962" i="1"/>
  <c r="DA963" i="1"/>
  <c r="DA964" i="1"/>
  <c r="DA965" i="1"/>
  <c r="DA966" i="1"/>
  <c r="DA967" i="1"/>
  <c r="DA968" i="1"/>
  <c r="DA969" i="1"/>
  <c r="DA970" i="1"/>
  <c r="DA971" i="1"/>
  <c r="DA972" i="1"/>
  <c r="DA973" i="1"/>
  <c r="DA974" i="1"/>
  <c r="DA975" i="1"/>
  <c r="DA976" i="1"/>
  <c r="DA977" i="1"/>
  <c r="DA978" i="1"/>
  <c r="DA979" i="1"/>
  <c r="DA980" i="1"/>
  <c r="DA981" i="1"/>
  <c r="DA982" i="1"/>
  <c r="DA983" i="1"/>
  <c r="DA984" i="1"/>
  <c r="DA985" i="1"/>
  <c r="DA986" i="1"/>
  <c r="DA987" i="1"/>
  <c r="DA988" i="1"/>
  <c r="DA989" i="1"/>
  <c r="DA990" i="1"/>
  <c r="DA991" i="1"/>
  <c r="DA992" i="1"/>
  <c r="DA993" i="1"/>
  <c r="DA994" i="1"/>
  <c r="DA995" i="1"/>
  <c r="DA996" i="1"/>
  <c r="DA997" i="1"/>
  <c r="DA998" i="1"/>
  <c r="DA999" i="1"/>
  <c r="DA1000" i="1"/>
  <c r="DA1001" i="1"/>
  <c r="DA1002" i="1"/>
  <c r="DA1003" i="1"/>
  <c r="DA1004" i="1"/>
  <c r="DA1005" i="1"/>
  <c r="DA1006" i="1"/>
  <c r="DA1007" i="1"/>
  <c r="DA1008" i="1"/>
  <c r="DA1009" i="1"/>
  <c r="DA1010" i="1"/>
  <c r="DA1011" i="1"/>
  <c r="DA1012" i="1"/>
  <c r="DA1013" i="1"/>
  <c r="DA1014" i="1"/>
  <c r="DA1015" i="1"/>
  <c r="DA1016" i="1"/>
  <c r="DA1017" i="1"/>
  <c r="DA1018" i="1"/>
  <c r="DA1019" i="1"/>
  <c r="DA1020" i="1"/>
  <c r="DA1021" i="1"/>
  <c r="DA1022" i="1"/>
  <c r="DA1023" i="1"/>
  <c r="DA1024" i="1"/>
  <c r="DA1025" i="1"/>
  <c r="DA1026" i="1"/>
  <c r="DA1027" i="1"/>
  <c r="DA1028" i="1"/>
  <c r="DA1029" i="1"/>
  <c r="DA1030" i="1"/>
  <c r="DA1031" i="1"/>
  <c r="DA1032" i="1"/>
  <c r="DA1033" i="1"/>
  <c r="DA1034" i="1"/>
  <c r="DA1035" i="1"/>
  <c r="DA1036" i="1"/>
  <c r="DA1037" i="1"/>
  <c r="DA1038" i="1"/>
  <c r="DA1039" i="1"/>
  <c r="DA1040" i="1"/>
  <c r="DA1041" i="1"/>
  <c r="DA1042" i="1"/>
  <c r="DA1043" i="1"/>
  <c r="DA1044" i="1"/>
  <c r="DA1045" i="1"/>
  <c r="DA1046" i="1"/>
  <c r="DA1047" i="1"/>
  <c r="DA1048" i="1"/>
  <c r="DA1049" i="1"/>
  <c r="DA1050" i="1"/>
  <c r="DA1051" i="1"/>
  <c r="DA1052" i="1"/>
  <c r="DA1053" i="1"/>
  <c r="DA1054" i="1"/>
  <c r="DA1055" i="1"/>
  <c r="DA1056" i="1"/>
  <c r="DA1057" i="1"/>
  <c r="DA1058" i="1"/>
  <c r="DA1059" i="1"/>
  <c r="DA1060" i="1"/>
  <c r="DA1061" i="1"/>
  <c r="DA1062" i="1"/>
  <c r="DA1063" i="1"/>
  <c r="DA1064" i="1"/>
  <c r="DA1065" i="1"/>
  <c r="DA1066" i="1"/>
  <c r="DA1067" i="1"/>
  <c r="DA1068" i="1"/>
  <c r="DA1069" i="1"/>
  <c r="DA1070" i="1"/>
  <c r="DA1071" i="1"/>
  <c r="DA1072" i="1"/>
  <c r="DA1073" i="1"/>
  <c r="DA1074" i="1"/>
  <c r="DA1075" i="1"/>
  <c r="DA1076" i="1"/>
  <c r="DA1077" i="1"/>
  <c r="DA1078" i="1"/>
  <c r="DA1079" i="1"/>
  <c r="DA1080" i="1"/>
  <c r="DA1081" i="1"/>
  <c r="DA1082" i="1"/>
  <c r="DA1083" i="1"/>
  <c r="DA1084" i="1"/>
  <c r="DA1085" i="1"/>
  <c r="DA1086" i="1"/>
  <c r="DA1087" i="1"/>
  <c r="DA1088" i="1"/>
  <c r="DA1089" i="1"/>
  <c r="DA1090" i="1"/>
  <c r="DA1091" i="1"/>
  <c r="DA1092" i="1"/>
  <c r="DA1093" i="1"/>
  <c r="DA1094" i="1"/>
  <c r="DA1095" i="1"/>
  <c r="DA1096" i="1"/>
  <c r="DA1097" i="1"/>
  <c r="DA1098" i="1"/>
  <c r="DA1099" i="1"/>
  <c r="DA1100" i="1"/>
  <c r="DA1101" i="1"/>
  <c r="DA1102" i="1"/>
  <c r="DA1103" i="1"/>
  <c r="DA1104" i="1"/>
  <c r="DA1105" i="1"/>
  <c r="DA1106" i="1"/>
  <c r="DA1107" i="1"/>
  <c r="DA1108" i="1"/>
  <c r="DA1109" i="1"/>
  <c r="DA1110" i="1"/>
  <c r="DA1111" i="1"/>
  <c r="DA1112" i="1"/>
  <c r="DA1113" i="1"/>
  <c r="DA1114" i="1"/>
  <c r="DA1115" i="1"/>
  <c r="DA1116" i="1"/>
  <c r="DA1117" i="1"/>
  <c r="DA1118" i="1"/>
  <c r="DA1119" i="1"/>
  <c r="DA1120" i="1"/>
  <c r="DA1121" i="1"/>
  <c r="DA1122" i="1"/>
  <c r="DA1123" i="1"/>
  <c r="DA1124" i="1"/>
  <c r="DA1125" i="1"/>
  <c r="DA1126" i="1"/>
  <c r="DA1127" i="1"/>
  <c r="DA1128" i="1"/>
  <c r="DA1129" i="1"/>
  <c r="DA1130" i="1"/>
  <c r="DA1131" i="1"/>
  <c r="DA1132" i="1"/>
  <c r="DA1133" i="1"/>
  <c r="DA1134" i="1"/>
  <c r="DA1135" i="1"/>
  <c r="DA1136" i="1"/>
  <c r="DA1137" i="1"/>
  <c r="DA1138" i="1"/>
  <c r="DA1139" i="1"/>
  <c r="DA1140" i="1"/>
  <c r="DA1141" i="1"/>
  <c r="DA1142" i="1"/>
  <c r="DA1143" i="1"/>
  <c r="DA1144" i="1"/>
  <c r="DA1145" i="1"/>
  <c r="DA1146" i="1"/>
  <c r="DA1147" i="1"/>
  <c r="DA1148" i="1"/>
  <c r="DA1149" i="1"/>
  <c r="DA1150" i="1"/>
  <c r="DA1151" i="1"/>
  <c r="DA1152" i="1"/>
  <c r="DA1153" i="1"/>
  <c r="DA1154" i="1"/>
  <c r="DA1155" i="1"/>
  <c r="DA1156" i="1"/>
  <c r="DA1157" i="1"/>
  <c r="DA1158" i="1"/>
  <c r="DA1159" i="1"/>
  <c r="DA1160" i="1"/>
  <c r="DA1161" i="1"/>
  <c r="DA1162" i="1"/>
  <c r="DA1163" i="1"/>
  <c r="DA1164" i="1"/>
  <c r="DA1165" i="1"/>
  <c r="DA1166" i="1"/>
  <c r="DA1167" i="1"/>
  <c r="DA1168" i="1"/>
  <c r="DA1169" i="1"/>
  <c r="DA1170" i="1"/>
  <c r="DA1171" i="1"/>
  <c r="DA1172" i="1"/>
  <c r="DA1173" i="1"/>
  <c r="DA1174" i="1"/>
  <c r="DA1175" i="1"/>
  <c r="DA1176" i="1"/>
  <c r="DA1177" i="1"/>
  <c r="DA1178" i="1"/>
  <c r="DA1179" i="1"/>
  <c r="DA1180" i="1"/>
  <c r="DA1181" i="1"/>
  <c r="DA1182" i="1"/>
  <c r="DA1183" i="1"/>
  <c r="DA1184" i="1"/>
  <c r="DA1185" i="1"/>
  <c r="DA1186" i="1"/>
  <c r="DA1187" i="1"/>
  <c r="DA1188" i="1"/>
  <c r="DA1189" i="1"/>
  <c r="DA1190" i="1"/>
  <c r="DA1191" i="1"/>
  <c r="DA1192" i="1"/>
  <c r="DA1193" i="1"/>
  <c r="DA1194" i="1"/>
  <c r="DA1195" i="1"/>
  <c r="DA1196" i="1"/>
  <c r="DA1197" i="1"/>
  <c r="DA1198" i="1"/>
  <c r="DA1199" i="1"/>
  <c r="DA1200" i="1"/>
  <c r="DA1201" i="1"/>
  <c r="DA1202" i="1"/>
  <c r="DA1203" i="1"/>
  <c r="DA1204" i="1"/>
  <c r="DA1205" i="1"/>
  <c r="DA1206" i="1"/>
  <c r="DA1207" i="1"/>
  <c r="DA1208" i="1"/>
  <c r="DA1209" i="1"/>
  <c r="DA1210" i="1"/>
  <c r="DA1211" i="1"/>
  <c r="DA1212" i="1"/>
  <c r="DA1213" i="1"/>
  <c r="DA1214" i="1"/>
  <c r="DA1215" i="1"/>
  <c r="DA1216" i="1"/>
  <c r="DA1217" i="1"/>
  <c r="DA1218" i="1"/>
  <c r="DA1219" i="1"/>
  <c r="DA1220" i="1"/>
  <c r="DA1221" i="1"/>
  <c r="DA1222" i="1"/>
  <c r="DA1223" i="1"/>
  <c r="DA1224" i="1"/>
  <c r="DA1225" i="1"/>
  <c r="DA1226" i="1"/>
  <c r="DA1227" i="1"/>
  <c r="DA1228" i="1"/>
  <c r="DA1229" i="1"/>
  <c r="DA1230" i="1"/>
  <c r="DA1231" i="1"/>
  <c r="DA1232" i="1"/>
  <c r="DA1233" i="1"/>
  <c r="DA1234" i="1"/>
  <c r="DA1235" i="1"/>
  <c r="DA1236" i="1"/>
  <c r="DA1237" i="1"/>
  <c r="DA1238" i="1"/>
  <c r="DA1239" i="1"/>
  <c r="DA1240" i="1"/>
  <c r="DA1241" i="1"/>
  <c r="DA1242" i="1"/>
  <c r="DA1243" i="1"/>
  <c r="DA1244" i="1"/>
  <c r="DA1245" i="1"/>
  <c r="DA1246" i="1"/>
  <c r="DA1247" i="1"/>
  <c r="DA1248" i="1"/>
  <c r="DA1249" i="1"/>
  <c r="DA1250" i="1"/>
  <c r="DA1251" i="1"/>
  <c r="DA1252" i="1"/>
  <c r="DA1253" i="1"/>
  <c r="DA1254" i="1"/>
  <c r="DA1255" i="1"/>
  <c r="DA1256" i="1"/>
  <c r="DA1257" i="1"/>
  <c r="DA1258" i="1"/>
  <c r="DA1259" i="1"/>
  <c r="DA1260" i="1"/>
  <c r="DA1261" i="1"/>
  <c r="DA1262" i="1"/>
  <c r="DA1263" i="1"/>
  <c r="DA1264" i="1"/>
  <c r="DA1265" i="1"/>
  <c r="DA1266" i="1"/>
  <c r="DA1267" i="1"/>
  <c r="DA1268" i="1"/>
  <c r="DA1269" i="1"/>
  <c r="DA1270" i="1"/>
  <c r="DA1271" i="1"/>
  <c r="DA1272" i="1"/>
  <c r="DA1273" i="1"/>
  <c r="DA1274" i="1"/>
  <c r="DA1275" i="1"/>
  <c r="DA1276" i="1"/>
  <c r="DA1277" i="1"/>
  <c r="DA1278" i="1"/>
  <c r="DA1279" i="1"/>
  <c r="DA1280" i="1"/>
  <c r="DA1281" i="1"/>
  <c r="DA1282" i="1"/>
  <c r="DA1283" i="1"/>
  <c r="DA1284" i="1"/>
  <c r="DA1285" i="1"/>
  <c r="DA1286" i="1"/>
  <c r="DA1287" i="1"/>
  <c r="DA1288" i="1"/>
  <c r="DA1289" i="1"/>
  <c r="DA1290" i="1"/>
  <c r="DA1291" i="1"/>
  <c r="DA1292" i="1"/>
  <c r="DA1293" i="1"/>
  <c r="DA1294" i="1"/>
  <c r="DA1295" i="1"/>
  <c r="DA1296" i="1"/>
  <c r="DA1297" i="1"/>
  <c r="DA1298" i="1"/>
  <c r="DA1299" i="1"/>
  <c r="DA1300" i="1"/>
  <c r="DA1301" i="1"/>
  <c r="DA1302" i="1"/>
  <c r="DA1303" i="1"/>
  <c r="DA1304" i="1"/>
  <c r="DA1305" i="1"/>
  <c r="DA1306" i="1"/>
  <c r="DA1307" i="1"/>
  <c r="DA1308" i="1"/>
  <c r="DA1309" i="1"/>
  <c r="DA1310" i="1"/>
  <c r="DA1311" i="1"/>
  <c r="DA1312" i="1"/>
  <c r="DA1313" i="1"/>
  <c r="DA1314" i="1"/>
  <c r="DA1315" i="1"/>
  <c r="DA1316" i="1"/>
  <c r="DA1317" i="1"/>
  <c r="DA1318" i="1"/>
  <c r="DA1319" i="1"/>
  <c r="DA1320" i="1"/>
  <c r="DA1321" i="1"/>
  <c r="DA1322" i="1"/>
  <c r="DA1323" i="1"/>
  <c r="DA1324" i="1"/>
  <c r="DA1325" i="1"/>
  <c r="DA1326" i="1"/>
  <c r="DA1327" i="1"/>
  <c r="DA1328" i="1"/>
  <c r="DA1329" i="1"/>
  <c r="DA1330" i="1"/>
  <c r="DA1331" i="1"/>
  <c r="DA1332" i="1"/>
  <c r="DA1333" i="1"/>
  <c r="DA1334" i="1"/>
  <c r="DA1335" i="1"/>
  <c r="DA1336" i="1"/>
  <c r="DA1337" i="1"/>
  <c r="DA1338" i="1"/>
  <c r="DA1339" i="1"/>
  <c r="DA1340" i="1"/>
  <c r="DA1341" i="1"/>
  <c r="DA1342" i="1"/>
  <c r="DA1343" i="1"/>
  <c r="DA1344" i="1"/>
  <c r="DA1345" i="1"/>
  <c r="DA1346" i="1"/>
  <c r="DA1347" i="1"/>
  <c r="DA1348" i="1"/>
  <c r="DA1349" i="1"/>
  <c r="DA1350" i="1"/>
  <c r="DA1351" i="1"/>
  <c r="DA1352" i="1"/>
  <c r="DA1353" i="1"/>
  <c r="DA1354" i="1"/>
  <c r="DA1355" i="1"/>
  <c r="DA1356" i="1"/>
  <c r="DA1357" i="1"/>
  <c r="DA1358" i="1"/>
  <c r="DA1359" i="1"/>
  <c r="DA1360" i="1"/>
  <c r="DA1361" i="1"/>
  <c r="DA1362" i="1"/>
  <c r="DA1363" i="1"/>
  <c r="DA1364" i="1"/>
  <c r="DA1365" i="1"/>
  <c r="DA1366" i="1"/>
  <c r="DA1367" i="1"/>
  <c r="DA1368" i="1"/>
  <c r="DA1369" i="1"/>
  <c r="DA1370" i="1"/>
  <c r="DA1371" i="1"/>
  <c r="DA1372" i="1"/>
  <c r="DA1373" i="1"/>
  <c r="DA1374" i="1"/>
  <c r="DA1375" i="1"/>
  <c r="DA1376" i="1"/>
  <c r="DA1377" i="1"/>
  <c r="DA1378" i="1"/>
  <c r="DA1379" i="1"/>
  <c r="DA1380" i="1"/>
  <c r="DA1381" i="1"/>
  <c r="DA1382" i="1"/>
  <c r="DA1383" i="1"/>
  <c r="DA1384" i="1"/>
  <c r="DA1385" i="1"/>
  <c r="DA1386" i="1"/>
  <c r="DA1387" i="1"/>
  <c r="DA1388" i="1"/>
  <c r="DA1389" i="1"/>
  <c r="DA1390" i="1"/>
  <c r="DA1391" i="1"/>
  <c r="DA1392" i="1"/>
  <c r="DA1393" i="1"/>
  <c r="DA1394" i="1"/>
  <c r="DA1395" i="1"/>
  <c r="DA1396" i="1"/>
  <c r="DA1397" i="1"/>
  <c r="DA1398" i="1"/>
  <c r="DA1399" i="1"/>
  <c r="DA1400" i="1"/>
  <c r="DA1401" i="1"/>
  <c r="DA1402" i="1"/>
  <c r="DA1403" i="1"/>
  <c r="DA1404" i="1"/>
  <c r="DA1405" i="1"/>
  <c r="DA1406" i="1"/>
  <c r="DA1407" i="1"/>
  <c r="DA1408" i="1"/>
  <c r="DA1409" i="1"/>
  <c r="DA1410" i="1"/>
  <c r="DA1411" i="1"/>
  <c r="DA1412" i="1"/>
  <c r="DA1413" i="1"/>
  <c r="DA1414" i="1"/>
  <c r="DA1415" i="1"/>
  <c r="DA1416" i="1"/>
  <c r="DA1417" i="1"/>
  <c r="DA1418" i="1"/>
  <c r="DA1419" i="1"/>
  <c r="DA1420" i="1"/>
  <c r="DA1421" i="1"/>
  <c r="DA1422" i="1"/>
  <c r="DA1423" i="1"/>
  <c r="DA1424" i="1"/>
  <c r="DA1425" i="1"/>
  <c r="DA1426" i="1"/>
  <c r="DA1427" i="1"/>
  <c r="DA1428" i="1"/>
  <c r="DA1429" i="1"/>
  <c r="DA1430" i="1"/>
  <c r="DA1431" i="1"/>
  <c r="DA1432" i="1"/>
  <c r="DA1433" i="1"/>
  <c r="DA1434" i="1"/>
  <c r="DA1435" i="1"/>
  <c r="DA1436" i="1"/>
  <c r="DA1437" i="1"/>
  <c r="DA1438" i="1"/>
  <c r="DA1439" i="1"/>
  <c r="DA1440" i="1"/>
  <c r="DA1441" i="1"/>
  <c r="DA1442" i="1"/>
  <c r="DA1443" i="1"/>
  <c r="DA1444" i="1"/>
  <c r="DA1445" i="1"/>
  <c r="DA1446" i="1"/>
  <c r="DA1447" i="1"/>
  <c r="DA1448" i="1"/>
  <c r="DA1449" i="1"/>
  <c r="DA1450" i="1"/>
  <c r="DA1451" i="1"/>
  <c r="DA1452" i="1"/>
  <c r="DA1453" i="1"/>
  <c r="DA1454" i="1"/>
  <c r="DA1455" i="1"/>
  <c r="DA1456" i="1"/>
  <c r="DA1457" i="1"/>
  <c r="DA1458" i="1"/>
  <c r="DA1459" i="1"/>
  <c r="DA1460" i="1"/>
  <c r="DA1461" i="1"/>
  <c r="DA1462" i="1"/>
  <c r="DA1463" i="1"/>
  <c r="DA1464" i="1"/>
  <c r="DA1465" i="1"/>
  <c r="DA1466" i="1"/>
  <c r="DA1467" i="1"/>
  <c r="DA1468" i="1"/>
  <c r="DA1469" i="1"/>
  <c r="DA1470" i="1"/>
  <c r="DA1471" i="1"/>
  <c r="DA1472" i="1"/>
  <c r="DA1473" i="1"/>
  <c r="DA1474" i="1"/>
  <c r="DA1475" i="1"/>
  <c r="DA1476" i="1"/>
  <c r="DA1477" i="1"/>
  <c r="DA1478" i="1"/>
  <c r="DA1479" i="1"/>
  <c r="DA1480" i="1"/>
  <c r="DA1481" i="1"/>
  <c r="DA1482" i="1"/>
  <c r="DA1483" i="1"/>
  <c r="DA1484" i="1"/>
  <c r="DA1485" i="1"/>
  <c r="DA1486" i="1"/>
  <c r="DA1487" i="1"/>
  <c r="DA1488" i="1"/>
  <c r="DA1489" i="1"/>
  <c r="DA1490" i="1"/>
  <c r="DA1491" i="1"/>
  <c r="DA1492" i="1"/>
  <c r="DA1493" i="1"/>
  <c r="DA1494" i="1"/>
  <c r="DA1495" i="1"/>
  <c r="DA1496" i="1"/>
  <c r="DA1497" i="1"/>
  <c r="DA1498" i="1"/>
  <c r="DA1499" i="1"/>
  <c r="DA1500" i="1"/>
  <c r="DA1501" i="1"/>
  <c r="DA1502" i="1"/>
  <c r="DA1503" i="1"/>
  <c r="DA1504" i="1"/>
  <c r="DA1505" i="1"/>
  <c r="DA1506" i="1"/>
  <c r="DA1507" i="1"/>
  <c r="DA1508" i="1"/>
  <c r="DA1509" i="1"/>
  <c r="DA1510" i="1"/>
  <c r="DA1511" i="1"/>
  <c r="DA1512" i="1"/>
  <c r="DA1513" i="1"/>
  <c r="DA1514" i="1"/>
  <c r="DA1515" i="1"/>
  <c r="DA1516" i="1"/>
  <c r="DA1517" i="1"/>
  <c r="DA1518" i="1"/>
  <c r="DA1519" i="1"/>
  <c r="DA1520" i="1"/>
  <c r="DA1521" i="1"/>
  <c r="DA1522" i="1"/>
  <c r="DA1523" i="1"/>
  <c r="DA1524" i="1"/>
  <c r="DA1525" i="1"/>
  <c r="DA1526" i="1"/>
  <c r="DA1527" i="1"/>
  <c r="DA1528" i="1"/>
  <c r="DA1529" i="1"/>
  <c r="DA1530" i="1"/>
  <c r="DA1531" i="1"/>
  <c r="DA1532" i="1"/>
  <c r="DA1533" i="1"/>
  <c r="DA1534" i="1"/>
  <c r="DA1535" i="1"/>
  <c r="DA1536" i="1"/>
  <c r="DA1537" i="1"/>
  <c r="DA1538" i="1"/>
  <c r="DA1539" i="1"/>
  <c r="DA1540" i="1"/>
  <c r="DA1541" i="1"/>
  <c r="DA1542" i="1"/>
  <c r="DA1543" i="1"/>
  <c r="DA1544" i="1"/>
  <c r="DA1545" i="1"/>
  <c r="DA1546" i="1"/>
  <c r="DA1547" i="1"/>
  <c r="DA1548" i="1"/>
  <c r="DA1549" i="1"/>
  <c r="DA1550" i="1"/>
  <c r="DA1551" i="1"/>
  <c r="DA1552" i="1"/>
  <c r="DA1553" i="1"/>
  <c r="DA1554" i="1"/>
  <c r="DA1555" i="1"/>
  <c r="DA1556" i="1"/>
  <c r="DA1557" i="1"/>
  <c r="DA1558" i="1"/>
  <c r="DA1559" i="1"/>
  <c r="DA1560" i="1"/>
  <c r="DA1561" i="1"/>
  <c r="DA1562" i="1"/>
  <c r="DA1563" i="1"/>
  <c r="DA1564" i="1"/>
  <c r="DA1565" i="1"/>
  <c r="DA1566" i="1"/>
  <c r="DA1567" i="1"/>
  <c r="DA1568" i="1"/>
  <c r="DA1569" i="1"/>
  <c r="DA1570" i="1"/>
  <c r="DA1571" i="1"/>
  <c r="DA1572" i="1"/>
  <c r="DA1573" i="1"/>
  <c r="DA1574" i="1"/>
  <c r="DA1575" i="1"/>
  <c r="DA1576" i="1"/>
  <c r="DA1577" i="1"/>
  <c r="DA1578" i="1"/>
  <c r="DA1579" i="1"/>
  <c r="DA1580" i="1"/>
  <c r="DA1581" i="1"/>
  <c r="DA1582" i="1"/>
  <c r="DA1583" i="1"/>
  <c r="DA1584" i="1"/>
  <c r="DA1585" i="1"/>
  <c r="DA1586" i="1"/>
  <c r="DA1587" i="1"/>
  <c r="DA1588" i="1"/>
  <c r="DA1589" i="1"/>
  <c r="DA1590" i="1"/>
  <c r="DA1591" i="1"/>
  <c r="DA1592" i="1"/>
  <c r="DA1593" i="1"/>
  <c r="DA1594" i="1"/>
  <c r="DA1595" i="1"/>
  <c r="DA1596" i="1"/>
  <c r="DA1597" i="1"/>
  <c r="DA1598" i="1"/>
  <c r="DA1599" i="1"/>
  <c r="DA1600" i="1"/>
  <c r="DA1601" i="1"/>
  <c r="DA1602" i="1"/>
  <c r="DA1603" i="1"/>
  <c r="DA1604" i="1"/>
  <c r="DA1605" i="1"/>
  <c r="DA1606" i="1"/>
  <c r="DA1607" i="1"/>
  <c r="DA1608" i="1"/>
  <c r="DA1609" i="1"/>
  <c r="DA1610" i="1"/>
  <c r="DA1611" i="1"/>
  <c r="DA1612" i="1"/>
  <c r="DA1613" i="1"/>
  <c r="DA814" i="1"/>
  <c r="DA815" i="1"/>
  <c r="DA816" i="1"/>
  <c r="DA817" i="1"/>
  <c r="DA818" i="1"/>
  <c r="DA819" i="1"/>
  <c r="DA820" i="1"/>
  <c r="DA821" i="1"/>
  <c r="DA822" i="1"/>
  <c r="DA823" i="1"/>
  <c r="DA824" i="1"/>
  <c r="DA825" i="1"/>
  <c r="DA826" i="1"/>
  <c r="DA827" i="1"/>
  <c r="DA828" i="1"/>
  <c r="DA829" i="1"/>
  <c r="DA813" i="1"/>
  <c r="DA13" i="1"/>
  <c r="DA14" i="1"/>
  <c r="DA15" i="1"/>
  <c r="DA16" i="1"/>
  <c r="DA17" i="1"/>
  <c r="DA18" i="1"/>
  <c r="DA19" i="1"/>
  <c r="DA20" i="1"/>
  <c r="DA21" i="1"/>
  <c r="DA22" i="1"/>
  <c r="DA23" i="1"/>
  <c r="DA24" i="1"/>
  <c r="DA25" i="1"/>
  <c r="DA26" i="1"/>
  <c r="DA27" i="1"/>
  <c r="DA28" i="1"/>
  <c r="DA29" i="1"/>
  <c r="DA30" i="1"/>
  <c r="DA31" i="1"/>
  <c r="DA32" i="1"/>
  <c r="DA33" i="1"/>
  <c r="DA34" i="1"/>
  <c r="DA35" i="1"/>
  <c r="DA36" i="1"/>
  <c r="DA37" i="1"/>
  <c r="DA38" i="1"/>
  <c r="DA39" i="1"/>
  <c r="DA40" i="1"/>
  <c r="DA41" i="1"/>
  <c r="DA42" i="1"/>
  <c r="DA43" i="1"/>
  <c r="DA44" i="1"/>
  <c r="DA45" i="1"/>
  <c r="DA46" i="1"/>
  <c r="DA47" i="1"/>
  <c r="DA48" i="1"/>
  <c r="DA49" i="1"/>
  <c r="DA50" i="1"/>
  <c r="DA51" i="1"/>
  <c r="DA52" i="1"/>
  <c r="DA53" i="1"/>
  <c r="DA54" i="1"/>
  <c r="DA55" i="1"/>
  <c r="DA56" i="1"/>
  <c r="DA57" i="1"/>
  <c r="DA58" i="1"/>
  <c r="DA59" i="1"/>
  <c r="DA60" i="1"/>
  <c r="DA61" i="1"/>
  <c r="DA62" i="1"/>
  <c r="DA63" i="1"/>
  <c r="DA64" i="1"/>
  <c r="DA65" i="1"/>
  <c r="DA66" i="1"/>
  <c r="DA67" i="1"/>
  <c r="DA68" i="1"/>
  <c r="DA69" i="1"/>
  <c r="DA70" i="1"/>
  <c r="DA71" i="1"/>
  <c r="DA72" i="1"/>
  <c r="DA73" i="1"/>
  <c r="DA74" i="1"/>
  <c r="DA75" i="1"/>
  <c r="DA76" i="1"/>
  <c r="DA77" i="1"/>
  <c r="DA78" i="1"/>
  <c r="DA79" i="1"/>
  <c r="DA80" i="1"/>
  <c r="DA81" i="1"/>
  <c r="DA82" i="1"/>
  <c r="DA83" i="1"/>
  <c r="DA84" i="1"/>
  <c r="DA85" i="1"/>
  <c r="DA86" i="1"/>
  <c r="DA87" i="1"/>
  <c r="DA88" i="1"/>
  <c r="DA89" i="1"/>
  <c r="DA90" i="1"/>
  <c r="DA91" i="1"/>
  <c r="DA92" i="1"/>
  <c r="DA93" i="1"/>
  <c r="DA94" i="1"/>
  <c r="DA95" i="1"/>
  <c r="DA96" i="1"/>
  <c r="DA97" i="1"/>
  <c r="DA98" i="1"/>
  <c r="DA99" i="1"/>
  <c r="DA100" i="1"/>
  <c r="DA101" i="1"/>
  <c r="DA102" i="1"/>
  <c r="DA103" i="1"/>
  <c r="DA104" i="1"/>
  <c r="DA105" i="1"/>
  <c r="DA106" i="1"/>
  <c r="DA107" i="1"/>
  <c r="DA108" i="1"/>
  <c r="DA109" i="1"/>
  <c r="DA110" i="1"/>
  <c r="DA111" i="1"/>
  <c r="DA112" i="1"/>
  <c r="DA113" i="1"/>
  <c r="DA114" i="1"/>
  <c r="DA115" i="1"/>
  <c r="DA116" i="1"/>
  <c r="DA117" i="1"/>
  <c r="DA118" i="1"/>
  <c r="DA119" i="1"/>
  <c r="DA120" i="1"/>
  <c r="DA121" i="1"/>
  <c r="DA122" i="1"/>
  <c r="DA123" i="1"/>
  <c r="DA124" i="1"/>
  <c r="DA125" i="1"/>
  <c r="DA126" i="1"/>
  <c r="DA127" i="1"/>
  <c r="DA128" i="1"/>
  <c r="DA129" i="1"/>
  <c r="DA130" i="1"/>
  <c r="DA131" i="1"/>
  <c r="DA132" i="1"/>
  <c r="DA133" i="1"/>
  <c r="DA134" i="1"/>
  <c r="DA135" i="1"/>
  <c r="DA136" i="1"/>
  <c r="DA137" i="1"/>
  <c r="DA138" i="1"/>
  <c r="DA139" i="1"/>
  <c r="DA140" i="1"/>
  <c r="DA141" i="1"/>
  <c r="DA142" i="1"/>
  <c r="DA143" i="1"/>
  <c r="DA144" i="1"/>
  <c r="DA145" i="1"/>
  <c r="DA146" i="1"/>
  <c r="DA147" i="1"/>
  <c r="DA148" i="1"/>
  <c r="DA149" i="1"/>
  <c r="DA150" i="1"/>
  <c r="DA151" i="1"/>
  <c r="DA152" i="1"/>
  <c r="DA153" i="1"/>
  <c r="DA154" i="1"/>
  <c r="DA155" i="1"/>
  <c r="DA156" i="1"/>
  <c r="DA157" i="1"/>
  <c r="DA158" i="1"/>
  <c r="DA159" i="1"/>
  <c r="DA160" i="1"/>
  <c r="DA161" i="1"/>
  <c r="DA162" i="1"/>
  <c r="DA163" i="1"/>
  <c r="DA164" i="1"/>
  <c r="DA165" i="1"/>
  <c r="DA166" i="1"/>
  <c r="DA167" i="1"/>
  <c r="DA168" i="1"/>
  <c r="DA169" i="1"/>
  <c r="DA170" i="1"/>
  <c r="DA171" i="1"/>
  <c r="DA172" i="1"/>
  <c r="DA173" i="1"/>
  <c r="DA174" i="1"/>
  <c r="DA175" i="1"/>
  <c r="DA176" i="1"/>
  <c r="DA177" i="1"/>
  <c r="DA178" i="1"/>
  <c r="DA179" i="1"/>
  <c r="DA180" i="1"/>
  <c r="DA181" i="1"/>
  <c r="DA182" i="1"/>
  <c r="DA183" i="1"/>
  <c r="DA184" i="1"/>
  <c r="DA185" i="1"/>
  <c r="DA186" i="1"/>
  <c r="DA187" i="1"/>
  <c r="DA188" i="1"/>
  <c r="DA189" i="1"/>
  <c r="DA190" i="1"/>
  <c r="DA191" i="1"/>
  <c r="DA192" i="1"/>
  <c r="DA193" i="1"/>
  <c r="DA194" i="1"/>
  <c r="DA195" i="1"/>
  <c r="DA196" i="1"/>
  <c r="DA197" i="1"/>
  <c r="DA198" i="1"/>
  <c r="DA199" i="1"/>
  <c r="DA200" i="1"/>
  <c r="DA201" i="1"/>
  <c r="DA202" i="1"/>
  <c r="DA203" i="1"/>
  <c r="DA204" i="1"/>
  <c r="DA205" i="1"/>
  <c r="DA206" i="1"/>
  <c r="DA207" i="1"/>
  <c r="DA208" i="1"/>
  <c r="DA209" i="1"/>
  <c r="DA210" i="1"/>
  <c r="DA211" i="1"/>
  <c r="DA212" i="1"/>
  <c r="DA213" i="1"/>
  <c r="DA214" i="1"/>
  <c r="DA215" i="1"/>
  <c r="DA216" i="1"/>
  <c r="DA217" i="1"/>
  <c r="DA218" i="1"/>
  <c r="DA219" i="1"/>
  <c r="DA220" i="1"/>
  <c r="DA221" i="1"/>
  <c r="DA222" i="1"/>
  <c r="DA223" i="1"/>
  <c r="DA224" i="1"/>
  <c r="DA225" i="1"/>
  <c r="DA226" i="1"/>
  <c r="DA227" i="1"/>
  <c r="DA228" i="1"/>
  <c r="DA229" i="1"/>
  <c r="DA230" i="1"/>
  <c r="DA231" i="1"/>
  <c r="DA232" i="1"/>
  <c r="DA233" i="1"/>
  <c r="DA234" i="1"/>
  <c r="DA235" i="1"/>
  <c r="DA236" i="1"/>
  <c r="DA237" i="1"/>
  <c r="DA238" i="1"/>
  <c r="DA239" i="1"/>
  <c r="DA240" i="1"/>
  <c r="DA241" i="1"/>
  <c r="DA242" i="1"/>
  <c r="DA243" i="1"/>
  <c r="DA244" i="1"/>
  <c r="DA245" i="1"/>
  <c r="DA246" i="1"/>
  <c r="DA247" i="1"/>
  <c r="DA248" i="1"/>
  <c r="DA249" i="1"/>
  <c r="DA250" i="1"/>
  <c r="DA251" i="1"/>
  <c r="DA252" i="1"/>
  <c r="DA253" i="1"/>
  <c r="DA254" i="1"/>
  <c r="DA255" i="1"/>
  <c r="DA256" i="1"/>
  <c r="DA257" i="1"/>
  <c r="DA258" i="1"/>
  <c r="DA259" i="1"/>
  <c r="DA260" i="1"/>
  <c r="DA261" i="1"/>
  <c r="DA262" i="1"/>
  <c r="DA263" i="1"/>
  <c r="DA264" i="1"/>
  <c r="DA265" i="1"/>
  <c r="DA266" i="1"/>
  <c r="DA267" i="1"/>
  <c r="DA268" i="1"/>
  <c r="DA269" i="1"/>
  <c r="DA270" i="1"/>
  <c r="DA271" i="1"/>
  <c r="DA272" i="1"/>
  <c r="DA273" i="1"/>
  <c r="DA274" i="1"/>
  <c r="DA275" i="1"/>
  <c r="DA276" i="1"/>
  <c r="DA277" i="1"/>
  <c r="DA278" i="1"/>
  <c r="DA279" i="1"/>
  <c r="DA280" i="1"/>
  <c r="DA281" i="1"/>
  <c r="DA282" i="1"/>
  <c r="DA283" i="1"/>
  <c r="DA284" i="1"/>
  <c r="DA285" i="1"/>
  <c r="DA286" i="1"/>
  <c r="DA287" i="1"/>
  <c r="DA288" i="1"/>
  <c r="DA289" i="1"/>
  <c r="DA290" i="1"/>
  <c r="DA291" i="1"/>
  <c r="DA292" i="1"/>
  <c r="DA293" i="1"/>
  <c r="DA294" i="1"/>
  <c r="DA295" i="1"/>
  <c r="DA296" i="1"/>
  <c r="DA297" i="1"/>
  <c r="DA298" i="1"/>
  <c r="DA299" i="1"/>
  <c r="DA300" i="1"/>
  <c r="DA301" i="1"/>
  <c r="DA302" i="1"/>
  <c r="DA303" i="1"/>
  <c r="DA304" i="1"/>
  <c r="DA305" i="1"/>
  <c r="DA306" i="1"/>
  <c r="DA307" i="1"/>
  <c r="DA308" i="1"/>
  <c r="DA309" i="1"/>
  <c r="DA310" i="1"/>
  <c r="DA311" i="1"/>
  <c r="DA312" i="1"/>
  <c r="DA313" i="1"/>
  <c r="DA314" i="1"/>
  <c r="DA315" i="1"/>
  <c r="DA316" i="1"/>
  <c r="DA317" i="1"/>
  <c r="DA318" i="1"/>
  <c r="DA319" i="1"/>
  <c r="DA320" i="1"/>
  <c r="DA321" i="1"/>
  <c r="DA322" i="1"/>
  <c r="DA323" i="1"/>
  <c r="DA324" i="1"/>
  <c r="DA325" i="1"/>
  <c r="DA326" i="1"/>
  <c r="DA327" i="1"/>
  <c r="DA328" i="1"/>
  <c r="DA329" i="1"/>
  <c r="DA330" i="1"/>
  <c r="DA331" i="1"/>
  <c r="DA332" i="1"/>
  <c r="DA333" i="1"/>
  <c r="DA334" i="1"/>
  <c r="DA335" i="1"/>
  <c r="DA336" i="1"/>
  <c r="DA337" i="1"/>
  <c r="DA338" i="1"/>
  <c r="DA339" i="1"/>
  <c r="DA340" i="1"/>
  <c r="DA341" i="1"/>
  <c r="DA342" i="1"/>
  <c r="DA343" i="1"/>
  <c r="DA344" i="1"/>
  <c r="DA345" i="1"/>
  <c r="DA346" i="1"/>
  <c r="DA347" i="1"/>
  <c r="DA348" i="1"/>
  <c r="DA349" i="1"/>
  <c r="DA350" i="1"/>
  <c r="DA351" i="1"/>
  <c r="DA352" i="1"/>
  <c r="DA353" i="1"/>
  <c r="DA354" i="1"/>
  <c r="DA355" i="1"/>
  <c r="DA356" i="1"/>
  <c r="DA357" i="1"/>
  <c r="DA358" i="1"/>
  <c r="DA359" i="1"/>
  <c r="DA360" i="1"/>
  <c r="DA361" i="1"/>
  <c r="DA362" i="1"/>
  <c r="DA363" i="1"/>
  <c r="DA364" i="1"/>
  <c r="DA365" i="1"/>
  <c r="DA366" i="1"/>
  <c r="DA367" i="1"/>
  <c r="DA368" i="1"/>
  <c r="DA369" i="1"/>
  <c r="DA370" i="1"/>
  <c r="DA371" i="1"/>
  <c r="DA372" i="1"/>
  <c r="DA373" i="1"/>
  <c r="DA374" i="1"/>
  <c r="DA375" i="1"/>
  <c r="DA376" i="1"/>
  <c r="DA377" i="1"/>
  <c r="DA378" i="1"/>
  <c r="DA379" i="1"/>
  <c r="DA380" i="1"/>
  <c r="DA381" i="1"/>
  <c r="DA382" i="1"/>
  <c r="DA383" i="1"/>
  <c r="DA384" i="1"/>
  <c r="DA385" i="1"/>
  <c r="DA386" i="1"/>
  <c r="DA387" i="1"/>
  <c r="DA388" i="1"/>
  <c r="DA389" i="1"/>
  <c r="DA390" i="1"/>
  <c r="DA391" i="1"/>
  <c r="DA392" i="1"/>
  <c r="DA393" i="1"/>
  <c r="DA394" i="1"/>
  <c r="DA395" i="1"/>
  <c r="DA396" i="1"/>
  <c r="DA397" i="1"/>
  <c r="DA398" i="1"/>
  <c r="DA399" i="1"/>
  <c r="DA400" i="1"/>
  <c r="DA401" i="1"/>
  <c r="DA402" i="1"/>
  <c r="DA403" i="1"/>
  <c r="DA404" i="1"/>
  <c r="DA405" i="1"/>
  <c r="DA406" i="1"/>
  <c r="DA407" i="1"/>
  <c r="DA408" i="1"/>
  <c r="DA409" i="1"/>
  <c r="DA410" i="1"/>
  <c r="DA411" i="1"/>
  <c r="DA412" i="1"/>
  <c r="DA413" i="1"/>
  <c r="DA414" i="1"/>
  <c r="DA415" i="1"/>
  <c r="DA416" i="1"/>
  <c r="DA417" i="1"/>
  <c r="DA418" i="1"/>
  <c r="DA419" i="1"/>
  <c r="DA420" i="1"/>
  <c r="DA421" i="1"/>
  <c r="DA422" i="1"/>
  <c r="DA423" i="1"/>
  <c r="DA424" i="1"/>
  <c r="DA425" i="1"/>
  <c r="DA426" i="1"/>
  <c r="DA427" i="1"/>
  <c r="DA428" i="1"/>
  <c r="DA429" i="1"/>
  <c r="DA430" i="1"/>
  <c r="DA431" i="1"/>
  <c r="DA432" i="1"/>
  <c r="DA433" i="1"/>
  <c r="DA434" i="1"/>
  <c r="DA435" i="1"/>
  <c r="DA436" i="1"/>
  <c r="DA437" i="1"/>
  <c r="DA438" i="1"/>
  <c r="DA439" i="1"/>
  <c r="DA440" i="1"/>
  <c r="DA441" i="1"/>
  <c r="DA442" i="1"/>
  <c r="DA443" i="1"/>
  <c r="DA444" i="1"/>
  <c r="DA445" i="1"/>
  <c r="DA446" i="1"/>
  <c r="DA447" i="1"/>
  <c r="DA448" i="1"/>
  <c r="DA449" i="1"/>
  <c r="DA450" i="1"/>
  <c r="DA451" i="1"/>
  <c r="DA452" i="1"/>
  <c r="DA453" i="1"/>
  <c r="DA454" i="1"/>
  <c r="DA455" i="1"/>
  <c r="DA456" i="1"/>
  <c r="DA457" i="1"/>
  <c r="DA458" i="1"/>
  <c r="DA459" i="1"/>
  <c r="DA460" i="1"/>
  <c r="DA461" i="1"/>
  <c r="DA462" i="1"/>
  <c r="DA463" i="1"/>
  <c r="DA464" i="1"/>
  <c r="DA465" i="1"/>
  <c r="DA466" i="1"/>
  <c r="DA467" i="1"/>
  <c r="DA468" i="1"/>
  <c r="DA469" i="1"/>
  <c r="DA470" i="1"/>
  <c r="DA471" i="1"/>
  <c r="DA472" i="1"/>
  <c r="DA473" i="1"/>
  <c r="DA474" i="1"/>
  <c r="DA475" i="1"/>
  <c r="DA476" i="1"/>
  <c r="DA477" i="1"/>
  <c r="DA478" i="1"/>
  <c r="DA479" i="1"/>
  <c r="DA480" i="1"/>
  <c r="DA481" i="1"/>
  <c r="DA482" i="1"/>
  <c r="DA483" i="1"/>
  <c r="DA484" i="1"/>
  <c r="DA485" i="1"/>
  <c r="DA486" i="1"/>
  <c r="DA487" i="1"/>
  <c r="DA488" i="1"/>
  <c r="DA489" i="1"/>
  <c r="DA490" i="1"/>
  <c r="DA491" i="1"/>
  <c r="DA492" i="1"/>
  <c r="DA493" i="1"/>
  <c r="DA494" i="1"/>
  <c r="DA495" i="1"/>
  <c r="DA496" i="1"/>
  <c r="DA497" i="1"/>
  <c r="DA498" i="1"/>
  <c r="DA499" i="1"/>
  <c r="DA500" i="1"/>
  <c r="DA501" i="1"/>
  <c r="DA502" i="1"/>
  <c r="DA503" i="1"/>
  <c r="DA504" i="1"/>
  <c r="DA505" i="1"/>
  <c r="DA506" i="1"/>
  <c r="DA507" i="1"/>
  <c r="DA508" i="1"/>
  <c r="DA509" i="1"/>
  <c r="DA510" i="1"/>
  <c r="DA511" i="1"/>
  <c r="DA512" i="1"/>
  <c r="DA513" i="1"/>
  <c r="DA514" i="1"/>
  <c r="DA515" i="1"/>
  <c r="DA516" i="1"/>
  <c r="DA517" i="1"/>
  <c r="DA518" i="1"/>
  <c r="DA519" i="1"/>
  <c r="DA520" i="1"/>
  <c r="DA521" i="1"/>
  <c r="DA522" i="1"/>
  <c r="DA523" i="1"/>
  <c r="DA524" i="1"/>
  <c r="DA525" i="1"/>
  <c r="DA526" i="1"/>
  <c r="DA527" i="1"/>
  <c r="DA528" i="1"/>
  <c r="DA529" i="1"/>
  <c r="DA530" i="1"/>
  <c r="DA531" i="1"/>
  <c r="DA532" i="1"/>
  <c r="DA533" i="1"/>
  <c r="DA534" i="1"/>
  <c r="DA535" i="1"/>
  <c r="DA536" i="1"/>
  <c r="DA537" i="1"/>
  <c r="DA538" i="1"/>
  <c r="DA539" i="1"/>
  <c r="DA540" i="1"/>
  <c r="DA541" i="1"/>
  <c r="DA542" i="1"/>
  <c r="DA543" i="1"/>
  <c r="DA544" i="1"/>
  <c r="DA545" i="1"/>
  <c r="DA546" i="1"/>
  <c r="DA547" i="1"/>
  <c r="DA548" i="1"/>
  <c r="DA549" i="1"/>
  <c r="DA550" i="1"/>
  <c r="DA551" i="1"/>
  <c r="DA552" i="1"/>
  <c r="DA553" i="1"/>
  <c r="DA554" i="1"/>
  <c r="DA555" i="1"/>
  <c r="DA556" i="1"/>
  <c r="DA557" i="1"/>
  <c r="DA558" i="1"/>
  <c r="DA559" i="1"/>
  <c r="DA560" i="1"/>
  <c r="DA561" i="1"/>
  <c r="DA562" i="1"/>
  <c r="DA563" i="1"/>
  <c r="DA564" i="1"/>
  <c r="DA565" i="1"/>
  <c r="DA566" i="1"/>
  <c r="DA567" i="1"/>
  <c r="DA568" i="1"/>
  <c r="DA569" i="1"/>
  <c r="DA570" i="1"/>
  <c r="DA571" i="1"/>
  <c r="DA572" i="1"/>
  <c r="DA573" i="1"/>
  <c r="DA574" i="1"/>
  <c r="DA575" i="1"/>
  <c r="DA576" i="1"/>
  <c r="DA577" i="1"/>
  <c r="DA578" i="1"/>
  <c r="DA579" i="1"/>
  <c r="DA580" i="1"/>
  <c r="DA581" i="1"/>
  <c r="DA582" i="1"/>
  <c r="DA583" i="1"/>
  <c r="DA584" i="1"/>
  <c r="DA585" i="1"/>
  <c r="DA586" i="1"/>
  <c r="DA587" i="1"/>
  <c r="DA588" i="1"/>
  <c r="DA589" i="1"/>
  <c r="DA590" i="1"/>
  <c r="DA591" i="1"/>
  <c r="DA592" i="1"/>
  <c r="DA593" i="1"/>
  <c r="DA594" i="1"/>
  <c r="DA595" i="1"/>
  <c r="DA596" i="1"/>
  <c r="DA597" i="1"/>
  <c r="DA598" i="1"/>
  <c r="DA599" i="1"/>
  <c r="DA600" i="1"/>
  <c r="DA601" i="1"/>
  <c r="DA602" i="1"/>
  <c r="DA603" i="1"/>
  <c r="DA604" i="1"/>
  <c r="DA605" i="1"/>
  <c r="DA606" i="1"/>
  <c r="DA607" i="1"/>
  <c r="DA608" i="1"/>
  <c r="DA609" i="1"/>
  <c r="DA610" i="1"/>
  <c r="DA611" i="1"/>
  <c r="DA612" i="1"/>
  <c r="DA613" i="1"/>
  <c r="DA614" i="1"/>
  <c r="DA615" i="1"/>
  <c r="DA616" i="1"/>
  <c r="DA617" i="1"/>
  <c r="DA618" i="1"/>
  <c r="DA619" i="1"/>
  <c r="DA620" i="1"/>
  <c r="DA621" i="1"/>
  <c r="DA622" i="1"/>
  <c r="DA623" i="1"/>
  <c r="DA624" i="1"/>
  <c r="DA625" i="1"/>
  <c r="DA626" i="1"/>
  <c r="DA627" i="1"/>
  <c r="DA628" i="1"/>
  <c r="DA629" i="1"/>
  <c r="DA630" i="1"/>
  <c r="DA631" i="1"/>
  <c r="DA632" i="1"/>
  <c r="DA633" i="1"/>
  <c r="DA634" i="1"/>
  <c r="DA635" i="1"/>
  <c r="DA636" i="1"/>
  <c r="DA637" i="1"/>
  <c r="DA638" i="1"/>
  <c r="DA639" i="1"/>
  <c r="DA640" i="1"/>
  <c r="DA641" i="1"/>
  <c r="DA642" i="1"/>
  <c r="DA643" i="1"/>
  <c r="DA644" i="1"/>
  <c r="DA645" i="1"/>
  <c r="DA646" i="1"/>
  <c r="DA647" i="1"/>
  <c r="DA648" i="1"/>
  <c r="DA649" i="1"/>
  <c r="DA650" i="1"/>
  <c r="DA651" i="1"/>
  <c r="DA652" i="1"/>
  <c r="DA653" i="1"/>
  <c r="DA654" i="1"/>
  <c r="DA655" i="1"/>
  <c r="DA656" i="1"/>
  <c r="DA657" i="1"/>
  <c r="DA658" i="1"/>
  <c r="DA659" i="1"/>
  <c r="DA660" i="1"/>
  <c r="DA661" i="1"/>
  <c r="DA662" i="1"/>
  <c r="DA663" i="1"/>
  <c r="DA664" i="1"/>
  <c r="DA665" i="1"/>
  <c r="DA666" i="1"/>
  <c r="DA667" i="1"/>
  <c r="DA668" i="1"/>
  <c r="DA669" i="1"/>
  <c r="DA670" i="1"/>
  <c r="DA671" i="1"/>
  <c r="DA672" i="1"/>
  <c r="DA673" i="1"/>
  <c r="DA674" i="1"/>
  <c r="DA675" i="1"/>
  <c r="DA676" i="1"/>
  <c r="DA677" i="1"/>
  <c r="DA678" i="1"/>
  <c r="DA679" i="1"/>
  <c r="DA680" i="1"/>
  <c r="DA681" i="1"/>
  <c r="DA682" i="1"/>
  <c r="DA683" i="1"/>
  <c r="DA684" i="1"/>
  <c r="DA685" i="1"/>
  <c r="DA686" i="1"/>
  <c r="DA687" i="1"/>
  <c r="DA688" i="1"/>
  <c r="DA689" i="1"/>
  <c r="DA690" i="1"/>
  <c r="DA691" i="1"/>
  <c r="DA692" i="1"/>
  <c r="DA693" i="1"/>
  <c r="DA694" i="1"/>
  <c r="DA695" i="1"/>
  <c r="DA696" i="1"/>
  <c r="DA697" i="1"/>
  <c r="DA698" i="1"/>
  <c r="DA699" i="1"/>
  <c r="DA700" i="1"/>
  <c r="DA701" i="1"/>
  <c r="DA702" i="1"/>
  <c r="DA703" i="1"/>
  <c r="DA704" i="1"/>
  <c r="DA705" i="1"/>
  <c r="DA706" i="1"/>
  <c r="DA707" i="1"/>
  <c r="DA708" i="1"/>
  <c r="DA709" i="1"/>
  <c r="DA710" i="1"/>
  <c r="DA711" i="1"/>
  <c r="DA712" i="1"/>
  <c r="DA713" i="1"/>
  <c r="DA714" i="1"/>
  <c r="DA715" i="1"/>
  <c r="DA716" i="1"/>
  <c r="DA717" i="1"/>
  <c r="DA718" i="1"/>
  <c r="DA719" i="1"/>
  <c r="DA720" i="1"/>
  <c r="DA721" i="1"/>
  <c r="DA722" i="1"/>
  <c r="DA723" i="1"/>
  <c r="DA724" i="1"/>
  <c r="DA725" i="1"/>
  <c r="DA726" i="1"/>
  <c r="DA727" i="1"/>
  <c r="DA728" i="1"/>
  <c r="DA729" i="1"/>
  <c r="DA730" i="1"/>
  <c r="DA731" i="1"/>
  <c r="DA732" i="1"/>
  <c r="DA733" i="1"/>
  <c r="DA734" i="1"/>
  <c r="DA735" i="1"/>
  <c r="DA736" i="1"/>
  <c r="DA737" i="1"/>
  <c r="DA738" i="1"/>
  <c r="DA739" i="1"/>
  <c r="DA740" i="1"/>
  <c r="DA741" i="1"/>
  <c r="DA742" i="1"/>
  <c r="DA743" i="1"/>
  <c r="DA744" i="1"/>
  <c r="DA745" i="1"/>
  <c r="DA746" i="1"/>
  <c r="DA747" i="1"/>
  <c r="DA748" i="1"/>
  <c r="DA749" i="1"/>
  <c r="DA750" i="1"/>
  <c r="DA751" i="1"/>
  <c r="DA752" i="1"/>
  <c r="DA753" i="1"/>
  <c r="DA754" i="1"/>
  <c r="DA755" i="1"/>
  <c r="DA756" i="1"/>
  <c r="DA757" i="1"/>
  <c r="DA758" i="1"/>
  <c r="DA759" i="1"/>
  <c r="DA760" i="1"/>
  <c r="DA761" i="1"/>
  <c r="DA762" i="1"/>
  <c r="DA763" i="1"/>
  <c r="DA764" i="1"/>
  <c r="DA765" i="1"/>
  <c r="DA766" i="1"/>
  <c r="DA767" i="1"/>
  <c r="DA768" i="1"/>
  <c r="DA769" i="1"/>
  <c r="DA770" i="1"/>
  <c r="DA771" i="1"/>
  <c r="DA772" i="1"/>
  <c r="DA773" i="1"/>
  <c r="DA774" i="1"/>
  <c r="DA775" i="1"/>
  <c r="DA776" i="1"/>
  <c r="DA777" i="1"/>
  <c r="DA778" i="1"/>
  <c r="DA779" i="1"/>
  <c r="DA780" i="1"/>
  <c r="DA781" i="1"/>
  <c r="DA782" i="1"/>
  <c r="DA783" i="1"/>
  <c r="DA784" i="1"/>
  <c r="DA785" i="1"/>
  <c r="DA786" i="1"/>
  <c r="DA787" i="1"/>
  <c r="DA788" i="1"/>
  <c r="DA789" i="1"/>
  <c r="DA790" i="1"/>
  <c r="DA791" i="1"/>
  <c r="DA792" i="1"/>
  <c r="DA793" i="1"/>
  <c r="DA794" i="1"/>
  <c r="DA795" i="1"/>
  <c r="DA796" i="1"/>
  <c r="DA797" i="1"/>
  <c r="DA798" i="1"/>
  <c r="DA799" i="1"/>
  <c r="DA800" i="1"/>
  <c r="DA801" i="1"/>
  <c r="DA802" i="1"/>
  <c r="DA803" i="1"/>
  <c r="DA804" i="1"/>
  <c r="DA805" i="1"/>
  <c r="DA806" i="1"/>
  <c r="DA807" i="1"/>
  <c r="DA808" i="1"/>
  <c r="DA809" i="1"/>
  <c r="DA810" i="1"/>
  <c r="DA811" i="1"/>
  <c r="DA812" i="1"/>
  <c r="DA12" i="1"/>
  <c r="AR6" i="1"/>
  <c r="AQ5" i="1"/>
  <c r="CX13" i="1"/>
  <c r="CX14" i="1"/>
  <c r="CX15" i="1"/>
  <c r="CX16" i="1"/>
  <c r="CX17" i="1"/>
  <c r="CX18" i="1"/>
  <c r="CX19" i="1"/>
  <c r="CX20" i="1"/>
  <c r="CX21" i="1"/>
  <c r="CX22" i="1"/>
  <c r="CX23" i="1"/>
  <c r="CX24" i="1"/>
  <c r="CX25" i="1"/>
  <c r="CX26" i="1"/>
  <c r="CX27" i="1"/>
  <c r="CX28" i="1"/>
  <c r="CX29" i="1"/>
  <c r="CX30" i="1"/>
  <c r="CX31" i="1"/>
  <c r="CX32" i="1"/>
  <c r="CX33" i="1"/>
  <c r="CX34" i="1"/>
  <c r="CX35" i="1"/>
  <c r="CX36" i="1"/>
  <c r="CX37" i="1"/>
  <c r="CX38" i="1"/>
  <c r="CX39" i="1"/>
  <c r="CX40" i="1"/>
  <c r="CX41" i="1"/>
  <c r="CX42" i="1"/>
  <c r="CX43" i="1"/>
  <c r="CX44" i="1"/>
  <c r="CX45" i="1"/>
  <c r="CX46" i="1"/>
  <c r="CX47" i="1"/>
  <c r="CX48" i="1"/>
  <c r="CX49" i="1"/>
  <c r="CX50" i="1"/>
  <c r="CX51" i="1"/>
  <c r="CX52" i="1"/>
  <c r="CX53" i="1"/>
  <c r="CX54" i="1"/>
  <c r="CX55" i="1"/>
  <c r="CX56" i="1"/>
  <c r="CX57" i="1"/>
  <c r="CX58" i="1"/>
  <c r="CX59" i="1"/>
  <c r="CX60" i="1"/>
  <c r="CX61" i="1"/>
  <c r="CX62" i="1"/>
  <c r="CX63" i="1"/>
  <c r="CX64" i="1"/>
  <c r="CX65" i="1"/>
  <c r="CX66" i="1"/>
  <c r="CX67" i="1"/>
  <c r="CX68" i="1"/>
  <c r="CX69" i="1"/>
  <c r="CX70" i="1"/>
  <c r="CX71" i="1"/>
  <c r="CX72" i="1"/>
  <c r="CX73" i="1"/>
  <c r="CX74" i="1"/>
  <c r="CX75" i="1"/>
  <c r="CX76" i="1"/>
  <c r="CX77" i="1"/>
  <c r="CX78" i="1"/>
  <c r="CX79" i="1"/>
  <c r="CX80" i="1"/>
  <c r="CX81" i="1"/>
  <c r="CX82" i="1"/>
  <c r="CX83" i="1"/>
  <c r="CX84" i="1"/>
  <c r="CX85" i="1"/>
  <c r="CX86" i="1"/>
  <c r="CX87" i="1"/>
  <c r="CX88" i="1"/>
  <c r="CX89" i="1"/>
  <c r="CX90" i="1"/>
  <c r="CX91" i="1"/>
  <c r="CX92" i="1"/>
  <c r="CX93" i="1"/>
  <c r="CX94" i="1"/>
  <c r="CX95" i="1"/>
  <c r="CX96" i="1"/>
  <c r="CX97" i="1"/>
  <c r="CX98" i="1"/>
  <c r="CX99" i="1"/>
  <c r="CX100" i="1"/>
  <c r="CX101" i="1"/>
  <c r="CX102" i="1"/>
  <c r="CX103" i="1"/>
  <c r="CX104" i="1"/>
  <c r="CX105" i="1"/>
  <c r="CX106" i="1"/>
  <c r="CX107" i="1"/>
  <c r="CX108" i="1"/>
  <c r="CX109" i="1"/>
  <c r="CX110" i="1"/>
  <c r="CX111" i="1"/>
  <c r="CX112" i="1"/>
  <c r="CX113" i="1"/>
  <c r="CX114" i="1"/>
  <c r="CX115" i="1"/>
  <c r="CX116" i="1"/>
  <c r="CX117" i="1"/>
  <c r="CX118" i="1"/>
  <c r="CX119" i="1"/>
  <c r="CX120" i="1"/>
  <c r="CX121" i="1"/>
  <c r="CX122" i="1"/>
  <c r="CX123" i="1"/>
  <c r="CX124" i="1"/>
  <c r="CX125" i="1"/>
  <c r="CX126" i="1"/>
  <c r="CX127" i="1"/>
  <c r="CX128" i="1"/>
  <c r="CX129" i="1"/>
  <c r="CX130" i="1"/>
  <c r="CX131" i="1"/>
  <c r="CX132" i="1"/>
  <c r="CX133" i="1"/>
  <c r="CX134" i="1"/>
  <c r="CX135" i="1"/>
  <c r="CX136" i="1"/>
  <c r="CX137" i="1"/>
  <c r="CX138" i="1"/>
  <c r="CX139" i="1"/>
  <c r="CX140" i="1"/>
  <c r="CX141" i="1"/>
  <c r="CX142" i="1"/>
  <c r="CX143" i="1"/>
  <c r="CX144" i="1"/>
  <c r="CX145" i="1"/>
  <c r="CX146" i="1"/>
  <c r="CX147" i="1"/>
  <c r="CX148" i="1"/>
  <c r="CX149" i="1"/>
  <c r="CX150" i="1"/>
  <c r="CX151" i="1"/>
  <c r="CX152" i="1"/>
  <c r="CX153" i="1"/>
  <c r="CX154" i="1"/>
  <c r="CX155" i="1"/>
  <c r="CX156" i="1"/>
  <c r="CX157" i="1"/>
  <c r="CX158" i="1"/>
  <c r="CX159" i="1"/>
  <c r="CX160" i="1"/>
  <c r="CX161" i="1"/>
  <c r="CX162" i="1"/>
  <c r="CX163" i="1"/>
  <c r="CX164" i="1"/>
  <c r="CX165" i="1"/>
  <c r="CX166" i="1"/>
  <c r="CX167" i="1"/>
  <c r="CX168" i="1"/>
  <c r="CX169" i="1"/>
  <c r="CX170" i="1"/>
  <c r="CX171" i="1"/>
  <c r="CX172" i="1"/>
  <c r="CX173" i="1"/>
  <c r="CX174" i="1"/>
  <c r="CX175" i="1"/>
  <c r="CX176" i="1"/>
  <c r="CX177" i="1"/>
  <c r="CX178" i="1"/>
  <c r="CX179" i="1"/>
  <c r="CX180" i="1"/>
  <c r="CX181" i="1"/>
  <c r="CX182" i="1"/>
  <c r="CX183" i="1"/>
  <c r="CX184" i="1"/>
  <c r="CX185" i="1"/>
  <c r="CX186" i="1"/>
  <c r="CX187" i="1"/>
  <c r="CX188" i="1"/>
  <c r="CX189" i="1"/>
  <c r="CX190" i="1"/>
  <c r="CX191" i="1"/>
  <c r="CX192" i="1"/>
  <c r="CX193" i="1"/>
  <c r="CX194" i="1"/>
  <c r="CX195" i="1"/>
  <c r="CX196" i="1"/>
  <c r="CX197" i="1"/>
  <c r="CX198" i="1"/>
  <c r="CX199" i="1"/>
  <c r="CX200" i="1"/>
  <c r="CX201" i="1"/>
  <c r="CX202" i="1"/>
  <c r="CX203" i="1"/>
  <c r="CX204" i="1"/>
  <c r="CX205" i="1"/>
  <c r="CX206" i="1"/>
  <c r="CX207" i="1"/>
  <c r="CX208" i="1"/>
  <c r="CX209" i="1"/>
  <c r="CX210" i="1"/>
  <c r="CX211" i="1"/>
  <c r="CX212" i="1"/>
  <c r="CX213" i="1"/>
  <c r="CX214" i="1"/>
  <c r="CX215" i="1"/>
  <c r="CX216" i="1"/>
  <c r="CX217" i="1"/>
  <c r="CX218" i="1"/>
  <c r="CX219" i="1"/>
  <c r="CX220" i="1"/>
  <c r="CX221" i="1"/>
  <c r="CX222" i="1"/>
  <c r="CX223" i="1"/>
  <c r="CX224" i="1"/>
  <c r="CX225" i="1"/>
  <c r="CX226" i="1"/>
  <c r="CX227" i="1"/>
  <c r="CX228" i="1"/>
  <c r="CX229" i="1"/>
  <c r="CX230" i="1"/>
  <c r="CX231" i="1"/>
  <c r="CX232" i="1"/>
  <c r="CX233" i="1"/>
  <c r="CX234" i="1"/>
  <c r="CX235" i="1"/>
  <c r="CX236" i="1"/>
  <c r="CX237" i="1"/>
  <c r="CX238" i="1"/>
  <c r="CX239" i="1"/>
  <c r="CX240" i="1"/>
  <c r="CX241" i="1"/>
  <c r="CX242" i="1"/>
  <c r="CX243" i="1"/>
  <c r="CX244" i="1"/>
  <c r="CX245" i="1"/>
  <c r="CX246" i="1"/>
  <c r="CX247" i="1"/>
  <c r="CX248" i="1"/>
  <c r="CX249" i="1"/>
  <c r="CX250" i="1"/>
  <c r="CX251" i="1"/>
  <c r="CX252" i="1"/>
  <c r="CX253" i="1"/>
  <c r="CX254" i="1"/>
  <c r="CX255" i="1"/>
  <c r="CX256" i="1"/>
  <c r="CX257" i="1"/>
  <c r="CX258" i="1"/>
  <c r="CX259" i="1"/>
  <c r="CX260" i="1"/>
  <c r="CX261" i="1"/>
  <c r="CX262" i="1"/>
  <c r="CX263" i="1"/>
  <c r="CX264" i="1"/>
  <c r="CX265" i="1"/>
  <c r="CX266" i="1"/>
  <c r="CX267" i="1"/>
  <c r="CX268" i="1"/>
  <c r="CX269" i="1"/>
  <c r="CX270" i="1"/>
  <c r="CX271" i="1"/>
  <c r="CX272" i="1"/>
  <c r="CX273" i="1"/>
  <c r="CX274" i="1"/>
  <c r="CX275" i="1"/>
  <c r="CX276" i="1"/>
  <c r="CX277" i="1"/>
  <c r="CX278" i="1"/>
  <c r="CX279" i="1"/>
  <c r="CX280" i="1"/>
  <c r="CX281" i="1"/>
  <c r="CX282" i="1"/>
  <c r="CX283" i="1"/>
  <c r="CX284" i="1"/>
  <c r="CX285" i="1"/>
  <c r="CX286" i="1"/>
  <c r="CX287" i="1"/>
  <c r="CX288" i="1"/>
  <c r="CX289" i="1"/>
  <c r="CX290" i="1"/>
  <c r="CX291" i="1"/>
  <c r="CX292" i="1"/>
  <c r="CX293" i="1"/>
  <c r="CX294" i="1"/>
  <c r="CX295" i="1"/>
  <c r="CX296" i="1"/>
  <c r="CX297" i="1"/>
  <c r="CX298" i="1"/>
  <c r="CX299" i="1"/>
  <c r="CX300" i="1"/>
  <c r="CX301" i="1"/>
  <c r="CX302" i="1"/>
  <c r="CX303" i="1"/>
  <c r="CX304" i="1"/>
  <c r="CX305" i="1"/>
  <c r="CX306" i="1"/>
  <c r="CX307" i="1"/>
  <c r="CX308" i="1"/>
  <c r="CX309" i="1"/>
  <c r="CX310" i="1"/>
  <c r="CX311" i="1"/>
  <c r="CX312" i="1"/>
  <c r="CX313" i="1"/>
  <c r="CX314" i="1"/>
  <c r="CX315" i="1"/>
  <c r="CX316" i="1"/>
  <c r="CX317" i="1"/>
  <c r="CX318" i="1"/>
  <c r="CX319" i="1"/>
  <c r="CX320" i="1"/>
  <c r="CX321" i="1"/>
  <c r="CX322" i="1"/>
  <c r="CX323" i="1"/>
  <c r="CX324" i="1"/>
  <c r="CX325" i="1"/>
  <c r="CX326" i="1"/>
  <c r="CX327" i="1"/>
  <c r="CX328" i="1"/>
  <c r="CX329" i="1"/>
  <c r="CX330" i="1"/>
  <c r="CX331" i="1"/>
  <c r="CX332" i="1"/>
  <c r="CX333" i="1"/>
  <c r="CX334" i="1"/>
  <c r="CX335" i="1"/>
  <c r="CX336" i="1"/>
  <c r="CX337" i="1"/>
  <c r="CX338" i="1"/>
  <c r="CX339" i="1"/>
  <c r="CX340" i="1"/>
  <c r="CX341" i="1"/>
  <c r="CX342" i="1"/>
  <c r="CX343" i="1"/>
  <c r="CX344" i="1"/>
  <c r="CX345" i="1"/>
  <c r="CX346" i="1"/>
  <c r="CX347" i="1"/>
  <c r="CX348" i="1"/>
  <c r="CX349" i="1"/>
  <c r="CX350" i="1"/>
  <c r="CX351" i="1"/>
  <c r="CX352" i="1"/>
  <c r="CX353" i="1"/>
  <c r="CX354" i="1"/>
  <c r="CX355" i="1"/>
  <c r="CX356" i="1"/>
  <c r="CX357" i="1"/>
  <c r="CX358" i="1"/>
  <c r="CX359" i="1"/>
  <c r="CX360" i="1"/>
  <c r="CX361" i="1"/>
  <c r="CX362" i="1"/>
  <c r="CX363" i="1"/>
  <c r="CX364" i="1"/>
  <c r="CX365" i="1"/>
  <c r="CX366" i="1"/>
  <c r="CX367" i="1"/>
  <c r="CX368" i="1"/>
  <c r="CX369" i="1"/>
  <c r="CX370" i="1"/>
  <c r="CX371" i="1"/>
  <c r="CX372" i="1"/>
  <c r="CX373" i="1"/>
  <c r="CX374" i="1"/>
  <c r="CX375" i="1"/>
  <c r="CX376" i="1"/>
  <c r="CX377" i="1"/>
  <c r="CX378" i="1"/>
  <c r="CX379" i="1"/>
  <c r="CX380" i="1"/>
  <c r="CX381" i="1"/>
  <c r="CX382" i="1"/>
  <c r="CX383" i="1"/>
  <c r="CX384" i="1"/>
  <c r="CX385" i="1"/>
  <c r="CX386" i="1"/>
  <c r="CX387" i="1"/>
  <c r="CX388" i="1"/>
  <c r="CX389" i="1"/>
  <c r="CX390" i="1"/>
  <c r="CX391" i="1"/>
  <c r="CX392" i="1"/>
  <c r="CX393" i="1"/>
  <c r="CX394" i="1"/>
  <c r="CX395" i="1"/>
  <c r="CX396" i="1"/>
  <c r="CX397" i="1"/>
  <c r="CX398" i="1"/>
  <c r="CX399" i="1"/>
  <c r="CX400" i="1"/>
  <c r="CX401" i="1"/>
  <c r="CX402" i="1"/>
  <c r="CX403" i="1"/>
  <c r="CX404" i="1"/>
  <c r="CX405" i="1"/>
  <c r="CX406" i="1"/>
  <c r="CX407" i="1"/>
  <c r="CX408" i="1"/>
  <c r="CX409" i="1"/>
  <c r="CX410" i="1"/>
  <c r="CX411" i="1"/>
  <c r="CX412" i="1"/>
  <c r="CX413" i="1"/>
  <c r="CX414" i="1"/>
  <c r="CX415" i="1"/>
  <c r="CX416" i="1"/>
  <c r="CX417" i="1"/>
  <c r="CX418" i="1"/>
  <c r="CX419" i="1"/>
  <c r="CX420" i="1"/>
  <c r="CX421" i="1"/>
  <c r="CX422" i="1"/>
  <c r="CX423" i="1"/>
  <c r="CX424" i="1"/>
  <c r="CX425" i="1"/>
  <c r="CX426" i="1"/>
  <c r="CX427" i="1"/>
  <c r="CX428" i="1"/>
  <c r="CX429" i="1"/>
  <c r="CX430" i="1"/>
  <c r="CX431" i="1"/>
  <c r="CX432" i="1"/>
  <c r="CX433" i="1"/>
  <c r="CX434" i="1"/>
  <c r="CX435" i="1"/>
  <c r="CX436" i="1"/>
  <c r="CX437" i="1"/>
  <c r="CX438" i="1"/>
  <c r="CX439" i="1"/>
  <c r="CX440" i="1"/>
  <c r="CX441" i="1"/>
  <c r="CX442" i="1"/>
  <c r="CX443" i="1"/>
  <c r="CX444" i="1"/>
  <c r="CX445" i="1"/>
  <c r="CX446" i="1"/>
  <c r="CX447" i="1"/>
  <c r="CX448" i="1"/>
  <c r="CX449" i="1"/>
  <c r="CX450" i="1"/>
  <c r="CX451" i="1"/>
  <c r="CX452" i="1"/>
  <c r="CX453" i="1"/>
  <c r="CX454" i="1"/>
  <c r="CX455" i="1"/>
  <c r="CX456" i="1"/>
  <c r="CX457" i="1"/>
  <c r="CX458" i="1"/>
  <c r="CX459" i="1"/>
  <c r="CX460" i="1"/>
  <c r="CX461" i="1"/>
  <c r="CX462" i="1"/>
  <c r="CX463" i="1"/>
  <c r="CX464" i="1"/>
  <c r="CX465" i="1"/>
  <c r="CX466" i="1"/>
  <c r="CX467" i="1"/>
  <c r="CX468" i="1"/>
  <c r="CX469" i="1"/>
  <c r="CX470" i="1"/>
  <c r="CX471" i="1"/>
  <c r="CX472" i="1"/>
  <c r="CX473" i="1"/>
  <c r="CX474" i="1"/>
  <c r="CX475" i="1"/>
  <c r="CX476" i="1"/>
  <c r="CX477" i="1"/>
  <c r="CX478" i="1"/>
  <c r="CX479" i="1"/>
  <c r="CX480" i="1"/>
  <c r="CX481" i="1"/>
  <c r="CX482" i="1"/>
  <c r="CX483" i="1"/>
  <c r="CX484" i="1"/>
  <c r="CX485" i="1"/>
  <c r="CX486" i="1"/>
  <c r="CX487" i="1"/>
  <c r="CX488" i="1"/>
  <c r="CX489" i="1"/>
  <c r="CX490" i="1"/>
  <c r="CX491" i="1"/>
  <c r="CX492" i="1"/>
  <c r="CX493" i="1"/>
  <c r="CX494" i="1"/>
  <c r="CX495" i="1"/>
  <c r="CX496" i="1"/>
  <c r="CX497" i="1"/>
  <c r="CX498" i="1"/>
  <c r="CX499" i="1"/>
  <c r="CX500" i="1"/>
  <c r="CX501" i="1"/>
  <c r="CX502" i="1"/>
  <c r="CX503" i="1"/>
  <c r="CX504" i="1"/>
  <c r="CX505" i="1"/>
  <c r="CX506" i="1"/>
  <c r="CX507" i="1"/>
  <c r="CX508" i="1"/>
  <c r="CX509" i="1"/>
  <c r="CX510" i="1"/>
  <c r="CX511" i="1"/>
  <c r="CX512" i="1"/>
  <c r="CX513" i="1"/>
  <c r="CX514" i="1"/>
  <c r="CX515" i="1"/>
  <c r="CX516" i="1"/>
  <c r="CX517" i="1"/>
  <c r="CX518" i="1"/>
  <c r="CX519" i="1"/>
  <c r="CX520" i="1"/>
  <c r="CX521" i="1"/>
  <c r="CX522" i="1"/>
  <c r="CX523" i="1"/>
  <c r="CX524" i="1"/>
  <c r="CX525" i="1"/>
  <c r="CX526" i="1"/>
  <c r="CX527" i="1"/>
  <c r="CX528" i="1"/>
  <c r="CX529" i="1"/>
  <c r="CX530" i="1"/>
  <c r="CX531" i="1"/>
  <c r="CX532" i="1"/>
  <c r="CX533" i="1"/>
  <c r="CX534" i="1"/>
  <c r="CX535" i="1"/>
  <c r="CX536" i="1"/>
  <c r="CX537" i="1"/>
  <c r="CX538" i="1"/>
  <c r="CX539" i="1"/>
  <c r="CX540" i="1"/>
  <c r="CX541" i="1"/>
  <c r="CX542" i="1"/>
  <c r="CX543" i="1"/>
  <c r="CX544" i="1"/>
  <c r="CX545" i="1"/>
  <c r="CX546" i="1"/>
  <c r="CX547" i="1"/>
  <c r="CX548" i="1"/>
  <c r="CX549" i="1"/>
  <c r="CX550" i="1"/>
  <c r="CX551" i="1"/>
  <c r="CX552" i="1"/>
  <c r="CX553" i="1"/>
  <c r="CX554" i="1"/>
  <c r="CX555" i="1"/>
  <c r="CX556" i="1"/>
  <c r="CX557" i="1"/>
  <c r="CX558" i="1"/>
  <c r="CX559" i="1"/>
  <c r="CX560" i="1"/>
  <c r="CX561" i="1"/>
  <c r="CX562" i="1"/>
  <c r="CX563" i="1"/>
  <c r="CX564" i="1"/>
  <c r="CX565" i="1"/>
  <c r="CX566" i="1"/>
  <c r="CX567" i="1"/>
  <c r="CX568" i="1"/>
  <c r="CX569" i="1"/>
  <c r="CX570" i="1"/>
  <c r="CX571" i="1"/>
  <c r="CX572" i="1"/>
  <c r="CX573" i="1"/>
  <c r="CX574" i="1"/>
  <c r="CX575" i="1"/>
  <c r="CX576" i="1"/>
  <c r="CX577" i="1"/>
  <c r="CX578" i="1"/>
  <c r="CX579" i="1"/>
  <c r="CX580" i="1"/>
  <c r="CX581" i="1"/>
  <c r="CX582" i="1"/>
  <c r="CX583" i="1"/>
  <c r="CX584" i="1"/>
  <c r="CX585" i="1"/>
  <c r="CX586" i="1"/>
  <c r="CX587" i="1"/>
  <c r="CX588" i="1"/>
  <c r="CX589" i="1"/>
  <c r="CX590" i="1"/>
  <c r="CX591" i="1"/>
  <c r="CX592" i="1"/>
  <c r="CX593" i="1"/>
  <c r="CX594" i="1"/>
  <c r="CX595" i="1"/>
  <c r="CX596" i="1"/>
  <c r="CX597" i="1"/>
  <c r="CX598" i="1"/>
  <c r="CX599" i="1"/>
  <c r="CX600" i="1"/>
  <c r="CX601" i="1"/>
  <c r="CX602" i="1"/>
  <c r="CX603" i="1"/>
  <c r="CX604" i="1"/>
  <c r="CX605" i="1"/>
  <c r="CX606" i="1"/>
  <c r="CX607" i="1"/>
  <c r="CX608" i="1"/>
  <c r="CX609" i="1"/>
  <c r="CX610" i="1"/>
  <c r="CX611" i="1"/>
  <c r="CX612" i="1"/>
  <c r="CX613" i="1"/>
  <c r="CX614" i="1"/>
  <c r="CX615" i="1"/>
  <c r="CX616" i="1"/>
  <c r="CX617" i="1"/>
  <c r="CX618" i="1"/>
  <c r="CX619" i="1"/>
  <c r="CX620" i="1"/>
  <c r="CX621" i="1"/>
  <c r="CX622" i="1"/>
  <c r="CX623" i="1"/>
  <c r="CX624" i="1"/>
  <c r="CX625" i="1"/>
  <c r="CX626" i="1"/>
  <c r="CX627" i="1"/>
  <c r="CX628" i="1"/>
  <c r="CX629" i="1"/>
  <c r="CX630" i="1"/>
  <c r="CX631" i="1"/>
  <c r="CX632" i="1"/>
  <c r="CX633" i="1"/>
  <c r="CX634" i="1"/>
  <c r="CX635" i="1"/>
  <c r="CX636" i="1"/>
  <c r="CX637" i="1"/>
  <c r="CX638" i="1"/>
  <c r="CX639" i="1"/>
  <c r="CX640" i="1"/>
  <c r="CX641" i="1"/>
  <c r="CX642" i="1"/>
  <c r="CX643" i="1"/>
  <c r="CX644" i="1"/>
  <c r="CX645" i="1"/>
  <c r="CX646" i="1"/>
  <c r="CX647" i="1"/>
  <c r="CX648" i="1"/>
  <c r="CX649" i="1"/>
  <c r="CX650" i="1"/>
  <c r="CX651" i="1"/>
  <c r="CX652" i="1"/>
  <c r="CX653" i="1"/>
  <c r="CX654" i="1"/>
  <c r="CX655" i="1"/>
  <c r="CX656" i="1"/>
  <c r="CX657" i="1"/>
  <c r="CX658" i="1"/>
  <c r="CX659" i="1"/>
  <c r="CX660" i="1"/>
  <c r="CX661" i="1"/>
  <c r="CX662" i="1"/>
  <c r="CX663" i="1"/>
  <c r="CX664" i="1"/>
  <c r="CX665" i="1"/>
  <c r="CX666" i="1"/>
  <c r="CX667" i="1"/>
  <c r="CX668" i="1"/>
  <c r="CX669" i="1"/>
  <c r="CX670" i="1"/>
  <c r="CX671" i="1"/>
  <c r="CX672" i="1"/>
  <c r="CX673" i="1"/>
  <c r="CX674" i="1"/>
  <c r="CX675" i="1"/>
  <c r="CX676" i="1"/>
  <c r="CX677" i="1"/>
  <c r="CX678" i="1"/>
  <c r="CX679" i="1"/>
  <c r="CX680" i="1"/>
  <c r="CX681" i="1"/>
  <c r="CX682" i="1"/>
  <c r="CX683" i="1"/>
  <c r="CX684" i="1"/>
  <c r="CX685" i="1"/>
  <c r="CX686" i="1"/>
  <c r="CX687" i="1"/>
  <c r="CX688" i="1"/>
  <c r="CX689" i="1"/>
  <c r="CX690" i="1"/>
  <c r="CX691" i="1"/>
  <c r="CX692" i="1"/>
  <c r="CX693" i="1"/>
  <c r="CX694" i="1"/>
  <c r="CX695" i="1"/>
  <c r="CX696" i="1"/>
  <c r="CX697" i="1"/>
  <c r="CX698" i="1"/>
  <c r="CX699" i="1"/>
  <c r="CX700" i="1"/>
  <c r="CX701" i="1"/>
  <c r="CX702" i="1"/>
  <c r="CX703" i="1"/>
  <c r="CX704" i="1"/>
  <c r="CX705" i="1"/>
  <c r="CX706" i="1"/>
  <c r="CX707" i="1"/>
  <c r="CX708" i="1"/>
  <c r="CX709" i="1"/>
  <c r="CX710" i="1"/>
  <c r="CX711" i="1"/>
  <c r="CX712" i="1"/>
  <c r="CX713" i="1"/>
  <c r="CX714" i="1"/>
  <c r="CX715" i="1"/>
  <c r="CX716" i="1"/>
  <c r="CX717" i="1"/>
  <c r="CX718" i="1"/>
  <c r="CX719" i="1"/>
  <c r="CX720" i="1"/>
  <c r="CX721" i="1"/>
  <c r="CX722" i="1"/>
  <c r="CX723" i="1"/>
  <c r="CX724" i="1"/>
  <c r="CX725" i="1"/>
  <c r="CX726" i="1"/>
  <c r="CX727" i="1"/>
  <c r="CX728" i="1"/>
  <c r="CX729" i="1"/>
  <c r="CX730" i="1"/>
  <c r="CX731" i="1"/>
  <c r="CX732" i="1"/>
  <c r="CX733" i="1"/>
  <c r="CX734" i="1"/>
  <c r="CX735" i="1"/>
  <c r="CX736" i="1"/>
  <c r="CX737" i="1"/>
  <c r="CX738" i="1"/>
  <c r="CX739" i="1"/>
  <c r="CX740" i="1"/>
  <c r="CX741" i="1"/>
  <c r="CX742" i="1"/>
  <c r="CX743" i="1"/>
  <c r="CX744" i="1"/>
  <c r="CX745" i="1"/>
  <c r="CX746" i="1"/>
  <c r="CX747" i="1"/>
  <c r="CX748" i="1"/>
  <c r="CX749" i="1"/>
  <c r="CX750" i="1"/>
  <c r="CX751" i="1"/>
  <c r="CX752" i="1"/>
  <c r="CX753" i="1"/>
  <c r="CX754" i="1"/>
  <c r="CX755" i="1"/>
  <c r="CX756" i="1"/>
  <c r="CX757" i="1"/>
  <c r="CX758" i="1"/>
  <c r="CX759" i="1"/>
  <c r="CX760" i="1"/>
  <c r="CX761" i="1"/>
  <c r="CX762" i="1"/>
  <c r="CX763" i="1"/>
  <c r="CX764" i="1"/>
  <c r="CX765" i="1"/>
  <c r="CX766" i="1"/>
  <c r="CX767" i="1"/>
  <c r="CX768" i="1"/>
  <c r="CX769" i="1"/>
  <c r="CX770" i="1"/>
  <c r="CX771" i="1"/>
  <c r="CX772" i="1"/>
  <c r="CX773" i="1"/>
  <c r="CX774" i="1"/>
  <c r="CX775" i="1"/>
  <c r="CX776" i="1"/>
  <c r="CX777" i="1"/>
  <c r="CX778" i="1"/>
  <c r="CX779" i="1"/>
  <c r="CX780" i="1"/>
  <c r="CX781" i="1"/>
  <c r="CX782" i="1"/>
  <c r="CX783" i="1"/>
  <c r="CX784" i="1"/>
  <c r="CX785" i="1"/>
  <c r="CX786" i="1"/>
  <c r="CX787" i="1"/>
  <c r="CX788" i="1"/>
  <c r="CX789" i="1"/>
  <c r="CX790" i="1"/>
  <c r="CX791" i="1"/>
  <c r="CX792" i="1"/>
  <c r="CX793" i="1"/>
  <c r="CX794" i="1"/>
  <c r="CX795" i="1"/>
  <c r="CX796" i="1"/>
  <c r="CX797" i="1"/>
  <c r="CX798" i="1"/>
  <c r="CX799" i="1"/>
  <c r="CX800" i="1"/>
  <c r="CX801" i="1"/>
  <c r="CX802" i="1"/>
  <c r="CX803" i="1"/>
  <c r="CX804" i="1"/>
  <c r="CX805" i="1"/>
  <c r="CX806" i="1"/>
  <c r="CX807" i="1"/>
  <c r="CX808" i="1"/>
  <c r="CX809" i="1"/>
  <c r="CX810" i="1"/>
  <c r="CX811" i="1"/>
  <c r="CX812" i="1"/>
  <c r="CX12" i="1"/>
  <c r="CU1603" i="1"/>
  <c r="CV1603" i="1"/>
  <c r="CU1604" i="1"/>
  <c r="CV1604" i="1"/>
  <c r="CU1605" i="1"/>
  <c r="CV1605" i="1"/>
  <c r="CU1606" i="1"/>
  <c r="CV1606" i="1"/>
  <c r="CU1607" i="1"/>
  <c r="CV1607" i="1"/>
  <c r="CU1608" i="1"/>
  <c r="CV1608" i="1"/>
  <c r="CU1609" i="1"/>
  <c r="CV1609" i="1"/>
  <c r="CU1610" i="1"/>
  <c r="CV1610" i="1"/>
  <c r="CU1611" i="1"/>
  <c r="CV1611" i="1"/>
  <c r="CU1612" i="1"/>
  <c r="CV1612" i="1"/>
  <c r="CU1613" i="1"/>
  <c r="CV1613" i="1"/>
  <c r="CU1602" i="1"/>
  <c r="CV1602" i="1"/>
  <c r="CU845" i="1"/>
  <c r="CV845" i="1"/>
  <c r="CU846" i="1"/>
  <c r="CV846" i="1"/>
  <c r="CU847" i="1"/>
  <c r="CV847" i="1"/>
  <c r="CU848" i="1"/>
  <c r="CV848" i="1"/>
  <c r="CU849" i="1"/>
  <c r="CV849" i="1"/>
  <c r="CU850" i="1"/>
  <c r="CV850" i="1"/>
  <c r="CU851" i="1"/>
  <c r="CV851" i="1"/>
  <c r="CU852" i="1"/>
  <c r="CV852" i="1"/>
  <c r="CU853" i="1"/>
  <c r="CV853" i="1"/>
  <c r="CU854" i="1"/>
  <c r="CV854" i="1"/>
  <c r="CU855" i="1"/>
  <c r="CV855" i="1"/>
  <c r="CU856" i="1"/>
  <c r="CV856" i="1"/>
  <c r="CU857" i="1"/>
  <c r="CV857" i="1"/>
  <c r="CU858" i="1"/>
  <c r="CV858" i="1"/>
  <c r="CU859" i="1"/>
  <c r="CV859" i="1"/>
  <c r="CU860" i="1"/>
  <c r="CV860" i="1"/>
  <c r="CU861" i="1"/>
  <c r="CV861" i="1"/>
  <c r="CU862" i="1"/>
  <c r="CV862" i="1"/>
  <c r="CU863" i="1"/>
  <c r="CV863" i="1"/>
  <c r="CU864" i="1"/>
  <c r="CV864" i="1"/>
  <c r="CU865" i="1"/>
  <c r="CV865" i="1"/>
  <c r="CU866" i="1"/>
  <c r="CV866" i="1"/>
  <c r="CU867" i="1"/>
  <c r="CV867" i="1"/>
  <c r="CU868" i="1"/>
  <c r="CV868" i="1"/>
  <c r="CU869" i="1"/>
  <c r="CV869" i="1"/>
  <c r="CU870" i="1"/>
  <c r="CV870" i="1"/>
  <c r="CU871" i="1"/>
  <c r="CV871" i="1"/>
  <c r="CU872" i="1"/>
  <c r="CV872" i="1"/>
  <c r="CU873" i="1"/>
  <c r="CV873" i="1"/>
  <c r="CU874" i="1"/>
  <c r="CV874" i="1"/>
  <c r="CU875" i="1"/>
  <c r="CV875" i="1"/>
  <c r="CU876" i="1"/>
  <c r="CV876" i="1"/>
  <c r="CU877" i="1"/>
  <c r="CV877" i="1"/>
  <c r="CU878" i="1"/>
  <c r="CV878" i="1"/>
  <c r="CU879" i="1"/>
  <c r="CV879" i="1"/>
  <c r="CU880" i="1"/>
  <c r="CV880" i="1"/>
  <c r="CU881" i="1"/>
  <c r="CV881" i="1"/>
  <c r="CU882" i="1"/>
  <c r="CV882" i="1"/>
  <c r="CU883" i="1"/>
  <c r="CV883" i="1"/>
  <c r="CU884" i="1"/>
  <c r="CV884" i="1"/>
  <c r="CU885" i="1"/>
  <c r="CV885" i="1"/>
  <c r="CU886" i="1"/>
  <c r="CV886" i="1"/>
  <c r="CU887" i="1"/>
  <c r="CV887" i="1"/>
  <c r="CU888" i="1"/>
  <c r="CV888" i="1"/>
  <c r="CU889" i="1"/>
  <c r="CV889" i="1"/>
  <c r="CU890" i="1"/>
  <c r="CV890" i="1"/>
  <c r="CU891" i="1"/>
  <c r="CV891" i="1"/>
  <c r="CU892" i="1"/>
  <c r="CV892" i="1"/>
  <c r="CU893" i="1"/>
  <c r="CV893" i="1"/>
  <c r="CU894" i="1"/>
  <c r="CV894" i="1"/>
  <c r="CU895" i="1"/>
  <c r="CV895" i="1"/>
  <c r="CU896" i="1"/>
  <c r="CV896" i="1"/>
  <c r="CU897" i="1"/>
  <c r="CV897" i="1"/>
  <c r="CU898" i="1"/>
  <c r="CV898" i="1"/>
  <c r="CU899" i="1"/>
  <c r="CV899" i="1"/>
  <c r="CU900" i="1"/>
  <c r="CV900" i="1"/>
  <c r="CU901" i="1"/>
  <c r="CV901" i="1"/>
  <c r="CU902" i="1"/>
  <c r="CV902" i="1"/>
  <c r="CU903" i="1"/>
  <c r="CV903" i="1"/>
  <c r="CU904" i="1"/>
  <c r="CV904" i="1"/>
  <c r="CU905" i="1"/>
  <c r="CV905" i="1"/>
  <c r="CU906" i="1"/>
  <c r="CV906" i="1"/>
  <c r="CU907" i="1"/>
  <c r="CV907" i="1"/>
  <c r="CU908" i="1"/>
  <c r="CV908" i="1"/>
  <c r="CU909" i="1"/>
  <c r="CV909" i="1"/>
  <c r="CU910" i="1"/>
  <c r="CV910" i="1"/>
  <c r="CU911" i="1"/>
  <c r="CV911" i="1"/>
  <c r="CU912" i="1"/>
  <c r="CV912" i="1"/>
  <c r="CU913" i="1"/>
  <c r="CV913" i="1"/>
  <c r="CU914" i="1"/>
  <c r="CV914" i="1"/>
  <c r="CU915" i="1"/>
  <c r="CV915" i="1"/>
  <c r="CU916" i="1"/>
  <c r="CV916" i="1"/>
  <c r="CU917" i="1"/>
  <c r="CV917" i="1"/>
  <c r="CU918" i="1"/>
  <c r="CV918" i="1"/>
  <c r="CU919" i="1"/>
  <c r="CV919" i="1"/>
  <c r="CU920" i="1"/>
  <c r="CV920" i="1"/>
  <c r="CU921" i="1"/>
  <c r="CV921" i="1"/>
  <c r="CU922" i="1"/>
  <c r="CV922" i="1"/>
  <c r="CU923" i="1"/>
  <c r="CV923" i="1"/>
  <c r="CU924" i="1"/>
  <c r="CV924" i="1"/>
  <c r="CU925" i="1"/>
  <c r="CV925" i="1"/>
  <c r="CU926" i="1"/>
  <c r="CV926" i="1"/>
  <c r="CU927" i="1"/>
  <c r="CV927" i="1"/>
  <c r="CU928" i="1"/>
  <c r="CV928" i="1"/>
  <c r="CU929" i="1"/>
  <c r="CV929" i="1"/>
  <c r="CU930" i="1"/>
  <c r="CV930" i="1"/>
  <c r="CU931" i="1"/>
  <c r="CV931" i="1"/>
  <c r="CU932" i="1"/>
  <c r="CV932" i="1"/>
  <c r="CU933" i="1"/>
  <c r="CV933" i="1"/>
  <c r="CU934" i="1"/>
  <c r="CV934" i="1"/>
  <c r="CU935" i="1"/>
  <c r="CV935" i="1"/>
  <c r="CU936" i="1"/>
  <c r="CV936" i="1"/>
  <c r="CU937" i="1"/>
  <c r="CV937" i="1"/>
  <c r="CU938" i="1"/>
  <c r="CV938" i="1"/>
  <c r="CU939" i="1"/>
  <c r="CV939" i="1"/>
  <c r="CU940" i="1"/>
  <c r="CV940" i="1"/>
  <c r="CU941" i="1"/>
  <c r="CV941" i="1"/>
  <c r="CU942" i="1"/>
  <c r="CV942" i="1"/>
  <c r="CU943" i="1"/>
  <c r="CV943" i="1"/>
  <c r="CU944" i="1"/>
  <c r="CV944" i="1"/>
  <c r="CU945" i="1"/>
  <c r="CV945" i="1"/>
  <c r="CU946" i="1"/>
  <c r="CV946" i="1"/>
  <c r="CU947" i="1"/>
  <c r="CV947" i="1"/>
  <c r="CU948" i="1"/>
  <c r="CV948" i="1"/>
  <c r="CU949" i="1"/>
  <c r="CV949" i="1"/>
  <c r="CU950" i="1"/>
  <c r="CV950" i="1"/>
  <c r="CU951" i="1"/>
  <c r="CV951" i="1"/>
  <c r="CU952" i="1"/>
  <c r="CV952" i="1"/>
  <c r="CU953" i="1"/>
  <c r="CV953" i="1"/>
  <c r="CU954" i="1"/>
  <c r="CV954" i="1"/>
  <c r="CU955" i="1"/>
  <c r="CV955" i="1"/>
  <c r="CU956" i="1"/>
  <c r="CV956" i="1"/>
  <c r="CU957" i="1"/>
  <c r="CV957" i="1"/>
  <c r="CU958" i="1"/>
  <c r="CV958" i="1"/>
  <c r="CU959" i="1"/>
  <c r="CV959" i="1"/>
  <c r="CU960" i="1"/>
  <c r="CV960" i="1"/>
  <c r="CU961" i="1"/>
  <c r="CV961" i="1"/>
  <c r="CU962" i="1"/>
  <c r="CV962" i="1"/>
  <c r="CU963" i="1"/>
  <c r="CV963" i="1"/>
  <c r="CU964" i="1"/>
  <c r="CV964" i="1"/>
  <c r="CU965" i="1"/>
  <c r="CV965" i="1"/>
  <c r="CU966" i="1"/>
  <c r="CV966" i="1"/>
  <c r="CU967" i="1"/>
  <c r="CV967" i="1"/>
  <c r="CU968" i="1"/>
  <c r="CV968" i="1"/>
  <c r="CU969" i="1"/>
  <c r="CV969" i="1"/>
  <c r="CU970" i="1"/>
  <c r="CV970" i="1"/>
  <c r="CU971" i="1"/>
  <c r="CV971" i="1"/>
  <c r="CU972" i="1"/>
  <c r="CV972" i="1"/>
  <c r="CU973" i="1"/>
  <c r="CV973" i="1"/>
  <c r="CU974" i="1"/>
  <c r="CV974" i="1"/>
  <c r="CU975" i="1"/>
  <c r="CV975" i="1"/>
  <c r="CU976" i="1"/>
  <c r="CV976" i="1"/>
  <c r="CU977" i="1"/>
  <c r="CV977" i="1"/>
  <c r="CU978" i="1"/>
  <c r="CV978" i="1"/>
  <c r="CU979" i="1"/>
  <c r="CV979" i="1"/>
  <c r="CU980" i="1"/>
  <c r="CV980" i="1"/>
  <c r="CU981" i="1"/>
  <c r="CV981" i="1"/>
  <c r="CU982" i="1"/>
  <c r="CV982" i="1"/>
  <c r="CU983" i="1"/>
  <c r="CV983" i="1"/>
  <c r="CU984" i="1"/>
  <c r="CV984" i="1"/>
  <c r="CU985" i="1"/>
  <c r="CV985" i="1"/>
  <c r="CU986" i="1"/>
  <c r="CV986" i="1"/>
  <c r="CU987" i="1"/>
  <c r="CV987" i="1"/>
  <c r="CU988" i="1"/>
  <c r="CV988" i="1"/>
  <c r="CU989" i="1"/>
  <c r="CV989" i="1"/>
  <c r="CU990" i="1"/>
  <c r="CV990" i="1"/>
  <c r="CU991" i="1"/>
  <c r="CV991" i="1"/>
  <c r="CU992" i="1"/>
  <c r="CV992" i="1"/>
  <c r="CU993" i="1"/>
  <c r="CV993" i="1"/>
  <c r="CU994" i="1"/>
  <c r="CV994" i="1"/>
  <c r="CU995" i="1"/>
  <c r="CV995" i="1"/>
  <c r="CU996" i="1"/>
  <c r="CV996" i="1"/>
  <c r="CU997" i="1"/>
  <c r="CV997" i="1"/>
  <c r="CU998" i="1"/>
  <c r="CV998" i="1"/>
  <c r="CU999" i="1"/>
  <c r="CV999" i="1"/>
  <c r="CU1000" i="1"/>
  <c r="CV1000" i="1"/>
  <c r="CU1001" i="1"/>
  <c r="CV1001" i="1"/>
  <c r="CU1002" i="1"/>
  <c r="CV1002" i="1"/>
  <c r="CU1003" i="1"/>
  <c r="CV1003" i="1"/>
  <c r="CU1004" i="1"/>
  <c r="CV1004" i="1"/>
  <c r="CU1005" i="1"/>
  <c r="CV1005" i="1"/>
  <c r="CU1006" i="1"/>
  <c r="CV1006" i="1"/>
  <c r="CU1007" i="1"/>
  <c r="CV1007" i="1"/>
  <c r="CU1008" i="1"/>
  <c r="CV1008" i="1"/>
  <c r="CU1009" i="1"/>
  <c r="CV1009" i="1"/>
  <c r="CU1010" i="1"/>
  <c r="CV1010" i="1"/>
  <c r="CU1011" i="1"/>
  <c r="CV1011" i="1"/>
  <c r="CU1012" i="1"/>
  <c r="CV1012" i="1"/>
  <c r="CU1013" i="1"/>
  <c r="CV1013" i="1"/>
  <c r="CU1014" i="1"/>
  <c r="CV1014" i="1"/>
  <c r="CU1015" i="1"/>
  <c r="CV1015" i="1"/>
  <c r="CU1016" i="1"/>
  <c r="CV1016" i="1"/>
  <c r="CU1017" i="1"/>
  <c r="CV1017" i="1"/>
  <c r="CU1018" i="1"/>
  <c r="CV1018" i="1"/>
  <c r="CU1019" i="1"/>
  <c r="CV1019" i="1"/>
  <c r="CU1020" i="1"/>
  <c r="CV1020" i="1"/>
  <c r="CU1021" i="1"/>
  <c r="CV1021" i="1"/>
  <c r="CU1022" i="1"/>
  <c r="CV1022" i="1"/>
  <c r="CU1023" i="1"/>
  <c r="CV1023" i="1"/>
  <c r="CU1024" i="1"/>
  <c r="CV1024" i="1"/>
  <c r="CU1025" i="1"/>
  <c r="CV1025" i="1"/>
  <c r="CU1026" i="1"/>
  <c r="CV1026" i="1"/>
  <c r="CU1027" i="1"/>
  <c r="CV1027" i="1"/>
  <c r="CU1028" i="1"/>
  <c r="CV1028" i="1"/>
  <c r="CU1029" i="1"/>
  <c r="CV1029" i="1"/>
  <c r="CU1030" i="1"/>
  <c r="CV1030" i="1"/>
  <c r="CU1031" i="1"/>
  <c r="CV1031" i="1"/>
  <c r="CU1032" i="1"/>
  <c r="CV1032" i="1"/>
  <c r="CU1033" i="1"/>
  <c r="CV1033" i="1"/>
  <c r="CU1034" i="1"/>
  <c r="CV1034" i="1"/>
  <c r="CU1035" i="1"/>
  <c r="CV1035" i="1"/>
  <c r="CU1036" i="1"/>
  <c r="CV1036" i="1"/>
  <c r="CU1037" i="1"/>
  <c r="CV1037" i="1"/>
  <c r="CU1038" i="1"/>
  <c r="CV1038" i="1"/>
  <c r="CU1039" i="1"/>
  <c r="CV1039" i="1"/>
  <c r="CU1040" i="1"/>
  <c r="CV1040" i="1"/>
  <c r="CU1041" i="1"/>
  <c r="CV1041" i="1"/>
  <c r="CU1042" i="1"/>
  <c r="CV1042" i="1"/>
  <c r="CU1043" i="1"/>
  <c r="CV1043" i="1"/>
  <c r="CU1044" i="1"/>
  <c r="CV1044" i="1"/>
  <c r="CU1045" i="1"/>
  <c r="CV1045" i="1"/>
  <c r="CU1046" i="1"/>
  <c r="CV1046" i="1"/>
  <c r="CU1047" i="1"/>
  <c r="CV1047" i="1"/>
  <c r="CU1048" i="1"/>
  <c r="CV1048" i="1"/>
  <c r="CU1049" i="1"/>
  <c r="CV1049" i="1"/>
  <c r="CU1050" i="1"/>
  <c r="CV1050" i="1"/>
  <c r="CU1051" i="1"/>
  <c r="CV1051" i="1"/>
  <c r="CU1052" i="1"/>
  <c r="CV1052" i="1"/>
  <c r="CU1053" i="1"/>
  <c r="CV1053" i="1"/>
  <c r="CU1054" i="1"/>
  <c r="CV1054" i="1"/>
  <c r="CU1055" i="1"/>
  <c r="CV1055" i="1"/>
  <c r="CU1056" i="1"/>
  <c r="CV1056" i="1"/>
  <c r="CU1057" i="1"/>
  <c r="CV1057" i="1"/>
  <c r="CU1058" i="1"/>
  <c r="CV1058" i="1"/>
  <c r="CU1059" i="1"/>
  <c r="CV1059" i="1"/>
  <c r="CU1060" i="1"/>
  <c r="CV1060" i="1"/>
  <c r="CU1061" i="1"/>
  <c r="CV1061" i="1"/>
  <c r="CU1062" i="1"/>
  <c r="CV1062" i="1"/>
  <c r="CU1063" i="1"/>
  <c r="CV1063" i="1"/>
  <c r="CU1064" i="1"/>
  <c r="CV1064" i="1"/>
  <c r="CU1065" i="1"/>
  <c r="CV1065" i="1"/>
  <c r="CU1066" i="1"/>
  <c r="CV1066" i="1"/>
  <c r="CU1067" i="1"/>
  <c r="CV1067" i="1"/>
  <c r="CU1068" i="1"/>
  <c r="CV1068" i="1"/>
  <c r="CU1069" i="1"/>
  <c r="CV1069" i="1"/>
  <c r="CU1070" i="1"/>
  <c r="CV1070" i="1"/>
  <c r="CU1071" i="1"/>
  <c r="CV1071" i="1"/>
  <c r="CU1072" i="1"/>
  <c r="CV1072" i="1"/>
  <c r="CU1073" i="1"/>
  <c r="CV1073" i="1"/>
  <c r="CU1074" i="1"/>
  <c r="CV1074" i="1"/>
  <c r="CU1075" i="1"/>
  <c r="CV1075" i="1"/>
  <c r="CU1076" i="1"/>
  <c r="CV1076" i="1"/>
  <c r="CU1077" i="1"/>
  <c r="CV1077" i="1"/>
  <c r="CU1078" i="1"/>
  <c r="CV1078" i="1"/>
  <c r="CU1079" i="1"/>
  <c r="CV1079" i="1"/>
  <c r="CU1080" i="1"/>
  <c r="CV1080" i="1"/>
  <c r="CU1081" i="1"/>
  <c r="CV1081" i="1"/>
  <c r="CU1082" i="1"/>
  <c r="CV1082" i="1"/>
  <c r="CU1083" i="1"/>
  <c r="CV1083" i="1"/>
  <c r="CU1084" i="1"/>
  <c r="CV1084" i="1"/>
  <c r="CU1085" i="1"/>
  <c r="CV1085" i="1"/>
  <c r="CU1086" i="1"/>
  <c r="CV1086" i="1"/>
  <c r="CU1087" i="1"/>
  <c r="CV1087" i="1"/>
  <c r="CU1088" i="1"/>
  <c r="CV1088" i="1"/>
  <c r="CU1089" i="1"/>
  <c r="CV1089" i="1"/>
  <c r="CU1090" i="1"/>
  <c r="CV1090" i="1"/>
  <c r="CU1091" i="1"/>
  <c r="CV1091" i="1"/>
  <c r="CU1092" i="1"/>
  <c r="CV1092" i="1"/>
  <c r="CU1093" i="1"/>
  <c r="CV1093" i="1"/>
  <c r="CU1094" i="1"/>
  <c r="CV1094" i="1"/>
  <c r="CU1095" i="1"/>
  <c r="CV1095" i="1"/>
  <c r="CU1096" i="1"/>
  <c r="CV1096" i="1"/>
  <c r="CU1097" i="1"/>
  <c r="CV1097" i="1"/>
  <c r="CU1098" i="1"/>
  <c r="CV1098" i="1"/>
  <c r="CU1099" i="1"/>
  <c r="CV1099" i="1"/>
  <c r="CU1100" i="1"/>
  <c r="CV1100" i="1"/>
  <c r="CU1101" i="1"/>
  <c r="CV1101" i="1"/>
  <c r="CU1102" i="1"/>
  <c r="CV1102" i="1"/>
  <c r="CU1103" i="1"/>
  <c r="CV1103" i="1"/>
  <c r="CU1104" i="1"/>
  <c r="CV1104" i="1"/>
  <c r="CU1105" i="1"/>
  <c r="CV1105" i="1"/>
  <c r="CU1106" i="1"/>
  <c r="CV1106" i="1"/>
  <c r="CU1107" i="1"/>
  <c r="CV1107" i="1"/>
  <c r="CU1108" i="1"/>
  <c r="CV1108" i="1"/>
  <c r="CU1109" i="1"/>
  <c r="CV1109" i="1"/>
  <c r="CU1110" i="1"/>
  <c r="CV1110" i="1"/>
  <c r="CU1111" i="1"/>
  <c r="CV1111" i="1"/>
  <c r="CU1112" i="1"/>
  <c r="CV1112" i="1"/>
  <c r="CU1113" i="1"/>
  <c r="CV1113" i="1"/>
  <c r="CU1114" i="1"/>
  <c r="CV1114" i="1"/>
  <c r="CU1115" i="1"/>
  <c r="CV1115" i="1"/>
  <c r="CU1116" i="1"/>
  <c r="CV1116" i="1"/>
  <c r="CU1117" i="1"/>
  <c r="CV1117" i="1"/>
  <c r="CU1118" i="1"/>
  <c r="CV1118" i="1"/>
  <c r="CU1119" i="1"/>
  <c r="CV1119" i="1"/>
  <c r="CU1120" i="1"/>
  <c r="CV1120" i="1"/>
  <c r="CU1121" i="1"/>
  <c r="CV1121" i="1"/>
  <c r="CU1122" i="1"/>
  <c r="CV1122" i="1"/>
  <c r="CU1123" i="1"/>
  <c r="CV1123" i="1"/>
  <c r="CU1124" i="1"/>
  <c r="CV1124" i="1"/>
  <c r="CU1125" i="1"/>
  <c r="CV1125" i="1"/>
  <c r="CU1126" i="1"/>
  <c r="CV1126" i="1"/>
  <c r="CU1127" i="1"/>
  <c r="CV1127" i="1"/>
  <c r="CU1128" i="1"/>
  <c r="CV1128" i="1"/>
  <c r="CU1129" i="1"/>
  <c r="CV1129" i="1"/>
  <c r="CU1130" i="1"/>
  <c r="CV1130" i="1"/>
  <c r="CU1131" i="1"/>
  <c r="CV1131" i="1"/>
  <c r="CU1132" i="1"/>
  <c r="CV1132" i="1"/>
  <c r="CU1133" i="1"/>
  <c r="CV1133" i="1"/>
  <c r="CU1134" i="1"/>
  <c r="CV1134" i="1"/>
  <c r="CU1135" i="1"/>
  <c r="CV1135" i="1"/>
  <c r="CU1136" i="1"/>
  <c r="CV1136" i="1"/>
  <c r="CU1137" i="1"/>
  <c r="CV1137" i="1"/>
  <c r="CU1138" i="1"/>
  <c r="CV1138" i="1"/>
  <c r="CU1139" i="1"/>
  <c r="CV1139" i="1"/>
  <c r="CU1140" i="1"/>
  <c r="CV1140" i="1"/>
  <c r="CU1141" i="1"/>
  <c r="CV1141" i="1"/>
  <c r="CU1142" i="1"/>
  <c r="CV1142" i="1"/>
  <c r="CU1143" i="1"/>
  <c r="CV1143" i="1"/>
  <c r="CU1144" i="1"/>
  <c r="CV1144" i="1"/>
  <c r="CU1145" i="1"/>
  <c r="CV1145" i="1"/>
  <c r="CU1146" i="1"/>
  <c r="CV1146" i="1"/>
  <c r="CU1147" i="1"/>
  <c r="CV1147" i="1"/>
  <c r="CU1148" i="1"/>
  <c r="CV1148" i="1"/>
  <c r="CU1149" i="1"/>
  <c r="CV1149" i="1"/>
  <c r="CU1150" i="1"/>
  <c r="CV1150" i="1"/>
  <c r="CU1151" i="1"/>
  <c r="CV1151" i="1"/>
  <c r="CU1152" i="1"/>
  <c r="CV1152" i="1"/>
  <c r="CU1153" i="1"/>
  <c r="CV1153" i="1"/>
  <c r="CU1154" i="1"/>
  <c r="CV1154" i="1"/>
  <c r="CU1155" i="1"/>
  <c r="CV1155" i="1"/>
  <c r="CU1156" i="1"/>
  <c r="CV1156" i="1"/>
  <c r="CU1157" i="1"/>
  <c r="CV1157" i="1"/>
  <c r="CU1158" i="1"/>
  <c r="CV1158" i="1"/>
  <c r="CU1159" i="1"/>
  <c r="CV1159" i="1"/>
  <c r="CU1160" i="1"/>
  <c r="CV1160" i="1"/>
  <c r="CU1161" i="1"/>
  <c r="CV1161" i="1"/>
  <c r="CU1162" i="1"/>
  <c r="CV1162" i="1"/>
  <c r="CU1163" i="1"/>
  <c r="CV1163" i="1"/>
  <c r="CU1164" i="1"/>
  <c r="CV1164" i="1"/>
  <c r="CU1165" i="1"/>
  <c r="CV1165" i="1"/>
  <c r="CU1166" i="1"/>
  <c r="CV1166" i="1"/>
  <c r="CU1167" i="1"/>
  <c r="CV1167" i="1"/>
  <c r="CU1168" i="1"/>
  <c r="CV1168" i="1"/>
  <c r="CU1169" i="1"/>
  <c r="CV1169" i="1"/>
  <c r="CU1170" i="1"/>
  <c r="CV1170" i="1"/>
  <c r="CU1171" i="1"/>
  <c r="CV1171" i="1"/>
  <c r="CU1172" i="1"/>
  <c r="CV1172" i="1"/>
  <c r="CU1173" i="1"/>
  <c r="CV1173" i="1"/>
  <c r="CU1174" i="1"/>
  <c r="CV1174" i="1"/>
  <c r="CU1175" i="1"/>
  <c r="CV1175" i="1"/>
  <c r="CU1176" i="1"/>
  <c r="CV1176" i="1"/>
  <c r="CU1177" i="1"/>
  <c r="CV1177" i="1"/>
  <c r="CU1178" i="1"/>
  <c r="CV1178" i="1"/>
  <c r="CU1179" i="1"/>
  <c r="CV1179" i="1"/>
  <c r="CU1180" i="1"/>
  <c r="CV1180" i="1"/>
  <c r="CU1181" i="1"/>
  <c r="CV1181" i="1"/>
  <c r="CU1182" i="1"/>
  <c r="CV1182" i="1"/>
  <c r="CU1183" i="1"/>
  <c r="CV1183" i="1"/>
  <c r="CU1184" i="1"/>
  <c r="CV1184" i="1"/>
  <c r="CU1185" i="1"/>
  <c r="CV1185" i="1"/>
  <c r="CU1186" i="1"/>
  <c r="CV1186" i="1"/>
  <c r="CU1187" i="1"/>
  <c r="CV1187" i="1"/>
  <c r="CU1188" i="1"/>
  <c r="CV1188" i="1"/>
  <c r="CU1189" i="1"/>
  <c r="CV1189" i="1"/>
  <c r="CU1190" i="1"/>
  <c r="CV1190" i="1"/>
  <c r="CU1191" i="1"/>
  <c r="CV1191" i="1"/>
  <c r="CU1192" i="1"/>
  <c r="CV1192" i="1"/>
  <c r="CU1193" i="1"/>
  <c r="CV1193" i="1"/>
  <c r="CU1194" i="1"/>
  <c r="CV1194" i="1"/>
  <c r="CU1195" i="1"/>
  <c r="CV1195" i="1"/>
  <c r="CU1196" i="1"/>
  <c r="CV1196" i="1"/>
  <c r="CU1197" i="1"/>
  <c r="CV1197" i="1"/>
  <c r="CU1198" i="1"/>
  <c r="CV1198" i="1"/>
  <c r="CU1199" i="1"/>
  <c r="CV1199" i="1"/>
  <c r="CU1200" i="1"/>
  <c r="CV1200" i="1"/>
  <c r="CU1201" i="1"/>
  <c r="CV1201" i="1"/>
  <c r="CU1202" i="1"/>
  <c r="CV1202" i="1"/>
  <c r="CU1203" i="1"/>
  <c r="CV1203" i="1"/>
  <c r="CU1204" i="1"/>
  <c r="CV1204" i="1"/>
  <c r="CU1205" i="1"/>
  <c r="CV1205" i="1"/>
  <c r="CU1206" i="1"/>
  <c r="CV1206" i="1"/>
  <c r="CU1207" i="1"/>
  <c r="CV1207" i="1"/>
  <c r="CU1208" i="1"/>
  <c r="CV1208" i="1"/>
  <c r="CU1209" i="1"/>
  <c r="CV1209" i="1"/>
  <c r="CU1210" i="1"/>
  <c r="CV1210" i="1"/>
  <c r="CU1211" i="1"/>
  <c r="CV1211" i="1"/>
  <c r="CU1212" i="1"/>
  <c r="CV1212" i="1"/>
  <c r="CU1213" i="1"/>
  <c r="CV1213" i="1"/>
  <c r="CU1214" i="1"/>
  <c r="CV1214" i="1"/>
  <c r="CU1215" i="1"/>
  <c r="CV1215" i="1"/>
  <c r="CU1216" i="1"/>
  <c r="CV1216" i="1"/>
  <c r="CU1217" i="1"/>
  <c r="CV1217" i="1"/>
  <c r="CU1218" i="1"/>
  <c r="CV1218" i="1"/>
  <c r="CU1219" i="1"/>
  <c r="CV1219" i="1"/>
  <c r="CU1220" i="1"/>
  <c r="CV1220" i="1"/>
  <c r="CU1221" i="1"/>
  <c r="CV1221" i="1"/>
  <c r="CU1222" i="1"/>
  <c r="CV1222" i="1"/>
  <c r="CU1223" i="1"/>
  <c r="CV1223" i="1"/>
  <c r="CU1224" i="1"/>
  <c r="CV1224" i="1"/>
  <c r="CU1225" i="1"/>
  <c r="CV1225" i="1"/>
  <c r="CU1226" i="1"/>
  <c r="CV1226" i="1"/>
  <c r="CU1227" i="1"/>
  <c r="CV1227" i="1"/>
  <c r="CU1228" i="1"/>
  <c r="CV1228" i="1"/>
  <c r="CU1229" i="1"/>
  <c r="CV1229" i="1"/>
  <c r="CU1230" i="1"/>
  <c r="CV1230" i="1"/>
  <c r="CU1231" i="1"/>
  <c r="CV1231" i="1"/>
  <c r="CU1232" i="1"/>
  <c r="CV1232" i="1"/>
  <c r="CU1233" i="1"/>
  <c r="CV1233" i="1"/>
  <c r="CU1234" i="1"/>
  <c r="CV1234" i="1"/>
  <c r="CU1235" i="1"/>
  <c r="CV1235" i="1"/>
  <c r="CU1236" i="1"/>
  <c r="CV1236" i="1"/>
  <c r="CU1237" i="1"/>
  <c r="CV1237" i="1"/>
  <c r="CU1238" i="1"/>
  <c r="CV1238" i="1"/>
  <c r="CU1239" i="1"/>
  <c r="CV1239" i="1"/>
  <c r="CU1240" i="1"/>
  <c r="CV1240" i="1"/>
  <c r="CU1241" i="1"/>
  <c r="CV1241" i="1"/>
  <c r="CU1242" i="1"/>
  <c r="CV1242" i="1"/>
  <c r="CU1243" i="1"/>
  <c r="CV1243" i="1"/>
  <c r="CU1244" i="1"/>
  <c r="CV1244" i="1"/>
  <c r="CU1245" i="1"/>
  <c r="CV1245" i="1"/>
  <c r="CU1246" i="1"/>
  <c r="CV1246" i="1"/>
  <c r="CU1247" i="1"/>
  <c r="CV1247" i="1"/>
  <c r="CU1248" i="1"/>
  <c r="CV1248" i="1"/>
  <c r="CU1249" i="1"/>
  <c r="CV1249" i="1"/>
  <c r="CU1250" i="1"/>
  <c r="CV1250" i="1"/>
  <c r="CU1251" i="1"/>
  <c r="CV1251" i="1"/>
  <c r="CU1252" i="1"/>
  <c r="CV1252" i="1"/>
  <c r="CU1253" i="1"/>
  <c r="CV1253" i="1"/>
  <c r="CU1254" i="1"/>
  <c r="CV1254" i="1"/>
  <c r="CU1255" i="1"/>
  <c r="CV1255" i="1"/>
  <c r="CU1256" i="1"/>
  <c r="CV1256" i="1"/>
  <c r="CU1257" i="1"/>
  <c r="CV1257" i="1"/>
  <c r="CU1258" i="1"/>
  <c r="CV1258" i="1"/>
  <c r="CU1259" i="1"/>
  <c r="CV1259" i="1"/>
  <c r="CU1260" i="1"/>
  <c r="CV1260" i="1"/>
  <c r="CU1261" i="1"/>
  <c r="CV1261" i="1"/>
  <c r="CU1262" i="1"/>
  <c r="CV1262" i="1"/>
  <c r="CU1263" i="1"/>
  <c r="CV1263" i="1"/>
  <c r="CU1264" i="1"/>
  <c r="CV1264" i="1"/>
  <c r="CU1265" i="1"/>
  <c r="CV1265" i="1"/>
  <c r="CU1266" i="1"/>
  <c r="CV1266" i="1"/>
  <c r="CU1267" i="1"/>
  <c r="CV1267" i="1"/>
  <c r="CU1268" i="1"/>
  <c r="CV1268" i="1"/>
  <c r="CU1269" i="1"/>
  <c r="CV1269" i="1"/>
  <c r="CU1270" i="1"/>
  <c r="CV1270" i="1"/>
  <c r="CU1271" i="1"/>
  <c r="CV1271" i="1"/>
  <c r="CU1272" i="1"/>
  <c r="CV1272" i="1"/>
  <c r="CU1273" i="1"/>
  <c r="CV1273" i="1"/>
  <c r="CU1274" i="1"/>
  <c r="CV1274" i="1"/>
  <c r="CU1275" i="1"/>
  <c r="CV1275" i="1"/>
  <c r="CU1276" i="1"/>
  <c r="CV1276" i="1"/>
  <c r="CU1277" i="1"/>
  <c r="CV1277" i="1"/>
  <c r="CU1278" i="1"/>
  <c r="CV1278" i="1"/>
  <c r="CU1279" i="1"/>
  <c r="CV1279" i="1"/>
  <c r="CU1280" i="1"/>
  <c r="CV1280" i="1"/>
  <c r="CU1281" i="1"/>
  <c r="CV1281" i="1"/>
  <c r="CU1282" i="1"/>
  <c r="CV1282" i="1"/>
  <c r="CU1283" i="1"/>
  <c r="CV1283" i="1"/>
  <c r="CU1284" i="1"/>
  <c r="CV1284" i="1"/>
  <c r="CU1285" i="1"/>
  <c r="CV1285" i="1"/>
  <c r="CU1286" i="1"/>
  <c r="CV1286" i="1"/>
  <c r="CU1287" i="1"/>
  <c r="CV1287" i="1"/>
  <c r="CU1288" i="1"/>
  <c r="CV1288" i="1"/>
  <c r="CU1289" i="1"/>
  <c r="CV1289" i="1"/>
  <c r="CU1290" i="1"/>
  <c r="CV1290" i="1"/>
  <c r="CU1291" i="1"/>
  <c r="CV1291" i="1"/>
  <c r="CU1292" i="1"/>
  <c r="CV1292" i="1"/>
  <c r="CU1293" i="1"/>
  <c r="CV1293" i="1"/>
  <c r="CU1294" i="1"/>
  <c r="CV1294" i="1"/>
  <c r="CU1295" i="1"/>
  <c r="CV1295" i="1"/>
  <c r="CU1296" i="1"/>
  <c r="CV1296" i="1"/>
  <c r="CU1297" i="1"/>
  <c r="CV1297" i="1"/>
  <c r="CU1298" i="1"/>
  <c r="CV1298" i="1"/>
  <c r="CU1299" i="1"/>
  <c r="CV1299" i="1"/>
  <c r="CU1300" i="1"/>
  <c r="CV1300" i="1"/>
  <c r="CU1301" i="1"/>
  <c r="CV1301" i="1"/>
  <c r="CU1302" i="1"/>
  <c r="CV1302" i="1"/>
  <c r="CU1303" i="1"/>
  <c r="CV1303" i="1"/>
  <c r="CU1304" i="1"/>
  <c r="CV1304" i="1"/>
  <c r="CU1305" i="1"/>
  <c r="CV1305" i="1"/>
  <c r="CU1306" i="1"/>
  <c r="CV1306" i="1"/>
  <c r="CU1307" i="1"/>
  <c r="CV1307" i="1"/>
  <c r="CU1308" i="1"/>
  <c r="CV1308" i="1"/>
  <c r="CU1309" i="1"/>
  <c r="CV1309" i="1"/>
  <c r="CU1310" i="1"/>
  <c r="CV1310" i="1"/>
  <c r="CU1311" i="1"/>
  <c r="CV1311" i="1"/>
  <c r="CU1312" i="1"/>
  <c r="CV1312" i="1"/>
  <c r="CU1313" i="1"/>
  <c r="CV1313" i="1"/>
  <c r="CU1314" i="1"/>
  <c r="CV1314" i="1"/>
  <c r="CU1315" i="1"/>
  <c r="CV1315" i="1"/>
  <c r="CU1316" i="1"/>
  <c r="CV1316" i="1"/>
  <c r="CU1317" i="1"/>
  <c r="CV1317" i="1"/>
  <c r="CU1318" i="1"/>
  <c r="CV1318" i="1"/>
  <c r="CU1319" i="1"/>
  <c r="CV1319" i="1"/>
  <c r="CU1320" i="1"/>
  <c r="CV1320" i="1"/>
  <c r="CU1321" i="1"/>
  <c r="CV1321" i="1"/>
  <c r="CU1322" i="1"/>
  <c r="CV1322" i="1"/>
  <c r="CU1323" i="1"/>
  <c r="CV1323" i="1"/>
  <c r="CU1324" i="1"/>
  <c r="CV1324" i="1"/>
  <c r="CU1325" i="1"/>
  <c r="CV1325" i="1"/>
  <c r="CU1326" i="1"/>
  <c r="CV1326" i="1"/>
  <c r="CU1327" i="1"/>
  <c r="CV1327" i="1"/>
  <c r="CU1328" i="1"/>
  <c r="CV1328" i="1"/>
  <c r="CU1329" i="1"/>
  <c r="CV1329" i="1"/>
  <c r="CU1330" i="1"/>
  <c r="CV1330" i="1"/>
  <c r="CU1331" i="1"/>
  <c r="CV1331" i="1"/>
  <c r="CU1332" i="1"/>
  <c r="CV1332" i="1"/>
  <c r="CU1333" i="1"/>
  <c r="CV1333" i="1"/>
  <c r="CU1334" i="1"/>
  <c r="CV1334" i="1"/>
  <c r="CU1335" i="1"/>
  <c r="CV1335" i="1"/>
  <c r="CU1336" i="1"/>
  <c r="CV1336" i="1"/>
  <c r="CU1337" i="1"/>
  <c r="CV1337" i="1"/>
  <c r="CU1338" i="1"/>
  <c r="CV1338" i="1"/>
  <c r="CU1339" i="1"/>
  <c r="CV1339" i="1"/>
  <c r="CU1340" i="1"/>
  <c r="CV1340" i="1"/>
  <c r="CU1341" i="1"/>
  <c r="CV1341" i="1"/>
  <c r="CU1342" i="1"/>
  <c r="CV1342" i="1"/>
  <c r="CU1343" i="1"/>
  <c r="CV1343" i="1"/>
  <c r="CU1344" i="1"/>
  <c r="CV1344" i="1"/>
  <c r="CU1345" i="1"/>
  <c r="CV1345" i="1"/>
  <c r="CU1346" i="1"/>
  <c r="CV1346" i="1"/>
  <c r="CU1347" i="1"/>
  <c r="CV1347" i="1"/>
  <c r="CU1348" i="1"/>
  <c r="CV1348" i="1"/>
  <c r="CU1349" i="1"/>
  <c r="CV1349" i="1"/>
  <c r="CU1350" i="1"/>
  <c r="CV1350" i="1"/>
  <c r="CU1351" i="1"/>
  <c r="CV1351" i="1"/>
  <c r="CU1352" i="1"/>
  <c r="CV1352" i="1"/>
  <c r="CU1353" i="1"/>
  <c r="CV1353" i="1"/>
  <c r="CU1354" i="1"/>
  <c r="CV1354" i="1"/>
  <c r="CU1355" i="1"/>
  <c r="CV1355" i="1"/>
  <c r="CU1356" i="1"/>
  <c r="CV1356" i="1"/>
  <c r="CU1357" i="1"/>
  <c r="CV1357" i="1"/>
  <c r="CU1358" i="1"/>
  <c r="CV1358" i="1"/>
  <c r="CU1359" i="1"/>
  <c r="CV1359" i="1"/>
  <c r="CU1360" i="1"/>
  <c r="CV1360" i="1"/>
  <c r="CU1361" i="1"/>
  <c r="CV1361" i="1"/>
  <c r="CU1362" i="1"/>
  <c r="CV1362" i="1"/>
  <c r="CU1363" i="1"/>
  <c r="CV1363" i="1"/>
  <c r="CU1364" i="1"/>
  <c r="CV1364" i="1"/>
  <c r="CU1365" i="1"/>
  <c r="CV1365" i="1"/>
  <c r="CU1366" i="1"/>
  <c r="CV1366" i="1"/>
  <c r="CU1367" i="1"/>
  <c r="CV1367" i="1"/>
  <c r="CU1368" i="1"/>
  <c r="CV1368" i="1"/>
  <c r="CU1369" i="1"/>
  <c r="CV1369" i="1"/>
  <c r="CU1370" i="1"/>
  <c r="CV1370" i="1"/>
  <c r="CU1371" i="1"/>
  <c r="CV1371" i="1"/>
  <c r="CU1372" i="1"/>
  <c r="CV1372" i="1"/>
  <c r="CU1373" i="1"/>
  <c r="CV1373" i="1"/>
  <c r="CU1374" i="1"/>
  <c r="CV1374" i="1"/>
  <c r="CU1375" i="1"/>
  <c r="CV1375" i="1"/>
  <c r="CU1376" i="1"/>
  <c r="CV1376" i="1"/>
  <c r="CU1377" i="1"/>
  <c r="CV1377" i="1"/>
  <c r="CU1378" i="1"/>
  <c r="CV1378" i="1"/>
  <c r="CU1379" i="1"/>
  <c r="CV1379" i="1"/>
  <c r="CU1380" i="1"/>
  <c r="CV1380" i="1"/>
  <c r="CU1381" i="1"/>
  <c r="CV1381" i="1"/>
  <c r="CU1382" i="1"/>
  <c r="CV1382" i="1"/>
  <c r="CU1383" i="1"/>
  <c r="CV1383" i="1"/>
  <c r="CU1384" i="1"/>
  <c r="CV1384" i="1"/>
  <c r="CU1385" i="1"/>
  <c r="CV1385" i="1"/>
  <c r="CU1386" i="1"/>
  <c r="CV1386" i="1"/>
  <c r="CU1387" i="1"/>
  <c r="CV1387" i="1"/>
  <c r="CU1388" i="1"/>
  <c r="CV1388" i="1"/>
  <c r="CU1389" i="1"/>
  <c r="CV1389" i="1"/>
  <c r="CU1390" i="1"/>
  <c r="CV1390" i="1"/>
  <c r="CU1391" i="1"/>
  <c r="CV1391" i="1"/>
  <c r="CU1392" i="1"/>
  <c r="CV1392" i="1"/>
  <c r="CU1393" i="1"/>
  <c r="CV1393" i="1"/>
  <c r="CU1394" i="1"/>
  <c r="CV1394" i="1"/>
  <c r="CU1395" i="1"/>
  <c r="CV1395" i="1"/>
  <c r="CU1396" i="1"/>
  <c r="CV1396" i="1"/>
  <c r="CU1397" i="1"/>
  <c r="CV1397" i="1"/>
  <c r="CU1398" i="1"/>
  <c r="CV1398" i="1"/>
  <c r="CU1399" i="1"/>
  <c r="CV1399" i="1"/>
  <c r="CU1400" i="1"/>
  <c r="CV1400" i="1"/>
  <c r="CU1401" i="1"/>
  <c r="CV1401" i="1"/>
  <c r="CU1402" i="1"/>
  <c r="CV1402" i="1"/>
  <c r="CU1403" i="1"/>
  <c r="CV1403" i="1"/>
  <c r="CU1404" i="1"/>
  <c r="CV1404" i="1"/>
  <c r="CU1405" i="1"/>
  <c r="CV1405" i="1"/>
  <c r="CU1406" i="1"/>
  <c r="CV1406" i="1"/>
  <c r="CU1407" i="1"/>
  <c r="CV1407" i="1"/>
  <c r="CU1408" i="1"/>
  <c r="CV1408" i="1"/>
  <c r="CU1409" i="1"/>
  <c r="CV1409" i="1"/>
  <c r="CU1410" i="1"/>
  <c r="CV1410" i="1"/>
  <c r="CU1411" i="1"/>
  <c r="CV1411" i="1"/>
  <c r="CU1412" i="1"/>
  <c r="CV1412" i="1"/>
  <c r="CU1413" i="1"/>
  <c r="CV1413" i="1"/>
  <c r="CU1414" i="1"/>
  <c r="CV1414" i="1"/>
  <c r="CU1415" i="1"/>
  <c r="CV1415" i="1"/>
  <c r="CU1416" i="1"/>
  <c r="CV1416" i="1"/>
  <c r="CU1417" i="1"/>
  <c r="CV1417" i="1"/>
  <c r="CU1418" i="1"/>
  <c r="CV1418" i="1"/>
  <c r="CU1419" i="1"/>
  <c r="CV1419" i="1"/>
  <c r="CU1420" i="1"/>
  <c r="CV1420" i="1"/>
  <c r="CU1421" i="1"/>
  <c r="CV1421" i="1"/>
  <c r="CU1422" i="1"/>
  <c r="CV1422" i="1"/>
  <c r="CU1423" i="1"/>
  <c r="CV1423" i="1"/>
  <c r="CU1424" i="1"/>
  <c r="CV1424" i="1"/>
  <c r="CU1425" i="1"/>
  <c r="CV1425" i="1"/>
  <c r="CU1426" i="1"/>
  <c r="CV1426" i="1"/>
  <c r="CU1427" i="1"/>
  <c r="CV1427" i="1"/>
  <c r="CU1428" i="1"/>
  <c r="CV1428" i="1"/>
  <c r="CU1429" i="1"/>
  <c r="CV1429" i="1"/>
  <c r="CU1430" i="1"/>
  <c r="CV1430" i="1"/>
  <c r="CU1431" i="1"/>
  <c r="CV1431" i="1"/>
  <c r="CU1432" i="1"/>
  <c r="CV1432" i="1"/>
  <c r="CU1433" i="1"/>
  <c r="CV1433" i="1"/>
  <c r="CU1434" i="1"/>
  <c r="CV1434" i="1"/>
  <c r="CU1435" i="1"/>
  <c r="CV1435" i="1"/>
  <c r="CU1436" i="1"/>
  <c r="CV1436" i="1"/>
  <c r="CU1437" i="1"/>
  <c r="CV1437" i="1"/>
  <c r="CU1438" i="1"/>
  <c r="CV1438" i="1"/>
  <c r="CU1439" i="1"/>
  <c r="CV1439" i="1"/>
  <c r="CU1440" i="1"/>
  <c r="CV1440" i="1"/>
  <c r="CU1441" i="1"/>
  <c r="CV1441" i="1"/>
  <c r="CU1442" i="1"/>
  <c r="CV1442" i="1"/>
  <c r="CU1443" i="1"/>
  <c r="CV1443" i="1"/>
  <c r="CU1444" i="1"/>
  <c r="CV1444" i="1"/>
  <c r="CU1445" i="1"/>
  <c r="CV1445" i="1"/>
  <c r="CU1446" i="1"/>
  <c r="CV1446" i="1"/>
  <c r="CU1447" i="1"/>
  <c r="CV1447" i="1"/>
  <c r="CU1448" i="1"/>
  <c r="CV1448" i="1"/>
  <c r="CU1449" i="1"/>
  <c r="CV1449" i="1"/>
  <c r="CU1450" i="1"/>
  <c r="CV1450" i="1"/>
  <c r="CU1451" i="1"/>
  <c r="CV1451" i="1"/>
  <c r="CU1452" i="1"/>
  <c r="CV1452" i="1"/>
  <c r="CU1453" i="1"/>
  <c r="CV1453" i="1"/>
  <c r="CU1454" i="1"/>
  <c r="CV1454" i="1"/>
  <c r="CU1455" i="1"/>
  <c r="CV1455" i="1"/>
  <c r="CU1456" i="1"/>
  <c r="CV1456" i="1"/>
  <c r="CU1457" i="1"/>
  <c r="CV1457" i="1"/>
  <c r="CU1458" i="1"/>
  <c r="CV1458" i="1"/>
  <c r="CU1459" i="1"/>
  <c r="CV1459" i="1"/>
  <c r="CU1460" i="1"/>
  <c r="CV1460" i="1"/>
  <c r="CU1461" i="1"/>
  <c r="CV1461" i="1"/>
  <c r="CU1462" i="1"/>
  <c r="CV1462" i="1"/>
  <c r="CU1463" i="1"/>
  <c r="CV1463" i="1"/>
  <c r="CU1464" i="1"/>
  <c r="CV1464" i="1"/>
  <c r="CU1465" i="1"/>
  <c r="CV1465" i="1"/>
  <c r="CU1466" i="1"/>
  <c r="CV1466" i="1"/>
  <c r="CU1467" i="1"/>
  <c r="CV1467" i="1"/>
  <c r="CU1468" i="1"/>
  <c r="CV1468" i="1"/>
  <c r="CU1469" i="1"/>
  <c r="CV1469" i="1"/>
  <c r="CU1470" i="1"/>
  <c r="CV1470" i="1"/>
  <c r="CU1471" i="1"/>
  <c r="CV1471" i="1"/>
  <c r="CU1472" i="1"/>
  <c r="CV1472" i="1"/>
  <c r="CU1473" i="1"/>
  <c r="CV1473" i="1"/>
  <c r="CU1474" i="1"/>
  <c r="CV1474" i="1"/>
  <c r="CU1475" i="1"/>
  <c r="CV1475" i="1"/>
  <c r="CU1476" i="1"/>
  <c r="CV1476" i="1"/>
  <c r="CU1477" i="1"/>
  <c r="CV1477" i="1"/>
  <c r="CU1478" i="1"/>
  <c r="CV1478" i="1"/>
  <c r="CU1479" i="1"/>
  <c r="CV1479" i="1"/>
  <c r="CU1480" i="1"/>
  <c r="CV1480" i="1"/>
  <c r="CU1481" i="1"/>
  <c r="CV1481" i="1"/>
  <c r="CU1482" i="1"/>
  <c r="CV1482" i="1"/>
  <c r="CU1483" i="1"/>
  <c r="CV1483" i="1"/>
  <c r="CU1484" i="1"/>
  <c r="CV1484" i="1"/>
  <c r="CU1485" i="1"/>
  <c r="CV1485" i="1"/>
  <c r="CU1486" i="1"/>
  <c r="CV1486" i="1"/>
  <c r="CU1487" i="1"/>
  <c r="CV1487" i="1"/>
  <c r="CU1488" i="1"/>
  <c r="CV1488" i="1"/>
  <c r="CU1489" i="1"/>
  <c r="CV1489" i="1"/>
  <c r="CU1490" i="1"/>
  <c r="CV1490" i="1"/>
  <c r="CU1491" i="1"/>
  <c r="CV1491" i="1"/>
  <c r="CU1492" i="1"/>
  <c r="CV1492" i="1"/>
  <c r="CU1493" i="1"/>
  <c r="CV1493" i="1"/>
  <c r="CU1494" i="1"/>
  <c r="CV1494" i="1"/>
  <c r="CU1495" i="1"/>
  <c r="CV1495" i="1"/>
  <c r="CU1496" i="1"/>
  <c r="CV1496" i="1"/>
  <c r="CU1497" i="1"/>
  <c r="CV1497" i="1"/>
  <c r="CU1498" i="1"/>
  <c r="CV1498" i="1"/>
  <c r="CU1499" i="1"/>
  <c r="CV1499" i="1"/>
  <c r="CU1500" i="1"/>
  <c r="CV1500" i="1"/>
  <c r="CU1501" i="1"/>
  <c r="CV1501" i="1"/>
  <c r="CU1502" i="1"/>
  <c r="CV1502" i="1"/>
  <c r="CU1503" i="1"/>
  <c r="CV1503" i="1"/>
  <c r="CU1504" i="1"/>
  <c r="CV1504" i="1"/>
  <c r="CU1505" i="1"/>
  <c r="CV1505" i="1"/>
  <c r="CU1506" i="1"/>
  <c r="CV1506" i="1"/>
  <c r="CU1507" i="1"/>
  <c r="CV1507" i="1"/>
  <c r="CU1508" i="1"/>
  <c r="CV1508" i="1"/>
  <c r="CU1509" i="1"/>
  <c r="CV1509" i="1"/>
  <c r="CU1510" i="1"/>
  <c r="CV1510" i="1"/>
  <c r="CU1511" i="1"/>
  <c r="CV1511" i="1"/>
  <c r="CU1512" i="1"/>
  <c r="CV1512" i="1"/>
  <c r="CU1513" i="1"/>
  <c r="CV1513" i="1"/>
  <c r="CU1514" i="1"/>
  <c r="CV1514" i="1"/>
  <c r="CU1515" i="1"/>
  <c r="CV1515" i="1"/>
  <c r="CU1516" i="1"/>
  <c r="CV1516" i="1"/>
  <c r="CU1517" i="1"/>
  <c r="CV1517" i="1"/>
  <c r="CU1518" i="1"/>
  <c r="CV1518" i="1"/>
  <c r="CU1519" i="1"/>
  <c r="CV1519" i="1"/>
  <c r="CU1520" i="1"/>
  <c r="CV1520" i="1"/>
  <c r="CU1521" i="1"/>
  <c r="CV1521" i="1"/>
  <c r="CU1522" i="1"/>
  <c r="CV1522" i="1"/>
  <c r="CU1523" i="1"/>
  <c r="CV1523" i="1"/>
  <c r="CU1524" i="1"/>
  <c r="CV1524" i="1"/>
  <c r="CU1525" i="1"/>
  <c r="CV1525" i="1"/>
  <c r="CU1526" i="1"/>
  <c r="CV1526" i="1"/>
  <c r="CU1527" i="1"/>
  <c r="CV1527" i="1"/>
  <c r="CU1528" i="1"/>
  <c r="CV1528" i="1"/>
  <c r="CU1529" i="1"/>
  <c r="CV1529" i="1"/>
  <c r="CU1530" i="1"/>
  <c r="CV1530" i="1"/>
  <c r="CU1531" i="1"/>
  <c r="CV1531" i="1"/>
  <c r="CU1532" i="1"/>
  <c r="CV1532" i="1"/>
  <c r="CU1533" i="1"/>
  <c r="CV1533" i="1"/>
  <c r="CU1534" i="1"/>
  <c r="CV1534" i="1"/>
  <c r="CU1535" i="1"/>
  <c r="CV1535" i="1"/>
  <c r="CU1536" i="1"/>
  <c r="CV1536" i="1"/>
  <c r="CU1537" i="1"/>
  <c r="CV1537" i="1"/>
  <c r="CU1538" i="1"/>
  <c r="CV1538" i="1"/>
  <c r="CU1539" i="1"/>
  <c r="CV1539" i="1"/>
  <c r="CU1540" i="1"/>
  <c r="CV1540" i="1"/>
  <c r="CU1541" i="1"/>
  <c r="CV1541" i="1"/>
  <c r="CU1542" i="1"/>
  <c r="CV1542" i="1"/>
  <c r="CU1543" i="1"/>
  <c r="CV1543" i="1"/>
  <c r="CU1544" i="1"/>
  <c r="CV1544" i="1"/>
  <c r="CU1545" i="1"/>
  <c r="CV1545" i="1"/>
  <c r="CU1546" i="1"/>
  <c r="CV1546" i="1"/>
  <c r="CU1547" i="1"/>
  <c r="CV1547" i="1"/>
  <c r="CU1548" i="1"/>
  <c r="CV1548" i="1"/>
  <c r="CU1549" i="1"/>
  <c r="CV1549" i="1"/>
  <c r="CU1550" i="1"/>
  <c r="CV1550" i="1"/>
  <c r="CU1551" i="1"/>
  <c r="CV1551" i="1"/>
  <c r="CU1552" i="1"/>
  <c r="CV1552" i="1"/>
  <c r="CU1553" i="1"/>
  <c r="CV1553" i="1"/>
  <c r="CU1554" i="1"/>
  <c r="CV1554" i="1"/>
  <c r="CU1555" i="1"/>
  <c r="CV1555" i="1"/>
  <c r="CU1556" i="1"/>
  <c r="CV1556" i="1"/>
  <c r="CU1557" i="1"/>
  <c r="CV1557" i="1"/>
  <c r="CU1558" i="1"/>
  <c r="CV1558" i="1"/>
  <c r="CU1559" i="1"/>
  <c r="CV1559" i="1"/>
  <c r="CU1560" i="1"/>
  <c r="CV1560" i="1"/>
  <c r="CU1561" i="1"/>
  <c r="CV1561" i="1"/>
  <c r="CU1562" i="1"/>
  <c r="CV1562" i="1"/>
  <c r="CU1563" i="1"/>
  <c r="CV1563" i="1"/>
  <c r="CU1564" i="1"/>
  <c r="CV1564" i="1"/>
  <c r="CU1565" i="1"/>
  <c r="CV1565" i="1"/>
  <c r="CU1566" i="1"/>
  <c r="CV1566" i="1"/>
  <c r="CU1567" i="1"/>
  <c r="CV1567" i="1"/>
  <c r="CU1568" i="1"/>
  <c r="CV1568" i="1"/>
  <c r="CU1569" i="1"/>
  <c r="CV1569" i="1"/>
  <c r="CU1570" i="1"/>
  <c r="CV1570" i="1"/>
  <c r="CU1571" i="1"/>
  <c r="CV1571" i="1"/>
  <c r="CU1572" i="1"/>
  <c r="CV1572" i="1"/>
  <c r="CU1573" i="1"/>
  <c r="CV1573" i="1"/>
  <c r="CU1574" i="1"/>
  <c r="CV1574" i="1"/>
  <c r="CU1575" i="1"/>
  <c r="CV1575" i="1"/>
  <c r="CU1576" i="1"/>
  <c r="CV1576" i="1"/>
  <c r="CU1577" i="1"/>
  <c r="CV1577" i="1"/>
  <c r="CU1578" i="1"/>
  <c r="CV1578" i="1"/>
  <c r="CU1579" i="1"/>
  <c r="CV1579" i="1"/>
  <c r="CU1580" i="1"/>
  <c r="CV1580" i="1"/>
  <c r="CU1581" i="1"/>
  <c r="CV1581" i="1"/>
  <c r="CU1582" i="1"/>
  <c r="CV1582" i="1"/>
  <c r="CU1583" i="1"/>
  <c r="CV1583" i="1"/>
  <c r="CU1584" i="1"/>
  <c r="CV1584" i="1"/>
  <c r="CU1585" i="1"/>
  <c r="CV1585" i="1"/>
  <c r="CU1586" i="1"/>
  <c r="CV1586" i="1"/>
  <c r="CU1587" i="1"/>
  <c r="CV1587" i="1"/>
  <c r="CU1588" i="1"/>
  <c r="CV1588" i="1"/>
  <c r="CU1589" i="1"/>
  <c r="CV1589" i="1"/>
  <c r="CU1590" i="1"/>
  <c r="CV1590" i="1"/>
  <c r="CU1591" i="1"/>
  <c r="CV1591" i="1"/>
  <c r="CU1592" i="1"/>
  <c r="CV1592" i="1"/>
  <c r="CU1593" i="1"/>
  <c r="CV1593" i="1"/>
  <c r="CU1594" i="1"/>
  <c r="CV1594" i="1"/>
  <c r="CU1595" i="1"/>
  <c r="CV1595" i="1"/>
  <c r="CU1596" i="1"/>
  <c r="CV1596" i="1"/>
  <c r="CU1597" i="1"/>
  <c r="CV1597" i="1"/>
  <c r="CU1598" i="1"/>
  <c r="CV1598" i="1"/>
  <c r="CU1599" i="1"/>
  <c r="CV1599" i="1"/>
  <c r="CU1600" i="1"/>
  <c r="CV1600" i="1"/>
  <c r="CU1601" i="1"/>
  <c r="CV1601" i="1"/>
  <c r="CU814" i="1"/>
  <c r="CV814" i="1"/>
  <c r="CU815" i="1"/>
  <c r="CV815" i="1"/>
  <c r="CU816" i="1"/>
  <c r="CV816" i="1"/>
  <c r="CU817" i="1"/>
  <c r="CV817" i="1"/>
  <c r="CU818" i="1"/>
  <c r="CV818" i="1"/>
  <c r="CU819" i="1"/>
  <c r="CV819" i="1"/>
  <c r="CU820" i="1"/>
  <c r="CV820" i="1"/>
  <c r="CU821" i="1"/>
  <c r="CV821" i="1"/>
  <c r="CU822" i="1"/>
  <c r="CV822" i="1"/>
  <c r="CU823" i="1"/>
  <c r="CV823" i="1"/>
  <c r="CU824" i="1"/>
  <c r="CV824" i="1"/>
  <c r="CU825" i="1"/>
  <c r="CV825" i="1"/>
  <c r="CU826" i="1"/>
  <c r="CV826" i="1"/>
  <c r="CU827" i="1"/>
  <c r="CV827" i="1"/>
  <c r="CU828" i="1"/>
  <c r="CV828" i="1"/>
  <c r="CU829" i="1"/>
  <c r="CV829" i="1"/>
  <c r="CU830" i="1"/>
  <c r="CV830" i="1"/>
  <c r="CU831" i="1"/>
  <c r="CV831" i="1"/>
  <c r="CU832" i="1"/>
  <c r="CV832" i="1"/>
  <c r="CU833" i="1"/>
  <c r="CV833" i="1"/>
  <c r="CU834" i="1"/>
  <c r="CV834" i="1"/>
  <c r="CU835" i="1"/>
  <c r="CV835" i="1"/>
  <c r="CU836" i="1"/>
  <c r="CV836" i="1"/>
  <c r="CU837" i="1"/>
  <c r="CV837" i="1"/>
  <c r="CU838" i="1"/>
  <c r="CV838" i="1"/>
  <c r="CU839" i="1"/>
  <c r="CV839" i="1"/>
  <c r="CU840" i="1"/>
  <c r="CV840" i="1"/>
  <c r="CU841" i="1"/>
  <c r="CV841" i="1"/>
  <c r="CU842" i="1"/>
  <c r="CV842" i="1"/>
  <c r="CU843" i="1"/>
  <c r="CV843" i="1"/>
  <c r="CU844" i="1"/>
  <c r="CV844" i="1"/>
  <c r="CV813" i="1"/>
  <c r="CU813" i="1"/>
  <c r="CU13" i="1"/>
  <c r="CU14" i="1"/>
  <c r="CU15" i="1"/>
  <c r="CU16" i="1"/>
  <c r="CU17" i="1"/>
  <c r="CU18" i="1"/>
  <c r="CU19" i="1"/>
  <c r="CU20" i="1"/>
  <c r="CU21" i="1"/>
  <c r="CU22" i="1"/>
  <c r="CU23" i="1"/>
  <c r="CU24" i="1"/>
  <c r="CU25" i="1"/>
  <c r="CU26" i="1"/>
  <c r="CU27" i="1"/>
  <c r="CU28" i="1"/>
  <c r="CU29" i="1"/>
  <c r="CU30" i="1"/>
  <c r="CU31" i="1"/>
  <c r="CU32" i="1"/>
  <c r="CU33" i="1"/>
  <c r="CU34" i="1"/>
  <c r="CU35" i="1"/>
  <c r="CU36" i="1"/>
  <c r="CU37" i="1"/>
  <c r="CU38" i="1"/>
  <c r="CU39" i="1"/>
  <c r="CU40" i="1"/>
  <c r="CU41" i="1"/>
  <c r="CU42" i="1"/>
  <c r="CU43" i="1"/>
  <c r="CU44" i="1"/>
  <c r="CU45" i="1"/>
  <c r="CU46" i="1"/>
  <c r="CU47" i="1"/>
  <c r="CU48" i="1"/>
  <c r="CU49" i="1"/>
  <c r="CU50" i="1"/>
  <c r="CU51" i="1"/>
  <c r="CU52" i="1"/>
  <c r="CU53" i="1"/>
  <c r="CU54" i="1"/>
  <c r="CU55" i="1"/>
  <c r="CU56" i="1"/>
  <c r="CU57" i="1"/>
  <c r="CU58" i="1"/>
  <c r="CU59" i="1"/>
  <c r="CU60" i="1"/>
  <c r="CU61" i="1"/>
  <c r="CU62" i="1"/>
  <c r="CU63" i="1"/>
  <c r="CU64" i="1"/>
  <c r="CU65" i="1"/>
  <c r="CU66" i="1"/>
  <c r="CU67" i="1"/>
  <c r="CU68" i="1"/>
  <c r="CU69" i="1"/>
  <c r="CU70" i="1"/>
  <c r="CU71" i="1"/>
  <c r="CU72" i="1"/>
  <c r="CU73" i="1"/>
  <c r="CU74" i="1"/>
  <c r="CU75" i="1"/>
  <c r="CU76" i="1"/>
  <c r="CU77" i="1"/>
  <c r="CU78" i="1"/>
  <c r="CU79" i="1"/>
  <c r="CU80" i="1"/>
  <c r="CU81" i="1"/>
  <c r="CU82" i="1"/>
  <c r="CU83" i="1"/>
  <c r="CU84" i="1"/>
  <c r="CU85" i="1"/>
  <c r="CU86" i="1"/>
  <c r="CU87" i="1"/>
  <c r="CU88" i="1"/>
  <c r="CU89" i="1"/>
  <c r="CU90" i="1"/>
  <c r="CU91" i="1"/>
  <c r="CU92" i="1"/>
  <c r="CU93" i="1"/>
  <c r="CU94" i="1"/>
  <c r="CU95" i="1"/>
  <c r="CU96" i="1"/>
  <c r="CU97" i="1"/>
  <c r="CU98" i="1"/>
  <c r="CU99" i="1"/>
  <c r="CU100" i="1"/>
  <c r="CU101" i="1"/>
  <c r="CU102" i="1"/>
  <c r="CU103" i="1"/>
  <c r="CU104" i="1"/>
  <c r="CU105" i="1"/>
  <c r="CU106" i="1"/>
  <c r="CU107" i="1"/>
  <c r="CU108" i="1"/>
  <c r="CU109" i="1"/>
  <c r="CU110" i="1"/>
  <c r="CU111" i="1"/>
  <c r="CU112" i="1"/>
  <c r="CU113" i="1"/>
  <c r="CU114" i="1"/>
  <c r="CU115" i="1"/>
  <c r="CU116" i="1"/>
  <c r="CU117" i="1"/>
  <c r="CU118" i="1"/>
  <c r="CU119" i="1"/>
  <c r="CU120" i="1"/>
  <c r="CU121" i="1"/>
  <c r="CU122" i="1"/>
  <c r="CU123" i="1"/>
  <c r="CU124" i="1"/>
  <c r="CU125" i="1"/>
  <c r="CU126" i="1"/>
  <c r="CU127" i="1"/>
  <c r="CU128" i="1"/>
  <c r="CU129" i="1"/>
  <c r="CU130" i="1"/>
  <c r="CU131" i="1"/>
  <c r="CU132" i="1"/>
  <c r="CU133" i="1"/>
  <c r="CU134" i="1"/>
  <c r="CU135" i="1"/>
  <c r="CU136" i="1"/>
  <c r="CU137" i="1"/>
  <c r="CU138" i="1"/>
  <c r="CU139" i="1"/>
  <c r="CU140" i="1"/>
  <c r="CU141" i="1"/>
  <c r="CU142" i="1"/>
  <c r="CU143" i="1"/>
  <c r="CU144" i="1"/>
  <c r="CU145" i="1"/>
  <c r="CU146" i="1"/>
  <c r="CU147" i="1"/>
  <c r="CU148" i="1"/>
  <c r="CU149" i="1"/>
  <c r="CU150" i="1"/>
  <c r="CU151" i="1"/>
  <c r="CU152" i="1"/>
  <c r="CU153" i="1"/>
  <c r="CU154" i="1"/>
  <c r="CU155" i="1"/>
  <c r="CU156" i="1"/>
  <c r="CU157" i="1"/>
  <c r="CU158" i="1"/>
  <c r="CU159" i="1"/>
  <c r="CU160" i="1"/>
  <c r="CU161" i="1"/>
  <c r="CU162" i="1"/>
  <c r="CU163" i="1"/>
  <c r="CU164" i="1"/>
  <c r="CU165" i="1"/>
  <c r="CU166" i="1"/>
  <c r="CU167" i="1"/>
  <c r="CU168" i="1"/>
  <c r="CU169" i="1"/>
  <c r="CU170" i="1"/>
  <c r="CU171" i="1"/>
  <c r="CU172" i="1"/>
  <c r="CU173" i="1"/>
  <c r="CU174" i="1"/>
  <c r="CU175" i="1"/>
  <c r="CU176" i="1"/>
  <c r="CU177" i="1"/>
  <c r="CU178" i="1"/>
  <c r="CU179" i="1"/>
  <c r="CU180" i="1"/>
  <c r="CU181" i="1"/>
  <c r="CU182" i="1"/>
  <c r="CU183" i="1"/>
  <c r="CU184" i="1"/>
  <c r="CU185" i="1"/>
  <c r="CU186" i="1"/>
  <c r="CU187" i="1"/>
  <c r="CU188" i="1"/>
  <c r="CU189" i="1"/>
  <c r="CU190" i="1"/>
  <c r="CU191" i="1"/>
  <c r="CU192" i="1"/>
  <c r="CU193" i="1"/>
  <c r="CU194" i="1"/>
  <c r="CU195" i="1"/>
  <c r="CU196" i="1"/>
  <c r="CU197" i="1"/>
  <c r="CU198" i="1"/>
  <c r="CU199" i="1"/>
  <c r="CU200" i="1"/>
  <c r="CU201" i="1"/>
  <c r="CU202" i="1"/>
  <c r="CU203" i="1"/>
  <c r="CU204" i="1"/>
  <c r="CU205" i="1"/>
  <c r="CU206" i="1"/>
  <c r="CU207" i="1"/>
  <c r="CU208" i="1"/>
  <c r="CU209" i="1"/>
  <c r="CU210" i="1"/>
  <c r="CU211" i="1"/>
  <c r="CU212" i="1"/>
  <c r="CU213" i="1"/>
  <c r="CU214" i="1"/>
  <c r="CU215" i="1"/>
  <c r="CU216" i="1"/>
  <c r="CU217" i="1"/>
  <c r="CU218" i="1"/>
  <c r="CU219" i="1"/>
  <c r="CU220" i="1"/>
  <c r="CU221" i="1"/>
  <c r="CU222" i="1"/>
  <c r="CU223" i="1"/>
  <c r="CU224" i="1"/>
  <c r="CU225" i="1"/>
  <c r="CU226" i="1"/>
  <c r="CU227" i="1"/>
  <c r="CU228" i="1"/>
  <c r="CU229" i="1"/>
  <c r="CU230" i="1"/>
  <c r="CU231" i="1"/>
  <c r="CU232" i="1"/>
  <c r="CU233" i="1"/>
  <c r="CU234" i="1"/>
  <c r="CU235" i="1"/>
  <c r="CU236" i="1"/>
  <c r="CU237" i="1"/>
  <c r="CU238" i="1"/>
  <c r="CU239" i="1"/>
  <c r="CU240" i="1"/>
  <c r="CU241" i="1"/>
  <c r="CU242" i="1"/>
  <c r="CU243" i="1"/>
  <c r="CU244" i="1"/>
  <c r="CU245" i="1"/>
  <c r="CU246" i="1"/>
  <c r="CU247" i="1"/>
  <c r="CU248" i="1"/>
  <c r="CU249" i="1"/>
  <c r="CU250" i="1"/>
  <c r="CU251" i="1"/>
  <c r="CU252" i="1"/>
  <c r="CU253" i="1"/>
  <c r="CU254" i="1"/>
  <c r="CU255" i="1"/>
  <c r="CU256" i="1"/>
  <c r="CU257" i="1"/>
  <c r="CU258" i="1"/>
  <c r="CU259" i="1"/>
  <c r="CU260" i="1"/>
  <c r="CU261" i="1"/>
  <c r="CU262" i="1"/>
  <c r="CU263" i="1"/>
  <c r="CU264" i="1"/>
  <c r="CU265" i="1"/>
  <c r="CU266" i="1"/>
  <c r="CU267" i="1"/>
  <c r="CU268" i="1"/>
  <c r="CU269" i="1"/>
  <c r="CU270" i="1"/>
  <c r="CU271" i="1"/>
  <c r="CU272" i="1"/>
  <c r="CU273" i="1"/>
  <c r="CU274" i="1"/>
  <c r="CU275" i="1"/>
  <c r="CU276" i="1"/>
  <c r="CU277" i="1"/>
  <c r="CU278" i="1"/>
  <c r="CU279" i="1"/>
  <c r="CU280" i="1"/>
  <c r="CU281" i="1"/>
  <c r="CU282" i="1"/>
  <c r="CU283" i="1"/>
  <c r="CU284" i="1"/>
  <c r="CU285" i="1"/>
  <c r="CU286" i="1"/>
  <c r="CU287" i="1"/>
  <c r="CU288" i="1"/>
  <c r="CU289" i="1"/>
  <c r="CU290" i="1"/>
  <c r="CU291" i="1"/>
  <c r="CU292" i="1"/>
  <c r="CU293" i="1"/>
  <c r="CU294" i="1"/>
  <c r="CU295" i="1"/>
  <c r="CU296" i="1"/>
  <c r="CU297" i="1"/>
  <c r="CU298" i="1"/>
  <c r="CU299" i="1"/>
  <c r="CU300" i="1"/>
  <c r="CU301" i="1"/>
  <c r="CU302" i="1"/>
  <c r="CU303" i="1"/>
  <c r="CU304" i="1"/>
  <c r="CU305" i="1"/>
  <c r="CU306" i="1"/>
  <c r="CU307" i="1"/>
  <c r="CU308" i="1"/>
  <c r="CU309" i="1"/>
  <c r="CU310" i="1"/>
  <c r="CU311" i="1"/>
  <c r="CU312" i="1"/>
  <c r="CU313" i="1"/>
  <c r="CU314" i="1"/>
  <c r="CU315" i="1"/>
  <c r="CU316" i="1"/>
  <c r="CU317" i="1"/>
  <c r="CU318" i="1"/>
  <c r="CU319" i="1"/>
  <c r="CU320" i="1"/>
  <c r="CU321" i="1"/>
  <c r="CU322" i="1"/>
  <c r="CU323" i="1"/>
  <c r="CU324" i="1"/>
  <c r="CU325" i="1"/>
  <c r="CU326" i="1"/>
  <c r="CU327" i="1"/>
  <c r="CU328" i="1"/>
  <c r="CU329" i="1"/>
  <c r="CU330" i="1"/>
  <c r="CU331" i="1"/>
  <c r="CU332" i="1"/>
  <c r="CU333" i="1"/>
  <c r="CU334" i="1"/>
  <c r="CU335" i="1"/>
  <c r="CU336" i="1"/>
  <c r="CU337" i="1"/>
  <c r="CU338" i="1"/>
  <c r="CU339" i="1"/>
  <c r="CU340" i="1"/>
  <c r="CU341" i="1"/>
  <c r="CU342" i="1"/>
  <c r="CU343" i="1"/>
  <c r="CU344" i="1"/>
  <c r="CU345" i="1"/>
  <c r="CU346" i="1"/>
  <c r="CU347" i="1"/>
  <c r="CU348" i="1"/>
  <c r="CU349" i="1"/>
  <c r="CU350" i="1"/>
  <c r="CU351" i="1"/>
  <c r="CU352" i="1"/>
  <c r="CU353" i="1"/>
  <c r="CU354" i="1"/>
  <c r="CU355" i="1"/>
  <c r="CU356" i="1"/>
  <c r="CU357" i="1"/>
  <c r="CU358" i="1"/>
  <c r="CU359" i="1"/>
  <c r="CU360" i="1"/>
  <c r="CU361" i="1"/>
  <c r="CU362" i="1"/>
  <c r="CU363" i="1"/>
  <c r="CU364" i="1"/>
  <c r="CU365" i="1"/>
  <c r="CU366" i="1"/>
  <c r="CU367" i="1"/>
  <c r="CU368" i="1"/>
  <c r="CU369" i="1"/>
  <c r="CU370" i="1"/>
  <c r="CU371" i="1"/>
  <c r="CU372" i="1"/>
  <c r="CU373" i="1"/>
  <c r="CU374" i="1"/>
  <c r="CU375" i="1"/>
  <c r="CU376" i="1"/>
  <c r="CU377" i="1"/>
  <c r="CU378" i="1"/>
  <c r="CU379" i="1"/>
  <c r="CU380" i="1"/>
  <c r="CU381" i="1"/>
  <c r="CU382" i="1"/>
  <c r="CU383" i="1"/>
  <c r="CU384" i="1"/>
  <c r="CU385" i="1"/>
  <c r="CU386" i="1"/>
  <c r="CU387" i="1"/>
  <c r="CU388" i="1"/>
  <c r="CU389" i="1"/>
  <c r="CU390" i="1"/>
  <c r="CU391" i="1"/>
  <c r="CU392" i="1"/>
  <c r="CU393" i="1"/>
  <c r="CU394" i="1"/>
  <c r="CU395" i="1"/>
  <c r="CU396" i="1"/>
  <c r="CU397" i="1"/>
  <c r="CU398" i="1"/>
  <c r="CU399" i="1"/>
  <c r="CU400" i="1"/>
  <c r="CU401" i="1"/>
  <c r="CU402" i="1"/>
  <c r="CU403" i="1"/>
  <c r="CU404" i="1"/>
  <c r="CU405" i="1"/>
  <c r="CU406" i="1"/>
  <c r="CU407" i="1"/>
  <c r="CU408" i="1"/>
  <c r="CU409" i="1"/>
  <c r="CU410" i="1"/>
  <c r="CU411" i="1"/>
  <c r="CU412" i="1"/>
  <c r="CU413" i="1"/>
  <c r="CU414" i="1"/>
  <c r="CU415" i="1"/>
  <c r="CU416" i="1"/>
  <c r="CU417" i="1"/>
  <c r="CU418" i="1"/>
  <c r="CU419" i="1"/>
  <c r="CU420" i="1"/>
  <c r="CU421" i="1"/>
  <c r="CU422" i="1"/>
  <c r="CU423" i="1"/>
  <c r="CU424" i="1"/>
  <c r="CU425" i="1"/>
  <c r="CU426" i="1"/>
  <c r="CU427" i="1"/>
  <c r="CU428" i="1"/>
  <c r="CU429" i="1"/>
  <c r="CU430" i="1"/>
  <c r="CU431" i="1"/>
  <c r="CU432" i="1"/>
  <c r="CU433" i="1"/>
  <c r="CU434" i="1"/>
  <c r="CU435" i="1"/>
  <c r="CU436" i="1"/>
  <c r="CU437" i="1"/>
  <c r="CU438" i="1"/>
  <c r="CU439" i="1"/>
  <c r="CU440" i="1"/>
  <c r="CU441" i="1"/>
  <c r="CU442" i="1"/>
  <c r="CU443" i="1"/>
  <c r="CU444" i="1"/>
  <c r="CU445" i="1"/>
  <c r="CU446" i="1"/>
  <c r="CU447" i="1"/>
  <c r="CU448" i="1"/>
  <c r="CU449" i="1"/>
  <c r="CU450" i="1"/>
  <c r="CU451" i="1"/>
  <c r="CU452" i="1"/>
  <c r="CU453" i="1"/>
  <c r="CU454" i="1"/>
  <c r="CU455" i="1"/>
  <c r="CU456" i="1"/>
  <c r="CU457" i="1"/>
  <c r="CU458" i="1"/>
  <c r="CU459" i="1"/>
  <c r="CU460" i="1"/>
  <c r="CU461" i="1"/>
  <c r="CU462" i="1"/>
  <c r="CU463" i="1"/>
  <c r="CU464" i="1"/>
  <c r="CU465" i="1"/>
  <c r="CU466" i="1"/>
  <c r="CU467" i="1"/>
  <c r="CU468" i="1"/>
  <c r="CU469" i="1"/>
  <c r="CU470" i="1"/>
  <c r="CU471" i="1"/>
  <c r="CU472" i="1"/>
  <c r="CU473" i="1"/>
  <c r="CU474" i="1"/>
  <c r="CU475" i="1"/>
  <c r="CU476" i="1"/>
  <c r="CU477" i="1"/>
  <c r="CU478" i="1"/>
  <c r="CU479" i="1"/>
  <c r="CU480" i="1"/>
  <c r="CU481" i="1"/>
  <c r="CU482" i="1"/>
  <c r="CU483" i="1"/>
  <c r="CU484" i="1"/>
  <c r="CU485" i="1"/>
  <c r="CU486" i="1"/>
  <c r="CU487" i="1"/>
  <c r="CU488" i="1"/>
  <c r="CU489" i="1"/>
  <c r="CU490" i="1"/>
  <c r="CU491" i="1"/>
  <c r="CU492" i="1"/>
  <c r="CU493" i="1"/>
  <c r="CU494" i="1"/>
  <c r="CU495" i="1"/>
  <c r="CU496" i="1"/>
  <c r="CU497" i="1"/>
  <c r="CU498" i="1"/>
  <c r="CU499" i="1"/>
  <c r="CU500" i="1"/>
  <c r="CU501" i="1"/>
  <c r="CU502" i="1"/>
  <c r="CU503" i="1"/>
  <c r="CU504" i="1"/>
  <c r="CU505" i="1"/>
  <c r="CU506" i="1"/>
  <c r="CU507" i="1"/>
  <c r="CU508" i="1"/>
  <c r="CU509" i="1"/>
  <c r="CU510" i="1"/>
  <c r="CU511" i="1"/>
  <c r="CU512" i="1"/>
  <c r="CU513" i="1"/>
  <c r="CU514" i="1"/>
  <c r="CU515" i="1"/>
  <c r="CU516" i="1"/>
  <c r="CU517" i="1"/>
  <c r="CU518" i="1"/>
  <c r="CU519" i="1"/>
  <c r="CU520" i="1"/>
  <c r="CU521" i="1"/>
  <c r="CU522" i="1"/>
  <c r="CU523" i="1"/>
  <c r="CU524" i="1"/>
  <c r="CU525" i="1"/>
  <c r="CU526" i="1"/>
  <c r="CU527" i="1"/>
  <c r="CU528" i="1"/>
  <c r="CU529" i="1"/>
  <c r="CU530" i="1"/>
  <c r="CU531" i="1"/>
  <c r="CU532" i="1"/>
  <c r="CU533" i="1"/>
  <c r="CU534" i="1"/>
  <c r="CU535" i="1"/>
  <c r="CU536" i="1"/>
  <c r="CU537" i="1"/>
  <c r="CU538" i="1"/>
  <c r="CU539" i="1"/>
  <c r="CU540" i="1"/>
  <c r="CU541" i="1"/>
  <c r="CU542" i="1"/>
  <c r="CU543" i="1"/>
  <c r="CU544" i="1"/>
  <c r="CU545" i="1"/>
  <c r="CU546" i="1"/>
  <c r="CU547" i="1"/>
  <c r="CU548" i="1"/>
  <c r="CU549" i="1"/>
  <c r="CU550" i="1"/>
  <c r="CU551" i="1"/>
  <c r="CU552" i="1"/>
  <c r="CU553" i="1"/>
  <c r="CU554" i="1"/>
  <c r="CU555" i="1"/>
  <c r="CU556" i="1"/>
  <c r="CU557" i="1"/>
  <c r="CU558" i="1"/>
  <c r="CU559" i="1"/>
  <c r="CU560" i="1"/>
  <c r="CU561" i="1"/>
  <c r="CU562" i="1"/>
  <c r="CU563" i="1"/>
  <c r="CU564" i="1"/>
  <c r="CU565" i="1"/>
  <c r="CU566" i="1"/>
  <c r="CU567" i="1"/>
  <c r="CU568" i="1"/>
  <c r="CU569" i="1"/>
  <c r="CU570" i="1"/>
  <c r="CU571" i="1"/>
  <c r="CU572" i="1"/>
  <c r="CU573" i="1"/>
  <c r="CU574" i="1"/>
  <c r="CU575" i="1"/>
  <c r="CU576" i="1"/>
  <c r="CU577" i="1"/>
  <c r="CU578" i="1"/>
  <c r="CU579" i="1"/>
  <c r="CU580" i="1"/>
  <c r="CU581" i="1"/>
  <c r="CU582" i="1"/>
  <c r="CU583" i="1"/>
  <c r="CU584" i="1"/>
  <c r="CU585" i="1"/>
  <c r="CU586" i="1"/>
  <c r="CU587" i="1"/>
  <c r="CU588" i="1"/>
  <c r="CU589" i="1"/>
  <c r="CU590" i="1"/>
  <c r="CU591" i="1"/>
  <c r="CU592" i="1"/>
  <c r="CU593" i="1"/>
  <c r="CU594" i="1"/>
  <c r="CU595" i="1"/>
  <c r="CU596" i="1"/>
  <c r="CU597" i="1"/>
  <c r="CU598" i="1"/>
  <c r="CU599" i="1"/>
  <c r="CU600" i="1"/>
  <c r="CU601" i="1"/>
  <c r="CU602" i="1"/>
  <c r="CU603" i="1"/>
  <c r="CU604" i="1"/>
  <c r="CU605" i="1"/>
  <c r="CU606" i="1"/>
  <c r="CU607" i="1"/>
  <c r="CU608" i="1"/>
  <c r="CU609" i="1"/>
  <c r="CU610" i="1"/>
  <c r="CU611" i="1"/>
  <c r="CU612" i="1"/>
  <c r="CU613" i="1"/>
  <c r="CU614" i="1"/>
  <c r="CU615" i="1"/>
  <c r="CU616" i="1"/>
  <c r="CU617" i="1"/>
  <c r="CU618" i="1"/>
  <c r="CU619" i="1"/>
  <c r="CU620" i="1"/>
  <c r="CU621" i="1"/>
  <c r="CU622" i="1"/>
  <c r="CU623" i="1"/>
  <c r="CU624" i="1"/>
  <c r="CU625" i="1"/>
  <c r="CU626" i="1"/>
  <c r="CU627" i="1"/>
  <c r="CU628" i="1"/>
  <c r="CU629" i="1"/>
  <c r="CU630" i="1"/>
  <c r="CU631" i="1"/>
  <c r="CU632" i="1"/>
  <c r="CU633" i="1"/>
  <c r="CU634" i="1"/>
  <c r="CU635" i="1"/>
  <c r="CU636" i="1"/>
  <c r="CU637" i="1"/>
  <c r="CU638" i="1"/>
  <c r="CU639" i="1"/>
  <c r="CU640" i="1"/>
  <c r="CU641" i="1"/>
  <c r="CU642" i="1"/>
  <c r="CU643" i="1"/>
  <c r="CU644" i="1"/>
  <c r="CU645" i="1"/>
  <c r="CU646" i="1"/>
  <c r="CU647" i="1"/>
  <c r="CU648" i="1"/>
  <c r="CU649" i="1"/>
  <c r="CU650" i="1"/>
  <c r="CU651" i="1"/>
  <c r="CU652" i="1"/>
  <c r="CU653" i="1"/>
  <c r="CU654" i="1"/>
  <c r="CU655" i="1"/>
  <c r="CU656" i="1"/>
  <c r="CU657" i="1"/>
  <c r="CU658" i="1"/>
  <c r="CU659" i="1"/>
  <c r="CU660" i="1"/>
  <c r="CU661" i="1"/>
  <c r="CU662" i="1"/>
  <c r="CU663" i="1"/>
  <c r="CU664" i="1"/>
  <c r="CU665" i="1"/>
  <c r="CU666" i="1"/>
  <c r="CU667" i="1"/>
  <c r="CU668" i="1"/>
  <c r="CU669" i="1"/>
  <c r="CU670" i="1"/>
  <c r="CU671" i="1"/>
  <c r="CU672" i="1"/>
  <c r="CU673" i="1"/>
  <c r="CU674" i="1"/>
  <c r="CU675" i="1"/>
  <c r="CU676" i="1"/>
  <c r="CU677" i="1"/>
  <c r="CU678" i="1"/>
  <c r="CU679" i="1"/>
  <c r="CU680" i="1"/>
  <c r="CU681" i="1"/>
  <c r="CU682" i="1"/>
  <c r="CU683" i="1"/>
  <c r="CU684" i="1"/>
  <c r="CU685" i="1"/>
  <c r="CU686" i="1"/>
  <c r="CU687" i="1"/>
  <c r="CU688" i="1"/>
  <c r="CU689" i="1"/>
  <c r="CU690" i="1"/>
  <c r="CU691" i="1"/>
  <c r="CU692" i="1"/>
  <c r="CU693" i="1"/>
  <c r="CU694" i="1"/>
  <c r="CU695" i="1"/>
  <c r="CU696" i="1"/>
  <c r="CU697" i="1"/>
  <c r="CU698" i="1"/>
  <c r="CU699" i="1"/>
  <c r="CU700" i="1"/>
  <c r="CU701" i="1"/>
  <c r="CU702" i="1"/>
  <c r="CU703" i="1"/>
  <c r="CU704" i="1"/>
  <c r="CU705" i="1"/>
  <c r="CU706" i="1"/>
  <c r="CU707" i="1"/>
  <c r="CU708" i="1"/>
  <c r="CU709" i="1"/>
  <c r="CU710" i="1"/>
  <c r="CU711" i="1"/>
  <c r="CU712" i="1"/>
  <c r="CU713" i="1"/>
  <c r="CU714" i="1"/>
  <c r="CU715" i="1"/>
  <c r="CU716" i="1"/>
  <c r="CU717" i="1"/>
  <c r="CU718" i="1"/>
  <c r="CU719" i="1"/>
  <c r="CU720" i="1"/>
  <c r="CU721" i="1"/>
  <c r="CU722" i="1"/>
  <c r="CU723" i="1"/>
  <c r="CU724" i="1"/>
  <c r="CU725" i="1"/>
  <c r="CU726" i="1"/>
  <c r="CU727" i="1"/>
  <c r="CU728" i="1"/>
  <c r="CU729" i="1"/>
  <c r="CU730" i="1"/>
  <c r="CU731" i="1"/>
  <c r="CU732" i="1"/>
  <c r="CU733" i="1"/>
  <c r="CU734" i="1"/>
  <c r="CU735" i="1"/>
  <c r="CU736" i="1"/>
  <c r="CU737" i="1"/>
  <c r="CU738" i="1"/>
  <c r="CU739" i="1"/>
  <c r="CU740" i="1"/>
  <c r="CU741" i="1"/>
  <c r="CU742" i="1"/>
  <c r="CU743" i="1"/>
  <c r="CU744" i="1"/>
  <c r="CU745" i="1"/>
  <c r="CU746" i="1"/>
  <c r="CU747" i="1"/>
  <c r="CU748" i="1"/>
  <c r="CU749" i="1"/>
  <c r="CU750" i="1"/>
  <c r="CU751" i="1"/>
  <c r="CU752" i="1"/>
  <c r="CU753" i="1"/>
  <c r="CU754" i="1"/>
  <c r="CU755" i="1"/>
  <c r="CU756" i="1"/>
  <c r="CU757" i="1"/>
  <c r="CU758" i="1"/>
  <c r="CU759" i="1"/>
  <c r="CU760" i="1"/>
  <c r="CU761" i="1"/>
  <c r="CU762" i="1"/>
  <c r="CU763" i="1"/>
  <c r="CU764" i="1"/>
  <c r="CU765" i="1"/>
  <c r="CU766" i="1"/>
  <c r="CU767" i="1"/>
  <c r="CU768" i="1"/>
  <c r="CU769" i="1"/>
  <c r="CU770" i="1"/>
  <c r="CU771" i="1"/>
  <c r="CU772" i="1"/>
  <c r="CU773" i="1"/>
  <c r="CU774" i="1"/>
  <c r="CU775" i="1"/>
  <c r="CU776" i="1"/>
  <c r="CU777" i="1"/>
  <c r="CU778" i="1"/>
  <c r="CU779" i="1"/>
  <c r="CU780" i="1"/>
  <c r="CU781" i="1"/>
  <c r="CU782" i="1"/>
  <c r="CU783" i="1"/>
  <c r="CU784" i="1"/>
  <c r="CU785" i="1"/>
  <c r="CU786" i="1"/>
  <c r="CU787" i="1"/>
  <c r="CU788" i="1"/>
  <c r="CU789" i="1"/>
  <c r="CU790" i="1"/>
  <c r="CU791" i="1"/>
  <c r="CU792" i="1"/>
  <c r="CU793" i="1"/>
  <c r="CU794" i="1"/>
  <c r="CU795" i="1"/>
  <c r="CU796" i="1"/>
  <c r="CU797" i="1"/>
  <c r="CU798" i="1"/>
  <c r="CU799" i="1"/>
  <c r="CU800" i="1"/>
  <c r="CU801" i="1"/>
  <c r="CU802" i="1"/>
  <c r="CU803" i="1"/>
  <c r="CU804" i="1"/>
  <c r="CU805" i="1"/>
  <c r="CU806" i="1"/>
  <c r="CU807" i="1"/>
  <c r="CU808" i="1"/>
  <c r="CU809" i="1"/>
  <c r="CU810" i="1"/>
  <c r="CU811" i="1"/>
  <c r="CU812" i="1"/>
  <c r="CU12" i="1"/>
  <c r="AR5" i="1" l="1"/>
  <c r="AS5" i="1"/>
  <c r="DA11" i="1"/>
  <c r="CU11" i="1"/>
  <c r="CX11" i="1"/>
  <c r="CV11" i="1"/>
  <c r="G28" i="2" l="1"/>
  <c r="D28" i="2"/>
  <c r="E28" i="2"/>
  <c r="E25" i="2"/>
  <c r="G25" i="2"/>
  <c r="D25" i="2"/>
  <c r="G22" i="2"/>
  <c r="D22" i="2"/>
  <c r="E22" i="2"/>
  <c r="BA3" i="1"/>
  <c r="BB3" i="1" s="1"/>
  <c r="AN2" i="1"/>
  <c r="AN1" i="1"/>
  <c r="AQ1" i="1"/>
  <c r="AT1" i="1" s="1"/>
  <c r="AQ2" i="1"/>
  <c r="BB2" i="1" l="1"/>
  <c r="BC2" i="1"/>
  <c r="BC3" i="1"/>
  <c r="AU1" i="1"/>
  <c r="AS1" i="1"/>
  <c r="AR1" i="1"/>
  <c r="AU2" i="1"/>
  <c r="AT2" i="1"/>
  <c r="AS2" i="1"/>
  <c r="AR2" i="1"/>
  <c r="AF5" i="1"/>
  <c r="E10" i="2"/>
  <c r="CS15" i="1"/>
  <c r="CS16" i="1"/>
  <c r="CS17" i="1"/>
  <c r="CS18" i="1"/>
  <c r="CS19" i="1"/>
  <c r="CS20" i="1"/>
  <c r="CS21" i="1"/>
  <c r="CS22" i="1"/>
  <c r="CS23" i="1"/>
  <c r="CS24" i="1"/>
  <c r="CS25" i="1"/>
  <c r="CS26" i="1"/>
  <c r="CS27" i="1"/>
  <c r="CS28" i="1"/>
  <c r="CS29" i="1"/>
  <c r="CS30" i="1"/>
  <c r="CS31" i="1"/>
  <c r="CS32" i="1"/>
  <c r="CS33" i="1"/>
  <c r="CS34" i="1"/>
  <c r="CS35" i="1"/>
  <c r="CS36" i="1"/>
  <c r="CS37" i="1"/>
  <c r="CS38" i="1"/>
  <c r="CS39" i="1"/>
  <c r="CS40" i="1"/>
  <c r="CS41" i="1"/>
  <c r="CS42" i="1"/>
  <c r="CS43" i="1"/>
  <c r="CS44" i="1"/>
  <c r="CS45" i="1"/>
  <c r="CS46" i="1"/>
  <c r="CS47" i="1"/>
  <c r="CS48" i="1"/>
  <c r="CS49" i="1"/>
  <c r="CS50" i="1"/>
  <c r="CS51" i="1"/>
  <c r="CS52" i="1"/>
  <c r="CS53" i="1"/>
  <c r="CS54" i="1"/>
  <c r="CS55" i="1"/>
  <c r="CS56" i="1"/>
  <c r="CS57" i="1"/>
  <c r="CS58" i="1"/>
  <c r="CS59" i="1"/>
  <c r="CS60" i="1"/>
  <c r="CS61" i="1"/>
  <c r="CS62" i="1"/>
  <c r="CS63" i="1"/>
  <c r="CS64" i="1"/>
  <c r="CS65" i="1"/>
  <c r="CS66" i="1"/>
  <c r="CS67" i="1"/>
  <c r="CS68" i="1"/>
  <c r="CS69" i="1"/>
  <c r="CS70" i="1"/>
  <c r="CS71" i="1"/>
  <c r="CS72" i="1"/>
  <c r="CS73" i="1"/>
  <c r="CS74" i="1"/>
  <c r="CS75" i="1"/>
  <c r="CS76" i="1"/>
  <c r="CS77" i="1"/>
  <c r="CS78" i="1"/>
  <c r="CS79" i="1"/>
  <c r="CS80" i="1"/>
  <c r="CS81" i="1"/>
  <c r="CS82" i="1"/>
  <c r="CS83" i="1"/>
  <c r="CS84" i="1"/>
  <c r="CS85" i="1"/>
  <c r="CS86" i="1"/>
  <c r="CS87" i="1"/>
  <c r="CS88" i="1"/>
  <c r="CS89" i="1"/>
  <c r="CS90" i="1"/>
  <c r="CS91" i="1"/>
  <c r="CS92" i="1"/>
  <c r="CS93" i="1"/>
  <c r="CS94" i="1"/>
  <c r="CS95" i="1"/>
  <c r="CS96" i="1"/>
  <c r="CS97" i="1"/>
  <c r="CS98" i="1"/>
  <c r="CS99" i="1"/>
  <c r="CS100" i="1"/>
  <c r="CS101" i="1"/>
  <c r="CS102" i="1"/>
  <c r="CS103" i="1"/>
  <c r="CS104" i="1"/>
  <c r="CS105" i="1"/>
  <c r="CS106" i="1"/>
  <c r="CS107" i="1"/>
  <c r="CS108" i="1"/>
  <c r="CS109" i="1"/>
  <c r="CS110" i="1"/>
  <c r="CS111" i="1"/>
  <c r="CS112" i="1"/>
  <c r="CS113" i="1"/>
  <c r="CS114" i="1"/>
  <c r="CS115" i="1"/>
  <c r="CS116" i="1"/>
  <c r="CS117" i="1"/>
  <c r="CS118" i="1"/>
  <c r="CS119" i="1"/>
  <c r="CS120" i="1"/>
  <c r="CS121" i="1"/>
  <c r="CS122" i="1"/>
  <c r="CS123" i="1"/>
  <c r="CS124" i="1"/>
  <c r="CS125" i="1"/>
  <c r="CS126" i="1"/>
  <c r="CS127" i="1"/>
  <c r="CS128" i="1"/>
  <c r="CS129" i="1"/>
  <c r="CS130" i="1"/>
  <c r="CS131" i="1"/>
  <c r="CS132" i="1"/>
  <c r="CS133" i="1"/>
  <c r="CS134" i="1"/>
  <c r="CS135" i="1"/>
  <c r="CS136" i="1"/>
  <c r="CS137" i="1"/>
  <c r="CS138" i="1"/>
  <c r="CS139" i="1"/>
  <c r="CS140" i="1"/>
  <c r="CS141" i="1"/>
  <c r="CS142" i="1"/>
  <c r="CS143" i="1"/>
  <c r="CS144" i="1"/>
  <c r="CS145" i="1"/>
  <c r="CS146" i="1"/>
  <c r="CS147" i="1"/>
  <c r="CS148" i="1"/>
  <c r="CS149" i="1"/>
  <c r="CS150" i="1"/>
  <c r="CS151" i="1"/>
  <c r="CS152" i="1"/>
  <c r="CS153" i="1"/>
  <c r="CS154" i="1"/>
  <c r="CS155" i="1"/>
  <c r="CS156" i="1"/>
  <c r="CS157" i="1"/>
  <c r="CS158" i="1"/>
  <c r="CS159" i="1"/>
  <c r="CS160" i="1"/>
  <c r="CS161" i="1"/>
  <c r="CS162" i="1"/>
  <c r="CS163" i="1"/>
  <c r="CS164" i="1"/>
  <c r="CS165" i="1"/>
  <c r="CS166" i="1"/>
  <c r="CS167" i="1"/>
  <c r="CS168" i="1"/>
  <c r="CS169" i="1"/>
  <c r="CS170" i="1"/>
  <c r="CS171" i="1"/>
  <c r="CS172" i="1"/>
  <c r="CS173" i="1"/>
  <c r="CS174" i="1"/>
  <c r="CS175" i="1"/>
  <c r="CS176" i="1"/>
  <c r="CS177" i="1"/>
  <c r="CS178" i="1"/>
  <c r="CS179" i="1"/>
  <c r="CS180" i="1"/>
  <c r="CS181" i="1"/>
  <c r="CS182" i="1"/>
  <c r="CS183" i="1"/>
  <c r="CS184" i="1"/>
  <c r="CS185" i="1"/>
  <c r="CS186" i="1"/>
  <c r="CS187" i="1"/>
  <c r="CS188" i="1"/>
  <c r="CS189" i="1"/>
  <c r="CS190" i="1"/>
  <c r="CS191" i="1"/>
  <c r="CS192" i="1"/>
  <c r="CS193" i="1"/>
  <c r="CS194" i="1"/>
  <c r="CS195" i="1"/>
  <c r="CS196" i="1"/>
  <c r="CS197" i="1"/>
  <c r="CS198" i="1"/>
  <c r="CS199" i="1"/>
  <c r="CS200" i="1"/>
  <c r="CS201" i="1"/>
  <c r="CS202" i="1"/>
  <c r="CS203" i="1"/>
  <c r="CS204" i="1"/>
  <c r="CS205" i="1"/>
  <c r="CS206" i="1"/>
  <c r="CS207" i="1"/>
  <c r="CS208" i="1"/>
  <c r="CS209" i="1"/>
  <c r="CS210" i="1"/>
  <c r="CS211" i="1"/>
  <c r="CS212" i="1"/>
  <c r="CS213" i="1"/>
  <c r="CS214" i="1"/>
  <c r="CS215" i="1"/>
  <c r="CS216" i="1"/>
  <c r="CS217" i="1"/>
  <c r="CS218" i="1"/>
  <c r="CS219" i="1"/>
  <c r="CS220" i="1"/>
  <c r="CS221" i="1"/>
  <c r="CS222" i="1"/>
  <c r="CS223" i="1"/>
  <c r="CS224" i="1"/>
  <c r="CS225" i="1"/>
  <c r="CS226" i="1"/>
  <c r="CS227" i="1"/>
  <c r="CS228" i="1"/>
  <c r="CS229" i="1"/>
  <c r="CS230" i="1"/>
  <c r="CS231" i="1"/>
  <c r="CS232" i="1"/>
  <c r="CS233" i="1"/>
  <c r="CS234" i="1"/>
  <c r="CS235" i="1"/>
  <c r="CS236" i="1"/>
  <c r="CS237" i="1"/>
  <c r="CS238" i="1"/>
  <c r="CS239" i="1"/>
  <c r="CS240" i="1"/>
  <c r="CS241" i="1"/>
  <c r="CS242" i="1"/>
  <c r="CS243" i="1"/>
  <c r="CS244" i="1"/>
  <c r="CS245" i="1"/>
  <c r="CS246" i="1"/>
  <c r="CS247" i="1"/>
  <c r="CS248" i="1"/>
  <c r="CS249" i="1"/>
  <c r="CS250" i="1"/>
  <c r="CS251" i="1"/>
  <c r="CS252" i="1"/>
  <c r="CS253" i="1"/>
  <c r="CS254" i="1"/>
  <c r="CS255" i="1"/>
  <c r="CS256" i="1"/>
  <c r="CS257" i="1"/>
  <c r="CS258" i="1"/>
  <c r="CS259" i="1"/>
  <c r="CS260" i="1"/>
  <c r="CS261" i="1"/>
  <c r="CS262" i="1"/>
  <c r="CS263" i="1"/>
  <c r="CS264" i="1"/>
  <c r="CS265" i="1"/>
  <c r="CS266" i="1"/>
  <c r="CS267" i="1"/>
  <c r="CS268" i="1"/>
  <c r="CS269" i="1"/>
  <c r="CS270" i="1"/>
  <c r="CS271" i="1"/>
  <c r="CS272" i="1"/>
  <c r="CS273" i="1"/>
  <c r="CS274" i="1"/>
  <c r="CS275" i="1"/>
  <c r="CS276" i="1"/>
  <c r="CS277" i="1"/>
  <c r="CS278" i="1"/>
  <c r="CS279" i="1"/>
  <c r="CS280" i="1"/>
  <c r="CS281" i="1"/>
  <c r="CS282" i="1"/>
  <c r="CS283" i="1"/>
  <c r="CS284" i="1"/>
  <c r="CS285" i="1"/>
  <c r="CS286" i="1"/>
  <c r="CS287" i="1"/>
  <c r="CS288" i="1"/>
  <c r="CS289" i="1"/>
  <c r="CS290" i="1"/>
  <c r="CS291" i="1"/>
  <c r="CS292" i="1"/>
  <c r="CS293" i="1"/>
  <c r="CS294" i="1"/>
  <c r="CS295" i="1"/>
  <c r="CS296" i="1"/>
  <c r="CS297" i="1"/>
  <c r="CS298" i="1"/>
  <c r="CS299" i="1"/>
  <c r="CS300" i="1"/>
  <c r="CS301" i="1"/>
  <c r="CS302" i="1"/>
  <c r="CS303" i="1"/>
  <c r="CS304" i="1"/>
  <c r="CS305" i="1"/>
  <c r="CS306" i="1"/>
  <c r="CS307" i="1"/>
  <c r="CS308" i="1"/>
  <c r="CS309" i="1"/>
  <c r="CS310" i="1"/>
  <c r="CS311" i="1"/>
  <c r="CS312" i="1"/>
  <c r="CS313" i="1"/>
  <c r="CS314" i="1"/>
  <c r="CS315" i="1"/>
  <c r="CS316" i="1"/>
  <c r="CS317" i="1"/>
  <c r="CS318" i="1"/>
  <c r="CS319" i="1"/>
  <c r="CS320" i="1"/>
  <c r="CS321" i="1"/>
  <c r="CS322" i="1"/>
  <c r="CS323" i="1"/>
  <c r="CS324" i="1"/>
  <c r="CS325" i="1"/>
  <c r="CS326" i="1"/>
  <c r="CS327" i="1"/>
  <c r="CS328" i="1"/>
  <c r="CS329" i="1"/>
  <c r="CS330" i="1"/>
  <c r="CS331" i="1"/>
  <c r="CS332" i="1"/>
  <c r="CS333" i="1"/>
  <c r="CS334" i="1"/>
  <c r="CS335" i="1"/>
  <c r="CS336" i="1"/>
  <c r="CS337" i="1"/>
  <c r="CS338" i="1"/>
  <c r="CS339" i="1"/>
  <c r="CS340" i="1"/>
  <c r="CS341" i="1"/>
  <c r="CS342" i="1"/>
  <c r="CS343" i="1"/>
  <c r="CS344" i="1"/>
  <c r="CS345" i="1"/>
  <c r="CS346" i="1"/>
  <c r="CS347" i="1"/>
  <c r="CS348" i="1"/>
  <c r="CS349" i="1"/>
  <c r="CS350" i="1"/>
  <c r="CS351" i="1"/>
  <c r="CS352" i="1"/>
  <c r="CS353" i="1"/>
  <c r="CS354" i="1"/>
  <c r="CS355" i="1"/>
  <c r="CS356" i="1"/>
  <c r="CS357" i="1"/>
  <c r="CS358" i="1"/>
  <c r="CS359" i="1"/>
  <c r="CS360" i="1"/>
  <c r="CS361" i="1"/>
  <c r="CS362" i="1"/>
  <c r="CS363" i="1"/>
  <c r="CS364" i="1"/>
  <c r="CS365" i="1"/>
  <c r="CS366" i="1"/>
  <c r="CS367" i="1"/>
  <c r="CS368" i="1"/>
  <c r="CS369" i="1"/>
  <c r="CS370" i="1"/>
  <c r="CS371" i="1"/>
  <c r="CS372" i="1"/>
  <c r="CS373" i="1"/>
  <c r="CS374" i="1"/>
  <c r="CS375" i="1"/>
  <c r="CS376" i="1"/>
  <c r="CS377" i="1"/>
  <c r="CS378" i="1"/>
  <c r="CS379" i="1"/>
  <c r="CS380" i="1"/>
  <c r="CS381" i="1"/>
  <c r="CS382" i="1"/>
  <c r="CS383" i="1"/>
  <c r="CS384" i="1"/>
  <c r="CS385" i="1"/>
  <c r="CS386" i="1"/>
  <c r="CS387" i="1"/>
  <c r="CS388" i="1"/>
  <c r="CS389" i="1"/>
  <c r="CS390" i="1"/>
  <c r="CS391" i="1"/>
  <c r="CS392" i="1"/>
  <c r="CS393" i="1"/>
  <c r="CS394" i="1"/>
  <c r="CS395" i="1"/>
  <c r="CS396" i="1"/>
  <c r="CS397" i="1"/>
  <c r="CS398" i="1"/>
  <c r="CS399" i="1"/>
  <c r="CS400" i="1"/>
  <c r="CS401" i="1"/>
  <c r="CS402" i="1"/>
  <c r="CS403" i="1"/>
  <c r="CS404" i="1"/>
  <c r="CS405" i="1"/>
  <c r="CS406" i="1"/>
  <c r="CS407" i="1"/>
  <c r="CS408" i="1"/>
  <c r="CS409" i="1"/>
  <c r="CS410" i="1"/>
  <c r="CS411" i="1"/>
  <c r="CS412" i="1"/>
  <c r="CS413" i="1"/>
  <c r="CS414" i="1"/>
  <c r="CS415" i="1"/>
  <c r="CS416" i="1"/>
  <c r="CS417" i="1"/>
  <c r="CS418" i="1"/>
  <c r="CS419" i="1"/>
  <c r="CS420" i="1"/>
  <c r="CS421" i="1"/>
  <c r="CS422" i="1"/>
  <c r="CS423" i="1"/>
  <c r="CS424" i="1"/>
  <c r="CS425" i="1"/>
  <c r="CS426" i="1"/>
  <c r="CS427" i="1"/>
  <c r="CS428" i="1"/>
  <c r="CS429" i="1"/>
  <c r="CS430" i="1"/>
  <c r="CS431" i="1"/>
  <c r="CS432" i="1"/>
  <c r="CS433" i="1"/>
  <c r="CS434" i="1"/>
  <c r="CS435" i="1"/>
  <c r="CS436" i="1"/>
  <c r="CS437" i="1"/>
  <c r="CS438" i="1"/>
  <c r="CS439" i="1"/>
  <c r="CS440" i="1"/>
  <c r="CS441" i="1"/>
  <c r="CS442" i="1"/>
  <c r="CS443" i="1"/>
  <c r="CS444" i="1"/>
  <c r="CS445" i="1"/>
  <c r="CS446" i="1"/>
  <c r="CS447" i="1"/>
  <c r="CS448" i="1"/>
  <c r="CS449" i="1"/>
  <c r="CS450" i="1"/>
  <c r="CS451" i="1"/>
  <c r="CS452" i="1"/>
  <c r="CS453" i="1"/>
  <c r="CS454" i="1"/>
  <c r="CS455" i="1"/>
  <c r="CS456" i="1"/>
  <c r="CS457" i="1"/>
  <c r="CS458" i="1"/>
  <c r="CS459" i="1"/>
  <c r="CS460" i="1"/>
  <c r="CS461" i="1"/>
  <c r="CS462" i="1"/>
  <c r="CS463" i="1"/>
  <c r="CS464" i="1"/>
  <c r="CS465" i="1"/>
  <c r="CS466" i="1"/>
  <c r="CS467" i="1"/>
  <c r="CS468" i="1"/>
  <c r="CS469" i="1"/>
  <c r="CS470" i="1"/>
  <c r="CS471" i="1"/>
  <c r="CS472" i="1"/>
  <c r="CS473" i="1"/>
  <c r="CS474" i="1"/>
  <c r="CS475" i="1"/>
  <c r="CS476" i="1"/>
  <c r="CS477" i="1"/>
  <c r="CS478" i="1"/>
  <c r="CS479" i="1"/>
  <c r="CS480" i="1"/>
  <c r="CS481" i="1"/>
  <c r="CS482" i="1"/>
  <c r="CS483" i="1"/>
  <c r="CS484" i="1"/>
  <c r="CS485" i="1"/>
  <c r="CS486" i="1"/>
  <c r="CS487" i="1"/>
  <c r="CS488" i="1"/>
  <c r="CS489" i="1"/>
  <c r="CS490" i="1"/>
  <c r="CS491" i="1"/>
  <c r="CS492" i="1"/>
  <c r="CS493" i="1"/>
  <c r="CS494" i="1"/>
  <c r="CS495" i="1"/>
  <c r="CS496" i="1"/>
  <c r="CS497" i="1"/>
  <c r="CS498" i="1"/>
  <c r="CS499" i="1"/>
  <c r="CS500" i="1"/>
  <c r="CS501" i="1"/>
  <c r="CS502" i="1"/>
  <c r="CS503" i="1"/>
  <c r="CS504" i="1"/>
  <c r="CS505" i="1"/>
  <c r="CS506" i="1"/>
  <c r="CS507" i="1"/>
  <c r="CS508" i="1"/>
  <c r="CS509" i="1"/>
  <c r="CS510" i="1"/>
  <c r="CS511" i="1"/>
  <c r="CS512" i="1"/>
  <c r="CS513" i="1"/>
  <c r="CS514" i="1"/>
  <c r="CS515" i="1"/>
  <c r="CS516" i="1"/>
  <c r="CS517" i="1"/>
  <c r="CS518" i="1"/>
  <c r="CS519" i="1"/>
  <c r="CS520" i="1"/>
  <c r="CS521" i="1"/>
  <c r="CS522" i="1"/>
  <c r="CS523" i="1"/>
  <c r="CS524" i="1"/>
  <c r="CS525" i="1"/>
  <c r="CS526" i="1"/>
  <c r="CS527" i="1"/>
  <c r="CS528" i="1"/>
  <c r="CS529" i="1"/>
  <c r="CS530" i="1"/>
  <c r="CS531" i="1"/>
  <c r="CS532" i="1"/>
  <c r="CS533" i="1"/>
  <c r="CS534" i="1"/>
  <c r="CS535" i="1"/>
  <c r="CS536" i="1"/>
  <c r="CS537" i="1"/>
  <c r="CS538" i="1"/>
  <c r="CS539" i="1"/>
  <c r="CS540" i="1"/>
  <c r="CS541" i="1"/>
  <c r="CS542" i="1"/>
  <c r="CS543" i="1"/>
  <c r="CS544" i="1"/>
  <c r="CS545" i="1"/>
  <c r="CS546" i="1"/>
  <c r="CS547" i="1"/>
  <c r="CS548" i="1"/>
  <c r="CS549" i="1"/>
  <c r="CS550" i="1"/>
  <c r="CS551" i="1"/>
  <c r="CS552" i="1"/>
  <c r="CS553" i="1"/>
  <c r="CS554" i="1"/>
  <c r="CS555" i="1"/>
  <c r="CS556" i="1"/>
  <c r="CS557" i="1"/>
  <c r="CS558" i="1"/>
  <c r="CS559" i="1"/>
  <c r="CS560" i="1"/>
  <c r="CS561" i="1"/>
  <c r="CS562" i="1"/>
  <c r="CS563" i="1"/>
  <c r="CS564" i="1"/>
  <c r="CS565" i="1"/>
  <c r="CS566" i="1"/>
  <c r="CS567" i="1"/>
  <c r="CS568" i="1"/>
  <c r="CS569" i="1"/>
  <c r="CS570" i="1"/>
  <c r="CS571" i="1"/>
  <c r="CS572" i="1"/>
  <c r="CS573" i="1"/>
  <c r="CS574" i="1"/>
  <c r="CS575" i="1"/>
  <c r="CS576" i="1"/>
  <c r="CS577" i="1"/>
  <c r="CS578" i="1"/>
  <c r="CS579" i="1"/>
  <c r="CS580" i="1"/>
  <c r="CS581" i="1"/>
  <c r="CS582" i="1"/>
  <c r="CS583" i="1"/>
  <c r="CS584" i="1"/>
  <c r="CS585" i="1"/>
  <c r="CS586" i="1"/>
  <c r="CS587" i="1"/>
  <c r="CS588" i="1"/>
  <c r="CS589" i="1"/>
  <c r="CS590" i="1"/>
  <c r="CS591" i="1"/>
  <c r="CS592" i="1"/>
  <c r="CS593" i="1"/>
  <c r="CS594" i="1"/>
  <c r="CS595" i="1"/>
  <c r="CS596" i="1"/>
  <c r="CS597" i="1"/>
  <c r="CS598" i="1"/>
  <c r="CS599" i="1"/>
  <c r="CS600" i="1"/>
  <c r="CS601" i="1"/>
  <c r="CS602" i="1"/>
  <c r="CS603" i="1"/>
  <c r="CS604" i="1"/>
  <c r="CS605" i="1"/>
  <c r="CS606" i="1"/>
  <c r="CS607" i="1"/>
  <c r="CS608" i="1"/>
  <c r="CS609" i="1"/>
  <c r="CS610" i="1"/>
  <c r="CS611" i="1"/>
  <c r="CS612" i="1"/>
  <c r="CS613" i="1"/>
  <c r="CS614" i="1"/>
  <c r="CS615" i="1"/>
  <c r="CS616" i="1"/>
  <c r="CS617" i="1"/>
  <c r="CS618" i="1"/>
  <c r="CS619" i="1"/>
  <c r="CS620" i="1"/>
  <c r="CS621" i="1"/>
  <c r="CS622" i="1"/>
  <c r="CS623" i="1"/>
  <c r="CS624" i="1"/>
  <c r="CS625" i="1"/>
  <c r="CS626" i="1"/>
  <c r="CS627" i="1"/>
  <c r="CS628" i="1"/>
  <c r="CS629" i="1"/>
  <c r="CS630" i="1"/>
  <c r="CS631" i="1"/>
  <c r="CS632" i="1"/>
  <c r="CS633" i="1"/>
  <c r="CS634" i="1"/>
  <c r="CS635" i="1"/>
  <c r="CS636" i="1"/>
  <c r="CS637" i="1"/>
  <c r="CS638" i="1"/>
  <c r="CS639" i="1"/>
  <c r="CS640" i="1"/>
  <c r="CS641" i="1"/>
  <c r="CS642" i="1"/>
  <c r="CS643" i="1"/>
  <c r="CS644" i="1"/>
  <c r="CS645" i="1"/>
  <c r="CS646" i="1"/>
  <c r="CS647" i="1"/>
  <c r="CS648" i="1"/>
  <c r="CS649" i="1"/>
  <c r="CS650" i="1"/>
  <c r="CS651" i="1"/>
  <c r="CS652" i="1"/>
  <c r="CS653" i="1"/>
  <c r="CS654" i="1"/>
  <c r="CS655" i="1"/>
  <c r="CS656" i="1"/>
  <c r="CS657" i="1"/>
  <c r="CS658" i="1"/>
  <c r="CS659" i="1"/>
  <c r="CS660" i="1"/>
  <c r="CS661" i="1"/>
  <c r="CS662" i="1"/>
  <c r="CS663" i="1"/>
  <c r="CS664" i="1"/>
  <c r="CS665" i="1"/>
  <c r="CS666" i="1"/>
  <c r="CS667" i="1"/>
  <c r="CS668" i="1"/>
  <c r="CS669" i="1"/>
  <c r="CS670" i="1"/>
  <c r="CS671" i="1"/>
  <c r="CS672" i="1"/>
  <c r="CS673" i="1"/>
  <c r="CS674" i="1"/>
  <c r="CS675" i="1"/>
  <c r="CS676" i="1"/>
  <c r="CS677" i="1"/>
  <c r="CS678" i="1"/>
  <c r="CS679" i="1"/>
  <c r="CS680" i="1"/>
  <c r="CS681" i="1"/>
  <c r="CS682" i="1"/>
  <c r="CS683" i="1"/>
  <c r="CS684" i="1"/>
  <c r="CS685" i="1"/>
  <c r="CS686" i="1"/>
  <c r="CS687" i="1"/>
  <c r="CS688" i="1"/>
  <c r="CS689" i="1"/>
  <c r="CS690" i="1"/>
  <c r="CS691" i="1"/>
  <c r="CS692" i="1"/>
  <c r="CS693" i="1"/>
  <c r="CS694" i="1"/>
  <c r="CS695" i="1"/>
  <c r="CS696" i="1"/>
  <c r="CS697" i="1"/>
  <c r="CS698" i="1"/>
  <c r="CS699" i="1"/>
  <c r="CS700" i="1"/>
  <c r="CS701" i="1"/>
  <c r="CS702" i="1"/>
  <c r="CS703" i="1"/>
  <c r="CS704" i="1"/>
  <c r="CS705" i="1"/>
  <c r="CS706" i="1"/>
  <c r="CS707" i="1"/>
  <c r="CS708" i="1"/>
  <c r="CS709" i="1"/>
  <c r="CS710" i="1"/>
  <c r="CS711" i="1"/>
  <c r="CS712" i="1"/>
  <c r="CS713" i="1"/>
  <c r="CS714" i="1"/>
  <c r="CS715" i="1"/>
  <c r="CS716" i="1"/>
  <c r="CS717" i="1"/>
  <c r="CS718" i="1"/>
  <c r="CS719" i="1"/>
  <c r="CS720" i="1"/>
  <c r="CS721" i="1"/>
  <c r="CS722" i="1"/>
  <c r="CS723" i="1"/>
  <c r="CS724" i="1"/>
  <c r="CS725" i="1"/>
  <c r="CS726" i="1"/>
  <c r="CS727" i="1"/>
  <c r="CS728" i="1"/>
  <c r="CS729" i="1"/>
  <c r="CS730" i="1"/>
  <c r="CS731" i="1"/>
  <c r="CS732" i="1"/>
  <c r="CS733" i="1"/>
  <c r="CS734" i="1"/>
  <c r="CS735" i="1"/>
  <c r="CS736" i="1"/>
  <c r="CS737" i="1"/>
  <c r="CS738" i="1"/>
  <c r="CS739" i="1"/>
  <c r="CS740" i="1"/>
  <c r="CS741" i="1"/>
  <c r="CS742" i="1"/>
  <c r="CS743" i="1"/>
  <c r="CS744" i="1"/>
  <c r="CS745" i="1"/>
  <c r="CS746" i="1"/>
  <c r="CS747" i="1"/>
  <c r="CS748" i="1"/>
  <c r="CS749" i="1"/>
  <c r="CS750" i="1"/>
  <c r="CS751" i="1"/>
  <c r="CS752" i="1"/>
  <c r="CS753" i="1"/>
  <c r="CS754" i="1"/>
  <c r="CS755" i="1"/>
  <c r="CS756" i="1"/>
  <c r="CS757" i="1"/>
  <c r="CS758" i="1"/>
  <c r="CS759" i="1"/>
  <c r="CS760" i="1"/>
  <c r="CS761" i="1"/>
  <c r="CS762" i="1"/>
  <c r="CS763" i="1"/>
  <c r="CS764" i="1"/>
  <c r="CS765" i="1"/>
  <c r="CS766" i="1"/>
  <c r="CS767" i="1"/>
  <c r="CS768" i="1"/>
  <c r="CS769" i="1"/>
  <c r="CS770" i="1"/>
  <c r="CS771" i="1"/>
  <c r="CS772" i="1"/>
  <c r="CS773" i="1"/>
  <c r="CS774" i="1"/>
  <c r="CS775" i="1"/>
  <c r="CS776" i="1"/>
  <c r="CS777" i="1"/>
  <c r="CS778" i="1"/>
  <c r="CS779" i="1"/>
  <c r="CS780" i="1"/>
  <c r="CS781" i="1"/>
  <c r="CS782" i="1"/>
  <c r="CS783" i="1"/>
  <c r="CS784" i="1"/>
  <c r="CS785" i="1"/>
  <c r="CS786" i="1"/>
  <c r="CS787" i="1"/>
  <c r="CS788" i="1"/>
  <c r="CS789" i="1"/>
  <c r="CS790" i="1"/>
  <c r="CS791" i="1"/>
  <c r="CS792" i="1"/>
  <c r="CS793" i="1"/>
  <c r="CS794" i="1"/>
  <c r="CS795" i="1"/>
  <c r="CS796" i="1"/>
  <c r="CS797" i="1"/>
  <c r="CS798" i="1"/>
  <c r="CS799" i="1"/>
  <c r="CS800" i="1"/>
  <c r="CS801" i="1"/>
  <c r="CS802" i="1"/>
  <c r="CS803" i="1"/>
  <c r="CS804" i="1"/>
  <c r="CS805" i="1"/>
  <c r="CS806" i="1"/>
  <c r="CS807" i="1"/>
  <c r="CS808" i="1"/>
  <c r="CS809" i="1"/>
  <c r="CS810" i="1"/>
  <c r="CS811" i="1"/>
  <c r="CS812" i="1"/>
  <c r="CS12" i="1"/>
  <c r="CS13" i="1"/>
  <c r="CS14" i="1"/>
  <c r="CP13" i="1"/>
  <c r="CP14" i="1"/>
  <c r="CP15" i="1"/>
  <c r="CP16" i="1"/>
  <c r="CP17" i="1"/>
  <c r="CP18" i="1"/>
  <c r="CP19" i="1"/>
  <c r="CP20" i="1"/>
  <c r="CP21" i="1"/>
  <c r="CP22" i="1"/>
  <c r="CP23" i="1"/>
  <c r="CP24" i="1"/>
  <c r="CP25" i="1"/>
  <c r="CP26" i="1"/>
  <c r="CP27" i="1"/>
  <c r="CP28" i="1"/>
  <c r="CP29" i="1"/>
  <c r="CP30" i="1"/>
  <c r="CP31" i="1"/>
  <c r="CP32" i="1"/>
  <c r="CP33" i="1"/>
  <c r="CP34" i="1"/>
  <c r="CP35" i="1"/>
  <c r="CP36" i="1"/>
  <c r="CP37" i="1"/>
  <c r="CP38" i="1"/>
  <c r="CP39" i="1"/>
  <c r="CP40" i="1"/>
  <c r="CP41" i="1"/>
  <c r="CP42" i="1"/>
  <c r="CP43" i="1"/>
  <c r="CP44" i="1"/>
  <c r="CP45" i="1"/>
  <c r="CP46" i="1"/>
  <c r="CP47" i="1"/>
  <c r="CP48" i="1"/>
  <c r="CP49" i="1"/>
  <c r="CP50" i="1"/>
  <c r="CP51" i="1"/>
  <c r="CP52" i="1"/>
  <c r="CP53" i="1"/>
  <c r="CP54" i="1"/>
  <c r="CP55" i="1"/>
  <c r="CP56" i="1"/>
  <c r="CP57" i="1"/>
  <c r="CP58" i="1"/>
  <c r="CP59" i="1"/>
  <c r="CP60" i="1"/>
  <c r="CP61" i="1"/>
  <c r="CP62" i="1"/>
  <c r="CP63" i="1"/>
  <c r="CP64" i="1"/>
  <c r="CP65" i="1"/>
  <c r="CP66" i="1"/>
  <c r="CP67" i="1"/>
  <c r="CP68" i="1"/>
  <c r="CP69" i="1"/>
  <c r="CP70" i="1"/>
  <c r="CP71" i="1"/>
  <c r="CP72" i="1"/>
  <c r="CP73" i="1"/>
  <c r="CP74" i="1"/>
  <c r="CP75" i="1"/>
  <c r="CP76" i="1"/>
  <c r="CP77" i="1"/>
  <c r="CP78" i="1"/>
  <c r="CP79" i="1"/>
  <c r="CP80" i="1"/>
  <c r="CP81" i="1"/>
  <c r="CP82" i="1"/>
  <c r="CP83" i="1"/>
  <c r="CP84" i="1"/>
  <c r="CP85" i="1"/>
  <c r="CP86" i="1"/>
  <c r="CP87" i="1"/>
  <c r="CP88" i="1"/>
  <c r="CP89" i="1"/>
  <c r="CP90" i="1"/>
  <c r="CP91" i="1"/>
  <c r="CP92" i="1"/>
  <c r="CP93" i="1"/>
  <c r="CP94" i="1"/>
  <c r="CP95" i="1"/>
  <c r="CP96" i="1"/>
  <c r="CP97" i="1"/>
  <c r="CP98" i="1"/>
  <c r="CP99" i="1"/>
  <c r="CP100" i="1"/>
  <c r="CP101" i="1"/>
  <c r="CP102" i="1"/>
  <c r="CP103" i="1"/>
  <c r="CP104" i="1"/>
  <c r="CP105" i="1"/>
  <c r="CP106" i="1"/>
  <c r="CP107" i="1"/>
  <c r="CP108" i="1"/>
  <c r="CP109" i="1"/>
  <c r="CP110" i="1"/>
  <c r="CP111" i="1"/>
  <c r="CP112" i="1"/>
  <c r="CP113" i="1"/>
  <c r="CP114" i="1"/>
  <c r="CP115" i="1"/>
  <c r="CP116" i="1"/>
  <c r="CP117" i="1"/>
  <c r="CP118" i="1"/>
  <c r="CP119" i="1"/>
  <c r="CP120" i="1"/>
  <c r="CP121" i="1"/>
  <c r="CP122" i="1"/>
  <c r="CP123" i="1"/>
  <c r="CP124" i="1"/>
  <c r="CP125" i="1"/>
  <c r="CP126" i="1"/>
  <c r="CP127" i="1"/>
  <c r="CP128" i="1"/>
  <c r="CP129" i="1"/>
  <c r="CP130" i="1"/>
  <c r="CP131" i="1"/>
  <c r="CP132" i="1"/>
  <c r="CP133" i="1"/>
  <c r="CP134" i="1"/>
  <c r="CP135" i="1"/>
  <c r="CP136" i="1"/>
  <c r="CP137" i="1"/>
  <c r="CP138" i="1"/>
  <c r="CP139" i="1"/>
  <c r="CP140" i="1"/>
  <c r="CP141" i="1"/>
  <c r="CP142" i="1"/>
  <c r="CP143" i="1"/>
  <c r="CP144" i="1"/>
  <c r="CP145" i="1"/>
  <c r="CP146" i="1"/>
  <c r="CP147" i="1"/>
  <c r="CP148" i="1"/>
  <c r="CP149" i="1"/>
  <c r="CP150" i="1"/>
  <c r="CP151" i="1"/>
  <c r="CP152" i="1"/>
  <c r="CP153" i="1"/>
  <c r="CP154" i="1"/>
  <c r="CP155" i="1"/>
  <c r="CP156" i="1"/>
  <c r="CP157" i="1"/>
  <c r="CP158" i="1"/>
  <c r="CP159" i="1"/>
  <c r="CP160" i="1"/>
  <c r="CP161" i="1"/>
  <c r="CP162" i="1"/>
  <c r="CP163" i="1"/>
  <c r="CP164" i="1"/>
  <c r="CP165" i="1"/>
  <c r="CP166" i="1"/>
  <c r="CP167" i="1"/>
  <c r="CP168" i="1"/>
  <c r="CP169" i="1"/>
  <c r="CP170" i="1"/>
  <c r="CP171" i="1"/>
  <c r="CP172" i="1"/>
  <c r="CP173" i="1"/>
  <c r="CP174" i="1"/>
  <c r="CP175" i="1"/>
  <c r="CP176" i="1"/>
  <c r="CP177" i="1"/>
  <c r="CP178" i="1"/>
  <c r="CP179" i="1"/>
  <c r="CP180" i="1"/>
  <c r="CP181" i="1"/>
  <c r="CP182" i="1"/>
  <c r="CP183" i="1"/>
  <c r="CP184" i="1"/>
  <c r="CP185" i="1"/>
  <c r="CP186" i="1"/>
  <c r="CP187" i="1"/>
  <c r="CP188" i="1"/>
  <c r="CP189" i="1"/>
  <c r="CP190" i="1"/>
  <c r="CP191" i="1"/>
  <c r="CP192" i="1"/>
  <c r="CP193" i="1"/>
  <c r="CP194" i="1"/>
  <c r="CP195" i="1"/>
  <c r="CP196" i="1"/>
  <c r="CP197" i="1"/>
  <c r="CP198" i="1"/>
  <c r="CP199" i="1"/>
  <c r="CP200" i="1"/>
  <c r="CP201" i="1"/>
  <c r="CP202" i="1"/>
  <c r="CP203" i="1"/>
  <c r="CP204" i="1"/>
  <c r="CP205" i="1"/>
  <c r="CP206" i="1"/>
  <c r="CP207" i="1"/>
  <c r="CP208" i="1"/>
  <c r="CP209" i="1"/>
  <c r="CP210" i="1"/>
  <c r="CP211" i="1"/>
  <c r="CP212" i="1"/>
  <c r="CP213" i="1"/>
  <c r="CP214" i="1"/>
  <c r="CP215" i="1"/>
  <c r="CP216" i="1"/>
  <c r="CP217" i="1"/>
  <c r="CP218" i="1"/>
  <c r="CP219" i="1"/>
  <c r="CP220" i="1"/>
  <c r="CP221" i="1"/>
  <c r="CP222" i="1"/>
  <c r="CP223" i="1"/>
  <c r="CP224" i="1"/>
  <c r="CP225" i="1"/>
  <c r="CP226" i="1"/>
  <c r="CP227" i="1"/>
  <c r="CP228" i="1"/>
  <c r="CP229" i="1"/>
  <c r="CP230" i="1"/>
  <c r="CP231" i="1"/>
  <c r="CP232" i="1"/>
  <c r="CP233" i="1"/>
  <c r="CP234" i="1"/>
  <c r="CP235" i="1"/>
  <c r="CP236" i="1"/>
  <c r="CP237" i="1"/>
  <c r="CP238" i="1"/>
  <c r="CP239" i="1"/>
  <c r="CP240" i="1"/>
  <c r="CP241" i="1"/>
  <c r="CP242" i="1"/>
  <c r="CP243" i="1"/>
  <c r="CP244" i="1"/>
  <c r="CP245" i="1"/>
  <c r="CP246" i="1"/>
  <c r="CP247" i="1"/>
  <c r="CP248" i="1"/>
  <c r="CP249" i="1"/>
  <c r="CP250" i="1"/>
  <c r="CP251" i="1"/>
  <c r="CP252" i="1"/>
  <c r="CP253" i="1"/>
  <c r="CP254" i="1"/>
  <c r="CP255" i="1"/>
  <c r="CP256" i="1"/>
  <c r="CP257" i="1"/>
  <c r="CP258" i="1"/>
  <c r="CP259" i="1"/>
  <c r="CP260" i="1"/>
  <c r="CP261" i="1"/>
  <c r="CP262" i="1"/>
  <c r="CP263" i="1"/>
  <c r="CP264" i="1"/>
  <c r="CP265" i="1"/>
  <c r="CP266" i="1"/>
  <c r="CP267" i="1"/>
  <c r="CP268" i="1"/>
  <c r="CP269" i="1"/>
  <c r="CP270" i="1"/>
  <c r="CP271" i="1"/>
  <c r="CP272" i="1"/>
  <c r="CP273" i="1"/>
  <c r="CP274" i="1"/>
  <c r="CP275" i="1"/>
  <c r="CP276" i="1"/>
  <c r="CP277" i="1"/>
  <c r="CP278" i="1"/>
  <c r="CP279" i="1"/>
  <c r="CP280" i="1"/>
  <c r="CP281" i="1"/>
  <c r="CP282" i="1"/>
  <c r="CP283" i="1"/>
  <c r="CP284" i="1"/>
  <c r="CP285" i="1"/>
  <c r="CP286" i="1"/>
  <c r="CP287" i="1"/>
  <c r="CP288" i="1"/>
  <c r="CP289" i="1"/>
  <c r="CP290" i="1"/>
  <c r="CP291" i="1"/>
  <c r="CP292" i="1"/>
  <c r="CP293" i="1"/>
  <c r="CP294" i="1"/>
  <c r="CP295" i="1"/>
  <c r="CP296" i="1"/>
  <c r="CP297" i="1"/>
  <c r="CP298" i="1"/>
  <c r="CP299" i="1"/>
  <c r="CP300" i="1"/>
  <c r="CP301" i="1"/>
  <c r="CP302" i="1"/>
  <c r="CP303" i="1"/>
  <c r="CP304" i="1"/>
  <c r="CP305" i="1"/>
  <c r="CP306" i="1"/>
  <c r="CP307" i="1"/>
  <c r="CP308" i="1"/>
  <c r="CP309" i="1"/>
  <c r="CP310" i="1"/>
  <c r="CP311" i="1"/>
  <c r="CP312" i="1"/>
  <c r="CP313" i="1"/>
  <c r="CP314" i="1"/>
  <c r="CP315" i="1"/>
  <c r="CP316" i="1"/>
  <c r="CP317" i="1"/>
  <c r="CP318" i="1"/>
  <c r="CP319" i="1"/>
  <c r="CP320" i="1"/>
  <c r="CP321" i="1"/>
  <c r="CP322" i="1"/>
  <c r="CP323" i="1"/>
  <c r="CP324" i="1"/>
  <c r="CP325" i="1"/>
  <c r="CP326" i="1"/>
  <c r="CP327" i="1"/>
  <c r="CP328" i="1"/>
  <c r="CP329" i="1"/>
  <c r="CP330" i="1"/>
  <c r="CP331" i="1"/>
  <c r="CP332" i="1"/>
  <c r="CP333" i="1"/>
  <c r="CP334" i="1"/>
  <c r="CP335" i="1"/>
  <c r="CP336" i="1"/>
  <c r="CP337" i="1"/>
  <c r="CP338" i="1"/>
  <c r="CP339" i="1"/>
  <c r="CP340" i="1"/>
  <c r="CP341" i="1"/>
  <c r="CP342" i="1"/>
  <c r="CP343" i="1"/>
  <c r="CP344" i="1"/>
  <c r="CP345" i="1"/>
  <c r="CP346" i="1"/>
  <c r="CP347" i="1"/>
  <c r="CP348" i="1"/>
  <c r="CP349" i="1"/>
  <c r="CP350" i="1"/>
  <c r="CP351" i="1"/>
  <c r="CP352" i="1"/>
  <c r="CP353" i="1"/>
  <c r="CP354" i="1"/>
  <c r="CP355" i="1"/>
  <c r="CP356" i="1"/>
  <c r="CP357" i="1"/>
  <c r="CP358" i="1"/>
  <c r="CP359" i="1"/>
  <c r="CP360" i="1"/>
  <c r="CP361" i="1"/>
  <c r="CP362" i="1"/>
  <c r="CP363" i="1"/>
  <c r="CP364" i="1"/>
  <c r="CP365" i="1"/>
  <c r="CP366" i="1"/>
  <c r="CP367" i="1"/>
  <c r="CP368" i="1"/>
  <c r="CP369" i="1"/>
  <c r="CP370" i="1"/>
  <c r="CP371" i="1"/>
  <c r="CP372" i="1"/>
  <c r="CP373" i="1"/>
  <c r="CP374" i="1"/>
  <c r="CP375" i="1"/>
  <c r="CP376" i="1"/>
  <c r="CP377" i="1"/>
  <c r="CP378" i="1"/>
  <c r="CP379" i="1"/>
  <c r="CP380" i="1"/>
  <c r="CP381" i="1"/>
  <c r="CP382" i="1"/>
  <c r="CP383" i="1"/>
  <c r="CP384" i="1"/>
  <c r="CP385" i="1"/>
  <c r="CP386" i="1"/>
  <c r="CP387" i="1"/>
  <c r="CP388" i="1"/>
  <c r="CP389" i="1"/>
  <c r="CP390" i="1"/>
  <c r="CP391" i="1"/>
  <c r="CP392" i="1"/>
  <c r="CP393" i="1"/>
  <c r="CP394" i="1"/>
  <c r="CP395" i="1"/>
  <c r="CP396" i="1"/>
  <c r="CP397" i="1"/>
  <c r="CP398" i="1"/>
  <c r="CP399" i="1"/>
  <c r="CP400" i="1"/>
  <c r="CP401" i="1"/>
  <c r="CP402" i="1"/>
  <c r="CP403" i="1"/>
  <c r="CP404" i="1"/>
  <c r="CP405" i="1"/>
  <c r="CP406" i="1"/>
  <c r="CP407" i="1"/>
  <c r="CP408" i="1"/>
  <c r="CP409" i="1"/>
  <c r="CP410" i="1"/>
  <c r="CP411" i="1"/>
  <c r="CP412" i="1"/>
  <c r="CP413" i="1"/>
  <c r="CP414" i="1"/>
  <c r="CP415" i="1"/>
  <c r="CP416" i="1"/>
  <c r="CP417" i="1"/>
  <c r="CP418" i="1"/>
  <c r="CP419" i="1"/>
  <c r="CP420" i="1"/>
  <c r="CP421" i="1"/>
  <c r="CP422" i="1"/>
  <c r="CP423" i="1"/>
  <c r="CP424" i="1"/>
  <c r="CP425" i="1"/>
  <c r="CP426" i="1"/>
  <c r="CP427" i="1"/>
  <c r="CP428" i="1"/>
  <c r="CP429" i="1"/>
  <c r="CP430" i="1"/>
  <c r="CP431" i="1"/>
  <c r="CP432" i="1"/>
  <c r="CP433" i="1"/>
  <c r="CP434" i="1"/>
  <c r="CP435" i="1"/>
  <c r="CP436" i="1"/>
  <c r="CP437" i="1"/>
  <c r="CP438" i="1"/>
  <c r="CP439" i="1"/>
  <c r="CP440" i="1"/>
  <c r="CP441" i="1"/>
  <c r="CP442" i="1"/>
  <c r="CP443" i="1"/>
  <c r="CP444" i="1"/>
  <c r="CP445" i="1"/>
  <c r="CP446" i="1"/>
  <c r="CP447" i="1"/>
  <c r="CP448" i="1"/>
  <c r="CP449" i="1"/>
  <c r="CP450" i="1"/>
  <c r="CP451" i="1"/>
  <c r="CP452" i="1"/>
  <c r="CP453" i="1"/>
  <c r="CP454" i="1"/>
  <c r="CP455" i="1"/>
  <c r="CP456" i="1"/>
  <c r="CP457" i="1"/>
  <c r="CP458" i="1"/>
  <c r="CP459" i="1"/>
  <c r="CP460" i="1"/>
  <c r="CP461" i="1"/>
  <c r="CP462" i="1"/>
  <c r="CP463" i="1"/>
  <c r="CP464" i="1"/>
  <c r="CP465" i="1"/>
  <c r="CP466" i="1"/>
  <c r="CP467" i="1"/>
  <c r="CP468" i="1"/>
  <c r="CP469" i="1"/>
  <c r="CP470" i="1"/>
  <c r="CP471" i="1"/>
  <c r="CP472" i="1"/>
  <c r="CP473" i="1"/>
  <c r="CP474" i="1"/>
  <c r="CP475" i="1"/>
  <c r="CP476" i="1"/>
  <c r="CP477" i="1"/>
  <c r="CP478" i="1"/>
  <c r="CP479" i="1"/>
  <c r="CP480" i="1"/>
  <c r="CP481" i="1"/>
  <c r="CP482" i="1"/>
  <c r="CP483" i="1"/>
  <c r="CP484" i="1"/>
  <c r="CP485" i="1"/>
  <c r="CP486" i="1"/>
  <c r="CP487" i="1"/>
  <c r="CP488" i="1"/>
  <c r="CP489" i="1"/>
  <c r="CP490" i="1"/>
  <c r="CP491" i="1"/>
  <c r="CP492" i="1"/>
  <c r="CP493" i="1"/>
  <c r="CP494" i="1"/>
  <c r="CP495" i="1"/>
  <c r="CP496" i="1"/>
  <c r="CP497" i="1"/>
  <c r="CP498" i="1"/>
  <c r="CP499" i="1"/>
  <c r="CP500" i="1"/>
  <c r="CP501" i="1"/>
  <c r="CP502" i="1"/>
  <c r="CP503" i="1"/>
  <c r="CP504" i="1"/>
  <c r="CP505" i="1"/>
  <c r="CP506" i="1"/>
  <c r="CP507" i="1"/>
  <c r="CP508" i="1"/>
  <c r="CP509" i="1"/>
  <c r="CP510" i="1"/>
  <c r="CP511" i="1"/>
  <c r="CP512" i="1"/>
  <c r="CP513" i="1"/>
  <c r="CP514" i="1"/>
  <c r="CP515" i="1"/>
  <c r="CP516" i="1"/>
  <c r="CP517" i="1"/>
  <c r="CP518" i="1"/>
  <c r="CP519" i="1"/>
  <c r="CP520" i="1"/>
  <c r="CP521" i="1"/>
  <c r="CP522" i="1"/>
  <c r="CP523" i="1"/>
  <c r="CP524" i="1"/>
  <c r="CP525" i="1"/>
  <c r="CP526" i="1"/>
  <c r="CP527" i="1"/>
  <c r="CP528" i="1"/>
  <c r="CP529" i="1"/>
  <c r="CP530" i="1"/>
  <c r="CP531" i="1"/>
  <c r="CP532" i="1"/>
  <c r="CP533" i="1"/>
  <c r="CP534" i="1"/>
  <c r="CP535" i="1"/>
  <c r="CP536" i="1"/>
  <c r="CP537" i="1"/>
  <c r="CP538" i="1"/>
  <c r="CP539" i="1"/>
  <c r="CP540" i="1"/>
  <c r="CP541" i="1"/>
  <c r="CP542" i="1"/>
  <c r="CP543" i="1"/>
  <c r="CP544" i="1"/>
  <c r="CP545" i="1"/>
  <c r="CP546" i="1"/>
  <c r="CP547" i="1"/>
  <c r="CP548" i="1"/>
  <c r="CP549" i="1"/>
  <c r="CP550" i="1"/>
  <c r="CP551" i="1"/>
  <c r="CP552" i="1"/>
  <c r="CP553" i="1"/>
  <c r="CP554" i="1"/>
  <c r="CP555" i="1"/>
  <c r="CP556" i="1"/>
  <c r="CP557" i="1"/>
  <c r="CP558" i="1"/>
  <c r="CP559" i="1"/>
  <c r="CP560" i="1"/>
  <c r="CP561" i="1"/>
  <c r="CP562" i="1"/>
  <c r="CP563" i="1"/>
  <c r="CP564" i="1"/>
  <c r="CP565" i="1"/>
  <c r="CP566" i="1"/>
  <c r="CP567" i="1"/>
  <c r="CP568" i="1"/>
  <c r="CP569" i="1"/>
  <c r="CP570" i="1"/>
  <c r="CP571" i="1"/>
  <c r="CP572" i="1"/>
  <c r="CP573" i="1"/>
  <c r="CP574" i="1"/>
  <c r="CP575" i="1"/>
  <c r="CP576" i="1"/>
  <c r="CP577" i="1"/>
  <c r="CP578" i="1"/>
  <c r="CP579" i="1"/>
  <c r="CP580" i="1"/>
  <c r="CP581" i="1"/>
  <c r="CP582" i="1"/>
  <c r="CP583" i="1"/>
  <c r="CP584" i="1"/>
  <c r="CP585" i="1"/>
  <c r="CP586" i="1"/>
  <c r="CP587" i="1"/>
  <c r="CP588" i="1"/>
  <c r="CP589" i="1"/>
  <c r="CP590" i="1"/>
  <c r="CP591" i="1"/>
  <c r="CP592" i="1"/>
  <c r="CP593" i="1"/>
  <c r="CP594" i="1"/>
  <c r="CP595" i="1"/>
  <c r="CP596" i="1"/>
  <c r="CP597" i="1"/>
  <c r="CP598" i="1"/>
  <c r="CP599" i="1"/>
  <c r="CP600" i="1"/>
  <c r="CP601" i="1"/>
  <c r="CP602" i="1"/>
  <c r="CP603" i="1"/>
  <c r="CP604" i="1"/>
  <c r="CP605" i="1"/>
  <c r="CP606" i="1"/>
  <c r="CP607" i="1"/>
  <c r="CP608" i="1"/>
  <c r="CP609" i="1"/>
  <c r="CP610" i="1"/>
  <c r="CP611" i="1"/>
  <c r="CP612" i="1"/>
  <c r="CP613" i="1"/>
  <c r="CP614" i="1"/>
  <c r="CP615" i="1"/>
  <c r="CP616" i="1"/>
  <c r="CP617" i="1"/>
  <c r="CP618" i="1"/>
  <c r="CP619" i="1"/>
  <c r="CP620" i="1"/>
  <c r="CP621" i="1"/>
  <c r="CP622" i="1"/>
  <c r="CP623" i="1"/>
  <c r="CP624" i="1"/>
  <c r="CP625" i="1"/>
  <c r="CP626" i="1"/>
  <c r="CP627" i="1"/>
  <c r="CP628" i="1"/>
  <c r="CP629" i="1"/>
  <c r="CP630" i="1"/>
  <c r="CP631" i="1"/>
  <c r="CP632" i="1"/>
  <c r="CP633" i="1"/>
  <c r="CP634" i="1"/>
  <c r="CP635" i="1"/>
  <c r="CP636" i="1"/>
  <c r="CP637" i="1"/>
  <c r="CP638" i="1"/>
  <c r="CP639" i="1"/>
  <c r="CP640" i="1"/>
  <c r="CP641" i="1"/>
  <c r="CP642" i="1"/>
  <c r="CP643" i="1"/>
  <c r="CP644" i="1"/>
  <c r="CP645" i="1"/>
  <c r="CP646" i="1"/>
  <c r="CP647" i="1"/>
  <c r="CP648" i="1"/>
  <c r="CP649" i="1"/>
  <c r="CP650" i="1"/>
  <c r="CP651" i="1"/>
  <c r="CP652" i="1"/>
  <c r="CP653" i="1"/>
  <c r="CP654" i="1"/>
  <c r="CP655" i="1"/>
  <c r="CP656" i="1"/>
  <c r="CP657" i="1"/>
  <c r="CP658" i="1"/>
  <c r="CP659" i="1"/>
  <c r="CP660" i="1"/>
  <c r="CP661" i="1"/>
  <c r="CP662" i="1"/>
  <c r="CP663" i="1"/>
  <c r="CP664" i="1"/>
  <c r="CP665" i="1"/>
  <c r="CP666" i="1"/>
  <c r="CP667" i="1"/>
  <c r="CP668" i="1"/>
  <c r="CP669" i="1"/>
  <c r="CP670" i="1"/>
  <c r="CP671" i="1"/>
  <c r="CP672" i="1"/>
  <c r="CP673" i="1"/>
  <c r="CP674" i="1"/>
  <c r="CP675" i="1"/>
  <c r="CP676" i="1"/>
  <c r="CP677" i="1"/>
  <c r="CP678" i="1"/>
  <c r="CP679" i="1"/>
  <c r="CP680" i="1"/>
  <c r="CP681" i="1"/>
  <c r="CP682" i="1"/>
  <c r="CP683" i="1"/>
  <c r="CP684" i="1"/>
  <c r="CP685" i="1"/>
  <c r="CP686" i="1"/>
  <c r="CP687" i="1"/>
  <c r="CP688" i="1"/>
  <c r="CP689" i="1"/>
  <c r="CP690" i="1"/>
  <c r="CP691" i="1"/>
  <c r="CP692" i="1"/>
  <c r="CP693" i="1"/>
  <c r="CP694" i="1"/>
  <c r="CP695" i="1"/>
  <c r="CP696" i="1"/>
  <c r="CP697" i="1"/>
  <c r="CP698" i="1"/>
  <c r="CP699" i="1"/>
  <c r="CP700" i="1"/>
  <c r="CP701" i="1"/>
  <c r="CP702" i="1"/>
  <c r="CP703" i="1"/>
  <c r="CP704" i="1"/>
  <c r="CP705" i="1"/>
  <c r="CP706" i="1"/>
  <c r="CP707" i="1"/>
  <c r="CP708" i="1"/>
  <c r="CP709" i="1"/>
  <c r="CP710" i="1"/>
  <c r="CP711" i="1"/>
  <c r="CP712" i="1"/>
  <c r="CP713" i="1"/>
  <c r="CP714" i="1"/>
  <c r="CP715" i="1"/>
  <c r="CP716" i="1"/>
  <c r="CP717" i="1"/>
  <c r="CP718" i="1"/>
  <c r="CP719" i="1"/>
  <c r="CP720" i="1"/>
  <c r="CP721" i="1"/>
  <c r="CP722" i="1"/>
  <c r="CP723" i="1"/>
  <c r="CP724" i="1"/>
  <c r="CP725" i="1"/>
  <c r="CP726" i="1"/>
  <c r="CP727" i="1"/>
  <c r="CP728" i="1"/>
  <c r="CP729" i="1"/>
  <c r="CP730" i="1"/>
  <c r="CP731" i="1"/>
  <c r="CP732" i="1"/>
  <c r="CP733" i="1"/>
  <c r="CP734" i="1"/>
  <c r="CP735" i="1"/>
  <c r="CP736" i="1"/>
  <c r="CP737" i="1"/>
  <c r="CP738" i="1"/>
  <c r="CP739" i="1"/>
  <c r="CP740" i="1"/>
  <c r="CP741" i="1"/>
  <c r="CP742" i="1"/>
  <c r="CP743" i="1"/>
  <c r="CP744" i="1"/>
  <c r="CP745" i="1"/>
  <c r="CP746" i="1"/>
  <c r="CP747" i="1"/>
  <c r="CP748" i="1"/>
  <c r="CP749" i="1"/>
  <c r="CP750" i="1"/>
  <c r="CP751" i="1"/>
  <c r="CP752" i="1"/>
  <c r="CP753" i="1"/>
  <c r="CP754" i="1"/>
  <c r="CP755" i="1"/>
  <c r="CP756" i="1"/>
  <c r="CP757" i="1"/>
  <c r="CP758" i="1"/>
  <c r="CP759" i="1"/>
  <c r="CP760" i="1"/>
  <c r="CP761" i="1"/>
  <c r="CP762" i="1"/>
  <c r="CP763" i="1"/>
  <c r="CP764" i="1"/>
  <c r="CP765" i="1"/>
  <c r="CP766" i="1"/>
  <c r="CP767" i="1"/>
  <c r="CP768" i="1"/>
  <c r="CP769" i="1"/>
  <c r="CP770" i="1"/>
  <c r="CP771" i="1"/>
  <c r="CP772" i="1"/>
  <c r="CP773" i="1"/>
  <c r="CP774" i="1"/>
  <c r="CP775" i="1"/>
  <c r="CP776" i="1"/>
  <c r="CP777" i="1"/>
  <c r="CP778" i="1"/>
  <c r="CP779" i="1"/>
  <c r="CP780" i="1"/>
  <c r="CP781" i="1"/>
  <c r="CP782" i="1"/>
  <c r="CP783" i="1"/>
  <c r="CP784" i="1"/>
  <c r="CP785" i="1"/>
  <c r="CP786" i="1"/>
  <c r="CP787" i="1"/>
  <c r="CP788" i="1"/>
  <c r="CP789" i="1"/>
  <c r="CP790" i="1"/>
  <c r="CP791" i="1"/>
  <c r="CP792" i="1"/>
  <c r="CP793" i="1"/>
  <c r="CP794" i="1"/>
  <c r="CP795" i="1"/>
  <c r="CP796" i="1"/>
  <c r="CP797" i="1"/>
  <c r="CP798" i="1"/>
  <c r="CP799" i="1"/>
  <c r="CP800" i="1"/>
  <c r="CP801" i="1"/>
  <c r="CP802" i="1"/>
  <c r="CP803" i="1"/>
  <c r="CP804" i="1"/>
  <c r="CP805" i="1"/>
  <c r="CP806" i="1"/>
  <c r="CP807" i="1"/>
  <c r="CP808" i="1"/>
  <c r="CP809" i="1"/>
  <c r="CP810" i="1"/>
  <c r="CP811" i="1"/>
  <c r="CP812" i="1"/>
  <c r="CP12" i="1"/>
  <c r="C6" i="1" l="1"/>
  <c r="D13" i="2" s="1"/>
  <c r="E13" i="2" s="1"/>
  <c r="A3" i="1" l="1"/>
  <c r="D7" i="2" l="1"/>
  <c r="G10" i="2" l="1"/>
  <c r="E7" i="2"/>
  <c r="Z5" i="1"/>
  <c r="Z6" i="1"/>
  <c r="Z7" i="1"/>
  <c r="BE1602" i="1"/>
  <c r="BE1603" i="1"/>
  <c r="BE1604" i="1"/>
  <c r="BE1605" i="1"/>
  <c r="BE1606" i="1"/>
  <c r="BE1607" i="1"/>
  <c r="BE1608" i="1"/>
  <c r="BE1609" i="1"/>
  <c r="BE1610" i="1"/>
  <c r="BE1611" i="1"/>
  <c r="BE1612" i="1"/>
  <c r="BE1613" i="1"/>
  <c r="BE801" i="1"/>
  <c r="BE802" i="1"/>
  <c r="BE803" i="1"/>
  <c r="BE804" i="1"/>
  <c r="BE805" i="1"/>
  <c r="BE806" i="1"/>
  <c r="BE807" i="1"/>
  <c r="BE808" i="1"/>
  <c r="BE809" i="1"/>
  <c r="BE810" i="1"/>
  <c r="BE811" i="1"/>
  <c r="BE812" i="1"/>
  <c r="Y7" i="1" l="1"/>
  <c r="AT13" i="1" l="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9" i="1" l="1"/>
  <c r="D16" i="2" s="1"/>
  <c r="E16" i="2" s="1"/>
  <c r="BT37" i="1"/>
  <c r="CM13" i="1" l="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0" i="1"/>
  <c r="CM101" i="1"/>
  <c r="CM102" i="1"/>
  <c r="CM103" i="1"/>
  <c r="CM104" i="1"/>
  <c r="CM105" i="1"/>
  <c r="CM106" i="1"/>
  <c r="CM107" i="1"/>
  <c r="CM108" i="1"/>
  <c r="CM109" i="1"/>
  <c r="CM110" i="1"/>
  <c r="CM111" i="1"/>
  <c r="CM112" i="1"/>
  <c r="CM113" i="1"/>
  <c r="CM114" i="1"/>
  <c r="CM115" i="1"/>
  <c r="CM116" i="1"/>
  <c r="CM117" i="1"/>
  <c r="CM118" i="1"/>
  <c r="CM119" i="1"/>
  <c r="CM120" i="1"/>
  <c r="CM121" i="1"/>
  <c r="CM122" i="1"/>
  <c r="CM123" i="1"/>
  <c r="CM124" i="1"/>
  <c r="CM125" i="1"/>
  <c r="CM126" i="1"/>
  <c r="CM127" i="1"/>
  <c r="CM128" i="1"/>
  <c r="CM129" i="1"/>
  <c r="CM130" i="1"/>
  <c r="CM131" i="1"/>
  <c r="CM132" i="1"/>
  <c r="CM133" i="1"/>
  <c r="CM134" i="1"/>
  <c r="CM135" i="1"/>
  <c r="CM136" i="1"/>
  <c r="CM137" i="1"/>
  <c r="CM138" i="1"/>
  <c r="CM139" i="1"/>
  <c r="CM140" i="1"/>
  <c r="CM141" i="1"/>
  <c r="CM142" i="1"/>
  <c r="CM143" i="1"/>
  <c r="CM144" i="1"/>
  <c r="CM145" i="1"/>
  <c r="CM146" i="1"/>
  <c r="CM147" i="1"/>
  <c r="CM148" i="1"/>
  <c r="CM149" i="1"/>
  <c r="CM150" i="1"/>
  <c r="CM151" i="1"/>
  <c r="CM152" i="1"/>
  <c r="CM153" i="1"/>
  <c r="CM154" i="1"/>
  <c r="CM155" i="1"/>
  <c r="CM156"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1" i="1"/>
  <c r="CM202" i="1"/>
  <c r="CM203" i="1"/>
  <c r="CM204" i="1"/>
  <c r="CM205" i="1"/>
  <c r="CM206" i="1"/>
  <c r="CM207" i="1"/>
  <c r="CM208" i="1"/>
  <c r="CM209" i="1"/>
  <c r="CM210" i="1"/>
  <c r="CM211" i="1"/>
  <c r="CM212" i="1"/>
  <c r="CM213" i="1"/>
  <c r="CM214" i="1"/>
  <c r="CM215" i="1"/>
  <c r="CM216" i="1"/>
  <c r="CM217" i="1"/>
  <c r="CM218" i="1"/>
  <c r="CM219" i="1"/>
  <c r="CM220" i="1"/>
  <c r="CM221" i="1"/>
  <c r="CM222" i="1"/>
  <c r="CM223" i="1"/>
  <c r="CM224" i="1"/>
  <c r="CM225" i="1"/>
  <c r="CM226" i="1"/>
  <c r="CM227" i="1"/>
  <c r="CM228" i="1"/>
  <c r="CM229" i="1"/>
  <c r="CM230" i="1"/>
  <c r="CM231" i="1"/>
  <c r="CM232" i="1"/>
  <c r="CM233" i="1"/>
  <c r="CM234" i="1"/>
  <c r="CM235" i="1"/>
  <c r="CM236" i="1"/>
  <c r="CM237" i="1"/>
  <c r="CM238" i="1"/>
  <c r="CM239" i="1"/>
  <c r="CM240" i="1"/>
  <c r="CM241" i="1"/>
  <c r="CM242" i="1"/>
  <c r="CM243" i="1"/>
  <c r="CM244" i="1"/>
  <c r="CM245" i="1"/>
  <c r="CM246" i="1"/>
  <c r="CM247"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2" i="1"/>
  <c r="CM283" i="1"/>
  <c r="CM284" i="1"/>
  <c r="CM285" i="1"/>
  <c r="CM286" i="1"/>
  <c r="CM287" i="1"/>
  <c r="CM288" i="1"/>
  <c r="CM289" i="1"/>
  <c r="CM290" i="1"/>
  <c r="CM291" i="1"/>
  <c r="CM292" i="1"/>
  <c r="CM293" i="1"/>
  <c r="CM294" i="1"/>
  <c r="CM295" i="1"/>
  <c r="CM296" i="1"/>
  <c r="CM297" i="1"/>
  <c r="CM298" i="1"/>
  <c r="CM299" i="1"/>
  <c r="CM300" i="1"/>
  <c r="CM301"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7"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2" i="1"/>
  <c r="CM353" i="1"/>
  <c r="CM354" i="1"/>
  <c r="CM355" i="1"/>
  <c r="CM356" i="1"/>
  <c r="CM357" i="1"/>
  <c r="CM358" i="1"/>
  <c r="CM359" i="1"/>
  <c r="CM360" i="1"/>
  <c r="CM361" i="1"/>
  <c r="CM362" i="1"/>
  <c r="CM363" i="1"/>
  <c r="CM364" i="1"/>
  <c r="CM365" i="1"/>
  <c r="CM366" i="1"/>
  <c r="CM367" i="1"/>
  <c r="CM368" i="1"/>
  <c r="CM369" i="1"/>
  <c r="CM370" i="1"/>
  <c r="CM371" i="1"/>
  <c r="CM372" i="1"/>
  <c r="CM373" i="1"/>
  <c r="CM374" i="1"/>
  <c r="CM375" i="1"/>
  <c r="CM376" i="1"/>
  <c r="CM377" i="1"/>
  <c r="CM378" i="1"/>
  <c r="CM379" i="1"/>
  <c r="CM380" i="1"/>
  <c r="CM381" i="1"/>
  <c r="CM382" i="1"/>
  <c r="CM383" i="1"/>
  <c r="CM384" i="1"/>
  <c r="CM385" i="1"/>
  <c r="CM386" i="1"/>
  <c r="CM387" i="1"/>
  <c r="CM388" i="1"/>
  <c r="CM389" i="1"/>
  <c r="CM390" i="1"/>
  <c r="CM391" i="1"/>
  <c r="CM392" i="1"/>
  <c r="CM393" i="1"/>
  <c r="CM394" i="1"/>
  <c r="CM395" i="1"/>
  <c r="CM396" i="1"/>
  <c r="CM397" i="1"/>
  <c r="CM398" i="1"/>
  <c r="CM399" i="1"/>
  <c r="CM400" i="1"/>
  <c r="CM401" i="1"/>
  <c r="CM402" i="1"/>
  <c r="CM403" i="1"/>
  <c r="CM404" i="1"/>
  <c r="CM405"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3"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504" i="1"/>
  <c r="CM505" i="1"/>
  <c r="CM506" i="1"/>
  <c r="CM507" i="1"/>
  <c r="CM508" i="1"/>
  <c r="CM509" i="1"/>
  <c r="CM510" i="1"/>
  <c r="CM511" i="1"/>
  <c r="CM512" i="1"/>
  <c r="CM513" i="1"/>
  <c r="CM514" i="1"/>
  <c r="CM515" i="1"/>
  <c r="CM516" i="1"/>
  <c r="CM517" i="1"/>
  <c r="CM518" i="1"/>
  <c r="CM519" i="1"/>
  <c r="CM520" i="1"/>
  <c r="CM521" i="1"/>
  <c r="CM522" i="1"/>
  <c r="CM523" i="1"/>
  <c r="CM524" i="1"/>
  <c r="CM525" i="1"/>
  <c r="CM526" i="1"/>
  <c r="CM527" i="1"/>
  <c r="CM528" i="1"/>
  <c r="CM529" i="1"/>
  <c r="CM530" i="1"/>
  <c r="CM531" i="1"/>
  <c r="CM532" i="1"/>
  <c r="CM533" i="1"/>
  <c r="CM534" i="1"/>
  <c r="CM535" i="1"/>
  <c r="CM536" i="1"/>
  <c r="CM537" i="1"/>
  <c r="CM538" i="1"/>
  <c r="CM539" i="1"/>
  <c r="CM540" i="1"/>
  <c r="CM541" i="1"/>
  <c r="CM542" i="1"/>
  <c r="CM543" i="1"/>
  <c r="CM544" i="1"/>
  <c r="CM545" i="1"/>
  <c r="CM546" i="1"/>
  <c r="CM547" i="1"/>
  <c r="CM548" i="1"/>
  <c r="CM549" i="1"/>
  <c r="CM550" i="1"/>
  <c r="CM551" i="1"/>
  <c r="CM552" i="1"/>
  <c r="CM553" i="1"/>
  <c r="CM554" i="1"/>
  <c r="CM555" i="1"/>
  <c r="CM556" i="1"/>
  <c r="CM557" i="1"/>
  <c r="CM558" i="1"/>
  <c r="CM559" i="1"/>
  <c r="CM560" i="1"/>
  <c r="CM561" i="1"/>
  <c r="CM562" i="1"/>
  <c r="CM563" i="1"/>
  <c r="CM564" i="1"/>
  <c r="CM565" i="1"/>
  <c r="CM566" i="1"/>
  <c r="CM567" i="1"/>
  <c r="CM568" i="1"/>
  <c r="CM569" i="1"/>
  <c r="CM570" i="1"/>
  <c r="CM571" i="1"/>
  <c r="CM572" i="1"/>
  <c r="CM573" i="1"/>
  <c r="CM574" i="1"/>
  <c r="CM575" i="1"/>
  <c r="CM576" i="1"/>
  <c r="CM577" i="1"/>
  <c r="CM578" i="1"/>
  <c r="CM579" i="1"/>
  <c r="CM580" i="1"/>
  <c r="CM581" i="1"/>
  <c r="CM582" i="1"/>
  <c r="CM583" i="1"/>
  <c r="CM584" i="1"/>
  <c r="CM585" i="1"/>
  <c r="CM586" i="1"/>
  <c r="CM587" i="1"/>
  <c r="CM588" i="1"/>
  <c r="CM589" i="1"/>
  <c r="CM590" i="1"/>
  <c r="CM591" i="1"/>
  <c r="CM592" i="1"/>
  <c r="CM593" i="1"/>
  <c r="CM594" i="1"/>
  <c r="CM595" i="1"/>
  <c r="CM596" i="1"/>
  <c r="CM597" i="1"/>
  <c r="CM598" i="1"/>
  <c r="CM599" i="1"/>
  <c r="CM600" i="1"/>
  <c r="CM601" i="1"/>
  <c r="CM602" i="1"/>
  <c r="CM603" i="1"/>
  <c r="CM604" i="1"/>
  <c r="CM605" i="1"/>
  <c r="CM606" i="1"/>
  <c r="CM607" i="1"/>
  <c r="CM608" i="1"/>
  <c r="CM609" i="1"/>
  <c r="CM610" i="1"/>
  <c r="CM611" i="1"/>
  <c r="CM612" i="1"/>
  <c r="CM613" i="1"/>
  <c r="CM614" i="1"/>
  <c r="CM615" i="1"/>
  <c r="CM616" i="1"/>
  <c r="CM617" i="1"/>
  <c r="CM618" i="1"/>
  <c r="CM619" i="1"/>
  <c r="CM620" i="1"/>
  <c r="CM621" i="1"/>
  <c r="CM622" i="1"/>
  <c r="CM623" i="1"/>
  <c r="CM624" i="1"/>
  <c r="CM625" i="1"/>
  <c r="CM626" i="1"/>
  <c r="CM627" i="1"/>
  <c r="CM628" i="1"/>
  <c r="CM629" i="1"/>
  <c r="CM630" i="1"/>
  <c r="CM631" i="1"/>
  <c r="CM632" i="1"/>
  <c r="CM633" i="1"/>
  <c r="CM634" i="1"/>
  <c r="CM635" i="1"/>
  <c r="CM636" i="1"/>
  <c r="CM637" i="1"/>
  <c r="CM638" i="1"/>
  <c r="CM639" i="1"/>
  <c r="CM640" i="1"/>
  <c r="CM641" i="1"/>
  <c r="CM642" i="1"/>
  <c r="CM643" i="1"/>
  <c r="CM644" i="1"/>
  <c r="CM645" i="1"/>
  <c r="CM646" i="1"/>
  <c r="CM647" i="1"/>
  <c r="CM648" i="1"/>
  <c r="CM649" i="1"/>
  <c r="CM650" i="1"/>
  <c r="CM651" i="1"/>
  <c r="CM652" i="1"/>
  <c r="CM653" i="1"/>
  <c r="CM654" i="1"/>
  <c r="CM655" i="1"/>
  <c r="CM656" i="1"/>
  <c r="CM657" i="1"/>
  <c r="CM658" i="1"/>
  <c r="CM659" i="1"/>
  <c r="CM660" i="1"/>
  <c r="CM661" i="1"/>
  <c r="CM662" i="1"/>
  <c r="CM663" i="1"/>
  <c r="CM664" i="1"/>
  <c r="CM665" i="1"/>
  <c r="CM666" i="1"/>
  <c r="CM667" i="1"/>
  <c r="CM668" i="1"/>
  <c r="CM669" i="1"/>
  <c r="CM670" i="1"/>
  <c r="CM671" i="1"/>
  <c r="CM672" i="1"/>
  <c r="CM673" i="1"/>
  <c r="CM674" i="1"/>
  <c r="CM675" i="1"/>
  <c r="CM676" i="1"/>
  <c r="CM677" i="1"/>
  <c r="CM678" i="1"/>
  <c r="CM679" i="1"/>
  <c r="CM680" i="1"/>
  <c r="CM681" i="1"/>
  <c r="CM682" i="1"/>
  <c r="CM683" i="1"/>
  <c r="CM684" i="1"/>
  <c r="CM685" i="1"/>
  <c r="CM686" i="1"/>
  <c r="CM687" i="1"/>
  <c r="CM688" i="1"/>
  <c r="CM689" i="1"/>
  <c r="CM690" i="1"/>
  <c r="CM691" i="1"/>
  <c r="CM692" i="1"/>
  <c r="CM693" i="1"/>
  <c r="CM694" i="1"/>
  <c r="CM695" i="1"/>
  <c r="CM696" i="1"/>
  <c r="CM697" i="1"/>
  <c r="CM698" i="1"/>
  <c r="CM699" i="1"/>
  <c r="CM700" i="1"/>
  <c r="CM701" i="1"/>
  <c r="CM702" i="1"/>
  <c r="CM703" i="1"/>
  <c r="CM704" i="1"/>
  <c r="CM705" i="1"/>
  <c r="CM706" i="1"/>
  <c r="CM707" i="1"/>
  <c r="CM708" i="1"/>
  <c r="CM709" i="1"/>
  <c r="CM710" i="1"/>
  <c r="CM711" i="1"/>
  <c r="CM712" i="1"/>
  <c r="CM713" i="1"/>
  <c r="CM714" i="1"/>
  <c r="CM715" i="1"/>
  <c r="CM716" i="1"/>
  <c r="CM717" i="1"/>
  <c r="CM718" i="1"/>
  <c r="CM719" i="1"/>
  <c r="CM720" i="1"/>
  <c r="CM721" i="1"/>
  <c r="CM722" i="1"/>
  <c r="CM723" i="1"/>
  <c r="CM724" i="1"/>
  <c r="CM725" i="1"/>
  <c r="CM726" i="1"/>
  <c r="CM727" i="1"/>
  <c r="CM728" i="1"/>
  <c r="CM729" i="1"/>
  <c r="CM730" i="1"/>
  <c r="CM731" i="1"/>
  <c r="CM732" i="1"/>
  <c r="CM733" i="1"/>
  <c r="CM734" i="1"/>
  <c r="CM735" i="1"/>
  <c r="CM736" i="1"/>
  <c r="CM737" i="1"/>
  <c r="CM738" i="1"/>
  <c r="CM739" i="1"/>
  <c r="CM740" i="1"/>
  <c r="CM741" i="1"/>
  <c r="CM742" i="1"/>
  <c r="CM743" i="1"/>
  <c r="CM744" i="1"/>
  <c r="CM745" i="1"/>
  <c r="CM746" i="1"/>
  <c r="CM747" i="1"/>
  <c r="CM748" i="1"/>
  <c r="CM749" i="1"/>
  <c r="CM750" i="1"/>
  <c r="CM751" i="1"/>
  <c r="CM752" i="1"/>
  <c r="CM753" i="1"/>
  <c r="CM754" i="1"/>
  <c r="CM755" i="1"/>
  <c r="CM756" i="1"/>
  <c r="CM757" i="1"/>
  <c r="CM758" i="1"/>
  <c r="CM759" i="1"/>
  <c r="CM760" i="1"/>
  <c r="CM761" i="1"/>
  <c r="CM762" i="1"/>
  <c r="CM763" i="1"/>
  <c r="CM764" i="1"/>
  <c r="CM765" i="1"/>
  <c r="CM766" i="1"/>
  <c r="CM767" i="1"/>
  <c r="CM768" i="1"/>
  <c r="CM769" i="1"/>
  <c r="CM770" i="1"/>
  <c r="CM771" i="1"/>
  <c r="CM772" i="1"/>
  <c r="CM773" i="1"/>
  <c r="CM774" i="1"/>
  <c r="CM775" i="1"/>
  <c r="CM776" i="1"/>
  <c r="CM777" i="1"/>
  <c r="CM778" i="1"/>
  <c r="CM779" i="1"/>
  <c r="CM780" i="1"/>
  <c r="CM781" i="1"/>
  <c r="CM782" i="1"/>
  <c r="CM783" i="1"/>
  <c r="CM784" i="1"/>
  <c r="CM785" i="1"/>
  <c r="CM786" i="1"/>
  <c r="CM787" i="1"/>
  <c r="CM788" i="1"/>
  <c r="CM789" i="1"/>
  <c r="CM790" i="1"/>
  <c r="CM791" i="1"/>
  <c r="CM792" i="1"/>
  <c r="CM793" i="1"/>
  <c r="CM794" i="1"/>
  <c r="CM795" i="1"/>
  <c r="CM796" i="1"/>
  <c r="CM797" i="1"/>
  <c r="CM798" i="1"/>
  <c r="CM799" i="1"/>
  <c r="CM800" i="1"/>
  <c r="CM801" i="1"/>
  <c r="CM802" i="1"/>
  <c r="CM803" i="1"/>
  <c r="CM804" i="1"/>
  <c r="CM805" i="1"/>
  <c r="CM806" i="1"/>
  <c r="CM807" i="1"/>
  <c r="CM808" i="1"/>
  <c r="CM809" i="1"/>
  <c r="CM810" i="1"/>
  <c r="CM811" i="1"/>
  <c r="CM812" i="1"/>
  <c r="CM12" i="1"/>
  <c r="CE13" i="1" l="1"/>
  <c r="CF13" i="1"/>
  <c r="CG13" i="1"/>
  <c r="CH13" i="1"/>
  <c r="CI13" i="1"/>
  <c r="CJ13" i="1"/>
  <c r="CL13" i="1"/>
  <c r="CK13" i="1" s="1"/>
  <c r="CE14" i="1"/>
  <c r="CF14" i="1"/>
  <c r="CG14" i="1"/>
  <c r="CH14" i="1"/>
  <c r="CI14" i="1"/>
  <c r="CJ14" i="1"/>
  <c r="CL14" i="1"/>
  <c r="CK14" i="1" s="1"/>
  <c r="CE15" i="1"/>
  <c r="CF15" i="1"/>
  <c r="CG15" i="1"/>
  <c r="CH15" i="1"/>
  <c r="CI15" i="1"/>
  <c r="CJ15" i="1"/>
  <c r="CL15" i="1"/>
  <c r="CK15" i="1" s="1"/>
  <c r="CE16" i="1"/>
  <c r="CF16" i="1"/>
  <c r="CG16" i="1"/>
  <c r="CH16" i="1"/>
  <c r="CI16" i="1"/>
  <c r="CJ16" i="1"/>
  <c r="CL16" i="1"/>
  <c r="CE17" i="1"/>
  <c r="CF17" i="1"/>
  <c r="CG17" i="1"/>
  <c r="CH17" i="1"/>
  <c r="CI17" i="1"/>
  <c r="CJ17" i="1"/>
  <c r="CL17" i="1"/>
  <c r="CK17" i="1" s="1"/>
  <c r="CE18" i="1"/>
  <c r="CF18" i="1"/>
  <c r="CG18" i="1"/>
  <c r="CH18" i="1"/>
  <c r="CI18" i="1"/>
  <c r="CJ18" i="1"/>
  <c r="CL18" i="1"/>
  <c r="CK18" i="1" s="1"/>
  <c r="CE19" i="1"/>
  <c r="CF19" i="1"/>
  <c r="CG19" i="1"/>
  <c r="CH19" i="1"/>
  <c r="CI19" i="1"/>
  <c r="CJ19" i="1"/>
  <c r="CL19" i="1"/>
  <c r="CK19" i="1" s="1"/>
  <c r="CE20" i="1"/>
  <c r="CF20" i="1"/>
  <c r="CG20" i="1"/>
  <c r="CH20" i="1"/>
  <c r="CI20" i="1"/>
  <c r="CJ20" i="1"/>
  <c r="CL20" i="1"/>
  <c r="CE21" i="1"/>
  <c r="CF21" i="1"/>
  <c r="CG21" i="1"/>
  <c r="CH21" i="1"/>
  <c r="CI21" i="1"/>
  <c r="CJ21" i="1"/>
  <c r="CL21" i="1"/>
  <c r="CK21" i="1" s="1"/>
  <c r="CE22" i="1"/>
  <c r="CF22" i="1"/>
  <c r="CG22" i="1"/>
  <c r="CH22" i="1"/>
  <c r="CI22" i="1"/>
  <c r="CJ22" i="1"/>
  <c r="CL22" i="1"/>
  <c r="CK22" i="1" s="1"/>
  <c r="CE23" i="1"/>
  <c r="CF23" i="1"/>
  <c r="CG23" i="1"/>
  <c r="CH23" i="1"/>
  <c r="CI23" i="1"/>
  <c r="CJ23" i="1"/>
  <c r="CL23" i="1"/>
  <c r="CK23" i="1" s="1"/>
  <c r="CE24" i="1"/>
  <c r="CF24" i="1"/>
  <c r="CG24" i="1"/>
  <c r="CH24" i="1"/>
  <c r="CI24" i="1"/>
  <c r="CJ24" i="1"/>
  <c r="CL24" i="1"/>
  <c r="CE25" i="1"/>
  <c r="CF25" i="1"/>
  <c r="CG25" i="1"/>
  <c r="CH25" i="1"/>
  <c r="CI25" i="1"/>
  <c r="CJ25" i="1"/>
  <c r="CL25" i="1"/>
  <c r="CK25" i="1" s="1"/>
  <c r="CE26" i="1"/>
  <c r="CF26" i="1"/>
  <c r="CG26" i="1"/>
  <c r="CH26" i="1"/>
  <c r="CI26" i="1"/>
  <c r="CJ26" i="1"/>
  <c r="CL26" i="1"/>
  <c r="CK26" i="1" s="1"/>
  <c r="CE27" i="1"/>
  <c r="CF27" i="1"/>
  <c r="CG27" i="1"/>
  <c r="CH27" i="1"/>
  <c r="CI27" i="1"/>
  <c r="CJ27" i="1"/>
  <c r="CL27" i="1"/>
  <c r="CK27" i="1" s="1"/>
  <c r="CE28" i="1"/>
  <c r="CF28" i="1"/>
  <c r="CG28" i="1"/>
  <c r="CH28" i="1"/>
  <c r="CI28" i="1"/>
  <c r="CJ28" i="1"/>
  <c r="CL28" i="1"/>
  <c r="CE29" i="1"/>
  <c r="CF29" i="1"/>
  <c r="CG29" i="1"/>
  <c r="CH29" i="1"/>
  <c r="CI29" i="1"/>
  <c r="CJ29" i="1"/>
  <c r="CL29" i="1"/>
  <c r="CK29" i="1" s="1"/>
  <c r="CE30" i="1"/>
  <c r="CF30" i="1"/>
  <c r="CG30" i="1"/>
  <c r="CH30" i="1"/>
  <c r="CI30" i="1"/>
  <c r="CJ30" i="1"/>
  <c r="CL30" i="1"/>
  <c r="CK30" i="1" s="1"/>
  <c r="CE31" i="1"/>
  <c r="CF31" i="1"/>
  <c r="CG31" i="1"/>
  <c r="CH31" i="1"/>
  <c r="CI31" i="1"/>
  <c r="CJ31" i="1"/>
  <c r="CL31" i="1"/>
  <c r="CK31" i="1" s="1"/>
  <c r="CE32" i="1"/>
  <c r="CF32" i="1"/>
  <c r="CG32" i="1"/>
  <c r="CH32" i="1"/>
  <c r="CI32" i="1"/>
  <c r="CJ32" i="1"/>
  <c r="CL32" i="1"/>
  <c r="CE33" i="1"/>
  <c r="CF33" i="1"/>
  <c r="CG33" i="1"/>
  <c r="CH33" i="1"/>
  <c r="CI33" i="1"/>
  <c r="CJ33" i="1"/>
  <c r="CL33" i="1"/>
  <c r="CK33" i="1" s="1"/>
  <c r="CE34" i="1"/>
  <c r="CF34" i="1"/>
  <c r="CG34" i="1"/>
  <c r="CH34" i="1"/>
  <c r="CI34" i="1"/>
  <c r="CJ34" i="1"/>
  <c r="CL34" i="1"/>
  <c r="CK34" i="1" s="1"/>
  <c r="CE35" i="1"/>
  <c r="CF35" i="1"/>
  <c r="CG35" i="1"/>
  <c r="CH35" i="1"/>
  <c r="CI35" i="1"/>
  <c r="CJ35" i="1"/>
  <c r="CL35" i="1"/>
  <c r="CK35" i="1" s="1"/>
  <c r="CE36" i="1"/>
  <c r="CF36" i="1"/>
  <c r="CG36" i="1"/>
  <c r="CH36" i="1"/>
  <c r="CI36" i="1"/>
  <c r="CJ36" i="1"/>
  <c r="CL36" i="1"/>
  <c r="CE37" i="1"/>
  <c r="CF37" i="1"/>
  <c r="CG37" i="1"/>
  <c r="CH37" i="1"/>
  <c r="CI37" i="1"/>
  <c r="CJ37" i="1"/>
  <c r="CL37" i="1"/>
  <c r="CK37" i="1" s="1"/>
  <c r="CE38" i="1"/>
  <c r="CF38" i="1"/>
  <c r="CG38" i="1"/>
  <c r="CH38" i="1"/>
  <c r="CI38" i="1"/>
  <c r="CJ38" i="1"/>
  <c r="CL38" i="1"/>
  <c r="CE39" i="1"/>
  <c r="CF39" i="1"/>
  <c r="CG39" i="1"/>
  <c r="CH39" i="1"/>
  <c r="CI39" i="1"/>
  <c r="CJ39" i="1"/>
  <c r="CL39" i="1"/>
  <c r="CK39" i="1" s="1"/>
  <c r="CE40" i="1"/>
  <c r="CF40" i="1"/>
  <c r="CG40" i="1"/>
  <c r="CH40" i="1"/>
  <c r="CI40" i="1"/>
  <c r="CJ40" i="1"/>
  <c r="CL40" i="1"/>
  <c r="CE41" i="1"/>
  <c r="CF41" i="1"/>
  <c r="CG41" i="1"/>
  <c r="CH41" i="1"/>
  <c r="CI41" i="1"/>
  <c r="CJ41" i="1"/>
  <c r="CL41" i="1"/>
  <c r="CK41" i="1" s="1"/>
  <c r="CE42" i="1"/>
  <c r="CF42" i="1"/>
  <c r="CG42" i="1"/>
  <c r="CH42" i="1"/>
  <c r="CI42" i="1"/>
  <c r="CJ42" i="1"/>
  <c r="CL42" i="1"/>
  <c r="CK42" i="1" s="1"/>
  <c r="CE43" i="1"/>
  <c r="CF43" i="1"/>
  <c r="CG43" i="1"/>
  <c r="CH43" i="1"/>
  <c r="CI43" i="1"/>
  <c r="CJ43" i="1"/>
  <c r="CL43" i="1"/>
  <c r="CK43" i="1" s="1"/>
  <c r="CE44" i="1"/>
  <c r="CF44" i="1"/>
  <c r="CG44" i="1"/>
  <c r="CH44" i="1"/>
  <c r="CI44" i="1"/>
  <c r="CJ44" i="1"/>
  <c r="CL44" i="1"/>
  <c r="CE45" i="1"/>
  <c r="CF45" i="1"/>
  <c r="CG45" i="1"/>
  <c r="CH45" i="1"/>
  <c r="CI45" i="1"/>
  <c r="CJ45" i="1"/>
  <c r="CL45" i="1"/>
  <c r="CK45" i="1" s="1"/>
  <c r="CE46" i="1"/>
  <c r="CF46" i="1"/>
  <c r="CG46" i="1"/>
  <c r="CH46" i="1"/>
  <c r="CI46" i="1"/>
  <c r="CJ46" i="1"/>
  <c r="CL46" i="1"/>
  <c r="CK46" i="1" s="1"/>
  <c r="CE47" i="1"/>
  <c r="CF47" i="1"/>
  <c r="CG47" i="1"/>
  <c r="CH47" i="1"/>
  <c r="CI47" i="1"/>
  <c r="CJ47" i="1"/>
  <c r="CL47" i="1"/>
  <c r="CK47" i="1" s="1"/>
  <c r="CE48" i="1"/>
  <c r="CF48" i="1"/>
  <c r="CG48" i="1"/>
  <c r="CH48" i="1"/>
  <c r="CI48" i="1"/>
  <c r="CJ48" i="1"/>
  <c r="CL48" i="1"/>
  <c r="CE49" i="1"/>
  <c r="CF49" i="1"/>
  <c r="CG49" i="1"/>
  <c r="CH49" i="1"/>
  <c r="CI49" i="1"/>
  <c r="CJ49" i="1"/>
  <c r="CL49" i="1"/>
  <c r="CK49" i="1" s="1"/>
  <c r="CE50" i="1"/>
  <c r="CF50" i="1"/>
  <c r="CG50" i="1"/>
  <c r="CH50" i="1"/>
  <c r="CI50" i="1"/>
  <c r="CJ50" i="1"/>
  <c r="CL50" i="1"/>
  <c r="CK50" i="1" s="1"/>
  <c r="CE51" i="1"/>
  <c r="CF51" i="1"/>
  <c r="CG51" i="1"/>
  <c r="CH51" i="1"/>
  <c r="CI51" i="1"/>
  <c r="CJ51" i="1"/>
  <c r="CL51" i="1"/>
  <c r="CK51" i="1" s="1"/>
  <c r="CE52" i="1"/>
  <c r="CF52" i="1"/>
  <c r="CG52" i="1"/>
  <c r="CH52" i="1"/>
  <c r="CI52" i="1"/>
  <c r="CJ52" i="1"/>
  <c r="CL52" i="1"/>
  <c r="CE53" i="1"/>
  <c r="CF53" i="1"/>
  <c r="CG53" i="1"/>
  <c r="CH53" i="1"/>
  <c r="CI53" i="1"/>
  <c r="CJ53" i="1"/>
  <c r="CL53" i="1"/>
  <c r="CK53" i="1" s="1"/>
  <c r="CE54" i="1"/>
  <c r="CF54" i="1"/>
  <c r="CG54" i="1"/>
  <c r="CH54" i="1"/>
  <c r="CI54" i="1"/>
  <c r="CJ54" i="1"/>
  <c r="CL54" i="1"/>
  <c r="CK54" i="1" s="1"/>
  <c r="CE55" i="1"/>
  <c r="CF55" i="1"/>
  <c r="CG55" i="1"/>
  <c r="CH55" i="1"/>
  <c r="CI55" i="1"/>
  <c r="CJ55" i="1"/>
  <c r="CL55" i="1"/>
  <c r="CK55" i="1" s="1"/>
  <c r="CE56" i="1"/>
  <c r="CF56" i="1"/>
  <c r="CG56" i="1"/>
  <c r="CH56" i="1"/>
  <c r="CI56" i="1"/>
  <c r="CJ56" i="1"/>
  <c r="CL56" i="1"/>
  <c r="CE57" i="1"/>
  <c r="CF57" i="1"/>
  <c r="CG57" i="1"/>
  <c r="CH57" i="1"/>
  <c r="CI57" i="1"/>
  <c r="CJ57" i="1"/>
  <c r="CL57" i="1"/>
  <c r="CK57" i="1" s="1"/>
  <c r="CE58" i="1"/>
  <c r="CF58" i="1"/>
  <c r="CG58" i="1"/>
  <c r="CH58" i="1"/>
  <c r="CI58" i="1"/>
  <c r="CJ58" i="1"/>
  <c r="CL58" i="1"/>
  <c r="CK58" i="1" s="1"/>
  <c r="CE59" i="1"/>
  <c r="CF59" i="1"/>
  <c r="CG59" i="1"/>
  <c r="CH59" i="1"/>
  <c r="CI59" i="1"/>
  <c r="CJ59" i="1"/>
  <c r="CL59" i="1"/>
  <c r="CK59" i="1" s="1"/>
  <c r="CE60" i="1"/>
  <c r="CF60" i="1"/>
  <c r="CG60" i="1"/>
  <c r="CH60" i="1"/>
  <c r="CI60" i="1"/>
  <c r="CJ60" i="1"/>
  <c r="CL60" i="1"/>
  <c r="CE61" i="1"/>
  <c r="CF61" i="1"/>
  <c r="CG61" i="1"/>
  <c r="CH61" i="1"/>
  <c r="CI61" i="1"/>
  <c r="CJ61" i="1"/>
  <c r="CL61" i="1"/>
  <c r="CK61" i="1" s="1"/>
  <c r="CE62" i="1"/>
  <c r="CF62" i="1"/>
  <c r="CG62" i="1"/>
  <c r="CH62" i="1"/>
  <c r="CI62" i="1"/>
  <c r="CJ62" i="1"/>
  <c r="CL62" i="1"/>
  <c r="CK62" i="1" s="1"/>
  <c r="CE63" i="1"/>
  <c r="CF63" i="1"/>
  <c r="CG63" i="1"/>
  <c r="CH63" i="1"/>
  <c r="CI63" i="1"/>
  <c r="CJ63" i="1"/>
  <c r="CL63" i="1"/>
  <c r="CK63" i="1" s="1"/>
  <c r="CE64" i="1"/>
  <c r="CF64" i="1"/>
  <c r="CG64" i="1"/>
  <c r="CH64" i="1"/>
  <c r="CI64" i="1"/>
  <c r="CJ64" i="1"/>
  <c r="CL64" i="1"/>
  <c r="CE65" i="1"/>
  <c r="CF65" i="1"/>
  <c r="CG65" i="1"/>
  <c r="CH65" i="1"/>
  <c r="CI65" i="1"/>
  <c r="CJ65" i="1"/>
  <c r="CL65" i="1"/>
  <c r="CK65" i="1" s="1"/>
  <c r="CE66" i="1"/>
  <c r="CF66" i="1"/>
  <c r="CG66" i="1"/>
  <c r="CH66" i="1"/>
  <c r="CI66" i="1"/>
  <c r="CJ66" i="1"/>
  <c r="CL66" i="1"/>
  <c r="CK66" i="1" s="1"/>
  <c r="CE67" i="1"/>
  <c r="CF67" i="1"/>
  <c r="CG67" i="1"/>
  <c r="CH67" i="1"/>
  <c r="CI67" i="1"/>
  <c r="CJ67" i="1"/>
  <c r="CL67" i="1"/>
  <c r="CK67" i="1" s="1"/>
  <c r="CE68" i="1"/>
  <c r="CF68" i="1"/>
  <c r="CG68" i="1"/>
  <c r="CH68" i="1"/>
  <c r="CI68" i="1"/>
  <c r="CJ68" i="1"/>
  <c r="CL68" i="1"/>
  <c r="CE69" i="1"/>
  <c r="CF69" i="1"/>
  <c r="CG69" i="1"/>
  <c r="CH69" i="1"/>
  <c r="CI69" i="1"/>
  <c r="CJ69" i="1"/>
  <c r="CL69" i="1"/>
  <c r="CK69" i="1" s="1"/>
  <c r="CE70" i="1"/>
  <c r="CF70" i="1"/>
  <c r="CG70" i="1"/>
  <c r="CH70" i="1"/>
  <c r="CI70" i="1"/>
  <c r="CJ70" i="1"/>
  <c r="CL70" i="1"/>
  <c r="CE71" i="1"/>
  <c r="CF71" i="1"/>
  <c r="CG71" i="1"/>
  <c r="CH71" i="1"/>
  <c r="CI71" i="1"/>
  <c r="CJ71" i="1"/>
  <c r="CL71" i="1"/>
  <c r="CK71" i="1" s="1"/>
  <c r="CE72" i="1"/>
  <c r="CF72" i="1"/>
  <c r="CG72" i="1"/>
  <c r="CH72" i="1"/>
  <c r="CI72" i="1"/>
  <c r="CJ72" i="1"/>
  <c r="CL72" i="1"/>
  <c r="CE73" i="1"/>
  <c r="CF73" i="1"/>
  <c r="CG73" i="1"/>
  <c r="CH73" i="1"/>
  <c r="CI73" i="1"/>
  <c r="CJ73" i="1"/>
  <c r="CL73" i="1"/>
  <c r="CK73" i="1" s="1"/>
  <c r="CE74" i="1"/>
  <c r="CF74" i="1"/>
  <c r="CG74" i="1"/>
  <c r="CH74" i="1"/>
  <c r="CI74" i="1"/>
  <c r="CJ74" i="1"/>
  <c r="CL74" i="1"/>
  <c r="CK74" i="1" s="1"/>
  <c r="CE75" i="1"/>
  <c r="CF75" i="1"/>
  <c r="CG75" i="1"/>
  <c r="CH75" i="1"/>
  <c r="CI75" i="1"/>
  <c r="CJ75" i="1"/>
  <c r="CL75" i="1"/>
  <c r="CK75" i="1" s="1"/>
  <c r="CE76" i="1"/>
  <c r="CF76" i="1"/>
  <c r="CG76" i="1"/>
  <c r="CH76" i="1"/>
  <c r="CI76" i="1"/>
  <c r="CJ76" i="1"/>
  <c r="CL76" i="1"/>
  <c r="CE77" i="1"/>
  <c r="CF77" i="1"/>
  <c r="CG77" i="1"/>
  <c r="CH77" i="1"/>
  <c r="CI77" i="1"/>
  <c r="CJ77" i="1"/>
  <c r="CL77" i="1"/>
  <c r="CK77" i="1" s="1"/>
  <c r="CE78" i="1"/>
  <c r="CF78" i="1"/>
  <c r="CG78" i="1"/>
  <c r="CH78" i="1"/>
  <c r="CI78" i="1"/>
  <c r="CJ78" i="1"/>
  <c r="CL78" i="1"/>
  <c r="CK78" i="1" s="1"/>
  <c r="CE79" i="1"/>
  <c r="CF79" i="1"/>
  <c r="CG79" i="1"/>
  <c r="CH79" i="1"/>
  <c r="CI79" i="1"/>
  <c r="CJ79" i="1"/>
  <c r="CL79" i="1"/>
  <c r="CK79" i="1" s="1"/>
  <c r="CE80" i="1"/>
  <c r="CF80" i="1"/>
  <c r="CG80" i="1"/>
  <c r="CH80" i="1"/>
  <c r="CI80" i="1"/>
  <c r="CJ80" i="1"/>
  <c r="CL80" i="1"/>
  <c r="CE81" i="1"/>
  <c r="CF81" i="1"/>
  <c r="CG81" i="1"/>
  <c r="CH81" i="1"/>
  <c r="CI81" i="1"/>
  <c r="CJ81" i="1"/>
  <c r="CL81" i="1"/>
  <c r="CK81" i="1" s="1"/>
  <c r="CE82" i="1"/>
  <c r="CF82" i="1"/>
  <c r="CG82" i="1"/>
  <c r="CH82" i="1"/>
  <c r="CI82" i="1"/>
  <c r="CJ82" i="1"/>
  <c r="CL82" i="1"/>
  <c r="CK82" i="1" s="1"/>
  <c r="CE83" i="1"/>
  <c r="CF83" i="1"/>
  <c r="CG83" i="1"/>
  <c r="CH83" i="1"/>
  <c r="CI83" i="1"/>
  <c r="CJ83" i="1"/>
  <c r="CL83" i="1"/>
  <c r="CK83" i="1" s="1"/>
  <c r="CE84" i="1"/>
  <c r="CF84" i="1"/>
  <c r="CG84" i="1"/>
  <c r="CH84" i="1"/>
  <c r="CI84" i="1"/>
  <c r="CJ84" i="1"/>
  <c r="CL84" i="1"/>
  <c r="CE85" i="1"/>
  <c r="CF85" i="1"/>
  <c r="CG85" i="1"/>
  <c r="CH85" i="1"/>
  <c r="CI85" i="1"/>
  <c r="CJ85" i="1"/>
  <c r="CL85" i="1"/>
  <c r="CK85" i="1" s="1"/>
  <c r="CE86" i="1"/>
  <c r="CF86" i="1"/>
  <c r="CG86" i="1"/>
  <c r="CH86" i="1"/>
  <c r="CI86" i="1"/>
  <c r="CJ86" i="1"/>
  <c r="CL86" i="1"/>
  <c r="CK86" i="1" s="1"/>
  <c r="CE87" i="1"/>
  <c r="CF87" i="1"/>
  <c r="CG87" i="1"/>
  <c r="CH87" i="1"/>
  <c r="CI87" i="1"/>
  <c r="CJ87" i="1"/>
  <c r="CL87" i="1"/>
  <c r="CK87" i="1" s="1"/>
  <c r="CE88" i="1"/>
  <c r="CF88" i="1"/>
  <c r="CG88" i="1"/>
  <c r="CH88" i="1"/>
  <c r="CI88" i="1"/>
  <c r="CJ88" i="1"/>
  <c r="CL88" i="1"/>
  <c r="CE89" i="1"/>
  <c r="CF89" i="1"/>
  <c r="CG89" i="1"/>
  <c r="CH89" i="1"/>
  <c r="CI89" i="1"/>
  <c r="CJ89" i="1"/>
  <c r="CL89" i="1"/>
  <c r="CK89" i="1" s="1"/>
  <c r="CE90" i="1"/>
  <c r="CF90" i="1"/>
  <c r="CG90" i="1"/>
  <c r="CH90" i="1"/>
  <c r="CI90" i="1"/>
  <c r="CJ90" i="1"/>
  <c r="CL90" i="1"/>
  <c r="CK90" i="1" s="1"/>
  <c r="CE91" i="1"/>
  <c r="CF91" i="1"/>
  <c r="CG91" i="1"/>
  <c r="CH91" i="1"/>
  <c r="CI91" i="1"/>
  <c r="CJ91" i="1"/>
  <c r="CL91" i="1"/>
  <c r="CK91" i="1" s="1"/>
  <c r="CE92" i="1"/>
  <c r="CF92" i="1"/>
  <c r="CG92" i="1"/>
  <c r="CH92" i="1"/>
  <c r="CI92" i="1"/>
  <c r="CJ92" i="1"/>
  <c r="CL92" i="1"/>
  <c r="CE93" i="1"/>
  <c r="CF93" i="1"/>
  <c r="CG93" i="1"/>
  <c r="CH93" i="1"/>
  <c r="CI93" i="1"/>
  <c r="CJ93" i="1"/>
  <c r="CL93" i="1"/>
  <c r="CK93" i="1" s="1"/>
  <c r="CE94" i="1"/>
  <c r="CF94" i="1"/>
  <c r="CG94" i="1"/>
  <c r="CH94" i="1"/>
  <c r="CI94" i="1"/>
  <c r="CJ94" i="1"/>
  <c r="CL94" i="1"/>
  <c r="CK94" i="1" s="1"/>
  <c r="CE95" i="1"/>
  <c r="CF95" i="1"/>
  <c r="CG95" i="1"/>
  <c r="CH95" i="1"/>
  <c r="CI95" i="1"/>
  <c r="CJ95" i="1"/>
  <c r="CL95" i="1"/>
  <c r="CK95" i="1" s="1"/>
  <c r="CE96" i="1"/>
  <c r="CF96" i="1"/>
  <c r="CG96" i="1"/>
  <c r="CH96" i="1"/>
  <c r="CI96" i="1"/>
  <c r="CJ96" i="1"/>
  <c r="CL96" i="1"/>
  <c r="CE97" i="1"/>
  <c r="CF97" i="1"/>
  <c r="CG97" i="1"/>
  <c r="CH97" i="1"/>
  <c r="CI97" i="1"/>
  <c r="CJ97" i="1"/>
  <c r="CL97" i="1"/>
  <c r="CK97" i="1" s="1"/>
  <c r="CE98" i="1"/>
  <c r="CF98" i="1"/>
  <c r="CG98" i="1"/>
  <c r="CH98" i="1"/>
  <c r="CI98" i="1"/>
  <c r="CJ98" i="1"/>
  <c r="CL98" i="1"/>
  <c r="CK98" i="1" s="1"/>
  <c r="CE99" i="1"/>
  <c r="CF99" i="1"/>
  <c r="CG99" i="1"/>
  <c r="CH99" i="1"/>
  <c r="CI99" i="1"/>
  <c r="CJ99" i="1"/>
  <c r="CL99" i="1"/>
  <c r="CK99" i="1" s="1"/>
  <c r="CE100" i="1"/>
  <c r="CF100" i="1"/>
  <c r="CG100" i="1"/>
  <c r="CH100" i="1"/>
  <c r="CI100" i="1"/>
  <c r="CJ100" i="1"/>
  <c r="CL100" i="1"/>
  <c r="CE101" i="1"/>
  <c r="CF101" i="1"/>
  <c r="CG101" i="1"/>
  <c r="CH101" i="1"/>
  <c r="CI101" i="1"/>
  <c r="CJ101" i="1"/>
  <c r="CL101" i="1"/>
  <c r="CK101" i="1" s="1"/>
  <c r="CE102" i="1"/>
  <c r="CF102" i="1"/>
  <c r="CG102" i="1"/>
  <c r="CH102" i="1"/>
  <c r="CI102" i="1"/>
  <c r="CJ102" i="1"/>
  <c r="CL102" i="1"/>
  <c r="CE103" i="1"/>
  <c r="CF103" i="1"/>
  <c r="CG103" i="1"/>
  <c r="CH103" i="1"/>
  <c r="CI103" i="1"/>
  <c r="CJ103" i="1"/>
  <c r="CL103" i="1"/>
  <c r="CK103" i="1" s="1"/>
  <c r="CE104" i="1"/>
  <c r="CF104" i="1"/>
  <c r="CG104" i="1"/>
  <c r="CH104" i="1"/>
  <c r="CI104" i="1"/>
  <c r="CJ104" i="1"/>
  <c r="CL104" i="1"/>
  <c r="CE105" i="1"/>
  <c r="CF105" i="1"/>
  <c r="CG105" i="1"/>
  <c r="CH105" i="1"/>
  <c r="CI105" i="1"/>
  <c r="CJ105" i="1"/>
  <c r="CL105" i="1"/>
  <c r="CK105" i="1" s="1"/>
  <c r="CE106" i="1"/>
  <c r="CF106" i="1"/>
  <c r="CG106" i="1"/>
  <c r="CH106" i="1"/>
  <c r="CI106" i="1"/>
  <c r="CJ106" i="1"/>
  <c r="CL106" i="1"/>
  <c r="CK106" i="1" s="1"/>
  <c r="CE107" i="1"/>
  <c r="CF107" i="1"/>
  <c r="CG107" i="1"/>
  <c r="CH107" i="1"/>
  <c r="CI107" i="1"/>
  <c r="CJ107" i="1"/>
  <c r="CL107" i="1"/>
  <c r="CK107" i="1" s="1"/>
  <c r="CE108" i="1"/>
  <c r="CF108" i="1"/>
  <c r="CG108" i="1"/>
  <c r="CH108" i="1"/>
  <c r="CI108" i="1"/>
  <c r="CJ108" i="1"/>
  <c r="CL108" i="1"/>
  <c r="CE109" i="1"/>
  <c r="CF109" i="1"/>
  <c r="CG109" i="1"/>
  <c r="CH109" i="1"/>
  <c r="CI109" i="1"/>
  <c r="CJ109" i="1"/>
  <c r="CL109" i="1"/>
  <c r="CK109" i="1" s="1"/>
  <c r="CE110" i="1"/>
  <c r="CF110" i="1"/>
  <c r="CG110" i="1"/>
  <c r="CH110" i="1"/>
  <c r="CI110" i="1"/>
  <c r="CJ110" i="1"/>
  <c r="CL110" i="1"/>
  <c r="CK110" i="1" s="1"/>
  <c r="CE111" i="1"/>
  <c r="CF111" i="1"/>
  <c r="CG111" i="1"/>
  <c r="CH111" i="1"/>
  <c r="CI111" i="1"/>
  <c r="CJ111" i="1"/>
  <c r="CL111" i="1"/>
  <c r="CK111" i="1" s="1"/>
  <c r="CE112" i="1"/>
  <c r="CF112" i="1"/>
  <c r="CG112" i="1"/>
  <c r="CH112" i="1"/>
  <c r="CI112" i="1"/>
  <c r="CJ112" i="1"/>
  <c r="CL112" i="1"/>
  <c r="CE113" i="1"/>
  <c r="CF113" i="1"/>
  <c r="CG113" i="1"/>
  <c r="CH113" i="1"/>
  <c r="CI113" i="1"/>
  <c r="CJ113" i="1"/>
  <c r="CL113" i="1"/>
  <c r="CK113" i="1" s="1"/>
  <c r="CE114" i="1"/>
  <c r="CF114" i="1"/>
  <c r="CG114" i="1"/>
  <c r="CH114" i="1"/>
  <c r="CI114" i="1"/>
  <c r="CJ114" i="1"/>
  <c r="CL114" i="1"/>
  <c r="CK114" i="1" s="1"/>
  <c r="CE115" i="1"/>
  <c r="CF115" i="1"/>
  <c r="CG115" i="1"/>
  <c r="CH115" i="1"/>
  <c r="CI115" i="1"/>
  <c r="CJ115" i="1"/>
  <c r="CL115" i="1"/>
  <c r="CK115" i="1" s="1"/>
  <c r="CE116" i="1"/>
  <c r="CF116" i="1"/>
  <c r="CG116" i="1"/>
  <c r="CH116" i="1"/>
  <c r="CI116" i="1"/>
  <c r="CJ116" i="1"/>
  <c r="CL116" i="1"/>
  <c r="CE117" i="1"/>
  <c r="CF117" i="1"/>
  <c r="CG117" i="1"/>
  <c r="CH117" i="1"/>
  <c r="CI117" i="1"/>
  <c r="CJ117" i="1"/>
  <c r="CL117" i="1"/>
  <c r="CK117" i="1" s="1"/>
  <c r="CE118" i="1"/>
  <c r="CF118" i="1"/>
  <c r="CG118" i="1"/>
  <c r="CH118" i="1"/>
  <c r="CI118" i="1"/>
  <c r="CJ118" i="1"/>
  <c r="CL118" i="1"/>
  <c r="CK118" i="1" s="1"/>
  <c r="CE119" i="1"/>
  <c r="CF119" i="1"/>
  <c r="CG119" i="1"/>
  <c r="CH119" i="1"/>
  <c r="CI119" i="1"/>
  <c r="CJ119" i="1"/>
  <c r="CL119" i="1"/>
  <c r="CK119" i="1" s="1"/>
  <c r="CE120" i="1"/>
  <c r="CF120" i="1"/>
  <c r="CG120" i="1"/>
  <c r="CH120" i="1"/>
  <c r="CI120" i="1"/>
  <c r="CJ120" i="1"/>
  <c r="CL120" i="1"/>
  <c r="CE121" i="1"/>
  <c r="CF121" i="1"/>
  <c r="CG121" i="1"/>
  <c r="CH121" i="1"/>
  <c r="CI121" i="1"/>
  <c r="CJ121" i="1"/>
  <c r="CL121" i="1"/>
  <c r="CK121" i="1" s="1"/>
  <c r="CE122" i="1"/>
  <c r="CF122" i="1"/>
  <c r="CG122" i="1"/>
  <c r="CH122" i="1"/>
  <c r="CI122" i="1"/>
  <c r="CJ122" i="1"/>
  <c r="CL122" i="1"/>
  <c r="CK122" i="1" s="1"/>
  <c r="CE123" i="1"/>
  <c r="CF123" i="1"/>
  <c r="CG123" i="1"/>
  <c r="CH123" i="1"/>
  <c r="CI123" i="1"/>
  <c r="CJ123" i="1"/>
  <c r="CL123" i="1"/>
  <c r="CK123" i="1" s="1"/>
  <c r="CE124" i="1"/>
  <c r="CF124" i="1"/>
  <c r="CG124" i="1"/>
  <c r="CH124" i="1"/>
  <c r="CI124" i="1"/>
  <c r="CJ124" i="1"/>
  <c r="CL124" i="1"/>
  <c r="CE125" i="1"/>
  <c r="CF125" i="1"/>
  <c r="CG125" i="1"/>
  <c r="CH125" i="1"/>
  <c r="CI125" i="1"/>
  <c r="CJ125" i="1"/>
  <c r="CL125" i="1"/>
  <c r="CK125" i="1" s="1"/>
  <c r="CE126" i="1"/>
  <c r="CF126" i="1"/>
  <c r="CG126" i="1"/>
  <c r="CH126" i="1"/>
  <c r="CI126" i="1"/>
  <c r="CJ126" i="1"/>
  <c r="CL126" i="1"/>
  <c r="CK126" i="1" s="1"/>
  <c r="CE127" i="1"/>
  <c r="CF127" i="1"/>
  <c r="CG127" i="1"/>
  <c r="CH127" i="1"/>
  <c r="CI127" i="1"/>
  <c r="CJ127" i="1"/>
  <c r="CL127" i="1"/>
  <c r="CK127" i="1" s="1"/>
  <c r="CE128" i="1"/>
  <c r="CF128" i="1"/>
  <c r="CG128" i="1"/>
  <c r="CH128" i="1"/>
  <c r="CI128" i="1"/>
  <c r="CJ128" i="1"/>
  <c r="CL128" i="1"/>
  <c r="CE129" i="1"/>
  <c r="CF129" i="1"/>
  <c r="CG129" i="1"/>
  <c r="CH129" i="1"/>
  <c r="CI129" i="1"/>
  <c r="CJ129" i="1"/>
  <c r="CL129" i="1"/>
  <c r="CK129" i="1" s="1"/>
  <c r="CE130" i="1"/>
  <c r="CF130" i="1"/>
  <c r="CG130" i="1"/>
  <c r="CH130" i="1"/>
  <c r="CI130" i="1"/>
  <c r="CJ130" i="1"/>
  <c r="CL130" i="1"/>
  <c r="CK130" i="1" s="1"/>
  <c r="CE131" i="1"/>
  <c r="CF131" i="1"/>
  <c r="CG131" i="1"/>
  <c r="CH131" i="1"/>
  <c r="CI131" i="1"/>
  <c r="CJ131" i="1"/>
  <c r="CL131" i="1"/>
  <c r="CK131" i="1" s="1"/>
  <c r="CE132" i="1"/>
  <c r="CF132" i="1"/>
  <c r="CG132" i="1"/>
  <c r="CH132" i="1"/>
  <c r="CI132" i="1"/>
  <c r="CJ132" i="1"/>
  <c r="CL132" i="1"/>
  <c r="CE133" i="1"/>
  <c r="CF133" i="1"/>
  <c r="CG133" i="1"/>
  <c r="CH133" i="1"/>
  <c r="CI133" i="1"/>
  <c r="CJ133" i="1"/>
  <c r="CL133" i="1"/>
  <c r="CK133" i="1" s="1"/>
  <c r="CE134" i="1"/>
  <c r="CF134" i="1"/>
  <c r="CG134" i="1"/>
  <c r="CH134" i="1"/>
  <c r="CI134" i="1"/>
  <c r="CJ134" i="1"/>
  <c r="CL134" i="1"/>
  <c r="CK134" i="1" s="1"/>
  <c r="CE135" i="1"/>
  <c r="CF135" i="1"/>
  <c r="CG135" i="1"/>
  <c r="CH135" i="1"/>
  <c r="CI135" i="1"/>
  <c r="CJ135" i="1"/>
  <c r="CL135" i="1"/>
  <c r="CK135" i="1" s="1"/>
  <c r="CE136" i="1"/>
  <c r="CF136" i="1"/>
  <c r="CG136" i="1"/>
  <c r="CH136" i="1"/>
  <c r="CI136" i="1"/>
  <c r="CJ136" i="1"/>
  <c r="CL136" i="1"/>
  <c r="CE137" i="1"/>
  <c r="CF137" i="1"/>
  <c r="CG137" i="1"/>
  <c r="CH137" i="1"/>
  <c r="CI137" i="1"/>
  <c r="CJ137" i="1"/>
  <c r="CL137" i="1"/>
  <c r="CK137" i="1" s="1"/>
  <c r="CE138" i="1"/>
  <c r="CF138" i="1"/>
  <c r="CG138" i="1"/>
  <c r="CH138" i="1"/>
  <c r="CI138" i="1"/>
  <c r="CJ138" i="1"/>
  <c r="CL138" i="1"/>
  <c r="CK138" i="1" s="1"/>
  <c r="CE139" i="1"/>
  <c r="CF139" i="1"/>
  <c r="CG139" i="1"/>
  <c r="CH139" i="1"/>
  <c r="CI139" i="1"/>
  <c r="CJ139" i="1"/>
  <c r="CL139" i="1"/>
  <c r="CK139" i="1" s="1"/>
  <c r="CE140" i="1"/>
  <c r="CF140" i="1"/>
  <c r="CG140" i="1"/>
  <c r="CH140" i="1"/>
  <c r="CI140" i="1"/>
  <c r="CJ140" i="1"/>
  <c r="CL140" i="1"/>
  <c r="CE141" i="1"/>
  <c r="CF141" i="1"/>
  <c r="CG141" i="1"/>
  <c r="CH141" i="1"/>
  <c r="CI141" i="1"/>
  <c r="CJ141" i="1"/>
  <c r="CL141" i="1"/>
  <c r="CK141" i="1" s="1"/>
  <c r="CE142" i="1"/>
  <c r="CF142" i="1"/>
  <c r="CG142" i="1"/>
  <c r="CH142" i="1"/>
  <c r="CI142" i="1"/>
  <c r="CJ142" i="1"/>
  <c r="CL142" i="1"/>
  <c r="CK142" i="1" s="1"/>
  <c r="CE143" i="1"/>
  <c r="CF143" i="1"/>
  <c r="CG143" i="1"/>
  <c r="CH143" i="1"/>
  <c r="CI143" i="1"/>
  <c r="CJ143" i="1"/>
  <c r="CL143" i="1"/>
  <c r="CK143" i="1" s="1"/>
  <c r="CE144" i="1"/>
  <c r="CF144" i="1"/>
  <c r="CG144" i="1"/>
  <c r="CH144" i="1"/>
  <c r="CI144" i="1"/>
  <c r="CJ144" i="1"/>
  <c r="CL144" i="1"/>
  <c r="CE145" i="1"/>
  <c r="CF145" i="1"/>
  <c r="CG145" i="1"/>
  <c r="CH145" i="1"/>
  <c r="CI145" i="1"/>
  <c r="CJ145" i="1"/>
  <c r="CL145" i="1"/>
  <c r="CK145" i="1" s="1"/>
  <c r="CE146" i="1"/>
  <c r="CF146" i="1"/>
  <c r="CG146" i="1"/>
  <c r="CH146" i="1"/>
  <c r="CI146" i="1"/>
  <c r="CJ146" i="1"/>
  <c r="CL146" i="1"/>
  <c r="CK146" i="1" s="1"/>
  <c r="CE147" i="1"/>
  <c r="CF147" i="1"/>
  <c r="CG147" i="1"/>
  <c r="CH147" i="1"/>
  <c r="CI147" i="1"/>
  <c r="CJ147" i="1"/>
  <c r="CL147" i="1"/>
  <c r="CK147" i="1" s="1"/>
  <c r="CE148" i="1"/>
  <c r="CF148" i="1"/>
  <c r="CG148" i="1"/>
  <c r="CH148" i="1"/>
  <c r="CI148" i="1"/>
  <c r="CJ148" i="1"/>
  <c r="CL148" i="1"/>
  <c r="CE149" i="1"/>
  <c r="CF149" i="1"/>
  <c r="CG149" i="1"/>
  <c r="CH149" i="1"/>
  <c r="CI149" i="1"/>
  <c r="CJ149" i="1"/>
  <c r="CL149" i="1"/>
  <c r="CK149" i="1" s="1"/>
  <c r="CE150" i="1"/>
  <c r="CF150" i="1"/>
  <c r="CG150" i="1"/>
  <c r="CH150" i="1"/>
  <c r="CI150" i="1"/>
  <c r="CJ150" i="1"/>
  <c r="CL150" i="1"/>
  <c r="CK150" i="1" s="1"/>
  <c r="CE151" i="1"/>
  <c r="CF151" i="1"/>
  <c r="CG151" i="1"/>
  <c r="CH151" i="1"/>
  <c r="CI151" i="1"/>
  <c r="CJ151" i="1"/>
  <c r="CL151" i="1"/>
  <c r="CK151" i="1" s="1"/>
  <c r="CE152" i="1"/>
  <c r="CF152" i="1"/>
  <c r="CG152" i="1"/>
  <c r="CH152" i="1"/>
  <c r="CI152" i="1"/>
  <c r="CJ152" i="1"/>
  <c r="CL152" i="1"/>
  <c r="CE153" i="1"/>
  <c r="CF153" i="1"/>
  <c r="CG153" i="1"/>
  <c r="CH153" i="1"/>
  <c r="CI153" i="1"/>
  <c r="CJ153" i="1"/>
  <c r="CL153" i="1"/>
  <c r="CK153" i="1" s="1"/>
  <c r="CE154" i="1"/>
  <c r="CF154" i="1"/>
  <c r="CG154" i="1"/>
  <c r="CH154" i="1"/>
  <c r="CI154" i="1"/>
  <c r="CJ154" i="1"/>
  <c r="CL154" i="1"/>
  <c r="CK154" i="1" s="1"/>
  <c r="CE155" i="1"/>
  <c r="CF155" i="1"/>
  <c r="CG155" i="1"/>
  <c r="CH155" i="1"/>
  <c r="CI155" i="1"/>
  <c r="CJ155" i="1"/>
  <c r="CL155" i="1"/>
  <c r="CK155" i="1" s="1"/>
  <c r="CE156" i="1"/>
  <c r="CF156" i="1"/>
  <c r="CG156" i="1"/>
  <c r="CH156" i="1"/>
  <c r="CI156" i="1"/>
  <c r="CJ156" i="1"/>
  <c r="CL156" i="1"/>
  <c r="CE157" i="1"/>
  <c r="CF157" i="1"/>
  <c r="CG157" i="1"/>
  <c r="CH157" i="1"/>
  <c r="CI157" i="1"/>
  <c r="CJ157" i="1"/>
  <c r="CL157" i="1"/>
  <c r="CK157" i="1" s="1"/>
  <c r="CE158" i="1"/>
  <c r="CF158" i="1"/>
  <c r="CG158" i="1"/>
  <c r="CH158" i="1"/>
  <c r="CI158" i="1"/>
  <c r="CJ158" i="1"/>
  <c r="CL158" i="1"/>
  <c r="CK158" i="1" s="1"/>
  <c r="CE159" i="1"/>
  <c r="CF159" i="1"/>
  <c r="CG159" i="1"/>
  <c r="CH159" i="1"/>
  <c r="CI159" i="1"/>
  <c r="CJ159" i="1"/>
  <c r="CL159" i="1"/>
  <c r="CK159" i="1" s="1"/>
  <c r="CE160" i="1"/>
  <c r="CF160" i="1"/>
  <c r="CG160" i="1"/>
  <c r="CH160" i="1"/>
  <c r="CI160" i="1"/>
  <c r="CJ160" i="1"/>
  <c r="CL160" i="1"/>
  <c r="CE161" i="1"/>
  <c r="CF161" i="1"/>
  <c r="CG161" i="1"/>
  <c r="CH161" i="1"/>
  <c r="CI161" i="1"/>
  <c r="CJ161" i="1"/>
  <c r="CL161" i="1"/>
  <c r="CK161" i="1" s="1"/>
  <c r="CE162" i="1"/>
  <c r="CF162" i="1"/>
  <c r="CG162" i="1"/>
  <c r="CH162" i="1"/>
  <c r="CI162" i="1"/>
  <c r="CJ162" i="1"/>
  <c r="CL162" i="1"/>
  <c r="CK162" i="1" s="1"/>
  <c r="CE163" i="1"/>
  <c r="CF163" i="1"/>
  <c r="CG163" i="1"/>
  <c r="CH163" i="1"/>
  <c r="CI163" i="1"/>
  <c r="CJ163" i="1"/>
  <c r="CL163" i="1"/>
  <c r="CK163" i="1" s="1"/>
  <c r="CE164" i="1"/>
  <c r="CF164" i="1"/>
  <c r="CG164" i="1"/>
  <c r="CH164" i="1"/>
  <c r="CI164" i="1"/>
  <c r="CJ164" i="1"/>
  <c r="CL164" i="1"/>
  <c r="CE165" i="1"/>
  <c r="CF165" i="1"/>
  <c r="CG165" i="1"/>
  <c r="CH165" i="1"/>
  <c r="CI165" i="1"/>
  <c r="CJ165" i="1"/>
  <c r="CL165" i="1"/>
  <c r="CK165" i="1" s="1"/>
  <c r="CE166" i="1"/>
  <c r="CF166" i="1"/>
  <c r="CG166" i="1"/>
  <c r="CH166" i="1"/>
  <c r="CI166" i="1"/>
  <c r="CJ166" i="1"/>
  <c r="CL166" i="1"/>
  <c r="CK166" i="1" s="1"/>
  <c r="CE167" i="1"/>
  <c r="CF167" i="1"/>
  <c r="CG167" i="1"/>
  <c r="CH167" i="1"/>
  <c r="CI167" i="1"/>
  <c r="CJ167" i="1"/>
  <c r="CL167" i="1"/>
  <c r="CK167" i="1" s="1"/>
  <c r="CE168" i="1"/>
  <c r="CF168" i="1"/>
  <c r="CG168" i="1"/>
  <c r="CH168" i="1"/>
  <c r="CI168" i="1"/>
  <c r="CJ168" i="1"/>
  <c r="CL168" i="1"/>
  <c r="CE169" i="1"/>
  <c r="CF169" i="1"/>
  <c r="CG169" i="1"/>
  <c r="CH169" i="1"/>
  <c r="CI169" i="1"/>
  <c r="CJ169" i="1"/>
  <c r="CL169" i="1"/>
  <c r="CK169" i="1" s="1"/>
  <c r="CE170" i="1"/>
  <c r="CF170" i="1"/>
  <c r="CG170" i="1"/>
  <c r="CH170" i="1"/>
  <c r="CI170" i="1"/>
  <c r="CJ170" i="1"/>
  <c r="CL170" i="1"/>
  <c r="CK170" i="1" s="1"/>
  <c r="CE171" i="1"/>
  <c r="CF171" i="1"/>
  <c r="CG171" i="1"/>
  <c r="CH171" i="1"/>
  <c r="CI171" i="1"/>
  <c r="CJ171" i="1"/>
  <c r="CL171" i="1"/>
  <c r="CK171" i="1" s="1"/>
  <c r="CE172" i="1"/>
  <c r="CF172" i="1"/>
  <c r="CG172" i="1"/>
  <c r="CH172" i="1"/>
  <c r="CI172" i="1"/>
  <c r="CJ172" i="1"/>
  <c r="CL172" i="1"/>
  <c r="CE173" i="1"/>
  <c r="CF173" i="1"/>
  <c r="CG173" i="1"/>
  <c r="CH173" i="1"/>
  <c r="CI173" i="1"/>
  <c r="CJ173" i="1"/>
  <c r="CL173" i="1"/>
  <c r="CK173" i="1" s="1"/>
  <c r="CE174" i="1"/>
  <c r="CF174" i="1"/>
  <c r="CG174" i="1"/>
  <c r="CH174" i="1"/>
  <c r="CI174" i="1"/>
  <c r="CJ174" i="1"/>
  <c r="CL174" i="1"/>
  <c r="CK174" i="1" s="1"/>
  <c r="CE175" i="1"/>
  <c r="CF175" i="1"/>
  <c r="CG175" i="1"/>
  <c r="CH175" i="1"/>
  <c r="CI175" i="1"/>
  <c r="CJ175" i="1"/>
  <c r="CL175" i="1"/>
  <c r="CK175" i="1" s="1"/>
  <c r="CE176" i="1"/>
  <c r="CF176" i="1"/>
  <c r="CG176" i="1"/>
  <c r="CH176" i="1"/>
  <c r="CI176" i="1"/>
  <c r="CJ176" i="1"/>
  <c r="CL176" i="1"/>
  <c r="CE177" i="1"/>
  <c r="CF177" i="1"/>
  <c r="CG177" i="1"/>
  <c r="CH177" i="1"/>
  <c r="CI177" i="1"/>
  <c r="CJ177" i="1"/>
  <c r="CL177" i="1"/>
  <c r="CK177" i="1" s="1"/>
  <c r="CE178" i="1"/>
  <c r="CF178" i="1"/>
  <c r="CG178" i="1"/>
  <c r="CH178" i="1"/>
  <c r="CI178" i="1"/>
  <c r="CJ178" i="1"/>
  <c r="CL178" i="1"/>
  <c r="CK178" i="1" s="1"/>
  <c r="CE179" i="1"/>
  <c r="CF179" i="1"/>
  <c r="CG179" i="1"/>
  <c r="CH179" i="1"/>
  <c r="CI179" i="1"/>
  <c r="CJ179" i="1"/>
  <c r="CL179" i="1"/>
  <c r="CK179" i="1" s="1"/>
  <c r="CE180" i="1"/>
  <c r="CF180" i="1"/>
  <c r="CG180" i="1"/>
  <c r="CH180" i="1"/>
  <c r="CI180" i="1"/>
  <c r="CJ180" i="1"/>
  <c r="CL180" i="1"/>
  <c r="CE181" i="1"/>
  <c r="CF181" i="1"/>
  <c r="CG181" i="1"/>
  <c r="CH181" i="1"/>
  <c r="CI181" i="1"/>
  <c r="CJ181" i="1"/>
  <c r="CL181" i="1"/>
  <c r="CK181" i="1" s="1"/>
  <c r="CE182" i="1"/>
  <c r="CF182" i="1"/>
  <c r="CG182" i="1"/>
  <c r="CH182" i="1"/>
  <c r="CI182" i="1"/>
  <c r="CJ182" i="1"/>
  <c r="CL182" i="1"/>
  <c r="CK182" i="1" s="1"/>
  <c r="CE183" i="1"/>
  <c r="CF183" i="1"/>
  <c r="CG183" i="1"/>
  <c r="CH183" i="1"/>
  <c r="CI183" i="1"/>
  <c r="CJ183" i="1"/>
  <c r="CL183" i="1"/>
  <c r="CK183" i="1" s="1"/>
  <c r="CE184" i="1"/>
  <c r="CF184" i="1"/>
  <c r="CG184" i="1"/>
  <c r="CH184" i="1"/>
  <c r="CI184" i="1"/>
  <c r="CJ184" i="1"/>
  <c r="CL184" i="1"/>
  <c r="CE185" i="1"/>
  <c r="CF185" i="1"/>
  <c r="CG185" i="1"/>
  <c r="CH185" i="1"/>
  <c r="CI185" i="1"/>
  <c r="CJ185" i="1"/>
  <c r="CL185" i="1"/>
  <c r="CK185" i="1" s="1"/>
  <c r="CE186" i="1"/>
  <c r="CF186" i="1"/>
  <c r="CG186" i="1"/>
  <c r="CH186" i="1"/>
  <c r="CI186" i="1"/>
  <c r="CJ186" i="1"/>
  <c r="CL186" i="1"/>
  <c r="CK186" i="1" s="1"/>
  <c r="CE187" i="1"/>
  <c r="CF187" i="1"/>
  <c r="CG187" i="1"/>
  <c r="CH187" i="1"/>
  <c r="CI187" i="1"/>
  <c r="CJ187" i="1"/>
  <c r="CL187" i="1"/>
  <c r="CK187" i="1" s="1"/>
  <c r="CE188" i="1"/>
  <c r="CF188" i="1"/>
  <c r="CG188" i="1"/>
  <c r="CH188" i="1"/>
  <c r="CI188" i="1"/>
  <c r="CJ188" i="1"/>
  <c r="CL188" i="1"/>
  <c r="CE189" i="1"/>
  <c r="CF189" i="1"/>
  <c r="CG189" i="1"/>
  <c r="CH189" i="1"/>
  <c r="CI189" i="1"/>
  <c r="CJ189" i="1"/>
  <c r="CL189" i="1"/>
  <c r="CK189" i="1" s="1"/>
  <c r="CE190" i="1"/>
  <c r="CF190" i="1"/>
  <c r="CG190" i="1"/>
  <c r="CH190" i="1"/>
  <c r="CI190" i="1"/>
  <c r="CJ190" i="1"/>
  <c r="CL190" i="1"/>
  <c r="CK190" i="1" s="1"/>
  <c r="CE191" i="1"/>
  <c r="CF191" i="1"/>
  <c r="CG191" i="1"/>
  <c r="CH191" i="1"/>
  <c r="CI191" i="1"/>
  <c r="CJ191" i="1"/>
  <c r="CL191" i="1"/>
  <c r="CK191" i="1" s="1"/>
  <c r="CE192" i="1"/>
  <c r="CF192" i="1"/>
  <c r="CG192" i="1"/>
  <c r="CH192" i="1"/>
  <c r="CI192" i="1"/>
  <c r="CJ192" i="1"/>
  <c r="CL192" i="1"/>
  <c r="CE193" i="1"/>
  <c r="CF193" i="1"/>
  <c r="CG193" i="1"/>
  <c r="CH193" i="1"/>
  <c r="CI193" i="1"/>
  <c r="CJ193" i="1"/>
  <c r="CL193" i="1"/>
  <c r="CK193" i="1" s="1"/>
  <c r="CE194" i="1"/>
  <c r="CF194" i="1"/>
  <c r="CG194" i="1"/>
  <c r="CH194" i="1"/>
  <c r="CI194" i="1"/>
  <c r="CJ194" i="1"/>
  <c r="CL194" i="1"/>
  <c r="CK194" i="1" s="1"/>
  <c r="CE195" i="1"/>
  <c r="CF195" i="1"/>
  <c r="CG195" i="1"/>
  <c r="CH195" i="1"/>
  <c r="CI195" i="1"/>
  <c r="CJ195" i="1"/>
  <c r="CL195" i="1"/>
  <c r="CK195" i="1" s="1"/>
  <c r="CE196" i="1"/>
  <c r="CF196" i="1"/>
  <c r="CG196" i="1"/>
  <c r="CH196" i="1"/>
  <c r="CI196" i="1"/>
  <c r="CJ196" i="1"/>
  <c r="CL196" i="1"/>
  <c r="CE197" i="1"/>
  <c r="CF197" i="1"/>
  <c r="CG197" i="1"/>
  <c r="CH197" i="1"/>
  <c r="CI197" i="1"/>
  <c r="CJ197" i="1"/>
  <c r="CL197" i="1"/>
  <c r="CK197" i="1" s="1"/>
  <c r="CE198" i="1"/>
  <c r="CF198" i="1"/>
  <c r="CG198" i="1"/>
  <c r="CH198" i="1"/>
  <c r="CI198" i="1"/>
  <c r="CJ198" i="1"/>
  <c r="CL198" i="1"/>
  <c r="CK198" i="1" s="1"/>
  <c r="CE199" i="1"/>
  <c r="CF199" i="1"/>
  <c r="CG199" i="1"/>
  <c r="CH199" i="1"/>
  <c r="CI199" i="1"/>
  <c r="CJ199" i="1"/>
  <c r="CL199" i="1"/>
  <c r="CK199" i="1" s="1"/>
  <c r="CE200" i="1"/>
  <c r="CF200" i="1"/>
  <c r="CG200" i="1"/>
  <c r="CH200" i="1"/>
  <c r="CI200" i="1"/>
  <c r="CJ200" i="1"/>
  <c r="CL200" i="1"/>
  <c r="CE201" i="1"/>
  <c r="CF201" i="1"/>
  <c r="CG201" i="1"/>
  <c r="CH201" i="1"/>
  <c r="CI201" i="1"/>
  <c r="CJ201" i="1"/>
  <c r="CL201" i="1"/>
  <c r="CK201" i="1" s="1"/>
  <c r="CE202" i="1"/>
  <c r="CF202" i="1"/>
  <c r="CG202" i="1"/>
  <c r="CH202" i="1"/>
  <c r="CI202" i="1"/>
  <c r="CJ202" i="1"/>
  <c r="CL202" i="1"/>
  <c r="CK202" i="1" s="1"/>
  <c r="CE203" i="1"/>
  <c r="CF203" i="1"/>
  <c r="CG203" i="1"/>
  <c r="CH203" i="1"/>
  <c r="CI203" i="1"/>
  <c r="CJ203" i="1"/>
  <c r="CL203" i="1"/>
  <c r="CK203" i="1" s="1"/>
  <c r="CE204" i="1"/>
  <c r="CF204" i="1"/>
  <c r="CG204" i="1"/>
  <c r="CH204" i="1"/>
  <c r="CI204" i="1"/>
  <c r="CJ204" i="1"/>
  <c r="CL204" i="1"/>
  <c r="CE205" i="1"/>
  <c r="CF205" i="1"/>
  <c r="CG205" i="1"/>
  <c r="CH205" i="1"/>
  <c r="CI205" i="1"/>
  <c r="CJ205" i="1"/>
  <c r="CL205" i="1"/>
  <c r="CK205" i="1" s="1"/>
  <c r="CE206" i="1"/>
  <c r="CF206" i="1"/>
  <c r="CG206" i="1"/>
  <c r="CH206" i="1"/>
  <c r="CI206" i="1"/>
  <c r="CJ206" i="1"/>
  <c r="CL206" i="1"/>
  <c r="CK206" i="1" s="1"/>
  <c r="CE207" i="1"/>
  <c r="CF207" i="1"/>
  <c r="CG207" i="1"/>
  <c r="CH207" i="1"/>
  <c r="CI207" i="1"/>
  <c r="CJ207" i="1"/>
  <c r="CL207" i="1"/>
  <c r="CK207" i="1" s="1"/>
  <c r="CE208" i="1"/>
  <c r="CF208" i="1"/>
  <c r="CG208" i="1"/>
  <c r="CH208" i="1"/>
  <c r="CI208" i="1"/>
  <c r="CJ208" i="1"/>
  <c r="CL208" i="1"/>
  <c r="CE209" i="1"/>
  <c r="CF209" i="1"/>
  <c r="CG209" i="1"/>
  <c r="CH209" i="1"/>
  <c r="CI209" i="1"/>
  <c r="CJ209" i="1"/>
  <c r="CL209" i="1"/>
  <c r="CK209" i="1" s="1"/>
  <c r="CE210" i="1"/>
  <c r="CF210" i="1"/>
  <c r="CG210" i="1"/>
  <c r="CH210" i="1"/>
  <c r="CI210" i="1"/>
  <c r="CJ210" i="1"/>
  <c r="CL210" i="1"/>
  <c r="CK210" i="1" s="1"/>
  <c r="CE211" i="1"/>
  <c r="CF211" i="1"/>
  <c r="CG211" i="1"/>
  <c r="CH211" i="1"/>
  <c r="CI211" i="1"/>
  <c r="CJ211" i="1"/>
  <c r="CL211" i="1"/>
  <c r="CK211" i="1" s="1"/>
  <c r="CE212" i="1"/>
  <c r="CF212" i="1"/>
  <c r="CG212" i="1"/>
  <c r="CH212" i="1"/>
  <c r="CI212" i="1"/>
  <c r="CJ212" i="1"/>
  <c r="CL212" i="1"/>
  <c r="CE213" i="1"/>
  <c r="CF213" i="1"/>
  <c r="CG213" i="1"/>
  <c r="CH213" i="1"/>
  <c r="CI213" i="1"/>
  <c r="CJ213" i="1"/>
  <c r="CL213" i="1"/>
  <c r="CK213" i="1" s="1"/>
  <c r="CE214" i="1"/>
  <c r="CF214" i="1"/>
  <c r="CG214" i="1"/>
  <c r="CH214" i="1"/>
  <c r="CI214" i="1"/>
  <c r="CJ214" i="1"/>
  <c r="CL214" i="1"/>
  <c r="CK214" i="1" s="1"/>
  <c r="CE215" i="1"/>
  <c r="CF215" i="1"/>
  <c r="CG215" i="1"/>
  <c r="CH215" i="1"/>
  <c r="CI215" i="1"/>
  <c r="CJ215" i="1"/>
  <c r="CL215" i="1"/>
  <c r="CK215" i="1" s="1"/>
  <c r="CE216" i="1"/>
  <c r="CF216" i="1"/>
  <c r="CG216" i="1"/>
  <c r="CH216" i="1"/>
  <c r="CI216" i="1"/>
  <c r="CJ216" i="1"/>
  <c r="CL216" i="1"/>
  <c r="CE217" i="1"/>
  <c r="CF217" i="1"/>
  <c r="CG217" i="1"/>
  <c r="CH217" i="1"/>
  <c r="CI217" i="1"/>
  <c r="CJ217" i="1"/>
  <c r="CL217" i="1"/>
  <c r="CK217" i="1" s="1"/>
  <c r="CE218" i="1"/>
  <c r="CF218" i="1"/>
  <c r="CG218" i="1"/>
  <c r="CH218" i="1"/>
  <c r="CI218" i="1"/>
  <c r="CJ218" i="1"/>
  <c r="CL218" i="1"/>
  <c r="CK218" i="1" s="1"/>
  <c r="CE219" i="1"/>
  <c r="CF219" i="1"/>
  <c r="CG219" i="1"/>
  <c r="CH219" i="1"/>
  <c r="CI219" i="1"/>
  <c r="CJ219" i="1"/>
  <c r="CL219" i="1"/>
  <c r="CK219" i="1" s="1"/>
  <c r="CE220" i="1"/>
  <c r="CF220" i="1"/>
  <c r="CG220" i="1"/>
  <c r="CH220" i="1"/>
  <c r="CI220" i="1"/>
  <c r="CJ220" i="1"/>
  <c r="CL220" i="1"/>
  <c r="CE221" i="1"/>
  <c r="CF221" i="1"/>
  <c r="CG221" i="1"/>
  <c r="CH221" i="1"/>
  <c r="CI221" i="1"/>
  <c r="CJ221" i="1"/>
  <c r="CL221" i="1"/>
  <c r="CK221" i="1" s="1"/>
  <c r="CE222" i="1"/>
  <c r="CF222" i="1"/>
  <c r="CG222" i="1"/>
  <c r="CH222" i="1"/>
  <c r="CI222" i="1"/>
  <c r="CJ222" i="1"/>
  <c r="CL222" i="1"/>
  <c r="CK222" i="1" s="1"/>
  <c r="CE223" i="1"/>
  <c r="CF223" i="1"/>
  <c r="CG223" i="1"/>
  <c r="CH223" i="1"/>
  <c r="CI223" i="1"/>
  <c r="CJ223" i="1"/>
  <c r="CL223" i="1"/>
  <c r="CK223" i="1" s="1"/>
  <c r="CE224" i="1"/>
  <c r="CF224" i="1"/>
  <c r="CG224" i="1"/>
  <c r="CH224" i="1"/>
  <c r="CI224" i="1"/>
  <c r="CJ224" i="1"/>
  <c r="CL224" i="1"/>
  <c r="CE225" i="1"/>
  <c r="CF225" i="1"/>
  <c r="CG225" i="1"/>
  <c r="CH225" i="1"/>
  <c r="CI225" i="1"/>
  <c r="CJ225" i="1"/>
  <c r="CL225" i="1"/>
  <c r="CK225" i="1" s="1"/>
  <c r="CE226" i="1"/>
  <c r="CF226" i="1"/>
  <c r="CG226" i="1"/>
  <c r="CH226" i="1"/>
  <c r="CI226" i="1"/>
  <c r="CJ226" i="1"/>
  <c r="CL226" i="1"/>
  <c r="CK226" i="1" s="1"/>
  <c r="CE227" i="1"/>
  <c r="CF227" i="1"/>
  <c r="CG227" i="1"/>
  <c r="CH227" i="1"/>
  <c r="CI227" i="1"/>
  <c r="CJ227" i="1"/>
  <c r="CL227" i="1"/>
  <c r="CK227" i="1" s="1"/>
  <c r="CE228" i="1"/>
  <c r="CF228" i="1"/>
  <c r="CG228" i="1"/>
  <c r="CH228" i="1"/>
  <c r="CI228" i="1"/>
  <c r="CJ228" i="1"/>
  <c r="CL228" i="1"/>
  <c r="CE229" i="1"/>
  <c r="CF229" i="1"/>
  <c r="CG229" i="1"/>
  <c r="CH229" i="1"/>
  <c r="CI229" i="1"/>
  <c r="CJ229" i="1"/>
  <c r="CL229" i="1"/>
  <c r="CK229" i="1" s="1"/>
  <c r="CE230" i="1"/>
  <c r="CF230" i="1"/>
  <c r="CG230" i="1"/>
  <c r="CH230" i="1"/>
  <c r="CI230" i="1"/>
  <c r="CJ230" i="1"/>
  <c r="CL230" i="1"/>
  <c r="CK230" i="1" s="1"/>
  <c r="CE231" i="1"/>
  <c r="CF231" i="1"/>
  <c r="CG231" i="1"/>
  <c r="CH231" i="1"/>
  <c r="CI231" i="1"/>
  <c r="CJ231" i="1"/>
  <c r="CL231" i="1"/>
  <c r="CK231" i="1" s="1"/>
  <c r="CE232" i="1"/>
  <c r="CF232" i="1"/>
  <c r="CG232" i="1"/>
  <c r="CH232" i="1"/>
  <c r="CI232" i="1"/>
  <c r="CJ232" i="1"/>
  <c r="CL232" i="1"/>
  <c r="CE233" i="1"/>
  <c r="CF233" i="1"/>
  <c r="CG233" i="1"/>
  <c r="CH233" i="1"/>
  <c r="CI233" i="1"/>
  <c r="CJ233" i="1"/>
  <c r="CL233" i="1"/>
  <c r="CK233" i="1" s="1"/>
  <c r="CE234" i="1"/>
  <c r="CF234" i="1"/>
  <c r="CG234" i="1"/>
  <c r="CH234" i="1"/>
  <c r="CI234" i="1"/>
  <c r="CJ234" i="1"/>
  <c r="CL234" i="1"/>
  <c r="CK234" i="1" s="1"/>
  <c r="CE235" i="1"/>
  <c r="CF235" i="1"/>
  <c r="CG235" i="1"/>
  <c r="CH235" i="1"/>
  <c r="CI235" i="1"/>
  <c r="CJ235" i="1"/>
  <c r="CL235" i="1"/>
  <c r="CK235" i="1" s="1"/>
  <c r="CE236" i="1"/>
  <c r="CF236" i="1"/>
  <c r="CG236" i="1"/>
  <c r="CH236" i="1"/>
  <c r="CI236" i="1"/>
  <c r="CJ236" i="1"/>
  <c r="CL236" i="1"/>
  <c r="CE237" i="1"/>
  <c r="CF237" i="1"/>
  <c r="CG237" i="1"/>
  <c r="CH237" i="1"/>
  <c r="CI237" i="1"/>
  <c r="CJ237" i="1"/>
  <c r="CL237" i="1"/>
  <c r="CK237" i="1" s="1"/>
  <c r="CE238" i="1"/>
  <c r="CF238" i="1"/>
  <c r="CG238" i="1"/>
  <c r="CH238" i="1"/>
  <c r="CI238" i="1"/>
  <c r="CJ238" i="1"/>
  <c r="CL238" i="1"/>
  <c r="CK238" i="1" s="1"/>
  <c r="CE239" i="1"/>
  <c r="CF239" i="1"/>
  <c r="CG239" i="1"/>
  <c r="CH239" i="1"/>
  <c r="CI239" i="1"/>
  <c r="CJ239" i="1"/>
  <c r="CL239" i="1"/>
  <c r="CK239" i="1" s="1"/>
  <c r="CE240" i="1"/>
  <c r="CF240" i="1"/>
  <c r="CG240" i="1"/>
  <c r="CH240" i="1"/>
  <c r="CI240" i="1"/>
  <c r="CJ240" i="1"/>
  <c r="CL240" i="1"/>
  <c r="CE241" i="1"/>
  <c r="CF241" i="1"/>
  <c r="CG241" i="1"/>
  <c r="CH241" i="1"/>
  <c r="CI241" i="1"/>
  <c r="CJ241" i="1"/>
  <c r="CL241" i="1"/>
  <c r="CK241" i="1" s="1"/>
  <c r="CE242" i="1"/>
  <c r="CF242" i="1"/>
  <c r="CG242" i="1"/>
  <c r="CH242" i="1"/>
  <c r="CI242" i="1"/>
  <c r="CJ242" i="1"/>
  <c r="CL242" i="1"/>
  <c r="CK242" i="1" s="1"/>
  <c r="CE243" i="1"/>
  <c r="CF243" i="1"/>
  <c r="CG243" i="1"/>
  <c r="CH243" i="1"/>
  <c r="CI243" i="1"/>
  <c r="CJ243" i="1"/>
  <c r="CL243" i="1"/>
  <c r="CK243" i="1" s="1"/>
  <c r="CE244" i="1"/>
  <c r="CF244" i="1"/>
  <c r="CG244" i="1"/>
  <c r="CH244" i="1"/>
  <c r="CI244" i="1"/>
  <c r="CJ244" i="1"/>
  <c r="CL244" i="1"/>
  <c r="CE245" i="1"/>
  <c r="CF245" i="1"/>
  <c r="CG245" i="1"/>
  <c r="CH245" i="1"/>
  <c r="CI245" i="1"/>
  <c r="CJ245" i="1"/>
  <c r="CL245" i="1"/>
  <c r="CK245" i="1" s="1"/>
  <c r="CE246" i="1"/>
  <c r="CF246" i="1"/>
  <c r="CG246" i="1"/>
  <c r="CH246" i="1"/>
  <c r="CI246" i="1"/>
  <c r="CJ246" i="1"/>
  <c r="CL246" i="1"/>
  <c r="CK246" i="1" s="1"/>
  <c r="CE247" i="1"/>
  <c r="CF247" i="1"/>
  <c r="CG247" i="1"/>
  <c r="CH247" i="1"/>
  <c r="CI247" i="1"/>
  <c r="CJ247" i="1"/>
  <c r="CL247" i="1"/>
  <c r="CK247" i="1" s="1"/>
  <c r="CE248" i="1"/>
  <c r="CF248" i="1"/>
  <c r="CG248" i="1"/>
  <c r="CH248" i="1"/>
  <c r="CI248" i="1"/>
  <c r="CJ248" i="1"/>
  <c r="CL248" i="1"/>
  <c r="CE249" i="1"/>
  <c r="CF249" i="1"/>
  <c r="CG249" i="1"/>
  <c r="CH249" i="1"/>
  <c r="CI249" i="1"/>
  <c r="CJ249" i="1"/>
  <c r="CL249" i="1"/>
  <c r="CK249" i="1" s="1"/>
  <c r="CE250" i="1"/>
  <c r="CF250" i="1"/>
  <c r="CG250" i="1"/>
  <c r="CH250" i="1"/>
  <c r="CI250" i="1"/>
  <c r="CJ250" i="1"/>
  <c r="CL250" i="1"/>
  <c r="CK250" i="1" s="1"/>
  <c r="CE251" i="1"/>
  <c r="CF251" i="1"/>
  <c r="CG251" i="1"/>
  <c r="CH251" i="1"/>
  <c r="CI251" i="1"/>
  <c r="CJ251" i="1"/>
  <c r="CL251" i="1"/>
  <c r="CK251" i="1" s="1"/>
  <c r="CE252" i="1"/>
  <c r="CF252" i="1"/>
  <c r="CG252" i="1"/>
  <c r="CH252" i="1"/>
  <c r="CI252" i="1"/>
  <c r="CJ252" i="1"/>
  <c r="CL252" i="1"/>
  <c r="CE253" i="1"/>
  <c r="CF253" i="1"/>
  <c r="CG253" i="1"/>
  <c r="CH253" i="1"/>
  <c r="CI253" i="1"/>
  <c r="CJ253" i="1"/>
  <c r="CL253" i="1"/>
  <c r="CK253" i="1" s="1"/>
  <c r="CE254" i="1"/>
  <c r="CF254" i="1"/>
  <c r="CG254" i="1"/>
  <c r="CH254" i="1"/>
  <c r="CI254" i="1"/>
  <c r="CJ254" i="1"/>
  <c r="CL254" i="1"/>
  <c r="CK254" i="1" s="1"/>
  <c r="CE255" i="1"/>
  <c r="CF255" i="1"/>
  <c r="CG255" i="1"/>
  <c r="CH255" i="1"/>
  <c r="CI255" i="1"/>
  <c r="CJ255" i="1"/>
  <c r="CL255" i="1"/>
  <c r="CK255" i="1" s="1"/>
  <c r="CE256" i="1"/>
  <c r="CF256" i="1"/>
  <c r="CG256" i="1"/>
  <c r="CH256" i="1"/>
  <c r="CI256" i="1"/>
  <c r="CJ256" i="1"/>
  <c r="CL256" i="1"/>
  <c r="CE257" i="1"/>
  <c r="CF257" i="1"/>
  <c r="CG257" i="1"/>
  <c r="CH257" i="1"/>
  <c r="CI257" i="1"/>
  <c r="CJ257" i="1"/>
  <c r="CL257" i="1"/>
  <c r="CK257" i="1" s="1"/>
  <c r="CE258" i="1"/>
  <c r="CF258" i="1"/>
  <c r="CG258" i="1"/>
  <c r="CH258" i="1"/>
  <c r="CI258" i="1"/>
  <c r="CJ258" i="1"/>
  <c r="CL258" i="1"/>
  <c r="CK258" i="1" s="1"/>
  <c r="CE259" i="1"/>
  <c r="CF259" i="1"/>
  <c r="CG259" i="1"/>
  <c r="CH259" i="1"/>
  <c r="CI259" i="1"/>
  <c r="CJ259" i="1"/>
  <c r="CL259" i="1"/>
  <c r="CK259" i="1" s="1"/>
  <c r="CE260" i="1"/>
  <c r="CF260" i="1"/>
  <c r="CG260" i="1"/>
  <c r="CH260" i="1"/>
  <c r="CI260" i="1"/>
  <c r="CJ260" i="1"/>
  <c r="CL260" i="1"/>
  <c r="CE261" i="1"/>
  <c r="CF261" i="1"/>
  <c r="CG261" i="1"/>
  <c r="CH261" i="1"/>
  <c r="CI261" i="1"/>
  <c r="CJ261" i="1"/>
  <c r="CL261" i="1"/>
  <c r="CK261" i="1" s="1"/>
  <c r="CE262" i="1"/>
  <c r="CF262" i="1"/>
  <c r="CG262" i="1"/>
  <c r="CH262" i="1"/>
  <c r="CI262" i="1"/>
  <c r="CJ262" i="1"/>
  <c r="CL262" i="1"/>
  <c r="CK262" i="1" s="1"/>
  <c r="CE263" i="1"/>
  <c r="CF263" i="1"/>
  <c r="CG263" i="1"/>
  <c r="CH263" i="1"/>
  <c r="CI263" i="1"/>
  <c r="CJ263" i="1"/>
  <c r="CL263" i="1"/>
  <c r="CK263" i="1" s="1"/>
  <c r="CE264" i="1"/>
  <c r="CF264" i="1"/>
  <c r="CG264" i="1"/>
  <c r="CH264" i="1"/>
  <c r="CI264" i="1"/>
  <c r="CJ264" i="1"/>
  <c r="CL264" i="1"/>
  <c r="CE265" i="1"/>
  <c r="CF265" i="1"/>
  <c r="CG265" i="1"/>
  <c r="CH265" i="1"/>
  <c r="CI265" i="1"/>
  <c r="CJ265" i="1"/>
  <c r="CL265" i="1"/>
  <c r="CK265" i="1" s="1"/>
  <c r="CE266" i="1"/>
  <c r="CF266" i="1"/>
  <c r="CG266" i="1"/>
  <c r="CH266" i="1"/>
  <c r="CI266" i="1"/>
  <c r="CJ266" i="1"/>
  <c r="CL266" i="1"/>
  <c r="CK266" i="1" s="1"/>
  <c r="CE267" i="1"/>
  <c r="CF267" i="1"/>
  <c r="CG267" i="1"/>
  <c r="CH267" i="1"/>
  <c r="CI267" i="1"/>
  <c r="CJ267" i="1"/>
  <c r="CL267" i="1"/>
  <c r="CK267" i="1" s="1"/>
  <c r="CE268" i="1"/>
  <c r="CF268" i="1"/>
  <c r="CG268" i="1"/>
  <c r="CH268" i="1"/>
  <c r="CI268" i="1"/>
  <c r="CJ268" i="1"/>
  <c r="CL268" i="1"/>
  <c r="CE269" i="1"/>
  <c r="CF269" i="1"/>
  <c r="CG269" i="1"/>
  <c r="CH269" i="1"/>
  <c r="CI269" i="1"/>
  <c r="CJ269" i="1"/>
  <c r="CL269" i="1"/>
  <c r="CK269" i="1" s="1"/>
  <c r="CE270" i="1"/>
  <c r="CF270" i="1"/>
  <c r="CG270" i="1"/>
  <c r="CH270" i="1"/>
  <c r="CI270" i="1"/>
  <c r="CJ270" i="1"/>
  <c r="CL270" i="1"/>
  <c r="CK270" i="1" s="1"/>
  <c r="CE271" i="1"/>
  <c r="CF271" i="1"/>
  <c r="CG271" i="1"/>
  <c r="CH271" i="1"/>
  <c r="CI271" i="1"/>
  <c r="CJ271" i="1"/>
  <c r="CL271" i="1"/>
  <c r="CK271" i="1" s="1"/>
  <c r="CE272" i="1"/>
  <c r="CF272" i="1"/>
  <c r="CG272" i="1"/>
  <c r="CH272" i="1"/>
  <c r="CI272" i="1"/>
  <c r="CJ272" i="1"/>
  <c r="CL272" i="1"/>
  <c r="CE273" i="1"/>
  <c r="CF273" i="1"/>
  <c r="CG273" i="1"/>
  <c r="CH273" i="1"/>
  <c r="CI273" i="1"/>
  <c r="CJ273" i="1"/>
  <c r="CL273" i="1"/>
  <c r="CK273" i="1" s="1"/>
  <c r="CE274" i="1"/>
  <c r="CF274" i="1"/>
  <c r="CG274" i="1"/>
  <c r="CH274" i="1"/>
  <c r="CI274" i="1"/>
  <c r="CJ274" i="1"/>
  <c r="CL274" i="1"/>
  <c r="CK274" i="1" s="1"/>
  <c r="CE275" i="1"/>
  <c r="CF275" i="1"/>
  <c r="CG275" i="1"/>
  <c r="CH275" i="1"/>
  <c r="CI275" i="1"/>
  <c r="CJ275" i="1"/>
  <c r="CL275" i="1"/>
  <c r="CK275" i="1" s="1"/>
  <c r="CE276" i="1"/>
  <c r="CF276" i="1"/>
  <c r="CG276" i="1"/>
  <c r="CH276" i="1"/>
  <c r="CI276" i="1"/>
  <c r="CJ276" i="1"/>
  <c r="CL276" i="1"/>
  <c r="CE277" i="1"/>
  <c r="CF277" i="1"/>
  <c r="CG277" i="1"/>
  <c r="CH277" i="1"/>
  <c r="CI277" i="1"/>
  <c r="CJ277" i="1"/>
  <c r="CL277" i="1"/>
  <c r="CK277" i="1" s="1"/>
  <c r="CE278" i="1"/>
  <c r="CF278" i="1"/>
  <c r="CG278" i="1"/>
  <c r="CH278" i="1"/>
  <c r="CI278" i="1"/>
  <c r="CJ278" i="1"/>
  <c r="CL278" i="1"/>
  <c r="CK278" i="1" s="1"/>
  <c r="CE279" i="1"/>
  <c r="CF279" i="1"/>
  <c r="CG279" i="1"/>
  <c r="CH279" i="1"/>
  <c r="CI279" i="1"/>
  <c r="CJ279" i="1"/>
  <c r="CL279" i="1"/>
  <c r="CK279" i="1" s="1"/>
  <c r="CE280" i="1"/>
  <c r="CF280" i="1"/>
  <c r="CG280" i="1"/>
  <c r="CH280" i="1"/>
  <c r="CI280" i="1"/>
  <c r="CJ280" i="1"/>
  <c r="CL280" i="1"/>
  <c r="CE281" i="1"/>
  <c r="CF281" i="1"/>
  <c r="CG281" i="1"/>
  <c r="CH281" i="1"/>
  <c r="CI281" i="1"/>
  <c r="CJ281" i="1"/>
  <c r="CL281" i="1"/>
  <c r="CK281" i="1" s="1"/>
  <c r="CE282" i="1"/>
  <c r="CF282" i="1"/>
  <c r="CG282" i="1"/>
  <c r="CH282" i="1"/>
  <c r="CI282" i="1"/>
  <c r="CJ282" i="1"/>
  <c r="CL282" i="1"/>
  <c r="CK282" i="1" s="1"/>
  <c r="CE283" i="1"/>
  <c r="CF283" i="1"/>
  <c r="CG283" i="1"/>
  <c r="CH283" i="1"/>
  <c r="CI283" i="1"/>
  <c r="CJ283" i="1"/>
  <c r="CL283" i="1"/>
  <c r="CK283" i="1" s="1"/>
  <c r="CE284" i="1"/>
  <c r="CF284" i="1"/>
  <c r="CG284" i="1"/>
  <c r="CH284" i="1"/>
  <c r="CI284" i="1"/>
  <c r="CJ284" i="1"/>
  <c r="CL284" i="1"/>
  <c r="CE285" i="1"/>
  <c r="CF285" i="1"/>
  <c r="CG285" i="1"/>
  <c r="CH285" i="1"/>
  <c r="CI285" i="1"/>
  <c r="CJ285" i="1"/>
  <c r="CL285" i="1"/>
  <c r="CK285" i="1" s="1"/>
  <c r="CE286" i="1"/>
  <c r="CF286" i="1"/>
  <c r="CG286" i="1"/>
  <c r="CH286" i="1"/>
  <c r="CI286" i="1"/>
  <c r="CJ286" i="1"/>
  <c r="CL286" i="1"/>
  <c r="CK286" i="1" s="1"/>
  <c r="CE287" i="1"/>
  <c r="CF287" i="1"/>
  <c r="CG287" i="1"/>
  <c r="CH287" i="1"/>
  <c r="CI287" i="1"/>
  <c r="CJ287" i="1"/>
  <c r="CL287" i="1"/>
  <c r="CK287" i="1" s="1"/>
  <c r="CE288" i="1"/>
  <c r="CF288" i="1"/>
  <c r="CG288" i="1"/>
  <c r="CH288" i="1"/>
  <c r="CI288" i="1"/>
  <c r="CJ288" i="1"/>
  <c r="CL288" i="1"/>
  <c r="CE289" i="1"/>
  <c r="CF289" i="1"/>
  <c r="CG289" i="1"/>
  <c r="CH289" i="1"/>
  <c r="CI289" i="1"/>
  <c r="CJ289" i="1"/>
  <c r="CL289" i="1"/>
  <c r="CK289" i="1" s="1"/>
  <c r="CE290" i="1"/>
  <c r="CF290" i="1"/>
  <c r="CG290" i="1"/>
  <c r="CH290" i="1"/>
  <c r="CI290" i="1"/>
  <c r="CJ290" i="1"/>
  <c r="CL290" i="1"/>
  <c r="CK290" i="1" s="1"/>
  <c r="CE291" i="1"/>
  <c r="CF291" i="1"/>
  <c r="CG291" i="1"/>
  <c r="CH291" i="1"/>
  <c r="CI291" i="1"/>
  <c r="CJ291" i="1"/>
  <c r="CL291" i="1"/>
  <c r="CK291" i="1" s="1"/>
  <c r="CE292" i="1"/>
  <c r="CF292" i="1"/>
  <c r="CG292" i="1"/>
  <c r="CH292" i="1"/>
  <c r="CI292" i="1"/>
  <c r="CJ292" i="1"/>
  <c r="CL292" i="1"/>
  <c r="CE293" i="1"/>
  <c r="CF293" i="1"/>
  <c r="CG293" i="1"/>
  <c r="CH293" i="1"/>
  <c r="CI293" i="1"/>
  <c r="CJ293" i="1"/>
  <c r="CL293" i="1"/>
  <c r="CK293" i="1" s="1"/>
  <c r="CE294" i="1"/>
  <c r="CF294" i="1"/>
  <c r="CG294" i="1"/>
  <c r="CH294" i="1"/>
  <c r="CI294" i="1"/>
  <c r="CJ294" i="1"/>
  <c r="CL294" i="1"/>
  <c r="CK294" i="1" s="1"/>
  <c r="CE295" i="1"/>
  <c r="CF295" i="1"/>
  <c r="CG295" i="1"/>
  <c r="CH295" i="1"/>
  <c r="CI295" i="1"/>
  <c r="CJ295" i="1"/>
  <c r="CL295" i="1"/>
  <c r="CE296" i="1"/>
  <c r="CF296" i="1"/>
  <c r="CG296" i="1"/>
  <c r="CH296" i="1"/>
  <c r="CI296" i="1"/>
  <c r="CJ296" i="1"/>
  <c r="CL296" i="1"/>
  <c r="CK296" i="1" s="1"/>
  <c r="CE297" i="1"/>
  <c r="CF297" i="1"/>
  <c r="CG297" i="1"/>
  <c r="CH297" i="1"/>
  <c r="CI297" i="1"/>
  <c r="CJ297" i="1"/>
  <c r="CL297" i="1"/>
  <c r="CK297" i="1" s="1"/>
  <c r="CE298" i="1"/>
  <c r="CF298" i="1"/>
  <c r="CG298" i="1"/>
  <c r="CH298" i="1"/>
  <c r="CI298" i="1"/>
  <c r="CJ298" i="1"/>
  <c r="CL298" i="1"/>
  <c r="CK298" i="1" s="1"/>
  <c r="CE299" i="1"/>
  <c r="CF299" i="1"/>
  <c r="CG299" i="1"/>
  <c r="CH299" i="1"/>
  <c r="CI299" i="1"/>
  <c r="CJ299" i="1"/>
  <c r="CL299" i="1"/>
  <c r="CK299" i="1" s="1"/>
  <c r="CE300" i="1"/>
  <c r="CF300" i="1"/>
  <c r="CG300" i="1"/>
  <c r="CH300" i="1"/>
  <c r="CI300" i="1"/>
  <c r="CJ300" i="1"/>
  <c r="CL300" i="1"/>
  <c r="CE301" i="1"/>
  <c r="CF301" i="1"/>
  <c r="CG301" i="1"/>
  <c r="CH301" i="1"/>
  <c r="CI301" i="1"/>
  <c r="CJ301" i="1"/>
  <c r="CL301" i="1"/>
  <c r="CK301" i="1" s="1"/>
  <c r="CE302" i="1"/>
  <c r="CF302" i="1"/>
  <c r="CG302" i="1"/>
  <c r="CH302" i="1"/>
  <c r="CI302" i="1"/>
  <c r="CJ302" i="1"/>
  <c r="CL302" i="1"/>
  <c r="CK302" i="1" s="1"/>
  <c r="CE303" i="1"/>
  <c r="CF303" i="1"/>
  <c r="CG303" i="1"/>
  <c r="CH303" i="1"/>
  <c r="CI303" i="1"/>
  <c r="CJ303" i="1"/>
  <c r="CL303" i="1"/>
  <c r="CE304" i="1"/>
  <c r="CF304" i="1"/>
  <c r="CG304" i="1"/>
  <c r="CH304" i="1"/>
  <c r="CI304" i="1"/>
  <c r="CJ304" i="1"/>
  <c r="CL304" i="1"/>
  <c r="CK304" i="1" s="1"/>
  <c r="CE305" i="1"/>
  <c r="CF305" i="1"/>
  <c r="CG305" i="1"/>
  <c r="CH305" i="1"/>
  <c r="CI305" i="1"/>
  <c r="CJ305" i="1"/>
  <c r="CL305" i="1"/>
  <c r="CK305" i="1" s="1"/>
  <c r="CE306" i="1"/>
  <c r="CF306" i="1"/>
  <c r="CG306" i="1"/>
  <c r="CH306" i="1"/>
  <c r="CI306" i="1"/>
  <c r="CJ306" i="1"/>
  <c r="CL306" i="1"/>
  <c r="CK306" i="1" s="1"/>
  <c r="CE307" i="1"/>
  <c r="CF307" i="1"/>
  <c r="CG307" i="1"/>
  <c r="CH307" i="1"/>
  <c r="CI307" i="1"/>
  <c r="CJ307" i="1"/>
  <c r="CL307" i="1"/>
  <c r="CK307" i="1" s="1"/>
  <c r="CE308" i="1"/>
  <c r="CF308" i="1"/>
  <c r="CG308" i="1"/>
  <c r="CH308" i="1"/>
  <c r="CI308" i="1"/>
  <c r="CJ308" i="1"/>
  <c r="CL308" i="1"/>
  <c r="CE309" i="1"/>
  <c r="CF309" i="1"/>
  <c r="CG309" i="1"/>
  <c r="CH309" i="1"/>
  <c r="CI309" i="1"/>
  <c r="CJ309" i="1"/>
  <c r="CL309" i="1"/>
  <c r="CE310" i="1"/>
  <c r="CF310" i="1"/>
  <c r="CG310" i="1"/>
  <c r="CH310" i="1"/>
  <c r="CI310" i="1"/>
  <c r="CJ310" i="1"/>
  <c r="CL310" i="1"/>
  <c r="CK310" i="1" s="1"/>
  <c r="CE311" i="1"/>
  <c r="CF311" i="1"/>
  <c r="CG311" i="1"/>
  <c r="CH311" i="1"/>
  <c r="CI311" i="1"/>
  <c r="CJ311" i="1"/>
  <c r="CL311" i="1"/>
  <c r="CE312" i="1"/>
  <c r="CF312" i="1"/>
  <c r="CG312" i="1"/>
  <c r="CH312" i="1"/>
  <c r="CI312" i="1"/>
  <c r="CJ312" i="1"/>
  <c r="CL312" i="1"/>
  <c r="CK312" i="1" s="1"/>
  <c r="CE313" i="1"/>
  <c r="CF313" i="1"/>
  <c r="CG313" i="1"/>
  <c r="CH313" i="1"/>
  <c r="CI313" i="1"/>
  <c r="CJ313" i="1"/>
  <c r="CL313" i="1"/>
  <c r="CK313" i="1" s="1"/>
  <c r="CE314" i="1"/>
  <c r="CF314" i="1"/>
  <c r="CG314" i="1"/>
  <c r="CH314" i="1"/>
  <c r="CI314" i="1"/>
  <c r="CJ314" i="1"/>
  <c r="CL314" i="1"/>
  <c r="CK314" i="1" s="1"/>
  <c r="CE315" i="1"/>
  <c r="CF315" i="1"/>
  <c r="CG315" i="1"/>
  <c r="CH315" i="1"/>
  <c r="CI315" i="1"/>
  <c r="CJ315" i="1"/>
  <c r="CL315" i="1"/>
  <c r="CK315" i="1" s="1"/>
  <c r="CE316" i="1"/>
  <c r="CF316" i="1"/>
  <c r="CG316" i="1"/>
  <c r="CH316" i="1"/>
  <c r="CI316" i="1"/>
  <c r="CJ316" i="1"/>
  <c r="CL316" i="1"/>
  <c r="CE317" i="1"/>
  <c r="CF317" i="1"/>
  <c r="CG317" i="1"/>
  <c r="CH317" i="1"/>
  <c r="CI317" i="1"/>
  <c r="CJ317" i="1"/>
  <c r="CL317" i="1"/>
  <c r="CK317" i="1" s="1"/>
  <c r="CE318" i="1"/>
  <c r="CF318" i="1"/>
  <c r="CG318" i="1"/>
  <c r="CH318" i="1"/>
  <c r="CI318" i="1"/>
  <c r="CJ318" i="1"/>
  <c r="CL318" i="1"/>
  <c r="CK318" i="1" s="1"/>
  <c r="CE319" i="1"/>
  <c r="CF319" i="1"/>
  <c r="CG319" i="1"/>
  <c r="CH319" i="1"/>
  <c r="CI319" i="1"/>
  <c r="CJ319" i="1"/>
  <c r="CL319" i="1"/>
  <c r="CK319" i="1" s="1"/>
  <c r="CE320" i="1"/>
  <c r="CF320" i="1"/>
  <c r="CG320" i="1"/>
  <c r="CH320" i="1"/>
  <c r="CI320" i="1"/>
  <c r="CJ320" i="1"/>
  <c r="CL320" i="1"/>
  <c r="CE321" i="1"/>
  <c r="CF321" i="1"/>
  <c r="CG321" i="1"/>
  <c r="CH321" i="1"/>
  <c r="CI321" i="1"/>
  <c r="CJ321" i="1"/>
  <c r="CL321" i="1"/>
  <c r="CE322" i="1"/>
  <c r="CF322" i="1"/>
  <c r="CG322" i="1"/>
  <c r="CH322" i="1"/>
  <c r="CI322" i="1"/>
  <c r="CJ322" i="1"/>
  <c r="CL322" i="1"/>
  <c r="CE323" i="1"/>
  <c r="CF323" i="1"/>
  <c r="CG323" i="1"/>
  <c r="CH323" i="1"/>
  <c r="CI323" i="1"/>
  <c r="CJ323" i="1"/>
  <c r="CL323" i="1"/>
  <c r="CK323" i="1" s="1"/>
  <c r="CE324" i="1"/>
  <c r="CF324" i="1"/>
  <c r="CG324" i="1"/>
  <c r="CH324" i="1"/>
  <c r="CI324" i="1"/>
  <c r="CJ324" i="1"/>
  <c r="CL324" i="1"/>
  <c r="CK324" i="1" s="1"/>
  <c r="CE325" i="1"/>
  <c r="CF325" i="1"/>
  <c r="CG325" i="1"/>
  <c r="CH325" i="1"/>
  <c r="CI325" i="1"/>
  <c r="CJ325" i="1"/>
  <c r="CL325" i="1"/>
  <c r="CE326" i="1"/>
  <c r="CF326" i="1"/>
  <c r="CG326" i="1"/>
  <c r="CH326" i="1"/>
  <c r="CI326" i="1"/>
  <c r="CJ326" i="1"/>
  <c r="CL326" i="1"/>
  <c r="CK326" i="1" s="1"/>
  <c r="CE327" i="1"/>
  <c r="CF327" i="1"/>
  <c r="CG327" i="1"/>
  <c r="CH327" i="1"/>
  <c r="CI327" i="1"/>
  <c r="CJ327" i="1"/>
  <c r="CL327" i="1"/>
  <c r="CK327" i="1" s="1"/>
  <c r="CE328" i="1"/>
  <c r="CF328" i="1"/>
  <c r="CG328" i="1"/>
  <c r="CH328" i="1"/>
  <c r="CI328" i="1"/>
  <c r="CJ328" i="1"/>
  <c r="CL328" i="1"/>
  <c r="CE329" i="1"/>
  <c r="CF329" i="1"/>
  <c r="CG329" i="1"/>
  <c r="CH329" i="1"/>
  <c r="CI329" i="1"/>
  <c r="CJ329" i="1"/>
  <c r="CL329" i="1"/>
  <c r="CK329" i="1" s="1"/>
  <c r="CE330" i="1"/>
  <c r="CF330" i="1"/>
  <c r="CG330" i="1"/>
  <c r="CH330" i="1"/>
  <c r="CI330" i="1"/>
  <c r="CJ330" i="1"/>
  <c r="CL330" i="1"/>
  <c r="CK330" i="1" s="1"/>
  <c r="CE331" i="1"/>
  <c r="CF331" i="1"/>
  <c r="CG331" i="1"/>
  <c r="CH331" i="1"/>
  <c r="CI331" i="1"/>
  <c r="CJ331" i="1"/>
  <c r="CL331" i="1"/>
  <c r="CE332" i="1"/>
  <c r="CF332" i="1"/>
  <c r="CG332" i="1"/>
  <c r="CH332" i="1"/>
  <c r="CI332" i="1"/>
  <c r="CJ332" i="1"/>
  <c r="CL332" i="1"/>
  <c r="CE333" i="1"/>
  <c r="CF333" i="1"/>
  <c r="CG333" i="1"/>
  <c r="CH333" i="1"/>
  <c r="CI333" i="1"/>
  <c r="CJ333" i="1"/>
  <c r="CL333" i="1"/>
  <c r="CK333" i="1" s="1"/>
  <c r="CE334" i="1"/>
  <c r="CF334" i="1"/>
  <c r="CG334" i="1"/>
  <c r="CH334" i="1"/>
  <c r="CI334" i="1"/>
  <c r="CJ334" i="1"/>
  <c r="CL334" i="1"/>
  <c r="CK334" i="1" s="1"/>
  <c r="CE335" i="1"/>
  <c r="CF335" i="1"/>
  <c r="CG335" i="1"/>
  <c r="CH335" i="1"/>
  <c r="CI335" i="1"/>
  <c r="CJ335" i="1"/>
  <c r="CL335" i="1"/>
  <c r="CE336" i="1"/>
  <c r="CF336" i="1"/>
  <c r="CG336" i="1"/>
  <c r="CH336" i="1"/>
  <c r="CI336" i="1"/>
  <c r="CJ336" i="1"/>
  <c r="CL336" i="1"/>
  <c r="CE337" i="1"/>
  <c r="CF337" i="1"/>
  <c r="CG337" i="1"/>
  <c r="CH337" i="1"/>
  <c r="CI337" i="1"/>
  <c r="CJ337" i="1"/>
  <c r="CL337" i="1"/>
  <c r="CK337" i="1" s="1"/>
  <c r="CE338" i="1"/>
  <c r="CF338" i="1"/>
  <c r="CG338" i="1"/>
  <c r="CH338" i="1"/>
  <c r="CI338" i="1"/>
  <c r="CJ338" i="1"/>
  <c r="CL338" i="1"/>
  <c r="CK338" i="1" s="1"/>
  <c r="CE339" i="1"/>
  <c r="CF339" i="1"/>
  <c r="CG339" i="1"/>
  <c r="CH339" i="1"/>
  <c r="CI339" i="1"/>
  <c r="CJ339" i="1"/>
  <c r="CL339" i="1"/>
  <c r="CK339" i="1" s="1"/>
  <c r="CE340" i="1"/>
  <c r="CF340" i="1"/>
  <c r="CG340" i="1"/>
  <c r="CH340" i="1"/>
  <c r="CI340" i="1"/>
  <c r="CJ340" i="1"/>
  <c r="CL340" i="1"/>
  <c r="CK340" i="1" s="1"/>
  <c r="CE341" i="1"/>
  <c r="CF341" i="1"/>
  <c r="CG341" i="1"/>
  <c r="CH341" i="1"/>
  <c r="CI341" i="1"/>
  <c r="CJ341" i="1"/>
  <c r="CL341" i="1"/>
  <c r="CE342" i="1"/>
  <c r="CF342" i="1"/>
  <c r="CG342" i="1"/>
  <c r="CH342" i="1"/>
  <c r="CI342" i="1"/>
  <c r="CJ342" i="1"/>
  <c r="CL342" i="1"/>
  <c r="CK342" i="1" s="1"/>
  <c r="CE343" i="1"/>
  <c r="CF343" i="1"/>
  <c r="CG343" i="1"/>
  <c r="CH343" i="1"/>
  <c r="CI343" i="1"/>
  <c r="CJ343" i="1"/>
  <c r="CL343" i="1"/>
  <c r="CK343" i="1" s="1"/>
  <c r="CE344" i="1"/>
  <c r="CF344" i="1"/>
  <c r="CG344" i="1"/>
  <c r="CH344" i="1"/>
  <c r="CI344" i="1"/>
  <c r="CJ344" i="1"/>
  <c r="CL344" i="1"/>
  <c r="CK344" i="1" s="1"/>
  <c r="CE345" i="1"/>
  <c r="CF345" i="1"/>
  <c r="CG345" i="1"/>
  <c r="CH345" i="1"/>
  <c r="CI345" i="1"/>
  <c r="CJ345" i="1"/>
  <c r="CL345" i="1"/>
  <c r="CK345" i="1" s="1"/>
  <c r="CE346" i="1"/>
  <c r="CF346" i="1"/>
  <c r="CG346" i="1"/>
  <c r="CH346" i="1"/>
  <c r="CI346" i="1"/>
  <c r="CJ346" i="1"/>
  <c r="CL346" i="1"/>
  <c r="CK346" i="1" s="1"/>
  <c r="CE347" i="1"/>
  <c r="CF347" i="1"/>
  <c r="CG347" i="1"/>
  <c r="CH347" i="1"/>
  <c r="CI347" i="1"/>
  <c r="CJ347" i="1"/>
  <c r="CL347" i="1"/>
  <c r="CK347" i="1" s="1"/>
  <c r="CE348" i="1"/>
  <c r="CF348" i="1"/>
  <c r="CG348" i="1"/>
  <c r="CH348" i="1"/>
  <c r="CI348" i="1"/>
  <c r="CJ348" i="1"/>
  <c r="CL348" i="1"/>
  <c r="CE349" i="1"/>
  <c r="CF349" i="1"/>
  <c r="CG349" i="1"/>
  <c r="CH349" i="1"/>
  <c r="CI349" i="1"/>
  <c r="CJ349" i="1"/>
  <c r="CL349" i="1"/>
  <c r="CE350" i="1"/>
  <c r="CF350" i="1"/>
  <c r="CG350" i="1"/>
  <c r="CH350" i="1"/>
  <c r="CI350" i="1"/>
  <c r="CJ350" i="1"/>
  <c r="CL350" i="1"/>
  <c r="CE351" i="1"/>
  <c r="CF351" i="1"/>
  <c r="CG351" i="1"/>
  <c r="CH351" i="1"/>
  <c r="CI351" i="1"/>
  <c r="CJ351" i="1"/>
  <c r="CL351" i="1"/>
  <c r="CK351" i="1" s="1"/>
  <c r="CE352" i="1"/>
  <c r="CF352" i="1"/>
  <c r="CG352" i="1"/>
  <c r="CH352" i="1"/>
  <c r="CI352" i="1"/>
  <c r="CJ352" i="1"/>
  <c r="CL352" i="1"/>
  <c r="CE353" i="1"/>
  <c r="CF353" i="1"/>
  <c r="CG353" i="1"/>
  <c r="CH353" i="1"/>
  <c r="CI353" i="1"/>
  <c r="CJ353" i="1"/>
  <c r="CL353" i="1"/>
  <c r="CE354" i="1"/>
  <c r="CF354" i="1"/>
  <c r="CG354" i="1"/>
  <c r="CH354" i="1"/>
  <c r="CI354" i="1"/>
  <c r="CJ354" i="1"/>
  <c r="CL354" i="1"/>
  <c r="CK354" i="1" s="1"/>
  <c r="CE355" i="1"/>
  <c r="CF355" i="1"/>
  <c r="CG355" i="1"/>
  <c r="CH355" i="1"/>
  <c r="CI355" i="1"/>
  <c r="CJ355" i="1"/>
  <c r="CL355" i="1"/>
  <c r="CK355" i="1" s="1"/>
  <c r="CE356" i="1"/>
  <c r="CF356" i="1"/>
  <c r="CG356" i="1"/>
  <c r="CH356" i="1"/>
  <c r="CI356" i="1"/>
  <c r="CJ356" i="1"/>
  <c r="CL356" i="1"/>
  <c r="CE357" i="1"/>
  <c r="CF357" i="1"/>
  <c r="CG357" i="1"/>
  <c r="CH357" i="1"/>
  <c r="CI357" i="1"/>
  <c r="CJ357" i="1"/>
  <c r="CL357" i="1"/>
  <c r="CE358" i="1"/>
  <c r="CF358" i="1"/>
  <c r="CG358" i="1"/>
  <c r="CH358" i="1"/>
  <c r="CI358" i="1"/>
  <c r="CJ358" i="1"/>
  <c r="CL358" i="1"/>
  <c r="CK358" i="1" s="1"/>
  <c r="CE359" i="1"/>
  <c r="CF359" i="1"/>
  <c r="CG359" i="1"/>
  <c r="CH359" i="1"/>
  <c r="CI359" i="1"/>
  <c r="CJ359" i="1"/>
  <c r="CL359" i="1"/>
  <c r="CK359" i="1" s="1"/>
  <c r="CE360" i="1"/>
  <c r="CF360" i="1"/>
  <c r="CG360" i="1"/>
  <c r="CH360" i="1"/>
  <c r="CI360" i="1"/>
  <c r="CJ360" i="1"/>
  <c r="CL360" i="1"/>
  <c r="CE361" i="1"/>
  <c r="CF361" i="1"/>
  <c r="CG361" i="1"/>
  <c r="CH361" i="1"/>
  <c r="CI361" i="1"/>
  <c r="CJ361" i="1"/>
  <c r="CL361" i="1"/>
  <c r="CK361" i="1" s="1"/>
  <c r="CE362" i="1"/>
  <c r="CF362" i="1"/>
  <c r="CG362" i="1"/>
  <c r="CH362" i="1"/>
  <c r="CI362" i="1"/>
  <c r="CJ362" i="1"/>
  <c r="CL362" i="1"/>
  <c r="CK362" i="1" s="1"/>
  <c r="CE363" i="1"/>
  <c r="CF363" i="1"/>
  <c r="CG363" i="1"/>
  <c r="CH363" i="1"/>
  <c r="CI363" i="1"/>
  <c r="CJ363" i="1"/>
  <c r="CL363" i="1"/>
  <c r="CK363" i="1" s="1"/>
  <c r="CE364" i="1"/>
  <c r="CF364" i="1"/>
  <c r="CG364" i="1"/>
  <c r="CH364" i="1"/>
  <c r="CI364" i="1"/>
  <c r="CJ364" i="1"/>
  <c r="CL364" i="1"/>
  <c r="CE365" i="1"/>
  <c r="CF365" i="1"/>
  <c r="CG365" i="1"/>
  <c r="CH365" i="1"/>
  <c r="CI365" i="1"/>
  <c r="CJ365" i="1"/>
  <c r="CL365" i="1"/>
  <c r="CE366" i="1"/>
  <c r="CF366" i="1"/>
  <c r="CG366" i="1"/>
  <c r="CH366" i="1"/>
  <c r="CI366" i="1"/>
  <c r="CJ366" i="1"/>
  <c r="CL366" i="1"/>
  <c r="CK366" i="1" s="1"/>
  <c r="CE367" i="1"/>
  <c r="CF367" i="1"/>
  <c r="CG367" i="1"/>
  <c r="CH367" i="1"/>
  <c r="CI367" i="1"/>
  <c r="CJ367" i="1"/>
  <c r="CL367" i="1"/>
  <c r="CK367" i="1" s="1"/>
  <c r="CE368" i="1"/>
  <c r="CF368" i="1"/>
  <c r="CG368" i="1"/>
  <c r="CH368" i="1"/>
  <c r="CI368" i="1"/>
  <c r="CJ368" i="1"/>
  <c r="CL368" i="1"/>
  <c r="CE369" i="1"/>
  <c r="CF369" i="1"/>
  <c r="CG369" i="1"/>
  <c r="CH369" i="1"/>
  <c r="CI369" i="1"/>
  <c r="CJ369" i="1"/>
  <c r="CL369" i="1"/>
  <c r="CK369" i="1" s="1"/>
  <c r="CE370" i="1"/>
  <c r="CF370" i="1"/>
  <c r="CG370" i="1"/>
  <c r="CH370" i="1"/>
  <c r="CI370" i="1"/>
  <c r="CJ370" i="1"/>
  <c r="CL370" i="1"/>
  <c r="CK370" i="1" s="1"/>
  <c r="CE371" i="1"/>
  <c r="CF371" i="1"/>
  <c r="CG371" i="1"/>
  <c r="CH371" i="1"/>
  <c r="CI371" i="1"/>
  <c r="CJ371" i="1"/>
  <c r="CL371" i="1"/>
  <c r="CK371" i="1" s="1"/>
  <c r="CE372" i="1"/>
  <c r="CF372" i="1"/>
  <c r="CG372" i="1"/>
  <c r="CH372" i="1"/>
  <c r="CI372" i="1"/>
  <c r="CJ372" i="1"/>
  <c r="CL372" i="1"/>
  <c r="CK372" i="1" s="1"/>
  <c r="CE373" i="1"/>
  <c r="CF373" i="1"/>
  <c r="CG373" i="1"/>
  <c r="CH373" i="1"/>
  <c r="CI373" i="1"/>
  <c r="CJ373" i="1"/>
  <c r="CL373" i="1"/>
  <c r="CE374" i="1"/>
  <c r="CF374" i="1"/>
  <c r="CG374" i="1"/>
  <c r="CH374" i="1"/>
  <c r="CI374" i="1"/>
  <c r="CJ374" i="1"/>
  <c r="CL374" i="1"/>
  <c r="CE375" i="1"/>
  <c r="CF375" i="1"/>
  <c r="CG375" i="1"/>
  <c r="CH375" i="1"/>
  <c r="CI375" i="1"/>
  <c r="CJ375" i="1"/>
  <c r="CL375" i="1"/>
  <c r="CK375" i="1" s="1"/>
  <c r="CE376" i="1"/>
  <c r="CF376" i="1"/>
  <c r="CG376" i="1"/>
  <c r="CH376" i="1"/>
  <c r="CI376" i="1"/>
  <c r="CJ376" i="1"/>
  <c r="CL376" i="1"/>
  <c r="CE377" i="1"/>
  <c r="CF377" i="1"/>
  <c r="CG377" i="1"/>
  <c r="CH377" i="1"/>
  <c r="CI377" i="1"/>
  <c r="CJ377" i="1"/>
  <c r="CL377" i="1"/>
  <c r="CK377" i="1" s="1"/>
  <c r="CE378" i="1"/>
  <c r="CF378" i="1"/>
  <c r="CG378" i="1"/>
  <c r="CH378" i="1"/>
  <c r="CI378" i="1"/>
  <c r="CJ378" i="1"/>
  <c r="CL378" i="1"/>
  <c r="CK378" i="1" s="1"/>
  <c r="CE379" i="1"/>
  <c r="CF379" i="1"/>
  <c r="CG379" i="1"/>
  <c r="CH379" i="1"/>
  <c r="CI379" i="1"/>
  <c r="CJ379" i="1"/>
  <c r="CL379" i="1"/>
  <c r="CK379" i="1" s="1"/>
  <c r="CE380" i="1"/>
  <c r="CF380" i="1"/>
  <c r="CG380" i="1"/>
  <c r="CH380" i="1"/>
  <c r="CI380" i="1"/>
  <c r="CJ380" i="1"/>
  <c r="CL380" i="1"/>
  <c r="CE381" i="1"/>
  <c r="CF381" i="1"/>
  <c r="CG381" i="1"/>
  <c r="CH381" i="1"/>
  <c r="CI381" i="1"/>
  <c r="CJ381" i="1"/>
  <c r="CL381" i="1"/>
  <c r="CE382" i="1"/>
  <c r="CF382" i="1"/>
  <c r="CG382" i="1"/>
  <c r="CH382" i="1"/>
  <c r="CI382" i="1"/>
  <c r="CJ382" i="1"/>
  <c r="CL382" i="1"/>
  <c r="CK382" i="1" s="1"/>
  <c r="CE383" i="1"/>
  <c r="CF383" i="1"/>
  <c r="CG383" i="1"/>
  <c r="CH383" i="1"/>
  <c r="CI383" i="1"/>
  <c r="CJ383" i="1"/>
  <c r="CL383" i="1"/>
  <c r="CK383" i="1" s="1"/>
  <c r="CE384" i="1"/>
  <c r="CF384" i="1"/>
  <c r="CG384" i="1"/>
  <c r="CH384" i="1"/>
  <c r="CI384" i="1"/>
  <c r="CJ384" i="1"/>
  <c r="CL384" i="1"/>
  <c r="CK384" i="1" s="1"/>
  <c r="CE385" i="1"/>
  <c r="CF385" i="1"/>
  <c r="CG385" i="1"/>
  <c r="CH385" i="1"/>
  <c r="CI385" i="1"/>
  <c r="CJ385" i="1"/>
  <c r="CL385" i="1"/>
  <c r="CE386" i="1"/>
  <c r="CF386" i="1"/>
  <c r="CG386" i="1"/>
  <c r="CH386" i="1"/>
  <c r="CI386" i="1"/>
  <c r="CJ386" i="1"/>
  <c r="CL386" i="1"/>
  <c r="CK386" i="1" s="1"/>
  <c r="CE387" i="1"/>
  <c r="CF387" i="1"/>
  <c r="CG387" i="1"/>
  <c r="CH387" i="1"/>
  <c r="CI387" i="1"/>
  <c r="CJ387" i="1"/>
  <c r="CL387" i="1"/>
  <c r="CK387" i="1" s="1"/>
  <c r="CE388" i="1"/>
  <c r="CF388" i="1"/>
  <c r="CG388" i="1"/>
  <c r="CH388" i="1"/>
  <c r="CI388" i="1"/>
  <c r="CJ388" i="1"/>
  <c r="CL388" i="1"/>
  <c r="CE389" i="1"/>
  <c r="CF389" i="1"/>
  <c r="CG389" i="1"/>
  <c r="CH389" i="1"/>
  <c r="CI389" i="1"/>
  <c r="CJ389" i="1"/>
  <c r="CL389" i="1"/>
  <c r="CE390" i="1"/>
  <c r="CF390" i="1"/>
  <c r="CG390" i="1"/>
  <c r="CH390" i="1"/>
  <c r="CI390" i="1"/>
  <c r="CJ390" i="1"/>
  <c r="CL390" i="1"/>
  <c r="CK390" i="1" s="1"/>
  <c r="CE391" i="1"/>
  <c r="CF391" i="1"/>
  <c r="CG391" i="1"/>
  <c r="CH391" i="1"/>
  <c r="CI391" i="1"/>
  <c r="CJ391" i="1"/>
  <c r="CL391" i="1"/>
  <c r="CK391" i="1" s="1"/>
  <c r="CE392" i="1"/>
  <c r="CF392" i="1"/>
  <c r="CG392" i="1"/>
  <c r="CH392" i="1"/>
  <c r="CI392" i="1"/>
  <c r="CJ392" i="1"/>
  <c r="CL392" i="1"/>
  <c r="CE393" i="1"/>
  <c r="CF393" i="1"/>
  <c r="CG393" i="1"/>
  <c r="CH393" i="1"/>
  <c r="CI393" i="1"/>
  <c r="CJ393" i="1"/>
  <c r="CL393" i="1"/>
  <c r="CK393" i="1" s="1"/>
  <c r="CE394" i="1"/>
  <c r="CF394" i="1"/>
  <c r="CG394" i="1"/>
  <c r="CH394" i="1"/>
  <c r="CI394" i="1"/>
  <c r="CJ394" i="1"/>
  <c r="CL394" i="1"/>
  <c r="CK394" i="1" s="1"/>
  <c r="CE395" i="1"/>
  <c r="CF395" i="1"/>
  <c r="CG395" i="1"/>
  <c r="CH395" i="1"/>
  <c r="CI395" i="1"/>
  <c r="CJ395" i="1"/>
  <c r="CL395" i="1"/>
  <c r="CK395" i="1" s="1"/>
  <c r="CE396" i="1"/>
  <c r="CF396" i="1"/>
  <c r="CG396" i="1"/>
  <c r="CH396" i="1"/>
  <c r="CI396" i="1"/>
  <c r="CJ396" i="1"/>
  <c r="CL396" i="1"/>
  <c r="CE397" i="1"/>
  <c r="CF397" i="1"/>
  <c r="CG397" i="1"/>
  <c r="CH397" i="1"/>
  <c r="CI397" i="1"/>
  <c r="CJ397" i="1"/>
  <c r="CL397" i="1"/>
  <c r="CE398" i="1"/>
  <c r="CF398" i="1"/>
  <c r="CG398" i="1"/>
  <c r="CH398" i="1"/>
  <c r="CI398" i="1"/>
  <c r="CJ398" i="1"/>
  <c r="CL398" i="1"/>
  <c r="CK398" i="1" s="1"/>
  <c r="CE399" i="1"/>
  <c r="CF399" i="1"/>
  <c r="CG399" i="1"/>
  <c r="CH399" i="1"/>
  <c r="CI399" i="1"/>
  <c r="CJ399" i="1"/>
  <c r="CL399" i="1"/>
  <c r="CK399" i="1" s="1"/>
  <c r="CE400" i="1"/>
  <c r="CF400" i="1"/>
  <c r="CG400" i="1"/>
  <c r="CH400" i="1"/>
  <c r="CI400" i="1"/>
  <c r="CJ400" i="1"/>
  <c r="CL400" i="1"/>
  <c r="CE401" i="1"/>
  <c r="CF401" i="1"/>
  <c r="CG401" i="1"/>
  <c r="CH401" i="1"/>
  <c r="CI401" i="1"/>
  <c r="CJ401" i="1"/>
  <c r="CL401" i="1"/>
  <c r="CK401" i="1" s="1"/>
  <c r="CE402" i="1"/>
  <c r="CF402" i="1"/>
  <c r="CG402" i="1"/>
  <c r="CH402" i="1"/>
  <c r="CI402" i="1"/>
  <c r="CJ402" i="1"/>
  <c r="CL402" i="1"/>
  <c r="CK402" i="1" s="1"/>
  <c r="CE403" i="1"/>
  <c r="CF403" i="1"/>
  <c r="CG403" i="1"/>
  <c r="CH403" i="1"/>
  <c r="CI403" i="1"/>
  <c r="CJ403" i="1"/>
  <c r="CL403" i="1"/>
  <c r="CK403" i="1" s="1"/>
  <c r="CE404" i="1"/>
  <c r="CF404" i="1"/>
  <c r="CG404" i="1"/>
  <c r="CH404" i="1"/>
  <c r="CI404" i="1"/>
  <c r="CJ404" i="1"/>
  <c r="CL404" i="1"/>
  <c r="CK404" i="1" s="1"/>
  <c r="CE405" i="1"/>
  <c r="CF405" i="1"/>
  <c r="CG405" i="1"/>
  <c r="CH405" i="1"/>
  <c r="CI405" i="1"/>
  <c r="CJ405" i="1"/>
  <c r="CL405" i="1"/>
  <c r="CE406" i="1"/>
  <c r="CF406" i="1"/>
  <c r="CG406" i="1"/>
  <c r="CH406" i="1"/>
  <c r="CI406" i="1"/>
  <c r="CJ406" i="1"/>
  <c r="CL406" i="1"/>
  <c r="CE407" i="1"/>
  <c r="CF407" i="1"/>
  <c r="CG407" i="1"/>
  <c r="CH407" i="1"/>
  <c r="CI407" i="1"/>
  <c r="CJ407" i="1"/>
  <c r="CL407" i="1"/>
  <c r="CK407" i="1" s="1"/>
  <c r="CE408" i="1"/>
  <c r="CF408" i="1"/>
  <c r="CG408" i="1"/>
  <c r="CH408" i="1"/>
  <c r="CI408" i="1"/>
  <c r="CJ408" i="1"/>
  <c r="CL408" i="1"/>
  <c r="CE409" i="1"/>
  <c r="CF409" i="1"/>
  <c r="CG409" i="1"/>
  <c r="CH409" i="1"/>
  <c r="CI409" i="1"/>
  <c r="CJ409" i="1"/>
  <c r="CL409" i="1"/>
  <c r="CK409" i="1" s="1"/>
  <c r="CE410" i="1"/>
  <c r="CF410" i="1"/>
  <c r="CG410" i="1"/>
  <c r="CH410" i="1"/>
  <c r="CI410" i="1"/>
  <c r="CJ410" i="1"/>
  <c r="CL410" i="1"/>
  <c r="CK410" i="1" s="1"/>
  <c r="CE411" i="1"/>
  <c r="CF411" i="1"/>
  <c r="CG411" i="1"/>
  <c r="CH411" i="1"/>
  <c r="CI411" i="1"/>
  <c r="CJ411" i="1"/>
  <c r="CL411" i="1"/>
  <c r="CK411" i="1" s="1"/>
  <c r="CE412" i="1"/>
  <c r="CF412" i="1"/>
  <c r="CG412" i="1"/>
  <c r="CH412" i="1"/>
  <c r="CI412" i="1"/>
  <c r="CJ412" i="1"/>
  <c r="CL412" i="1"/>
  <c r="CE413" i="1"/>
  <c r="CF413" i="1"/>
  <c r="CG413" i="1"/>
  <c r="CH413" i="1"/>
  <c r="CI413" i="1"/>
  <c r="CJ413" i="1"/>
  <c r="CL413" i="1"/>
  <c r="CE414" i="1"/>
  <c r="CF414" i="1"/>
  <c r="CG414" i="1"/>
  <c r="CH414" i="1"/>
  <c r="CI414" i="1"/>
  <c r="CJ414" i="1"/>
  <c r="CL414" i="1"/>
  <c r="CK414" i="1" s="1"/>
  <c r="CE415" i="1"/>
  <c r="CF415" i="1"/>
  <c r="CG415" i="1"/>
  <c r="CH415" i="1"/>
  <c r="CI415" i="1"/>
  <c r="CJ415" i="1"/>
  <c r="CL415" i="1"/>
  <c r="CK415" i="1" s="1"/>
  <c r="CE416" i="1"/>
  <c r="CF416" i="1"/>
  <c r="CG416" i="1"/>
  <c r="CH416" i="1"/>
  <c r="CI416" i="1"/>
  <c r="CJ416" i="1"/>
  <c r="CL416" i="1"/>
  <c r="CK416" i="1" s="1"/>
  <c r="CE417" i="1"/>
  <c r="CF417" i="1"/>
  <c r="CG417" i="1"/>
  <c r="CH417" i="1"/>
  <c r="CI417" i="1"/>
  <c r="CJ417" i="1"/>
  <c r="CL417" i="1"/>
  <c r="CE418" i="1"/>
  <c r="CF418" i="1"/>
  <c r="CG418" i="1"/>
  <c r="CH418" i="1"/>
  <c r="CI418" i="1"/>
  <c r="CJ418" i="1"/>
  <c r="CL418" i="1"/>
  <c r="CK418" i="1" s="1"/>
  <c r="CE419" i="1"/>
  <c r="CF419" i="1"/>
  <c r="CG419" i="1"/>
  <c r="CH419" i="1"/>
  <c r="CI419" i="1"/>
  <c r="CJ419" i="1"/>
  <c r="CL419" i="1"/>
  <c r="CK419" i="1" s="1"/>
  <c r="CE420" i="1"/>
  <c r="CF420" i="1"/>
  <c r="CG420" i="1"/>
  <c r="CH420" i="1"/>
  <c r="CI420" i="1"/>
  <c r="CJ420" i="1"/>
  <c r="CL420" i="1"/>
  <c r="CE421" i="1"/>
  <c r="CF421" i="1"/>
  <c r="CG421" i="1"/>
  <c r="CH421" i="1"/>
  <c r="CI421" i="1"/>
  <c r="CJ421" i="1"/>
  <c r="CL421" i="1"/>
  <c r="CE422" i="1"/>
  <c r="CF422" i="1"/>
  <c r="CG422" i="1"/>
  <c r="CH422" i="1"/>
  <c r="CI422" i="1"/>
  <c r="CJ422" i="1"/>
  <c r="CL422" i="1"/>
  <c r="CK422" i="1" s="1"/>
  <c r="CE423" i="1"/>
  <c r="CF423" i="1"/>
  <c r="CG423" i="1"/>
  <c r="CH423" i="1"/>
  <c r="CI423" i="1"/>
  <c r="CJ423" i="1"/>
  <c r="CL423" i="1"/>
  <c r="CK423" i="1" s="1"/>
  <c r="CE424" i="1"/>
  <c r="CF424" i="1"/>
  <c r="CG424" i="1"/>
  <c r="CH424" i="1"/>
  <c r="CI424" i="1"/>
  <c r="CJ424" i="1"/>
  <c r="CL424" i="1"/>
  <c r="CE425" i="1"/>
  <c r="CF425" i="1"/>
  <c r="CG425" i="1"/>
  <c r="CH425" i="1"/>
  <c r="CI425" i="1"/>
  <c r="CJ425" i="1"/>
  <c r="CL425" i="1"/>
  <c r="CK425" i="1" s="1"/>
  <c r="CE426" i="1"/>
  <c r="CF426" i="1"/>
  <c r="CG426" i="1"/>
  <c r="CH426" i="1"/>
  <c r="CI426" i="1"/>
  <c r="CJ426" i="1"/>
  <c r="CL426" i="1"/>
  <c r="CK426" i="1" s="1"/>
  <c r="CE427" i="1"/>
  <c r="CF427" i="1"/>
  <c r="CG427" i="1"/>
  <c r="CH427" i="1"/>
  <c r="CI427" i="1"/>
  <c r="CJ427" i="1"/>
  <c r="CL427" i="1"/>
  <c r="CK427" i="1" s="1"/>
  <c r="CE428" i="1"/>
  <c r="CF428" i="1"/>
  <c r="CG428" i="1"/>
  <c r="CH428" i="1"/>
  <c r="CI428" i="1"/>
  <c r="CJ428" i="1"/>
  <c r="CL428" i="1"/>
  <c r="CE429" i="1"/>
  <c r="CF429" i="1"/>
  <c r="CG429" i="1"/>
  <c r="CH429" i="1"/>
  <c r="CI429" i="1"/>
  <c r="CJ429" i="1"/>
  <c r="CL429" i="1"/>
  <c r="CE430" i="1"/>
  <c r="CF430" i="1"/>
  <c r="CG430" i="1"/>
  <c r="CH430" i="1"/>
  <c r="CI430" i="1"/>
  <c r="CJ430" i="1"/>
  <c r="CL430" i="1"/>
  <c r="CK430" i="1" s="1"/>
  <c r="CE431" i="1"/>
  <c r="CF431" i="1"/>
  <c r="CG431" i="1"/>
  <c r="CH431" i="1"/>
  <c r="CI431" i="1"/>
  <c r="CJ431" i="1"/>
  <c r="CL431" i="1"/>
  <c r="CK431" i="1" s="1"/>
  <c r="CE432" i="1"/>
  <c r="CF432" i="1"/>
  <c r="CG432" i="1"/>
  <c r="CH432" i="1"/>
  <c r="CI432" i="1"/>
  <c r="CJ432" i="1"/>
  <c r="CL432" i="1"/>
  <c r="CE433" i="1"/>
  <c r="CF433" i="1"/>
  <c r="CG433" i="1"/>
  <c r="CH433" i="1"/>
  <c r="CI433" i="1"/>
  <c r="CJ433" i="1"/>
  <c r="CL433" i="1"/>
  <c r="CK433" i="1" s="1"/>
  <c r="CE434" i="1"/>
  <c r="CF434" i="1"/>
  <c r="CG434" i="1"/>
  <c r="CH434" i="1"/>
  <c r="CI434" i="1"/>
  <c r="CJ434" i="1"/>
  <c r="CL434" i="1"/>
  <c r="CK434" i="1" s="1"/>
  <c r="CE435" i="1"/>
  <c r="CF435" i="1"/>
  <c r="CG435" i="1"/>
  <c r="CH435" i="1"/>
  <c r="CI435" i="1"/>
  <c r="CJ435" i="1"/>
  <c r="CL435" i="1"/>
  <c r="CK435" i="1" s="1"/>
  <c r="CE436" i="1"/>
  <c r="CF436" i="1"/>
  <c r="CG436" i="1"/>
  <c r="CH436" i="1"/>
  <c r="CI436" i="1"/>
  <c r="CJ436" i="1"/>
  <c r="CL436" i="1"/>
  <c r="CK436" i="1" s="1"/>
  <c r="CE437" i="1"/>
  <c r="CF437" i="1"/>
  <c r="CG437" i="1"/>
  <c r="CH437" i="1"/>
  <c r="CI437" i="1"/>
  <c r="CJ437" i="1"/>
  <c r="CL437" i="1"/>
  <c r="CE438" i="1"/>
  <c r="CF438" i="1"/>
  <c r="CG438" i="1"/>
  <c r="CH438" i="1"/>
  <c r="CI438" i="1"/>
  <c r="CJ438" i="1"/>
  <c r="CL438" i="1"/>
  <c r="CE439" i="1"/>
  <c r="CF439" i="1"/>
  <c r="CG439" i="1"/>
  <c r="CH439" i="1"/>
  <c r="CI439" i="1"/>
  <c r="CJ439" i="1"/>
  <c r="CL439" i="1"/>
  <c r="CK439" i="1" s="1"/>
  <c r="CE440" i="1"/>
  <c r="CF440" i="1"/>
  <c r="CG440" i="1"/>
  <c r="CH440" i="1"/>
  <c r="CI440" i="1"/>
  <c r="CJ440" i="1"/>
  <c r="CL440" i="1"/>
  <c r="CE441" i="1"/>
  <c r="CF441" i="1"/>
  <c r="CG441" i="1"/>
  <c r="CH441" i="1"/>
  <c r="CI441" i="1"/>
  <c r="CJ441" i="1"/>
  <c r="CL441" i="1"/>
  <c r="CK441" i="1" s="1"/>
  <c r="CE442" i="1"/>
  <c r="CF442" i="1"/>
  <c r="CG442" i="1"/>
  <c r="CH442" i="1"/>
  <c r="CI442" i="1"/>
  <c r="CJ442" i="1"/>
  <c r="CL442" i="1"/>
  <c r="CK442" i="1" s="1"/>
  <c r="CE443" i="1"/>
  <c r="CF443" i="1"/>
  <c r="CG443" i="1"/>
  <c r="CH443" i="1"/>
  <c r="CI443" i="1"/>
  <c r="CJ443" i="1"/>
  <c r="CL443" i="1"/>
  <c r="CK443" i="1" s="1"/>
  <c r="CE444" i="1"/>
  <c r="CF444" i="1"/>
  <c r="CG444" i="1"/>
  <c r="CH444" i="1"/>
  <c r="CI444" i="1"/>
  <c r="CJ444" i="1"/>
  <c r="CL444" i="1"/>
  <c r="CE445" i="1"/>
  <c r="CF445" i="1"/>
  <c r="CG445" i="1"/>
  <c r="CH445" i="1"/>
  <c r="CI445" i="1"/>
  <c r="CJ445" i="1"/>
  <c r="CL445" i="1"/>
  <c r="CE446" i="1"/>
  <c r="CF446" i="1"/>
  <c r="CG446" i="1"/>
  <c r="CH446" i="1"/>
  <c r="CI446" i="1"/>
  <c r="CJ446" i="1"/>
  <c r="CL446" i="1"/>
  <c r="CK446" i="1" s="1"/>
  <c r="CE447" i="1"/>
  <c r="CF447" i="1"/>
  <c r="CG447" i="1"/>
  <c r="CH447" i="1"/>
  <c r="CI447" i="1"/>
  <c r="CJ447" i="1"/>
  <c r="CL447" i="1"/>
  <c r="CK447" i="1" s="1"/>
  <c r="CE448" i="1"/>
  <c r="CF448" i="1"/>
  <c r="CG448" i="1"/>
  <c r="CH448" i="1"/>
  <c r="CI448" i="1"/>
  <c r="CJ448" i="1"/>
  <c r="CL448" i="1"/>
  <c r="CK448" i="1" s="1"/>
  <c r="CE449" i="1"/>
  <c r="CF449" i="1"/>
  <c r="CG449" i="1"/>
  <c r="CH449" i="1"/>
  <c r="CI449" i="1"/>
  <c r="CJ449" i="1"/>
  <c r="CL449" i="1"/>
  <c r="CE450" i="1"/>
  <c r="CF450" i="1"/>
  <c r="CG450" i="1"/>
  <c r="CH450" i="1"/>
  <c r="CI450" i="1"/>
  <c r="CJ450" i="1"/>
  <c r="CL450" i="1"/>
  <c r="CK450" i="1" s="1"/>
  <c r="CE451" i="1"/>
  <c r="CF451" i="1"/>
  <c r="CG451" i="1"/>
  <c r="CH451" i="1"/>
  <c r="CI451" i="1"/>
  <c r="CJ451" i="1"/>
  <c r="CL451" i="1"/>
  <c r="CK451" i="1" s="1"/>
  <c r="CE452" i="1"/>
  <c r="CF452" i="1"/>
  <c r="CG452" i="1"/>
  <c r="CH452" i="1"/>
  <c r="CI452" i="1"/>
  <c r="CJ452" i="1"/>
  <c r="CL452" i="1"/>
  <c r="CE453" i="1"/>
  <c r="CF453" i="1"/>
  <c r="CG453" i="1"/>
  <c r="CH453" i="1"/>
  <c r="CI453" i="1"/>
  <c r="CJ453" i="1"/>
  <c r="CL453" i="1"/>
  <c r="CE454" i="1"/>
  <c r="CF454" i="1"/>
  <c r="CG454" i="1"/>
  <c r="CH454" i="1"/>
  <c r="CI454" i="1"/>
  <c r="CJ454" i="1"/>
  <c r="CL454" i="1"/>
  <c r="CK454" i="1" s="1"/>
  <c r="CE455" i="1"/>
  <c r="CF455" i="1"/>
  <c r="CG455" i="1"/>
  <c r="CH455" i="1"/>
  <c r="CI455" i="1"/>
  <c r="CJ455" i="1"/>
  <c r="CL455" i="1"/>
  <c r="CK455" i="1" s="1"/>
  <c r="CE456" i="1"/>
  <c r="CF456" i="1"/>
  <c r="CG456" i="1"/>
  <c r="CH456" i="1"/>
  <c r="CI456" i="1"/>
  <c r="CJ456" i="1"/>
  <c r="CL456" i="1"/>
  <c r="CE457" i="1"/>
  <c r="CF457" i="1"/>
  <c r="CG457" i="1"/>
  <c r="CH457" i="1"/>
  <c r="CI457" i="1"/>
  <c r="CJ457" i="1"/>
  <c r="CL457" i="1"/>
  <c r="CK457" i="1" s="1"/>
  <c r="CE458" i="1"/>
  <c r="CF458" i="1"/>
  <c r="CG458" i="1"/>
  <c r="CH458" i="1"/>
  <c r="CI458" i="1"/>
  <c r="CJ458" i="1"/>
  <c r="CL458" i="1"/>
  <c r="CK458" i="1" s="1"/>
  <c r="CE459" i="1"/>
  <c r="CF459" i="1"/>
  <c r="CG459" i="1"/>
  <c r="CH459" i="1"/>
  <c r="CI459" i="1"/>
  <c r="CJ459" i="1"/>
  <c r="CL459" i="1"/>
  <c r="CK459" i="1" s="1"/>
  <c r="CE460" i="1"/>
  <c r="CF460" i="1"/>
  <c r="CG460" i="1"/>
  <c r="CH460" i="1"/>
  <c r="CI460" i="1"/>
  <c r="CJ460" i="1"/>
  <c r="CL460" i="1"/>
  <c r="CE461" i="1"/>
  <c r="CF461" i="1"/>
  <c r="CG461" i="1"/>
  <c r="CH461" i="1"/>
  <c r="CI461" i="1"/>
  <c r="CJ461" i="1"/>
  <c r="CL461" i="1"/>
  <c r="CE462" i="1"/>
  <c r="CF462" i="1"/>
  <c r="CG462" i="1"/>
  <c r="CH462" i="1"/>
  <c r="CI462" i="1"/>
  <c r="CJ462" i="1"/>
  <c r="CL462" i="1"/>
  <c r="CK462" i="1" s="1"/>
  <c r="CE463" i="1"/>
  <c r="CF463" i="1"/>
  <c r="CG463" i="1"/>
  <c r="CH463" i="1"/>
  <c r="CI463" i="1"/>
  <c r="CJ463" i="1"/>
  <c r="CL463" i="1"/>
  <c r="CK463" i="1" s="1"/>
  <c r="CE464" i="1"/>
  <c r="CF464" i="1"/>
  <c r="CG464" i="1"/>
  <c r="CH464" i="1"/>
  <c r="CI464" i="1"/>
  <c r="CJ464" i="1"/>
  <c r="CL464" i="1"/>
  <c r="CE465" i="1"/>
  <c r="CF465" i="1"/>
  <c r="CG465" i="1"/>
  <c r="CH465" i="1"/>
  <c r="CI465" i="1"/>
  <c r="CJ465" i="1"/>
  <c r="CL465" i="1"/>
  <c r="CK465" i="1" s="1"/>
  <c r="CE466" i="1"/>
  <c r="CF466" i="1"/>
  <c r="CG466" i="1"/>
  <c r="CH466" i="1"/>
  <c r="CI466" i="1"/>
  <c r="CJ466" i="1"/>
  <c r="CL466" i="1"/>
  <c r="CK466" i="1" s="1"/>
  <c r="CE467" i="1"/>
  <c r="CF467" i="1"/>
  <c r="CG467" i="1"/>
  <c r="CH467" i="1"/>
  <c r="CI467" i="1"/>
  <c r="CJ467" i="1"/>
  <c r="CL467" i="1"/>
  <c r="CK467" i="1" s="1"/>
  <c r="CE468" i="1"/>
  <c r="CF468" i="1"/>
  <c r="CG468" i="1"/>
  <c r="CH468" i="1"/>
  <c r="CI468" i="1"/>
  <c r="CJ468" i="1"/>
  <c r="CL468" i="1"/>
  <c r="CK468" i="1" s="1"/>
  <c r="CE469" i="1"/>
  <c r="CF469" i="1"/>
  <c r="CG469" i="1"/>
  <c r="CH469" i="1"/>
  <c r="CI469" i="1"/>
  <c r="CJ469" i="1"/>
  <c r="CL469" i="1"/>
  <c r="CE470" i="1"/>
  <c r="CF470" i="1"/>
  <c r="CG470" i="1"/>
  <c r="CH470" i="1"/>
  <c r="CI470" i="1"/>
  <c r="CJ470" i="1"/>
  <c r="CL470" i="1"/>
  <c r="CE471" i="1"/>
  <c r="CF471" i="1"/>
  <c r="CG471" i="1"/>
  <c r="CH471" i="1"/>
  <c r="CI471" i="1"/>
  <c r="CJ471" i="1"/>
  <c r="CL471" i="1"/>
  <c r="CK471" i="1" s="1"/>
  <c r="CE472" i="1"/>
  <c r="CF472" i="1"/>
  <c r="CG472" i="1"/>
  <c r="CH472" i="1"/>
  <c r="CI472" i="1"/>
  <c r="CJ472" i="1"/>
  <c r="CL472" i="1"/>
  <c r="CE473" i="1"/>
  <c r="CF473" i="1"/>
  <c r="CG473" i="1"/>
  <c r="CH473" i="1"/>
  <c r="CI473" i="1"/>
  <c r="CJ473" i="1"/>
  <c r="CL473" i="1"/>
  <c r="CK473" i="1" s="1"/>
  <c r="CE474" i="1"/>
  <c r="CF474" i="1"/>
  <c r="CG474" i="1"/>
  <c r="CH474" i="1"/>
  <c r="CI474" i="1"/>
  <c r="CJ474" i="1"/>
  <c r="CL474" i="1"/>
  <c r="CK474" i="1" s="1"/>
  <c r="CE475" i="1"/>
  <c r="CF475" i="1"/>
  <c r="CG475" i="1"/>
  <c r="CH475" i="1"/>
  <c r="CI475" i="1"/>
  <c r="CJ475" i="1"/>
  <c r="CL475" i="1"/>
  <c r="CK475" i="1" s="1"/>
  <c r="CE476" i="1"/>
  <c r="CF476" i="1"/>
  <c r="CG476" i="1"/>
  <c r="CH476" i="1"/>
  <c r="CI476" i="1"/>
  <c r="CJ476" i="1"/>
  <c r="CL476" i="1"/>
  <c r="CE477" i="1"/>
  <c r="CF477" i="1"/>
  <c r="CG477" i="1"/>
  <c r="CH477" i="1"/>
  <c r="CI477" i="1"/>
  <c r="CJ477" i="1"/>
  <c r="CL477" i="1"/>
  <c r="CE478" i="1"/>
  <c r="CF478" i="1"/>
  <c r="CG478" i="1"/>
  <c r="CH478" i="1"/>
  <c r="CI478" i="1"/>
  <c r="CJ478" i="1"/>
  <c r="CL478" i="1"/>
  <c r="CK478" i="1" s="1"/>
  <c r="CE479" i="1"/>
  <c r="CF479" i="1"/>
  <c r="CG479" i="1"/>
  <c r="CH479" i="1"/>
  <c r="CI479" i="1"/>
  <c r="CJ479" i="1"/>
  <c r="CL479" i="1"/>
  <c r="CK479" i="1" s="1"/>
  <c r="CE480" i="1"/>
  <c r="CF480" i="1"/>
  <c r="CG480" i="1"/>
  <c r="CH480" i="1"/>
  <c r="CI480" i="1"/>
  <c r="CJ480" i="1"/>
  <c r="CL480" i="1"/>
  <c r="CK480" i="1" s="1"/>
  <c r="CE481" i="1"/>
  <c r="CF481" i="1"/>
  <c r="CG481" i="1"/>
  <c r="CH481" i="1"/>
  <c r="CI481" i="1"/>
  <c r="CJ481" i="1"/>
  <c r="CL481" i="1"/>
  <c r="CE482" i="1"/>
  <c r="CF482" i="1"/>
  <c r="CG482" i="1"/>
  <c r="CH482" i="1"/>
  <c r="CI482" i="1"/>
  <c r="CJ482" i="1"/>
  <c r="CL482" i="1"/>
  <c r="CK482" i="1" s="1"/>
  <c r="CE483" i="1"/>
  <c r="CF483" i="1"/>
  <c r="CG483" i="1"/>
  <c r="CH483" i="1"/>
  <c r="CI483" i="1"/>
  <c r="CJ483" i="1"/>
  <c r="CL483" i="1"/>
  <c r="CK483" i="1" s="1"/>
  <c r="CE484" i="1"/>
  <c r="CF484" i="1"/>
  <c r="CG484" i="1"/>
  <c r="CH484" i="1"/>
  <c r="CI484" i="1"/>
  <c r="CJ484" i="1"/>
  <c r="CL484" i="1"/>
  <c r="CE485" i="1"/>
  <c r="CF485" i="1"/>
  <c r="CG485" i="1"/>
  <c r="CH485" i="1"/>
  <c r="CI485" i="1"/>
  <c r="CJ485" i="1"/>
  <c r="CL485" i="1"/>
  <c r="CE486" i="1"/>
  <c r="CF486" i="1"/>
  <c r="CG486" i="1"/>
  <c r="CH486" i="1"/>
  <c r="CI486" i="1"/>
  <c r="CJ486" i="1"/>
  <c r="CL486" i="1"/>
  <c r="CK486" i="1" s="1"/>
  <c r="CE487" i="1"/>
  <c r="CF487" i="1"/>
  <c r="CG487" i="1"/>
  <c r="CH487" i="1"/>
  <c r="CI487" i="1"/>
  <c r="CJ487" i="1"/>
  <c r="CL487" i="1"/>
  <c r="CK487" i="1" s="1"/>
  <c r="CE488" i="1"/>
  <c r="CF488" i="1"/>
  <c r="CG488" i="1"/>
  <c r="CH488" i="1"/>
  <c r="CI488" i="1"/>
  <c r="CJ488" i="1"/>
  <c r="CL488" i="1"/>
  <c r="CE489" i="1"/>
  <c r="CF489" i="1"/>
  <c r="CG489" i="1"/>
  <c r="CH489" i="1"/>
  <c r="CI489" i="1"/>
  <c r="CJ489" i="1"/>
  <c r="CL489" i="1"/>
  <c r="CK489" i="1" s="1"/>
  <c r="CE490" i="1"/>
  <c r="CF490" i="1"/>
  <c r="CG490" i="1"/>
  <c r="CH490" i="1"/>
  <c r="CI490" i="1"/>
  <c r="CJ490" i="1"/>
  <c r="CL490" i="1"/>
  <c r="CK490" i="1" s="1"/>
  <c r="CE491" i="1"/>
  <c r="CF491" i="1"/>
  <c r="CG491" i="1"/>
  <c r="CH491" i="1"/>
  <c r="CI491" i="1"/>
  <c r="CJ491" i="1"/>
  <c r="CL491" i="1"/>
  <c r="CK491" i="1" s="1"/>
  <c r="CE492" i="1"/>
  <c r="CF492" i="1"/>
  <c r="CG492" i="1"/>
  <c r="CH492" i="1"/>
  <c r="CI492" i="1"/>
  <c r="CJ492" i="1"/>
  <c r="CL492" i="1"/>
  <c r="CE493" i="1"/>
  <c r="CF493" i="1"/>
  <c r="CG493" i="1"/>
  <c r="CH493" i="1"/>
  <c r="CI493" i="1"/>
  <c r="CJ493" i="1"/>
  <c r="CL493" i="1"/>
  <c r="CE494" i="1"/>
  <c r="CF494" i="1"/>
  <c r="CG494" i="1"/>
  <c r="CH494" i="1"/>
  <c r="CI494" i="1"/>
  <c r="CJ494" i="1"/>
  <c r="CL494" i="1"/>
  <c r="CK494" i="1" s="1"/>
  <c r="CE495" i="1"/>
  <c r="CF495" i="1"/>
  <c r="CG495" i="1"/>
  <c r="CH495" i="1"/>
  <c r="CI495" i="1"/>
  <c r="CJ495" i="1"/>
  <c r="CL495" i="1"/>
  <c r="CK495" i="1" s="1"/>
  <c r="CE496" i="1"/>
  <c r="CF496" i="1"/>
  <c r="CG496" i="1"/>
  <c r="CH496" i="1"/>
  <c r="CI496" i="1"/>
  <c r="CJ496" i="1"/>
  <c r="CL496" i="1"/>
  <c r="CE497" i="1"/>
  <c r="CF497" i="1"/>
  <c r="CG497" i="1"/>
  <c r="CH497" i="1"/>
  <c r="CI497" i="1"/>
  <c r="CJ497" i="1"/>
  <c r="CL497" i="1"/>
  <c r="CK497" i="1" s="1"/>
  <c r="CE498" i="1"/>
  <c r="CF498" i="1"/>
  <c r="CG498" i="1"/>
  <c r="CH498" i="1"/>
  <c r="CI498" i="1"/>
  <c r="CJ498" i="1"/>
  <c r="CL498" i="1"/>
  <c r="CK498" i="1" s="1"/>
  <c r="CE499" i="1"/>
  <c r="CF499" i="1"/>
  <c r="CG499" i="1"/>
  <c r="CH499" i="1"/>
  <c r="CI499" i="1"/>
  <c r="CJ499" i="1"/>
  <c r="CL499" i="1"/>
  <c r="CK499" i="1" s="1"/>
  <c r="CE500" i="1"/>
  <c r="CF500" i="1"/>
  <c r="CG500" i="1"/>
  <c r="CH500" i="1"/>
  <c r="CI500" i="1"/>
  <c r="CJ500" i="1"/>
  <c r="CL500" i="1"/>
  <c r="CK500" i="1" s="1"/>
  <c r="CE501" i="1"/>
  <c r="CF501" i="1"/>
  <c r="CG501" i="1"/>
  <c r="CH501" i="1"/>
  <c r="CI501" i="1"/>
  <c r="CJ501" i="1"/>
  <c r="CL501" i="1"/>
  <c r="CE502" i="1"/>
  <c r="CF502" i="1"/>
  <c r="CG502" i="1"/>
  <c r="CH502" i="1"/>
  <c r="CI502" i="1"/>
  <c r="CJ502" i="1"/>
  <c r="CL502" i="1"/>
  <c r="CE503" i="1"/>
  <c r="CF503" i="1"/>
  <c r="CG503" i="1"/>
  <c r="CH503" i="1"/>
  <c r="CI503" i="1"/>
  <c r="CJ503" i="1"/>
  <c r="CL503" i="1"/>
  <c r="CK503" i="1" s="1"/>
  <c r="CE504" i="1"/>
  <c r="CF504" i="1"/>
  <c r="CG504" i="1"/>
  <c r="CH504" i="1"/>
  <c r="CI504" i="1"/>
  <c r="CJ504" i="1"/>
  <c r="CL504" i="1"/>
  <c r="CE505" i="1"/>
  <c r="CF505" i="1"/>
  <c r="CG505" i="1"/>
  <c r="CH505" i="1"/>
  <c r="CI505" i="1"/>
  <c r="CJ505" i="1"/>
  <c r="CL505" i="1"/>
  <c r="CK505" i="1" s="1"/>
  <c r="CE506" i="1"/>
  <c r="CF506" i="1"/>
  <c r="CG506" i="1"/>
  <c r="CH506" i="1"/>
  <c r="CI506" i="1"/>
  <c r="CJ506" i="1"/>
  <c r="CL506" i="1"/>
  <c r="CK506" i="1" s="1"/>
  <c r="CE507" i="1"/>
  <c r="CF507" i="1"/>
  <c r="CG507" i="1"/>
  <c r="CH507" i="1"/>
  <c r="CI507" i="1"/>
  <c r="CJ507" i="1"/>
  <c r="CL507" i="1"/>
  <c r="CK507" i="1" s="1"/>
  <c r="CE508" i="1"/>
  <c r="CF508" i="1"/>
  <c r="CG508" i="1"/>
  <c r="CH508" i="1"/>
  <c r="CI508" i="1"/>
  <c r="CJ508" i="1"/>
  <c r="CL508" i="1"/>
  <c r="CE509" i="1"/>
  <c r="CF509" i="1"/>
  <c r="CG509" i="1"/>
  <c r="CH509" i="1"/>
  <c r="CI509" i="1"/>
  <c r="CJ509" i="1"/>
  <c r="CL509" i="1"/>
  <c r="CE510" i="1"/>
  <c r="CF510" i="1"/>
  <c r="CG510" i="1"/>
  <c r="CH510" i="1"/>
  <c r="CI510" i="1"/>
  <c r="CJ510" i="1"/>
  <c r="CL510" i="1"/>
  <c r="CK510" i="1" s="1"/>
  <c r="CE511" i="1"/>
  <c r="CF511" i="1"/>
  <c r="CG511" i="1"/>
  <c r="CH511" i="1"/>
  <c r="CI511" i="1"/>
  <c r="CJ511" i="1"/>
  <c r="CL511" i="1"/>
  <c r="CK511" i="1" s="1"/>
  <c r="CE512" i="1"/>
  <c r="CF512" i="1"/>
  <c r="CG512" i="1"/>
  <c r="CH512" i="1"/>
  <c r="CI512" i="1"/>
  <c r="CJ512" i="1"/>
  <c r="CL512" i="1"/>
  <c r="CK512" i="1" s="1"/>
  <c r="CE513" i="1"/>
  <c r="CF513" i="1"/>
  <c r="CG513" i="1"/>
  <c r="CH513" i="1"/>
  <c r="CI513" i="1"/>
  <c r="CJ513" i="1"/>
  <c r="CL513" i="1"/>
  <c r="CE514" i="1"/>
  <c r="CF514" i="1"/>
  <c r="CG514" i="1"/>
  <c r="CH514" i="1"/>
  <c r="CI514" i="1"/>
  <c r="CJ514" i="1"/>
  <c r="CL514" i="1"/>
  <c r="CK514" i="1" s="1"/>
  <c r="CE515" i="1"/>
  <c r="CF515" i="1"/>
  <c r="CG515" i="1"/>
  <c r="CH515" i="1"/>
  <c r="CI515" i="1"/>
  <c r="CJ515" i="1"/>
  <c r="CL515" i="1"/>
  <c r="CK515" i="1" s="1"/>
  <c r="CE516" i="1"/>
  <c r="CF516" i="1"/>
  <c r="CG516" i="1"/>
  <c r="CH516" i="1"/>
  <c r="CI516" i="1"/>
  <c r="CJ516" i="1"/>
  <c r="CL516" i="1"/>
  <c r="CE517" i="1"/>
  <c r="CF517" i="1"/>
  <c r="CG517" i="1"/>
  <c r="CH517" i="1"/>
  <c r="CI517" i="1"/>
  <c r="CJ517" i="1"/>
  <c r="CL517" i="1"/>
  <c r="CE518" i="1"/>
  <c r="CF518" i="1"/>
  <c r="CG518" i="1"/>
  <c r="CH518" i="1"/>
  <c r="CI518" i="1"/>
  <c r="CJ518" i="1"/>
  <c r="CL518" i="1"/>
  <c r="CK518" i="1" s="1"/>
  <c r="CE519" i="1"/>
  <c r="CF519" i="1"/>
  <c r="CG519" i="1"/>
  <c r="CH519" i="1"/>
  <c r="CI519" i="1"/>
  <c r="CJ519" i="1"/>
  <c r="CL519" i="1"/>
  <c r="CK519" i="1" s="1"/>
  <c r="CE520" i="1"/>
  <c r="CF520" i="1"/>
  <c r="CG520" i="1"/>
  <c r="CH520" i="1"/>
  <c r="CI520" i="1"/>
  <c r="CJ520" i="1"/>
  <c r="CL520" i="1"/>
  <c r="CE521" i="1"/>
  <c r="CF521" i="1"/>
  <c r="CG521" i="1"/>
  <c r="CH521" i="1"/>
  <c r="CI521" i="1"/>
  <c r="CJ521" i="1"/>
  <c r="CL521" i="1"/>
  <c r="CK521" i="1" s="1"/>
  <c r="CE522" i="1"/>
  <c r="CF522" i="1"/>
  <c r="CG522" i="1"/>
  <c r="CH522" i="1"/>
  <c r="CI522" i="1"/>
  <c r="CJ522" i="1"/>
  <c r="CL522" i="1"/>
  <c r="CK522" i="1" s="1"/>
  <c r="CE523" i="1"/>
  <c r="CF523" i="1"/>
  <c r="CG523" i="1"/>
  <c r="CH523" i="1"/>
  <c r="CI523" i="1"/>
  <c r="CJ523" i="1"/>
  <c r="CL523" i="1"/>
  <c r="CK523" i="1" s="1"/>
  <c r="CE524" i="1"/>
  <c r="CF524" i="1"/>
  <c r="CG524" i="1"/>
  <c r="CH524" i="1"/>
  <c r="CI524" i="1"/>
  <c r="CJ524" i="1"/>
  <c r="CL524" i="1"/>
  <c r="CE525" i="1"/>
  <c r="CF525" i="1"/>
  <c r="CG525" i="1"/>
  <c r="CH525" i="1"/>
  <c r="CI525" i="1"/>
  <c r="CJ525" i="1"/>
  <c r="CL525" i="1"/>
  <c r="CE526" i="1"/>
  <c r="CF526" i="1"/>
  <c r="CG526" i="1"/>
  <c r="CH526" i="1"/>
  <c r="CI526" i="1"/>
  <c r="CJ526" i="1"/>
  <c r="CL526" i="1"/>
  <c r="CK526" i="1" s="1"/>
  <c r="CE527" i="1"/>
  <c r="CF527" i="1"/>
  <c r="CG527" i="1"/>
  <c r="CH527" i="1"/>
  <c r="CI527" i="1"/>
  <c r="CJ527" i="1"/>
  <c r="CL527" i="1"/>
  <c r="CK527" i="1" s="1"/>
  <c r="CE528" i="1"/>
  <c r="CF528" i="1"/>
  <c r="CG528" i="1"/>
  <c r="CH528" i="1"/>
  <c r="CI528" i="1"/>
  <c r="CJ528" i="1"/>
  <c r="CL528" i="1"/>
  <c r="CK528" i="1" s="1"/>
  <c r="CE529" i="1"/>
  <c r="CF529" i="1"/>
  <c r="CG529" i="1"/>
  <c r="CH529" i="1"/>
  <c r="CI529" i="1"/>
  <c r="CJ529" i="1"/>
  <c r="CL529" i="1"/>
  <c r="CE530" i="1"/>
  <c r="CF530" i="1"/>
  <c r="CG530" i="1"/>
  <c r="CH530" i="1"/>
  <c r="CI530" i="1"/>
  <c r="CJ530" i="1"/>
  <c r="CL530" i="1"/>
  <c r="CK530" i="1" s="1"/>
  <c r="CE531" i="1"/>
  <c r="CF531" i="1"/>
  <c r="CG531" i="1"/>
  <c r="CH531" i="1"/>
  <c r="CI531" i="1"/>
  <c r="CJ531" i="1"/>
  <c r="CL531" i="1"/>
  <c r="CK531" i="1" s="1"/>
  <c r="CE532" i="1"/>
  <c r="CF532" i="1"/>
  <c r="CG532" i="1"/>
  <c r="CH532" i="1"/>
  <c r="CI532" i="1"/>
  <c r="CJ532" i="1"/>
  <c r="CL532" i="1"/>
  <c r="CK532" i="1" s="1"/>
  <c r="CE533" i="1"/>
  <c r="CF533" i="1"/>
  <c r="CG533" i="1"/>
  <c r="CH533" i="1"/>
  <c r="CI533" i="1"/>
  <c r="CJ533" i="1"/>
  <c r="CL533" i="1"/>
  <c r="CE534" i="1"/>
  <c r="CF534" i="1"/>
  <c r="CG534" i="1"/>
  <c r="CH534" i="1"/>
  <c r="CI534" i="1"/>
  <c r="CJ534" i="1"/>
  <c r="CL534" i="1"/>
  <c r="CE535" i="1"/>
  <c r="CF535" i="1"/>
  <c r="CG535" i="1"/>
  <c r="CH535" i="1"/>
  <c r="CI535" i="1"/>
  <c r="CJ535" i="1"/>
  <c r="CL535" i="1"/>
  <c r="CK535" i="1" s="1"/>
  <c r="CE536" i="1"/>
  <c r="CF536" i="1"/>
  <c r="CG536" i="1"/>
  <c r="CH536" i="1"/>
  <c r="CI536" i="1"/>
  <c r="CJ536" i="1"/>
  <c r="CL536" i="1"/>
  <c r="CE537" i="1"/>
  <c r="CF537" i="1"/>
  <c r="CG537" i="1"/>
  <c r="CH537" i="1"/>
  <c r="CI537" i="1"/>
  <c r="CJ537" i="1"/>
  <c r="CL537" i="1"/>
  <c r="CK537" i="1" s="1"/>
  <c r="CE538" i="1"/>
  <c r="CF538" i="1"/>
  <c r="CG538" i="1"/>
  <c r="CH538" i="1"/>
  <c r="CI538" i="1"/>
  <c r="CJ538" i="1"/>
  <c r="CL538" i="1"/>
  <c r="CK538" i="1" s="1"/>
  <c r="CE539" i="1"/>
  <c r="CF539" i="1"/>
  <c r="CG539" i="1"/>
  <c r="CH539" i="1"/>
  <c r="CI539" i="1"/>
  <c r="CJ539" i="1"/>
  <c r="CL539" i="1"/>
  <c r="CK539" i="1" s="1"/>
  <c r="CE540" i="1"/>
  <c r="CF540" i="1"/>
  <c r="CG540" i="1"/>
  <c r="CH540" i="1"/>
  <c r="CI540" i="1"/>
  <c r="CJ540" i="1"/>
  <c r="CL540" i="1"/>
  <c r="CE541" i="1"/>
  <c r="CF541" i="1"/>
  <c r="CG541" i="1"/>
  <c r="CH541" i="1"/>
  <c r="CI541" i="1"/>
  <c r="CJ541" i="1"/>
  <c r="CL541" i="1"/>
  <c r="CE542" i="1"/>
  <c r="CF542" i="1"/>
  <c r="CG542" i="1"/>
  <c r="CH542" i="1"/>
  <c r="CI542" i="1"/>
  <c r="CJ542" i="1"/>
  <c r="CL542" i="1"/>
  <c r="CK542" i="1" s="1"/>
  <c r="CE543" i="1"/>
  <c r="CF543" i="1"/>
  <c r="CG543" i="1"/>
  <c r="CH543" i="1"/>
  <c r="CI543" i="1"/>
  <c r="CJ543" i="1"/>
  <c r="CL543" i="1"/>
  <c r="CK543" i="1" s="1"/>
  <c r="CE544" i="1"/>
  <c r="CF544" i="1"/>
  <c r="CG544" i="1"/>
  <c r="CH544" i="1"/>
  <c r="CI544" i="1"/>
  <c r="CJ544" i="1"/>
  <c r="CL544" i="1"/>
  <c r="CK544" i="1" s="1"/>
  <c r="CE545" i="1"/>
  <c r="CF545" i="1"/>
  <c r="CG545" i="1"/>
  <c r="CH545" i="1"/>
  <c r="CI545" i="1"/>
  <c r="CJ545" i="1"/>
  <c r="CL545" i="1"/>
  <c r="CE546" i="1"/>
  <c r="CF546" i="1"/>
  <c r="CG546" i="1"/>
  <c r="CH546" i="1"/>
  <c r="CI546" i="1"/>
  <c r="CJ546" i="1"/>
  <c r="CL546" i="1"/>
  <c r="CK546" i="1" s="1"/>
  <c r="CE547" i="1"/>
  <c r="CF547" i="1"/>
  <c r="CG547" i="1"/>
  <c r="CH547" i="1"/>
  <c r="CI547" i="1"/>
  <c r="CJ547" i="1"/>
  <c r="CL547" i="1"/>
  <c r="CK547" i="1" s="1"/>
  <c r="CE548" i="1"/>
  <c r="CF548" i="1"/>
  <c r="CG548" i="1"/>
  <c r="CH548" i="1"/>
  <c r="CI548" i="1"/>
  <c r="CJ548" i="1"/>
  <c r="CL548" i="1"/>
  <c r="CK548" i="1" s="1"/>
  <c r="CE549" i="1"/>
  <c r="CF549" i="1"/>
  <c r="CG549" i="1"/>
  <c r="CH549" i="1"/>
  <c r="CI549" i="1"/>
  <c r="CJ549" i="1"/>
  <c r="CL549" i="1"/>
  <c r="CE550" i="1"/>
  <c r="CF550" i="1"/>
  <c r="CG550" i="1"/>
  <c r="CH550" i="1"/>
  <c r="CI550" i="1"/>
  <c r="CJ550" i="1"/>
  <c r="CL550" i="1"/>
  <c r="CE551" i="1"/>
  <c r="CF551" i="1"/>
  <c r="CG551" i="1"/>
  <c r="CH551" i="1"/>
  <c r="CI551" i="1"/>
  <c r="CJ551" i="1"/>
  <c r="CL551" i="1"/>
  <c r="CK551" i="1" s="1"/>
  <c r="CE552" i="1"/>
  <c r="CF552" i="1"/>
  <c r="CG552" i="1"/>
  <c r="CH552" i="1"/>
  <c r="CI552" i="1"/>
  <c r="CJ552" i="1"/>
  <c r="CL552" i="1"/>
  <c r="CE553" i="1"/>
  <c r="CF553" i="1"/>
  <c r="CG553" i="1"/>
  <c r="CH553" i="1"/>
  <c r="CI553" i="1"/>
  <c r="CJ553" i="1"/>
  <c r="CL553" i="1"/>
  <c r="CK553" i="1" s="1"/>
  <c r="CE554" i="1"/>
  <c r="CF554" i="1"/>
  <c r="CG554" i="1"/>
  <c r="CH554" i="1"/>
  <c r="CI554" i="1"/>
  <c r="CJ554" i="1"/>
  <c r="CL554" i="1"/>
  <c r="CK554" i="1" s="1"/>
  <c r="CE555" i="1"/>
  <c r="CF555" i="1"/>
  <c r="CG555" i="1"/>
  <c r="CH555" i="1"/>
  <c r="CI555" i="1"/>
  <c r="CJ555" i="1"/>
  <c r="CL555" i="1"/>
  <c r="CK555" i="1" s="1"/>
  <c r="CE556" i="1"/>
  <c r="CF556" i="1"/>
  <c r="CG556" i="1"/>
  <c r="CH556" i="1"/>
  <c r="CI556" i="1"/>
  <c r="CJ556" i="1"/>
  <c r="CL556" i="1"/>
  <c r="CE557" i="1"/>
  <c r="CF557" i="1"/>
  <c r="CG557" i="1"/>
  <c r="CH557" i="1"/>
  <c r="CI557" i="1"/>
  <c r="CJ557" i="1"/>
  <c r="CL557" i="1"/>
  <c r="CE558" i="1"/>
  <c r="CF558" i="1"/>
  <c r="CG558" i="1"/>
  <c r="CH558" i="1"/>
  <c r="CI558" i="1"/>
  <c r="CJ558" i="1"/>
  <c r="CL558" i="1"/>
  <c r="CK558" i="1" s="1"/>
  <c r="CE559" i="1"/>
  <c r="CF559" i="1"/>
  <c r="CG559" i="1"/>
  <c r="CH559" i="1"/>
  <c r="CI559" i="1"/>
  <c r="CJ559" i="1"/>
  <c r="CL559" i="1"/>
  <c r="CK559" i="1" s="1"/>
  <c r="CE560" i="1"/>
  <c r="CF560" i="1"/>
  <c r="CG560" i="1"/>
  <c r="CH560" i="1"/>
  <c r="CI560" i="1"/>
  <c r="CJ560" i="1"/>
  <c r="CL560" i="1"/>
  <c r="CK560" i="1" s="1"/>
  <c r="CE561" i="1"/>
  <c r="CF561" i="1"/>
  <c r="CG561" i="1"/>
  <c r="CH561" i="1"/>
  <c r="CI561" i="1"/>
  <c r="CJ561" i="1"/>
  <c r="CL561" i="1"/>
  <c r="CE562" i="1"/>
  <c r="CF562" i="1"/>
  <c r="CG562" i="1"/>
  <c r="CH562" i="1"/>
  <c r="CI562" i="1"/>
  <c r="CJ562" i="1"/>
  <c r="CL562" i="1"/>
  <c r="CK562" i="1" s="1"/>
  <c r="CE563" i="1"/>
  <c r="CF563" i="1"/>
  <c r="CG563" i="1"/>
  <c r="CH563" i="1"/>
  <c r="CI563" i="1"/>
  <c r="CJ563" i="1"/>
  <c r="CL563" i="1"/>
  <c r="CK563" i="1" s="1"/>
  <c r="CE564" i="1"/>
  <c r="CF564" i="1"/>
  <c r="CG564" i="1"/>
  <c r="CH564" i="1"/>
  <c r="CI564" i="1"/>
  <c r="CJ564" i="1"/>
  <c r="CL564" i="1"/>
  <c r="CK564" i="1" s="1"/>
  <c r="CE565" i="1"/>
  <c r="CF565" i="1"/>
  <c r="CG565" i="1"/>
  <c r="CH565" i="1"/>
  <c r="CI565" i="1"/>
  <c r="CJ565" i="1"/>
  <c r="CL565" i="1"/>
  <c r="CE566" i="1"/>
  <c r="CF566" i="1"/>
  <c r="CG566" i="1"/>
  <c r="CH566" i="1"/>
  <c r="CI566" i="1"/>
  <c r="CJ566" i="1"/>
  <c r="CL566" i="1"/>
  <c r="CE567" i="1"/>
  <c r="CF567" i="1"/>
  <c r="CG567" i="1"/>
  <c r="CH567" i="1"/>
  <c r="CI567" i="1"/>
  <c r="CJ567" i="1"/>
  <c r="CL567" i="1"/>
  <c r="CK567" i="1" s="1"/>
  <c r="CE568" i="1"/>
  <c r="CF568" i="1"/>
  <c r="CG568" i="1"/>
  <c r="CH568" i="1"/>
  <c r="CI568" i="1"/>
  <c r="CJ568" i="1"/>
  <c r="CL568" i="1"/>
  <c r="CE569" i="1"/>
  <c r="CF569" i="1"/>
  <c r="CG569" i="1"/>
  <c r="CH569" i="1"/>
  <c r="CI569" i="1"/>
  <c r="CJ569" i="1"/>
  <c r="CL569" i="1"/>
  <c r="CK569" i="1" s="1"/>
  <c r="CE570" i="1"/>
  <c r="CF570" i="1"/>
  <c r="CG570" i="1"/>
  <c r="CH570" i="1"/>
  <c r="CI570" i="1"/>
  <c r="CJ570" i="1"/>
  <c r="CL570" i="1"/>
  <c r="CK570" i="1" s="1"/>
  <c r="CE571" i="1"/>
  <c r="CF571" i="1"/>
  <c r="CG571" i="1"/>
  <c r="CH571" i="1"/>
  <c r="CI571" i="1"/>
  <c r="CJ571" i="1"/>
  <c r="CL571" i="1"/>
  <c r="CK571" i="1" s="1"/>
  <c r="CE572" i="1"/>
  <c r="CF572" i="1"/>
  <c r="CG572" i="1"/>
  <c r="CH572" i="1"/>
  <c r="CI572" i="1"/>
  <c r="CJ572" i="1"/>
  <c r="CL572" i="1"/>
  <c r="CE573" i="1"/>
  <c r="CF573" i="1"/>
  <c r="CG573" i="1"/>
  <c r="CH573" i="1"/>
  <c r="CI573" i="1"/>
  <c r="CJ573" i="1"/>
  <c r="CL573" i="1"/>
  <c r="CE574" i="1"/>
  <c r="CF574" i="1"/>
  <c r="CG574" i="1"/>
  <c r="CH574" i="1"/>
  <c r="CI574" i="1"/>
  <c r="CJ574" i="1"/>
  <c r="CL574" i="1"/>
  <c r="CK574" i="1" s="1"/>
  <c r="CE575" i="1"/>
  <c r="CF575" i="1"/>
  <c r="CG575" i="1"/>
  <c r="CH575" i="1"/>
  <c r="CI575" i="1"/>
  <c r="CJ575" i="1"/>
  <c r="CL575" i="1"/>
  <c r="CK575" i="1" s="1"/>
  <c r="CE576" i="1"/>
  <c r="CF576" i="1"/>
  <c r="CG576" i="1"/>
  <c r="CH576" i="1"/>
  <c r="CI576" i="1"/>
  <c r="CJ576" i="1"/>
  <c r="CL576" i="1"/>
  <c r="CK576" i="1" s="1"/>
  <c r="CE577" i="1"/>
  <c r="CF577" i="1"/>
  <c r="CG577" i="1"/>
  <c r="CH577" i="1"/>
  <c r="CI577" i="1"/>
  <c r="CJ577" i="1"/>
  <c r="CL577" i="1"/>
  <c r="CE578" i="1"/>
  <c r="CF578" i="1"/>
  <c r="CG578" i="1"/>
  <c r="CH578" i="1"/>
  <c r="CI578" i="1"/>
  <c r="CJ578" i="1"/>
  <c r="CL578" i="1"/>
  <c r="CK578" i="1" s="1"/>
  <c r="CE579" i="1"/>
  <c r="CF579" i="1"/>
  <c r="CG579" i="1"/>
  <c r="CH579" i="1"/>
  <c r="CI579" i="1"/>
  <c r="CJ579" i="1"/>
  <c r="CL579" i="1"/>
  <c r="CK579" i="1" s="1"/>
  <c r="CE580" i="1"/>
  <c r="CF580" i="1"/>
  <c r="CG580" i="1"/>
  <c r="CH580" i="1"/>
  <c r="CI580" i="1"/>
  <c r="CJ580" i="1"/>
  <c r="CL580" i="1"/>
  <c r="CK580" i="1" s="1"/>
  <c r="CE581" i="1"/>
  <c r="CF581" i="1"/>
  <c r="CG581" i="1"/>
  <c r="CH581" i="1"/>
  <c r="CI581" i="1"/>
  <c r="CJ581" i="1"/>
  <c r="CL581" i="1"/>
  <c r="CE582" i="1"/>
  <c r="CF582" i="1"/>
  <c r="CG582" i="1"/>
  <c r="CH582" i="1"/>
  <c r="CI582" i="1"/>
  <c r="CJ582" i="1"/>
  <c r="CL582" i="1"/>
  <c r="CE583" i="1"/>
  <c r="CF583" i="1"/>
  <c r="CG583" i="1"/>
  <c r="CH583" i="1"/>
  <c r="CI583" i="1"/>
  <c r="CJ583" i="1"/>
  <c r="CL583" i="1"/>
  <c r="CK583" i="1" s="1"/>
  <c r="CE584" i="1"/>
  <c r="CF584" i="1"/>
  <c r="CG584" i="1"/>
  <c r="CH584" i="1"/>
  <c r="CI584" i="1"/>
  <c r="CJ584" i="1"/>
  <c r="CL584" i="1"/>
  <c r="CE585" i="1"/>
  <c r="CF585" i="1"/>
  <c r="CG585" i="1"/>
  <c r="CH585" i="1"/>
  <c r="CI585" i="1"/>
  <c r="CJ585" i="1"/>
  <c r="CL585" i="1"/>
  <c r="CK585" i="1" s="1"/>
  <c r="CE586" i="1"/>
  <c r="CF586" i="1"/>
  <c r="CG586" i="1"/>
  <c r="CH586" i="1"/>
  <c r="CI586" i="1"/>
  <c r="CJ586" i="1"/>
  <c r="CL586" i="1"/>
  <c r="CK586" i="1" s="1"/>
  <c r="CE587" i="1"/>
  <c r="CF587" i="1"/>
  <c r="CG587" i="1"/>
  <c r="CH587" i="1"/>
  <c r="CI587" i="1"/>
  <c r="CJ587" i="1"/>
  <c r="CL587" i="1"/>
  <c r="CK587" i="1" s="1"/>
  <c r="CE588" i="1"/>
  <c r="CF588" i="1"/>
  <c r="CG588" i="1"/>
  <c r="CH588" i="1"/>
  <c r="CI588" i="1"/>
  <c r="CJ588" i="1"/>
  <c r="CL588" i="1"/>
  <c r="CE589" i="1"/>
  <c r="CF589" i="1"/>
  <c r="CG589" i="1"/>
  <c r="CH589" i="1"/>
  <c r="CI589" i="1"/>
  <c r="CJ589" i="1"/>
  <c r="CL589" i="1"/>
  <c r="CE590" i="1"/>
  <c r="CF590" i="1"/>
  <c r="CG590" i="1"/>
  <c r="CH590" i="1"/>
  <c r="CI590" i="1"/>
  <c r="CJ590" i="1"/>
  <c r="CL590" i="1"/>
  <c r="CK590" i="1" s="1"/>
  <c r="CE591" i="1"/>
  <c r="CF591" i="1"/>
  <c r="CG591" i="1"/>
  <c r="CH591" i="1"/>
  <c r="CI591" i="1"/>
  <c r="CJ591" i="1"/>
  <c r="CL591" i="1"/>
  <c r="CK591" i="1" s="1"/>
  <c r="CE592" i="1"/>
  <c r="CF592" i="1"/>
  <c r="CG592" i="1"/>
  <c r="CH592" i="1"/>
  <c r="CI592" i="1"/>
  <c r="CJ592" i="1"/>
  <c r="CL592" i="1"/>
  <c r="CK592" i="1" s="1"/>
  <c r="CE593" i="1"/>
  <c r="CF593" i="1"/>
  <c r="CG593" i="1"/>
  <c r="CH593" i="1"/>
  <c r="CI593" i="1"/>
  <c r="CJ593" i="1"/>
  <c r="CL593" i="1"/>
  <c r="CE594" i="1"/>
  <c r="CF594" i="1"/>
  <c r="CG594" i="1"/>
  <c r="CH594" i="1"/>
  <c r="CI594" i="1"/>
  <c r="CJ594" i="1"/>
  <c r="CL594" i="1"/>
  <c r="CK594" i="1" s="1"/>
  <c r="CE595" i="1"/>
  <c r="CF595" i="1"/>
  <c r="CG595" i="1"/>
  <c r="CH595" i="1"/>
  <c r="CI595" i="1"/>
  <c r="CJ595" i="1"/>
  <c r="CL595" i="1"/>
  <c r="CK595" i="1" s="1"/>
  <c r="CE596" i="1"/>
  <c r="CF596" i="1"/>
  <c r="CG596" i="1"/>
  <c r="CH596" i="1"/>
  <c r="CI596" i="1"/>
  <c r="CJ596" i="1"/>
  <c r="CL596" i="1"/>
  <c r="CK596" i="1" s="1"/>
  <c r="CE597" i="1"/>
  <c r="CF597" i="1"/>
  <c r="CG597" i="1"/>
  <c r="CH597" i="1"/>
  <c r="CI597" i="1"/>
  <c r="CJ597" i="1"/>
  <c r="CL597" i="1"/>
  <c r="CE598" i="1"/>
  <c r="CF598" i="1"/>
  <c r="CG598" i="1"/>
  <c r="CH598" i="1"/>
  <c r="CI598" i="1"/>
  <c r="CJ598" i="1"/>
  <c r="CL598" i="1"/>
  <c r="CE599" i="1"/>
  <c r="CF599" i="1"/>
  <c r="CG599" i="1"/>
  <c r="CH599" i="1"/>
  <c r="CI599" i="1"/>
  <c r="CJ599" i="1"/>
  <c r="CL599" i="1"/>
  <c r="CK599" i="1" s="1"/>
  <c r="CE600" i="1"/>
  <c r="CF600" i="1"/>
  <c r="CG600" i="1"/>
  <c r="CH600" i="1"/>
  <c r="CI600" i="1"/>
  <c r="CJ600" i="1"/>
  <c r="CL600" i="1"/>
  <c r="CE601" i="1"/>
  <c r="CF601" i="1"/>
  <c r="CG601" i="1"/>
  <c r="CH601" i="1"/>
  <c r="CI601" i="1"/>
  <c r="CJ601" i="1"/>
  <c r="CL601" i="1"/>
  <c r="CK601" i="1" s="1"/>
  <c r="CE602" i="1"/>
  <c r="CF602" i="1"/>
  <c r="CG602" i="1"/>
  <c r="CH602" i="1"/>
  <c r="CI602" i="1"/>
  <c r="CJ602" i="1"/>
  <c r="CL602" i="1"/>
  <c r="CK602" i="1" s="1"/>
  <c r="CE603" i="1"/>
  <c r="CF603" i="1"/>
  <c r="CG603" i="1"/>
  <c r="CH603" i="1"/>
  <c r="CI603" i="1"/>
  <c r="CJ603" i="1"/>
  <c r="CL603" i="1"/>
  <c r="CK603" i="1" s="1"/>
  <c r="CE604" i="1"/>
  <c r="CF604" i="1"/>
  <c r="CG604" i="1"/>
  <c r="CH604" i="1"/>
  <c r="CI604" i="1"/>
  <c r="CJ604" i="1"/>
  <c r="CL604" i="1"/>
  <c r="CE605" i="1"/>
  <c r="CF605" i="1"/>
  <c r="CG605" i="1"/>
  <c r="CH605" i="1"/>
  <c r="CI605" i="1"/>
  <c r="CJ605" i="1"/>
  <c r="CL605" i="1"/>
  <c r="CE606" i="1"/>
  <c r="CF606" i="1"/>
  <c r="CG606" i="1"/>
  <c r="CH606" i="1"/>
  <c r="CI606" i="1"/>
  <c r="CJ606" i="1"/>
  <c r="CL606" i="1"/>
  <c r="CK606" i="1" s="1"/>
  <c r="CE607" i="1"/>
  <c r="CF607" i="1"/>
  <c r="CG607" i="1"/>
  <c r="CH607" i="1"/>
  <c r="CI607" i="1"/>
  <c r="CJ607" i="1"/>
  <c r="CL607" i="1"/>
  <c r="CK607" i="1" s="1"/>
  <c r="CE608" i="1"/>
  <c r="CF608" i="1"/>
  <c r="CG608" i="1"/>
  <c r="CH608" i="1"/>
  <c r="CI608" i="1"/>
  <c r="CJ608" i="1"/>
  <c r="CL608" i="1"/>
  <c r="CK608" i="1" s="1"/>
  <c r="CE609" i="1"/>
  <c r="CF609" i="1"/>
  <c r="CG609" i="1"/>
  <c r="CH609" i="1"/>
  <c r="CI609" i="1"/>
  <c r="CJ609" i="1"/>
  <c r="CL609" i="1"/>
  <c r="CE610" i="1"/>
  <c r="CF610" i="1"/>
  <c r="CG610" i="1"/>
  <c r="CH610" i="1"/>
  <c r="CI610" i="1"/>
  <c r="CJ610" i="1"/>
  <c r="CL610" i="1"/>
  <c r="CK610" i="1" s="1"/>
  <c r="CE611" i="1"/>
  <c r="CF611" i="1"/>
  <c r="CG611" i="1"/>
  <c r="CH611" i="1"/>
  <c r="CI611" i="1"/>
  <c r="CJ611" i="1"/>
  <c r="CL611" i="1"/>
  <c r="CK611" i="1" s="1"/>
  <c r="CE612" i="1"/>
  <c r="CF612" i="1"/>
  <c r="CG612" i="1"/>
  <c r="CH612" i="1"/>
  <c r="CI612" i="1"/>
  <c r="CJ612" i="1"/>
  <c r="CL612" i="1"/>
  <c r="CK612" i="1" s="1"/>
  <c r="CE613" i="1"/>
  <c r="CF613" i="1"/>
  <c r="CG613" i="1"/>
  <c r="CH613" i="1"/>
  <c r="CI613" i="1"/>
  <c r="CJ613" i="1"/>
  <c r="CL613" i="1"/>
  <c r="CE614" i="1"/>
  <c r="CF614" i="1"/>
  <c r="CG614" i="1"/>
  <c r="CH614" i="1"/>
  <c r="CI614" i="1"/>
  <c r="CJ614" i="1"/>
  <c r="CL614" i="1"/>
  <c r="CE615" i="1"/>
  <c r="CF615" i="1"/>
  <c r="CG615" i="1"/>
  <c r="CH615" i="1"/>
  <c r="CI615" i="1"/>
  <c r="CJ615" i="1"/>
  <c r="CL615" i="1"/>
  <c r="CK615" i="1" s="1"/>
  <c r="CE616" i="1"/>
  <c r="CF616" i="1"/>
  <c r="CG616" i="1"/>
  <c r="CH616" i="1"/>
  <c r="CI616" i="1"/>
  <c r="CJ616" i="1"/>
  <c r="CL616" i="1"/>
  <c r="CE617" i="1"/>
  <c r="CF617" i="1"/>
  <c r="CG617" i="1"/>
  <c r="CH617" i="1"/>
  <c r="CI617" i="1"/>
  <c r="CJ617" i="1"/>
  <c r="CL617" i="1"/>
  <c r="CK617" i="1" s="1"/>
  <c r="CE618" i="1"/>
  <c r="CF618" i="1"/>
  <c r="CG618" i="1"/>
  <c r="CH618" i="1"/>
  <c r="CI618" i="1"/>
  <c r="CJ618" i="1"/>
  <c r="CL618" i="1"/>
  <c r="CK618" i="1" s="1"/>
  <c r="CE619" i="1"/>
  <c r="CF619" i="1"/>
  <c r="CG619" i="1"/>
  <c r="CH619" i="1"/>
  <c r="CI619" i="1"/>
  <c r="CJ619" i="1"/>
  <c r="CL619" i="1"/>
  <c r="CK619" i="1" s="1"/>
  <c r="CE620" i="1"/>
  <c r="CF620" i="1"/>
  <c r="CG620" i="1"/>
  <c r="CH620" i="1"/>
  <c r="CI620" i="1"/>
  <c r="CJ620" i="1"/>
  <c r="CL620" i="1"/>
  <c r="CE621" i="1"/>
  <c r="CF621" i="1"/>
  <c r="CG621" i="1"/>
  <c r="CH621" i="1"/>
  <c r="CI621" i="1"/>
  <c r="CJ621" i="1"/>
  <c r="CL621" i="1"/>
  <c r="CE622" i="1"/>
  <c r="CF622" i="1"/>
  <c r="CG622" i="1"/>
  <c r="CH622" i="1"/>
  <c r="CI622" i="1"/>
  <c r="CJ622" i="1"/>
  <c r="CL622" i="1"/>
  <c r="CK622" i="1" s="1"/>
  <c r="CE623" i="1"/>
  <c r="CF623" i="1"/>
  <c r="CG623" i="1"/>
  <c r="CH623" i="1"/>
  <c r="CI623" i="1"/>
  <c r="CJ623" i="1"/>
  <c r="CL623" i="1"/>
  <c r="CK623" i="1" s="1"/>
  <c r="CE624" i="1"/>
  <c r="CF624" i="1"/>
  <c r="CG624" i="1"/>
  <c r="CH624" i="1"/>
  <c r="CI624" i="1"/>
  <c r="CJ624" i="1"/>
  <c r="CL624" i="1"/>
  <c r="CK624" i="1" s="1"/>
  <c r="CE625" i="1"/>
  <c r="CF625" i="1"/>
  <c r="CG625" i="1"/>
  <c r="CH625" i="1"/>
  <c r="CI625" i="1"/>
  <c r="CJ625" i="1"/>
  <c r="CL625" i="1"/>
  <c r="CE626" i="1"/>
  <c r="CF626" i="1"/>
  <c r="CG626" i="1"/>
  <c r="CH626" i="1"/>
  <c r="CI626" i="1"/>
  <c r="CJ626" i="1"/>
  <c r="CL626" i="1"/>
  <c r="CK626" i="1" s="1"/>
  <c r="CE627" i="1"/>
  <c r="CF627" i="1"/>
  <c r="CG627" i="1"/>
  <c r="CH627" i="1"/>
  <c r="CI627" i="1"/>
  <c r="CJ627" i="1"/>
  <c r="CL627" i="1"/>
  <c r="CK627" i="1" s="1"/>
  <c r="CE628" i="1"/>
  <c r="CF628" i="1"/>
  <c r="CG628" i="1"/>
  <c r="CH628" i="1"/>
  <c r="CI628" i="1"/>
  <c r="CJ628" i="1"/>
  <c r="CL628" i="1"/>
  <c r="CK628" i="1" s="1"/>
  <c r="CE629" i="1"/>
  <c r="CF629" i="1"/>
  <c r="CG629" i="1"/>
  <c r="CH629" i="1"/>
  <c r="CI629" i="1"/>
  <c r="CJ629" i="1"/>
  <c r="CL629" i="1"/>
  <c r="CE630" i="1"/>
  <c r="CF630" i="1"/>
  <c r="CG630" i="1"/>
  <c r="CH630" i="1"/>
  <c r="CI630" i="1"/>
  <c r="CJ630" i="1"/>
  <c r="CL630" i="1"/>
  <c r="CE631" i="1"/>
  <c r="CF631" i="1"/>
  <c r="CG631" i="1"/>
  <c r="CH631" i="1"/>
  <c r="CI631" i="1"/>
  <c r="CJ631" i="1"/>
  <c r="CL631" i="1"/>
  <c r="CK631" i="1" s="1"/>
  <c r="CE632" i="1"/>
  <c r="CF632" i="1"/>
  <c r="CG632" i="1"/>
  <c r="CH632" i="1"/>
  <c r="CI632" i="1"/>
  <c r="CJ632" i="1"/>
  <c r="CL632" i="1"/>
  <c r="CE633" i="1"/>
  <c r="CF633" i="1"/>
  <c r="CG633" i="1"/>
  <c r="CH633" i="1"/>
  <c r="CI633" i="1"/>
  <c r="CJ633" i="1"/>
  <c r="CL633" i="1"/>
  <c r="CK633" i="1" s="1"/>
  <c r="CE634" i="1"/>
  <c r="CF634" i="1"/>
  <c r="CG634" i="1"/>
  <c r="CH634" i="1"/>
  <c r="CI634" i="1"/>
  <c r="CJ634" i="1"/>
  <c r="CL634" i="1"/>
  <c r="CK634" i="1" s="1"/>
  <c r="CE635" i="1"/>
  <c r="CF635" i="1"/>
  <c r="CG635" i="1"/>
  <c r="CH635" i="1"/>
  <c r="CI635" i="1"/>
  <c r="CJ635" i="1"/>
  <c r="CL635" i="1"/>
  <c r="CK635" i="1" s="1"/>
  <c r="CE636" i="1"/>
  <c r="CF636" i="1"/>
  <c r="CG636" i="1"/>
  <c r="CH636" i="1"/>
  <c r="CI636" i="1"/>
  <c r="CJ636" i="1"/>
  <c r="CL636" i="1"/>
  <c r="CE637" i="1"/>
  <c r="CF637" i="1"/>
  <c r="CG637" i="1"/>
  <c r="CH637" i="1"/>
  <c r="CI637" i="1"/>
  <c r="CJ637" i="1"/>
  <c r="CL637" i="1"/>
  <c r="CE638" i="1"/>
  <c r="CF638" i="1"/>
  <c r="CG638" i="1"/>
  <c r="CH638" i="1"/>
  <c r="CI638" i="1"/>
  <c r="CJ638" i="1"/>
  <c r="CL638" i="1"/>
  <c r="CK638" i="1" s="1"/>
  <c r="CE639" i="1"/>
  <c r="CF639" i="1"/>
  <c r="CG639" i="1"/>
  <c r="CH639" i="1"/>
  <c r="CI639" i="1"/>
  <c r="CJ639" i="1"/>
  <c r="CL639" i="1"/>
  <c r="CK639" i="1" s="1"/>
  <c r="CE640" i="1"/>
  <c r="CF640" i="1"/>
  <c r="CG640" i="1"/>
  <c r="CH640" i="1"/>
  <c r="CI640" i="1"/>
  <c r="CJ640" i="1"/>
  <c r="CL640" i="1"/>
  <c r="CK640" i="1" s="1"/>
  <c r="CE641" i="1"/>
  <c r="CF641" i="1"/>
  <c r="CG641" i="1"/>
  <c r="CH641" i="1"/>
  <c r="CI641" i="1"/>
  <c r="CJ641" i="1"/>
  <c r="CL641" i="1"/>
  <c r="CE642" i="1"/>
  <c r="CF642" i="1"/>
  <c r="CG642" i="1"/>
  <c r="CH642" i="1"/>
  <c r="CI642" i="1"/>
  <c r="CJ642" i="1"/>
  <c r="CL642" i="1"/>
  <c r="CK642" i="1" s="1"/>
  <c r="CE643" i="1"/>
  <c r="CF643" i="1"/>
  <c r="CG643" i="1"/>
  <c r="CH643" i="1"/>
  <c r="CI643" i="1"/>
  <c r="CJ643" i="1"/>
  <c r="CL643" i="1"/>
  <c r="CK643" i="1" s="1"/>
  <c r="CE644" i="1"/>
  <c r="CF644" i="1"/>
  <c r="CG644" i="1"/>
  <c r="CH644" i="1"/>
  <c r="CI644" i="1"/>
  <c r="CJ644" i="1"/>
  <c r="CL644" i="1"/>
  <c r="CK644" i="1" s="1"/>
  <c r="CE645" i="1"/>
  <c r="CF645" i="1"/>
  <c r="CG645" i="1"/>
  <c r="CH645" i="1"/>
  <c r="CI645" i="1"/>
  <c r="CJ645" i="1"/>
  <c r="CL645" i="1"/>
  <c r="CE646" i="1"/>
  <c r="CF646" i="1"/>
  <c r="CG646" i="1"/>
  <c r="CH646" i="1"/>
  <c r="CI646" i="1"/>
  <c r="CJ646" i="1"/>
  <c r="CL646" i="1"/>
  <c r="CE647" i="1"/>
  <c r="CF647" i="1"/>
  <c r="CG647" i="1"/>
  <c r="CH647" i="1"/>
  <c r="CI647" i="1"/>
  <c r="CJ647" i="1"/>
  <c r="CL647" i="1"/>
  <c r="CK647" i="1" s="1"/>
  <c r="CE648" i="1"/>
  <c r="CF648" i="1"/>
  <c r="CG648" i="1"/>
  <c r="CH648" i="1"/>
  <c r="CI648" i="1"/>
  <c r="CJ648" i="1"/>
  <c r="CL648" i="1"/>
  <c r="CE649" i="1"/>
  <c r="CF649" i="1"/>
  <c r="CG649" i="1"/>
  <c r="CH649" i="1"/>
  <c r="CI649" i="1"/>
  <c r="CJ649" i="1"/>
  <c r="CL649" i="1"/>
  <c r="CK649" i="1" s="1"/>
  <c r="CE650" i="1"/>
  <c r="CF650" i="1"/>
  <c r="CG650" i="1"/>
  <c r="CH650" i="1"/>
  <c r="CI650" i="1"/>
  <c r="CJ650" i="1"/>
  <c r="CL650" i="1"/>
  <c r="CK650" i="1" s="1"/>
  <c r="CE651" i="1"/>
  <c r="CF651" i="1"/>
  <c r="CG651" i="1"/>
  <c r="CH651" i="1"/>
  <c r="CI651" i="1"/>
  <c r="CJ651" i="1"/>
  <c r="CL651" i="1"/>
  <c r="CK651" i="1" s="1"/>
  <c r="CE652" i="1"/>
  <c r="CF652" i="1"/>
  <c r="CG652" i="1"/>
  <c r="CH652" i="1"/>
  <c r="CI652" i="1"/>
  <c r="CJ652" i="1"/>
  <c r="CL652" i="1"/>
  <c r="CE653" i="1"/>
  <c r="CF653" i="1"/>
  <c r="CG653" i="1"/>
  <c r="CH653" i="1"/>
  <c r="CI653" i="1"/>
  <c r="CJ653" i="1"/>
  <c r="CL653" i="1"/>
  <c r="CE654" i="1"/>
  <c r="CF654" i="1"/>
  <c r="CG654" i="1"/>
  <c r="CH654" i="1"/>
  <c r="CI654" i="1"/>
  <c r="CJ654" i="1"/>
  <c r="CL654" i="1"/>
  <c r="CK654" i="1" s="1"/>
  <c r="CE655" i="1"/>
  <c r="CF655" i="1"/>
  <c r="CG655" i="1"/>
  <c r="CH655" i="1"/>
  <c r="CI655" i="1"/>
  <c r="CJ655" i="1"/>
  <c r="CL655" i="1"/>
  <c r="CK655" i="1" s="1"/>
  <c r="CE656" i="1"/>
  <c r="CF656" i="1"/>
  <c r="CG656" i="1"/>
  <c r="CH656" i="1"/>
  <c r="CI656" i="1"/>
  <c r="CJ656" i="1"/>
  <c r="CL656" i="1"/>
  <c r="CK656" i="1" s="1"/>
  <c r="CE657" i="1"/>
  <c r="CF657" i="1"/>
  <c r="CG657" i="1"/>
  <c r="CH657" i="1"/>
  <c r="CI657" i="1"/>
  <c r="CJ657" i="1"/>
  <c r="CL657" i="1"/>
  <c r="CE658" i="1"/>
  <c r="CF658" i="1"/>
  <c r="CG658" i="1"/>
  <c r="CH658" i="1"/>
  <c r="CI658" i="1"/>
  <c r="CJ658" i="1"/>
  <c r="CL658" i="1"/>
  <c r="CK658" i="1" s="1"/>
  <c r="CE659" i="1"/>
  <c r="CF659" i="1"/>
  <c r="CG659" i="1"/>
  <c r="CH659" i="1"/>
  <c r="CI659" i="1"/>
  <c r="CJ659" i="1"/>
  <c r="CL659" i="1"/>
  <c r="CK659" i="1" s="1"/>
  <c r="CE660" i="1"/>
  <c r="CF660" i="1"/>
  <c r="CG660" i="1"/>
  <c r="CH660" i="1"/>
  <c r="CI660" i="1"/>
  <c r="CJ660" i="1"/>
  <c r="CL660" i="1"/>
  <c r="CK660" i="1" s="1"/>
  <c r="CE661" i="1"/>
  <c r="CF661" i="1"/>
  <c r="CG661" i="1"/>
  <c r="CH661" i="1"/>
  <c r="CI661" i="1"/>
  <c r="CJ661" i="1"/>
  <c r="CL661" i="1"/>
  <c r="CE662" i="1"/>
  <c r="CF662" i="1"/>
  <c r="CG662" i="1"/>
  <c r="CH662" i="1"/>
  <c r="CI662" i="1"/>
  <c r="CJ662" i="1"/>
  <c r="CL662" i="1"/>
  <c r="CE663" i="1"/>
  <c r="CF663" i="1"/>
  <c r="CG663" i="1"/>
  <c r="CH663" i="1"/>
  <c r="CI663" i="1"/>
  <c r="CJ663" i="1"/>
  <c r="CL663" i="1"/>
  <c r="CK663" i="1" s="1"/>
  <c r="CE664" i="1"/>
  <c r="CF664" i="1"/>
  <c r="CG664" i="1"/>
  <c r="CH664" i="1"/>
  <c r="CI664" i="1"/>
  <c r="CJ664" i="1"/>
  <c r="CL664" i="1"/>
  <c r="CE665" i="1"/>
  <c r="CF665" i="1"/>
  <c r="CG665" i="1"/>
  <c r="CH665" i="1"/>
  <c r="CI665" i="1"/>
  <c r="CJ665" i="1"/>
  <c r="CL665" i="1"/>
  <c r="CK665" i="1" s="1"/>
  <c r="CE666" i="1"/>
  <c r="CF666" i="1"/>
  <c r="CG666" i="1"/>
  <c r="CH666" i="1"/>
  <c r="CI666" i="1"/>
  <c r="CJ666" i="1"/>
  <c r="CL666" i="1"/>
  <c r="CK666" i="1" s="1"/>
  <c r="CE667" i="1"/>
  <c r="CF667" i="1"/>
  <c r="CG667" i="1"/>
  <c r="CH667" i="1"/>
  <c r="CI667" i="1"/>
  <c r="CJ667" i="1"/>
  <c r="CL667" i="1"/>
  <c r="CK667" i="1" s="1"/>
  <c r="CE668" i="1"/>
  <c r="CF668" i="1"/>
  <c r="CG668" i="1"/>
  <c r="CH668" i="1"/>
  <c r="CI668" i="1"/>
  <c r="CJ668" i="1"/>
  <c r="CL668" i="1"/>
  <c r="CE669" i="1"/>
  <c r="CF669" i="1"/>
  <c r="CG669" i="1"/>
  <c r="CH669" i="1"/>
  <c r="CI669" i="1"/>
  <c r="CJ669" i="1"/>
  <c r="CL669" i="1"/>
  <c r="CE670" i="1"/>
  <c r="CF670" i="1"/>
  <c r="CG670" i="1"/>
  <c r="CH670" i="1"/>
  <c r="CI670" i="1"/>
  <c r="CJ670" i="1"/>
  <c r="CL670" i="1"/>
  <c r="CK670" i="1" s="1"/>
  <c r="CE671" i="1"/>
  <c r="CF671" i="1"/>
  <c r="CG671" i="1"/>
  <c r="CH671" i="1"/>
  <c r="CI671" i="1"/>
  <c r="CJ671" i="1"/>
  <c r="CL671" i="1"/>
  <c r="CK671" i="1" s="1"/>
  <c r="CE672" i="1"/>
  <c r="CF672" i="1"/>
  <c r="CG672" i="1"/>
  <c r="CH672" i="1"/>
  <c r="CI672" i="1"/>
  <c r="CJ672" i="1"/>
  <c r="CL672" i="1"/>
  <c r="CK672" i="1" s="1"/>
  <c r="CE673" i="1"/>
  <c r="CF673" i="1"/>
  <c r="CG673" i="1"/>
  <c r="CH673" i="1"/>
  <c r="CI673" i="1"/>
  <c r="CJ673" i="1"/>
  <c r="CL673" i="1"/>
  <c r="CE674" i="1"/>
  <c r="CF674" i="1"/>
  <c r="CG674" i="1"/>
  <c r="CH674" i="1"/>
  <c r="CI674" i="1"/>
  <c r="CJ674" i="1"/>
  <c r="CL674" i="1"/>
  <c r="CK674" i="1" s="1"/>
  <c r="CE675" i="1"/>
  <c r="CF675" i="1"/>
  <c r="CG675" i="1"/>
  <c r="CH675" i="1"/>
  <c r="CI675" i="1"/>
  <c r="CJ675" i="1"/>
  <c r="CL675" i="1"/>
  <c r="CK675" i="1" s="1"/>
  <c r="CE676" i="1"/>
  <c r="CF676" i="1"/>
  <c r="CG676" i="1"/>
  <c r="CH676" i="1"/>
  <c r="CI676" i="1"/>
  <c r="CJ676" i="1"/>
  <c r="CL676" i="1"/>
  <c r="CK676" i="1" s="1"/>
  <c r="CE677" i="1"/>
  <c r="CF677" i="1"/>
  <c r="CG677" i="1"/>
  <c r="CH677" i="1"/>
  <c r="CI677" i="1"/>
  <c r="CJ677" i="1"/>
  <c r="CL677" i="1"/>
  <c r="CE678" i="1"/>
  <c r="CF678" i="1"/>
  <c r="CG678" i="1"/>
  <c r="CH678" i="1"/>
  <c r="CI678" i="1"/>
  <c r="CJ678" i="1"/>
  <c r="CL678" i="1"/>
  <c r="CE679" i="1"/>
  <c r="CF679" i="1"/>
  <c r="CG679" i="1"/>
  <c r="CH679" i="1"/>
  <c r="CI679" i="1"/>
  <c r="CJ679" i="1"/>
  <c r="CL679" i="1"/>
  <c r="CK679" i="1" s="1"/>
  <c r="CE680" i="1"/>
  <c r="CF680" i="1"/>
  <c r="CG680" i="1"/>
  <c r="CH680" i="1"/>
  <c r="CI680" i="1"/>
  <c r="CJ680" i="1"/>
  <c r="CL680" i="1"/>
  <c r="CE681" i="1"/>
  <c r="CF681" i="1"/>
  <c r="CG681" i="1"/>
  <c r="CH681" i="1"/>
  <c r="CI681" i="1"/>
  <c r="CJ681" i="1"/>
  <c r="CL681" i="1"/>
  <c r="CE682" i="1"/>
  <c r="CF682" i="1"/>
  <c r="CG682" i="1"/>
  <c r="CH682" i="1"/>
  <c r="CI682" i="1"/>
  <c r="CJ682" i="1"/>
  <c r="CL682" i="1"/>
  <c r="CK682" i="1" s="1"/>
  <c r="CE683" i="1"/>
  <c r="CF683" i="1"/>
  <c r="CG683" i="1"/>
  <c r="CH683" i="1"/>
  <c r="CI683" i="1"/>
  <c r="CJ683" i="1"/>
  <c r="CL683" i="1"/>
  <c r="CK683" i="1" s="1"/>
  <c r="CE684" i="1"/>
  <c r="CF684" i="1"/>
  <c r="CG684" i="1"/>
  <c r="CH684" i="1"/>
  <c r="CI684" i="1"/>
  <c r="CJ684" i="1"/>
  <c r="CL684" i="1"/>
  <c r="CK684" i="1" s="1"/>
  <c r="CE685" i="1"/>
  <c r="CF685" i="1"/>
  <c r="CG685" i="1"/>
  <c r="CH685" i="1"/>
  <c r="CI685" i="1"/>
  <c r="CJ685" i="1"/>
  <c r="CL685" i="1"/>
  <c r="CE686" i="1"/>
  <c r="CF686" i="1"/>
  <c r="CG686" i="1"/>
  <c r="CH686" i="1"/>
  <c r="CI686" i="1"/>
  <c r="CJ686" i="1"/>
  <c r="CL686" i="1"/>
  <c r="CK686" i="1" s="1"/>
  <c r="CE687" i="1"/>
  <c r="CF687" i="1"/>
  <c r="CG687" i="1"/>
  <c r="CH687" i="1"/>
  <c r="CI687" i="1"/>
  <c r="CJ687" i="1"/>
  <c r="CL687" i="1"/>
  <c r="CE688" i="1"/>
  <c r="CF688" i="1"/>
  <c r="CG688" i="1"/>
  <c r="CH688" i="1"/>
  <c r="CI688" i="1"/>
  <c r="CJ688" i="1"/>
  <c r="CL688" i="1"/>
  <c r="CK688" i="1" s="1"/>
  <c r="CE689" i="1"/>
  <c r="CF689" i="1"/>
  <c r="CG689" i="1"/>
  <c r="CH689" i="1"/>
  <c r="CI689" i="1"/>
  <c r="CJ689" i="1"/>
  <c r="CL689" i="1"/>
  <c r="CK689" i="1" s="1"/>
  <c r="CE690" i="1"/>
  <c r="CF690" i="1"/>
  <c r="CG690" i="1"/>
  <c r="CH690" i="1"/>
  <c r="CI690" i="1"/>
  <c r="CJ690" i="1"/>
  <c r="CL690" i="1"/>
  <c r="CK690" i="1" s="1"/>
  <c r="CE691" i="1"/>
  <c r="CF691" i="1"/>
  <c r="CG691" i="1"/>
  <c r="CH691" i="1"/>
  <c r="CI691" i="1"/>
  <c r="CJ691" i="1"/>
  <c r="CL691" i="1"/>
  <c r="CK691" i="1" s="1"/>
  <c r="CE692" i="1"/>
  <c r="CF692" i="1"/>
  <c r="CG692" i="1"/>
  <c r="CH692" i="1"/>
  <c r="CI692" i="1"/>
  <c r="CJ692" i="1"/>
  <c r="CL692" i="1"/>
  <c r="CE693" i="1"/>
  <c r="CF693" i="1"/>
  <c r="CG693" i="1"/>
  <c r="CH693" i="1"/>
  <c r="CI693" i="1"/>
  <c r="CJ693" i="1"/>
  <c r="CL693" i="1"/>
  <c r="CE694" i="1"/>
  <c r="CF694" i="1"/>
  <c r="CG694" i="1"/>
  <c r="CH694" i="1"/>
  <c r="CI694" i="1"/>
  <c r="CJ694" i="1"/>
  <c r="CL694" i="1"/>
  <c r="CK694" i="1" s="1"/>
  <c r="CE695" i="1"/>
  <c r="CF695" i="1"/>
  <c r="CG695" i="1"/>
  <c r="CH695" i="1"/>
  <c r="CI695" i="1"/>
  <c r="CJ695" i="1"/>
  <c r="CL695" i="1"/>
  <c r="CK695" i="1" s="1"/>
  <c r="CE696" i="1"/>
  <c r="CF696" i="1"/>
  <c r="CG696" i="1"/>
  <c r="CH696" i="1"/>
  <c r="CI696" i="1"/>
  <c r="CJ696" i="1"/>
  <c r="CL696" i="1"/>
  <c r="CK696" i="1" s="1"/>
  <c r="CE697" i="1"/>
  <c r="CF697" i="1"/>
  <c r="CG697" i="1"/>
  <c r="CH697" i="1"/>
  <c r="CI697" i="1"/>
  <c r="CJ697" i="1"/>
  <c r="CL697" i="1"/>
  <c r="CE698" i="1"/>
  <c r="CF698" i="1"/>
  <c r="CG698" i="1"/>
  <c r="CH698" i="1"/>
  <c r="CI698" i="1"/>
  <c r="CJ698" i="1"/>
  <c r="CL698" i="1"/>
  <c r="CE699" i="1"/>
  <c r="CF699" i="1"/>
  <c r="CG699" i="1"/>
  <c r="CH699" i="1"/>
  <c r="CI699" i="1"/>
  <c r="CJ699" i="1"/>
  <c r="CL699" i="1"/>
  <c r="CE700" i="1"/>
  <c r="CF700" i="1"/>
  <c r="CG700" i="1"/>
  <c r="CH700" i="1"/>
  <c r="CI700" i="1"/>
  <c r="CJ700" i="1"/>
  <c r="CL700" i="1"/>
  <c r="CK700" i="1" s="1"/>
  <c r="CE701" i="1"/>
  <c r="CF701" i="1"/>
  <c r="CG701" i="1"/>
  <c r="CH701" i="1"/>
  <c r="CI701" i="1"/>
  <c r="CJ701" i="1"/>
  <c r="CL701" i="1"/>
  <c r="CE702" i="1"/>
  <c r="CF702" i="1"/>
  <c r="CG702" i="1"/>
  <c r="CH702" i="1"/>
  <c r="CI702" i="1"/>
  <c r="CJ702" i="1"/>
  <c r="CL702" i="1"/>
  <c r="CK702" i="1" s="1"/>
  <c r="CE703" i="1"/>
  <c r="CF703" i="1"/>
  <c r="CG703" i="1"/>
  <c r="CH703" i="1"/>
  <c r="CI703" i="1"/>
  <c r="CJ703" i="1"/>
  <c r="CL703" i="1"/>
  <c r="CE704" i="1"/>
  <c r="CF704" i="1"/>
  <c r="CG704" i="1"/>
  <c r="CH704" i="1"/>
  <c r="CI704" i="1"/>
  <c r="CJ704" i="1"/>
  <c r="CL704" i="1"/>
  <c r="CK704" i="1" s="1"/>
  <c r="CE705" i="1"/>
  <c r="CF705" i="1"/>
  <c r="CG705" i="1"/>
  <c r="CH705" i="1"/>
  <c r="CI705" i="1"/>
  <c r="CJ705" i="1"/>
  <c r="CL705" i="1"/>
  <c r="CK705" i="1" s="1"/>
  <c r="CE706" i="1"/>
  <c r="CF706" i="1"/>
  <c r="CG706" i="1"/>
  <c r="CH706" i="1"/>
  <c r="CI706" i="1"/>
  <c r="CJ706" i="1"/>
  <c r="CL706" i="1"/>
  <c r="CE707" i="1"/>
  <c r="CF707" i="1"/>
  <c r="CG707" i="1"/>
  <c r="CH707" i="1"/>
  <c r="CI707" i="1"/>
  <c r="CJ707" i="1"/>
  <c r="CL707" i="1"/>
  <c r="CK707" i="1" s="1"/>
  <c r="CE708" i="1"/>
  <c r="CF708" i="1"/>
  <c r="CG708" i="1"/>
  <c r="CH708" i="1"/>
  <c r="CI708" i="1"/>
  <c r="CJ708" i="1"/>
  <c r="CL708" i="1"/>
  <c r="CK708" i="1" s="1"/>
  <c r="CE709" i="1"/>
  <c r="CF709" i="1"/>
  <c r="CG709" i="1"/>
  <c r="CH709" i="1"/>
  <c r="CI709" i="1"/>
  <c r="CJ709" i="1"/>
  <c r="CL709" i="1"/>
  <c r="CK709" i="1" s="1"/>
  <c r="CE710" i="1"/>
  <c r="CF710" i="1"/>
  <c r="CG710" i="1"/>
  <c r="CH710" i="1"/>
  <c r="CI710" i="1"/>
  <c r="CJ710" i="1"/>
  <c r="CL710" i="1"/>
  <c r="CK710" i="1" s="1"/>
  <c r="CE711" i="1"/>
  <c r="CF711" i="1"/>
  <c r="CG711" i="1"/>
  <c r="CH711" i="1"/>
  <c r="CI711" i="1"/>
  <c r="CJ711" i="1"/>
  <c r="CL711" i="1"/>
  <c r="CE712" i="1"/>
  <c r="CF712" i="1"/>
  <c r="CG712" i="1"/>
  <c r="CH712" i="1"/>
  <c r="CI712" i="1"/>
  <c r="CJ712" i="1"/>
  <c r="CL712" i="1"/>
  <c r="CE713" i="1"/>
  <c r="CF713" i="1"/>
  <c r="CG713" i="1"/>
  <c r="CH713" i="1"/>
  <c r="CI713" i="1"/>
  <c r="CJ713" i="1"/>
  <c r="CL713" i="1"/>
  <c r="CK713" i="1" s="1"/>
  <c r="CE714" i="1"/>
  <c r="CF714" i="1"/>
  <c r="CG714" i="1"/>
  <c r="CH714" i="1"/>
  <c r="CI714" i="1"/>
  <c r="CJ714" i="1"/>
  <c r="CL714" i="1"/>
  <c r="CK714" i="1" s="1"/>
  <c r="CE715" i="1"/>
  <c r="CF715" i="1"/>
  <c r="CG715" i="1"/>
  <c r="CH715" i="1"/>
  <c r="CI715" i="1"/>
  <c r="CJ715" i="1"/>
  <c r="CL715" i="1"/>
  <c r="CE716" i="1"/>
  <c r="CF716" i="1"/>
  <c r="CG716" i="1"/>
  <c r="CH716" i="1"/>
  <c r="CI716" i="1"/>
  <c r="CJ716" i="1"/>
  <c r="CL716" i="1"/>
  <c r="CE717" i="1"/>
  <c r="CF717" i="1"/>
  <c r="CG717" i="1"/>
  <c r="CH717" i="1"/>
  <c r="CI717" i="1"/>
  <c r="CJ717" i="1"/>
  <c r="CL717" i="1"/>
  <c r="CK717" i="1" s="1"/>
  <c r="CE718" i="1"/>
  <c r="CF718" i="1"/>
  <c r="CG718" i="1"/>
  <c r="CH718" i="1"/>
  <c r="CI718" i="1"/>
  <c r="CJ718" i="1"/>
  <c r="CL718" i="1"/>
  <c r="CE719" i="1"/>
  <c r="CF719" i="1"/>
  <c r="CG719" i="1"/>
  <c r="CH719" i="1"/>
  <c r="CI719" i="1"/>
  <c r="CJ719" i="1"/>
  <c r="CL719" i="1"/>
  <c r="CK719" i="1" s="1"/>
  <c r="CE720" i="1"/>
  <c r="CF720" i="1"/>
  <c r="CG720" i="1"/>
  <c r="CH720" i="1"/>
  <c r="CI720" i="1"/>
  <c r="CJ720" i="1"/>
  <c r="CL720" i="1"/>
  <c r="CK720" i="1" s="1"/>
  <c r="CE721" i="1"/>
  <c r="CF721" i="1"/>
  <c r="CG721" i="1"/>
  <c r="CH721" i="1"/>
  <c r="CI721" i="1"/>
  <c r="CJ721" i="1"/>
  <c r="CL721" i="1"/>
  <c r="CK721" i="1" s="1"/>
  <c r="CE722" i="1"/>
  <c r="CF722" i="1"/>
  <c r="CG722" i="1"/>
  <c r="CH722" i="1"/>
  <c r="CI722" i="1"/>
  <c r="CJ722" i="1"/>
  <c r="CL722" i="1"/>
  <c r="CE723" i="1"/>
  <c r="CF723" i="1"/>
  <c r="CG723" i="1"/>
  <c r="CH723" i="1"/>
  <c r="CI723" i="1"/>
  <c r="CJ723" i="1"/>
  <c r="CL723" i="1"/>
  <c r="CK723" i="1" s="1"/>
  <c r="CE724" i="1"/>
  <c r="CF724" i="1"/>
  <c r="CG724" i="1"/>
  <c r="CH724" i="1"/>
  <c r="CI724" i="1"/>
  <c r="CJ724" i="1"/>
  <c r="CL724" i="1"/>
  <c r="CK724" i="1" s="1"/>
  <c r="CE725" i="1"/>
  <c r="CF725" i="1"/>
  <c r="CG725" i="1"/>
  <c r="CH725" i="1"/>
  <c r="CI725" i="1"/>
  <c r="CJ725" i="1"/>
  <c r="CL725" i="1"/>
  <c r="CK725" i="1" s="1"/>
  <c r="CE726" i="1"/>
  <c r="CF726" i="1"/>
  <c r="CG726" i="1"/>
  <c r="CH726" i="1"/>
  <c r="CI726" i="1"/>
  <c r="CJ726" i="1"/>
  <c r="CL726" i="1"/>
  <c r="CK726" i="1" s="1"/>
  <c r="CE727" i="1"/>
  <c r="CF727" i="1"/>
  <c r="CG727" i="1"/>
  <c r="CH727" i="1"/>
  <c r="CI727" i="1"/>
  <c r="CJ727" i="1"/>
  <c r="CL727" i="1"/>
  <c r="CE728" i="1"/>
  <c r="CF728" i="1"/>
  <c r="CG728" i="1"/>
  <c r="CH728" i="1"/>
  <c r="CI728" i="1"/>
  <c r="CJ728" i="1"/>
  <c r="CL728" i="1"/>
  <c r="CE729" i="1"/>
  <c r="CF729" i="1"/>
  <c r="CG729" i="1"/>
  <c r="CH729" i="1"/>
  <c r="CI729" i="1"/>
  <c r="CJ729" i="1"/>
  <c r="CL729" i="1"/>
  <c r="CK729" i="1" s="1"/>
  <c r="CE730" i="1"/>
  <c r="CF730" i="1"/>
  <c r="CG730" i="1"/>
  <c r="CH730" i="1"/>
  <c r="CI730" i="1"/>
  <c r="CJ730" i="1"/>
  <c r="CL730" i="1"/>
  <c r="CK730" i="1" s="1"/>
  <c r="CE731" i="1"/>
  <c r="CF731" i="1"/>
  <c r="CG731" i="1"/>
  <c r="CH731" i="1"/>
  <c r="CI731" i="1"/>
  <c r="CJ731" i="1"/>
  <c r="CL731" i="1"/>
  <c r="CE732" i="1"/>
  <c r="CF732" i="1"/>
  <c r="CG732" i="1"/>
  <c r="CH732" i="1"/>
  <c r="CI732" i="1"/>
  <c r="CJ732" i="1"/>
  <c r="CL732" i="1"/>
  <c r="CE733" i="1"/>
  <c r="CF733" i="1"/>
  <c r="CG733" i="1"/>
  <c r="CH733" i="1"/>
  <c r="CI733" i="1"/>
  <c r="CJ733" i="1"/>
  <c r="CL733" i="1"/>
  <c r="CK733" i="1" s="1"/>
  <c r="CE734" i="1"/>
  <c r="CF734" i="1"/>
  <c r="CG734" i="1"/>
  <c r="CH734" i="1"/>
  <c r="CI734" i="1"/>
  <c r="CJ734" i="1"/>
  <c r="CL734" i="1"/>
  <c r="CE735" i="1"/>
  <c r="CF735" i="1"/>
  <c r="CG735" i="1"/>
  <c r="CH735" i="1"/>
  <c r="CI735" i="1"/>
  <c r="CJ735" i="1"/>
  <c r="CL735" i="1"/>
  <c r="CK735" i="1" s="1"/>
  <c r="CE736" i="1"/>
  <c r="CF736" i="1"/>
  <c r="CG736" i="1"/>
  <c r="CH736" i="1"/>
  <c r="CI736" i="1"/>
  <c r="CJ736" i="1"/>
  <c r="CL736" i="1"/>
  <c r="CK736" i="1" s="1"/>
  <c r="CE737" i="1"/>
  <c r="CF737" i="1"/>
  <c r="CG737" i="1"/>
  <c r="CH737" i="1"/>
  <c r="CI737" i="1"/>
  <c r="CJ737" i="1"/>
  <c r="CL737" i="1"/>
  <c r="CK737" i="1" s="1"/>
  <c r="CE738" i="1"/>
  <c r="CF738" i="1"/>
  <c r="CG738" i="1"/>
  <c r="CH738" i="1"/>
  <c r="CI738" i="1"/>
  <c r="CJ738" i="1"/>
  <c r="CL738" i="1"/>
  <c r="CE739" i="1"/>
  <c r="CF739" i="1"/>
  <c r="CG739" i="1"/>
  <c r="CH739" i="1"/>
  <c r="CI739" i="1"/>
  <c r="CJ739" i="1"/>
  <c r="CL739" i="1"/>
  <c r="CK739" i="1" s="1"/>
  <c r="CE740" i="1"/>
  <c r="CF740" i="1"/>
  <c r="CG740" i="1"/>
  <c r="CH740" i="1"/>
  <c r="CI740" i="1"/>
  <c r="CJ740" i="1"/>
  <c r="CL740" i="1"/>
  <c r="CK740" i="1" s="1"/>
  <c r="CE741" i="1"/>
  <c r="CF741" i="1"/>
  <c r="CG741" i="1"/>
  <c r="CH741" i="1"/>
  <c r="CI741" i="1"/>
  <c r="CJ741" i="1"/>
  <c r="CL741" i="1"/>
  <c r="CK741" i="1" s="1"/>
  <c r="CE742" i="1"/>
  <c r="CF742" i="1"/>
  <c r="CG742" i="1"/>
  <c r="CH742" i="1"/>
  <c r="CI742" i="1"/>
  <c r="CJ742" i="1"/>
  <c r="CL742" i="1"/>
  <c r="CK742" i="1" s="1"/>
  <c r="CE743" i="1"/>
  <c r="CF743" i="1"/>
  <c r="CG743" i="1"/>
  <c r="CH743" i="1"/>
  <c r="CI743" i="1"/>
  <c r="CJ743" i="1"/>
  <c r="CL743" i="1"/>
  <c r="CE744" i="1"/>
  <c r="CF744" i="1"/>
  <c r="CG744" i="1"/>
  <c r="CH744" i="1"/>
  <c r="CI744" i="1"/>
  <c r="CJ744" i="1"/>
  <c r="CL744" i="1"/>
  <c r="CE745" i="1"/>
  <c r="CF745" i="1"/>
  <c r="CG745" i="1"/>
  <c r="CH745" i="1"/>
  <c r="CI745" i="1"/>
  <c r="CJ745" i="1"/>
  <c r="CL745" i="1"/>
  <c r="CK745" i="1" s="1"/>
  <c r="CE746" i="1"/>
  <c r="CF746" i="1"/>
  <c r="CG746" i="1"/>
  <c r="CH746" i="1"/>
  <c r="CI746" i="1"/>
  <c r="CJ746" i="1"/>
  <c r="CL746" i="1"/>
  <c r="CK746" i="1" s="1"/>
  <c r="CE747" i="1"/>
  <c r="CF747" i="1"/>
  <c r="CG747" i="1"/>
  <c r="CH747" i="1"/>
  <c r="CI747" i="1"/>
  <c r="CJ747" i="1"/>
  <c r="CL747" i="1"/>
  <c r="CE748" i="1"/>
  <c r="CF748" i="1"/>
  <c r="CG748" i="1"/>
  <c r="CH748" i="1"/>
  <c r="CI748" i="1"/>
  <c r="CJ748" i="1"/>
  <c r="CL748" i="1"/>
  <c r="CE749" i="1"/>
  <c r="CF749" i="1"/>
  <c r="CG749" i="1"/>
  <c r="CH749" i="1"/>
  <c r="CI749" i="1"/>
  <c r="CJ749" i="1"/>
  <c r="CL749" i="1"/>
  <c r="CK749" i="1" s="1"/>
  <c r="CE750" i="1"/>
  <c r="CF750" i="1"/>
  <c r="CG750" i="1"/>
  <c r="CH750" i="1"/>
  <c r="CI750" i="1"/>
  <c r="CJ750" i="1"/>
  <c r="CL750" i="1"/>
  <c r="CE751" i="1"/>
  <c r="CF751" i="1"/>
  <c r="CG751" i="1"/>
  <c r="CH751" i="1"/>
  <c r="CI751" i="1"/>
  <c r="CJ751" i="1"/>
  <c r="CL751" i="1"/>
  <c r="CK751" i="1" s="1"/>
  <c r="CE752" i="1"/>
  <c r="CF752" i="1"/>
  <c r="CG752" i="1"/>
  <c r="CH752" i="1"/>
  <c r="CI752" i="1"/>
  <c r="CJ752" i="1"/>
  <c r="CL752" i="1"/>
  <c r="CK752" i="1" s="1"/>
  <c r="CE753" i="1"/>
  <c r="CF753" i="1"/>
  <c r="CG753" i="1"/>
  <c r="CH753" i="1"/>
  <c r="CI753" i="1"/>
  <c r="CJ753" i="1"/>
  <c r="CL753" i="1"/>
  <c r="CK753" i="1" s="1"/>
  <c r="CE754" i="1"/>
  <c r="CF754" i="1"/>
  <c r="CG754" i="1"/>
  <c r="CH754" i="1"/>
  <c r="CI754" i="1"/>
  <c r="CJ754" i="1"/>
  <c r="CL754" i="1"/>
  <c r="CE755" i="1"/>
  <c r="CF755" i="1"/>
  <c r="CG755" i="1"/>
  <c r="CH755" i="1"/>
  <c r="CI755" i="1"/>
  <c r="CJ755" i="1"/>
  <c r="CL755" i="1"/>
  <c r="CK755" i="1" s="1"/>
  <c r="CE756" i="1"/>
  <c r="CF756" i="1"/>
  <c r="CG756" i="1"/>
  <c r="CH756" i="1"/>
  <c r="CI756" i="1"/>
  <c r="CJ756" i="1"/>
  <c r="CL756" i="1"/>
  <c r="CK756" i="1" s="1"/>
  <c r="CE757" i="1"/>
  <c r="CF757" i="1"/>
  <c r="CG757" i="1"/>
  <c r="CH757" i="1"/>
  <c r="CI757" i="1"/>
  <c r="CJ757" i="1"/>
  <c r="CL757" i="1"/>
  <c r="CK757" i="1" s="1"/>
  <c r="CE758" i="1"/>
  <c r="CF758" i="1"/>
  <c r="CG758" i="1"/>
  <c r="CH758" i="1"/>
  <c r="CI758" i="1"/>
  <c r="CJ758" i="1"/>
  <c r="CL758" i="1"/>
  <c r="CK758" i="1" s="1"/>
  <c r="CE759" i="1"/>
  <c r="CF759" i="1"/>
  <c r="CG759" i="1"/>
  <c r="CH759" i="1"/>
  <c r="CI759" i="1"/>
  <c r="CJ759" i="1"/>
  <c r="CL759" i="1"/>
  <c r="CE760" i="1"/>
  <c r="CF760" i="1"/>
  <c r="CG760" i="1"/>
  <c r="CH760" i="1"/>
  <c r="CI760" i="1"/>
  <c r="CJ760" i="1"/>
  <c r="CL760" i="1"/>
  <c r="CE761" i="1"/>
  <c r="CF761" i="1"/>
  <c r="CG761" i="1"/>
  <c r="CH761" i="1"/>
  <c r="CI761" i="1"/>
  <c r="CJ761" i="1"/>
  <c r="CL761" i="1"/>
  <c r="CK761" i="1" s="1"/>
  <c r="CE762" i="1"/>
  <c r="CF762" i="1"/>
  <c r="CG762" i="1"/>
  <c r="CH762" i="1"/>
  <c r="CI762" i="1"/>
  <c r="CJ762" i="1"/>
  <c r="CL762" i="1"/>
  <c r="CK762" i="1" s="1"/>
  <c r="CE763" i="1"/>
  <c r="CF763" i="1"/>
  <c r="CG763" i="1"/>
  <c r="CH763" i="1"/>
  <c r="CI763" i="1"/>
  <c r="CJ763" i="1"/>
  <c r="CL763" i="1"/>
  <c r="CE764" i="1"/>
  <c r="CF764" i="1"/>
  <c r="CG764" i="1"/>
  <c r="CH764" i="1"/>
  <c r="CI764" i="1"/>
  <c r="CJ764" i="1"/>
  <c r="CL764" i="1"/>
  <c r="CE765" i="1"/>
  <c r="CF765" i="1"/>
  <c r="CG765" i="1"/>
  <c r="CH765" i="1"/>
  <c r="CI765" i="1"/>
  <c r="CJ765" i="1"/>
  <c r="CL765" i="1"/>
  <c r="CK765" i="1" s="1"/>
  <c r="CE766" i="1"/>
  <c r="CF766" i="1"/>
  <c r="CG766" i="1"/>
  <c r="CH766" i="1"/>
  <c r="CI766" i="1"/>
  <c r="CJ766" i="1"/>
  <c r="CL766" i="1"/>
  <c r="CE767" i="1"/>
  <c r="CF767" i="1"/>
  <c r="CG767" i="1"/>
  <c r="CH767" i="1"/>
  <c r="CI767" i="1"/>
  <c r="CJ767" i="1"/>
  <c r="CL767" i="1"/>
  <c r="CK767" i="1" s="1"/>
  <c r="CE768" i="1"/>
  <c r="CF768" i="1"/>
  <c r="CG768" i="1"/>
  <c r="CH768" i="1"/>
  <c r="CI768" i="1"/>
  <c r="CJ768" i="1"/>
  <c r="CL768" i="1"/>
  <c r="CK768" i="1" s="1"/>
  <c r="CE769" i="1"/>
  <c r="CF769" i="1"/>
  <c r="CG769" i="1"/>
  <c r="CH769" i="1"/>
  <c r="CI769" i="1"/>
  <c r="CJ769" i="1"/>
  <c r="CL769" i="1"/>
  <c r="CK769" i="1" s="1"/>
  <c r="CE770" i="1"/>
  <c r="CF770" i="1"/>
  <c r="CG770" i="1"/>
  <c r="CH770" i="1"/>
  <c r="CI770" i="1"/>
  <c r="CJ770" i="1"/>
  <c r="CL770" i="1"/>
  <c r="CE771" i="1"/>
  <c r="CF771" i="1"/>
  <c r="CG771" i="1"/>
  <c r="CH771" i="1"/>
  <c r="CI771" i="1"/>
  <c r="CJ771" i="1"/>
  <c r="CL771" i="1"/>
  <c r="CK771" i="1" s="1"/>
  <c r="CE772" i="1"/>
  <c r="CF772" i="1"/>
  <c r="CG772" i="1"/>
  <c r="CH772" i="1"/>
  <c r="CI772" i="1"/>
  <c r="CJ772" i="1"/>
  <c r="CL772" i="1"/>
  <c r="CK772" i="1" s="1"/>
  <c r="CE773" i="1"/>
  <c r="CF773" i="1"/>
  <c r="CG773" i="1"/>
  <c r="CH773" i="1"/>
  <c r="CI773" i="1"/>
  <c r="CJ773" i="1"/>
  <c r="CL773" i="1"/>
  <c r="CK773" i="1" s="1"/>
  <c r="CE774" i="1"/>
  <c r="CF774" i="1"/>
  <c r="CG774" i="1"/>
  <c r="CH774" i="1"/>
  <c r="CI774" i="1"/>
  <c r="CJ774" i="1"/>
  <c r="CL774" i="1"/>
  <c r="CK774" i="1" s="1"/>
  <c r="CE775" i="1"/>
  <c r="CF775" i="1"/>
  <c r="CG775" i="1"/>
  <c r="CH775" i="1"/>
  <c r="CI775" i="1"/>
  <c r="CJ775" i="1"/>
  <c r="CL775" i="1"/>
  <c r="CE776" i="1"/>
  <c r="CF776" i="1"/>
  <c r="CG776" i="1"/>
  <c r="CH776" i="1"/>
  <c r="CI776" i="1"/>
  <c r="CJ776" i="1"/>
  <c r="CL776" i="1"/>
  <c r="CE777" i="1"/>
  <c r="CF777" i="1"/>
  <c r="CG777" i="1"/>
  <c r="CH777" i="1"/>
  <c r="CI777" i="1"/>
  <c r="CJ777" i="1"/>
  <c r="CL777" i="1"/>
  <c r="CK777" i="1" s="1"/>
  <c r="CE778" i="1"/>
  <c r="CF778" i="1"/>
  <c r="CG778" i="1"/>
  <c r="CH778" i="1"/>
  <c r="CI778" i="1"/>
  <c r="CJ778" i="1"/>
  <c r="CL778" i="1"/>
  <c r="CK778" i="1" s="1"/>
  <c r="CE779" i="1"/>
  <c r="CF779" i="1"/>
  <c r="CG779" i="1"/>
  <c r="CH779" i="1"/>
  <c r="CI779" i="1"/>
  <c r="CJ779" i="1"/>
  <c r="CL779" i="1"/>
  <c r="CE780" i="1"/>
  <c r="CF780" i="1"/>
  <c r="CG780" i="1"/>
  <c r="CH780" i="1"/>
  <c r="CI780" i="1"/>
  <c r="CJ780" i="1"/>
  <c r="CL780" i="1"/>
  <c r="CE781" i="1"/>
  <c r="CF781" i="1"/>
  <c r="CG781" i="1"/>
  <c r="CH781" i="1"/>
  <c r="CI781" i="1"/>
  <c r="CJ781" i="1"/>
  <c r="CL781" i="1"/>
  <c r="CK781" i="1" s="1"/>
  <c r="CE782" i="1"/>
  <c r="CF782" i="1"/>
  <c r="CG782" i="1"/>
  <c r="CH782" i="1"/>
  <c r="CI782" i="1"/>
  <c r="CJ782" i="1"/>
  <c r="CL782" i="1"/>
  <c r="CE783" i="1"/>
  <c r="CF783" i="1"/>
  <c r="CG783" i="1"/>
  <c r="CH783" i="1"/>
  <c r="CI783" i="1"/>
  <c r="CJ783" i="1"/>
  <c r="CL783" i="1"/>
  <c r="CK783" i="1" s="1"/>
  <c r="CE784" i="1"/>
  <c r="CF784" i="1"/>
  <c r="CG784" i="1"/>
  <c r="CH784" i="1"/>
  <c r="CI784" i="1"/>
  <c r="CJ784" i="1"/>
  <c r="CL784" i="1"/>
  <c r="CK784" i="1" s="1"/>
  <c r="CE785" i="1"/>
  <c r="CF785" i="1"/>
  <c r="CG785" i="1"/>
  <c r="CH785" i="1"/>
  <c r="CI785" i="1"/>
  <c r="CJ785" i="1"/>
  <c r="CL785" i="1"/>
  <c r="CK785" i="1" s="1"/>
  <c r="CE786" i="1"/>
  <c r="CF786" i="1"/>
  <c r="CG786" i="1"/>
  <c r="CH786" i="1"/>
  <c r="CI786" i="1"/>
  <c r="CJ786" i="1"/>
  <c r="CL786" i="1"/>
  <c r="CE787" i="1"/>
  <c r="CF787" i="1"/>
  <c r="CG787" i="1"/>
  <c r="CH787" i="1"/>
  <c r="CI787" i="1"/>
  <c r="CJ787" i="1"/>
  <c r="CL787" i="1"/>
  <c r="CK787" i="1" s="1"/>
  <c r="CE788" i="1"/>
  <c r="CF788" i="1"/>
  <c r="CG788" i="1"/>
  <c r="CH788" i="1"/>
  <c r="CI788" i="1"/>
  <c r="CJ788" i="1"/>
  <c r="CL788" i="1"/>
  <c r="CK788" i="1" s="1"/>
  <c r="CE789" i="1"/>
  <c r="CF789" i="1"/>
  <c r="CG789" i="1"/>
  <c r="CH789" i="1"/>
  <c r="CI789" i="1"/>
  <c r="CJ789" i="1"/>
  <c r="CL789" i="1"/>
  <c r="CK789" i="1" s="1"/>
  <c r="CE790" i="1"/>
  <c r="CF790" i="1"/>
  <c r="CG790" i="1"/>
  <c r="CH790" i="1"/>
  <c r="CI790" i="1"/>
  <c r="CJ790" i="1"/>
  <c r="CL790" i="1"/>
  <c r="CK790" i="1" s="1"/>
  <c r="CE791" i="1"/>
  <c r="CF791" i="1"/>
  <c r="CG791" i="1"/>
  <c r="CH791" i="1"/>
  <c r="CI791" i="1"/>
  <c r="CJ791" i="1"/>
  <c r="CL791" i="1"/>
  <c r="CE792" i="1"/>
  <c r="CF792" i="1"/>
  <c r="CG792" i="1"/>
  <c r="CH792" i="1"/>
  <c r="CI792" i="1"/>
  <c r="CJ792" i="1"/>
  <c r="CL792" i="1"/>
  <c r="CE793" i="1"/>
  <c r="CF793" i="1"/>
  <c r="CG793" i="1"/>
  <c r="CH793" i="1"/>
  <c r="CI793" i="1"/>
  <c r="CJ793" i="1"/>
  <c r="CL793" i="1"/>
  <c r="CK793" i="1" s="1"/>
  <c r="CE794" i="1"/>
  <c r="CF794" i="1"/>
  <c r="CG794" i="1"/>
  <c r="CH794" i="1"/>
  <c r="CI794" i="1"/>
  <c r="CJ794" i="1"/>
  <c r="CL794" i="1"/>
  <c r="CK794" i="1" s="1"/>
  <c r="CE795" i="1"/>
  <c r="CF795" i="1"/>
  <c r="CG795" i="1"/>
  <c r="CH795" i="1"/>
  <c r="CI795" i="1"/>
  <c r="CJ795" i="1"/>
  <c r="CL795" i="1"/>
  <c r="CE796" i="1"/>
  <c r="CF796" i="1"/>
  <c r="CG796" i="1"/>
  <c r="CH796" i="1"/>
  <c r="CI796" i="1"/>
  <c r="CJ796" i="1"/>
  <c r="CL796" i="1"/>
  <c r="CE797" i="1"/>
  <c r="CF797" i="1"/>
  <c r="CG797" i="1"/>
  <c r="CH797" i="1"/>
  <c r="CI797" i="1"/>
  <c r="CJ797" i="1"/>
  <c r="CL797" i="1"/>
  <c r="CK797" i="1" s="1"/>
  <c r="CE798" i="1"/>
  <c r="CF798" i="1"/>
  <c r="CG798" i="1"/>
  <c r="CH798" i="1"/>
  <c r="CI798" i="1"/>
  <c r="CJ798" i="1"/>
  <c r="CL798" i="1"/>
  <c r="CE799" i="1"/>
  <c r="CF799" i="1"/>
  <c r="CG799" i="1"/>
  <c r="CH799" i="1"/>
  <c r="CI799" i="1"/>
  <c r="CJ799" i="1"/>
  <c r="CL799" i="1"/>
  <c r="CK799" i="1" s="1"/>
  <c r="CE800" i="1"/>
  <c r="CF800" i="1"/>
  <c r="CG800" i="1"/>
  <c r="CH800" i="1"/>
  <c r="CI800" i="1"/>
  <c r="CJ800" i="1"/>
  <c r="CL800" i="1"/>
  <c r="CK800" i="1" s="1"/>
  <c r="CE801" i="1"/>
  <c r="CF801" i="1"/>
  <c r="CG801" i="1"/>
  <c r="CH801" i="1"/>
  <c r="CI801" i="1"/>
  <c r="CJ801" i="1"/>
  <c r="CL801" i="1"/>
  <c r="CK801" i="1" s="1"/>
  <c r="CE802" i="1"/>
  <c r="CF802" i="1"/>
  <c r="CG802" i="1"/>
  <c r="CH802" i="1"/>
  <c r="CI802" i="1"/>
  <c r="CJ802" i="1"/>
  <c r="CL802" i="1"/>
  <c r="CE803" i="1"/>
  <c r="CF803" i="1"/>
  <c r="CG803" i="1"/>
  <c r="CH803" i="1"/>
  <c r="CI803" i="1"/>
  <c r="CJ803" i="1"/>
  <c r="CL803" i="1"/>
  <c r="CK803" i="1" s="1"/>
  <c r="CE804" i="1"/>
  <c r="CF804" i="1"/>
  <c r="CG804" i="1"/>
  <c r="CH804" i="1"/>
  <c r="CI804" i="1"/>
  <c r="CJ804" i="1"/>
  <c r="CL804" i="1"/>
  <c r="CK804" i="1" s="1"/>
  <c r="CE805" i="1"/>
  <c r="CF805" i="1"/>
  <c r="CG805" i="1"/>
  <c r="CH805" i="1"/>
  <c r="CI805" i="1"/>
  <c r="CJ805" i="1"/>
  <c r="CL805" i="1"/>
  <c r="CK805" i="1" s="1"/>
  <c r="CE806" i="1"/>
  <c r="CF806" i="1"/>
  <c r="CG806" i="1"/>
  <c r="CH806" i="1"/>
  <c r="CI806" i="1"/>
  <c r="CJ806" i="1"/>
  <c r="CL806" i="1"/>
  <c r="CK806" i="1" s="1"/>
  <c r="CE807" i="1"/>
  <c r="CF807" i="1"/>
  <c r="CG807" i="1"/>
  <c r="CH807" i="1"/>
  <c r="CI807" i="1"/>
  <c r="CJ807" i="1"/>
  <c r="CL807" i="1"/>
  <c r="CE808" i="1"/>
  <c r="CF808" i="1"/>
  <c r="CG808" i="1"/>
  <c r="CH808" i="1"/>
  <c r="CI808" i="1"/>
  <c r="CJ808" i="1"/>
  <c r="CL808" i="1"/>
  <c r="CE809" i="1"/>
  <c r="CF809" i="1"/>
  <c r="CG809" i="1"/>
  <c r="CH809" i="1"/>
  <c r="CI809" i="1"/>
  <c r="CJ809" i="1"/>
  <c r="CL809" i="1"/>
  <c r="CK809" i="1" s="1"/>
  <c r="CE810" i="1"/>
  <c r="CF810" i="1"/>
  <c r="CG810" i="1"/>
  <c r="CH810" i="1"/>
  <c r="CI810" i="1"/>
  <c r="CJ810" i="1"/>
  <c r="CL810" i="1"/>
  <c r="CK810" i="1" s="1"/>
  <c r="CE811" i="1"/>
  <c r="CF811" i="1"/>
  <c r="CG811" i="1"/>
  <c r="CH811" i="1"/>
  <c r="CI811" i="1"/>
  <c r="CJ811" i="1"/>
  <c r="CL811" i="1"/>
  <c r="CE812" i="1"/>
  <c r="CF812" i="1"/>
  <c r="CG812" i="1"/>
  <c r="CH812" i="1"/>
  <c r="CI812" i="1"/>
  <c r="CJ812" i="1"/>
  <c r="CL812" i="1"/>
  <c r="CK812" i="1" s="1"/>
  <c r="CL12" i="1"/>
  <c r="CK12" i="1" s="1"/>
  <c r="CJ12" i="1"/>
  <c r="CI12" i="1"/>
  <c r="CH12" i="1"/>
  <c r="CF12" i="1"/>
  <c r="CE12" i="1"/>
  <c r="CK811" i="1" l="1"/>
  <c r="CK798" i="1"/>
  <c r="CK782" i="1"/>
  <c r="CK766" i="1"/>
  <c r="CK750" i="1"/>
  <c r="CK734" i="1"/>
  <c r="CK718" i="1"/>
  <c r="CK796" i="1"/>
  <c r="CK780" i="1"/>
  <c r="CK748" i="1"/>
  <c r="CK747" i="1"/>
  <c r="CK732" i="1"/>
  <c r="CK731" i="1"/>
  <c r="CK716" i="1"/>
  <c r="CK715" i="1"/>
  <c r="CK703" i="1"/>
  <c r="CK701" i="1"/>
  <c r="CK795" i="1"/>
  <c r="CK779" i="1"/>
  <c r="CK764" i="1"/>
  <c r="CK763" i="1"/>
  <c r="CK808" i="1"/>
  <c r="CK807" i="1"/>
  <c r="CK802" i="1"/>
  <c r="CK792" i="1"/>
  <c r="CK791" i="1"/>
  <c r="CK786" i="1"/>
  <c r="CK776" i="1"/>
  <c r="CK775" i="1"/>
  <c r="CK770" i="1"/>
  <c r="CK760" i="1"/>
  <c r="CK759" i="1"/>
  <c r="CK754" i="1"/>
  <c r="CK744" i="1"/>
  <c r="CK743" i="1"/>
  <c r="CK738" i="1"/>
  <c r="CK728" i="1"/>
  <c r="CK727" i="1"/>
  <c r="CK722" i="1"/>
  <c r="CK712" i="1"/>
  <c r="CK711" i="1"/>
  <c r="CK706" i="1"/>
  <c r="CK699" i="1"/>
  <c r="CK698" i="1"/>
  <c r="CK692" i="1"/>
  <c r="CK687" i="1"/>
  <c r="CK685" i="1"/>
  <c r="CK680" i="1"/>
  <c r="CK673" i="1"/>
  <c r="CK668" i="1"/>
  <c r="CK662" i="1"/>
  <c r="CK648" i="1"/>
  <c r="CK641" i="1"/>
  <c r="CK636" i="1"/>
  <c r="CK630" i="1"/>
  <c r="CK616" i="1"/>
  <c r="CK609" i="1"/>
  <c r="CK604" i="1"/>
  <c r="CK598" i="1"/>
  <c r="CK584" i="1"/>
  <c r="CK577" i="1"/>
  <c r="CK572" i="1"/>
  <c r="CK566" i="1"/>
  <c r="CK552" i="1"/>
  <c r="CK545" i="1"/>
  <c r="CK540" i="1"/>
  <c r="CK534" i="1"/>
  <c r="CK520" i="1"/>
  <c r="CK513" i="1"/>
  <c r="CK508" i="1"/>
  <c r="CK502" i="1"/>
  <c r="CK488" i="1"/>
  <c r="CK481" i="1"/>
  <c r="CK476" i="1"/>
  <c r="CK470" i="1"/>
  <c r="CK456" i="1"/>
  <c r="CK449" i="1"/>
  <c r="CK444" i="1"/>
  <c r="CK438" i="1"/>
  <c r="CK424" i="1"/>
  <c r="CK417" i="1"/>
  <c r="CK412" i="1"/>
  <c r="CK406" i="1"/>
  <c r="CK392" i="1"/>
  <c r="CK385" i="1"/>
  <c r="CK380" i="1"/>
  <c r="CK374" i="1"/>
  <c r="CK360" i="1"/>
  <c r="CK353" i="1"/>
  <c r="CK350" i="1"/>
  <c r="CK331" i="1"/>
  <c r="CK322" i="1"/>
  <c r="CK309" i="1"/>
  <c r="CK295" i="1"/>
  <c r="CK288" i="1"/>
  <c r="CK102" i="1"/>
  <c r="CK70" i="1"/>
  <c r="CK38" i="1"/>
  <c r="CK516" i="1"/>
  <c r="CK496" i="1"/>
  <c r="CK484" i="1"/>
  <c r="CK464" i="1"/>
  <c r="CK452" i="1"/>
  <c r="CK432" i="1"/>
  <c r="CK420" i="1"/>
  <c r="CK400" i="1"/>
  <c r="CK388" i="1"/>
  <c r="CK368" i="1"/>
  <c r="CK303" i="1"/>
  <c r="CK678" i="1"/>
  <c r="CK664" i="1"/>
  <c r="CK657" i="1"/>
  <c r="CK652" i="1"/>
  <c r="CK646" i="1"/>
  <c r="CK632" i="1"/>
  <c r="CK625" i="1"/>
  <c r="CK620" i="1"/>
  <c r="CK614" i="1"/>
  <c r="CK600" i="1"/>
  <c r="CK593" i="1"/>
  <c r="CK588" i="1"/>
  <c r="CK582" i="1"/>
  <c r="CK568" i="1"/>
  <c r="CK561" i="1"/>
  <c r="CK556" i="1"/>
  <c r="CK550" i="1"/>
  <c r="CK536" i="1"/>
  <c r="CK529" i="1"/>
  <c r="CK524" i="1"/>
  <c r="CK504" i="1"/>
  <c r="CK492" i="1"/>
  <c r="CK472" i="1"/>
  <c r="CK460" i="1"/>
  <c r="CK440" i="1"/>
  <c r="CK428" i="1"/>
  <c r="CK408" i="1"/>
  <c r="CK396" i="1"/>
  <c r="CK376" i="1"/>
  <c r="CK364" i="1"/>
  <c r="CK341" i="1"/>
  <c r="CK311" i="1"/>
  <c r="CK356" i="1"/>
  <c r="CK349" i="1"/>
  <c r="CK335" i="1"/>
  <c r="CK328" i="1"/>
  <c r="CK325" i="1"/>
  <c r="CK316" i="1"/>
  <c r="CK308" i="1"/>
  <c r="CK300" i="1"/>
  <c r="CK292" i="1"/>
  <c r="CK284" i="1"/>
  <c r="CK276" i="1"/>
  <c r="CK268" i="1"/>
  <c r="CK260" i="1"/>
  <c r="CK252" i="1"/>
  <c r="CK244" i="1"/>
  <c r="CK236" i="1"/>
  <c r="CK228" i="1"/>
  <c r="CK220" i="1"/>
  <c r="CK212" i="1"/>
  <c r="CK204" i="1"/>
  <c r="CK196" i="1"/>
  <c r="CK188" i="1"/>
  <c r="CK180" i="1"/>
  <c r="CK172" i="1"/>
  <c r="CK164" i="1"/>
  <c r="CK156" i="1"/>
  <c r="CK148" i="1"/>
  <c r="CK140" i="1"/>
  <c r="CK132" i="1"/>
  <c r="CK124" i="1"/>
  <c r="CK116" i="1"/>
  <c r="CK108" i="1"/>
  <c r="CK100" i="1"/>
  <c r="CK92" i="1"/>
  <c r="CK84" i="1"/>
  <c r="CK76" i="1"/>
  <c r="CK68" i="1"/>
  <c r="CK60" i="1"/>
  <c r="CK52" i="1"/>
  <c r="CK44" i="1"/>
  <c r="CK36" i="1"/>
  <c r="CK28" i="1"/>
  <c r="CK20" i="1"/>
  <c r="CK280" i="1"/>
  <c r="CK272" i="1"/>
  <c r="CK264" i="1"/>
  <c r="CK256" i="1"/>
  <c r="CK248" i="1"/>
  <c r="CK240" i="1"/>
  <c r="CK232" i="1"/>
  <c r="CK224" i="1"/>
  <c r="CK216" i="1"/>
  <c r="CK208" i="1"/>
  <c r="CK200" i="1"/>
  <c r="CK192" i="1"/>
  <c r="CK184" i="1"/>
  <c r="CK176" i="1"/>
  <c r="CK168" i="1"/>
  <c r="CK160" i="1"/>
  <c r="CK152" i="1"/>
  <c r="CK144" i="1"/>
  <c r="CK136" i="1"/>
  <c r="CK128" i="1"/>
  <c r="CK120" i="1"/>
  <c r="CK112" i="1"/>
  <c r="CK104" i="1"/>
  <c r="CK96" i="1"/>
  <c r="CK88" i="1"/>
  <c r="CK80" i="1"/>
  <c r="CK72" i="1"/>
  <c r="CK64" i="1"/>
  <c r="CK56" i="1"/>
  <c r="CK48" i="1"/>
  <c r="CK40" i="1"/>
  <c r="CK32" i="1"/>
  <c r="CK24" i="1"/>
  <c r="CK16" i="1"/>
  <c r="CK677" i="1"/>
  <c r="CK693" i="1"/>
  <c r="CK332" i="1"/>
  <c r="CK697" i="1"/>
  <c r="CK681" i="1"/>
  <c r="CK669" i="1"/>
  <c r="CK661" i="1"/>
  <c r="CK653" i="1"/>
  <c r="CK645" i="1"/>
  <c r="CK637" i="1"/>
  <c r="CK629" i="1"/>
  <c r="CK621" i="1"/>
  <c r="CK613" i="1"/>
  <c r="CK605" i="1"/>
  <c r="CK597" i="1"/>
  <c r="CK589" i="1"/>
  <c r="CK581" i="1"/>
  <c r="CK573" i="1"/>
  <c r="CK565" i="1"/>
  <c r="CK557" i="1"/>
  <c r="CK549" i="1"/>
  <c r="CK541" i="1"/>
  <c r="CK533" i="1"/>
  <c r="CK525" i="1"/>
  <c r="CK517" i="1"/>
  <c r="CK509" i="1"/>
  <c r="CK501" i="1"/>
  <c r="CK493" i="1"/>
  <c r="CK485" i="1"/>
  <c r="CK477" i="1"/>
  <c r="CK469" i="1"/>
  <c r="CK461" i="1"/>
  <c r="CK453" i="1"/>
  <c r="CK445" i="1"/>
  <c r="CK437" i="1"/>
  <c r="CK429" i="1"/>
  <c r="CK421" i="1"/>
  <c r="CK413" i="1"/>
  <c r="CK405" i="1"/>
  <c r="CK397" i="1"/>
  <c r="CK389" i="1"/>
  <c r="CK381" i="1"/>
  <c r="CK373" i="1"/>
  <c r="CK365" i="1"/>
  <c r="CK357" i="1"/>
  <c r="CK348" i="1"/>
  <c r="CK321" i="1"/>
  <c r="CK352" i="1"/>
  <c r="CK336" i="1"/>
  <c r="CK320" i="1"/>
  <c r="CG12" i="1"/>
  <c r="BT812" i="1" l="1"/>
  <c r="A5" i="1"/>
  <c r="G7" i="2" l="1"/>
  <c r="AN812" i="1" l="1"/>
  <c r="AN811" i="1"/>
  <c r="AN810" i="1"/>
  <c r="AN809" i="1"/>
  <c r="AN808" i="1"/>
  <c r="AN807" i="1"/>
  <c r="AN806" i="1"/>
  <c r="AN805" i="1"/>
  <c r="AN804" i="1"/>
  <c r="AN803" i="1"/>
  <c r="AN802" i="1"/>
  <c r="AN801" i="1"/>
  <c r="AN800" i="1"/>
  <c r="AN799" i="1"/>
  <c r="AN798" i="1"/>
  <c r="AN797" i="1"/>
  <c r="AN796" i="1"/>
  <c r="AN795" i="1"/>
  <c r="AN794" i="1"/>
  <c r="AN793" i="1"/>
  <c r="AN792" i="1"/>
  <c r="AN791" i="1"/>
  <c r="AN790" i="1"/>
  <c r="AN789" i="1"/>
  <c r="AN788" i="1"/>
  <c r="AN787" i="1"/>
  <c r="AN786" i="1"/>
  <c r="AN785" i="1"/>
  <c r="AN784" i="1"/>
  <c r="AN783" i="1"/>
  <c r="AN782" i="1"/>
  <c r="AN781" i="1"/>
  <c r="AN780" i="1"/>
  <c r="AN779" i="1"/>
  <c r="AN778" i="1"/>
  <c r="AN777" i="1"/>
  <c r="AN776" i="1"/>
  <c r="AN775" i="1"/>
  <c r="AN774" i="1"/>
  <c r="AN773" i="1"/>
  <c r="AN772" i="1"/>
  <c r="AN771" i="1"/>
  <c r="AN770" i="1"/>
  <c r="AN769" i="1"/>
  <c r="AN768" i="1"/>
  <c r="AN767" i="1"/>
  <c r="AN766" i="1"/>
  <c r="AN765" i="1"/>
  <c r="AN764" i="1"/>
  <c r="AN763" i="1"/>
  <c r="AN762" i="1"/>
  <c r="AN761" i="1"/>
  <c r="AN760" i="1"/>
  <c r="AN759" i="1"/>
  <c r="AN758" i="1"/>
  <c r="AN757" i="1"/>
  <c r="AN756" i="1"/>
  <c r="AN755" i="1"/>
  <c r="AN754" i="1"/>
  <c r="AN753" i="1"/>
  <c r="AN752" i="1"/>
  <c r="AN751" i="1"/>
  <c r="AN750" i="1"/>
  <c r="AN749" i="1"/>
  <c r="AN748" i="1"/>
  <c r="AN747" i="1"/>
  <c r="AN746" i="1"/>
  <c r="AN745" i="1"/>
  <c r="AN744" i="1"/>
  <c r="AN743" i="1"/>
  <c r="AN742" i="1"/>
  <c r="AN741" i="1"/>
  <c r="AN740" i="1"/>
  <c r="AN739" i="1"/>
  <c r="AN738" i="1"/>
  <c r="AN737" i="1"/>
  <c r="AN736" i="1"/>
  <c r="AN735" i="1"/>
  <c r="AN734" i="1"/>
  <c r="AN733" i="1"/>
  <c r="AN732" i="1"/>
  <c r="AN731" i="1"/>
  <c r="AN730" i="1"/>
  <c r="AN729" i="1"/>
  <c r="AN728" i="1"/>
  <c r="AN727" i="1"/>
  <c r="AN726" i="1"/>
  <c r="AN725" i="1"/>
  <c r="AN724" i="1"/>
  <c r="AN723" i="1"/>
  <c r="AN722" i="1"/>
  <c r="AN721" i="1"/>
  <c r="AN720" i="1"/>
  <c r="AN719" i="1"/>
  <c r="AN718" i="1"/>
  <c r="AN717" i="1"/>
  <c r="AN716" i="1"/>
  <c r="AN715" i="1"/>
  <c r="AN714" i="1"/>
  <c r="AN713" i="1"/>
  <c r="AN712" i="1"/>
  <c r="AN711" i="1"/>
  <c r="AN710" i="1"/>
  <c r="AN709" i="1"/>
  <c r="AN708" i="1"/>
  <c r="AN707" i="1"/>
  <c r="AN706" i="1"/>
  <c r="AN705" i="1"/>
  <c r="AN704" i="1"/>
  <c r="AN703" i="1"/>
  <c r="AN702" i="1"/>
  <c r="AN701" i="1"/>
  <c r="AN700" i="1"/>
  <c r="AN699" i="1"/>
  <c r="AN698" i="1"/>
  <c r="AN697" i="1"/>
  <c r="AN696" i="1"/>
  <c r="AN695" i="1"/>
  <c r="AN694" i="1"/>
  <c r="AN693" i="1"/>
  <c r="AN692" i="1"/>
  <c r="AN691" i="1"/>
  <c r="AN690" i="1"/>
  <c r="AN689" i="1"/>
  <c r="AN688" i="1"/>
  <c r="AN687" i="1"/>
  <c r="AN686" i="1"/>
  <c r="AN685" i="1"/>
  <c r="AN684" i="1"/>
  <c r="AN683" i="1"/>
  <c r="AN682" i="1"/>
  <c r="AN681" i="1"/>
  <c r="AN680" i="1"/>
  <c r="AN679" i="1"/>
  <c r="AN678" i="1"/>
  <c r="AN677" i="1"/>
  <c r="AN676" i="1"/>
  <c r="AN675" i="1"/>
  <c r="AN674" i="1"/>
  <c r="AN673" i="1"/>
  <c r="AN672" i="1"/>
  <c r="AN671" i="1"/>
  <c r="AN670" i="1"/>
  <c r="AN669" i="1"/>
  <c r="AN668" i="1"/>
  <c r="AN667" i="1"/>
  <c r="AN666" i="1"/>
  <c r="AN665" i="1"/>
  <c r="AN664" i="1"/>
  <c r="AN663" i="1"/>
  <c r="AN662" i="1"/>
  <c r="AN661" i="1"/>
  <c r="AN660" i="1"/>
  <c r="AN659" i="1"/>
  <c r="AN658" i="1"/>
  <c r="AN657" i="1"/>
  <c r="AN656" i="1"/>
  <c r="AN655" i="1"/>
  <c r="AN654" i="1"/>
  <c r="AN653" i="1"/>
  <c r="AN652" i="1"/>
  <c r="AN651" i="1"/>
  <c r="AN650" i="1"/>
  <c r="AN649" i="1"/>
  <c r="AN648" i="1"/>
  <c r="AN647" i="1"/>
  <c r="AN646" i="1"/>
  <c r="AN645" i="1"/>
  <c r="AN644" i="1"/>
  <c r="AN643" i="1"/>
  <c r="AN642" i="1"/>
  <c r="AN641" i="1"/>
  <c r="AN640" i="1"/>
  <c r="AN639" i="1"/>
  <c r="AN638" i="1"/>
  <c r="AN637" i="1"/>
  <c r="AN636" i="1"/>
  <c r="AN635" i="1"/>
  <c r="AN634" i="1"/>
  <c r="AN633" i="1"/>
  <c r="AN632" i="1"/>
  <c r="AN631" i="1"/>
  <c r="AN630" i="1"/>
  <c r="AN629" i="1"/>
  <c r="AN628" i="1"/>
  <c r="AN627" i="1"/>
  <c r="AN626" i="1"/>
  <c r="AN625" i="1"/>
  <c r="AN624" i="1"/>
  <c r="AN623" i="1"/>
  <c r="AN622" i="1"/>
  <c r="AN621" i="1"/>
  <c r="AN620" i="1"/>
  <c r="AN619" i="1"/>
  <c r="AN618" i="1"/>
  <c r="AN617" i="1"/>
  <c r="AN616" i="1"/>
  <c r="AN615" i="1"/>
  <c r="AN614" i="1"/>
  <c r="AN613" i="1"/>
  <c r="AN612" i="1"/>
  <c r="AN611" i="1"/>
  <c r="AN610" i="1"/>
  <c r="AN609" i="1"/>
  <c r="AN608" i="1"/>
  <c r="AN607" i="1"/>
  <c r="AN606" i="1"/>
  <c r="AN605" i="1"/>
  <c r="AN604" i="1"/>
  <c r="AN603" i="1"/>
  <c r="AN602" i="1"/>
  <c r="AN601" i="1"/>
  <c r="AN600" i="1"/>
  <c r="AN599" i="1"/>
  <c r="AN598" i="1"/>
  <c r="AN597" i="1"/>
  <c r="AN596" i="1"/>
  <c r="AN595" i="1"/>
  <c r="AN594" i="1"/>
  <c r="AN593" i="1"/>
  <c r="AN592" i="1"/>
  <c r="AN591" i="1"/>
  <c r="AN590" i="1"/>
  <c r="AN589" i="1"/>
  <c r="AN588" i="1"/>
  <c r="AN587" i="1"/>
  <c r="AN586" i="1"/>
  <c r="AN585" i="1"/>
  <c r="AN584" i="1"/>
  <c r="AN583" i="1"/>
  <c r="AN582" i="1"/>
  <c r="AN581" i="1"/>
  <c r="AN580" i="1"/>
  <c r="AN579" i="1"/>
  <c r="AN578" i="1"/>
  <c r="AN577" i="1"/>
  <c r="AN576" i="1"/>
  <c r="AN575" i="1"/>
  <c r="AN574" i="1"/>
  <c r="AN573" i="1"/>
  <c r="AN572" i="1"/>
  <c r="AN571" i="1"/>
  <c r="AN570" i="1"/>
  <c r="AN569" i="1"/>
  <c r="AN568" i="1"/>
  <c r="AN567" i="1"/>
  <c r="AN566" i="1"/>
  <c r="AN565" i="1"/>
  <c r="AN564" i="1"/>
  <c r="AN563" i="1"/>
  <c r="AN562" i="1"/>
  <c r="AN561" i="1"/>
  <c r="AN560" i="1"/>
  <c r="AN559" i="1"/>
  <c r="AN558" i="1"/>
  <c r="AN557" i="1"/>
  <c r="AN556" i="1"/>
  <c r="AN555" i="1"/>
  <c r="AN554" i="1"/>
  <c r="AN553" i="1"/>
  <c r="AN552" i="1"/>
  <c r="AN551" i="1"/>
  <c r="AN550" i="1"/>
  <c r="AN549" i="1"/>
  <c r="AN548" i="1"/>
  <c r="AN547" i="1"/>
  <c r="AN546" i="1"/>
  <c r="AN545" i="1"/>
  <c r="AN544" i="1"/>
  <c r="AN543" i="1"/>
  <c r="AN542" i="1"/>
  <c r="AN541" i="1"/>
  <c r="AN540" i="1"/>
  <c r="AN539" i="1"/>
  <c r="AN538" i="1"/>
  <c r="AN537" i="1"/>
  <c r="AN536" i="1"/>
  <c r="AN535" i="1"/>
  <c r="AN534" i="1"/>
  <c r="AN533" i="1"/>
  <c r="AN532" i="1"/>
  <c r="AN531" i="1"/>
  <c r="AN530" i="1"/>
  <c r="AN529" i="1"/>
  <c r="AN528" i="1"/>
  <c r="AN527" i="1"/>
  <c r="AN526" i="1"/>
  <c r="AN525" i="1"/>
  <c r="AN524" i="1"/>
  <c r="AN523" i="1"/>
  <c r="AN522" i="1"/>
  <c r="AN521" i="1"/>
  <c r="AN520" i="1"/>
  <c r="AN519" i="1"/>
  <c r="AN518" i="1"/>
  <c r="AN517" i="1"/>
  <c r="AN516" i="1"/>
  <c r="AN515" i="1"/>
  <c r="AN514" i="1"/>
  <c r="AN513" i="1"/>
  <c r="AN512" i="1"/>
  <c r="AN511" i="1"/>
  <c r="AN510" i="1"/>
  <c r="AN509" i="1"/>
  <c r="AN508" i="1"/>
  <c r="AN507" i="1"/>
  <c r="AN506" i="1"/>
  <c r="AN505" i="1"/>
  <c r="AN504" i="1"/>
  <c r="AN503" i="1"/>
  <c r="AN502" i="1"/>
  <c r="AN501" i="1"/>
  <c r="AN500" i="1"/>
  <c r="AN499" i="1"/>
  <c r="AN498" i="1"/>
  <c r="AN497" i="1"/>
  <c r="AN496" i="1"/>
  <c r="AN495" i="1"/>
  <c r="AN494" i="1"/>
  <c r="AN493" i="1"/>
  <c r="AN492" i="1"/>
  <c r="AN491" i="1"/>
  <c r="AN490" i="1"/>
  <c r="AN489" i="1"/>
  <c r="AN488" i="1"/>
  <c r="AN487" i="1"/>
  <c r="AN486" i="1"/>
  <c r="AN485" i="1"/>
  <c r="AN484" i="1"/>
  <c r="AN483" i="1"/>
  <c r="AN482" i="1"/>
  <c r="AN481" i="1"/>
  <c r="AN480" i="1"/>
  <c r="AN479" i="1"/>
  <c r="AN478" i="1"/>
  <c r="AN477" i="1"/>
  <c r="AN476" i="1"/>
  <c r="AN475" i="1"/>
  <c r="AN474" i="1"/>
  <c r="AN473" i="1"/>
  <c r="AN472" i="1"/>
  <c r="AN471" i="1"/>
  <c r="AN470" i="1"/>
  <c r="AN469" i="1"/>
  <c r="AN468" i="1"/>
  <c r="AN467" i="1"/>
  <c r="AN466" i="1"/>
  <c r="AN465" i="1"/>
  <c r="AN464" i="1"/>
  <c r="AN463" i="1"/>
  <c r="AN462" i="1"/>
  <c r="AN461" i="1"/>
  <c r="AN460" i="1"/>
  <c r="AN459" i="1"/>
  <c r="AN458" i="1"/>
  <c r="AN457" i="1"/>
  <c r="AN456" i="1"/>
  <c r="AN455" i="1"/>
  <c r="AN454" i="1"/>
  <c r="AN453" i="1"/>
  <c r="AN452" i="1"/>
  <c r="AN451" i="1"/>
  <c r="AN450" i="1"/>
  <c r="AN449" i="1"/>
  <c r="AN448" i="1"/>
  <c r="AN447" i="1"/>
  <c r="AN446" i="1"/>
  <c r="AN445" i="1"/>
  <c r="AN444" i="1"/>
  <c r="AN443" i="1"/>
  <c r="AN442" i="1"/>
  <c r="AN441" i="1"/>
  <c r="AN440" i="1"/>
  <c r="AN439" i="1"/>
  <c r="AN438" i="1"/>
  <c r="AN437" i="1"/>
  <c r="AN436" i="1"/>
  <c r="AN435" i="1"/>
  <c r="AN434" i="1"/>
  <c r="AN433" i="1"/>
  <c r="AN432" i="1"/>
  <c r="AN431" i="1"/>
  <c r="AN430" i="1"/>
  <c r="AN429" i="1"/>
  <c r="AN428" i="1"/>
  <c r="AN427" i="1"/>
  <c r="AN426" i="1"/>
  <c r="AN425" i="1"/>
  <c r="AN424" i="1"/>
  <c r="AN423" i="1"/>
  <c r="AN422" i="1"/>
  <c r="AN421" i="1"/>
  <c r="AN420" i="1"/>
  <c r="AN419" i="1"/>
  <c r="AN418" i="1"/>
  <c r="AN417" i="1"/>
  <c r="AN416" i="1"/>
  <c r="AN415" i="1"/>
  <c r="AN414" i="1"/>
  <c r="AN413" i="1"/>
  <c r="AN412" i="1"/>
  <c r="AN411" i="1"/>
  <c r="AN410" i="1"/>
  <c r="AN409" i="1"/>
  <c r="AN408" i="1"/>
  <c r="AN407" i="1"/>
  <c r="AN406" i="1"/>
  <c r="AN405" i="1"/>
  <c r="AN404" i="1"/>
  <c r="AN403" i="1"/>
  <c r="AN402" i="1"/>
  <c r="AN401" i="1"/>
  <c r="AN400" i="1"/>
  <c r="AN399" i="1"/>
  <c r="AN398" i="1"/>
  <c r="AN397" i="1"/>
  <c r="AN396" i="1"/>
  <c r="AN395" i="1"/>
  <c r="AN394" i="1"/>
  <c r="AN393" i="1"/>
  <c r="AN392" i="1"/>
  <c r="AN391" i="1"/>
  <c r="AN390" i="1"/>
  <c r="AN389" i="1"/>
  <c r="AN388" i="1"/>
  <c r="AN387" i="1"/>
  <c r="AN386" i="1"/>
  <c r="AN385" i="1"/>
  <c r="AN384" i="1"/>
  <c r="AN383" i="1"/>
  <c r="AN382" i="1"/>
  <c r="AN381" i="1"/>
  <c r="AN380" i="1"/>
  <c r="AN379" i="1"/>
  <c r="AN378" i="1"/>
  <c r="AN377" i="1"/>
  <c r="AN376" i="1"/>
  <c r="AN375" i="1"/>
  <c r="AN374" i="1"/>
  <c r="AN373" i="1"/>
  <c r="AN372" i="1"/>
  <c r="AN371" i="1"/>
  <c r="AN370" i="1"/>
  <c r="AN369" i="1"/>
  <c r="AN368" i="1"/>
  <c r="AN367" i="1"/>
  <c r="AN366" i="1"/>
  <c r="AN365" i="1"/>
  <c r="AN364" i="1"/>
  <c r="AN363" i="1"/>
  <c r="AN362" i="1"/>
  <c r="AN361" i="1"/>
  <c r="AN360" i="1"/>
  <c r="AN359" i="1"/>
  <c r="AN358" i="1"/>
  <c r="AN357" i="1"/>
  <c r="AN356" i="1"/>
  <c r="AN355" i="1"/>
  <c r="AN354" i="1"/>
  <c r="AN353" i="1"/>
  <c r="AN352" i="1"/>
  <c r="AN351" i="1"/>
  <c r="AN350" i="1"/>
  <c r="AN349" i="1"/>
  <c r="AN348" i="1"/>
  <c r="AN347" i="1"/>
  <c r="AN346" i="1"/>
  <c r="AN345" i="1"/>
  <c r="AN344" i="1"/>
  <c r="AN343" i="1"/>
  <c r="AN342" i="1"/>
  <c r="AN341" i="1"/>
  <c r="AN340" i="1"/>
  <c r="AN339" i="1"/>
  <c r="AN338" i="1"/>
  <c r="AN337" i="1"/>
  <c r="AN336" i="1"/>
  <c r="AN335" i="1"/>
  <c r="AN334" i="1"/>
  <c r="AN333" i="1"/>
  <c r="AN332" i="1"/>
  <c r="AN331" i="1"/>
  <c r="AN330" i="1"/>
  <c r="AN329" i="1"/>
  <c r="AN328" i="1"/>
  <c r="AN327" i="1"/>
  <c r="AN326" i="1"/>
  <c r="AN325" i="1"/>
  <c r="AN324" i="1"/>
  <c r="AN323" i="1"/>
  <c r="AN322" i="1"/>
  <c r="AN321" i="1"/>
  <c r="AN320" i="1"/>
  <c r="AN319" i="1"/>
  <c r="AN318" i="1"/>
  <c r="AN317" i="1"/>
  <c r="AN316" i="1"/>
  <c r="AN315" i="1"/>
  <c r="AN314" i="1"/>
  <c r="AN313" i="1"/>
  <c r="AN312" i="1"/>
  <c r="AN311" i="1"/>
  <c r="AN310" i="1"/>
  <c r="AN309" i="1"/>
  <c r="AN308" i="1"/>
  <c r="AN307" i="1"/>
  <c r="AN306" i="1"/>
  <c r="AN305" i="1"/>
  <c r="AN304" i="1"/>
  <c r="AN303" i="1"/>
  <c r="AN302" i="1"/>
  <c r="AN301" i="1"/>
  <c r="AN300" i="1"/>
  <c r="AN299" i="1"/>
  <c r="AN298" i="1"/>
  <c r="AN297" i="1"/>
  <c r="AN296" i="1"/>
  <c r="AN295" i="1"/>
  <c r="AN294" i="1"/>
  <c r="AN293" i="1"/>
  <c r="AN292" i="1"/>
  <c r="AN291" i="1"/>
  <c r="AN290" i="1"/>
  <c r="AN289" i="1"/>
  <c r="AN288" i="1"/>
  <c r="AN287" i="1"/>
  <c r="AN286" i="1"/>
  <c r="AN285" i="1"/>
  <c r="AN284" i="1"/>
  <c r="AN283" i="1"/>
  <c r="AN282" i="1"/>
  <c r="AN281" i="1"/>
  <c r="AN280" i="1"/>
  <c r="AN279" i="1"/>
  <c r="AN278" i="1"/>
  <c r="AN277" i="1"/>
  <c r="AN276" i="1"/>
  <c r="AN275" i="1"/>
  <c r="AN274" i="1"/>
  <c r="AN273" i="1"/>
  <c r="AN272" i="1"/>
  <c r="AN271" i="1"/>
  <c r="AN270" i="1"/>
  <c r="AN269" i="1"/>
  <c r="AN268" i="1"/>
  <c r="AN267" i="1"/>
  <c r="AN266" i="1"/>
  <c r="AN265" i="1"/>
  <c r="AN264" i="1"/>
  <c r="AN263" i="1"/>
  <c r="AN262" i="1"/>
  <c r="AN261" i="1"/>
  <c r="AN260" i="1"/>
  <c r="AN259" i="1"/>
  <c r="AN258" i="1"/>
  <c r="AN257" i="1"/>
  <c r="AN256" i="1"/>
  <c r="AN255" i="1"/>
  <c r="AN254" i="1"/>
  <c r="AN253" i="1"/>
  <c r="AN252" i="1"/>
  <c r="AN251" i="1"/>
  <c r="AN250" i="1"/>
  <c r="AN249" i="1"/>
  <c r="AN248" i="1"/>
  <c r="AN247" i="1"/>
  <c r="AN246" i="1"/>
  <c r="AN245" i="1"/>
  <c r="AN244" i="1"/>
  <c r="AN243" i="1"/>
  <c r="AN242" i="1"/>
  <c r="AN241" i="1"/>
  <c r="AN240" i="1"/>
  <c r="AN239" i="1"/>
  <c r="AN238" i="1"/>
  <c r="AN237" i="1"/>
  <c r="AN236" i="1"/>
  <c r="AN235" i="1"/>
  <c r="AN234" i="1"/>
  <c r="AN233" i="1"/>
  <c r="AN232" i="1"/>
  <c r="AN231" i="1"/>
  <c r="AN230" i="1"/>
  <c r="AN229" i="1"/>
  <c r="AN228" i="1"/>
  <c r="AN227" i="1"/>
  <c r="AN226" i="1"/>
  <c r="AN225" i="1"/>
  <c r="AN224" i="1"/>
  <c r="AN223" i="1"/>
  <c r="AN222" i="1"/>
  <c r="AN221" i="1"/>
  <c r="AN220" i="1"/>
  <c r="AN219" i="1"/>
  <c r="AN218" i="1"/>
  <c r="AN217" i="1"/>
  <c r="AN216" i="1"/>
  <c r="AN215" i="1"/>
  <c r="AN214" i="1"/>
  <c r="AN213" i="1"/>
  <c r="AN212" i="1"/>
  <c r="AN211" i="1"/>
  <c r="AN210" i="1"/>
  <c r="AN209" i="1"/>
  <c r="AN208" i="1"/>
  <c r="AN207"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N159" i="1"/>
  <c r="AN158" i="1"/>
  <c r="AN157" i="1"/>
  <c r="AN156" i="1"/>
  <c r="AN155" i="1"/>
  <c r="AN154" i="1"/>
  <c r="AN153" i="1"/>
  <c r="AN152" i="1"/>
  <c r="AN151" i="1"/>
  <c r="AN150" i="1"/>
  <c r="AN149" i="1"/>
  <c r="AN148" i="1"/>
  <c r="AN147" i="1"/>
  <c r="AN146" i="1"/>
  <c r="AN145" i="1"/>
  <c r="AN144" i="1"/>
  <c r="AN143" i="1"/>
  <c r="AN142" i="1"/>
  <c r="AN141" i="1"/>
  <c r="AN140" i="1"/>
  <c r="AN139" i="1"/>
  <c r="AN138" i="1"/>
  <c r="AN137" i="1"/>
  <c r="AN136" i="1"/>
  <c r="AN135" i="1"/>
  <c r="AN134" i="1"/>
  <c r="AN133" i="1"/>
  <c r="AN132" i="1"/>
  <c r="AN131" i="1"/>
  <c r="AN130" i="1"/>
  <c r="AN129" i="1"/>
  <c r="AN128" i="1"/>
  <c r="AN127" i="1"/>
  <c r="AN126" i="1"/>
  <c r="AN125" i="1"/>
  <c r="AN124" i="1"/>
  <c r="AN123" i="1"/>
  <c r="AN122" i="1"/>
  <c r="AN121" i="1"/>
  <c r="AN120" i="1"/>
  <c r="AN119" i="1"/>
  <c r="AN118" i="1"/>
  <c r="AN117" i="1"/>
  <c r="AN116" i="1"/>
  <c r="AN115" i="1"/>
  <c r="AN114" i="1"/>
  <c r="AN113" i="1"/>
  <c r="AN112" i="1"/>
  <c r="AN111" i="1"/>
  <c r="AN110" i="1"/>
  <c r="AN109" i="1"/>
  <c r="AN108" i="1"/>
  <c r="AN107" i="1"/>
  <c r="AN106" i="1"/>
  <c r="AN105" i="1"/>
  <c r="AN104" i="1"/>
  <c r="AN103" i="1"/>
  <c r="AN102" i="1"/>
  <c r="AN101" i="1"/>
  <c r="AN100" i="1"/>
  <c r="AN99" i="1"/>
  <c r="AN98" i="1"/>
  <c r="AN97" i="1"/>
  <c r="AN96" i="1"/>
  <c r="AN95" i="1"/>
  <c r="AN94" i="1"/>
  <c r="AN93" i="1"/>
  <c r="AN92" i="1"/>
  <c r="AN91" i="1"/>
  <c r="AN90" i="1"/>
  <c r="AN89" i="1"/>
  <c r="AN88" i="1"/>
  <c r="AN87" i="1"/>
  <c r="AN86" i="1"/>
  <c r="AN85" i="1"/>
  <c r="AN84" i="1"/>
  <c r="AN83" i="1"/>
  <c r="AN82" i="1"/>
  <c r="AN81" i="1"/>
  <c r="AN80" i="1"/>
  <c r="AN79" i="1"/>
  <c r="AN78" i="1"/>
  <c r="AN77" i="1"/>
  <c r="AN76" i="1"/>
  <c r="AN75" i="1"/>
  <c r="AN74" i="1"/>
  <c r="AN73" i="1"/>
  <c r="AN72" i="1"/>
  <c r="AN71" i="1"/>
  <c r="AN70" i="1"/>
  <c r="AN69" i="1"/>
  <c r="AN68" i="1"/>
  <c r="AN67" i="1"/>
  <c r="AN66" i="1"/>
  <c r="AN65" i="1"/>
  <c r="AN64" i="1"/>
  <c r="AN63" i="1"/>
  <c r="AN62" i="1"/>
  <c r="AN61" i="1"/>
  <c r="AN60" i="1"/>
  <c r="AN59" i="1"/>
  <c r="AN58" i="1"/>
  <c r="AN57" i="1"/>
  <c r="AN56" i="1"/>
  <c r="AN55" i="1"/>
  <c r="AN54" i="1"/>
  <c r="AN53" i="1"/>
  <c r="AN52" i="1"/>
  <c r="AN51" i="1"/>
  <c r="AN50" i="1"/>
  <c r="AN49" i="1"/>
  <c r="AN48" i="1"/>
  <c r="AN47" i="1"/>
  <c r="AN46" i="1"/>
  <c r="AN45" i="1"/>
  <c r="AN44" i="1"/>
  <c r="AN43" i="1"/>
  <c r="AN42" i="1"/>
  <c r="AN41" i="1"/>
  <c r="AN40" i="1"/>
  <c r="AN39" i="1"/>
  <c r="AN38" i="1"/>
  <c r="AN37" i="1"/>
  <c r="AN36" i="1"/>
  <c r="AN35" i="1"/>
  <c r="AN34" i="1"/>
  <c r="AN33" i="1"/>
  <c r="AN32" i="1"/>
  <c r="AN31" i="1"/>
  <c r="AN30" i="1"/>
  <c r="AN29" i="1"/>
  <c r="AN28" i="1"/>
  <c r="AN27" i="1"/>
  <c r="AN26" i="1"/>
  <c r="AN25" i="1"/>
  <c r="AN24" i="1"/>
  <c r="AN23" i="1"/>
  <c r="AN22" i="1"/>
  <c r="AN21" i="1"/>
  <c r="AN20" i="1"/>
  <c r="AN19" i="1"/>
  <c r="AN18" i="1"/>
  <c r="AN17" i="1"/>
  <c r="AN16" i="1"/>
  <c r="AN15" i="1"/>
  <c r="AN14" i="1"/>
  <c r="AN13" i="1"/>
  <c r="AJ812" i="1"/>
  <c r="AJ811" i="1"/>
  <c r="AJ810" i="1"/>
  <c r="AJ809" i="1"/>
  <c r="AJ808" i="1"/>
  <c r="AJ807" i="1"/>
  <c r="AJ806" i="1"/>
  <c r="AJ805" i="1"/>
  <c r="AJ804" i="1"/>
  <c r="AJ803" i="1"/>
  <c r="AJ802" i="1"/>
  <c r="AJ801" i="1"/>
  <c r="AJ800" i="1"/>
  <c r="AJ799" i="1"/>
  <c r="AJ798" i="1"/>
  <c r="AJ797" i="1"/>
  <c r="AJ796" i="1"/>
  <c r="AJ795" i="1"/>
  <c r="AJ794" i="1"/>
  <c r="AJ793" i="1"/>
  <c r="AJ792" i="1"/>
  <c r="AJ791" i="1"/>
  <c r="AJ790" i="1"/>
  <c r="AJ789" i="1"/>
  <c r="AJ788" i="1"/>
  <c r="AJ787" i="1"/>
  <c r="AJ786" i="1"/>
  <c r="AJ785" i="1"/>
  <c r="AJ784" i="1"/>
  <c r="AJ783" i="1"/>
  <c r="AJ782" i="1"/>
  <c r="AJ781" i="1"/>
  <c r="AJ780" i="1"/>
  <c r="AJ779" i="1"/>
  <c r="AJ778" i="1"/>
  <c r="AJ777" i="1"/>
  <c r="AJ776" i="1"/>
  <c r="AJ775" i="1"/>
  <c r="AJ774" i="1"/>
  <c r="AJ773" i="1"/>
  <c r="AJ772" i="1"/>
  <c r="AJ771" i="1"/>
  <c r="AJ770" i="1"/>
  <c r="AJ769" i="1"/>
  <c r="AJ768" i="1"/>
  <c r="AJ767" i="1"/>
  <c r="AJ766" i="1"/>
  <c r="AJ765" i="1"/>
  <c r="AJ764" i="1"/>
  <c r="AJ763" i="1"/>
  <c r="AJ762" i="1"/>
  <c r="AJ761" i="1"/>
  <c r="AJ760" i="1"/>
  <c r="AJ759" i="1"/>
  <c r="AJ758" i="1"/>
  <c r="AJ757" i="1"/>
  <c r="AJ756" i="1"/>
  <c r="AJ755" i="1"/>
  <c r="AJ754" i="1"/>
  <c r="AJ753" i="1"/>
  <c r="AJ752" i="1"/>
  <c r="AJ751" i="1"/>
  <c r="AJ750" i="1"/>
  <c r="AJ749" i="1"/>
  <c r="AJ748" i="1"/>
  <c r="AJ747" i="1"/>
  <c r="AJ746" i="1"/>
  <c r="AJ745" i="1"/>
  <c r="AJ744" i="1"/>
  <c r="AJ743" i="1"/>
  <c r="AJ742" i="1"/>
  <c r="AJ741" i="1"/>
  <c r="AJ740" i="1"/>
  <c r="AJ739" i="1"/>
  <c r="AJ738" i="1"/>
  <c r="AJ737" i="1"/>
  <c r="AJ736" i="1"/>
  <c r="AJ735" i="1"/>
  <c r="AJ734" i="1"/>
  <c r="AJ733" i="1"/>
  <c r="AJ732" i="1"/>
  <c r="AJ731" i="1"/>
  <c r="AJ730" i="1"/>
  <c r="AJ729" i="1"/>
  <c r="AJ728" i="1"/>
  <c r="AJ727" i="1"/>
  <c r="AJ726" i="1"/>
  <c r="AJ725" i="1"/>
  <c r="AJ724" i="1"/>
  <c r="AJ723" i="1"/>
  <c r="AJ722" i="1"/>
  <c r="AJ721" i="1"/>
  <c r="AJ720" i="1"/>
  <c r="AJ719" i="1"/>
  <c r="AJ718" i="1"/>
  <c r="AJ717" i="1"/>
  <c r="AJ716" i="1"/>
  <c r="AJ715" i="1"/>
  <c r="AJ714" i="1"/>
  <c r="AJ713" i="1"/>
  <c r="AJ712" i="1"/>
  <c r="AJ711" i="1"/>
  <c r="AJ710" i="1"/>
  <c r="AJ709" i="1"/>
  <c r="AJ708" i="1"/>
  <c r="AJ707" i="1"/>
  <c r="AJ706" i="1"/>
  <c r="AJ705" i="1"/>
  <c r="AJ704" i="1"/>
  <c r="AJ703" i="1"/>
  <c r="AJ702" i="1"/>
  <c r="AJ701" i="1"/>
  <c r="AJ700" i="1"/>
  <c r="AJ699" i="1"/>
  <c r="AJ698" i="1"/>
  <c r="AJ697" i="1"/>
  <c r="AJ696" i="1"/>
  <c r="AJ695" i="1"/>
  <c r="AJ694" i="1"/>
  <c r="AJ693" i="1"/>
  <c r="AJ692" i="1"/>
  <c r="AJ691" i="1"/>
  <c r="AJ690" i="1"/>
  <c r="AJ689" i="1"/>
  <c r="AJ688" i="1"/>
  <c r="AJ687" i="1"/>
  <c r="AJ686" i="1"/>
  <c r="AJ685" i="1"/>
  <c r="AJ684" i="1"/>
  <c r="AJ683" i="1"/>
  <c r="AJ682" i="1"/>
  <c r="AJ681" i="1"/>
  <c r="AJ680" i="1"/>
  <c r="AJ679" i="1"/>
  <c r="AJ678" i="1"/>
  <c r="AJ677" i="1"/>
  <c r="AJ676" i="1"/>
  <c r="AJ675" i="1"/>
  <c r="AJ674" i="1"/>
  <c r="AJ673" i="1"/>
  <c r="AJ672" i="1"/>
  <c r="AJ671" i="1"/>
  <c r="AJ670" i="1"/>
  <c r="AJ669" i="1"/>
  <c r="AJ668" i="1"/>
  <c r="AJ667" i="1"/>
  <c r="AJ666" i="1"/>
  <c r="AJ665" i="1"/>
  <c r="AJ664" i="1"/>
  <c r="AJ663" i="1"/>
  <c r="AJ662" i="1"/>
  <c r="AJ661" i="1"/>
  <c r="AJ660" i="1"/>
  <c r="AJ659" i="1"/>
  <c r="AJ658" i="1"/>
  <c r="AJ657" i="1"/>
  <c r="AJ656" i="1"/>
  <c r="AJ655" i="1"/>
  <c r="AJ654" i="1"/>
  <c r="AJ653" i="1"/>
  <c r="AJ652" i="1"/>
  <c r="AJ651" i="1"/>
  <c r="AJ650" i="1"/>
  <c r="AJ649" i="1"/>
  <c r="AJ648" i="1"/>
  <c r="AJ647" i="1"/>
  <c r="AJ646" i="1"/>
  <c r="AJ645" i="1"/>
  <c r="AJ644" i="1"/>
  <c r="AJ643" i="1"/>
  <c r="AJ642" i="1"/>
  <c r="AJ641" i="1"/>
  <c r="AJ640" i="1"/>
  <c r="AJ639" i="1"/>
  <c r="AJ638" i="1"/>
  <c r="AJ637" i="1"/>
  <c r="AJ636" i="1"/>
  <c r="AJ635" i="1"/>
  <c r="AJ634" i="1"/>
  <c r="AJ633" i="1"/>
  <c r="AJ632" i="1"/>
  <c r="AJ631" i="1"/>
  <c r="AJ630" i="1"/>
  <c r="AJ629" i="1"/>
  <c r="AJ628" i="1"/>
  <c r="AJ627" i="1"/>
  <c r="AJ626" i="1"/>
  <c r="AJ625" i="1"/>
  <c r="AJ624" i="1"/>
  <c r="AJ623" i="1"/>
  <c r="AJ622" i="1"/>
  <c r="AJ621" i="1"/>
  <c r="AJ620" i="1"/>
  <c r="AJ619" i="1"/>
  <c r="AJ618" i="1"/>
  <c r="AJ617" i="1"/>
  <c r="AJ616" i="1"/>
  <c r="AJ615" i="1"/>
  <c r="AJ614" i="1"/>
  <c r="AJ613" i="1"/>
  <c r="AJ612" i="1"/>
  <c r="AJ611" i="1"/>
  <c r="AJ610" i="1"/>
  <c r="AJ609" i="1"/>
  <c r="AJ608" i="1"/>
  <c r="AJ607" i="1"/>
  <c r="AJ606" i="1"/>
  <c r="AJ605" i="1"/>
  <c r="AJ604" i="1"/>
  <c r="AJ603" i="1"/>
  <c r="AJ602" i="1"/>
  <c r="AJ601" i="1"/>
  <c r="AJ600" i="1"/>
  <c r="AJ599" i="1"/>
  <c r="AJ598" i="1"/>
  <c r="AJ597" i="1"/>
  <c r="AJ596" i="1"/>
  <c r="AJ595" i="1"/>
  <c r="AJ594" i="1"/>
  <c r="AJ593" i="1"/>
  <c r="AJ592" i="1"/>
  <c r="AJ591" i="1"/>
  <c r="AJ590" i="1"/>
  <c r="AJ589" i="1"/>
  <c r="AJ588" i="1"/>
  <c r="AJ587" i="1"/>
  <c r="AJ586" i="1"/>
  <c r="AJ585" i="1"/>
  <c r="AJ584" i="1"/>
  <c r="AJ583" i="1"/>
  <c r="AJ582" i="1"/>
  <c r="AJ581" i="1"/>
  <c r="AJ580" i="1"/>
  <c r="AJ579" i="1"/>
  <c r="AJ578" i="1"/>
  <c r="AJ577" i="1"/>
  <c r="AJ576" i="1"/>
  <c r="AJ575" i="1"/>
  <c r="AJ574" i="1"/>
  <c r="AJ573" i="1"/>
  <c r="AJ572" i="1"/>
  <c r="AJ571" i="1"/>
  <c r="AJ570" i="1"/>
  <c r="AJ569" i="1"/>
  <c r="AJ568" i="1"/>
  <c r="AJ567" i="1"/>
  <c r="AJ566" i="1"/>
  <c r="AJ565" i="1"/>
  <c r="AJ564" i="1"/>
  <c r="AJ563" i="1"/>
  <c r="AJ562" i="1"/>
  <c r="AJ561" i="1"/>
  <c r="AJ560" i="1"/>
  <c r="AJ559" i="1"/>
  <c r="AJ558" i="1"/>
  <c r="AJ557" i="1"/>
  <c r="AJ556" i="1"/>
  <c r="AJ555" i="1"/>
  <c r="AJ554" i="1"/>
  <c r="AJ553" i="1"/>
  <c r="AJ552" i="1"/>
  <c r="AJ551" i="1"/>
  <c r="AJ550" i="1"/>
  <c r="AJ549" i="1"/>
  <c r="AJ548" i="1"/>
  <c r="AJ547" i="1"/>
  <c r="AJ546" i="1"/>
  <c r="AJ545" i="1"/>
  <c r="AJ544" i="1"/>
  <c r="AJ543" i="1"/>
  <c r="AJ542" i="1"/>
  <c r="AJ541" i="1"/>
  <c r="AJ540" i="1"/>
  <c r="AJ539" i="1"/>
  <c r="AJ538" i="1"/>
  <c r="AJ537" i="1"/>
  <c r="AJ536" i="1"/>
  <c r="AJ535" i="1"/>
  <c r="AJ534" i="1"/>
  <c r="AJ533" i="1"/>
  <c r="AJ532" i="1"/>
  <c r="AJ531" i="1"/>
  <c r="AJ530" i="1"/>
  <c r="AJ529" i="1"/>
  <c r="AJ528" i="1"/>
  <c r="AJ527" i="1"/>
  <c r="AJ526" i="1"/>
  <c r="AJ525" i="1"/>
  <c r="AJ524" i="1"/>
  <c r="AJ523" i="1"/>
  <c r="AJ522" i="1"/>
  <c r="AJ521" i="1"/>
  <c r="AJ520" i="1"/>
  <c r="AJ519" i="1"/>
  <c r="AJ518" i="1"/>
  <c r="AJ517" i="1"/>
  <c r="AJ516" i="1"/>
  <c r="AJ515" i="1"/>
  <c r="AJ514" i="1"/>
  <c r="AJ513" i="1"/>
  <c r="AJ512" i="1"/>
  <c r="AJ511" i="1"/>
  <c r="AJ510" i="1"/>
  <c r="AJ509" i="1"/>
  <c r="AJ508" i="1"/>
  <c r="AJ507" i="1"/>
  <c r="AJ506" i="1"/>
  <c r="AJ505" i="1"/>
  <c r="AJ504" i="1"/>
  <c r="AJ503" i="1"/>
  <c r="AJ502" i="1"/>
  <c r="AJ501" i="1"/>
  <c r="AJ500" i="1"/>
  <c r="AJ499" i="1"/>
  <c r="AJ498" i="1"/>
  <c r="AJ497" i="1"/>
  <c r="AJ496" i="1"/>
  <c r="AJ495" i="1"/>
  <c r="AJ494" i="1"/>
  <c r="AJ493" i="1"/>
  <c r="AJ492" i="1"/>
  <c r="AJ491" i="1"/>
  <c r="AJ490" i="1"/>
  <c r="AJ489" i="1"/>
  <c r="AJ488" i="1"/>
  <c r="AJ487" i="1"/>
  <c r="AJ486" i="1"/>
  <c r="AJ485" i="1"/>
  <c r="AJ484" i="1"/>
  <c r="AJ483" i="1"/>
  <c r="AJ482" i="1"/>
  <c r="AJ481" i="1"/>
  <c r="AJ480" i="1"/>
  <c r="AJ479" i="1"/>
  <c r="AJ478" i="1"/>
  <c r="AJ477" i="1"/>
  <c r="AJ476" i="1"/>
  <c r="AJ475" i="1"/>
  <c r="AJ474" i="1"/>
  <c r="AJ473" i="1"/>
  <c r="AJ472" i="1"/>
  <c r="AJ471" i="1"/>
  <c r="AJ470" i="1"/>
  <c r="AJ469" i="1"/>
  <c r="AJ468" i="1"/>
  <c r="AJ467" i="1"/>
  <c r="AJ466" i="1"/>
  <c r="AJ465" i="1"/>
  <c r="AJ464" i="1"/>
  <c r="AJ463" i="1"/>
  <c r="AJ462" i="1"/>
  <c r="AJ461" i="1"/>
  <c r="AJ460" i="1"/>
  <c r="AJ459" i="1"/>
  <c r="AJ458" i="1"/>
  <c r="AJ457" i="1"/>
  <c r="AJ456" i="1"/>
  <c r="AJ455" i="1"/>
  <c r="AJ454" i="1"/>
  <c r="AJ453" i="1"/>
  <c r="AJ452" i="1"/>
  <c r="AJ451" i="1"/>
  <c r="AJ450" i="1"/>
  <c r="AJ449" i="1"/>
  <c r="AJ448" i="1"/>
  <c r="AJ447" i="1"/>
  <c r="AJ446" i="1"/>
  <c r="AJ445" i="1"/>
  <c r="AJ444" i="1"/>
  <c r="AJ443" i="1"/>
  <c r="AJ442" i="1"/>
  <c r="AJ441" i="1"/>
  <c r="AJ440" i="1"/>
  <c r="AJ439" i="1"/>
  <c r="AJ438" i="1"/>
  <c r="AJ437" i="1"/>
  <c r="AJ436" i="1"/>
  <c r="AJ435" i="1"/>
  <c r="AJ434" i="1"/>
  <c r="AJ433" i="1"/>
  <c r="AJ432" i="1"/>
  <c r="AJ431" i="1"/>
  <c r="AJ430" i="1"/>
  <c r="AJ429" i="1"/>
  <c r="AJ428" i="1"/>
  <c r="AJ427" i="1"/>
  <c r="AJ426" i="1"/>
  <c r="AJ425" i="1"/>
  <c r="AJ424" i="1"/>
  <c r="AJ423" i="1"/>
  <c r="AJ422" i="1"/>
  <c r="AJ421" i="1"/>
  <c r="AJ420" i="1"/>
  <c r="AJ419" i="1"/>
  <c r="AJ418" i="1"/>
  <c r="AJ417" i="1"/>
  <c r="AJ416" i="1"/>
  <c r="AJ415" i="1"/>
  <c r="AJ414" i="1"/>
  <c r="AJ413" i="1"/>
  <c r="AJ412" i="1"/>
  <c r="AJ411" i="1"/>
  <c r="AJ410" i="1"/>
  <c r="AJ409" i="1"/>
  <c r="AJ408" i="1"/>
  <c r="AJ407" i="1"/>
  <c r="AJ406" i="1"/>
  <c r="AJ405" i="1"/>
  <c r="AJ404" i="1"/>
  <c r="AJ403" i="1"/>
  <c r="AJ402" i="1"/>
  <c r="AJ401" i="1"/>
  <c r="AJ400" i="1"/>
  <c r="AJ399" i="1"/>
  <c r="AJ398" i="1"/>
  <c r="AJ397" i="1"/>
  <c r="AJ396" i="1"/>
  <c r="AJ395" i="1"/>
  <c r="AJ394" i="1"/>
  <c r="AJ393" i="1"/>
  <c r="AJ392" i="1"/>
  <c r="AJ391" i="1"/>
  <c r="AJ390" i="1"/>
  <c r="AJ389" i="1"/>
  <c r="AJ388" i="1"/>
  <c r="AJ387" i="1"/>
  <c r="AJ386" i="1"/>
  <c r="AJ385" i="1"/>
  <c r="AJ384" i="1"/>
  <c r="AJ383" i="1"/>
  <c r="AJ382" i="1"/>
  <c r="AJ381" i="1"/>
  <c r="AJ380" i="1"/>
  <c r="AJ379" i="1"/>
  <c r="AJ378" i="1"/>
  <c r="AJ377" i="1"/>
  <c r="AJ376" i="1"/>
  <c r="AJ375" i="1"/>
  <c r="AJ374" i="1"/>
  <c r="AJ373" i="1"/>
  <c r="AJ372" i="1"/>
  <c r="AJ371" i="1"/>
  <c r="AJ370" i="1"/>
  <c r="AJ369" i="1"/>
  <c r="AJ368" i="1"/>
  <c r="AJ367" i="1"/>
  <c r="AJ366" i="1"/>
  <c r="AJ365" i="1"/>
  <c r="AJ364" i="1"/>
  <c r="AJ363" i="1"/>
  <c r="AJ362" i="1"/>
  <c r="AJ361" i="1"/>
  <c r="AJ360" i="1"/>
  <c r="AJ359" i="1"/>
  <c r="AJ358" i="1"/>
  <c r="AJ357" i="1"/>
  <c r="AJ356" i="1"/>
  <c r="AJ355" i="1"/>
  <c r="AJ354" i="1"/>
  <c r="AJ353" i="1"/>
  <c r="AJ352" i="1"/>
  <c r="AJ351" i="1"/>
  <c r="AJ350" i="1"/>
  <c r="AJ349" i="1"/>
  <c r="AJ348" i="1"/>
  <c r="AJ347" i="1"/>
  <c r="AJ346" i="1"/>
  <c r="AJ345" i="1"/>
  <c r="AJ344" i="1"/>
  <c r="AJ343" i="1"/>
  <c r="AJ342" i="1"/>
  <c r="AJ341" i="1"/>
  <c r="AJ340" i="1"/>
  <c r="AJ339" i="1"/>
  <c r="AJ338" i="1"/>
  <c r="AJ337" i="1"/>
  <c r="AJ336" i="1"/>
  <c r="AJ335" i="1"/>
  <c r="AJ334" i="1"/>
  <c r="AJ333" i="1"/>
  <c r="AJ332" i="1"/>
  <c r="AJ331" i="1"/>
  <c r="AJ330" i="1"/>
  <c r="AJ329" i="1"/>
  <c r="AJ328" i="1"/>
  <c r="AJ327" i="1"/>
  <c r="AJ326" i="1"/>
  <c r="AJ325" i="1"/>
  <c r="AJ324" i="1"/>
  <c r="AJ323" i="1"/>
  <c r="AJ322" i="1"/>
  <c r="AJ321" i="1"/>
  <c r="AJ320" i="1"/>
  <c r="AJ319" i="1"/>
  <c r="AJ318" i="1"/>
  <c r="AJ317" i="1"/>
  <c r="AJ316" i="1"/>
  <c r="AJ315" i="1"/>
  <c r="AJ314" i="1"/>
  <c r="AJ313" i="1"/>
  <c r="AJ312" i="1"/>
  <c r="AJ311" i="1"/>
  <c r="AJ310" i="1"/>
  <c r="AJ309" i="1"/>
  <c r="AJ308" i="1"/>
  <c r="AJ307" i="1"/>
  <c r="AJ306" i="1"/>
  <c r="AJ305" i="1"/>
  <c r="AJ304" i="1"/>
  <c r="AJ303" i="1"/>
  <c r="AJ302" i="1"/>
  <c r="AJ301" i="1"/>
  <c r="AJ300" i="1"/>
  <c r="AJ299" i="1"/>
  <c r="AJ298" i="1"/>
  <c r="AJ297" i="1"/>
  <c r="AJ296" i="1"/>
  <c r="AJ295" i="1"/>
  <c r="AJ294" i="1"/>
  <c r="AJ293" i="1"/>
  <c r="AJ292" i="1"/>
  <c r="AJ291" i="1"/>
  <c r="AJ290" i="1"/>
  <c r="AJ289" i="1"/>
  <c r="AJ288" i="1"/>
  <c r="AJ287" i="1"/>
  <c r="AJ286" i="1"/>
  <c r="AJ285" i="1"/>
  <c r="AJ284" i="1"/>
  <c r="AJ283" i="1"/>
  <c r="AJ282" i="1"/>
  <c r="AJ281" i="1"/>
  <c r="AJ280" i="1"/>
  <c r="AJ279" i="1"/>
  <c r="AJ278" i="1"/>
  <c r="AJ277" i="1"/>
  <c r="AJ276" i="1"/>
  <c r="AJ275" i="1"/>
  <c r="AJ274" i="1"/>
  <c r="AJ273" i="1"/>
  <c r="AJ272" i="1"/>
  <c r="AJ271" i="1"/>
  <c r="AJ270" i="1"/>
  <c r="AJ269" i="1"/>
  <c r="AJ268" i="1"/>
  <c r="AJ267" i="1"/>
  <c r="AJ266" i="1"/>
  <c r="AJ265" i="1"/>
  <c r="AJ264" i="1"/>
  <c r="AJ263" i="1"/>
  <c r="AJ262" i="1"/>
  <c r="AJ261" i="1"/>
  <c r="AJ260" i="1"/>
  <c r="AJ259" i="1"/>
  <c r="AJ258" i="1"/>
  <c r="AJ257" i="1"/>
  <c r="AJ256" i="1"/>
  <c r="AJ255" i="1"/>
  <c r="AJ254" i="1"/>
  <c r="AJ253" i="1"/>
  <c r="AJ252" i="1"/>
  <c r="AJ251" i="1"/>
  <c r="AJ250" i="1"/>
  <c r="AJ249" i="1"/>
  <c r="AJ248" i="1"/>
  <c r="AJ247" i="1"/>
  <c r="AJ246" i="1"/>
  <c r="AJ245" i="1"/>
  <c r="AJ244" i="1"/>
  <c r="AJ243" i="1"/>
  <c r="AJ242" i="1"/>
  <c r="AJ241" i="1"/>
  <c r="AJ240" i="1"/>
  <c r="AJ239" i="1"/>
  <c r="AJ238" i="1"/>
  <c r="AJ237" i="1"/>
  <c r="AJ236" i="1"/>
  <c r="AJ235" i="1"/>
  <c r="AJ234" i="1"/>
  <c r="AJ233" i="1"/>
  <c r="AJ232" i="1"/>
  <c r="AJ231" i="1"/>
  <c r="AJ230" i="1"/>
  <c r="AJ229" i="1"/>
  <c r="AJ228" i="1"/>
  <c r="AJ227" i="1"/>
  <c r="AJ226" i="1"/>
  <c r="AJ225" i="1"/>
  <c r="AJ224" i="1"/>
  <c r="AJ223" i="1"/>
  <c r="AJ222" i="1"/>
  <c r="AJ221" i="1"/>
  <c r="AJ220" i="1"/>
  <c r="AJ219" i="1"/>
  <c r="AJ218" i="1"/>
  <c r="AJ217" i="1"/>
  <c r="AJ216" i="1"/>
  <c r="AJ215" i="1"/>
  <c r="AJ214" i="1"/>
  <c r="AJ213" i="1"/>
  <c r="AJ212" i="1"/>
  <c r="AJ211" i="1"/>
  <c r="AJ210" i="1"/>
  <c r="AJ209" i="1"/>
  <c r="AJ208" i="1"/>
  <c r="AJ207" i="1"/>
  <c r="AJ206" i="1"/>
  <c r="AJ205" i="1"/>
  <c r="AJ204" i="1"/>
  <c r="AJ203" i="1"/>
  <c r="AJ202" i="1"/>
  <c r="AJ201" i="1"/>
  <c r="AJ200" i="1"/>
  <c r="AJ199" i="1"/>
  <c r="AJ198" i="1"/>
  <c r="AJ197" i="1"/>
  <c r="AJ196" i="1"/>
  <c r="AJ195" i="1"/>
  <c r="AJ194" i="1"/>
  <c r="AJ193" i="1"/>
  <c r="AJ192" i="1"/>
  <c r="AJ191" i="1"/>
  <c r="AJ190" i="1"/>
  <c r="AJ189" i="1"/>
  <c r="AJ188" i="1"/>
  <c r="AJ187" i="1"/>
  <c r="AJ186" i="1"/>
  <c r="AJ185" i="1"/>
  <c r="AJ184" i="1"/>
  <c r="AJ183" i="1"/>
  <c r="AJ182" i="1"/>
  <c r="AJ181" i="1"/>
  <c r="AJ180" i="1"/>
  <c r="AJ179" i="1"/>
  <c r="AJ178" i="1"/>
  <c r="AJ177" i="1"/>
  <c r="AJ176" i="1"/>
  <c r="AJ175" i="1"/>
  <c r="AJ174" i="1"/>
  <c r="AJ173" i="1"/>
  <c r="AJ172" i="1"/>
  <c r="AJ171" i="1"/>
  <c r="AJ170" i="1"/>
  <c r="AJ169" i="1"/>
  <c r="AJ168" i="1"/>
  <c r="AJ167" i="1"/>
  <c r="AJ166" i="1"/>
  <c r="AJ165" i="1"/>
  <c r="AJ164" i="1"/>
  <c r="AJ163" i="1"/>
  <c r="AJ162" i="1"/>
  <c r="AJ161" i="1"/>
  <c r="AJ160" i="1"/>
  <c r="AJ159" i="1"/>
  <c r="AJ158" i="1"/>
  <c r="AJ157" i="1"/>
  <c r="AJ156" i="1"/>
  <c r="AJ155" i="1"/>
  <c r="AJ154" i="1"/>
  <c r="AJ153" i="1"/>
  <c r="AJ152" i="1"/>
  <c r="AJ151" i="1"/>
  <c r="AJ150" i="1"/>
  <c r="AJ149" i="1"/>
  <c r="AJ148" i="1"/>
  <c r="AJ147" i="1"/>
  <c r="AJ146" i="1"/>
  <c r="AJ145" i="1"/>
  <c r="AJ144" i="1"/>
  <c r="AJ143" i="1"/>
  <c r="AJ142" i="1"/>
  <c r="AJ141" i="1"/>
  <c r="AJ140" i="1"/>
  <c r="AJ139" i="1"/>
  <c r="AJ138" i="1"/>
  <c r="AJ137" i="1"/>
  <c r="AJ136" i="1"/>
  <c r="AJ135" i="1"/>
  <c r="AJ134" i="1"/>
  <c r="AJ133" i="1"/>
  <c r="AJ132" i="1"/>
  <c r="AJ131" i="1"/>
  <c r="AJ130" i="1"/>
  <c r="AJ129" i="1"/>
  <c r="AJ128" i="1"/>
  <c r="AJ127" i="1"/>
  <c r="AJ126" i="1"/>
  <c r="AJ125" i="1"/>
  <c r="AJ124" i="1"/>
  <c r="AJ123" i="1"/>
  <c r="AJ122" i="1"/>
  <c r="AJ121" i="1"/>
  <c r="AJ120" i="1"/>
  <c r="AJ119" i="1"/>
  <c r="AJ118" i="1"/>
  <c r="AJ117" i="1"/>
  <c r="AJ116" i="1"/>
  <c r="AJ115" i="1"/>
  <c r="AJ114" i="1"/>
  <c r="AJ113" i="1"/>
  <c r="AJ112" i="1"/>
  <c r="AJ111" i="1"/>
  <c r="AJ110" i="1"/>
  <c r="AJ109" i="1"/>
  <c r="AJ108" i="1"/>
  <c r="AJ107" i="1"/>
  <c r="AJ106" i="1"/>
  <c r="AJ105" i="1"/>
  <c r="AJ104" i="1"/>
  <c r="AJ103" i="1"/>
  <c r="AJ102" i="1"/>
  <c r="AJ101" i="1"/>
  <c r="AJ100" i="1"/>
  <c r="AJ99" i="1"/>
  <c r="AJ98" i="1"/>
  <c r="AJ97" i="1"/>
  <c r="AJ96" i="1"/>
  <c r="AJ95" i="1"/>
  <c r="AJ94" i="1"/>
  <c r="AJ93" i="1"/>
  <c r="AJ92" i="1"/>
  <c r="AJ91" i="1"/>
  <c r="AJ90" i="1"/>
  <c r="AJ89" i="1"/>
  <c r="AJ88" i="1"/>
  <c r="AJ87" i="1"/>
  <c r="AJ86" i="1"/>
  <c r="AJ85" i="1"/>
  <c r="AJ84" i="1"/>
  <c r="AJ83" i="1"/>
  <c r="AJ82" i="1"/>
  <c r="AJ81" i="1"/>
  <c r="AJ80" i="1"/>
  <c r="AJ79" i="1"/>
  <c r="AJ78" i="1"/>
  <c r="AJ77" i="1"/>
  <c r="AJ76" i="1"/>
  <c r="AJ75" i="1"/>
  <c r="AJ74" i="1"/>
  <c r="AJ73" i="1"/>
  <c r="AJ72" i="1"/>
  <c r="AJ71" i="1"/>
  <c r="AJ70" i="1"/>
  <c r="AJ69" i="1"/>
  <c r="AJ68" i="1"/>
  <c r="AJ67" i="1"/>
  <c r="AJ66" i="1"/>
  <c r="AJ65" i="1"/>
  <c r="AJ64" i="1"/>
  <c r="AJ63" i="1"/>
  <c r="AJ62" i="1"/>
  <c r="AJ61" i="1"/>
  <c r="AJ60" i="1"/>
  <c r="AJ59" i="1"/>
  <c r="AJ58" i="1"/>
  <c r="AJ57" i="1"/>
  <c r="AJ56" i="1"/>
  <c r="AJ55" i="1"/>
  <c r="AJ54" i="1"/>
  <c r="AJ53" i="1"/>
  <c r="AJ52" i="1"/>
  <c r="AJ51" i="1"/>
  <c r="AJ50" i="1"/>
  <c r="AJ49" i="1"/>
  <c r="AJ48" i="1"/>
  <c r="AJ47" i="1"/>
  <c r="AJ46" i="1"/>
  <c r="AJ45" i="1"/>
  <c r="AJ44" i="1"/>
  <c r="AJ43" i="1"/>
  <c r="AJ42" i="1"/>
  <c r="AJ41" i="1"/>
  <c r="AJ40" i="1"/>
  <c r="AJ39" i="1"/>
  <c r="AJ38" i="1"/>
  <c r="AJ37" i="1"/>
  <c r="AJ36" i="1"/>
  <c r="AJ35" i="1"/>
  <c r="AJ34" i="1"/>
  <c r="AJ33" i="1"/>
  <c r="AJ32" i="1"/>
  <c r="AJ31" i="1"/>
  <c r="AJ30" i="1"/>
  <c r="AJ29" i="1"/>
  <c r="AJ28" i="1"/>
  <c r="AJ27" i="1"/>
  <c r="AJ26" i="1"/>
  <c r="AJ25" i="1"/>
  <c r="AJ24" i="1"/>
  <c r="AJ23" i="1"/>
  <c r="AJ22" i="1"/>
  <c r="AJ21" i="1"/>
  <c r="AJ20" i="1"/>
  <c r="AJ19" i="1"/>
  <c r="AJ18" i="1"/>
  <c r="AJ17" i="1"/>
  <c r="AJ16" i="1"/>
  <c r="AJ15" i="1"/>
  <c r="AJ14" i="1"/>
  <c r="AJ13" i="1"/>
  <c r="AJ12" i="1"/>
  <c r="AC12" i="1" l="1"/>
  <c r="AD812" i="1"/>
  <c r="AD811" i="1"/>
  <c r="AD810" i="1"/>
  <c r="AD809" i="1"/>
  <c r="AD808" i="1"/>
  <c r="AD807" i="1"/>
  <c r="AD806" i="1"/>
  <c r="AD805" i="1"/>
  <c r="AD804" i="1"/>
  <c r="AD803" i="1"/>
  <c r="AD802" i="1"/>
  <c r="AD801" i="1"/>
  <c r="AD800" i="1"/>
  <c r="AD799" i="1"/>
  <c r="AD798" i="1"/>
  <c r="AD797" i="1"/>
  <c r="AD796" i="1"/>
  <c r="AD795" i="1"/>
  <c r="AD794" i="1"/>
  <c r="AD793" i="1"/>
  <c r="AD792" i="1"/>
  <c r="AD791" i="1"/>
  <c r="AD790" i="1"/>
  <c r="AD789" i="1"/>
  <c r="AD788" i="1"/>
  <c r="AD787" i="1"/>
  <c r="AD786" i="1"/>
  <c r="AD785" i="1"/>
  <c r="AD784" i="1"/>
  <c r="AD783" i="1"/>
  <c r="AD782" i="1"/>
  <c r="AD781" i="1"/>
  <c r="AD780" i="1"/>
  <c r="AD779" i="1"/>
  <c r="AD778" i="1"/>
  <c r="AD777" i="1"/>
  <c r="AD776" i="1"/>
  <c r="AD775" i="1"/>
  <c r="AD774" i="1"/>
  <c r="AD773" i="1"/>
  <c r="AD772" i="1"/>
  <c r="AD771" i="1"/>
  <c r="AD770" i="1"/>
  <c r="AD769" i="1"/>
  <c r="AD768" i="1"/>
  <c r="AD767" i="1"/>
  <c r="AD766" i="1"/>
  <c r="AD765" i="1"/>
  <c r="AD764" i="1"/>
  <c r="AD763" i="1"/>
  <c r="AD762" i="1"/>
  <c r="AD761" i="1"/>
  <c r="AD760" i="1"/>
  <c r="AD759" i="1"/>
  <c r="AD758" i="1"/>
  <c r="AD757" i="1"/>
  <c r="AD756" i="1"/>
  <c r="AD755" i="1"/>
  <c r="AD754" i="1"/>
  <c r="AD753" i="1"/>
  <c r="AD752" i="1"/>
  <c r="AD751" i="1"/>
  <c r="AD750" i="1"/>
  <c r="AD749" i="1"/>
  <c r="AD748" i="1"/>
  <c r="AD747" i="1"/>
  <c r="AD746" i="1"/>
  <c r="AD745" i="1"/>
  <c r="AD744" i="1"/>
  <c r="AD743" i="1"/>
  <c r="AD742" i="1"/>
  <c r="AD741" i="1"/>
  <c r="AD740" i="1"/>
  <c r="AD739" i="1"/>
  <c r="AD738" i="1"/>
  <c r="AD737" i="1"/>
  <c r="AD736" i="1"/>
  <c r="AD735" i="1"/>
  <c r="AD734" i="1"/>
  <c r="AD733" i="1"/>
  <c r="AD732" i="1"/>
  <c r="AD731" i="1"/>
  <c r="AD730" i="1"/>
  <c r="AD729" i="1"/>
  <c r="AD728" i="1"/>
  <c r="AD727" i="1"/>
  <c r="AD726" i="1"/>
  <c r="AD725" i="1"/>
  <c r="AD724" i="1"/>
  <c r="AD723" i="1"/>
  <c r="AD722" i="1"/>
  <c r="AD721" i="1"/>
  <c r="AD720" i="1"/>
  <c r="AD719" i="1"/>
  <c r="AD718" i="1"/>
  <c r="AD717" i="1"/>
  <c r="AD716" i="1"/>
  <c r="AD715" i="1"/>
  <c r="AD714" i="1"/>
  <c r="AD713" i="1"/>
  <c r="AD712" i="1"/>
  <c r="AD711" i="1"/>
  <c r="AD710" i="1"/>
  <c r="AD709" i="1"/>
  <c r="AD708" i="1"/>
  <c r="AD707" i="1"/>
  <c r="AD706" i="1"/>
  <c r="AD705" i="1"/>
  <c r="AD704" i="1"/>
  <c r="AD703" i="1"/>
  <c r="AD702" i="1"/>
  <c r="AD701" i="1"/>
  <c r="AD700" i="1"/>
  <c r="AD699" i="1"/>
  <c r="AD698" i="1"/>
  <c r="AD697" i="1"/>
  <c r="AD696" i="1"/>
  <c r="AD695" i="1"/>
  <c r="AD694" i="1"/>
  <c r="AD693" i="1"/>
  <c r="AD692" i="1"/>
  <c r="AD691" i="1"/>
  <c r="AD690" i="1"/>
  <c r="AD689" i="1"/>
  <c r="AD688" i="1"/>
  <c r="AD687" i="1"/>
  <c r="AD686" i="1"/>
  <c r="AD685" i="1"/>
  <c r="AD684" i="1"/>
  <c r="AD683" i="1"/>
  <c r="AD682" i="1"/>
  <c r="AD681" i="1"/>
  <c r="AD680" i="1"/>
  <c r="AD679" i="1"/>
  <c r="AD678" i="1"/>
  <c r="AD677" i="1"/>
  <c r="AD676" i="1"/>
  <c r="AD675" i="1"/>
  <c r="AD674" i="1"/>
  <c r="AD673" i="1"/>
  <c r="AD672" i="1"/>
  <c r="AD671" i="1"/>
  <c r="AD670" i="1"/>
  <c r="AD669" i="1"/>
  <c r="AD668" i="1"/>
  <c r="AD667" i="1"/>
  <c r="AD666" i="1"/>
  <c r="AD665" i="1"/>
  <c r="AD664" i="1"/>
  <c r="AD663" i="1"/>
  <c r="AD662" i="1"/>
  <c r="AD661" i="1"/>
  <c r="AD660" i="1"/>
  <c r="AD659" i="1"/>
  <c r="AD658" i="1"/>
  <c r="AD657" i="1"/>
  <c r="AD656" i="1"/>
  <c r="AD655" i="1"/>
  <c r="AD654" i="1"/>
  <c r="AD653" i="1"/>
  <c r="AD652" i="1"/>
  <c r="AD651" i="1"/>
  <c r="AD650" i="1"/>
  <c r="AD649" i="1"/>
  <c r="AD648" i="1"/>
  <c r="AD647" i="1"/>
  <c r="AD646" i="1"/>
  <c r="AD645" i="1"/>
  <c r="AD644" i="1"/>
  <c r="AD643" i="1"/>
  <c r="AD642" i="1"/>
  <c r="AD641" i="1"/>
  <c r="AD640" i="1"/>
  <c r="AD639" i="1"/>
  <c r="AD638" i="1"/>
  <c r="AD637" i="1"/>
  <c r="AD636" i="1"/>
  <c r="AD635" i="1"/>
  <c r="AD634" i="1"/>
  <c r="AD633" i="1"/>
  <c r="AD632" i="1"/>
  <c r="AD631" i="1"/>
  <c r="AD630" i="1"/>
  <c r="AD629" i="1"/>
  <c r="AD628" i="1"/>
  <c r="AD627" i="1"/>
  <c r="AD626" i="1"/>
  <c r="AD625" i="1"/>
  <c r="AD624" i="1"/>
  <c r="AD623" i="1"/>
  <c r="AD622" i="1"/>
  <c r="AD621" i="1"/>
  <c r="AD620" i="1"/>
  <c r="AD619" i="1"/>
  <c r="AD618" i="1"/>
  <c r="AD617" i="1"/>
  <c r="AD616" i="1"/>
  <c r="AD615" i="1"/>
  <c r="AD614" i="1"/>
  <c r="AD613" i="1"/>
  <c r="AD612" i="1"/>
  <c r="AD611" i="1"/>
  <c r="AD610" i="1"/>
  <c r="AD609" i="1"/>
  <c r="AD608" i="1"/>
  <c r="AD607" i="1"/>
  <c r="AD606" i="1"/>
  <c r="AD605" i="1"/>
  <c r="AD604" i="1"/>
  <c r="AD603" i="1"/>
  <c r="AD602" i="1"/>
  <c r="AD601" i="1"/>
  <c r="AD600" i="1"/>
  <c r="AD599" i="1"/>
  <c r="AD598" i="1"/>
  <c r="AD597" i="1"/>
  <c r="AD596" i="1"/>
  <c r="AD595" i="1"/>
  <c r="AD594" i="1"/>
  <c r="AD593" i="1"/>
  <c r="AD592" i="1"/>
  <c r="AD591" i="1"/>
  <c r="AD590" i="1"/>
  <c r="AD589" i="1"/>
  <c r="AD588" i="1"/>
  <c r="AD587" i="1"/>
  <c r="AD586" i="1"/>
  <c r="AD585" i="1"/>
  <c r="AD584" i="1"/>
  <c r="AD583" i="1"/>
  <c r="AD582" i="1"/>
  <c r="AD581" i="1"/>
  <c r="AD580" i="1"/>
  <c r="AD579" i="1"/>
  <c r="AD578" i="1"/>
  <c r="AD577" i="1"/>
  <c r="AD576" i="1"/>
  <c r="AD575" i="1"/>
  <c r="AD574" i="1"/>
  <c r="AD573" i="1"/>
  <c r="AD572" i="1"/>
  <c r="AD571" i="1"/>
  <c r="AD570" i="1"/>
  <c r="AD569" i="1"/>
  <c r="AD568" i="1"/>
  <c r="AD567" i="1"/>
  <c r="AD566" i="1"/>
  <c r="AD565" i="1"/>
  <c r="AD564" i="1"/>
  <c r="AD563" i="1"/>
  <c r="AD562" i="1"/>
  <c r="AD561" i="1"/>
  <c r="AD560" i="1"/>
  <c r="AD559" i="1"/>
  <c r="AD558" i="1"/>
  <c r="AD557" i="1"/>
  <c r="AD556" i="1"/>
  <c r="AD555" i="1"/>
  <c r="AD554" i="1"/>
  <c r="AD553" i="1"/>
  <c r="AD552" i="1"/>
  <c r="AD551" i="1"/>
  <c r="AD550" i="1"/>
  <c r="AD549" i="1"/>
  <c r="AD548" i="1"/>
  <c r="AD547" i="1"/>
  <c r="AD546" i="1"/>
  <c r="AD545" i="1"/>
  <c r="AD544" i="1"/>
  <c r="AD543" i="1"/>
  <c r="AD542" i="1"/>
  <c r="AD541" i="1"/>
  <c r="AD540" i="1"/>
  <c r="AD539" i="1"/>
  <c r="AD538" i="1"/>
  <c r="AD537" i="1"/>
  <c r="AD536" i="1"/>
  <c r="AD535" i="1"/>
  <c r="AD534" i="1"/>
  <c r="AD533" i="1"/>
  <c r="AD532" i="1"/>
  <c r="AD531" i="1"/>
  <c r="AD530" i="1"/>
  <c r="AD529" i="1"/>
  <c r="AD528" i="1"/>
  <c r="AD527" i="1"/>
  <c r="AD526" i="1"/>
  <c r="AD525" i="1"/>
  <c r="AD524" i="1"/>
  <c r="AD523" i="1"/>
  <c r="AD522" i="1"/>
  <c r="AD521" i="1"/>
  <c r="AD520" i="1"/>
  <c r="AD519" i="1"/>
  <c r="AD518" i="1"/>
  <c r="AD517" i="1"/>
  <c r="AD516" i="1"/>
  <c r="AD515" i="1"/>
  <c r="AD514" i="1"/>
  <c r="AD513" i="1"/>
  <c r="AD512" i="1"/>
  <c r="AD511" i="1"/>
  <c r="AD510" i="1"/>
  <c r="AD509" i="1"/>
  <c r="AD508"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C812" i="1"/>
  <c r="AC811" i="1"/>
  <c r="AC810" i="1"/>
  <c r="AC809" i="1"/>
  <c r="AC808" i="1"/>
  <c r="AC807" i="1"/>
  <c r="AC806" i="1"/>
  <c r="AC805" i="1"/>
  <c r="AC804" i="1"/>
  <c r="AC803" i="1"/>
  <c r="AC802" i="1"/>
  <c r="AC801" i="1"/>
  <c r="AC800" i="1"/>
  <c r="AC799" i="1"/>
  <c r="AC798" i="1"/>
  <c r="AC797" i="1"/>
  <c r="AC796" i="1"/>
  <c r="AC795" i="1"/>
  <c r="AC794" i="1"/>
  <c r="AC793" i="1"/>
  <c r="AC792" i="1"/>
  <c r="AC791" i="1"/>
  <c r="AC790" i="1"/>
  <c r="AC789" i="1"/>
  <c r="AC788" i="1"/>
  <c r="AC787" i="1"/>
  <c r="AC786" i="1"/>
  <c r="AC785" i="1"/>
  <c r="AC784" i="1"/>
  <c r="AC783" i="1"/>
  <c r="AC782" i="1"/>
  <c r="AC781" i="1"/>
  <c r="AC780" i="1"/>
  <c r="AC779" i="1"/>
  <c r="AC778" i="1"/>
  <c r="AC777" i="1"/>
  <c r="AC776" i="1"/>
  <c r="AC775" i="1"/>
  <c r="AC774" i="1"/>
  <c r="AC773" i="1"/>
  <c r="AC772" i="1"/>
  <c r="AC771" i="1"/>
  <c r="AC770" i="1"/>
  <c r="AC769" i="1"/>
  <c r="AC768" i="1"/>
  <c r="AC767" i="1"/>
  <c r="AC766" i="1"/>
  <c r="AC765" i="1"/>
  <c r="AC764" i="1"/>
  <c r="AC763" i="1"/>
  <c r="AC762" i="1"/>
  <c r="AC761" i="1"/>
  <c r="AC760" i="1"/>
  <c r="AC759" i="1"/>
  <c r="AC758" i="1"/>
  <c r="AC757" i="1"/>
  <c r="AC756" i="1"/>
  <c r="AC755" i="1"/>
  <c r="AC754" i="1"/>
  <c r="AC753" i="1"/>
  <c r="AC752" i="1"/>
  <c r="AC751" i="1"/>
  <c r="AC750" i="1"/>
  <c r="AC749" i="1"/>
  <c r="AC748" i="1"/>
  <c r="AC747" i="1"/>
  <c r="AC746" i="1"/>
  <c r="AC745" i="1"/>
  <c r="AC744" i="1"/>
  <c r="AC743" i="1"/>
  <c r="AC742" i="1"/>
  <c r="AC741" i="1"/>
  <c r="AC740" i="1"/>
  <c r="AC739" i="1"/>
  <c r="AC738" i="1"/>
  <c r="AC737" i="1"/>
  <c r="AC736" i="1"/>
  <c r="AC735" i="1"/>
  <c r="AC734" i="1"/>
  <c r="AC733" i="1"/>
  <c r="AC732" i="1"/>
  <c r="AC731" i="1"/>
  <c r="AC730" i="1"/>
  <c r="AC729" i="1"/>
  <c r="AC728" i="1"/>
  <c r="AC727" i="1"/>
  <c r="AC726" i="1"/>
  <c r="AC725" i="1"/>
  <c r="AC724" i="1"/>
  <c r="AC723" i="1"/>
  <c r="AC722" i="1"/>
  <c r="AC721" i="1"/>
  <c r="AC720" i="1"/>
  <c r="AC719" i="1"/>
  <c r="AC718" i="1"/>
  <c r="AC717" i="1"/>
  <c r="AC716" i="1"/>
  <c r="AC715" i="1"/>
  <c r="AC714" i="1"/>
  <c r="AC713" i="1"/>
  <c r="AC712" i="1"/>
  <c r="AC711" i="1"/>
  <c r="AC710" i="1"/>
  <c r="AC709" i="1"/>
  <c r="AC708" i="1"/>
  <c r="AC707" i="1"/>
  <c r="AC706" i="1"/>
  <c r="AC705" i="1"/>
  <c r="AC704" i="1"/>
  <c r="AC703" i="1"/>
  <c r="AC702" i="1"/>
  <c r="AC701" i="1"/>
  <c r="AC700" i="1"/>
  <c r="AC699" i="1"/>
  <c r="AC698" i="1"/>
  <c r="AC697" i="1"/>
  <c r="AC696" i="1"/>
  <c r="AC695" i="1"/>
  <c r="AC694" i="1"/>
  <c r="AC693" i="1"/>
  <c r="AC692" i="1"/>
  <c r="AC691" i="1"/>
  <c r="AC690" i="1"/>
  <c r="AC689" i="1"/>
  <c r="AC688" i="1"/>
  <c r="AC687" i="1"/>
  <c r="AC686" i="1"/>
  <c r="AC685" i="1"/>
  <c r="AC684" i="1"/>
  <c r="AC683" i="1"/>
  <c r="AC682" i="1"/>
  <c r="AC681" i="1"/>
  <c r="AC680" i="1"/>
  <c r="AC679" i="1"/>
  <c r="AC678" i="1"/>
  <c r="AC677" i="1"/>
  <c r="AC676" i="1"/>
  <c r="AC675" i="1"/>
  <c r="AC674" i="1"/>
  <c r="AC673" i="1"/>
  <c r="AC672" i="1"/>
  <c r="AC671" i="1"/>
  <c r="AC670" i="1"/>
  <c r="AC669" i="1"/>
  <c r="AC668" i="1"/>
  <c r="AC667" i="1"/>
  <c r="AC666" i="1"/>
  <c r="AC665" i="1"/>
  <c r="AC664" i="1"/>
  <c r="AC663" i="1"/>
  <c r="AC662" i="1"/>
  <c r="AC661" i="1"/>
  <c r="AC660" i="1"/>
  <c r="AC659" i="1"/>
  <c r="AC658" i="1"/>
  <c r="AC657" i="1"/>
  <c r="AC656" i="1"/>
  <c r="AC655" i="1"/>
  <c r="AC654" i="1"/>
  <c r="AC653" i="1"/>
  <c r="AC652" i="1"/>
  <c r="AC651" i="1"/>
  <c r="AC650" i="1"/>
  <c r="AC649" i="1"/>
  <c r="AC648" i="1"/>
  <c r="AC647" i="1"/>
  <c r="AC646" i="1"/>
  <c r="AC645" i="1"/>
  <c r="AC644" i="1"/>
  <c r="AC643" i="1"/>
  <c r="AC642" i="1"/>
  <c r="AC641" i="1"/>
  <c r="AC640" i="1"/>
  <c r="AC639" i="1"/>
  <c r="AC638" i="1"/>
  <c r="AC637" i="1"/>
  <c r="AC636" i="1"/>
  <c r="AC635" i="1"/>
  <c r="AC634" i="1"/>
  <c r="AC633" i="1"/>
  <c r="AC632" i="1"/>
  <c r="AC631" i="1"/>
  <c r="AC630" i="1"/>
  <c r="AC629" i="1"/>
  <c r="AC628" i="1"/>
  <c r="AC627" i="1"/>
  <c r="AC626" i="1"/>
  <c r="AC625" i="1"/>
  <c r="AC624" i="1"/>
  <c r="AC623" i="1"/>
  <c r="AC622" i="1"/>
  <c r="AC621" i="1"/>
  <c r="AC620" i="1"/>
  <c r="AC619" i="1"/>
  <c r="AC618" i="1"/>
  <c r="AC617" i="1"/>
  <c r="AC616" i="1"/>
  <c r="AC615" i="1"/>
  <c r="AC614" i="1"/>
  <c r="AC613" i="1"/>
  <c r="AC612" i="1"/>
  <c r="AC611" i="1"/>
  <c r="AC610" i="1"/>
  <c r="AC609" i="1"/>
  <c r="AC608" i="1"/>
  <c r="AC607" i="1"/>
  <c r="AC606" i="1"/>
  <c r="AC605" i="1"/>
  <c r="AC604" i="1"/>
  <c r="AC603" i="1"/>
  <c r="AC602" i="1"/>
  <c r="AC601" i="1"/>
  <c r="AC600" i="1"/>
  <c r="AC599" i="1"/>
  <c r="AC598" i="1"/>
  <c r="AC597" i="1"/>
  <c r="AC596" i="1"/>
  <c r="AC595" i="1"/>
  <c r="AC594" i="1"/>
  <c r="AC593" i="1"/>
  <c r="AC592" i="1"/>
  <c r="AC591" i="1"/>
  <c r="AC590" i="1"/>
  <c r="AC589" i="1"/>
  <c r="AC588" i="1"/>
  <c r="AC587" i="1"/>
  <c r="AC586" i="1"/>
  <c r="AC585" i="1"/>
  <c r="AC584" i="1"/>
  <c r="AC583" i="1"/>
  <c r="AC582" i="1"/>
  <c r="AC581" i="1"/>
  <c r="AC580" i="1"/>
  <c r="AC579" i="1"/>
  <c r="AC578" i="1"/>
  <c r="AC577" i="1"/>
  <c r="AC576" i="1"/>
  <c r="AC575" i="1"/>
  <c r="AC574" i="1"/>
  <c r="AC573" i="1"/>
  <c r="AC572" i="1"/>
  <c r="AC571" i="1"/>
  <c r="AC570" i="1"/>
  <c r="AC569" i="1"/>
  <c r="AC568" i="1"/>
  <c r="AC567" i="1"/>
  <c r="AC566" i="1"/>
  <c r="AC565" i="1"/>
  <c r="AC564" i="1"/>
  <c r="AC563" i="1"/>
  <c r="AC562" i="1"/>
  <c r="AC561" i="1"/>
  <c r="AC560" i="1"/>
  <c r="AC559" i="1"/>
  <c r="AC558" i="1"/>
  <c r="AC557" i="1"/>
  <c r="AC556" i="1"/>
  <c r="AC555" i="1"/>
  <c r="AC554" i="1"/>
  <c r="AC553" i="1"/>
  <c r="AC552" i="1"/>
  <c r="AC551" i="1"/>
  <c r="AC550" i="1"/>
  <c r="AC549" i="1"/>
  <c r="AC548" i="1"/>
  <c r="AC547" i="1"/>
  <c r="AC546" i="1"/>
  <c r="AC545" i="1"/>
  <c r="AC544" i="1"/>
  <c r="AC543" i="1"/>
  <c r="AC542" i="1"/>
  <c r="AC541" i="1"/>
  <c r="AC540" i="1"/>
  <c r="AC539" i="1"/>
  <c r="AC538" i="1"/>
  <c r="AC537" i="1"/>
  <c r="AC536" i="1"/>
  <c r="AC535" i="1"/>
  <c r="AC534" i="1"/>
  <c r="AC533" i="1"/>
  <c r="AC532" i="1"/>
  <c r="AC531" i="1"/>
  <c r="AC530" i="1"/>
  <c r="AC529" i="1"/>
  <c r="AC528" i="1"/>
  <c r="AC527" i="1"/>
  <c r="AC526" i="1"/>
  <c r="AC525" i="1"/>
  <c r="AC524" i="1"/>
  <c r="AC523" i="1"/>
  <c r="AC522" i="1"/>
  <c r="AC521" i="1"/>
  <c r="AC520" i="1"/>
  <c r="AC519" i="1"/>
  <c r="AC518" i="1"/>
  <c r="AC517" i="1"/>
  <c r="AC516" i="1"/>
  <c r="AC515" i="1"/>
  <c r="AC514" i="1"/>
  <c r="AC513" i="1"/>
  <c r="AC512" i="1"/>
  <c r="AC511" i="1"/>
  <c r="AC510" i="1"/>
  <c r="AC509" i="1"/>
  <c r="AC508" i="1"/>
  <c r="AC507" i="1"/>
  <c r="AC506" i="1"/>
  <c r="AC505" i="1"/>
  <c r="AC504" i="1"/>
  <c r="AC503" i="1"/>
  <c r="AC502" i="1"/>
  <c r="AC501" i="1"/>
  <c r="AC500" i="1"/>
  <c r="AC499" i="1"/>
  <c r="AC498" i="1"/>
  <c r="AC497" i="1"/>
  <c r="AC496" i="1"/>
  <c r="AC495" i="1"/>
  <c r="AC494" i="1"/>
  <c r="AC493" i="1"/>
  <c r="AC492" i="1"/>
  <c r="AC491" i="1"/>
  <c r="AC490" i="1"/>
  <c r="AC489" i="1"/>
  <c r="AC488" i="1"/>
  <c r="AC487" i="1"/>
  <c r="AC486" i="1"/>
  <c r="AC485" i="1"/>
  <c r="AC484" i="1"/>
  <c r="AC483" i="1"/>
  <c r="AC482" i="1"/>
  <c r="AC481" i="1"/>
  <c r="AC480" i="1"/>
  <c r="AC479" i="1"/>
  <c r="AC478" i="1"/>
  <c r="AC477" i="1"/>
  <c r="AC476" i="1"/>
  <c r="AC475" i="1"/>
  <c r="AC474" i="1"/>
  <c r="AC473" i="1"/>
  <c r="AC472" i="1"/>
  <c r="AC471" i="1"/>
  <c r="AC470" i="1"/>
  <c r="AC469" i="1"/>
  <c r="AC468" i="1"/>
  <c r="AC467" i="1"/>
  <c r="AC466" i="1"/>
  <c r="AC465" i="1"/>
  <c r="AC464" i="1"/>
  <c r="AC463" i="1"/>
  <c r="AC462" i="1"/>
  <c r="AC461" i="1"/>
  <c r="AC460" i="1"/>
  <c r="AC459" i="1"/>
  <c r="AC458" i="1"/>
  <c r="AC457" i="1"/>
  <c r="AC456" i="1"/>
  <c r="AC455" i="1"/>
  <c r="AC454" i="1"/>
  <c r="AC453" i="1"/>
  <c r="AC452" i="1"/>
  <c r="AC451" i="1"/>
  <c r="AC450" i="1"/>
  <c r="AC449" i="1"/>
  <c r="AC448" i="1"/>
  <c r="AC447" i="1"/>
  <c r="AC446" i="1"/>
  <c r="AC445" i="1"/>
  <c r="AC444" i="1"/>
  <c r="AC443" i="1"/>
  <c r="AC442" i="1"/>
  <c r="AC441" i="1"/>
  <c r="AC440" i="1"/>
  <c r="AC439" i="1"/>
  <c r="AC438" i="1"/>
  <c r="AC437" i="1"/>
  <c r="AC436" i="1"/>
  <c r="AC435" i="1"/>
  <c r="AC434" i="1"/>
  <c r="AC433" i="1"/>
  <c r="AC432" i="1"/>
  <c r="AC431" i="1"/>
  <c r="AC430" i="1"/>
  <c r="AC429" i="1"/>
  <c r="AC428" i="1"/>
  <c r="AC427" i="1"/>
  <c r="AC426" i="1"/>
  <c r="AC425" i="1"/>
  <c r="AC424" i="1"/>
  <c r="AC423" i="1"/>
  <c r="AC422" i="1"/>
  <c r="AC421" i="1"/>
  <c r="AC420" i="1"/>
  <c r="AC419" i="1"/>
  <c r="AC418" i="1"/>
  <c r="AC417" i="1"/>
  <c r="AC416" i="1"/>
  <c r="AC415" i="1"/>
  <c r="AC414" i="1"/>
  <c r="AC413" i="1"/>
  <c r="AC412" i="1"/>
  <c r="AC411" i="1"/>
  <c r="AC410" i="1"/>
  <c r="AC409" i="1"/>
  <c r="AC408" i="1"/>
  <c r="AC407" i="1"/>
  <c r="AC406" i="1"/>
  <c r="AC405" i="1"/>
  <c r="AC404" i="1"/>
  <c r="AC403" i="1"/>
  <c r="AC402" i="1"/>
  <c r="AC401" i="1"/>
  <c r="AC400" i="1"/>
  <c r="AC399" i="1"/>
  <c r="AC398" i="1"/>
  <c r="AC397" i="1"/>
  <c r="AC396" i="1"/>
  <c r="AC395" i="1"/>
  <c r="AC394" i="1"/>
  <c r="AC393" i="1"/>
  <c r="AC392" i="1"/>
  <c r="AC391" i="1"/>
  <c r="AC390" i="1"/>
  <c r="AC389" i="1"/>
  <c r="AC388" i="1"/>
  <c r="AC387" i="1"/>
  <c r="AC386" i="1"/>
  <c r="AC385" i="1"/>
  <c r="AC384" i="1"/>
  <c r="AC383" i="1"/>
  <c r="AC382" i="1"/>
  <c r="AC381" i="1"/>
  <c r="AC380" i="1"/>
  <c r="AC379" i="1"/>
  <c r="AC378" i="1"/>
  <c r="AC377" i="1"/>
  <c r="AC376" i="1"/>
  <c r="AC375" i="1"/>
  <c r="AC374" i="1"/>
  <c r="AC373" i="1"/>
  <c r="AC372" i="1"/>
  <c r="AC371" i="1"/>
  <c r="AC370" i="1"/>
  <c r="AC369" i="1"/>
  <c r="AC368" i="1"/>
  <c r="AC367" i="1"/>
  <c r="AC366" i="1"/>
  <c r="AC365" i="1"/>
  <c r="AC364" i="1"/>
  <c r="AC363" i="1"/>
  <c r="AC362" i="1"/>
  <c r="AC361" i="1"/>
  <c r="AC360" i="1"/>
  <c r="AC359" i="1"/>
  <c r="AC358" i="1"/>
  <c r="AC357" i="1"/>
  <c r="AC356" i="1"/>
  <c r="AC355" i="1"/>
  <c r="AC354" i="1"/>
  <c r="AC353" i="1"/>
  <c r="AC352" i="1"/>
  <c r="AC351" i="1"/>
  <c r="AC350" i="1"/>
  <c r="AC349" i="1"/>
  <c r="AC348" i="1"/>
  <c r="AC347" i="1"/>
  <c r="AC346" i="1"/>
  <c r="AC345" i="1"/>
  <c r="AC344" i="1"/>
  <c r="AC343" i="1"/>
  <c r="AC342" i="1"/>
  <c r="AC341" i="1"/>
  <c r="AC340" i="1"/>
  <c r="AC339" i="1"/>
  <c r="AC338" i="1"/>
  <c r="AC337" i="1"/>
  <c r="AC336" i="1"/>
  <c r="AC335" i="1"/>
  <c r="AC334" i="1"/>
  <c r="AC333" i="1"/>
  <c r="AC332" i="1"/>
  <c r="AC331" i="1"/>
  <c r="AC330" i="1"/>
  <c r="AC329" i="1"/>
  <c r="AC328" i="1"/>
  <c r="AC327" i="1"/>
  <c r="AC326" i="1"/>
  <c r="AC325" i="1"/>
  <c r="AC324" i="1"/>
  <c r="AC323" i="1"/>
  <c r="AC322" i="1"/>
  <c r="AC321" i="1"/>
  <c r="AC320" i="1"/>
  <c r="AC319" i="1"/>
  <c r="AC318" i="1"/>
  <c r="AC317" i="1"/>
  <c r="AC316" i="1"/>
  <c r="AC315" i="1"/>
  <c r="AC314" i="1"/>
  <c r="AC313" i="1"/>
  <c r="AC312" i="1"/>
  <c r="AC311" i="1"/>
  <c r="AC310" i="1"/>
  <c r="AC309" i="1"/>
  <c r="AC308" i="1"/>
  <c r="AC307" i="1"/>
  <c r="AC306" i="1"/>
  <c r="AC305" i="1"/>
  <c r="AC304" i="1"/>
  <c r="AC303" i="1"/>
  <c r="AC302" i="1"/>
  <c r="AC301" i="1"/>
  <c r="AC300" i="1"/>
  <c r="AC299" i="1"/>
  <c r="AC298" i="1"/>
  <c r="AC297" i="1"/>
  <c r="AC296" i="1"/>
  <c r="AC295" i="1"/>
  <c r="AC294" i="1"/>
  <c r="AC293" i="1"/>
  <c r="AC292" i="1"/>
  <c r="AC291" i="1"/>
  <c r="AC290" i="1"/>
  <c r="AC289" i="1"/>
  <c r="AC288" i="1"/>
  <c r="AC287" i="1"/>
  <c r="AC286" i="1"/>
  <c r="AC285" i="1"/>
  <c r="AC284" i="1"/>
  <c r="AC283" i="1"/>
  <c r="AC282" i="1"/>
  <c r="AC281" i="1"/>
  <c r="AC280" i="1"/>
  <c r="AC279" i="1"/>
  <c r="AC278" i="1"/>
  <c r="AC277" i="1"/>
  <c r="AC276" i="1"/>
  <c r="AC275" i="1"/>
  <c r="AC274" i="1"/>
  <c r="AC273" i="1"/>
  <c r="AC272" i="1"/>
  <c r="AC271" i="1"/>
  <c r="AC270" i="1"/>
  <c r="AC269" i="1"/>
  <c r="AC268" i="1"/>
  <c r="AC267" i="1"/>
  <c r="AC266" i="1"/>
  <c r="AC265" i="1"/>
  <c r="AC264" i="1"/>
  <c r="AC263" i="1"/>
  <c r="AC262" i="1"/>
  <c r="AC261" i="1"/>
  <c r="AC260" i="1"/>
  <c r="AC259" i="1"/>
  <c r="AC258" i="1"/>
  <c r="AC257" i="1"/>
  <c r="AC256" i="1"/>
  <c r="AC255" i="1"/>
  <c r="AC254" i="1"/>
  <c r="AC253" i="1"/>
  <c r="AC252" i="1"/>
  <c r="AC251" i="1"/>
  <c r="AC250" i="1"/>
  <c r="AC249" i="1"/>
  <c r="AC248" i="1"/>
  <c r="AC247" i="1"/>
  <c r="AC246" i="1"/>
  <c r="AC245" i="1"/>
  <c r="AC244" i="1"/>
  <c r="AC243" i="1"/>
  <c r="AC242" i="1"/>
  <c r="AC241" i="1"/>
  <c r="AC240" i="1"/>
  <c r="AC239" i="1"/>
  <c r="AC238" i="1"/>
  <c r="AC237" i="1"/>
  <c r="AC236" i="1"/>
  <c r="AC235" i="1"/>
  <c r="AC234" i="1"/>
  <c r="AC233" i="1"/>
  <c r="AC232" i="1"/>
  <c r="AC231" i="1"/>
  <c r="AC230" i="1"/>
  <c r="AC229" i="1"/>
  <c r="AC228" i="1"/>
  <c r="AC227" i="1"/>
  <c r="AC226" i="1"/>
  <c r="AC225" i="1"/>
  <c r="AC224" i="1"/>
  <c r="AC223" i="1"/>
  <c r="AC222" i="1"/>
  <c r="AC221" i="1"/>
  <c r="AC220" i="1"/>
  <c r="AC219" i="1"/>
  <c r="AC218" i="1"/>
  <c r="AC217" i="1"/>
  <c r="AC216" i="1"/>
  <c r="AC215" i="1"/>
  <c r="AC214" i="1"/>
  <c r="AC213" i="1"/>
  <c r="AC212" i="1"/>
  <c r="AC211" i="1"/>
  <c r="AC210" i="1"/>
  <c r="AC209" i="1"/>
  <c r="AC208" i="1"/>
  <c r="AC207"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C159" i="1"/>
  <c r="AC158" i="1"/>
  <c r="AC157" i="1"/>
  <c r="AC156" i="1"/>
  <c r="AC155" i="1"/>
  <c r="AC154" i="1"/>
  <c r="AC153" i="1"/>
  <c r="AC152" i="1"/>
  <c r="AC151" i="1"/>
  <c r="AC150" i="1"/>
  <c r="AC149" i="1"/>
  <c r="AC148" i="1"/>
  <c r="AC147" i="1"/>
  <c r="AC146" i="1"/>
  <c r="AC145" i="1"/>
  <c r="AC144" i="1"/>
  <c r="AC143" i="1"/>
  <c r="AC142" i="1"/>
  <c r="AC141" i="1"/>
  <c r="AC140" i="1"/>
  <c r="AC139" i="1"/>
  <c r="AC138" i="1"/>
  <c r="AC137" i="1"/>
  <c r="AC136" i="1"/>
  <c r="AC135" i="1"/>
  <c r="AC134" i="1"/>
  <c r="AC133" i="1"/>
  <c r="AC132" i="1"/>
  <c r="AC131" i="1"/>
  <c r="AC130" i="1"/>
  <c r="AC129" i="1"/>
  <c r="AC128" i="1"/>
  <c r="AC127" i="1"/>
  <c r="AC126" i="1"/>
  <c r="AC125" i="1"/>
  <c r="AC124" i="1"/>
  <c r="AC123" i="1"/>
  <c r="AC122" i="1"/>
  <c r="AC121" i="1"/>
  <c r="AC120" i="1"/>
  <c r="AC119" i="1"/>
  <c r="AC118" i="1"/>
  <c r="AC117" i="1"/>
  <c r="AC116" i="1"/>
  <c r="AC115" i="1"/>
  <c r="AC114" i="1"/>
  <c r="AC113" i="1"/>
  <c r="AC112" i="1"/>
  <c r="AC111" i="1"/>
  <c r="AC110" i="1"/>
  <c r="AC109" i="1"/>
  <c r="AC108" i="1"/>
  <c r="AC107" i="1"/>
  <c r="AC106" i="1"/>
  <c r="AC105" i="1"/>
  <c r="AC104" i="1"/>
  <c r="AC103" i="1"/>
  <c r="AC102" i="1"/>
  <c r="AC101" i="1"/>
  <c r="AC100" i="1"/>
  <c r="AC99" i="1"/>
  <c r="AC98" i="1"/>
  <c r="AC97" i="1"/>
  <c r="AC96" i="1"/>
  <c r="AC95" i="1"/>
  <c r="AC94" i="1"/>
  <c r="AC93" i="1"/>
  <c r="AC92" i="1"/>
  <c r="AC91" i="1"/>
  <c r="AC90" i="1"/>
  <c r="AC89" i="1"/>
  <c r="AC88" i="1"/>
  <c r="AC87" i="1"/>
  <c r="AC86" i="1"/>
  <c r="AC85" i="1"/>
  <c r="AC84"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41" i="1"/>
  <c r="AC40" i="1"/>
  <c r="AC39"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BE814" i="1" l="1"/>
  <c r="BE815" i="1"/>
  <c r="BE816" i="1"/>
  <c r="BE817" i="1"/>
  <c r="BE818" i="1"/>
  <c r="BE819" i="1"/>
  <c r="BE820" i="1"/>
  <c r="BE821" i="1"/>
  <c r="BE822" i="1"/>
  <c r="BE823" i="1"/>
  <c r="BE824" i="1"/>
  <c r="BE825" i="1"/>
  <c r="BE826" i="1"/>
  <c r="BE827" i="1"/>
  <c r="BE828" i="1"/>
  <c r="BE829" i="1"/>
  <c r="BE830" i="1"/>
  <c r="BE831" i="1"/>
  <c r="BE832" i="1"/>
  <c r="BE833" i="1"/>
  <c r="BE834" i="1"/>
  <c r="BE835" i="1"/>
  <c r="BE836" i="1"/>
  <c r="BE837" i="1"/>
  <c r="BE838" i="1"/>
  <c r="BE839" i="1"/>
  <c r="BE840" i="1"/>
  <c r="BE841" i="1"/>
  <c r="BE842" i="1"/>
  <c r="BE843" i="1"/>
  <c r="BE844" i="1"/>
  <c r="BE845" i="1"/>
  <c r="BE846" i="1"/>
  <c r="BE847" i="1"/>
  <c r="BE848" i="1"/>
  <c r="BE849" i="1"/>
  <c r="BE850" i="1"/>
  <c r="BE851" i="1"/>
  <c r="BE852" i="1"/>
  <c r="BE853" i="1"/>
  <c r="BE854" i="1"/>
  <c r="BE855" i="1"/>
  <c r="BE856" i="1"/>
  <c r="BE857" i="1"/>
  <c r="BE858" i="1"/>
  <c r="BE859" i="1"/>
  <c r="BE860" i="1"/>
  <c r="BE861" i="1"/>
  <c r="BE862" i="1"/>
  <c r="BE863" i="1"/>
  <c r="BE864" i="1"/>
  <c r="BE865" i="1"/>
  <c r="BE866" i="1"/>
  <c r="BE867" i="1"/>
  <c r="BE868" i="1"/>
  <c r="BE869" i="1"/>
  <c r="BE870" i="1"/>
  <c r="BE871" i="1"/>
  <c r="BE872" i="1"/>
  <c r="BE873" i="1"/>
  <c r="BE874" i="1"/>
  <c r="BE875" i="1"/>
  <c r="BE876" i="1"/>
  <c r="BE877" i="1"/>
  <c r="BE878" i="1"/>
  <c r="BE879" i="1"/>
  <c r="BE880" i="1"/>
  <c r="BE881" i="1"/>
  <c r="BE882" i="1"/>
  <c r="BE883" i="1"/>
  <c r="BE884" i="1"/>
  <c r="BE885" i="1"/>
  <c r="BE886" i="1"/>
  <c r="BE887" i="1"/>
  <c r="BE888" i="1"/>
  <c r="BE889" i="1"/>
  <c r="BE890" i="1"/>
  <c r="BE891" i="1"/>
  <c r="BE892" i="1"/>
  <c r="BE893" i="1"/>
  <c r="BE894" i="1"/>
  <c r="BE895" i="1"/>
  <c r="BE896" i="1"/>
  <c r="BE897" i="1"/>
  <c r="BE898" i="1"/>
  <c r="BE899" i="1"/>
  <c r="BE900" i="1"/>
  <c r="BE901" i="1"/>
  <c r="BE902" i="1"/>
  <c r="BE903" i="1"/>
  <c r="BE904" i="1"/>
  <c r="BE905" i="1"/>
  <c r="BE906" i="1"/>
  <c r="BE907" i="1"/>
  <c r="BE908" i="1"/>
  <c r="BE909" i="1"/>
  <c r="BE910" i="1"/>
  <c r="BE911" i="1"/>
  <c r="BE912" i="1"/>
  <c r="BE913" i="1"/>
  <c r="BE914" i="1"/>
  <c r="BE915" i="1"/>
  <c r="BE916" i="1"/>
  <c r="BE917" i="1"/>
  <c r="BE918" i="1"/>
  <c r="BE919" i="1"/>
  <c r="BE920" i="1"/>
  <c r="BE921" i="1"/>
  <c r="BE922" i="1"/>
  <c r="BE923" i="1"/>
  <c r="BE924" i="1"/>
  <c r="BE925" i="1"/>
  <c r="BE926" i="1"/>
  <c r="BE927" i="1"/>
  <c r="BE928" i="1"/>
  <c r="BE929" i="1"/>
  <c r="BE930" i="1"/>
  <c r="BE931" i="1"/>
  <c r="BE932" i="1"/>
  <c r="BE933" i="1"/>
  <c r="BE934" i="1"/>
  <c r="BE935" i="1"/>
  <c r="BE936" i="1"/>
  <c r="BE937" i="1"/>
  <c r="BE938" i="1"/>
  <c r="BE939" i="1"/>
  <c r="BE940" i="1"/>
  <c r="BE941" i="1"/>
  <c r="BE942" i="1"/>
  <c r="BE943" i="1"/>
  <c r="BE944" i="1"/>
  <c r="BE945" i="1"/>
  <c r="BE946" i="1"/>
  <c r="BE947" i="1"/>
  <c r="BE948" i="1"/>
  <c r="BE949" i="1"/>
  <c r="BE950" i="1"/>
  <c r="BE951" i="1"/>
  <c r="BE952" i="1"/>
  <c r="BE953" i="1"/>
  <c r="BE954" i="1"/>
  <c r="BE955" i="1"/>
  <c r="BE956" i="1"/>
  <c r="BE957" i="1"/>
  <c r="BE958" i="1"/>
  <c r="BE959" i="1"/>
  <c r="BE960" i="1"/>
  <c r="BE961" i="1"/>
  <c r="BE962" i="1"/>
  <c r="BE963" i="1"/>
  <c r="BE964" i="1"/>
  <c r="BE965" i="1"/>
  <c r="BE966" i="1"/>
  <c r="BE967" i="1"/>
  <c r="BE968" i="1"/>
  <c r="BE969" i="1"/>
  <c r="BE970" i="1"/>
  <c r="BE971" i="1"/>
  <c r="BE972" i="1"/>
  <c r="BE973" i="1"/>
  <c r="BE974" i="1"/>
  <c r="BE975" i="1"/>
  <c r="BE976" i="1"/>
  <c r="BE977" i="1"/>
  <c r="BE978" i="1"/>
  <c r="BE979" i="1"/>
  <c r="BE980" i="1"/>
  <c r="BE981" i="1"/>
  <c r="BE982" i="1"/>
  <c r="BE983" i="1"/>
  <c r="BE984" i="1"/>
  <c r="BE985" i="1"/>
  <c r="BE986" i="1"/>
  <c r="BE987" i="1"/>
  <c r="BE988" i="1"/>
  <c r="BE989" i="1"/>
  <c r="BE990" i="1"/>
  <c r="BE991" i="1"/>
  <c r="BE992" i="1"/>
  <c r="BE993" i="1"/>
  <c r="BE994" i="1"/>
  <c r="BE995" i="1"/>
  <c r="BE996" i="1"/>
  <c r="BE997" i="1"/>
  <c r="BE998" i="1"/>
  <c r="BE999" i="1"/>
  <c r="BE1000" i="1"/>
  <c r="BE1001" i="1"/>
  <c r="BE1002" i="1"/>
  <c r="BE1003" i="1"/>
  <c r="BE1004" i="1"/>
  <c r="BE1005" i="1"/>
  <c r="BE1006" i="1"/>
  <c r="BE1007" i="1"/>
  <c r="BE1008" i="1"/>
  <c r="BE1009" i="1"/>
  <c r="BE1010" i="1"/>
  <c r="BE1011" i="1"/>
  <c r="BE1012" i="1"/>
  <c r="BE1013" i="1"/>
  <c r="BE1014" i="1"/>
  <c r="BE1015" i="1"/>
  <c r="BE1016" i="1"/>
  <c r="BE1017" i="1"/>
  <c r="BE1018" i="1"/>
  <c r="BE1019" i="1"/>
  <c r="BE1020" i="1"/>
  <c r="BE1021" i="1"/>
  <c r="BE1022" i="1"/>
  <c r="BE1023" i="1"/>
  <c r="BE1024" i="1"/>
  <c r="BE1025" i="1"/>
  <c r="BE1026" i="1"/>
  <c r="BE1027" i="1"/>
  <c r="BE1028" i="1"/>
  <c r="BE1029" i="1"/>
  <c r="BE1030" i="1"/>
  <c r="BE1031" i="1"/>
  <c r="BE1032" i="1"/>
  <c r="BE1033" i="1"/>
  <c r="BE1034" i="1"/>
  <c r="BE1035" i="1"/>
  <c r="BE1036" i="1"/>
  <c r="BE1037" i="1"/>
  <c r="BE1038" i="1"/>
  <c r="BE1039" i="1"/>
  <c r="BE1040" i="1"/>
  <c r="BE1041" i="1"/>
  <c r="BE1042" i="1"/>
  <c r="BE1043" i="1"/>
  <c r="BE1044" i="1"/>
  <c r="BE1045" i="1"/>
  <c r="BE1046" i="1"/>
  <c r="BE1047" i="1"/>
  <c r="BE1048" i="1"/>
  <c r="BE1049" i="1"/>
  <c r="BE1050" i="1"/>
  <c r="BE1051" i="1"/>
  <c r="BE1052" i="1"/>
  <c r="BE1053" i="1"/>
  <c r="BE1054" i="1"/>
  <c r="BE1055" i="1"/>
  <c r="BE1056" i="1"/>
  <c r="BE1057" i="1"/>
  <c r="BE1058" i="1"/>
  <c r="BE1059" i="1"/>
  <c r="BE1060" i="1"/>
  <c r="BE1061" i="1"/>
  <c r="BE1062" i="1"/>
  <c r="BE1063" i="1"/>
  <c r="BE1064" i="1"/>
  <c r="BE1065" i="1"/>
  <c r="BE1066" i="1"/>
  <c r="BE1067" i="1"/>
  <c r="BE1068" i="1"/>
  <c r="BE1069" i="1"/>
  <c r="BE1070" i="1"/>
  <c r="BE1071" i="1"/>
  <c r="BE1072" i="1"/>
  <c r="BE1073" i="1"/>
  <c r="BE1074" i="1"/>
  <c r="BE1075" i="1"/>
  <c r="BE1076" i="1"/>
  <c r="BE1077" i="1"/>
  <c r="BE1078" i="1"/>
  <c r="BE1079" i="1"/>
  <c r="BE1080" i="1"/>
  <c r="BE1081" i="1"/>
  <c r="BE1082" i="1"/>
  <c r="BE1083" i="1"/>
  <c r="BE1084" i="1"/>
  <c r="BE1085" i="1"/>
  <c r="BE1086" i="1"/>
  <c r="BE1087" i="1"/>
  <c r="BE1088" i="1"/>
  <c r="BE1089" i="1"/>
  <c r="BE1090" i="1"/>
  <c r="BE1091" i="1"/>
  <c r="BE1092" i="1"/>
  <c r="BE1093" i="1"/>
  <c r="BE1094" i="1"/>
  <c r="BE1095" i="1"/>
  <c r="BE1096" i="1"/>
  <c r="BE1097" i="1"/>
  <c r="BE1098" i="1"/>
  <c r="BE1099" i="1"/>
  <c r="BE1100" i="1"/>
  <c r="BE1101" i="1"/>
  <c r="BE1102" i="1"/>
  <c r="BE1103" i="1"/>
  <c r="BE1104" i="1"/>
  <c r="BE1105" i="1"/>
  <c r="BE1106" i="1"/>
  <c r="BE1107" i="1"/>
  <c r="BE1108" i="1"/>
  <c r="BE1109" i="1"/>
  <c r="BE1110" i="1"/>
  <c r="BE1111" i="1"/>
  <c r="BE1112" i="1"/>
  <c r="BE1113" i="1"/>
  <c r="BE1114" i="1"/>
  <c r="BE1115" i="1"/>
  <c r="BE1116" i="1"/>
  <c r="BE1117" i="1"/>
  <c r="BE1118" i="1"/>
  <c r="BE1119" i="1"/>
  <c r="BE1120" i="1"/>
  <c r="BE1121" i="1"/>
  <c r="BE1122" i="1"/>
  <c r="BE1123" i="1"/>
  <c r="BE1124" i="1"/>
  <c r="BE1125" i="1"/>
  <c r="BE1126" i="1"/>
  <c r="BE1127" i="1"/>
  <c r="BE1128" i="1"/>
  <c r="BE1129" i="1"/>
  <c r="BE1130" i="1"/>
  <c r="BE1131" i="1"/>
  <c r="BE1132" i="1"/>
  <c r="BE1133" i="1"/>
  <c r="BE1134" i="1"/>
  <c r="BE1135" i="1"/>
  <c r="BE1136" i="1"/>
  <c r="BE1137" i="1"/>
  <c r="BE1138" i="1"/>
  <c r="BE1139" i="1"/>
  <c r="BE1140" i="1"/>
  <c r="BE1141" i="1"/>
  <c r="BE1142" i="1"/>
  <c r="BE1143" i="1"/>
  <c r="BE1144" i="1"/>
  <c r="BE1145" i="1"/>
  <c r="BE1146" i="1"/>
  <c r="BE1147" i="1"/>
  <c r="BE1148" i="1"/>
  <c r="BE1149" i="1"/>
  <c r="BE1150" i="1"/>
  <c r="BE1151" i="1"/>
  <c r="BE1152" i="1"/>
  <c r="BE1153" i="1"/>
  <c r="BE1154" i="1"/>
  <c r="BE1155" i="1"/>
  <c r="BE1156" i="1"/>
  <c r="BE1157" i="1"/>
  <c r="BE1158" i="1"/>
  <c r="BE1159" i="1"/>
  <c r="BE1160" i="1"/>
  <c r="BE1161" i="1"/>
  <c r="BE1162" i="1"/>
  <c r="BE1163" i="1"/>
  <c r="BE1164" i="1"/>
  <c r="BE1165" i="1"/>
  <c r="BE1166" i="1"/>
  <c r="BE1167" i="1"/>
  <c r="BE1168" i="1"/>
  <c r="BE1169" i="1"/>
  <c r="BE1170" i="1"/>
  <c r="BE1171" i="1"/>
  <c r="BE1172" i="1"/>
  <c r="BE1173" i="1"/>
  <c r="BE1174" i="1"/>
  <c r="BE1175" i="1"/>
  <c r="BE1176" i="1"/>
  <c r="BE1177" i="1"/>
  <c r="BE1178" i="1"/>
  <c r="BE1179" i="1"/>
  <c r="BE1180" i="1"/>
  <c r="BE1181" i="1"/>
  <c r="BE1182" i="1"/>
  <c r="BE1183" i="1"/>
  <c r="BE1184" i="1"/>
  <c r="BE1185" i="1"/>
  <c r="BE1186" i="1"/>
  <c r="BE1187" i="1"/>
  <c r="BE1188" i="1"/>
  <c r="BE1189" i="1"/>
  <c r="BE1190" i="1"/>
  <c r="BE1191" i="1"/>
  <c r="BE1192" i="1"/>
  <c r="BE1193" i="1"/>
  <c r="BE1194" i="1"/>
  <c r="BE1195" i="1"/>
  <c r="BE1196" i="1"/>
  <c r="BE1197" i="1"/>
  <c r="BE1198" i="1"/>
  <c r="BE1199" i="1"/>
  <c r="BE1200" i="1"/>
  <c r="BE1201" i="1"/>
  <c r="BE1202" i="1"/>
  <c r="BE1203" i="1"/>
  <c r="BE1204" i="1"/>
  <c r="BE1205" i="1"/>
  <c r="BE1206" i="1"/>
  <c r="BE1207" i="1"/>
  <c r="BE1208" i="1"/>
  <c r="BE1209" i="1"/>
  <c r="BE1210" i="1"/>
  <c r="BE1211" i="1"/>
  <c r="BE1212" i="1"/>
  <c r="BE1213" i="1"/>
  <c r="BE1214" i="1"/>
  <c r="BE1215" i="1"/>
  <c r="BE1216" i="1"/>
  <c r="BE1217" i="1"/>
  <c r="BE1218" i="1"/>
  <c r="BE1219" i="1"/>
  <c r="BE1220" i="1"/>
  <c r="BE1221" i="1"/>
  <c r="BE1222" i="1"/>
  <c r="BE1223" i="1"/>
  <c r="BE1224" i="1"/>
  <c r="BE1225" i="1"/>
  <c r="BE1226" i="1"/>
  <c r="BE1227" i="1"/>
  <c r="BE1228" i="1"/>
  <c r="BE1229" i="1"/>
  <c r="BE1230" i="1"/>
  <c r="BE1231" i="1"/>
  <c r="BE1232" i="1"/>
  <c r="BE1233" i="1"/>
  <c r="BE1234" i="1"/>
  <c r="BE1235" i="1"/>
  <c r="BE1236" i="1"/>
  <c r="BE1237" i="1"/>
  <c r="BE1238" i="1"/>
  <c r="BE1239" i="1"/>
  <c r="BE1240" i="1"/>
  <c r="BE1241" i="1"/>
  <c r="BE1242" i="1"/>
  <c r="BE1243" i="1"/>
  <c r="BE1244" i="1"/>
  <c r="BE1245" i="1"/>
  <c r="BE1246" i="1"/>
  <c r="BE1247" i="1"/>
  <c r="BE1248" i="1"/>
  <c r="BE1249" i="1"/>
  <c r="BE1250" i="1"/>
  <c r="BE1251" i="1"/>
  <c r="BE1252" i="1"/>
  <c r="BE1253" i="1"/>
  <c r="BE1254" i="1"/>
  <c r="BE1255" i="1"/>
  <c r="BE1256" i="1"/>
  <c r="BE1257" i="1"/>
  <c r="BE1258" i="1"/>
  <c r="BE1259" i="1"/>
  <c r="BE1260" i="1"/>
  <c r="BE1261" i="1"/>
  <c r="BE1262" i="1"/>
  <c r="BE1263" i="1"/>
  <c r="BE1264" i="1"/>
  <c r="BE1265" i="1"/>
  <c r="BE1266" i="1"/>
  <c r="BE1267" i="1"/>
  <c r="BE1268" i="1"/>
  <c r="BE1269" i="1"/>
  <c r="BE1270" i="1"/>
  <c r="BE1271" i="1"/>
  <c r="BE1272" i="1"/>
  <c r="BE1273" i="1"/>
  <c r="BE1274" i="1"/>
  <c r="BE1275" i="1"/>
  <c r="BE1276" i="1"/>
  <c r="BE1277" i="1"/>
  <c r="BE1278" i="1"/>
  <c r="BE1279" i="1"/>
  <c r="BE1280" i="1"/>
  <c r="BE1281" i="1"/>
  <c r="BE1282" i="1"/>
  <c r="BE1283" i="1"/>
  <c r="BE1284" i="1"/>
  <c r="BE1285" i="1"/>
  <c r="BE1286" i="1"/>
  <c r="BE1287" i="1"/>
  <c r="BE1288" i="1"/>
  <c r="BE1289" i="1"/>
  <c r="BE1290" i="1"/>
  <c r="BE1291" i="1"/>
  <c r="BE1292" i="1"/>
  <c r="BE1293" i="1"/>
  <c r="BE1294" i="1"/>
  <c r="BE1295" i="1"/>
  <c r="BE1296" i="1"/>
  <c r="BE1297" i="1"/>
  <c r="BE1298" i="1"/>
  <c r="BE1299" i="1"/>
  <c r="BE1300" i="1"/>
  <c r="BE1301" i="1"/>
  <c r="BE1302" i="1"/>
  <c r="BE1303" i="1"/>
  <c r="BE1304" i="1"/>
  <c r="BE1305" i="1"/>
  <c r="BE1306" i="1"/>
  <c r="BE1307" i="1"/>
  <c r="BE1308" i="1"/>
  <c r="BE1309" i="1"/>
  <c r="BE1310" i="1"/>
  <c r="BE1311" i="1"/>
  <c r="BE1312" i="1"/>
  <c r="BE1313" i="1"/>
  <c r="BE1314" i="1"/>
  <c r="BE1315" i="1"/>
  <c r="BE1316" i="1"/>
  <c r="BE1317" i="1"/>
  <c r="BE1318" i="1"/>
  <c r="BE1319" i="1"/>
  <c r="BE1320" i="1"/>
  <c r="BE1321" i="1"/>
  <c r="BE1322" i="1"/>
  <c r="BE1323" i="1"/>
  <c r="BE1324" i="1"/>
  <c r="BE1325" i="1"/>
  <c r="BE1326" i="1"/>
  <c r="BE1327" i="1"/>
  <c r="BE1328" i="1"/>
  <c r="BE1329" i="1"/>
  <c r="BE1330" i="1"/>
  <c r="BE1331" i="1"/>
  <c r="BE1332" i="1"/>
  <c r="BE1333" i="1"/>
  <c r="BE1334" i="1"/>
  <c r="BE1335" i="1"/>
  <c r="BE1336" i="1"/>
  <c r="BE1337" i="1"/>
  <c r="BE1338" i="1"/>
  <c r="BE1339" i="1"/>
  <c r="BE1340" i="1"/>
  <c r="BE1341" i="1"/>
  <c r="BE1342" i="1"/>
  <c r="BE1343" i="1"/>
  <c r="BE1344" i="1"/>
  <c r="BE1345" i="1"/>
  <c r="BE1346" i="1"/>
  <c r="BE1347" i="1"/>
  <c r="BE1348" i="1"/>
  <c r="BE1349" i="1"/>
  <c r="BE1350" i="1"/>
  <c r="BE1351" i="1"/>
  <c r="BE1352" i="1"/>
  <c r="BE1353" i="1"/>
  <c r="BE1354" i="1"/>
  <c r="BE1355" i="1"/>
  <c r="BE1356" i="1"/>
  <c r="BE1357" i="1"/>
  <c r="BE1358" i="1"/>
  <c r="BE1359" i="1"/>
  <c r="BE1360" i="1"/>
  <c r="BE1361" i="1"/>
  <c r="BE1362" i="1"/>
  <c r="BE1363" i="1"/>
  <c r="BE1364" i="1"/>
  <c r="BE1365" i="1"/>
  <c r="BE1366" i="1"/>
  <c r="BE1367" i="1"/>
  <c r="BE1368" i="1"/>
  <c r="BE1369" i="1"/>
  <c r="BE1370" i="1"/>
  <c r="BE1371" i="1"/>
  <c r="BE1372" i="1"/>
  <c r="BE1373" i="1"/>
  <c r="BE1374" i="1"/>
  <c r="BE1375" i="1"/>
  <c r="BE1376" i="1"/>
  <c r="BE1377" i="1"/>
  <c r="BE1378" i="1"/>
  <c r="BE1379" i="1"/>
  <c r="BE1380" i="1"/>
  <c r="BE1381" i="1"/>
  <c r="BE1382" i="1"/>
  <c r="BE1383" i="1"/>
  <c r="BE1384" i="1"/>
  <c r="BE1385" i="1"/>
  <c r="BE1386" i="1"/>
  <c r="BE1387" i="1"/>
  <c r="BE1388" i="1"/>
  <c r="BE1389" i="1"/>
  <c r="BE1390" i="1"/>
  <c r="BE1391" i="1"/>
  <c r="BE1392" i="1"/>
  <c r="BE1393" i="1"/>
  <c r="BE1394" i="1"/>
  <c r="BE1395" i="1"/>
  <c r="BE1396" i="1"/>
  <c r="BE1397" i="1"/>
  <c r="BE1398" i="1"/>
  <c r="BE1399" i="1"/>
  <c r="BE1400" i="1"/>
  <c r="BE1401" i="1"/>
  <c r="BE1402" i="1"/>
  <c r="BE1403" i="1"/>
  <c r="BE1404" i="1"/>
  <c r="BE1405" i="1"/>
  <c r="BE1406" i="1"/>
  <c r="BE1407" i="1"/>
  <c r="BE1408" i="1"/>
  <c r="BE1409" i="1"/>
  <c r="BE1410" i="1"/>
  <c r="BE1411" i="1"/>
  <c r="BE1412" i="1"/>
  <c r="BE1413" i="1"/>
  <c r="BE1414" i="1"/>
  <c r="BE1415" i="1"/>
  <c r="BE1416" i="1"/>
  <c r="BE1417" i="1"/>
  <c r="BE1418" i="1"/>
  <c r="BE1419" i="1"/>
  <c r="BE1420" i="1"/>
  <c r="BE1421" i="1"/>
  <c r="BE1422" i="1"/>
  <c r="BE1423" i="1"/>
  <c r="BE1424" i="1"/>
  <c r="BE1425" i="1"/>
  <c r="BE1426" i="1"/>
  <c r="BE1427" i="1"/>
  <c r="BE1428" i="1"/>
  <c r="BE1429" i="1"/>
  <c r="BE1430" i="1"/>
  <c r="BE1431" i="1"/>
  <c r="BE1432" i="1"/>
  <c r="BE1433" i="1"/>
  <c r="BE1434" i="1"/>
  <c r="BE1435" i="1"/>
  <c r="BE1436" i="1"/>
  <c r="BE1437" i="1"/>
  <c r="BE1438" i="1"/>
  <c r="BE1439" i="1"/>
  <c r="BE1440" i="1"/>
  <c r="BE1441" i="1"/>
  <c r="BE1442" i="1"/>
  <c r="BE1443" i="1"/>
  <c r="BE1444" i="1"/>
  <c r="BE1445" i="1"/>
  <c r="BE1446" i="1"/>
  <c r="BE1447" i="1"/>
  <c r="BE1448" i="1"/>
  <c r="BE1449" i="1"/>
  <c r="BE1450" i="1"/>
  <c r="BE1451" i="1"/>
  <c r="BE1452" i="1"/>
  <c r="BE1453" i="1"/>
  <c r="BE1454" i="1"/>
  <c r="BE1455" i="1"/>
  <c r="BE1456" i="1"/>
  <c r="BE1457" i="1"/>
  <c r="BE1458" i="1"/>
  <c r="BE1459" i="1"/>
  <c r="BE1460" i="1"/>
  <c r="BE1461" i="1"/>
  <c r="BE1462" i="1"/>
  <c r="BE1463" i="1"/>
  <c r="BE1464" i="1"/>
  <c r="BE1465" i="1"/>
  <c r="BE1466" i="1"/>
  <c r="BE1467" i="1"/>
  <c r="BE1468" i="1"/>
  <c r="BE1469" i="1"/>
  <c r="BE1470" i="1"/>
  <c r="BE1471" i="1"/>
  <c r="BE1472" i="1"/>
  <c r="BE1473" i="1"/>
  <c r="BE1474" i="1"/>
  <c r="BE1475" i="1"/>
  <c r="BE1476" i="1"/>
  <c r="BE1477" i="1"/>
  <c r="BE1478" i="1"/>
  <c r="BE1479" i="1"/>
  <c r="BE1480" i="1"/>
  <c r="BE1481" i="1"/>
  <c r="BE1482" i="1"/>
  <c r="BE1483" i="1"/>
  <c r="BE1484" i="1"/>
  <c r="BE1485" i="1"/>
  <c r="BE1486" i="1"/>
  <c r="BE1487" i="1"/>
  <c r="BE1488" i="1"/>
  <c r="BE1489" i="1"/>
  <c r="BE1490" i="1"/>
  <c r="BE1491" i="1"/>
  <c r="BE1492" i="1"/>
  <c r="BE1493" i="1"/>
  <c r="BE1494" i="1"/>
  <c r="BE1495" i="1"/>
  <c r="BE1496" i="1"/>
  <c r="BE1497" i="1"/>
  <c r="BE1498" i="1"/>
  <c r="BE1499" i="1"/>
  <c r="BE1500" i="1"/>
  <c r="BE1501" i="1"/>
  <c r="BE1502" i="1"/>
  <c r="BE1503" i="1"/>
  <c r="BE1504" i="1"/>
  <c r="BE1505" i="1"/>
  <c r="BE1506" i="1"/>
  <c r="BE1507" i="1"/>
  <c r="BE1508" i="1"/>
  <c r="BE1509" i="1"/>
  <c r="BE1510" i="1"/>
  <c r="BE1511" i="1"/>
  <c r="BE1512" i="1"/>
  <c r="BE1513" i="1"/>
  <c r="BE1514" i="1"/>
  <c r="BE1515" i="1"/>
  <c r="BE1516" i="1"/>
  <c r="BE1517" i="1"/>
  <c r="BE1518" i="1"/>
  <c r="BE1519" i="1"/>
  <c r="BE1520" i="1"/>
  <c r="BE1521" i="1"/>
  <c r="BE1522" i="1"/>
  <c r="BE1523" i="1"/>
  <c r="BE1524" i="1"/>
  <c r="BE1525" i="1"/>
  <c r="BE1526" i="1"/>
  <c r="BE1527" i="1"/>
  <c r="BE1528" i="1"/>
  <c r="BE1529" i="1"/>
  <c r="BE1530" i="1"/>
  <c r="BE1531" i="1"/>
  <c r="BE1532" i="1"/>
  <c r="BE1533" i="1"/>
  <c r="BE1534" i="1"/>
  <c r="BE1535" i="1"/>
  <c r="BE1536" i="1"/>
  <c r="BE1537" i="1"/>
  <c r="BE1538" i="1"/>
  <c r="BE1539" i="1"/>
  <c r="BE1540" i="1"/>
  <c r="BE1541" i="1"/>
  <c r="BE1542" i="1"/>
  <c r="BE1543" i="1"/>
  <c r="BE1544" i="1"/>
  <c r="BE1545" i="1"/>
  <c r="BE1546" i="1"/>
  <c r="BE1547" i="1"/>
  <c r="BE1548" i="1"/>
  <c r="BE1549" i="1"/>
  <c r="BE1550" i="1"/>
  <c r="BE1551" i="1"/>
  <c r="BE1552" i="1"/>
  <c r="BE1553" i="1"/>
  <c r="BE1554" i="1"/>
  <c r="BE1555" i="1"/>
  <c r="BE1556" i="1"/>
  <c r="BE1557" i="1"/>
  <c r="BE1558" i="1"/>
  <c r="BE1559" i="1"/>
  <c r="BE1560" i="1"/>
  <c r="BE1561" i="1"/>
  <c r="BE1562" i="1"/>
  <c r="BE1563" i="1"/>
  <c r="BE1564" i="1"/>
  <c r="BE1565" i="1"/>
  <c r="BE1566" i="1"/>
  <c r="BE1567" i="1"/>
  <c r="BE1568" i="1"/>
  <c r="BE1569" i="1"/>
  <c r="BE1570" i="1"/>
  <c r="BE1571" i="1"/>
  <c r="BE1572" i="1"/>
  <c r="BE1573" i="1"/>
  <c r="BE1574" i="1"/>
  <c r="BE1575" i="1"/>
  <c r="BE1576" i="1"/>
  <c r="BE1577" i="1"/>
  <c r="BE1578" i="1"/>
  <c r="BE1579" i="1"/>
  <c r="BE1580" i="1"/>
  <c r="BE1581" i="1"/>
  <c r="BE1582" i="1"/>
  <c r="BE1583" i="1"/>
  <c r="BE1584" i="1"/>
  <c r="BE1585" i="1"/>
  <c r="BE1586" i="1"/>
  <c r="BE1587" i="1"/>
  <c r="BE1588" i="1"/>
  <c r="BE1589" i="1"/>
  <c r="BE1590" i="1"/>
  <c r="BE1591" i="1"/>
  <c r="BE1592" i="1"/>
  <c r="BE1593" i="1"/>
  <c r="BE1594" i="1"/>
  <c r="BE1595" i="1"/>
  <c r="BE1596" i="1"/>
  <c r="BE1597" i="1"/>
  <c r="BE1598" i="1"/>
  <c r="BE1599" i="1"/>
  <c r="BE1600" i="1"/>
  <c r="BE1601" i="1"/>
  <c r="BE813" i="1"/>
  <c r="BE13" i="1"/>
  <c r="BE14" i="1"/>
  <c r="BE15" i="1"/>
  <c r="BE16" i="1"/>
  <c r="BE17" i="1"/>
  <c r="BE18" i="1"/>
  <c r="BE19" i="1"/>
  <c r="BE20" i="1"/>
  <c r="BE21" i="1"/>
  <c r="BE22" i="1"/>
  <c r="BE23" i="1"/>
  <c r="BE24" i="1"/>
  <c r="BE25" i="1"/>
  <c r="BE26" i="1"/>
  <c r="BE27" i="1"/>
  <c r="BE28" i="1"/>
  <c r="BE29" i="1"/>
  <c r="BE30" i="1"/>
  <c r="BE31" i="1"/>
  <c r="BE32" i="1"/>
  <c r="BE33" i="1"/>
  <c r="BE34" i="1"/>
  <c r="BE35" i="1"/>
  <c r="BE36" i="1"/>
  <c r="BE37" i="1"/>
  <c r="BE38" i="1"/>
  <c r="BE39" i="1"/>
  <c r="BE40" i="1"/>
  <c r="BE41" i="1"/>
  <c r="BE42" i="1"/>
  <c r="BE43" i="1"/>
  <c r="BE44" i="1"/>
  <c r="BE45" i="1"/>
  <c r="BE46" i="1"/>
  <c r="BE47" i="1"/>
  <c r="BE48" i="1"/>
  <c r="BE49" i="1"/>
  <c r="BE50" i="1"/>
  <c r="BE51" i="1"/>
  <c r="BE52" i="1"/>
  <c r="BE53" i="1"/>
  <c r="BE54" i="1"/>
  <c r="BE55" i="1"/>
  <c r="BE56" i="1"/>
  <c r="BE57" i="1"/>
  <c r="BE58" i="1"/>
  <c r="BE59" i="1"/>
  <c r="BE60" i="1"/>
  <c r="BE61" i="1"/>
  <c r="BE62" i="1"/>
  <c r="BE63" i="1"/>
  <c r="BE64" i="1"/>
  <c r="BE65" i="1"/>
  <c r="BE66" i="1"/>
  <c r="BE67" i="1"/>
  <c r="BE68" i="1"/>
  <c r="BE69" i="1"/>
  <c r="BE70" i="1"/>
  <c r="BE71" i="1"/>
  <c r="BE72" i="1"/>
  <c r="BE73" i="1"/>
  <c r="BE74" i="1"/>
  <c r="BE75" i="1"/>
  <c r="BE76" i="1"/>
  <c r="BE77" i="1"/>
  <c r="BE78" i="1"/>
  <c r="BE79" i="1"/>
  <c r="BE80" i="1"/>
  <c r="BE81" i="1"/>
  <c r="BE82" i="1"/>
  <c r="BE83" i="1"/>
  <c r="BE84" i="1"/>
  <c r="BE85" i="1"/>
  <c r="BE86" i="1"/>
  <c r="BE87" i="1"/>
  <c r="BE88" i="1"/>
  <c r="BE89" i="1"/>
  <c r="BE90" i="1"/>
  <c r="BE91" i="1"/>
  <c r="BE92" i="1"/>
  <c r="BE93" i="1"/>
  <c r="BE94" i="1"/>
  <c r="BE95" i="1"/>
  <c r="BE96" i="1"/>
  <c r="BE97" i="1"/>
  <c r="BE98" i="1"/>
  <c r="BE99" i="1"/>
  <c r="BE100" i="1"/>
  <c r="BE101" i="1"/>
  <c r="BE102" i="1"/>
  <c r="BE103" i="1"/>
  <c r="BE104" i="1"/>
  <c r="BE105" i="1"/>
  <c r="BE106" i="1"/>
  <c r="BE107" i="1"/>
  <c r="BE108" i="1"/>
  <c r="BE109" i="1"/>
  <c r="BE110" i="1"/>
  <c r="BE111" i="1"/>
  <c r="BE112" i="1"/>
  <c r="BE113" i="1"/>
  <c r="BE114" i="1"/>
  <c r="BE115" i="1"/>
  <c r="BE116" i="1"/>
  <c r="BE117" i="1"/>
  <c r="BE118" i="1"/>
  <c r="BE119" i="1"/>
  <c r="BE120" i="1"/>
  <c r="BE121" i="1"/>
  <c r="BE122" i="1"/>
  <c r="BE123" i="1"/>
  <c r="BE124" i="1"/>
  <c r="BE125" i="1"/>
  <c r="BE126" i="1"/>
  <c r="BE127" i="1"/>
  <c r="BE128" i="1"/>
  <c r="BE129" i="1"/>
  <c r="BE130" i="1"/>
  <c r="BE131" i="1"/>
  <c r="BE132" i="1"/>
  <c r="BE133" i="1"/>
  <c r="BE134" i="1"/>
  <c r="BE135" i="1"/>
  <c r="BE136" i="1"/>
  <c r="BE137" i="1"/>
  <c r="BE138" i="1"/>
  <c r="BE139" i="1"/>
  <c r="BE140" i="1"/>
  <c r="BE141" i="1"/>
  <c r="BE142" i="1"/>
  <c r="BE143" i="1"/>
  <c r="BE144" i="1"/>
  <c r="BE145" i="1"/>
  <c r="BE146" i="1"/>
  <c r="BE147"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3" i="1"/>
  <c r="BE204" i="1"/>
  <c r="BE205" i="1"/>
  <c r="BE206" i="1"/>
  <c r="BE207" i="1"/>
  <c r="BE208" i="1"/>
  <c r="BE209" i="1"/>
  <c r="BE210" i="1"/>
  <c r="BE211" i="1"/>
  <c r="BE212" i="1"/>
  <c r="BE213" i="1"/>
  <c r="BE214" i="1"/>
  <c r="BE215" i="1"/>
  <c r="BE216" i="1"/>
  <c r="BE217" i="1"/>
  <c r="BE218" i="1"/>
  <c r="BE219" i="1"/>
  <c r="BE220" i="1"/>
  <c r="BE221" i="1"/>
  <c r="BE222" i="1"/>
  <c r="BE223" i="1"/>
  <c r="BE224" i="1"/>
  <c r="BE225" i="1"/>
  <c r="BE226" i="1"/>
  <c r="BE227" i="1"/>
  <c r="BE228" i="1"/>
  <c r="BE229" i="1"/>
  <c r="BE230" i="1"/>
  <c r="BE231" i="1"/>
  <c r="BE232" i="1"/>
  <c r="BE233" i="1"/>
  <c r="BE234" i="1"/>
  <c r="BE235" i="1"/>
  <c r="BE236" i="1"/>
  <c r="BE237" i="1"/>
  <c r="BE238" i="1"/>
  <c r="BE239" i="1"/>
  <c r="BE240" i="1"/>
  <c r="BE241" i="1"/>
  <c r="BE242" i="1"/>
  <c r="BE243" i="1"/>
  <c r="BE244" i="1"/>
  <c r="BE245" i="1"/>
  <c r="BE246" i="1"/>
  <c r="BE247" i="1"/>
  <c r="BE248" i="1"/>
  <c r="BE249" i="1"/>
  <c r="BE250" i="1"/>
  <c r="BE251" i="1"/>
  <c r="BE252" i="1"/>
  <c r="BE253" i="1"/>
  <c r="BE254" i="1"/>
  <c r="BE255" i="1"/>
  <c r="BE256" i="1"/>
  <c r="BE257" i="1"/>
  <c r="BE258" i="1"/>
  <c r="BE259" i="1"/>
  <c r="BE260" i="1"/>
  <c r="BE261" i="1"/>
  <c r="BE262" i="1"/>
  <c r="BE263" i="1"/>
  <c r="BE264" i="1"/>
  <c r="BE265" i="1"/>
  <c r="BE266" i="1"/>
  <c r="BE267" i="1"/>
  <c r="BE268" i="1"/>
  <c r="BE269" i="1"/>
  <c r="BE270" i="1"/>
  <c r="BE271" i="1"/>
  <c r="BE272" i="1"/>
  <c r="BE273" i="1"/>
  <c r="BE274" i="1"/>
  <c r="BE275" i="1"/>
  <c r="BE276" i="1"/>
  <c r="BE277" i="1"/>
  <c r="BE278" i="1"/>
  <c r="BE279" i="1"/>
  <c r="BE280" i="1"/>
  <c r="BE281" i="1"/>
  <c r="BE282" i="1"/>
  <c r="BE283" i="1"/>
  <c r="BE284" i="1"/>
  <c r="BE285" i="1"/>
  <c r="BE286" i="1"/>
  <c r="BE287" i="1"/>
  <c r="BE288" i="1"/>
  <c r="BE289" i="1"/>
  <c r="BE290" i="1"/>
  <c r="BE291" i="1"/>
  <c r="BE292" i="1"/>
  <c r="BE293" i="1"/>
  <c r="BE294" i="1"/>
  <c r="BE295" i="1"/>
  <c r="BE296" i="1"/>
  <c r="BE297" i="1"/>
  <c r="BE298" i="1"/>
  <c r="BE299" i="1"/>
  <c r="BE300" i="1"/>
  <c r="BE301" i="1"/>
  <c r="BE302" i="1"/>
  <c r="BE303" i="1"/>
  <c r="BE304" i="1"/>
  <c r="BE305" i="1"/>
  <c r="BE306" i="1"/>
  <c r="BE307" i="1"/>
  <c r="BE308" i="1"/>
  <c r="BE309" i="1"/>
  <c r="BE310" i="1"/>
  <c r="BE311" i="1"/>
  <c r="BE312" i="1"/>
  <c r="BE313" i="1"/>
  <c r="BE314" i="1"/>
  <c r="BE315" i="1"/>
  <c r="BE316" i="1"/>
  <c r="BE317" i="1"/>
  <c r="BE318" i="1"/>
  <c r="BE319" i="1"/>
  <c r="BE320" i="1"/>
  <c r="BE321" i="1"/>
  <c r="BE322" i="1"/>
  <c r="BE323" i="1"/>
  <c r="BE324" i="1"/>
  <c r="BE325" i="1"/>
  <c r="BE326" i="1"/>
  <c r="BE327" i="1"/>
  <c r="BE328" i="1"/>
  <c r="BE329" i="1"/>
  <c r="BE330" i="1"/>
  <c r="BE331" i="1"/>
  <c r="BE332" i="1"/>
  <c r="BE333" i="1"/>
  <c r="BE334" i="1"/>
  <c r="BE335" i="1"/>
  <c r="BE336" i="1"/>
  <c r="BE337" i="1"/>
  <c r="BE338" i="1"/>
  <c r="BE339" i="1"/>
  <c r="BE340" i="1"/>
  <c r="BE341" i="1"/>
  <c r="BE342" i="1"/>
  <c r="BE343" i="1"/>
  <c r="BE344" i="1"/>
  <c r="BE345" i="1"/>
  <c r="BE346" i="1"/>
  <c r="BE347" i="1"/>
  <c r="BE348" i="1"/>
  <c r="BE349" i="1"/>
  <c r="BE350" i="1"/>
  <c r="BE351" i="1"/>
  <c r="BE352" i="1"/>
  <c r="BE353" i="1"/>
  <c r="BE354" i="1"/>
  <c r="BE355" i="1"/>
  <c r="BE356" i="1"/>
  <c r="BE357" i="1"/>
  <c r="BE358" i="1"/>
  <c r="BE359" i="1"/>
  <c r="BE360" i="1"/>
  <c r="BE361" i="1"/>
  <c r="BE362" i="1"/>
  <c r="BE363" i="1"/>
  <c r="BE364" i="1"/>
  <c r="BE365" i="1"/>
  <c r="BE366" i="1"/>
  <c r="BE367" i="1"/>
  <c r="BE368" i="1"/>
  <c r="BE369" i="1"/>
  <c r="BE370" i="1"/>
  <c r="BE371" i="1"/>
  <c r="BE372" i="1"/>
  <c r="BE373" i="1"/>
  <c r="BE374" i="1"/>
  <c r="BE375" i="1"/>
  <c r="BE376" i="1"/>
  <c r="BE377" i="1"/>
  <c r="BE378" i="1"/>
  <c r="BE379" i="1"/>
  <c r="BE380" i="1"/>
  <c r="BE381" i="1"/>
  <c r="BE382" i="1"/>
  <c r="BE383" i="1"/>
  <c r="BE384" i="1"/>
  <c r="BE385" i="1"/>
  <c r="BE386" i="1"/>
  <c r="BE387" i="1"/>
  <c r="BE388" i="1"/>
  <c r="BE389" i="1"/>
  <c r="BE390" i="1"/>
  <c r="BE391" i="1"/>
  <c r="BE392" i="1"/>
  <c r="BE393" i="1"/>
  <c r="BE394" i="1"/>
  <c r="BE395" i="1"/>
  <c r="BE396" i="1"/>
  <c r="BE397" i="1"/>
  <c r="BE398" i="1"/>
  <c r="BE399" i="1"/>
  <c r="BE400" i="1"/>
  <c r="BE401" i="1"/>
  <c r="BE402" i="1"/>
  <c r="BE403" i="1"/>
  <c r="BE404" i="1"/>
  <c r="BE405" i="1"/>
  <c r="BE406" i="1"/>
  <c r="BE407" i="1"/>
  <c r="BE408" i="1"/>
  <c r="BE409" i="1"/>
  <c r="BE410" i="1"/>
  <c r="BE411" i="1"/>
  <c r="BE412" i="1"/>
  <c r="BE413" i="1"/>
  <c r="BE414" i="1"/>
  <c r="BE415" i="1"/>
  <c r="BE416" i="1"/>
  <c r="BE417" i="1"/>
  <c r="BE418" i="1"/>
  <c r="BE419" i="1"/>
  <c r="BE420" i="1"/>
  <c r="BE421" i="1"/>
  <c r="BE422" i="1"/>
  <c r="BE423" i="1"/>
  <c r="BE424" i="1"/>
  <c r="BE425" i="1"/>
  <c r="BE426" i="1"/>
  <c r="BE427" i="1"/>
  <c r="BE428" i="1"/>
  <c r="BE429" i="1"/>
  <c r="BE430" i="1"/>
  <c r="BE431" i="1"/>
  <c r="BE432" i="1"/>
  <c r="BE433" i="1"/>
  <c r="BE434" i="1"/>
  <c r="BE435" i="1"/>
  <c r="BE436" i="1"/>
  <c r="BE437" i="1"/>
  <c r="BE438" i="1"/>
  <c r="BE439" i="1"/>
  <c r="BE440" i="1"/>
  <c r="BE441" i="1"/>
  <c r="BE442" i="1"/>
  <c r="BE443" i="1"/>
  <c r="BE444" i="1"/>
  <c r="BE445" i="1"/>
  <c r="BE446" i="1"/>
  <c r="BE447" i="1"/>
  <c r="BE448" i="1"/>
  <c r="BE449" i="1"/>
  <c r="BE450" i="1"/>
  <c r="BE451" i="1"/>
  <c r="BE452" i="1"/>
  <c r="BE453" i="1"/>
  <c r="BE454" i="1"/>
  <c r="BE455" i="1"/>
  <c r="BE456" i="1"/>
  <c r="BE457" i="1"/>
  <c r="BE458" i="1"/>
  <c r="BE459" i="1"/>
  <c r="BE460" i="1"/>
  <c r="BE461" i="1"/>
  <c r="BE462" i="1"/>
  <c r="BE463" i="1"/>
  <c r="BE464" i="1"/>
  <c r="BE465" i="1"/>
  <c r="BE466" i="1"/>
  <c r="BE467" i="1"/>
  <c r="BE468" i="1"/>
  <c r="BE469" i="1"/>
  <c r="BE470" i="1"/>
  <c r="BE471" i="1"/>
  <c r="BE472" i="1"/>
  <c r="BE473" i="1"/>
  <c r="BE474" i="1"/>
  <c r="BE475" i="1"/>
  <c r="BE476" i="1"/>
  <c r="BE477" i="1"/>
  <c r="BE478" i="1"/>
  <c r="BE479" i="1"/>
  <c r="BE480" i="1"/>
  <c r="BE481" i="1"/>
  <c r="BE482" i="1"/>
  <c r="BE483" i="1"/>
  <c r="BE484" i="1"/>
  <c r="BE485" i="1"/>
  <c r="BE486" i="1"/>
  <c r="BE487" i="1"/>
  <c r="BE488" i="1"/>
  <c r="BE489" i="1"/>
  <c r="BE490" i="1"/>
  <c r="BE491" i="1"/>
  <c r="BE492" i="1"/>
  <c r="BE493" i="1"/>
  <c r="BE494" i="1"/>
  <c r="BE495" i="1"/>
  <c r="BE496" i="1"/>
  <c r="BE497" i="1"/>
  <c r="BE498" i="1"/>
  <c r="BE499" i="1"/>
  <c r="BE500" i="1"/>
  <c r="BE501" i="1"/>
  <c r="BE502" i="1"/>
  <c r="BE503" i="1"/>
  <c r="BE504" i="1"/>
  <c r="BE505" i="1"/>
  <c r="BE506" i="1"/>
  <c r="BE507" i="1"/>
  <c r="BE508" i="1"/>
  <c r="BE509" i="1"/>
  <c r="BE510" i="1"/>
  <c r="BE511" i="1"/>
  <c r="BE512" i="1"/>
  <c r="BE513" i="1"/>
  <c r="BE514" i="1"/>
  <c r="BE515" i="1"/>
  <c r="BE516" i="1"/>
  <c r="BE517" i="1"/>
  <c r="BE518" i="1"/>
  <c r="BE519" i="1"/>
  <c r="BE520" i="1"/>
  <c r="BE521" i="1"/>
  <c r="BE522" i="1"/>
  <c r="BE523" i="1"/>
  <c r="BE524" i="1"/>
  <c r="BE525" i="1"/>
  <c r="BE526" i="1"/>
  <c r="BE527" i="1"/>
  <c r="BE528" i="1"/>
  <c r="BE529" i="1"/>
  <c r="BE530" i="1"/>
  <c r="BE531" i="1"/>
  <c r="BE532" i="1"/>
  <c r="BE533" i="1"/>
  <c r="BE534" i="1"/>
  <c r="BE535" i="1"/>
  <c r="BE536" i="1"/>
  <c r="BE537" i="1"/>
  <c r="BE538" i="1"/>
  <c r="BE539" i="1"/>
  <c r="BE540" i="1"/>
  <c r="BE541" i="1"/>
  <c r="BE542" i="1"/>
  <c r="BE543" i="1"/>
  <c r="BE544" i="1"/>
  <c r="BE545" i="1"/>
  <c r="BE546" i="1"/>
  <c r="BE547" i="1"/>
  <c r="BE548" i="1"/>
  <c r="BE549" i="1"/>
  <c r="BE550" i="1"/>
  <c r="BE551" i="1"/>
  <c r="BE552" i="1"/>
  <c r="BE553" i="1"/>
  <c r="BE554" i="1"/>
  <c r="BE555" i="1"/>
  <c r="BE556" i="1"/>
  <c r="BE557" i="1"/>
  <c r="BE558" i="1"/>
  <c r="BE559" i="1"/>
  <c r="BE560" i="1"/>
  <c r="BE561" i="1"/>
  <c r="BE562" i="1"/>
  <c r="BE563" i="1"/>
  <c r="BE564" i="1"/>
  <c r="BE565" i="1"/>
  <c r="BE566" i="1"/>
  <c r="BE567" i="1"/>
  <c r="BE568" i="1"/>
  <c r="BE569" i="1"/>
  <c r="BE570" i="1"/>
  <c r="BE571" i="1"/>
  <c r="BE572" i="1"/>
  <c r="BE573" i="1"/>
  <c r="BE574" i="1"/>
  <c r="BE575" i="1"/>
  <c r="BE576" i="1"/>
  <c r="BE577" i="1"/>
  <c r="BE578" i="1"/>
  <c r="BE579" i="1"/>
  <c r="BE580" i="1"/>
  <c r="BE581" i="1"/>
  <c r="BE582" i="1"/>
  <c r="BE583" i="1"/>
  <c r="BE584" i="1"/>
  <c r="BE585" i="1"/>
  <c r="BE586" i="1"/>
  <c r="BE587" i="1"/>
  <c r="BE588" i="1"/>
  <c r="BE589" i="1"/>
  <c r="BE590" i="1"/>
  <c r="BE591" i="1"/>
  <c r="BE592" i="1"/>
  <c r="BE593" i="1"/>
  <c r="BE594" i="1"/>
  <c r="BE595" i="1"/>
  <c r="BE596" i="1"/>
  <c r="BE597" i="1"/>
  <c r="BE598" i="1"/>
  <c r="BE599" i="1"/>
  <c r="BE600" i="1"/>
  <c r="BE601" i="1"/>
  <c r="BE602" i="1"/>
  <c r="BE603" i="1"/>
  <c r="BE604" i="1"/>
  <c r="BE605" i="1"/>
  <c r="BE606" i="1"/>
  <c r="BE607" i="1"/>
  <c r="BE608" i="1"/>
  <c r="BE609" i="1"/>
  <c r="BE610" i="1"/>
  <c r="BE611" i="1"/>
  <c r="BE612" i="1"/>
  <c r="BE613" i="1"/>
  <c r="BE614" i="1"/>
  <c r="BE615" i="1"/>
  <c r="BE616" i="1"/>
  <c r="BE617" i="1"/>
  <c r="BE618" i="1"/>
  <c r="BE619" i="1"/>
  <c r="BE620" i="1"/>
  <c r="BE621" i="1"/>
  <c r="BE622" i="1"/>
  <c r="BE623" i="1"/>
  <c r="BE624" i="1"/>
  <c r="BE625" i="1"/>
  <c r="BE626" i="1"/>
  <c r="BE627" i="1"/>
  <c r="BE628" i="1"/>
  <c r="BE629" i="1"/>
  <c r="BE630" i="1"/>
  <c r="BE631" i="1"/>
  <c r="BE632" i="1"/>
  <c r="BE633" i="1"/>
  <c r="BE634" i="1"/>
  <c r="BE635" i="1"/>
  <c r="BE636" i="1"/>
  <c r="BE637" i="1"/>
  <c r="BE638" i="1"/>
  <c r="BE639" i="1"/>
  <c r="BE640" i="1"/>
  <c r="BE641" i="1"/>
  <c r="BE642" i="1"/>
  <c r="BE643" i="1"/>
  <c r="BE644" i="1"/>
  <c r="BE645" i="1"/>
  <c r="BE646" i="1"/>
  <c r="BE647" i="1"/>
  <c r="BE648" i="1"/>
  <c r="BE649" i="1"/>
  <c r="BE650" i="1"/>
  <c r="BE651" i="1"/>
  <c r="BE652" i="1"/>
  <c r="BE653" i="1"/>
  <c r="BE654" i="1"/>
  <c r="BE655" i="1"/>
  <c r="BE656" i="1"/>
  <c r="BE657" i="1"/>
  <c r="BE658" i="1"/>
  <c r="BE659" i="1"/>
  <c r="BE660" i="1"/>
  <c r="BE661" i="1"/>
  <c r="BE662" i="1"/>
  <c r="BE663" i="1"/>
  <c r="BE664" i="1"/>
  <c r="BE665" i="1"/>
  <c r="BE666" i="1"/>
  <c r="BE667" i="1"/>
  <c r="BE668" i="1"/>
  <c r="BE669" i="1"/>
  <c r="BE670" i="1"/>
  <c r="BE671" i="1"/>
  <c r="BE672" i="1"/>
  <c r="BE673" i="1"/>
  <c r="BE674" i="1"/>
  <c r="BE675" i="1"/>
  <c r="BE676" i="1"/>
  <c r="BE677" i="1"/>
  <c r="BE678" i="1"/>
  <c r="BE679" i="1"/>
  <c r="BE680" i="1"/>
  <c r="BE681" i="1"/>
  <c r="BE682" i="1"/>
  <c r="BE683" i="1"/>
  <c r="BE684" i="1"/>
  <c r="BE685" i="1"/>
  <c r="BE686" i="1"/>
  <c r="BE687" i="1"/>
  <c r="BE688" i="1"/>
  <c r="BE689" i="1"/>
  <c r="BE690" i="1"/>
  <c r="BE691" i="1"/>
  <c r="BE692" i="1"/>
  <c r="BE693" i="1"/>
  <c r="BE694" i="1"/>
  <c r="BE695" i="1"/>
  <c r="BE696" i="1"/>
  <c r="BE697" i="1"/>
  <c r="BE698" i="1"/>
  <c r="BE699" i="1"/>
  <c r="BE700" i="1"/>
  <c r="BE701" i="1"/>
  <c r="BE702" i="1"/>
  <c r="BE703" i="1"/>
  <c r="BE704" i="1"/>
  <c r="BE705" i="1"/>
  <c r="BE706" i="1"/>
  <c r="BE707" i="1"/>
  <c r="BE708" i="1"/>
  <c r="BE709" i="1"/>
  <c r="BE710" i="1"/>
  <c r="BE711" i="1"/>
  <c r="BE712" i="1"/>
  <c r="BE713" i="1"/>
  <c r="BE714" i="1"/>
  <c r="BE715" i="1"/>
  <c r="BE716" i="1"/>
  <c r="BE717" i="1"/>
  <c r="BE718" i="1"/>
  <c r="BE719" i="1"/>
  <c r="BE720" i="1"/>
  <c r="BE721" i="1"/>
  <c r="BE722" i="1"/>
  <c r="BE723" i="1"/>
  <c r="BE724" i="1"/>
  <c r="BE725" i="1"/>
  <c r="BE726" i="1"/>
  <c r="BE727" i="1"/>
  <c r="BE728" i="1"/>
  <c r="BE729" i="1"/>
  <c r="BE730" i="1"/>
  <c r="BE731" i="1"/>
  <c r="BE732" i="1"/>
  <c r="BE733" i="1"/>
  <c r="BE734" i="1"/>
  <c r="BE735" i="1"/>
  <c r="BE736" i="1"/>
  <c r="BE737" i="1"/>
  <c r="BE738" i="1"/>
  <c r="BE739" i="1"/>
  <c r="BE740" i="1"/>
  <c r="BE741" i="1"/>
  <c r="BE742" i="1"/>
  <c r="BE743" i="1"/>
  <c r="BE744" i="1"/>
  <c r="BE745" i="1"/>
  <c r="BE746" i="1"/>
  <c r="BE747" i="1"/>
  <c r="BE748" i="1"/>
  <c r="BE749" i="1"/>
  <c r="BE750" i="1"/>
  <c r="BE751" i="1"/>
  <c r="BE752" i="1"/>
  <c r="BE753" i="1"/>
  <c r="BE754" i="1"/>
  <c r="BE755" i="1"/>
  <c r="BE756" i="1"/>
  <c r="BE757" i="1"/>
  <c r="BE758" i="1"/>
  <c r="BE759" i="1"/>
  <c r="BE760" i="1"/>
  <c r="BE761" i="1"/>
  <c r="BE762" i="1"/>
  <c r="BE763" i="1"/>
  <c r="BE764" i="1"/>
  <c r="BE765" i="1"/>
  <c r="BE766" i="1"/>
  <c r="BE767" i="1"/>
  <c r="BE768" i="1"/>
  <c r="BE769" i="1"/>
  <c r="BE770" i="1"/>
  <c r="BE771" i="1"/>
  <c r="BE772" i="1"/>
  <c r="BE773" i="1"/>
  <c r="BE774" i="1"/>
  <c r="BE775" i="1"/>
  <c r="BE776" i="1"/>
  <c r="BE777" i="1"/>
  <c r="BE778" i="1"/>
  <c r="BE779" i="1"/>
  <c r="BE780" i="1"/>
  <c r="BE781" i="1"/>
  <c r="BE782" i="1"/>
  <c r="BE783" i="1"/>
  <c r="BE784" i="1"/>
  <c r="BE785" i="1"/>
  <c r="BE786" i="1"/>
  <c r="BE787" i="1"/>
  <c r="BE788" i="1"/>
  <c r="BE789" i="1"/>
  <c r="BE790" i="1"/>
  <c r="BE791" i="1"/>
  <c r="BE792" i="1"/>
  <c r="BE793" i="1"/>
  <c r="BE794" i="1"/>
  <c r="BE795" i="1"/>
  <c r="BE796" i="1"/>
  <c r="BE797" i="1"/>
  <c r="BE798" i="1"/>
  <c r="BE799" i="1"/>
  <c r="BE800" i="1"/>
  <c r="BE12" i="1"/>
  <c r="BE8" i="1" l="1"/>
  <c r="BF8" i="1" s="1"/>
  <c r="BE10" i="1" a="1"/>
  <c r="BE10" i="1" s="1"/>
  <c r="BE9" i="1" s="1"/>
  <c r="W45" i="1"/>
  <c r="W44" i="1"/>
  <c r="W43" i="1"/>
  <c r="W42" i="1"/>
  <c r="W41" i="1"/>
  <c r="W40" i="1"/>
  <c r="W39" i="1"/>
  <c r="W38" i="1"/>
  <c r="W37" i="1"/>
  <c r="W36" i="1"/>
  <c r="W35" i="1"/>
  <c r="W34" i="1"/>
  <c r="W33" i="1"/>
  <c r="W32" i="1"/>
  <c r="W31" i="1"/>
  <c r="W30" i="1"/>
  <c r="W29" i="1"/>
  <c r="W28" i="1"/>
  <c r="W27" i="1"/>
  <c r="W26" i="1"/>
  <c r="W25" i="1"/>
  <c r="W24" i="1"/>
  <c r="X24" i="1" s="1"/>
  <c r="A2" i="1" s="1"/>
  <c r="W23" i="1"/>
  <c r="W22" i="1"/>
  <c r="W21" i="1"/>
  <c r="W20" i="1"/>
  <c r="W19" i="1"/>
  <c r="W18" i="1"/>
  <c r="W17" i="1"/>
  <c r="W16" i="1"/>
  <c r="W15" i="1"/>
  <c r="W14" i="1"/>
  <c r="W13" i="1"/>
  <c r="V12" i="1"/>
  <c r="I3" i="1" l="1"/>
  <c r="BF9" i="1"/>
  <c r="AQ4" i="1" l="1"/>
  <c r="AQ3" i="1"/>
  <c r="AE12" i="1"/>
  <c r="CZ812" i="1"/>
  <c r="CZ1613" i="1"/>
  <c r="CZ13" i="1"/>
  <c r="AL720" i="1"/>
  <c r="CZ831" i="1"/>
  <c r="CZ833" i="1"/>
  <c r="CZ835" i="1"/>
  <c r="CZ837" i="1"/>
  <c r="CZ839" i="1"/>
  <c r="CZ841" i="1"/>
  <c r="CZ843" i="1"/>
  <c r="CZ845" i="1"/>
  <c r="CZ847" i="1"/>
  <c r="CZ849" i="1"/>
  <c r="CZ851" i="1"/>
  <c r="CZ853" i="1"/>
  <c r="CZ855" i="1"/>
  <c r="CZ857" i="1"/>
  <c r="CZ859" i="1"/>
  <c r="CZ861" i="1"/>
  <c r="CZ863" i="1"/>
  <c r="CZ865" i="1"/>
  <c r="CZ867" i="1"/>
  <c r="CZ869" i="1"/>
  <c r="CZ871" i="1"/>
  <c r="CZ873" i="1"/>
  <c r="CZ875" i="1"/>
  <c r="CZ877" i="1"/>
  <c r="CZ879" i="1"/>
  <c r="CZ881" i="1"/>
  <c r="CZ883" i="1"/>
  <c r="CZ885" i="1"/>
  <c r="CZ887" i="1"/>
  <c r="CZ889" i="1"/>
  <c r="CZ891" i="1"/>
  <c r="CZ893" i="1"/>
  <c r="CZ895" i="1"/>
  <c r="CZ897" i="1"/>
  <c r="CZ899" i="1"/>
  <c r="CZ901" i="1"/>
  <c r="CZ903" i="1"/>
  <c r="CZ905" i="1"/>
  <c r="CZ907" i="1"/>
  <c r="CZ909" i="1"/>
  <c r="CZ911" i="1"/>
  <c r="CZ913" i="1"/>
  <c r="CZ915" i="1"/>
  <c r="CZ917" i="1"/>
  <c r="CZ919" i="1"/>
  <c r="CZ921" i="1"/>
  <c r="CZ923" i="1"/>
  <c r="CZ925" i="1"/>
  <c r="CZ927" i="1"/>
  <c r="CZ929" i="1"/>
  <c r="CZ931" i="1"/>
  <c r="CZ933" i="1"/>
  <c r="CZ935" i="1"/>
  <c r="CZ937" i="1"/>
  <c r="CZ939" i="1"/>
  <c r="CZ941" i="1"/>
  <c r="CZ943" i="1"/>
  <c r="CZ945" i="1"/>
  <c r="CZ947" i="1"/>
  <c r="CZ949" i="1"/>
  <c r="CZ951" i="1"/>
  <c r="CZ953" i="1"/>
  <c r="CZ955" i="1"/>
  <c r="CZ957" i="1"/>
  <c r="CZ959" i="1"/>
  <c r="CZ961" i="1"/>
  <c r="CZ963" i="1"/>
  <c r="CZ965" i="1"/>
  <c r="CZ967" i="1"/>
  <c r="CZ969" i="1"/>
  <c r="CZ971" i="1"/>
  <c r="CZ973" i="1"/>
  <c r="CZ975" i="1"/>
  <c r="CZ977" i="1"/>
  <c r="CZ979" i="1"/>
  <c r="CZ981" i="1"/>
  <c r="CZ983" i="1"/>
  <c r="CZ985" i="1"/>
  <c r="CZ987" i="1"/>
  <c r="CZ989" i="1"/>
  <c r="CZ991" i="1"/>
  <c r="CZ993" i="1"/>
  <c r="CZ995" i="1"/>
  <c r="CZ836" i="1"/>
  <c r="CZ844" i="1"/>
  <c r="CZ852" i="1"/>
  <c r="CZ860" i="1"/>
  <c r="CZ868" i="1"/>
  <c r="CZ876" i="1"/>
  <c r="CZ884" i="1"/>
  <c r="CZ892" i="1"/>
  <c r="CZ900" i="1"/>
  <c r="CZ908" i="1"/>
  <c r="CZ916" i="1"/>
  <c r="CZ924" i="1"/>
  <c r="CZ932" i="1"/>
  <c r="CZ940" i="1"/>
  <c r="CZ948" i="1"/>
  <c r="CZ956" i="1"/>
  <c r="CZ964" i="1"/>
  <c r="CZ972" i="1"/>
  <c r="CZ980" i="1"/>
  <c r="CZ988" i="1"/>
  <c r="CZ996" i="1"/>
  <c r="CZ998" i="1"/>
  <c r="CZ1000" i="1"/>
  <c r="CZ1002" i="1"/>
  <c r="CZ1004" i="1"/>
  <c r="CZ1006" i="1"/>
  <c r="CZ1008" i="1"/>
  <c r="CZ1010" i="1"/>
  <c r="CZ1012" i="1"/>
  <c r="CZ1014" i="1"/>
  <c r="CZ1016" i="1"/>
  <c r="CZ1018" i="1"/>
  <c r="CZ1020" i="1"/>
  <c r="CZ1022" i="1"/>
  <c r="CZ1024" i="1"/>
  <c r="CZ1026" i="1"/>
  <c r="CZ1028" i="1"/>
  <c r="CZ1030" i="1"/>
  <c r="CZ1032" i="1"/>
  <c r="CZ1034" i="1"/>
  <c r="CZ1036" i="1"/>
  <c r="CZ1038" i="1"/>
  <c r="CZ1040" i="1"/>
  <c r="CZ1042" i="1"/>
  <c r="CZ1044" i="1"/>
  <c r="CZ1046" i="1"/>
  <c r="CZ1048" i="1"/>
  <c r="CZ1050" i="1"/>
  <c r="CZ1052" i="1"/>
  <c r="CZ1054" i="1"/>
  <c r="CZ1056" i="1"/>
  <c r="CZ1058" i="1"/>
  <c r="CZ1060" i="1"/>
  <c r="CZ1062" i="1"/>
  <c r="CZ1064" i="1"/>
  <c r="CZ1066" i="1"/>
  <c r="CZ1068" i="1"/>
  <c r="CZ1070" i="1"/>
  <c r="CZ1072" i="1"/>
  <c r="CZ1074" i="1"/>
  <c r="CZ1076" i="1"/>
  <c r="CZ1078" i="1"/>
  <c r="CZ1080" i="1"/>
  <c r="CZ1082" i="1"/>
  <c r="CZ1084" i="1"/>
  <c r="CZ1086" i="1"/>
  <c r="CZ1088" i="1"/>
  <c r="CZ1090" i="1"/>
  <c r="CZ1092" i="1"/>
  <c r="CZ1094" i="1"/>
  <c r="CZ1096" i="1"/>
  <c r="CZ1098" i="1"/>
  <c r="CZ1100" i="1"/>
  <c r="CZ1102" i="1"/>
  <c r="CZ1104" i="1"/>
  <c r="CZ1106" i="1"/>
  <c r="CZ1108" i="1"/>
  <c r="CZ1110" i="1"/>
  <c r="CZ1112" i="1"/>
  <c r="CZ1114" i="1"/>
  <c r="CZ1116" i="1"/>
  <c r="CZ1118" i="1"/>
  <c r="CZ1120" i="1"/>
  <c r="CZ1122" i="1"/>
  <c r="CZ1124" i="1"/>
  <c r="CZ832" i="1"/>
  <c r="CZ838" i="1"/>
  <c r="CZ858" i="1"/>
  <c r="CZ864" i="1"/>
  <c r="CZ870" i="1"/>
  <c r="CZ890" i="1"/>
  <c r="CZ896" i="1"/>
  <c r="CZ902" i="1"/>
  <c r="CZ922" i="1"/>
  <c r="CZ928" i="1"/>
  <c r="CZ934" i="1"/>
  <c r="CZ954" i="1"/>
  <c r="CZ960" i="1"/>
  <c r="CZ966" i="1"/>
  <c r="CZ986" i="1"/>
  <c r="CZ992" i="1"/>
  <c r="CZ1003" i="1"/>
  <c r="CZ1011" i="1"/>
  <c r="CZ1019" i="1"/>
  <c r="CZ1027" i="1"/>
  <c r="CZ1035" i="1"/>
  <c r="CZ1043" i="1"/>
  <c r="CZ1051" i="1"/>
  <c r="CZ1059" i="1"/>
  <c r="CZ1067" i="1"/>
  <c r="CZ1075" i="1"/>
  <c r="CZ1083" i="1"/>
  <c r="CZ1091" i="1"/>
  <c r="CZ1099" i="1"/>
  <c r="CZ1107" i="1"/>
  <c r="CZ1115" i="1"/>
  <c r="CZ1123" i="1"/>
  <c r="CZ842" i="1"/>
  <c r="CZ848" i="1"/>
  <c r="CZ854" i="1"/>
  <c r="CZ874" i="1"/>
  <c r="CZ880" i="1"/>
  <c r="CZ886" i="1"/>
  <c r="CZ906" i="1"/>
  <c r="CZ912" i="1"/>
  <c r="CZ918" i="1"/>
  <c r="CZ938" i="1"/>
  <c r="CZ944" i="1"/>
  <c r="CZ950" i="1"/>
  <c r="CZ970" i="1"/>
  <c r="CZ976" i="1"/>
  <c r="CZ982" i="1"/>
  <c r="CZ999" i="1"/>
  <c r="CZ1007" i="1"/>
  <c r="CZ1015" i="1"/>
  <c r="CZ1023" i="1"/>
  <c r="CZ1031" i="1"/>
  <c r="CZ1039" i="1"/>
  <c r="CZ1047" i="1"/>
  <c r="CZ1055" i="1"/>
  <c r="CZ1063" i="1"/>
  <c r="CZ1071" i="1"/>
  <c r="CZ1079" i="1"/>
  <c r="CZ1087" i="1"/>
  <c r="CZ1095" i="1"/>
  <c r="CZ1103" i="1"/>
  <c r="CZ1111" i="1"/>
  <c r="CZ1119" i="1"/>
  <c r="CZ834" i="1"/>
  <c r="CZ840" i="1"/>
  <c r="CZ846" i="1"/>
  <c r="CZ866" i="1"/>
  <c r="CZ872" i="1"/>
  <c r="CZ878" i="1"/>
  <c r="CZ898" i="1"/>
  <c r="CZ904" i="1"/>
  <c r="CZ910" i="1"/>
  <c r="CZ930" i="1"/>
  <c r="CZ936" i="1"/>
  <c r="CZ942" i="1"/>
  <c r="CZ962" i="1"/>
  <c r="CZ968" i="1"/>
  <c r="CZ974" i="1"/>
  <c r="CZ994" i="1"/>
  <c r="CZ997" i="1"/>
  <c r="CZ1005" i="1"/>
  <c r="CZ1013" i="1"/>
  <c r="CZ1021" i="1"/>
  <c r="CZ1029" i="1"/>
  <c r="CZ1037" i="1"/>
  <c r="CZ1045" i="1"/>
  <c r="CZ1053" i="1"/>
  <c r="CZ1061" i="1"/>
  <c r="CZ1069" i="1"/>
  <c r="CZ1077" i="1"/>
  <c r="CZ1085" i="1"/>
  <c r="CZ1093" i="1"/>
  <c r="CZ1101" i="1"/>
  <c r="CZ1109" i="1"/>
  <c r="CZ1117" i="1"/>
  <c r="CZ1125" i="1"/>
  <c r="CZ1127" i="1"/>
  <c r="CZ1129" i="1"/>
  <c r="CZ1131" i="1"/>
  <c r="CZ1133" i="1"/>
  <c r="CZ1135" i="1"/>
  <c r="CZ1137" i="1"/>
  <c r="CZ1139" i="1"/>
  <c r="CZ1141" i="1"/>
  <c r="CZ1143" i="1"/>
  <c r="CZ1145" i="1"/>
  <c r="CZ1147" i="1"/>
  <c r="CZ1149" i="1"/>
  <c r="CZ1151" i="1"/>
  <c r="CZ1153" i="1"/>
  <c r="CZ1155" i="1"/>
  <c r="CZ1157" i="1"/>
  <c r="CZ1159" i="1"/>
  <c r="CZ1161" i="1"/>
  <c r="CZ1163" i="1"/>
  <c r="CZ1165" i="1"/>
  <c r="CZ1167" i="1"/>
  <c r="CZ1169" i="1"/>
  <c r="CZ1171" i="1"/>
  <c r="CZ1173" i="1"/>
  <c r="CZ1175" i="1"/>
  <c r="CZ1177" i="1"/>
  <c r="CZ1179" i="1"/>
  <c r="CZ1181" i="1"/>
  <c r="CZ1183" i="1"/>
  <c r="CZ1185" i="1"/>
  <c r="CZ1187" i="1"/>
  <c r="CZ1189" i="1"/>
  <c r="CZ1191" i="1"/>
  <c r="CZ1193" i="1"/>
  <c r="CZ1195" i="1"/>
  <c r="CZ1197" i="1"/>
  <c r="CZ1199" i="1"/>
  <c r="CZ1201" i="1"/>
  <c r="CZ1203" i="1"/>
  <c r="CZ1205" i="1"/>
  <c r="CZ1207" i="1"/>
  <c r="CZ1209" i="1"/>
  <c r="CZ1211" i="1"/>
  <c r="CZ1213" i="1"/>
  <c r="CZ1215" i="1"/>
  <c r="CZ1217" i="1"/>
  <c r="CZ1219" i="1"/>
  <c r="CZ1221" i="1"/>
  <c r="CZ1223" i="1"/>
  <c r="CZ1225" i="1"/>
  <c r="CZ1227" i="1"/>
  <c r="CZ1229" i="1"/>
  <c r="CZ1231" i="1"/>
  <c r="CZ1233" i="1"/>
  <c r="CZ1235" i="1"/>
  <c r="CZ1237" i="1"/>
  <c r="CZ1239" i="1"/>
  <c r="CZ1241" i="1"/>
  <c r="CZ1243" i="1"/>
  <c r="CZ1245" i="1"/>
  <c r="CZ1247" i="1"/>
  <c r="CZ1249" i="1"/>
  <c r="CZ1251" i="1"/>
  <c r="CZ1253" i="1"/>
  <c r="CZ1255" i="1"/>
  <c r="CZ1257" i="1"/>
  <c r="CZ1259" i="1"/>
  <c r="CZ1261" i="1"/>
  <c r="CZ1263" i="1"/>
  <c r="CZ1265" i="1"/>
  <c r="CZ1267" i="1"/>
  <c r="CZ1269" i="1"/>
  <c r="CZ1271" i="1"/>
  <c r="CZ1273" i="1"/>
  <c r="CZ1275" i="1"/>
  <c r="CZ1277" i="1"/>
  <c r="CZ1279" i="1"/>
  <c r="CZ1281" i="1"/>
  <c r="CZ1283" i="1"/>
  <c r="CZ1285" i="1"/>
  <c r="CZ1287" i="1"/>
  <c r="CZ1289" i="1"/>
  <c r="CZ1291" i="1"/>
  <c r="CZ1293" i="1"/>
  <c r="CZ1295" i="1"/>
  <c r="CZ1297" i="1"/>
  <c r="CZ1299" i="1"/>
  <c r="CZ1301" i="1"/>
  <c r="CZ1303" i="1"/>
  <c r="CZ1305" i="1"/>
  <c r="CZ1307" i="1"/>
  <c r="CZ1309" i="1"/>
  <c r="CZ1311" i="1"/>
  <c r="CZ1313" i="1"/>
  <c r="CZ1315" i="1"/>
  <c r="CZ1317" i="1"/>
  <c r="CZ1319" i="1"/>
  <c r="CZ1321" i="1"/>
  <c r="CZ1323" i="1"/>
  <c r="CZ1325" i="1"/>
  <c r="CZ1327" i="1"/>
  <c r="CZ1329" i="1"/>
  <c r="CZ1331" i="1"/>
  <c r="CZ1333" i="1"/>
  <c r="CZ1335" i="1"/>
  <c r="CZ862" i="1"/>
  <c r="CZ888" i="1"/>
  <c r="CZ914" i="1"/>
  <c r="CZ990" i="1"/>
  <c r="CZ1001" i="1"/>
  <c r="CZ1033" i="1"/>
  <c r="CZ1065" i="1"/>
  <c r="CZ1097" i="1"/>
  <c r="CZ1128" i="1"/>
  <c r="CZ1136" i="1"/>
  <c r="CZ1144" i="1"/>
  <c r="CZ1152" i="1"/>
  <c r="CZ1160" i="1"/>
  <c r="CZ1168" i="1"/>
  <c r="CZ1176" i="1"/>
  <c r="CZ1184" i="1"/>
  <c r="CZ1192" i="1"/>
  <c r="CZ1200" i="1"/>
  <c r="CZ1208" i="1"/>
  <c r="CZ1216" i="1"/>
  <c r="CZ1224" i="1"/>
  <c r="CZ1232" i="1"/>
  <c r="CZ1240" i="1"/>
  <c r="CZ1248" i="1"/>
  <c r="CZ1256" i="1"/>
  <c r="CZ1264" i="1"/>
  <c r="CZ1272" i="1"/>
  <c r="CZ1280" i="1"/>
  <c r="CZ1288" i="1"/>
  <c r="CZ1296" i="1"/>
  <c r="CZ1304" i="1"/>
  <c r="CZ1312" i="1"/>
  <c r="CZ1320" i="1"/>
  <c r="CZ1328" i="1"/>
  <c r="CZ1336" i="1"/>
  <c r="CZ1338" i="1"/>
  <c r="CZ1340" i="1"/>
  <c r="CZ1342" i="1"/>
  <c r="CZ1344" i="1"/>
  <c r="CZ1346" i="1"/>
  <c r="CZ1348" i="1"/>
  <c r="CZ1350" i="1"/>
  <c r="CZ1352" i="1"/>
  <c r="CZ1354" i="1"/>
  <c r="CZ1356" i="1"/>
  <c r="CZ1358" i="1"/>
  <c r="CZ1360" i="1"/>
  <c r="CZ1362" i="1"/>
  <c r="CZ1364" i="1"/>
  <c r="CZ1366" i="1"/>
  <c r="CZ1368" i="1"/>
  <c r="CZ1370" i="1"/>
  <c r="CZ1372" i="1"/>
  <c r="CZ1374" i="1"/>
  <c r="CZ1376" i="1"/>
  <c r="CZ1378" i="1"/>
  <c r="CZ1380" i="1"/>
  <c r="CZ1382" i="1"/>
  <c r="CZ1384" i="1"/>
  <c r="CZ1386" i="1"/>
  <c r="CZ1388" i="1"/>
  <c r="CZ1390" i="1"/>
  <c r="CZ1392" i="1"/>
  <c r="CZ1394" i="1"/>
  <c r="CZ1396" i="1"/>
  <c r="CZ1398" i="1"/>
  <c r="CZ1400" i="1"/>
  <c r="CZ1402" i="1"/>
  <c r="CZ1404" i="1"/>
  <c r="CZ1406" i="1"/>
  <c r="CZ1408" i="1"/>
  <c r="CZ1410" i="1"/>
  <c r="CZ1412" i="1"/>
  <c r="CZ1414" i="1"/>
  <c r="CZ1416" i="1"/>
  <c r="CZ1418" i="1"/>
  <c r="CZ1420" i="1"/>
  <c r="CZ1422" i="1"/>
  <c r="CZ1424" i="1"/>
  <c r="CZ1426" i="1"/>
  <c r="CZ1428" i="1"/>
  <c r="CZ1430" i="1"/>
  <c r="CZ1432" i="1"/>
  <c r="CZ1434" i="1"/>
  <c r="CZ1436" i="1"/>
  <c r="CZ830" i="1"/>
  <c r="CZ856" i="1"/>
  <c r="CZ882" i="1"/>
  <c r="CZ958" i="1"/>
  <c r="CZ984" i="1"/>
  <c r="CZ1009" i="1"/>
  <c r="CZ1041" i="1"/>
  <c r="CZ1073" i="1"/>
  <c r="CZ1105" i="1"/>
  <c r="CZ1126" i="1"/>
  <c r="CZ1134" i="1"/>
  <c r="CZ1142" i="1"/>
  <c r="CZ1150" i="1"/>
  <c r="CZ1158" i="1"/>
  <c r="CZ1166" i="1"/>
  <c r="CZ1174" i="1"/>
  <c r="CZ1182" i="1"/>
  <c r="CZ1190" i="1"/>
  <c r="CZ1198" i="1"/>
  <c r="CZ1206" i="1"/>
  <c r="CZ1214" i="1"/>
  <c r="CZ1222" i="1"/>
  <c r="CZ1230" i="1"/>
  <c r="CZ1238" i="1"/>
  <c r="CZ1246" i="1"/>
  <c r="CZ1254" i="1"/>
  <c r="CZ1262" i="1"/>
  <c r="CZ1270" i="1"/>
  <c r="CZ1278" i="1"/>
  <c r="CZ1286" i="1"/>
  <c r="CZ1294" i="1"/>
  <c r="CZ1302" i="1"/>
  <c r="CZ1310" i="1"/>
  <c r="CZ1318" i="1"/>
  <c r="CZ1326" i="1"/>
  <c r="CZ1334" i="1"/>
  <c r="CZ850" i="1"/>
  <c r="CZ920" i="1"/>
  <c r="CZ946" i="1"/>
  <c r="CZ1049" i="1"/>
  <c r="CZ1113" i="1"/>
  <c r="CZ1140" i="1"/>
  <c r="CZ1156" i="1"/>
  <c r="CZ1172" i="1"/>
  <c r="CZ1188" i="1"/>
  <c r="CZ1204" i="1"/>
  <c r="CZ1220" i="1"/>
  <c r="CZ1236" i="1"/>
  <c r="CZ1252" i="1"/>
  <c r="CZ1268" i="1"/>
  <c r="CZ1284" i="1"/>
  <c r="CZ1300" i="1"/>
  <c r="CZ1316" i="1"/>
  <c r="CZ1332" i="1"/>
  <c r="CZ1341" i="1"/>
  <c r="CZ1349" i="1"/>
  <c r="CZ1357" i="1"/>
  <c r="CZ1365" i="1"/>
  <c r="CZ1373" i="1"/>
  <c r="CZ1381" i="1"/>
  <c r="CZ1389" i="1"/>
  <c r="CZ1397" i="1"/>
  <c r="CZ1405" i="1"/>
  <c r="CZ1413" i="1"/>
  <c r="CZ1421" i="1"/>
  <c r="CZ1429" i="1"/>
  <c r="CZ1437" i="1"/>
  <c r="CZ1439" i="1"/>
  <c r="CZ1441" i="1"/>
  <c r="CZ1443" i="1"/>
  <c r="CZ1445" i="1"/>
  <c r="CZ1447" i="1"/>
  <c r="CZ1449" i="1"/>
  <c r="CZ1451" i="1"/>
  <c r="CZ1453" i="1"/>
  <c r="CZ1455" i="1"/>
  <c r="CZ1457" i="1"/>
  <c r="CZ1459" i="1"/>
  <c r="CZ1461" i="1"/>
  <c r="CZ1463" i="1"/>
  <c r="CZ1465" i="1"/>
  <c r="CZ1467" i="1"/>
  <c r="CZ1469" i="1"/>
  <c r="CZ1471" i="1"/>
  <c r="CZ1473" i="1"/>
  <c r="CZ1475" i="1"/>
  <c r="CZ1477" i="1"/>
  <c r="CZ1479" i="1"/>
  <c r="CZ1481" i="1"/>
  <c r="CZ1483" i="1"/>
  <c r="CZ1485" i="1"/>
  <c r="CZ1487" i="1"/>
  <c r="CZ1489" i="1"/>
  <c r="CZ1491" i="1"/>
  <c r="CZ1493" i="1"/>
  <c r="CZ1495" i="1"/>
  <c r="CZ1497" i="1"/>
  <c r="CZ1499" i="1"/>
  <c r="CZ1501" i="1"/>
  <c r="CZ1503" i="1"/>
  <c r="CZ1505" i="1"/>
  <c r="CZ1507" i="1"/>
  <c r="CZ1509" i="1"/>
  <c r="CZ1511" i="1"/>
  <c r="CZ1513" i="1"/>
  <c r="CZ1515" i="1"/>
  <c r="CZ1517" i="1"/>
  <c r="CZ1519" i="1"/>
  <c r="CZ1521" i="1"/>
  <c r="CZ1523" i="1"/>
  <c r="CZ1525" i="1"/>
  <c r="CZ1527" i="1"/>
  <c r="CZ1529" i="1"/>
  <c r="CZ1531" i="1"/>
  <c r="CZ1533" i="1"/>
  <c r="CZ1535" i="1"/>
  <c r="CZ1537" i="1"/>
  <c r="CZ1539" i="1"/>
  <c r="CZ1541" i="1"/>
  <c r="CZ1543" i="1"/>
  <c r="CZ1545" i="1"/>
  <c r="CZ1547" i="1"/>
  <c r="CZ1549" i="1"/>
  <c r="CZ1551" i="1"/>
  <c r="CZ1553" i="1"/>
  <c r="CZ1555" i="1"/>
  <c r="CZ1557" i="1"/>
  <c r="CZ1559" i="1"/>
  <c r="CZ1561" i="1"/>
  <c r="CZ1563" i="1"/>
  <c r="CZ1565" i="1"/>
  <c r="CZ1567" i="1"/>
  <c r="CZ1569" i="1"/>
  <c r="CZ1571" i="1"/>
  <c r="CZ1573" i="1"/>
  <c r="CZ1575" i="1"/>
  <c r="CZ1577" i="1"/>
  <c r="CZ1579" i="1"/>
  <c r="CZ1581" i="1"/>
  <c r="CZ1583" i="1"/>
  <c r="CZ1585" i="1"/>
  <c r="CZ1587" i="1"/>
  <c r="CZ1589" i="1"/>
  <c r="CZ1591" i="1"/>
  <c r="CZ1593" i="1"/>
  <c r="CZ1595" i="1"/>
  <c r="CZ1597" i="1"/>
  <c r="CZ1599" i="1"/>
  <c r="CZ1601" i="1"/>
  <c r="CZ1603" i="1"/>
  <c r="CZ1605" i="1"/>
  <c r="CZ1607" i="1"/>
  <c r="CZ1609" i="1"/>
  <c r="CZ1611" i="1"/>
  <c r="CZ815" i="1"/>
  <c r="CZ817" i="1"/>
  <c r="CZ819" i="1"/>
  <c r="CZ821" i="1"/>
  <c r="CZ823" i="1"/>
  <c r="CZ825" i="1"/>
  <c r="CZ827" i="1"/>
  <c r="CZ829" i="1"/>
  <c r="CZ15" i="1"/>
  <c r="CZ17" i="1"/>
  <c r="CZ19" i="1"/>
  <c r="CZ21" i="1"/>
  <c r="CZ23" i="1"/>
  <c r="CZ25" i="1"/>
  <c r="CZ27" i="1"/>
  <c r="CZ29" i="1"/>
  <c r="CZ31" i="1"/>
  <c r="CZ33" i="1"/>
  <c r="CZ35" i="1"/>
  <c r="CZ37" i="1"/>
  <c r="CZ39" i="1"/>
  <c r="CZ41" i="1"/>
  <c r="CZ43" i="1"/>
  <c r="CZ45" i="1"/>
  <c r="CZ47" i="1"/>
  <c r="CZ49" i="1"/>
  <c r="CZ51" i="1"/>
  <c r="CZ53" i="1"/>
  <c r="CZ55" i="1"/>
  <c r="CZ57" i="1"/>
  <c r="CZ59" i="1"/>
  <c r="CZ61" i="1"/>
  <c r="CZ63" i="1"/>
  <c r="CZ65" i="1"/>
  <c r="CZ67" i="1"/>
  <c r="CZ69" i="1"/>
  <c r="CZ71" i="1"/>
  <c r="CZ73" i="1"/>
  <c r="CZ75" i="1"/>
  <c r="CZ77" i="1"/>
  <c r="CZ79" i="1"/>
  <c r="CZ81" i="1"/>
  <c r="CZ83" i="1"/>
  <c r="CZ85" i="1"/>
  <c r="CZ87" i="1"/>
  <c r="CZ89" i="1"/>
  <c r="CZ91" i="1"/>
  <c r="CZ93" i="1"/>
  <c r="CZ95" i="1"/>
  <c r="CZ97" i="1"/>
  <c r="CZ978" i="1"/>
  <c r="CZ1017" i="1"/>
  <c r="CZ1089" i="1"/>
  <c r="CZ1154" i="1"/>
  <c r="CZ1164" i="1"/>
  <c r="CZ1178" i="1"/>
  <c r="CZ1218" i="1"/>
  <c r="CZ1228" i="1"/>
  <c r="CZ1242" i="1"/>
  <c r="CZ1282" i="1"/>
  <c r="CZ1292" i="1"/>
  <c r="CZ1306" i="1"/>
  <c r="CZ1339" i="1"/>
  <c r="CZ1345" i="1"/>
  <c r="CZ1351" i="1"/>
  <c r="CZ1371" i="1"/>
  <c r="CZ1377" i="1"/>
  <c r="CZ1383" i="1"/>
  <c r="CZ1403" i="1"/>
  <c r="CZ1409" i="1"/>
  <c r="CZ1415" i="1"/>
  <c r="CZ1435" i="1"/>
  <c r="CZ1438" i="1"/>
  <c r="CZ1446" i="1"/>
  <c r="CZ1454" i="1"/>
  <c r="CZ1462" i="1"/>
  <c r="CZ1470" i="1"/>
  <c r="CZ1478" i="1"/>
  <c r="CZ1486" i="1"/>
  <c r="CZ1494" i="1"/>
  <c r="CZ1502" i="1"/>
  <c r="CZ1510" i="1"/>
  <c r="CZ1518" i="1"/>
  <c r="CZ1526" i="1"/>
  <c r="CZ1534" i="1"/>
  <c r="CZ1542" i="1"/>
  <c r="CZ1550" i="1"/>
  <c r="CZ1558" i="1"/>
  <c r="CZ1566" i="1"/>
  <c r="CZ1574" i="1"/>
  <c r="CZ1582" i="1"/>
  <c r="CZ1590" i="1"/>
  <c r="CZ1598" i="1"/>
  <c r="CZ1606" i="1"/>
  <c r="CZ814" i="1"/>
  <c r="CZ822" i="1"/>
  <c r="CZ813" i="1"/>
  <c r="CZ20" i="1"/>
  <c r="CZ28" i="1"/>
  <c r="CZ36" i="1"/>
  <c r="CZ44" i="1"/>
  <c r="CZ52" i="1"/>
  <c r="CZ60" i="1"/>
  <c r="CZ68" i="1"/>
  <c r="CZ76" i="1"/>
  <c r="CZ84" i="1"/>
  <c r="CZ92" i="1"/>
  <c r="CZ894" i="1"/>
  <c r="CZ952" i="1"/>
  <c r="CZ1025" i="1"/>
  <c r="CZ1121" i="1"/>
  <c r="CZ1138" i="1"/>
  <c r="CZ1148" i="1"/>
  <c r="CZ1162" i="1"/>
  <c r="CZ1202" i="1"/>
  <c r="CZ1212" i="1"/>
  <c r="CZ1226" i="1"/>
  <c r="CZ1266" i="1"/>
  <c r="CZ1276" i="1"/>
  <c r="CZ1290" i="1"/>
  <c r="CZ1330" i="1"/>
  <c r="CZ1337" i="1"/>
  <c r="CZ1343" i="1"/>
  <c r="CZ1363" i="1"/>
  <c r="CZ1369" i="1"/>
  <c r="CZ1375" i="1"/>
  <c r="CZ1395" i="1"/>
  <c r="CZ1401" i="1"/>
  <c r="CZ1407" i="1"/>
  <c r="CZ1427" i="1"/>
  <c r="CZ1433" i="1"/>
  <c r="CZ1444" i="1"/>
  <c r="CZ1452" i="1"/>
  <c r="CZ1460" i="1"/>
  <c r="CZ1468" i="1"/>
  <c r="CZ1476" i="1"/>
  <c r="CZ1484" i="1"/>
  <c r="CZ1492" i="1"/>
  <c r="CZ1500" i="1"/>
  <c r="CZ1508" i="1"/>
  <c r="CZ1516" i="1"/>
  <c r="CZ1524" i="1"/>
  <c r="CZ1532" i="1"/>
  <c r="CZ1540" i="1"/>
  <c r="CZ1548" i="1"/>
  <c r="CZ1556" i="1"/>
  <c r="CZ1564" i="1"/>
  <c r="CZ1572" i="1"/>
  <c r="CZ1580" i="1"/>
  <c r="CZ1588" i="1"/>
  <c r="CZ1596" i="1"/>
  <c r="CZ1604" i="1"/>
  <c r="CZ1612" i="1"/>
  <c r="CZ820" i="1"/>
  <c r="CZ828" i="1"/>
  <c r="CZ18" i="1"/>
  <c r="CZ26" i="1"/>
  <c r="CZ34" i="1"/>
  <c r="CZ42" i="1"/>
  <c r="CZ50" i="1"/>
  <c r="CZ58" i="1"/>
  <c r="CZ66" i="1"/>
  <c r="CZ74" i="1"/>
  <c r="CZ82" i="1"/>
  <c r="CZ90" i="1"/>
  <c r="CZ98" i="1"/>
  <c r="CZ100" i="1"/>
  <c r="CZ102" i="1"/>
  <c r="CZ104" i="1"/>
  <c r="CZ106" i="1"/>
  <c r="CZ108" i="1"/>
  <c r="CZ110" i="1"/>
  <c r="CZ112" i="1"/>
  <c r="CZ114" i="1"/>
  <c r="CZ116" i="1"/>
  <c r="CZ118" i="1"/>
  <c r="CZ120" i="1"/>
  <c r="CZ122" i="1"/>
  <c r="CZ124" i="1"/>
  <c r="CZ126" i="1"/>
  <c r="CZ128" i="1"/>
  <c r="CZ130" i="1"/>
  <c r="CZ132" i="1"/>
  <c r="CZ134" i="1"/>
  <c r="CZ136" i="1"/>
  <c r="CZ138" i="1"/>
  <c r="CZ140" i="1"/>
  <c r="CZ142" i="1"/>
  <c r="CZ144" i="1"/>
  <c r="CZ146" i="1"/>
  <c r="CZ148" i="1"/>
  <c r="CZ150" i="1"/>
  <c r="CZ152" i="1"/>
  <c r="CZ154" i="1"/>
  <c r="CZ156" i="1"/>
  <c r="CZ158" i="1"/>
  <c r="CZ160" i="1"/>
  <c r="CZ162" i="1"/>
  <c r="CZ164" i="1"/>
  <c r="CZ166" i="1"/>
  <c r="CZ168" i="1"/>
  <c r="CZ170" i="1"/>
  <c r="CZ172" i="1"/>
  <c r="CZ174" i="1"/>
  <c r="CZ176" i="1"/>
  <c r="CZ178" i="1"/>
  <c r="CZ180" i="1"/>
  <c r="CZ182" i="1"/>
  <c r="CZ184" i="1"/>
  <c r="CZ186" i="1"/>
  <c r="CZ188" i="1"/>
  <c r="CZ190" i="1"/>
  <c r="CZ192" i="1"/>
  <c r="CZ194" i="1"/>
  <c r="CZ196" i="1"/>
  <c r="CZ198" i="1"/>
  <c r="CZ200" i="1"/>
  <c r="CZ202" i="1"/>
  <c r="CZ204" i="1"/>
  <c r="CZ206" i="1"/>
  <c r="CZ208" i="1"/>
  <c r="CZ210" i="1"/>
  <c r="CZ212" i="1"/>
  <c r="CZ214" i="1"/>
  <c r="CZ216" i="1"/>
  <c r="CZ218" i="1"/>
  <c r="CZ220" i="1"/>
  <c r="CZ222" i="1"/>
  <c r="CZ224" i="1"/>
  <c r="CZ226" i="1"/>
  <c r="CZ228" i="1"/>
  <c r="CZ230" i="1"/>
  <c r="CZ232" i="1"/>
  <c r="CZ234" i="1"/>
  <c r="CZ236" i="1"/>
  <c r="CZ238" i="1"/>
  <c r="CZ240" i="1"/>
  <c r="CZ242" i="1"/>
  <c r="CZ244" i="1"/>
  <c r="CZ246" i="1"/>
  <c r="CZ248" i="1"/>
  <c r="CZ250" i="1"/>
  <c r="CZ252" i="1"/>
  <c r="CZ254" i="1"/>
  <c r="CZ256" i="1"/>
  <c r="CZ258" i="1"/>
  <c r="CZ260" i="1"/>
  <c r="CZ262" i="1"/>
  <c r="CZ264" i="1"/>
  <c r="CZ266" i="1"/>
  <c r="CZ268" i="1"/>
  <c r="CZ270" i="1"/>
  <c r="CZ272" i="1"/>
  <c r="CZ274" i="1"/>
  <c r="CZ276" i="1"/>
  <c r="CZ278" i="1"/>
  <c r="CZ280" i="1"/>
  <c r="CZ282" i="1"/>
  <c r="CZ284" i="1"/>
  <c r="CZ286" i="1"/>
  <c r="CZ288" i="1"/>
  <c r="CZ290" i="1"/>
  <c r="CZ292" i="1"/>
  <c r="CZ294" i="1"/>
  <c r="CZ296" i="1"/>
  <c r="CZ298" i="1"/>
  <c r="CZ300" i="1"/>
  <c r="CZ302" i="1"/>
  <c r="CZ304" i="1"/>
  <c r="CZ306" i="1"/>
  <c r="CZ308" i="1"/>
  <c r="CZ310" i="1"/>
  <c r="CZ312" i="1"/>
  <c r="CZ314" i="1"/>
  <c r="CZ316" i="1"/>
  <c r="CZ318" i="1"/>
  <c r="CZ320" i="1"/>
  <c r="CZ322" i="1"/>
  <c r="CZ324" i="1"/>
  <c r="CZ326" i="1"/>
  <c r="CZ328" i="1"/>
  <c r="CZ330" i="1"/>
  <c r="CZ332" i="1"/>
  <c r="CZ334" i="1"/>
  <c r="CZ336" i="1"/>
  <c r="CZ338" i="1"/>
  <c r="CZ340" i="1"/>
  <c r="CZ342" i="1"/>
  <c r="CZ344" i="1"/>
  <c r="CZ346" i="1"/>
  <c r="CZ348" i="1"/>
  <c r="CZ350" i="1"/>
  <c r="CZ352" i="1"/>
  <c r="CZ354" i="1"/>
  <c r="CZ356" i="1"/>
  <c r="CZ358" i="1"/>
  <c r="CZ360" i="1"/>
  <c r="CZ362" i="1"/>
  <c r="CZ364" i="1"/>
  <c r="CZ366" i="1"/>
  <c r="CZ368" i="1"/>
  <c r="CZ370" i="1"/>
  <c r="CZ372" i="1"/>
  <c r="CZ374" i="1"/>
  <c r="CZ376" i="1"/>
  <c r="CZ378" i="1"/>
  <c r="CZ380" i="1"/>
  <c r="CZ382" i="1"/>
  <c r="CZ384" i="1"/>
  <c r="CZ386" i="1"/>
  <c r="CZ388" i="1"/>
  <c r="CZ390" i="1"/>
  <c r="CZ392" i="1"/>
  <c r="CZ394" i="1"/>
  <c r="CZ396" i="1"/>
  <c r="CZ398" i="1"/>
  <c r="CZ400" i="1"/>
  <c r="CZ402" i="1"/>
  <c r="CZ404" i="1"/>
  <c r="CZ406" i="1"/>
  <c r="CZ408" i="1"/>
  <c r="CZ410" i="1"/>
  <c r="CZ412" i="1"/>
  <c r="CZ414" i="1"/>
  <c r="CZ416" i="1"/>
  <c r="CZ418" i="1"/>
  <c r="CZ420" i="1"/>
  <c r="CZ422" i="1"/>
  <c r="CZ424" i="1"/>
  <c r="CZ426" i="1"/>
  <c r="CZ428" i="1"/>
  <c r="CZ430" i="1"/>
  <c r="CZ432" i="1"/>
  <c r="CZ434" i="1"/>
  <c r="CZ436" i="1"/>
  <c r="CZ438" i="1"/>
  <c r="CZ440" i="1"/>
  <c r="CZ442" i="1"/>
  <c r="CZ444" i="1"/>
  <c r="CZ446" i="1"/>
  <c r="CZ448" i="1"/>
  <c r="CZ450" i="1"/>
  <c r="CZ452" i="1"/>
  <c r="CZ454" i="1"/>
  <c r="CZ456" i="1"/>
  <c r="CZ458" i="1"/>
  <c r="CZ460" i="1"/>
  <c r="CZ462" i="1"/>
  <c r="CZ464" i="1"/>
  <c r="CZ466" i="1"/>
  <c r="CZ468" i="1"/>
  <c r="CZ470" i="1"/>
  <c r="CZ472" i="1"/>
  <c r="CZ474" i="1"/>
  <c r="CZ476" i="1"/>
  <c r="CZ478" i="1"/>
  <c r="CZ480" i="1"/>
  <c r="CZ482" i="1"/>
  <c r="CZ484" i="1"/>
  <c r="CZ486" i="1"/>
  <c r="CZ488" i="1"/>
  <c r="CZ490" i="1"/>
  <c r="CZ492" i="1"/>
  <c r="CZ494" i="1"/>
  <c r="CZ496" i="1"/>
  <c r="CZ498" i="1"/>
  <c r="CZ500" i="1"/>
  <c r="CZ502" i="1"/>
  <c r="CZ504" i="1"/>
  <c r="CZ506" i="1"/>
  <c r="CZ508" i="1"/>
  <c r="CZ510" i="1"/>
  <c r="CZ512" i="1"/>
  <c r="CZ514" i="1"/>
  <c r="CZ516" i="1"/>
  <c r="CZ518" i="1"/>
  <c r="CZ520" i="1"/>
  <c r="CZ522" i="1"/>
  <c r="CZ524" i="1"/>
  <c r="CZ526" i="1"/>
  <c r="CZ528" i="1"/>
  <c r="CZ530" i="1"/>
  <c r="CZ532" i="1"/>
  <c r="CZ534" i="1"/>
  <c r="CZ536" i="1"/>
  <c r="CZ538" i="1"/>
  <c r="CZ540" i="1"/>
  <c r="CZ542" i="1"/>
  <c r="CZ544" i="1"/>
  <c r="CZ546" i="1"/>
  <c r="CZ548" i="1"/>
  <c r="CZ550" i="1"/>
  <c r="CZ552" i="1"/>
  <c r="CZ554" i="1"/>
  <c r="CZ556" i="1"/>
  <c r="CZ558" i="1"/>
  <c r="CZ560" i="1"/>
  <c r="CZ562" i="1"/>
  <c r="CZ564" i="1"/>
  <c r="CZ566" i="1"/>
  <c r="CZ568" i="1"/>
  <c r="CZ570" i="1"/>
  <c r="CZ572" i="1"/>
  <c r="CZ574" i="1"/>
  <c r="CZ576" i="1"/>
  <c r="CZ578" i="1"/>
  <c r="CZ580" i="1"/>
  <c r="CZ582" i="1"/>
  <c r="CZ584" i="1"/>
  <c r="CZ586" i="1"/>
  <c r="CZ588" i="1"/>
  <c r="CZ590" i="1"/>
  <c r="CZ592" i="1"/>
  <c r="CZ594" i="1"/>
  <c r="CZ596" i="1"/>
  <c r="CZ598" i="1"/>
  <c r="CZ600" i="1"/>
  <c r="CZ602" i="1"/>
  <c r="CZ604" i="1"/>
  <c r="CZ606" i="1"/>
  <c r="CZ608" i="1"/>
  <c r="CZ610" i="1"/>
  <c r="CZ612" i="1"/>
  <c r="CZ614" i="1"/>
  <c r="CZ616" i="1"/>
  <c r="CZ618" i="1"/>
  <c r="CZ620" i="1"/>
  <c r="CZ622" i="1"/>
  <c r="CZ624" i="1"/>
  <c r="CZ626" i="1"/>
  <c r="CZ628" i="1"/>
  <c r="CZ630" i="1"/>
  <c r="CZ632" i="1"/>
  <c r="CZ634" i="1"/>
  <c r="CZ636" i="1"/>
  <c r="CZ638" i="1"/>
  <c r="CZ640" i="1"/>
  <c r="CZ642" i="1"/>
  <c r="CZ644" i="1"/>
  <c r="CZ646" i="1"/>
  <c r="CZ648" i="1"/>
  <c r="CZ650" i="1"/>
  <c r="CZ652" i="1"/>
  <c r="CZ654" i="1"/>
  <c r="CZ656" i="1"/>
  <c r="CZ658" i="1"/>
  <c r="CZ660" i="1"/>
  <c r="CZ662" i="1"/>
  <c r="CZ1130" i="1"/>
  <c r="CZ1210" i="1"/>
  <c r="CZ1244" i="1"/>
  <c r="CZ1258" i="1"/>
  <c r="CZ1353" i="1"/>
  <c r="CZ1359" i="1"/>
  <c r="CZ1399" i="1"/>
  <c r="CZ1417" i="1"/>
  <c r="CZ1423" i="1"/>
  <c r="CZ1440" i="1"/>
  <c r="CZ1456" i="1"/>
  <c r="CZ1472" i="1"/>
  <c r="CZ1488" i="1"/>
  <c r="CZ1504" i="1"/>
  <c r="CZ1520" i="1"/>
  <c r="CZ1536" i="1"/>
  <c r="CZ1552" i="1"/>
  <c r="CZ1568" i="1"/>
  <c r="CZ1584" i="1"/>
  <c r="CZ1600" i="1"/>
  <c r="CZ816" i="1"/>
  <c r="CZ14" i="1"/>
  <c r="CZ30" i="1"/>
  <c r="CZ46" i="1"/>
  <c r="CZ62" i="1"/>
  <c r="CZ78" i="1"/>
  <c r="CZ94" i="1"/>
  <c r="CZ105" i="1"/>
  <c r="CZ113" i="1"/>
  <c r="CZ121" i="1"/>
  <c r="CZ129" i="1"/>
  <c r="CZ137" i="1"/>
  <c r="CZ145" i="1"/>
  <c r="CZ153" i="1"/>
  <c r="CZ161" i="1"/>
  <c r="CZ169" i="1"/>
  <c r="CZ177" i="1"/>
  <c r="CZ185" i="1"/>
  <c r="CZ193" i="1"/>
  <c r="CZ201" i="1"/>
  <c r="CZ209" i="1"/>
  <c r="CZ217" i="1"/>
  <c r="CZ225" i="1"/>
  <c r="CZ233" i="1"/>
  <c r="CZ241" i="1"/>
  <c r="CZ249" i="1"/>
  <c r="CZ257" i="1"/>
  <c r="CZ265" i="1"/>
  <c r="CZ273" i="1"/>
  <c r="CZ281" i="1"/>
  <c r="CZ289" i="1"/>
  <c r="CZ297" i="1"/>
  <c r="CZ305" i="1"/>
  <c r="CZ313" i="1"/>
  <c r="CZ321" i="1"/>
  <c r="CZ329" i="1"/>
  <c r="CZ337" i="1"/>
  <c r="CZ345" i="1"/>
  <c r="CZ353" i="1"/>
  <c r="CZ361" i="1"/>
  <c r="CZ369" i="1"/>
  <c r="CZ377" i="1"/>
  <c r="CZ385" i="1"/>
  <c r="CZ393" i="1"/>
  <c r="CZ401" i="1"/>
  <c r="CZ409" i="1"/>
  <c r="CZ417" i="1"/>
  <c r="CZ425" i="1"/>
  <c r="CZ433" i="1"/>
  <c r="CZ441" i="1"/>
  <c r="CZ449" i="1"/>
  <c r="CZ457" i="1"/>
  <c r="CZ465" i="1"/>
  <c r="CZ473" i="1"/>
  <c r="CZ481" i="1"/>
  <c r="CZ489" i="1"/>
  <c r="CZ497" i="1"/>
  <c r="CZ505" i="1"/>
  <c r="CZ513" i="1"/>
  <c r="CZ521" i="1"/>
  <c r="CZ529" i="1"/>
  <c r="CZ537" i="1"/>
  <c r="CZ545" i="1"/>
  <c r="CZ553" i="1"/>
  <c r="CZ561" i="1"/>
  <c r="CZ569" i="1"/>
  <c r="CZ577" i="1"/>
  <c r="CZ585" i="1"/>
  <c r="CZ593" i="1"/>
  <c r="CZ601" i="1"/>
  <c r="CZ609" i="1"/>
  <c r="CZ617" i="1"/>
  <c r="CZ625" i="1"/>
  <c r="CZ633" i="1"/>
  <c r="CZ641" i="1"/>
  <c r="CZ649" i="1"/>
  <c r="CZ657" i="1"/>
  <c r="CZ1081" i="1"/>
  <c r="CZ1146" i="1"/>
  <c r="CZ1180" i="1"/>
  <c r="CZ1194" i="1"/>
  <c r="CZ1274" i="1"/>
  <c r="CZ1308" i="1"/>
  <c r="CZ1322" i="1"/>
  <c r="CZ1367" i="1"/>
  <c r="CZ1385" i="1"/>
  <c r="CZ1391" i="1"/>
  <c r="CZ1431" i="1"/>
  <c r="CZ1448" i="1"/>
  <c r="CZ1464" i="1"/>
  <c r="CZ1480" i="1"/>
  <c r="CZ1496" i="1"/>
  <c r="CZ1512" i="1"/>
  <c r="CZ1528" i="1"/>
  <c r="CZ1544" i="1"/>
  <c r="CZ1560" i="1"/>
  <c r="CZ1576" i="1"/>
  <c r="CZ1592" i="1"/>
  <c r="CZ1608" i="1"/>
  <c r="CZ824" i="1"/>
  <c r="CZ22" i="1"/>
  <c r="CZ38" i="1"/>
  <c r="CZ54" i="1"/>
  <c r="CZ70" i="1"/>
  <c r="CZ86" i="1"/>
  <c r="CZ101" i="1"/>
  <c r="CZ109" i="1"/>
  <c r="CZ117" i="1"/>
  <c r="CZ125" i="1"/>
  <c r="CZ133" i="1"/>
  <c r="CZ141" i="1"/>
  <c r="CZ149" i="1"/>
  <c r="CZ157" i="1"/>
  <c r="CZ165" i="1"/>
  <c r="CZ173" i="1"/>
  <c r="CZ181" i="1"/>
  <c r="CZ189" i="1"/>
  <c r="CZ197" i="1"/>
  <c r="CZ205" i="1"/>
  <c r="CZ213" i="1"/>
  <c r="CZ221" i="1"/>
  <c r="CZ229" i="1"/>
  <c r="CZ237" i="1"/>
  <c r="CZ245" i="1"/>
  <c r="CZ253" i="1"/>
  <c r="CZ261" i="1"/>
  <c r="CZ269" i="1"/>
  <c r="CZ277" i="1"/>
  <c r="CZ285" i="1"/>
  <c r="CZ293" i="1"/>
  <c r="CZ301" i="1"/>
  <c r="CZ309" i="1"/>
  <c r="CZ317" i="1"/>
  <c r="CZ325" i="1"/>
  <c r="CZ333" i="1"/>
  <c r="CZ341" i="1"/>
  <c r="CZ349" i="1"/>
  <c r="CZ357" i="1"/>
  <c r="CZ365" i="1"/>
  <c r="CZ373" i="1"/>
  <c r="CZ381" i="1"/>
  <c r="CZ389" i="1"/>
  <c r="CZ397" i="1"/>
  <c r="CZ405" i="1"/>
  <c r="CZ413" i="1"/>
  <c r="CZ421" i="1"/>
  <c r="CZ429" i="1"/>
  <c r="CZ437" i="1"/>
  <c r="CZ445" i="1"/>
  <c r="CZ453" i="1"/>
  <c r="CZ926" i="1"/>
  <c r="CZ1057" i="1"/>
  <c r="CZ1186" i="1"/>
  <c r="CZ1196" i="1"/>
  <c r="CZ1234" i="1"/>
  <c r="CZ1314" i="1"/>
  <c r="CZ1324" i="1"/>
  <c r="CZ1347" i="1"/>
  <c r="CZ1387" i="1"/>
  <c r="CZ1393" i="1"/>
  <c r="CZ1411" i="1"/>
  <c r="CZ1450" i="1"/>
  <c r="CZ1466" i="1"/>
  <c r="CZ1482" i="1"/>
  <c r="CZ1498" i="1"/>
  <c r="CZ1514" i="1"/>
  <c r="CZ1530" i="1"/>
  <c r="CZ1546" i="1"/>
  <c r="CZ1562" i="1"/>
  <c r="CZ1578" i="1"/>
  <c r="CZ1594" i="1"/>
  <c r="CZ1610" i="1"/>
  <c r="CZ826" i="1"/>
  <c r="CZ24" i="1"/>
  <c r="CZ40" i="1"/>
  <c r="CZ56" i="1"/>
  <c r="CZ72" i="1"/>
  <c r="CZ88" i="1"/>
  <c r="CZ103" i="1"/>
  <c r="CZ111" i="1"/>
  <c r="CZ119" i="1"/>
  <c r="CZ127" i="1"/>
  <c r="CZ135" i="1"/>
  <c r="CZ143" i="1"/>
  <c r="CZ151" i="1"/>
  <c r="CZ159" i="1"/>
  <c r="CZ167" i="1"/>
  <c r="CZ175" i="1"/>
  <c r="CZ183" i="1"/>
  <c r="CZ191" i="1"/>
  <c r="CZ199" i="1"/>
  <c r="CZ207" i="1"/>
  <c r="CZ215" i="1"/>
  <c r="CZ223" i="1"/>
  <c r="CZ231" i="1"/>
  <c r="CZ239" i="1"/>
  <c r="CZ247" i="1"/>
  <c r="CZ255" i="1"/>
  <c r="CZ263" i="1"/>
  <c r="CZ271" i="1"/>
  <c r="CZ279" i="1"/>
  <c r="CZ287" i="1"/>
  <c r="CZ295" i="1"/>
  <c r="CZ303" i="1"/>
  <c r="CZ311" i="1"/>
  <c r="CZ319" i="1"/>
  <c r="CZ327" i="1"/>
  <c r="CZ335" i="1"/>
  <c r="CZ343" i="1"/>
  <c r="CZ351" i="1"/>
  <c r="CZ359" i="1"/>
  <c r="CZ367" i="1"/>
  <c r="CZ375" i="1"/>
  <c r="CZ383" i="1"/>
  <c r="CZ391" i="1"/>
  <c r="CZ399" i="1"/>
  <c r="CZ407" i="1"/>
  <c r="CZ415" i="1"/>
  <c r="CZ423" i="1"/>
  <c r="CZ431" i="1"/>
  <c r="CZ439" i="1"/>
  <c r="CZ447" i="1"/>
  <c r="CZ455" i="1"/>
  <c r="CZ463" i="1"/>
  <c r="CZ471" i="1"/>
  <c r="CZ479" i="1"/>
  <c r="CZ487" i="1"/>
  <c r="CZ495" i="1"/>
  <c r="CZ503" i="1"/>
  <c r="CZ511" i="1"/>
  <c r="CZ519" i="1"/>
  <c r="CZ527" i="1"/>
  <c r="CZ535" i="1"/>
  <c r="CZ543" i="1"/>
  <c r="CZ551" i="1"/>
  <c r="CZ559" i="1"/>
  <c r="CZ567" i="1"/>
  <c r="CZ575" i="1"/>
  <c r="CZ583" i="1"/>
  <c r="CZ591" i="1"/>
  <c r="CZ599" i="1"/>
  <c r="CZ607" i="1"/>
  <c r="CZ615" i="1"/>
  <c r="CZ623" i="1"/>
  <c r="CZ631" i="1"/>
  <c r="CZ639" i="1"/>
  <c r="CZ647" i="1"/>
  <c r="CZ655" i="1"/>
  <c r="CZ663" i="1"/>
  <c r="CZ665" i="1"/>
  <c r="CZ667" i="1"/>
  <c r="CZ669" i="1"/>
  <c r="CZ671" i="1"/>
  <c r="CZ673" i="1"/>
  <c r="CZ675" i="1"/>
  <c r="CZ677" i="1"/>
  <c r="CZ679" i="1"/>
  <c r="CZ681" i="1"/>
  <c r="CZ683" i="1"/>
  <c r="CZ685" i="1"/>
  <c r="CZ687" i="1"/>
  <c r="CZ689" i="1"/>
  <c r="CZ691" i="1"/>
  <c r="CZ693" i="1"/>
  <c r="CZ695" i="1"/>
  <c r="CZ697" i="1"/>
  <c r="CZ699" i="1"/>
  <c r="CZ701" i="1"/>
  <c r="CZ703" i="1"/>
  <c r="CZ705" i="1"/>
  <c r="CZ707" i="1"/>
  <c r="CZ709" i="1"/>
  <c r="CZ711" i="1"/>
  <c r="CZ713" i="1"/>
  <c r="CZ715" i="1"/>
  <c r="CZ717" i="1"/>
  <c r="CZ719" i="1"/>
  <c r="CZ721" i="1"/>
  <c r="CZ723" i="1"/>
  <c r="CZ725" i="1"/>
  <c r="CZ727" i="1"/>
  <c r="CZ729" i="1"/>
  <c r="CZ731" i="1"/>
  <c r="CZ733" i="1"/>
  <c r="CZ735" i="1"/>
  <c r="CZ737" i="1"/>
  <c r="CZ739" i="1"/>
  <c r="CZ741" i="1"/>
  <c r="CZ743" i="1"/>
  <c r="CZ745" i="1"/>
  <c r="CZ747" i="1"/>
  <c r="CZ749" i="1"/>
  <c r="CZ751" i="1"/>
  <c r="CZ753" i="1"/>
  <c r="CZ755" i="1"/>
  <c r="CZ757" i="1"/>
  <c r="CZ759" i="1"/>
  <c r="CZ761" i="1"/>
  <c r="CZ763" i="1"/>
  <c r="CZ765" i="1"/>
  <c r="CZ767" i="1"/>
  <c r="CZ769" i="1"/>
  <c r="CZ771" i="1"/>
  <c r="CZ773" i="1"/>
  <c r="CZ775" i="1"/>
  <c r="CZ777" i="1"/>
  <c r="CZ779" i="1"/>
  <c r="CZ781" i="1"/>
  <c r="CZ783" i="1"/>
  <c r="CZ785" i="1"/>
  <c r="CZ787" i="1"/>
  <c r="CZ789" i="1"/>
  <c r="CZ791" i="1"/>
  <c r="CZ793" i="1"/>
  <c r="CZ795" i="1"/>
  <c r="CZ797" i="1"/>
  <c r="CZ799" i="1"/>
  <c r="CZ801" i="1"/>
  <c r="CZ803" i="1"/>
  <c r="CZ805" i="1"/>
  <c r="CZ807" i="1"/>
  <c r="CZ809" i="1"/>
  <c r="CZ811" i="1"/>
  <c r="CZ12" i="1"/>
  <c r="CZ1458" i="1"/>
  <c r="CZ1522" i="1"/>
  <c r="CZ1586" i="1"/>
  <c r="CZ32" i="1"/>
  <c r="CZ96" i="1"/>
  <c r="CZ99" i="1"/>
  <c r="CZ131" i="1"/>
  <c r="CZ163" i="1"/>
  <c r="CZ195" i="1"/>
  <c r="CZ227" i="1"/>
  <c r="CZ259" i="1"/>
  <c r="CZ291" i="1"/>
  <c r="CZ323" i="1"/>
  <c r="CZ355" i="1"/>
  <c r="CZ387" i="1"/>
  <c r="CZ419" i="1"/>
  <c r="CZ451" i="1"/>
  <c r="CZ461" i="1"/>
  <c r="CZ477" i="1"/>
  <c r="CZ493" i="1"/>
  <c r="CZ509" i="1"/>
  <c r="CZ525" i="1"/>
  <c r="CZ541" i="1"/>
  <c r="CZ557" i="1"/>
  <c r="CZ573" i="1"/>
  <c r="CZ589" i="1"/>
  <c r="CZ605" i="1"/>
  <c r="CZ621" i="1"/>
  <c r="CZ637" i="1"/>
  <c r="CZ653" i="1"/>
  <c r="CZ668" i="1"/>
  <c r="CZ676" i="1"/>
  <c r="CZ684" i="1"/>
  <c r="CZ692" i="1"/>
  <c r="CZ700" i="1"/>
  <c r="CZ708" i="1"/>
  <c r="CZ716" i="1"/>
  <c r="CZ724" i="1"/>
  <c r="CZ732" i="1"/>
  <c r="CZ740" i="1"/>
  <c r="CZ748" i="1"/>
  <c r="CZ756" i="1"/>
  <c r="CZ764" i="1"/>
  <c r="CZ772" i="1"/>
  <c r="CZ780" i="1"/>
  <c r="CZ788" i="1"/>
  <c r="CZ796" i="1"/>
  <c r="CZ804" i="1"/>
  <c r="CZ1298" i="1"/>
  <c r="CZ1379" i="1"/>
  <c r="CZ1425" i="1"/>
  <c r="CZ1474" i="1"/>
  <c r="CZ1538" i="1"/>
  <c r="CZ1602" i="1"/>
  <c r="CZ48" i="1"/>
  <c r="CZ107" i="1"/>
  <c r="CZ139" i="1"/>
  <c r="CZ171" i="1"/>
  <c r="CZ203" i="1"/>
  <c r="CZ235" i="1"/>
  <c r="CZ267" i="1"/>
  <c r="CZ299" i="1"/>
  <c r="CZ331" i="1"/>
  <c r="CZ363" i="1"/>
  <c r="CZ395" i="1"/>
  <c r="CZ427" i="1"/>
  <c r="CZ459" i="1"/>
  <c r="CZ475" i="1"/>
  <c r="CZ491" i="1"/>
  <c r="CZ507" i="1"/>
  <c r="CZ523" i="1"/>
  <c r="CZ539" i="1"/>
  <c r="CZ555" i="1"/>
  <c r="CZ571" i="1"/>
  <c r="CZ587" i="1"/>
  <c r="CZ603" i="1"/>
  <c r="CZ619" i="1"/>
  <c r="CZ635" i="1"/>
  <c r="CZ651" i="1"/>
  <c r="CZ666" i="1"/>
  <c r="CZ674" i="1"/>
  <c r="CZ682" i="1"/>
  <c r="CZ690" i="1"/>
  <c r="CZ698" i="1"/>
  <c r="CZ706" i="1"/>
  <c r="CZ714" i="1"/>
  <c r="CZ722" i="1"/>
  <c r="CZ730" i="1"/>
  <c r="CZ738" i="1"/>
  <c r="CZ746" i="1"/>
  <c r="CZ754" i="1"/>
  <c r="CZ762" i="1"/>
  <c r="CZ770" i="1"/>
  <c r="CZ778" i="1"/>
  <c r="CZ786" i="1"/>
  <c r="CZ794" i="1"/>
  <c r="CZ802" i="1"/>
  <c r="CZ810" i="1"/>
  <c r="CZ1170" i="1"/>
  <c r="CZ1260" i="1"/>
  <c r="CZ1361" i="1"/>
  <c r="CZ1419" i="1"/>
  <c r="CZ1490" i="1"/>
  <c r="CZ1554" i="1"/>
  <c r="CZ818" i="1"/>
  <c r="CZ64" i="1"/>
  <c r="CZ115" i="1"/>
  <c r="CZ147" i="1"/>
  <c r="CZ179" i="1"/>
  <c r="CZ211" i="1"/>
  <c r="CZ243" i="1"/>
  <c r="CZ275" i="1"/>
  <c r="CZ307" i="1"/>
  <c r="CZ339" i="1"/>
  <c r="CZ371" i="1"/>
  <c r="CZ403" i="1"/>
  <c r="CZ435" i="1"/>
  <c r="CZ469" i="1"/>
  <c r="CZ485" i="1"/>
  <c r="CZ501" i="1"/>
  <c r="CZ517" i="1"/>
  <c r="CZ533" i="1"/>
  <c r="CZ549" i="1"/>
  <c r="CZ565" i="1"/>
  <c r="CZ581" i="1"/>
  <c r="CZ597" i="1"/>
  <c r="CZ613" i="1"/>
  <c r="CZ629" i="1"/>
  <c r="CZ645" i="1"/>
  <c r="CZ661" i="1"/>
  <c r="CZ664" i="1"/>
  <c r="CZ672" i="1"/>
  <c r="CZ680" i="1"/>
  <c r="CZ688" i="1"/>
  <c r="CZ696" i="1"/>
  <c r="CZ704" i="1"/>
  <c r="CZ712" i="1"/>
  <c r="CZ720" i="1"/>
  <c r="CZ728" i="1"/>
  <c r="CZ736" i="1"/>
  <c r="CZ744" i="1"/>
  <c r="CZ752" i="1"/>
  <c r="CZ760" i="1"/>
  <c r="CZ768" i="1"/>
  <c r="CZ776" i="1"/>
  <c r="CZ784" i="1"/>
  <c r="CZ792" i="1"/>
  <c r="CZ800" i="1"/>
  <c r="CZ808" i="1"/>
  <c r="CZ1132" i="1"/>
  <c r="CZ1250" i="1"/>
  <c r="CZ1355" i="1"/>
  <c r="CZ1442" i="1"/>
  <c r="CZ1506" i="1"/>
  <c r="CZ1570" i="1"/>
  <c r="CZ16" i="1"/>
  <c r="CZ80" i="1"/>
  <c r="CZ123" i="1"/>
  <c r="CZ155" i="1"/>
  <c r="CZ187" i="1"/>
  <c r="CZ219" i="1"/>
  <c r="CZ251" i="1"/>
  <c r="CZ283" i="1"/>
  <c r="CZ315" i="1"/>
  <c r="CZ347" i="1"/>
  <c r="CZ379" i="1"/>
  <c r="CZ411" i="1"/>
  <c r="CZ443" i="1"/>
  <c r="CZ467" i="1"/>
  <c r="CZ483" i="1"/>
  <c r="CZ499" i="1"/>
  <c r="CZ515" i="1"/>
  <c r="CZ531" i="1"/>
  <c r="CZ547" i="1"/>
  <c r="CZ563" i="1"/>
  <c r="CZ579" i="1"/>
  <c r="CZ595" i="1"/>
  <c r="CZ611" i="1"/>
  <c r="CZ627" i="1"/>
  <c r="CZ643" i="1"/>
  <c r="CZ659" i="1"/>
  <c r="CZ670" i="1"/>
  <c r="CZ678" i="1"/>
  <c r="CZ686" i="1"/>
  <c r="CZ694" i="1"/>
  <c r="CZ702" i="1"/>
  <c r="CZ710" i="1"/>
  <c r="CZ718" i="1"/>
  <c r="CZ726" i="1"/>
  <c r="CZ734" i="1"/>
  <c r="CZ742" i="1"/>
  <c r="CZ750" i="1"/>
  <c r="CZ758" i="1"/>
  <c r="CZ766" i="1"/>
  <c r="CZ774" i="1"/>
  <c r="CZ782" i="1"/>
  <c r="CZ790" i="1"/>
  <c r="CZ798" i="1"/>
  <c r="CZ806" i="1"/>
  <c r="AE388" i="1"/>
  <c r="AE252" i="1"/>
  <c r="AL201" i="1"/>
  <c r="AE316" i="1"/>
  <c r="AL474" i="1"/>
  <c r="AL354" i="1"/>
  <c r="AE48" i="1"/>
  <c r="AE56" i="1"/>
  <c r="AE172" i="1"/>
  <c r="AE138" i="1"/>
  <c r="AL13" i="1"/>
  <c r="AE642" i="1"/>
  <c r="AE354" i="1"/>
  <c r="AL95" i="1"/>
  <c r="AE179" i="1"/>
  <c r="AL195" i="1"/>
  <c r="J3" i="1"/>
  <c r="AE88" i="1"/>
  <c r="AE64" i="1"/>
  <c r="AL105" i="1"/>
  <c r="AE120" i="1"/>
  <c r="AE234" i="1"/>
  <c r="AE180" i="1"/>
  <c r="AE162" i="1"/>
  <c r="AL65" i="1"/>
  <c r="AE744" i="1"/>
  <c r="AE474" i="1"/>
  <c r="AL255" i="1"/>
  <c r="AE368" i="1"/>
  <c r="AE373" i="1"/>
  <c r="AL378" i="1"/>
  <c r="AE126" i="1"/>
  <c r="AE52" i="1"/>
  <c r="AE42" i="1"/>
  <c r="AE76" i="1"/>
  <c r="AE742" i="1"/>
  <c r="AE95" i="1"/>
  <c r="AE32" i="1"/>
  <c r="AL41" i="1"/>
  <c r="AE214" i="1"/>
  <c r="AE250" i="1"/>
  <c r="AE654" i="1"/>
  <c r="AE208" i="1"/>
  <c r="AE110" i="1"/>
  <c r="AL137" i="1"/>
  <c r="AL266" i="1"/>
  <c r="AE34" i="1"/>
  <c r="AE284" i="1"/>
  <c r="AL687" i="1"/>
  <c r="AL410" i="1"/>
  <c r="AE608" i="1"/>
  <c r="AE31" i="1"/>
  <c r="AE670" i="1"/>
  <c r="AL472" i="1"/>
  <c r="AE378" i="1"/>
  <c r="AE482" i="1"/>
  <c r="AE614" i="1"/>
  <c r="AE774" i="1"/>
  <c r="AL135" i="1"/>
  <c r="AL372" i="1"/>
  <c r="AE39" i="1"/>
  <c r="AE117" i="1"/>
  <c r="AE203" i="1"/>
  <c r="AE384" i="1"/>
  <c r="AL16" i="1"/>
  <c r="AE334" i="1"/>
  <c r="AL628" i="1"/>
  <c r="AE425" i="1"/>
  <c r="AL66" i="1"/>
  <c r="AE46" i="1"/>
  <c r="AL49" i="1"/>
  <c r="AE200" i="1"/>
  <c r="AE54" i="1"/>
  <c r="AE128" i="1"/>
  <c r="AE492" i="1"/>
  <c r="AL442" i="1"/>
  <c r="AE452" i="1"/>
  <c r="AE396" i="1"/>
  <c r="AE86" i="1"/>
  <c r="AE648" i="1"/>
  <c r="AE108" i="1"/>
  <c r="AE228" i="1"/>
  <c r="AE82" i="1"/>
  <c r="AE202" i="1"/>
  <c r="AE476" i="1"/>
  <c r="AL225" i="1"/>
  <c r="AE436" i="1"/>
  <c r="AL89" i="1"/>
  <c r="AE306" i="1"/>
  <c r="AE418" i="1"/>
  <c r="AE530" i="1"/>
  <c r="AE672" i="1"/>
  <c r="AL31" i="1"/>
  <c r="AL199" i="1"/>
  <c r="AL436" i="1"/>
  <c r="AE61" i="1"/>
  <c r="AE147" i="1"/>
  <c r="AE211" i="1"/>
  <c r="AE464" i="1"/>
  <c r="AL141" i="1"/>
  <c r="AE470" i="1"/>
  <c r="AE241" i="1"/>
  <c r="AE521" i="1"/>
  <c r="AE577" i="1"/>
  <c r="AE142" i="1"/>
  <c r="AL177" i="1"/>
  <c r="AE236" i="1"/>
  <c r="AE578" i="1"/>
  <c r="AE144" i="1"/>
  <c r="AE552" i="1"/>
  <c r="AL681" i="1"/>
  <c r="AE706" i="1"/>
  <c r="AE460" i="1"/>
  <c r="AE134" i="1"/>
  <c r="AE674" i="1"/>
  <c r="AE132" i="1"/>
  <c r="AE260" i="1"/>
  <c r="AE98" i="1"/>
  <c r="AE210" i="1"/>
  <c r="AE584" i="1"/>
  <c r="AL257" i="1"/>
  <c r="AE468" i="1"/>
  <c r="AL185" i="1"/>
  <c r="AE314" i="1"/>
  <c r="AE434" i="1"/>
  <c r="AE544" i="1"/>
  <c r="AE698" i="1"/>
  <c r="AL87" i="1"/>
  <c r="AL215" i="1"/>
  <c r="AL685" i="1"/>
  <c r="AE93" i="1"/>
  <c r="AE157" i="1"/>
  <c r="AE240" i="1"/>
  <c r="AE600" i="1"/>
  <c r="AL189" i="1"/>
  <c r="AE746" i="1"/>
  <c r="AE369" i="1"/>
  <c r="AE716" i="1"/>
  <c r="AE601" i="1"/>
  <c r="AE302" i="1"/>
  <c r="AL35" i="1"/>
  <c r="AE293" i="1"/>
  <c r="AE491" i="1"/>
  <c r="AL604" i="1"/>
  <c r="AL562" i="1"/>
  <c r="AL39" i="1"/>
  <c r="AL159" i="1"/>
  <c r="AL276" i="1"/>
  <c r="AL807" i="1"/>
  <c r="AE71" i="1"/>
  <c r="AE125" i="1"/>
  <c r="AE181" i="1"/>
  <c r="AE288" i="1"/>
  <c r="AE496" i="1"/>
  <c r="AL29" i="1"/>
  <c r="AL542" i="1"/>
  <c r="AE534" i="1"/>
  <c r="AL211" i="1"/>
  <c r="AE317" i="1"/>
  <c r="AE445" i="1"/>
  <c r="AE772" i="1"/>
  <c r="AL198" i="1"/>
  <c r="AE14" i="1"/>
  <c r="AE174" i="1"/>
  <c r="AE516" i="1"/>
  <c r="AL330" i="1"/>
  <c r="AE104" i="1"/>
  <c r="AE268" i="1"/>
  <c r="AE30" i="1"/>
  <c r="AE16" i="1"/>
  <c r="AE80" i="1"/>
  <c r="AE176" i="1"/>
  <c r="AE300" i="1"/>
  <c r="AE622" i="1"/>
  <c r="AL233" i="1"/>
  <c r="AE40" i="1"/>
  <c r="AE158" i="1"/>
  <c r="AL113" i="1"/>
  <c r="AE152" i="1"/>
  <c r="AE680" i="1"/>
  <c r="AL12" i="1"/>
  <c r="AE150" i="1"/>
  <c r="AE292" i="1"/>
  <c r="AL145" i="1"/>
  <c r="AE60" i="1"/>
  <c r="AE140" i="1"/>
  <c r="AE204" i="1"/>
  <c r="AE372" i="1"/>
  <c r="AE50" i="1"/>
  <c r="AE114" i="1"/>
  <c r="AE170" i="1"/>
  <c r="AE226" i="1"/>
  <c r="AE412" i="1"/>
  <c r="AE610" i="1"/>
  <c r="AL97" i="1"/>
  <c r="AL426" i="1"/>
  <c r="AE116" i="1"/>
  <c r="AE500" i="1"/>
  <c r="AL15" i="1"/>
  <c r="AL217" i="1"/>
  <c r="AL725" i="1"/>
  <c r="AE338" i="1"/>
  <c r="AE386" i="1"/>
  <c r="AE442" i="1"/>
  <c r="AE506" i="1"/>
  <c r="AE570" i="1"/>
  <c r="AE634" i="1"/>
  <c r="AE710" i="1"/>
  <c r="AE794" i="1"/>
  <c r="AL55" i="1"/>
  <c r="AL119" i="1"/>
  <c r="AL167" i="1"/>
  <c r="AL223" i="1"/>
  <c r="AL324" i="1"/>
  <c r="AL452" i="1"/>
  <c r="AE19" i="1"/>
  <c r="AE51" i="1"/>
  <c r="AE75" i="1"/>
  <c r="AE103" i="1"/>
  <c r="AE135" i="1"/>
  <c r="AE159" i="1"/>
  <c r="AE189" i="1"/>
  <c r="AE221" i="1"/>
  <c r="AE296" i="1"/>
  <c r="AE416" i="1"/>
  <c r="AE542" i="1"/>
  <c r="AE690" i="1"/>
  <c r="AL69" i="1"/>
  <c r="AL237" i="1"/>
  <c r="AL574" i="1"/>
  <c r="AE390" i="1"/>
  <c r="AE656" i="1"/>
  <c r="AL67" i="1"/>
  <c r="AL316" i="1"/>
  <c r="AE265" i="1"/>
  <c r="AE321" i="1"/>
  <c r="AE393" i="1"/>
  <c r="AE467" i="1"/>
  <c r="AE523" i="1"/>
  <c r="AL312" i="1"/>
  <c r="AL34" i="1"/>
  <c r="AL110" i="1"/>
  <c r="AL342" i="1"/>
  <c r="AE701" i="1"/>
  <c r="AL431" i="1"/>
  <c r="AL100" i="1"/>
  <c r="AL252" i="1"/>
  <c r="AL307" i="1"/>
  <c r="AE20" i="1"/>
  <c r="AE206" i="1"/>
  <c r="AE776" i="1"/>
  <c r="AL458" i="1"/>
  <c r="AE136" i="1"/>
  <c r="AE524" i="1"/>
  <c r="AE36" i="1"/>
  <c r="AE22" i="1"/>
  <c r="AE112" i="1"/>
  <c r="AE192" i="1"/>
  <c r="AE364" i="1"/>
  <c r="AE808" i="1"/>
  <c r="AL314" i="1"/>
  <c r="AE78" i="1"/>
  <c r="AE324" i="1"/>
  <c r="AE44" i="1"/>
  <c r="AE184" i="1"/>
  <c r="AL73" i="1"/>
  <c r="AE70" i="1"/>
  <c r="AE166" i="1"/>
  <c r="AE420" i="1"/>
  <c r="AL209" i="1"/>
  <c r="AE84" i="1"/>
  <c r="AE164" i="1"/>
  <c r="AE212" i="1"/>
  <c r="AE74" i="1"/>
  <c r="AE130" i="1"/>
  <c r="AE178" i="1"/>
  <c r="AE258" i="1"/>
  <c r="AE444" i="1"/>
  <c r="AE712" i="1"/>
  <c r="AL193" i="1"/>
  <c r="AL490" i="1"/>
  <c r="AE308" i="1"/>
  <c r="AE616" i="1"/>
  <c r="AL57" i="1"/>
  <c r="AL249" i="1"/>
  <c r="AE290" i="1"/>
  <c r="AE346" i="1"/>
  <c r="AE402" i="1"/>
  <c r="AE466" i="1"/>
  <c r="AE514" i="1"/>
  <c r="AE576" i="1"/>
  <c r="AE666" i="1"/>
  <c r="AE736" i="1"/>
  <c r="AE800" i="1"/>
  <c r="AL71" i="1"/>
  <c r="AL127" i="1"/>
  <c r="AL183" i="1"/>
  <c r="AL247" i="1"/>
  <c r="AL340" i="1"/>
  <c r="AL516" i="1"/>
  <c r="AE29" i="1"/>
  <c r="AE53" i="1"/>
  <c r="AE83" i="1"/>
  <c r="AE115" i="1"/>
  <c r="AE139" i="1"/>
  <c r="AE167" i="1"/>
  <c r="AE199" i="1"/>
  <c r="AE223" i="1"/>
  <c r="AE328" i="1"/>
  <c r="AE456" i="1"/>
  <c r="AE562" i="1"/>
  <c r="AE734" i="1"/>
  <c r="AL125" i="1"/>
  <c r="AL253" i="1"/>
  <c r="AE238" i="1"/>
  <c r="AE462" i="1"/>
  <c r="AE662" i="1"/>
  <c r="AL123" i="1"/>
  <c r="AL596" i="1"/>
  <c r="AE275" i="1"/>
  <c r="AE339" i="1"/>
  <c r="AE417" i="1"/>
  <c r="AE475" i="1"/>
  <c r="AE588" i="1"/>
  <c r="AL440" i="1"/>
  <c r="AL44" i="1"/>
  <c r="AL156" i="1"/>
  <c r="AL757" i="1"/>
  <c r="AE707" i="1"/>
  <c r="AL701" i="1"/>
  <c r="AE198" i="1"/>
  <c r="AE356" i="1"/>
  <c r="AL17" i="1"/>
  <c r="AL526" i="1"/>
  <c r="AE100" i="1"/>
  <c r="AE148" i="1"/>
  <c r="AE196" i="1"/>
  <c r="AE244" i="1"/>
  <c r="AE18" i="1"/>
  <c r="AE66" i="1"/>
  <c r="AE106" i="1"/>
  <c r="AE146" i="1"/>
  <c r="AE194" i="1"/>
  <c r="AE242" i="1"/>
  <c r="AE348" i="1"/>
  <c r="AE558" i="1"/>
  <c r="AE738" i="1"/>
  <c r="AL129" i="1"/>
  <c r="AL362" i="1"/>
  <c r="AL809" i="1"/>
  <c r="AE340" i="1"/>
  <c r="AE590" i="1"/>
  <c r="AE770" i="1"/>
  <c r="AL121" i="1"/>
  <c r="AL346" i="1"/>
  <c r="AE282" i="1"/>
  <c r="AE322" i="1"/>
  <c r="AE370" i="1"/>
  <c r="AE410" i="1"/>
  <c r="AE450" i="1"/>
  <c r="AE498" i="1"/>
  <c r="AE538" i="1"/>
  <c r="AE582" i="1"/>
  <c r="AE646" i="1"/>
  <c r="AE704" i="1"/>
  <c r="AE762" i="1"/>
  <c r="AL23" i="1"/>
  <c r="AL63" i="1"/>
  <c r="AL103" i="1"/>
  <c r="AL151" i="1"/>
  <c r="AL191" i="1"/>
  <c r="AL231" i="1"/>
  <c r="AL308" i="1"/>
  <c r="AL388" i="1"/>
  <c r="AL548" i="1"/>
  <c r="AE21" i="1"/>
  <c r="AE43" i="1"/>
  <c r="AE63" i="1"/>
  <c r="AE85" i="1"/>
  <c r="AE107" i="1"/>
  <c r="AE127" i="1"/>
  <c r="AE149" i="1"/>
  <c r="AE171" i="1"/>
  <c r="AE191" i="1"/>
  <c r="AE213" i="1"/>
  <c r="AE256" i="1"/>
  <c r="AE336" i="1"/>
  <c r="AE424" i="1"/>
  <c r="AE512" i="1"/>
  <c r="AE606" i="1"/>
  <c r="AE766" i="1"/>
  <c r="AL77" i="1"/>
  <c r="AL197" i="1"/>
  <c r="AL418" i="1"/>
  <c r="AE246" i="1"/>
  <c r="AE406" i="1"/>
  <c r="AE566" i="1"/>
  <c r="AE778" i="1"/>
  <c r="AL131" i="1"/>
  <c r="AL380" i="1"/>
  <c r="AE245" i="1"/>
  <c r="AE297" i="1"/>
  <c r="AE349" i="1"/>
  <c r="AE395" i="1"/>
  <c r="AE449" i="1"/>
  <c r="AE501" i="1"/>
  <c r="AE636" i="1"/>
  <c r="AL336" i="1"/>
  <c r="AL713" i="1"/>
  <c r="AL70" i="1"/>
  <c r="AL184" i="1"/>
  <c r="AL390" i="1"/>
  <c r="AE659" i="1"/>
  <c r="AL291" i="1"/>
  <c r="AL561" i="1"/>
  <c r="AL144" i="1"/>
  <c r="AL230" i="1"/>
  <c r="AL653" i="1"/>
  <c r="AE637" i="1"/>
  <c r="AE773" i="1"/>
  <c r="AL393" i="1"/>
  <c r="AL468" i="1"/>
  <c r="AL612" i="1"/>
  <c r="AE13" i="1"/>
  <c r="AE23" i="1"/>
  <c r="AE35" i="1"/>
  <c r="AE45" i="1"/>
  <c r="AE55" i="1"/>
  <c r="AE67" i="1"/>
  <c r="AE77" i="1"/>
  <c r="AE87" i="1"/>
  <c r="AE99" i="1"/>
  <c r="AE109" i="1"/>
  <c r="AE119" i="1"/>
  <c r="AE131" i="1"/>
  <c r="AE141" i="1"/>
  <c r="AE151" i="1"/>
  <c r="AE163" i="1"/>
  <c r="AE173" i="1"/>
  <c r="AE183" i="1"/>
  <c r="AE195" i="1"/>
  <c r="AE205" i="1"/>
  <c r="AE215" i="1"/>
  <c r="AE227" i="1"/>
  <c r="AE264" i="1"/>
  <c r="AE304" i="1"/>
  <c r="AE352" i="1"/>
  <c r="AE392" i="1"/>
  <c r="AE432" i="1"/>
  <c r="AE480" i="1"/>
  <c r="AE520" i="1"/>
  <c r="AE568" i="1"/>
  <c r="AE632" i="1"/>
  <c r="AE722" i="1"/>
  <c r="AE786" i="1"/>
  <c r="AL37" i="1"/>
  <c r="AL101" i="1"/>
  <c r="AL157" i="1"/>
  <c r="AL205" i="1"/>
  <c r="AL290" i="1"/>
  <c r="AL434" i="1"/>
  <c r="AL661" i="1"/>
  <c r="AE278" i="1"/>
  <c r="AE342" i="1"/>
  <c r="AE422" i="1"/>
  <c r="AE502" i="1"/>
  <c r="AE598" i="1"/>
  <c r="AE688" i="1"/>
  <c r="AE790" i="1"/>
  <c r="AL83" i="1"/>
  <c r="AL155" i="1"/>
  <c r="AL251" i="1"/>
  <c r="AL428" i="1"/>
  <c r="AL743" i="1"/>
  <c r="AE253" i="1"/>
  <c r="AE277" i="1"/>
  <c r="AE305" i="1"/>
  <c r="AE331" i="1"/>
  <c r="AE353" i="1"/>
  <c r="AE379" i="1"/>
  <c r="AE405" i="1"/>
  <c r="AE433" i="1"/>
  <c r="AE453" i="1"/>
  <c r="AE481" i="1"/>
  <c r="AE507" i="1"/>
  <c r="AE531" i="1"/>
  <c r="AE652" i="1"/>
  <c r="AE804" i="1"/>
  <c r="AL376" i="1"/>
  <c r="AL540" i="1"/>
  <c r="AL783" i="1"/>
  <c r="AL46" i="1"/>
  <c r="AL86" i="1"/>
  <c r="AL124" i="1"/>
  <c r="AL160" i="1"/>
  <c r="AL214" i="1"/>
  <c r="AL256" i="1"/>
  <c r="AL454" i="1"/>
  <c r="AE557" i="1"/>
  <c r="AE605" i="1"/>
  <c r="AE661" i="1"/>
  <c r="AE733" i="1"/>
  <c r="AL594" i="1"/>
  <c r="AL345" i="1"/>
  <c r="AL503" i="1"/>
  <c r="AL581" i="1"/>
  <c r="AL404" i="1"/>
  <c r="AL500" i="1"/>
  <c r="AL679" i="1"/>
  <c r="AE15" i="1"/>
  <c r="AE27" i="1"/>
  <c r="AE37" i="1"/>
  <c r="AE47" i="1"/>
  <c r="AE59" i="1"/>
  <c r="AE69" i="1"/>
  <c r="AE79" i="1"/>
  <c r="AE91" i="1"/>
  <c r="AE101" i="1"/>
  <c r="AE111" i="1"/>
  <c r="AE123" i="1"/>
  <c r="AE133" i="1"/>
  <c r="AE143" i="1"/>
  <c r="AE155" i="1"/>
  <c r="AE165" i="1"/>
  <c r="AE175" i="1"/>
  <c r="AE187" i="1"/>
  <c r="AE197" i="1"/>
  <c r="AE207" i="1"/>
  <c r="AE219" i="1"/>
  <c r="AE232" i="1"/>
  <c r="AE272" i="1"/>
  <c r="AE320" i="1"/>
  <c r="AE360" i="1"/>
  <c r="AE400" i="1"/>
  <c r="AE448" i="1"/>
  <c r="AE488" i="1"/>
  <c r="AE528" i="1"/>
  <c r="AE594" i="1"/>
  <c r="AE658" i="1"/>
  <c r="AE728" i="1"/>
  <c r="AE798" i="1"/>
  <c r="AL61" i="1"/>
  <c r="AL109" i="1"/>
  <c r="AL165" i="1"/>
  <c r="AL229" i="1"/>
  <c r="AL338" i="1"/>
  <c r="AL466" i="1"/>
  <c r="AL751" i="1"/>
  <c r="AE294" i="1"/>
  <c r="AE366" i="1"/>
  <c r="AE454" i="1"/>
  <c r="AE518" i="1"/>
  <c r="AE618" i="1"/>
  <c r="AE726" i="1"/>
  <c r="AL27" i="1"/>
  <c r="AL91" i="1"/>
  <c r="AL179" i="1"/>
  <c r="AL259" i="1"/>
  <c r="AL476" i="1"/>
  <c r="AE235" i="1"/>
  <c r="AE261" i="1"/>
  <c r="AE283" i="1"/>
  <c r="AE309" i="1"/>
  <c r="AE337" i="1"/>
  <c r="AE361" i="1"/>
  <c r="AE389" i="1"/>
  <c r="AE411" i="1"/>
  <c r="AE435" i="1"/>
  <c r="AE465" i="1"/>
  <c r="AE489" i="1"/>
  <c r="AE509" i="1"/>
  <c r="AE572" i="1"/>
  <c r="AE700" i="1"/>
  <c r="AE812" i="1"/>
  <c r="AL416" i="1"/>
  <c r="AL572" i="1"/>
  <c r="AL22" i="1"/>
  <c r="AL60" i="1"/>
  <c r="AL90" i="1"/>
  <c r="AL128" i="1"/>
  <c r="AL182" i="1"/>
  <c r="AL224" i="1"/>
  <c r="AL260" i="1"/>
  <c r="AL518" i="1"/>
  <c r="AE563" i="1"/>
  <c r="AE621" i="1"/>
  <c r="AE691" i="1"/>
  <c r="AE737" i="1"/>
  <c r="AL741" i="1"/>
  <c r="AL387" i="1"/>
  <c r="AL536" i="1"/>
  <c r="AL747" i="1"/>
  <c r="AE548" i="1"/>
  <c r="AE644" i="1"/>
  <c r="AE740" i="1"/>
  <c r="AL304" i="1"/>
  <c r="AL384" i="1"/>
  <c r="AL480" i="1"/>
  <c r="AL673" i="1"/>
  <c r="AL28" i="1"/>
  <c r="AL50" i="1"/>
  <c r="AL78" i="1"/>
  <c r="AL102" i="1"/>
  <c r="AL140" i="1"/>
  <c r="AL174" i="1"/>
  <c r="AL204" i="1"/>
  <c r="AL238" i="1"/>
  <c r="AL302" i="1"/>
  <c r="AL502" i="1"/>
  <c r="AE537" i="1"/>
  <c r="AE587" i="1"/>
  <c r="AE633" i="1"/>
  <c r="AE675" i="1"/>
  <c r="AE729" i="1"/>
  <c r="AE789" i="1"/>
  <c r="AL263" i="1"/>
  <c r="AL347" i="1"/>
  <c r="AL459" i="1"/>
  <c r="AL791" i="1"/>
  <c r="AL674" i="1"/>
  <c r="AE638" i="1"/>
  <c r="AE696" i="1"/>
  <c r="AE760" i="1"/>
  <c r="AL14" i="1"/>
  <c r="AL45" i="1"/>
  <c r="AL93" i="1"/>
  <c r="AL133" i="1"/>
  <c r="AL173" i="1"/>
  <c r="AL221" i="1"/>
  <c r="AL274" i="1"/>
  <c r="AL370" i="1"/>
  <c r="AL498" i="1"/>
  <c r="AL745" i="1"/>
  <c r="AE262" i="1"/>
  <c r="AE326" i="1"/>
  <c r="AE374" i="1"/>
  <c r="AE430" i="1"/>
  <c r="AE494" i="1"/>
  <c r="AE560" i="1"/>
  <c r="AE624" i="1"/>
  <c r="AE714" i="1"/>
  <c r="AE784" i="1"/>
  <c r="AL51" i="1"/>
  <c r="AL115" i="1"/>
  <c r="AL163" i="1"/>
  <c r="AL243" i="1"/>
  <c r="AL348" i="1"/>
  <c r="AL492" i="1"/>
  <c r="AE233" i="1"/>
  <c r="AE251" i="1"/>
  <c r="AE267" i="1"/>
  <c r="AE289" i="1"/>
  <c r="AE307" i="1"/>
  <c r="AE325" i="1"/>
  <c r="AE347" i="1"/>
  <c r="AE363" i="1"/>
  <c r="AE381" i="1"/>
  <c r="AE403" i="1"/>
  <c r="AE421" i="1"/>
  <c r="AE437" i="1"/>
  <c r="AE459" i="1"/>
  <c r="AE477" i="1"/>
  <c r="AE497" i="1"/>
  <c r="AE517" i="1"/>
  <c r="AE533" i="1"/>
  <c r="AE604" i="1"/>
  <c r="AE684" i="1"/>
  <c r="AE764" i="1"/>
  <c r="AL272" i="1"/>
  <c r="AL352" i="1"/>
  <c r="AL432" i="1"/>
  <c r="AL504" i="1"/>
  <c r="AL655" i="1"/>
  <c r="AL18" i="1"/>
  <c r="AL36" i="1"/>
  <c r="AL58" i="1"/>
  <c r="AL76" i="1"/>
  <c r="AL92" i="1"/>
  <c r="AL118" i="1"/>
  <c r="AL142" i="1"/>
  <c r="AL166" i="1"/>
  <c r="AL196" i="1"/>
  <c r="AL216" i="1"/>
  <c r="AL240" i="1"/>
  <c r="AL294" i="1"/>
  <c r="AL422" i="1"/>
  <c r="AL550" i="1"/>
  <c r="AE547" i="1"/>
  <c r="AE579" i="1"/>
  <c r="AE617" i="1"/>
  <c r="AE651" i="1"/>
  <c r="AE681" i="1"/>
  <c r="AE715" i="1"/>
  <c r="AE751" i="1"/>
  <c r="AE801" i="1"/>
  <c r="AL618" i="1"/>
  <c r="AL273" i="1"/>
  <c r="AL319" i="1"/>
  <c r="AL361" i="1"/>
  <c r="AL419" i="1"/>
  <c r="AL471" i="1"/>
  <c r="AL560" i="1"/>
  <c r="AL537" i="1"/>
  <c r="AL613" i="1"/>
  <c r="AL690" i="1"/>
  <c r="AE761" i="1"/>
  <c r="AE805" i="1"/>
  <c r="AL709" i="1"/>
  <c r="AL287" i="1"/>
  <c r="AL323" i="1"/>
  <c r="AL377" i="1"/>
  <c r="AL427" i="1"/>
  <c r="AL483" i="1"/>
  <c r="AL689" i="1"/>
  <c r="AL539" i="1"/>
  <c r="AL623" i="1"/>
  <c r="AL219" i="1"/>
  <c r="AL300" i="1"/>
  <c r="AL412" i="1"/>
  <c r="AL508" i="1"/>
  <c r="AE229" i="1"/>
  <c r="AE243" i="1"/>
  <c r="AE257" i="1"/>
  <c r="AE273" i="1"/>
  <c r="AE285" i="1"/>
  <c r="AE299" i="1"/>
  <c r="AE315" i="1"/>
  <c r="AE329" i="1"/>
  <c r="AE341" i="1"/>
  <c r="AE357" i="1"/>
  <c r="AE371" i="1"/>
  <c r="AE385" i="1"/>
  <c r="AE401" i="1"/>
  <c r="AE413" i="1"/>
  <c r="AE427" i="1"/>
  <c r="AE443" i="1"/>
  <c r="AE457" i="1"/>
  <c r="AE469" i="1"/>
  <c r="AE485" i="1"/>
  <c r="AE499" i="1"/>
  <c r="AE513" i="1"/>
  <c r="AE529" i="1"/>
  <c r="AE556" i="1"/>
  <c r="AE612" i="1"/>
  <c r="AE676" i="1"/>
  <c r="AE732" i="1"/>
  <c r="AE780" i="1"/>
  <c r="AL288" i="1"/>
  <c r="AL344" i="1"/>
  <c r="AL400" i="1"/>
  <c r="AL464" i="1"/>
  <c r="AL512" i="1"/>
  <c r="AL620" i="1"/>
  <c r="AL777" i="1"/>
  <c r="AL26" i="1"/>
  <c r="AL38" i="1"/>
  <c r="AL54" i="1"/>
  <c r="AL68" i="1"/>
  <c r="AL82" i="1"/>
  <c r="AL98" i="1"/>
  <c r="AL112" i="1"/>
  <c r="AL132" i="1"/>
  <c r="AL152" i="1"/>
  <c r="AL172" i="1"/>
  <c r="AL188" i="1"/>
  <c r="AL208" i="1"/>
  <c r="AL228" i="1"/>
  <c r="AL246" i="1"/>
  <c r="AL286" i="1"/>
  <c r="AL366" i="1"/>
  <c r="AL462" i="1"/>
  <c r="AL647" i="1"/>
  <c r="AE545" i="1"/>
  <c r="AE565" i="1"/>
  <c r="AE595" i="1"/>
  <c r="AE619" i="1"/>
  <c r="AE643" i="1"/>
  <c r="AE673" i="1"/>
  <c r="AE693" i="1"/>
  <c r="AE717" i="1"/>
  <c r="AE749" i="1"/>
  <c r="AE781" i="1"/>
  <c r="AE809" i="1"/>
  <c r="AL665" i="1"/>
  <c r="AL265" i="1"/>
  <c r="AL303" i="1"/>
  <c r="AL337" i="1"/>
  <c r="AL367" i="1"/>
  <c r="AL403" i="1"/>
  <c r="AL449" i="1"/>
  <c r="AL499" i="1"/>
  <c r="AL592" i="1"/>
  <c r="AL523" i="1"/>
  <c r="AL577" i="1"/>
  <c r="AL651" i="1"/>
  <c r="F3" i="1"/>
  <c r="AE62" i="1"/>
  <c r="AE222" i="1"/>
  <c r="AE546" i="1"/>
  <c r="AL241" i="1"/>
  <c r="AE38" i="1"/>
  <c r="AE168" i="1"/>
  <c r="AE332" i="1"/>
  <c r="AE24" i="1"/>
  <c r="AE102" i="1"/>
  <c r="AE28" i="1"/>
  <c r="AE96" i="1"/>
  <c r="AE160" i="1"/>
  <c r="AE224" i="1"/>
  <c r="AE428" i="1"/>
  <c r="AE782" i="1"/>
  <c r="AL169" i="1"/>
  <c r="AL622" i="1"/>
  <c r="AE94" i="1"/>
  <c r="AE190" i="1"/>
  <c r="AE802" i="1"/>
  <c r="AE72" i="1"/>
  <c r="AE216" i="1"/>
  <c r="AE750" i="1"/>
  <c r="AL506" i="1"/>
  <c r="AE118" i="1"/>
  <c r="AE182" i="1"/>
  <c r="AE266" i="1"/>
  <c r="AE484" i="1"/>
  <c r="AL81" i="1"/>
  <c r="AL394" i="1"/>
  <c r="AE68" i="1"/>
  <c r="AE124" i="1"/>
  <c r="AE156" i="1"/>
  <c r="AE188" i="1"/>
  <c r="AE220" i="1"/>
  <c r="AE276" i="1"/>
  <c r="AE26" i="1"/>
  <c r="AE58" i="1"/>
  <c r="AE90" i="1"/>
  <c r="AE122" i="1"/>
  <c r="AE154" i="1"/>
  <c r="AE186" i="1"/>
  <c r="AE218" i="1"/>
  <c r="AE274" i="1"/>
  <c r="AE380" i="1"/>
  <c r="AE508" i="1"/>
  <c r="AE686" i="1"/>
  <c r="AL33" i="1"/>
  <c r="AL161" i="1"/>
  <c r="AL298" i="1"/>
  <c r="AL590" i="1"/>
  <c r="AE92" i="1"/>
  <c r="AE404" i="1"/>
  <c r="AE532" i="1"/>
  <c r="AE718" i="1"/>
  <c r="AL25" i="1"/>
  <c r="AL153" i="1"/>
  <c r="AL282" i="1"/>
  <c r="AL558" i="1"/>
  <c r="AE298" i="1"/>
  <c r="AE330" i="1"/>
  <c r="AE362" i="1"/>
  <c r="AE394" i="1"/>
  <c r="AE426" i="1"/>
  <c r="AE458" i="1"/>
  <c r="AE490" i="1"/>
  <c r="AE522" i="1"/>
  <c r="AE550" i="1"/>
  <c r="AE602" i="1"/>
  <c r="AE640" i="1"/>
  <c r="AE678" i="1"/>
  <c r="AE730" i="1"/>
  <c r="AE768" i="1"/>
  <c r="AE806" i="1"/>
  <c r="AL47" i="1"/>
  <c r="AL79" i="1"/>
  <c r="AL111" i="1"/>
  <c r="AL143" i="1"/>
  <c r="AL175" i="1"/>
  <c r="AL207" i="1"/>
  <c r="AL239" i="1"/>
  <c r="AL292" i="1"/>
  <c r="AL356" i="1"/>
  <c r="AL420" i="1"/>
  <c r="AL484" i="1"/>
  <c r="AL580" i="1"/>
  <c r="AL769" i="1"/>
  <c r="AE17" i="1"/>
  <c r="AE25" i="1"/>
  <c r="AE33" i="1"/>
  <c r="AE41" i="1"/>
  <c r="AE49" i="1"/>
  <c r="AE57" i="1"/>
  <c r="AE65" i="1"/>
  <c r="AE73" i="1"/>
  <c r="AE81" i="1"/>
  <c r="AE89" i="1"/>
  <c r="AE97" i="1"/>
  <c r="AE105" i="1"/>
  <c r="AE113" i="1"/>
  <c r="AE121" i="1"/>
  <c r="AE129" i="1"/>
  <c r="AE137" i="1"/>
  <c r="AE145" i="1"/>
  <c r="AE153" i="1"/>
  <c r="AE161" i="1"/>
  <c r="AE169" i="1"/>
  <c r="AE177" i="1"/>
  <c r="AE185" i="1"/>
  <c r="AE193" i="1"/>
  <c r="AE201" i="1"/>
  <c r="AE209" i="1"/>
  <c r="AE217" i="1"/>
  <c r="AE225" i="1"/>
  <c r="AE248" i="1"/>
  <c r="AE280" i="1"/>
  <c r="AE312" i="1"/>
  <c r="AE344" i="1"/>
  <c r="AE376" i="1"/>
  <c r="AE408" i="1"/>
  <c r="AE440" i="1"/>
  <c r="AE472" i="1"/>
  <c r="AE504" i="1"/>
  <c r="AE536" i="1"/>
  <c r="AE574" i="1"/>
  <c r="AE626" i="1"/>
  <c r="AE664" i="1"/>
  <c r="AE702" i="1"/>
  <c r="AE754" i="1"/>
  <c r="AE792" i="1"/>
  <c r="AL21" i="1"/>
  <c r="AL53" i="1"/>
  <c r="AL85" i="1"/>
  <c r="AL117" i="1"/>
  <c r="AL149" i="1"/>
  <c r="AL181" i="1"/>
  <c r="AL213" i="1"/>
  <c r="AL245" i="1"/>
  <c r="AL306" i="1"/>
  <c r="AL402" i="1"/>
  <c r="AL482" i="1"/>
  <c r="AL606" i="1"/>
  <c r="AE230" i="1"/>
  <c r="AE270" i="1"/>
  <c r="AE310" i="1"/>
  <c r="AE358" i="1"/>
  <c r="AE398" i="1"/>
  <c r="AE438" i="1"/>
  <c r="AE486" i="1"/>
  <c r="AE526" i="1"/>
  <c r="AE586" i="1"/>
  <c r="AE650" i="1"/>
  <c r="AE694" i="1"/>
  <c r="AE752" i="1"/>
  <c r="AL19" i="1"/>
  <c r="AL59" i="1"/>
  <c r="AL99" i="1"/>
  <c r="AL147" i="1"/>
  <c r="AL187" i="1"/>
  <c r="AL227" i="1"/>
  <c r="AL284" i="1"/>
  <c r="AL364" i="1"/>
  <c r="AL444" i="1"/>
  <c r="AL564" i="1"/>
  <c r="AL749" i="1"/>
  <c r="AE237" i="1"/>
  <c r="AE249" i="1"/>
  <c r="AE259" i="1"/>
  <c r="AE269" i="1"/>
  <c r="AE281" i="1"/>
  <c r="AE291" i="1"/>
  <c r="AE301" i="1"/>
  <c r="AE313" i="1"/>
  <c r="AE323" i="1"/>
  <c r="AE333" i="1"/>
  <c r="AE345" i="1"/>
  <c r="AE355" i="1"/>
  <c r="AE365" i="1"/>
  <c r="AE377" i="1"/>
  <c r="AE387" i="1"/>
  <c r="AE397" i="1"/>
  <c r="AE409" i="1"/>
  <c r="AE419" i="1"/>
  <c r="AE429" i="1"/>
  <c r="AE441" i="1"/>
  <c r="AE451" i="1"/>
  <c r="AE461" i="1"/>
  <c r="AE473" i="1"/>
  <c r="AE483" i="1"/>
  <c r="AE493" i="1"/>
  <c r="AE505" i="1"/>
  <c r="AE515" i="1"/>
  <c r="AE525" i="1"/>
  <c r="AE540" i="1"/>
  <c r="AE580" i="1"/>
  <c r="AE620" i="1"/>
  <c r="AE668" i="1"/>
  <c r="AE708" i="1"/>
  <c r="AE748" i="1"/>
  <c r="AE796" i="1"/>
  <c r="AL280" i="1"/>
  <c r="AL320" i="1"/>
  <c r="AL368" i="1"/>
  <c r="AL408" i="1"/>
  <c r="AL448" i="1"/>
  <c r="AL496" i="1"/>
  <c r="AL556" i="1"/>
  <c r="AL636" i="1"/>
  <c r="AL737" i="1"/>
  <c r="AL20" i="1"/>
  <c r="AL30" i="1"/>
  <c r="AL42" i="1"/>
  <c r="AL52" i="1"/>
  <c r="AL62" i="1"/>
  <c r="AL74" i="1"/>
  <c r="AL84" i="1"/>
  <c r="AL94" i="1"/>
  <c r="AL108" i="1"/>
  <c r="AL120" i="1"/>
  <c r="AL134" i="1"/>
  <c r="AL150" i="1"/>
  <c r="AL164" i="1"/>
  <c r="AL176" i="1"/>
  <c r="AL192" i="1"/>
  <c r="AL206" i="1"/>
  <c r="AL220" i="1"/>
  <c r="AL236" i="1"/>
  <c r="AL248" i="1"/>
  <c r="AL262" i="1"/>
  <c r="AL334" i="1"/>
  <c r="AL406" i="1"/>
  <c r="AL470" i="1"/>
  <c r="AL598" i="1"/>
  <c r="AL775" i="1"/>
  <c r="AE553" i="1"/>
  <c r="AE573" i="1"/>
  <c r="AE589" i="1"/>
  <c r="AE609" i="1"/>
  <c r="AE629" i="1"/>
  <c r="AE649" i="1"/>
  <c r="AE665" i="1"/>
  <c r="AE685" i="1"/>
  <c r="AE705" i="1"/>
  <c r="AE723" i="1"/>
  <c r="AE745" i="1"/>
  <c r="AE767" i="1"/>
  <c r="AE791" i="1"/>
  <c r="AL554" i="1"/>
  <c r="AL645" i="1"/>
  <c r="AL761" i="1"/>
  <c r="AL281" i="1"/>
  <c r="AL305" i="1"/>
  <c r="AL329" i="1"/>
  <c r="AL359" i="1"/>
  <c r="AL379" i="1"/>
  <c r="AL407" i="1"/>
  <c r="AL447" i="1"/>
  <c r="AL479" i="1"/>
  <c r="AL505" i="1"/>
  <c r="AL632" i="1"/>
  <c r="AL797" i="1"/>
  <c r="AL551" i="1"/>
  <c r="AL601" i="1"/>
  <c r="AL683" i="1"/>
  <c r="AL806" i="1"/>
  <c r="AL760" i="1"/>
  <c r="AL684" i="1"/>
  <c r="AL731" i="1"/>
  <c r="AL625" i="1"/>
  <c r="AL593" i="1"/>
  <c r="AL573" i="1"/>
  <c r="AL545" i="1"/>
  <c r="AL525" i="1"/>
  <c r="AL759" i="1"/>
  <c r="AL640" i="1"/>
  <c r="AL576" i="1"/>
  <c r="AL513" i="1"/>
  <c r="AL491" i="1"/>
  <c r="AL473" i="1"/>
  <c r="AL457" i="1"/>
  <c r="AL435" i="1"/>
  <c r="AL417" i="1"/>
  <c r="AL399" i="1"/>
  <c r="AL383" i="1"/>
  <c r="AL369" i="1"/>
  <c r="AL355" i="1"/>
  <c r="AL339" i="1"/>
  <c r="AL327" i="1"/>
  <c r="AL313" i="1"/>
  <c r="AL297" i="1"/>
  <c r="AL283" i="1"/>
  <c r="AL271" i="1"/>
  <c r="AL773" i="1"/>
  <c r="AL703" i="1"/>
  <c r="AL634" i="1"/>
  <c r="AL570" i="1"/>
  <c r="AL522" i="1"/>
  <c r="AE799" i="1"/>
  <c r="AE783" i="1"/>
  <c r="AE769" i="1"/>
  <c r="AE757" i="1"/>
  <c r="AE741" i="1"/>
  <c r="AE731" i="1"/>
  <c r="AE721" i="1"/>
  <c r="AE709" i="1"/>
  <c r="AE699" i="1"/>
  <c r="AE689" i="1"/>
  <c r="AE677" i="1"/>
  <c r="AE667" i="1"/>
  <c r="AE657" i="1"/>
  <c r="AE645" i="1"/>
  <c r="AE635" i="1"/>
  <c r="AE625" i="1"/>
  <c r="AE613" i="1"/>
  <c r="AE603" i="1"/>
  <c r="AE593" i="1"/>
  <c r="AE581" i="1"/>
  <c r="AE571" i="1"/>
  <c r="AE561" i="1"/>
  <c r="AE549" i="1"/>
  <c r="AE539" i="1"/>
  <c r="AL717" i="1"/>
  <c r="AL614" i="1"/>
  <c r="AL534" i="1"/>
  <c r="AL486" i="1"/>
  <c r="AL438" i="1"/>
  <c r="AL398" i="1"/>
  <c r="AL358" i="1"/>
  <c r="AL310" i="1"/>
  <c r="AL278" i="1"/>
  <c r="AL258" i="1"/>
  <c r="AL250" i="1"/>
  <c r="AL242" i="1"/>
  <c r="AL234" i="1"/>
  <c r="AL226" i="1"/>
  <c r="AL218" i="1"/>
  <c r="AL210" i="1"/>
  <c r="AL202" i="1"/>
  <c r="AL194" i="1"/>
  <c r="AL186" i="1"/>
  <c r="AL178" i="1"/>
  <c r="AL170" i="1"/>
  <c r="AL162" i="1"/>
  <c r="AL154" i="1"/>
  <c r="AL146" i="1"/>
  <c r="AL138" i="1"/>
  <c r="AL130" i="1"/>
  <c r="AL122" i="1"/>
  <c r="AL114" i="1"/>
  <c r="AL106" i="1"/>
  <c r="AL740" i="1"/>
  <c r="AL811" i="1"/>
  <c r="AL641" i="1"/>
  <c r="AL591" i="1"/>
  <c r="AL559" i="1"/>
  <c r="AL529" i="1"/>
  <c r="AL727" i="1"/>
  <c r="AL624" i="1"/>
  <c r="AL515" i="1"/>
  <c r="AL489" i="1"/>
  <c r="AL463" i="1"/>
  <c r="AL441" i="1"/>
  <c r="AL415" i="1"/>
  <c r="AL391" i="1"/>
  <c r="AL371" i="1"/>
  <c r="AL351" i="1"/>
  <c r="AL335" i="1"/>
  <c r="AL315" i="1"/>
  <c r="AL295" i="1"/>
  <c r="AL275" i="1"/>
  <c r="AL799" i="1"/>
  <c r="AL697" i="1"/>
  <c r="AL602" i="1"/>
  <c r="AL530" i="1"/>
  <c r="AE793" i="1"/>
  <c r="AE777" i="1"/>
  <c r="AE759" i="1"/>
  <c r="AE739" i="1"/>
  <c r="AE725" i="1"/>
  <c r="AE713" i="1"/>
  <c r="AE697" i="1"/>
  <c r="AE683" i="1"/>
  <c r="AE669" i="1"/>
  <c r="AE653" i="1"/>
  <c r="AE641" i="1"/>
  <c r="AE627" i="1"/>
  <c r="AE611" i="1"/>
  <c r="AE597" i="1"/>
  <c r="AE585" i="1"/>
  <c r="AE569" i="1"/>
  <c r="AE555" i="1"/>
  <c r="AE541" i="1"/>
  <c r="AL693" i="1"/>
  <c r="AL582" i="1"/>
  <c r="AL494" i="1"/>
  <c r="AL430" i="1"/>
  <c r="AL374" i="1"/>
  <c r="AL326" i="1"/>
  <c r="AL270" i="1"/>
  <c r="AL254" i="1"/>
  <c r="AL244" i="1"/>
  <c r="AL232" i="1"/>
  <c r="AL222" i="1"/>
  <c r="AL212" i="1"/>
  <c r="AL200" i="1"/>
  <c r="AL190" i="1"/>
  <c r="AL180" i="1"/>
  <c r="AL168" i="1"/>
  <c r="AL158" i="1"/>
  <c r="AL148" i="1"/>
  <c r="AL136" i="1"/>
  <c r="AL126" i="1"/>
  <c r="AL116" i="1"/>
  <c r="AL104" i="1"/>
  <c r="AL96" i="1"/>
  <c r="AL88" i="1"/>
  <c r="AL80" i="1"/>
  <c r="AL72" i="1"/>
  <c r="AL64" i="1"/>
  <c r="AL56" i="1"/>
  <c r="AL48" i="1"/>
  <c r="AL40" i="1"/>
  <c r="AL32" i="1"/>
  <c r="AL24" i="1"/>
  <c r="AL801" i="1"/>
  <c r="AL719" i="1"/>
  <c r="AL649" i="1"/>
  <c r="AL588" i="1"/>
  <c r="AL524" i="1"/>
  <c r="AL488" i="1"/>
  <c r="AL456" i="1"/>
  <c r="AL424" i="1"/>
  <c r="AL392" i="1"/>
  <c r="AL360" i="1"/>
  <c r="AL328" i="1"/>
  <c r="AL296" i="1"/>
  <c r="AL264" i="1"/>
  <c r="AE788" i="1"/>
  <c r="AE756" i="1"/>
  <c r="AE724" i="1"/>
  <c r="AE692" i="1"/>
  <c r="AE660" i="1"/>
  <c r="AE628" i="1"/>
  <c r="AE596" i="1"/>
  <c r="AE564" i="1"/>
  <c r="AE535" i="1"/>
  <c r="AE527" i="1"/>
  <c r="AE519" i="1"/>
  <c r="AE511" i="1"/>
  <c r="AE503" i="1"/>
  <c r="AE495" i="1"/>
  <c r="AE487" i="1"/>
  <c r="AE479" i="1"/>
  <c r="AE471" i="1"/>
  <c r="AE463" i="1"/>
  <c r="AE455" i="1"/>
  <c r="AE447" i="1"/>
  <c r="AE439" i="1"/>
  <c r="AE431" i="1"/>
  <c r="AE423" i="1"/>
  <c r="AE415" i="1"/>
  <c r="AE407" i="1"/>
  <c r="AE399" i="1"/>
  <c r="AE391" i="1"/>
  <c r="AE383" i="1"/>
  <c r="AE375" i="1"/>
  <c r="AE367" i="1"/>
  <c r="AE359" i="1"/>
  <c r="AE351" i="1"/>
  <c r="AE343" i="1"/>
  <c r="AE335" i="1"/>
  <c r="AE327" i="1"/>
  <c r="AE319" i="1"/>
  <c r="AE311" i="1"/>
  <c r="AE303" i="1"/>
  <c r="AE295" i="1"/>
  <c r="AE287" i="1"/>
  <c r="AE279" i="1"/>
  <c r="AE271" i="1"/>
  <c r="AE263" i="1"/>
  <c r="AE255" i="1"/>
  <c r="AE247" i="1"/>
  <c r="AE239" i="1"/>
  <c r="AE231" i="1"/>
  <c r="AL705" i="1"/>
  <c r="AL532" i="1"/>
  <c r="AL460" i="1"/>
  <c r="AL396" i="1"/>
  <c r="AL332" i="1"/>
  <c r="AL268" i="1"/>
  <c r="AL235" i="1"/>
  <c r="AL203" i="1"/>
  <c r="AL171" i="1"/>
  <c r="AL139" i="1"/>
  <c r="AL107" i="1"/>
  <c r="AL75" i="1"/>
  <c r="AL43" i="1"/>
  <c r="AE810" i="1"/>
  <c r="AE758" i="1"/>
  <c r="AE720" i="1"/>
  <c r="AE682" i="1"/>
  <c r="AE630" i="1"/>
  <c r="AE592" i="1"/>
  <c r="AE554" i="1"/>
  <c r="AE510" i="1"/>
  <c r="AE478" i="1"/>
  <c r="AE446" i="1"/>
  <c r="AE414" i="1"/>
  <c r="AE382" i="1"/>
  <c r="AE350" i="1"/>
  <c r="AE318" i="1"/>
  <c r="AE286" i="1"/>
  <c r="AE254" i="1"/>
  <c r="AL789" i="1"/>
  <c r="AL638" i="1"/>
  <c r="AL514" i="1"/>
  <c r="AL450" i="1"/>
  <c r="AL386" i="1"/>
  <c r="AL322" i="1"/>
  <c r="AL261" i="1"/>
  <c r="AL318" i="1"/>
  <c r="AL350" i="1"/>
  <c r="AL382" i="1"/>
  <c r="AL414" i="1"/>
  <c r="AL446" i="1"/>
  <c r="AL478" i="1"/>
  <c r="AL510" i="1"/>
  <c r="AL566" i="1"/>
  <c r="AL630" i="1"/>
  <c r="AL711" i="1"/>
  <c r="AL781" i="1"/>
  <c r="AE543" i="1"/>
  <c r="AE551" i="1"/>
  <c r="AE559" i="1"/>
  <c r="AE567" i="1"/>
  <c r="AE575" i="1"/>
  <c r="AE583" i="1"/>
  <c r="AE591" i="1"/>
  <c r="AE599" i="1"/>
  <c r="AE607" i="1"/>
  <c r="AE615" i="1"/>
  <c r="AE623" i="1"/>
  <c r="AE631" i="1"/>
  <c r="AE639" i="1"/>
  <c r="AE647" i="1"/>
  <c r="AE655" i="1"/>
  <c r="AE663" i="1"/>
  <c r="AE671" i="1"/>
  <c r="AE679" i="1"/>
  <c r="AE687" i="1"/>
  <c r="AE695" i="1"/>
  <c r="AE703" i="1"/>
  <c r="AE711" i="1"/>
  <c r="AE719" i="1"/>
  <c r="AE727" i="1"/>
  <c r="AE735" i="1"/>
  <c r="AE743" i="1"/>
  <c r="AE753" i="1"/>
  <c r="AE765" i="1"/>
  <c r="AE775" i="1"/>
  <c r="AE785" i="1"/>
  <c r="AE797" i="1"/>
  <c r="AE807" i="1"/>
  <c r="AL538" i="1"/>
  <c r="AL586" i="1"/>
  <c r="AL626" i="1"/>
  <c r="AL671" i="1"/>
  <c r="AL735" i="1"/>
  <c r="AL793" i="1"/>
  <c r="AL267" i="1"/>
  <c r="AL279" i="1"/>
  <c r="AL289" i="1"/>
  <c r="AL299" i="1"/>
  <c r="AL311" i="1"/>
  <c r="AL321" i="1"/>
  <c r="AL331" i="1"/>
  <c r="AL343" i="1"/>
  <c r="AL353" i="1"/>
  <c r="AL363" i="1"/>
  <c r="AL375" i="1"/>
  <c r="AL385" i="1"/>
  <c r="AL395" i="1"/>
  <c r="AL409" i="1"/>
  <c r="AL425" i="1"/>
  <c r="AL439" i="1"/>
  <c r="AL451" i="1"/>
  <c r="AL467" i="1"/>
  <c r="AL481" i="1"/>
  <c r="AL495" i="1"/>
  <c r="AL511" i="1"/>
  <c r="AL544" i="1"/>
  <c r="AL600" i="1"/>
  <c r="AL669" i="1"/>
  <c r="AL753" i="1"/>
  <c r="AL517" i="1"/>
  <c r="AL533" i="1"/>
  <c r="AL549" i="1"/>
  <c r="AL567" i="1"/>
  <c r="AL589" i="1"/>
  <c r="AL609" i="1"/>
  <c r="AL631" i="1"/>
  <c r="AL699" i="1"/>
  <c r="AL644" i="1"/>
  <c r="AL716" i="1"/>
  <c r="AL772" i="1"/>
  <c r="AL792" i="1"/>
  <c r="AL658" i="1"/>
  <c r="AL712" i="1"/>
  <c r="AL748" i="1"/>
  <c r="AL796" i="1"/>
  <c r="AL787" i="1"/>
  <c r="AL664" i="1"/>
  <c r="AL698" i="1"/>
  <c r="AL732" i="1"/>
  <c r="AL770" i="1"/>
  <c r="AL802" i="1"/>
  <c r="AL401" i="1"/>
  <c r="AL411" i="1"/>
  <c r="AL423" i="1"/>
  <c r="AL433" i="1"/>
  <c r="AL443" i="1"/>
  <c r="AL455" i="1"/>
  <c r="AL465" i="1"/>
  <c r="AL475" i="1"/>
  <c r="AL487" i="1"/>
  <c r="AL497" i="1"/>
  <c r="AL507" i="1"/>
  <c r="AL528" i="1"/>
  <c r="AL568" i="1"/>
  <c r="AL608" i="1"/>
  <c r="AL663" i="1"/>
  <c r="AL721" i="1"/>
  <c r="AL765" i="1"/>
  <c r="AL521" i="1"/>
  <c r="AL531" i="1"/>
  <c r="AL541" i="1"/>
  <c r="AL557" i="1"/>
  <c r="AL569" i="1"/>
  <c r="AL583" i="1"/>
  <c r="AL599" i="1"/>
  <c r="AL615" i="1"/>
  <c r="AL637" i="1"/>
  <c r="AL691" i="1"/>
  <c r="AL763" i="1"/>
  <c r="AL656" i="1"/>
  <c r="AL676" i="1"/>
  <c r="AL700" i="1"/>
  <c r="AL730" i="1"/>
  <c r="AL754" i="1"/>
  <c r="AL776" i="1"/>
  <c r="AL605" i="1"/>
  <c r="AL621" i="1"/>
  <c r="AL633" i="1"/>
  <c r="AL659" i="1"/>
  <c r="AL723" i="1"/>
  <c r="AL779" i="1"/>
  <c r="AL648" i="1"/>
  <c r="AL668" i="1"/>
  <c r="AL688" i="1"/>
  <c r="AL706" i="1"/>
  <c r="AL728" i="1"/>
  <c r="AL744" i="1"/>
  <c r="AL762" i="1"/>
  <c r="AL784" i="1"/>
  <c r="AL786" i="1"/>
  <c r="AL804" i="1"/>
  <c r="AE747" i="1"/>
  <c r="AE755" i="1"/>
  <c r="AE763" i="1"/>
  <c r="AE771" i="1"/>
  <c r="AE779" i="1"/>
  <c r="AE787" i="1"/>
  <c r="AE795" i="1"/>
  <c r="AE803" i="1"/>
  <c r="AE811" i="1"/>
  <c r="AL546" i="1"/>
  <c r="AL578" i="1"/>
  <c r="AL610" i="1"/>
  <c r="AL642" i="1"/>
  <c r="AL677" i="1"/>
  <c r="AL729" i="1"/>
  <c r="AL767" i="1"/>
  <c r="AL805" i="1"/>
  <c r="AL269" i="1"/>
  <c r="AL277" i="1"/>
  <c r="AL285" i="1"/>
  <c r="AL293" i="1"/>
  <c r="AL301" i="1"/>
  <c r="AL309" i="1"/>
  <c r="AL317" i="1"/>
  <c r="AL325" i="1"/>
  <c r="AL333" i="1"/>
  <c r="AL341" i="1"/>
  <c r="AL349" i="1"/>
  <c r="AL357" i="1"/>
  <c r="AL365" i="1"/>
  <c r="AL373" i="1"/>
  <c r="AL381" i="1"/>
  <c r="AL389" i="1"/>
  <c r="AL397" i="1"/>
  <c r="AL405" i="1"/>
  <c r="AL413" i="1"/>
  <c r="AL421" i="1"/>
  <c r="AL429" i="1"/>
  <c r="AL437" i="1"/>
  <c r="AL445" i="1"/>
  <c r="AL453" i="1"/>
  <c r="AL461" i="1"/>
  <c r="AL469" i="1"/>
  <c r="AL477" i="1"/>
  <c r="AL485" i="1"/>
  <c r="AL493" i="1"/>
  <c r="AL501" i="1"/>
  <c r="AL509" i="1"/>
  <c r="AL520" i="1"/>
  <c r="AL552" i="1"/>
  <c r="AL584" i="1"/>
  <c r="AL616" i="1"/>
  <c r="AL657" i="1"/>
  <c r="AL695" i="1"/>
  <c r="AL733" i="1"/>
  <c r="AL785" i="1"/>
  <c r="AL519" i="1"/>
  <c r="AL527" i="1"/>
  <c r="AL535" i="1"/>
  <c r="AL543" i="1"/>
  <c r="AL553" i="1"/>
  <c r="AL565" i="1"/>
  <c r="AL575" i="1"/>
  <c r="AL585" i="1"/>
  <c r="AL597" i="1"/>
  <c r="AL607" i="1"/>
  <c r="AL617" i="1"/>
  <c r="AL629" i="1"/>
  <c r="AL639" i="1"/>
  <c r="AL667" i="1"/>
  <c r="AL715" i="1"/>
  <c r="AL755" i="1"/>
  <c r="AL795" i="1"/>
  <c r="AL652" i="1"/>
  <c r="AL666" i="1"/>
  <c r="AL680" i="1"/>
  <c r="AL696" i="1"/>
  <c r="AL708" i="1"/>
  <c r="AL722" i="1"/>
  <c r="AL738" i="1"/>
  <c r="AL752" i="1"/>
  <c r="AL764" i="1"/>
  <c r="AL780" i="1"/>
  <c r="AL794" i="1"/>
  <c r="AL808" i="1"/>
  <c r="AL547" i="1"/>
  <c r="AL555" i="1"/>
  <c r="AL563" i="1"/>
  <c r="AL571" i="1"/>
  <c r="AL579" i="1"/>
  <c r="AL587" i="1"/>
  <c r="AL595" i="1"/>
  <c r="AL603" i="1"/>
  <c r="AL611" i="1"/>
  <c r="AL619" i="1"/>
  <c r="AL627" i="1"/>
  <c r="AL635" i="1"/>
  <c r="AL643" i="1"/>
  <c r="AL675" i="1"/>
  <c r="AL707" i="1"/>
  <c r="AL739" i="1"/>
  <c r="AL771" i="1"/>
  <c r="AL803" i="1"/>
  <c r="AL650" i="1"/>
  <c r="AL660" i="1"/>
  <c r="AL672" i="1"/>
  <c r="AL682" i="1"/>
  <c r="AL692" i="1"/>
  <c r="AL704" i="1"/>
  <c r="AL714" i="1"/>
  <c r="AL724" i="1"/>
  <c r="AL736" i="1"/>
  <c r="AL746" i="1"/>
  <c r="AL756" i="1"/>
  <c r="AL768" i="1"/>
  <c r="AL778" i="1"/>
  <c r="AL788" i="1"/>
  <c r="AL800" i="1"/>
  <c r="AL810" i="1"/>
  <c r="AL812" i="1"/>
  <c r="AL646" i="1"/>
  <c r="AL654" i="1"/>
  <c r="AL662" i="1"/>
  <c r="AL670" i="1"/>
  <c r="AL678" i="1"/>
  <c r="AL686" i="1"/>
  <c r="AL694" i="1"/>
  <c r="AL702" i="1"/>
  <c r="AL710" i="1"/>
  <c r="AL718" i="1"/>
  <c r="AL726" i="1"/>
  <c r="AL734" i="1"/>
  <c r="AL742" i="1"/>
  <c r="AL750" i="1"/>
  <c r="AL758" i="1"/>
  <c r="AL766" i="1"/>
  <c r="AL774" i="1"/>
  <c r="AL782" i="1"/>
  <c r="AL790" i="1"/>
  <c r="AL798" i="1"/>
  <c r="AR4" i="1" l="1"/>
  <c r="AS4" i="1"/>
  <c r="AS3" i="1"/>
  <c r="AR3" i="1"/>
  <c r="CZ11" i="1"/>
  <c r="G13" i="2"/>
  <c r="AF12" i="1"/>
  <c r="AX12" i="1"/>
  <c r="Z12" i="1"/>
  <c r="AV12" i="1"/>
  <c r="AS12" i="1"/>
  <c r="AI12" i="1"/>
  <c r="AB12" i="1"/>
  <c r="AF21" i="1"/>
  <c r="AX21" i="1"/>
  <c r="AB21" i="1"/>
  <c r="AU21" i="1"/>
  <c r="AM21" i="1"/>
  <c r="Z21" i="1"/>
  <c r="BT20" i="1"/>
  <c r="BS20" i="1" s="1"/>
  <c r="A20" i="1" s="1"/>
  <c r="AH21" i="1"/>
  <c r="AS21" i="1"/>
  <c r="AI21" i="1"/>
  <c r="AV21" i="1"/>
  <c r="Z38" i="1"/>
  <c r="AH38" i="1"/>
  <c r="AB38" i="1"/>
  <c r="AS38" i="1"/>
  <c r="AV38" i="1"/>
  <c r="AU38" i="1"/>
  <c r="AM38" i="1"/>
  <c r="AF38" i="1"/>
  <c r="BS37" i="1"/>
  <c r="A37" i="1" s="1"/>
  <c r="AX38" i="1"/>
  <c r="AI38" i="1"/>
  <c r="Z70" i="1"/>
  <c r="AH70" i="1"/>
  <c r="AB70" i="1"/>
  <c r="AS70" i="1"/>
  <c r="AV70" i="1"/>
  <c r="AU70" i="1"/>
  <c r="AM70" i="1"/>
  <c r="AF70" i="1"/>
  <c r="BT69" i="1"/>
  <c r="BS69" i="1" s="1"/>
  <c r="A69" i="1" s="1"/>
  <c r="AX70" i="1"/>
  <c r="AI70" i="1"/>
  <c r="AB93" i="1"/>
  <c r="BT92" i="1"/>
  <c r="BS92" i="1" s="1"/>
  <c r="A92" i="1" s="1"/>
  <c r="AH93" i="1"/>
  <c r="AF93" i="1"/>
  <c r="AX93" i="1"/>
  <c r="Z93" i="1"/>
  <c r="AV93" i="1"/>
  <c r="AM93" i="1"/>
  <c r="AU93" i="1"/>
  <c r="AI93" i="1"/>
  <c r="AS93" i="1"/>
  <c r="Z114" i="1"/>
  <c r="AI114" i="1"/>
  <c r="AB114" i="1"/>
  <c r="AS114" i="1"/>
  <c r="AV114" i="1"/>
  <c r="AU114" i="1"/>
  <c r="AM114" i="1"/>
  <c r="AF114" i="1"/>
  <c r="BT113" i="1"/>
  <c r="BS113" i="1" s="1"/>
  <c r="A113" i="1" s="1"/>
  <c r="AX114" i="1"/>
  <c r="AH114" i="1"/>
  <c r="Z140" i="1"/>
  <c r="AH140" i="1"/>
  <c r="AB140" i="1"/>
  <c r="AS140" i="1"/>
  <c r="AV140" i="1"/>
  <c r="AU140" i="1"/>
  <c r="AM140" i="1"/>
  <c r="AF140" i="1"/>
  <c r="BT139" i="1"/>
  <c r="BS139" i="1" s="1"/>
  <c r="A139" i="1" s="1"/>
  <c r="AI140" i="1"/>
  <c r="AX140" i="1"/>
  <c r="AF163" i="1"/>
  <c r="BT162" i="1"/>
  <c r="BS162" i="1" s="1"/>
  <c r="A162" i="1" s="1"/>
  <c r="AB163" i="1"/>
  <c r="Z163" i="1"/>
  <c r="AS163" i="1"/>
  <c r="AV163" i="1"/>
  <c r="AI163" i="1"/>
  <c r="AM163" i="1"/>
  <c r="AX163" i="1"/>
  <c r="AU163" i="1"/>
  <c r="AH163" i="1"/>
  <c r="Z182" i="1"/>
  <c r="AH182" i="1"/>
  <c r="AB182" i="1"/>
  <c r="AS182" i="1"/>
  <c r="AV182" i="1"/>
  <c r="AU182" i="1"/>
  <c r="AM182" i="1"/>
  <c r="AF182" i="1"/>
  <c r="BT181" i="1"/>
  <c r="BS181" i="1" s="1"/>
  <c r="A181" i="1" s="1"/>
  <c r="AX182" i="1"/>
  <c r="AI182" i="1"/>
  <c r="AM207" i="1"/>
  <c r="AS207" i="1"/>
  <c r="AU207" i="1"/>
  <c r="AV207" i="1"/>
  <c r="AB207" i="1"/>
  <c r="BT206" i="1"/>
  <c r="BS206" i="1" s="1"/>
  <c r="A206" i="1" s="1"/>
  <c r="AF207" i="1"/>
  <c r="AX207" i="1"/>
  <c r="AH207" i="1"/>
  <c r="AI207" i="1"/>
  <c r="Z207" i="1"/>
  <c r="AH229" i="1"/>
  <c r="AS229" i="1"/>
  <c r="AU229" i="1"/>
  <c r="AV229" i="1"/>
  <c r="AB229" i="1"/>
  <c r="BT228" i="1"/>
  <c r="BS228" i="1" s="1"/>
  <c r="A228" i="1" s="1"/>
  <c r="AF229" i="1"/>
  <c r="AX229" i="1"/>
  <c r="Z229" i="1"/>
  <c r="AM229" i="1"/>
  <c r="AI229" i="1"/>
  <c r="Z262" i="1"/>
  <c r="AH262" i="1"/>
  <c r="AB262" i="1"/>
  <c r="AS262" i="1"/>
  <c r="AV262" i="1"/>
  <c r="AU262" i="1"/>
  <c r="AM262" i="1"/>
  <c r="AF262" i="1"/>
  <c r="BT261" i="1"/>
  <c r="BS261" i="1" s="1"/>
  <c r="A261" i="1" s="1"/>
  <c r="AX262" i="1"/>
  <c r="AI262" i="1"/>
  <c r="AH285" i="1"/>
  <c r="AS285" i="1"/>
  <c r="AU285" i="1"/>
  <c r="AV285" i="1"/>
  <c r="AF285" i="1"/>
  <c r="BT284" i="1"/>
  <c r="BS284" i="1" s="1"/>
  <c r="A284" i="1" s="1"/>
  <c r="AB285" i="1"/>
  <c r="AX285" i="1"/>
  <c r="Z285" i="1"/>
  <c r="AM285" i="1"/>
  <c r="AI285" i="1"/>
  <c r="AH309" i="1"/>
  <c r="AS309" i="1"/>
  <c r="AU309" i="1"/>
  <c r="AV309" i="1"/>
  <c r="AB309" i="1"/>
  <c r="BT308" i="1"/>
  <c r="BS308" i="1" s="1"/>
  <c r="A308" i="1" s="1"/>
  <c r="AF309" i="1"/>
  <c r="AX309" i="1"/>
  <c r="Z309" i="1"/>
  <c r="AM309" i="1"/>
  <c r="AI309" i="1"/>
  <c r="AH333" i="1"/>
  <c r="AS333" i="1"/>
  <c r="AU333" i="1"/>
  <c r="AV333" i="1"/>
  <c r="AF333" i="1"/>
  <c r="BT332" i="1"/>
  <c r="BS332" i="1" s="1"/>
  <c r="A332" i="1" s="1"/>
  <c r="AB333" i="1"/>
  <c r="AX333" i="1"/>
  <c r="Z333" i="1"/>
  <c r="AM333" i="1"/>
  <c r="AI333" i="1"/>
  <c r="AH357" i="1"/>
  <c r="AS357" i="1"/>
  <c r="AU357" i="1"/>
  <c r="AV357" i="1"/>
  <c r="AB357" i="1"/>
  <c r="BT356" i="1"/>
  <c r="BS356" i="1" s="1"/>
  <c r="A356" i="1" s="1"/>
  <c r="Z357" i="1"/>
  <c r="AF357" i="1"/>
  <c r="AX357" i="1"/>
  <c r="AM357" i="1"/>
  <c r="AI357" i="1"/>
  <c r="AM375" i="1"/>
  <c r="AS375" i="1"/>
  <c r="AU375" i="1"/>
  <c r="AV375" i="1"/>
  <c r="AB375" i="1"/>
  <c r="BT374" i="1"/>
  <c r="BS374" i="1" s="1"/>
  <c r="A374" i="1" s="1"/>
  <c r="Z375" i="1"/>
  <c r="AF375" i="1"/>
  <c r="AX375" i="1"/>
  <c r="AI375" i="1"/>
  <c r="AH375" i="1"/>
  <c r="AM407" i="1"/>
  <c r="AS407" i="1"/>
  <c r="AU407" i="1"/>
  <c r="AV407" i="1"/>
  <c r="AB407" i="1"/>
  <c r="BT406" i="1"/>
  <c r="BS406" i="1" s="1"/>
  <c r="A406" i="1" s="1"/>
  <c r="Z407" i="1"/>
  <c r="AF407" i="1"/>
  <c r="AX407" i="1"/>
  <c r="AI407" i="1"/>
  <c r="AH407" i="1"/>
  <c r="AH429" i="1"/>
  <c r="AS429" i="1"/>
  <c r="AU429" i="1"/>
  <c r="AV429" i="1"/>
  <c r="AB429" i="1"/>
  <c r="BT428" i="1"/>
  <c r="BS428" i="1" s="1"/>
  <c r="A428" i="1" s="1"/>
  <c r="AF429" i="1"/>
  <c r="AX429" i="1"/>
  <c r="Z429" i="1"/>
  <c r="AM429" i="1"/>
  <c r="AI429" i="1"/>
  <c r="AM455" i="1"/>
  <c r="AS455" i="1"/>
  <c r="AU455" i="1"/>
  <c r="AV455" i="1"/>
  <c r="AB455" i="1"/>
  <c r="BT454" i="1"/>
  <c r="BS454" i="1" s="1"/>
  <c r="A454" i="1" s="1"/>
  <c r="AF455" i="1"/>
  <c r="AX455" i="1"/>
  <c r="AH455" i="1"/>
  <c r="Z455" i="1"/>
  <c r="AI455" i="1"/>
  <c r="AB481" i="1"/>
  <c r="AS481" i="1"/>
  <c r="AU481" i="1"/>
  <c r="AV481" i="1"/>
  <c r="AF481" i="1"/>
  <c r="BT480" i="1"/>
  <c r="BS480" i="1" s="1"/>
  <c r="A480" i="1" s="1"/>
  <c r="AH481" i="1"/>
  <c r="AX481" i="1"/>
  <c r="Z481" i="1"/>
  <c r="AM481" i="1"/>
  <c r="AI481" i="1"/>
  <c r="AF501" i="1"/>
  <c r="AI501" i="1"/>
  <c r="AX501" i="1"/>
  <c r="AM501" i="1"/>
  <c r="BT500" i="1"/>
  <c r="BS500" i="1" s="1"/>
  <c r="A500" i="1" s="1"/>
  <c r="AV501" i="1"/>
  <c r="AH501" i="1"/>
  <c r="AB501" i="1"/>
  <c r="AS501" i="1"/>
  <c r="AU501" i="1"/>
  <c r="Z501" i="1"/>
  <c r="AF526" i="1"/>
  <c r="AM526" i="1"/>
  <c r="AX526" i="1"/>
  <c r="AI526" i="1"/>
  <c r="AS526" i="1"/>
  <c r="Z526" i="1"/>
  <c r="AV526" i="1"/>
  <c r="AH526" i="1"/>
  <c r="BT525" i="1"/>
  <c r="BS525" i="1" s="1"/>
  <c r="A525" i="1" s="1"/>
  <c r="AB526" i="1"/>
  <c r="AU526" i="1"/>
  <c r="AF546" i="1"/>
  <c r="AM546" i="1"/>
  <c r="AX546" i="1"/>
  <c r="AB546" i="1"/>
  <c r="AS546" i="1"/>
  <c r="Z546" i="1"/>
  <c r="AV546" i="1"/>
  <c r="AH546" i="1"/>
  <c r="BT545" i="1"/>
  <c r="BS545" i="1" s="1"/>
  <c r="A545" i="1" s="1"/>
  <c r="AU546" i="1"/>
  <c r="AI546" i="1"/>
  <c r="AF569" i="1"/>
  <c r="BT568" i="1"/>
  <c r="BS568" i="1" s="1"/>
  <c r="A568" i="1" s="1"/>
  <c r="AM569" i="1"/>
  <c r="AI569" i="1"/>
  <c r="AX569" i="1"/>
  <c r="AB569" i="1"/>
  <c r="AU569" i="1"/>
  <c r="Z569" i="1"/>
  <c r="AS569" i="1"/>
  <c r="AV569" i="1"/>
  <c r="AH569" i="1"/>
  <c r="AF595" i="1"/>
  <c r="BT594" i="1"/>
  <c r="BS594" i="1" s="1"/>
  <c r="A594" i="1" s="1"/>
  <c r="AM595" i="1"/>
  <c r="AH595" i="1"/>
  <c r="AX595" i="1"/>
  <c r="AB595" i="1"/>
  <c r="AU595" i="1"/>
  <c r="Z595" i="1"/>
  <c r="AS595" i="1"/>
  <c r="AV595" i="1"/>
  <c r="AI595" i="1"/>
  <c r="AF617" i="1"/>
  <c r="BT616" i="1"/>
  <c r="BS616" i="1" s="1"/>
  <c r="A616" i="1" s="1"/>
  <c r="AM617" i="1"/>
  <c r="AI617" i="1"/>
  <c r="AX617" i="1"/>
  <c r="AB617" i="1"/>
  <c r="AU617" i="1"/>
  <c r="Z617" i="1"/>
  <c r="AS617" i="1"/>
  <c r="AV617" i="1"/>
  <c r="AH617" i="1"/>
  <c r="AF643" i="1"/>
  <c r="BT642" i="1"/>
  <c r="BS642" i="1" s="1"/>
  <c r="A642" i="1" s="1"/>
  <c r="AM643" i="1"/>
  <c r="AH643" i="1"/>
  <c r="AX643" i="1"/>
  <c r="AB643" i="1"/>
  <c r="AU643" i="1"/>
  <c r="Z643" i="1"/>
  <c r="AS643" i="1"/>
  <c r="AV643" i="1"/>
  <c r="AI643" i="1"/>
  <c r="AB665" i="1"/>
  <c r="BT664" i="1"/>
  <c r="BS664" i="1" s="1"/>
  <c r="A664" i="1" s="1"/>
  <c r="AF665" i="1"/>
  <c r="AI665" i="1"/>
  <c r="AX665" i="1"/>
  <c r="AH665" i="1"/>
  <c r="AU665" i="1"/>
  <c r="Z665" i="1"/>
  <c r="AS665" i="1"/>
  <c r="AV665" i="1"/>
  <c r="AM665" i="1"/>
  <c r="AF691" i="1"/>
  <c r="BT690" i="1"/>
  <c r="BS690" i="1" s="1"/>
  <c r="A690" i="1" s="1"/>
  <c r="AM691" i="1"/>
  <c r="AH691" i="1"/>
  <c r="AX691" i="1"/>
  <c r="AB691" i="1"/>
  <c r="AU691" i="1"/>
  <c r="Z691" i="1"/>
  <c r="AS691" i="1"/>
  <c r="AV691" i="1"/>
  <c r="AI691" i="1"/>
  <c r="AH713" i="1"/>
  <c r="AS713" i="1"/>
  <c r="AV713" i="1"/>
  <c r="AU713" i="1"/>
  <c r="AB713" i="1"/>
  <c r="BT712" i="1"/>
  <c r="BS712" i="1" s="1"/>
  <c r="A712" i="1" s="1"/>
  <c r="Z713" i="1"/>
  <c r="AI713" i="1"/>
  <c r="AF713" i="1"/>
  <c r="AM713" i="1"/>
  <c r="AX713" i="1"/>
  <c r="AF739" i="1"/>
  <c r="BT738" i="1"/>
  <c r="BS738" i="1" s="1"/>
  <c r="A738" i="1" s="1"/>
  <c r="Z739" i="1"/>
  <c r="AH739" i="1"/>
  <c r="AV739" i="1"/>
  <c r="AI739" i="1"/>
  <c r="AX739" i="1"/>
  <c r="AU739" i="1"/>
  <c r="AM739" i="1"/>
  <c r="AB739" i="1"/>
  <c r="AS739" i="1"/>
  <c r="AB770" i="1"/>
  <c r="BT769" i="1"/>
  <c r="BS769" i="1" s="1"/>
  <c r="A769" i="1" s="1"/>
  <c r="Z770" i="1"/>
  <c r="AM770" i="1"/>
  <c r="AU770" i="1"/>
  <c r="AI770" i="1"/>
  <c r="AX770" i="1"/>
  <c r="AV770" i="1"/>
  <c r="AS770" i="1"/>
  <c r="AF770" i="1"/>
  <c r="AH770" i="1"/>
  <c r="AF787" i="1"/>
  <c r="BT786" i="1"/>
  <c r="BS786" i="1" s="1"/>
  <c r="A786" i="1" s="1"/>
  <c r="Z787" i="1"/>
  <c r="AH787" i="1"/>
  <c r="AV787" i="1"/>
  <c r="AI787" i="1"/>
  <c r="AX787" i="1"/>
  <c r="AU787" i="1"/>
  <c r="AM787" i="1"/>
  <c r="AB787" i="1"/>
  <c r="AS787" i="1"/>
  <c r="AH812" i="1"/>
  <c r="AS812" i="1"/>
  <c r="AU812" i="1"/>
  <c r="AV812" i="1"/>
  <c r="AF812" i="1"/>
  <c r="BT811" i="1"/>
  <c r="BS811" i="1" s="1"/>
  <c r="A811" i="1" s="1"/>
  <c r="Z812" i="1"/>
  <c r="AM812" i="1"/>
  <c r="AI812" i="1"/>
  <c r="AX812" i="1"/>
  <c r="AB812" i="1"/>
  <c r="AF683" i="1"/>
  <c r="BT682" i="1"/>
  <c r="BS682" i="1" s="1"/>
  <c r="A682" i="1" s="1"/>
  <c r="AM683" i="1"/>
  <c r="AH683" i="1"/>
  <c r="AX683" i="1"/>
  <c r="AB683" i="1"/>
  <c r="AU683" i="1"/>
  <c r="Z683" i="1"/>
  <c r="AS683" i="1"/>
  <c r="AV683" i="1"/>
  <c r="AI683" i="1"/>
  <c r="AB762" i="1"/>
  <c r="BT761" i="1"/>
  <c r="BS761" i="1" s="1"/>
  <c r="A761" i="1" s="1"/>
  <c r="Z762" i="1"/>
  <c r="AM762" i="1"/>
  <c r="AU762" i="1"/>
  <c r="AI762" i="1"/>
  <c r="AX762" i="1"/>
  <c r="AV762" i="1"/>
  <c r="AS762" i="1"/>
  <c r="AH762" i="1"/>
  <c r="AF762" i="1"/>
  <c r="AM543" i="1"/>
  <c r="AF543" i="1"/>
  <c r="AH543" i="1"/>
  <c r="AX543" i="1"/>
  <c r="AB543" i="1"/>
  <c r="BT542" i="1"/>
  <c r="BS542" i="1" s="1"/>
  <c r="A542" i="1" s="1"/>
  <c r="AV543" i="1"/>
  <c r="Z543" i="1"/>
  <c r="AS543" i="1"/>
  <c r="AI543" i="1"/>
  <c r="AU543" i="1"/>
  <c r="AM447" i="1"/>
  <c r="AS447" i="1"/>
  <c r="AU447" i="1"/>
  <c r="AV447" i="1"/>
  <c r="AB447" i="1"/>
  <c r="BT446" i="1"/>
  <c r="BS446" i="1" s="1"/>
  <c r="A446" i="1" s="1"/>
  <c r="AF447" i="1"/>
  <c r="AX447" i="1"/>
  <c r="AH447" i="1"/>
  <c r="Z447" i="1"/>
  <c r="AI447" i="1"/>
  <c r="AM279" i="1"/>
  <c r="AS279" i="1"/>
  <c r="AU279" i="1"/>
  <c r="AV279" i="1"/>
  <c r="AB279" i="1"/>
  <c r="BT278" i="1"/>
  <c r="BS278" i="1" s="1"/>
  <c r="A278" i="1" s="1"/>
  <c r="AF279" i="1"/>
  <c r="AX279" i="1"/>
  <c r="AH279" i="1"/>
  <c r="Z279" i="1"/>
  <c r="AI279" i="1"/>
  <c r="AB71" i="1"/>
  <c r="BT70" i="1"/>
  <c r="BS70" i="1" s="1"/>
  <c r="A70" i="1" s="1"/>
  <c r="AM71" i="1"/>
  <c r="AI71" i="1"/>
  <c r="AU71" i="1"/>
  <c r="Z71" i="1"/>
  <c r="AV71" i="1"/>
  <c r="AF71" i="1"/>
  <c r="AH71" i="1"/>
  <c r="AS71" i="1"/>
  <c r="AX71" i="1"/>
  <c r="AF392" i="1"/>
  <c r="BT391" i="1"/>
  <c r="BS391" i="1" s="1"/>
  <c r="A391" i="1" s="1"/>
  <c r="AI392" i="1"/>
  <c r="AM392" i="1"/>
  <c r="AX392" i="1"/>
  <c r="AB392" i="1"/>
  <c r="AV392" i="1"/>
  <c r="Z392" i="1"/>
  <c r="AH392" i="1"/>
  <c r="AU392" i="1"/>
  <c r="AS392" i="1"/>
  <c r="Z144" i="1"/>
  <c r="AH144" i="1"/>
  <c r="AB144" i="1"/>
  <c r="AS144" i="1"/>
  <c r="AV144" i="1"/>
  <c r="AU144" i="1"/>
  <c r="AM144" i="1"/>
  <c r="AF144" i="1"/>
  <c r="BT143" i="1"/>
  <c r="BS143" i="1" s="1"/>
  <c r="A143" i="1" s="1"/>
  <c r="AX144" i="1"/>
  <c r="AI144" i="1"/>
  <c r="AF780" i="1"/>
  <c r="BT779" i="1"/>
  <c r="BS779" i="1" s="1"/>
  <c r="A779" i="1" s="1"/>
  <c r="Z780" i="1"/>
  <c r="AM780" i="1"/>
  <c r="AU780" i="1"/>
  <c r="AB780" i="1"/>
  <c r="AX780" i="1"/>
  <c r="AV780" i="1"/>
  <c r="AI780" i="1"/>
  <c r="AH780" i="1"/>
  <c r="AS780" i="1"/>
  <c r="AF692" i="1"/>
  <c r="BT691" i="1"/>
  <c r="BS691" i="1" s="1"/>
  <c r="A691" i="1" s="1"/>
  <c r="Z692" i="1"/>
  <c r="AM692" i="1"/>
  <c r="AV692" i="1"/>
  <c r="AB692" i="1"/>
  <c r="AX692" i="1"/>
  <c r="AU692" i="1"/>
  <c r="AI692" i="1"/>
  <c r="AH692" i="1"/>
  <c r="AS692" i="1"/>
  <c r="AF608" i="1"/>
  <c r="BT607" i="1"/>
  <c r="BS607" i="1" s="1"/>
  <c r="A607" i="1" s="1"/>
  <c r="AI608" i="1"/>
  <c r="AM608" i="1"/>
  <c r="AX608" i="1"/>
  <c r="AH608" i="1"/>
  <c r="AV608" i="1"/>
  <c r="Z608" i="1"/>
  <c r="AS608" i="1"/>
  <c r="AU608" i="1"/>
  <c r="AB608" i="1"/>
  <c r="AI520" i="1"/>
  <c r="AM520" i="1"/>
  <c r="AX520" i="1"/>
  <c r="AF520" i="1"/>
  <c r="AS520" i="1"/>
  <c r="Z520" i="1"/>
  <c r="AV520" i="1"/>
  <c r="AB520" i="1"/>
  <c r="AU520" i="1"/>
  <c r="AH520" i="1"/>
  <c r="BT519" i="1"/>
  <c r="BS519" i="1" s="1"/>
  <c r="A519" i="1" s="1"/>
  <c r="AI328" i="1"/>
  <c r="AM328" i="1"/>
  <c r="AX328" i="1"/>
  <c r="AH328" i="1"/>
  <c r="BT327" i="1"/>
  <c r="BS327" i="1" s="1"/>
  <c r="A327" i="1" s="1"/>
  <c r="AU328" i="1"/>
  <c r="AB328" i="1"/>
  <c r="AF328" i="1"/>
  <c r="Z328" i="1"/>
  <c r="AS328" i="1"/>
  <c r="AV328" i="1"/>
  <c r="Z152" i="1"/>
  <c r="AH152" i="1"/>
  <c r="AB152" i="1"/>
  <c r="AS152" i="1"/>
  <c r="AV152" i="1"/>
  <c r="AU152" i="1"/>
  <c r="AM152" i="1"/>
  <c r="AF152" i="1"/>
  <c r="BT151" i="1"/>
  <c r="BS151" i="1" s="1"/>
  <c r="A151" i="1" s="1"/>
  <c r="AX152" i="1"/>
  <c r="AI152" i="1"/>
  <c r="Z252" i="1"/>
  <c r="AH252" i="1"/>
  <c r="AB252" i="1"/>
  <c r="AS252" i="1"/>
  <c r="AV252" i="1"/>
  <c r="AU252" i="1"/>
  <c r="AM252" i="1"/>
  <c r="AF252" i="1"/>
  <c r="BT251" i="1"/>
  <c r="BS251" i="1" s="1"/>
  <c r="A251" i="1" s="1"/>
  <c r="AI252" i="1"/>
  <c r="AX252" i="1"/>
  <c r="Z52" i="1"/>
  <c r="AH52" i="1"/>
  <c r="AB52" i="1"/>
  <c r="AS52" i="1"/>
  <c r="AV52" i="1"/>
  <c r="AU52" i="1"/>
  <c r="AM52" i="1"/>
  <c r="AF52" i="1"/>
  <c r="BT51" i="1"/>
  <c r="BS51" i="1" s="1"/>
  <c r="A51" i="1" s="1"/>
  <c r="AX52" i="1"/>
  <c r="AI52" i="1"/>
  <c r="AF147" i="1"/>
  <c r="BT146" i="1"/>
  <c r="BS146" i="1" s="1"/>
  <c r="A146" i="1" s="1"/>
  <c r="AB147" i="1"/>
  <c r="Z147" i="1"/>
  <c r="AS147" i="1"/>
  <c r="AV147" i="1"/>
  <c r="AI147" i="1"/>
  <c r="AM147" i="1"/>
  <c r="AX147" i="1"/>
  <c r="AU147" i="1"/>
  <c r="AH147" i="1"/>
  <c r="Z22" i="1"/>
  <c r="AH22" i="1"/>
  <c r="AS22" i="1"/>
  <c r="AV22" i="1"/>
  <c r="AU22" i="1"/>
  <c r="AB22" i="1"/>
  <c r="BT21" i="1"/>
  <c r="BS21" i="1" s="1"/>
  <c r="A21" i="1" s="1"/>
  <c r="AM22" i="1"/>
  <c r="AF22" i="1"/>
  <c r="AX22" i="1"/>
  <c r="AI22" i="1"/>
  <c r="AF41" i="1"/>
  <c r="BT40" i="1"/>
  <c r="BS40" i="1" s="1"/>
  <c r="A40" i="1" s="1"/>
  <c r="AB41" i="1"/>
  <c r="AI41" i="1"/>
  <c r="AX41" i="1"/>
  <c r="Z41" i="1"/>
  <c r="AS41" i="1"/>
  <c r="AV41" i="1"/>
  <c r="AM41" i="1"/>
  <c r="AH41" i="1"/>
  <c r="AU41" i="1"/>
  <c r="AF73" i="1"/>
  <c r="BT72" i="1"/>
  <c r="BS72" i="1" s="1"/>
  <c r="A72" i="1" s="1"/>
  <c r="AB73" i="1"/>
  <c r="AI73" i="1"/>
  <c r="AM73" i="1"/>
  <c r="AH73" i="1"/>
  <c r="Z73" i="1"/>
  <c r="AS73" i="1"/>
  <c r="AV73" i="1"/>
  <c r="AX73" i="1"/>
  <c r="AU73" i="1"/>
  <c r="AB87" i="1"/>
  <c r="BT86" i="1"/>
  <c r="BS86" i="1" s="1"/>
  <c r="A86" i="1" s="1"/>
  <c r="AM87" i="1"/>
  <c r="AI87" i="1"/>
  <c r="AU87" i="1"/>
  <c r="Z87" i="1"/>
  <c r="AV87" i="1"/>
  <c r="AX87" i="1"/>
  <c r="AH87" i="1"/>
  <c r="AS87" i="1"/>
  <c r="AF87" i="1"/>
  <c r="Z110" i="1"/>
  <c r="AH110" i="1"/>
  <c r="AI110" i="1"/>
  <c r="AS110" i="1"/>
  <c r="AV110" i="1"/>
  <c r="AU110" i="1"/>
  <c r="AM110" i="1"/>
  <c r="AB110" i="1"/>
  <c r="BT109" i="1"/>
  <c r="BS109" i="1" s="1"/>
  <c r="A109" i="1" s="1"/>
  <c r="AX110" i="1"/>
  <c r="AF110" i="1"/>
  <c r="AB141" i="1"/>
  <c r="BT140" i="1"/>
  <c r="BS140" i="1" s="1"/>
  <c r="A140" i="1" s="1"/>
  <c r="AH141" i="1"/>
  <c r="AF141" i="1"/>
  <c r="AX141" i="1"/>
  <c r="AS141" i="1"/>
  <c r="AM141" i="1"/>
  <c r="AU141" i="1"/>
  <c r="AI141" i="1"/>
  <c r="Z141" i="1"/>
  <c r="AV141" i="1"/>
  <c r="AH165" i="1"/>
  <c r="AS165" i="1"/>
  <c r="AB165" i="1"/>
  <c r="BT164" i="1"/>
  <c r="BS164" i="1" s="1"/>
  <c r="A164" i="1" s="1"/>
  <c r="Z165" i="1"/>
  <c r="AX165" i="1"/>
  <c r="AM165" i="1"/>
  <c r="AV165" i="1"/>
  <c r="AF165" i="1"/>
  <c r="AU165" i="1"/>
  <c r="AI165" i="1"/>
  <c r="Z190" i="1"/>
  <c r="AH190" i="1"/>
  <c r="AI190" i="1"/>
  <c r="AS190" i="1"/>
  <c r="AV190" i="1"/>
  <c r="AU190" i="1"/>
  <c r="AM190" i="1"/>
  <c r="AB190" i="1"/>
  <c r="BT189" i="1"/>
  <c r="BS189" i="1" s="1"/>
  <c r="A189" i="1" s="1"/>
  <c r="AX190" i="1"/>
  <c r="AF190" i="1"/>
  <c r="Z216" i="1"/>
  <c r="AH216" i="1"/>
  <c r="AB216" i="1"/>
  <c r="AS216" i="1"/>
  <c r="AV216" i="1"/>
  <c r="AU216" i="1"/>
  <c r="AM216" i="1"/>
  <c r="AF216" i="1"/>
  <c r="BT215" i="1"/>
  <c r="BS215" i="1" s="1"/>
  <c r="A215" i="1" s="1"/>
  <c r="AI216" i="1"/>
  <c r="AX216" i="1"/>
  <c r="AH237" i="1"/>
  <c r="AS237" i="1"/>
  <c r="AU237" i="1"/>
  <c r="AV237" i="1"/>
  <c r="AF237" i="1"/>
  <c r="BT236" i="1"/>
  <c r="BS236" i="1" s="1"/>
  <c r="A236" i="1" s="1"/>
  <c r="AB237" i="1"/>
  <c r="AX237" i="1"/>
  <c r="Z237" i="1"/>
  <c r="AM237" i="1"/>
  <c r="AI237" i="1"/>
  <c r="AB257" i="1"/>
  <c r="AS257" i="1"/>
  <c r="AU257" i="1"/>
  <c r="AV257" i="1"/>
  <c r="AF257" i="1"/>
  <c r="BT256" i="1"/>
  <c r="BS256" i="1" s="1"/>
  <c r="A256" i="1" s="1"/>
  <c r="AH257" i="1"/>
  <c r="AX257" i="1"/>
  <c r="Z257" i="1"/>
  <c r="AM257" i="1"/>
  <c r="AI257" i="1"/>
  <c r="AB282" i="1"/>
  <c r="AM282" i="1"/>
  <c r="AX282" i="1"/>
  <c r="AI282" i="1"/>
  <c r="BT281" i="1"/>
  <c r="BS281" i="1" s="1"/>
  <c r="A281" i="1" s="1"/>
  <c r="AU282" i="1"/>
  <c r="AF282" i="1"/>
  <c r="Z282" i="1"/>
  <c r="AV282" i="1"/>
  <c r="AS282" i="1"/>
  <c r="AH282" i="1"/>
  <c r="AF302" i="1"/>
  <c r="AM302" i="1"/>
  <c r="AX302" i="1"/>
  <c r="AH302" i="1"/>
  <c r="BT301" i="1"/>
  <c r="BS301" i="1" s="1"/>
  <c r="A301" i="1" s="1"/>
  <c r="AU302" i="1"/>
  <c r="AI302" i="1"/>
  <c r="Z302" i="1"/>
  <c r="AV302" i="1"/>
  <c r="AS302" i="1"/>
  <c r="AB302" i="1"/>
  <c r="AF334" i="1"/>
  <c r="AM334" i="1"/>
  <c r="AX334" i="1"/>
  <c r="AH334" i="1"/>
  <c r="BT333" i="1"/>
  <c r="BS333" i="1" s="1"/>
  <c r="A333" i="1" s="1"/>
  <c r="AU334" i="1"/>
  <c r="AI334" i="1"/>
  <c r="Z334" i="1"/>
  <c r="AV334" i="1"/>
  <c r="AS334" i="1"/>
  <c r="AB334" i="1"/>
  <c r="AF358" i="1"/>
  <c r="BT357" i="1"/>
  <c r="BS357" i="1" s="1"/>
  <c r="A357" i="1" s="1"/>
  <c r="AI358" i="1"/>
  <c r="AM358" i="1"/>
  <c r="AX358" i="1"/>
  <c r="AB358" i="1"/>
  <c r="AV358" i="1"/>
  <c r="Z358" i="1"/>
  <c r="AH358" i="1"/>
  <c r="AU358" i="1"/>
  <c r="AS358" i="1"/>
  <c r="AB382" i="1"/>
  <c r="BT381" i="1"/>
  <c r="BS381" i="1" s="1"/>
  <c r="A381" i="1" s="1"/>
  <c r="AF382" i="1"/>
  <c r="AM382" i="1"/>
  <c r="AX382" i="1"/>
  <c r="AI382" i="1"/>
  <c r="AV382" i="1"/>
  <c r="Z382" i="1"/>
  <c r="AH382" i="1"/>
  <c r="AU382" i="1"/>
  <c r="AS382" i="1"/>
  <c r="AH413" i="1"/>
  <c r="AS413" i="1"/>
  <c r="AU413" i="1"/>
  <c r="AV413" i="1"/>
  <c r="AB413" i="1"/>
  <c r="BT412" i="1"/>
  <c r="BS412" i="1" s="1"/>
  <c r="A412" i="1" s="1"/>
  <c r="Z413" i="1"/>
  <c r="AF413" i="1"/>
  <c r="AX413" i="1"/>
  <c r="AM413" i="1"/>
  <c r="AI413" i="1"/>
  <c r="AF438" i="1"/>
  <c r="BT437" i="1"/>
  <c r="BS437" i="1" s="1"/>
  <c r="A437" i="1" s="1"/>
  <c r="AI438" i="1"/>
  <c r="AM438" i="1"/>
  <c r="AX438" i="1"/>
  <c r="AB438" i="1"/>
  <c r="AV438" i="1"/>
  <c r="Z438" i="1"/>
  <c r="AH438" i="1"/>
  <c r="AU438" i="1"/>
  <c r="AS438" i="1"/>
  <c r="AB462" i="1"/>
  <c r="BT461" i="1"/>
  <c r="BS461" i="1" s="1"/>
  <c r="A461" i="1" s="1"/>
  <c r="AF462" i="1"/>
  <c r="AM462" i="1"/>
  <c r="AX462" i="1"/>
  <c r="AI462" i="1"/>
  <c r="AV462" i="1"/>
  <c r="Z462" i="1"/>
  <c r="AH462" i="1"/>
  <c r="AU462" i="1"/>
  <c r="AS462" i="1"/>
  <c r="AM487" i="1"/>
  <c r="AS487" i="1"/>
  <c r="AU487" i="1"/>
  <c r="AV487" i="1"/>
  <c r="AB487" i="1"/>
  <c r="BT486" i="1"/>
  <c r="BS486" i="1" s="1"/>
  <c r="A486" i="1" s="1"/>
  <c r="AF487" i="1"/>
  <c r="AX487" i="1"/>
  <c r="AH487" i="1"/>
  <c r="Z487" i="1"/>
  <c r="AI487" i="1"/>
  <c r="AF510" i="1"/>
  <c r="AM510" i="1"/>
  <c r="AX510" i="1"/>
  <c r="AI510" i="1"/>
  <c r="AS510" i="1"/>
  <c r="Z510" i="1"/>
  <c r="AV510" i="1"/>
  <c r="AH510" i="1"/>
  <c r="BT509" i="1"/>
  <c r="BS509" i="1" s="1"/>
  <c r="A509" i="1" s="1"/>
  <c r="AB510" i="1"/>
  <c r="AU510" i="1"/>
  <c r="AF533" i="1"/>
  <c r="AI533" i="1"/>
  <c r="AX533" i="1"/>
  <c r="AM533" i="1"/>
  <c r="BT532" i="1"/>
  <c r="BS532" i="1" s="1"/>
  <c r="A532" i="1" s="1"/>
  <c r="AV533" i="1"/>
  <c r="AH533" i="1"/>
  <c r="AB533" i="1"/>
  <c r="AS533" i="1"/>
  <c r="AU533" i="1"/>
  <c r="Z533" i="1"/>
  <c r="AB561" i="1"/>
  <c r="BT560" i="1"/>
  <c r="BS560" i="1" s="1"/>
  <c r="A560" i="1" s="1"/>
  <c r="AH561" i="1"/>
  <c r="AI561" i="1"/>
  <c r="AX561" i="1"/>
  <c r="AF561" i="1"/>
  <c r="AU561" i="1"/>
  <c r="Z561" i="1"/>
  <c r="AS561" i="1"/>
  <c r="AV561" i="1"/>
  <c r="AM561" i="1"/>
  <c r="AM583" i="1"/>
  <c r="BT582" i="1"/>
  <c r="BS582" i="1" s="1"/>
  <c r="A582" i="1" s="1"/>
  <c r="AF583" i="1"/>
  <c r="AH583" i="1"/>
  <c r="AX583" i="1"/>
  <c r="AB583" i="1"/>
  <c r="AU583" i="1"/>
  <c r="Z583" i="1"/>
  <c r="AS583" i="1"/>
  <c r="AI583" i="1"/>
  <c r="AV583" i="1"/>
  <c r="AH609" i="1"/>
  <c r="BT608" i="1"/>
  <c r="BS608" i="1" s="1"/>
  <c r="A608" i="1" s="1"/>
  <c r="AB609" i="1"/>
  <c r="AI609" i="1"/>
  <c r="AX609" i="1"/>
  <c r="AF609" i="1"/>
  <c r="AU609" i="1"/>
  <c r="Z609" i="1"/>
  <c r="AS609" i="1"/>
  <c r="AV609" i="1"/>
  <c r="AM609" i="1"/>
  <c r="AM631" i="1"/>
  <c r="BT630" i="1"/>
  <c r="BS630" i="1" s="1"/>
  <c r="A630" i="1" s="1"/>
  <c r="AF631" i="1"/>
  <c r="AH631" i="1"/>
  <c r="AX631" i="1"/>
  <c r="AB631" i="1"/>
  <c r="AU631" i="1"/>
  <c r="Z631" i="1"/>
  <c r="AS631" i="1"/>
  <c r="AI631" i="1"/>
  <c r="AV631" i="1"/>
  <c r="AB649" i="1"/>
  <c r="BT648" i="1"/>
  <c r="BS648" i="1" s="1"/>
  <c r="A648" i="1" s="1"/>
  <c r="AF649" i="1"/>
  <c r="AI649" i="1"/>
  <c r="AX649" i="1"/>
  <c r="AH649" i="1"/>
  <c r="AU649" i="1"/>
  <c r="Z649" i="1"/>
  <c r="AS649" i="1"/>
  <c r="AV649" i="1"/>
  <c r="AM649" i="1"/>
  <c r="AF662" i="1"/>
  <c r="BT661" i="1"/>
  <c r="BS661" i="1" s="1"/>
  <c r="A661" i="1" s="1"/>
  <c r="Z662" i="1"/>
  <c r="AM662" i="1"/>
  <c r="AU662" i="1"/>
  <c r="AB662" i="1"/>
  <c r="AX662" i="1"/>
  <c r="AV662" i="1"/>
  <c r="AS662" i="1"/>
  <c r="AH662" i="1"/>
  <c r="AI662" i="1"/>
  <c r="AB674" i="1"/>
  <c r="AS674" i="1"/>
  <c r="AV674" i="1"/>
  <c r="AU674" i="1"/>
  <c r="AH674" i="1"/>
  <c r="BT673" i="1"/>
  <c r="BS673" i="1" s="1"/>
  <c r="A673" i="1" s="1"/>
  <c r="Z674" i="1"/>
  <c r="AM674" i="1"/>
  <c r="AF674" i="1"/>
  <c r="AI674" i="1"/>
  <c r="AX674" i="1"/>
  <c r="AI686" i="1"/>
  <c r="BT685" i="1"/>
  <c r="BS685" i="1" s="1"/>
  <c r="A685" i="1" s="1"/>
  <c r="Z686" i="1"/>
  <c r="AM686" i="1"/>
  <c r="AU686" i="1"/>
  <c r="AB686" i="1"/>
  <c r="AX686" i="1"/>
  <c r="AV686" i="1"/>
  <c r="AS686" i="1"/>
  <c r="AH686" i="1"/>
  <c r="AF686" i="1"/>
  <c r="AF705" i="1"/>
  <c r="AS705" i="1"/>
  <c r="AV705" i="1"/>
  <c r="AU705" i="1"/>
  <c r="AH705" i="1"/>
  <c r="BT704" i="1"/>
  <c r="BS704" i="1" s="1"/>
  <c r="A704" i="1" s="1"/>
  <c r="Z705" i="1"/>
  <c r="AI705" i="1"/>
  <c r="AB705" i="1"/>
  <c r="AM705" i="1"/>
  <c r="AX705" i="1"/>
  <c r="AW21" i="1"/>
  <c r="AW38" i="1"/>
  <c r="AW70" i="1"/>
  <c r="AW93" i="1"/>
  <c r="AW114" i="1"/>
  <c r="AW140" i="1"/>
  <c r="AW163" i="1"/>
  <c r="AW182" i="1"/>
  <c r="AW207" i="1"/>
  <c r="AW229" i="1"/>
  <c r="AW262" i="1"/>
  <c r="AY262" i="1" s="1"/>
  <c r="AW285" i="1"/>
  <c r="AW309" i="1"/>
  <c r="AW333" i="1"/>
  <c r="AW357" i="1"/>
  <c r="AW375" i="1"/>
  <c r="AW407" i="1"/>
  <c r="AW429" i="1"/>
  <c r="AW455" i="1"/>
  <c r="AW481" i="1"/>
  <c r="AW501" i="1"/>
  <c r="AW526" i="1"/>
  <c r="AW546" i="1"/>
  <c r="AW569" i="1"/>
  <c r="AW595" i="1"/>
  <c r="AW617" i="1"/>
  <c r="AW643" i="1"/>
  <c r="AW665" i="1"/>
  <c r="AW691" i="1"/>
  <c r="AW713" i="1"/>
  <c r="AW739" i="1"/>
  <c r="AW770" i="1"/>
  <c r="AW787" i="1"/>
  <c r="AW812" i="1"/>
  <c r="AW683" i="1"/>
  <c r="AW762" i="1"/>
  <c r="AW543" i="1"/>
  <c r="AW447" i="1"/>
  <c r="AW279" i="1"/>
  <c r="AW71" i="1"/>
  <c r="AW392" i="1"/>
  <c r="AW144" i="1"/>
  <c r="AW780" i="1"/>
  <c r="AW692" i="1"/>
  <c r="AW608" i="1"/>
  <c r="AW520" i="1"/>
  <c r="AW328" i="1"/>
  <c r="AW152" i="1"/>
  <c r="AW252" i="1"/>
  <c r="AW52" i="1"/>
  <c r="AW147" i="1"/>
  <c r="AW22" i="1"/>
  <c r="AW41" i="1"/>
  <c r="AW73" i="1"/>
  <c r="AW87" i="1"/>
  <c r="AW110" i="1"/>
  <c r="AW141" i="1"/>
  <c r="AW165" i="1"/>
  <c r="AW190" i="1"/>
  <c r="AW216" i="1"/>
  <c r="AW237" i="1"/>
  <c r="AW257" i="1"/>
  <c r="AW282" i="1"/>
  <c r="AY282" i="1" s="1"/>
  <c r="AW302" i="1"/>
  <c r="AW334" i="1"/>
  <c r="AW358" i="1"/>
  <c r="AW382" i="1"/>
  <c r="AW413" i="1"/>
  <c r="AW438" i="1"/>
  <c r="AW462" i="1"/>
  <c r="AW487" i="1"/>
  <c r="AW510" i="1"/>
  <c r="AW533" i="1"/>
  <c r="AW561" i="1"/>
  <c r="AW583" i="1"/>
  <c r="AW609" i="1"/>
  <c r="AW631" i="1"/>
  <c r="AW649" i="1"/>
  <c r="AW662" i="1"/>
  <c r="AW674" i="1"/>
  <c r="AW686" i="1"/>
  <c r="AW705" i="1"/>
  <c r="AF25" i="1"/>
  <c r="BT24" i="1"/>
  <c r="BS24" i="1" s="1"/>
  <c r="A24" i="1" s="1"/>
  <c r="AM25" i="1"/>
  <c r="AS25" i="1"/>
  <c r="AH25" i="1"/>
  <c r="AV25" i="1"/>
  <c r="AI25" i="1"/>
  <c r="AB25" i="1"/>
  <c r="AX25" i="1"/>
  <c r="Z25" i="1"/>
  <c r="AU25" i="1"/>
  <c r="Z80" i="1"/>
  <c r="AH80" i="1"/>
  <c r="AB80" i="1"/>
  <c r="AS80" i="1"/>
  <c r="AV80" i="1"/>
  <c r="AU80" i="1"/>
  <c r="AM80" i="1"/>
  <c r="AF80" i="1"/>
  <c r="BT79" i="1"/>
  <c r="BS79" i="1" s="1"/>
  <c r="A79" i="1" s="1"/>
  <c r="AX80" i="1"/>
  <c r="AI80" i="1"/>
  <c r="Z130" i="1"/>
  <c r="AI130" i="1"/>
  <c r="AH130" i="1"/>
  <c r="AS130" i="1"/>
  <c r="AV130" i="1"/>
  <c r="AU130" i="1"/>
  <c r="AM130" i="1"/>
  <c r="AB130" i="1"/>
  <c r="BT129" i="1"/>
  <c r="BS129" i="1" s="1"/>
  <c r="A129" i="1" s="1"/>
  <c r="AF130" i="1"/>
  <c r="AX130" i="1"/>
  <c r="AM175" i="1"/>
  <c r="AS175" i="1"/>
  <c r="AU175" i="1"/>
  <c r="AV175" i="1"/>
  <c r="AB175" i="1"/>
  <c r="BT174" i="1"/>
  <c r="BS174" i="1" s="1"/>
  <c r="A174" i="1" s="1"/>
  <c r="AF175" i="1"/>
  <c r="AX175" i="1"/>
  <c r="AH175" i="1"/>
  <c r="AI175" i="1"/>
  <c r="Z175" i="1"/>
  <c r="AB219" i="1"/>
  <c r="AS219" i="1"/>
  <c r="AU219" i="1"/>
  <c r="AV219" i="1"/>
  <c r="AF219" i="1"/>
  <c r="BT218" i="1"/>
  <c r="BS218" i="1" s="1"/>
  <c r="A218" i="1" s="1"/>
  <c r="AM219" i="1"/>
  <c r="AX219" i="1"/>
  <c r="AH219" i="1"/>
  <c r="AI219" i="1"/>
  <c r="Z219" i="1"/>
  <c r="AB273" i="1"/>
  <c r="AS273" i="1"/>
  <c r="AU273" i="1"/>
  <c r="AV273" i="1"/>
  <c r="AF273" i="1"/>
  <c r="BT272" i="1"/>
  <c r="BS272" i="1" s="1"/>
  <c r="A272" i="1" s="1"/>
  <c r="AH273" i="1"/>
  <c r="AX273" i="1"/>
  <c r="Z273" i="1"/>
  <c r="AM273" i="1"/>
  <c r="AI273" i="1"/>
  <c r="AF322" i="1"/>
  <c r="AM322" i="1"/>
  <c r="AX322" i="1"/>
  <c r="AI322" i="1"/>
  <c r="BT321" i="1"/>
  <c r="BS321" i="1" s="1"/>
  <c r="A321" i="1" s="1"/>
  <c r="AU322" i="1"/>
  <c r="AH322" i="1"/>
  <c r="Z322" i="1"/>
  <c r="AV322" i="1"/>
  <c r="AS322" i="1"/>
  <c r="AB322" i="1"/>
  <c r="AH362" i="1"/>
  <c r="BT361" i="1"/>
  <c r="BS361" i="1" s="1"/>
  <c r="A361" i="1" s="1"/>
  <c r="AF362" i="1"/>
  <c r="AM362" i="1"/>
  <c r="AX362" i="1"/>
  <c r="AB362" i="1"/>
  <c r="AV362" i="1"/>
  <c r="Z362" i="1"/>
  <c r="AI362" i="1"/>
  <c r="AU362" i="1"/>
  <c r="AS362" i="1"/>
  <c r="AB418" i="1"/>
  <c r="BT417" i="1"/>
  <c r="BS417" i="1" s="1"/>
  <c r="A417" i="1" s="1"/>
  <c r="AF418" i="1"/>
  <c r="AM418" i="1"/>
  <c r="AX418" i="1"/>
  <c r="AH418" i="1"/>
  <c r="AV418" i="1"/>
  <c r="Z418" i="1"/>
  <c r="AI418" i="1"/>
  <c r="AU418" i="1"/>
  <c r="AS418" i="1"/>
  <c r="AF468" i="1"/>
  <c r="BT467" i="1"/>
  <c r="BS467" i="1" s="1"/>
  <c r="A467" i="1" s="1"/>
  <c r="AI468" i="1"/>
  <c r="AM468" i="1"/>
  <c r="AX468" i="1"/>
  <c r="AB468" i="1"/>
  <c r="AV468" i="1"/>
  <c r="Z468" i="1"/>
  <c r="AH468" i="1"/>
  <c r="AU468" i="1"/>
  <c r="AS468" i="1"/>
  <c r="AM515" i="1"/>
  <c r="AH515" i="1"/>
  <c r="AX515" i="1"/>
  <c r="AI515" i="1"/>
  <c r="BT514" i="1"/>
  <c r="BS514" i="1" s="1"/>
  <c r="A514" i="1" s="1"/>
  <c r="AV515" i="1"/>
  <c r="AB515" i="1"/>
  <c r="AS515" i="1"/>
  <c r="AU515" i="1"/>
  <c r="AF515" i="1"/>
  <c r="Z515" i="1"/>
  <c r="AF558" i="1"/>
  <c r="AM558" i="1"/>
  <c r="AX558" i="1"/>
  <c r="AI558" i="1"/>
  <c r="AS558" i="1"/>
  <c r="Z558" i="1"/>
  <c r="AV558" i="1"/>
  <c r="AH558" i="1"/>
  <c r="BT557" i="1"/>
  <c r="BS557" i="1" s="1"/>
  <c r="A557" i="1" s="1"/>
  <c r="AB558" i="1"/>
  <c r="AU558" i="1"/>
  <c r="AI606" i="1"/>
  <c r="BT605" i="1"/>
  <c r="BS605" i="1" s="1"/>
  <c r="A605" i="1" s="1"/>
  <c r="AF606" i="1"/>
  <c r="AM606" i="1"/>
  <c r="AX606" i="1"/>
  <c r="AH606" i="1"/>
  <c r="AV606" i="1"/>
  <c r="Z606" i="1"/>
  <c r="AS606" i="1"/>
  <c r="AB606" i="1"/>
  <c r="AU606" i="1"/>
  <c r="Z654" i="1"/>
  <c r="AB654" i="1"/>
  <c r="AH654" i="1"/>
  <c r="AX654" i="1"/>
  <c r="AI654" i="1"/>
  <c r="AS654" i="1"/>
  <c r="AM654" i="1"/>
  <c r="AU654" i="1"/>
  <c r="AF654" i="1"/>
  <c r="AV654" i="1"/>
  <c r="BT653" i="1"/>
  <c r="BS653" i="1" s="1"/>
  <c r="A653" i="1" s="1"/>
  <c r="AI702" i="1"/>
  <c r="BT701" i="1"/>
  <c r="BS701" i="1" s="1"/>
  <c r="A701" i="1" s="1"/>
  <c r="Z702" i="1"/>
  <c r="AM702" i="1"/>
  <c r="AU702" i="1"/>
  <c r="AB702" i="1"/>
  <c r="AX702" i="1"/>
  <c r="AV702" i="1"/>
  <c r="AS702" i="1"/>
  <c r="AH702" i="1"/>
  <c r="AF702" i="1"/>
  <c r="AI750" i="1"/>
  <c r="BT749" i="1"/>
  <c r="BS749" i="1" s="1"/>
  <c r="A749" i="1" s="1"/>
  <c r="Z750" i="1"/>
  <c r="AM750" i="1"/>
  <c r="AU750" i="1"/>
  <c r="AB750" i="1"/>
  <c r="AX750" i="1"/>
  <c r="AV750" i="1"/>
  <c r="AS750" i="1"/>
  <c r="AH750" i="1"/>
  <c r="AF750" i="1"/>
  <c r="AF800" i="1"/>
  <c r="BT799" i="1"/>
  <c r="BS799" i="1" s="1"/>
  <c r="A799" i="1" s="1"/>
  <c r="Z800" i="1"/>
  <c r="AM800" i="1"/>
  <c r="AU800" i="1"/>
  <c r="AB800" i="1"/>
  <c r="AX800" i="1"/>
  <c r="AV800" i="1"/>
  <c r="AI800" i="1"/>
  <c r="AS800" i="1"/>
  <c r="AH800" i="1"/>
  <c r="AF619" i="1"/>
  <c r="BT618" i="1"/>
  <c r="BS618" i="1" s="1"/>
  <c r="A618" i="1" s="1"/>
  <c r="AM619" i="1"/>
  <c r="AH619" i="1"/>
  <c r="AX619" i="1"/>
  <c r="AB619" i="1"/>
  <c r="AU619" i="1"/>
  <c r="Z619" i="1"/>
  <c r="AS619" i="1"/>
  <c r="AV619" i="1"/>
  <c r="AI619" i="1"/>
  <c r="AF511" i="1"/>
  <c r="AH511" i="1"/>
  <c r="AX511" i="1"/>
  <c r="AI511" i="1"/>
  <c r="BT510" i="1"/>
  <c r="BS510" i="1" s="1"/>
  <c r="A510" i="1" s="1"/>
  <c r="AV511" i="1"/>
  <c r="AB511" i="1"/>
  <c r="AS511" i="1"/>
  <c r="AM511" i="1"/>
  <c r="AU511" i="1"/>
  <c r="Z511" i="1"/>
  <c r="AB195" i="1"/>
  <c r="AS195" i="1"/>
  <c r="AU195" i="1"/>
  <c r="AV195" i="1"/>
  <c r="AF195" i="1"/>
  <c r="BT194" i="1"/>
  <c r="BS194" i="1" s="1"/>
  <c r="A194" i="1" s="1"/>
  <c r="AM195" i="1"/>
  <c r="AX195" i="1"/>
  <c r="AH195" i="1"/>
  <c r="Z195" i="1"/>
  <c r="AI195" i="1"/>
  <c r="Z268" i="1"/>
  <c r="AH268" i="1"/>
  <c r="AB268" i="1"/>
  <c r="AS268" i="1"/>
  <c r="AV268" i="1"/>
  <c r="AU268" i="1"/>
  <c r="AM268" i="1"/>
  <c r="AF268" i="1"/>
  <c r="BT267" i="1"/>
  <c r="BS267" i="1" s="1"/>
  <c r="A267" i="1" s="1"/>
  <c r="AI268" i="1"/>
  <c r="AX268" i="1"/>
  <c r="AF736" i="1"/>
  <c r="BT735" i="1"/>
  <c r="BS735" i="1" s="1"/>
  <c r="A735" i="1" s="1"/>
  <c r="Z736" i="1"/>
  <c r="AM736" i="1"/>
  <c r="AU736" i="1"/>
  <c r="AB736" i="1"/>
  <c r="AX736" i="1"/>
  <c r="AV736" i="1"/>
  <c r="AI736" i="1"/>
  <c r="AS736" i="1"/>
  <c r="AH736" i="1"/>
  <c r="AI564" i="1"/>
  <c r="AM564" i="1"/>
  <c r="AX564" i="1"/>
  <c r="AF564" i="1"/>
  <c r="AS564" i="1"/>
  <c r="Z564" i="1"/>
  <c r="AV564" i="1"/>
  <c r="AB564" i="1"/>
  <c r="AU564" i="1"/>
  <c r="BT563" i="1"/>
  <c r="BS563" i="1" s="1"/>
  <c r="A563" i="1" s="1"/>
  <c r="AH564" i="1"/>
  <c r="Z224" i="1"/>
  <c r="AH224" i="1"/>
  <c r="AB224" i="1"/>
  <c r="AS224" i="1"/>
  <c r="AV224" i="1"/>
  <c r="AU224" i="1"/>
  <c r="AM224" i="1"/>
  <c r="AF224" i="1"/>
  <c r="BT223" i="1"/>
  <c r="BS223" i="1" s="1"/>
  <c r="A223" i="1" s="1"/>
  <c r="AI224" i="1"/>
  <c r="AX224" i="1"/>
  <c r="Z132" i="1"/>
  <c r="AH132" i="1"/>
  <c r="AB132" i="1"/>
  <c r="AS132" i="1"/>
  <c r="AV132" i="1"/>
  <c r="AU132" i="1"/>
  <c r="AM132" i="1"/>
  <c r="AF132" i="1"/>
  <c r="BT131" i="1"/>
  <c r="BS131" i="1" s="1"/>
  <c r="A131" i="1" s="1"/>
  <c r="AI132" i="1"/>
  <c r="AX132" i="1"/>
  <c r="AM14" i="1"/>
  <c r="AI14" i="1"/>
  <c r="AX14" i="1"/>
  <c r="AB14" i="1"/>
  <c r="AS14" i="1"/>
  <c r="Z14" i="1"/>
  <c r="BT13" i="1"/>
  <c r="BS13" i="1" s="1"/>
  <c r="A13" i="1" s="1"/>
  <c r="AV14" i="1"/>
  <c r="AU14" i="1"/>
  <c r="AF14" i="1"/>
  <c r="Z50" i="1"/>
  <c r="AI50" i="1"/>
  <c r="AB50" i="1"/>
  <c r="AS50" i="1"/>
  <c r="AV50" i="1"/>
  <c r="AU50" i="1"/>
  <c r="AM50" i="1"/>
  <c r="AF50" i="1"/>
  <c r="BT49" i="1"/>
  <c r="BS49" i="1" s="1"/>
  <c r="A49" i="1" s="1"/>
  <c r="AX50" i="1"/>
  <c r="AH50" i="1"/>
  <c r="AF99" i="1"/>
  <c r="BT98" i="1"/>
  <c r="BS98" i="1" s="1"/>
  <c r="A98" i="1" s="1"/>
  <c r="AB99" i="1"/>
  <c r="Z99" i="1"/>
  <c r="AS99" i="1"/>
  <c r="AV99" i="1"/>
  <c r="AI99" i="1"/>
  <c r="AH99" i="1"/>
  <c r="AM99" i="1"/>
  <c r="AX99" i="1"/>
  <c r="AU99" i="1"/>
  <c r="AF153" i="1"/>
  <c r="BT152" i="1"/>
  <c r="BS152" i="1" s="1"/>
  <c r="A152" i="1" s="1"/>
  <c r="AB153" i="1"/>
  <c r="AI153" i="1"/>
  <c r="AM153" i="1"/>
  <c r="AX153" i="1"/>
  <c r="AH153" i="1"/>
  <c r="Z153" i="1"/>
  <c r="AS153" i="1"/>
  <c r="AV153" i="1"/>
  <c r="AU153" i="1"/>
  <c r="Z202" i="1"/>
  <c r="AI202" i="1"/>
  <c r="AH202" i="1"/>
  <c r="AS202" i="1"/>
  <c r="AV202" i="1"/>
  <c r="AU202" i="1"/>
  <c r="AM202" i="1"/>
  <c r="AB202" i="1"/>
  <c r="BT201" i="1"/>
  <c r="BS201" i="1" s="1"/>
  <c r="A201" i="1" s="1"/>
  <c r="AF202" i="1"/>
  <c r="AX202" i="1"/>
  <c r="Z250" i="1"/>
  <c r="AI250" i="1"/>
  <c r="AF250" i="1"/>
  <c r="AS250" i="1"/>
  <c r="AV250" i="1"/>
  <c r="AU250" i="1"/>
  <c r="AM250" i="1"/>
  <c r="AH250" i="1"/>
  <c r="BT249" i="1"/>
  <c r="BS249" i="1" s="1"/>
  <c r="A249" i="1" s="1"/>
  <c r="AB250" i="1"/>
  <c r="AX250" i="1"/>
  <c r="AB291" i="1"/>
  <c r="AS291" i="1"/>
  <c r="AU291" i="1"/>
  <c r="AV291" i="1"/>
  <c r="AF291" i="1"/>
  <c r="BT290" i="1"/>
  <c r="BS290" i="1" s="1"/>
  <c r="A290" i="1" s="1"/>
  <c r="AM291" i="1"/>
  <c r="AX291" i="1"/>
  <c r="AH291" i="1"/>
  <c r="Z291" i="1"/>
  <c r="AI291" i="1"/>
  <c r="AF346" i="1"/>
  <c r="AM346" i="1"/>
  <c r="AX346" i="1"/>
  <c r="AI346" i="1"/>
  <c r="BT345" i="1"/>
  <c r="BS345" i="1" s="1"/>
  <c r="A345" i="1" s="1"/>
  <c r="AU346" i="1"/>
  <c r="AB346" i="1"/>
  <c r="Z346" i="1"/>
  <c r="AV346" i="1"/>
  <c r="AS346" i="1"/>
  <c r="AH346" i="1"/>
  <c r="AH394" i="1"/>
  <c r="BT393" i="1"/>
  <c r="BS393" i="1" s="1"/>
  <c r="A393" i="1" s="1"/>
  <c r="AF394" i="1"/>
  <c r="AM394" i="1"/>
  <c r="AX394" i="1"/>
  <c r="AB394" i="1"/>
  <c r="AV394" i="1"/>
  <c r="Z394" i="1"/>
  <c r="AI394" i="1"/>
  <c r="AU394" i="1"/>
  <c r="AS394" i="1"/>
  <c r="AB451" i="1"/>
  <c r="AS451" i="1"/>
  <c r="AU451" i="1"/>
  <c r="AV451" i="1"/>
  <c r="AF451" i="1"/>
  <c r="BT450" i="1"/>
  <c r="BS450" i="1" s="1"/>
  <c r="A450" i="1" s="1"/>
  <c r="AM451" i="1"/>
  <c r="AX451" i="1"/>
  <c r="AH451" i="1"/>
  <c r="AI451" i="1"/>
  <c r="Z451" i="1"/>
  <c r="AF498" i="1"/>
  <c r="AM498" i="1"/>
  <c r="AX498" i="1"/>
  <c r="AH498" i="1"/>
  <c r="AS498" i="1"/>
  <c r="Z498" i="1"/>
  <c r="AV498" i="1"/>
  <c r="AB498" i="1"/>
  <c r="BT497" i="1"/>
  <c r="BS497" i="1" s="1"/>
  <c r="A497" i="1" s="1"/>
  <c r="AU498" i="1"/>
  <c r="AI498" i="1"/>
  <c r="AF547" i="1"/>
  <c r="BT546" i="1"/>
  <c r="BS546" i="1" s="1"/>
  <c r="A546" i="1" s="1"/>
  <c r="AM547" i="1"/>
  <c r="AH547" i="1"/>
  <c r="AX547" i="1"/>
  <c r="AB547" i="1"/>
  <c r="AU547" i="1"/>
  <c r="Z547" i="1"/>
  <c r="AS547" i="1"/>
  <c r="AV547" i="1"/>
  <c r="AI547" i="1"/>
  <c r="AB597" i="1"/>
  <c r="BT596" i="1"/>
  <c r="BS596" i="1" s="1"/>
  <c r="A596" i="1" s="1"/>
  <c r="AF597" i="1"/>
  <c r="AI597" i="1"/>
  <c r="AX597" i="1"/>
  <c r="AH597" i="1"/>
  <c r="AU597" i="1"/>
  <c r="Z597" i="1"/>
  <c r="AS597" i="1"/>
  <c r="AM597" i="1"/>
  <c r="AV597" i="1"/>
  <c r="AI638" i="1"/>
  <c r="BT637" i="1"/>
  <c r="BS637" i="1" s="1"/>
  <c r="A637" i="1" s="1"/>
  <c r="AF638" i="1"/>
  <c r="AM638" i="1"/>
  <c r="AX638" i="1"/>
  <c r="AH638" i="1"/>
  <c r="AV638" i="1"/>
  <c r="Z638" i="1"/>
  <c r="AS638" i="1"/>
  <c r="AB638" i="1"/>
  <c r="AU638" i="1"/>
  <c r="AF666" i="1"/>
  <c r="AS666" i="1"/>
  <c r="AV666" i="1"/>
  <c r="AU666" i="1"/>
  <c r="AH666" i="1"/>
  <c r="BT665" i="1"/>
  <c r="BS665" i="1" s="1"/>
  <c r="A665" i="1" s="1"/>
  <c r="Z666" i="1"/>
  <c r="AM666" i="1"/>
  <c r="AB666" i="1"/>
  <c r="AX666" i="1"/>
  <c r="AI666" i="1"/>
  <c r="AB693" i="1"/>
  <c r="BT692" i="1"/>
  <c r="BS692" i="1" s="1"/>
  <c r="A692" i="1" s="1"/>
  <c r="AF693" i="1"/>
  <c r="AI693" i="1"/>
  <c r="AX693" i="1"/>
  <c r="AH693" i="1"/>
  <c r="AU693" i="1"/>
  <c r="Z693" i="1"/>
  <c r="AS693" i="1"/>
  <c r="AM693" i="1"/>
  <c r="AV693" i="1"/>
  <c r="AF105" i="1"/>
  <c r="BT104" i="1"/>
  <c r="BS104" i="1" s="1"/>
  <c r="A104" i="1" s="1"/>
  <c r="AB105" i="1"/>
  <c r="AI105" i="1"/>
  <c r="AM105" i="1"/>
  <c r="AX105" i="1"/>
  <c r="AH105" i="1"/>
  <c r="Z105" i="1"/>
  <c r="AS105" i="1"/>
  <c r="AV105" i="1"/>
  <c r="AU105" i="1"/>
  <c r="AW175" i="1"/>
  <c r="AM295" i="1"/>
  <c r="AS295" i="1"/>
  <c r="AU295" i="1"/>
  <c r="AV295" i="1"/>
  <c r="AB295" i="1"/>
  <c r="BT294" i="1"/>
  <c r="BS294" i="1" s="1"/>
  <c r="A294" i="1" s="1"/>
  <c r="AF295" i="1"/>
  <c r="AX295" i="1"/>
  <c r="AH295" i="1"/>
  <c r="AI295" i="1"/>
  <c r="Z295" i="1"/>
  <c r="AW362" i="1"/>
  <c r="AF492" i="1"/>
  <c r="BT491" i="1"/>
  <c r="BS491" i="1" s="1"/>
  <c r="A491" i="1" s="1"/>
  <c r="AI492" i="1"/>
  <c r="AM492" i="1"/>
  <c r="AX492" i="1"/>
  <c r="AH492" i="1"/>
  <c r="AV492" i="1"/>
  <c r="Z492" i="1"/>
  <c r="AB492" i="1"/>
  <c r="AU492" i="1"/>
  <c r="AS492" i="1"/>
  <c r="AW558" i="1"/>
  <c r="AM679" i="1"/>
  <c r="BT678" i="1"/>
  <c r="BS678" i="1" s="1"/>
  <c r="A678" i="1" s="1"/>
  <c r="AF679" i="1"/>
  <c r="AH679" i="1"/>
  <c r="AX679" i="1"/>
  <c r="AB679" i="1"/>
  <c r="AU679" i="1"/>
  <c r="Z679" i="1"/>
  <c r="AS679" i="1"/>
  <c r="AI679" i="1"/>
  <c r="AV679" i="1"/>
  <c r="AW750" i="1"/>
  <c r="AF434" i="1"/>
  <c r="BT433" i="1"/>
  <c r="BS433" i="1" s="1"/>
  <c r="A433" i="1" s="1"/>
  <c r="AH434" i="1"/>
  <c r="AM434" i="1"/>
  <c r="AX434" i="1"/>
  <c r="AB434" i="1"/>
  <c r="AV434" i="1"/>
  <c r="Z434" i="1"/>
  <c r="AI434" i="1"/>
  <c r="AU434" i="1"/>
  <c r="AS434" i="1"/>
  <c r="AW195" i="1"/>
  <c r="Z652" i="1"/>
  <c r="AB652" i="1"/>
  <c r="AH652" i="1"/>
  <c r="AX652" i="1"/>
  <c r="AF652" i="1"/>
  <c r="AS652" i="1"/>
  <c r="BT651" i="1"/>
  <c r="BS651" i="1" s="1"/>
  <c r="A651" i="1" s="1"/>
  <c r="AI652" i="1"/>
  <c r="AU652" i="1"/>
  <c r="AM652" i="1"/>
  <c r="AV652" i="1"/>
  <c r="AW224" i="1"/>
  <c r="Z34" i="1"/>
  <c r="AI34" i="1"/>
  <c r="AH34" i="1"/>
  <c r="AS34" i="1"/>
  <c r="AV34" i="1"/>
  <c r="AU34" i="1"/>
  <c r="AM34" i="1"/>
  <c r="AB34" i="1"/>
  <c r="BT33" i="1"/>
  <c r="BS33" i="1" s="1"/>
  <c r="A33" i="1" s="1"/>
  <c r="AX34" i="1"/>
  <c r="AF34" i="1"/>
  <c r="AW99" i="1"/>
  <c r="AB225" i="1"/>
  <c r="AS225" i="1"/>
  <c r="AU225" i="1"/>
  <c r="AV225" i="1"/>
  <c r="AF225" i="1"/>
  <c r="BT224" i="1"/>
  <c r="BS224" i="1" s="1"/>
  <c r="A224" i="1" s="1"/>
  <c r="AH225" i="1"/>
  <c r="AX225" i="1"/>
  <c r="Z225" i="1"/>
  <c r="AM225" i="1"/>
  <c r="AI225" i="1"/>
  <c r="AW291" i="1"/>
  <c r="AF424" i="1"/>
  <c r="BT423" i="1"/>
  <c r="BS423" i="1" s="1"/>
  <c r="A423" i="1" s="1"/>
  <c r="AI424" i="1"/>
  <c r="AM424" i="1"/>
  <c r="AX424" i="1"/>
  <c r="AB424" i="1"/>
  <c r="AV424" i="1"/>
  <c r="Z424" i="1"/>
  <c r="AH424" i="1"/>
  <c r="AU424" i="1"/>
  <c r="AS424" i="1"/>
  <c r="AW498" i="1"/>
  <c r="AF618" i="1"/>
  <c r="BT617" i="1"/>
  <c r="BS617" i="1" s="1"/>
  <c r="A617" i="1" s="1"/>
  <c r="AH618" i="1"/>
  <c r="AM618" i="1"/>
  <c r="AX618" i="1"/>
  <c r="AB618" i="1"/>
  <c r="AV618" i="1"/>
  <c r="Z618" i="1"/>
  <c r="AS618" i="1"/>
  <c r="AU618" i="1"/>
  <c r="AI618" i="1"/>
  <c r="AW666" i="1"/>
  <c r="AB741" i="1"/>
  <c r="BT740" i="1"/>
  <c r="BS740" i="1" s="1"/>
  <c r="A740" i="1" s="1"/>
  <c r="Z741" i="1"/>
  <c r="AI741" i="1"/>
  <c r="AV741" i="1"/>
  <c r="AM741" i="1"/>
  <c r="AX741" i="1"/>
  <c r="AU741" i="1"/>
  <c r="AS741" i="1"/>
  <c r="AH741" i="1"/>
  <c r="AF741" i="1"/>
  <c r="AW758" i="1"/>
  <c r="AF758" i="1"/>
  <c r="BT757" i="1"/>
  <c r="BS757" i="1" s="1"/>
  <c r="A757" i="1" s="1"/>
  <c r="Z758" i="1"/>
  <c r="AM758" i="1"/>
  <c r="AU758" i="1"/>
  <c r="AB758" i="1"/>
  <c r="AX758" i="1"/>
  <c r="AV758" i="1"/>
  <c r="AS758" i="1"/>
  <c r="AH758" i="1"/>
  <c r="AI758" i="1"/>
  <c r="AB789" i="1"/>
  <c r="BT788" i="1"/>
  <c r="BS788" i="1" s="1"/>
  <c r="A788" i="1" s="1"/>
  <c r="Z789" i="1"/>
  <c r="AI789" i="1"/>
  <c r="AV789" i="1"/>
  <c r="AM789" i="1"/>
  <c r="AX789" i="1"/>
  <c r="AU789" i="1"/>
  <c r="AS789" i="1"/>
  <c r="AH789" i="1"/>
  <c r="AF789" i="1"/>
  <c r="AW807" i="1"/>
  <c r="AM807" i="1"/>
  <c r="BT806" i="1"/>
  <c r="BS806" i="1" s="1"/>
  <c r="A806" i="1" s="1"/>
  <c r="Z807" i="1"/>
  <c r="AH807" i="1"/>
  <c r="AV807" i="1"/>
  <c r="AI807" i="1"/>
  <c r="AX807" i="1"/>
  <c r="AU807" i="1"/>
  <c r="AF807" i="1"/>
  <c r="AS807" i="1"/>
  <c r="AB807" i="1"/>
  <c r="AB703" i="1"/>
  <c r="AS703" i="1"/>
  <c r="AV703" i="1"/>
  <c r="AU703" i="1"/>
  <c r="AM703" i="1"/>
  <c r="BT702" i="1"/>
  <c r="BS702" i="1" s="1"/>
  <c r="A702" i="1" s="1"/>
  <c r="Z703" i="1"/>
  <c r="AH703" i="1"/>
  <c r="AF703" i="1"/>
  <c r="AX703" i="1"/>
  <c r="AI703" i="1"/>
  <c r="AW607" i="1"/>
  <c r="AM607" i="1"/>
  <c r="BT606" i="1"/>
  <c r="BS606" i="1" s="1"/>
  <c r="A606" i="1" s="1"/>
  <c r="AF607" i="1"/>
  <c r="AH607" i="1"/>
  <c r="AX607" i="1"/>
  <c r="AB607" i="1"/>
  <c r="AU607" i="1"/>
  <c r="Z607" i="1"/>
  <c r="AS607" i="1"/>
  <c r="AI607" i="1"/>
  <c r="AV607" i="1"/>
  <c r="Z274" i="1"/>
  <c r="AI274" i="1"/>
  <c r="AB274" i="1"/>
  <c r="AS274" i="1"/>
  <c r="AV274" i="1"/>
  <c r="AU274" i="1"/>
  <c r="AM274" i="1"/>
  <c r="AH274" i="1"/>
  <c r="BT273" i="1"/>
  <c r="BS273" i="1" s="1"/>
  <c r="A273" i="1" s="1"/>
  <c r="AF274" i="1"/>
  <c r="AX274" i="1"/>
  <c r="AW475" i="1"/>
  <c r="AB475" i="1"/>
  <c r="AS475" i="1"/>
  <c r="AU475" i="1"/>
  <c r="AV475" i="1"/>
  <c r="AF475" i="1"/>
  <c r="BT474" i="1"/>
  <c r="BS474" i="1" s="1"/>
  <c r="A474" i="1" s="1"/>
  <c r="AM475" i="1"/>
  <c r="AX475" i="1"/>
  <c r="AH475" i="1"/>
  <c r="AI475" i="1"/>
  <c r="Z475" i="1"/>
  <c r="AB315" i="1"/>
  <c r="AS315" i="1"/>
  <c r="AU315" i="1"/>
  <c r="AV315" i="1"/>
  <c r="AF315" i="1"/>
  <c r="BT314" i="1"/>
  <c r="BS314" i="1" s="1"/>
  <c r="A314" i="1" s="1"/>
  <c r="AM315" i="1"/>
  <c r="AX315" i="1"/>
  <c r="AH315" i="1"/>
  <c r="AI315" i="1"/>
  <c r="Z315" i="1"/>
  <c r="AW191" i="1"/>
  <c r="AM191" i="1"/>
  <c r="AS191" i="1"/>
  <c r="AU191" i="1"/>
  <c r="AV191" i="1"/>
  <c r="AB191" i="1"/>
  <c r="BT190" i="1"/>
  <c r="BS190" i="1" s="1"/>
  <c r="A190" i="1" s="1"/>
  <c r="AF191" i="1"/>
  <c r="AX191" i="1"/>
  <c r="AH191" i="1"/>
  <c r="Z191" i="1"/>
  <c r="AI191" i="1"/>
  <c r="AF384" i="1"/>
  <c r="BT383" i="1"/>
  <c r="BS383" i="1" s="1"/>
  <c r="A383" i="1" s="1"/>
  <c r="AI384" i="1"/>
  <c r="AM384" i="1"/>
  <c r="AX384" i="1"/>
  <c r="AB384" i="1"/>
  <c r="AV384" i="1"/>
  <c r="Z384" i="1"/>
  <c r="AH384" i="1"/>
  <c r="AU384" i="1"/>
  <c r="AS384" i="1"/>
  <c r="AW200" i="1"/>
  <c r="Z200" i="1"/>
  <c r="AH200" i="1"/>
  <c r="AB200" i="1"/>
  <c r="AS200" i="1"/>
  <c r="AV200" i="1"/>
  <c r="AU200" i="1"/>
  <c r="AM200" i="1"/>
  <c r="AF200" i="1"/>
  <c r="BT199" i="1"/>
  <c r="BS199" i="1" s="1"/>
  <c r="A199" i="1" s="1"/>
  <c r="AI200" i="1"/>
  <c r="AX200" i="1"/>
  <c r="AF772" i="1"/>
  <c r="BT771" i="1"/>
  <c r="BS771" i="1" s="1"/>
  <c r="A771" i="1" s="1"/>
  <c r="Z772" i="1"/>
  <c r="AM772" i="1"/>
  <c r="AU772" i="1"/>
  <c r="AB772" i="1"/>
  <c r="AX772" i="1"/>
  <c r="AV772" i="1"/>
  <c r="AI772" i="1"/>
  <c r="AH772" i="1"/>
  <c r="AS772" i="1"/>
  <c r="AW708" i="1"/>
  <c r="AF708" i="1"/>
  <c r="BT707" i="1"/>
  <c r="BS707" i="1" s="1"/>
  <c r="A707" i="1" s="1"/>
  <c r="Z708" i="1"/>
  <c r="AM708" i="1"/>
  <c r="AU708" i="1"/>
  <c r="AB708" i="1"/>
  <c r="AX708" i="1"/>
  <c r="AV708" i="1"/>
  <c r="AI708" i="1"/>
  <c r="AH708" i="1"/>
  <c r="AS708" i="1"/>
  <c r="AF604" i="1"/>
  <c r="BT603" i="1"/>
  <c r="BS603" i="1" s="1"/>
  <c r="A603" i="1" s="1"/>
  <c r="AI604" i="1"/>
  <c r="AM604" i="1"/>
  <c r="AX604" i="1"/>
  <c r="AH604" i="1"/>
  <c r="AV604" i="1"/>
  <c r="Z604" i="1"/>
  <c r="AS604" i="1"/>
  <c r="AU604" i="1"/>
  <c r="AB604" i="1"/>
  <c r="AW540" i="1"/>
  <c r="AI540" i="1"/>
  <c r="AM540" i="1"/>
  <c r="AX540" i="1"/>
  <c r="AF540" i="1"/>
  <c r="AS540" i="1"/>
  <c r="Z540" i="1"/>
  <c r="AV540" i="1"/>
  <c r="AB540" i="1"/>
  <c r="AU540" i="1"/>
  <c r="BT539" i="1"/>
  <c r="BS539" i="1" s="1"/>
  <c r="A539" i="1" s="1"/>
  <c r="AH540" i="1"/>
  <c r="AI320" i="1"/>
  <c r="AM320" i="1"/>
  <c r="AX320" i="1"/>
  <c r="AH320" i="1"/>
  <c r="BT319" i="1"/>
  <c r="BS319" i="1" s="1"/>
  <c r="A319" i="1" s="1"/>
  <c r="AU320" i="1"/>
  <c r="AB320" i="1"/>
  <c r="AF320" i="1"/>
  <c r="Z320" i="1"/>
  <c r="AS320" i="1"/>
  <c r="AV320" i="1"/>
  <c r="AW120" i="1"/>
  <c r="Z120" i="1"/>
  <c r="AH120" i="1"/>
  <c r="AB120" i="1"/>
  <c r="AS120" i="1"/>
  <c r="AV120" i="1"/>
  <c r="AU120" i="1"/>
  <c r="AM120" i="1"/>
  <c r="AF120" i="1"/>
  <c r="BT119" i="1"/>
  <c r="BS119" i="1" s="1"/>
  <c r="A119" i="1" s="1"/>
  <c r="AX120" i="1"/>
  <c r="AI120" i="1"/>
  <c r="Z164" i="1"/>
  <c r="AH164" i="1"/>
  <c r="AB164" i="1"/>
  <c r="AS164" i="1"/>
  <c r="AV164" i="1"/>
  <c r="AU164" i="1"/>
  <c r="AM164" i="1"/>
  <c r="AF164" i="1"/>
  <c r="BT163" i="1"/>
  <c r="BS163" i="1" s="1"/>
  <c r="A163" i="1" s="1"/>
  <c r="AI164" i="1"/>
  <c r="AX164" i="1"/>
  <c r="AW36" i="1"/>
  <c r="Z36" i="1"/>
  <c r="AH36" i="1"/>
  <c r="AB36" i="1"/>
  <c r="AS36" i="1"/>
  <c r="AV36" i="1"/>
  <c r="AU36" i="1"/>
  <c r="AM36" i="1"/>
  <c r="AF36" i="1"/>
  <c r="BT35" i="1"/>
  <c r="BS35" i="1" s="1"/>
  <c r="A35" i="1" s="1"/>
  <c r="AX36" i="1"/>
  <c r="AI36" i="1"/>
  <c r="AM19" i="1"/>
  <c r="AH19" i="1"/>
  <c r="Z19" i="1"/>
  <c r="BT18" i="1"/>
  <c r="BS18" i="1" s="1"/>
  <c r="A18" i="1" s="1"/>
  <c r="AV19" i="1"/>
  <c r="AB19" i="1"/>
  <c r="AI19" i="1"/>
  <c r="AF19" i="1"/>
  <c r="AU19" i="1"/>
  <c r="AS19" i="1"/>
  <c r="AX19" i="1"/>
  <c r="AW25" i="1"/>
  <c r="AW105" i="1"/>
  <c r="AB151" i="1"/>
  <c r="BT150" i="1"/>
  <c r="BS150" i="1" s="1"/>
  <c r="A150" i="1" s="1"/>
  <c r="AM151" i="1"/>
  <c r="AI151" i="1"/>
  <c r="AU151" i="1"/>
  <c r="AS151" i="1"/>
  <c r="AF151" i="1"/>
  <c r="AH151" i="1"/>
  <c r="Z151" i="1"/>
  <c r="AV151" i="1"/>
  <c r="AX151" i="1"/>
  <c r="AW219" i="1"/>
  <c r="AW295" i="1"/>
  <c r="AB345" i="1"/>
  <c r="AS345" i="1"/>
  <c r="AU345" i="1"/>
  <c r="AV345" i="1"/>
  <c r="AF345" i="1"/>
  <c r="BT344" i="1"/>
  <c r="BS344" i="1" s="1"/>
  <c r="A344" i="1" s="1"/>
  <c r="Z345" i="1"/>
  <c r="AM345" i="1"/>
  <c r="AX345" i="1"/>
  <c r="AH345" i="1"/>
  <c r="AI345" i="1"/>
  <c r="AW418" i="1"/>
  <c r="AW492" i="1"/>
  <c r="AM537" i="1"/>
  <c r="AI537" i="1"/>
  <c r="AX537" i="1"/>
  <c r="AH537" i="1"/>
  <c r="BT536" i="1"/>
  <c r="BS536" i="1" s="1"/>
  <c r="A536" i="1" s="1"/>
  <c r="AV537" i="1"/>
  <c r="AB537" i="1"/>
  <c r="AF537" i="1"/>
  <c r="AU537" i="1"/>
  <c r="Z537" i="1"/>
  <c r="AS537" i="1"/>
  <c r="AW606" i="1"/>
  <c r="AW679" i="1"/>
  <c r="AB727" i="1"/>
  <c r="AS727" i="1"/>
  <c r="AV727" i="1"/>
  <c r="AU727" i="1"/>
  <c r="AM727" i="1"/>
  <c r="BT726" i="1"/>
  <c r="BS726" i="1" s="1"/>
  <c r="A726" i="1" s="1"/>
  <c r="Z727" i="1"/>
  <c r="AH727" i="1"/>
  <c r="AF727" i="1"/>
  <c r="AX727" i="1"/>
  <c r="AI727" i="1"/>
  <c r="AW800" i="1"/>
  <c r="AW434" i="1"/>
  <c r="AM383" i="1"/>
  <c r="AS383" i="1"/>
  <c r="AU383" i="1"/>
  <c r="AV383" i="1"/>
  <c r="AB383" i="1"/>
  <c r="BT382" i="1"/>
  <c r="BS382" i="1" s="1"/>
  <c r="A382" i="1" s="1"/>
  <c r="Z383" i="1"/>
  <c r="AF383" i="1"/>
  <c r="AX383" i="1"/>
  <c r="AI383" i="1"/>
  <c r="AH383" i="1"/>
  <c r="AW268" i="1"/>
  <c r="AW652" i="1"/>
  <c r="AF448" i="1"/>
  <c r="BT447" i="1"/>
  <c r="BS447" i="1" s="1"/>
  <c r="A447" i="1" s="1"/>
  <c r="AI448" i="1"/>
  <c r="AM448" i="1"/>
  <c r="AX448" i="1"/>
  <c r="AB448" i="1"/>
  <c r="AV448" i="1"/>
  <c r="Z448" i="1"/>
  <c r="AH448" i="1"/>
  <c r="AU448" i="1"/>
  <c r="AS448" i="1"/>
  <c r="AW132" i="1"/>
  <c r="AW34" i="1"/>
  <c r="AF81" i="1"/>
  <c r="BT80" i="1"/>
  <c r="BS80" i="1" s="1"/>
  <c r="A80" i="1" s="1"/>
  <c r="AB81" i="1"/>
  <c r="AI81" i="1"/>
  <c r="AH81" i="1"/>
  <c r="AU81" i="1"/>
  <c r="Z81" i="1"/>
  <c r="AS81" i="1"/>
  <c r="AV81" i="1"/>
  <c r="AX81" i="1"/>
  <c r="AM81" i="1"/>
  <c r="AW153" i="1"/>
  <c r="AW225" i="1"/>
  <c r="AH269" i="1"/>
  <c r="AS269" i="1"/>
  <c r="AU269" i="1"/>
  <c r="AV269" i="1"/>
  <c r="AF269" i="1"/>
  <c r="BT268" i="1"/>
  <c r="BS268" i="1" s="1"/>
  <c r="A268" i="1" s="1"/>
  <c r="AB269" i="1"/>
  <c r="AX269" i="1"/>
  <c r="Z269" i="1"/>
  <c r="AM269" i="1"/>
  <c r="AI269" i="1"/>
  <c r="AW346" i="1"/>
  <c r="AW424" i="1"/>
  <c r="AH474" i="1"/>
  <c r="BT473" i="1"/>
  <c r="BS473" i="1" s="1"/>
  <c r="A473" i="1" s="1"/>
  <c r="AF474" i="1"/>
  <c r="AM474" i="1"/>
  <c r="AX474" i="1"/>
  <c r="AB474" i="1"/>
  <c r="AV474" i="1"/>
  <c r="Z474" i="1"/>
  <c r="AI474" i="1"/>
  <c r="AU474" i="1"/>
  <c r="AS474" i="1"/>
  <c r="AW547" i="1"/>
  <c r="AW618" i="1"/>
  <c r="AB657" i="1"/>
  <c r="BT656" i="1"/>
  <c r="BS656" i="1" s="1"/>
  <c r="A656" i="1" s="1"/>
  <c r="AH657" i="1"/>
  <c r="AI657" i="1"/>
  <c r="AX657" i="1"/>
  <c r="AF657" i="1"/>
  <c r="AU657" i="1"/>
  <c r="Z657" i="1"/>
  <c r="AS657" i="1"/>
  <c r="AV657" i="1"/>
  <c r="AM657" i="1"/>
  <c r="AW693" i="1"/>
  <c r="AW723" i="1"/>
  <c r="AB723" i="1"/>
  <c r="AS723" i="1"/>
  <c r="AV723" i="1"/>
  <c r="AU723" i="1"/>
  <c r="AF723" i="1"/>
  <c r="BT722" i="1"/>
  <c r="BS722" i="1" s="1"/>
  <c r="A722" i="1" s="1"/>
  <c r="Z723" i="1"/>
  <c r="AH723" i="1"/>
  <c r="AM723" i="1"/>
  <c r="AX723" i="1"/>
  <c r="AI723" i="1"/>
  <c r="AW741" i="1"/>
  <c r="AB753" i="1"/>
  <c r="BT752" i="1"/>
  <c r="BS752" i="1" s="1"/>
  <c r="A752" i="1" s="1"/>
  <c r="Z753" i="1"/>
  <c r="AI753" i="1"/>
  <c r="AV753" i="1"/>
  <c r="AM753" i="1"/>
  <c r="AX753" i="1"/>
  <c r="AU753" i="1"/>
  <c r="AS753" i="1"/>
  <c r="AF753" i="1"/>
  <c r="AH753" i="1"/>
  <c r="AW771" i="1"/>
  <c r="AF771" i="1"/>
  <c r="BT770" i="1"/>
  <c r="BS770" i="1" s="1"/>
  <c r="A770" i="1" s="1"/>
  <c r="Z771" i="1"/>
  <c r="AH771" i="1"/>
  <c r="AV771" i="1"/>
  <c r="AI771" i="1"/>
  <c r="AX771" i="1"/>
  <c r="AU771" i="1"/>
  <c r="AM771" i="1"/>
  <c r="AB771" i="1"/>
  <c r="AS771" i="1"/>
  <c r="AW789" i="1"/>
  <c r="AH801" i="1"/>
  <c r="BT800" i="1"/>
  <c r="BS800" i="1" s="1"/>
  <c r="A800" i="1" s="1"/>
  <c r="Z801" i="1"/>
  <c r="AI801" i="1"/>
  <c r="AV801" i="1"/>
  <c r="AM801" i="1"/>
  <c r="AX801" i="1"/>
  <c r="AU801" i="1"/>
  <c r="AS801" i="1"/>
  <c r="AF801" i="1"/>
  <c r="AB801" i="1"/>
  <c r="AW799" i="1"/>
  <c r="AM799" i="1"/>
  <c r="BT798" i="1"/>
  <c r="BS798" i="1" s="1"/>
  <c r="A798" i="1" s="1"/>
  <c r="Z799" i="1"/>
  <c r="AH799" i="1"/>
  <c r="AV799" i="1"/>
  <c r="AI799" i="1"/>
  <c r="AX799" i="1"/>
  <c r="AU799" i="1"/>
  <c r="AF799" i="1"/>
  <c r="AS799" i="1"/>
  <c r="AB799" i="1"/>
  <c r="AW703" i="1"/>
  <c r="AM639" i="1"/>
  <c r="BT638" i="1"/>
  <c r="BS638" i="1" s="1"/>
  <c r="A638" i="1" s="1"/>
  <c r="AF639" i="1"/>
  <c r="AH639" i="1"/>
  <c r="AX639" i="1"/>
  <c r="AB639" i="1"/>
  <c r="AU639" i="1"/>
  <c r="Z639" i="1"/>
  <c r="AS639" i="1"/>
  <c r="AI639" i="1"/>
  <c r="AV639" i="1"/>
  <c r="AW722" i="1"/>
  <c r="AF722" i="1"/>
  <c r="BT721" i="1"/>
  <c r="BS721" i="1" s="1"/>
  <c r="A721" i="1" s="1"/>
  <c r="Z722" i="1"/>
  <c r="AM722" i="1"/>
  <c r="AU722" i="1"/>
  <c r="AI722" i="1"/>
  <c r="AX722" i="1"/>
  <c r="AV722" i="1"/>
  <c r="AS722" i="1"/>
  <c r="AH722" i="1"/>
  <c r="AB722" i="1"/>
  <c r="AW274" i="1"/>
  <c r="AM507" i="1"/>
  <c r="AH507" i="1"/>
  <c r="AX507" i="1"/>
  <c r="AI507" i="1"/>
  <c r="BT506" i="1"/>
  <c r="BS506" i="1" s="1"/>
  <c r="A506" i="1" s="1"/>
  <c r="AV507" i="1"/>
  <c r="AB507" i="1"/>
  <c r="AS507" i="1"/>
  <c r="Z507" i="1"/>
  <c r="AF507" i="1"/>
  <c r="AU507" i="1"/>
  <c r="AW411" i="1"/>
  <c r="AB411" i="1"/>
  <c r="AS411" i="1"/>
  <c r="AU411" i="1"/>
  <c r="AV411" i="1"/>
  <c r="AF411" i="1"/>
  <c r="BT410" i="1"/>
  <c r="BS410" i="1" s="1"/>
  <c r="A410" i="1" s="1"/>
  <c r="Z411" i="1"/>
  <c r="AM411" i="1"/>
  <c r="AX411" i="1"/>
  <c r="AI411" i="1"/>
  <c r="AH411" i="1"/>
  <c r="AW315" i="1"/>
  <c r="AB235" i="1"/>
  <c r="AS235" i="1"/>
  <c r="AU235" i="1"/>
  <c r="AV235" i="1"/>
  <c r="AF235" i="1"/>
  <c r="BT234" i="1"/>
  <c r="BS234" i="1" s="1"/>
  <c r="A234" i="1" s="1"/>
  <c r="AM235" i="1"/>
  <c r="AX235" i="1"/>
  <c r="AH235" i="1"/>
  <c r="Z235" i="1"/>
  <c r="AI235" i="1"/>
  <c r="AW63" i="1"/>
  <c r="AB63" i="1"/>
  <c r="BT62" i="1"/>
  <c r="BS62" i="1" s="1"/>
  <c r="A62" i="1" s="1"/>
  <c r="AM63" i="1"/>
  <c r="AI63" i="1"/>
  <c r="AU63" i="1"/>
  <c r="Z63" i="1"/>
  <c r="AV63" i="1"/>
  <c r="AX63" i="1"/>
  <c r="AH63" i="1"/>
  <c r="AS63" i="1"/>
  <c r="AF63" i="1"/>
  <c r="AW384" i="1"/>
  <c r="Z260" i="1"/>
  <c r="AH260" i="1"/>
  <c r="AB260" i="1"/>
  <c r="AS260" i="1"/>
  <c r="AV260" i="1"/>
  <c r="AU260" i="1"/>
  <c r="AM260" i="1"/>
  <c r="AF260" i="1"/>
  <c r="BT259" i="1"/>
  <c r="BS259" i="1" s="1"/>
  <c r="A259" i="1" s="1"/>
  <c r="AI260" i="1"/>
  <c r="AX260" i="1"/>
  <c r="AW64" i="1"/>
  <c r="Z64" i="1"/>
  <c r="AH64" i="1"/>
  <c r="AB64" i="1"/>
  <c r="AS64" i="1"/>
  <c r="AV64" i="1"/>
  <c r="AU64" i="1"/>
  <c r="AM64" i="1"/>
  <c r="AF64" i="1"/>
  <c r="BT63" i="1"/>
  <c r="BS63" i="1" s="1"/>
  <c r="A63" i="1" s="1"/>
  <c r="AX64" i="1"/>
  <c r="AI64" i="1"/>
  <c r="AW772" i="1"/>
  <c r="AF732" i="1"/>
  <c r="BT731" i="1"/>
  <c r="BS731" i="1" s="1"/>
  <c r="A731" i="1" s="1"/>
  <c r="Z732" i="1"/>
  <c r="AM732" i="1"/>
  <c r="AU732" i="1"/>
  <c r="AB732" i="1"/>
  <c r="AX732" i="1"/>
  <c r="AV732" i="1"/>
  <c r="AI732" i="1"/>
  <c r="AH732" i="1"/>
  <c r="AS732" i="1"/>
  <c r="AW668" i="1"/>
  <c r="AF668" i="1"/>
  <c r="BT667" i="1"/>
  <c r="BS667" i="1" s="1"/>
  <c r="A667" i="1" s="1"/>
  <c r="Z668" i="1"/>
  <c r="AM668" i="1"/>
  <c r="AV668" i="1"/>
  <c r="AB668" i="1"/>
  <c r="AX668" i="1"/>
  <c r="AU668" i="1"/>
  <c r="AI668" i="1"/>
  <c r="AS668" i="1"/>
  <c r="AH668" i="1"/>
  <c r="AW604" i="1"/>
  <c r="AI560" i="1"/>
  <c r="AM560" i="1"/>
  <c r="AX560" i="1"/>
  <c r="AF560" i="1"/>
  <c r="AS560" i="1"/>
  <c r="Z560" i="1"/>
  <c r="AV560" i="1"/>
  <c r="AB560" i="1"/>
  <c r="AU560" i="1"/>
  <c r="BT559" i="1"/>
  <c r="BS559" i="1" s="1"/>
  <c r="A559" i="1" s="1"/>
  <c r="AH560" i="1"/>
  <c r="AW480" i="1"/>
  <c r="AF480" i="1"/>
  <c r="BT479" i="1"/>
  <c r="BS479" i="1" s="1"/>
  <c r="A479" i="1" s="1"/>
  <c r="AI480" i="1"/>
  <c r="AM480" i="1"/>
  <c r="AX480" i="1"/>
  <c r="AB480" i="1"/>
  <c r="AV480" i="1"/>
  <c r="Z480" i="1"/>
  <c r="AH480" i="1"/>
  <c r="AU480" i="1"/>
  <c r="AS480" i="1"/>
  <c r="AW320" i="1"/>
  <c r="Z204" i="1"/>
  <c r="AH204" i="1"/>
  <c r="AB204" i="1"/>
  <c r="AS204" i="1"/>
  <c r="AV204" i="1"/>
  <c r="AU204" i="1"/>
  <c r="AM204" i="1"/>
  <c r="AF204" i="1"/>
  <c r="BT203" i="1"/>
  <c r="BS203" i="1" s="1"/>
  <c r="A203" i="1" s="1"/>
  <c r="AI204" i="1"/>
  <c r="AX204" i="1"/>
  <c r="AW396" i="1"/>
  <c r="AF396" i="1"/>
  <c r="BT395" i="1"/>
  <c r="BS395" i="1" s="1"/>
  <c r="A395" i="1" s="1"/>
  <c r="AI396" i="1"/>
  <c r="AM396" i="1"/>
  <c r="AX396" i="1"/>
  <c r="AB396" i="1"/>
  <c r="AV396" i="1"/>
  <c r="Z396" i="1"/>
  <c r="AH396" i="1"/>
  <c r="AU396" i="1"/>
  <c r="AS396" i="1"/>
  <c r="AW164" i="1"/>
  <c r="Z84" i="1"/>
  <c r="AH84" i="1"/>
  <c r="AB84" i="1"/>
  <c r="AS84" i="1"/>
  <c r="AV84" i="1"/>
  <c r="AU84" i="1"/>
  <c r="AM84" i="1"/>
  <c r="AF84" i="1"/>
  <c r="BT83" i="1"/>
  <c r="BS83" i="1" s="1"/>
  <c r="A83" i="1" s="1"/>
  <c r="AX84" i="1"/>
  <c r="AI84" i="1"/>
  <c r="AW123" i="1"/>
  <c r="AF123" i="1"/>
  <c r="BT122" i="1"/>
  <c r="BS122" i="1" s="1"/>
  <c r="A122" i="1" s="1"/>
  <c r="AB123" i="1"/>
  <c r="Z123" i="1"/>
  <c r="AS123" i="1"/>
  <c r="AV123" i="1"/>
  <c r="AU123" i="1"/>
  <c r="AM123" i="1"/>
  <c r="AX123" i="1"/>
  <c r="AI123" i="1"/>
  <c r="AH123" i="1"/>
  <c r="AW19" i="1"/>
  <c r="AB29" i="1"/>
  <c r="BT28" i="1"/>
  <c r="BS28" i="1" s="1"/>
  <c r="A28" i="1" s="1"/>
  <c r="AF29" i="1"/>
  <c r="AS29" i="1"/>
  <c r="AX29" i="1"/>
  <c r="AV29" i="1"/>
  <c r="Z29" i="1"/>
  <c r="AU29" i="1"/>
  <c r="AH29" i="1"/>
  <c r="AM29" i="1"/>
  <c r="AI29" i="1"/>
  <c r="Z42" i="1"/>
  <c r="AI42" i="1"/>
  <c r="AH42" i="1"/>
  <c r="AS42" i="1"/>
  <c r="AV42" i="1"/>
  <c r="AU42" i="1"/>
  <c r="AM42" i="1"/>
  <c r="AB42" i="1"/>
  <c r="BT41" i="1"/>
  <c r="BS41" i="1" s="1"/>
  <c r="A41" i="1" s="1"/>
  <c r="AX42" i="1"/>
  <c r="AF42" i="1"/>
  <c r="AF53" i="1"/>
  <c r="BT52" i="1"/>
  <c r="BS52" i="1" s="1"/>
  <c r="A52" i="1" s="1"/>
  <c r="AH53" i="1"/>
  <c r="AB53" i="1"/>
  <c r="AX53" i="1"/>
  <c r="AI53" i="1"/>
  <c r="AS53" i="1"/>
  <c r="AM53" i="1"/>
  <c r="AU53" i="1"/>
  <c r="Z53" i="1"/>
  <c r="AV53" i="1"/>
  <c r="AF67" i="1"/>
  <c r="BT66" i="1"/>
  <c r="BS66" i="1" s="1"/>
  <c r="A66" i="1" s="1"/>
  <c r="AB67" i="1"/>
  <c r="Z67" i="1"/>
  <c r="AS67" i="1"/>
  <c r="AV67" i="1"/>
  <c r="AI67" i="1"/>
  <c r="AM67" i="1"/>
  <c r="AX67" i="1"/>
  <c r="AU67" i="1"/>
  <c r="AH67" i="1"/>
  <c r="Z78" i="1"/>
  <c r="AH78" i="1"/>
  <c r="AI78" i="1"/>
  <c r="AS78" i="1"/>
  <c r="AV78" i="1"/>
  <c r="AU78" i="1"/>
  <c r="AM78" i="1"/>
  <c r="AB78" i="1"/>
  <c r="BT77" i="1"/>
  <c r="BS77" i="1" s="1"/>
  <c r="A77" i="1" s="1"/>
  <c r="AX78" i="1"/>
  <c r="AF78" i="1"/>
  <c r="AF89" i="1"/>
  <c r="BT88" i="1"/>
  <c r="BS88" i="1" s="1"/>
  <c r="A88" i="1" s="1"/>
  <c r="AB89" i="1"/>
  <c r="AI89" i="1"/>
  <c r="AM89" i="1"/>
  <c r="AU89" i="1"/>
  <c r="Z89" i="1"/>
  <c r="AS89" i="1"/>
  <c r="AV89" i="1"/>
  <c r="AX89" i="1"/>
  <c r="AH89" i="1"/>
  <c r="AB101" i="1"/>
  <c r="BT100" i="1"/>
  <c r="BS100" i="1" s="1"/>
  <c r="A100" i="1" s="1"/>
  <c r="AH101" i="1"/>
  <c r="AF101" i="1"/>
  <c r="AX101" i="1"/>
  <c r="AI101" i="1"/>
  <c r="AS101" i="1"/>
  <c r="AM101" i="1"/>
  <c r="AU101" i="1"/>
  <c r="Z101" i="1"/>
  <c r="AV101" i="1"/>
  <c r="AB111" i="1"/>
  <c r="BT110" i="1"/>
  <c r="BS110" i="1" s="1"/>
  <c r="A110" i="1" s="1"/>
  <c r="AM111" i="1"/>
  <c r="AI111" i="1"/>
  <c r="AU111" i="1"/>
  <c r="AS111" i="1"/>
  <c r="AX111" i="1"/>
  <c r="AH111" i="1"/>
  <c r="Z111" i="1"/>
  <c r="AV111" i="1"/>
  <c r="AF111" i="1"/>
  <c r="AB125" i="1"/>
  <c r="BT124" i="1"/>
  <c r="BS124" i="1" s="1"/>
  <c r="A124" i="1" s="1"/>
  <c r="AH125" i="1"/>
  <c r="AF125" i="1"/>
  <c r="AX125" i="1"/>
  <c r="AI125" i="1"/>
  <c r="Z125" i="1"/>
  <c r="AV125" i="1"/>
  <c r="AM125" i="1"/>
  <c r="AU125" i="1"/>
  <c r="AS125" i="1"/>
  <c r="Z138" i="1"/>
  <c r="AI138" i="1"/>
  <c r="AH138" i="1"/>
  <c r="AS138" i="1"/>
  <c r="AV138" i="1"/>
  <c r="AU138" i="1"/>
  <c r="AM138" i="1"/>
  <c r="AB138" i="1"/>
  <c r="BT137" i="1"/>
  <c r="BS137" i="1" s="1"/>
  <c r="A137" i="1" s="1"/>
  <c r="AF138" i="1"/>
  <c r="AX138" i="1"/>
  <c r="AB149" i="1"/>
  <c r="BT148" i="1"/>
  <c r="BS148" i="1" s="1"/>
  <c r="A148" i="1" s="1"/>
  <c r="AH149" i="1"/>
  <c r="AF149" i="1"/>
  <c r="AX149" i="1"/>
  <c r="AI149" i="1"/>
  <c r="Z149" i="1"/>
  <c r="AV149" i="1"/>
  <c r="AM149" i="1"/>
  <c r="AU149" i="1"/>
  <c r="AS149" i="1"/>
  <c r="AF161" i="1"/>
  <c r="BT160" i="1"/>
  <c r="BS160" i="1" s="1"/>
  <c r="A160" i="1" s="1"/>
  <c r="AB161" i="1"/>
  <c r="AI161" i="1"/>
  <c r="AH161" i="1"/>
  <c r="AU161" i="1"/>
  <c r="Z161" i="1"/>
  <c r="AS161" i="1"/>
  <c r="AV161" i="1"/>
  <c r="AX161" i="1"/>
  <c r="AM161" i="1"/>
  <c r="Z172" i="1"/>
  <c r="AH172" i="1"/>
  <c r="AB172" i="1"/>
  <c r="AS172" i="1"/>
  <c r="AV172" i="1"/>
  <c r="AU172" i="1"/>
  <c r="AM172" i="1"/>
  <c r="AF172" i="1"/>
  <c r="BT171" i="1"/>
  <c r="BS171" i="1" s="1"/>
  <c r="A171" i="1" s="1"/>
  <c r="AI172" i="1"/>
  <c r="AX172" i="1"/>
  <c r="AB185" i="1"/>
  <c r="AS185" i="1"/>
  <c r="AU185" i="1"/>
  <c r="AV185" i="1"/>
  <c r="AF185" i="1"/>
  <c r="BT184" i="1"/>
  <c r="BS184" i="1" s="1"/>
  <c r="A184" i="1" s="1"/>
  <c r="AM185" i="1"/>
  <c r="AX185" i="1"/>
  <c r="Z185" i="1"/>
  <c r="AH185" i="1"/>
  <c r="AI185" i="1"/>
  <c r="Z198" i="1"/>
  <c r="AH198" i="1"/>
  <c r="AB198" i="1"/>
  <c r="AS198" i="1"/>
  <c r="AV198" i="1"/>
  <c r="AU198" i="1"/>
  <c r="AM198" i="1"/>
  <c r="AF198" i="1"/>
  <c r="BT197" i="1"/>
  <c r="BS197" i="1" s="1"/>
  <c r="A197" i="1" s="1"/>
  <c r="AX198" i="1"/>
  <c r="AI198" i="1"/>
  <c r="Z210" i="1"/>
  <c r="AI210" i="1"/>
  <c r="AB210" i="1"/>
  <c r="AS210" i="1"/>
  <c r="AV210" i="1"/>
  <c r="AU210" i="1"/>
  <c r="AM210" i="1"/>
  <c r="AF210" i="1"/>
  <c r="BT209" i="1"/>
  <c r="BS209" i="1" s="1"/>
  <c r="A209" i="1" s="1"/>
  <c r="AH210" i="1"/>
  <c r="AX210" i="1"/>
  <c r="AH221" i="1"/>
  <c r="AS221" i="1"/>
  <c r="AU221" i="1"/>
  <c r="AV221" i="1"/>
  <c r="AF221" i="1"/>
  <c r="BT220" i="1"/>
  <c r="BS220" i="1" s="1"/>
  <c r="A220" i="1" s="1"/>
  <c r="AB221" i="1"/>
  <c r="AX221" i="1"/>
  <c r="Z221" i="1"/>
  <c r="AM221" i="1"/>
  <c r="AI221" i="1"/>
  <c r="AB233" i="1"/>
  <c r="AS233" i="1"/>
  <c r="AU233" i="1"/>
  <c r="AV233" i="1"/>
  <c r="AF233" i="1"/>
  <c r="BT232" i="1"/>
  <c r="BS232" i="1" s="1"/>
  <c r="A232" i="1" s="1"/>
  <c r="AM233" i="1"/>
  <c r="AX233" i="1"/>
  <c r="Z233" i="1"/>
  <c r="AH233" i="1"/>
  <c r="AI233" i="1"/>
  <c r="Z246" i="1"/>
  <c r="AH246" i="1"/>
  <c r="AB246" i="1"/>
  <c r="AS246" i="1"/>
  <c r="AV246" i="1"/>
  <c r="AU246" i="1"/>
  <c r="AM246" i="1"/>
  <c r="AF246" i="1"/>
  <c r="BT245" i="1"/>
  <c r="BS245" i="1" s="1"/>
  <c r="A245" i="1" s="1"/>
  <c r="AX246" i="1"/>
  <c r="AI246" i="1"/>
  <c r="Z258" i="1"/>
  <c r="AI258" i="1"/>
  <c r="AH258" i="1"/>
  <c r="AS258" i="1"/>
  <c r="AV258" i="1"/>
  <c r="AU258" i="1"/>
  <c r="AM258" i="1"/>
  <c r="AB258" i="1"/>
  <c r="BT257" i="1"/>
  <c r="BS257" i="1" s="1"/>
  <c r="A257" i="1" s="1"/>
  <c r="AF258" i="1"/>
  <c r="AX258" i="1"/>
  <c r="Z270" i="1"/>
  <c r="AH270" i="1"/>
  <c r="AI270" i="1"/>
  <c r="AS270" i="1"/>
  <c r="AV270" i="1"/>
  <c r="AU270" i="1"/>
  <c r="AM270" i="1"/>
  <c r="AB270" i="1"/>
  <c r="BT269" i="1"/>
  <c r="BS269" i="1" s="1"/>
  <c r="A269" i="1" s="1"/>
  <c r="AX270" i="1"/>
  <c r="AF270" i="1"/>
  <c r="AB283" i="1"/>
  <c r="AS283" i="1"/>
  <c r="AU283" i="1"/>
  <c r="AV283" i="1"/>
  <c r="AF283" i="1"/>
  <c r="BT282" i="1"/>
  <c r="BS282" i="1" s="1"/>
  <c r="A282" i="1" s="1"/>
  <c r="AM283" i="1"/>
  <c r="AX283" i="1"/>
  <c r="AH283" i="1"/>
  <c r="Z283" i="1"/>
  <c r="AI283" i="1"/>
  <c r="AH293" i="1"/>
  <c r="AS293" i="1"/>
  <c r="AU293" i="1"/>
  <c r="AV293" i="1"/>
  <c r="AB293" i="1"/>
  <c r="BT292" i="1"/>
  <c r="BS292" i="1" s="1"/>
  <c r="A292" i="1" s="1"/>
  <c r="AF293" i="1"/>
  <c r="AX293" i="1"/>
  <c r="Z293" i="1"/>
  <c r="AM293" i="1"/>
  <c r="AI293" i="1"/>
  <c r="AB305" i="1"/>
  <c r="AS305" i="1"/>
  <c r="AU305" i="1"/>
  <c r="AV305" i="1"/>
  <c r="AF305" i="1"/>
  <c r="BT304" i="1"/>
  <c r="BS304" i="1" s="1"/>
  <c r="A304" i="1" s="1"/>
  <c r="AH305" i="1"/>
  <c r="AX305" i="1"/>
  <c r="Z305" i="1"/>
  <c r="AM305" i="1"/>
  <c r="AI305" i="1"/>
  <c r="AF318" i="1"/>
  <c r="AM318" i="1"/>
  <c r="AX318" i="1"/>
  <c r="AH318" i="1"/>
  <c r="BT317" i="1"/>
  <c r="BS317" i="1" s="1"/>
  <c r="A317" i="1" s="1"/>
  <c r="AU318" i="1"/>
  <c r="AI318" i="1"/>
  <c r="Z318" i="1"/>
  <c r="AV318" i="1"/>
  <c r="AS318" i="1"/>
  <c r="AB318" i="1"/>
  <c r="AB329" i="1"/>
  <c r="AS329" i="1"/>
  <c r="AU329" i="1"/>
  <c r="AV329" i="1"/>
  <c r="AF329" i="1"/>
  <c r="BT328" i="1"/>
  <c r="BS328" i="1" s="1"/>
  <c r="A328" i="1" s="1"/>
  <c r="AM329" i="1"/>
  <c r="AX329" i="1"/>
  <c r="Z329" i="1"/>
  <c r="AH329" i="1"/>
  <c r="AI329" i="1"/>
  <c r="AI342" i="1"/>
  <c r="AM342" i="1"/>
  <c r="AX342" i="1"/>
  <c r="AH342" i="1"/>
  <c r="BT341" i="1"/>
  <c r="BS341" i="1" s="1"/>
  <c r="A341" i="1" s="1"/>
  <c r="AU342" i="1"/>
  <c r="AB342" i="1"/>
  <c r="Z342" i="1"/>
  <c r="AV342" i="1"/>
  <c r="AS342" i="1"/>
  <c r="AF342" i="1"/>
  <c r="AF354" i="1"/>
  <c r="BT353" i="1"/>
  <c r="BS353" i="1" s="1"/>
  <c r="A353" i="1" s="1"/>
  <c r="AB354" i="1"/>
  <c r="AM354" i="1"/>
  <c r="AX354" i="1"/>
  <c r="AH354" i="1"/>
  <c r="AV354" i="1"/>
  <c r="Z354" i="1"/>
  <c r="AI354" i="1"/>
  <c r="AU354" i="1"/>
  <c r="AS354" i="1"/>
  <c r="AB366" i="1"/>
  <c r="BT365" i="1"/>
  <c r="BS365" i="1" s="1"/>
  <c r="A365" i="1" s="1"/>
  <c r="AF366" i="1"/>
  <c r="AM366" i="1"/>
  <c r="AX366" i="1"/>
  <c r="AI366" i="1"/>
  <c r="AV366" i="1"/>
  <c r="Z366" i="1"/>
  <c r="AH366" i="1"/>
  <c r="AU366" i="1"/>
  <c r="AS366" i="1"/>
  <c r="AB377" i="1"/>
  <c r="AS377" i="1"/>
  <c r="AU377" i="1"/>
  <c r="AV377" i="1"/>
  <c r="AF377" i="1"/>
  <c r="BT376" i="1"/>
  <c r="BS376" i="1" s="1"/>
  <c r="A376" i="1" s="1"/>
  <c r="Z377" i="1"/>
  <c r="AM377" i="1"/>
  <c r="AX377" i="1"/>
  <c r="AH377" i="1"/>
  <c r="AI377" i="1"/>
  <c r="AF390" i="1"/>
  <c r="BT389" i="1"/>
  <c r="BS389" i="1" s="1"/>
  <c r="A389" i="1" s="1"/>
  <c r="AI390" i="1"/>
  <c r="AM390" i="1"/>
  <c r="AX390" i="1"/>
  <c r="AB390" i="1"/>
  <c r="AV390" i="1"/>
  <c r="Z390" i="1"/>
  <c r="AH390" i="1"/>
  <c r="AU390" i="1"/>
  <c r="AS390" i="1"/>
  <c r="AH405" i="1"/>
  <c r="AS405" i="1"/>
  <c r="AU405" i="1"/>
  <c r="AV405" i="1"/>
  <c r="AB405" i="1"/>
  <c r="BT404" i="1"/>
  <c r="BS404" i="1" s="1"/>
  <c r="A404" i="1" s="1"/>
  <c r="Z405" i="1"/>
  <c r="AF405" i="1"/>
  <c r="AX405" i="1"/>
  <c r="AM405" i="1"/>
  <c r="AI405" i="1"/>
  <c r="AB414" i="1"/>
  <c r="BT413" i="1"/>
  <c r="BS413" i="1" s="1"/>
  <c r="A413" i="1" s="1"/>
  <c r="AF414" i="1"/>
  <c r="AM414" i="1"/>
  <c r="AX414" i="1"/>
  <c r="AI414" i="1"/>
  <c r="AV414" i="1"/>
  <c r="Z414" i="1"/>
  <c r="AH414" i="1"/>
  <c r="AU414" i="1"/>
  <c r="AS414" i="1"/>
  <c r="AB425" i="1"/>
  <c r="AS425" i="1"/>
  <c r="AU425" i="1"/>
  <c r="AV425" i="1"/>
  <c r="AF425" i="1"/>
  <c r="BT424" i="1"/>
  <c r="BS424" i="1" s="1"/>
  <c r="A424" i="1" s="1"/>
  <c r="AM425" i="1"/>
  <c r="AX425" i="1"/>
  <c r="Z425" i="1"/>
  <c r="AH425" i="1"/>
  <c r="AI425" i="1"/>
  <c r="AM439" i="1"/>
  <c r="AS439" i="1"/>
  <c r="AU439" i="1"/>
  <c r="AV439" i="1"/>
  <c r="AB439" i="1"/>
  <c r="BT438" i="1"/>
  <c r="BS438" i="1" s="1"/>
  <c r="A438" i="1" s="1"/>
  <c r="AF439" i="1"/>
  <c r="AX439" i="1"/>
  <c r="AH439" i="1"/>
  <c r="Z439" i="1"/>
  <c r="AI439" i="1"/>
  <c r="AH453" i="1"/>
  <c r="AS453" i="1"/>
  <c r="AU453" i="1"/>
  <c r="AV453" i="1"/>
  <c r="AB453" i="1"/>
  <c r="BT452" i="1"/>
  <c r="BS452" i="1" s="1"/>
  <c r="A452" i="1" s="1"/>
  <c r="AF453" i="1"/>
  <c r="AX453" i="1"/>
  <c r="Z453" i="1"/>
  <c r="AM453" i="1"/>
  <c r="AI453" i="1"/>
  <c r="AB465" i="1"/>
  <c r="AS465" i="1"/>
  <c r="AU465" i="1"/>
  <c r="AV465" i="1"/>
  <c r="AF465" i="1"/>
  <c r="BT464" i="1"/>
  <c r="BS464" i="1" s="1"/>
  <c r="A464" i="1" s="1"/>
  <c r="AH465" i="1"/>
  <c r="AX465" i="1"/>
  <c r="Z465" i="1"/>
  <c r="AM465" i="1"/>
  <c r="AI465" i="1"/>
  <c r="AH477" i="1"/>
  <c r="AS477" i="1"/>
  <c r="AU477" i="1"/>
  <c r="AV477" i="1"/>
  <c r="AB477" i="1"/>
  <c r="BT476" i="1"/>
  <c r="BS476" i="1" s="1"/>
  <c r="A476" i="1" s="1"/>
  <c r="AF477" i="1"/>
  <c r="AX477" i="1"/>
  <c r="Z477" i="1"/>
  <c r="AM477" i="1"/>
  <c r="AI477" i="1"/>
  <c r="AB489" i="1"/>
  <c r="AS489" i="1"/>
  <c r="AU489" i="1"/>
  <c r="AV489" i="1"/>
  <c r="AF489" i="1"/>
  <c r="BT488" i="1"/>
  <c r="BS488" i="1" s="1"/>
  <c r="A488" i="1" s="1"/>
  <c r="AM489" i="1"/>
  <c r="AX489" i="1"/>
  <c r="Z489" i="1"/>
  <c r="AH489" i="1"/>
  <c r="AI489" i="1"/>
  <c r="AM499" i="1"/>
  <c r="AH499" i="1"/>
  <c r="AX499" i="1"/>
  <c r="AI499" i="1"/>
  <c r="BT498" i="1"/>
  <c r="BS498" i="1" s="1"/>
  <c r="A498" i="1" s="1"/>
  <c r="AV499" i="1"/>
  <c r="AB499" i="1"/>
  <c r="AS499" i="1"/>
  <c r="AU499" i="1"/>
  <c r="Z499" i="1"/>
  <c r="AF499" i="1"/>
  <c r="AB513" i="1"/>
  <c r="AI513" i="1"/>
  <c r="AX513" i="1"/>
  <c r="AM513" i="1"/>
  <c r="BT512" i="1"/>
  <c r="BS512" i="1" s="1"/>
  <c r="A512" i="1" s="1"/>
  <c r="AV513" i="1"/>
  <c r="AF513" i="1"/>
  <c r="AH513" i="1"/>
  <c r="AS513" i="1"/>
  <c r="Z513" i="1"/>
  <c r="AU513" i="1"/>
  <c r="AH522" i="1"/>
  <c r="AM522" i="1"/>
  <c r="AX522" i="1"/>
  <c r="AF522" i="1"/>
  <c r="AS522" i="1"/>
  <c r="Z522" i="1"/>
  <c r="AV522" i="1"/>
  <c r="AB522" i="1"/>
  <c r="BT521" i="1"/>
  <c r="BS521" i="1" s="1"/>
  <c r="A521" i="1" s="1"/>
  <c r="AU522" i="1"/>
  <c r="AI522" i="1"/>
  <c r="AI534" i="1"/>
  <c r="AM534" i="1"/>
  <c r="AX534" i="1"/>
  <c r="AF534" i="1"/>
  <c r="AS534" i="1"/>
  <c r="Z534" i="1"/>
  <c r="AV534" i="1"/>
  <c r="AH534" i="1"/>
  <c r="BT533" i="1"/>
  <c r="BS533" i="1" s="1"/>
  <c r="A533" i="1" s="1"/>
  <c r="AB534" i="1"/>
  <c r="AU534" i="1"/>
  <c r="AB549" i="1"/>
  <c r="BT548" i="1"/>
  <c r="BS548" i="1" s="1"/>
  <c r="A548" i="1" s="1"/>
  <c r="AF549" i="1"/>
  <c r="AI549" i="1"/>
  <c r="AX549" i="1"/>
  <c r="AH549" i="1"/>
  <c r="AU549" i="1"/>
  <c r="Z549" i="1"/>
  <c r="AS549" i="1"/>
  <c r="AM549" i="1"/>
  <c r="AV549" i="1"/>
  <c r="AF562" i="1"/>
  <c r="AM562" i="1"/>
  <c r="AX562" i="1"/>
  <c r="AH562" i="1"/>
  <c r="AS562" i="1"/>
  <c r="Z562" i="1"/>
  <c r="AV562" i="1"/>
  <c r="AB562" i="1"/>
  <c r="BT561" i="1"/>
  <c r="BS561" i="1" s="1"/>
  <c r="A561" i="1" s="1"/>
  <c r="AU562" i="1"/>
  <c r="AI562" i="1"/>
  <c r="AB573" i="1"/>
  <c r="BT572" i="1"/>
  <c r="BS572" i="1" s="1"/>
  <c r="A572" i="1" s="1"/>
  <c r="AF573" i="1"/>
  <c r="AI573" i="1"/>
  <c r="AX573" i="1"/>
  <c r="AH573" i="1"/>
  <c r="AU573" i="1"/>
  <c r="Z573" i="1"/>
  <c r="AS573" i="1"/>
  <c r="AM573" i="1"/>
  <c r="AV573" i="1"/>
  <c r="AI584" i="1"/>
  <c r="AM584" i="1"/>
  <c r="AX584" i="1"/>
  <c r="AF584" i="1"/>
  <c r="AS584" i="1"/>
  <c r="Z584" i="1"/>
  <c r="AV584" i="1"/>
  <c r="AB584" i="1"/>
  <c r="AU584" i="1"/>
  <c r="AH584" i="1"/>
  <c r="BT583" i="1"/>
  <c r="BS583" i="1" s="1"/>
  <c r="A583" i="1" s="1"/>
  <c r="AF598" i="1"/>
  <c r="BT597" i="1"/>
  <c r="BS597" i="1" s="1"/>
  <c r="A597" i="1" s="1"/>
  <c r="AI598" i="1"/>
  <c r="AM598" i="1"/>
  <c r="AX598" i="1"/>
  <c r="AH598" i="1"/>
  <c r="AV598" i="1"/>
  <c r="Z598" i="1"/>
  <c r="AS598" i="1"/>
  <c r="AB598" i="1"/>
  <c r="AU598" i="1"/>
  <c r="AH610" i="1"/>
  <c r="BT609" i="1"/>
  <c r="BS609" i="1" s="1"/>
  <c r="A609" i="1" s="1"/>
  <c r="AF610" i="1"/>
  <c r="AM610" i="1"/>
  <c r="AX610" i="1"/>
  <c r="AB610" i="1"/>
  <c r="AV610" i="1"/>
  <c r="Z610" i="1"/>
  <c r="AS610" i="1"/>
  <c r="AU610" i="1"/>
  <c r="AI610" i="1"/>
  <c r="AB621" i="1"/>
  <c r="BT620" i="1"/>
  <c r="BS620" i="1" s="1"/>
  <c r="A620" i="1" s="1"/>
  <c r="AF621" i="1"/>
  <c r="AI621" i="1"/>
  <c r="AX621" i="1"/>
  <c r="AH621" i="1"/>
  <c r="AU621" i="1"/>
  <c r="Z621" i="1"/>
  <c r="AS621" i="1"/>
  <c r="AM621" i="1"/>
  <c r="AV621" i="1"/>
  <c r="AF632" i="1"/>
  <c r="BT631" i="1"/>
  <c r="BS631" i="1" s="1"/>
  <c r="A631" i="1" s="1"/>
  <c r="AI632" i="1"/>
  <c r="AM632" i="1"/>
  <c r="AX632" i="1"/>
  <c r="AH632" i="1"/>
  <c r="AV632" i="1"/>
  <c r="Z632" i="1"/>
  <c r="AS632" i="1"/>
  <c r="AU632" i="1"/>
  <c r="AB632" i="1"/>
  <c r="AF646" i="1"/>
  <c r="BT645" i="1"/>
  <c r="BS645" i="1" s="1"/>
  <c r="A645" i="1" s="1"/>
  <c r="AI646" i="1"/>
  <c r="AM646" i="1"/>
  <c r="AX646" i="1"/>
  <c r="AH646" i="1"/>
  <c r="AV646" i="1"/>
  <c r="Z646" i="1"/>
  <c r="AS646" i="1"/>
  <c r="AB646" i="1"/>
  <c r="AU646" i="1"/>
  <c r="AH658" i="1"/>
  <c r="AS658" i="1"/>
  <c r="AV658" i="1"/>
  <c r="AU658" i="1"/>
  <c r="AB658" i="1"/>
  <c r="BT657" i="1"/>
  <c r="BS657" i="1" s="1"/>
  <c r="A657" i="1" s="1"/>
  <c r="Z658" i="1"/>
  <c r="AM658" i="1"/>
  <c r="AF658" i="1"/>
  <c r="AI658" i="1"/>
  <c r="AX658" i="1"/>
  <c r="AB669" i="1"/>
  <c r="BT668" i="1"/>
  <c r="BS668" i="1" s="1"/>
  <c r="A668" i="1" s="1"/>
  <c r="AF669" i="1"/>
  <c r="AI669" i="1"/>
  <c r="AX669" i="1"/>
  <c r="AH669" i="1"/>
  <c r="AU669" i="1"/>
  <c r="Z669" i="1"/>
  <c r="AS669" i="1"/>
  <c r="AM669" i="1"/>
  <c r="AV669" i="1"/>
  <c r="AB681" i="1"/>
  <c r="BT680" i="1"/>
  <c r="BS680" i="1" s="1"/>
  <c r="A680" i="1" s="1"/>
  <c r="AF681" i="1"/>
  <c r="AI681" i="1"/>
  <c r="AX681" i="1"/>
  <c r="AH681" i="1"/>
  <c r="AU681" i="1"/>
  <c r="Z681" i="1"/>
  <c r="AS681" i="1"/>
  <c r="AV681" i="1"/>
  <c r="AM681" i="1"/>
  <c r="AF694" i="1"/>
  <c r="BT693" i="1"/>
  <c r="BS693" i="1" s="1"/>
  <c r="A693" i="1" s="1"/>
  <c r="Z694" i="1"/>
  <c r="AM694" i="1"/>
  <c r="AU694" i="1"/>
  <c r="AB694" i="1"/>
  <c r="AX694" i="1"/>
  <c r="AV694" i="1"/>
  <c r="AS694" i="1"/>
  <c r="AH694" i="1"/>
  <c r="AI694" i="1"/>
  <c r="AH706" i="1"/>
  <c r="BT705" i="1"/>
  <c r="BS705" i="1" s="1"/>
  <c r="A705" i="1" s="1"/>
  <c r="Z706" i="1"/>
  <c r="AM706" i="1"/>
  <c r="AU706" i="1"/>
  <c r="AI706" i="1"/>
  <c r="AX706" i="1"/>
  <c r="AV706" i="1"/>
  <c r="AS706" i="1"/>
  <c r="AB706" i="1"/>
  <c r="AF706" i="1"/>
  <c r="AH717" i="1"/>
  <c r="AS717" i="1"/>
  <c r="AV717" i="1"/>
  <c r="AU717" i="1"/>
  <c r="AB717" i="1"/>
  <c r="BT716" i="1"/>
  <c r="BS716" i="1" s="1"/>
  <c r="A716" i="1" s="1"/>
  <c r="Z717" i="1"/>
  <c r="AI717" i="1"/>
  <c r="AF717" i="1"/>
  <c r="AM717" i="1"/>
  <c r="AX717" i="1"/>
  <c r="AH729" i="1"/>
  <c r="AS729" i="1"/>
  <c r="AV729" i="1"/>
  <c r="AU729" i="1"/>
  <c r="AB729" i="1"/>
  <c r="BT728" i="1"/>
  <c r="BS728" i="1" s="1"/>
  <c r="A728" i="1" s="1"/>
  <c r="Z729" i="1"/>
  <c r="AI729" i="1"/>
  <c r="AF729" i="1"/>
  <c r="AM729" i="1"/>
  <c r="AX729" i="1"/>
  <c r="AF742" i="1"/>
  <c r="BT741" i="1"/>
  <c r="BS741" i="1" s="1"/>
  <c r="A741" i="1" s="1"/>
  <c r="Z742" i="1"/>
  <c r="AM742" i="1"/>
  <c r="AU742" i="1"/>
  <c r="AB742" i="1"/>
  <c r="AX742" i="1"/>
  <c r="AV742" i="1"/>
  <c r="AS742" i="1"/>
  <c r="AH742" i="1"/>
  <c r="AI742" i="1"/>
  <c r="AF754" i="1"/>
  <c r="BT753" i="1"/>
  <c r="BS753" i="1" s="1"/>
  <c r="A753" i="1" s="1"/>
  <c r="Z754" i="1"/>
  <c r="AM754" i="1"/>
  <c r="AU754" i="1"/>
  <c r="AI754" i="1"/>
  <c r="AX754" i="1"/>
  <c r="AV754" i="1"/>
  <c r="AS754" i="1"/>
  <c r="AH754" i="1"/>
  <c r="AB754" i="1"/>
  <c r="AI766" i="1"/>
  <c r="BT765" i="1"/>
  <c r="BS765" i="1" s="1"/>
  <c r="A765" i="1" s="1"/>
  <c r="Z766" i="1"/>
  <c r="AM766" i="1"/>
  <c r="AU766" i="1"/>
  <c r="AB766" i="1"/>
  <c r="AX766" i="1"/>
  <c r="AV766" i="1"/>
  <c r="AS766" i="1"/>
  <c r="AH766" i="1"/>
  <c r="AF766" i="1"/>
  <c r="AB777" i="1"/>
  <c r="BT776" i="1"/>
  <c r="BS776" i="1" s="1"/>
  <c r="A776" i="1" s="1"/>
  <c r="Z777" i="1"/>
  <c r="AI777" i="1"/>
  <c r="AV777" i="1"/>
  <c r="AM777" i="1"/>
  <c r="AX777" i="1"/>
  <c r="AU777" i="1"/>
  <c r="AS777" i="1"/>
  <c r="AH777" i="1"/>
  <c r="AF777" i="1"/>
  <c r="AF790" i="1"/>
  <c r="BT789" i="1"/>
  <c r="BS789" i="1" s="1"/>
  <c r="A789" i="1" s="1"/>
  <c r="Z790" i="1"/>
  <c r="AM790" i="1"/>
  <c r="AU790" i="1"/>
  <c r="AB790" i="1"/>
  <c r="AX790" i="1"/>
  <c r="AV790" i="1"/>
  <c r="AS790" i="1"/>
  <c r="AH790" i="1"/>
  <c r="AI790" i="1"/>
  <c r="AB802" i="1"/>
  <c r="AS802" i="1"/>
  <c r="AU802" i="1"/>
  <c r="AV802" i="1"/>
  <c r="AH802" i="1"/>
  <c r="BT801" i="1"/>
  <c r="BS801" i="1" s="1"/>
  <c r="A801" i="1" s="1"/>
  <c r="Z802" i="1"/>
  <c r="AM802" i="1"/>
  <c r="AF802" i="1"/>
  <c r="AI802" i="1"/>
  <c r="AX802" i="1"/>
  <c r="AH804" i="1"/>
  <c r="AS804" i="1"/>
  <c r="AU804" i="1"/>
  <c r="AV804" i="1"/>
  <c r="AF804" i="1"/>
  <c r="BT803" i="1"/>
  <c r="BS803" i="1" s="1"/>
  <c r="A803" i="1" s="1"/>
  <c r="Z804" i="1"/>
  <c r="AM804" i="1"/>
  <c r="AI804" i="1"/>
  <c r="AX804" i="1"/>
  <c r="AB804" i="1"/>
  <c r="AF763" i="1"/>
  <c r="BT762" i="1"/>
  <c r="BS762" i="1" s="1"/>
  <c r="A762" i="1" s="1"/>
  <c r="Z763" i="1"/>
  <c r="AH763" i="1"/>
  <c r="AV763" i="1"/>
  <c r="AI763" i="1"/>
  <c r="AX763" i="1"/>
  <c r="AU763" i="1"/>
  <c r="AM763" i="1"/>
  <c r="AB763" i="1"/>
  <c r="AS763" i="1"/>
  <c r="AB699" i="1"/>
  <c r="AS699" i="1"/>
  <c r="AV699" i="1"/>
  <c r="AU699" i="1"/>
  <c r="AF699" i="1"/>
  <c r="BT698" i="1"/>
  <c r="BS698" i="1" s="1"/>
  <c r="A698" i="1" s="1"/>
  <c r="Z699" i="1"/>
  <c r="AH699" i="1"/>
  <c r="AM699" i="1"/>
  <c r="AX699" i="1"/>
  <c r="AI699" i="1"/>
  <c r="AF635" i="1"/>
  <c r="BT634" i="1"/>
  <c r="BS634" i="1" s="1"/>
  <c r="A634" i="1" s="1"/>
  <c r="AM635" i="1"/>
  <c r="AH635" i="1"/>
  <c r="AX635" i="1"/>
  <c r="AB635" i="1"/>
  <c r="AU635" i="1"/>
  <c r="Z635" i="1"/>
  <c r="AS635" i="1"/>
  <c r="AV635" i="1"/>
  <c r="AI635" i="1"/>
  <c r="AF571" i="1"/>
  <c r="BT570" i="1"/>
  <c r="BS570" i="1" s="1"/>
  <c r="A570" i="1" s="1"/>
  <c r="AM571" i="1"/>
  <c r="AH571" i="1"/>
  <c r="AX571" i="1"/>
  <c r="AB571" i="1"/>
  <c r="AU571" i="1"/>
  <c r="Z571" i="1"/>
  <c r="AS571" i="1"/>
  <c r="AV571" i="1"/>
  <c r="AI571" i="1"/>
  <c r="AB506" i="1"/>
  <c r="AM506" i="1"/>
  <c r="AX506" i="1"/>
  <c r="AH506" i="1"/>
  <c r="AS506" i="1"/>
  <c r="Z506" i="1"/>
  <c r="AV506" i="1"/>
  <c r="AF506" i="1"/>
  <c r="BT505" i="1"/>
  <c r="BS505" i="1" s="1"/>
  <c r="A505" i="1" s="1"/>
  <c r="AU506" i="1"/>
  <c r="AI506" i="1"/>
  <c r="AM559" i="1"/>
  <c r="BT558" i="1"/>
  <c r="BS558" i="1" s="1"/>
  <c r="A558" i="1" s="1"/>
  <c r="AF559" i="1"/>
  <c r="AH559" i="1"/>
  <c r="AX559" i="1"/>
  <c r="AB559" i="1"/>
  <c r="AU559" i="1"/>
  <c r="Z559" i="1"/>
  <c r="AS559" i="1"/>
  <c r="AI559" i="1"/>
  <c r="AV559" i="1"/>
  <c r="AF495" i="1"/>
  <c r="AH495" i="1"/>
  <c r="AX495" i="1"/>
  <c r="AI495" i="1"/>
  <c r="BT494" i="1"/>
  <c r="BS494" i="1" s="1"/>
  <c r="A494" i="1" s="1"/>
  <c r="AV495" i="1"/>
  <c r="AB495" i="1"/>
  <c r="AS495" i="1"/>
  <c r="AM495" i="1"/>
  <c r="Z495" i="1"/>
  <c r="AU495" i="1"/>
  <c r="AM431" i="1"/>
  <c r="AS431" i="1"/>
  <c r="AU431" i="1"/>
  <c r="AV431" i="1"/>
  <c r="AB431" i="1"/>
  <c r="BT430" i="1"/>
  <c r="BS430" i="1" s="1"/>
  <c r="A430" i="1" s="1"/>
  <c r="AF431" i="1"/>
  <c r="AX431" i="1"/>
  <c r="AH431" i="1"/>
  <c r="Z431" i="1"/>
  <c r="AI431" i="1"/>
  <c r="AM367" i="1"/>
  <c r="AS367" i="1"/>
  <c r="AU367" i="1"/>
  <c r="AV367" i="1"/>
  <c r="AB367" i="1"/>
  <c r="BT366" i="1"/>
  <c r="BS366" i="1" s="1"/>
  <c r="A366" i="1" s="1"/>
  <c r="Z367" i="1"/>
  <c r="AF367" i="1"/>
  <c r="AX367" i="1"/>
  <c r="AI367" i="1"/>
  <c r="AH367" i="1"/>
  <c r="AM303" i="1"/>
  <c r="AS303" i="1"/>
  <c r="AU303" i="1"/>
  <c r="AV303" i="1"/>
  <c r="AB303" i="1"/>
  <c r="BT302" i="1"/>
  <c r="BS302" i="1" s="1"/>
  <c r="A302" i="1" s="1"/>
  <c r="AF303" i="1"/>
  <c r="AX303" i="1"/>
  <c r="AH303" i="1"/>
  <c r="Z303" i="1"/>
  <c r="AI303" i="1"/>
  <c r="AM215" i="1"/>
  <c r="AS215" i="1"/>
  <c r="AU215" i="1"/>
  <c r="AV215" i="1"/>
  <c r="AB215" i="1"/>
  <c r="BT214" i="1"/>
  <c r="BS214" i="1" s="1"/>
  <c r="A214" i="1" s="1"/>
  <c r="AF215" i="1"/>
  <c r="AX215" i="1"/>
  <c r="AH215" i="1"/>
  <c r="Z215" i="1"/>
  <c r="AI215" i="1"/>
  <c r="AB103" i="1"/>
  <c r="BT102" i="1"/>
  <c r="BS102" i="1" s="1"/>
  <c r="A102" i="1" s="1"/>
  <c r="AM103" i="1"/>
  <c r="AI103" i="1"/>
  <c r="AU103" i="1"/>
  <c r="AS103" i="1"/>
  <c r="AX103" i="1"/>
  <c r="AH103" i="1"/>
  <c r="Z103" i="1"/>
  <c r="AV103" i="1"/>
  <c r="AF103" i="1"/>
  <c r="AF476" i="1"/>
  <c r="BT475" i="1"/>
  <c r="BS475" i="1" s="1"/>
  <c r="A475" i="1" s="1"/>
  <c r="AI476" i="1"/>
  <c r="AM476" i="1"/>
  <c r="AX476" i="1"/>
  <c r="AB476" i="1"/>
  <c r="AV476" i="1"/>
  <c r="Z476" i="1"/>
  <c r="AH476" i="1"/>
  <c r="AU476" i="1"/>
  <c r="AS476" i="1"/>
  <c r="AF356" i="1"/>
  <c r="BT355" i="1"/>
  <c r="BS355" i="1" s="1"/>
  <c r="A355" i="1" s="1"/>
  <c r="AI356" i="1"/>
  <c r="AM356" i="1"/>
  <c r="AX356" i="1"/>
  <c r="AB356" i="1"/>
  <c r="AV356" i="1"/>
  <c r="Z356" i="1"/>
  <c r="AH356" i="1"/>
  <c r="AU356" i="1"/>
  <c r="AS356" i="1"/>
  <c r="Z244" i="1"/>
  <c r="AH244" i="1"/>
  <c r="AB244" i="1"/>
  <c r="AS244" i="1"/>
  <c r="AV244" i="1"/>
  <c r="AU244" i="1"/>
  <c r="AM244" i="1"/>
  <c r="AF244" i="1"/>
  <c r="BT243" i="1"/>
  <c r="BS243" i="1" s="1"/>
  <c r="A243" i="1" s="1"/>
  <c r="AI244" i="1"/>
  <c r="AX244" i="1"/>
  <c r="Z112" i="1"/>
  <c r="AH112" i="1"/>
  <c r="AB112" i="1"/>
  <c r="AS112" i="1"/>
  <c r="AV112" i="1"/>
  <c r="AU112" i="1"/>
  <c r="AM112" i="1"/>
  <c r="AF112" i="1"/>
  <c r="BT111" i="1"/>
  <c r="BS111" i="1" s="1"/>
  <c r="A111" i="1" s="1"/>
  <c r="AX112" i="1"/>
  <c r="AI112" i="1"/>
  <c r="Z206" i="1"/>
  <c r="AH206" i="1"/>
  <c r="AI206" i="1"/>
  <c r="AS206" i="1"/>
  <c r="AV206" i="1"/>
  <c r="AU206" i="1"/>
  <c r="AM206" i="1"/>
  <c r="AB206" i="1"/>
  <c r="BT205" i="1"/>
  <c r="BS205" i="1" s="1"/>
  <c r="A205" i="1" s="1"/>
  <c r="AX206" i="1"/>
  <c r="AF206" i="1"/>
  <c r="AF768" i="1"/>
  <c r="BT767" i="1"/>
  <c r="BS767" i="1" s="1"/>
  <c r="A767" i="1" s="1"/>
  <c r="Z768" i="1"/>
  <c r="AM768" i="1"/>
  <c r="AU768" i="1"/>
  <c r="AB768" i="1"/>
  <c r="AX768" i="1"/>
  <c r="AV768" i="1"/>
  <c r="AI768" i="1"/>
  <c r="AS768" i="1"/>
  <c r="AH768" i="1"/>
  <c r="AF724" i="1"/>
  <c r="BT723" i="1"/>
  <c r="BS723" i="1" s="1"/>
  <c r="A723" i="1" s="1"/>
  <c r="Z724" i="1"/>
  <c r="AM724" i="1"/>
  <c r="AU724" i="1"/>
  <c r="AB724" i="1"/>
  <c r="AX724" i="1"/>
  <c r="AV724" i="1"/>
  <c r="AI724" i="1"/>
  <c r="AH724" i="1"/>
  <c r="AS724" i="1"/>
  <c r="AF684" i="1"/>
  <c r="BT683" i="1"/>
  <c r="BS683" i="1" s="1"/>
  <c r="A683" i="1" s="1"/>
  <c r="Z684" i="1"/>
  <c r="AM684" i="1"/>
  <c r="AV684" i="1"/>
  <c r="AB684" i="1"/>
  <c r="AX684" i="1"/>
  <c r="AU684" i="1"/>
  <c r="AI684" i="1"/>
  <c r="AS684" i="1"/>
  <c r="AH684" i="1"/>
  <c r="AF640" i="1"/>
  <c r="BT639" i="1"/>
  <c r="BS639" i="1" s="1"/>
  <c r="A639" i="1" s="1"/>
  <c r="AI640" i="1"/>
  <c r="AM640" i="1"/>
  <c r="AX640" i="1"/>
  <c r="AH640" i="1"/>
  <c r="AV640" i="1"/>
  <c r="Z640" i="1"/>
  <c r="AS640" i="1"/>
  <c r="AU640" i="1"/>
  <c r="AB640" i="1"/>
  <c r="AF596" i="1"/>
  <c r="BT595" i="1"/>
  <c r="BS595" i="1" s="1"/>
  <c r="A595" i="1" s="1"/>
  <c r="AI596" i="1"/>
  <c r="AM596" i="1"/>
  <c r="AX596" i="1"/>
  <c r="AH596" i="1"/>
  <c r="AV596" i="1"/>
  <c r="Z596" i="1"/>
  <c r="AS596" i="1"/>
  <c r="AU596" i="1"/>
  <c r="AB596" i="1"/>
  <c r="AI556" i="1"/>
  <c r="AM556" i="1"/>
  <c r="AX556" i="1"/>
  <c r="AF556" i="1"/>
  <c r="AS556" i="1"/>
  <c r="Z556" i="1"/>
  <c r="AV556" i="1"/>
  <c r="AB556" i="1"/>
  <c r="AU556" i="1"/>
  <c r="BT555" i="1"/>
  <c r="BS555" i="1" s="1"/>
  <c r="A555" i="1" s="1"/>
  <c r="AH556" i="1"/>
  <c r="AI508" i="1"/>
  <c r="AM508" i="1"/>
  <c r="AX508" i="1"/>
  <c r="AF508" i="1"/>
  <c r="AS508" i="1"/>
  <c r="Z508" i="1"/>
  <c r="AV508" i="1"/>
  <c r="AB508" i="1"/>
  <c r="AU508" i="1"/>
  <c r="BT507" i="1"/>
  <c r="BS507" i="1" s="1"/>
  <c r="A507" i="1" s="1"/>
  <c r="AH508" i="1"/>
  <c r="AF416" i="1"/>
  <c r="BT415" i="1"/>
  <c r="BS415" i="1" s="1"/>
  <c r="A415" i="1" s="1"/>
  <c r="AI416" i="1"/>
  <c r="AM416" i="1"/>
  <c r="AX416" i="1"/>
  <c r="AB416" i="1"/>
  <c r="AV416" i="1"/>
  <c r="Z416" i="1"/>
  <c r="AH416" i="1"/>
  <c r="AU416" i="1"/>
  <c r="AS416" i="1"/>
  <c r="AI312" i="1"/>
  <c r="AM312" i="1"/>
  <c r="AX312" i="1"/>
  <c r="AH312" i="1"/>
  <c r="BT311" i="1"/>
  <c r="BS311" i="1" s="1"/>
  <c r="A311" i="1" s="1"/>
  <c r="AU312" i="1"/>
  <c r="AB312" i="1"/>
  <c r="AF312" i="1"/>
  <c r="Z312" i="1"/>
  <c r="AS312" i="1"/>
  <c r="AV312" i="1"/>
  <c r="Z196" i="1"/>
  <c r="AH196" i="1"/>
  <c r="AB196" i="1"/>
  <c r="AS196" i="1"/>
  <c r="AV196" i="1"/>
  <c r="AU196" i="1"/>
  <c r="AM196" i="1"/>
  <c r="AF196" i="1"/>
  <c r="BT195" i="1"/>
  <c r="BS195" i="1" s="1"/>
  <c r="A195" i="1" s="1"/>
  <c r="AI196" i="1"/>
  <c r="AX196" i="1"/>
  <c r="AF460" i="1"/>
  <c r="BT459" i="1"/>
  <c r="BS459" i="1" s="1"/>
  <c r="A459" i="1" s="1"/>
  <c r="AI460" i="1"/>
  <c r="AM460" i="1"/>
  <c r="AX460" i="1"/>
  <c r="AB460" i="1"/>
  <c r="AV460" i="1"/>
  <c r="Z460" i="1"/>
  <c r="AH460" i="1"/>
  <c r="AU460" i="1"/>
  <c r="AS460" i="1"/>
  <c r="AI304" i="1"/>
  <c r="AM304" i="1"/>
  <c r="AX304" i="1"/>
  <c r="AH304" i="1"/>
  <c r="BT303" i="1"/>
  <c r="BS303" i="1" s="1"/>
  <c r="A303" i="1" s="1"/>
  <c r="AU304" i="1"/>
  <c r="AB304" i="1"/>
  <c r="AF304" i="1"/>
  <c r="Z304" i="1"/>
  <c r="AS304" i="1"/>
  <c r="AV304" i="1"/>
  <c r="Z156" i="1"/>
  <c r="AH156" i="1"/>
  <c r="AB156" i="1"/>
  <c r="AS156" i="1"/>
  <c r="AV156" i="1"/>
  <c r="AU156" i="1"/>
  <c r="AM156" i="1"/>
  <c r="AF156" i="1"/>
  <c r="BT155" i="1"/>
  <c r="BS155" i="1" s="1"/>
  <c r="A155" i="1" s="1"/>
  <c r="AX156" i="1"/>
  <c r="AI156" i="1"/>
  <c r="Z68" i="1"/>
  <c r="AH68" i="1"/>
  <c r="AB68" i="1"/>
  <c r="AS68" i="1"/>
  <c r="AV68" i="1"/>
  <c r="AU68" i="1"/>
  <c r="AM68" i="1"/>
  <c r="AF68" i="1"/>
  <c r="BT67" i="1"/>
  <c r="BS67" i="1" s="1"/>
  <c r="A67" i="1" s="1"/>
  <c r="AX68" i="1"/>
  <c r="AI68" i="1"/>
  <c r="AB179" i="1"/>
  <c r="AS179" i="1"/>
  <c r="AU179" i="1"/>
  <c r="AV179" i="1"/>
  <c r="AF179" i="1"/>
  <c r="BT178" i="1"/>
  <c r="BS178" i="1" s="1"/>
  <c r="A178" i="1" s="1"/>
  <c r="AM179" i="1"/>
  <c r="AX179" i="1"/>
  <c r="AH179" i="1"/>
  <c r="Z179" i="1"/>
  <c r="AI179" i="1"/>
  <c r="AF51" i="1"/>
  <c r="BT50" i="1"/>
  <c r="BS50" i="1" s="1"/>
  <c r="A50" i="1" s="1"/>
  <c r="AB51" i="1"/>
  <c r="Z51" i="1"/>
  <c r="AS51" i="1"/>
  <c r="AV51" i="1"/>
  <c r="AI51" i="1"/>
  <c r="AH51" i="1"/>
  <c r="AM51" i="1"/>
  <c r="AX51" i="1"/>
  <c r="AU51" i="1"/>
  <c r="AF33" i="1"/>
  <c r="BT32" i="1"/>
  <c r="BS32" i="1" s="1"/>
  <c r="A32" i="1" s="1"/>
  <c r="AH33" i="1"/>
  <c r="AS33" i="1"/>
  <c r="AX33" i="1"/>
  <c r="Z33" i="1"/>
  <c r="AU33" i="1"/>
  <c r="AB33" i="1"/>
  <c r="AM33" i="1"/>
  <c r="AV33" i="1"/>
  <c r="AI33" i="1"/>
  <c r="AF49" i="1"/>
  <c r="BT48" i="1"/>
  <c r="BS48" i="1" s="1"/>
  <c r="A48" i="1" s="1"/>
  <c r="AB49" i="1"/>
  <c r="AI49" i="1"/>
  <c r="AH49" i="1"/>
  <c r="AM49" i="1"/>
  <c r="Z49" i="1"/>
  <c r="AS49" i="1"/>
  <c r="AV49" i="1"/>
  <c r="AX49" i="1"/>
  <c r="AU49" i="1"/>
  <c r="Z76" i="1"/>
  <c r="AH76" i="1"/>
  <c r="AB76" i="1"/>
  <c r="AS76" i="1"/>
  <c r="AV76" i="1"/>
  <c r="AU76" i="1"/>
  <c r="AM76" i="1"/>
  <c r="AF76" i="1"/>
  <c r="BT75" i="1"/>
  <c r="BS75" i="1" s="1"/>
  <c r="A75" i="1" s="1"/>
  <c r="AX76" i="1"/>
  <c r="AI76" i="1"/>
  <c r="Z98" i="1"/>
  <c r="AI98" i="1"/>
  <c r="AH98" i="1"/>
  <c r="AS98" i="1"/>
  <c r="AV98" i="1"/>
  <c r="AU98" i="1"/>
  <c r="AM98" i="1"/>
  <c r="AB98" i="1"/>
  <c r="BT97" i="1"/>
  <c r="BS97" i="1" s="1"/>
  <c r="A97" i="1" s="1"/>
  <c r="AX98" i="1"/>
  <c r="AF98" i="1"/>
  <c r="AF121" i="1"/>
  <c r="BT120" i="1"/>
  <c r="BS120" i="1" s="1"/>
  <c r="A120" i="1" s="1"/>
  <c r="AB121" i="1"/>
  <c r="AI121" i="1"/>
  <c r="AX121" i="1"/>
  <c r="AU121" i="1"/>
  <c r="Z121" i="1"/>
  <c r="AS121" i="1"/>
  <c r="AV121" i="1"/>
  <c r="AM121" i="1"/>
  <c r="AH121" i="1"/>
  <c r="AF145" i="1"/>
  <c r="BT144" i="1"/>
  <c r="BS144" i="1" s="1"/>
  <c r="A144" i="1" s="1"/>
  <c r="AB145" i="1"/>
  <c r="AI145" i="1"/>
  <c r="AH145" i="1"/>
  <c r="AU145" i="1"/>
  <c r="Z145" i="1"/>
  <c r="AS145" i="1"/>
  <c r="AV145" i="1"/>
  <c r="AX145" i="1"/>
  <c r="AM145" i="1"/>
  <c r="Z170" i="1"/>
  <c r="AI170" i="1"/>
  <c r="AH170" i="1"/>
  <c r="AS170" i="1"/>
  <c r="AV170" i="1"/>
  <c r="AU170" i="1"/>
  <c r="AM170" i="1"/>
  <c r="AB170" i="1"/>
  <c r="BT169" i="1"/>
  <c r="BS169" i="1" s="1"/>
  <c r="A169" i="1" s="1"/>
  <c r="AF170" i="1"/>
  <c r="AX170" i="1"/>
  <c r="AB201" i="1"/>
  <c r="AS201" i="1"/>
  <c r="AU201" i="1"/>
  <c r="AV201" i="1"/>
  <c r="AF201" i="1"/>
  <c r="BT200" i="1"/>
  <c r="BS200" i="1" s="1"/>
  <c r="A200" i="1" s="1"/>
  <c r="AM201" i="1"/>
  <c r="AX201" i="1"/>
  <c r="Z201" i="1"/>
  <c r="AH201" i="1"/>
  <c r="AI201" i="1"/>
  <c r="AW130" i="1"/>
  <c r="AW243" i="1"/>
  <c r="AB243" i="1"/>
  <c r="AS243" i="1"/>
  <c r="AU243" i="1"/>
  <c r="AV243" i="1"/>
  <c r="AF243" i="1"/>
  <c r="BT242" i="1"/>
  <c r="BS242" i="1" s="1"/>
  <c r="A242" i="1" s="1"/>
  <c r="AM243" i="1"/>
  <c r="AX243" i="1"/>
  <c r="AH243" i="1"/>
  <c r="AI243" i="1"/>
  <c r="Z243" i="1"/>
  <c r="AW515" i="1"/>
  <c r="AW630" i="1"/>
  <c r="AF630" i="1"/>
  <c r="BT629" i="1"/>
  <c r="BS629" i="1" s="1"/>
  <c r="A629" i="1" s="1"/>
  <c r="AI630" i="1"/>
  <c r="AM630" i="1"/>
  <c r="AX630" i="1"/>
  <c r="AH630" i="1"/>
  <c r="AV630" i="1"/>
  <c r="Z630" i="1"/>
  <c r="AS630" i="1"/>
  <c r="AB630" i="1"/>
  <c r="AU630" i="1"/>
  <c r="AW511" i="1"/>
  <c r="AW542" i="1"/>
  <c r="AF542" i="1"/>
  <c r="AM542" i="1"/>
  <c r="AX542" i="1"/>
  <c r="AI542" i="1"/>
  <c r="AS542" i="1"/>
  <c r="Z542" i="1"/>
  <c r="AV542" i="1"/>
  <c r="AH542" i="1"/>
  <c r="BT541" i="1"/>
  <c r="BS541" i="1" s="1"/>
  <c r="A541" i="1" s="1"/>
  <c r="AB542" i="1"/>
  <c r="AU542" i="1"/>
  <c r="AW50" i="1"/>
  <c r="AW177" i="1"/>
  <c r="AB177" i="1"/>
  <c r="AS177" i="1"/>
  <c r="AU177" i="1"/>
  <c r="AV177" i="1"/>
  <c r="AF177" i="1"/>
  <c r="BT176" i="1"/>
  <c r="BS176" i="1" s="1"/>
  <c r="A176" i="1" s="1"/>
  <c r="AH177" i="1"/>
  <c r="AX177" i="1"/>
  <c r="Z177" i="1"/>
  <c r="AM177" i="1"/>
  <c r="AI177" i="1"/>
  <c r="AW451" i="1"/>
  <c r="AW566" i="1"/>
  <c r="AI566" i="1"/>
  <c r="AM566" i="1"/>
  <c r="AX566" i="1"/>
  <c r="AF566" i="1"/>
  <c r="AS566" i="1"/>
  <c r="Z566" i="1"/>
  <c r="AV566" i="1"/>
  <c r="AH566" i="1"/>
  <c r="BT565" i="1"/>
  <c r="BS565" i="1" s="1"/>
  <c r="A565" i="1" s="1"/>
  <c r="AB566" i="1"/>
  <c r="AU566" i="1"/>
  <c r="AW728" i="1"/>
  <c r="AF728" i="1"/>
  <c r="BT727" i="1"/>
  <c r="BS727" i="1" s="1"/>
  <c r="A727" i="1" s="1"/>
  <c r="Z728" i="1"/>
  <c r="AM728" i="1"/>
  <c r="AU728" i="1"/>
  <c r="AB728" i="1"/>
  <c r="AX728" i="1"/>
  <c r="AV728" i="1"/>
  <c r="AI728" i="1"/>
  <c r="AS728" i="1"/>
  <c r="AH728" i="1"/>
  <c r="AW793" i="1"/>
  <c r="AB793" i="1"/>
  <c r="BT792" i="1"/>
  <c r="BS792" i="1" s="1"/>
  <c r="A792" i="1" s="1"/>
  <c r="Z793" i="1"/>
  <c r="AI793" i="1"/>
  <c r="AV793" i="1"/>
  <c r="AM793" i="1"/>
  <c r="AX793" i="1"/>
  <c r="AU793" i="1"/>
  <c r="AS793" i="1"/>
  <c r="AH793" i="1"/>
  <c r="AF793" i="1"/>
  <c r="AW767" i="1"/>
  <c r="AM767" i="1"/>
  <c r="BT766" i="1"/>
  <c r="BS766" i="1" s="1"/>
  <c r="A766" i="1" s="1"/>
  <c r="Z767" i="1"/>
  <c r="AH767" i="1"/>
  <c r="AV767" i="1"/>
  <c r="AI767" i="1"/>
  <c r="AX767" i="1"/>
  <c r="AU767" i="1"/>
  <c r="AF767" i="1"/>
  <c r="AS767" i="1"/>
  <c r="AB767" i="1"/>
  <c r="AW539" i="1"/>
  <c r="AM539" i="1"/>
  <c r="AH539" i="1"/>
  <c r="AX539" i="1"/>
  <c r="AI539" i="1"/>
  <c r="BT538" i="1"/>
  <c r="BS538" i="1" s="1"/>
  <c r="A538" i="1" s="1"/>
  <c r="AV539" i="1"/>
  <c r="AB539" i="1"/>
  <c r="AS539" i="1"/>
  <c r="Z539" i="1"/>
  <c r="AF539" i="1"/>
  <c r="AU539" i="1"/>
  <c r="AW379" i="1"/>
  <c r="AB379" i="1"/>
  <c r="AS379" i="1"/>
  <c r="AU379" i="1"/>
  <c r="AV379" i="1"/>
  <c r="AF379" i="1"/>
  <c r="BT378" i="1"/>
  <c r="BS378" i="1" s="1"/>
  <c r="A378" i="1" s="1"/>
  <c r="Z379" i="1"/>
  <c r="AM379" i="1"/>
  <c r="AX379" i="1"/>
  <c r="AI379" i="1"/>
  <c r="AH379" i="1"/>
  <c r="AW308" i="1"/>
  <c r="AI308" i="1"/>
  <c r="AM308" i="1"/>
  <c r="AX308" i="1"/>
  <c r="AH308" i="1"/>
  <c r="BT307" i="1"/>
  <c r="BS307" i="1" s="1"/>
  <c r="A307" i="1" s="1"/>
  <c r="AU308" i="1"/>
  <c r="AB308" i="1"/>
  <c r="AF308" i="1"/>
  <c r="AV308" i="1"/>
  <c r="Z308" i="1"/>
  <c r="AS308" i="1"/>
  <c r="AW238" i="1"/>
  <c r="Z238" i="1"/>
  <c r="AH238" i="1"/>
  <c r="AI238" i="1"/>
  <c r="AS238" i="1"/>
  <c r="AV238" i="1"/>
  <c r="AU238" i="1"/>
  <c r="AM238" i="1"/>
  <c r="AB238" i="1"/>
  <c r="BT237" i="1"/>
  <c r="BS237" i="1" s="1"/>
  <c r="A237" i="1" s="1"/>
  <c r="AX238" i="1"/>
  <c r="AF238" i="1"/>
  <c r="AW580" i="1"/>
  <c r="AI580" i="1"/>
  <c r="AM580" i="1"/>
  <c r="AX580" i="1"/>
  <c r="AF580" i="1"/>
  <c r="AS580" i="1"/>
  <c r="Z580" i="1"/>
  <c r="AV580" i="1"/>
  <c r="AB580" i="1"/>
  <c r="AU580" i="1"/>
  <c r="BT579" i="1"/>
  <c r="BS579" i="1" s="1"/>
  <c r="A579" i="1" s="1"/>
  <c r="AH580" i="1"/>
  <c r="AW436" i="1"/>
  <c r="AF436" i="1"/>
  <c r="BT435" i="1"/>
  <c r="BS435" i="1" s="1"/>
  <c r="A435" i="1" s="1"/>
  <c r="AI436" i="1"/>
  <c r="AM436" i="1"/>
  <c r="AX436" i="1"/>
  <c r="AB436" i="1"/>
  <c r="AV436" i="1"/>
  <c r="Z436" i="1"/>
  <c r="AH436" i="1"/>
  <c r="AU436" i="1"/>
  <c r="AS436" i="1"/>
  <c r="AW124" i="1"/>
  <c r="Z124" i="1"/>
  <c r="AH124" i="1"/>
  <c r="AB124" i="1"/>
  <c r="AS124" i="1"/>
  <c r="AV124" i="1"/>
  <c r="AU124" i="1"/>
  <c r="AM124" i="1"/>
  <c r="AF124" i="1"/>
  <c r="BT123" i="1"/>
  <c r="BS123" i="1" s="1"/>
  <c r="A123" i="1" s="1"/>
  <c r="AI124" i="1"/>
  <c r="AX124" i="1"/>
  <c r="AW59" i="1"/>
  <c r="AF59" i="1"/>
  <c r="BT58" i="1"/>
  <c r="BS58" i="1" s="1"/>
  <c r="A58" i="1" s="1"/>
  <c r="AB59" i="1"/>
  <c r="Z59" i="1"/>
  <c r="AS59" i="1"/>
  <c r="AV59" i="1"/>
  <c r="AI59" i="1"/>
  <c r="AM59" i="1"/>
  <c r="AX59" i="1"/>
  <c r="AU59" i="1"/>
  <c r="AH59" i="1"/>
  <c r="AW35" i="1"/>
  <c r="AF35" i="1"/>
  <c r="BT34" i="1"/>
  <c r="BS34" i="1" s="1"/>
  <c r="A34" i="1" s="1"/>
  <c r="AM35" i="1"/>
  <c r="AS35" i="1"/>
  <c r="AX35" i="1"/>
  <c r="AV35" i="1"/>
  <c r="AH35" i="1"/>
  <c r="AB35" i="1"/>
  <c r="AI35" i="1"/>
  <c r="Z35" i="1"/>
  <c r="AU35" i="1"/>
  <c r="AW58" i="1"/>
  <c r="Z58" i="1"/>
  <c r="AI58" i="1"/>
  <c r="AH58" i="1"/>
  <c r="AS58" i="1"/>
  <c r="AV58" i="1"/>
  <c r="AU58" i="1"/>
  <c r="AM58" i="1"/>
  <c r="AB58" i="1"/>
  <c r="BT57" i="1"/>
  <c r="BS57" i="1" s="1"/>
  <c r="A57" i="1" s="1"/>
  <c r="AX58" i="1"/>
  <c r="AF58" i="1"/>
  <c r="AW82" i="1"/>
  <c r="Z82" i="1"/>
  <c r="AI82" i="1"/>
  <c r="AB82" i="1"/>
  <c r="AS82" i="1"/>
  <c r="AV82" i="1"/>
  <c r="AU82" i="1"/>
  <c r="AM82" i="1"/>
  <c r="AF82" i="1"/>
  <c r="BT81" i="1"/>
  <c r="BS81" i="1" s="1"/>
  <c r="A81" i="1" s="1"/>
  <c r="AX82" i="1"/>
  <c r="AH82" i="1"/>
  <c r="AW107" i="1"/>
  <c r="AF107" i="1"/>
  <c r="BT106" i="1"/>
  <c r="BS106" i="1" s="1"/>
  <c r="A106" i="1" s="1"/>
  <c r="AB107" i="1"/>
  <c r="Z107" i="1"/>
  <c r="AS107" i="1"/>
  <c r="AV107" i="1"/>
  <c r="AI107" i="1"/>
  <c r="AH107" i="1"/>
  <c r="AM107" i="1"/>
  <c r="AX107" i="1"/>
  <c r="AU107" i="1"/>
  <c r="AW133" i="1"/>
  <c r="AB133" i="1"/>
  <c r="BT132" i="1"/>
  <c r="BS132" i="1" s="1"/>
  <c r="A132" i="1" s="1"/>
  <c r="AH133" i="1"/>
  <c r="AF133" i="1"/>
  <c r="AX133" i="1"/>
  <c r="AS133" i="1"/>
  <c r="AM133" i="1"/>
  <c r="AU133" i="1"/>
  <c r="AI133" i="1"/>
  <c r="Z133" i="1"/>
  <c r="AV133" i="1"/>
  <c r="AW154" i="1"/>
  <c r="Z154" i="1"/>
  <c r="AI154" i="1"/>
  <c r="AH154" i="1"/>
  <c r="AS154" i="1"/>
  <c r="AV154" i="1"/>
  <c r="AU154" i="1"/>
  <c r="AM154" i="1"/>
  <c r="AB154" i="1"/>
  <c r="BT153" i="1"/>
  <c r="BS153" i="1" s="1"/>
  <c r="A153" i="1" s="1"/>
  <c r="AF154" i="1"/>
  <c r="AX154" i="1"/>
  <c r="AW178" i="1"/>
  <c r="Z178" i="1"/>
  <c r="AI178" i="1"/>
  <c r="AB178" i="1"/>
  <c r="AS178" i="1"/>
  <c r="AV178" i="1"/>
  <c r="AU178" i="1"/>
  <c r="AM178" i="1"/>
  <c r="AF178" i="1"/>
  <c r="BT177" i="1"/>
  <c r="BS177" i="1" s="1"/>
  <c r="A177" i="1" s="1"/>
  <c r="AH178" i="1"/>
  <c r="AX178" i="1"/>
  <c r="AW203" i="1"/>
  <c r="AB203" i="1"/>
  <c r="AS203" i="1"/>
  <c r="AU203" i="1"/>
  <c r="AV203" i="1"/>
  <c r="AF203" i="1"/>
  <c r="BT202" i="1"/>
  <c r="BS202" i="1" s="1"/>
  <c r="A202" i="1" s="1"/>
  <c r="AM203" i="1"/>
  <c r="AX203" i="1"/>
  <c r="AH203" i="1"/>
  <c r="AI203" i="1"/>
  <c r="Z203" i="1"/>
  <c r="AW226" i="1"/>
  <c r="Z226" i="1"/>
  <c r="AI226" i="1"/>
  <c r="AH226" i="1"/>
  <c r="AS226" i="1"/>
  <c r="AV226" i="1"/>
  <c r="AU226" i="1"/>
  <c r="AM226" i="1"/>
  <c r="AB226" i="1"/>
  <c r="BT225" i="1"/>
  <c r="BS225" i="1" s="1"/>
  <c r="A225" i="1" s="1"/>
  <c r="AF226" i="1"/>
  <c r="AX226" i="1"/>
  <c r="AW253" i="1"/>
  <c r="AH253" i="1"/>
  <c r="AS253" i="1"/>
  <c r="AU253" i="1"/>
  <c r="AV253" i="1"/>
  <c r="AF253" i="1"/>
  <c r="BT252" i="1"/>
  <c r="BS252" i="1" s="1"/>
  <c r="A252" i="1" s="1"/>
  <c r="AB253" i="1"/>
  <c r="AX253" i="1"/>
  <c r="Z253" i="1"/>
  <c r="AM253" i="1"/>
  <c r="AI253" i="1"/>
  <c r="AW277" i="1"/>
  <c r="AH277" i="1"/>
  <c r="AS277" i="1"/>
  <c r="AU277" i="1"/>
  <c r="AV277" i="1"/>
  <c r="AB277" i="1"/>
  <c r="BT276" i="1"/>
  <c r="BS276" i="1" s="1"/>
  <c r="A276" i="1" s="1"/>
  <c r="AF277" i="1"/>
  <c r="AX277" i="1"/>
  <c r="Z277" i="1"/>
  <c r="AM277" i="1"/>
  <c r="AI277" i="1"/>
  <c r="AW297" i="1"/>
  <c r="AB297" i="1"/>
  <c r="AS297" i="1"/>
  <c r="AU297" i="1"/>
  <c r="AV297" i="1"/>
  <c r="AF297" i="1"/>
  <c r="BT296" i="1"/>
  <c r="BS296" i="1" s="1"/>
  <c r="A296" i="1" s="1"/>
  <c r="AM297" i="1"/>
  <c r="AX297" i="1"/>
  <c r="Z297" i="1"/>
  <c r="AH297" i="1"/>
  <c r="AI297" i="1"/>
  <c r="AW324" i="1"/>
  <c r="AI324" i="1"/>
  <c r="AM324" i="1"/>
  <c r="AX324" i="1"/>
  <c r="AH324" i="1"/>
  <c r="BT323" i="1"/>
  <c r="BS323" i="1" s="1"/>
  <c r="A323" i="1" s="1"/>
  <c r="AU324" i="1"/>
  <c r="AB324" i="1"/>
  <c r="AF324" i="1"/>
  <c r="AV324" i="1"/>
  <c r="Z324" i="1"/>
  <c r="AS324" i="1"/>
  <c r="AW348" i="1"/>
  <c r="AF348" i="1"/>
  <c r="AI348" i="1"/>
  <c r="AM348" i="1"/>
  <c r="AX348" i="1"/>
  <c r="AB348" i="1"/>
  <c r="BT347" i="1"/>
  <c r="BS347" i="1" s="1"/>
  <c r="A347" i="1" s="1"/>
  <c r="AU348" i="1"/>
  <c r="Z348" i="1"/>
  <c r="AH348" i="1"/>
  <c r="AV348" i="1"/>
  <c r="AS348" i="1"/>
  <c r="AW373" i="1"/>
  <c r="AH373" i="1"/>
  <c r="AS373" i="1"/>
  <c r="AU373" i="1"/>
  <c r="AV373" i="1"/>
  <c r="AB373" i="1"/>
  <c r="BT372" i="1"/>
  <c r="BS372" i="1" s="1"/>
  <c r="A372" i="1" s="1"/>
  <c r="Z373" i="1"/>
  <c r="AF373" i="1"/>
  <c r="AX373" i="1"/>
  <c r="AM373" i="1"/>
  <c r="AI373" i="1"/>
  <c r="AW397" i="1"/>
  <c r="AH397" i="1"/>
  <c r="AS397" i="1"/>
  <c r="AU397" i="1"/>
  <c r="AV397" i="1"/>
  <c r="AF397" i="1"/>
  <c r="BT396" i="1"/>
  <c r="BS396" i="1" s="1"/>
  <c r="A396" i="1" s="1"/>
  <c r="Z397" i="1"/>
  <c r="AB397" i="1"/>
  <c r="AX397" i="1"/>
  <c r="AM397" i="1"/>
  <c r="AI397" i="1"/>
  <c r="AW421" i="1"/>
  <c r="AH421" i="1"/>
  <c r="AS421" i="1"/>
  <c r="AU421" i="1"/>
  <c r="AV421" i="1"/>
  <c r="AB421" i="1"/>
  <c r="BT420" i="1"/>
  <c r="BS420" i="1" s="1"/>
  <c r="A420" i="1" s="1"/>
  <c r="Z421" i="1"/>
  <c r="AF421" i="1"/>
  <c r="AX421" i="1"/>
  <c r="AM421" i="1"/>
  <c r="AI421" i="1"/>
  <c r="AW446" i="1"/>
  <c r="AB446" i="1"/>
  <c r="BT445" i="1"/>
  <c r="BS445" i="1" s="1"/>
  <c r="A445" i="1" s="1"/>
  <c r="AF446" i="1"/>
  <c r="AM446" i="1"/>
  <c r="AX446" i="1"/>
  <c r="AI446" i="1"/>
  <c r="AV446" i="1"/>
  <c r="Z446" i="1"/>
  <c r="AH446" i="1"/>
  <c r="AU446" i="1"/>
  <c r="AS446" i="1"/>
  <c r="AW470" i="1"/>
  <c r="AF470" i="1"/>
  <c r="BT469" i="1"/>
  <c r="BS469" i="1" s="1"/>
  <c r="A469" i="1" s="1"/>
  <c r="AI470" i="1"/>
  <c r="AM470" i="1"/>
  <c r="AX470" i="1"/>
  <c r="AB470" i="1"/>
  <c r="AV470" i="1"/>
  <c r="Z470" i="1"/>
  <c r="AH470" i="1"/>
  <c r="AU470" i="1"/>
  <c r="AS470" i="1"/>
  <c r="AW494" i="1"/>
  <c r="AF494" i="1"/>
  <c r="AI494" i="1"/>
  <c r="BT493" i="1"/>
  <c r="BS493" i="1" s="1"/>
  <c r="A493" i="1" s="1"/>
  <c r="Z494" i="1"/>
  <c r="AM494" i="1"/>
  <c r="AX494" i="1"/>
  <c r="AH494" i="1"/>
  <c r="AV494" i="1"/>
  <c r="AB494" i="1"/>
  <c r="AU494" i="1"/>
  <c r="AS494" i="1"/>
  <c r="AW517" i="1"/>
  <c r="AF517" i="1"/>
  <c r="AI517" i="1"/>
  <c r="AX517" i="1"/>
  <c r="AM517" i="1"/>
  <c r="BT516" i="1"/>
  <c r="BS516" i="1" s="1"/>
  <c r="A516" i="1" s="1"/>
  <c r="AV517" i="1"/>
  <c r="AH517" i="1"/>
  <c r="AB517" i="1"/>
  <c r="AS517" i="1"/>
  <c r="AU517" i="1"/>
  <c r="Z517" i="1"/>
  <c r="AW541" i="1"/>
  <c r="AF541" i="1"/>
  <c r="AI541" i="1"/>
  <c r="AX541" i="1"/>
  <c r="AM541" i="1"/>
  <c r="BT540" i="1"/>
  <c r="BS540" i="1" s="1"/>
  <c r="A540" i="1" s="1"/>
  <c r="AV541" i="1"/>
  <c r="AH541" i="1"/>
  <c r="AB541" i="1"/>
  <c r="Z541" i="1"/>
  <c r="AS541" i="1"/>
  <c r="AU541" i="1"/>
  <c r="AW567" i="1"/>
  <c r="AM567" i="1"/>
  <c r="BT566" i="1"/>
  <c r="BS566" i="1" s="1"/>
  <c r="A566" i="1" s="1"/>
  <c r="AF567" i="1"/>
  <c r="AH567" i="1"/>
  <c r="AX567" i="1"/>
  <c r="AB567" i="1"/>
  <c r="AU567" i="1"/>
  <c r="Z567" i="1"/>
  <c r="AS567" i="1"/>
  <c r="AI567" i="1"/>
  <c r="AV567" i="1"/>
  <c r="AW590" i="1"/>
  <c r="AI590" i="1"/>
  <c r="BT589" i="1"/>
  <c r="BS589" i="1" s="1"/>
  <c r="A589" i="1" s="1"/>
  <c r="AF590" i="1"/>
  <c r="AM590" i="1"/>
  <c r="AX590" i="1"/>
  <c r="AH590" i="1"/>
  <c r="AV590" i="1"/>
  <c r="Z590" i="1"/>
  <c r="AS590" i="1"/>
  <c r="AU590" i="1"/>
  <c r="AB590" i="1"/>
  <c r="AW615" i="1"/>
  <c r="AM615" i="1"/>
  <c r="BT614" i="1"/>
  <c r="BS614" i="1" s="1"/>
  <c r="A614" i="1" s="1"/>
  <c r="AF615" i="1"/>
  <c r="AH615" i="1"/>
  <c r="AX615" i="1"/>
  <c r="AB615" i="1"/>
  <c r="AU615" i="1"/>
  <c r="Z615" i="1"/>
  <c r="AS615" i="1"/>
  <c r="AI615" i="1"/>
  <c r="AV615" i="1"/>
  <c r="AW641" i="1"/>
  <c r="AH641" i="1"/>
  <c r="BT640" i="1"/>
  <c r="BS640" i="1" s="1"/>
  <c r="A640" i="1" s="1"/>
  <c r="AB641" i="1"/>
  <c r="AI641" i="1"/>
  <c r="AX641" i="1"/>
  <c r="AF641" i="1"/>
  <c r="AU641" i="1"/>
  <c r="Z641" i="1"/>
  <c r="AS641" i="1"/>
  <c r="AV641" i="1"/>
  <c r="AM641" i="1"/>
  <c r="AW663" i="1"/>
  <c r="AM663" i="1"/>
  <c r="BT662" i="1"/>
  <c r="BS662" i="1" s="1"/>
  <c r="A662" i="1" s="1"/>
  <c r="AF663" i="1"/>
  <c r="AH663" i="1"/>
  <c r="AX663" i="1"/>
  <c r="AB663" i="1"/>
  <c r="AU663" i="1"/>
  <c r="Z663" i="1"/>
  <c r="AS663" i="1"/>
  <c r="AI663" i="1"/>
  <c r="AV663" i="1"/>
  <c r="AW689" i="1"/>
  <c r="AB689" i="1"/>
  <c r="BT688" i="1"/>
  <c r="BS688" i="1" s="1"/>
  <c r="A688" i="1" s="1"/>
  <c r="AH689" i="1"/>
  <c r="AI689" i="1"/>
  <c r="AX689" i="1"/>
  <c r="AF689" i="1"/>
  <c r="AU689" i="1"/>
  <c r="Z689" i="1"/>
  <c r="AS689" i="1"/>
  <c r="AV689" i="1"/>
  <c r="AM689" i="1"/>
  <c r="AW711" i="1"/>
  <c r="AB711" i="1"/>
  <c r="AS711" i="1"/>
  <c r="AV711" i="1"/>
  <c r="AU711" i="1"/>
  <c r="AM711" i="1"/>
  <c r="BT710" i="1"/>
  <c r="BS710" i="1" s="1"/>
  <c r="A710" i="1" s="1"/>
  <c r="Z711" i="1"/>
  <c r="AH711" i="1"/>
  <c r="AF711" i="1"/>
  <c r="AX711" i="1"/>
  <c r="AI711" i="1"/>
  <c r="AW737" i="1"/>
  <c r="AH737" i="1"/>
  <c r="BT736" i="1"/>
  <c r="BS736" i="1" s="1"/>
  <c r="A736" i="1" s="1"/>
  <c r="Z737" i="1"/>
  <c r="AI737" i="1"/>
  <c r="AV737" i="1"/>
  <c r="AM737" i="1"/>
  <c r="AX737" i="1"/>
  <c r="AU737" i="1"/>
  <c r="AS737" i="1"/>
  <c r="AF737" i="1"/>
  <c r="AB737" i="1"/>
  <c r="AW759" i="1"/>
  <c r="AM759" i="1"/>
  <c r="BT758" i="1"/>
  <c r="BS758" i="1" s="1"/>
  <c r="A758" i="1" s="1"/>
  <c r="Z759" i="1"/>
  <c r="AH759" i="1"/>
  <c r="AV759" i="1"/>
  <c r="AI759" i="1"/>
  <c r="AX759" i="1"/>
  <c r="AU759" i="1"/>
  <c r="AF759" i="1"/>
  <c r="AS759" i="1"/>
  <c r="AB759" i="1"/>
  <c r="AW785" i="1"/>
  <c r="AB785" i="1"/>
  <c r="BT784" i="1"/>
  <c r="BS784" i="1" s="1"/>
  <c r="A784" i="1" s="1"/>
  <c r="Z785" i="1"/>
  <c r="AI785" i="1"/>
  <c r="AV785" i="1"/>
  <c r="AM785" i="1"/>
  <c r="AX785" i="1"/>
  <c r="AU785" i="1"/>
  <c r="AS785" i="1"/>
  <c r="AF785" i="1"/>
  <c r="AH785" i="1"/>
  <c r="AW809" i="1"/>
  <c r="AF809" i="1"/>
  <c r="BT808" i="1"/>
  <c r="BS808" i="1" s="1"/>
  <c r="A808" i="1" s="1"/>
  <c r="Z809" i="1"/>
  <c r="AI809" i="1"/>
  <c r="AV809" i="1"/>
  <c r="AH809" i="1"/>
  <c r="AX809" i="1"/>
  <c r="AU809" i="1"/>
  <c r="AS809" i="1"/>
  <c r="AB809" i="1"/>
  <c r="AM809" i="1"/>
  <c r="AW731" i="1"/>
  <c r="AB731" i="1"/>
  <c r="AS731" i="1"/>
  <c r="AV731" i="1"/>
  <c r="AU731" i="1"/>
  <c r="AF731" i="1"/>
  <c r="BT730" i="1"/>
  <c r="BS730" i="1" s="1"/>
  <c r="A730" i="1" s="1"/>
  <c r="Z731" i="1"/>
  <c r="AH731" i="1"/>
  <c r="AM731" i="1"/>
  <c r="AX731" i="1"/>
  <c r="AI731" i="1"/>
  <c r="AW603" i="1"/>
  <c r="AF603" i="1"/>
  <c r="BT602" i="1"/>
  <c r="BS602" i="1" s="1"/>
  <c r="A602" i="1" s="1"/>
  <c r="AM603" i="1"/>
  <c r="AH603" i="1"/>
  <c r="AX603" i="1"/>
  <c r="AB603" i="1"/>
  <c r="AU603" i="1"/>
  <c r="Z603" i="1"/>
  <c r="AS603" i="1"/>
  <c r="AV603" i="1"/>
  <c r="AI603" i="1"/>
  <c r="AW370" i="1"/>
  <c r="AH370" i="1"/>
  <c r="BT369" i="1"/>
  <c r="BS369" i="1" s="1"/>
  <c r="A369" i="1" s="1"/>
  <c r="AB370" i="1"/>
  <c r="AM370" i="1"/>
  <c r="AX370" i="1"/>
  <c r="AF370" i="1"/>
  <c r="AV370" i="1"/>
  <c r="Z370" i="1"/>
  <c r="AI370" i="1"/>
  <c r="AU370" i="1"/>
  <c r="AS370" i="1"/>
  <c r="AW463" i="1"/>
  <c r="AM463" i="1"/>
  <c r="AS463" i="1"/>
  <c r="AU463" i="1"/>
  <c r="AV463" i="1"/>
  <c r="AB463" i="1"/>
  <c r="BT462" i="1"/>
  <c r="BS462" i="1" s="1"/>
  <c r="A462" i="1" s="1"/>
  <c r="AF463" i="1"/>
  <c r="AX463" i="1"/>
  <c r="AH463" i="1"/>
  <c r="Z463" i="1"/>
  <c r="AI463" i="1"/>
  <c r="AW335" i="1"/>
  <c r="AM335" i="1"/>
  <c r="AS335" i="1"/>
  <c r="AU335" i="1"/>
  <c r="AV335" i="1"/>
  <c r="AB335" i="1"/>
  <c r="BT334" i="1"/>
  <c r="BS334" i="1" s="1"/>
  <c r="A334" i="1" s="1"/>
  <c r="Z335" i="1"/>
  <c r="AF335" i="1"/>
  <c r="AX335" i="1"/>
  <c r="AI335" i="1"/>
  <c r="AH335" i="1"/>
  <c r="AW167" i="1"/>
  <c r="AM167" i="1"/>
  <c r="AS167" i="1"/>
  <c r="AU167" i="1"/>
  <c r="AV167" i="1"/>
  <c r="AB167" i="1"/>
  <c r="BT166" i="1"/>
  <c r="BS166" i="1" s="1"/>
  <c r="A166" i="1" s="1"/>
  <c r="Z167" i="1"/>
  <c r="AI167" i="1"/>
  <c r="AF167" i="1"/>
  <c r="AH167" i="1"/>
  <c r="AX167" i="1"/>
  <c r="AW420" i="1"/>
  <c r="AF420" i="1"/>
  <c r="BT419" i="1"/>
  <c r="BS419" i="1" s="1"/>
  <c r="A419" i="1" s="1"/>
  <c r="AI420" i="1"/>
  <c r="AM420" i="1"/>
  <c r="AX420" i="1"/>
  <c r="AB420" i="1"/>
  <c r="AV420" i="1"/>
  <c r="Z420" i="1"/>
  <c r="AH420" i="1"/>
  <c r="AU420" i="1"/>
  <c r="AS420" i="1"/>
  <c r="AW184" i="1"/>
  <c r="Z184" i="1"/>
  <c r="AH184" i="1"/>
  <c r="AB184" i="1"/>
  <c r="AS184" i="1"/>
  <c r="AV184" i="1"/>
  <c r="AU184" i="1"/>
  <c r="AM184" i="1"/>
  <c r="AF184" i="1"/>
  <c r="BT183" i="1"/>
  <c r="BS183" i="1" s="1"/>
  <c r="A183" i="1" s="1"/>
  <c r="AI184" i="1"/>
  <c r="AX184" i="1"/>
  <c r="AW788" i="1"/>
  <c r="AF788" i="1"/>
  <c r="BT787" i="1"/>
  <c r="BS787" i="1" s="1"/>
  <c r="A787" i="1" s="1"/>
  <c r="Z788" i="1"/>
  <c r="AM788" i="1"/>
  <c r="AU788" i="1"/>
  <c r="AB788" i="1"/>
  <c r="AX788" i="1"/>
  <c r="AV788" i="1"/>
  <c r="AI788" i="1"/>
  <c r="AH788" i="1"/>
  <c r="AS788" i="1"/>
  <c r="AW704" i="1"/>
  <c r="AF704" i="1"/>
  <c r="BT703" i="1"/>
  <c r="BS703" i="1" s="1"/>
  <c r="A703" i="1" s="1"/>
  <c r="Z704" i="1"/>
  <c r="AM704" i="1"/>
  <c r="AU704" i="1"/>
  <c r="AB704" i="1"/>
  <c r="AX704" i="1"/>
  <c r="AV704" i="1"/>
  <c r="AI704" i="1"/>
  <c r="AS704" i="1"/>
  <c r="AH704" i="1"/>
  <c r="AW620" i="1"/>
  <c r="AF620" i="1"/>
  <c r="BT619" i="1"/>
  <c r="BS619" i="1" s="1"/>
  <c r="A619" i="1" s="1"/>
  <c r="AI620" i="1"/>
  <c r="AM620" i="1"/>
  <c r="AX620" i="1"/>
  <c r="AH620" i="1"/>
  <c r="AV620" i="1"/>
  <c r="Z620" i="1"/>
  <c r="AS620" i="1"/>
  <c r="AU620" i="1"/>
  <c r="AB620" i="1"/>
  <c r="AW528" i="1"/>
  <c r="AI528" i="1"/>
  <c r="AM528" i="1"/>
  <c r="AX528" i="1"/>
  <c r="AF528" i="1"/>
  <c r="AS528" i="1"/>
  <c r="Z528" i="1"/>
  <c r="AV528" i="1"/>
  <c r="AB528" i="1"/>
  <c r="AU528" i="1"/>
  <c r="BT527" i="1"/>
  <c r="BS527" i="1" s="1"/>
  <c r="A527" i="1" s="1"/>
  <c r="AH528" i="1"/>
  <c r="AW360" i="1"/>
  <c r="AF360" i="1"/>
  <c r="BT359" i="1"/>
  <c r="BS359" i="1" s="1"/>
  <c r="A359" i="1" s="1"/>
  <c r="AI360" i="1"/>
  <c r="AM360" i="1"/>
  <c r="AX360" i="1"/>
  <c r="AB360" i="1"/>
  <c r="AV360" i="1"/>
  <c r="Z360" i="1"/>
  <c r="AH360" i="1"/>
  <c r="AU360" i="1"/>
  <c r="AS360" i="1"/>
  <c r="AF380" i="1"/>
  <c r="BT379" i="1"/>
  <c r="BS379" i="1" s="1"/>
  <c r="A379" i="1" s="1"/>
  <c r="AI380" i="1"/>
  <c r="AM380" i="1"/>
  <c r="AX380" i="1"/>
  <c r="AB380" i="1"/>
  <c r="AV380" i="1"/>
  <c r="Z380" i="1"/>
  <c r="AH380" i="1"/>
  <c r="AU380" i="1"/>
  <c r="AS380" i="1"/>
  <c r="AW156" i="1"/>
  <c r="AF115" i="1"/>
  <c r="BT114" i="1"/>
  <c r="BS114" i="1" s="1"/>
  <c r="A114" i="1" s="1"/>
  <c r="AB115" i="1"/>
  <c r="Z115" i="1"/>
  <c r="AS115" i="1"/>
  <c r="AV115" i="1"/>
  <c r="AI115" i="1"/>
  <c r="AU115" i="1"/>
  <c r="AM115" i="1"/>
  <c r="AX115" i="1"/>
  <c r="AH115" i="1"/>
  <c r="AW33" i="1"/>
  <c r="Z86" i="1"/>
  <c r="AH86" i="1"/>
  <c r="AB86" i="1"/>
  <c r="AS86" i="1"/>
  <c r="AV86" i="1"/>
  <c r="AU86" i="1"/>
  <c r="AM86" i="1"/>
  <c r="AF86" i="1"/>
  <c r="BT85" i="1"/>
  <c r="BS85" i="1" s="1"/>
  <c r="A85" i="1" s="1"/>
  <c r="AX86" i="1"/>
  <c r="AI86" i="1"/>
  <c r="AW121" i="1"/>
  <c r="AH189" i="1"/>
  <c r="AS189" i="1"/>
  <c r="AU189" i="1"/>
  <c r="AV189" i="1"/>
  <c r="AF189" i="1"/>
  <c r="BT188" i="1"/>
  <c r="BS188" i="1" s="1"/>
  <c r="A188" i="1" s="1"/>
  <c r="AB189" i="1"/>
  <c r="AX189" i="1"/>
  <c r="Z189" i="1"/>
  <c r="AM189" i="1"/>
  <c r="AI189" i="1"/>
  <c r="AW80" i="1"/>
  <c r="Z194" i="1"/>
  <c r="AI194" i="1"/>
  <c r="AH194" i="1"/>
  <c r="AS194" i="1"/>
  <c r="AV194" i="1"/>
  <c r="AU194" i="1"/>
  <c r="AM194" i="1"/>
  <c r="AB194" i="1"/>
  <c r="BT193" i="1"/>
  <c r="BS193" i="1" s="1"/>
  <c r="A193" i="1" s="1"/>
  <c r="AF194" i="1"/>
  <c r="AX194" i="1"/>
  <c r="AW345" i="1"/>
  <c r="AW468" i="1"/>
  <c r="AI582" i="1"/>
  <c r="AM582" i="1"/>
  <c r="AX582" i="1"/>
  <c r="AF582" i="1"/>
  <c r="AS582" i="1"/>
  <c r="Z582" i="1"/>
  <c r="AV582" i="1"/>
  <c r="AH582" i="1"/>
  <c r="BT581" i="1"/>
  <c r="BS581" i="1" s="1"/>
  <c r="A581" i="1" s="1"/>
  <c r="AB582" i="1"/>
  <c r="AU582" i="1"/>
  <c r="AW727" i="1"/>
  <c r="AW619" i="1"/>
  <c r="AI536" i="1"/>
  <c r="AM536" i="1"/>
  <c r="AX536" i="1"/>
  <c r="AF536" i="1"/>
  <c r="AS536" i="1"/>
  <c r="Z536" i="1"/>
  <c r="AV536" i="1"/>
  <c r="AB536" i="1"/>
  <c r="AU536" i="1"/>
  <c r="AH536" i="1"/>
  <c r="BT535" i="1"/>
  <c r="BS535" i="1" s="1"/>
  <c r="A535" i="1" s="1"/>
  <c r="AW448" i="1"/>
  <c r="AW14" i="1"/>
  <c r="Z122" i="1"/>
  <c r="AI122" i="1"/>
  <c r="AH122" i="1"/>
  <c r="AS122" i="1"/>
  <c r="AV122" i="1"/>
  <c r="AU122" i="1"/>
  <c r="AM122" i="1"/>
  <c r="AB122" i="1"/>
  <c r="BT121" i="1"/>
  <c r="BS121" i="1" s="1"/>
  <c r="A121" i="1" s="1"/>
  <c r="AF122" i="1"/>
  <c r="AX122" i="1"/>
  <c r="AW269" i="1"/>
  <c r="AW394" i="1"/>
  <c r="AM521" i="1"/>
  <c r="AI521" i="1"/>
  <c r="AX521" i="1"/>
  <c r="AH521" i="1"/>
  <c r="BT520" i="1"/>
  <c r="BS520" i="1" s="1"/>
  <c r="A520" i="1" s="1"/>
  <c r="AV521" i="1"/>
  <c r="AB521" i="1"/>
  <c r="AF521" i="1"/>
  <c r="AU521" i="1"/>
  <c r="Z521" i="1"/>
  <c r="AS521" i="1"/>
  <c r="AW657" i="1"/>
  <c r="AW714" i="1"/>
  <c r="AH714" i="1"/>
  <c r="BT713" i="1"/>
  <c r="BS713" i="1" s="1"/>
  <c r="A713" i="1" s="1"/>
  <c r="Z714" i="1"/>
  <c r="AM714" i="1"/>
  <c r="AU714" i="1"/>
  <c r="AI714" i="1"/>
  <c r="AX714" i="1"/>
  <c r="AV714" i="1"/>
  <c r="AS714" i="1"/>
  <c r="AB714" i="1"/>
  <c r="AF714" i="1"/>
  <c r="AW753" i="1"/>
  <c r="AW782" i="1"/>
  <c r="AI782" i="1"/>
  <c r="BT781" i="1"/>
  <c r="BS781" i="1" s="1"/>
  <c r="A781" i="1" s="1"/>
  <c r="Z782" i="1"/>
  <c r="AM782" i="1"/>
  <c r="AU782" i="1"/>
  <c r="AB782" i="1"/>
  <c r="AX782" i="1"/>
  <c r="AV782" i="1"/>
  <c r="AS782" i="1"/>
  <c r="AH782" i="1"/>
  <c r="AF782" i="1"/>
  <c r="AH808" i="1"/>
  <c r="AS808" i="1"/>
  <c r="AU808" i="1"/>
  <c r="AV808" i="1"/>
  <c r="AF808" i="1"/>
  <c r="BT807" i="1"/>
  <c r="BS807" i="1" s="1"/>
  <c r="A807" i="1" s="1"/>
  <c r="Z808" i="1"/>
  <c r="AM808" i="1"/>
  <c r="AI808" i="1"/>
  <c r="AX808" i="1"/>
  <c r="AB808" i="1"/>
  <c r="AW639" i="1"/>
  <c r="AW402" i="1"/>
  <c r="AH402" i="1"/>
  <c r="BT401" i="1"/>
  <c r="BS401" i="1" s="1"/>
  <c r="A401" i="1" s="1"/>
  <c r="AB402" i="1"/>
  <c r="AM402" i="1"/>
  <c r="AX402" i="1"/>
  <c r="AF402" i="1"/>
  <c r="AV402" i="1"/>
  <c r="Z402" i="1"/>
  <c r="AI402" i="1"/>
  <c r="AU402" i="1"/>
  <c r="AS402" i="1"/>
  <c r="AB443" i="1"/>
  <c r="AS443" i="1"/>
  <c r="AU443" i="1"/>
  <c r="AV443" i="1"/>
  <c r="AF443" i="1"/>
  <c r="BT442" i="1"/>
  <c r="BS442" i="1" s="1"/>
  <c r="A442" i="1" s="1"/>
  <c r="AM443" i="1"/>
  <c r="AX443" i="1"/>
  <c r="AH443" i="1"/>
  <c r="Z443" i="1"/>
  <c r="AI443" i="1"/>
  <c r="AW235" i="1"/>
  <c r="AW432" i="1"/>
  <c r="AF432" i="1"/>
  <c r="BT431" i="1"/>
  <c r="BS431" i="1" s="1"/>
  <c r="A431" i="1" s="1"/>
  <c r="AI432" i="1"/>
  <c r="AM432" i="1"/>
  <c r="AX432" i="1"/>
  <c r="AB432" i="1"/>
  <c r="AV432" i="1"/>
  <c r="Z432" i="1"/>
  <c r="AH432" i="1"/>
  <c r="AU432" i="1"/>
  <c r="AS432" i="1"/>
  <c r="Z128" i="1"/>
  <c r="AH128" i="1"/>
  <c r="AB128" i="1"/>
  <c r="AS128" i="1"/>
  <c r="AV128" i="1"/>
  <c r="AU128" i="1"/>
  <c r="AM128" i="1"/>
  <c r="AF128" i="1"/>
  <c r="BT127" i="1"/>
  <c r="BS127" i="1" s="1"/>
  <c r="A127" i="1" s="1"/>
  <c r="AX128" i="1"/>
  <c r="AI128" i="1"/>
  <c r="AW732" i="1"/>
  <c r="AW624" i="1"/>
  <c r="AF624" i="1"/>
  <c r="BT623" i="1"/>
  <c r="BS623" i="1" s="1"/>
  <c r="A623" i="1" s="1"/>
  <c r="AI624" i="1"/>
  <c r="AM624" i="1"/>
  <c r="AX624" i="1"/>
  <c r="AH624" i="1"/>
  <c r="AV624" i="1"/>
  <c r="Z624" i="1"/>
  <c r="AS624" i="1"/>
  <c r="AU624" i="1"/>
  <c r="AB624" i="1"/>
  <c r="AI512" i="1"/>
  <c r="AM512" i="1"/>
  <c r="AX512" i="1"/>
  <c r="AF512" i="1"/>
  <c r="AS512" i="1"/>
  <c r="Z512" i="1"/>
  <c r="AV512" i="1"/>
  <c r="AB512" i="1"/>
  <c r="AU512" i="1"/>
  <c r="BT511" i="1"/>
  <c r="BS511" i="1" s="1"/>
  <c r="A511" i="1" s="1"/>
  <c r="AH512" i="1"/>
  <c r="AW204" i="1"/>
  <c r="AW240" i="1"/>
  <c r="Z240" i="1"/>
  <c r="AH240" i="1"/>
  <c r="AB240" i="1"/>
  <c r="AS240" i="1"/>
  <c r="AV240" i="1"/>
  <c r="AU240" i="1"/>
  <c r="AM240" i="1"/>
  <c r="AF240" i="1"/>
  <c r="BT239" i="1"/>
  <c r="BS239" i="1" s="1"/>
  <c r="A239" i="1" s="1"/>
  <c r="AI240" i="1"/>
  <c r="AX240" i="1"/>
  <c r="AB187" i="1"/>
  <c r="AS187" i="1"/>
  <c r="AU187" i="1"/>
  <c r="AV187" i="1"/>
  <c r="AF187" i="1"/>
  <c r="BT186" i="1"/>
  <c r="BS186" i="1" s="1"/>
  <c r="A186" i="1" s="1"/>
  <c r="AM187" i="1"/>
  <c r="AX187" i="1"/>
  <c r="AH187" i="1"/>
  <c r="Z187" i="1"/>
  <c r="AI187" i="1"/>
  <c r="AW29" i="1"/>
  <c r="AW53" i="1"/>
  <c r="AW78" i="1"/>
  <c r="AW101" i="1"/>
  <c r="AW125" i="1"/>
  <c r="AW149" i="1"/>
  <c r="AW172" i="1"/>
  <c r="AW198" i="1"/>
  <c r="AW221" i="1"/>
  <c r="AW246" i="1"/>
  <c r="AW270" i="1"/>
  <c r="AW293" i="1"/>
  <c r="AW318" i="1"/>
  <c r="AW342" i="1"/>
  <c r="AW366" i="1"/>
  <c r="AW390" i="1"/>
  <c r="AW414" i="1"/>
  <c r="AW439" i="1"/>
  <c r="AY439" i="1" s="1"/>
  <c r="AW465" i="1"/>
  <c r="AW489" i="1"/>
  <c r="AW513" i="1"/>
  <c r="AW534" i="1"/>
  <c r="AW562" i="1"/>
  <c r="AW584" i="1"/>
  <c r="AW610" i="1"/>
  <c r="AW632" i="1"/>
  <c r="AW658" i="1"/>
  <c r="AW681" i="1"/>
  <c r="AW706" i="1"/>
  <c r="AW729" i="1"/>
  <c r="AW754" i="1"/>
  <c r="AW777" i="1"/>
  <c r="AW802" i="1"/>
  <c r="AW763" i="1"/>
  <c r="AW635" i="1"/>
  <c r="AW506" i="1"/>
  <c r="AW495" i="1"/>
  <c r="AW367" i="1"/>
  <c r="AW215" i="1"/>
  <c r="AW476" i="1"/>
  <c r="AW244" i="1"/>
  <c r="AW206" i="1"/>
  <c r="AW724" i="1"/>
  <c r="AW640" i="1"/>
  <c r="AW556" i="1"/>
  <c r="AW416" i="1"/>
  <c r="AW196" i="1"/>
  <c r="AW380" i="1"/>
  <c r="Z208" i="1"/>
  <c r="AH208" i="1"/>
  <c r="AB208" i="1"/>
  <c r="AS208" i="1"/>
  <c r="AV208" i="1"/>
  <c r="AU208" i="1"/>
  <c r="AM208" i="1"/>
  <c r="AF208" i="1"/>
  <c r="BT207" i="1"/>
  <c r="BS207" i="1" s="1"/>
  <c r="A207" i="1" s="1"/>
  <c r="AI208" i="1"/>
  <c r="AX208" i="1"/>
  <c r="AW68" i="1"/>
  <c r="AW115" i="1"/>
  <c r="Z17" i="1"/>
  <c r="AM17" i="1"/>
  <c r="AS17" i="1"/>
  <c r="AV17" i="1"/>
  <c r="AU17" i="1"/>
  <c r="AI17" i="1"/>
  <c r="AX17" i="1"/>
  <c r="AH17" i="1"/>
  <c r="BT16" i="1"/>
  <c r="BS16" i="1" s="1"/>
  <c r="A16" i="1" s="1"/>
  <c r="AF17" i="1"/>
  <c r="AB17" i="1"/>
  <c r="AW49" i="1"/>
  <c r="AW86" i="1"/>
  <c r="AB109" i="1"/>
  <c r="BT108" i="1"/>
  <c r="BS108" i="1" s="1"/>
  <c r="A108" i="1" s="1"/>
  <c r="AH109" i="1"/>
  <c r="AF109" i="1"/>
  <c r="AX109" i="1"/>
  <c r="AI109" i="1"/>
  <c r="AS109" i="1"/>
  <c r="AM109" i="1"/>
  <c r="AU109" i="1"/>
  <c r="Z109" i="1"/>
  <c r="AV109" i="1"/>
  <c r="AW145" i="1"/>
  <c r="AW189" i="1"/>
  <c r="Z214" i="1"/>
  <c r="AH214" i="1"/>
  <c r="AB214" i="1"/>
  <c r="AS214" i="1"/>
  <c r="AV214" i="1"/>
  <c r="AU214" i="1"/>
  <c r="AM214" i="1"/>
  <c r="AF214" i="1"/>
  <c r="BT213" i="1"/>
  <c r="BS213" i="1" s="1"/>
  <c r="A213" i="1" s="1"/>
  <c r="AX214" i="1"/>
  <c r="AI214" i="1"/>
  <c r="Z236" i="1"/>
  <c r="AH236" i="1"/>
  <c r="AB236" i="1"/>
  <c r="AS236" i="1"/>
  <c r="AV236" i="1"/>
  <c r="AU236" i="1"/>
  <c r="AM236" i="1"/>
  <c r="AF236" i="1"/>
  <c r="BT235" i="1"/>
  <c r="BS235" i="1" s="1"/>
  <c r="A235" i="1" s="1"/>
  <c r="AI236" i="1"/>
  <c r="AX236" i="1"/>
  <c r="Z256" i="1"/>
  <c r="AH256" i="1"/>
  <c r="AB256" i="1"/>
  <c r="AS256" i="1"/>
  <c r="AV256" i="1"/>
  <c r="AU256" i="1"/>
  <c r="AM256" i="1"/>
  <c r="AF256" i="1"/>
  <c r="BT255" i="1"/>
  <c r="BS255" i="1" s="1"/>
  <c r="A255" i="1" s="1"/>
  <c r="AI256" i="1"/>
  <c r="AX256" i="1"/>
  <c r="AB281" i="1"/>
  <c r="AS281" i="1"/>
  <c r="AU281" i="1"/>
  <c r="AV281" i="1"/>
  <c r="AF281" i="1"/>
  <c r="BT280" i="1"/>
  <c r="BS280" i="1" s="1"/>
  <c r="A280" i="1" s="1"/>
  <c r="AM281" i="1"/>
  <c r="AX281" i="1"/>
  <c r="Z281" i="1"/>
  <c r="AH281" i="1"/>
  <c r="AI281" i="1"/>
  <c r="AH301" i="1"/>
  <c r="AS301" i="1"/>
  <c r="AU301" i="1"/>
  <c r="AV301" i="1"/>
  <c r="AF301" i="1"/>
  <c r="BT300" i="1"/>
  <c r="BS300" i="1" s="1"/>
  <c r="A300" i="1" s="1"/>
  <c r="AB301" i="1"/>
  <c r="AX301" i="1"/>
  <c r="Z301" i="1"/>
  <c r="AM301" i="1"/>
  <c r="AI301" i="1"/>
  <c r="AI326" i="1"/>
  <c r="AM326" i="1"/>
  <c r="AX326" i="1"/>
  <c r="AH326" i="1"/>
  <c r="BT325" i="1"/>
  <c r="BS325" i="1" s="1"/>
  <c r="A325" i="1" s="1"/>
  <c r="AU326" i="1"/>
  <c r="AB326" i="1"/>
  <c r="Z326" i="1"/>
  <c r="AV326" i="1"/>
  <c r="AS326" i="1"/>
  <c r="AF326" i="1"/>
  <c r="AB350" i="1"/>
  <c r="BT349" i="1"/>
  <c r="BS349" i="1" s="1"/>
  <c r="A349" i="1" s="1"/>
  <c r="AF350" i="1"/>
  <c r="AM350" i="1"/>
  <c r="AX350" i="1"/>
  <c r="AI350" i="1"/>
  <c r="AV350" i="1"/>
  <c r="Z350" i="1"/>
  <c r="AH350" i="1"/>
  <c r="AU350" i="1"/>
  <c r="AS350" i="1"/>
  <c r="AH381" i="1"/>
  <c r="AS381" i="1"/>
  <c r="AU381" i="1"/>
  <c r="AV381" i="1"/>
  <c r="AF381" i="1"/>
  <c r="BT380" i="1"/>
  <c r="BS380" i="1" s="1"/>
  <c r="A380" i="1" s="1"/>
  <c r="Z381" i="1"/>
  <c r="AB381" i="1"/>
  <c r="AX381" i="1"/>
  <c r="AM381" i="1"/>
  <c r="AI381" i="1"/>
  <c r="AB401" i="1"/>
  <c r="AS401" i="1"/>
  <c r="AU401" i="1"/>
  <c r="AV401" i="1"/>
  <c r="AF401" i="1"/>
  <c r="BT400" i="1"/>
  <c r="BS400" i="1" s="1"/>
  <c r="A400" i="1" s="1"/>
  <c r="Z401" i="1"/>
  <c r="AH401" i="1"/>
  <c r="AX401" i="1"/>
  <c r="AM401" i="1"/>
  <c r="AI401" i="1"/>
  <c r="AM423" i="1"/>
  <c r="AS423" i="1"/>
  <c r="AU423" i="1"/>
  <c r="AV423" i="1"/>
  <c r="AB423" i="1"/>
  <c r="BT422" i="1"/>
  <c r="BS422" i="1" s="1"/>
  <c r="A422" i="1" s="1"/>
  <c r="AF423" i="1"/>
  <c r="AX423" i="1"/>
  <c r="AH423" i="1"/>
  <c r="Z423" i="1"/>
  <c r="AI423" i="1"/>
  <c r="AB450" i="1"/>
  <c r="BT449" i="1"/>
  <c r="BS449" i="1" s="1"/>
  <c r="A449" i="1" s="1"/>
  <c r="AF450" i="1"/>
  <c r="AM450" i="1"/>
  <c r="AX450" i="1"/>
  <c r="AH450" i="1"/>
  <c r="AV450" i="1"/>
  <c r="Z450" i="1"/>
  <c r="AI450" i="1"/>
  <c r="AU450" i="1"/>
  <c r="AS450" i="1"/>
  <c r="AB473" i="1"/>
  <c r="AS473" i="1"/>
  <c r="AU473" i="1"/>
  <c r="AV473" i="1"/>
  <c r="AF473" i="1"/>
  <c r="BT472" i="1"/>
  <c r="BS472" i="1" s="1"/>
  <c r="A472" i="1" s="1"/>
  <c r="AM473" i="1"/>
  <c r="AX473" i="1"/>
  <c r="Z473" i="1"/>
  <c r="AH473" i="1"/>
  <c r="AI473" i="1"/>
  <c r="AH497" i="1"/>
  <c r="AI497" i="1"/>
  <c r="AX497" i="1"/>
  <c r="AM497" i="1"/>
  <c r="BT496" i="1"/>
  <c r="BS496" i="1" s="1"/>
  <c r="A496" i="1" s="1"/>
  <c r="AV497" i="1"/>
  <c r="AF497" i="1"/>
  <c r="AB497" i="1"/>
  <c r="AS497" i="1"/>
  <c r="AU497" i="1"/>
  <c r="Z497" i="1"/>
  <c r="AF519" i="1"/>
  <c r="AH519" i="1"/>
  <c r="AX519" i="1"/>
  <c r="AI519" i="1"/>
  <c r="BT518" i="1"/>
  <c r="BS518" i="1" s="1"/>
  <c r="A518" i="1" s="1"/>
  <c r="AV519" i="1"/>
  <c r="AB519" i="1"/>
  <c r="AS519" i="1"/>
  <c r="AU519" i="1"/>
  <c r="Z519" i="1"/>
  <c r="AM519" i="1"/>
  <c r="AI552" i="1"/>
  <c r="AM552" i="1"/>
  <c r="AX552" i="1"/>
  <c r="AF552" i="1"/>
  <c r="AS552" i="1"/>
  <c r="Z552" i="1"/>
  <c r="AV552" i="1"/>
  <c r="AB552" i="1"/>
  <c r="AU552" i="1"/>
  <c r="AH552" i="1"/>
  <c r="BT551" i="1"/>
  <c r="BS551" i="1" s="1"/>
  <c r="A551" i="1" s="1"/>
  <c r="AH577" i="1"/>
  <c r="BT576" i="1"/>
  <c r="BS576" i="1" s="1"/>
  <c r="A576" i="1" s="1"/>
  <c r="AB577" i="1"/>
  <c r="AI577" i="1"/>
  <c r="AX577" i="1"/>
  <c r="AF577" i="1"/>
  <c r="AU577" i="1"/>
  <c r="Z577" i="1"/>
  <c r="AS577" i="1"/>
  <c r="AV577" i="1"/>
  <c r="AM577" i="1"/>
  <c r="AF600" i="1"/>
  <c r="BT599" i="1"/>
  <c r="BS599" i="1" s="1"/>
  <c r="A599" i="1" s="1"/>
  <c r="AI600" i="1"/>
  <c r="AM600" i="1"/>
  <c r="AX600" i="1"/>
  <c r="AH600" i="1"/>
  <c r="AV600" i="1"/>
  <c r="Z600" i="1"/>
  <c r="AS600" i="1"/>
  <c r="AU600" i="1"/>
  <c r="AB600" i="1"/>
  <c r="AB625" i="1"/>
  <c r="BT624" i="1"/>
  <c r="BS624" i="1" s="1"/>
  <c r="A624" i="1" s="1"/>
  <c r="AH625" i="1"/>
  <c r="AI625" i="1"/>
  <c r="AX625" i="1"/>
  <c r="AF625" i="1"/>
  <c r="AU625" i="1"/>
  <c r="Z625" i="1"/>
  <c r="AS625" i="1"/>
  <c r="AV625" i="1"/>
  <c r="AM625" i="1"/>
  <c r="Z648" i="1"/>
  <c r="AB648" i="1"/>
  <c r="AH648" i="1"/>
  <c r="AX648" i="1"/>
  <c r="AF648" i="1"/>
  <c r="AS648" i="1"/>
  <c r="BT647" i="1"/>
  <c r="BS647" i="1" s="1"/>
  <c r="A647" i="1" s="1"/>
  <c r="AV648" i="1"/>
  <c r="AM648" i="1"/>
  <c r="AU648" i="1"/>
  <c r="AI648" i="1"/>
  <c r="AH673" i="1"/>
  <c r="BT672" i="1"/>
  <c r="BS672" i="1" s="1"/>
  <c r="A672" i="1" s="1"/>
  <c r="AB673" i="1"/>
  <c r="AI673" i="1"/>
  <c r="AX673" i="1"/>
  <c r="AF673" i="1"/>
  <c r="AU673" i="1"/>
  <c r="Z673" i="1"/>
  <c r="AS673" i="1"/>
  <c r="AV673" i="1"/>
  <c r="AM673" i="1"/>
  <c r="AF696" i="1"/>
  <c r="BT695" i="1"/>
  <c r="BS695" i="1" s="1"/>
  <c r="A695" i="1" s="1"/>
  <c r="Z696" i="1"/>
  <c r="AM696" i="1"/>
  <c r="AU696" i="1"/>
  <c r="AB696" i="1"/>
  <c r="AX696" i="1"/>
  <c r="AV696" i="1"/>
  <c r="AI696" i="1"/>
  <c r="AS696" i="1"/>
  <c r="AH696" i="1"/>
  <c r="AF721" i="1"/>
  <c r="AS721" i="1"/>
  <c r="AV721" i="1"/>
  <c r="AU721" i="1"/>
  <c r="AB721" i="1"/>
  <c r="BT720" i="1"/>
  <c r="BS720" i="1" s="1"/>
  <c r="A720" i="1" s="1"/>
  <c r="Z721" i="1"/>
  <c r="AI721" i="1"/>
  <c r="AH721" i="1"/>
  <c r="AM721" i="1"/>
  <c r="AX721" i="1"/>
  <c r="AF744" i="1"/>
  <c r="BT743" i="1"/>
  <c r="BS743" i="1" s="1"/>
  <c r="A743" i="1" s="1"/>
  <c r="Z744" i="1"/>
  <c r="AM744" i="1"/>
  <c r="AU744" i="1"/>
  <c r="AB744" i="1"/>
  <c r="AX744" i="1"/>
  <c r="AV744" i="1"/>
  <c r="AI744" i="1"/>
  <c r="AS744" i="1"/>
  <c r="AH744" i="1"/>
  <c r="AB761" i="1"/>
  <c r="BT760" i="1"/>
  <c r="BS760" i="1" s="1"/>
  <c r="A760" i="1" s="1"/>
  <c r="Z761" i="1"/>
  <c r="AI761" i="1"/>
  <c r="AV761" i="1"/>
  <c r="AM761" i="1"/>
  <c r="AX761" i="1"/>
  <c r="AU761" i="1"/>
  <c r="AS761" i="1"/>
  <c r="AH761" i="1"/>
  <c r="AF761" i="1"/>
  <c r="AF792" i="1"/>
  <c r="BT791" i="1"/>
  <c r="BS791" i="1" s="1"/>
  <c r="A791" i="1" s="1"/>
  <c r="Z792" i="1"/>
  <c r="AM792" i="1"/>
  <c r="AU792" i="1"/>
  <c r="AB792" i="1"/>
  <c r="AX792" i="1"/>
  <c r="AV792" i="1"/>
  <c r="AI792" i="1"/>
  <c r="AS792" i="1"/>
  <c r="AH792" i="1"/>
  <c r="AF811" i="1"/>
  <c r="BT810" i="1"/>
  <c r="BS810" i="1" s="1"/>
  <c r="A810" i="1" s="1"/>
  <c r="Z811" i="1"/>
  <c r="AH811" i="1"/>
  <c r="AV811" i="1"/>
  <c r="AI811" i="1"/>
  <c r="AX811" i="1"/>
  <c r="AU811" i="1"/>
  <c r="AM811" i="1"/>
  <c r="AB811" i="1"/>
  <c r="AS811" i="1"/>
  <c r="AB715" i="1"/>
  <c r="AS715" i="1"/>
  <c r="AV715" i="1"/>
  <c r="AU715" i="1"/>
  <c r="AF715" i="1"/>
  <c r="BT714" i="1"/>
  <c r="BS714" i="1" s="1"/>
  <c r="A714" i="1" s="1"/>
  <c r="Z715" i="1"/>
  <c r="AH715" i="1"/>
  <c r="AM715" i="1"/>
  <c r="AX715" i="1"/>
  <c r="AI715" i="1"/>
  <c r="AF587" i="1"/>
  <c r="BT586" i="1"/>
  <c r="BS586" i="1" s="1"/>
  <c r="A586" i="1" s="1"/>
  <c r="AM587" i="1"/>
  <c r="AH587" i="1"/>
  <c r="AX587" i="1"/>
  <c r="AB587" i="1"/>
  <c r="AU587" i="1"/>
  <c r="Z587" i="1"/>
  <c r="AS587" i="1"/>
  <c r="AV587" i="1"/>
  <c r="AI587" i="1"/>
  <c r="AF306" i="1"/>
  <c r="AM306" i="1"/>
  <c r="AX306" i="1"/>
  <c r="AI306" i="1"/>
  <c r="BT305" i="1"/>
  <c r="BS305" i="1" s="1"/>
  <c r="A305" i="1" s="1"/>
  <c r="AU306" i="1"/>
  <c r="AB306" i="1"/>
  <c r="Z306" i="1"/>
  <c r="AV306" i="1"/>
  <c r="AS306" i="1"/>
  <c r="AH306" i="1"/>
  <c r="AM415" i="1"/>
  <c r="AS415" i="1"/>
  <c r="AU415" i="1"/>
  <c r="AV415" i="1"/>
  <c r="AB415" i="1"/>
  <c r="BT414" i="1"/>
  <c r="BS414" i="1" s="1"/>
  <c r="A414" i="1" s="1"/>
  <c r="Z415" i="1"/>
  <c r="AF415" i="1"/>
  <c r="AX415" i="1"/>
  <c r="AI415" i="1"/>
  <c r="AH415" i="1"/>
  <c r="AM319" i="1"/>
  <c r="AS319" i="1"/>
  <c r="AU319" i="1"/>
  <c r="AV319" i="1"/>
  <c r="AB319" i="1"/>
  <c r="BT318" i="1"/>
  <c r="BS318" i="1" s="1"/>
  <c r="A318" i="1" s="1"/>
  <c r="AF319" i="1"/>
  <c r="AX319" i="1"/>
  <c r="AH319" i="1"/>
  <c r="Z319" i="1"/>
  <c r="AI319" i="1"/>
  <c r="AB135" i="1"/>
  <c r="BT134" i="1"/>
  <c r="BS134" i="1" s="1"/>
  <c r="A134" i="1" s="1"/>
  <c r="AM135" i="1"/>
  <c r="AI135" i="1"/>
  <c r="AU135" i="1"/>
  <c r="Z135" i="1"/>
  <c r="AV135" i="1"/>
  <c r="AX135" i="1"/>
  <c r="AH135" i="1"/>
  <c r="AS135" i="1"/>
  <c r="AF135" i="1"/>
  <c r="AI336" i="1"/>
  <c r="AM336" i="1"/>
  <c r="AX336" i="1"/>
  <c r="AH336" i="1"/>
  <c r="BT335" i="1"/>
  <c r="BS335" i="1" s="1"/>
  <c r="A335" i="1" s="1"/>
  <c r="AU336" i="1"/>
  <c r="AB336" i="1"/>
  <c r="AF336" i="1"/>
  <c r="Z336" i="1"/>
  <c r="AS336" i="1"/>
  <c r="AV336" i="1"/>
  <c r="Z72" i="1"/>
  <c r="AH72" i="1"/>
  <c r="AB72" i="1"/>
  <c r="AS72" i="1"/>
  <c r="AV72" i="1"/>
  <c r="AU72" i="1"/>
  <c r="AM72" i="1"/>
  <c r="AF72" i="1"/>
  <c r="BT71" i="1"/>
  <c r="BS71" i="1" s="1"/>
  <c r="A71" i="1" s="1"/>
  <c r="AX72" i="1"/>
  <c r="AI72" i="1"/>
  <c r="AF756" i="1"/>
  <c r="BT755" i="1"/>
  <c r="BS755" i="1" s="1"/>
  <c r="A755" i="1" s="1"/>
  <c r="Z756" i="1"/>
  <c r="AM756" i="1"/>
  <c r="AU756" i="1"/>
  <c r="AB756" i="1"/>
  <c r="AX756" i="1"/>
  <c r="AV756" i="1"/>
  <c r="AI756" i="1"/>
  <c r="AH756" i="1"/>
  <c r="AS756" i="1"/>
  <c r="AH672" i="1"/>
  <c r="AS672" i="1"/>
  <c r="AV672" i="1"/>
  <c r="AU672" i="1"/>
  <c r="AI672" i="1"/>
  <c r="Z672" i="1"/>
  <c r="AM672" i="1"/>
  <c r="BT671" i="1"/>
  <c r="BS671" i="1" s="1"/>
  <c r="A671" i="1" s="1"/>
  <c r="AF672" i="1"/>
  <c r="AX672" i="1"/>
  <c r="AB672" i="1"/>
  <c r="AI588" i="1"/>
  <c r="AM588" i="1"/>
  <c r="AX588" i="1"/>
  <c r="AF588" i="1"/>
  <c r="AS588" i="1"/>
  <c r="Z588" i="1"/>
  <c r="AV588" i="1"/>
  <c r="AB588" i="1"/>
  <c r="AU588" i="1"/>
  <c r="BT587" i="1"/>
  <c r="BS587" i="1" s="1"/>
  <c r="A587" i="1" s="1"/>
  <c r="AH588" i="1"/>
  <c r="AF488" i="1"/>
  <c r="BT487" i="1"/>
  <c r="BS487" i="1" s="1"/>
  <c r="A487" i="1" s="1"/>
  <c r="AI488" i="1"/>
  <c r="AM488" i="1"/>
  <c r="AX488" i="1"/>
  <c r="AB488" i="1"/>
  <c r="AV488" i="1"/>
  <c r="Z488" i="1"/>
  <c r="AH488" i="1"/>
  <c r="AU488" i="1"/>
  <c r="AS488" i="1"/>
  <c r="AI280" i="1"/>
  <c r="AH280" i="1"/>
  <c r="AB280" i="1"/>
  <c r="AS280" i="1"/>
  <c r="AV280" i="1"/>
  <c r="AU280" i="1"/>
  <c r="AM280" i="1"/>
  <c r="AF280" i="1"/>
  <c r="BT279" i="1"/>
  <c r="BS279" i="1" s="1"/>
  <c r="A279" i="1" s="1"/>
  <c r="Z280" i="1"/>
  <c r="AX280" i="1"/>
  <c r="AI332" i="1"/>
  <c r="AM332" i="1"/>
  <c r="AX332" i="1"/>
  <c r="AH332" i="1"/>
  <c r="BT331" i="1"/>
  <c r="BS331" i="1" s="1"/>
  <c r="A331" i="1" s="1"/>
  <c r="AU332" i="1"/>
  <c r="AB332" i="1"/>
  <c r="AF332" i="1"/>
  <c r="AV332" i="1"/>
  <c r="Z332" i="1"/>
  <c r="AS332" i="1"/>
  <c r="Z92" i="1"/>
  <c r="AH92" i="1"/>
  <c r="AB92" i="1"/>
  <c r="AS92" i="1"/>
  <c r="AV92" i="1"/>
  <c r="AU92" i="1"/>
  <c r="AM92" i="1"/>
  <c r="AF92" i="1"/>
  <c r="BT91" i="1"/>
  <c r="BS91" i="1" s="1"/>
  <c r="A91" i="1" s="1"/>
  <c r="AX92" i="1"/>
  <c r="AI92" i="1"/>
  <c r="AF18" i="1"/>
  <c r="AX18" i="1"/>
  <c r="Z18" i="1"/>
  <c r="AM18" i="1"/>
  <c r="BT17" i="1"/>
  <c r="AV18" i="1"/>
  <c r="AI18" i="1"/>
  <c r="AB18" i="1"/>
  <c r="AS18" i="1"/>
  <c r="AH18" i="1"/>
  <c r="AU18" i="1"/>
  <c r="AB45" i="1"/>
  <c r="BT44" i="1"/>
  <c r="BS44" i="1" s="1"/>
  <c r="A44" i="1" s="1"/>
  <c r="AH45" i="1"/>
  <c r="AF45" i="1"/>
  <c r="AX45" i="1"/>
  <c r="Z45" i="1"/>
  <c r="AV45" i="1"/>
  <c r="AM45" i="1"/>
  <c r="AU45" i="1"/>
  <c r="AI45" i="1"/>
  <c r="AS45" i="1"/>
  <c r="Z66" i="1"/>
  <c r="AI66" i="1"/>
  <c r="AH66" i="1"/>
  <c r="AS66" i="1"/>
  <c r="AV66" i="1"/>
  <c r="AU66" i="1"/>
  <c r="AM66" i="1"/>
  <c r="AB66" i="1"/>
  <c r="BT65" i="1"/>
  <c r="BS65" i="1" s="1"/>
  <c r="A65" i="1" s="1"/>
  <c r="AX66" i="1"/>
  <c r="AF66" i="1"/>
  <c r="Z94" i="1"/>
  <c r="AH94" i="1"/>
  <c r="AI94" i="1"/>
  <c r="AS94" i="1"/>
  <c r="AV94" i="1"/>
  <c r="AU94" i="1"/>
  <c r="AM94" i="1"/>
  <c r="AB94" i="1"/>
  <c r="BT93" i="1"/>
  <c r="BS93" i="1" s="1"/>
  <c r="A93" i="1" s="1"/>
  <c r="AX94" i="1"/>
  <c r="AF94" i="1"/>
  <c r="AB117" i="1"/>
  <c r="BT116" i="1"/>
  <c r="BS116" i="1" s="1"/>
  <c r="A116" i="1" s="1"/>
  <c r="AH117" i="1"/>
  <c r="AF117" i="1"/>
  <c r="AX117" i="1"/>
  <c r="AI117" i="1"/>
  <c r="Z117" i="1"/>
  <c r="AV117" i="1"/>
  <c r="AM117" i="1"/>
  <c r="AU117" i="1"/>
  <c r="AS117" i="1"/>
  <c r="AF137" i="1"/>
  <c r="BT136" i="1"/>
  <c r="BS136" i="1" s="1"/>
  <c r="A136" i="1" s="1"/>
  <c r="AB137" i="1"/>
  <c r="AI137" i="1"/>
  <c r="AM137" i="1"/>
  <c r="AU137" i="1"/>
  <c r="Z137" i="1"/>
  <c r="AS137" i="1"/>
  <c r="AV137" i="1"/>
  <c r="AX137" i="1"/>
  <c r="AH137" i="1"/>
  <c r="Z160" i="1"/>
  <c r="AH160" i="1"/>
  <c r="AB160" i="1"/>
  <c r="AS160" i="1"/>
  <c r="AV160" i="1"/>
  <c r="AU160" i="1"/>
  <c r="AM160" i="1"/>
  <c r="AF160" i="1"/>
  <c r="BT159" i="1"/>
  <c r="BS159" i="1" s="1"/>
  <c r="A159" i="1" s="1"/>
  <c r="AX160" i="1"/>
  <c r="AI160" i="1"/>
  <c r="AM183" i="1"/>
  <c r="AS183" i="1"/>
  <c r="AU183" i="1"/>
  <c r="AV183" i="1"/>
  <c r="AB183" i="1"/>
  <c r="BT182" i="1"/>
  <c r="BS182" i="1" s="1"/>
  <c r="A182" i="1" s="1"/>
  <c r="AF183" i="1"/>
  <c r="AX183" i="1"/>
  <c r="AH183" i="1"/>
  <c r="AI183" i="1"/>
  <c r="Z183" i="1"/>
  <c r="AB209" i="1"/>
  <c r="AS209" i="1"/>
  <c r="AU209" i="1"/>
  <c r="AV209" i="1"/>
  <c r="AF209" i="1"/>
  <c r="BT208" i="1"/>
  <c r="BS208" i="1" s="1"/>
  <c r="A208" i="1" s="1"/>
  <c r="AH209" i="1"/>
  <c r="AX209" i="1"/>
  <c r="Z209" i="1"/>
  <c r="AM209" i="1"/>
  <c r="AI209" i="1"/>
  <c r="Z230" i="1"/>
  <c r="AH230" i="1"/>
  <c r="AB230" i="1"/>
  <c r="AS230" i="1"/>
  <c r="AV230" i="1"/>
  <c r="AU230" i="1"/>
  <c r="AM230" i="1"/>
  <c r="AF230" i="1"/>
  <c r="BT229" i="1"/>
  <c r="BS229" i="1" s="1"/>
  <c r="A229" i="1" s="1"/>
  <c r="AX230" i="1"/>
  <c r="AI230" i="1"/>
  <c r="AM263" i="1"/>
  <c r="AS263" i="1"/>
  <c r="AU263" i="1"/>
  <c r="AV263" i="1"/>
  <c r="AB263" i="1"/>
  <c r="BT262" i="1"/>
  <c r="BS262" i="1" s="1"/>
  <c r="A262" i="1" s="1"/>
  <c r="AF263" i="1"/>
  <c r="AX263" i="1"/>
  <c r="AH263" i="1"/>
  <c r="AI263" i="1"/>
  <c r="Z263" i="1"/>
  <c r="AF286" i="1"/>
  <c r="AM286" i="1"/>
  <c r="AX286" i="1"/>
  <c r="AH286" i="1"/>
  <c r="BT285" i="1"/>
  <c r="BS285" i="1" s="1"/>
  <c r="A285" i="1" s="1"/>
  <c r="AU286" i="1"/>
  <c r="AI286" i="1"/>
  <c r="Z286" i="1"/>
  <c r="AV286" i="1"/>
  <c r="AS286" i="1"/>
  <c r="AB286" i="1"/>
  <c r="AI310" i="1"/>
  <c r="AM310" i="1"/>
  <c r="AX310" i="1"/>
  <c r="AH310" i="1"/>
  <c r="BT309" i="1"/>
  <c r="BS309" i="1" s="1"/>
  <c r="A309" i="1" s="1"/>
  <c r="AU310" i="1"/>
  <c r="AB310" i="1"/>
  <c r="Z310" i="1"/>
  <c r="AV310" i="1"/>
  <c r="AS310" i="1"/>
  <c r="AF310" i="1"/>
  <c r="AM327" i="1"/>
  <c r="AS327" i="1"/>
  <c r="AU327" i="1"/>
  <c r="AV327" i="1"/>
  <c r="AB327" i="1"/>
  <c r="BT326" i="1"/>
  <c r="BS326" i="1" s="1"/>
  <c r="A326" i="1" s="1"/>
  <c r="AF327" i="1"/>
  <c r="AX327" i="1"/>
  <c r="AH327" i="1"/>
  <c r="Z327" i="1"/>
  <c r="AI327" i="1"/>
  <c r="AB353" i="1"/>
  <c r="AS353" i="1"/>
  <c r="AU353" i="1"/>
  <c r="AV353" i="1"/>
  <c r="AF353" i="1"/>
  <c r="BT352" i="1"/>
  <c r="BS352" i="1" s="1"/>
  <c r="A352" i="1" s="1"/>
  <c r="Z353" i="1"/>
  <c r="AH353" i="1"/>
  <c r="AX353" i="1"/>
  <c r="AM353" i="1"/>
  <c r="AI353" i="1"/>
  <c r="AF376" i="1"/>
  <c r="BT375" i="1"/>
  <c r="BS375" i="1" s="1"/>
  <c r="A375" i="1" s="1"/>
  <c r="AI376" i="1"/>
  <c r="AM376" i="1"/>
  <c r="AX376" i="1"/>
  <c r="AB376" i="1"/>
  <c r="AV376" i="1"/>
  <c r="Z376" i="1"/>
  <c r="AH376" i="1"/>
  <c r="AU376" i="1"/>
  <c r="AS376" i="1"/>
  <c r="AB403" i="1"/>
  <c r="AS403" i="1"/>
  <c r="AU403" i="1"/>
  <c r="AV403" i="1"/>
  <c r="AF403" i="1"/>
  <c r="BT402" i="1"/>
  <c r="BS402" i="1" s="1"/>
  <c r="A402" i="1" s="1"/>
  <c r="Z403" i="1"/>
  <c r="AM403" i="1"/>
  <c r="AX403" i="1"/>
  <c r="AI403" i="1"/>
  <c r="AH403" i="1"/>
  <c r="AB419" i="1"/>
  <c r="AS419" i="1"/>
  <c r="AU419" i="1"/>
  <c r="AV419" i="1"/>
  <c r="AF419" i="1"/>
  <c r="BT418" i="1"/>
  <c r="BS418" i="1" s="1"/>
  <c r="A418" i="1" s="1"/>
  <c r="Z419" i="1"/>
  <c r="AM419" i="1"/>
  <c r="AX419" i="1"/>
  <c r="AI419" i="1"/>
  <c r="AH419" i="1"/>
  <c r="AH445" i="1"/>
  <c r="AS445" i="1"/>
  <c r="AU445" i="1"/>
  <c r="AV445" i="1"/>
  <c r="AB445" i="1"/>
  <c r="BT444" i="1"/>
  <c r="BS444" i="1" s="1"/>
  <c r="A444" i="1" s="1"/>
  <c r="AF445" i="1"/>
  <c r="AX445" i="1"/>
  <c r="Z445" i="1"/>
  <c r="AM445" i="1"/>
  <c r="AI445" i="1"/>
  <c r="AH469" i="1"/>
  <c r="AS469" i="1"/>
  <c r="AU469" i="1"/>
  <c r="AV469" i="1"/>
  <c r="AB469" i="1"/>
  <c r="BT468" i="1"/>
  <c r="BS468" i="1" s="1"/>
  <c r="A468" i="1" s="1"/>
  <c r="AF469" i="1"/>
  <c r="AX469" i="1"/>
  <c r="Z469" i="1"/>
  <c r="AM469" i="1"/>
  <c r="AI469" i="1"/>
  <c r="AH493" i="1"/>
  <c r="AS493" i="1"/>
  <c r="AU493" i="1"/>
  <c r="AV493" i="1"/>
  <c r="AB493" i="1"/>
  <c r="BT492" i="1"/>
  <c r="BS492" i="1" s="1"/>
  <c r="A492" i="1" s="1"/>
  <c r="AF493" i="1"/>
  <c r="AX493" i="1"/>
  <c r="Z493" i="1"/>
  <c r="AM493" i="1"/>
  <c r="AI493" i="1"/>
  <c r="AI516" i="1"/>
  <c r="AM516" i="1"/>
  <c r="AX516" i="1"/>
  <c r="AF516" i="1"/>
  <c r="AS516" i="1"/>
  <c r="Z516" i="1"/>
  <c r="AV516" i="1"/>
  <c r="AB516" i="1"/>
  <c r="AU516" i="1"/>
  <c r="BT515" i="1"/>
  <c r="BS515" i="1" s="1"/>
  <c r="A515" i="1" s="1"/>
  <c r="AH516" i="1"/>
  <c r="AB538" i="1"/>
  <c r="AM538" i="1"/>
  <c r="AX538" i="1"/>
  <c r="AH538" i="1"/>
  <c r="AS538" i="1"/>
  <c r="Z538" i="1"/>
  <c r="AV538" i="1"/>
  <c r="AF538" i="1"/>
  <c r="BT537" i="1"/>
  <c r="BS537" i="1" s="1"/>
  <c r="A537" i="1" s="1"/>
  <c r="AU538" i="1"/>
  <c r="AI538" i="1"/>
  <c r="AB570" i="1"/>
  <c r="AM570" i="1"/>
  <c r="AX570" i="1"/>
  <c r="AH570" i="1"/>
  <c r="AS570" i="1"/>
  <c r="Z570" i="1"/>
  <c r="AV570" i="1"/>
  <c r="AF570" i="1"/>
  <c r="BT569" i="1"/>
  <c r="BS569" i="1" s="1"/>
  <c r="A569" i="1" s="1"/>
  <c r="AU570" i="1"/>
  <c r="AI570" i="1"/>
  <c r="AB589" i="1"/>
  <c r="BT588" i="1"/>
  <c r="BS588" i="1" s="1"/>
  <c r="A588" i="1" s="1"/>
  <c r="AF589" i="1"/>
  <c r="AI589" i="1"/>
  <c r="AX589" i="1"/>
  <c r="AH589" i="1"/>
  <c r="AU589" i="1"/>
  <c r="Z589" i="1"/>
  <c r="AS589" i="1"/>
  <c r="AM589" i="1"/>
  <c r="AV589" i="1"/>
  <c r="AF614" i="1"/>
  <c r="BT613" i="1"/>
  <c r="BS613" i="1" s="1"/>
  <c r="A613" i="1" s="1"/>
  <c r="AI614" i="1"/>
  <c r="AM614" i="1"/>
  <c r="AX614" i="1"/>
  <c r="AH614" i="1"/>
  <c r="AV614" i="1"/>
  <c r="Z614" i="1"/>
  <c r="AS614" i="1"/>
  <c r="AB614" i="1"/>
  <c r="AU614" i="1"/>
  <c r="AB645" i="1"/>
  <c r="BT644" i="1"/>
  <c r="BS644" i="1" s="1"/>
  <c r="A644" i="1" s="1"/>
  <c r="AF645" i="1"/>
  <c r="AI645" i="1"/>
  <c r="AX645" i="1"/>
  <c r="AH645" i="1"/>
  <c r="AU645" i="1"/>
  <c r="Z645" i="1"/>
  <c r="AS645" i="1"/>
  <c r="AM645" i="1"/>
  <c r="AV645" i="1"/>
  <c r="AB20" i="1"/>
  <c r="BT19" i="1"/>
  <c r="BS19" i="1" s="1"/>
  <c r="A19" i="1" s="1"/>
  <c r="AF20" i="1"/>
  <c r="AX20" i="1"/>
  <c r="AH20" i="1"/>
  <c r="AV20" i="1"/>
  <c r="AI20" i="1"/>
  <c r="AS20" i="1"/>
  <c r="Z20" i="1"/>
  <c r="AM20" i="1"/>
  <c r="AU20" i="1"/>
  <c r="Z30" i="1"/>
  <c r="AH30" i="1"/>
  <c r="AI30" i="1"/>
  <c r="AS30" i="1"/>
  <c r="AV30" i="1"/>
  <c r="AU30" i="1"/>
  <c r="AM30" i="1"/>
  <c r="AB30" i="1"/>
  <c r="BT29" i="1"/>
  <c r="BS29" i="1" s="1"/>
  <c r="A29" i="1" s="1"/>
  <c r="AX30" i="1"/>
  <c r="AF30" i="1"/>
  <c r="AF43" i="1"/>
  <c r="BT42" i="1"/>
  <c r="BS42" i="1" s="1"/>
  <c r="A42" i="1" s="1"/>
  <c r="AB43" i="1"/>
  <c r="Z43" i="1"/>
  <c r="AS43" i="1"/>
  <c r="AV43" i="1"/>
  <c r="AU43" i="1"/>
  <c r="AM43" i="1"/>
  <c r="AX43" i="1"/>
  <c r="AI43" i="1"/>
  <c r="AH43" i="1"/>
  <c r="Z54" i="1"/>
  <c r="AH54" i="1"/>
  <c r="AB54" i="1"/>
  <c r="AS54" i="1"/>
  <c r="AV54" i="1"/>
  <c r="AU54" i="1"/>
  <c r="AM54" i="1"/>
  <c r="AF54" i="1"/>
  <c r="BT53" i="1"/>
  <c r="BS53" i="1" s="1"/>
  <c r="A53" i="1" s="1"/>
  <c r="AX54" i="1"/>
  <c r="AI54" i="1"/>
  <c r="AB69" i="1"/>
  <c r="BT68" i="1"/>
  <c r="BS68" i="1" s="1"/>
  <c r="A68" i="1" s="1"/>
  <c r="AH69" i="1"/>
  <c r="AF69" i="1"/>
  <c r="AX69" i="1"/>
  <c r="Z69" i="1"/>
  <c r="AV69" i="1"/>
  <c r="AM69" i="1"/>
  <c r="AU69" i="1"/>
  <c r="AI69" i="1"/>
  <c r="AS69" i="1"/>
  <c r="AB79" i="1"/>
  <c r="BT78" i="1"/>
  <c r="BS78" i="1" s="1"/>
  <c r="A78" i="1" s="1"/>
  <c r="AM79" i="1"/>
  <c r="AI79" i="1"/>
  <c r="AU79" i="1"/>
  <c r="Z79" i="1"/>
  <c r="AV79" i="1"/>
  <c r="AX79" i="1"/>
  <c r="AH79" i="1"/>
  <c r="AS79" i="1"/>
  <c r="AF79" i="1"/>
  <c r="Z90" i="1"/>
  <c r="AI90" i="1"/>
  <c r="AH90" i="1"/>
  <c r="AS90" i="1"/>
  <c r="AV90" i="1"/>
  <c r="AU90" i="1"/>
  <c r="AM90" i="1"/>
  <c r="AB90" i="1"/>
  <c r="BT89" i="1"/>
  <c r="BS89" i="1" s="1"/>
  <c r="A89" i="1" s="1"/>
  <c r="AX90" i="1"/>
  <c r="AF90" i="1"/>
  <c r="Z102" i="1"/>
  <c r="AH102" i="1"/>
  <c r="AB102" i="1"/>
  <c r="AS102" i="1"/>
  <c r="AV102" i="1"/>
  <c r="AU102" i="1"/>
  <c r="AM102" i="1"/>
  <c r="AF102" i="1"/>
  <c r="BT101" i="1"/>
  <c r="BS101" i="1" s="1"/>
  <c r="A101" i="1" s="1"/>
  <c r="AX102" i="1"/>
  <c r="AI102" i="1"/>
  <c r="AF113" i="1"/>
  <c r="BT112" i="1"/>
  <c r="BS112" i="1" s="1"/>
  <c r="A112" i="1" s="1"/>
  <c r="AB113" i="1"/>
  <c r="AI113" i="1"/>
  <c r="AX113" i="1"/>
  <c r="AU113" i="1"/>
  <c r="Z113" i="1"/>
  <c r="AS113" i="1"/>
  <c r="AV113" i="1"/>
  <c r="AH113" i="1"/>
  <c r="AM113" i="1"/>
  <c r="AF129" i="1"/>
  <c r="BT128" i="1"/>
  <c r="BS128" i="1" s="1"/>
  <c r="A128" i="1" s="1"/>
  <c r="AB129" i="1"/>
  <c r="AI129" i="1"/>
  <c r="AX129" i="1"/>
  <c r="AM129" i="1"/>
  <c r="Z129" i="1"/>
  <c r="AS129" i="1"/>
  <c r="AV129" i="1"/>
  <c r="AH129" i="1"/>
  <c r="AU129" i="1"/>
  <c r="AF139" i="1"/>
  <c r="BT138" i="1"/>
  <c r="BS138" i="1" s="1"/>
  <c r="A138" i="1" s="1"/>
  <c r="AB139" i="1"/>
  <c r="Z139" i="1"/>
  <c r="AS139" i="1"/>
  <c r="AV139" i="1"/>
  <c r="AI139" i="1"/>
  <c r="AH139" i="1"/>
  <c r="AM139" i="1"/>
  <c r="AX139" i="1"/>
  <c r="AU139" i="1"/>
  <c r="Z150" i="1"/>
  <c r="AH150" i="1"/>
  <c r="AB150" i="1"/>
  <c r="AS150" i="1"/>
  <c r="AV150" i="1"/>
  <c r="AU150" i="1"/>
  <c r="AM150" i="1"/>
  <c r="AF150" i="1"/>
  <c r="BT149" i="1"/>
  <c r="BS149" i="1" s="1"/>
  <c r="A149" i="1" s="1"/>
  <c r="AI150" i="1"/>
  <c r="AX150" i="1"/>
  <c r="Z162" i="1"/>
  <c r="AI162" i="1"/>
  <c r="AH162" i="1"/>
  <c r="AS162" i="1"/>
  <c r="AV162" i="1"/>
  <c r="AU162" i="1"/>
  <c r="AM162" i="1"/>
  <c r="AB162" i="1"/>
  <c r="BT161" i="1"/>
  <c r="BS161" i="1" s="1"/>
  <c r="A161" i="1" s="1"/>
  <c r="AF162" i="1"/>
  <c r="AX162" i="1"/>
  <c r="AH173" i="1"/>
  <c r="AS173" i="1"/>
  <c r="AU173" i="1"/>
  <c r="AF173" i="1"/>
  <c r="BT172" i="1"/>
  <c r="BS172" i="1" s="1"/>
  <c r="A172" i="1" s="1"/>
  <c r="AB173" i="1"/>
  <c r="AX173" i="1"/>
  <c r="Z173" i="1"/>
  <c r="AM173" i="1"/>
  <c r="AI173" i="1"/>
  <c r="AV173" i="1"/>
  <c r="Z186" i="1"/>
  <c r="AI186" i="1"/>
  <c r="AH186" i="1"/>
  <c r="AS186" i="1"/>
  <c r="AV186" i="1"/>
  <c r="AU186" i="1"/>
  <c r="AM186" i="1"/>
  <c r="AB186" i="1"/>
  <c r="BT185" i="1"/>
  <c r="BS185" i="1" s="1"/>
  <c r="A185" i="1" s="1"/>
  <c r="AF186" i="1"/>
  <c r="AX186" i="1"/>
  <c r="AM199" i="1"/>
  <c r="AS199" i="1"/>
  <c r="AU199" i="1"/>
  <c r="AV199" i="1"/>
  <c r="AB199" i="1"/>
  <c r="BT198" i="1"/>
  <c r="BS198" i="1" s="1"/>
  <c r="A198" i="1" s="1"/>
  <c r="AF199" i="1"/>
  <c r="AX199" i="1"/>
  <c r="AH199" i="1"/>
  <c r="AI199" i="1"/>
  <c r="Z199" i="1"/>
  <c r="AH213" i="1"/>
  <c r="AS213" i="1"/>
  <c r="AU213" i="1"/>
  <c r="AV213" i="1"/>
  <c r="AB213" i="1"/>
  <c r="BT212" i="1"/>
  <c r="BS212" i="1" s="1"/>
  <c r="A212" i="1" s="1"/>
  <c r="AF213" i="1"/>
  <c r="AX213" i="1"/>
  <c r="Z213" i="1"/>
  <c r="AM213" i="1"/>
  <c r="AI213" i="1"/>
  <c r="Z222" i="1"/>
  <c r="AH222" i="1"/>
  <c r="AI222" i="1"/>
  <c r="AS222" i="1"/>
  <c r="AV222" i="1"/>
  <c r="AU222" i="1"/>
  <c r="AM222" i="1"/>
  <c r="AB222" i="1"/>
  <c r="BT221" i="1"/>
  <c r="BS221" i="1" s="1"/>
  <c r="A221" i="1" s="1"/>
  <c r="AX222" i="1"/>
  <c r="AF222" i="1"/>
  <c r="Z234" i="1"/>
  <c r="AI234" i="1"/>
  <c r="AF234" i="1"/>
  <c r="AS234" i="1"/>
  <c r="AV234" i="1"/>
  <c r="AU234" i="1"/>
  <c r="AM234" i="1"/>
  <c r="AH234" i="1"/>
  <c r="BT233" i="1"/>
  <c r="BS233" i="1" s="1"/>
  <c r="A233" i="1" s="1"/>
  <c r="AB234" i="1"/>
  <c r="AX234" i="1"/>
  <c r="AM247" i="1"/>
  <c r="AS247" i="1"/>
  <c r="AU247" i="1"/>
  <c r="AV247" i="1"/>
  <c r="AB247" i="1"/>
  <c r="BT246" i="1"/>
  <c r="BS246" i="1" s="1"/>
  <c r="A246" i="1" s="1"/>
  <c r="AF247" i="1"/>
  <c r="AX247" i="1"/>
  <c r="AH247" i="1"/>
  <c r="Z247" i="1"/>
  <c r="AI247" i="1"/>
  <c r="AH261" i="1"/>
  <c r="AS261" i="1"/>
  <c r="AU261" i="1"/>
  <c r="AV261" i="1"/>
  <c r="AB261" i="1"/>
  <c r="BT260" i="1"/>
  <c r="BS260" i="1" s="1"/>
  <c r="A260" i="1" s="1"/>
  <c r="AF261" i="1"/>
  <c r="AX261" i="1"/>
  <c r="Z261" i="1"/>
  <c r="AM261" i="1"/>
  <c r="AI261" i="1"/>
  <c r="AM271" i="1"/>
  <c r="AS271" i="1"/>
  <c r="AU271" i="1"/>
  <c r="AV271" i="1"/>
  <c r="AB271" i="1"/>
  <c r="BT270" i="1"/>
  <c r="BS270" i="1" s="1"/>
  <c r="A270" i="1" s="1"/>
  <c r="AF271" i="1"/>
  <c r="AX271" i="1"/>
  <c r="AH271" i="1"/>
  <c r="AI271" i="1"/>
  <c r="Z271" i="1"/>
  <c r="AI284" i="1"/>
  <c r="AM284" i="1"/>
  <c r="AX284" i="1"/>
  <c r="AH284" i="1"/>
  <c r="BT283" i="1"/>
  <c r="BS283" i="1" s="1"/>
  <c r="A283" i="1" s="1"/>
  <c r="AU284" i="1"/>
  <c r="AB284" i="1"/>
  <c r="AF284" i="1"/>
  <c r="AS284" i="1"/>
  <c r="AV284" i="1"/>
  <c r="Z284" i="1"/>
  <c r="AI294" i="1"/>
  <c r="AM294" i="1"/>
  <c r="AX294" i="1"/>
  <c r="AH294" i="1"/>
  <c r="BT293" i="1"/>
  <c r="BS293" i="1" s="1"/>
  <c r="A293" i="1" s="1"/>
  <c r="AU294" i="1"/>
  <c r="AB294" i="1"/>
  <c r="Z294" i="1"/>
  <c r="AV294" i="1"/>
  <c r="AS294" i="1"/>
  <c r="AF294" i="1"/>
  <c r="AB307" i="1"/>
  <c r="AS307" i="1"/>
  <c r="AU307" i="1"/>
  <c r="AV307" i="1"/>
  <c r="AF307" i="1"/>
  <c r="BT306" i="1"/>
  <c r="BS306" i="1" s="1"/>
  <c r="A306" i="1" s="1"/>
  <c r="AM307" i="1"/>
  <c r="AX307" i="1"/>
  <c r="AH307" i="1"/>
  <c r="AI307" i="1"/>
  <c r="Z307" i="1"/>
  <c r="AB321" i="1"/>
  <c r="AS321" i="1"/>
  <c r="AU321" i="1"/>
  <c r="AV321" i="1"/>
  <c r="AF321" i="1"/>
  <c r="BT320" i="1"/>
  <c r="BS320" i="1" s="1"/>
  <c r="A320" i="1" s="1"/>
  <c r="AH321" i="1"/>
  <c r="AX321" i="1"/>
  <c r="Z321" i="1"/>
  <c r="AM321" i="1"/>
  <c r="AI321" i="1"/>
  <c r="AH330" i="1"/>
  <c r="AM330" i="1"/>
  <c r="AX330" i="1"/>
  <c r="AI330" i="1"/>
  <c r="BT329" i="1"/>
  <c r="BS329" i="1" s="1"/>
  <c r="A329" i="1" s="1"/>
  <c r="AU330" i="1"/>
  <c r="AB330" i="1"/>
  <c r="Z330" i="1"/>
  <c r="AV330" i="1"/>
  <c r="AS330" i="1"/>
  <c r="AF330" i="1"/>
  <c r="AM343" i="1"/>
  <c r="AS343" i="1"/>
  <c r="AU343" i="1"/>
  <c r="AV343" i="1"/>
  <c r="AB343" i="1"/>
  <c r="BT342" i="1"/>
  <c r="BS342" i="1" s="1"/>
  <c r="A342" i="1" s="1"/>
  <c r="Z343" i="1"/>
  <c r="AF343" i="1"/>
  <c r="AX343" i="1"/>
  <c r="AI343" i="1"/>
  <c r="AH343" i="1"/>
  <c r="AB355" i="1"/>
  <c r="AS355" i="1"/>
  <c r="AU355" i="1"/>
  <c r="AV355" i="1"/>
  <c r="AF355" i="1"/>
  <c r="BT354" i="1"/>
  <c r="BS354" i="1" s="1"/>
  <c r="A354" i="1" s="1"/>
  <c r="Z355" i="1"/>
  <c r="AM355" i="1"/>
  <c r="AX355" i="1"/>
  <c r="AI355" i="1"/>
  <c r="AH355" i="1"/>
  <c r="AB369" i="1"/>
  <c r="AS369" i="1"/>
  <c r="AU369" i="1"/>
  <c r="AV369" i="1"/>
  <c r="AF369" i="1"/>
  <c r="BT368" i="1"/>
  <c r="BS368" i="1" s="1"/>
  <c r="A368" i="1" s="1"/>
  <c r="Z369" i="1"/>
  <c r="AH369" i="1"/>
  <c r="AX369" i="1"/>
  <c r="AM369" i="1"/>
  <c r="AI369" i="1"/>
  <c r="AH378" i="1"/>
  <c r="BT377" i="1"/>
  <c r="BS377" i="1" s="1"/>
  <c r="A377" i="1" s="1"/>
  <c r="AF378" i="1"/>
  <c r="AM378" i="1"/>
  <c r="AX378" i="1"/>
  <c r="AB378" i="1"/>
  <c r="AV378" i="1"/>
  <c r="Z378" i="1"/>
  <c r="AI378" i="1"/>
  <c r="AU378" i="1"/>
  <c r="AS378" i="1"/>
  <c r="AM391" i="1"/>
  <c r="AS391" i="1"/>
  <c r="AU391" i="1"/>
  <c r="AV391" i="1"/>
  <c r="AB391" i="1"/>
  <c r="BT390" i="1"/>
  <c r="BS390" i="1" s="1"/>
  <c r="A390" i="1" s="1"/>
  <c r="Z391" i="1"/>
  <c r="AF391" i="1"/>
  <c r="AX391" i="1"/>
  <c r="AI391" i="1"/>
  <c r="AH391" i="1"/>
  <c r="AF406" i="1"/>
  <c r="BT405" i="1"/>
  <c r="BS405" i="1" s="1"/>
  <c r="A405" i="1" s="1"/>
  <c r="AI406" i="1"/>
  <c r="AM406" i="1"/>
  <c r="AX406" i="1"/>
  <c r="AB406" i="1"/>
  <c r="AV406" i="1"/>
  <c r="Z406" i="1"/>
  <c r="AH406" i="1"/>
  <c r="AU406" i="1"/>
  <c r="AS406" i="1"/>
  <c r="AB417" i="1"/>
  <c r="AS417" i="1"/>
  <c r="AU417" i="1"/>
  <c r="AV417" i="1"/>
  <c r="AF417" i="1"/>
  <c r="BT416" i="1"/>
  <c r="BS416" i="1" s="1"/>
  <c r="A416" i="1" s="1"/>
  <c r="Z417" i="1"/>
  <c r="AH417" i="1"/>
  <c r="AX417" i="1"/>
  <c r="AM417" i="1"/>
  <c r="AI417" i="1"/>
  <c r="AB426" i="1"/>
  <c r="BT425" i="1"/>
  <c r="BS425" i="1" s="1"/>
  <c r="A425" i="1" s="1"/>
  <c r="AF426" i="1"/>
  <c r="AM426" i="1"/>
  <c r="AX426" i="1"/>
  <c r="AH426" i="1"/>
  <c r="AV426" i="1"/>
  <c r="Z426" i="1"/>
  <c r="AI426" i="1"/>
  <c r="AU426" i="1"/>
  <c r="AS426" i="1"/>
  <c r="AB441" i="1"/>
  <c r="AS441" i="1"/>
  <c r="AU441" i="1"/>
  <c r="AV441" i="1"/>
  <c r="AF441" i="1"/>
  <c r="BT440" i="1"/>
  <c r="BS440" i="1" s="1"/>
  <c r="A440" i="1" s="1"/>
  <c r="AM441" i="1"/>
  <c r="AX441" i="1"/>
  <c r="Z441" i="1"/>
  <c r="AH441" i="1"/>
  <c r="AI441" i="1"/>
  <c r="AF454" i="1"/>
  <c r="BT453" i="1"/>
  <c r="BS453" i="1" s="1"/>
  <c r="A453" i="1" s="1"/>
  <c r="AI454" i="1"/>
  <c r="AM454" i="1"/>
  <c r="AX454" i="1"/>
  <c r="AB454" i="1"/>
  <c r="AV454" i="1"/>
  <c r="Z454" i="1"/>
  <c r="AH454" i="1"/>
  <c r="AU454" i="1"/>
  <c r="AS454" i="1"/>
  <c r="AB467" i="1"/>
  <c r="AS467" i="1"/>
  <c r="AU467" i="1"/>
  <c r="AV467" i="1"/>
  <c r="AF467" i="1"/>
  <c r="BT466" i="1"/>
  <c r="BS466" i="1" s="1"/>
  <c r="A466" i="1" s="1"/>
  <c r="AM467" i="1"/>
  <c r="AX467" i="1"/>
  <c r="AH467" i="1"/>
  <c r="AI467" i="1"/>
  <c r="Z467" i="1"/>
  <c r="AB478" i="1"/>
  <c r="BT477" i="1"/>
  <c r="BS477" i="1" s="1"/>
  <c r="A477" i="1" s="1"/>
  <c r="AF478" i="1"/>
  <c r="AM478" i="1"/>
  <c r="AX478" i="1"/>
  <c r="AI478" i="1"/>
  <c r="AV478" i="1"/>
  <c r="Z478" i="1"/>
  <c r="AH478" i="1"/>
  <c r="AU478" i="1"/>
  <c r="AS478" i="1"/>
  <c r="AH490" i="1"/>
  <c r="BT489" i="1"/>
  <c r="BS489" i="1" s="1"/>
  <c r="A489" i="1" s="1"/>
  <c r="AF490" i="1"/>
  <c r="AM490" i="1"/>
  <c r="AX490" i="1"/>
  <c r="AB490" i="1"/>
  <c r="AV490" i="1"/>
  <c r="Z490" i="1"/>
  <c r="AI490" i="1"/>
  <c r="AU490" i="1"/>
  <c r="AS490" i="1"/>
  <c r="AI500" i="1"/>
  <c r="AM500" i="1"/>
  <c r="AX500" i="1"/>
  <c r="AF500" i="1"/>
  <c r="AS500" i="1"/>
  <c r="Z500" i="1"/>
  <c r="AV500" i="1"/>
  <c r="AB500" i="1"/>
  <c r="AU500" i="1"/>
  <c r="BT499" i="1"/>
  <c r="BS499" i="1" s="1"/>
  <c r="A499" i="1" s="1"/>
  <c r="AH500" i="1"/>
  <c r="AF514" i="1"/>
  <c r="AM514" i="1"/>
  <c r="AX514" i="1"/>
  <c r="AB514" i="1"/>
  <c r="AS514" i="1"/>
  <c r="Z514" i="1"/>
  <c r="AV514" i="1"/>
  <c r="AH514" i="1"/>
  <c r="BT513" i="1"/>
  <c r="BS513" i="1" s="1"/>
  <c r="A513" i="1" s="1"/>
  <c r="AU514" i="1"/>
  <c r="AI514" i="1"/>
  <c r="AF525" i="1"/>
  <c r="AI525" i="1"/>
  <c r="AX525" i="1"/>
  <c r="AM525" i="1"/>
  <c r="BT524" i="1"/>
  <c r="BS524" i="1" s="1"/>
  <c r="A524" i="1" s="1"/>
  <c r="AV525" i="1"/>
  <c r="AH525" i="1"/>
  <c r="AB525" i="1"/>
  <c r="Z525" i="1"/>
  <c r="AS525" i="1"/>
  <c r="AU525" i="1"/>
  <c r="AF535" i="1"/>
  <c r="AH535" i="1"/>
  <c r="AX535" i="1"/>
  <c r="AI535" i="1"/>
  <c r="BT534" i="1"/>
  <c r="BS534" i="1" s="1"/>
  <c r="A534" i="1" s="1"/>
  <c r="AV535" i="1"/>
  <c r="AB535" i="1"/>
  <c r="AS535" i="1"/>
  <c r="AU535" i="1"/>
  <c r="Z535" i="1"/>
  <c r="AM535" i="1"/>
  <c r="AM551" i="1"/>
  <c r="BT550" i="1"/>
  <c r="BS550" i="1" s="1"/>
  <c r="A550" i="1" s="1"/>
  <c r="AF551" i="1"/>
  <c r="AH551" i="1"/>
  <c r="AX551" i="1"/>
  <c r="AB551" i="1"/>
  <c r="AU551" i="1"/>
  <c r="Z551" i="1"/>
  <c r="AS551" i="1"/>
  <c r="AI551" i="1"/>
  <c r="AV551" i="1"/>
  <c r="AF563" i="1"/>
  <c r="BT562" i="1"/>
  <c r="BS562" i="1" s="1"/>
  <c r="A562" i="1" s="1"/>
  <c r="AM563" i="1"/>
  <c r="AH563" i="1"/>
  <c r="AX563" i="1"/>
  <c r="AB563" i="1"/>
  <c r="AU563" i="1"/>
  <c r="Z563" i="1"/>
  <c r="AS563" i="1"/>
  <c r="AV563" i="1"/>
  <c r="AI563" i="1"/>
  <c r="AF574" i="1"/>
  <c r="AM574" i="1"/>
  <c r="AX574" i="1"/>
  <c r="AI574" i="1"/>
  <c r="AS574" i="1"/>
  <c r="Z574" i="1"/>
  <c r="AV574" i="1"/>
  <c r="AH574" i="1"/>
  <c r="BT573" i="1"/>
  <c r="BS573" i="1" s="1"/>
  <c r="A573" i="1" s="1"/>
  <c r="AB574" i="1"/>
  <c r="AU574" i="1"/>
  <c r="AF585" i="1"/>
  <c r="BT584" i="1"/>
  <c r="BS584" i="1" s="1"/>
  <c r="A584" i="1" s="1"/>
  <c r="AM585" i="1"/>
  <c r="AI585" i="1"/>
  <c r="AX585" i="1"/>
  <c r="AB585" i="1"/>
  <c r="AU585" i="1"/>
  <c r="Z585" i="1"/>
  <c r="AS585" i="1"/>
  <c r="AV585" i="1"/>
  <c r="AH585" i="1"/>
  <c r="AM599" i="1"/>
  <c r="BT598" i="1"/>
  <c r="BS598" i="1" s="1"/>
  <c r="A598" i="1" s="1"/>
  <c r="AF599" i="1"/>
  <c r="AH599" i="1"/>
  <c r="AX599" i="1"/>
  <c r="AB599" i="1"/>
  <c r="AU599" i="1"/>
  <c r="Z599" i="1"/>
  <c r="AS599" i="1"/>
  <c r="AI599" i="1"/>
  <c r="AV599" i="1"/>
  <c r="AF611" i="1"/>
  <c r="BT610" i="1"/>
  <c r="BS610" i="1" s="1"/>
  <c r="A610" i="1" s="1"/>
  <c r="AM611" i="1"/>
  <c r="AH611" i="1"/>
  <c r="AX611" i="1"/>
  <c r="AB611" i="1"/>
  <c r="AU611" i="1"/>
  <c r="Z611" i="1"/>
  <c r="AS611" i="1"/>
  <c r="AV611" i="1"/>
  <c r="AI611" i="1"/>
  <c r="AI622" i="1"/>
  <c r="BT621" i="1"/>
  <c r="BS621" i="1" s="1"/>
  <c r="A621" i="1" s="1"/>
  <c r="AF622" i="1"/>
  <c r="AM622" i="1"/>
  <c r="AX622" i="1"/>
  <c r="AH622" i="1"/>
  <c r="AV622" i="1"/>
  <c r="Z622" i="1"/>
  <c r="AS622" i="1"/>
  <c r="AU622" i="1"/>
  <c r="AB622" i="1"/>
  <c r="AB633" i="1"/>
  <c r="BT632" i="1"/>
  <c r="BS632" i="1" s="1"/>
  <c r="A632" i="1" s="1"/>
  <c r="AF633" i="1"/>
  <c r="AI633" i="1"/>
  <c r="AX633" i="1"/>
  <c r="AH633" i="1"/>
  <c r="AU633" i="1"/>
  <c r="Z633" i="1"/>
  <c r="AS633" i="1"/>
  <c r="AV633" i="1"/>
  <c r="AM633" i="1"/>
  <c r="AM647" i="1"/>
  <c r="BT646" i="1"/>
  <c r="BS646" i="1" s="1"/>
  <c r="A646" i="1" s="1"/>
  <c r="AF647" i="1"/>
  <c r="AH647" i="1"/>
  <c r="AX647" i="1"/>
  <c r="AB647" i="1"/>
  <c r="AU647" i="1"/>
  <c r="Z647" i="1"/>
  <c r="AS647" i="1"/>
  <c r="AI647" i="1"/>
  <c r="AV647" i="1"/>
  <c r="AF659" i="1"/>
  <c r="BT658" i="1"/>
  <c r="BS658" i="1" s="1"/>
  <c r="A658" i="1" s="1"/>
  <c r="AM659" i="1"/>
  <c r="AH659" i="1"/>
  <c r="AX659" i="1"/>
  <c r="AB659" i="1"/>
  <c r="AU659" i="1"/>
  <c r="Z659" i="1"/>
  <c r="AS659" i="1"/>
  <c r="AV659" i="1"/>
  <c r="AI659" i="1"/>
  <c r="AI670" i="1"/>
  <c r="BT669" i="1"/>
  <c r="BS669" i="1" s="1"/>
  <c r="A669" i="1" s="1"/>
  <c r="Z670" i="1"/>
  <c r="AM670" i="1"/>
  <c r="AU670" i="1"/>
  <c r="AB670" i="1"/>
  <c r="AX670" i="1"/>
  <c r="AV670" i="1"/>
  <c r="AS670" i="1"/>
  <c r="AH670" i="1"/>
  <c r="AF670" i="1"/>
  <c r="AB682" i="1"/>
  <c r="AS682" i="1"/>
  <c r="AV682" i="1"/>
  <c r="AU682" i="1"/>
  <c r="AF682" i="1"/>
  <c r="BT681" i="1"/>
  <c r="BS681" i="1" s="1"/>
  <c r="A681" i="1" s="1"/>
  <c r="Z682" i="1"/>
  <c r="AM682" i="1"/>
  <c r="AH682" i="1"/>
  <c r="AX682" i="1"/>
  <c r="AI682" i="1"/>
  <c r="AB695" i="1"/>
  <c r="AS695" i="1"/>
  <c r="AV695" i="1"/>
  <c r="AU695" i="1"/>
  <c r="AM695" i="1"/>
  <c r="BT694" i="1"/>
  <c r="BS694" i="1" s="1"/>
  <c r="A694" i="1" s="1"/>
  <c r="Z695" i="1"/>
  <c r="AH695" i="1"/>
  <c r="AF695" i="1"/>
  <c r="AX695" i="1"/>
  <c r="AI695" i="1"/>
  <c r="AB707" i="1"/>
  <c r="AS707" i="1"/>
  <c r="AV707" i="1"/>
  <c r="AU707" i="1"/>
  <c r="AF707" i="1"/>
  <c r="BT706" i="1"/>
  <c r="BS706" i="1" s="1"/>
  <c r="A706" i="1" s="1"/>
  <c r="Z707" i="1"/>
  <c r="AH707" i="1"/>
  <c r="AM707" i="1"/>
  <c r="AX707" i="1"/>
  <c r="AI707" i="1"/>
  <c r="AI718" i="1"/>
  <c r="BT717" i="1"/>
  <c r="BS717" i="1" s="1"/>
  <c r="A717" i="1" s="1"/>
  <c r="Z718" i="1"/>
  <c r="AM718" i="1"/>
  <c r="AU718" i="1"/>
  <c r="AB718" i="1"/>
  <c r="AX718" i="1"/>
  <c r="AV718" i="1"/>
  <c r="AS718" i="1"/>
  <c r="AH718" i="1"/>
  <c r="AF718" i="1"/>
  <c r="AB730" i="1"/>
  <c r="BT729" i="1"/>
  <c r="BS729" i="1" s="1"/>
  <c r="A729" i="1" s="1"/>
  <c r="Z730" i="1"/>
  <c r="AM730" i="1"/>
  <c r="AU730" i="1"/>
  <c r="AI730" i="1"/>
  <c r="AX730" i="1"/>
  <c r="AV730" i="1"/>
  <c r="AS730" i="1"/>
  <c r="AH730" i="1"/>
  <c r="AF730" i="1"/>
  <c r="AM743" i="1"/>
  <c r="BT742" i="1"/>
  <c r="BS742" i="1" s="1"/>
  <c r="A742" i="1" s="1"/>
  <c r="Z743" i="1"/>
  <c r="AH743" i="1"/>
  <c r="AV743" i="1"/>
  <c r="AI743" i="1"/>
  <c r="AX743" i="1"/>
  <c r="AU743" i="1"/>
  <c r="AF743" i="1"/>
  <c r="AS743" i="1"/>
  <c r="AB743" i="1"/>
  <c r="AF755" i="1"/>
  <c r="BT754" i="1"/>
  <c r="BS754" i="1" s="1"/>
  <c r="A754" i="1" s="1"/>
  <c r="Z755" i="1"/>
  <c r="AH755" i="1"/>
  <c r="AV755" i="1"/>
  <c r="AI755" i="1"/>
  <c r="AX755" i="1"/>
  <c r="AU755" i="1"/>
  <c r="AM755" i="1"/>
  <c r="AB755" i="1"/>
  <c r="AS755" i="1"/>
  <c r="AH769" i="1"/>
  <c r="BT768" i="1"/>
  <c r="BS768" i="1" s="1"/>
  <c r="A768" i="1" s="1"/>
  <c r="Z769" i="1"/>
  <c r="AI769" i="1"/>
  <c r="AV769" i="1"/>
  <c r="AM769" i="1"/>
  <c r="AX769" i="1"/>
  <c r="AU769" i="1"/>
  <c r="AS769" i="1"/>
  <c r="AF769" i="1"/>
  <c r="AB769" i="1"/>
  <c r="AH778" i="1"/>
  <c r="BT777" i="1"/>
  <c r="BS777" i="1" s="1"/>
  <c r="A777" i="1" s="1"/>
  <c r="Z778" i="1"/>
  <c r="AM778" i="1"/>
  <c r="AU778" i="1"/>
  <c r="AI778" i="1"/>
  <c r="AX778" i="1"/>
  <c r="AV778" i="1"/>
  <c r="AS778" i="1"/>
  <c r="AB778" i="1"/>
  <c r="AF778" i="1"/>
  <c r="AM791" i="1"/>
  <c r="BT790" i="1"/>
  <c r="BS790" i="1" s="1"/>
  <c r="A790" i="1" s="1"/>
  <c r="Z791" i="1"/>
  <c r="AH791" i="1"/>
  <c r="AV791" i="1"/>
  <c r="AI791" i="1"/>
  <c r="AX791" i="1"/>
  <c r="AU791" i="1"/>
  <c r="AF791" i="1"/>
  <c r="AS791" i="1"/>
  <c r="AB791" i="1"/>
  <c r="AF803" i="1"/>
  <c r="BT802" i="1"/>
  <c r="BS802" i="1" s="1"/>
  <c r="A802" i="1" s="1"/>
  <c r="Z803" i="1"/>
  <c r="AH803" i="1"/>
  <c r="AV803" i="1"/>
  <c r="AI803" i="1"/>
  <c r="AX803" i="1"/>
  <c r="AU803" i="1"/>
  <c r="AM803" i="1"/>
  <c r="AB803" i="1"/>
  <c r="AS803" i="1"/>
  <c r="AF796" i="1"/>
  <c r="BT795" i="1"/>
  <c r="BS795" i="1" s="1"/>
  <c r="A795" i="1" s="1"/>
  <c r="Z796" i="1"/>
  <c r="AM796" i="1"/>
  <c r="AU796" i="1"/>
  <c r="AB796" i="1"/>
  <c r="AX796" i="1"/>
  <c r="AV796" i="1"/>
  <c r="AI796" i="1"/>
  <c r="AH796" i="1"/>
  <c r="AS796" i="1"/>
  <c r="AM751" i="1"/>
  <c r="BT750" i="1"/>
  <c r="BS750" i="1" s="1"/>
  <c r="A750" i="1" s="1"/>
  <c r="Z751" i="1"/>
  <c r="AH751" i="1"/>
  <c r="AV751" i="1"/>
  <c r="AI751" i="1"/>
  <c r="AX751" i="1"/>
  <c r="AU751" i="1"/>
  <c r="AF751" i="1"/>
  <c r="AS751" i="1"/>
  <c r="AB751" i="1"/>
  <c r="AM687" i="1"/>
  <c r="BT686" i="1"/>
  <c r="BS686" i="1" s="1"/>
  <c r="A686" i="1" s="1"/>
  <c r="AF687" i="1"/>
  <c r="AH687" i="1"/>
  <c r="AX687" i="1"/>
  <c r="AB687" i="1"/>
  <c r="AU687" i="1"/>
  <c r="Z687" i="1"/>
  <c r="AS687" i="1"/>
  <c r="AI687" i="1"/>
  <c r="AV687" i="1"/>
  <c r="AM623" i="1"/>
  <c r="BT622" i="1"/>
  <c r="BS622" i="1" s="1"/>
  <c r="A622" i="1" s="1"/>
  <c r="AF623" i="1"/>
  <c r="AH623" i="1"/>
  <c r="AX623" i="1"/>
  <c r="AB623" i="1"/>
  <c r="AU623" i="1"/>
  <c r="Z623" i="1"/>
  <c r="AS623" i="1"/>
  <c r="AI623" i="1"/>
  <c r="AV623" i="1"/>
  <c r="AH806" i="1"/>
  <c r="AS806" i="1"/>
  <c r="AU806" i="1"/>
  <c r="AV806" i="1"/>
  <c r="AF806" i="1"/>
  <c r="BT805" i="1"/>
  <c r="BS805" i="1" s="1"/>
  <c r="A805" i="1" s="1"/>
  <c r="Z806" i="1"/>
  <c r="AM806" i="1"/>
  <c r="AI806" i="1"/>
  <c r="AB806" i="1"/>
  <c r="AX806" i="1"/>
  <c r="AH466" i="1"/>
  <c r="BT465" i="1"/>
  <c r="BS465" i="1" s="1"/>
  <c r="A465" i="1" s="1"/>
  <c r="AB466" i="1"/>
  <c r="AM466" i="1"/>
  <c r="AX466" i="1"/>
  <c r="AF466" i="1"/>
  <c r="AV466" i="1"/>
  <c r="Z466" i="1"/>
  <c r="AI466" i="1"/>
  <c r="AU466" i="1"/>
  <c r="AS466" i="1"/>
  <c r="AF555" i="1"/>
  <c r="BT554" i="1"/>
  <c r="BS554" i="1" s="1"/>
  <c r="A554" i="1" s="1"/>
  <c r="AM555" i="1"/>
  <c r="AH555" i="1"/>
  <c r="AX555" i="1"/>
  <c r="AB555" i="1"/>
  <c r="AU555" i="1"/>
  <c r="Z555" i="1"/>
  <c r="AS555" i="1"/>
  <c r="AV555" i="1"/>
  <c r="AI555" i="1"/>
  <c r="AB491" i="1"/>
  <c r="AS491" i="1"/>
  <c r="AU491" i="1"/>
  <c r="AV491" i="1"/>
  <c r="AF491" i="1"/>
  <c r="BT490" i="1"/>
  <c r="BS490" i="1" s="1"/>
  <c r="A490" i="1" s="1"/>
  <c r="AM491" i="1"/>
  <c r="AX491" i="1"/>
  <c r="AH491" i="1"/>
  <c r="Z491" i="1"/>
  <c r="AI491" i="1"/>
  <c r="AB427" i="1"/>
  <c r="AS427" i="1"/>
  <c r="AU427" i="1"/>
  <c r="AV427" i="1"/>
  <c r="AF427" i="1"/>
  <c r="BT426" i="1"/>
  <c r="BS426" i="1" s="1"/>
  <c r="A426" i="1" s="1"/>
  <c r="AM427" i="1"/>
  <c r="AX427" i="1"/>
  <c r="AH427" i="1"/>
  <c r="Z427" i="1"/>
  <c r="AI427" i="1"/>
  <c r="AB363" i="1"/>
  <c r="AS363" i="1"/>
  <c r="AU363" i="1"/>
  <c r="AV363" i="1"/>
  <c r="AF363" i="1"/>
  <c r="BT362" i="1"/>
  <c r="BS362" i="1" s="1"/>
  <c r="A362" i="1" s="1"/>
  <c r="Z363" i="1"/>
  <c r="AM363" i="1"/>
  <c r="AX363" i="1"/>
  <c r="AI363" i="1"/>
  <c r="AH363" i="1"/>
  <c r="AB299" i="1"/>
  <c r="AS299" i="1"/>
  <c r="AU299" i="1"/>
  <c r="AV299" i="1"/>
  <c r="AF299" i="1"/>
  <c r="BT298" i="1"/>
  <c r="BS298" i="1" s="1"/>
  <c r="A298" i="1" s="1"/>
  <c r="AM299" i="1"/>
  <c r="AX299" i="1"/>
  <c r="AH299" i="1"/>
  <c r="Z299" i="1"/>
  <c r="AI299" i="1"/>
  <c r="AB211" i="1"/>
  <c r="AS211" i="1"/>
  <c r="AU211" i="1"/>
  <c r="AV211" i="1"/>
  <c r="AF211" i="1"/>
  <c r="BT210" i="1"/>
  <c r="BS210" i="1" s="1"/>
  <c r="A210" i="1" s="1"/>
  <c r="AM211" i="1"/>
  <c r="AX211" i="1"/>
  <c r="AH211" i="1"/>
  <c r="AI211" i="1"/>
  <c r="Z211" i="1"/>
  <c r="AB95" i="1"/>
  <c r="BT94" i="1"/>
  <c r="BS94" i="1" s="1"/>
  <c r="A94" i="1" s="1"/>
  <c r="AM95" i="1"/>
  <c r="AI95" i="1"/>
  <c r="AU95" i="1"/>
  <c r="Z95" i="1"/>
  <c r="AV95" i="1"/>
  <c r="AF95" i="1"/>
  <c r="AH95" i="1"/>
  <c r="AS95" i="1"/>
  <c r="AX95" i="1"/>
  <c r="AF464" i="1"/>
  <c r="BT463" i="1"/>
  <c r="BS463" i="1" s="1"/>
  <c r="A463" i="1" s="1"/>
  <c r="AI464" i="1"/>
  <c r="AM464" i="1"/>
  <c r="AX464" i="1"/>
  <c r="AB464" i="1"/>
  <c r="AV464" i="1"/>
  <c r="Z464" i="1"/>
  <c r="AH464" i="1"/>
  <c r="AU464" i="1"/>
  <c r="AS464" i="1"/>
  <c r="AI344" i="1"/>
  <c r="AM344" i="1"/>
  <c r="AX344" i="1"/>
  <c r="AH344" i="1"/>
  <c r="BT343" i="1"/>
  <c r="BS343" i="1" s="1"/>
  <c r="A343" i="1" s="1"/>
  <c r="AU344" i="1"/>
  <c r="AB344" i="1"/>
  <c r="AF344" i="1"/>
  <c r="Z344" i="1"/>
  <c r="AS344" i="1"/>
  <c r="AV344" i="1"/>
  <c r="Z228" i="1"/>
  <c r="AH228" i="1"/>
  <c r="AB228" i="1"/>
  <c r="AS228" i="1"/>
  <c r="AV228" i="1"/>
  <c r="AU228" i="1"/>
  <c r="AM228" i="1"/>
  <c r="AF228" i="1"/>
  <c r="BT227" i="1"/>
  <c r="BS227" i="1" s="1"/>
  <c r="A227" i="1" s="1"/>
  <c r="AI228" i="1"/>
  <c r="AX228" i="1"/>
  <c r="Z88" i="1"/>
  <c r="AH88" i="1"/>
  <c r="AB88" i="1"/>
  <c r="AS88" i="1"/>
  <c r="AV88" i="1"/>
  <c r="AU88" i="1"/>
  <c r="AM88" i="1"/>
  <c r="AF88" i="1"/>
  <c r="BT87" i="1"/>
  <c r="BS87" i="1" s="1"/>
  <c r="A87" i="1" s="1"/>
  <c r="AX88" i="1"/>
  <c r="AI88" i="1"/>
  <c r="Z174" i="1"/>
  <c r="AH174" i="1"/>
  <c r="AI174" i="1"/>
  <c r="AS174" i="1"/>
  <c r="AV174" i="1"/>
  <c r="AU174" i="1"/>
  <c r="AM174" i="1"/>
  <c r="AB174" i="1"/>
  <c r="BT173" i="1"/>
  <c r="BS173" i="1" s="1"/>
  <c r="A173" i="1" s="1"/>
  <c r="AX174" i="1"/>
  <c r="AF174" i="1"/>
  <c r="AF764" i="1"/>
  <c r="BT763" i="1"/>
  <c r="BS763" i="1" s="1"/>
  <c r="A763" i="1" s="1"/>
  <c r="Z764" i="1"/>
  <c r="AM764" i="1"/>
  <c r="AU764" i="1"/>
  <c r="AB764" i="1"/>
  <c r="AX764" i="1"/>
  <c r="AV764" i="1"/>
  <c r="AI764" i="1"/>
  <c r="AH764" i="1"/>
  <c r="AS764" i="1"/>
  <c r="AW13" i="1"/>
  <c r="AB13" i="1"/>
  <c r="AX13" i="1"/>
  <c r="AM13" i="1"/>
  <c r="AS13" i="1"/>
  <c r="AH13" i="1"/>
  <c r="AU13" i="1"/>
  <c r="AI13" i="1"/>
  <c r="Z13" i="1"/>
  <c r="BT12" i="1"/>
  <c r="BS12" i="1" s="1"/>
  <c r="AF13" i="1"/>
  <c r="AV13" i="1"/>
  <c r="AW273" i="1"/>
  <c r="AW537" i="1"/>
  <c r="AW781" i="1"/>
  <c r="AB781" i="1"/>
  <c r="BT780" i="1"/>
  <c r="BS780" i="1" s="1"/>
  <c r="A780" i="1" s="1"/>
  <c r="Z781" i="1"/>
  <c r="AI781" i="1"/>
  <c r="AV781" i="1"/>
  <c r="AM781" i="1"/>
  <c r="AX781" i="1"/>
  <c r="AU781" i="1"/>
  <c r="AS781" i="1"/>
  <c r="AH781" i="1"/>
  <c r="AF781" i="1"/>
  <c r="AW736" i="1"/>
  <c r="AW81" i="1"/>
  <c r="AW323" i="1"/>
  <c r="AB323" i="1"/>
  <c r="AS323" i="1"/>
  <c r="AU323" i="1"/>
  <c r="AV323" i="1"/>
  <c r="AF323" i="1"/>
  <c r="BT322" i="1"/>
  <c r="BS322" i="1" s="1"/>
  <c r="A322" i="1" s="1"/>
  <c r="AM323" i="1"/>
  <c r="AX323" i="1"/>
  <c r="AH323" i="1"/>
  <c r="AI323" i="1"/>
  <c r="Z323" i="1"/>
  <c r="AW597" i="1"/>
  <c r="AW734" i="1"/>
  <c r="AI734" i="1"/>
  <c r="BT733" i="1"/>
  <c r="BS733" i="1" s="1"/>
  <c r="A733" i="1" s="1"/>
  <c r="Z734" i="1"/>
  <c r="AM734" i="1"/>
  <c r="AU734" i="1"/>
  <c r="AB734" i="1"/>
  <c r="AX734" i="1"/>
  <c r="AV734" i="1"/>
  <c r="AS734" i="1"/>
  <c r="AH734" i="1"/>
  <c r="AF734" i="1"/>
  <c r="AW801" i="1"/>
  <c r="AW575" i="1"/>
  <c r="AM575" i="1"/>
  <c r="BT574" i="1"/>
  <c r="BS574" i="1" s="1"/>
  <c r="A574" i="1" s="1"/>
  <c r="AF575" i="1"/>
  <c r="AH575" i="1"/>
  <c r="AX575" i="1"/>
  <c r="AB575" i="1"/>
  <c r="AU575" i="1"/>
  <c r="Z575" i="1"/>
  <c r="AS575" i="1"/>
  <c r="AI575" i="1"/>
  <c r="AV575" i="1"/>
  <c r="AW347" i="1"/>
  <c r="AB347" i="1"/>
  <c r="AS347" i="1"/>
  <c r="AU347" i="1"/>
  <c r="AV347" i="1"/>
  <c r="AF347" i="1"/>
  <c r="BT346" i="1"/>
  <c r="BS346" i="1" s="1"/>
  <c r="A346" i="1" s="1"/>
  <c r="Z347" i="1"/>
  <c r="AM347" i="1"/>
  <c r="AX347" i="1"/>
  <c r="AI347" i="1"/>
  <c r="AH347" i="1"/>
  <c r="AW260" i="1"/>
  <c r="AW688" i="1"/>
  <c r="AH688" i="1"/>
  <c r="AS688" i="1"/>
  <c r="AV688" i="1"/>
  <c r="AU688" i="1"/>
  <c r="AI688" i="1"/>
  <c r="Z688" i="1"/>
  <c r="AM688" i="1"/>
  <c r="BT687" i="1"/>
  <c r="BS687" i="1" s="1"/>
  <c r="A687" i="1" s="1"/>
  <c r="AB688" i="1"/>
  <c r="AX688" i="1"/>
  <c r="AF688" i="1"/>
  <c r="AW368" i="1"/>
  <c r="AF368" i="1"/>
  <c r="BT367" i="1"/>
  <c r="BS367" i="1" s="1"/>
  <c r="A367" i="1" s="1"/>
  <c r="AI368" i="1"/>
  <c r="AM368" i="1"/>
  <c r="AX368" i="1"/>
  <c r="AB368" i="1"/>
  <c r="AV368" i="1"/>
  <c r="Z368" i="1"/>
  <c r="AH368" i="1"/>
  <c r="AU368" i="1"/>
  <c r="AS368" i="1"/>
  <c r="AW84" i="1"/>
  <c r="AW42" i="1"/>
  <c r="AW89" i="1"/>
  <c r="AW138" i="1"/>
  <c r="AY138" i="1" s="1"/>
  <c r="AW185" i="1"/>
  <c r="AW233" i="1"/>
  <c r="AW283" i="1"/>
  <c r="AW329" i="1"/>
  <c r="AW377" i="1"/>
  <c r="AW425" i="1"/>
  <c r="AW477" i="1"/>
  <c r="AW522" i="1"/>
  <c r="AW573" i="1"/>
  <c r="AW621" i="1"/>
  <c r="AW669" i="1"/>
  <c r="AW717" i="1"/>
  <c r="AY717" i="1" s="1"/>
  <c r="AW766" i="1"/>
  <c r="AW804" i="1"/>
  <c r="AW571" i="1"/>
  <c r="AW431" i="1"/>
  <c r="AW103" i="1"/>
  <c r="AW112" i="1"/>
  <c r="AW684" i="1"/>
  <c r="AW508" i="1"/>
  <c r="AW104" i="1"/>
  <c r="Z104" i="1"/>
  <c r="AH104" i="1"/>
  <c r="AB104" i="1"/>
  <c r="AS104" i="1"/>
  <c r="AV104" i="1"/>
  <c r="AU104" i="1"/>
  <c r="AM104" i="1"/>
  <c r="AF104" i="1"/>
  <c r="BT103" i="1"/>
  <c r="BS103" i="1" s="1"/>
  <c r="A103" i="1" s="1"/>
  <c r="AX104" i="1"/>
  <c r="AI104" i="1"/>
  <c r="AW51" i="1"/>
  <c r="AW65" i="1"/>
  <c r="AF65" i="1"/>
  <c r="BT64" i="1"/>
  <c r="BS64" i="1" s="1"/>
  <c r="A64" i="1" s="1"/>
  <c r="AB65" i="1"/>
  <c r="AI65" i="1"/>
  <c r="AH65" i="1"/>
  <c r="AU65" i="1"/>
  <c r="Z65" i="1"/>
  <c r="AS65" i="1"/>
  <c r="AV65" i="1"/>
  <c r="AX65" i="1"/>
  <c r="AM65" i="1"/>
  <c r="AW201" i="1"/>
  <c r="AW249" i="1"/>
  <c r="AB249" i="1"/>
  <c r="AS249" i="1"/>
  <c r="AU249" i="1"/>
  <c r="AV249" i="1"/>
  <c r="AF249" i="1"/>
  <c r="BT248" i="1"/>
  <c r="BS248" i="1" s="1"/>
  <c r="A248" i="1" s="1"/>
  <c r="AM249" i="1"/>
  <c r="AX249" i="1"/>
  <c r="Z249" i="1"/>
  <c r="AH249" i="1"/>
  <c r="AI249" i="1"/>
  <c r="AW290" i="1"/>
  <c r="AF290" i="1"/>
  <c r="AM290" i="1"/>
  <c r="AX290" i="1"/>
  <c r="AI290" i="1"/>
  <c r="BT289" i="1"/>
  <c r="BS289" i="1" s="1"/>
  <c r="A289" i="1" s="1"/>
  <c r="AU290" i="1"/>
  <c r="AH290" i="1"/>
  <c r="Z290" i="1"/>
  <c r="AV290" i="1"/>
  <c r="AS290" i="1"/>
  <c r="AB290" i="1"/>
  <c r="AW340" i="1"/>
  <c r="AI340" i="1"/>
  <c r="AM340" i="1"/>
  <c r="AX340" i="1"/>
  <c r="AH340" i="1"/>
  <c r="BT339" i="1"/>
  <c r="BS339" i="1" s="1"/>
  <c r="A339" i="1" s="1"/>
  <c r="AU340" i="1"/>
  <c r="AB340" i="1"/>
  <c r="AF340" i="1"/>
  <c r="AV340" i="1"/>
  <c r="Z340" i="1"/>
  <c r="AS340" i="1"/>
  <c r="AW393" i="1"/>
  <c r="AB393" i="1"/>
  <c r="AS393" i="1"/>
  <c r="AU393" i="1"/>
  <c r="AV393" i="1"/>
  <c r="AF393" i="1"/>
  <c r="BT392" i="1"/>
  <c r="BS392" i="1" s="1"/>
  <c r="A392" i="1" s="1"/>
  <c r="Z393" i="1"/>
  <c r="AM393" i="1"/>
  <c r="AX393" i="1"/>
  <c r="AH393" i="1"/>
  <c r="AI393" i="1"/>
  <c r="AW437" i="1"/>
  <c r="AH437" i="1"/>
  <c r="AS437" i="1"/>
  <c r="AU437" i="1"/>
  <c r="AV437" i="1"/>
  <c r="AB437" i="1"/>
  <c r="BT436" i="1"/>
  <c r="BS436" i="1" s="1"/>
  <c r="A436" i="1" s="1"/>
  <c r="AF437" i="1"/>
  <c r="AX437" i="1"/>
  <c r="Z437" i="1"/>
  <c r="AM437" i="1"/>
  <c r="AI437" i="1"/>
  <c r="AW486" i="1"/>
  <c r="AF486" i="1"/>
  <c r="BT485" i="1"/>
  <c r="BS485" i="1" s="1"/>
  <c r="A485" i="1" s="1"/>
  <c r="AI486" i="1"/>
  <c r="AM486" i="1"/>
  <c r="AX486" i="1"/>
  <c r="AB486" i="1"/>
  <c r="AV486" i="1"/>
  <c r="Z486" i="1"/>
  <c r="AH486" i="1"/>
  <c r="AU486" i="1"/>
  <c r="AS486" i="1"/>
  <c r="AW532" i="1"/>
  <c r="AI532" i="1"/>
  <c r="AM532" i="1"/>
  <c r="AX532" i="1"/>
  <c r="AF532" i="1"/>
  <c r="AS532" i="1"/>
  <c r="Z532" i="1"/>
  <c r="AV532" i="1"/>
  <c r="AB532" i="1"/>
  <c r="AU532" i="1"/>
  <c r="BT531" i="1"/>
  <c r="BS531" i="1" s="1"/>
  <c r="A531" i="1" s="1"/>
  <c r="AH532" i="1"/>
  <c r="AW586" i="1"/>
  <c r="AH586" i="1"/>
  <c r="AM586" i="1"/>
  <c r="AX586" i="1"/>
  <c r="AF586" i="1"/>
  <c r="AS586" i="1"/>
  <c r="Z586" i="1"/>
  <c r="AV586" i="1"/>
  <c r="AB586" i="1"/>
  <c r="BT585" i="1"/>
  <c r="BS585" i="1" s="1"/>
  <c r="A585" i="1" s="1"/>
  <c r="AU586" i="1"/>
  <c r="AI586" i="1"/>
  <c r="AW637" i="1"/>
  <c r="AB637" i="1"/>
  <c r="BT636" i="1"/>
  <c r="BS636" i="1" s="1"/>
  <c r="A636" i="1" s="1"/>
  <c r="AF637" i="1"/>
  <c r="AI637" i="1"/>
  <c r="AX637" i="1"/>
  <c r="AH637" i="1"/>
  <c r="AU637" i="1"/>
  <c r="Z637" i="1"/>
  <c r="AS637" i="1"/>
  <c r="AM637" i="1"/>
  <c r="AV637" i="1"/>
  <c r="AW685" i="1"/>
  <c r="AB685" i="1"/>
  <c r="BT684" i="1"/>
  <c r="BS684" i="1" s="1"/>
  <c r="A684" i="1" s="1"/>
  <c r="AF685" i="1"/>
  <c r="AI685" i="1"/>
  <c r="AX685" i="1"/>
  <c r="AH685" i="1"/>
  <c r="AU685" i="1"/>
  <c r="Z685" i="1"/>
  <c r="AS685" i="1"/>
  <c r="AM685" i="1"/>
  <c r="AV685" i="1"/>
  <c r="AW733" i="1"/>
  <c r="AB733" i="1"/>
  <c r="BT732" i="1"/>
  <c r="BS732" i="1" s="1"/>
  <c r="A732" i="1" s="1"/>
  <c r="Z733" i="1"/>
  <c r="AI733" i="1"/>
  <c r="AV733" i="1"/>
  <c r="AU733" i="1"/>
  <c r="AM733" i="1"/>
  <c r="AX733" i="1"/>
  <c r="AS733" i="1"/>
  <c r="AH733" i="1"/>
  <c r="AF733" i="1"/>
  <c r="AW775" i="1"/>
  <c r="AM775" i="1"/>
  <c r="BT774" i="1"/>
  <c r="BS774" i="1" s="1"/>
  <c r="A774" i="1" s="1"/>
  <c r="Z775" i="1"/>
  <c r="AH775" i="1"/>
  <c r="AV775" i="1"/>
  <c r="AI775" i="1"/>
  <c r="AX775" i="1"/>
  <c r="AU775" i="1"/>
  <c r="AF775" i="1"/>
  <c r="AS775" i="1"/>
  <c r="AB775" i="1"/>
  <c r="AW747" i="1"/>
  <c r="AF747" i="1"/>
  <c r="BT746" i="1"/>
  <c r="BS746" i="1" s="1"/>
  <c r="A746" i="1" s="1"/>
  <c r="Z747" i="1"/>
  <c r="AH747" i="1"/>
  <c r="AV747" i="1"/>
  <c r="AI747" i="1"/>
  <c r="AX747" i="1"/>
  <c r="AU747" i="1"/>
  <c r="AM747" i="1"/>
  <c r="AB747" i="1"/>
  <c r="AS747" i="1"/>
  <c r="AW594" i="1"/>
  <c r="AH594" i="1"/>
  <c r="BT593" i="1"/>
  <c r="BS593" i="1" s="1"/>
  <c r="A593" i="1" s="1"/>
  <c r="AF594" i="1"/>
  <c r="AM594" i="1"/>
  <c r="AX594" i="1"/>
  <c r="AB594" i="1"/>
  <c r="AV594" i="1"/>
  <c r="Z594" i="1"/>
  <c r="AS594" i="1"/>
  <c r="AU594" i="1"/>
  <c r="AI594" i="1"/>
  <c r="AW351" i="1"/>
  <c r="AM351" i="1"/>
  <c r="AS351" i="1"/>
  <c r="AU351" i="1"/>
  <c r="AV351" i="1"/>
  <c r="AB351" i="1"/>
  <c r="BT350" i="1"/>
  <c r="BS350" i="1" s="1"/>
  <c r="A350" i="1" s="1"/>
  <c r="Z351" i="1"/>
  <c r="AF351" i="1"/>
  <c r="AX351" i="1"/>
  <c r="AI351" i="1"/>
  <c r="AH351" i="1"/>
  <c r="AW440" i="1"/>
  <c r="AF440" i="1"/>
  <c r="BT439" i="1"/>
  <c r="BS439" i="1" s="1"/>
  <c r="A439" i="1" s="1"/>
  <c r="AI440" i="1"/>
  <c r="AM440" i="1"/>
  <c r="AX440" i="1"/>
  <c r="AB440" i="1"/>
  <c r="AV440" i="1"/>
  <c r="Z440" i="1"/>
  <c r="AH440" i="1"/>
  <c r="AU440" i="1"/>
  <c r="AS440" i="1"/>
  <c r="AW126" i="1"/>
  <c r="Z126" i="1"/>
  <c r="AH126" i="1"/>
  <c r="AI126" i="1"/>
  <c r="AS126" i="1"/>
  <c r="AV126" i="1"/>
  <c r="AU126" i="1"/>
  <c r="AM126" i="1"/>
  <c r="AB126" i="1"/>
  <c r="BT125" i="1"/>
  <c r="BS125" i="1" s="1"/>
  <c r="A125" i="1" s="1"/>
  <c r="AF126" i="1"/>
  <c r="AX126" i="1"/>
  <c r="AW628" i="1"/>
  <c r="AF628" i="1"/>
  <c r="BT627" i="1"/>
  <c r="BS627" i="1" s="1"/>
  <c r="A627" i="1" s="1"/>
  <c r="AI628" i="1"/>
  <c r="AM628" i="1"/>
  <c r="AX628" i="1"/>
  <c r="AH628" i="1"/>
  <c r="AV628" i="1"/>
  <c r="Z628" i="1"/>
  <c r="AS628" i="1"/>
  <c r="AU628" i="1"/>
  <c r="AB628" i="1"/>
  <c r="AW388" i="1"/>
  <c r="AF388" i="1"/>
  <c r="BT387" i="1"/>
  <c r="BS387" i="1" s="1"/>
  <c r="A387" i="1" s="1"/>
  <c r="AI388" i="1"/>
  <c r="AM388" i="1"/>
  <c r="AX388" i="1"/>
  <c r="AB388" i="1"/>
  <c r="AV388" i="1"/>
  <c r="Z388" i="1"/>
  <c r="AH388" i="1"/>
  <c r="AU388" i="1"/>
  <c r="AS388" i="1"/>
  <c r="AW180" i="1"/>
  <c r="Z180" i="1"/>
  <c r="AH180" i="1"/>
  <c r="AB180" i="1"/>
  <c r="AS180" i="1"/>
  <c r="AV180" i="1"/>
  <c r="AU180" i="1"/>
  <c r="AM180" i="1"/>
  <c r="AF180" i="1"/>
  <c r="BT179" i="1"/>
  <c r="BS179" i="1" s="1"/>
  <c r="A179" i="1" s="1"/>
  <c r="AI180" i="1"/>
  <c r="AX180" i="1"/>
  <c r="AW26" i="1"/>
  <c r="Z26" i="1"/>
  <c r="AI26" i="1"/>
  <c r="AH26" i="1"/>
  <c r="AS26" i="1"/>
  <c r="AV26" i="1"/>
  <c r="AU26" i="1"/>
  <c r="AM26" i="1"/>
  <c r="AB26" i="1"/>
  <c r="BT25" i="1"/>
  <c r="BS25" i="1" s="1"/>
  <c r="A25" i="1" s="1"/>
  <c r="AX26" i="1"/>
  <c r="AF26" i="1"/>
  <c r="AW77" i="1"/>
  <c r="AB77" i="1"/>
  <c r="BT76" i="1"/>
  <c r="BS76" i="1" s="1"/>
  <c r="A76" i="1" s="1"/>
  <c r="AH77" i="1"/>
  <c r="AF77" i="1"/>
  <c r="AX77" i="1"/>
  <c r="AI77" i="1"/>
  <c r="AS77" i="1"/>
  <c r="AM77" i="1"/>
  <c r="AU77" i="1"/>
  <c r="Z77" i="1"/>
  <c r="AV77" i="1"/>
  <c r="AW131" i="1"/>
  <c r="AF131" i="1"/>
  <c r="BT130" i="1"/>
  <c r="BS130" i="1" s="1"/>
  <c r="A130" i="1" s="1"/>
  <c r="AB131" i="1"/>
  <c r="Z131" i="1"/>
  <c r="AS131" i="1"/>
  <c r="AV131" i="1"/>
  <c r="AU131" i="1"/>
  <c r="AH131" i="1"/>
  <c r="AM131" i="1"/>
  <c r="AX131" i="1"/>
  <c r="AI131" i="1"/>
  <c r="AW171" i="1"/>
  <c r="AB171" i="1"/>
  <c r="AS171" i="1"/>
  <c r="AU171" i="1"/>
  <c r="AV171" i="1"/>
  <c r="AF171" i="1"/>
  <c r="BT170" i="1"/>
  <c r="BS170" i="1" s="1"/>
  <c r="A170" i="1" s="1"/>
  <c r="Z171" i="1"/>
  <c r="AI171" i="1"/>
  <c r="AH171" i="1"/>
  <c r="AX171" i="1"/>
  <c r="AM171" i="1"/>
  <c r="AW220" i="1"/>
  <c r="Z220" i="1"/>
  <c r="AH220" i="1"/>
  <c r="AB220" i="1"/>
  <c r="AS220" i="1"/>
  <c r="AV220" i="1"/>
  <c r="AU220" i="1"/>
  <c r="AM220" i="1"/>
  <c r="AF220" i="1"/>
  <c r="BT219" i="1"/>
  <c r="BS219" i="1" s="1"/>
  <c r="A219" i="1" s="1"/>
  <c r="AI220" i="1"/>
  <c r="AX220" i="1"/>
  <c r="AW276" i="1"/>
  <c r="Z276" i="1"/>
  <c r="AH276" i="1"/>
  <c r="AB276" i="1"/>
  <c r="AS276" i="1"/>
  <c r="AV276" i="1"/>
  <c r="AU276" i="1"/>
  <c r="AM276" i="1"/>
  <c r="AF276" i="1"/>
  <c r="BT275" i="1"/>
  <c r="BS275" i="1" s="1"/>
  <c r="A275" i="1" s="1"/>
  <c r="AI276" i="1"/>
  <c r="AX276" i="1"/>
  <c r="AW317" i="1"/>
  <c r="AH317" i="1"/>
  <c r="AS317" i="1"/>
  <c r="AU317" i="1"/>
  <c r="AV317" i="1"/>
  <c r="AF317" i="1"/>
  <c r="BT316" i="1"/>
  <c r="BS316" i="1" s="1"/>
  <c r="A316" i="1" s="1"/>
  <c r="AB317" i="1"/>
  <c r="AX317" i="1"/>
  <c r="Z317" i="1"/>
  <c r="AM317" i="1"/>
  <c r="AI317" i="1"/>
  <c r="AW365" i="1"/>
  <c r="AH365" i="1"/>
  <c r="AS365" i="1"/>
  <c r="AU365" i="1"/>
  <c r="AV365" i="1"/>
  <c r="AF365" i="1"/>
  <c r="BT364" i="1"/>
  <c r="BS364" i="1" s="1"/>
  <c r="A364" i="1" s="1"/>
  <c r="Z365" i="1"/>
  <c r="AB365" i="1"/>
  <c r="AX365" i="1"/>
  <c r="AM365" i="1"/>
  <c r="AI365" i="1"/>
  <c r="AW408" i="1"/>
  <c r="AF408" i="1"/>
  <c r="BT407" i="1"/>
  <c r="BS407" i="1" s="1"/>
  <c r="A407" i="1" s="1"/>
  <c r="AI408" i="1"/>
  <c r="AM408" i="1"/>
  <c r="AX408" i="1"/>
  <c r="AB408" i="1"/>
  <c r="AV408" i="1"/>
  <c r="Z408" i="1"/>
  <c r="AH408" i="1"/>
  <c r="AU408" i="1"/>
  <c r="AS408" i="1"/>
  <c r="AW456" i="1"/>
  <c r="AF456" i="1"/>
  <c r="BT455" i="1"/>
  <c r="BS455" i="1" s="1"/>
  <c r="A455" i="1" s="1"/>
  <c r="AI456" i="1"/>
  <c r="AM456" i="1"/>
  <c r="AX456" i="1"/>
  <c r="AB456" i="1"/>
  <c r="AV456" i="1"/>
  <c r="Z456" i="1"/>
  <c r="AH456" i="1"/>
  <c r="AU456" i="1"/>
  <c r="AS456" i="1"/>
  <c r="AW502" i="1"/>
  <c r="AI502" i="1"/>
  <c r="AM502" i="1"/>
  <c r="AX502" i="1"/>
  <c r="AF502" i="1"/>
  <c r="AS502" i="1"/>
  <c r="Z502" i="1"/>
  <c r="AV502" i="1"/>
  <c r="AH502" i="1"/>
  <c r="BT501" i="1"/>
  <c r="BS501" i="1" s="1"/>
  <c r="A501" i="1" s="1"/>
  <c r="AB502" i="1"/>
  <c r="AU502" i="1"/>
  <c r="AW553" i="1"/>
  <c r="AF553" i="1"/>
  <c r="BT552" i="1"/>
  <c r="BS552" i="1" s="1"/>
  <c r="A552" i="1" s="1"/>
  <c r="AM553" i="1"/>
  <c r="AI553" i="1"/>
  <c r="AX553" i="1"/>
  <c r="AB553" i="1"/>
  <c r="AU553" i="1"/>
  <c r="Z553" i="1"/>
  <c r="AS553" i="1"/>
  <c r="AV553" i="1"/>
  <c r="AH553" i="1"/>
  <c r="AW601" i="1"/>
  <c r="AF601" i="1"/>
  <c r="BT600" i="1"/>
  <c r="BS600" i="1" s="1"/>
  <c r="A600" i="1" s="1"/>
  <c r="AM601" i="1"/>
  <c r="AI601" i="1"/>
  <c r="AX601" i="1"/>
  <c r="AB601" i="1"/>
  <c r="AU601" i="1"/>
  <c r="Z601" i="1"/>
  <c r="AS601" i="1"/>
  <c r="AV601" i="1"/>
  <c r="AH601" i="1"/>
  <c r="AW697" i="1"/>
  <c r="AH697" i="1"/>
  <c r="AS697" i="1"/>
  <c r="AV697" i="1"/>
  <c r="AU697" i="1"/>
  <c r="AB697" i="1"/>
  <c r="BT696" i="1"/>
  <c r="BS696" i="1" s="1"/>
  <c r="A696" i="1" s="1"/>
  <c r="Z697" i="1"/>
  <c r="AI697" i="1"/>
  <c r="AF697" i="1"/>
  <c r="AM697" i="1"/>
  <c r="AX697" i="1"/>
  <c r="AW24" i="1"/>
  <c r="Z24" i="1"/>
  <c r="AH24" i="1"/>
  <c r="AB24" i="1"/>
  <c r="AS24" i="1"/>
  <c r="AV24" i="1"/>
  <c r="AU24" i="1"/>
  <c r="AM24" i="1"/>
  <c r="AF24" i="1"/>
  <c r="BT23" i="1"/>
  <c r="BS23" i="1" s="1"/>
  <c r="A23" i="1" s="1"/>
  <c r="AX24" i="1"/>
  <c r="AI24" i="1"/>
  <c r="AW47" i="1"/>
  <c r="AB47" i="1"/>
  <c r="BT46" i="1"/>
  <c r="BS46" i="1" s="1"/>
  <c r="A46" i="1" s="1"/>
  <c r="AM47" i="1"/>
  <c r="AI47" i="1"/>
  <c r="AU47" i="1"/>
  <c r="Z47" i="1"/>
  <c r="AV47" i="1"/>
  <c r="AF47" i="1"/>
  <c r="AH47" i="1"/>
  <c r="AS47" i="1"/>
  <c r="AX47" i="1"/>
  <c r="AW75" i="1"/>
  <c r="AF75" i="1"/>
  <c r="BT74" i="1"/>
  <c r="BS74" i="1" s="1"/>
  <c r="A74" i="1" s="1"/>
  <c r="AB75" i="1"/>
  <c r="Z75" i="1"/>
  <c r="AS75" i="1"/>
  <c r="AV75" i="1"/>
  <c r="AI75" i="1"/>
  <c r="AH75" i="1"/>
  <c r="AM75" i="1"/>
  <c r="AX75" i="1"/>
  <c r="AU75" i="1"/>
  <c r="AW97" i="1"/>
  <c r="AF97" i="1"/>
  <c r="BT96" i="1"/>
  <c r="BS96" i="1" s="1"/>
  <c r="A96" i="1" s="1"/>
  <c r="AB97" i="1"/>
  <c r="AI97" i="1"/>
  <c r="AH97" i="1"/>
  <c r="AM97" i="1"/>
  <c r="Z97" i="1"/>
  <c r="AS97" i="1"/>
  <c r="AV97" i="1"/>
  <c r="AX97" i="1"/>
  <c r="AU97" i="1"/>
  <c r="AW119" i="1"/>
  <c r="AB119" i="1"/>
  <c r="BT118" i="1"/>
  <c r="BS118" i="1" s="1"/>
  <c r="A118" i="1" s="1"/>
  <c r="AM119" i="1"/>
  <c r="AI119" i="1"/>
  <c r="AU119" i="1"/>
  <c r="AS119" i="1"/>
  <c r="AX119" i="1"/>
  <c r="AH119" i="1"/>
  <c r="Z119" i="1"/>
  <c r="AV119" i="1"/>
  <c r="AF119" i="1"/>
  <c r="AW143" i="1"/>
  <c r="AB143" i="1"/>
  <c r="BT142" i="1"/>
  <c r="BS142" i="1" s="1"/>
  <c r="A142" i="1" s="1"/>
  <c r="AM143" i="1"/>
  <c r="AI143" i="1"/>
  <c r="AU143" i="1"/>
  <c r="Z143" i="1"/>
  <c r="AV143" i="1"/>
  <c r="AX143" i="1"/>
  <c r="AH143" i="1"/>
  <c r="AS143" i="1"/>
  <c r="AF143" i="1"/>
  <c r="AH181" i="1"/>
  <c r="AS181" i="1"/>
  <c r="AU181" i="1"/>
  <c r="AV181" i="1"/>
  <c r="AB181" i="1"/>
  <c r="BT180" i="1"/>
  <c r="BS180" i="1" s="1"/>
  <c r="A180" i="1" s="1"/>
  <c r="AF181" i="1"/>
  <c r="AX181" i="1"/>
  <c r="Z181" i="1"/>
  <c r="AM181" i="1"/>
  <c r="AI181" i="1"/>
  <c r="AW199" i="1"/>
  <c r="AB227" i="1"/>
  <c r="AS227" i="1"/>
  <c r="AU227" i="1"/>
  <c r="AV227" i="1"/>
  <c r="AF227" i="1"/>
  <c r="BT226" i="1"/>
  <c r="BS226" i="1" s="1"/>
  <c r="A226" i="1" s="1"/>
  <c r="AM227" i="1"/>
  <c r="AX227" i="1"/>
  <c r="AH227" i="1"/>
  <c r="AI227" i="1"/>
  <c r="Z227" i="1"/>
  <c r="AW247" i="1"/>
  <c r="Z278" i="1"/>
  <c r="AH278" i="1"/>
  <c r="AB278" i="1"/>
  <c r="AS278" i="1"/>
  <c r="AV278" i="1"/>
  <c r="AU278" i="1"/>
  <c r="AM278" i="1"/>
  <c r="AF278" i="1"/>
  <c r="BT277" i="1"/>
  <c r="BS277" i="1" s="1"/>
  <c r="A277" i="1" s="1"/>
  <c r="AX278" i="1"/>
  <c r="AI278" i="1"/>
  <c r="AW294" i="1"/>
  <c r="AH325" i="1"/>
  <c r="AS325" i="1"/>
  <c r="AU325" i="1"/>
  <c r="AV325" i="1"/>
  <c r="AB325" i="1"/>
  <c r="BT324" i="1"/>
  <c r="BS324" i="1" s="1"/>
  <c r="A324" i="1" s="1"/>
  <c r="AF325" i="1"/>
  <c r="AX325" i="1"/>
  <c r="Z325" i="1"/>
  <c r="AM325" i="1"/>
  <c r="AI325" i="1"/>
  <c r="AW343" i="1"/>
  <c r="AF374" i="1"/>
  <c r="BT373" i="1"/>
  <c r="BS373" i="1" s="1"/>
  <c r="A373" i="1" s="1"/>
  <c r="AI374" i="1"/>
  <c r="AM374" i="1"/>
  <c r="AX374" i="1"/>
  <c r="AB374" i="1"/>
  <c r="AV374" i="1"/>
  <c r="Z374" i="1"/>
  <c r="AH374" i="1"/>
  <c r="AU374" i="1"/>
  <c r="AS374" i="1"/>
  <c r="AW391" i="1"/>
  <c r="AF422" i="1"/>
  <c r="BT421" i="1"/>
  <c r="BS421" i="1" s="1"/>
  <c r="A421" i="1" s="1"/>
  <c r="AI422" i="1"/>
  <c r="AM422" i="1"/>
  <c r="AX422" i="1"/>
  <c r="AB422" i="1"/>
  <c r="AV422" i="1"/>
  <c r="Z422" i="1"/>
  <c r="AH422" i="1"/>
  <c r="AU422" i="1"/>
  <c r="AS422" i="1"/>
  <c r="AW441" i="1"/>
  <c r="AM471" i="1"/>
  <c r="AS471" i="1"/>
  <c r="AU471" i="1"/>
  <c r="AV471" i="1"/>
  <c r="AB471" i="1"/>
  <c r="BT470" i="1"/>
  <c r="BS470" i="1" s="1"/>
  <c r="A470" i="1" s="1"/>
  <c r="AF471" i="1"/>
  <c r="AX471" i="1"/>
  <c r="AH471" i="1"/>
  <c r="Z471" i="1"/>
  <c r="AI471" i="1"/>
  <c r="AW490" i="1"/>
  <c r="AI518" i="1"/>
  <c r="AM518" i="1"/>
  <c r="AX518" i="1"/>
  <c r="AF518" i="1"/>
  <c r="AS518" i="1"/>
  <c r="Z518" i="1"/>
  <c r="AV518" i="1"/>
  <c r="AH518" i="1"/>
  <c r="BT517" i="1"/>
  <c r="BS517" i="1" s="1"/>
  <c r="A517" i="1" s="1"/>
  <c r="AB518" i="1"/>
  <c r="AU518" i="1"/>
  <c r="AW535" i="1"/>
  <c r="AI568" i="1"/>
  <c r="AM568" i="1"/>
  <c r="AX568" i="1"/>
  <c r="AF568" i="1"/>
  <c r="AS568" i="1"/>
  <c r="Z568" i="1"/>
  <c r="AV568" i="1"/>
  <c r="AB568" i="1"/>
  <c r="AU568" i="1"/>
  <c r="BT567" i="1"/>
  <c r="BS567" i="1" s="1"/>
  <c r="A567" i="1" s="1"/>
  <c r="AH568" i="1"/>
  <c r="AW585" i="1"/>
  <c r="AF616" i="1"/>
  <c r="BT615" i="1"/>
  <c r="BS615" i="1" s="1"/>
  <c r="A615" i="1" s="1"/>
  <c r="AI616" i="1"/>
  <c r="AM616" i="1"/>
  <c r="AX616" i="1"/>
  <c r="AH616" i="1"/>
  <c r="AV616" i="1"/>
  <c r="Z616" i="1"/>
  <c r="AS616" i="1"/>
  <c r="AU616" i="1"/>
  <c r="AB616" i="1"/>
  <c r="AW633" i="1"/>
  <c r="AH664" i="1"/>
  <c r="AS664" i="1"/>
  <c r="AV664" i="1"/>
  <c r="AU664" i="1"/>
  <c r="AI664" i="1"/>
  <c r="Z664" i="1"/>
  <c r="AM664" i="1"/>
  <c r="BT663" i="1"/>
  <c r="BS663" i="1" s="1"/>
  <c r="A663" i="1" s="1"/>
  <c r="AB664" i="1"/>
  <c r="AX664" i="1"/>
  <c r="AF664" i="1"/>
  <c r="AW682" i="1"/>
  <c r="AF712" i="1"/>
  <c r="BT711" i="1"/>
  <c r="BS711" i="1" s="1"/>
  <c r="A711" i="1" s="1"/>
  <c r="Z712" i="1"/>
  <c r="AM712" i="1"/>
  <c r="AU712" i="1"/>
  <c r="AB712" i="1"/>
  <c r="AX712" i="1"/>
  <c r="AV712" i="1"/>
  <c r="AI712" i="1"/>
  <c r="AS712" i="1"/>
  <c r="AH712" i="1"/>
  <c r="AW730" i="1"/>
  <c r="AF760" i="1"/>
  <c r="BT759" i="1"/>
  <c r="BS759" i="1" s="1"/>
  <c r="A759" i="1" s="1"/>
  <c r="Z760" i="1"/>
  <c r="AM760" i="1"/>
  <c r="AU760" i="1"/>
  <c r="AB760" i="1"/>
  <c r="AX760" i="1"/>
  <c r="AV760" i="1"/>
  <c r="AI760" i="1"/>
  <c r="AS760" i="1"/>
  <c r="AH760" i="1"/>
  <c r="AW778" i="1"/>
  <c r="AB810" i="1"/>
  <c r="AS810" i="1"/>
  <c r="AU810" i="1"/>
  <c r="AV810" i="1"/>
  <c r="AH810" i="1"/>
  <c r="BT809" i="1"/>
  <c r="BS809" i="1" s="1"/>
  <c r="A809" i="1" s="1"/>
  <c r="Z810" i="1"/>
  <c r="AM810" i="1"/>
  <c r="AF810" i="1"/>
  <c r="AI810" i="1"/>
  <c r="AX810" i="1"/>
  <c r="AW751" i="1"/>
  <c r="AM591" i="1"/>
  <c r="BT590" i="1"/>
  <c r="BS590" i="1" s="1"/>
  <c r="A590" i="1" s="1"/>
  <c r="AF591" i="1"/>
  <c r="AH591" i="1"/>
  <c r="AX591" i="1"/>
  <c r="AB591" i="1"/>
  <c r="AU591" i="1"/>
  <c r="Z591" i="1"/>
  <c r="AS591" i="1"/>
  <c r="AI591" i="1"/>
  <c r="AV591" i="1"/>
  <c r="AW466" i="1"/>
  <c r="AB459" i="1"/>
  <c r="AS459" i="1"/>
  <c r="AU459" i="1"/>
  <c r="AV459" i="1"/>
  <c r="AF459" i="1"/>
  <c r="BT458" i="1"/>
  <c r="BS458" i="1" s="1"/>
  <c r="A458" i="1" s="1"/>
  <c r="AM459" i="1"/>
  <c r="AX459" i="1"/>
  <c r="AH459" i="1"/>
  <c r="Z459" i="1"/>
  <c r="AI459" i="1"/>
  <c r="AW363" i="1"/>
  <c r="AB159" i="1"/>
  <c r="BT158" i="1"/>
  <c r="BS158" i="1" s="1"/>
  <c r="A158" i="1" s="1"/>
  <c r="AM159" i="1"/>
  <c r="AI159" i="1"/>
  <c r="AU159" i="1"/>
  <c r="Z159" i="1"/>
  <c r="AS159" i="1"/>
  <c r="AX159" i="1"/>
  <c r="AH159" i="1"/>
  <c r="AV159" i="1"/>
  <c r="AF159" i="1"/>
  <c r="AW464" i="1"/>
  <c r="Z168" i="1"/>
  <c r="AH168" i="1"/>
  <c r="AB168" i="1"/>
  <c r="AS168" i="1"/>
  <c r="AV168" i="1"/>
  <c r="AU168" i="1"/>
  <c r="AM168" i="1"/>
  <c r="AF168" i="1"/>
  <c r="BT167" i="1"/>
  <c r="BS167" i="1" s="1"/>
  <c r="A167" i="1" s="1"/>
  <c r="AX168" i="1"/>
  <c r="AI168" i="1"/>
  <c r="AW174" i="1"/>
  <c r="AW194" i="1"/>
  <c r="AW442" i="1"/>
  <c r="AB442" i="1"/>
  <c r="BT441" i="1"/>
  <c r="BS441" i="1" s="1"/>
  <c r="A441" i="1" s="1"/>
  <c r="AF442" i="1"/>
  <c r="AM442" i="1"/>
  <c r="AX442" i="1"/>
  <c r="AH442" i="1"/>
  <c r="AV442" i="1"/>
  <c r="Z442" i="1"/>
  <c r="AI442" i="1"/>
  <c r="AU442" i="1"/>
  <c r="AS442" i="1"/>
  <c r="AW702" i="1"/>
  <c r="AW536" i="1"/>
  <c r="AW231" i="1"/>
  <c r="AM231" i="1"/>
  <c r="AS231" i="1"/>
  <c r="AU231" i="1"/>
  <c r="AV231" i="1"/>
  <c r="AB231" i="1"/>
  <c r="BT230" i="1"/>
  <c r="BS230" i="1" s="1"/>
  <c r="A230" i="1" s="1"/>
  <c r="AF231" i="1"/>
  <c r="AX231" i="1"/>
  <c r="AH231" i="1"/>
  <c r="AI231" i="1"/>
  <c r="Z231" i="1"/>
  <c r="AW250" i="1"/>
  <c r="AW521" i="1"/>
  <c r="AW710" i="1"/>
  <c r="AF710" i="1"/>
  <c r="BT709" i="1"/>
  <c r="BS709" i="1" s="1"/>
  <c r="A709" i="1" s="1"/>
  <c r="Z710" i="1"/>
  <c r="AM710" i="1"/>
  <c r="AU710" i="1"/>
  <c r="AB710" i="1"/>
  <c r="AX710" i="1"/>
  <c r="AV710" i="1"/>
  <c r="AS710" i="1"/>
  <c r="AH710" i="1"/>
  <c r="AI710" i="1"/>
  <c r="AW776" i="1"/>
  <c r="AF776" i="1"/>
  <c r="BT775" i="1"/>
  <c r="BS775" i="1" s="1"/>
  <c r="A775" i="1" s="1"/>
  <c r="Z776" i="1"/>
  <c r="AM776" i="1"/>
  <c r="AU776" i="1"/>
  <c r="AB776" i="1"/>
  <c r="AX776" i="1"/>
  <c r="AV776" i="1"/>
  <c r="AI776" i="1"/>
  <c r="AS776" i="1"/>
  <c r="AH776" i="1"/>
  <c r="AW671" i="1"/>
  <c r="AM671" i="1"/>
  <c r="BT670" i="1"/>
  <c r="BS670" i="1" s="1"/>
  <c r="A670" i="1" s="1"/>
  <c r="AF671" i="1"/>
  <c r="AH671" i="1"/>
  <c r="AX671" i="1"/>
  <c r="AB671" i="1"/>
  <c r="AU671" i="1"/>
  <c r="Z671" i="1"/>
  <c r="AS671" i="1"/>
  <c r="AI671" i="1"/>
  <c r="AV671" i="1"/>
  <c r="AW443" i="1"/>
  <c r="AW484" i="1"/>
  <c r="AF484" i="1"/>
  <c r="BT483" i="1"/>
  <c r="BS483" i="1" s="1"/>
  <c r="A483" i="1" s="1"/>
  <c r="AI484" i="1"/>
  <c r="AM484" i="1"/>
  <c r="AX484" i="1"/>
  <c r="AB484" i="1"/>
  <c r="AV484" i="1"/>
  <c r="Z484" i="1"/>
  <c r="AH484" i="1"/>
  <c r="AU484" i="1"/>
  <c r="AS484" i="1"/>
  <c r="AW752" i="1"/>
  <c r="AF752" i="1"/>
  <c r="BT751" i="1"/>
  <c r="BS751" i="1" s="1"/>
  <c r="A751" i="1" s="1"/>
  <c r="Z752" i="1"/>
  <c r="AM752" i="1"/>
  <c r="AU752" i="1"/>
  <c r="AB752" i="1"/>
  <c r="AX752" i="1"/>
  <c r="AV752" i="1"/>
  <c r="AI752" i="1"/>
  <c r="AS752" i="1"/>
  <c r="AH752" i="1"/>
  <c r="AW512" i="1"/>
  <c r="AW316" i="1"/>
  <c r="AI316" i="1"/>
  <c r="AM316" i="1"/>
  <c r="AX316" i="1"/>
  <c r="AH316" i="1"/>
  <c r="BT315" i="1"/>
  <c r="BS315" i="1" s="1"/>
  <c r="A315" i="1" s="1"/>
  <c r="AU316" i="1"/>
  <c r="AB316" i="1"/>
  <c r="AF316" i="1"/>
  <c r="AV316" i="1"/>
  <c r="Z316" i="1"/>
  <c r="AS316" i="1"/>
  <c r="AW23" i="1"/>
  <c r="AB23" i="1"/>
  <c r="BT22" i="1"/>
  <c r="BS22" i="1" s="1"/>
  <c r="A22" i="1" s="1"/>
  <c r="AF23" i="1"/>
  <c r="AS23" i="1"/>
  <c r="AX23" i="1"/>
  <c r="AH23" i="1"/>
  <c r="AM23" i="1"/>
  <c r="AI23" i="1"/>
  <c r="AV23" i="1"/>
  <c r="Z23" i="1"/>
  <c r="AU23" i="1"/>
  <c r="AW74" i="1"/>
  <c r="Z74" i="1"/>
  <c r="AI74" i="1"/>
  <c r="AH74" i="1"/>
  <c r="AS74" i="1"/>
  <c r="AV74" i="1"/>
  <c r="AU74" i="1"/>
  <c r="AM74" i="1"/>
  <c r="AB74" i="1"/>
  <c r="BT73" i="1"/>
  <c r="BS73" i="1" s="1"/>
  <c r="A73" i="1" s="1"/>
  <c r="AX74" i="1"/>
  <c r="AF74" i="1"/>
  <c r="AW118" i="1"/>
  <c r="Z118" i="1"/>
  <c r="AH118" i="1"/>
  <c r="AB118" i="1"/>
  <c r="AS118" i="1"/>
  <c r="AV118" i="1"/>
  <c r="AU118" i="1"/>
  <c r="AM118" i="1"/>
  <c r="AF118" i="1"/>
  <c r="BT117" i="1"/>
  <c r="BS117" i="1" s="1"/>
  <c r="A117" i="1" s="1"/>
  <c r="AX118" i="1"/>
  <c r="AI118" i="1"/>
  <c r="AW166" i="1"/>
  <c r="Z166" i="1"/>
  <c r="AH166" i="1"/>
  <c r="AB166" i="1"/>
  <c r="AS166" i="1"/>
  <c r="AV166" i="1"/>
  <c r="AU166" i="1"/>
  <c r="AM166" i="1"/>
  <c r="AF166" i="1"/>
  <c r="BT165" i="1"/>
  <c r="BS165" i="1" s="1"/>
  <c r="A165" i="1" s="1"/>
  <c r="AX166" i="1"/>
  <c r="AI166" i="1"/>
  <c r="AW217" i="1"/>
  <c r="AB217" i="1"/>
  <c r="AS217" i="1"/>
  <c r="AU217" i="1"/>
  <c r="AV217" i="1"/>
  <c r="AF217" i="1"/>
  <c r="BT216" i="1"/>
  <c r="BS216" i="1" s="1"/>
  <c r="A216" i="1" s="1"/>
  <c r="AM217" i="1"/>
  <c r="AX217" i="1"/>
  <c r="Z217" i="1"/>
  <c r="AH217" i="1"/>
  <c r="AI217" i="1"/>
  <c r="AW265" i="1"/>
  <c r="AB265" i="1"/>
  <c r="AS265" i="1"/>
  <c r="AU265" i="1"/>
  <c r="AV265" i="1"/>
  <c r="AF265" i="1"/>
  <c r="BT264" i="1"/>
  <c r="BS264" i="1" s="1"/>
  <c r="A264" i="1" s="1"/>
  <c r="AM265" i="1"/>
  <c r="AX265" i="1"/>
  <c r="Z265" i="1"/>
  <c r="AH265" i="1"/>
  <c r="AI265" i="1"/>
  <c r="AW311" i="1"/>
  <c r="AM311" i="1"/>
  <c r="AS311" i="1"/>
  <c r="AU311" i="1"/>
  <c r="AV311" i="1"/>
  <c r="AB311" i="1"/>
  <c r="BT310" i="1"/>
  <c r="BS310" i="1" s="1"/>
  <c r="A310" i="1" s="1"/>
  <c r="AF311" i="1"/>
  <c r="AX311" i="1"/>
  <c r="AH311" i="1"/>
  <c r="AI311" i="1"/>
  <c r="Z311" i="1"/>
  <c r="AW359" i="1"/>
  <c r="AM359" i="1"/>
  <c r="AS359" i="1"/>
  <c r="AU359" i="1"/>
  <c r="AV359" i="1"/>
  <c r="AB359" i="1"/>
  <c r="BT358" i="1"/>
  <c r="BS358" i="1" s="1"/>
  <c r="A358" i="1" s="1"/>
  <c r="Z359" i="1"/>
  <c r="AF359" i="1"/>
  <c r="AX359" i="1"/>
  <c r="AI359" i="1"/>
  <c r="AH359" i="1"/>
  <c r="AW409" i="1"/>
  <c r="AB409" i="1"/>
  <c r="AS409" i="1"/>
  <c r="AU409" i="1"/>
  <c r="AV409" i="1"/>
  <c r="AF409" i="1"/>
  <c r="BT408" i="1"/>
  <c r="BS408" i="1" s="1"/>
  <c r="A408" i="1" s="1"/>
  <c r="Z409" i="1"/>
  <c r="AM409" i="1"/>
  <c r="AX409" i="1"/>
  <c r="AH409" i="1"/>
  <c r="AI409" i="1"/>
  <c r="AW457" i="1"/>
  <c r="AB457" i="1"/>
  <c r="AS457" i="1"/>
  <c r="AU457" i="1"/>
  <c r="AV457" i="1"/>
  <c r="AF457" i="1"/>
  <c r="BT456" i="1"/>
  <c r="BS456" i="1" s="1"/>
  <c r="A456" i="1" s="1"/>
  <c r="AM457" i="1"/>
  <c r="AX457" i="1"/>
  <c r="Z457" i="1"/>
  <c r="AH457" i="1"/>
  <c r="AI457" i="1"/>
  <c r="AW503" i="1"/>
  <c r="AF503" i="1"/>
  <c r="AH503" i="1"/>
  <c r="AX503" i="1"/>
  <c r="AI503" i="1"/>
  <c r="BT502" i="1"/>
  <c r="BS502" i="1" s="1"/>
  <c r="A502" i="1" s="1"/>
  <c r="AV503" i="1"/>
  <c r="AB503" i="1"/>
  <c r="AS503" i="1"/>
  <c r="AU503" i="1"/>
  <c r="Z503" i="1"/>
  <c r="AM503" i="1"/>
  <c r="AW554" i="1"/>
  <c r="AH554" i="1"/>
  <c r="AM554" i="1"/>
  <c r="AX554" i="1"/>
  <c r="AF554" i="1"/>
  <c r="AS554" i="1"/>
  <c r="Z554" i="1"/>
  <c r="AV554" i="1"/>
  <c r="AB554" i="1"/>
  <c r="BT553" i="1"/>
  <c r="BS553" i="1" s="1"/>
  <c r="A553" i="1" s="1"/>
  <c r="AU554" i="1"/>
  <c r="AI554" i="1"/>
  <c r="AW602" i="1"/>
  <c r="AH602" i="1"/>
  <c r="BT601" i="1"/>
  <c r="BS601" i="1" s="1"/>
  <c r="A601" i="1" s="1"/>
  <c r="AB602" i="1"/>
  <c r="AM602" i="1"/>
  <c r="AX602" i="1"/>
  <c r="AF602" i="1"/>
  <c r="AV602" i="1"/>
  <c r="Z602" i="1"/>
  <c r="AS602" i="1"/>
  <c r="AU602" i="1"/>
  <c r="AI602" i="1"/>
  <c r="AW650" i="1"/>
  <c r="Z650" i="1"/>
  <c r="AI650" i="1"/>
  <c r="AB650" i="1"/>
  <c r="AX650" i="1"/>
  <c r="AF650" i="1"/>
  <c r="AS650" i="1"/>
  <c r="AM650" i="1"/>
  <c r="AU650" i="1"/>
  <c r="AH650" i="1"/>
  <c r="AV650" i="1"/>
  <c r="BT649" i="1"/>
  <c r="BS649" i="1" s="1"/>
  <c r="A649" i="1" s="1"/>
  <c r="AW698" i="1"/>
  <c r="AH698" i="1"/>
  <c r="BT697" i="1"/>
  <c r="BS697" i="1" s="1"/>
  <c r="A697" i="1" s="1"/>
  <c r="Z698" i="1"/>
  <c r="AM698" i="1"/>
  <c r="AU698" i="1"/>
  <c r="AI698" i="1"/>
  <c r="AX698" i="1"/>
  <c r="AV698" i="1"/>
  <c r="AS698" i="1"/>
  <c r="AF698" i="1"/>
  <c r="AB698" i="1"/>
  <c r="AW746" i="1"/>
  <c r="AH746" i="1"/>
  <c r="BT745" i="1"/>
  <c r="BS745" i="1" s="1"/>
  <c r="A745" i="1" s="1"/>
  <c r="Z746" i="1"/>
  <c r="AM746" i="1"/>
  <c r="AU746" i="1"/>
  <c r="AI746" i="1"/>
  <c r="AX746" i="1"/>
  <c r="AV746" i="1"/>
  <c r="AS746" i="1"/>
  <c r="AB746" i="1"/>
  <c r="AF746" i="1"/>
  <c r="AW794" i="1"/>
  <c r="AH794" i="1"/>
  <c r="BT793" i="1"/>
  <c r="BS793" i="1" s="1"/>
  <c r="A793" i="1" s="1"/>
  <c r="Z794" i="1"/>
  <c r="AM794" i="1"/>
  <c r="AU794" i="1"/>
  <c r="AI794" i="1"/>
  <c r="AX794" i="1"/>
  <c r="AV794" i="1"/>
  <c r="AS794" i="1"/>
  <c r="AF794" i="1"/>
  <c r="AB794" i="1"/>
  <c r="AW667" i="1"/>
  <c r="AF667" i="1"/>
  <c r="BT666" i="1"/>
  <c r="BS666" i="1" s="1"/>
  <c r="A666" i="1" s="1"/>
  <c r="AM667" i="1"/>
  <c r="AH667" i="1"/>
  <c r="AX667" i="1"/>
  <c r="AB667" i="1"/>
  <c r="AU667" i="1"/>
  <c r="Z667" i="1"/>
  <c r="AS667" i="1"/>
  <c r="AV667" i="1"/>
  <c r="AI667" i="1"/>
  <c r="AW527" i="1"/>
  <c r="AF527" i="1"/>
  <c r="AH527" i="1"/>
  <c r="AX527" i="1"/>
  <c r="AI527" i="1"/>
  <c r="BT526" i="1"/>
  <c r="BS526" i="1" s="1"/>
  <c r="A526" i="1" s="1"/>
  <c r="AV527" i="1"/>
  <c r="AB527" i="1"/>
  <c r="AS527" i="1"/>
  <c r="AM527" i="1"/>
  <c r="Z527" i="1"/>
  <c r="AU527" i="1"/>
  <c r="AW259" i="1"/>
  <c r="AB259" i="1"/>
  <c r="AS259" i="1"/>
  <c r="AU259" i="1"/>
  <c r="AV259" i="1"/>
  <c r="AF259" i="1"/>
  <c r="BT258" i="1"/>
  <c r="BS258" i="1" s="1"/>
  <c r="A258" i="1" s="1"/>
  <c r="AM259" i="1"/>
  <c r="AX259" i="1"/>
  <c r="AH259" i="1"/>
  <c r="Z259" i="1"/>
  <c r="AI259" i="1"/>
  <c r="AW300" i="1"/>
  <c r="AI300" i="1"/>
  <c r="AM300" i="1"/>
  <c r="AX300" i="1"/>
  <c r="AH300" i="1"/>
  <c r="BT299" i="1"/>
  <c r="BS299" i="1" s="1"/>
  <c r="A299" i="1" s="1"/>
  <c r="AU300" i="1"/>
  <c r="AB300" i="1"/>
  <c r="AF300" i="1"/>
  <c r="AV300" i="1"/>
  <c r="Z300" i="1"/>
  <c r="AS300" i="1"/>
  <c r="AW748" i="1"/>
  <c r="AF748" i="1"/>
  <c r="BT747" i="1"/>
  <c r="BS747" i="1" s="1"/>
  <c r="A747" i="1" s="1"/>
  <c r="Z748" i="1"/>
  <c r="AM748" i="1"/>
  <c r="AU748" i="1"/>
  <c r="AB748" i="1"/>
  <c r="AX748" i="1"/>
  <c r="AV748" i="1"/>
  <c r="AI748" i="1"/>
  <c r="AH748" i="1"/>
  <c r="AS748" i="1"/>
  <c r="AW576" i="1"/>
  <c r="AI576" i="1"/>
  <c r="AM576" i="1"/>
  <c r="AX576" i="1"/>
  <c r="AF576" i="1"/>
  <c r="AS576" i="1"/>
  <c r="Z576" i="1"/>
  <c r="AV576" i="1"/>
  <c r="AB576" i="1"/>
  <c r="AU576" i="1"/>
  <c r="BT575" i="1"/>
  <c r="BS575" i="1" s="1"/>
  <c r="A575" i="1" s="1"/>
  <c r="AH576" i="1"/>
  <c r="AW248" i="1"/>
  <c r="Z248" i="1"/>
  <c r="AH248" i="1"/>
  <c r="AB248" i="1"/>
  <c r="AS248" i="1"/>
  <c r="AV248" i="1"/>
  <c r="AU248" i="1"/>
  <c r="AM248" i="1"/>
  <c r="AF248" i="1"/>
  <c r="BT247" i="1"/>
  <c r="BS247" i="1" s="1"/>
  <c r="A247" i="1" s="1"/>
  <c r="AI248" i="1"/>
  <c r="AX248" i="1"/>
  <c r="AW208" i="1"/>
  <c r="AW179" i="1"/>
  <c r="Z44" i="1"/>
  <c r="AH44" i="1"/>
  <c r="AB44" i="1"/>
  <c r="AS44" i="1"/>
  <c r="AV44" i="1"/>
  <c r="AU44" i="1"/>
  <c r="AM44" i="1"/>
  <c r="AF44" i="1"/>
  <c r="BT43" i="1"/>
  <c r="BS43" i="1" s="1"/>
  <c r="A43" i="1" s="1"/>
  <c r="AX44" i="1"/>
  <c r="AI44" i="1"/>
  <c r="AW109" i="1"/>
  <c r="AW170" i="1"/>
  <c r="AW236" i="1"/>
  <c r="AW281" i="1"/>
  <c r="AW326" i="1"/>
  <c r="AW381" i="1"/>
  <c r="AW423" i="1"/>
  <c r="AW473" i="1"/>
  <c r="AW519" i="1"/>
  <c r="AW577" i="1"/>
  <c r="AW625" i="1"/>
  <c r="AW673" i="1"/>
  <c r="AW721" i="1"/>
  <c r="AW761" i="1"/>
  <c r="AW811" i="1"/>
  <c r="AW587" i="1"/>
  <c r="AW415" i="1"/>
  <c r="AW135" i="1"/>
  <c r="AW72" i="1"/>
  <c r="AW672" i="1"/>
  <c r="AW488" i="1"/>
  <c r="AW332" i="1"/>
  <c r="AW18" i="1"/>
  <c r="AW66" i="1"/>
  <c r="AY66" i="1" s="1"/>
  <c r="AW117" i="1"/>
  <c r="AW160" i="1"/>
  <c r="AW209" i="1"/>
  <c r="AW263" i="1"/>
  <c r="AW310" i="1"/>
  <c r="AW353" i="1"/>
  <c r="AW403" i="1"/>
  <c r="AW445" i="1"/>
  <c r="AW493" i="1"/>
  <c r="AW538" i="1"/>
  <c r="AW589" i="1"/>
  <c r="AW645" i="1"/>
  <c r="AW20" i="1"/>
  <c r="AW43" i="1"/>
  <c r="AW69" i="1"/>
  <c r="AW90" i="1"/>
  <c r="AW113" i="1"/>
  <c r="AW139" i="1"/>
  <c r="AW162" i="1"/>
  <c r="AW181" i="1"/>
  <c r="AB193" i="1"/>
  <c r="AS193" i="1"/>
  <c r="AU193" i="1"/>
  <c r="AV193" i="1"/>
  <c r="AF193" i="1"/>
  <c r="BT192" i="1"/>
  <c r="BS192" i="1" s="1"/>
  <c r="A192" i="1" s="1"/>
  <c r="AH193" i="1"/>
  <c r="AX193" i="1"/>
  <c r="Z193" i="1"/>
  <c r="AM193" i="1"/>
  <c r="AI193" i="1"/>
  <c r="AW213" i="1"/>
  <c r="AW227" i="1"/>
  <c r="Z242" i="1"/>
  <c r="AI242" i="1"/>
  <c r="AB242" i="1"/>
  <c r="AS242" i="1"/>
  <c r="AV242" i="1"/>
  <c r="AU242" i="1"/>
  <c r="AM242" i="1"/>
  <c r="AH242" i="1"/>
  <c r="BT241" i="1"/>
  <c r="BS241" i="1" s="1"/>
  <c r="A241" i="1" s="1"/>
  <c r="AF242" i="1"/>
  <c r="AX242" i="1"/>
  <c r="AW261" i="1"/>
  <c r="AW278" i="1"/>
  <c r="AB289" i="1"/>
  <c r="AS289" i="1"/>
  <c r="AU289" i="1"/>
  <c r="AV289" i="1"/>
  <c r="AF289" i="1"/>
  <c r="BT288" i="1"/>
  <c r="BS288" i="1" s="1"/>
  <c r="A288" i="1" s="1"/>
  <c r="AH289" i="1"/>
  <c r="AX289" i="1"/>
  <c r="Z289" i="1"/>
  <c r="AM289" i="1"/>
  <c r="AI289" i="1"/>
  <c r="AW307" i="1"/>
  <c r="AW325" i="1"/>
  <c r="AB339" i="1"/>
  <c r="AS339" i="1"/>
  <c r="AU339" i="1"/>
  <c r="AV339" i="1"/>
  <c r="AF339" i="1"/>
  <c r="BT338" i="1"/>
  <c r="BS338" i="1" s="1"/>
  <c r="A338" i="1" s="1"/>
  <c r="Z339" i="1"/>
  <c r="AM339" i="1"/>
  <c r="AX339" i="1"/>
  <c r="AI339" i="1"/>
  <c r="AH339" i="1"/>
  <c r="AW355" i="1"/>
  <c r="AW374" i="1"/>
  <c r="AF386" i="1"/>
  <c r="BT385" i="1"/>
  <c r="BS385" i="1" s="1"/>
  <c r="A385" i="1" s="1"/>
  <c r="AB386" i="1"/>
  <c r="AM386" i="1"/>
  <c r="AX386" i="1"/>
  <c r="AH386" i="1"/>
  <c r="AV386" i="1"/>
  <c r="Z386" i="1"/>
  <c r="AI386" i="1"/>
  <c r="AU386" i="1"/>
  <c r="AS386" i="1"/>
  <c r="AW406" i="1"/>
  <c r="AW422" i="1"/>
  <c r="AB435" i="1"/>
  <c r="AS435" i="1"/>
  <c r="AU435" i="1"/>
  <c r="AV435" i="1"/>
  <c r="AF435" i="1"/>
  <c r="BT434" i="1"/>
  <c r="BS434" i="1" s="1"/>
  <c r="A434" i="1" s="1"/>
  <c r="AM435" i="1"/>
  <c r="AX435" i="1"/>
  <c r="AH435" i="1"/>
  <c r="AI435" i="1"/>
  <c r="Z435" i="1"/>
  <c r="AW454" i="1"/>
  <c r="AW471" i="1"/>
  <c r="AH485" i="1"/>
  <c r="AS485" i="1"/>
  <c r="AU485" i="1"/>
  <c r="AV485" i="1"/>
  <c r="AB485" i="1"/>
  <c r="BT484" i="1"/>
  <c r="BS484" i="1" s="1"/>
  <c r="A484" i="1" s="1"/>
  <c r="AF485" i="1"/>
  <c r="AX485" i="1"/>
  <c r="Z485" i="1"/>
  <c r="AM485" i="1"/>
  <c r="AI485" i="1"/>
  <c r="AW500" i="1"/>
  <c r="AW518" i="1"/>
  <c r="AM531" i="1"/>
  <c r="AH531" i="1"/>
  <c r="AX531" i="1"/>
  <c r="AI531" i="1"/>
  <c r="BT530" i="1"/>
  <c r="BS530" i="1" s="1"/>
  <c r="A530" i="1" s="1"/>
  <c r="AV531" i="1"/>
  <c r="AB531" i="1"/>
  <c r="AS531" i="1"/>
  <c r="AU531" i="1"/>
  <c r="Z531" i="1"/>
  <c r="AF531" i="1"/>
  <c r="AW551" i="1"/>
  <c r="AW568" i="1"/>
  <c r="AB581" i="1"/>
  <c r="BT580" i="1"/>
  <c r="BS580" i="1" s="1"/>
  <c r="A580" i="1" s="1"/>
  <c r="AF581" i="1"/>
  <c r="AI581" i="1"/>
  <c r="AX581" i="1"/>
  <c r="AH581" i="1"/>
  <c r="AU581" i="1"/>
  <c r="Z581" i="1"/>
  <c r="AS581" i="1"/>
  <c r="AM581" i="1"/>
  <c r="AV581" i="1"/>
  <c r="AW599" i="1"/>
  <c r="AW616" i="1"/>
  <c r="AB629" i="1"/>
  <c r="BT628" i="1"/>
  <c r="BS628" i="1" s="1"/>
  <c r="A628" i="1" s="1"/>
  <c r="AF629" i="1"/>
  <c r="AI629" i="1"/>
  <c r="AX629" i="1"/>
  <c r="AH629" i="1"/>
  <c r="AU629" i="1"/>
  <c r="Z629" i="1"/>
  <c r="AS629" i="1"/>
  <c r="AM629" i="1"/>
  <c r="AV629" i="1"/>
  <c r="AW647" i="1"/>
  <c r="AW664" i="1"/>
  <c r="AB677" i="1"/>
  <c r="BT676" i="1"/>
  <c r="BS676" i="1" s="1"/>
  <c r="A676" i="1" s="1"/>
  <c r="AF677" i="1"/>
  <c r="AI677" i="1"/>
  <c r="AX677" i="1"/>
  <c r="AH677" i="1"/>
  <c r="AU677" i="1"/>
  <c r="Z677" i="1"/>
  <c r="AS677" i="1"/>
  <c r="AM677" i="1"/>
  <c r="AV677" i="1"/>
  <c r="AW695" i="1"/>
  <c r="AW712" i="1"/>
  <c r="AF726" i="1"/>
  <c r="BT725" i="1"/>
  <c r="BS725" i="1" s="1"/>
  <c r="A725" i="1" s="1"/>
  <c r="Z726" i="1"/>
  <c r="AM726" i="1"/>
  <c r="AU726" i="1"/>
  <c r="AB726" i="1"/>
  <c r="AX726" i="1"/>
  <c r="AV726" i="1"/>
  <c r="AS726" i="1"/>
  <c r="AH726" i="1"/>
  <c r="AI726" i="1"/>
  <c r="AW743" i="1"/>
  <c r="AW760" i="1"/>
  <c r="AF774" i="1"/>
  <c r="BT773" i="1"/>
  <c r="BS773" i="1" s="1"/>
  <c r="A773" i="1" s="1"/>
  <c r="Z774" i="1"/>
  <c r="AM774" i="1"/>
  <c r="AU774" i="1"/>
  <c r="AB774" i="1"/>
  <c r="AX774" i="1"/>
  <c r="AV774" i="1"/>
  <c r="AS774" i="1"/>
  <c r="AH774" i="1"/>
  <c r="AI774" i="1"/>
  <c r="AW791" i="1"/>
  <c r="AW810" i="1"/>
  <c r="AM783" i="1"/>
  <c r="BT782" i="1"/>
  <c r="BS782" i="1" s="1"/>
  <c r="A782" i="1" s="1"/>
  <c r="Z783" i="1"/>
  <c r="AH783" i="1"/>
  <c r="AV783" i="1"/>
  <c r="AI783" i="1"/>
  <c r="AX783" i="1"/>
  <c r="AU783" i="1"/>
  <c r="AF783" i="1"/>
  <c r="AS783" i="1"/>
  <c r="AB783" i="1"/>
  <c r="AW687" i="1"/>
  <c r="AW591" i="1"/>
  <c r="AH634" i="1"/>
  <c r="BT633" i="1"/>
  <c r="BS633" i="1" s="1"/>
  <c r="A633" i="1" s="1"/>
  <c r="AB634" i="1"/>
  <c r="AM634" i="1"/>
  <c r="AX634" i="1"/>
  <c r="AF634" i="1"/>
  <c r="AV634" i="1"/>
  <c r="Z634" i="1"/>
  <c r="AS634" i="1"/>
  <c r="AU634" i="1"/>
  <c r="AI634" i="1"/>
  <c r="AW555" i="1"/>
  <c r="AW459" i="1"/>
  <c r="AB395" i="1"/>
  <c r="AS395" i="1"/>
  <c r="AU395" i="1"/>
  <c r="AV395" i="1"/>
  <c r="AF395" i="1"/>
  <c r="BT394" i="1"/>
  <c r="BS394" i="1" s="1"/>
  <c r="A394" i="1" s="1"/>
  <c r="Z395" i="1"/>
  <c r="AM395" i="1"/>
  <c r="AX395" i="1"/>
  <c r="AI395" i="1"/>
  <c r="AH395" i="1"/>
  <c r="AW299" i="1"/>
  <c r="AW159" i="1"/>
  <c r="AB31" i="1"/>
  <c r="BT30" i="1"/>
  <c r="BS30" i="1" s="1"/>
  <c r="A30" i="1" s="1"/>
  <c r="AF31" i="1"/>
  <c r="AS31" i="1"/>
  <c r="AI31" i="1"/>
  <c r="AV31" i="1"/>
  <c r="AH31" i="1"/>
  <c r="AM31" i="1"/>
  <c r="AX31" i="1"/>
  <c r="Z31" i="1"/>
  <c r="AU31" i="1"/>
  <c r="AW344" i="1"/>
  <c r="AW168" i="1"/>
  <c r="AI798" i="1"/>
  <c r="BT797" i="1"/>
  <c r="BS797" i="1" s="1"/>
  <c r="A797" i="1" s="1"/>
  <c r="Z798" i="1"/>
  <c r="AM798" i="1"/>
  <c r="AU798" i="1"/>
  <c r="AB798" i="1"/>
  <c r="AX798" i="1"/>
  <c r="AV798" i="1"/>
  <c r="AS798" i="1"/>
  <c r="AH798" i="1"/>
  <c r="AF798" i="1"/>
  <c r="AW764" i="1"/>
  <c r="AF720" i="1"/>
  <c r="BT719" i="1"/>
  <c r="BS719" i="1" s="1"/>
  <c r="A719" i="1" s="1"/>
  <c r="Z720" i="1"/>
  <c r="AM720" i="1"/>
  <c r="AU720" i="1"/>
  <c r="AB720" i="1"/>
  <c r="AX720" i="1"/>
  <c r="AV720" i="1"/>
  <c r="AI720" i="1"/>
  <c r="AS720" i="1"/>
  <c r="AH720" i="1"/>
  <c r="AF676" i="1"/>
  <c r="BT675" i="1"/>
  <c r="BS675" i="1" s="1"/>
  <c r="A675" i="1" s="1"/>
  <c r="Z676" i="1"/>
  <c r="AM676" i="1"/>
  <c r="AV676" i="1"/>
  <c r="AB676" i="1"/>
  <c r="AX676" i="1"/>
  <c r="AU676" i="1"/>
  <c r="AI676" i="1"/>
  <c r="AH676" i="1"/>
  <c r="AS676" i="1"/>
  <c r="AF636" i="1"/>
  <c r="BT635" i="1"/>
  <c r="BS635" i="1" s="1"/>
  <c r="A635" i="1" s="1"/>
  <c r="AI636" i="1"/>
  <c r="AM636" i="1"/>
  <c r="AX636" i="1"/>
  <c r="AH636" i="1"/>
  <c r="AV636" i="1"/>
  <c r="Z636" i="1"/>
  <c r="AS636" i="1"/>
  <c r="AU636" i="1"/>
  <c r="AB636" i="1"/>
  <c r="AF592" i="1"/>
  <c r="BT591" i="1"/>
  <c r="BS591" i="1" s="1"/>
  <c r="A591" i="1" s="1"/>
  <c r="AI592" i="1"/>
  <c r="AM592" i="1"/>
  <c r="AX592" i="1"/>
  <c r="AH592" i="1"/>
  <c r="AV592" i="1"/>
  <c r="Z592" i="1"/>
  <c r="AS592" i="1"/>
  <c r="AU592" i="1"/>
  <c r="AB592" i="1"/>
  <c r="AI548" i="1"/>
  <c r="AM548" i="1"/>
  <c r="AX548" i="1"/>
  <c r="AF548" i="1"/>
  <c r="AS548" i="1"/>
  <c r="Z548" i="1"/>
  <c r="AV548" i="1"/>
  <c r="AB548" i="1"/>
  <c r="AU548" i="1"/>
  <c r="BT547" i="1"/>
  <c r="BS547" i="1" s="1"/>
  <c r="A547" i="1" s="1"/>
  <c r="AH548" i="1"/>
  <c r="AI504" i="1"/>
  <c r="AM504" i="1"/>
  <c r="AX504" i="1"/>
  <c r="AF504" i="1"/>
  <c r="AS504" i="1"/>
  <c r="Z504" i="1"/>
  <c r="AV504" i="1"/>
  <c r="AB504" i="1"/>
  <c r="AU504" i="1"/>
  <c r="BT503" i="1"/>
  <c r="BS503" i="1" s="1"/>
  <c r="A503" i="1" s="1"/>
  <c r="AH504" i="1"/>
  <c r="AF404" i="1"/>
  <c r="BT403" i="1"/>
  <c r="BS403" i="1" s="1"/>
  <c r="A403" i="1" s="1"/>
  <c r="AI404" i="1"/>
  <c r="AM404" i="1"/>
  <c r="AX404" i="1"/>
  <c r="AB404" i="1"/>
  <c r="AV404" i="1"/>
  <c r="Z404" i="1"/>
  <c r="AH404" i="1"/>
  <c r="AU404" i="1"/>
  <c r="AS404" i="1"/>
  <c r="AI288" i="1"/>
  <c r="AM288" i="1"/>
  <c r="AX288" i="1"/>
  <c r="AH288" i="1"/>
  <c r="BT287" i="1"/>
  <c r="BS287" i="1" s="1"/>
  <c r="A287" i="1" s="1"/>
  <c r="AU288" i="1"/>
  <c r="AB288" i="1"/>
  <c r="AF288" i="1"/>
  <c r="AS288" i="1"/>
  <c r="AV288" i="1"/>
  <c r="Z288" i="1"/>
  <c r="Z176" i="1"/>
  <c r="AH176" i="1"/>
  <c r="AB176" i="1"/>
  <c r="AS176" i="1"/>
  <c r="AV176" i="1"/>
  <c r="AU176" i="1"/>
  <c r="AM176" i="1"/>
  <c r="AF176" i="1"/>
  <c r="BT175" i="1"/>
  <c r="BS175" i="1" s="1"/>
  <c r="A175" i="1" s="1"/>
  <c r="AI176" i="1"/>
  <c r="AX176" i="1"/>
  <c r="AF444" i="1"/>
  <c r="BT443" i="1"/>
  <c r="BS443" i="1" s="1"/>
  <c r="A443" i="1" s="1"/>
  <c r="AI444" i="1"/>
  <c r="AM444" i="1"/>
  <c r="AX444" i="1"/>
  <c r="AB444" i="1"/>
  <c r="AV444" i="1"/>
  <c r="Z444" i="1"/>
  <c r="AH444" i="1"/>
  <c r="AU444" i="1"/>
  <c r="AS444" i="1"/>
  <c r="Z272" i="1"/>
  <c r="AH272" i="1"/>
  <c r="AB272" i="1"/>
  <c r="AS272" i="1"/>
  <c r="AV272" i="1"/>
  <c r="AU272" i="1"/>
  <c r="AM272" i="1"/>
  <c r="AF272" i="1"/>
  <c r="BT271" i="1"/>
  <c r="BS271" i="1" s="1"/>
  <c r="A271" i="1" s="1"/>
  <c r="AI272" i="1"/>
  <c r="AX272" i="1"/>
  <c r="Z148" i="1"/>
  <c r="AH148" i="1"/>
  <c r="AB148" i="1"/>
  <c r="AS148" i="1"/>
  <c r="AV148" i="1"/>
  <c r="AU148" i="1"/>
  <c r="AM148" i="1"/>
  <c r="AF148" i="1"/>
  <c r="BT147" i="1"/>
  <c r="BS147" i="1" s="1"/>
  <c r="A147" i="1" s="1"/>
  <c r="AX148" i="1"/>
  <c r="AI148" i="1"/>
  <c r="Z60" i="1"/>
  <c r="AH60" i="1"/>
  <c r="AB60" i="1"/>
  <c r="AS60" i="1"/>
  <c r="AV60" i="1"/>
  <c r="AU60" i="1"/>
  <c r="AM60" i="1"/>
  <c r="AF60" i="1"/>
  <c r="BT59" i="1"/>
  <c r="BS59" i="1" s="1"/>
  <c r="A59" i="1" s="1"/>
  <c r="AX60" i="1"/>
  <c r="AI60" i="1"/>
  <c r="AF155" i="1"/>
  <c r="BT154" i="1"/>
  <c r="BS154" i="1" s="1"/>
  <c r="A154" i="1" s="1"/>
  <c r="AB155" i="1"/>
  <c r="Z155" i="1"/>
  <c r="AS155" i="1"/>
  <c r="AV155" i="1"/>
  <c r="AI155" i="1"/>
  <c r="AH155" i="1"/>
  <c r="AM155" i="1"/>
  <c r="AX155" i="1"/>
  <c r="AU155" i="1"/>
  <c r="AF27" i="1"/>
  <c r="BT26" i="1"/>
  <c r="BS26" i="1" s="1"/>
  <c r="A26" i="1" s="1"/>
  <c r="AM27" i="1"/>
  <c r="AS27" i="1"/>
  <c r="AX27" i="1"/>
  <c r="AH27" i="1"/>
  <c r="AU27" i="1"/>
  <c r="AB27" i="1"/>
  <c r="AI27" i="1"/>
  <c r="AV27" i="1"/>
  <c r="Z27" i="1"/>
  <c r="AH680" i="1"/>
  <c r="AS680" i="1"/>
  <c r="AV680" i="1"/>
  <c r="AU680" i="1"/>
  <c r="AI680" i="1"/>
  <c r="AW680" i="1"/>
  <c r="Z680" i="1"/>
  <c r="AM680" i="1"/>
  <c r="BT679" i="1"/>
  <c r="BS679" i="1" s="1"/>
  <c r="A679" i="1" s="1"/>
  <c r="AF680" i="1"/>
  <c r="AX680" i="1"/>
  <c r="AB680" i="1"/>
  <c r="AH656" i="1"/>
  <c r="AS656" i="1"/>
  <c r="AV656" i="1"/>
  <c r="AU656" i="1"/>
  <c r="AI656" i="1"/>
  <c r="Z656" i="1"/>
  <c r="AM656" i="1"/>
  <c r="BT655" i="1"/>
  <c r="BS655" i="1" s="1"/>
  <c r="A655" i="1" s="1"/>
  <c r="AB656" i="1"/>
  <c r="AX656" i="1"/>
  <c r="AF656" i="1"/>
  <c r="AW656" i="1"/>
  <c r="AF16" i="1"/>
  <c r="BT15" i="1"/>
  <c r="BS15" i="1" s="1"/>
  <c r="A15" i="1" s="1"/>
  <c r="AH16" i="1"/>
  <c r="AV16" i="1"/>
  <c r="Z16" i="1"/>
  <c r="AM16" i="1"/>
  <c r="AX16" i="1"/>
  <c r="AU16" i="1"/>
  <c r="AI16" i="1"/>
  <c r="AW16" i="1"/>
  <c r="AS16" i="1"/>
  <c r="AB16" i="1"/>
  <c r="AB805" i="1"/>
  <c r="BT804" i="1"/>
  <c r="BS804" i="1" s="1"/>
  <c r="A804" i="1" s="1"/>
  <c r="Z805" i="1"/>
  <c r="AI805" i="1"/>
  <c r="AV805" i="1"/>
  <c r="AM805" i="1"/>
  <c r="AX805" i="1"/>
  <c r="AU805" i="1"/>
  <c r="AW805" i="1"/>
  <c r="AS805" i="1"/>
  <c r="AH805" i="1"/>
  <c r="AF805" i="1"/>
  <c r="AB797" i="1"/>
  <c r="BT796" i="1"/>
  <c r="BS796" i="1" s="1"/>
  <c r="A796" i="1" s="1"/>
  <c r="AW797" i="1"/>
  <c r="Z797" i="1"/>
  <c r="AI797" i="1"/>
  <c r="AV797" i="1"/>
  <c r="AM797" i="1"/>
  <c r="AX797" i="1"/>
  <c r="AU797" i="1"/>
  <c r="AS797" i="1"/>
  <c r="AH797" i="1"/>
  <c r="AF797" i="1"/>
  <c r="AF795" i="1"/>
  <c r="BT794" i="1"/>
  <c r="BS794" i="1" s="1"/>
  <c r="A794" i="1" s="1"/>
  <c r="AW795" i="1"/>
  <c r="Z795" i="1"/>
  <c r="AH795" i="1"/>
  <c r="AV795" i="1"/>
  <c r="AI795" i="1"/>
  <c r="AX795" i="1"/>
  <c r="AU795" i="1"/>
  <c r="AM795" i="1"/>
  <c r="AB795" i="1"/>
  <c r="AS795" i="1"/>
  <c r="AF779" i="1"/>
  <c r="BT778" i="1"/>
  <c r="BS778" i="1" s="1"/>
  <c r="A778" i="1" s="1"/>
  <c r="Z779" i="1"/>
  <c r="AH779" i="1"/>
  <c r="AV779" i="1"/>
  <c r="AI779" i="1"/>
  <c r="AX779" i="1"/>
  <c r="AU779" i="1"/>
  <c r="AM779" i="1"/>
  <c r="AW779" i="1"/>
  <c r="AB779" i="1"/>
  <c r="AS779" i="1"/>
  <c r="AB773" i="1"/>
  <c r="BT772" i="1"/>
  <c r="BS772" i="1" s="1"/>
  <c r="A772" i="1" s="1"/>
  <c r="Z773" i="1"/>
  <c r="AI773" i="1"/>
  <c r="AV773" i="1"/>
  <c r="AM773" i="1"/>
  <c r="AX773" i="1"/>
  <c r="AU773" i="1"/>
  <c r="AS773" i="1"/>
  <c r="AW773" i="1"/>
  <c r="AH773" i="1"/>
  <c r="AF773" i="1"/>
  <c r="AB765" i="1"/>
  <c r="BT764" i="1"/>
  <c r="BS764" i="1" s="1"/>
  <c r="A764" i="1" s="1"/>
  <c r="Z765" i="1"/>
  <c r="AI765" i="1"/>
  <c r="AV765" i="1"/>
  <c r="AM765" i="1"/>
  <c r="AX765" i="1"/>
  <c r="AU765" i="1"/>
  <c r="AW765" i="1"/>
  <c r="AS765" i="1"/>
  <c r="AH765" i="1"/>
  <c r="AF765" i="1"/>
  <c r="AB757" i="1"/>
  <c r="BT756" i="1"/>
  <c r="BS756" i="1" s="1"/>
  <c r="A756" i="1" s="1"/>
  <c r="Z757" i="1"/>
  <c r="AI757" i="1"/>
  <c r="AV757" i="1"/>
  <c r="AW757" i="1"/>
  <c r="AM757" i="1"/>
  <c r="AX757" i="1"/>
  <c r="AU757" i="1"/>
  <c r="AS757" i="1"/>
  <c r="AH757" i="1"/>
  <c r="AF757" i="1"/>
  <c r="AB749" i="1"/>
  <c r="BT748" i="1"/>
  <c r="BS748" i="1" s="1"/>
  <c r="A748" i="1" s="1"/>
  <c r="Z749" i="1"/>
  <c r="AI749" i="1"/>
  <c r="AV749" i="1"/>
  <c r="AM749" i="1"/>
  <c r="AX749" i="1"/>
  <c r="AU749" i="1"/>
  <c r="AS749" i="1"/>
  <c r="AH749" i="1"/>
  <c r="AW749" i="1"/>
  <c r="AY749" i="1" s="1"/>
  <c r="AF749" i="1"/>
  <c r="AB745" i="1"/>
  <c r="BT744" i="1"/>
  <c r="BS744" i="1" s="1"/>
  <c r="A744" i="1" s="1"/>
  <c r="AW745" i="1"/>
  <c r="Z745" i="1"/>
  <c r="AI745" i="1"/>
  <c r="AV745" i="1"/>
  <c r="AM745" i="1"/>
  <c r="AX745" i="1"/>
  <c r="AU745" i="1"/>
  <c r="AS745" i="1"/>
  <c r="AH745" i="1"/>
  <c r="AF745" i="1"/>
  <c r="AM735" i="1"/>
  <c r="BT734" i="1"/>
  <c r="BS734" i="1" s="1"/>
  <c r="A734" i="1" s="1"/>
  <c r="Z735" i="1"/>
  <c r="AH735" i="1"/>
  <c r="AV735" i="1"/>
  <c r="AW735" i="1"/>
  <c r="AI735" i="1"/>
  <c r="AX735" i="1"/>
  <c r="AU735" i="1"/>
  <c r="AF735" i="1"/>
  <c r="AS735" i="1"/>
  <c r="AB735" i="1"/>
  <c r="AW55" i="1"/>
  <c r="AB55" i="1"/>
  <c r="BT54" i="1"/>
  <c r="BS54" i="1" s="1"/>
  <c r="A54" i="1" s="1"/>
  <c r="AM55" i="1"/>
  <c r="AI55" i="1"/>
  <c r="AU55" i="1"/>
  <c r="Z55" i="1"/>
  <c r="AV55" i="1"/>
  <c r="AX55" i="1"/>
  <c r="AH55" i="1"/>
  <c r="AS55" i="1"/>
  <c r="AF55" i="1"/>
  <c r="AW582" i="1"/>
  <c r="AW564" i="1"/>
  <c r="AW372" i="1"/>
  <c r="AF372" i="1"/>
  <c r="BT371" i="1"/>
  <c r="BS371" i="1" s="1"/>
  <c r="A371" i="1" s="1"/>
  <c r="AI372" i="1"/>
  <c r="AM372" i="1"/>
  <c r="AX372" i="1"/>
  <c r="AB372" i="1"/>
  <c r="AV372" i="1"/>
  <c r="Z372" i="1"/>
  <c r="AH372" i="1"/>
  <c r="AU372" i="1"/>
  <c r="AS372" i="1"/>
  <c r="AW550" i="1"/>
  <c r="AI550" i="1"/>
  <c r="AM550" i="1"/>
  <c r="AX550" i="1"/>
  <c r="AF550" i="1"/>
  <c r="AS550" i="1"/>
  <c r="Z550" i="1"/>
  <c r="AV550" i="1"/>
  <c r="AH550" i="1"/>
  <c r="BT549" i="1"/>
  <c r="BS549" i="1" s="1"/>
  <c r="A549" i="1" s="1"/>
  <c r="AB550" i="1"/>
  <c r="AU550" i="1"/>
  <c r="AW128" i="1"/>
  <c r="AW264" i="1"/>
  <c r="Z264" i="1"/>
  <c r="AH264" i="1"/>
  <c r="AB264" i="1"/>
  <c r="AS264" i="1"/>
  <c r="AV264" i="1"/>
  <c r="AU264" i="1"/>
  <c r="AM264" i="1"/>
  <c r="AF264" i="1"/>
  <c r="BT263" i="1"/>
  <c r="BS263" i="1" s="1"/>
  <c r="A263" i="1" s="1"/>
  <c r="AI264" i="1"/>
  <c r="AX264" i="1"/>
  <c r="AW46" i="1"/>
  <c r="Z46" i="1"/>
  <c r="AH46" i="1"/>
  <c r="AI46" i="1"/>
  <c r="AS46" i="1"/>
  <c r="AV46" i="1"/>
  <c r="AU46" i="1"/>
  <c r="AM46" i="1"/>
  <c r="AB46" i="1"/>
  <c r="BT45" i="1"/>
  <c r="BS45" i="1" s="1"/>
  <c r="A45" i="1" s="1"/>
  <c r="AX46" i="1"/>
  <c r="AF46" i="1"/>
  <c r="AW142" i="1"/>
  <c r="Z142" i="1"/>
  <c r="AH142" i="1"/>
  <c r="AI142" i="1"/>
  <c r="AS142" i="1"/>
  <c r="AV142" i="1"/>
  <c r="AU142" i="1"/>
  <c r="AM142" i="1"/>
  <c r="AB142" i="1"/>
  <c r="BT141" i="1"/>
  <c r="BS141" i="1" s="1"/>
  <c r="A141" i="1" s="1"/>
  <c r="AF142" i="1"/>
  <c r="AX142" i="1"/>
  <c r="AW241" i="1"/>
  <c r="AB241" i="1"/>
  <c r="AS241" i="1"/>
  <c r="AU241" i="1"/>
  <c r="AV241" i="1"/>
  <c r="AF241" i="1"/>
  <c r="BT240" i="1"/>
  <c r="BS240" i="1" s="1"/>
  <c r="A240" i="1" s="1"/>
  <c r="AH241" i="1"/>
  <c r="AX241" i="1"/>
  <c r="Z241" i="1"/>
  <c r="AM241" i="1"/>
  <c r="AI241" i="1"/>
  <c r="AW337" i="1"/>
  <c r="AB337" i="1"/>
  <c r="AS337" i="1"/>
  <c r="AU337" i="1"/>
  <c r="AV337" i="1"/>
  <c r="AF337" i="1"/>
  <c r="BT336" i="1"/>
  <c r="BS336" i="1" s="1"/>
  <c r="A336" i="1" s="1"/>
  <c r="Z337" i="1"/>
  <c r="AH337" i="1"/>
  <c r="AX337" i="1"/>
  <c r="AM337" i="1"/>
  <c r="AI337" i="1"/>
  <c r="AW433" i="1"/>
  <c r="AB433" i="1"/>
  <c r="AS433" i="1"/>
  <c r="AU433" i="1"/>
  <c r="AV433" i="1"/>
  <c r="AF433" i="1"/>
  <c r="BT432" i="1"/>
  <c r="BS432" i="1" s="1"/>
  <c r="A432" i="1" s="1"/>
  <c r="AH433" i="1"/>
  <c r="AX433" i="1"/>
  <c r="Z433" i="1"/>
  <c r="AM433" i="1"/>
  <c r="AI433" i="1"/>
  <c r="AW530" i="1"/>
  <c r="AF530" i="1"/>
  <c r="AM530" i="1"/>
  <c r="AX530" i="1"/>
  <c r="AH530" i="1"/>
  <c r="AS530" i="1"/>
  <c r="Z530" i="1"/>
  <c r="AV530" i="1"/>
  <c r="AB530" i="1"/>
  <c r="BT529" i="1"/>
  <c r="BS529" i="1" s="1"/>
  <c r="A529" i="1" s="1"/>
  <c r="AU530" i="1"/>
  <c r="AI530" i="1"/>
  <c r="AW627" i="1"/>
  <c r="AF627" i="1"/>
  <c r="BT626" i="1"/>
  <c r="BS626" i="1" s="1"/>
  <c r="A626" i="1" s="1"/>
  <c r="AM627" i="1"/>
  <c r="AH627" i="1"/>
  <c r="AX627" i="1"/>
  <c r="AB627" i="1"/>
  <c r="AU627" i="1"/>
  <c r="Z627" i="1"/>
  <c r="AS627" i="1"/>
  <c r="AV627" i="1"/>
  <c r="AI627" i="1"/>
  <c r="AW725" i="1"/>
  <c r="AH725" i="1"/>
  <c r="AS725" i="1"/>
  <c r="AV725" i="1"/>
  <c r="AU725" i="1"/>
  <c r="AB725" i="1"/>
  <c r="BT724" i="1"/>
  <c r="BS724" i="1" s="1"/>
  <c r="A724" i="1" s="1"/>
  <c r="Z725" i="1"/>
  <c r="AI725" i="1"/>
  <c r="AF725" i="1"/>
  <c r="AM725" i="1"/>
  <c r="AX725" i="1"/>
  <c r="AW399" i="1"/>
  <c r="AM399" i="1"/>
  <c r="AS399" i="1"/>
  <c r="AU399" i="1"/>
  <c r="AV399" i="1"/>
  <c r="AB399" i="1"/>
  <c r="BT398" i="1"/>
  <c r="BS398" i="1" s="1"/>
  <c r="A398" i="1" s="1"/>
  <c r="Z399" i="1"/>
  <c r="AF399" i="1"/>
  <c r="AX399" i="1"/>
  <c r="AI399" i="1"/>
  <c r="AH399" i="1"/>
  <c r="AW40" i="1"/>
  <c r="Z40" i="1"/>
  <c r="AH40" i="1"/>
  <c r="AB40" i="1"/>
  <c r="AS40" i="1"/>
  <c r="AV40" i="1"/>
  <c r="AU40" i="1"/>
  <c r="AM40" i="1"/>
  <c r="AF40" i="1"/>
  <c r="BT39" i="1"/>
  <c r="BS39" i="1" s="1"/>
  <c r="A39" i="1" s="1"/>
  <c r="AX40" i="1"/>
  <c r="AI40" i="1"/>
  <c r="AW472" i="1"/>
  <c r="AF472" i="1"/>
  <c r="BT471" i="1"/>
  <c r="BS471" i="1" s="1"/>
  <c r="A471" i="1" s="1"/>
  <c r="AI472" i="1"/>
  <c r="AM472" i="1"/>
  <c r="AX472" i="1"/>
  <c r="AB472" i="1"/>
  <c r="AV472" i="1"/>
  <c r="Z472" i="1"/>
  <c r="AH472" i="1"/>
  <c r="AU472" i="1"/>
  <c r="AS472" i="1"/>
  <c r="AW116" i="1"/>
  <c r="Z116" i="1"/>
  <c r="AH116" i="1"/>
  <c r="AB116" i="1"/>
  <c r="AS116" i="1"/>
  <c r="AV116" i="1"/>
  <c r="AU116" i="1"/>
  <c r="AM116" i="1"/>
  <c r="AF116" i="1"/>
  <c r="BT115" i="1"/>
  <c r="BS115" i="1" s="1"/>
  <c r="A115" i="1" s="1"/>
  <c r="AX116" i="1"/>
  <c r="AI116" i="1"/>
  <c r="AW76" i="1"/>
  <c r="AW214" i="1"/>
  <c r="AW301" i="1"/>
  <c r="AW401" i="1"/>
  <c r="AW497" i="1"/>
  <c r="AW600" i="1"/>
  <c r="AW696" i="1"/>
  <c r="AW792" i="1"/>
  <c r="AW306" i="1"/>
  <c r="AW336" i="1"/>
  <c r="AY336" i="1" s="1"/>
  <c r="AW588" i="1"/>
  <c r="AW92" i="1"/>
  <c r="AW94" i="1"/>
  <c r="AW183" i="1"/>
  <c r="AW286" i="1"/>
  <c r="AW376" i="1"/>
  <c r="AW469" i="1"/>
  <c r="AW570" i="1"/>
  <c r="AW12" i="1"/>
  <c r="AW54" i="1"/>
  <c r="AW102" i="1"/>
  <c r="AW150" i="1"/>
  <c r="AW186" i="1"/>
  <c r="AW218" i="1"/>
  <c r="Z218" i="1"/>
  <c r="AI218" i="1"/>
  <c r="AH218" i="1"/>
  <c r="AS218" i="1"/>
  <c r="AV218" i="1"/>
  <c r="AU218" i="1"/>
  <c r="AM218" i="1"/>
  <c r="AB218" i="1"/>
  <c r="BT217" i="1"/>
  <c r="BS217" i="1" s="1"/>
  <c r="A217" i="1" s="1"/>
  <c r="AF218" i="1"/>
  <c r="AX218" i="1"/>
  <c r="AW284" i="1"/>
  <c r="AW313" i="1"/>
  <c r="AB313" i="1"/>
  <c r="AS313" i="1"/>
  <c r="AU313" i="1"/>
  <c r="AV313" i="1"/>
  <c r="AF313" i="1"/>
  <c r="BT312" i="1"/>
  <c r="BS312" i="1" s="1"/>
  <c r="A312" i="1" s="1"/>
  <c r="AM313" i="1"/>
  <c r="AX313" i="1"/>
  <c r="Z313" i="1"/>
  <c r="AH313" i="1"/>
  <c r="AI313" i="1"/>
  <c r="AW378" i="1"/>
  <c r="AW410" i="1"/>
  <c r="AB410" i="1"/>
  <c r="BT409" i="1"/>
  <c r="BS409" i="1" s="1"/>
  <c r="A409" i="1" s="1"/>
  <c r="AF410" i="1"/>
  <c r="AM410" i="1"/>
  <c r="AX410" i="1"/>
  <c r="AH410" i="1"/>
  <c r="AV410" i="1"/>
  <c r="Z410" i="1"/>
  <c r="AI410" i="1"/>
  <c r="AU410" i="1"/>
  <c r="AS410" i="1"/>
  <c r="AW478" i="1"/>
  <c r="AW505" i="1"/>
  <c r="AM505" i="1"/>
  <c r="AI505" i="1"/>
  <c r="AX505" i="1"/>
  <c r="AH505" i="1"/>
  <c r="BT504" i="1"/>
  <c r="BS504" i="1" s="1"/>
  <c r="A504" i="1" s="1"/>
  <c r="AV505" i="1"/>
  <c r="AB505" i="1"/>
  <c r="AF505" i="1"/>
  <c r="AU505" i="1"/>
  <c r="Z505" i="1"/>
  <c r="AS505" i="1"/>
  <c r="AW574" i="1"/>
  <c r="AW605" i="1"/>
  <c r="AB605" i="1"/>
  <c r="BT604" i="1"/>
  <c r="BS604" i="1" s="1"/>
  <c r="A604" i="1" s="1"/>
  <c r="AF605" i="1"/>
  <c r="AI605" i="1"/>
  <c r="AX605" i="1"/>
  <c r="AH605" i="1"/>
  <c r="AU605" i="1"/>
  <c r="Z605" i="1"/>
  <c r="AS605" i="1"/>
  <c r="AM605" i="1"/>
  <c r="AV605" i="1"/>
  <c r="AW670" i="1"/>
  <c r="AW701" i="1"/>
  <c r="AH701" i="1"/>
  <c r="AS701" i="1"/>
  <c r="AV701" i="1"/>
  <c r="AU701" i="1"/>
  <c r="AB701" i="1"/>
  <c r="BT700" i="1"/>
  <c r="BS700" i="1" s="1"/>
  <c r="A700" i="1" s="1"/>
  <c r="Z701" i="1"/>
  <c r="AI701" i="1"/>
  <c r="AF701" i="1"/>
  <c r="AM701" i="1"/>
  <c r="AX701" i="1"/>
  <c r="AW769" i="1"/>
  <c r="AW806" i="1"/>
  <c r="AW523" i="1"/>
  <c r="AM523" i="1"/>
  <c r="AH523" i="1"/>
  <c r="AX523" i="1"/>
  <c r="AI523" i="1"/>
  <c r="BT522" i="1"/>
  <c r="BS522" i="1" s="1"/>
  <c r="A522" i="1" s="1"/>
  <c r="AV523" i="1"/>
  <c r="AB523" i="1"/>
  <c r="AS523" i="1"/>
  <c r="Z523" i="1"/>
  <c r="AF523" i="1"/>
  <c r="AU523" i="1"/>
  <c r="AW95" i="1"/>
  <c r="AW292" i="1"/>
  <c r="AI292" i="1"/>
  <c r="AM292" i="1"/>
  <c r="AX292" i="1"/>
  <c r="AH292" i="1"/>
  <c r="BT291" i="1"/>
  <c r="BS291" i="1" s="1"/>
  <c r="A291" i="1" s="1"/>
  <c r="AU292" i="1"/>
  <c r="AB292" i="1"/>
  <c r="AF292" i="1"/>
  <c r="AV292" i="1"/>
  <c r="Z292" i="1"/>
  <c r="AS292" i="1"/>
  <c r="AW700" i="1"/>
  <c r="AF700" i="1"/>
  <c r="BT699" i="1"/>
  <c r="BS699" i="1" s="1"/>
  <c r="A699" i="1" s="1"/>
  <c r="Z700" i="1"/>
  <c r="AM700" i="1"/>
  <c r="AU700" i="1"/>
  <c r="AB700" i="1"/>
  <c r="AX700" i="1"/>
  <c r="AV700" i="1"/>
  <c r="AI700" i="1"/>
  <c r="AH700" i="1"/>
  <c r="AS700" i="1"/>
  <c r="AW612" i="1"/>
  <c r="AF612" i="1"/>
  <c r="BT611" i="1"/>
  <c r="BS611" i="1" s="1"/>
  <c r="A611" i="1" s="1"/>
  <c r="AI612" i="1"/>
  <c r="AM612" i="1"/>
  <c r="AX612" i="1"/>
  <c r="AH612" i="1"/>
  <c r="AV612" i="1"/>
  <c r="Z612" i="1"/>
  <c r="AS612" i="1"/>
  <c r="AU612" i="1"/>
  <c r="AB612" i="1"/>
  <c r="AW524" i="1"/>
  <c r="AI524" i="1"/>
  <c r="AM524" i="1"/>
  <c r="AX524" i="1"/>
  <c r="AF524" i="1"/>
  <c r="AS524" i="1"/>
  <c r="Z524" i="1"/>
  <c r="AV524" i="1"/>
  <c r="AB524" i="1"/>
  <c r="AU524" i="1"/>
  <c r="BT523" i="1"/>
  <c r="BS523" i="1" s="1"/>
  <c r="A523" i="1" s="1"/>
  <c r="AH524" i="1"/>
  <c r="AW352" i="1"/>
  <c r="AF352" i="1"/>
  <c r="BT351" i="1"/>
  <c r="BS351" i="1" s="1"/>
  <c r="A351" i="1" s="1"/>
  <c r="AI352" i="1"/>
  <c r="AM352" i="1"/>
  <c r="AX352" i="1"/>
  <c r="AB352" i="1"/>
  <c r="AV352" i="1"/>
  <c r="Z352" i="1"/>
  <c r="AH352" i="1"/>
  <c r="AU352" i="1"/>
  <c r="AS352" i="1"/>
  <c r="AW176" i="1"/>
  <c r="AY176" i="1" s="1"/>
  <c r="Z188" i="1"/>
  <c r="AH188" i="1"/>
  <c r="AB188" i="1"/>
  <c r="AS188" i="1"/>
  <c r="AV188" i="1"/>
  <c r="AU188" i="1"/>
  <c r="AM188" i="1"/>
  <c r="AF188" i="1"/>
  <c r="BT187" i="1"/>
  <c r="BS187" i="1" s="1"/>
  <c r="A187" i="1" s="1"/>
  <c r="AI188" i="1"/>
  <c r="AX188" i="1"/>
  <c r="AW60" i="1"/>
  <c r="AB719" i="1"/>
  <c r="AS719" i="1"/>
  <c r="AV719" i="1"/>
  <c r="AU719" i="1"/>
  <c r="AM719" i="1"/>
  <c r="BT718" i="1"/>
  <c r="BS718" i="1" s="1"/>
  <c r="A718" i="1" s="1"/>
  <c r="Z719" i="1"/>
  <c r="AH719" i="1"/>
  <c r="AF719" i="1"/>
  <c r="AW719" i="1"/>
  <c r="AX719" i="1"/>
  <c r="AI719" i="1"/>
  <c r="AH709" i="1"/>
  <c r="AS709" i="1"/>
  <c r="AV709" i="1"/>
  <c r="AU709" i="1"/>
  <c r="AB709" i="1"/>
  <c r="BT708" i="1"/>
  <c r="BS708" i="1" s="1"/>
  <c r="A708" i="1" s="1"/>
  <c r="Z709" i="1"/>
  <c r="AI709" i="1"/>
  <c r="AF709" i="1"/>
  <c r="AW709" i="1"/>
  <c r="AM709" i="1"/>
  <c r="AX709" i="1"/>
  <c r="AH690" i="1"/>
  <c r="AS690" i="1"/>
  <c r="AV690" i="1"/>
  <c r="AU690" i="1"/>
  <c r="AB690" i="1"/>
  <c r="BT689" i="1"/>
  <c r="BS689" i="1" s="1"/>
  <c r="A689" i="1" s="1"/>
  <c r="Z690" i="1"/>
  <c r="AM690" i="1"/>
  <c r="AF690" i="1"/>
  <c r="AI690" i="1"/>
  <c r="AX690" i="1"/>
  <c r="AW387" i="1"/>
  <c r="AB387" i="1"/>
  <c r="AS387" i="1"/>
  <c r="AU387" i="1"/>
  <c r="AV387" i="1"/>
  <c r="AF387" i="1"/>
  <c r="BT386" i="1"/>
  <c r="BS386" i="1" s="1"/>
  <c r="A386" i="1" s="1"/>
  <c r="Z387" i="1"/>
  <c r="AM387" i="1"/>
  <c r="AX387" i="1"/>
  <c r="AI387" i="1"/>
  <c r="AH387" i="1"/>
  <c r="AW383" i="1"/>
  <c r="AW202" i="1"/>
  <c r="AW127" i="1"/>
  <c r="AB127" i="1"/>
  <c r="BT126" i="1"/>
  <c r="BS126" i="1" s="1"/>
  <c r="A126" i="1" s="1"/>
  <c r="AM127" i="1"/>
  <c r="AI127" i="1"/>
  <c r="AU127" i="1"/>
  <c r="AS127" i="1"/>
  <c r="AF127" i="1"/>
  <c r="AH127" i="1"/>
  <c r="Z127" i="1"/>
  <c r="AV127" i="1"/>
  <c r="AX127" i="1"/>
  <c r="AW560" i="1"/>
  <c r="AW15" i="1"/>
  <c r="AM15" i="1"/>
  <c r="BT14" i="1"/>
  <c r="BS14" i="1" s="1"/>
  <c r="A14" i="1" s="1"/>
  <c r="AH15" i="1"/>
  <c r="AV15" i="1"/>
  <c r="AB15" i="1"/>
  <c r="Z15" i="1"/>
  <c r="AI15" i="1"/>
  <c r="AX15" i="1"/>
  <c r="AU15" i="1"/>
  <c r="AF15" i="1"/>
  <c r="AS15" i="1"/>
  <c r="AW111" i="1"/>
  <c r="AW210" i="1"/>
  <c r="AW305" i="1"/>
  <c r="AW405" i="1"/>
  <c r="AW499" i="1"/>
  <c r="AW598" i="1"/>
  <c r="AW694" i="1"/>
  <c r="AW790" i="1"/>
  <c r="AW559" i="1"/>
  <c r="AW356" i="1"/>
  <c r="AW596" i="1"/>
  <c r="AW304" i="1"/>
  <c r="AW44" i="1"/>
  <c r="AW158" i="1"/>
  <c r="Z158" i="1"/>
  <c r="AH158" i="1"/>
  <c r="AI158" i="1"/>
  <c r="AS158" i="1"/>
  <c r="AV158" i="1"/>
  <c r="AU158" i="1"/>
  <c r="AM158" i="1"/>
  <c r="AB158" i="1"/>
  <c r="BT157" i="1"/>
  <c r="BS157" i="1" s="1"/>
  <c r="A157" i="1" s="1"/>
  <c r="AF158" i="1"/>
  <c r="AX158" i="1"/>
  <c r="AW267" i="1"/>
  <c r="AB267" i="1"/>
  <c r="AS267" i="1"/>
  <c r="AU267" i="1"/>
  <c r="AV267" i="1"/>
  <c r="AF267" i="1"/>
  <c r="BT266" i="1"/>
  <c r="BS266" i="1" s="1"/>
  <c r="A266" i="1" s="1"/>
  <c r="AM267" i="1"/>
  <c r="AX267" i="1"/>
  <c r="AH267" i="1"/>
  <c r="Z267" i="1"/>
  <c r="AI267" i="1"/>
  <c r="AW371" i="1"/>
  <c r="AB371" i="1"/>
  <c r="AS371" i="1"/>
  <c r="AU371" i="1"/>
  <c r="AV371" i="1"/>
  <c r="AF371" i="1"/>
  <c r="BT370" i="1"/>
  <c r="BS370" i="1" s="1"/>
  <c r="A370" i="1" s="1"/>
  <c r="Z371" i="1"/>
  <c r="AM371" i="1"/>
  <c r="AX371" i="1"/>
  <c r="AI371" i="1"/>
  <c r="AH371" i="1"/>
  <c r="AW461" i="1"/>
  <c r="AH461" i="1"/>
  <c r="AS461" i="1"/>
  <c r="AU461" i="1"/>
  <c r="AV461" i="1"/>
  <c r="AB461" i="1"/>
  <c r="BT460" i="1"/>
  <c r="BS460" i="1" s="1"/>
  <c r="A460" i="1" s="1"/>
  <c r="AF461" i="1"/>
  <c r="AX461" i="1"/>
  <c r="Z461" i="1"/>
  <c r="AM461" i="1"/>
  <c r="AI461" i="1"/>
  <c r="AW565" i="1"/>
  <c r="AB565" i="1"/>
  <c r="BT564" i="1"/>
  <c r="BS564" i="1" s="1"/>
  <c r="A564" i="1" s="1"/>
  <c r="AF565" i="1"/>
  <c r="AI565" i="1"/>
  <c r="AX565" i="1"/>
  <c r="AH565" i="1"/>
  <c r="AU565" i="1"/>
  <c r="Z565" i="1"/>
  <c r="AS565" i="1"/>
  <c r="AM565" i="1"/>
  <c r="AV565" i="1"/>
  <c r="AW661" i="1"/>
  <c r="AB661" i="1"/>
  <c r="BT660" i="1"/>
  <c r="BS660" i="1" s="1"/>
  <c r="A660" i="1" s="1"/>
  <c r="AF661" i="1"/>
  <c r="AI661" i="1"/>
  <c r="AX661" i="1"/>
  <c r="AH661" i="1"/>
  <c r="AU661" i="1"/>
  <c r="Z661" i="1"/>
  <c r="AS661" i="1"/>
  <c r="AM661" i="1"/>
  <c r="AV661" i="1"/>
  <c r="AW651" i="1"/>
  <c r="AF651" i="1"/>
  <c r="BT650" i="1"/>
  <c r="BS650" i="1" s="1"/>
  <c r="A650" i="1" s="1"/>
  <c r="AM651" i="1"/>
  <c r="AH651" i="1"/>
  <c r="AX651" i="1"/>
  <c r="AB651" i="1"/>
  <c r="AU651" i="1"/>
  <c r="Z651" i="1"/>
  <c r="AS651" i="1"/>
  <c r="AV651" i="1"/>
  <c r="AI651" i="1"/>
  <c r="AW239" i="1"/>
  <c r="AM239" i="1"/>
  <c r="AS239" i="1"/>
  <c r="AU239" i="1"/>
  <c r="AV239" i="1"/>
  <c r="AB239" i="1"/>
  <c r="BT238" i="1"/>
  <c r="BS238" i="1" s="1"/>
  <c r="A238" i="1" s="1"/>
  <c r="AF239" i="1"/>
  <c r="AX239" i="1"/>
  <c r="AH239" i="1"/>
  <c r="AI239" i="1"/>
  <c r="Z239" i="1"/>
  <c r="AW716" i="1"/>
  <c r="AF716" i="1"/>
  <c r="BT715" i="1"/>
  <c r="BS715" i="1" s="1"/>
  <c r="A715" i="1" s="1"/>
  <c r="Z716" i="1"/>
  <c r="AM716" i="1"/>
  <c r="AU716" i="1"/>
  <c r="AB716" i="1"/>
  <c r="AX716" i="1"/>
  <c r="AV716" i="1"/>
  <c r="AI716" i="1"/>
  <c r="AH716" i="1"/>
  <c r="AS716" i="1"/>
  <c r="AW48" i="1"/>
  <c r="Z48" i="1"/>
  <c r="AH48" i="1"/>
  <c r="AB48" i="1"/>
  <c r="AS48" i="1"/>
  <c r="AV48" i="1"/>
  <c r="AU48" i="1"/>
  <c r="AM48" i="1"/>
  <c r="AF48" i="1"/>
  <c r="BT47" i="1"/>
  <c r="BS47" i="1" s="1"/>
  <c r="A47" i="1" s="1"/>
  <c r="AX48" i="1"/>
  <c r="AI48" i="1"/>
  <c r="AW57" i="1"/>
  <c r="AF57" i="1"/>
  <c r="BT56" i="1"/>
  <c r="BS56" i="1" s="1"/>
  <c r="A56" i="1" s="1"/>
  <c r="AB57" i="1"/>
  <c r="AI57" i="1"/>
  <c r="AM57" i="1"/>
  <c r="AU57" i="1"/>
  <c r="Z57" i="1"/>
  <c r="AS57" i="1"/>
  <c r="AV57" i="1"/>
  <c r="AX57" i="1"/>
  <c r="AH57" i="1"/>
  <c r="AW146" i="1"/>
  <c r="Z146" i="1"/>
  <c r="AI146" i="1"/>
  <c r="AB146" i="1"/>
  <c r="AS146" i="1"/>
  <c r="AV146" i="1"/>
  <c r="AU146" i="1"/>
  <c r="AM146" i="1"/>
  <c r="AF146" i="1"/>
  <c r="BT145" i="1"/>
  <c r="BS145" i="1" s="1"/>
  <c r="A145" i="1" s="1"/>
  <c r="AH146" i="1"/>
  <c r="AX146" i="1"/>
  <c r="AW245" i="1"/>
  <c r="AH245" i="1"/>
  <c r="AS245" i="1"/>
  <c r="AU245" i="1"/>
  <c r="AV245" i="1"/>
  <c r="AB245" i="1"/>
  <c r="BT244" i="1"/>
  <c r="BS244" i="1" s="1"/>
  <c r="A244" i="1" s="1"/>
  <c r="AF245" i="1"/>
  <c r="AX245" i="1"/>
  <c r="Z245" i="1"/>
  <c r="AM245" i="1"/>
  <c r="AI245" i="1"/>
  <c r="AW341" i="1"/>
  <c r="AH341" i="1"/>
  <c r="AS341" i="1"/>
  <c r="AU341" i="1"/>
  <c r="AV341" i="1"/>
  <c r="AB341" i="1"/>
  <c r="BT340" i="1"/>
  <c r="BS340" i="1" s="1"/>
  <c r="A340" i="1" s="1"/>
  <c r="Z341" i="1"/>
  <c r="AF341" i="1"/>
  <c r="AX341" i="1"/>
  <c r="AM341" i="1"/>
  <c r="AI341" i="1"/>
  <c r="AW430" i="1"/>
  <c r="AB430" i="1"/>
  <c r="BT429" i="1"/>
  <c r="BS429" i="1" s="1"/>
  <c r="A429" i="1" s="1"/>
  <c r="AF430" i="1"/>
  <c r="AM430" i="1"/>
  <c r="AX430" i="1"/>
  <c r="AI430" i="1"/>
  <c r="AV430" i="1"/>
  <c r="Z430" i="1"/>
  <c r="AH430" i="1"/>
  <c r="AU430" i="1"/>
  <c r="AS430" i="1"/>
  <c r="AW529" i="1"/>
  <c r="AH529" i="1"/>
  <c r="AI529" i="1"/>
  <c r="AX529" i="1"/>
  <c r="AM529" i="1"/>
  <c r="BT528" i="1"/>
  <c r="BS528" i="1" s="1"/>
  <c r="A528" i="1" s="1"/>
  <c r="AV529" i="1"/>
  <c r="AF529" i="1"/>
  <c r="AB529" i="1"/>
  <c r="AS529" i="1"/>
  <c r="AU529" i="1"/>
  <c r="Z529" i="1"/>
  <c r="AW626" i="1"/>
  <c r="AB626" i="1"/>
  <c r="BT625" i="1"/>
  <c r="BS625" i="1" s="1"/>
  <c r="A625" i="1" s="1"/>
  <c r="AF626" i="1"/>
  <c r="AM626" i="1"/>
  <c r="AX626" i="1"/>
  <c r="AH626" i="1"/>
  <c r="AV626" i="1"/>
  <c r="Z626" i="1"/>
  <c r="AS626" i="1"/>
  <c r="AU626" i="1"/>
  <c r="AI626" i="1"/>
  <c r="AW37" i="1"/>
  <c r="AF37" i="1"/>
  <c r="BT36" i="1"/>
  <c r="BS36" i="1" s="1"/>
  <c r="A36" i="1" s="1"/>
  <c r="AB37" i="1"/>
  <c r="AS37" i="1"/>
  <c r="AM37" i="1"/>
  <c r="AV37" i="1"/>
  <c r="Z37" i="1"/>
  <c r="AU37" i="1"/>
  <c r="AH37" i="1"/>
  <c r="AX37" i="1"/>
  <c r="AI37" i="1"/>
  <c r="AW85" i="1"/>
  <c r="AB85" i="1"/>
  <c r="BT84" i="1"/>
  <c r="BS84" i="1" s="1"/>
  <c r="A84" i="1" s="1"/>
  <c r="AH85" i="1"/>
  <c r="AF85" i="1"/>
  <c r="AX85" i="1"/>
  <c r="AV85" i="1"/>
  <c r="AM85" i="1"/>
  <c r="AU85" i="1"/>
  <c r="AI85" i="1"/>
  <c r="Z85" i="1"/>
  <c r="AS85" i="1"/>
  <c r="AW134" i="1"/>
  <c r="Z134" i="1"/>
  <c r="AH134" i="1"/>
  <c r="AB134" i="1"/>
  <c r="AS134" i="1"/>
  <c r="AV134" i="1"/>
  <c r="AU134" i="1"/>
  <c r="AM134" i="1"/>
  <c r="AF134" i="1"/>
  <c r="BT133" i="1"/>
  <c r="BS133" i="1" s="1"/>
  <c r="A133" i="1" s="1"/>
  <c r="AX134" i="1"/>
  <c r="AI134" i="1"/>
  <c r="AW173" i="1"/>
  <c r="AH205" i="1"/>
  <c r="AS205" i="1"/>
  <c r="AU205" i="1"/>
  <c r="AV205" i="1"/>
  <c r="AF205" i="1"/>
  <c r="BT204" i="1"/>
  <c r="BS204" i="1" s="1"/>
  <c r="A204" i="1" s="1"/>
  <c r="AB205" i="1"/>
  <c r="AX205" i="1"/>
  <c r="Z205" i="1"/>
  <c r="AM205" i="1"/>
  <c r="AI205" i="1"/>
  <c r="AW242" i="1"/>
  <c r="AW271" i="1"/>
  <c r="AB298" i="1"/>
  <c r="AM298" i="1"/>
  <c r="AX298" i="1"/>
  <c r="AI298" i="1"/>
  <c r="BT297" i="1"/>
  <c r="BS297" i="1" s="1"/>
  <c r="A297" i="1" s="1"/>
  <c r="AU298" i="1"/>
  <c r="AF298" i="1"/>
  <c r="Z298" i="1"/>
  <c r="AV298" i="1"/>
  <c r="AS298" i="1"/>
  <c r="AH298" i="1"/>
  <c r="AW339" i="1"/>
  <c r="AW369" i="1"/>
  <c r="AB398" i="1"/>
  <c r="BT397" i="1"/>
  <c r="BS397" i="1" s="1"/>
  <c r="A397" i="1" s="1"/>
  <c r="AF398" i="1"/>
  <c r="AM398" i="1"/>
  <c r="AX398" i="1"/>
  <c r="AI398" i="1"/>
  <c r="AV398" i="1"/>
  <c r="Z398" i="1"/>
  <c r="AH398" i="1"/>
  <c r="AU398" i="1"/>
  <c r="AS398" i="1"/>
  <c r="AW435" i="1"/>
  <c r="AW467" i="1"/>
  <c r="AI496" i="1"/>
  <c r="AM496" i="1"/>
  <c r="AX496" i="1"/>
  <c r="AF496" i="1"/>
  <c r="AS496" i="1"/>
  <c r="Z496" i="1"/>
  <c r="AV496" i="1"/>
  <c r="AB496" i="1"/>
  <c r="AU496" i="1"/>
  <c r="BT495" i="1"/>
  <c r="BS495" i="1" s="1"/>
  <c r="A495" i="1" s="1"/>
  <c r="AH496" i="1"/>
  <c r="AW531" i="1"/>
  <c r="AW563" i="1"/>
  <c r="AB593" i="1"/>
  <c r="BT592" i="1"/>
  <c r="BS592" i="1" s="1"/>
  <c r="A592" i="1" s="1"/>
  <c r="AH593" i="1"/>
  <c r="AI593" i="1"/>
  <c r="AX593" i="1"/>
  <c r="AF593" i="1"/>
  <c r="AU593" i="1"/>
  <c r="Z593" i="1"/>
  <c r="AS593" i="1"/>
  <c r="AV593" i="1"/>
  <c r="AM593" i="1"/>
  <c r="AW629" i="1"/>
  <c r="AW659" i="1"/>
  <c r="AW726" i="1"/>
  <c r="AW755" i="1"/>
  <c r="AB786" i="1"/>
  <c r="BT785" i="1"/>
  <c r="BS785" i="1" s="1"/>
  <c r="A785" i="1" s="1"/>
  <c r="Z786" i="1"/>
  <c r="AM786" i="1"/>
  <c r="AU786" i="1"/>
  <c r="AI786" i="1"/>
  <c r="AX786" i="1"/>
  <c r="AV786" i="1"/>
  <c r="AS786" i="1"/>
  <c r="AH786" i="1"/>
  <c r="AF786" i="1"/>
  <c r="AW783" i="1"/>
  <c r="AW623" i="1"/>
  <c r="AF338" i="1"/>
  <c r="AM338" i="1"/>
  <c r="AX338" i="1"/>
  <c r="AI338" i="1"/>
  <c r="BT337" i="1"/>
  <c r="BS337" i="1" s="1"/>
  <c r="A337" i="1" s="1"/>
  <c r="AU338" i="1"/>
  <c r="AH338" i="1"/>
  <c r="Z338" i="1"/>
  <c r="AV338" i="1"/>
  <c r="AS338" i="1"/>
  <c r="AB338" i="1"/>
  <c r="AW395" i="1"/>
  <c r="AW211" i="1"/>
  <c r="AF400" i="1"/>
  <c r="BT399" i="1"/>
  <c r="BS399" i="1" s="1"/>
  <c r="A399" i="1" s="1"/>
  <c r="AI400" i="1"/>
  <c r="AM400" i="1"/>
  <c r="AX400" i="1"/>
  <c r="AB400" i="1"/>
  <c r="AV400" i="1"/>
  <c r="Z400" i="1"/>
  <c r="AH400" i="1"/>
  <c r="AU400" i="1"/>
  <c r="AS400" i="1"/>
  <c r="AW798" i="1"/>
  <c r="AW720" i="1"/>
  <c r="AW636" i="1"/>
  <c r="AW548" i="1"/>
  <c r="AW404" i="1"/>
  <c r="Z232" i="1"/>
  <c r="AH232" i="1"/>
  <c r="AB232" i="1"/>
  <c r="AS232" i="1"/>
  <c r="AV232" i="1"/>
  <c r="AU232" i="1"/>
  <c r="AM232" i="1"/>
  <c r="AF232" i="1"/>
  <c r="BT231" i="1"/>
  <c r="BS231" i="1" s="1"/>
  <c r="A231" i="1" s="1"/>
  <c r="AI232" i="1"/>
  <c r="AX232" i="1"/>
  <c r="AW444" i="1"/>
  <c r="AW188" i="1"/>
  <c r="Z100" i="1"/>
  <c r="AH100" i="1"/>
  <c r="AB100" i="1"/>
  <c r="AS100" i="1"/>
  <c r="AV100" i="1"/>
  <c r="AU100" i="1"/>
  <c r="AM100" i="1"/>
  <c r="AF100" i="1"/>
  <c r="BT99" i="1"/>
  <c r="BS99" i="1" s="1"/>
  <c r="A99" i="1" s="1"/>
  <c r="AX100" i="1"/>
  <c r="AI100" i="1"/>
  <c r="AW155" i="1"/>
  <c r="AF784" i="1"/>
  <c r="BT783" i="1"/>
  <c r="BS783" i="1" s="1"/>
  <c r="A783" i="1" s="1"/>
  <c r="Z784" i="1"/>
  <c r="AM784" i="1"/>
  <c r="AU784" i="1"/>
  <c r="AB784" i="1"/>
  <c r="AX784" i="1"/>
  <c r="AV784" i="1"/>
  <c r="AI784" i="1"/>
  <c r="AS784" i="1"/>
  <c r="AH784" i="1"/>
  <c r="AW784" i="1"/>
  <c r="AF740" i="1"/>
  <c r="BT739" i="1"/>
  <c r="BS739" i="1" s="1"/>
  <c r="A739" i="1" s="1"/>
  <c r="Z740" i="1"/>
  <c r="AM740" i="1"/>
  <c r="AU740" i="1"/>
  <c r="AW740" i="1"/>
  <c r="AB740" i="1"/>
  <c r="AX740" i="1"/>
  <c r="AV740" i="1"/>
  <c r="AI740" i="1"/>
  <c r="AH740" i="1"/>
  <c r="AS740" i="1"/>
  <c r="AB738" i="1"/>
  <c r="BT737" i="1"/>
  <c r="BS737" i="1" s="1"/>
  <c r="A737" i="1" s="1"/>
  <c r="AW738" i="1"/>
  <c r="Z738" i="1"/>
  <c r="AM738" i="1"/>
  <c r="AU738" i="1"/>
  <c r="AI738" i="1"/>
  <c r="AX738" i="1"/>
  <c r="AV738" i="1"/>
  <c r="AS738" i="1"/>
  <c r="AF738" i="1"/>
  <c r="AH738" i="1"/>
  <c r="AF678" i="1"/>
  <c r="BT677" i="1"/>
  <c r="BS677" i="1" s="1"/>
  <c r="A677" i="1" s="1"/>
  <c r="Z678" i="1"/>
  <c r="AM678" i="1"/>
  <c r="AU678" i="1"/>
  <c r="AB678" i="1"/>
  <c r="AX678" i="1"/>
  <c r="AV678" i="1"/>
  <c r="AW678" i="1"/>
  <c r="AS678" i="1"/>
  <c r="AH678" i="1"/>
  <c r="AI678" i="1"/>
  <c r="AF660" i="1"/>
  <c r="BT659" i="1"/>
  <c r="BS659" i="1" s="1"/>
  <c r="A659" i="1" s="1"/>
  <c r="Z660" i="1"/>
  <c r="AM660" i="1"/>
  <c r="AV660" i="1"/>
  <c r="AB660" i="1"/>
  <c r="AX660" i="1"/>
  <c r="AU660" i="1"/>
  <c r="AI660" i="1"/>
  <c r="AH660" i="1"/>
  <c r="AW660" i="1"/>
  <c r="AS660" i="1"/>
  <c r="AW151" i="1"/>
  <c r="AW428" i="1"/>
  <c r="AF428" i="1"/>
  <c r="BT427" i="1"/>
  <c r="BS427" i="1" s="1"/>
  <c r="A427" i="1" s="1"/>
  <c r="AI428" i="1"/>
  <c r="AM428" i="1"/>
  <c r="AX428" i="1"/>
  <c r="AB428" i="1"/>
  <c r="AV428" i="1"/>
  <c r="Z428" i="1"/>
  <c r="AH428" i="1"/>
  <c r="AU428" i="1"/>
  <c r="AS428" i="1"/>
  <c r="AW62" i="1"/>
  <c r="Z62" i="1"/>
  <c r="AH62" i="1"/>
  <c r="AI62" i="1"/>
  <c r="AS62" i="1"/>
  <c r="AV62" i="1"/>
  <c r="AU62" i="1"/>
  <c r="AM62" i="1"/>
  <c r="AB62" i="1"/>
  <c r="BT61" i="1"/>
  <c r="BS61" i="1" s="1"/>
  <c r="A61" i="1" s="1"/>
  <c r="AX62" i="1"/>
  <c r="AF62" i="1"/>
  <c r="AW67" i="1"/>
  <c r="AW258" i="1"/>
  <c r="AW453" i="1"/>
  <c r="AW646" i="1"/>
  <c r="AW699" i="1"/>
  <c r="AW768" i="1"/>
  <c r="AW28" i="1"/>
  <c r="Z28" i="1"/>
  <c r="AH28" i="1"/>
  <c r="AB28" i="1"/>
  <c r="AS28" i="1"/>
  <c r="AV28" i="1"/>
  <c r="AU28" i="1"/>
  <c r="AM28" i="1"/>
  <c r="AF28" i="1"/>
  <c r="BT27" i="1"/>
  <c r="BS27" i="1" s="1"/>
  <c r="A27" i="1" s="1"/>
  <c r="AX28" i="1"/>
  <c r="AI28" i="1"/>
  <c r="AW223" i="1"/>
  <c r="AM223" i="1"/>
  <c r="AS223" i="1"/>
  <c r="AU223" i="1"/>
  <c r="AV223" i="1"/>
  <c r="AB223" i="1"/>
  <c r="BT222" i="1"/>
  <c r="BS222" i="1" s="1"/>
  <c r="A222" i="1" s="1"/>
  <c r="AF223" i="1"/>
  <c r="AX223" i="1"/>
  <c r="AH223" i="1"/>
  <c r="Z223" i="1"/>
  <c r="AI223" i="1"/>
  <c r="AW412" i="1"/>
  <c r="AF412" i="1"/>
  <c r="BT411" i="1"/>
  <c r="BS411" i="1" s="1"/>
  <c r="A411" i="1" s="1"/>
  <c r="AI412" i="1"/>
  <c r="AM412" i="1"/>
  <c r="AX412" i="1"/>
  <c r="AB412" i="1"/>
  <c r="AV412" i="1"/>
  <c r="Z412" i="1"/>
  <c r="AH412" i="1"/>
  <c r="AU412" i="1"/>
  <c r="AS412" i="1"/>
  <c r="AW613" i="1"/>
  <c r="AB613" i="1"/>
  <c r="BT612" i="1"/>
  <c r="BS612" i="1" s="1"/>
  <c r="A612" i="1" s="1"/>
  <c r="AF613" i="1"/>
  <c r="AI613" i="1"/>
  <c r="AX613" i="1"/>
  <c r="AH613" i="1"/>
  <c r="AU613" i="1"/>
  <c r="Z613" i="1"/>
  <c r="AS613" i="1"/>
  <c r="AM613" i="1"/>
  <c r="AV613" i="1"/>
  <c r="AW212" i="1"/>
  <c r="Z212" i="1"/>
  <c r="AH212" i="1"/>
  <c r="AB212" i="1"/>
  <c r="AS212" i="1"/>
  <c r="AV212" i="1"/>
  <c r="AU212" i="1"/>
  <c r="AM212" i="1"/>
  <c r="AF212" i="1"/>
  <c r="BT211" i="1"/>
  <c r="BS211" i="1" s="1"/>
  <c r="A211" i="1" s="1"/>
  <c r="AX212" i="1"/>
  <c r="AI212" i="1"/>
  <c r="AW83" i="1"/>
  <c r="AF83" i="1"/>
  <c r="BT82" i="1"/>
  <c r="BS82" i="1" s="1"/>
  <c r="A82" i="1" s="1"/>
  <c r="AB83" i="1"/>
  <c r="Z83" i="1"/>
  <c r="AS83" i="1"/>
  <c r="AV83" i="1"/>
  <c r="AI83" i="1"/>
  <c r="AM83" i="1"/>
  <c r="AX83" i="1"/>
  <c r="AU83" i="1"/>
  <c r="AH83" i="1"/>
  <c r="AW197" i="1"/>
  <c r="AH197" i="1"/>
  <c r="AS197" i="1"/>
  <c r="AU197" i="1"/>
  <c r="AV197" i="1"/>
  <c r="AB197" i="1"/>
  <c r="BT196" i="1"/>
  <c r="BS196" i="1" s="1"/>
  <c r="A196" i="1" s="1"/>
  <c r="AF197" i="1"/>
  <c r="AX197" i="1"/>
  <c r="Z197" i="1"/>
  <c r="AM197" i="1"/>
  <c r="AI197" i="1"/>
  <c r="AW389" i="1"/>
  <c r="AH389" i="1"/>
  <c r="AS389" i="1"/>
  <c r="AU389" i="1"/>
  <c r="AV389" i="1"/>
  <c r="AB389" i="1"/>
  <c r="BT388" i="1"/>
  <c r="BS388" i="1" s="1"/>
  <c r="A388" i="1" s="1"/>
  <c r="Z389" i="1"/>
  <c r="AF389" i="1"/>
  <c r="AX389" i="1"/>
  <c r="AM389" i="1"/>
  <c r="AI389" i="1"/>
  <c r="AW578" i="1"/>
  <c r="AF578" i="1"/>
  <c r="AM578" i="1"/>
  <c r="AX578" i="1"/>
  <c r="AB578" i="1"/>
  <c r="AS578" i="1"/>
  <c r="Z578" i="1"/>
  <c r="AV578" i="1"/>
  <c r="AH578" i="1"/>
  <c r="BT577" i="1"/>
  <c r="BS577" i="1" s="1"/>
  <c r="A577" i="1" s="1"/>
  <c r="AU578" i="1"/>
  <c r="AI578" i="1"/>
  <c r="AW61" i="1"/>
  <c r="AB61" i="1"/>
  <c r="BT60" i="1"/>
  <c r="BS60" i="1" s="1"/>
  <c r="A60" i="1" s="1"/>
  <c r="AH61" i="1"/>
  <c r="AF61" i="1"/>
  <c r="AX61" i="1"/>
  <c r="AV61" i="1"/>
  <c r="AM61" i="1"/>
  <c r="AU61" i="1"/>
  <c r="AI61" i="1"/>
  <c r="Z61" i="1"/>
  <c r="AS61" i="1"/>
  <c r="AW157" i="1"/>
  <c r="AF157" i="1"/>
  <c r="BT156" i="1"/>
  <c r="BS156" i="1" s="1"/>
  <c r="A156" i="1" s="1"/>
  <c r="AH157" i="1"/>
  <c r="AB157" i="1"/>
  <c r="AX157" i="1"/>
  <c r="AI157" i="1"/>
  <c r="AS157" i="1"/>
  <c r="AM157" i="1"/>
  <c r="AU157" i="1"/>
  <c r="Z157" i="1"/>
  <c r="AV157" i="1"/>
  <c r="AW222" i="1"/>
  <c r="AW289" i="1"/>
  <c r="AW349" i="1"/>
  <c r="AH349" i="1"/>
  <c r="AS349" i="1"/>
  <c r="AU349" i="1"/>
  <c r="AV349" i="1"/>
  <c r="AF349" i="1"/>
  <c r="BT348" i="1"/>
  <c r="BS348" i="1" s="1"/>
  <c r="A348" i="1" s="1"/>
  <c r="Z349" i="1"/>
  <c r="AB349" i="1"/>
  <c r="AX349" i="1"/>
  <c r="AM349" i="1"/>
  <c r="AI349" i="1"/>
  <c r="AW417" i="1"/>
  <c r="AW485" i="1"/>
  <c r="AW545" i="1"/>
  <c r="AH545" i="1"/>
  <c r="BT544" i="1"/>
  <c r="BS544" i="1" s="1"/>
  <c r="A544" i="1" s="1"/>
  <c r="AB545" i="1"/>
  <c r="AI545" i="1"/>
  <c r="AX545" i="1"/>
  <c r="AF545" i="1"/>
  <c r="AU545" i="1"/>
  <c r="Z545" i="1"/>
  <c r="AS545" i="1"/>
  <c r="AV545" i="1"/>
  <c r="AM545" i="1"/>
  <c r="AW611" i="1"/>
  <c r="AW677" i="1"/>
  <c r="AW803" i="1"/>
  <c r="AW634" i="1"/>
  <c r="AW331" i="1"/>
  <c r="AB331" i="1"/>
  <c r="AS331" i="1"/>
  <c r="AU331" i="1"/>
  <c r="AV331" i="1"/>
  <c r="AF331" i="1"/>
  <c r="BT330" i="1"/>
  <c r="BS330" i="1" s="1"/>
  <c r="A330" i="1" s="1"/>
  <c r="AM331" i="1"/>
  <c r="AX331" i="1"/>
  <c r="AH331" i="1"/>
  <c r="Z331" i="1"/>
  <c r="AI331" i="1"/>
  <c r="AW228" i="1"/>
  <c r="AW676" i="1"/>
  <c r="AW504" i="1"/>
  <c r="AW148" i="1"/>
  <c r="AW91" i="1"/>
  <c r="AF91" i="1"/>
  <c r="BT90" i="1"/>
  <c r="BS90" i="1" s="1"/>
  <c r="A90" i="1" s="1"/>
  <c r="AB91" i="1"/>
  <c r="Z91" i="1"/>
  <c r="AS91" i="1"/>
  <c r="AV91" i="1"/>
  <c r="AU91" i="1"/>
  <c r="AM91" i="1"/>
  <c r="AX91" i="1"/>
  <c r="AI91" i="1"/>
  <c r="AH91" i="1"/>
  <c r="AF644" i="1"/>
  <c r="BT643" i="1"/>
  <c r="BS643" i="1" s="1"/>
  <c r="A643" i="1" s="1"/>
  <c r="AI644" i="1"/>
  <c r="AM644" i="1"/>
  <c r="AX644" i="1"/>
  <c r="AH644" i="1"/>
  <c r="AV644" i="1"/>
  <c r="Z644" i="1"/>
  <c r="AW644" i="1"/>
  <c r="AS644" i="1"/>
  <c r="AU644" i="1"/>
  <c r="AB644" i="1"/>
  <c r="AH642" i="1"/>
  <c r="BT641" i="1"/>
  <c r="BS641" i="1" s="1"/>
  <c r="A641" i="1" s="1"/>
  <c r="AF642" i="1"/>
  <c r="AM642" i="1"/>
  <c r="AX642" i="1"/>
  <c r="AB642" i="1"/>
  <c r="AV642" i="1"/>
  <c r="Z642" i="1"/>
  <c r="AW642" i="1"/>
  <c r="AS642" i="1"/>
  <c r="AU642" i="1"/>
  <c r="AI642" i="1"/>
  <c r="AW638" i="1"/>
  <c r="AW275" i="1"/>
  <c r="AB275" i="1"/>
  <c r="AS275" i="1"/>
  <c r="AU275" i="1"/>
  <c r="AV275" i="1"/>
  <c r="AF275" i="1"/>
  <c r="BT274" i="1"/>
  <c r="BS274" i="1" s="1"/>
  <c r="A274" i="1" s="1"/>
  <c r="AM275" i="1"/>
  <c r="AX275" i="1"/>
  <c r="AH275" i="1"/>
  <c r="Z275" i="1"/>
  <c r="AI275" i="1"/>
  <c r="AW187" i="1"/>
  <c r="AW192" i="1"/>
  <c r="Z192" i="1"/>
  <c r="AH192" i="1"/>
  <c r="AB192" i="1"/>
  <c r="AS192" i="1"/>
  <c r="AV192" i="1"/>
  <c r="AU192" i="1"/>
  <c r="AM192" i="1"/>
  <c r="AF192" i="1"/>
  <c r="BT191" i="1"/>
  <c r="BS191" i="1" s="1"/>
  <c r="A191" i="1" s="1"/>
  <c r="AI192" i="1"/>
  <c r="AX192" i="1"/>
  <c r="AW385" i="1"/>
  <c r="AB385" i="1"/>
  <c r="AS385" i="1"/>
  <c r="AU385" i="1"/>
  <c r="AV385" i="1"/>
  <c r="AF385" i="1"/>
  <c r="BT384" i="1"/>
  <c r="BS384" i="1" s="1"/>
  <c r="A384" i="1" s="1"/>
  <c r="Z385" i="1"/>
  <c r="AH385" i="1"/>
  <c r="AX385" i="1"/>
  <c r="AM385" i="1"/>
  <c r="AI385" i="1"/>
  <c r="AW579" i="1"/>
  <c r="AF579" i="1"/>
  <c r="BT578" i="1"/>
  <c r="BS578" i="1" s="1"/>
  <c r="A578" i="1" s="1"/>
  <c r="AM579" i="1"/>
  <c r="AH579" i="1"/>
  <c r="AX579" i="1"/>
  <c r="AB579" i="1"/>
  <c r="AU579" i="1"/>
  <c r="Z579" i="1"/>
  <c r="AS579" i="1"/>
  <c r="AV579" i="1"/>
  <c r="AI579" i="1"/>
  <c r="AW39" i="1"/>
  <c r="AB39" i="1"/>
  <c r="BT38" i="1"/>
  <c r="BS38" i="1" s="1"/>
  <c r="A38" i="1" s="1"/>
  <c r="AM39" i="1"/>
  <c r="AI39" i="1"/>
  <c r="AU39" i="1"/>
  <c r="AS39" i="1"/>
  <c r="AF39" i="1"/>
  <c r="AH39" i="1"/>
  <c r="Z39" i="1"/>
  <c r="AV39" i="1"/>
  <c r="AX39" i="1"/>
  <c r="AW460" i="1"/>
  <c r="AW136" i="1"/>
  <c r="Z136" i="1"/>
  <c r="AH136" i="1"/>
  <c r="AB136" i="1"/>
  <c r="AS136" i="1"/>
  <c r="AV136" i="1"/>
  <c r="AU136" i="1"/>
  <c r="AM136" i="1"/>
  <c r="AF136" i="1"/>
  <c r="BT135" i="1"/>
  <c r="BS135" i="1" s="1"/>
  <c r="A135" i="1" s="1"/>
  <c r="AX136" i="1"/>
  <c r="AI136" i="1"/>
  <c r="AW350" i="1"/>
  <c r="AW552" i="1"/>
  <c r="AW744" i="1"/>
  <c r="AW319" i="1"/>
  <c r="AW280" i="1"/>
  <c r="AW137" i="1"/>
  <c r="AW327" i="1"/>
  <c r="AW516" i="1"/>
  <c r="AW30" i="1"/>
  <c r="AW129" i="1"/>
  <c r="AW205" i="1"/>
  <c r="AW266" i="1"/>
  <c r="Z266" i="1"/>
  <c r="AI266" i="1"/>
  <c r="AF266" i="1"/>
  <c r="AS266" i="1"/>
  <c r="AV266" i="1"/>
  <c r="AU266" i="1"/>
  <c r="AM266" i="1"/>
  <c r="AH266" i="1"/>
  <c r="BT265" i="1"/>
  <c r="BS265" i="1" s="1"/>
  <c r="A265" i="1" s="1"/>
  <c r="AB266" i="1"/>
  <c r="AX266" i="1"/>
  <c r="AW330" i="1"/>
  <c r="AW398" i="1"/>
  <c r="AW458" i="1"/>
  <c r="AB458" i="1"/>
  <c r="BT457" i="1"/>
  <c r="BS457" i="1" s="1"/>
  <c r="A457" i="1" s="1"/>
  <c r="AF458" i="1"/>
  <c r="AM458" i="1"/>
  <c r="AX458" i="1"/>
  <c r="AH458" i="1"/>
  <c r="AV458" i="1"/>
  <c r="Z458" i="1"/>
  <c r="AI458" i="1"/>
  <c r="AU458" i="1"/>
  <c r="AS458" i="1"/>
  <c r="AW525" i="1"/>
  <c r="AW593" i="1"/>
  <c r="AW653" i="1"/>
  <c r="AB653" i="1"/>
  <c r="BT652" i="1"/>
  <c r="BS652" i="1" s="1"/>
  <c r="A652" i="1" s="1"/>
  <c r="AF653" i="1"/>
  <c r="AI653" i="1"/>
  <c r="AX653" i="1"/>
  <c r="AH653" i="1"/>
  <c r="AU653" i="1"/>
  <c r="Z653" i="1"/>
  <c r="AS653" i="1"/>
  <c r="AM653" i="1"/>
  <c r="AV653" i="1"/>
  <c r="AW718" i="1"/>
  <c r="AW786" i="1"/>
  <c r="AW655" i="1"/>
  <c r="AM655" i="1"/>
  <c r="BT654" i="1"/>
  <c r="BS654" i="1" s="1"/>
  <c r="A654" i="1" s="1"/>
  <c r="AF655" i="1"/>
  <c r="AH655" i="1"/>
  <c r="AX655" i="1"/>
  <c r="AB655" i="1"/>
  <c r="AU655" i="1"/>
  <c r="Z655" i="1"/>
  <c r="AS655" i="1"/>
  <c r="AI655" i="1"/>
  <c r="AV655" i="1"/>
  <c r="AW427" i="1"/>
  <c r="AW400" i="1"/>
  <c r="AW572" i="1"/>
  <c r="AI572" i="1"/>
  <c r="AM572" i="1"/>
  <c r="AX572" i="1"/>
  <c r="AF572" i="1"/>
  <c r="AS572" i="1"/>
  <c r="Z572" i="1"/>
  <c r="AV572" i="1"/>
  <c r="AB572" i="1"/>
  <c r="AU572" i="1"/>
  <c r="BT571" i="1"/>
  <c r="BS571" i="1" s="1"/>
  <c r="A571" i="1" s="1"/>
  <c r="AH572" i="1"/>
  <c r="AW232" i="1"/>
  <c r="AY232" i="1" s="1"/>
  <c r="AW272" i="1"/>
  <c r="AB251" i="1"/>
  <c r="AS251" i="1"/>
  <c r="AU251" i="1"/>
  <c r="AV251" i="1"/>
  <c r="AF251" i="1"/>
  <c r="BT250" i="1"/>
  <c r="BS250" i="1" s="1"/>
  <c r="A250" i="1" s="1"/>
  <c r="AM251" i="1"/>
  <c r="AX251" i="1"/>
  <c r="AH251" i="1"/>
  <c r="Z251" i="1"/>
  <c r="AI251" i="1"/>
  <c r="BS812" i="1"/>
  <c r="A812" i="1" s="1"/>
  <c r="AI544" i="1"/>
  <c r="AM544" i="1"/>
  <c r="AX544" i="1"/>
  <c r="AF544" i="1"/>
  <c r="AS544" i="1"/>
  <c r="AW544" i="1"/>
  <c r="Z544" i="1"/>
  <c r="AV544" i="1"/>
  <c r="AB544" i="1"/>
  <c r="AU544" i="1"/>
  <c r="BT543" i="1"/>
  <c r="BS543" i="1" s="1"/>
  <c r="A543" i="1" s="1"/>
  <c r="AH544" i="1"/>
  <c r="AW322" i="1"/>
  <c r="AW808" i="1"/>
  <c r="AW96" i="1"/>
  <c r="Z96" i="1"/>
  <c r="AH96" i="1"/>
  <c r="AB96" i="1"/>
  <c r="AS96" i="1"/>
  <c r="AV96" i="1"/>
  <c r="AU96" i="1"/>
  <c r="AM96" i="1"/>
  <c r="AF96" i="1"/>
  <c r="BT95" i="1"/>
  <c r="BS95" i="1" s="1"/>
  <c r="A95" i="1" s="1"/>
  <c r="AX96" i="1"/>
  <c r="AI96" i="1"/>
  <c r="AW483" i="1"/>
  <c r="AB483" i="1"/>
  <c r="AS483" i="1"/>
  <c r="AU483" i="1"/>
  <c r="AV483" i="1"/>
  <c r="AF483" i="1"/>
  <c r="BT482" i="1"/>
  <c r="BS482" i="1" s="1"/>
  <c r="A482" i="1" s="1"/>
  <c r="AM483" i="1"/>
  <c r="AX483" i="1"/>
  <c r="AH483" i="1"/>
  <c r="Z483" i="1"/>
  <c r="AI483" i="1"/>
  <c r="AW17" i="1"/>
  <c r="AW450" i="1"/>
  <c r="AW715" i="1"/>
  <c r="AW45" i="1"/>
  <c r="AW419" i="1"/>
  <c r="AW79" i="1"/>
  <c r="AW234" i="1"/>
  <c r="AW361" i="1"/>
  <c r="AB361" i="1"/>
  <c r="AS361" i="1"/>
  <c r="AU361" i="1"/>
  <c r="AV361" i="1"/>
  <c r="AF361" i="1"/>
  <c r="BT360" i="1"/>
  <c r="BS360" i="1" s="1"/>
  <c r="A360" i="1" s="1"/>
  <c r="Z361" i="1"/>
  <c r="AM361" i="1"/>
  <c r="AX361" i="1"/>
  <c r="AH361" i="1"/>
  <c r="AI361" i="1"/>
  <c r="AW496" i="1"/>
  <c r="AW622" i="1"/>
  <c r="AW338" i="1"/>
  <c r="AW88" i="1"/>
  <c r="AW452" i="1"/>
  <c r="AF452" i="1"/>
  <c r="BT451" i="1"/>
  <c r="BS451" i="1" s="1"/>
  <c r="A451" i="1" s="1"/>
  <c r="AI452" i="1"/>
  <c r="AM452" i="1"/>
  <c r="AX452" i="1"/>
  <c r="AB452" i="1"/>
  <c r="AV452" i="1"/>
  <c r="Z452" i="1"/>
  <c r="AH452" i="1"/>
  <c r="AU452" i="1"/>
  <c r="AS452" i="1"/>
  <c r="AW100" i="1"/>
  <c r="AF482" i="1"/>
  <c r="BT481" i="1"/>
  <c r="BS481" i="1" s="1"/>
  <c r="A481" i="1" s="1"/>
  <c r="AB482" i="1"/>
  <c r="AM482" i="1"/>
  <c r="AX482" i="1"/>
  <c r="AH482" i="1"/>
  <c r="AV482" i="1"/>
  <c r="Z482" i="1"/>
  <c r="AI482" i="1"/>
  <c r="AU482" i="1"/>
  <c r="AS482" i="1"/>
  <c r="AW482" i="1"/>
  <c r="AF364" i="1"/>
  <c r="BT363" i="1"/>
  <c r="BS363" i="1" s="1"/>
  <c r="A363" i="1" s="1"/>
  <c r="AW364" i="1"/>
  <c r="AI364" i="1"/>
  <c r="AM364" i="1"/>
  <c r="AX364" i="1"/>
  <c r="AB364" i="1"/>
  <c r="AV364" i="1"/>
  <c r="Z364" i="1"/>
  <c r="AH364" i="1"/>
  <c r="AU364" i="1"/>
  <c r="AS364" i="1"/>
  <c r="AW474" i="1"/>
  <c r="AW32" i="1"/>
  <c r="Z32" i="1"/>
  <c r="AH32" i="1"/>
  <c r="AB32" i="1"/>
  <c r="AS32" i="1"/>
  <c r="AV32" i="1"/>
  <c r="AU32" i="1"/>
  <c r="AM32" i="1"/>
  <c r="AF32" i="1"/>
  <c r="BT31" i="1"/>
  <c r="BS31" i="1" s="1"/>
  <c r="A31" i="1" s="1"/>
  <c r="AX32" i="1"/>
  <c r="AI32" i="1"/>
  <c r="AW354" i="1"/>
  <c r="AW742" i="1"/>
  <c r="AW312" i="1"/>
  <c r="AW314" i="1"/>
  <c r="AB314" i="1"/>
  <c r="AM314" i="1"/>
  <c r="AX314" i="1"/>
  <c r="AI314" i="1"/>
  <c r="BT313" i="1"/>
  <c r="BS313" i="1" s="1"/>
  <c r="A313" i="1" s="1"/>
  <c r="AU314" i="1"/>
  <c r="AF314" i="1"/>
  <c r="Z314" i="1"/>
  <c r="AV314" i="1"/>
  <c r="AS314" i="1"/>
  <c r="AH314" i="1"/>
  <c r="AW296" i="1"/>
  <c r="AI296" i="1"/>
  <c r="AM296" i="1"/>
  <c r="AX296" i="1"/>
  <c r="AH296" i="1"/>
  <c r="BT295" i="1"/>
  <c r="BS295" i="1" s="1"/>
  <c r="A295" i="1" s="1"/>
  <c r="AU296" i="1"/>
  <c r="AB296" i="1"/>
  <c r="AF296" i="1"/>
  <c r="AS296" i="1"/>
  <c r="Z296" i="1"/>
  <c r="AV296" i="1"/>
  <c r="AW193" i="1"/>
  <c r="AW321" i="1"/>
  <c r="AW449" i="1"/>
  <c r="AB449" i="1"/>
  <c r="AS449" i="1"/>
  <c r="AU449" i="1"/>
  <c r="AV449" i="1"/>
  <c r="AF449" i="1"/>
  <c r="BT448" i="1"/>
  <c r="BS448" i="1" s="1"/>
  <c r="A448" i="1" s="1"/>
  <c r="AH449" i="1"/>
  <c r="AX449" i="1"/>
  <c r="Z449" i="1"/>
  <c r="AM449" i="1"/>
  <c r="AI449" i="1"/>
  <c r="AW581" i="1"/>
  <c r="AW707" i="1"/>
  <c r="AW31" i="1"/>
  <c r="AW592" i="1"/>
  <c r="AW654" i="1"/>
  <c r="AW161" i="1"/>
  <c r="AW303" i="1"/>
  <c r="AW509" i="1"/>
  <c r="AF509" i="1"/>
  <c r="AI509" i="1"/>
  <c r="AX509" i="1"/>
  <c r="AM509" i="1"/>
  <c r="BT508" i="1"/>
  <c r="BS508" i="1" s="1"/>
  <c r="A508" i="1" s="1"/>
  <c r="AV509" i="1"/>
  <c r="AH509" i="1"/>
  <c r="AB509" i="1"/>
  <c r="Z509" i="1"/>
  <c r="AU509" i="1"/>
  <c r="AS509" i="1"/>
  <c r="AW106" i="1"/>
  <c r="Z106" i="1"/>
  <c r="AI106" i="1"/>
  <c r="AH106" i="1"/>
  <c r="AS106" i="1"/>
  <c r="AV106" i="1"/>
  <c r="AU106" i="1"/>
  <c r="AM106" i="1"/>
  <c r="AB106" i="1"/>
  <c r="BT105" i="1"/>
  <c r="BS105" i="1" s="1"/>
  <c r="A105" i="1" s="1"/>
  <c r="AX106" i="1"/>
  <c r="AF106" i="1"/>
  <c r="AW108" i="1"/>
  <c r="Z108" i="1"/>
  <c r="AH108" i="1"/>
  <c r="AB108" i="1"/>
  <c r="AS108" i="1"/>
  <c r="AV108" i="1"/>
  <c r="AU108" i="1"/>
  <c r="AM108" i="1"/>
  <c r="AF108" i="1"/>
  <c r="BT107" i="1"/>
  <c r="BS107" i="1" s="1"/>
  <c r="A107" i="1" s="1"/>
  <c r="AX108" i="1"/>
  <c r="AI108" i="1"/>
  <c r="AW386" i="1"/>
  <c r="AW491" i="1"/>
  <c r="AW288" i="1"/>
  <c r="Z254" i="1"/>
  <c r="AH254" i="1"/>
  <c r="AI254" i="1"/>
  <c r="AS254" i="1"/>
  <c r="AV254" i="1"/>
  <c r="AU254" i="1"/>
  <c r="AM254" i="1"/>
  <c r="AW254" i="1"/>
  <c r="AB254" i="1"/>
  <c r="BT253" i="1"/>
  <c r="BS253" i="1" s="1"/>
  <c r="A253" i="1" s="1"/>
  <c r="AX254" i="1"/>
  <c r="AF254" i="1"/>
  <c r="Z56" i="1"/>
  <c r="AH56" i="1"/>
  <c r="AB56" i="1"/>
  <c r="AS56" i="1"/>
  <c r="AV56" i="1"/>
  <c r="AU56" i="1"/>
  <c r="AM56" i="1"/>
  <c r="AF56" i="1"/>
  <c r="BT55" i="1"/>
  <c r="BS55" i="1" s="1"/>
  <c r="A55" i="1" s="1"/>
  <c r="AW56" i="1"/>
  <c r="AX56" i="1"/>
  <c r="AI56" i="1"/>
  <c r="AF675" i="1"/>
  <c r="BT674" i="1"/>
  <c r="BS674" i="1" s="1"/>
  <c r="A674" i="1" s="1"/>
  <c r="AW675" i="1"/>
  <c r="AM675" i="1"/>
  <c r="AH675" i="1"/>
  <c r="AX675" i="1"/>
  <c r="AB675" i="1"/>
  <c r="AU675" i="1"/>
  <c r="Z675" i="1"/>
  <c r="AS675" i="1"/>
  <c r="AV675" i="1"/>
  <c r="AI675" i="1"/>
  <c r="AB557" i="1"/>
  <c r="BT556" i="1"/>
  <c r="BS556" i="1" s="1"/>
  <c r="A556" i="1" s="1"/>
  <c r="AW557" i="1"/>
  <c r="AF557" i="1"/>
  <c r="AI557" i="1"/>
  <c r="AX557" i="1"/>
  <c r="AH557" i="1"/>
  <c r="AU557" i="1"/>
  <c r="Z557" i="1"/>
  <c r="AS557" i="1"/>
  <c r="AM557" i="1"/>
  <c r="AV557" i="1"/>
  <c r="AW256" i="1"/>
  <c r="AW756" i="1"/>
  <c r="AW614" i="1"/>
  <c r="AW298" i="1"/>
  <c r="AW796" i="1"/>
  <c r="AW27" i="1"/>
  <c r="AW122" i="1"/>
  <c r="AW230" i="1"/>
  <c r="AW426" i="1"/>
  <c r="AW255" i="1"/>
  <c r="AM255" i="1"/>
  <c r="AS255" i="1"/>
  <c r="AU255" i="1"/>
  <c r="AV255" i="1"/>
  <c r="AB255" i="1"/>
  <c r="BT254" i="1"/>
  <c r="BS254" i="1" s="1"/>
  <c r="A254" i="1" s="1"/>
  <c r="AF255" i="1"/>
  <c r="AX255" i="1"/>
  <c r="AH255" i="1"/>
  <c r="AI255" i="1"/>
  <c r="Z255" i="1"/>
  <c r="AM479" i="1"/>
  <c r="AS479" i="1"/>
  <c r="AU479" i="1"/>
  <c r="AV479" i="1"/>
  <c r="AW479" i="1"/>
  <c r="AB479" i="1"/>
  <c r="BT478" i="1"/>
  <c r="BS478" i="1" s="1"/>
  <c r="A478" i="1" s="1"/>
  <c r="AF479" i="1"/>
  <c r="AX479" i="1"/>
  <c r="AH479" i="1"/>
  <c r="Z479" i="1"/>
  <c r="AI479" i="1"/>
  <c r="AM287" i="1"/>
  <c r="AS287" i="1"/>
  <c r="AU287" i="1"/>
  <c r="AV287" i="1"/>
  <c r="AB287" i="1"/>
  <c r="BT286" i="1"/>
  <c r="BS286" i="1" s="1"/>
  <c r="A286" i="1" s="1"/>
  <c r="AW287" i="1"/>
  <c r="AF287" i="1"/>
  <c r="AX287" i="1"/>
  <c r="AH287" i="1"/>
  <c r="AI287" i="1"/>
  <c r="Z287" i="1"/>
  <c r="AB169" i="1"/>
  <c r="AS169" i="1"/>
  <c r="AU169" i="1"/>
  <c r="AV169" i="1"/>
  <c r="AF169" i="1"/>
  <c r="BT168" i="1"/>
  <c r="BS168" i="1" s="1"/>
  <c r="A168" i="1" s="1"/>
  <c r="AW169" i="1"/>
  <c r="Z169" i="1"/>
  <c r="AX169" i="1"/>
  <c r="AM169" i="1"/>
  <c r="AH169" i="1"/>
  <c r="AI169" i="1"/>
  <c r="AW549" i="1"/>
  <c r="AW774" i="1"/>
  <c r="AW251" i="1"/>
  <c r="AW507" i="1"/>
  <c r="AW514" i="1"/>
  <c r="AW98" i="1"/>
  <c r="AW690" i="1"/>
  <c r="AW648" i="1"/>
  <c r="AR8" i="1" l="1"/>
  <c r="F8" i="1" s="1"/>
  <c r="AV8" i="1"/>
  <c r="EF6" i="1" s="1"/>
  <c r="AU8" i="1"/>
  <c r="EC5" i="1" s="1"/>
  <c r="AY12" i="1"/>
  <c r="AY638" i="1"/>
  <c r="AY780" i="1"/>
  <c r="AY739" i="1"/>
  <c r="AY736" i="1"/>
  <c r="AY250" i="1"/>
  <c r="AY537" i="1"/>
  <c r="AY268" i="1"/>
  <c r="AY608" i="1"/>
  <c r="AY392" i="1"/>
  <c r="AY691" i="1"/>
  <c r="AY595" i="1"/>
  <c r="AY68" i="1"/>
  <c r="AY610" i="1"/>
  <c r="AY414" i="1"/>
  <c r="AY29" i="1"/>
  <c r="AY639" i="1"/>
  <c r="AY219" i="1"/>
  <c r="AY21" i="1"/>
  <c r="AY564" i="1"/>
  <c r="AY322" i="1"/>
  <c r="AY573" i="1"/>
  <c r="AY511" i="1"/>
  <c r="AY272" i="1"/>
  <c r="AY515" i="1"/>
  <c r="AY84" i="1"/>
  <c r="AY225" i="1"/>
  <c r="AY132" i="1"/>
  <c r="AY519" i="1"/>
  <c r="AY431" i="1"/>
  <c r="AY329" i="1"/>
  <c r="AY151" i="1"/>
  <c r="AY703" i="1"/>
  <c r="AY482" i="1"/>
  <c r="AY499" i="1"/>
  <c r="AY274" i="1"/>
  <c r="AY362" i="1"/>
  <c r="BS17" i="1"/>
  <c r="A17" i="1" s="1"/>
  <c r="AY645" i="1"/>
  <c r="AY715" i="1"/>
  <c r="AY622" i="1"/>
  <c r="AY237" i="1"/>
  <c r="AY319" i="1"/>
  <c r="AY803" i="1"/>
  <c r="AY103" i="1"/>
  <c r="AY185" i="1"/>
  <c r="AY246" i="1"/>
  <c r="AY16" i="1"/>
  <c r="AY320" i="1"/>
  <c r="AY604" i="1"/>
  <c r="AY153" i="1"/>
  <c r="AY122" i="1"/>
  <c r="AY210" i="1"/>
  <c r="AY200" i="1"/>
  <c r="AY649" i="1"/>
  <c r="AY462" i="1"/>
  <c r="AY386" i="1"/>
  <c r="AY205" i="1"/>
  <c r="AY753" i="1"/>
  <c r="AY632" i="1"/>
  <c r="AY801" i="1"/>
  <c r="AY230" i="1"/>
  <c r="AY256" i="1"/>
  <c r="AY327" i="1"/>
  <c r="AY161" i="1"/>
  <c r="AY312" i="1"/>
  <c r="AY330" i="1"/>
  <c r="AY137" i="1"/>
  <c r="AY699" i="1"/>
  <c r="AY67" i="1"/>
  <c r="AY169" i="1"/>
  <c r="AY298" i="1"/>
  <c r="AY593" i="1"/>
  <c r="AY531" i="1"/>
  <c r="AY206" i="1"/>
  <c r="AY763" i="1"/>
  <c r="AY334" i="1"/>
  <c r="AY507" i="1"/>
  <c r="AY742" i="1"/>
  <c r="AY405" i="1"/>
  <c r="AY306" i="1"/>
  <c r="AY497" i="1"/>
  <c r="AY179" i="1"/>
  <c r="AY51" i="1"/>
  <c r="AY669" i="1"/>
  <c r="AY477" i="1"/>
  <c r="AY283" i="1"/>
  <c r="AY777" i="1"/>
  <c r="AY198" i="1"/>
  <c r="AY679" i="1"/>
  <c r="AY683" i="1"/>
  <c r="AY376" i="1"/>
  <c r="AY92" i="1"/>
  <c r="AY582" i="1"/>
  <c r="AY170" i="1"/>
  <c r="AY425" i="1"/>
  <c r="AY233" i="1"/>
  <c r="AY635" i="1"/>
  <c r="AY480" i="1"/>
  <c r="AY52" i="1"/>
  <c r="AY44" i="1"/>
  <c r="AY301" i="1"/>
  <c r="AY766" i="1"/>
  <c r="AY81" i="1"/>
  <c r="AY269" i="1"/>
  <c r="AY335" i="1"/>
  <c r="AY541" i="1"/>
  <c r="AY494" i="1"/>
  <c r="AY397" i="1"/>
  <c r="AY58" i="1"/>
  <c r="AY59" i="1"/>
  <c r="AY398" i="1"/>
  <c r="AY659" i="1"/>
  <c r="AY202" i="1"/>
  <c r="AY186" i="1"/>
  <c r="AY614" i="1"/>
  <c r="AY592" i="1"/>
  <c r="AY449" i="1"/>
  <c r="AY299" i="1"/>
  <c r="AY616" i="1"/>
  <c r="AY422" i="1"/>
  <c r="AY162" i="1"/>
  <c r="AY209" i="1"/>
  <c r="AY625" i="1"/>
  <c r="AY512" i="1"/>
  <c r="AY321" i="1"/>
  <c r="AY193" i="1"/>
  <c r="AY416" i="1"/>
  <c r="AY303" i="1"/>
  <c r="AY338" i="1"/>
  <c r="AY552" i="1"/>
  <c r="AY629" i="1"/>
  <c r="AY111" i="1"/>
  <c r="AY263" i="1"/>
  <c r="AY587" i="1"/>
  <c r="AY673" i="1"/>
  <c r="AY508" i="1"/>
  <c r="AY522" i="1"/>
  <c r="AY690" i="1"/>
  <c r="AY654" i="1"/>
  <c r="AY349" i="1"/>
  <c r="AY157" i="1"/>
  <c r="AY578" i="1"/>
  <c r="AY197" i="1"/>
  <c r="AY28" i="1"/>
  <c r="AY453" i="1"/>
  <c r="AY548" i="1"/>
  <c r="AY623" i="1"/>
  <c r="AY726" i="1"/>
  <c r="AY435" i="1"/>
  <c r="AY127" i="1"/>
  <c r="AY313" i="1"/>
  <c r="AY702" i="1"/>
  <c r="AY235" i="1"/>
  <c r="AY277" i="1"/>
  <c r="AY226" i="1"/>
  <c r="AY178" i="1"/>
  <c r="AY124" i="1"/>
  <c r="AY105" i="1"/>
  <c r="AY540" i="1"/>
  <c r="AY79" i="1"/>
  <c r="AY450" i="1"/>
  <c r="AY187" i="1"/>
  <c r="AY634" i="1"/>
  <c r="AY76" i="1"/>
  <c r="AY472" i="1"/>
  <c r="AY627" i="1"/>
  <c r="AY433" i="1"/>
  <c r="AY241" i="1"/>
  <c r="AY355" i="1"/>
  <c r="AY69" i="1"/>
  <c r="AY589" i="1"/>
  <c r="AY403" i="1"/>
  <c r="AY811" i="1"/>
  <c r="AY24" i="1"/>
  <c r="AY502" i="1"/>
  <c r="AY26" i="1"/>
  <c r="AY351" i="1"/>
  <c r="AY532" i="1"/>
  <c r="AY340" i="1"/>
  <c r="AY557" i="1"/>
  <c r="AY56" i="1"/>
  <c r="AY88" i="1"/>
  <c r="AY655" i="1"/>
  <c r="AY222" i="1"/>
  <c r="AY60" i="1"/>
  <c r="AY292" i="1"/>
  <c r="AY284" i="1"/>
  <c r="AY116" i="1"/>
  <c r="AY40" i="1"/>
  <c r="AY530" i="1"/>
  <c r="AY337" i="1"/>
  <c r="AY261" i="1"/>
  <c r="AY20" i="1"/>
  <c r="AY488" i="1"/>
  <c r="AY377" i="1"/>
  <c r="AY42" i="1"/>
  <c r="AY618" i="1"/>
  <c r="AY466" i="1"/>
  <c r="AY585" i="1"/>
  <c r="AY490" i="1"/>
  <c r="AY555" i="1"/>
  <c r="AY533" i="1"/>
  <c r="AY648" i="1"/>
  <c r="AY266" i="1"/>
  <c r="AY280" i="1"/>
  <c r="AY148" i="1"/>
  <c r="AY258" i="1"/>
  <c r="AY444" i="1"/>
  <c r="AY15" i="1"/>
  <c r="AY574" i="1"/>
  <c r="AY588" i="1"/>
  <c r="AY401" i="1"/>
  <c r="AY676" i="1"/>
  <c r="AY471" i="1"/>
  <c r="AY213" i="1"/>
  <c r="AY43" i="1"/>
  <c r="AY538" i="1"/>
  <c r="AY353" i="1"/>
  <c r="AY761" i="1"/>
  <c r="AY208" i="1"/>
  <c r="AY633" i="1"/>
  <c r="AY432" i="1"/>
  <c r="AY121" i="1"/>
  <c r="AY191" i="1"/>
  <c r="AY475" i="1"/>
  <c r="AY700" i="1"/>
  <c r="AY591" i="1"/>
  <c r="AY238" i="1"/>
  <c r="AY384" i="1"/>
  <c r="AY708" i="1"/>
  <c r="AY485" i="1"/>
  <c r="AY783" i="1"/>
  <c r="AY317" i="1"/>
  <c r="AY251" i="1"/>
  <c r="AY314" i="1"/>
  <c r="AY611" i="1"/>
  <c r="AY155" i="1"/>
  <c r="AY352" i="1"/>
  <c r="AY612" i="1"/>
  <c r="AY113" i="1"/>
  <c r="AY112" i="1"/>
  <c r="AY640" i="1"/>
  <c r="AY706" i="1"/>
  <c r="AY289" i="1"/>
  <c r="AY108" i="1"/>
  <c r="AY509" i="1"/>
  <c r="AY707" i="1"/>
  <c r="AY234" i="1"/>
  <c r="AY808" i="1"/>
  <c r="AY427" i="1"/>
  <c r="AY525" i="1"/>
  <c r="AY755" i="1"/>
  <c r="AY173" i="1"/>
  <c r="AY626" i="1"/>
  <c r="AY430" i="1"/>
  <c r="AY651" i="1"/>
  <c r="AY565" i="1"/>
  <c r="AY305" i="1"/>
  <c r="AY95" i="1"/>
  <c r="AY505" i="1"/>
  <c r="AY500" i="1"/>
  <c r="AY307" i="1"/>
  <c r="AY90" i="1"/>
  <c r="AY493" i="1"/>
  <c r="AY117" i="1"/>
  <c r="AY464" i="1"/>
  <c r="AY47" i="1"/>
  <c r="AY697" i="1"/>
  <c r="AY276" i="1"/>
  <c r="AY180" i="1"/>
  <c r="AY368" i="1"/>
  <c r="AY791" i="1"/>
  <c r="AY514" i="1"/>
  <c r="AY426" i="1"/>
  <c r="AY199" i="1"/>
  <c r="AY516" i="1"/>
  <c r="AY366" i="1"/>
  <c r="AY270" i="1"/>
  <c r="AY451" i="1"/>
  <c r="AY596" i="1"/>
  <c r="AY684" i="1"/>
  <c r="AY506" i="1"/>
  <c r="AY549" i="1"/>
  <c r="AY53" i="1"/>
  <c r="AY123" i="1"/>
  <c r="AY498" i="1"/>
  <c r="AY358" i="1"/>
  <c r="AY71" i="1"/>
  <c r="AY787" i="1"/>
  <c r="AY526" i="1"/>
  <c r="AY686" i="1"/>
  <c r="AY583" i="1"/>
  <c r="AY665" i="1"/>
  <c r="AY546" i="1"/>
  <c r="AY687" i="1"/>
  <c r="AY281" i="1"/>
  <c r="AY214" i="1"/>
  <c r="AY189" i="1"/>
  <c r="AY49" i="1"/>
  <c r="AY681" i="1"/>
  <c r="AY177" i="1"/>
  <c r="AY156" i="1"/>
  <c r="AY489" i="1"/>
  <c r="AY293" i="1"/>
  <c r="AY561" i="1"/>
  <c r="AY487" i="1"/>
  <c r="AY141" i="1"/>
  <c r="AY41" i="1"/>
  <c r="AY520" i="1"/>
  <c r="AY481" i="1"/>
  <c r="AY285" i="1"/>
  <c r="AY145" i="1"/>
  <c r="AY754" i="1"/>
  <c r="AY390" i="1"/>
  <c r="AY732" i="1"/>
  <c r="AY727" i="1"/>
  <c r="AY63" i="1"/>
  <c r="AY346" i="1"/>
  <c r="AY800" i="1"/>
  <c r="AY643" i="1"/>
  <c r="AY129" i="1"/>
  <c r="AY496" i="1"/>
  <c r="AY342" i="1"/>
  <c r="AY419" i="1"/>
  <c r="AY721" i="1"/>
  <c r="AY688" i="1"/>
  <c r="AY172" i="1"/>
  <c r="AY98" i="1"/>
  <c r="AY672" i="1"/>
  <c r="AY491" i="1"/>
  <c r="AY31" i="1"/>
  <c r="AY45" i="1"/>
  <c r="AY17" i="1"/>
  <c r="AY136" i="1"/>
  <c r="AY228" i="1"/>
  <c r="AY271" i="1"/>
  <c r="AY356" i="1"/>
  <c r="AY769" i="1"/>
  <c r="AY600" i="1"/>
  <c r="AY764" i="1"/>
  <c r="AY221" i="1"/>
  <c r="AY125" i="1"/>
  <c r="AY756" i="1"/>
  <c r="AY354" i="1"/>
  <c r="AY460" i="1"/>
  <c r="AY211" i="1"/>
  <c r="AY369" i="1"/>
  <c r="AY559" i="1"/>
  <c r="AY605" i="1"/>
  <c r="AY478" i="1"/>
  <c r="AY159" i="1"/>
  <c r="AY551" i="1"/>
  <c r="AY381" i="1"/>
  <c r="AY236" i="1"/>
  <c r="AY247" i="1"/>
  <c r="AY637" i="1"/>
  <c r="AY486" i="1"/>
  <c r="AY804" i="1"/>
  <c r="AY367" i="1"/>
  <c r="AY513" i="1"/>
  <c r="AY714" i="1"/>
  <c r="AY436" i="1"/>
  <c r="AY807" i="1"/>
  <c r="AY796" i="1"/>
  <c r="AY254" i="1"/>
  <c r="AY296" i="1"/>
  <c r="AY744" i="1"/>
  <c r="AY798" i="1"/>
  <c r="AY400" i="1"/>
  <c r="AY786" i="1"/>
  <c r="AY694" i="1"/>
  <c r="AY560" i="1"/>
  <c r="AY719" i="1"/>
  <c r="AY670" i="1"/>
  <c r="AY570" i="1"/>
  <c r="AY183" i="1"/>
  <c r="AY696" i="1"/>
  <c r="AY518" i="1"/>
  <c r="AY454" i="1"/>
  <c r="AY18" i="1"/>
  <c r="AY473" i="1"/>
  <c r="AY109" i="1"/>
  <c r="AY465" i="1"/>
  <c r="AY101" i="1"/>
  <c r="AY204" i="1"/>
  <c r="AY668" i="1"/>
  <c r="AY722" i="1"/>
  <c r="AY120" i="1"/>
  <c r="AY772" i="1"/>
  <c r="AY718" i="1"/>
  <c r="AY653" i="1"/>
  <c r="AY30" i="1"/>
  <c r="AT8" i="1" s="1"/>
  <c r="AY350" i="1"/>
  <c r="AY646" i="1"/>
  <c r="AY678" i="1"/>
  <c r="AY738" i="1"/>
  <c r="AY784" i="1"/>
  <c r="AY100" i="1"/>
  <c r="AY529" i="1"/>
  <c r="AY341" i="1"/>
  <c r="AY48" i="1"/>
  <c r="AY304" i="1"/>
  <c r="AY598" i="1"/>
  <c r="AY709" i="1"/>
  <c r="AY150" i="1"/>
  <c r="AY286" i="1"/>
  <c r="AY792" i="1"/>
  <c r="AY128" i="1"/>
  <c r="AY810" i="1"/>
  <c r="AY695" i="1"/>
  <c r="AY568" i="1"/>
  <c r="AY72" i="1"/>
  <c r="AY326" i="1"/>
  <c r="AY521" i="1"/>
  <c r="AY536" i="1"/>
  <c r="AY194" i="1"/>
  <c r="AY459" i="1"/>
  <c r="AY760" i="1"/>
  <c r="AY571" i="1"/>
  <c r="AY89" i="1"/>
  <c r="AY597" i="1"/>
  <c r="AY273" i="1"/>
  <c r="AY215" i="1"/>
  <c r="AY802" i="1"/>
  <c r="AY729" i="1"/>
  <c r="AY658" i="1"/>
  <c r="AY584" i="1"/>
  <c r="AY318" i="1"/>
  <c r="AY149" i="1"/>
  <c r="AY78" i="1"/>
  <c r="AY394" i="1"/>
  <c r="AY80" i="1"/>
  <c r="AY33" i="1"/>
  <c r="AY154" i="1"/>
  <c r="AY308" i="1"/>
  <c r="AY539" i="1"/>
  <c r="AY566" i="1"/>
  <c r="AY789" i="1"/>
  <c r="AY666" i="1"/>
  <c r="AY224" i="1"/>
  <c r="AY768" i="1"/>
  <c r="AY395" i="1"/>
  <c r="AY467" i="1"/>
  <c r="AY85" i="1"/>
  <c r="AY245" i="1"/>
  <c r="AY371" i="1"/>
  <c r="AY158" i="1"/>
  <c r="AY790" i="1"/>
  <c r="AY383" i="1"/>
  <c r="AY524" i="1"/>
  <c r="AY523" i="1"/>
  <c r="AY54" i="1"/>
  <c r="AY94" i="1"/>
  <c r="AY550" i="1"/>
  <c r="AY374" i="1"/>
  <c r="AY415" i="1"/>
  <c r="AY423" i="1"/>
  <c r="AY325" i="1"/>
  <c r="AY201" i="1"/>
  <c r="AY323" i="1"/>
  <c r="AY196" i="1"/>
  <c r="AY244" i="1"/>
  <c r="AY495" i="1"/>
  <c r="AY534" i="1"/>
  <c r="AY657" i="1"/>
  <c r="AY345" i="1"/>
  <c r="AY379" i="1"/>
  <c r="AY767" i="1"/>
  <c r="AY728" i="1"/>
  <c r="AY19" i="1"/>
  <c r="AY411" i="1"/>
  <c r="AY34" i="1"/>
  <c r="AY295" i="1"/>
  <c r="AY758" i="1"/>
  <c r="AY99" i="1"/>
  <c r="AY195" i="1"/>
  <c r="AY492" i="1"/>
  <c r="AY175" i="1"/>
  <c r="AY165" i="1"/>
  <c r="AY212" i="1"/>
  <c r="AY91" i="1"/>
  <c r="AY701" i="1"/>
  <c r="AY675" i="1"/>
  <c r="AY242" i="1"/>
  <c r="AY218" i="1"/>
  <c r="AY774" i="1"/>
  <c r="AY712" i="1"/>
  <c r="AY181" i="1"/>
  <c r="AY143" i="1"/>
  <c r="AY601" i="1"/>
  <c r="AY553" i="1"/>
  <c r="AY456" i="1"/>
  <c r="AY408" i="1"/>
  <c r="AY388" i="1"/>
  <c r="AY440" i="1"/>
  <c r="AY594" i="1"/>
  <c r="AY747" i="1"/>
  <c r="AY776" i="1"/>
  <c r="AY97" i="1"/>
  <c r="AY171" i="1"/>
  <c r="AY331" i="1"/>
  <c r="AY192" i="1"/>
  <c r="AY188" i="1"/>
  <c r="AY168" i="1"/>
  <c r="AY775" i="1"/>
  <c r="AY799" i="1"/>
  <c r="AY771" i="1"/>
  <c r="AY723" i="1"/>
  <c r="AY569" i="1"/>
  <c r="AY288" i="1"/>
  <c r="AY469" i="1"/>
  <c r="AY757" i="1"/>
  <c r="AY773" i="1"/>
  <c r="AY332" i="1"/>
  <c r="AY260" i="1"/>
  <c r="AY575" i="1"/>
  <c r="AY793" i="1"/>
  <c r="AY396" i="1"/>
  <c r="AY674" i="1"/>
  <c r="AY216" i="1"/>
  <c r="AY252" i="1"/>
  <c r="AY543" i="1"/>
  <c r="AY812" i="1"/>
  <c r="AY441" i="1"/>
  <c r="AY77" i="1"/>
  <c r="AY586" i="1"/>
  <c r="AY174" i="1"/>
  <c r="AY344" i="1"/>
  <c r="AY806" i="1"/>
  <c r="AY751" i="1"/>
  <c r="AY778" i="1"/>
  <c r="AY730" i="1"/>
  <c r="AY682" i="1"/>
  <c r="AY445" i="1"/>
  <c r="AY135" i="1"/>
  <c r="AY577" i="1"/>
  <c r="AY144" i="1"/>
  <c r="AY207" i="1"/>
  <c r="AY581" i="1"/>
  <c r="AY474" i="1"/>
  <c r="AY452" i="1"/>
  <c r="AY361" i="1"/>
  <c r="AY96" i="1"/>
  <c r="AY458" i="1"/>
  <c r="AY579" i="1"/>
  <c r="AY385" i="1"/>
  <c r="AY417" i="1"/>
  <c r="AY61" i="1"/>
  <c r="AY389" i="1"/>
  <c r="AY83" i="1"/>
  <c r="AY613" i="1"/>
  <c r="AY223" i="1"/>
  <c r="AY62" i="1"/>
  <c r="AY339" i="1"/>
  <c r="AY378" i="1"/>
  <c r="AY372" i="1"/>
  <c r="AY765" i="1"/>
  <c r="AY797" i="1"/>
  <c r="AY805" i="1"/>
  <c r="AY27" i="1"/>
  <c r="AY743" i="1"/>
  <c r="AY667" i="1"/>
  <c r="AY316" i="1"/>
  <c r="AY484" i="1"/>
  <c r="AY558" i="1"/>
  <c r="AY147" i="1"/>
  <c r="AY357" i="1"/>
  <c r="AY163" i="1"/>
  <c r="AY556" i="1"/>
  <c r="AY562" i="1"/>
  <c r="AY240" i="1"/>
  <c r="AY443" i="1"/>
  <c r="AY14" i="1"/>
  <c r="AY360" i="1"/>
  <c r="AY620" i="1"/>
  <c r="AY420" i="1"/>
  <c r="AY370" i="1"/>
  <c r="AY689" i="1"/>
  <c r="AY641" i="1"/>
  <c r="AY590" i="1"/>
  <c r="AY446" i="1"/>
  <c r="AY348" i="1"/>
  <c r="AY297" i="1"/>
  <c r="AY253" i="1"/>
  <c r="AY203" i="1"/>
  <c r="AY630" i="1"/>
  <c r="AY36" i="1"/>
  <c r="AY382" i="1"/>
  <c r="AY87" i="1"/>
  <c r="AY328" i="1"/>
  <c r="AY621" i="1"/>
  <c r="AY13" i="1"/>
  <c r="AY363" i="1"/>
  <c r="AY647" i="1"/>
  <c r="AY599" i="1"/>
  <c r="AY535" i="1"/>
  <c r="AY406" i="1"/>
  <c r="AY391" i="1"/>
  <c r="AY343" i="1"/>
  <c r="AY294" i="1"/>
  <c r="AY139" i="1"/>
  <c r="AY102" i="1"/>
  <c r="AY160" i="1"/>
  <c r="AY86" i="1"/>
  <c r="AY115" i="1"/>
  <c r="AY624" i="1"/>
  <c r="AY380" i="1"/>
  <c r="AY542" i="1"/>
  <c r="AY741" i="1"/>
  <c r="AY652" i="1"/>
  <c r="AY418" i="1"/>
  <c r="AY607" i="1"/>
  <c r="AY291" i="1"/>
  <c r="AY309" i="1"/>
  <c r="AY705" i="1"/>
  <c r="AY662" i="1"/>
  <c r="AY631" i="1"/>
  <c r="AY510" i="1"/>
  <c r="AY413" i="1"/>
  <c r="AY302" i="1"/>
  <c r="AY257" i="1"/>
  <c r="AY190" i="1"/>
  <c r="AY110" i="1"/>
  <c r="AY152" i="1"/>
  <c r="AY692" i="1"/>
  <c r="AY762" i="1"/>
  <c r="AY770" i="1"/>
  <c r="AY617" i="1"/>
  <c r="AY501" i="1"/>
  <c r="AY455" i="1"/>
  <c r="AY407" i="1"/>
  <c r="AY182" i="1"/>
  <c r="AY704" i="1"/>
  <c r="AY809" i="1"/>
  <c r="AY759" i="1"/>
  <c r="AY711" i="1"/>
  <c r="AY476" i="1"/>
  <c r="AY64" i="1"/>
  <c r="AY606" i="1"/>
  <c r="AY619" i="1"/>
  <c r="AY25" i="1"/>
  <c r="AY70" i="1"/>
  <c r="AY609" i="1"/>
  <c r="AY73" i="1"/>
  <c r="AY22" i="1"/>
  <c r="AY447" i="1"/>
  <c r="AY713" i="1"/>
  <c r="AY429" i="1"/>
  <c r="AY375" i="1"/>
  <c r="AY333" i="1"/>
  <c r="AY229" i="1"/>
  <c r="AY140" i="1"/>
  <c r="AY93" i="1"/>
  <c r="AY38" i="1"/>
  <c r="AY364" i="1"/>
  <c r="AY410" i="1"/>
  <c r="AY404" i="1"/>
  <c r="AY279" i="1"/>
  <c r="AY287" i="1"/>
  <c r="AY677" i="1"/>
  <c r="AY545" i="1"/>
  <c r="AY636" i="1"/>
  <c r="AY57" i="1"/>
  <c r="AY716" i="1"/>
  <c r="AY479" i="1"/>
  <c r="AY255" i="1"/>
  <c r="AY544" i="1"/>
  <c r="AY572" i="1"/>
  <c r="AY39" i="1"/>
  <c r="AY642" i="1"/>
  <c r="AY412" i="1"/>
  <c r="AY740" i="1"/>
  <c r="AY720" i="1"/>
  <c r="AY664" i="1"/>
  <c r="AY438" i="1"/>
  <c r="A12" i="1"/>
  <c r="AY227" i="1"/>
  <c r="AY119" i="1"/>
  <c r="AY75" i="1"/>
  <c r="AY220" i="1"/>
  <c r="AY131" i="1"/>
  <c r="AY126" i="1"/>
  <c r="AY733" i="1"/>
  <c r="AY437" i="1"/>
  <c r="AY249" i="1"/>
  <c r="AY788" i="1"/>
  <c r="AY731" i="1"/>
  <c r="AY785" i="1"/>
  <c r="AY737" i="1"/>
  <c r="AY107" i="1"/>
  <c r="AY164" i="1"/>
  <c r="AY547" i="1"/>
  <c r="AY106" i="1"/>
  <c r="AY32" i="1"/>
  <c r="AY483" i="1"/>
  <c r="AY644" i="1"/>
  <c r="AY504" i="1"/>
  <c r="AY428" i="1"/>
  <c r="AY660" i="1"/>
  <c r="AY563" i="1"/>
  <c r="AY134" i="1"/>
  <c r="AY37" i="1"/>
  <c r="AY146" i="1"/>
  <c r="AY239" i="1"/>
  <c r="AY661" i="1"/>
  <c r="AY461" i="1"/>
  <c r="AY267" i="1"/>
  <c r="AY399" i="1"/>
  <c r="AY46" i="1"/>
  <c r="AY278" i="1"/>
  <c r="AY310" i="1"/>
  <c r="AY734" i="1"/>
  <c r="AY448" i="1"/>
  <c r="AY243" i="1"/>
  <c r="AY693" i="1"/>
  <c r="AY114" i="1"/>
  <c r="AY725" i="1"/>
  <c r="AY142" i="1"/>
  <c r="AY264" i="1"/>
  <c r="AY55" i="1"/>
  <c r="AY735" i="1"/>
  <c r="AY779" i="1"/>
  <c r="AY656" i="1"/>
  <c r="AY65" i="1"/>
  <c r="AY724" i="1"/>
  <c r="AY468" i="1"/>
  <c r="AY275" i="1"/>
  <c r="AY387" i="1"/>
  <c r="AY745" i="1"/>
  <c r="AY795" i="1"/>
  <c r="AY680" i="1"/>
  <c r="AY248" i="1"/>
  <c r="AY748" i="1"/>
  <c r="AY259" i="1"/>
  <c r="AY746" i="1"/>
  <c r="AY650" i="1"/>
  <c r="AY554" i="1"/>
  <c r="AY457" i="1"/>
  <c r="AY359" i="1"/>
  <c r="AY265" i="1"/>
  <c r="AY166" i="1"/>
  <c r="AY74" i="1"/>
  <c r="AY752" i="1"/>
  <c r="AY231" i="1"/>
  <c r="AY365" i="1"/>
  <c r="AY628" i="1"/>
  <c r="AY685" i="1"/>
  <c r="AY393" i="1"/>
  <c r="AY290" i="1"/>
  <c r="AY576" i="1"/>
  <c r="AY300" i="1"/>
  <c r="AY527" i="1"/>
  <c r="AY794" i="1"/>
  <c r="AY698" i="1"/>
  <c r="AY602" i="1"/>
  <c r="AY503" i="1"/>
  <c r="AY409" i="1"/>
  <c r="AY311" i="1"/>
  <c r="AY217" i="1"/>
  <c r="AY118" i="1"/>
  <c r="AY23" i="1"/>
  <c r="AY671" i="1"/>
  <c r="AY710" i="1"/>
  <c r="AY442" i="1"/>
  <c r="AY104" i="1"/>
  <c r="AY347" i="1"/>
  <c r="AY781" i="1"/>
  <c r="AY402" i="1"/>
  <c r="AY528" i="1"/>
  <c r="AY184" i="1"/>
  <c r="AY167" i="1"/>
  <c r="AY463" i="1"/>
  <c r="AY603" i="1"/>
  <c r="AY663" i="1"/>
  <c r="AY615" i="1"/>
  <c r="AY567" i="1"/>
  <c r="AY517" i="1"/>
  <c r="AY470" i="1"/>
  <c r="AY421" i="1"/>
  <c r="AY373" i="1"/>
  <c r="AY324" i="1"/>
  <c r="AY133" i="1"/>
  <c r="AY82" i="1"/>
  <c r="AY35" i="1"/>
  <c r="AY50" i="1"/>
  <c r="AY130" i="1"/>
  <c r="AY424" i="1"/>
  <c r="AY434" i="1"/>
  <c r="AY750" i="1"/>
  <c r="AY782" i="1"/>
  <c r="AY580" i="1"/>
  <c r="AY315" i="1"/>
  <c r="AS8" i="1" l="1"/>
  <c r="EC7" i="1"/>
  <c r="BS11" i="1"/>
  <c r="G16" i="2"/>
  <c r="D19" i="2" l="1"/>
  <c r="E19" i="2" s="1"/>
  <c r="B8" i="1" s="1"/>
  <c r="G19" i="2" l="1"/>
</calcChain>
</file>

<file path=xl/comments1.xml><?xml version="1.0" encoding="utf-8"?>
<comments xmlns="http://schemas.openxmlformats.org/spreadsheetml/2006/main">
  <authors>
    <author>UGLE6496</author>
    <author>G Roux</author>
    <author>Damien FABRE</author>
    <author>JYOG6590</author>
    <author>CAPIAUX Benjamin OWF/DSO</author>
  </authors>
  <commentList>
    <comment ref="A4" authorId="0">
      <text>
        <r>
          <rPr>
            <sz val="9"/>
            <color indexed="81"/>
            <rFont val="Tahoma"/>
            <family val="2"/>
          </rPr>
          <t>Les lignes ou colonnes dont l'entête est en orange, sont à remplir par l'opérateur.
Les lignes ou colonnes dont l'entête est en bleu, sont remplies par Orange et/ou automatiquement.</t>
        </r>
      </text>
    </comment>
    <comment ref="I10" authorId="1">
      <text>
        <r>
          <rPr>
            <sz val="8"/>
            <color indexed="81"/>
            <rFont val="Tahoma"/>
            <family val="2"/>
          </rPr>
          <t>Ne rien indiquer dans les cas de portées aériennes.</t>
        </r>
      </text>
    </comment>
    <comment ref="L10" authorId="2">
      <text>
        <r>
          <rPr>
            <sz val="9"/>
            <color indexed="81"/>
            <rFont val="Tahoma"/>
            <family val="2"/>
          </rPr>
          <t>En cas de passage vers un GC tiers, ne pas déclarer le tronçon entre celui-ci et le GC Orange, mais indiquer en commentaire du dernier tronçon Orange [C;C] que la liaison optique emprunte par la suite un GC Tiers.</t>
        </r>
      </text>
    </comment>
    <comment ref="B11" authorId="3">
      <text>
        <r>
          <rPr>
            <sz val="8"/>
            <color indexed="81"/>
            <rFont val="Tahoma"/>
            <family val="2"/>
          </rPr>
          <t>Toutes les alvéoles doivent être repérées par leur nom : une lettre par masque et un numéro d'ordre dans le masque.
Pour un alvéole tubé utilisé par l'opérateur pour poser plusieurs câbles sur un même tronçon, l'opérateur remplit une ligne par câble dans l'onglet "Commandes Fermes" mais il ne décrit le tubage réalisé que sur une seule ligne.</t>
        </r>
        <r>
          <rPr>
            <u/>
            <sz val="8"/>
            <color indexed="81"/>
            <rFont val="Tahoma"/>
            <family val="2"/>
          </rPr>
          <t xml:space="preserve">
</t>
        </r>
        <r>
          <rPr>
            <sz val="8"/>
            <color indexed="81"/>
            <rFont val="Tahoma"/>
            <family val="2"/>
          </rPr>
          <t xml:space="preserve">
Pour poser plusieurs câbles sur une même Portée, l'opérateur remplira une ligne par câble dans l'onglet commandes fermes.
En cas de galerie visitable indiquer GV.
Pour les chambres sous enrobées indiquer SE.
Pour les chambres sécurisées indiquer SS.
Pour la construction de fourreaux en cas de saturation objective indiquer CF.
Pour la construction de GC d'adduction en cas de saturation objective indiquer CA.
Pour l'usage de portées aériennes, indiquer APAE ou vide.</t>
        </r>
      </text>
    </comment>
    <comment ref="D11" authorId="3">
      <text>
        <r>
          <rPr>
            <sz val="8"/>
            <color indexed="81"/>
            <rFont val="Tahoma"/>
            <family val="2"/>
          </rPr>
          <t>La codification suivante est à respecter pour les chambres et appuis appartenant à Orange :
Code INSEE/N° de poteau ou
Code INSEE/N° de potelet ou
Code INSEE/N° de chambre
Le numéro de chambre/poteau/potelet est généralement indiqué sur la documentation fournie. 
Si la chambre n'est pas numérotée sur le plan, l'opérateur la numérotera : 
la première chambre sera nommée FT1, la deuxième FT2.
Si le poteau ou le potelet n'est pas numéroté dans la documentation, l'opérateur le numérotera : 
le premier poteau ou le premier potelet sera nommé AE1, le deuxième AE2.</t>
        </r>
        <r>
          <rPr>
            <b/>
            <sz val="8"/>
            <color indexed="81"/>
            <rFont val="Tahoma"/>
            <family val="2"/>
          </rPr>
          <t xml:space="preserve">
</t>
        </r>
      </text>
    </comment>
    <comment ref="F11" authorId="3">
      <text>
        <r>
          <rPr>
            <sz val="8"/>
            <color indexed="81"/>
            <rFont val="Tahoma"/>
            <family val="2"/>
          </rPr>
          <t>La codification suivante est à respecter pour les chambres et appuis appartenant à Orange :
Code INSEE/N° de poteau ou
Code INSEE/N° de potelet ou
Code INSEE/N° de chambre
Le numéro de chambre/poteau/potelet est généralement indiqué sur la documentation fournie. 
Si la chambre n'est pas numérotée sur le plan, l'opérateur la numérotera : 
la première chambre sera nommée FT1, la deuxième FT2.
Si le poteau ou le potelet n'est pas numéroté dans la documentation, l'opérateur le numérotera : 
le premier poteau ou le premier potelet sera nommé AE1, le deuxième AE2.</t>
        </r>
      </text>
    </comment>
    <comment ref="G11" authorId="4">
      <text>
        <r>
          <rPr>
            <sz val="8"/>
            <color indexed="81"/>
            <rFont val="Tahoma"/>
            <family val="2"/>
          </rPr>
          <t>Doit être un entier supérieur ou égal à 1</t>
        </r>
      </text>
    </comment>
    <comment ref="H11" authorId="3">
      <text>
        <r>
          <rPr>
            <sz val="8"/>
            <color indexed="81"/>
            <rFont val="Tahoma"/>
            <family val="2"/>
          </rPr>
          <t>Dans tous les cas de figure l'opérateur doit saisir une valeur. Pour une portée, merci d'indiquer "aérien" dans cette colonne.</t>
        </r>
      </text>
    </comment>
    <comment ref="I11" authorId="3">
      <text>
        <r>
          <rPr>
            <sz val="8"/>
            <color indexed="81"/>
            <rFont val="Tahoma"/>
            <family val="2"/>
          </rPr>
          <t>Pour l'usage des appuis, ne rien indiquer dans cette colonne.
Le tubage réalisé sur la propre initiative de l’opérateur est à sa charge. Dans ce cas, indiquer dans cette colonne "Oui" pour un tubage pour convenance.</t>
        </r>
      </text>
    </comment>
    <comment ref="O11" authorId="3">
      <text>
        <r>
          <rPr>
            <sz val="8"/>
            <color indexed="81"/>
            <rFont val="Tahoma"/>
            <family val="2"/>
          </rPr>
          <t>Indiquer tout dispositif d'epissure.</t>
        </r>
      </text>
    </comment>
  </commentList>
</comments>
</file>

<file path=xl/sharedStrings.xml><?xml version="1.0" encoding="utf-8"?>
<sst xmlns="http://schemas.openxmlformats.org/spreadsheetml/2006/main" count="74211" uniqueCount="71068">
  <si>
    <t>Référence Orange de la commande</t>
  </si>
  <si>
    <t>Une aide à la saisie est disponible sous forme de commentaire masqué pour la plupart des cellules de responsabilité opérateur (fond orange). Exemple : cellule B11 pour le remplissage des alvéoles</t>
  </si>
  <si>
    <t>Prestations</t>
  </si>
  <si>
    <t>Alvéoles choisis dans la chambre A</t>
  </si>
  <si>
    <t>Identification de la chambre A ou de l'appui aérien A</t>
  </si>
  <si>
    <t>Identification de la chambre B ou de l'appui aérien B</t>
  </si>
  <si>
    <t>Etat des alvéoles ou des portées</t>
  </si>
  <si>
    <t>Tubage</t>
  </si>
  <si>
    <t>Câbles opérateurs</t>
  </si>
  <si>
    <t>Commentaires opérateur</t>
  </si>
  <si>
    <t>Travaux sur installations</t>
  </si>
  <si>
    <t>Bilan des contrôles</t>
  </si>
  <si>
    <t>Numéro de prestation</t>
  </si>
  <si>
    <t>Alvéole choisi entre 2 chambres Orange ou entre une chambre Orange et un immeuble ou utilisation de portée aérienne (remplir 1 ligne par câble à installer)</t>
  </si>
  <si>
    <t>Type : Chambre Orange = C,    Appui Orange = A,    Potelet Orange = P,    Immeuble = IMB,    Façade = F,    Chambre Tiers = CT,    Appui tiers = AT,    Potelet Tiers = PT</t>
  </si>
  <si>
    <t>Numéro chambre ou de poteau ou de Potelet (code INSEE/N° chambre ou code INSEE/ N° de poteau ou code INSEE/ N° de Potelet)</t>
  </si>
  <si>
    <t>Numéro chambre ou de poteau ou de Potelet (code INSEE/N° chambre ou code INSEE/N° de poteau ou code INSEE/ N° de Potelet)</t>
  </si>
  <si>
    <t>Longueur du tronçon ou de la portée en domaine public (m)</t>
  </si>
  <si>
    <t>Diamètre de l'alvéole prévue d'être utilisée par l'opérateur (mm)</t>
  </si>
  <si>
    <t xml:space="preserve"> Tubage rigide pour convenance</t>
  </si>
  <si>
    <t>Diamètre du tube à installer (mm)</t>
  </si>
  <si>
    <t>Diamètre du câble à poser (mm)</t>
  </si>
  <si>
    <t>Percement de la chambre A ou remplacement ou renforcement de l'appui aérien A</t>
  </si>
  <si>
    <t>Percement de la chambre B ou remplacement ou renforcement de l'appui aérien B</t>
  </si>
  <si>
    <t>Installation de manchons ou PEO ou PMSB ou PB : chambre ou appui aérien (A ou B)</t>
  </si>
  <si>
    <t>Refus de la réservation</t>
  </si>
  <si>
    <t>OUTIL Commande GC BLO pour V5</t>
  </si>
  <si>
    <t>vérification version</t>
  </si>
  <si>
    <t>Erreur du nommage du fichier à vérifier :</t>
  </si>
  <si>
    <t>Version d'annexe C3 du fichier</t>
  </si>
  <si>
    <t>Valeurs autorisées pour le choix percement/remplacement/renforcement</t>
  </si>
  <si>
    <t>oui percement grand pied droit</t>
  </si>
  <si>
    <t>oui percement petit pied droit</t>
  </si>
  <si>
    <t>oui percement avec plus de 4 alvéoles</t>
  </si>
  <si>
    <t>oui renforcement appui sans commande d'appui</t>
  </si>
  <si>
    <t>oui renforcement appui avec commande d'appui</t>
  </si>
  <si>
    <t>oui transition égout petit pied droit</t>
  </si>
  <si>
    <t>oui transition égout grand pied droit</t>
  </si>
  <si>
    <t>transition</t>
  </si>
  <si>
    <t>aérien</t>
  </si>
  <si>
    <t>Référence Orange
de la Commande
ferme d'Accès</t>
  </si>
  <si>
    <t>Commune ZTD</t>
  </si>
  <si>
    <t>INSEE</t>
  </si>
  <si>
    <t>Antibes</t>
  </si>
  <si>
    <t>Cannes</t>
  </si>
  <si>
    <t>Le Cannet</t>
  </si>
  <si>
    <t>Nice</t>
  </si>
  <si>
    <t>Marseille</t>
  </si>
  <si>
    <t>Toulouse</t>
  </si>
  <si>
    <t>Bordeaux</t>
  </si>
  <si>
    <t>Montpellier</t>
  </si>
  <si>
    <t>Rennes</t>
  </si>
  <si>
    <t>Tours</t>
  </si>
  <si>
    <t>Échirolles</t>
  </si>
  <si>
    <t>Grenoble</t>
  </si>
  <si>
    <t>Meylan</t>
  </si>
  <si>
    <t>Le Pont-de-Claix</t>
  </si>
  <si>
    <t>Seyssinet-Pariset</t>
  </si>
  <si>
    <t>Saint-Étienne</t>
  </si>
  <si>
    <t>Nantes</t>
  </si>
  <si>
    <t>Orléans</t>
  </si>
  <si>
    <t>Nancy</t>
  </si>
  <si>
    <t>Metz</t>
  </si>
  <si>
    <t>Lille</t>
  </si>
  <si>
    <t>Mons-en-Baroeul</t>
  </si>
  <si>
    <t>Clermont-Ferrand</t>
  </si>
  <si>
    <t>Strasbourg</t>
  </si>
  <si>
    <t>Bron</t>
  </si>
  <si>
    <t>Caluire-et-Cuire</t>
  </si>
  <si>
    <t>La Mulatière</t>
  </si>
  <si>
    <t>Sainte-Foy-lès-Lyon</t>
  </si>
  <si>
    <t>Vénissieux</t>
  </si>
  <si>
    <t>Villeurbanne</t>
  </si>
  <si>
    <t>Lyon</t>
  </si>
  <si>
    <t>Paris</t>
  </si>
  <si>
    <t>Rouen</t>
  </si>
  <si>
    <t>Champs-sur-Marne</t>
  </si>
  <si>
    <t>Le Chesnay</t>
  </si>
  <si>
    <t>Toulon</t>
  </si>
  <si>
    <t>Poitiers</t>
  </si>
  <si>
    <t>Évry</t>
  </si>
  <si>
    <t>Longjumeau</t>
  </si>
  <si>
    <t>Les Ulis</t>
  </si>
  <si>
    <t>Antony</t>
  </si>
  <si>
    <t>Asnières-sur-Seine</t>
  </si>
  <si>
    <t>Bagneux</t>
  </si>
  <si>
    <t>Bois-Colombes</t>
  </si>
  <si>
    <t>Boulogne-Billancourt</t>
  </si>
  <si>
    <t>Bourg-la-Reine</t>
  </si>
  <si>
    <t>Châtenay-Malabry</t>
  </si>
  <si>
    <t>Châtillon</t>
  </si>
  <si>
    <t>Chaville</t>
  </si>
  <si>
    <t>Clamart</t>
  </si>
  <si>
    <t>Clichy</t>
  </si>
  <si>
    <t>Colombes</t>
  </si>
  <si>
    <t>Courbevoie</t>
  </si>
  <si>
    <t>Fontenay-aux-Roses</t>
  </si>
  <si>
    <t>Garches</t>
  </si>
  <si>
    <t>La Garenne-Colombes</t>
  </si>
  <si>
    <t>Gennevilliers</t>
  </si>
  <si>
    <t>Issy-les-Moulineaux</t>
  </si>
  <si>
    <t>Levallois-Perret</t>
  </si>
  <si>
    <t>Malakoff</t>
  </si>
  <si>
    <t>Marnes-la-Coquette</t>
  </si>
  <si>
    <t>Meudon</t>
  </si>
  <si>
    <t>Montrouge</t>
  </si>
  <si>
    <t>Nanterre</t>
  </si>
  <si>
    <t>Neuilly-sur-Seine</t>
  </si>
  <si>
    <t>Le Plessis-Robinson</t>
  </si>
  <si>
    <t>Puteaux</t>
  </si>
  <si>
    <t>Rueil-Malmaison</t>
  </si>
  <si>
    <t>Saint-Cloud</t>
  </si>
  <si>
    <t>Sceaux</t>
  </si>
  <si>
    <t>Sèvres</t>
  </si>
  <si>
    <t>Suresnes</t>
  </si>
  <si>
    <t>Vanves</t>
  </si>
  <si>
    <t>Vaucresson</t>
  </si>
  <si>
    <t>Ville-d'Avray</t>
  </si>
  <si>
    <t>Villeneuve-la-Garenne</t>
  </si>
  <si>
    <t>Aubervilliers</t>
  </si>
  <si>
    <t>Bagnolet</t>
  </si>
  <si>
    <t>Bobigny</t>
  </si>
  <si>
    <t>Drancy</t>
  </si>
  <si>
    <t>Les Lilas</t>
  </si>
  <si>
    <t>Montreuil</t>
  </si>
  <si>
    <t>Noisy-le-Grand</t>
  </si>
  <si>
    <t>Noisy-le-Sec</t>
  </si>
  <si>
    <t>Pantin</t>
  </si>
  <si>
    <t>Le Pré-Saint-Gervais</t>
  </si>
  <si>
    <t>Romainville</t>
  </si>
  <si>
    <t>Rosny-sous-Bois</t>
  </si>
  <si>
    <t>Saint-Denis</t>
  </si>
  <si>
    <t>Saint-Ouen</t>
  </si>
  <si>
    <t>Alfortville</t>
  </si>
  <si>
    <t>Cachan</t>
  </si>
  <si>
    <t>Charenton-le-Pont</t>
  </si>
  <si>
    <t>Créteil</t>
  </si>
  <si>
    <t>Fontenay-sous-Bois</t>
  </si>
  <si>
    <t>Gentilly</t>
  </si>
  <si>
    <t>Ivry-sur-Seine</t>
  </si>
  <si>
    <t>Joinville-le-Pont</t>
  </si>
  <si>
    <t>Le Kremlin-Bicêtre</t>
  </si>
  <si>
    <t>Maisons-Alfort</t>
  </si>
  <si>
    <t>Nogent-sur-Marne</t>
  </si>
  <si>
    <t>Saint-Mandé</t>
  </si>
  <si>
    <t>Saint-Maurice</t>
  </si>
  <si>
    <t>Vincennes</t>
  </si>
  <si>
    <t>Cergy</t>
  </si>
  <si>
    <t>Garges-lès-Gonesse</t>
  </si>
  <si>
    <t>Villiers-le-Bel</t>
  </si>
  <si>
    <t>Jour de l'an</t>
  </si>
  <si>
    <t>Lundi de Pâques</t>
  </si>
  <si>
    <t>Fête du Travail</t>
  </si>
  <si>
    <t>victoire 1945</t>
  </si>
  <si>
    <t>Jeudi de l'Ascension</t>
  </si>
  <si>
    <t>Lundi de Pentecôte</t>
  </si>
  <si>
    <t>Fête Nationale</t>
  </si>
  <si>
    <t>Assomption</t>
  </si>
  <si>
    <t>La Toussaint</t>
  </si>
  <si>
    <t>Armistice</t>
  </si>
  <si>
    <t>Noël</t>
  </si>
  <si>
    <t>Nb de J</t>
  </si>
  <si>
    <t>insee</t>
  </si>
  <si>
    <t>NOM COMMUNE</t>
  </si>
  <si>
    <t>erreur</t>
  </si>
  <si>
    <t>01001</t>
  </si>
  <si>
    <t>ABERGEMENT CLEMENCIAT</t>
  </si>
  <si>
    <t>01002</t>
  </si>
  <si>
    <t>ABERGEMENT DE VAREY</t>
  </si>
  <si>
    <t>01004</t>
  </si>
  <si>
    <t>AMBERIEU EN BUGEY</t>
  </si>
  <si>
    <t>01005</t>
  </si>
  <si>
    <t>AMBERIEUX EN DOMBES</t>
  </si>
  <si>
    <t>01006</t>
  </si>
  <si>
    <t>AMBLEON</t>
  </si>
  <si>
    <t>01007</t>
  </si>
  <si>
    <t>AMBRONAY</t>
  </si>
  <si>
    <t>01008</t>
  </si>
  <si>
    <t>AMBUTRIX</t>
  </si>
  <si>
    <t>01009</t>
  </si>
  <si>
    <t>ANDERT ET CONDON</t>
  </si>
  <si>
    <t>01010</t>
  </si>
  <si>
    <t>ANGLEFORT</t>
  </si>
  <si>
    <t>01011</t>
  </si>
  <si>
    <t>APREMONT</t>
  </si>
  <si>
    <t>01012</t>
  </si>
  <si>
    <t>ARANC</t>
  </si>
  <si>
    <t>01013</t>
  </si>
  <si>
    <t>ARANDAS</t>
  </si>
  <si>
    <t>01014</t>
  </si>
  <si>
    <t>ARBENT</t>
  </si>
  <si>
    <t>01015</t>
  </si>
  <si>
    <t>ARBIGNIEU</t>
  </si>
  <si>
    <t>01016</t>
  </si>
  <si>
    <t>ARBIGNY</t>
  </si>
  <si>
    <t>01017</t>
  </si>
  <si>
    <t>ARGIS</t>
  </si>
  <si>
    <t>01019</t>
  </si>
  <si>
    <t>ARMIX</t>
  </si>
  <si>
    <t>01021</t>
  </si>
  <si>
    <t>ARS SUR FORMANS</t>
  </si>
  <si>
    <t>01022</t>
  </si>
  <si>
    <t>ARTEMARE</t>
  </si>
  <si>
    <t>01023</t>
  </si>
  <si>
    <t>ASNIERES SUR SAONE</t>
  </si>
  <si>
    <t>01024</t>
  </si>
  <si>
    <t>ATTIGNAT</t>
  </si>
  <si>
    <t>01025</t>
  </si>
  <si>
    <t>BAGE LA VILLE</t>
  </si>
  <si>
    <t>01026</t>
  </si>
  <si>
    <t>BAGE LE CHATEL</t>
  </si>
  <si>
    <t>01027</t>
  </si>
  <si>
    <t>BALAN</t>
  </si>
  <si>
    <t>01028</t>
  </si>
  <si>
    <t>BANEINS</t>
  </si>
  <si>
    <t>01029</t>
  </si>
  <si>
    <t>BEAUPONT</t>
  </si>
  <si>
    <t>01030</t>
  </si>
  <si>
    <t>BEAUREGARD</t>
  </si>
  <si>
    <t>01031</t>
  </si>
  <si>
    <t>BELLIGNAT</t>
  </si>
  <si>
    <t>01032</t>
  </si>
  <si>
    <t>BELIGNEUX</t>
  </si>
  <si>
    <t>01033</t>
  </si>
  <si>
    <t>BELLEGARDE SUR VALSERINE</t>
  </si>
  <si>
    <t>01034</t>
  </si>
  <si>
    <t>BELLEY</t>
  </si>
  <si>
    <t>01035</t>
  </si>
  <si>
    <t>BELLEYDOUX</t>
  </si>
  <si>
    <t>01036</t>
  </si>
  <si>
    <t>BELMONT LUTHEZIEU</t>
  </si>
  <si>
    <t>01037</t>
  </si>
  <si>
    <t>BENONCES</t>
  </si>
  <si>
    <t>01038</t>
  </si>
  <si>
    <t>BENY</t>
  </si>
  <si>
    <t>01039</t>
  </si>
  <si>
    <t>BEON</t>
  </si>
  <si>
    <t>01040</t>
  </si>
  <si>
    <t>BEREZIAT</t>
  </si>
  <si>
    <t>01041</t>
  </si>
  <si>
    <t>BETTANT</t>
  </si>
  <si>
    <t>01042</t>
  </si>
  <si>
    <t>BEY</t>
  </si>
  <si>
    <t>01043</t>
  </si>
  <si>
    <t>BEYNOST</t>
  </si>
  <si>
    <t>01044</t>
  </si>
  <si>
    <t>BILLIAT</t>
  </si>
  <si>
    <t>01045</t>
  </si>
  <si>
    <t>BIRIEUX</t>
  </si>
  <si>
    <t>01046</t>
  </si>
  <si>
    <t>BIZIAT</t>
  </si>
  <si>
    <t>01047</t>
  </si>
  <si>
    <t>BLYES</t>
  </si>
  <si>
    <t>01049</t>
  </si>
  <si>
    <t>BOISSE</t>
  </si>
  <si>
    <t>01050</t>
  </si>
  <si>
    <t>BOISSEY</t>
  </si>
  <si>
    <t>01051</t>
  </si>
  <si>
    <t>BOLOZON</t>
  </si>
  <si>
    <t>01052</t>
  </si>
  <si>
    <t>BOULIGNEUX</t>
  </si>
  <si>
    <t>01053</t>
  </si>
  <si>
    <t>BOURG EN BRESSE</t>
  </si>
  <si>
    <t>01054</t>
  </si>
  <si>
    <t>BOURG SAINT CHRISTOPHE</t>
  </si>
  <si>
    <t>01056</t>
  </si>
  <si>
    <t>BOYEUX SAINT JEROME</t>
  </si>
  <si>
    <t>01057</t>
  </si>
  <si>
    <t>BOZ</t>
  </si>
  <si>
    <t>01058</t>
  </si>
  <si>
    <t>BREGNIER CORDON</t>
  </si>
  <si>
    <t>01059</t>
  </si>
  <si>
    <t>BRENAZ</t>
  </si>
  <si>
    <t>01060</t>
  </si>
  <si>
    <t>BRENOD</t>
  </si>
  <si>
    <t>01061</t>
  </si>
  <si>
    <t>BRENS</t>
  </si>
  <si>
    <t>01062</t>
  </si>
  <si>
    <t>BRESSOLLES</t>
  </si>
  <si>
    <t>01063</t>
  </si>
  <si>
    <t>BRION</t>
  </si>
  <si>
    <t>01064</t>
  </si>
  <si>
    <t>BRIORD</t>
  </si>
  <si>
    <t>01065</t>
  </si>
  <si>
    <t>BUELLAS</t>
  </si>
  <si>
    <t>01066</t>
  </si>
  <si>
    <t>BURBANCHE</t>
  </si>
  <si>
    <t>01067</t>
  </si>
  <si>
    <t>CEIGNES</t>
  </si>
  <si>
    <t>01068</t>
  </si>
  <si>
    <t>CERDON</t>
  </si>
  <si>
    <t>01069</t>
  </si>
  <si>
    <t>CERTINES</t>
  </si>
  <si>
    <t>01071</t>
  </si>
  <si>
    <t>CESSY</t>
  </si>
  <si>
    <t>01072</t>
  </si>
  <si>
    <t>CEYZERIAT</t>
  </si>
  <si>
    <t>01073</t>
  </si>
  <si>
    <t>CEYZERIEU</t>
  </si>
  <si>
    <t>01074</t>
  </si>
  <si>
    <t>CHALAMONT</t>
  </si>
  <si>
    <t>01075</t>
  </si>
  <si>
    <t>CHALEINS</t>
  </si>
  <si>
    <t>01076</t>
  </si>
  <si>
    <t>CHALEY</t>
  </si>
  <si>
    <t>01077</t>
  </si>
  <si>
    <t>CHALLES LA MONTAGNE</t>
  </si>
  <si>
    <t>01078</t>
  </si>
  <si>
    <t>CHALLEX</t>
  </si>
  <si>
    <t>01079</t>
  </si>
  <si>
    <t>CHAMPAGNE EN VALROMEY</t>
  </si>
  <si>
    <t>01080</t>
  </si>
  <si>
    <t>CHAMPDOR</t>
  </si>
  <si>
    <t>01081</t>
  </si>
  <si>
    <t>CHAMPFROMIER</t>
  </si>
  <si>
    <t>01082</t>
  </si>
  <si>
    <t>CHANAY</t>
  </si>
  <si>
    <t>01083</t>
  </si>
  <si>
    <t>CHANEINS</t>
  </si>
  <si>
    <t>01084</t>
  </si>
  <si>
    <t>CHANOZ CHATENAY</t>
  </si>
  <si>
    <t>01085</t>
  </si>
  <si>
    <t>CHAPELLE DU CHATELARD</t>
  </si>
  <si>
    <t>01087</t>
  </si>
  <si>
    <t>CHARIX</t>
  </si>
  <si>
    <t>01088</t>
  </si>
  <si>
    <t>CHARNOZ SUR AIN</t>
  </si>
  <si>
    <t>01089</t>
  </si>
  <si>
    <t>CHATEAU GAILLARD</t>
  </si>
  <si>
    <t>01090</t>
  </si>
  <si>
    <t>CHATENAY</t>
  </si>
  <si>
    <t>01091</t>
  </si>
  <si>
    <t>CHATILLON EN MICHAILLE</t>
  </si>
  <si>
    <t>01092</t>
  </si>
  <si>
    <t>CHATILLON LA PALUD</t>
  </si>
  <si>
    <t>01093</t>
  </si>
  <si>
    <t>CHATILLON SUR CHALARONNE</t>
  </si>
  <si>
    <t>01094</t>
  </si>
  <si>
    <t>CHAVANNES SUR REYSSOUZE</t>
  </si>
  <si>
    <t>01095</t>
  </si>
  <si>
    <t>CHAVANNES SUR SURAN</t>
  </si>
  <si>
    <t>01096</t>
  </si>
  <si>
    <t>CHAVEYRIAT</t>
  </si>
  <si>
    <t>01097</t>
  </si>
  <si>
    <t>CHAVORNAY</t>
  </si>
  <si>
    <t>01098</t>
  </si>
  <si>
    <t>CHAZEY BONS</t>
  </si>
  <si>
    <t>01099</t>
  </si>
  <si>
    <t>CHAZEY SUR AIN</t>
  </si>
  <si>
    <t>01100</t>
  </si>
  <si>
    <t>CHEIGNIEU LA BALME</t>
  </si>
  <si>
    <t>01101</t>
  </si>
  <si>
    <t>CHEVILLARD</t>
  </si>
  <si>
    <t>01102</t>
  </si>
  <si>
    <t>CHEVROUX</t>
  </si>
  <si>
    <t>01103</t>
  </si>
  <si>
    <t>CHEVRY</t>
  </si>
  <si>
    <t>01104</t>
  </si>
  <si>
    <t>CHEZERY FORENS</t>
  </si>
  <si>
    <t>01105</t>
  </si>
  <si>
    <t>CIVRIEUX</t>
  </si>
  <si>
    <t>01106</t>
  </si>
  <si>
    <t>CIZE</t>
  </si>
  <si>
    <t>01107</t>
  </si>
  <si>
    <t>CLEYZIEU</t>
  </si>
  <si>
    <t>01108</t>
  </si>
  <si>
    <t>COLIGNY</t>
  </si>
  <si>
    <t>01109</t>
  </si>
  <si>
    <t>COLLONGES</t>
  </si>
  <si>
    <t>01110</t>
  </si>
  <si>
    <t>COLOMIEU</t>
  </si>
  <si>
    <t>01111</t>
  </si>
  <si>
    <t>CONAND</t>
  </si>
  <si>
    <t>01112</t>
  </si>
  <si>
    <t>CONDAMINE</t>
  </si>
  <si>
    <t>01113</t>
  </si>
  <si>
    <t>CONDEISSIAT</t>
  </si>
  <si>
    <t>01114</t>
  </si>
  <si>
    <t>CONFORT</t>
  </si>
  <si>
    <t>01115</t>
  </si>
  <si>
    <t>CONFRANCON</t>
  </si>
  <si>
    <t>01116</t>
  </si>
  <si>
    <t>CONTREVOZ</t>
  </si>
  <si>
    <t>01117</t>
  </si>
  <si>
    <t>CONZIEU</t>
  </si>
  <si>
    <t>01118</t>
  </si>
  <si>
    <t>CORBONOD</t>
  </si>
  <si>
    <t>01119</t>
  </si>
  <si>
    <t>CORCELLES</t>
  </si>
  <si>
    <t>01121</t>
  </si>
  <si>
    <t>CORLIER</t>
  </si>
  <si>
    <t>01122</t>
  </si>
  <si>
    <t>CORMARANCHE EN BUGEY</t>
  </si>
  <si>
    <t>01123</t>
  </si>
  <si>
    <t>CORMORANCHE SUR SAONE</t>
  </si>
  <si>
    <t>01124</t>
  </si>
  <si>
    <t>CORMOZ</t>
  </si>
  <si>
    <t>01125</t>
  </si>
  <si>
    <t>CORVEISSIAT</t>
  </si>
  <si>
    <t>01127</t>
  </si>
  <si>
    <t>COURMANGOUX</t>
  </si>
  <si>
    <t>01128</t>
  </si>
  <si>
    <t>COURTES</t>
  </si>
  <si>
    <t>01129</t>
  </si>
  <si>
    <t>CRANS</t>
  </si>
  <si>
    <t>01130</t>
  </si>
  <si>
    <t>CRAS SUR REYSSOUZE</t>
  </si>
  <si>
    <t>01133</t>
  </si>
  <si>
    <t>CRESSIN ROCHEFORT</t>
  </si>
  <si>
    <t>01134</t>
  </si>
  <si>
    <t>CROTTET</t>
  </si>
  <si>
    <t>01135</t>
  </si>
  <si>
    <t>CROZET</t>
  </si>
  <si>
    <t>01136</t>
  </si>
  <si>
    <t>CRUZILLES LES MEPILLAT</t>
  </si>
  <si>
    <t>01138</t>
  </si>
  <si>
    <t>CULOZ</t>
  </si>
  <si>
    <t>01139</t>
  </si>
  <si>
    <t>CURCIAT DONGALON</t>
  </si>
  <si>
    <t>01140</t>
  </si>
  <si>
    <t>CURTAFOND</t>
  </si>
  <si>
    <t>01141</t>
  </si>
  <si>
    <t>CUZIEU</t>
  </si>
  <si>
    <t>01142</t>
  </si>
  <si>
    <t>DAGNEUX</t>
  </si>
  <si>
    <t>01143</t>
  </si>
  <si>
    <t>DIVONNE LES BAINS</t>
  </si>
  <si>
    <t>01144</t>
  </si>
  <si>
    <t>DOMMARTIN</t>
  </si>
  <si>
    <t>01145</t>
  </si>
  <si>
    <t>DOMPIERRE SUR VEYLE</t>
  </si>
  <si>
    <t>01146</t>
  </si>
  <si>
    <t>DOMPIERRE SUR CHALARONNE</t>
  </si>
  <si>
    <t>01147</t>
  </si>
  <si>
    <t>DOMSURE</t>
  </si>
  <si>
    <t>01148</t>
  </si>
  <si>
    <t>DORTAN</t>
  </si>
  <si>
    <t>01149</t>
  </si>
  <si>
    <t>DOUVRES</t>
  </si>
  <si>
    <t>01150</t>
  </si>
  <si>
    <t>DROM</t>
  </si>
  <si>
    <t>01151</t>
  </si>
  <si>
    <t>DRUILLAT</t>
  </si>
  <si>
    <t>01152</t>
  </si>
  <si>
    <t>ECHALLON</t>
  </si>
  <si>
    <t>01153</t>
  </si>
  <si>
    <t>ECHENEVEX</t>
  </si>
  <si>
    <t>01154</t>
  </si>
  <si>
    <t>ETREZ</t>
  </si>
  <si>
    <t>01155</t>
  </si>
  <si>
    <t>EVOSGES</t>
  </si>
  <si>
    <t>01156</t>
  </si>
  <si>
    <t>FARAMANS</t>
  </si>
  <si>
    <t>01157</t>
  </si>
  <si>
    <t>FAREINS</t>
  </si>
  <si>
    <t>01158</t>
  </si>
  <si>
    <t>FARGES</t>
  </si>
  <si>
    <t>01159</t>
  </si>
  <si>
    <t>FEILLENS</t>
  </si>
  <si>
    <t>01160</t>
  </si>
  <si>
    <t>FERNEY VOLTAIRE</t>
  </si>
  <si>
    <t>01162</t>
  </si>
  <si>
    <t>FLAXIEU</t>
  </si>
  <si>
    <t>01163</t>
  </si>
  <si>
    <t>FOISSIAT</t>
  </si>
  <si>
    <t>01165</t>
  </si>
  <si>
    <t>FRANCHELEINS</t>
  </si>
  <si>
    <t>01166</t>
  </si>
  <si>
    <t>FRANS</t>
  </si>
  <si>
    <t>01167</t>
  </si>
  <si>
    <t>GARNERANS</t>
  </si>
  <si>
    <t>01169</t>
  </si>
  <si>
    <t>GENOUILLEUX</t>
  </si>
  <si>
    <t>01170</t>
  </si>
  <si>
    <t>BEARD GEOVREISSIAT</t>
  </si>
  <si>
    <t>01171</t>
  </si>
  <si>
    <t>GEOVREISSET</t>
  </si>
  <si>
    <t>01172</t>
  </si>
  <si>
    <t>GERMAGNAT</t>
  </si>
  <si>
    <t>01173</t>
  </si>
  <si>
    <t>GEX</t>
  </si>
  <si>
    <t>01174</t>
  </si>
  <si>
    <t>GIRON</t>
  </si>
  <si>
    <t>01175</t>
  </si>
  <si>
    <t>GORREVOD</t>
  </si>
  <si>
    <t>01176</t>
  </si>
  <si>
    <t>GRAND ABERGEMENT</t>
  </si>
  <si>
    <t>01177</t>
  </si>
  <si>
    <t>GRAND CORENT</t>
  </si>
  <si>
    <t>01179</t>
  </si>
  <si>
    <t>GRIEGES</t>
  </si>
  <si>
    <t>01180</t>
  </si>
  <si>
    <t>GRILLY</t>
  </si>
  <si>
    <t>01181</t>
  </si>
  <si>
    <t>GROISSIAT</t>
  </si>
  <si>
    <t>01182</t>
  </si>
  <si>
    <t>GROSLEE</t>
  </si>
  <si>
    <t>01183</t>
  </si>
  <si>
    <t>GUEREINS</t>
  </si>
  <si>
    <t>01184</t>
  </si>
  <si>
    <t>HAUTECOURT ROMANECHE</t>
  </si>
  <si>
    <t>01185</t>
  </si>
  <si>
    <t>HAUTEVILLE LOMPNES</t>
  </si>
  <si>
    <t>01186</t>
  </si>
  <si>
    <t>HOSTIAZ</t>
  </si>
  <si>
    <t>01187</t>
  </si>
  <si>
    <t>HOTONNES</t>
  </si>
  <si>
    <t>01188</t>
  </si>
  <si>
    <t>ILLIAT</t>
  </si>
  <si>
    <t>01189</t>
  </si>
  <si>
    <t>INJOUX GENISSIAT</t>
  </si>
  <si>
    <t>01190</t>
  </si>
  <si>
    <t>INNIMOND</t>
  </si>
  <si>
    <t>01191</t>
  </si>
  <si>
    <t>IZENAVE</t>
  </si>
  <si>
    <t>01192</t>
  </si>
  <si>
    <t>IZERNORE</t>
  </si>
  <si>
    <t>01193</t>
  </si>
  <si>
    <t>IZIEU</t>
  </si>
  <si>
    <t>01194</t>
  </si>
  <si>
    <t>JASSANS RIOTTIER</t>
  </si>
  <si>
    <t>01195</t>
  </si>
  <si>
    <t>JASSERON</t>
  </si>
  <si>
    <t>01196</t>
  </si>
  <si>
    <t>JAYAT</t>
  </si>
  <si>
    <t>01197</t>
  </si>
  <si>
    <t>JOURNANS</t>
  </si>
  <si>
    <t>01198</t>
  </si>
  <si>
    <t>JOYEUX</t>
  </si>
  <si>
    <t>01199</t>
  </si>
  <si>
    <t>JUJURIEUX</t>
  </si>
  <si>
    <t>01200</t>
  </si>
  <si>
    <t>LABALME</t>
  </si>
  <si>
    <t>01202</t>
  </si>
  <si>
    <t>LAGNIEU</t>
  </si>
  <si>
    <t>01203</t>
  </si>
  <si>
    <t>LAIZ</t>
  </si>
  <si>
    <t>01204</t>
  </si>
  <si>
    <t>LALLEYRIAT</t>
  </si>
  <si>
    <t>01205</t>
  </si>
  <si>
    <t>LANCRANS</t>
  </si>
  <si>
    <t>01206</t>
  </si>
  <si>
    <t>LANTENAY</t>
  </si>
  <si>
    <t>01207</t>
  </si>
  <si>
    <t>LAPEYROUSE</t>
  </si>
  <si>
    <t>01208</t>
  </si>
  <si>
    <t>LAVOURS</t>
  </si>
  <si>
    <t>01209</t>
  </si>
  <si>
    <t>LEAZ</t>
  </si>
  <si>
    <t>01210</t>
  </si>
  <si>
    <t>LELEX</t>
  </si>
  <si>
    <t>01211</t>
  </si>
  <si>
    <t>LENT</t>
  </si>
  <si>
    <t>01212</t>
  </si>
  <si>
    <t>LESCHEROUX</t>
  </si>
  <si>
    <t>01213</t>
  </si>
  <si>
    <t>LEYMENT</t>
  </si>
  <si>
    <t>01214</t>
  </si>
  <si>
    <t>LEYSSARD</t>
  </si>
  <si>
    <t>01215</t>
  </si>
  <si>
    <t>LHOPITAL</t>
  </si>
  <si>
    <t>01216</t>
  </si>
  <si>
    <t>LHUIS</t>
  </si>
  <si>
    <t>01218</t>
  </si>
  <si>
    <t>LOCHIEU</t>
  </si>
  <si>
    <t>01219</t>
  </si>
  <si>
    <t>LOMPNAS</t>
  </si>
  <si>
    <t>01221</t>
  </si>
  <si>
    <t>LOMPNIEU</t>
  </si>
  <si>
    <t>01224</t>
  </si>
  <si>
    <t>LOYETTES</t>
  </si>
  <si>
    <t>01225</t>
  </si>
  <si>
    <t>LURCY</t>
  </si>
  <si>
    <t>01227</t>
  </si>
  <si>
    <t>MAGNIEU</t>
  </si>
  <si>
    <t>01228</t>
  </si>
  <si>
    <t>MAILLAT</t>
  </si>
  <si>
    <t>01229</t>
  </si>
  <si>
    <t>MALAFRETAZ</t>
  </si>
  <si>
    <t>01230</t>
  </si>
  <si>
    <t>MANTENAY MONTLIN</t>
  </si>
  <si>
    <t>01231</t>
  </si>
  <si>
    <t>MANZIAT</t>
  </si>
  <si>
    <t>01232</t>
  </si>
  <si>
    <t>MARBOZ</t>
  </si>
  <si>
    <t>01233</t>
  </si>
  <si>
    <t>MARCHAMP</t>
  </si>
  <si>
    <t>01234</t>
  </si>
  <si>
    <t>MARIGNIEU</t>
  </si>
  <si>
    <t>01235</t>
  </si>
  <si>
    <t>MARLIEUX</t>
  </si>
  <si>
    <t>01236</t>
  </si>
  <si>
    <t>MARSONNAS</t>
  </si>
  <si>
    <t>01237</t>
  </si>
  <si>
    <t>MARTIGNAT</t>
  </si>
  <si>
    <t>01238</t>
  </si>
  <si>
    <t>MASSIEUX</t>
  </si>
  <si>
    <t>01239</t>
  </si>
  <si>
    <t>MASSIGNIEU DE RIVES</t>
  </si>
  <si>
    <t>01240</t>
  </si>
  <si>
    <t>MATAFELON GRANGES</t>
  </si>
  <si>
    <t>01241</t>
  </si>
  <si>
    <t>MEILLONNAS</t>
  </si>
  <si>
    <t>01242</t>
  </si>
  <si>
    <t>MERIGNAT</t>
  </si>
  <si>
    <t>01243</t>
  </si>
  <si>
    <t>MESSIMY SUR SAONE</t>
  </si>
  <si>
    <t>01244</t>
  </si>
  <si>
    <t>MEXIMIEUX</t>
  </si>
  <si>
    <t>01245</t>
  </si>
  <si>
    <t>BOHAS MEYRIAT RIGNAT</t>
  </si>
  <si>
    <t>01246</t>
  </si>
  <si>
    <t>MEZERIAT</t>
  </si>
  <si>
    <t>01247</t>
  </si>
  <si>
    <t>MIJOUX</t>
  </si>
  <si>
    <t>01248</t>
  </si>
  <si>
    <t>MIONNAY</t>
  </si>
  <si>
    <t>01249</t>
  </si>
  <si>
    <t>MIRIBEL</t>
  </si>
  <si>
    <t>01250</t>
  </si>
  <si>
    <t>MISERIEUX</t>
  </si>
  <si>
    <t>01252</t>
  </si>
  <si>
    <t>MOGNENEINS</t>
  </si>
  <si>
    <t>01254</t>
  </si>
  <si>
    <t>MONTAGNAT</t>
  </si>
  <si>
    <t>01255</t>
  </si>
  <si>
    <t>MONTAGNIEU</t>
  </si>
  <si>
    <t>01257</t>
  </si>
  <si>
    <t>MONTANGES</t>
  </si>
  <si>
    <t>01258</t>
  </si>
  <si>
    <t>MONTCEAUX</t>
  </si>
  <si>
    <t>01259</t>
  </si>
  <si>
    <t>MONTCET</t>
  </si>
  <si>
    <t>01260</t>
  </si>
  <si>
    <t>MONTELLIER</t>
  </si>
  <si>
    <t>01261</t>
  </si>
  <si>
    <t>MONTHIEUX</t>
  </si>
  <si>
    <t>01262</t>
  </si>
  <si>
    <t>MONTLUEL</t>
  </si>
  <si>
    <t>01263</t>
  </si>
  <si>
    <t>MONTMERLE SUR SAONE</t>
  </si>
  <si>
    <t>01264</t>
  </si>
  <si>
    <t>MONTRACOL</t>
  </si>
  <si>
    <t>01265</t>
  </si>
  <si>
    <t>MONTREAL LA CLUSE</t>
  </si>
  <si>
    <t>01266</t>
  </si>
  <si>
    <t>MONTREVEL EN BRESSE</t>
  </si>
  <si>
    <t>01267</t>
  </si>
  <si>
    <t>NURIEUX VOLOGNAT</t>
  </si>
  <si>
    <t>01268</t>
  </si>
  <si>
    <t>MURS ET GELIGNIEUX</t>
  </si>
  <si>
    <t>01269</t>
  </si>
  <si>
    <t>NANTUA</t>
  </si>
  <si>
    <t>01271</t>
  </si>
  <si>
    <t>NATTAGES</t>
  </si>
  <si>
    <t>01272</t>
  </si>
  <si>
    <t>NEUVILLE LES DAMES</t>
  </si>
  <si>
    <t>01273</t>
  </si>
  <si>
    <t>NEUVILLE SUR AIN</t>
  </si>
  <si>
    <t>01274</t>
  </si>
  <si>
    <t>NEYROLLES</t>
  </si>
  <si>
    <t>01275</t>
  </si>
  <si>
    <t>NEYRON</t>
  </si>
  <si>
    <t>01276</t>
  </si>
  <si>
    <t>NIEVROZ</t>
  </si>
  <si>
    <t>01277</t>
  </si>
  <si>
    <t>NIVOLLET MONTGRIFFON</t>
  </si>
  <si>
    <t>01279</t>
  </si>
  <si>
    <t>ONCIEU</t>
  </si>
  <si>
    <t>01280</t>
  </si>
  <si>
    <t>ORDONNAZ</t>
  </si>
  <si>
    <t>01281</t>
  </si>
  <si>
    <t>ORNEX</t>
  </si>
  <si>
    <t>01282</t>
  </si>
  <si>
    <t>OUTRIAZ</t>
  </si>
  <si>
    <t>01283</t>
  </si>
  <si>
    <t>OYONNAX</t>
  </si>
  <si>
    <t>01284</t>
  </si>
  <si>
    <t>OZAN</t>
  </si>
  <si>
    <t>01285</t>
  </si>
  <si>
    <t>PARCIEUX</t>
  </si>
  <si>
    <t>01286</t>
  </si>
  <si>
    <t>PARVES</t>
  </si>
  <si>
    <t>01288</t>
  </si>
  <si>
    <t>PERON</t>
  </si>
  <si>
    <t>01289</t>
  </si>
  <si>
    <t>PERONNAS</t>
  </si>
  <si>
    <t>01290</t>
  </si>
  <si>
    <t>PEROUGES</t>
  </si>
  <si>
    <t>01291</t>
  </si>
  <si>
    <t>PERREX</t>
  </si>
  <si>
    <t>01292</t>
  </si>
  <si>
    <t>PETIT ABERGEMENT</t>
  </si>
  <si>
    <t>01293</t>
  </si>
  <si>
    <t>PEYRIAT</t>
  </si>
  <si>
    <t>01294</t>
  </si>
  <si>
    <t>PEYRIEU</t>
  </si>
  <si>
    <t>01295</t>
  </si>
  <si>
    <t>PEYZIEUX SUR SAONE</t>
  </si>
  <si>
    <t>01296</t>
  </si>
  <si>
    <t>PIRAJOUX</t>
  </si>
  <si>
    <t>01297</t>
  </si>
  <si>
    <t>PIZAY</t>
  </si>
  <si>
    <t>01298</t>
  </si>
  <si>
    <t>PLAGNE</t>
  </si>
  <si>
    <t>01299</t>
  </si>
  <si>
    <t>PLANTAY</t>
  </si>
  <si>
    <t>01300</t>
  </si>
  <si>
    <t>POIZAT</t>
  </si>
  <si>
    <t>01301</t>
  </si>
  <si>
    <t>POLLIAT</t>
  </si>
  <si>
    <t>01302</t>
  </si>
  <si>
    <t>POLLIEU</t>
  </si>
  <si>
    <t>01303</t>
  </si>
  <si>
    <t>PONCIN</t>
  </si>
  <si>
    <t>01304</t>
  </si>
  <si>
    <t>PONT D'AIN</t>
  </si>
  <si>
    <t>01305</t>
  </si>
  <si>
    <t>PONT DE VAUX</t>
  </si>
  <si>
    <t>01306</t>
  </si>
  <si>
    <t>PONT DE VEYLE</t>
  </si>
  <si>
    <t>01307</t>
  </si>
  <si>
    <t>PORT</t>
  </si>
  <si>
    <t>01308</t>
  </si>
  <si>
    <t>POUGNY</t>
  </si>
  <si>
    <t>01309</t>
  </si>
  <si>
    <t>POUILLAT</t>
  </si>
  <si>
    <t>01310</t>
  </si>
  <si>
    <t>PREMEYZEL</t>
  </si>
  <si>
    <t>01311</t>
  </si>
  <si>
    <t>PREMILLIEU</t>
  </si>
  <si>
    <t>01312</t>
  </si>
  <si>
    <t>PRESSIAT</t>
  </si>
  <si>
    <t>01313</t>
  </si>
  <si>
    <t>PREVESSIN MOENS</t>
  </si>
  <si>
    <t>01314</t>
  </si>
  <si>
    <t>PRIAY</t>
  </si>
  <si>
    <t>01316</t>
  </si>
  <si>
    <t>PUGIEU</t>
  </si>
  <si>
    <t>01317</t>
  </si>
  <si>
    <t>RAMASSE</t>
  </si>
  <si>
    <t>01318</t>
  </si>
  <si>
    <t>RANCE</t>
  </si>
  <si>
    <t>01319</t>
  </si>
  <si>
    <t>RELEVANT</t>
  </si>
  <si>
    <t>01320</t>
  </si>
  <si>
    <t>REPLONGES</t>
  </si>
  <si>
    <t>01321</t>
  </si>
  <si>
    <t>REVONNAS</t>
  </si>
  <si>
    <t>01322</t>
  </si>
  <si>
    <t>REYRIEUX</t>
  </si>
  <si>
    <t>01323</t>
  </si>
  <si>
    <t>REYSSOUZE</t>
  </si>
  <si>
    <t>01325</t>
  </si>
  <si>
    <t>RIGNIEUX LE FRANC</t>
  </si>
  <si>
    <t>01328</t>
  </si>
  <si>
    <t>ROMANS</t>
  </si>
  <si>
    <t>01329</t>
  </si>
  <si>
    <t>ROSSILLON</t>
  </si>
  <si>
    <t>01330</t>
  </si>
  <si>
    <t>RUFFIEU</t>
  </si>
  <si>
    <t>01331</t>
  </si>
  <si>
    <t>SAINT ALBAN</t>
  </si>
  <si>
    <t>01332</t>
  </si>
  <si>
    <t>SAINT ANDRE DE BAGE</t>
  </si>
  <si>
    <t>01333</t>
  </si>
  <si>
    <t>SAINT ANDRE DE CORCY</t>
  </si>
  <si>
    <t>01334</t>
  </si>
  <si>
    <t>SAINT ANDRE D'HUIRIAT</t>
  </si>
  <si>
    <t>01335</t>
  </si>
  <si>
    <t>SAINT ANDRE LE BOUCHOUX</t>
  </si>
  <si>
    <t>01336</t>
  </si>
  <si>
    <t>SAINT ANDRE SUR VIEUX JONC</t>
  </si>
  <si>
    <t>01337</t>
  </si>
  <si>
    <t>SAINT BENIGNE</t>
  </si>
  <si>
    <t>01338</t>
  </si>
  <si>
    <t>SAINT BENOIT</t>
  </si>
  <si>
    <t>01339</t>
  </si>
  <si>
    <t>SAINT BERNARD</t>
  </si>
  <si>
    <t>01340</t>
  </si>
  <si>
    <t>SAINT BOIS</t>
  </si>
  <si>
    <t>01341</t>
  </si>
  <si>
    <t>SAINT CHAMP</t>
  </si>
  <si>
    <t>01342</t>
  </si>
  <si>
    <t>SAINTE CROIX</t>
  </si>
  <si>
    <t>01343</t>
  </si>
  <si>
    <t>SAINT CYR SUR MENTHON</t>
  </si>
  <si>
    <t>01344</t>
  </si>
  <si>
    <t>SAINT DENIS LES BOURG</t>
  </si>
  <si>
    <t>01345</t>
  </si>
  <si>
    <t>SAINT DENIS EN BUGEY</t>
  </si>
  <si>
    <t>01346</t>
  </si>
  <si>
    <t>SAINT DIDIER D'AUSSIAT</t>
  </si>
  <si>
    <t>01347</t>
  </si>
  <si>
    <t>SAINT DIDIER DE FORMANS</t>
  </si>
  <si>
    <t>01348</t>
  </si>
  <si>
    <t>SAINT DIDIER SUR CHALARONNE</t>
  </si>
  <si>
    <t>01349</t>
  </si>
  <si>
    <t>SAINT ELOI</t>
  </si>
  <si>
    <t>01350</t>
  </si>
  <si>
    <t>SAINT ETIENNE DU BOIS</t>
  </si>
  <si>
    <t>01351</t>
  </si>
  <si>
    <t>SAINT ETIENNE SUR CHALARONNE</t>
  </si>
  <si>
    <t>01352</t>
  </si>
  <si>
    <t>SAINT ETIENNE SUR REYSSOUZE</t>
  </si>
  <si>
    <t>01353</t>
  </si>
  <si>
    <t>SAINTE EUPHEMIE</t>
  </si>
  <si>
    <t>01354</t>
  </si>
  <si>
    <t>SAINT GENIS POUILLY</t>
  </si>
  <si>
    <t>01355</t>
  </si>
  <si>
    <t>SAINT GENIS SUR MENTHON</t>
  </si>
  <si>
    <t>01356</t>
  </si>
  <si>
    <t>SAINT GEORGES SUR RENON</t>
  </si>
  <si>
    <t>01357</t>
  </si>
  <si>
    <t>SAINT GERMAIN DE JOUX</t>
  </si>
  <si>
    <t>01358</t>
  </si>
  <si>
    <t>SAINT GERMAIN LES PAROISSES</t>
  </si>
  <si>
    <t>01359</t>
  </si>
  <si>
    <t>SAINT GERMAIN SUR RENON</t>
  </si>
  <si>
    <t>01360</t>
  </si>
  <si>
    <t>SAINT JEAN DE GONVILLE</t>
  </si>
  <si>
    <t>01361</t>
  </si>
  <si>
    <t>SAINT JEAN DE NIOST</t>
  </si>
  <si>
    <t>01362</t>
  </si>
  <si>
    <t>SAINT JEAN DE THURIGNEUX</t>
  </si>
  <si>
    <t>01363</t>
  </si>
  <si>
    <t>SAINT JEAN LE VIEUX</t>
  </si>
  <si>
    <t>01364</t>
  </si>
  <si>
    <t>SAINT JEAN SUR REYSSOUZE</t>
  </si>
  <si>
    <t>01365</t>
  </si>
  <si>
    <t>SAINT JEAN SUR VEYLE</t>
  </si>
  <si>
    <t>01366</t>
  </si>
  <si>
    <t>SAINTE JULIE</t>
  </si>
  <si>
    <t>01367</t>
  </si>
  <si>
    <t>SAINT JULIEN SUR REYSSOUZE</t>
  </si>
  <si>
    <t>01368</t>
  </si>
  <si>
    <t>SAINT JULIEN SUR VEYLE</t>
  </si>
  <si>
    <t>01369</t>
  </si>
  <si>
    <t>SAINT JUST</t>
  </si>
  <si>
    <t>01370</t>
  </si>
  <si>
    <t>SAINT LAURENT SUR SAONE</t>
  </si>
  <si>
    <t>01371</t>
  </si>
  <si>
    <t>SAINT MARCEL</t>
  </si>
  <si>
    <t>01372</t>
  </si>
  <si>
    <t>SAINT MARTIN DE BAVEL</t>
  </si>
  <si>
    <t>01373</t>
  </si>
  <si>
    <t>SAINT MARTIN DU FRENE</t>
  </si>
  <si>
    <t>01374</t>
  </si>
  <si>
    <t>SAINT MARTIN DU MONT</t>
  </si>
  <si>
    <t>01375</t>
  </si>
  <si>
    <t>SAINT MARTIN LE CHATEL</t>
  </si>
  <si>
    <t>01376</t>
  </si>
  <si>
    <t>SAINT MAURICE DE BEYNOST</t>
  </si>
  <si>
    <t>01378</t>
  </si>
  <si>
    <t>SAINT MAURICE DE GOURDANS</t>
  </si>
  <si>
    <t>01379</t>
  </si>
  <si>
    <t>SAINT MAURICE DE REMENS</t>
  </si>
  <si>
    <t>01380</t>
  </si>
  <si>
    <t>SAINT NIZIER LE BOUCHOUX</t>
  </si>
  <si>
    <t>01381</t>
  </si>
  <si>
    <t>SAINT NIZIER LE DESERT</t>
  </si>
  <si>
    <t>01382</t>
  </si>
  <si>
    <t>SAINTE OLIVE</t>
  </si>
  <si>
    <t>01383</t>
  </si>
  <si>
    <t>SAINT PAUL DE VARAX</t>
  </si>
  <si>
    <t>01384</t>
  </si>
  <si>
    <t>SAINT RAMBERT EN BUGEY</t>
  </si>
  <si>
    <t>01385</t>
  </si>
  <si>
    <t>SAINT REMY</t>
  </si>
  <si>
    <t>01386</t>
  </si>
  <si>
    <t>SAINT SORLIN EN BUGEY</t>
  </si>
  <si>
    <t>01387</t>
  </si>
  <si>
    <t>SAINT SULPICE</t>
  </si>
  <si>
    <t>01388</t>
  </si>
  <si>
    <t>SAINT TRIVIER DE COURTES</t>
  </si>
  <si>
    <t>01389</t>
  </si>
  <si>
    <t>SAINT TRIVIER SUR MOIGNANS</t>
  </si>
  <si>
    <t>01390</t>
  </si>
  <si>
    <t>SAINT VULBAS</t>
  </si>
  <si>
    <t>01391</t>
  </si>
  <si>
    <t>SALAVRE</t>
  </si>
  <si>
    <t>01392</t>
  </si>
  <si>
    <t>SAMOGNAT</t>
  </si>
  <si>
    <t>01393</t>
  </si>
  <si>
    <t>SANDRANS</t>
  </si>
  <si>
    <t>01396</t>
  </si>
  <si>
    <t>SAULT BRENAZ</t>
  </si>
  <si>
    <t>01397</t>
  </si>
  <si>
    <t>SAUVERNY</t>
  </si>
  <si>
    <t>01398</t>
  </si>
  <si>
    <t>SAVIGNEUX</t>
  </si>
  <si>
    <t>01399</t>
  </si>
  <si>
    <t>SEGNY</t>
  </si>
  <si>
    <t>01400</t>
  </si>
  <si>
    <t>SEILLONNAZ</t>
  </si>
  <si>
    <t>01401</t>
  </si>
  <si>
    <t>SERGY</t>
  </si>
  <si>
    <t>01402</t>
  </si>
  <si>
    <t>SERMOYER</t>
  </si>
  <si>
    <t>01403</t>
  </si>
  <si>
    <t>SERRIERES DE BRIORD</t>
  </si>
  <si>
    <t>01404</t>
  </si>
  <si>
    <t>SERRIERES SUR AIN</t>
  </si>
  <si>
    <t>01405</t>
  </si>
  <si>
    <t>SERVAS</t>
  </si>
  <si>
    <t>01406</t>
  </si>
  <si>
    <t>SERVIGNAT</t>
  </si>
  <si>
    <t>01407</t>
  </si>
  <si>
    <t>SEYSSEL</t>
  </si>
  <si>
    <t>01408</t>
  </si>
  <si>
    <t>SIMANDRE SUR SURAN</t>
  </si>
  <si>
    <t>01409</t>
  </si>
  <si>
    <t>SONGIEU</t>
  </si>
  <si>
    <t>01410</t>
  </si>
  <si>
    <t>SONTHONNAX LA MONTAGNE</t>
  </si>
  <si>
    <t>01411</t>
  </si>
  <si>
    <t>SOUCLIN</t>
  </si>
  <si>
    <t>01412</t>
  </si>
  <si>
    <t>SULIGNAT</t>
  </si>
  <si>
    <t>01413</t>
  </si>
  <si>
    <t>SURJOUX</t>
  </si>
  <si>
    <t>01414</t>
  </si>
  <si>
    <t>SUTRIEU</t>
  </si>
  <si>
    <t>01415</t>
  </si>
  <si>
    <t>TALISSIEU</t>
  </si>
  <si>
    <t>01416</t>
  </si>
  <si>
    <t>TENAY</t>
  </si>
  <si>
    <t>01417</t>
  </si>
  <si>
    <t>THEZILLIEU</t>
  </si>
  <si>
    <t>01418</t>
  </si>
  <si>
    <t>THIL</t>
  </si>
  <si>
    <t>01419</t>
  </si>
  <si>
    <t>THOIRY</t>
  </si>
  <si>
    <t>01420</t>
  </si>
  <si>
    <t>THOISSEY</t>
  </si>
  <si>
    <t>01421</t>
  </si>
  <si>
    <t>TORCIEU</t>
  </si>
  <si>
    <t>01422</t>
  </si>
  <si>
    <t>TOSSIAT</t>
  </si>
  <si>
    <t>01423</t>
  </si>
  <si>
    <t>TOUSSIEUX</t>
  </si>
  <si>
    <t>01424</t>
  </si>
  <si>
    <t>TRAMOYES</t>
  </si>
  <si>
    <t>01425</t>
  </si>
  <si>
    <t>TRANCLIERE</t>
  </si>
  <si>
    <t>01426</t>
  </si>
  <si>
    <t>TREFFORT CUISIAT</t>
  </si>
  <si>
    <t>01427</t>
  </si>
  <si>
    <t>TREVOUX</t>
  </si>
  <si>
    <t>01428</t>
  </si>
  <si>
    <t>VALEINS</t>
  </si>
  <si>
    <t>01429</t>
  </si>
  <si>
    <t>VANDEINS</t>
  </si>
  <si>
    <t>01430</t>
  </si>
  <si>
    <t>VARAMBON</t>
  </si>
  <si>
    <t>01431</t>
  </si>
  <si>
    <t>VAUX EN BUGEY</t>
  </si>
  <si>
    <t>01432</t>
  </si>
  <si>
    <t>VERJON</t>
  </si>
  <si>
    <t>01433</t>
  </si>
  <si>
    <t>VERNOUX</t>
  </si>
  <si>
    <t>01434</t>
  </si>
  <si>
    <t>VERSAILLEUX</t>
  </si>
  <si>
    <t>01435</t>
  </si>
  <si>
    <t>VERSONNEX</t>
  </si>
  <si>
    <t>01436</t>
  </si>
  <si>
    <t>VESANCY</t>
  </si>
  <si>
    <t>01437</t>
  </si>
  <si>
    <t>VESCOURS</t>
  </si>
  <si>
    <t>01439</t>
  </si>
  <si>
    <t>VESINES</t>
  </si>
  <si>
    <t>01441</t>
  </si>
  <si>
    <t>VIEU D'IZENAVE</t>
  </si>
  <si>
    <t>01442</t>
  </si>
  <si>
    <t>VIEU</t>
  </si>
  <si>
    <t>01443</t>
  </si>
  <si>
    <t>VILLARS LES DOMBES</t>
  </si>
  <si>
    <t>01444</t>
  </si>
  <si>
    <t>VILLEBOIS</t>
  </si>
  <si>
    <t>01445</t>
  </si>
  <si>
    <t>VILLEMOTIER</t>
  </si>
  <si>
    <t>01446</t>
  </si>
  <si>
    <t>VILLENEUVE</t>
  </si>
  <si>
    <t>01447</t>
  </si>
  <si>
    <t>VILLEREVERSURE</t>
  </si>
  <si>
    <t>01448</t>
  </si>
  <si>
    <t>VILLES</t>
  </si>
  <si>
    <t>01449</t>
  </si>
  <si>
    <t>VILLETTE SUR AIN</t>
  </si>
  <si>
    <t>01450</t>
  </si>
  <si>
    <t>VILLIEU LOYES MOLLON</t>
  </si>
  <si>
    <t>01451</t>
  </si>
  <si>
    <t>VIRIAT</t>
  </si>
  <si>
    <t>01452</t>
  </si>
  <si>
    <t>VIRIEU LE GRAND</t>
  </si>
  <si>
    <t>01453</t>
  </si>
  <si>
    <t>VIRIEU LE PETIT</t>
  </si>
  <si>
    <t>01454</t>
  </si>
  <si>
    <t>VIRIGNIN</t>
  </si>
  <si>
    <t>01456</t>
  </si>
  <si>
    <t>VONGNES</t>
  </si>
  <si>
    <t>01457</t>
  </si>
  <si>
    <t>VONNAS</t>
  </si>
  <si>
    <t>02001</t>
  </si>
  <si>
    <t>ABBECOURT</t>
  </si>
  <si>
    <t>02002</t>
  </si>
  <si>
    <t>ACHERY</t>
  </si>
  <si>
    <t>02003</t>
  </si>
  <si>
    <t>ACY</t>
  </si>
  <si>
    <t>02004</t>
  </si>
  <si>
    <t>AGNICOURT ET SECHELLES</t>
  </si>
  <si>
    <t>02005</t>
  </si>
  <si>
    <t>AGUILCOURT</t>
  </si>
  <si>
    <t>02006</t>
  </si>
  <si>
    <t>AISONVILLE ET BERNOVILLE</t>
  </si>
  <si>
    <t>02007</t>
  </si>
  <si>
    <t>AIZELLES</t>
  </si>
  <si>
    <t>02008</t>
  </si>
  <si>
    <t>AIZY JOUY</t>
  </si>
  <si>
    <t>02009</t>
  </si>
  <si>
    <t>ALAINCOURT</t>
  </si>
  <si>
    <t>02010</t>
  </si>
  <si>
    <t>ALLEMANT</t>
  </si>
  <si>
    <t>02011</t>
  </si>
  <si>
    <t>AMBLENY</t>
  </si>
  <si>
    <t>02012</t>
  </si>
  <si>
    <t>AMBRIEF</t>
  </si>
  <si>
    <t>02013</t>
  </si>
  <si>
    <t>AMIFONTAINE</t>
  </si>
  <si>
    <t>02014</t>
  </si>
  <si>
    <t>AMIGNY ROUY</t>
  </si>
  <si>
    <t>02015</t>
  </si>
  <si>
    <t>ANCIENVILLE</t>
  </si>
  <si>
    <t>02016</t>
  </si>
  <si>
    <t>ANDELAIN</t>
  </si>
  <si>
    <t>02017</t>
  </si>
  <si>
    <t>ANGUILCOURT LE SART</t>
  </si>
  <si>
    <t>02018</t>
  </si>
  <si>
    <t>ANIZY LE CHATEAU</t>
  </si>
  <si>
    <t>02019</t>
  </si>
  <si>
    <t>ANNOIS</t>
  </si>
  <si>
    <t>02020</t>
  </si>
  <si>
    <t>ANY MARTIN RIEUX</t>
  </si>
  <si>
    <t>02021</t>
  </si>
  <si>
    <t>ARCHON</t>
  </si>
  <si>
    <t>02022</t>
  </si>
  <si>
    <t>ARCY SAINTE RESTITUE</t>
  </si>
  <si>
    <t>02023</t>
  </si>
  <si>
    <t>ARMENTIERES SUR OURCQ</t>
  </si>
  <si>
    <t>02024</t>
  </si>
  <si>
    <t>ARRANCY</t>
  </si>
  <si>
    <t>02025</t>
  </si>
  <si>
    <t>ARTEMPS</t>
  </si>
  <si>
    <t>02026</t>
  </si>
  <si>
    <t>ARTONGES</t>
  </si>
  <si>
    <t>02027</t>
  </si>
  <si>
    <t>ASSIS SUR SERRE</t>
  </si>
  <si>
    <t>02028</t>
  </si>
  <si>
    <t>ATHIES SOUS LAON</t>
  </si>
  <si>
    <t>02029</t>
  </si>
  <si>
    <t>ATTILLY</t>
  </si>
  <si>
    <t>02030</t>
  </si>
  <si>
    <t>AUBENCHEUL AUX BOIS</t>
  </si>
  <si>
    <t>02031</t>
  </si>
  <si>
    <t>AUBENTON</t>
  </si>
  <si>
    <t>02032</t>
  </si>
  <si>
    <t>AUBIGNY AUX KAISNES</t>
  </si>
  <si>
    <t>02033</t>
  </si>
  <si>
    <t>AUBIGNY EN LAONNOIS</t>
  </si>
  <si>
    <t>02034</t>
  </si>
  <si>
    <t>AUDIGNICOURT</t>
  </si>
  <si>
    <t>02035</t>
  </si>
  <si>
    <t>AUDIGNY</t>
  </si>
  <si>
    <t>02036</t>
  </si>
  <si>
    <t>AUGY</t>
  </si>
  <si>
    <t>02037</t>
  </si>
  <si>
    <t>AULNOIS SOUS LAON</t>
  </si>
  <si>
    <t>02038</t>
  </si>
  <si>
    <t>AUTELS</t>
  </si>
  <si>
    <t>02039</t>
  </si>
  <si>
    <t>AUTREMENCOURT</t>
  </si>
  <si>
    <t>02040</t>
  </si>
  <si>
    <t>AUTREPPES</t>
  </si>
  <si>
    <t>02041</t>
  </si>
  <si>
    <t>AUTREVILLE</t>
  </si>
  <si>
    <t>02042</t>
  </si>
  <si>
    <t>AZY SUR MARNE</t>
  </si>
  <si>
    <t>02043</t>
  </si>
  <si>
    <t>BAGNEUX</t>
  </si>
  <si>
    <t>02044</t>
  </si>
  <si>
    <t>BANCIGNY</t>
  </si>
  <si>
    <t>02046</t>
  </si>
  <si>
    <t>BARENTON BUGNY</t>
  </si>
  <si>
    <t>02047</t>
  </si>
  <si>
    <t>BARENTON CEL</t>
  </si>
  <si>
    <t>02048</t>
  </si>
  <si>
    <t>BARENTON SUR SERRE</t>
  </si>
  <si>
    <t>02049</t>
  </si>
  <si>
    <t>BARISIS</t>
  </si>
  <si>
    <t>02050</t>
  </si>
  <si>
    <t>BARZY EN THIERACHE</t>
  </si>
  <si>
    <t>02051</t>
  </si>
  <si>
    <t>BARZY SUR MARNE</t>
  </si>
  <si>
    <t>02052</t>
  </si>
  <si>
    <t>BASSOLES AULERS</t>
  </si>
  <si>
    <t>02053</t>
  </si>
  <si>
    <t>BAULNE EN BRIE</t>
  </si>
  <si>
    <t>02054</t>
  </si>
  <si>
    <t>BAZOCHES SUR VESLES</t>
  </si>
  <si>
    <t>02055</t>
  </si>
  <si>
    <t>BEAUME</t>
  </si>
  <si>
    <t>02056</t>
  </si>
  <si>
    <t>BEAUMONT EN BEINE</t>
  </si>
  <si>
    <t>02057</t>
  </si>
  <si>
    <t>BEAUREVOIR</t>
  </si>
  <si>
    <t>02058</t>
  </si>
  <si>
    <t>BEAURIEUX</t>
  </si>
  <si>
    <t>02059</t>
  </si>
  <si>
    <t>BEAUTOR</t>
  </si>
  <si>
    <t>02060</t>
  </si>
  <si>
    <t>BEAUVOIS EN VERMANDOIS</t>
  </si>
  <si>
    <t>02061</t>
  </si>
  <si>
    <t>BECQUIGNY</t>
  </si>
  <si>
    <t>02062</t>
  </si>
  <si>
    <t>BELLEAU</t>
  </si>
  <si>
    <t>02063</t>
  </si>
  <si>
    <t>BELLENGLISE</t>
  </si>
  <si>
    <t>02064</t>
  </si>
  <si>
    <t>BELLEU</t>
  </si>
  <si>
    <t>02065</t>
  </si>
  <si>
    <t>BELLICOURT</t>
  </si>
  <si>
    <t>02066</t>
  </si>
  <si>
    <t>BENAY</t>
  </si>
  <si>
    <t>02067</t>
  </si>
  <si>
    <t>BERGUES SUR SAMBRE</t>
  </si>
  <si>
    <t>02068</t>
  </si>
  <si>
    <t>BERLANCOURT</t>
  </si>
  <si>
    <t>02069</t>
  </si>
  <si>
    <t>BERLISE</t>
  </si>
  <si>
    <t>02070</t>
  </si>
  <si>
    <t>BERNOT</t>
  </si>
  <si>
    <t>02071</t>
  </si>
  <si>
    <t>BERNY RIVIERE</t>
  </si>
  <si>
    <t>02072</t>
  </si>
  <si>
    <t>BERRIEUX</t>
  </si>
  <si>
    <t>02073</t>
  </si>
  <si>
    <t>BERRY AU BAC</t>
  </si>
  <si>
    <t>02074</t>
  </si>
  <si>
    <t>BERTAUCOURT EPOURDON</t>
  </si>
  <si>
    <t>02075</t>
  </si>
  <si>
    <t>BERTHENICOURT</t>
  </si>
  <si>
    <t>02076</t>
  </si>
  <si>
    <t>BERTRICOURT</t>
  </si>
  <si>
    <t>02077</t>
  </si>
  <si>
    <t>BERZY LE SEC</t>
  </si>
  <si>
    <t>02078</t>
  </si>
  <si>
    <t>BESME</t>
  </si>
  <si>
    <t>02079</t>
  </si>
  <si>
    <t>BESMONT</t>
  </si>
  <si>
    <t>02080</t>
  </si>
  <si>
    <t>BESNY ET LOIZY</t>
  </si>
  <si>
    <t>02081</t>
  </si>
  <si>
    <t>BETHANCOURT EN VAUX</t>
  </si>
  <si>
    <t>02082</t>
  </si>
  <si>
    <t>BEUGNEUX</t>
  </si>
  <si>
    <t>02083</t>
  </si>
  <si>
    <t>BEUVARDES</t>
  </si>
  <si>
    <t>02084</t>
  </si>
  <si>
    <t>BEZU LE GUERY</t>
  </si>
  <si>
    <t>02085</t>
  </si>
  <si>
    <t>BEZU SAINT GERMAIN</t>
  </si>
  <si>
    <t>02086</t>
  </si>
  <si>
    <t>BICHANCOURT</t>
  </si>
  <si>
    <t>02087</t>
  </si>
  <si>
    <t>BIEUXY</t>
  </si>
  <si>
    <t>02088</t>
  </si>
  <si>
    <t>BIEVRES</t>
  </si>
  <si>
    <t>02089</t>
  </si>
  <si>
    <t>BILLY SUR AISNE</t>
  </si>
  <si>
    <t>02090</t>
  </si>
  <si>
    <t>BILLY SUR OURCQ</t>
  </si>
  <si>
    <t>02091</t>
  </si>
  <si>
    <t>BLANZY LES FISMES</t>
  </si>
  <si>
    <t>02093</t>
  </si>
  <si>
    <t>BLERANCOURT</t>
  </si>
  <si>
    <t>02094</t>
  </si>
  <si>
    <t>BLESMES</t>
  </si>
  <si>
    <t>02095</t>
  </si>
  <si>
    <t>BOHAIN EN VERMANDOIS</t>
  </si>
  <si>
    <t>02096</t>
  </si>
  <si>
    <t>BOIS LES PARGNY</t>
  </si>
  <si>
    <t>02097</t>
  </si>
  <si>
    <t>BONCOURT</t>
  </si>
  <si>
    <t>02098</t>
  </si>
  <si>
    <t>BONNEIL</t>
  </si>
  <si>
    <t>02099</t>
  </si>
  <si>
    <t>BONNESVALYN</t>
  </si>
  <si>
    <t>02100</t>
  </si>
  <si>
    <t>BONY</t>
  </si>
  <si>
    <t>02101</t>
  </si>
  <si>
    <t>BOSMONT SUR SERRE</t>
  </si>
  <si>
    <t>02102</t>
  </si>
  <si>
    <t>BOUCONVILLE VAUCLAIR</t>
  </si>
  <si>
    <t>02103</t>
  </si>
  <si>
    <t>BOUE</t>
  </si>
  <si>
    <t>02104</t>
  </si>
  <si>
    <t>BOUFFIGNEREUX</t>
  </si>
  <si>
    <t>02105</t>
  </si>
  <si>
    <t>BOURESCHES</t>
  </si>
  <si>
    <t>02106</t>
  </si>
  <si>
    <t>BOURG ET COMIN</t>
  </si>
  <si>
    <t>02107</t>
  </si>
  <si>
    <t>BOURGUIGNON SOUS COUCY</t>
  </si>
  <si>
    <t>02108</t>
  </si>
  <si>
    <t>BOURGUIGNON SOUS MONTBAVIN</t>
  </si>
  <si>
    <t>02109</t>
  </si>
  <si>
    <t>BOUTEILLE</t>
  </si>
  <si>
    <t>02110</t>
  </si>
  <si>
    <t>BRAINE</t>
  </si>
  <si>
    <t>02111</t>
  </si>
  <si>
    <t>BRANCOURT EN LAONNOIS</t>
  </si>
  <si>
    <t>02112</t>
  </si>
  <si>
    <t>BRANCOURT LE GRAND</t>
  </si>
  <si>
    <t>02114</t>
  </si>
  <si>
    <t>BRASLES</t>
  </si>
  <si>
    <t>02115</t>
  </si>
  <si>
    <t>BRAYE EN LAONNOIS</t>
  </si>
  <si>
    <t>02116</t>
  </si>
  <si>
    <t>BRAYE EN THIERACHE</t>
  </si>
  <si>
    <t>02117</t>
  </si>
  <si>
    <t>BRAY SAINT CHRISTOPHE</t>
  </si>
  <si>
    <t>02118</t>
  </si>
  <si>
    <t>BRAYE</t>
  </si>
  <si>
    <t>02119</t>
  </si>
  <si>
    <t>BRECY</t>
  </si>
  <si>
    <t>02120</t>
  </si>
  <si>
    <t>BRENELLE</t>
  </si>
  <si>
    <t>02121</t>
  </si>
  <si>
    <t>BRENY</t>
  </si>
  <si>
    <t>02122</t>
  </si>
  <si>
    <t>BRIE</t>
  </si>
  <si>
    <t>02123</t>
  </si>
  <si>
    <t>BRISSAY CHOIGNY</t>
  </si>
  <si>
    <t>02124</t>
  </si>
  <si>
    <t>BRISSY HAMEGICOURT</t>
  </si>
  <si>
    <t>02125</t>
  </si>
  <si>
    <t>BRUMETZ</t>
  </si>
  <si>
    <t>02126</t>
  </si>
  <si>
    <t>BRUNEHAMEL</t>
  </si>
  <si>
    <t>02127</t>
  </si>
  <si>
    <t>BRUYERES SUR FERE</t>
  </si>
  <si>
    <t>02128</t>
  </si>
  <si>
    <t>BRUYERES ET MONTBERAULT</t>
  </si>
  <si>
    <t>02129</t>
  </si>
  <si>
    <t>BRUYS</t>
  </si>
  <si>
    <t>02130</t>
  </si>
  <si>
    <t>BUCILLY</t>
  </si>
  <si>
    <t>02131</t>
  </si>
  <si>
    <t>BUCY LE LONG</t>
  </si>
  <si>
    <t>02132</t>
  </si>
  <si>
    <t>BUCY LES CERNY</t>
  </si>
  <si>
    <t>02133</t>
  </si>
  <si>
    <t>BUCY LES PIERREPONT</t>
  </si>
  <si>
    <t>02134</t>
  </si>
  <si>
    <t>BUIRE</t>
  </si>
  <si>
    <t>02135</t>
  </si>
  <si>
    <t>BUIRONFOSSE</t>
  </si>
  <si>
    <t>02136</t>
  </si>
  <si>
    <t>BURELLES</t>
  </si>
  <si>
    <t>02137</t>
  </si>
  <si>
    <t>BUSSIARES</t>
  </si>
  <si>
    <t>02138</t>
  </si>
  <si>
    <t>BUZANCY</t>
  </si>
  <si>
    <t>02139</t>
  </si>
  <si>
    <t>CAILLOUEL CREPIGNY</t>
  </si>
  <si>
    <t>02140</t>
  </si>
  <si>
    <t>CAMELIN</t>
  </si>
  <si>
    <t>02141</t>
  </si>
  <si>
    <t>CAPELLE</t>
  </si>
  <si>
    <t>02142</t>
  </si>
  <si>
    <t>CASTRES</t>
  </si>
  <si>
    <t>02143</t>
  </si>
  <si>
    <t>CATELET</t>
  </si>
  <si>
    <t>02144</t>
  </si>
  <si>
    <t>CAULAINCOURT</t>
  </si>
  <si>
    <t>02145</t>
  </si>
  <si>
    <t>CAUMONT</t>
  </si>
  <si>
    <t>02146</t>
  </si>
  <si>
    <t>CELLES LES CONDE</t>
  </si>
  <si>
    <t>02147</t>
  </si>
  <si>
    <t>CELLE SOUS MONTMIRAIL</t>
  </si>
  <si>
    <t>02148</t>
  </si>
  <si>
    <t>CELLES SUR AISNE</t>
  </si>
  <si>
    <t>02149</t>
  </si>
  <si>
    <t>CERIZY</t>
  </si>
  <si>
    <t>02150</t>
  </si>
  <si>
    <t>CERNY EN LAONNOIS</t>
  </si>
  <si>
    <t>02151</t>
  </si>
  <si>
    <t>CERNY LES BUCY</t>
  </si>
  <si>
    <t>02152</t>
  </si>
  <si>
    <t>CERSEUIL</t>
  </si>
  <si>
    <t>02153</t>
  </si>
  <si>
    <t>CESSIERES</t>
  </si>
  <si>
    <t>02154</t>
  </si>
  <si>
    <t>CHACRISE</t>
  </si>
  <si>
    <t>02155</t>
  </si>
  <si>
    <t>CHAILLEVOIS</t>
  </si>
  <si>
    <t>02156</t>
  </si>
  <si>
    <t>CHALANDRY</t>
  </si>
  <si>
    <t>02157</t>
  </si>
  <si>
    <t>CHAMBRY</t>
  </si>
  <si>
    <t>02158</t>
  </si>
  <si>
    <t>CHAMOUILLE</t>
  </si>
  <si>
    <t>02159</t>
  </si>
  <si>
    <t>CHAMPS</t>
  </si>
  <si>
    <t>02160</t>
  </si>
  <si>
    <t>CHAOURSE</t>
  </si>
  <si>
    <t>02161</t>
  </si>
  <si>
    <t>CHAPELLE MONTHODON</t>
  </si>
  <si>
    <t>02162</t>
  </si>
  <si>
    <t>CHAPELLE SUR CHEZY</t>
  </si>
  <si>
    <t>02163</t>
  </si>
  <si>
    <t>CHARLY SUR MARNE</t>
  </si>
  <si>
    <t>02164</t>
  </si>
  <si>
    <t>CHARMEL</t>
  </si>
  <si>
    <t>02165</t>
  </si>
  <si>
    <t>CHARMES</t>
  </si>
  <si>
    <t>02166</t>
  </si>
  <si>
    <t>CHARTEVES</t>
  </si>
  <si>
    <t>02167</t>
  </si>
  <si>
    <t>CHASSEMY</t>
  </si>
  <si>
    <t>02168</t>
  </si>
  <si>
    <t>CHATEAU THIERRY</t>
  </si>
  <si>
    <t>02169</t>
  </si>
  <si>
    <t>CHATILLON LES SONS</t>
  </si>
  <si>
    <t>02170</t>
  </si>
  <si>
    <t>CHATILLON SUR OISE</t>
  </si>
  <si>
    <t>02171</t>
  </si>
  <si>
    <t>CHAUDARDES</t>
  </si>
  <si>
    <t>02172</t>
  </si>
  <si>
    <t>CHAUDUN</t>
  </si>
  <si>
    <t>02173</t>
  </si>
  <si>
    <t>CHAUNY</t>
  </si>
  <si>
    <t>02174</t>
  </si>
  <si>
    <t>CHAVIGNON</t>
  </si>
  <si>
    <t>02175</t>
  </si>
  <si>
    <t>CHAVIGNY</t>
  </si>
  <si>
    <t>02176</t>
  </si>
  <si>
    <t>CHAVONNE</t>
  </si>
  <si>
    <t>02177</t>
  </si>
  <si>
    <t>CHERET</t>
  </si>
  <si>
    <t>02178</t>
  </si>
  <si>
    <t>CHERMIZY AILLES</t>
  </si>
  <si>
    <t>02179</t>
  </si>
  <si>
    <t>CHERY CHARTREUVE</t>
  </si>
  <si>
    <t>02180</t>
  </si>
  <si>
    <t>CHERY LES POUILLY</t>
  </si>
  <si>
    <t>02181</t>
  </si>
  <si>
    <t>CHERY LES ROZOY</t>
  </si>
  <si>
    <t>02182</t>
  </si>
  <si>
    <t>CHEVENNES</t>
  </si>
  <si>
    <t>02183</t>
  </si>
  <si>
    <t>CHEVREGNY</t>
  </si>
  <si>
    <t>02184</t>
  </si>
  <si>
    <t>CHEVRESIS MONCEAU</t>
  </si>
  <si>
    <t>02185</t>
  </si>
  <si>
    <t>CHEZY EN ORXOIS</t>
  </si>
  <si>
    <t>02186</t>
  </si>
  <si>
    <t>CHEZY SUR MARNE</t>
  </si>
  <si>
    <t>02187</t>
  </si>
  <si>
    <t>CHIERRY</t>
  </si>
  <si>
    <t>02188</t>
  </si>
  <si>
    <t>CHIGNY</t>
  </si>
  <si>
    <t>02189</t>
  </si>
  <si>
    <t>CHIVRES EN LAONNOIS</t>
  </si>
  <si>
    <t>02190</t>
  </si>
  <si>
    <t>CHIVRES VAL</t>
  </si>
  <si>
    <t>02191</t>
  </si>
  <si>
    <t>CHIVY LES ETOUVELLES</t>
  </si>
  <si>
    <t>02192</t>
  </si>
  <si>
    <t>CHOUY</t>
  </si>
  <si>
    <t>02193</t>
  </si>
  <si>
    <t>CIERGES</t>
  </si>
  <si>
    <t>02194</t>
  </si>
  <si>
    <t>CILLY</t>
  </si>
  <si>
    <t>02195</t>
  </si>
  <si>
    <t>CIRY SALSOGNE</t>
  </si>
  <si>
    <t>02196</t>
  </si>
  <si>
    <t>CLACY ET THIERRET</t>
  </si>
  <si>
    <t>02197</t>
  </si>
  <si>
    <t>CLAIRFONTAINE</t>
  </si>
  <si>
    <t>02198</t>
  </si>
  <si>
    <t>CLAMECY</t>
  </si>
  <si>
    <t>02199</t>
  </si>
  <si>
    <t>CLASTRES</t>
  </si>
  <si>
    <t>02200</t>
  </si>
  <si>
    <t>CLERMONT LES FERMES</t>
  </si>
  <si>
    <t>02201</t>
  </si>
  <si>
    <t>COEUVRES ET VALSERY</t>
  </si>
  <si>
    <t>02203</t>
  </si>
  <si>
    <t>COINCY</t>
  </si>
  <si>
    <t>02204</t>
  </si>
  <si>
    <t>COINGT</t>
  </si>
  <si>
    <t>02205</t>
  </si>
  <si>
    <t>COLLIGIS CRANDELAIN</t>
  </si>
  <si>
    <t>02206</t>
  </si>
  <si>
    <t>COLONFAY</t>
  </si>
  <si>
    <t>02207</t>
  </si>
  <si>
    <t>COMMENCHON</t>
  </si>
  <si>
    <t>02208</t>
  </si>
  <si>
    <t>CONCEVREUX</t>
  </si>
  <si>
    <t>02209</t>
  </si>
  <si>
    <t>CONDE EN BRIE</t>
  </si>
  <si>
    <t>02210</t>
  </si>
  <si>
    <t>CONDE SUR AISNE</t>
  </si>
  <si>
    <t>02211</t>
  </si>
  <si>
    <t>CONDE SUR SUIPPE</t>
  </si>
  <si>
    <t>02212</t>
  </si>
  <si>
    <t>CONDREN</t>
  </si>
  <si>
    <t>02213</t>
  </si>
  <si>
    <t>CONNIGIS</t>
  </si>
  <si>
    <t>02214</t>
  </si>
  <si>
    <t>CONTESCOURT</t>
  </si>
  <si>
    <t>02215</t>
  </si>
  <si>
    <t>CORBENY</t>
  </si>
  <si>
    <t>02216</t>
  </si>
  <si>
    <t>CORCY</t>
  </si>
  <si>
    <t>02217</t>
  </si>
  <si>
    <t>COUCY LE CHATEAU AUFFRIQUE</t>
  </si>
  <si>
    <t>02218</t>
  </si>
  <si>
    <t>COUCY LES EPPES</t>
  </si>
  <si>
    <t>02219</t>
  </si>
  <si>
    <t>COUCY LA VILLE</t>
  </si>
  <si>
    <t>02220</t>
  </si>
  <si>
    <t>COULONGES COHAN</t>
  </si>
  <si>
    <t>02221</t>
  </si>
  <si>
    <t>COUPRU</t>
  </si>
  <si>
    <t>02222</t>
  </si>
  <si>
    <t>COURBES</t>
  </si>
  <si>
    <t>02223</t>
  </si>
  <si>
    <t>COURBOIN</t>
  </si>
  <si>
    <t>02224</t>
  </si>
  <si>
    <t>COURCELLES SUR VESLE</t>
  </si>
  <si>
    <t>02225</t>
  </si>
  <si>
    <t>COURCHAMPS</t>
  </si>
  <si>
    <t>02226</t>
  </si>
  <si>
    <t>COURMELLES</t>
  </si>
  <si>
    <t>02227</t>
  </si>
  <si>
    <t>COURMONT</t>
  </si>
  <si>
    <t>02228</t>
  </si>
  <si>
    <t>COURTEMONT VARENNES</t>
  </si>
  <si>
    <t>02229</t>
  </si>
  <si>
    <t>COURTRIZY ET FUSSIGNY</t>
  </si>
  <si>
    <t>02230</t>
  </si>
  <si>
    <t>COUVRELLES</t>
  </si>
  <si>
    <t>02231</t>
  </si>
  <si>
    <t>COUVRON ET AUMENCOURT</t>
  </si>
  <si>
    <t>02232</t>
  </si>
  <si>
    <t>COYOLLES</t>
  </si>
  <si>
    <t>02233</t>
  </si>
  <si>
    <t>CRAMAILLE</t>
  </si>
  <si>
    <t>02234</t>
  </si>
  <si>
    <t>CRAONNE</t>
  </si>
  <si>
    <t>02235</t>
  </si>
  <si>
    <t>CRAONNELLE</t>
  </si>
  <si>
    <t>02236</t>
  </si>
  <si>
    <t>CRECY AU MONT</t>
  </si>
  <si>
    <t>02237</t>
  </si>
  <si>
    <t>CRECY SUR SERRE</t>
  </si>
  <si>
    <t>02238</t>
  </si>
  <si>
    <t>CREPY</t>
  </si>
  <si>
    <t>02239</t>
  </si>
  <si>
    <t>CREZANCY</t>
  </si>
  <si>
    <t>02240</t>
  </si>
  <si>
    <t>CROIX FONSOMME</t>
  </si>
  <si>
    <t>02241</t>
  </si>
  <si>
    <t>CROIX SUR OURCQ</t>
  </si>
  <si>
    <t>02242</t>
  </si>
  <si>
    <t>CROUTTES SUR MARNE</t>
  </si>
  <si>
    <t>02243</t>
  </si>
  <si>
    <t>CROUY</t>
  </si>
  <si>
    <t>02244</t>
  </si>
  <si>
    <t>CRUPILLY</t>
  </si>
  <si>
    <t>02245</t>
  </si>
  <si>
    <t>CUFFIES</t>
  </si>
  <si>
    <t>02246</t>
  </si>
  <si>
    <t>CUGNY</t>
  </si>
  <si>
    <t>02248</t>
  </si>
  <si>
    <t>CUIRIEUX</t>
  </si>
  <si>
    <t>02249</t>
  </si>
  <si>
    <t>CUIRY HOUSSE</t>
  </si>
  <si>
    <t>02250</t>
  </si>
  <si>
    <t>CUIRY LES CHAUDARDES</t>
  </si>
  <si>
    <t>02251</t>
  </si>
  <si>
    <t>CUIRY LES IVIERS</t>
  </si>
  <si>
    <t>02252</t>
  </si>
  <si>
    <t>CUISSY ET GENY</t>
  </si>
  <si>
    <t>02253</t>
  </si>
  <si>
    <t>CUISY EN ALMONT</t>
  </si>
  <si>
    <t>02254</t>
  </si>
  <si>
    <t>CUTRY</t>
  </si>
  <si>
    <t>02255</t>
  </si>
  <si>
    <t>CYS LA COMMUNE</t>
  </si>
  <si>
    <t>02256</t>
  </si>
  <si>
    <t>DAGNY LAMBERCY</t>
  </si>
  <si>
    <t>02257</t>
  </si>
  <si>
    <t>DALLON</t>
  </si>
  <si>
    <t>02258</t>
  </si>
  <si>
    <t>DAMMARD</t>
  </si>
  <si>
    <t>02259</t>
  </si>
  <si>
    <t>DAMPLEUX</t>
  </si>
  <si>
    <t>02260</t>
  </si>
  <si>
    <t>DANIZY</t>
  </si>
  <si>
    <t>02261</t>
  </si>
  <si>
    <t>DERCY</t>
  </si>
  <si>
    <t>02262</t>
  </si>
  <si>
    <t>DEUILLET</t>
  </si>
  <si>
    <t>02263</t>
  </si>
  <si>
    <t>DHUIZEL</t>
  </si>
  <si>
    <t>02264</t>
  </si>
  <si>
    <t>DIZY LE GROS</t>
  </si>
  <si>
    <t>02265</t>
  </si>
  <si>
    <t>DOHIS</t>
  </si>
  <si>
    <t>02266</t>
  </si>
  <si>
    <t>DOLIGNON</t>
  </si>
  <si>
    <t>02267</t>
  </si>
  <si>
    <t>DOMMIERS</t>
  </si>
  <si>
    <t>02268</t>
  </si>
  <si>
    <t>DOMPTIN</t>
  </si>
  <si>
    <t>02269</t>
  </si>
  <si>
    <t>DORENGT</t>
  </si>
  <si>
    <t>02270</t>
  </si>
  <si>
    <t>DOUCHY</t>
  </si>
  <si>
    <t>02271</t>
  </si>
  <si>
    <t>DRAVEGNY</t>
  </si>
  <si>
    <t>02272</t>
  </si>
  <si>
    <t>DROIZY</t>
  </si>
  <si>
    <t>02273</t>
  </si>
  <si>
    <t>DURY</t>
  </si>
  <si>
    <t>02274</t>
  </si>
  <si>
    <t>EBOULEAU</t>
  </si>
  <si>
    <t>02275</t>
  </si>
  <si>
    <t>EFFRY</t>
  </si>
  <si>
    <t>02276</t>
  </si>
  <si>
    <t>ENGLANCOURT</t>
  </si>
  <si>
    <t>02277</t>
  </si>
  <si>
    <t>EPAGNY</t>
  </si>
  <si>
    <t>02278</t>
  </si>
  <si>
    <t>EPARCY</t>
  </si>
  <si>
    <t>02279</t>
  </si>
  <si>
    <t>EPAUX BEZU</t>
  </si>
  <si>
    <t>02280</t>
  </si>
  <si>
    <t>EPIEDS</t>
  </si>
  <si>
    <t>02281</t>
  </si>
  <si>
    <t>EPINE AUX BOIS</t>
  </si>
  <si>
    <t>02282</t>
  </si>
  <si>
    <t>EPPES</t>
  </si>
  <si>
    <t>02283</t>
  </si>
  <si>
    <t>ERLON</t>
  </si>
  <si>
    <t>02284</t>
  </si>
  <si>
    <t>ERLOY</t>
  </si>
  <si>
    <t>02286</t>
  </si>
  <si>
    <t>ESQUEHERIES</t>
  </si>
  <si>
    <t>02287</t>
  </si>
  <si>
    <t>ESSIGNY LE GRAND</t>
  </si>
  <si>
    <t>02288</t>
  </si>
  <si>
    <t>ESSIGNY LE PETIT</t>
  </si>
  <si>
    <t>02289</t>
  </si>
  <si>
    <t>ESSISES</t>
  </si>
  <si>
    <t>02290</t>
  </si>
  <si>
    <t>ESSOMES SUR MARNE</t>
  </si>
  <si>
    <t>02291</t>
  </si>
  <si>
    <t>ESTREES</t>
  </si>
  <si>
    <t>02292</t>
  </si>
  <si>
    <t>ETAMPES SUR MARNE</t>
  </si>
  <si>
    <t>02293</t>
  </si>
  <si>
    <t>ETAVES ET BOCQUIAUX</t>
  </si>
  <si>
    <t>02294</t>
  </si>
  <si>
    <t>ETOUVELLES</t>
  </si>
  <si>
    <t>02295</t>
  </si>
  <si>
    <t>ETREAUPONT</t>
  </si>
  <si>
    <t>02296</t>
  </si>
  <si>
    <t>ETREILLERS</t>
  </si>
  <si>
    <t>02297</t>
  </si>
  <si>
    <t>ETREPILLY</t>
  </si>
  <si>
    <t>02298</t>
  </si>
  <si>
    <t>ETREUX</t>
  </si>
  <si>
    <t>02299</t>
  </si>
  <si>
    <t>EVERGNICOURT</t>
  </si>
  <si>
    <t>02301</t>
  </si>
  <si>
    <t>FAUCOUCOURT</t>
  </si>
  <si>
    <t>02302</t>
  </si>
  <si>
    <t>FAVEROLLES</t>
  </si>
  <si>
    <t>02303</t>
  </si>
  <si>
    <t>FAYET</t>
  </si>
  <si>
    <t>02304</t>
  </si>
  <si>
    <t>FERE</t>
  </si>
  <si>
    <t>02305</t>
  </si>
  <si>
    <t>FERE EN TARDENOIS</t>
  </si>
  <si>
    <t>02306</t>
  </si>
  <si>
    <t>FERTE CHEVRESIS</t>
  </si>
  <si>
    <t>02307</t>
  </si>
  <si>
    <t>FERTE MILON</t>
  </si>
  <si>
    <t>02308</t>
  </si>
  <si>
    <t>FESMY LE SART</t>
  </si>
  <si>
    <t>02309</t>
  </si>
  <si>
    <t>FESTIEUX</t>
  </si>
  <si>
    <t>02310</t>
  </si>
  <si>
    <t>FIEULAINE</t>
  </si>
  <si>
    <t>02311</t>
  </si>
  <si>
    <t>FILAIN</t>
  </si>
  <si>
    <t>02312</t>
  </si>
  <si>
    <t>FLAMENGRIE</t>
  </si>
  <si>
    <t>02313</t>
  </si>
  <si>
    <t>FLAVIGNY LE GRAND ET BEAURAIN</t>
  </si>
  <si>
    <t>02315</t>
  </si>
  <si>
    <t>FLAVY LE MARTEL</t>
  </si>
  <si>
    <t>02316</t>
  </si>
  <si>
    <t>FLEURY</t>
  </si>
  <si>
    <t>02317</t>
  </si>
  <si>
    <t>FLUQUIERES</t>
  </si>
  <si>
    <t>02318</t>
  </si>
  <si>
    <t>FOLEMBRAY</t>
  </si>
  <si>
    <t>02319</t>
  </si>
  <si>
    <t>FONSOMME</t>
  </si>
  <si>
    <t>02320</t>
  </si>
  <si>
    <t>FONTAINE LES CLERCS</t>
  </si>
  <si>
    <t>02321</t>
  </si>
  <si>
    <t>FONTAINE LES VERVINS</t>
  </si>
  <si>
    <t>02322</t>
  </si>
  <si>
    <t>FONTAINE NOTRE DAME</t>
  </si>
  <si>
    <t>02323</t>
  </si>
  <si>
    <t>FONTAINE UTERTE</t>
  </si>
  <si>
    <t>02324</t>
  </si>
  <si>
    <t>FONTENELLE</t>
  </si>
  <si>
    <t>02325</t>
  </si>
  <si>
    <t>FONTENELLE EN BRIE</t>
  </si>
  <si>
    <t>02326</t>
  </si>
  <si>
    <t>FONTENOY</t>
  </si>
  <si>
    <t>02327</t>
  </si>
  <si>
    <t>FORESTE</t>
  </si>
  <si>
    <t>02328</t>
  </si>
  <si>
    <t>FOSSOY</t>
  </si>
  <si>
    <t>02329</t>
  </si>
  <si>
    <t>FOURDRAIN</t>
  </si>
  <si>
    <t>02330</t>
  </si>
  <si>
    <t>FRANCILLY SELENCY</t>
  </si>
  <si>
    <t>02331</t>
  </si>
  <si>
    <t>FRANQUEVILLE</t>
  </si>
  <si>
    <t>02332</t>
  </si>
  <si>
    <t>FRESNES EN TARDENOIS</t>
  </si>
  <si>
    <t>02333</t>
  </si>
  <si>
    <t>FRESNES</t>
  </si>
  <si>
    <t>02334</t>
  </si>
  <si>
    <t>FRESNOY LE GRAND</t>
  </si>
  <si>
    <t>02335</t>
  </si>
  <si>
    <t>FRESSANCOURT</t>
  </si>
  <si>
    <t>02336</t>
  </si>
  <si>
    <t>FRIERES FAILLOUEL</t>
  </si>
  <si>
    <t>02337</t>
  </si>
  <si>
    <t>FROIDESTREES</t>
  </si>
  <si>
    <t>02338</t>
  </si>
  <si>
    <t>FROIDMONT COHARTILLE</t>
  </si>
  <si>
    <t>02339</t>
  </si>
  <si>
    <t>GANDELU</t>
  </si>
  <si>
    <t>02340</t>
  </si>
  <si>
    <t>GAUCHY</t>
  </si>
  <si>
    <t>02341</t>
  </si>
  <si>
    <t>GERCY</t>
  </si>
  <si>
    <t>02342</t>
  </si>
  <si>
    <t>GERGNY</t>
  </si>
  <si>
    <t>02343</t>
  </si>
  <si>
    <t>GERMAINE</t>
  </si>
  <si>
    <t>02344</t>
  </si>
  <si>
    <t>GERNICOURT</t>
  </si>
  <si>
    <t>02345</t>
  </si>
  <si>
    <t>GIBERCOURT</t>
  </si>
  <si>
    <t>02346</t>
  </si>
  <si>
    <t>GIZY</t>
  </si>
  <si>
    <t>02347</t>
  </si>
  <si>
    <t>GLAND</t>
  </si>
  <si>
    <t>02348</t>
  </si>
  <si>
    <t>GLENNES</t>
  </si>
  <si>
    <t>02349</t>
  </si>
  <si>
    <t>GOUDELANCOURT LES BERRIEUX</t>
  </si>
  <si>
    <t>02350</t>
  </si>
  <si>
    <t>GOUDELANCOURT LES PIERREPONT</t>
  </si>
  <si>
    <t>02351</t>
  </si>
  <si>
    <t>GOUSSANCOURT</t>
  </si>
  <si>
    <t>02352</t>
  </si>
  <si>
    <t>GOUY</t>
  </si>
  <si>
    <t>02353</t>
  </si>
  <si>
    <t>GRANDLUP ET FAY</t>
  </si>
  <si>
    <t>02354</t>
  </si>
  <si>
    <t>GRANDRIEUX</t>
  </si>
  <si>
    <t>02355</t>
  </si>
  <si>
    <t>GRICOURT</t>
  </si>
  <si>
    <t>02356</t>
  </si>
  <si>
    <t>GRISOLLES</t>
  </si>
  <si>
    <t>02357</t>
  </si>
  <si>
    <t>GRONARD</t>
  </si>
  <si>
    <t>02358</t>
  </si>
  <si>
    <t>GROUGIS</t>
  </si>
  <si>
    <t>02359</t>
  </si>
  <si>
    <t>GRUGIES</t>
  </si>
  <si>
    <t>02360</t>
  </si>
  <si>
    <t>GUIGNICOURT</t>
  </si>
  <si>
    <t>02361</t>
  </si>
  <si>
    <t>GUISE</t>
  </si>
  <si>
    <t>02362</t>
  </si>
  <si>
    <t>GUIVRY</t>
  </si>
  <si>
    <t>02363</t>
  </si>
  <si>
    <t>GUNY</t>
  </si>
  <si>
    <t>02364</t>
  </si>
  <si>
    <t>GUYENCOURT</t>
  </si>
  <si>
    <t>02366</t>
  </si>
  <si>
    <t>HANNAPES</t>
  </si>
  <si>
    <t>02367</t>
  </si>
  <si>
    <t>HAPPENCOURT</t>
  </si>
  <si>
    <t>02368</t>
  </si>
  <si>
    <t>HARAMONT</t>
  </si>
  <si>
    <t>02369</t>
  </si>
  <si>
    <t>HARCIGNY</t>
  </si>
  <si>
    <t>02370</t>
  </si>
  <si>
    <t>HARGICOURT</t>
  </si>
  <si>
    <t>02371</t>
  </si>
  <si>
    <t>HARLY</t>
  </si>
  <si>
    <t>02372</t>
  </si>
  <si>
    <t>HARTENNES ET TAUX</t>
  </si>
  <si>
    <t>02373</t>
  </si>
  <si>
    <t>HARY</t>
  </si>
  <si>
    <t>02374</t>
  </si>
  <si>
    <t>LEHAUCOURT</t>
  </si>
  <si>
    <t>02375</t>
  </si>
  <si>
    <t>HAUTEVESNES</t>
  </si>
  <si>
    <t>02376</t>
  </si>
  <si>
    <t>HAUTEVILLE</t>
  </si>
  <si>
    <t>02377</t>
  </si>
  <si>
    <t>HAUTION</t>
  </si>
  <si>
    <t>02378</t>
  </si>
  <si>
    <t>HERIE</t>
  </si>
  <si>
    <t>02379</t>
  </si>
  <si>
    <t>HERIE LA VIEVILLE</t>
  </si>
  <si>
    <t>02380</t>
  </si>
  <si>
    <t>HINACOURT</t>
  </si>
  <si>
    <t>02381</t>
  </si>
  <si>
    <t>HIRSON</t>
  </si>
  <si>
    <t>02382</t>
  </si>
  <si>
    <t>HOLNON</t>
  </si>
  <si>
    <t>02383</t>
  </si>
  <si>
    <t>HOMBLIERES</t>
  </si>
  <si>
    <t>02384</t>
  </si>
  <si>
    <t>HOURY</t>
  </si>
  <si>
    <t>02385</t>
  </si>
  <si>
    <t>HOUSSET</t>
  </si>
  <si>
    <t>02386</t>
  </si>
  <si>
    <t>IRON</t>
  </si>
  <si>
    <t>02387</t>
  </si>
  <si>
    <t>ITANCOURT</t>
  </si>
  <si>
    <t>02388</t>
  </si>
  <si>
    <t>IVIERS</t>
  </si>
  <si>
    <t>02389</t>
  </si>
  <si>
    <t>JAULGONNE</t>
  </si>
  <si>
    <t>02390</t>
  </si>
  <si>
    <t>JEANCOURT</t>
  </si>
  <si>
    <t>02391</t>
  </si>
  <si>
    <t>JEANTES</t>
  </si>
  <si>
    <t>02392</t>
  </si>
  <si>
    <t>JONCOURT</t>
  </si>
  <si>
    <t>02393</t>
  </si>
  <si>
    <t>JOUAIGNES</t>
  </si>
  <si>
    <t>02395</t>
  </si>
  <si>
    <t>JUMENCOURT</t>
  </si>
  <si>
    <t>02396</t>
  </si>
  <si>
    <t>JUMIGNY</t>
  </si>
  <si>
    <t>02397</t>
  </si>
  <si>
    <t>JUSSY</t>
  </si>
  <si>
    <t>02398</t>
  </si>
  <si>
    <t>JUVIGNY</t>
  </si>
  <si>
    <t>02399</t>
  </si>
  <si>
    <t>JUVINCOURT ET DAMARY</t>
  </si>
  <si>
    <t>02400</t>
  </si>
  <si>
    <t>LAFFAUX</t>
  </si>
  <si>
    <t>02401</t>
  </si>
  <si>
    <t>LAIGNY</t>
  </si>
  <si>
    <t>02402</t>
  </si>
  <si>
    <t>LANCHY</t>
  </si>
  <si>
    <t>02403</t>
  </si>
  <si>
    <t>LANDIFAY ET BERTAIGNEMONT</t>
  </si>
  <si>
    <t>02404</t>
  </si>
  <si>
    <t>LANDOUZY LA COUR</t>
  </si>
  <si>
    <t>02405</t>
  </si>
  <si>
    <t>LANDOUZY LA VILLE</t>
  </si>
  <si>
    <t>02406</t>
  </si>
  <si>
    <t>LANDRICOURT</t>
  </si>
  <si>
    <t>02407</t>
  </si>
  <si>
    <t>LANISCOURT</t>
  </si>
  <si>
    <t>02408</t>
  </si>
  <si>
    <t>LAON</t>
  </si>
  <si>
    <t>02409</t>
  </si>
  <si>
    <t>LAPPION</t>
  </si>
  <si>
    <t>02410</t>
  </si>
  <si>
    <t>LARGNY SUR AUTOMNE</t>
  </si>
  <si>
    <t>02411</t>
  </si>
  <si>
    <t>LATILLY</t>
  </si>
  <si>
    <t>02412</t>
  </si>
  <si>
    <t>LAUNOY</t>
  </si>
  <si>
    <t>02413</t>
  </si>
  <si>
    <t>LAVAL EN LAONNOIS</t>
  </si>
  <si>
    <t>02414</t>
  </si>
  <si>
    <t>LAVAQUERESSE</t>
  </si>
  <si>
    <t>02415</t>
  </si>
  <si>
    <t>LAVERSINE</t>
  </si>
  <si>
    <t>02416</t>
  </si>
  <si>
    <t>LEME</t>
  </si>
  <si>
    <t>02417</t>
  </si>
  <si>
    <t>LEMPIRE</t>
  </si>
  <si>
    <t>02418</t>
  </si>
  <si>
    <t>LERZY</t>
  </si>
  <si>
    <t>02419</t>
  </si>
  <si>
    <t>LESCHELLE</t>
  </si>
  <si>
    <t>02420</t>
  </si>
  <si>
    <t>LESDINS</t>
  </si>
  <si>
    <t>02421</t>
  </si>
  <si>
    <t>LESGES</t>
  </si>
  <si>
    <t>02422</t>
  </si>
  <si>
    <t>LESQUIELLES SAINT GERMAIN</t>
  </si>
  <si>
    <t>02423</t>
  </si>
  <si>
    <t>LEUILLY SOUS COUCY</t>
  </si>
  <si>
    <t>02424</t>
  </si>
  <si>
    <t>LEURY</t>
  </si>
  <si>
    <t>02425</t>
  </si>
  <si>
    <t>LEUZE</t>
  </si>
  <si>
    <t>02426</t>
  </si>
  <si>
    <t>LEVERGIES</t>
  </si>
  <si>
    <t>02427</t>
  </si>
  <si>
    <t>LHUYS</t>
  </si>
  <si>
    <t>02428</t>
  </si>
  <si>
    <t>LICY CLIGNON</t>
  </si>
  <si>
    <t>02429</t>
  </si>
  <si>
    <t>LIERVAL</t>
  </si>
  <si>
    <t>02430</t>
  </si>
  <si>
    <t>LIESSE NOTRE DAME</t>
  </si>
  <si>
    <t>02431</t>
  </si>
  <si>
    <t>LIEZ</t>
  </si>
  <si>
    <t>02432</t>
  </si>
  <si>
    <t>LIME</t>
  </si>
  <si>
    <t>02433</t>
  </si>
  <si>
    <t>LISLET</t>
  </si>
  <si>
    <t>02434</t>
  </si>
  <si>
    <t>LIZY</t>
  </si>
  <si>
    <t>02435</t>
  </si>
  <si>
    <t>LOGNY LES AUBENTON</t>
  </si>
  <si>
    <t>02438</t>
  </si>
  <si>
    <t>LONGPONT</t>
  </si>
  <si>
    <t>02439</t>
  </si>
  <si>
    <t>LONGUEVAL BARBONVAL</t>
  </si>
  <si>
    <t>02440</t>
  </si>
  <si>
    <t>LOR</t>
  </si>
  <si>
    <t>02441</t>
  </si>
  <si>
    <t>LOUATRE</t>
  </si>
  <si>
    <t>02442</t>
  </si>
  <si>
    <t>LOUPEIGNE</t>
  </si>
  <si>
    <t>02443</t>
  </si>
  <si>
    <t>LUCY LE BOCAGE</t>
  </si>
  <si>
    <t>02444</t>
  </si>
  <si>
    <t>LUGNY</t>
  </si>
  <si>
    <t>02445</t>
  </si>
  <si>
    <t>LUZOIR</t>
  </si>
  <si>
    <t>02446</t>
  </si>
  <si>
    <t>LY FONTAINE</t>
  </si>
  <si>
    <t>02447</t>
  </si>
  <si>
    <t>MAAST ET VIOLAINE</t>
  </si>
  <si>
    <t>02448</t>
  </si>
  <si>
    <t>MACHECOURT</t>
  </si>
  <si>
    <t>02449</t>
  </si>
  <si>
    <t>MACOGNY</t>
  </si>
  <si>
    <t>02450</t>
  </si>
  <si>
    <t>MACQUIGNY</t>
  </si>
  <si>
    <t>02451</t>
  </si>
  <si>
    <t>MAGNY LA FOSSE</t>
  </si>
  <si>
    <t>02452</t>
  </si>
  <si>
    <t>MAISSEMY</t>
  </si>
  <si>
    <t>02453</t>
  </si>
  <si>
    <t>MAIZY</t>
  </si>
  <si>
    <t>02454</t>
  </si>
  <si>
    <t>MALMAISON</t>
  </si>
  <si>
    <t>02455</t>
  </si>
  <si>
    <t>MALZY</t>
  </si>
  <si>
    <t>02456</t>
  </si>
  <si>
    <t>MANICAMP</t>
  </si>
  <si>
    <t>02457</t>
  </si>
  <si>
    <t>MARCHAIS</t>
  </si>
  <si>
    <t>02458</t>
  </si>
  <si>
    <t>MARCHAIS EN BRIE</t>
  </si>
  <si>
    <t>02459</t>
  </si>
  <si>
    <t>MARCY</t>
  </si>
  <si>
    <t>02460</t>
  </si>
  <si>
    <t>MARCY SOUS MARLE</t>
  </si>
  <si>
    <t>02461</t>
  </si>
  <si>
    <t>MAREST DAMPCOURT</t>
  </si>
  <si>
    <t>02462</t>
  </si>
  <si>
    <t>MAREUIL EN DOLE</t>
  </si>
  <si>
    <t>02463</t>
  </si>
  <si>
    <t>MARFONTAINE</t>
  </si>
  <si>
    <t>02464</t>
  </si>
  <si>
    <t>MARGIVAL</t>
  </si>
  <si>
    <t>02465</t>
  </si>
  <si>
    <t>MARIGNY EN ORXOIS</t>
  </si>
  <si>
    <t>02466</t>
  </si>
  <si>
    <t>MARIZY SAINTE GENEVIEVE</t>
  </si>
  <si>
    <t>02467</t>
  </si>
  <si>
    <t>MARIZY SAINT MARD</t>
  </si>
  <si>
    <t>02468</t>
  </si>
  <si>
    <t>MARLE</t>
  </si>
  <si>
    <t>02469</t>
  </si>
  <si>
    <t>MARLY GOMONT</t>
  </si>
  <si>
    <t>02470</t>
  </si>
  <si>
    <t>MARTIGNY</t>
  </si>
  <si>
    <t>02471</t>
  </si>
  <si>
    <t>MARTIGNY COURPIERRE</t>
  </si>
  <si>
    <t>02472</t>
  </si>
  <si>
    <t>MAUREGNY EN HAYE</t>
  </si>
  <si>
    <t>02473</t>
  </si>
  <si>
    <t>MAYOT</t>
  </si>
  <si>
    <t>02474</t>
  </si>
  <si>
    <t>MENNESSIS</t>
  </si>
  <si>
    <t>02475</t>
  </si>
  <si>
    <t>MENNEVILLE</t>
  </si>
  <si>
    <t>02476</t>
  </si>
  <si>
    <t>MENNEVRET</t>
  </si>
  <si>
    <t>02477</t>
  </si>
  <si>
    <t>MERCIN ET VAUX</t>
  </si>
  <si>
    <t>02478</t>
  </si>
  <si>
    <t>MERLIEUX ET FOUQUEROLLES</t>
  </si>
  <si>
    <t>02479</t>
  </si>
  <si>
    <t>MERVAL</t>
  </si>
  <si>
    <t>02480</t>
  </si>
  <si>
    <t>MESBRECOURT RICHECOURT</t>
  </si>
  <si>
    <t>02481</t>
  </si>
  <si>
    <t>MESNIL SAINT LAURENT</t>
  </si>
  <si>
    <t>02482</t>
  </si>
  <si>
    <t>MEURIVAL</t>
  </si>
  <si>
    <t>02483</t>
  </si>
  <si>
    <t>MEZIERES SUR OISE</t>
  </si>
  <si>
    <t>02484</t>
  </si>
  <si>
    <t>MEZY MOULINS</t>
  </si>
  <si>
    <t>02485</t>
  </si>
  <si>
    <t>MISSY AUX BOIS</t>
  </si>
  <si>
    <t>02486</t>
  </si>
  <si>
    <t>MISSY LES PIERREPONT</t>
  </si>
  <si>
    <t>02487</t>
  </si>
  <si>
    <t>MISSY SUR AISNE</t>
  </si>
  <si>
    <t>02488</t>
  </si>
  <si>
    <t>MOLAIN</t>
  </si>
  <si>
    <t>02489</t>
  </si>
  <si>
    <t>MOLINCHART</t>
  </si>
  <si>
    <t>02490</t>
  </si>
  <si>
    <t>MONAMPTEUIL</t>
  </si>
  <si>
    <t>02491</t>
  </si>
  <si>
    <t>MONCEAU LE NEUF ET FAUCOUZY</t>
  </si>
  <si>
    <t>02492</t>
  </si>
  <si>
    <t>MONCEAU LES LEUPS</t>
  </si>
  <si>
    <t>02493</t>
  </si>
  <si>
    <t>MONCEAU LE WAAST</t>
  </si>
  <si>
    <t>02494</t>
  </si>
  <si>
    <t>MONCEAU SUR OISE</t>
  </si>
  <si>
    <t>02495</t>
  </si>
  <si>
    <t>MONDREPUIS</t>
  </si>
  <si>
    <t>02496</t>
  </si>
  <si>
    <t>MONNES</t>
  </si>
  <si>
    <t>02497</t>
  </si>
  <si>
    <t>MONS EN LAONNOIS</t>
  </si>
  <si>
    <t>02498</t>
  </si>
  <si>
    <t>MONTAIGU</t>
  </si>
  <si>
    <t>02499</t>
  </si>
  <si>
    <t>MONTBAVIN</t>
  </si>
  <si>
    <t>02500</t>
  </si>
  <si>
    <t>MONTBREHAIN</t>
  </si>
  <si>
    <t>02501</t>
  </si>
  <si>
    <t>MONTCHALONS</t>
  </si>
  <si>
    <t>02502</t>
  </si>
  <si>
    <t>MONTCORNET</t>
  </si>
  <si>
    <t>02503</t>
  </si>
  <si>
    <t>MONT D'ORIGNY</t>
  </si>
  <si>
    <t>02504</t>
  </si>
  <si>
    <t>MONTESCOURT LIZEROLLES</t>
  </si>
  <si>
    <t>02505</t>
  </si>
  <si>
    <t>MONTFAUCON</t>
  </si>
  <si>
    <t>02506</t>
  </si>
  <si>
    <t>MONTGOBERT</t>
  </si>
  <si>
    <t>02507</t>
  </si>
  <si>
    <t>MONTGRU SAINT HILAIRE</t>
  </si>
  <si>
    <t>02508</t>
  </si>
  <si>
    <t>MONTHENAULT</t>
  </si>
  <si>
    <t>02509</t>
  </si>
  <si>
    <t>MONTHIERS</t>
  </si>
  <si>
    <t>02510</t>
  </si>
  <si>
    <t>MONTHUREL</t>
  </si>
  <si>
    <t>02511</t>
  </si>
  <si>
    <t>MONTIGNY EN ARROUAISE</t>
  </si>
  <si>
    <t>02512</t>
  </si>
  <si>
    <t>MONTIGNY L'ALLIER</t>
  </si>
  <si>
    <t>02513</t>
  </si>
  <si>
    <t>MONTIGNY LE FRANC</t>
  </si>
  <si>
    <t>02514</t>
  </si>
  <si>
    <t>MONTIGNY LENGRAIN</t>
  </si>
  <si>
    <t>02515</t>
  </si>
  <si>
    <t>MONTIGNY LES CONDE</t>
  </si>
  <si>
    <t>02516</t>
  </si>
  <si>
    <t>MONTIGNY SOUS MARLE</t>
  </si>
  <si>
    <t>02517</t>
  </si>
  <si>
    <t>MONTIGNY SUR CRECY</t>
  </si>
  <si>
    <t>02518</t>
  </si>
  <si>
    <t>MONTLEVON</t>
  </si>
  <si>
    <t>02519</t>
  </si>
  <si>
    <t>MONTLOUE</t>
  </si>
  <si>
    <t>02520</t>
  </si>
  <si>
    <t>MONT NOTRE DAME</t>
  </si>
  <si>
    <t>02521</t>
  </si>
  <si>
    <t>MONTREUIL AUX LIONS</t>
  </si>
  <si>
    <t>02522</t>
  </si>
  <si>
    <t>MONT SAINT JEAN</t>
  </si>
  <si>
    <t>02523</t>
  </si>
  <si>
    <t>MONT SAINT MARTIN</t>
  </si>
  <si>
    <t>02524</t>
  </si>
  <si>
    <t>MONT SAINT PERE</t>
  </si>
  <si>
    <t>02525</t>
  </si>
  <si>
    <t>MORCOURT</t>
  </si>
  <si>
    <t>02526</t>
  </si>
  <si>
    <t>MORGNY EN THIERACHE</t>
  </si>
  <si>
    <t>02527</t>
  </si>
  <si>
    <t>MORSAIN</t>
  </si>
  <si>
    <t>02528</t>
  </si>
  <si>
    <t>MORTEFONTAINE</t>
  </si>
  <si>
    <t>02529</t>
  </si>
  <si>
    <t>MORTIERS</t>
  </si>
  <si>
    <t>02530</t>
  </si>
  <si>
    <t>MOULINS</t>
  </si>
  <si>
    <t>02531</t>
  </si>
  <si>
    <t>MOUSSY VERNEUIL</t>
  </si>
  <si>
    <t>02532</t>
  </si>
  <si>
    <t>MOY DE L'AISNE</t>
  </si>
  <si>
    <t>02533</t>
  </si>
  <si>
    <t>MURET ET CROUTTES</t>
  </si>
  <si>
    <t>02534</t>
  </si>
  <si>
    <t>MUSCOURT</t>
  </si>
  <si>
    <t>02535</t>
  </si>
  <si>
    <t>NAMPCELLES LA COUR</t>
  </si>
  <si>
    <t>02536</t>
  </si>
  <si>
    <t>NAMPTEUIL SOUS MURET</t>
  </si>
  <si>
    <t>02537</t>
  </si>
  <si>
    <t>NANTEUIL LA FOSSE</t>
  </si>
  <si>
    <t>02538</t>
  </si>
  <si>
    <t>NANTEUIL NOTRE DAME</t>
  </si>
  <si>
    <t>02539</t>
  </si>
  <si>
    <t>NAUROY</t>
  </si>
  <si>
    <t>02540</t>
  </si>
  <si>
    <t>NESLES LA MONTAGNE</t>
  </si>
  <si>
    <t>02541</t>
  </si>
  <si>
    <t>NEUFCHATEL SUR AISNE</t>
  </si>
  <si>
    <t>02542</t>
  </si>
  <si>
    <t>NEUFLIEUX</t>
  </si>
  <si>
    <t>02543</t>
  </si>
  <si>
    <t>NEUILLY SAINT FRONT</t>
  </si>
  <si>
    <t>02544</t>
  </si>
  <si>
    <t>NEUVE MAISON</t>
  </si>
  <si>
    <t>02545</t>
  </si>
  <si>
    <t>NEUVILLE BOSMONT</t>
  </si>
  <si>
    <t>02546</t>
  </si>
  <si>
    <t>NEUVILLE EN BEINE</t>
  </si>
  <si>
    <t>02547</t>
  </si>
  <si>
    <t>NEUVILLE HOUSSET</t>
  </si>
  <si>
    <t>02548</t>
  </si>
  <si>
    <t>NEUVILLE LES DORENGT</t>
  </si>
  <si>
    <t>02549</t>
  </si>
  <si>
    <t>NEUVILLE SAINT AMAND</t>
  </si>
  <si>
    <t>02550</t>
  </si>
  <si>
    <t>NEUVILLE SUR AILETTE</t>
  </si>
  <si>
    <t>02551</t>
  </si>
  <si>
    <t>NEUVILLE SUR MARGIVAL</t>
  </si>
  <si>
    <t>02552</t>
  </si>
  <si>
    <t>NEUVILLETTE</t>
  </si>
  <si>
    <t>02553</t>
  </si>
  <si>
    <t>NIZY LE COMTE</t>
  </si>
  <si>
    <t>02554</t>
  </si>
  <si>
    <t>NOGENTEL</t>
  </si>
  <si>
    <t>02555</t>
  </si>
  <si>
    <t>NOGENT L'ARTAUD</t>
  </si>
  <si>
    <t>02556</t>
  </si>
  <si>
    <t>NOIRCOURT</t>
  </si>
  <si>
    <t>02557</t>
  </si>
  <si>
    <t>NOROY SUR OURCQ</t>
  </si>
  <si>
    <t>02558</t>
  </si>
  <si>
    <t>NOUVION EN THIERACHE</t>
  </si>
  <si>
    <t>02559</t>
  </si>
  <si>
    <t>NOUVION ET CATILLON</t>
  </si>
  <si>
    <t>02560</t>
  </si>
  <si>
    <t>NOUVION LE COMTE</t>
  </si>
  <si>
    <t>02561</t>
  </si>
  <si>
    <t>NOUVION LE VINEUX</t>
  </si>
  <si>
    <t>02562</t>
  </si>
  <si>
    <t>NOUVRON VINGRE</t>
  </si>
  <si>
    <t>02563</t>
  </si>
  <si>
    <t>NOYALES</t>
  </si>
  <si>
    <t>02564</t>
  </si>
  <si>
    <t>NOYANT ET ACONIN</t>
  </si>
  <si>
    <t>02565</t>
  </si>
  <si>
    <t>OEUILLY</t>
  </si>
  <si>
    <t>02566</t>
  </si>
  <si>
    <t>OGNES</t>
  </si>
  <si>
    <t>02567</t>
  </si>
  <si>
    <t>OHIS</t>
  </si>
  <si>
    <t>02568</t>
  </si>
  <si>
    <t>OIGNY EN VALOIS</t>
  </si>
  <si>
    <t>02569</t>
  </si>
  <si>
    <t>OISY</t>
  </si>
  <si>
    <t>02570</t>
  </si>
  <si>
    <t>OLLEZY</t>
  </si>
  <si>
    <t>02571</t>
  </si>
  <si>
    <t>OMISSY</t>
  </si>
  <si>
    <t>02572</t>
  </si>
  <si>
    <t>ORAINVILLE</t>
  </si>
  <si>
    <t>02573</t>
  </si>
  <si>
    <t>ORGEVAL</t>
  </si>
  <si>
    <t>02574</t>
  </si>
  <si>
    <t>ORIGNY EN THIERACHE</t>
  </si>
  <si>
    <t>02575</t>
  </si>
  <si>
    <t>ORIGNY SAINTE BENOITE</t>
  </si>
  <si>
    <t>02576</t>
  </si>
  <si>
    <t>OSLY COURTIL</t>
  </si>
  <si>
    <t>02577</t>
  </si>
  <si>
    <t>OSTEL</t>
  </si>
  <si>
    <t>02578</t>
  </si>
  <si>
    <t>OULCHES LA VALLEE FOULON</t>
  </si>
  <si>
    <t>02579</t>
  </si>
  <si>
    <t>OULCHY LA VILLE</t>
  </si>
  <si>
    <t>02580</t>
  </si>
  <si>
    <t>OULCHY LE CHATEAU</t>
  </si>
  <si>
    <t>02581</t>
  </si>
  <si>
    <t>PAARS</t>
  </si>
  <si>
    <t>02582</t>
  </si>
  <si>
    <t>PAISSY</t>
  </si>
  <si>
    <t>02583</t>
  </si>
  <si>
    <t>PANCY COURTECON</t>
  </si>
  <si>
    <t>02584</t>
  </si>
  <si>
    <t>PAPLEUX</t>
  </si>
  <si>
    <t>02585</t>
  </si>
  <si>
    <t>PARCY ET TIGNY</t>
  </si>
  <si>
    <t>02586</t>
  </si>
  <si>
    <t>PARFONDEVAL</t>
  </si>
  <si>
    <t>02587</t>
  </si>
  <si>
    <t>PARFONDRU</t>
  </si>
  <si>
    <t>02588</t>
  </si>
  <si>
    <t>PARGNAN</t>
  </si>
  <si>
    <t>02589</t>
  </si>
  <si>
    <t>PARGNY FILAIN</t>
  </si>
  <si>
    <t>02590</t>
  </si>
  <si>
    <t>PARGNY LA DHUYS</t>
  </si>
  <si>
    <t>02591</t>
  </si>
  <si>
    <t>PARGNY LES BOIS</t>
  </si>
  <si>
    <t>02592</t>
  </si>
  <si>
    <t>PARPEVILLE</t>
  </si>
  <si>
    <t>02593</t>
  </si>
  <si>
    <t>PASLY</t>
  </si>
  <si>
    <t>02594</t>
  </si>
  <si>
    <t>PASSY EN VALOIS</t>
  </si>
  <si>
    <t>02595</t>
  </si>
  <si>
    <t>PASSY SUR MARNE</t>
  </si>
  <si>
    <t>02596</t>
  </si>
  <si>
    <t>PAVANT</t>
  </si>
  <si>
    <t>02597</t>
  </si>
  <si>
    <t>PERLES</t>
  </si>
  <si>
    <t>02598</t>
  </si>
  <si>
    <t>PERNANT</t>
  </si>
  <si>
    <t>02599</t>
  </si>
  <si>
    <t>PIERREMANDE</t>
  </si>
  <si>
    <t>02600</t>
  </si>
  <si>
    <t>PIERREPONT</t>
  </si>
  <si>
    <t>02601</t>
  </si>
  <si>
    <t>PIGNICOURT</t>
  </si>
  <si>
    <t>02602</t>
  </si>
  <si>
    <t>PINON</t>
  </si>
  <si>
    <t>02604</t>
  </si>
  <si>
    <t>PITHON</t>
  </si>
  <si>
    <t>02605</t>
  </si>
  <si>
    <t>PLEINE SELVE</t>
  </si>
  <si>
    <t>02606</t>
  </si>
  <si>
    <t>PLESSIER HULEU</t>
  </si>
  <si>
    <t>02607</t>
  </si>
  <si>
    <t>PLOISY</t>
  </si>
  <si>
    <t>02608</t>
  </si>
  <si>
    <t>PLOMION</t>
  </si>
  <si>
    <t>02609</t>
  </si>
  <si>
    <t>PLOYART ET VAURSEINE</t>
  </si>
  <si>
    <t>02610</t>
  </si>
  <si>
    <t>POMMIERS</t>
  </si>
  <si>
    <t>02612</t>
  </si>
  <si>
    <t>PONT ARCY</t>
  </si>
  <si>
    <t>02613</t>
  </si>
  <si>
    <t>PONTAVERT</t>
  </si>
  <si>
    <t>02614</t>
  </si>
  <si>
    <t>PONTRU</t>
  </si>
  <si>
    <t>02615</t>
  </si>
  <si>
    <t>PONTRUET</t>
  </si>
  <si>
    <t>02616</t>
  </si>
  <si>
    <t>PONT SAINT MARD</t>
  </si>
  <si>
    <t>02617</t>
  </si>
  <si>
    <t>POUILLY SUR SERRE</t>
  </si>
  <si>
    <t>02618</t>
  </si>
  <si>
    <t>PREMONT</t>
  </si>
  <si>
    <t>02619</t>
  </si>
  <si>
    <t>PREMONTRE</t>
  </si>
  <si>
    <t>02620</t>
  </si>
  <si>
    <t>PRESLES ET BOVES</t>
  </si>
  <si>
    <t>02621</t>
  </si>
  <si>
    <t>PRESLES ET THIERNY</t>
  </si>
  <si>
    <t>02622</t>
  </si>
  <si>
    <t>PRIEZ</t>
  </si>
  <si>
    <t>02623</t>
  </si>
  <si>
    <t>PRISCES</t>
  </si>
  <si>
    <t>02624</t>
  </si>
  <si>
    <t>PROISY</t>
  </si>
  <si>
    <t>02625</t>
  </si>
  <si>
    <t>PROIX</t>
  </si>
  <si>
    <t>02626</t>
  </si>
  <si>
    <t>PROUVAIS</t>
  </si>
  <si>
    <t>02627</t>
  </si>
  <si>
    <t>PROVISEUX ET PLESNOY</t>
  </si>
  <si>
    <t>02628</t>
  </si>
  <si>
    <t>PUISEUX EN RETZ</t>
  </si>
  <si>
    <t>02629</t>
  </si>
  <si>
    <t>PUISIEUX ET CLANLIEU</t>
  </si>
  <si>
    <t>02631</t>
  </si>
  <si>
    <t>QUIERZY</t>
  </si>
  <si>
    <t>02632</t>
  </si>
  <si>
    <t>QUINCY BASSE</t>
  </si>
  <si>
    <t>02633</t>
  </si>
  <si>
    <t>QUINCY SOUS LE MONT</t>
  </si>
  <si>
    <t>02634</t>
  </si>
  <si>
    <t>RAILLIMONT</t>
  </si>
  <si>
    <t>02635</t>
  </si>
  <si>
    <t>RAMICOURT</t>
  </si>
  <si>
    <t>02636</t>
  </si>
  <si>
    <t>REGNY</t>
  </si>
  <si>
    <t>02637</t>
  </si>
  <si>
    <t>REMAUCOURT</t>
  </si>
  <si>
    <t>02638</t>
  </si>
  <si>
    <t>REMIES</t>
  </si>
  <si>
    <t>02639</t>
  </si>
  <si>
    <t>REMIGNY</t>
  </si>
  <si>
    <t>02640</t>
  </si>
  <si>
    <t>RENANSART</t>
  </si>
  <si>
    <t>02641</t>
  </si>
  <si>
    <t>RENNEVAL</t>
  </si>
  <si>
    <t>02642</t>
  </si>
  <si>
    <t>RESIGNY</t>
  </si>
  <si>
    <t>02643</t>
  </si>
  <si>
    <t>RESSONS LE LONG</t>
  </si>
  <si>
    <t>02644</t>
  </si>
  <si>
    <t>RETHEUIL</t>
  </si>
  <si>
    <t>02645</t>
  </si>
  <si>
    <t>REUILLY SAUVIGNY</t>
  </si>
  <si>
    <t>02646</t>
  </si>
  <si>
    <t>REVILLON</t>
  </si>
  <si>
    <t>02647</t>
  </si>
  <si>
    <t>RIBEAUVILLE</t>
  </si>
  <si>
    <t>02648</t>
  </si>
  <si>
    <t>RIBEMONT</t>
  </si>
  <si>
    <t>02649</t>
  </si>
  <si>
    <t>ROCOURT SAINT MARTIN</t>
  </si>
  <si>
    <t>02650</t>
  </si>
  <si>
    <t>ROCQUIGNY</t>
  </si>
  <si>
    <t>02651</t>
  </si>
  <si>
    <t>ROGECOURT</t>
  </si>
  <si>
    <t>02652</t>
  </si>
  <si>
    <t>ROGNY</t>
  </si>
  <si>
    <t>02653</t>
  </si>
  <si>
    <t>ROMENY SUR MARNE</t>
  </si>
  <si>
    <t>02654</t>
  </si>
  <si>
    <t>ROMERY</t>
  </si>
  <si>
    <t>02655</t>
  </si>
  <si>
    <t>RONCHERES</t>
  </si>
  <si>
    <t>02656</t>
  </si>
  <si>
    <t>ROUCY</t>
  </si>
  <si>
    <t>02657</t>
  </si>
  <si>
    <t>ROUGERIES</t>
  </si>
  <si>
    <t>02658</t>
  </si>
  <si>
    <t>ROUPY</t>
  </si>
  <si>
    <t>02659</t>
  </si>
  <si>
    <t>ROUVROY</t>
  </si>
  <si>
    <t>02660</t>
  </si>
  <si>
    <t>ROUVROY SUR SERRE</t>
  </si>
  <si>
    <t>02661</t>
  </si>
  <si>
    <t>ROYAUCOURT ET CHAILVET</t>
  </si>
  <si>
    <t>02662</t>
  </si>
  <si>
    <t>ROZET SAINT ALBIN</t>
  </si>
  <si>
    <t>02663</t>
  </si>
  <si>
    <t>ROZIERES SUR CRISE</t>
  </si>
  <si>
    <t>02664</t>
  </si>
  <si>
    <t>ROZOY BELLEVALLE</t>
  </si>
  <si>
    <t>02665</t>
  </si>
  <si>
    <t>GRAND ROZOY</t>
  </si>
  <si>
    <t>02666</t>
  </si>
  <si>
    <t>ROZOY SUR SERRE</t>
  </si>
  <si>
    <t>02667</t>
  </si>
  <si>
    <t>SACONIN ET BREUIL</t>
  </si>
  <si>
    <t>02668</t>
  </si>
  <si>
    <t>SAINS RICHAUMONT</t>
  </si>
  <si>
    <t>02669</t>
  </si>
  <si>
    <t>SAINT AGNAN</t>
  </si>
  <si>
    <t>02670</t>
  </si>
  <si>
    <t>SAINT ALGIS</t>
  </si>
  <si>
    <t>02671</t>
  </si>
  <si>
    <t>SAINT AUBIN</t>
  </si>
  <si>
    <t>02672</t>
  </si>
  <si>
    <t>SAINT BANDRY</t>
  </si>
  <si>
    <t>02673</t>
  </si>
  <si>
    <t>SAINT CHRISTOPHE A BERRY</t>
  </si>
  <si>
    <t>02674</t>
  </si>
  <si>
    <t>SAINT CLEMENT</t>
  </si>
  <si>
    <t>02675</t>
  </si>
  <si>
    <t>02676</t>
  </si>
  <si>
    <t>SAINT ERME OUTRE ET RAMECOURT</t>
  </si>
  <si>
    <t>02677</t>
  </si>
  <si>
    <t>SAINT EUGENE</t>
  </si>
  <si>
    <t>02678</t>
  </si>
  <si>
    <t>SAINTE GENEVIEVE</t>
  </si>
  <si>
    <t>02679</t>
  </si>
  <si>
    <t>SAINT GENGOULPH</t>
  </si>
  <si>
    <t>02680</t>
  </si>
  <si>
    <t>SAINT GOBAIN</t>
  </si>
  <si>
    <t>02681</t>
  </si>
  <si>
    <t>SAINT GOBERT</t>
  </si>
  <si>
    <t>02682</t>
  </si>
  <si>
    <t>SAINT MARD</t>
  </si>
  <si>
    <t>02683</t>
  </si>
  <si>
    <t>SAINT MARTIN RIVIERE</t>
  </si>
  <si>
    <t>02684</t>
  </si>
  <si>
    <t>SAINT MICHEL</t>
  </si>
  <si>
    <t>02685</t>
  </si>
  <si>
    <t>SAINT NICOLAS AUX BOIS</t>
  </si>
  <si>
    <t>02686</t>
  </si>
  <si>
    <t>SAINT PAUL AUX BOIS</t>
  </si>
  <si>
    <t>02687</t>
  </si>
  <si>
    <t>SAINT PIERRE AIGLE</t>
  </si>
  <si>
    <t>02688</t>
  </si>
  <si>
    <t>SAINT PIERRE LES FRANQUEVILLE</t>
  </si>
  <si>
    <t>02689</t>
  </si>
  <si>
    <t>SAINT PIERREMONT</t>
  </si>
  <si>
    <t>02690</t>
  </si>
  <si>
    <t>SAINTE PREUVE</t>
  </si>
  <si>
    <t>02691</t>
  </si>
  <si>
    <t>SAINT QUENTIN</t>
  </si>
  <si>
    <t>02693</t>
  </si>
  <si>
    <t>SAINT REMY BLANZY</t>
  </si>
  <si>
    <t>02694</t>
  </si>
  <si>
    <t>SAINT SIMON</t>
  </si>
  <si>
    <t>02695</t>
  </si>
  <si>
    <t>SAINT THIBAUT</t>
  </si>
  <si>
    <t>02696</t>
  </si>
  <si>
    <t>SAINT THOMAS</t>
  </si>
  <si>
    <t>02697</t>
  </si>
  <si>
    <t>SAMOUSSY</t>
  </si>
  <si>
    <t>02698</t>
  </si>
  <si>
    <t>SANCY LES CHEMINOTS</t>
  </si>
  <si>
    <t>02699</t>
  </si>
  <si>
    <t>SAPONAY</t>
  </si>
  <si>
    <t>02701</t>
  </si>
  <si>
    <t>SAULCHERY</t>
  </si>
  <si>
    <t>02702</t>
  </si>
  <si>
    <t>SAVY</t>
  </si>
  <si>
    <t>02703</t>
  </si>
  <si>
    <t>SEBONCOURT</t>
  </si>
  <si>
    <t>02704</t>
  </si>
  <si>
    <t>SELENS</t>
  </si>
  <si>
    <t>02705</t>
  </si>
  <si>
    <t>SELVE</t>
  </si>
  <si>
    <t>02706</t>
  </si>
  <si>
    <t>SEPTMONTS</t>
  </si>
  <si>
    <t>02707</t>
  </si>
  <si>
    <t>SEPTVAUX</t>
  </si>
  <si>
    <t>02708</t>
  </si>
  <si>
    <t>SEQUEHART</t>
  </si>
  <si>
    <t>02709</t>
  </si>
  <si>
    <t>SERAIN</t>
  </si>
  <si>
    <t>02710</t>
  </si>
  <si>
    <t>SERAUCOURT LE GRAND</t>
  </si>
  <si>
    <t>02711</t>
  </si>
  <si>
    <t>SERCHES</t>
  </si>
  <si>
    <t>02712</t>
  </si>
  <si>
    <t>02713</t>
  </si>
  <si>
    <t>SERINGES ET NESLES</t>
  </si>
  <si>
    <t>02714</t>
  </si>
  <si>
    <t>SERMOISE</t>
  </si>
  <si>
    <t>02715</t>
  </si>
  <si>
    <t>SERVAL</t>
  </si>
  <si>
    <t>02716</t>
  </si>
  <si>
    <t>SERVAIS</t>
  </si>
  <si>
    <t>02717</t>
  </si>
  <si>
    <t>SERY LES MEZIERES</t>
  </si>
  <si>
    <t>02718</t>
  </si>
  <si>
    <t>SILLY LA POTERIE</t>
  </si>
  <si>
    <t>02719</t>
  </si>
  <si>
    <t>SINCENY</t>
  </si>
  <si>
    <t>02720</t>
  </si>
  <si>
    <t>SISSONNE</t>
  </si>
  <si>
    <t>02721</t>
  </si>
  <si>
    <t>SISSY</t>
  </si>
  <si>
    <t>02722</t>
  </si>
  <si>
    <t>SOISSONS</t>
  </si>
  <si>
    <t>02723</t>
  </si>
  <si>
    <t>SOIZE</t>
  </si>
  <si>
    <t>02724</t>
  </si>
  <si>
    <t>SOMMELANS</t>
  </si>
  <si>
    <t>02725</t>
  </si>
  <si>
    <t>SOMMERON</t>
  </si>
  <si>
    <t>02726</t>
  </si>
  <si>
    <t>SOMMETTE EAUCOURT</t>
  </si>
  <si>
    <t>02727</t>
  </si>
  <si>
    <t>SONS ET RONCHERES</t>
  </si>
  <si>
    <t>02728</t>
  </si>
  <si>
    <t>SORBAIS</t>
  </si>
  <si>
    <t>02729</t>
  </si>
  <si>
    <t>SOUCY</t>
  </si>
  <si>
    <t>02730</t>
  </si>
  <si>
    <t>SOUPIR</t>
  </si>
  <si>
    <t>02731</t>
  </si>
  <si>
    <t>SOURD</t>
  </si>
  <si>
    <t>02732</t>
  </si>
  <si>
    <t>SURFONTAINE</t>
  </si>
  <si>
    <t>02733</t>
  </si>
  <si>
    <t>SUZY</t>
  </si>
  <si>
    <t>02734</t>
  </si>
  <si>
    <t>TAILLEFONTAINE</t>
  </si>
  <si>
    <t>02735</t>
  </si>
  <si>
    <t>TANNIERES</t>
  </si>
  <si>
    <t>02736</t>
  </si>
  <si>
    <t>TARTIERS</t>
  </si>
  <si>
    <t>02737</t>
  </si>
  <si>
    <t>TAVAUX ET PONTSERICOURT</t>
  </si>
  <si>
    <t>02738</t>
  </si>
  <si>
    <t>TERGNIER</t>
  </si>
  <si>
    <t>02739</t>
  </si>
  <si>
    <t>TERNY SORNY</t>
  </si>
  <si>
    <t>02740</t>
  </si>
  <si>
    <t>THENAILLES</t>
  </si>
  <si>
    <t>02741</t>
  </si>
  <si>
    <t>THENELLES</t>
  </si>
  <si>
    <t>02742</t>
  </si>
  <si>
    <t>THIERNU</t>
  </si>
  <si>
    <t>02743</t>
  </si>
  <si>
    <t>THUEL</t>
  </si>
  <si>
    <t>02744</t>
  </si>
  <si>
    <t>TORCY EN VALOIS</t>
  </si>
  <si>
    <t>02745</t>
  </si>
  <si>
    <t>TOULIS ET ATTENCOURT</t>
  </si>
  <si>
    <t>02746</t>
  </si>
  <si>
    <t>TRAVECY</t>
  </si>
  <si>
    <t>02747</t>
  </si>
  <si>
    <t>TREFCON</t>
  </si>
  <si>
    <t>02748</t>
  </si>
  <si>
    <t>TRELOU SUR MARNE</t>
  </si>
  <si>
    <t>02749</t>
  </si>
  <si>
    <t>TROESNES</t>
  </si>
  <si>
    <t>02750</t>
  </si>
  <si>
    <t>TROSLY LOIRE</t>
  </si>
  <si>
    <t>02751</t>
  </si>
  <si>
    <t>TRUCY</t>
  </si>
  <si>
    <t>02752</t>
  </si>
  <si>
    <t>TUGNY ET PONT</t>
  </si>
  <si>
    <t>02753</t>
  </si>
  <si>
    <t>TUPIGNY</t>
  </si>
  <si>
    <t>02754</t>
  </si>
  <si>
    <t>UGNY LE GAY</t>
  </si>
  <si>
    <t>02755</t>
  </si>
  <si>
    <t>URCEL</t>
  </si>
  <si>
    <t>02756</t>
  </si>
  <si>
    <t>URVILLERS</t>
  </si>
  <si>
    <t>02757</t>
  </si>
  <si>
    <t>VADENCOURT</t>
  </si>
  <si>
    <t>02758</t>
  </si>
  <si>
    <t>VAILLY SUR AISNE</t>
  </si>
  <si>
    <t>02759</t>
  </si>
  <si>
    <t>VALLEE AU BLE</t>
  </si>
  <si>
    <t>02760</t>
  </si>
  <si>
    <t>VALLEE MULATRE</t>
  </si>
  <si>
    <t>02761</t>
  </si>
  <si>
    <t>VARISCOURT</t>
  </si>
  <si>
    <t>02762</t>
  </si>
  <si>
    <t>VASSENS</t>
  </si>
  <si>
    <t>02763</t>
  </si>
  <si>
    <t>VASSENY</t>
  </si>
  <si>
    <t>02764</t>
  </si>
  <si>
    <t>VASSOGNE</t>
  </si>
  <si>
    <t>02765</t>
  </si>
  <si>
    <t>VAUCELLES ET BEFFECOURT</t>
  </si>
  <si>
    <t>02766</t>
  </si>
  <si>
    <t>VAUDESSON</t>
  </si>
  <si>
    <t>02767</t>
  </si>
  <si>
    <t>VAUXREZIS</t>
  </si>
  <si>
    <t>02768</t>
  </si>
  <si>
    <t>VAUXAILLON</t>
  </si>
  <si>
    <t>02769</t>
  </si>
  <si>
    <t>VAUX ANDIGNY</t>
  </si>
  <si>
    <t>02770</t>
  </si>
  <si>
    <t>VAUXBUIN</t>
  </si>
  <si>
    <t>02771</t>
  </si>
  <si>
    <t>VAUXCERE</t>
  </si>
  <si>
    <t>02772</t>
  </si>
  <si>
    <t>VAUX EN VERMANDOIS</t>
  </si>
  <si>
    <t>02773</t>
  </si>
  <si>
    <t>VAUXTIN</t>
  </si>
  <si>
    <t>02774</t>
  </si>
  <si>
    <t>VENDELLES</t>
  </si>
  <si>
    <t>02775</t>
  </si>
  <si>
    <t>VENDEUIL</t>
  </si>
  <si>
    <t>02776</t>
  </si>
  <si>
    <t>VENDHUILE</t>
  </si>
  <si>
    <t>02777</t>
  </si>
  <si>
    <t>VENDIERES</t>
  </si>
  <si>
    <t>02778</t>
  </si>
  <si>
    <t>VENDRESSE BEAULNE</t>
  </si>
  <si>
    <t>02779</t>
  </si>
  <si>
    <t>VENEROLLES</t>
  </si>
  <si>
    <t>02780</t>
  </si>
  <si>
    <t>VENIZEL</t>
  </si>
  <si>
    <t>02781</t>
  </si>
  <si>
    <t>VERDILLY</t>
  </si>
  <si>
    <t>02782</t>
  </si>
  <si>
    <t>VERGUIER</t>
  </si>
  <si>
    <t>02783</t>
  </si>
  <si>
    <t>GRAND VERLY</t>
  </si>
  <si>
    <t>02784</t>
  </si>
  <si>
    <t>PETIT VERLY</t>
  </si>
  <si>
    <t>02785</t>
  </si>
  <si>
    <t>VERMAND</t>
  </si>
  <si>
    <t>02786</t>
  </si>
  <si>
    <t>VERNEUIL SOUS COUCY</t>
  </si>
  <si>
    <t>02787</t>
  </si>
  <si>
    <t>VERNEUIL SUR SERRE</t>
  </si>
  <si>
    <t>02788</t>
  </si>
  <si>
    <t>VERSIGNY</t>
  </si>
  <si>
    <t>02789</t>
  </si>
  <si>
    <t>VERVINS</t>
  </si>
  <si>
    <t>02790</t>
  </si>
  <si>
    <t>VESLES ET CAUMONT</t>
  </si>
  <si>
    <t>02791</t>
  </si>
  <si>
    <t>VESLUD</t>
  </si>
  <si>
    <t>02792</t>
  </si>
  <si>
    <t>VEUILLY LA POTERIE</t>
  </si>
  <si>
    <t>02793</t>
  </si>
  <si>
    <t>VEZAPONIN</t>
  </si>
  <si>
    <t>02794</t>
  </si>
  <si>
    <t>VEZILLY</t>
  </si>
  <si>
    <t>02795</t>
  </si>
  <si>
    <t>VIC SUR AISNE</t>
  </si>
  <si>
    <t>02796</t>
  </si>
  <si>
    <t>VICHEL NANTEUIL</t>
  </si>
  <si>
    <t>02797</t>
  </si>
  <si>
    <t>VIEL ARCY</t>
  </si>
  <si>
    <t>02798</t>
  </si>
  <si>
    <t>VIELS MAISONS</t>
  </si>
  <si>
    <t>02799</t>
  </si>
  <si>
    <t>VIERZY</t>
  </si>
  <si>
    <t>02800</t>
  </si>
  <si>
    <t>VIFFORT</t>
  </si>
  <si>
    <t>02801</t>
  </si>
  <si>
    <t>VIGNEUX HOCQUET</t>
  </si>
  <si>
    <t>02802</t>
  </si>
  <si>
    <t>VILLE AUX BOIS LES DIZY</t>
  </si>
  <si>
    <t>02803</t>
  </si>
  <si>
    <t>VILLE AUX BOIS LES PONTAVERT</t>
  </si>
  <si>
    <t>02804</t>
  </si>
  <si>
    <t>VILLEMONTOIRE</t>
  </si>
  <si>
    <t>02805</t>
  </si>
  <si>
    <t>VILLENEUVE SAINT GERMAIN</t>
  </si>
  <si>
    <t>02806</t>
  </si>
  <si>
    <t>VILLENEUVE SUR FERE</t>
  </si>
  <si>
    <t>02807</t>
  </si>
  <si>
    <t>VILLEQUIER AUMONT</t>
  </si>
  <si>
    <t>02808</t>
  </si>
  <si>
    <t>VILLERET</t>
  </si>
  <si>
    <t>02809</t>
  </si>
  <si>
    <t>VILLERS AGRON AIGUIZY</t>
  </si>
  <si>
    <t>02810</t>
  </si>
  <si>
    <t>VILLERS COTTERETS</t>
  </si>
  <si>
    <t>02811</t>
  </si>
  <si>
    <t>VILLERS EN PRAYERES</t>
  </si>
  <si>
    <t>02812</t>
  </si>
  <si>
    <t>VILLERS HELON</t>
  </si>
  <si>
    <t>02813</t>
  </si>
  <si>
    <t>VILLERS LE SEC</t>
  </si>
  <si>
    <t>02814</t>
  </si>
  <si>
    <t>VILLERS LES GUISE</t>
  </si>
  <si>
    <t>02815</t>
  </si>
  <si>
    <t>VILLERS SAINT CHRISTOPHE</t>
  </si>
  <si>
    <t>02816</t>
  </si>
  <si>
    <t>VILLERS SUR FERE</t>
  </si>
  <si>
    <t>02817</t>
  </si>
  <si>
    <t>VILLE SAVOYE</t>
  </si>
  <si>
    <t>02818</t>
  </si>
  <si>
    <t>VILLIERS SAINT DENIS</t>
  </si>
  <si>
    <t>02819</t>
  </si>
  <si>
    <t>VINCY REUIL ET MAGNY</t>
  </si>
  <si>
    <t>02820</t>
  </si>
  <si>
    <t>VIRY NOUREUIL</t>
  </si>
  <si>
    <t>02821</t>
  </si>
  <si>
    <t>VIVAISE</t>
  </si>
  <si>
    <t>02822</t>
  </si>
  <si>
    <t>VIVIERES</t>
  </si>
  <si>
    <t>02823</t>
  </si>
  <si>
    <t>VOHARIES</t>
  </si>
  <si>
    <t>02824</t>
  </si>
  <si>
    <t>VORGES</t>
  </si>
  <si>
    <t>02826</t>
  </si>
  <si>
    <t>VOULPAIX</t>
  </si>
  <si>
    <t>02827</t>
  </si>
  <si>
    <t>VOYENNE</t>
  </si>
  <si>
    <t>02828</t>
  </si>
  <si>
    <t>VREGNY</t>
  </si>
  <si>
    <t>02829</t>
  </si>
  <si>
    <t>VUILLERY</t>
  </si>
  <si>
    <t>02830</t>
  </si>
  <si>
    <t>WASSIGNY</t>
  </si>
  <si>
    <t>02831</t>
  </si>
  <si>
    <t>WATIGNY</t>
  </si>
  <si>
    <t>02832</t>
  </si>
  <si>
    <t>WIEGE FATY</t>
  </si>
  <si>
    <t>02833</t>
  </si>
  <si>
    <t>WIMY</t>
  </si>
  <si>
    <t>02834</t>
  </si>
  <si>
    <t>WISSIGNICOURT</t>
  </si>
  <si>
    <t>03001</t>
  </si>
  <si>
    <t>ABREST</t>
  </si>
  <si>
    <t>03002</t>
  </si>
  <si>
    <t>AGONGES</t>
  </si>
  <si>
    <t>03003</t>
  </si>
  <si>
    <t>AINAY LE CHATEAU</t>
  </si>
  <si>
    <t>03004</t>
  </si>
  <si>
    <t>ANDELAROCHE</t>
  </si>
  <si>
    <t>03005</t>
  </si>
  <si>
    <t>ARCHIGNAT</t>
  </si>
  <si>
    <t>03006</t>
  </si>
  <si>
    <t>ARFEUILLES</t>
  </si>
  <si>
    <t>03007</t>
  </si>
  <si>
    <t>ARPHEUILLES SAINT PRIEST</t>
  </si>
  <si>
    <t>03008</t>
  </si>
  <si>
    <t>ARRONNES</t>
  </si>
  <si>
    <t>03009</t>
  </si>
  <si>
    <t>AUBIGNY</t>
  </si>
  <si>
    <t>03010</t>
  </si>
  <si>
    <t>AUDES</t>
  </si>
  <si>
    <t>03011</t>
  </si>
  <si>
    <t>AUROUER</t>
  </si>
  <si>
    <t>03012</t>
  </si>
  <si>
    <t>AUTRY ISSARDS</t>
  </si>
  <si>
    <t>03013</t>
  </si>
  <si>
    <t>AVERMES</t>
  </si>
  <si>
    <t>03014</t>
  </si>
  <si>
    <t>AVRILLY</t>
  </si>
  <si>
    <t>03015</t>
  </si>
  <si>
    <t>03016</t>
  </si>
  <si>
    <t>BARBERIER</t>
  </si>
  <si>
    <t>03017</t>
  </si>
  <si>
    <t>BARRAIS BUSSOLLES</t>
  </si>
  <si>
    <t>03018</t>
  </si>
  <si>
    <t>BAYET</t>
  </si>
  <si>
    <t>03019</t>
  </si>
  <si>
    <t>BEAULON</t>
  </si>
  <si>
    <t>03020</t>
  </si>
  <si>
    <t>BEAUNE D'ALLIER</t>
  </si>
  <si>
    <t>03021</t>
  </si>
  <si>
    <t>BEGUES</t>
  </si>
  <si>
    <t>03022</t>
  </si>
  <si>
    <t>BELLENAVES</t>
  </si>
  <si>
    <t>03023</t>
  </si>
  <si>
    <t>BELLERIVE SUR ALLIER</t>
  </si>
  <si>
    <t>03024</t>
  </si>
  <si>
    <t>BERT</t>
  </si>
  <si>
    <t>03025</t>
  </si>
  <si>
    <t>BESSAY SUR ALLIER</t>
  </si>
  <si>
    <t>03026</t>
  </si>
  <si>
    <t>BESSON</t>
  </si>
  <si>
    <t>03027</t>
  </si>
  <si>
    <t>BEZENET</t>
  </si>
  <si>
    <t>03028</t>
  </si>
  <si>
    <t>BILLEZOIS</t>
  </si>
  <si>
    <t>03029</t>
  </si>
  <si>
    <t>BILLY</t>
  </si>
  <si>
    <t>03030</t>
  </si>
  <si>
    <t>BIOZAT</t>
  </si>
  <si>
    <t>03031</t>
  </si>
  <si>
    <t>BIZENEUILLE</t>
  </si>
  <si>
    <t>03032</t>
  </si>
  <si>
    <t>BLOMARD</t>
  </si>
  <si>
    <t>03033</t>
  </si>
  <si>
    <t>BOST</t>
  </si>
  <si>
    <t>03034</t>
  </si>
  <si>
    <t>BOUCE</t>
  </si>
  <si>
    <t>03035</t>
  </si>
  <si>
    <t>BOUCHAUD</t>
  </si>
  <si>
    <t>03036</t>
  </si>
  <si>
    <t>BOURBON L'ARCHAMBAULT</t>
  </si>
  <si>
    <t>03037</t>
  </si>
  <si>
    <t>BRAIZE</t>
  </si>
  <si>
    <t>03038</t>
  </si>
  <si>
    <t>BRANSAT</t>
  </si>
  <si>
    <t>03039</t>
  </si>
  <si>
    <t>BRESNAY</t>
  </si>
  <si>
    <t>03040</t>
  </si>
  <si>
    <t>03041</t>
  </si>
  <si>
    <t>BRETHON</t>
  </si>
  <si>
    <t>03042</t>
  </si>
  <si>
    <t>BREUIL</t>
  </si>
  <si>
    <t>03043</t>
  </si>
  <si>
    <t>BROUT VERNET</t>
  </si>
  <si>
    <t>03044</t>
  </si>
  <si>
    <t>BRUGHEAS</t>
  </si>
  <si>
    <t>03045</t>
  </si>
  <si>
    <t>BUSSET</t>
  </si>
  <si>
    <t>03046</t>
  </si>
  <si>
    <t>BUXIERES LES MINES</t>
  </si>
  <si>
    <t>03047</t>
  </si>
  <si>
    <t>CELLE</t>
  </si>
  <si>
    <t>03048</t>
  </si>
  <si>
    <t>CERILLY</t>
  </si>
  <si>
    <t>03049</t>
  </si>
  <si>
    <t>CESSET</t>
  </si>
  <si>
    <t>03050</t>
  </si>
  <si>
    <t>CHABANNE</t>
  </si>
  <si>
    <t>03051</t>
  </si>
  <si>
    <t>CHAMBERAT</t>
  </si>
  <si>
    <t>03052</t>
  </si>
  <si>
    <t>CHAMBLET</t>
  </si>
  <si>
    <t>03053</t>
  </si>
  <si>
    <t>CHANTELLE</t>
  </si>
  <si>
    <t>03054</t>
  </si>
  <si>
    <t>CHAPEAU</t>
  </si>
  <si>
    <t>03055</t>
  </si>
  <si>
    <t>CHAPELAUDE</t>
  </si>
  <si>
    <t>03056</t>
  </si>
  <si>
    <t>CHAPELLE</t>
  </si>
  <si>
    <t>03057</t>
  </si>
  <si>
    <t>CHAPELLE AUX CHASSES</t>
  </si>
  <si>
    <t>03058</t>
  </si>
  <si>
    <t>CHAPPES</t>
  </si>
  <si>
    <t>03059</t>
  </si>
  <si>
    <t>CHAREIL CINTRAT</t>
  </si>
  <si>
    <t>03060</t>
  </si>
  <si>
    <t>CHARMEIL</t>
  </si>
  <si>
    <t>03061</t>
  </si>
  <si>
    <t>03062</t>
  </si>
  <si>
    <t>CHARROUX</t>
  </si>
  <si>
    <t>03063</t>
  </si>
  <si>
    <t>CHASSENARD</t>
  </si>
  <si>
    <t>03064</t>
  </si>
  <si>
    <t>CHATEAU SUR ALLIER</t>
  </si>
  <si>
    <t>03065</t>
  </si>
  <si>
    <t>CHATEL DE NEUVRE</t>
  </si>
  <si>
    <t>03066</t>
  </si>
  <si>
    <t>CHATEL MONTAGNE</t>
  </si>
  <si>
    <t>03067</t>
  </si>
  <si>
    <t>CHATELPERRON</t>
  </si>
  <si>
    <t>03068</t>
  </si>
  <si>
    <t>CHATELUS</t>
  </si>
  <si>
    <t>03069</t>
  </si>
  <si>
    <t>CHATILLON</t>
  </si>
  <si>
    <t>03070</t>
  </si>
  <si>
    <t>CHAVENON</t>
  </si>
  <si>
    <t>03071</t>
  </si>
  <si>
    <t>CHAVROCHES</t>
  </si>
  <si>
    <t>03072</t>
  </si>
  <si>
    <t>CHAZEMAIS</t>
  </si>
  <si>
    <t>03073</t>
  </si>
  <si>
    <t>CHEMILLY</t>
  </si>
  <si>
    <t>03074</t>
  </si>
  <si>
    <t>CHEVAGNES</t>
  </si>
  <si>
    <t>03075</t>
  </si>
  <si>
    <t>CHEZELLE</t>
  </si>
  <si>
    <t>03076</t>
  </si>
  <si>
    <t>CHEZY</t>
  </si>
  <si>
    <t>03077</t>
  </si>
  <si>
    <t>CHIRAT L'EGLISE</t>
  </si>
  <si>
    <t>03078</t>
  </si>
  <si>
    <t>CHOUVIGNY</t>
  </si>
  <si>
    <t>03079</t>
  </si>
  <si>
    <t>CINDRE</t>
  </si>
  <si>
    <t>03080</t>
  </si>
  <si>
    <t>COGNAT LYONNE</t>
  </si>
  <si>
    <t>03081</t>
  </si>
  <si>
    <t>COLOMBIER</t>
  </si>
  <si>
    <t>03082</t>
  </si>
  <si>
    <t>COMMENTRY</t>
  </si>
  <si>
    <t>03083</t>
  </si>
  <si>
    <t>CONTIGNY</t>
  </si>
  <si>
    <t>03084</t>
  </si>
  <si>
    <t>COSNE D'ALLIER</t>
  </si>
  <si>
    <t>03085</t>
  </si>
  <si>
    <t>COULANDON</t>
  </si>
  <si>
    <t>03086</t>
  </si>
  <si>
    <t>COULANGES</t>
  </si>
  <si>
    <t>03087</t>
  </si>
  <si>
    <t>COULEUVRE</t>
  </si>
  <si>
    <t>03088</t>
  </si>
  <si>
    <t>COURCAIS</t>
  </si>
  <si>
    <t>03089</t>
  </si>
  <si>
    <t>COUTANSOUZE</t>
  </si>
  <si>
    <t>03090</t>
  </si>
  <si>
    <t>COUZON</t>
  </si>
  <si>
    <t>03091</t>
  </si>
  <si>
    <t>CRECHY</t>
  </si>
  <si>
    <t>03092</t>
  </si>
  <si>
    <t>CRESSANGES</t>
  </si>
  <si>
    <t>03093</t>
  </si>
  <si>
    <t>CREUZIER LE NEUF</t>
  </si>
  <si>
    <t>03094</t>
  </si>
  <si>
    <t>CREUZIER LE VIEUX</t>
  </si>
  <si>
    <t>03095</t>
  </si>
  <si>
    <t>CUSSET</t>
  </si>
  <si>
    <t>03096</t>
  </si>
  <si>
    <t>DENEUILLE LES CHANTELLE</t>
  </si>
  <si>
    <t>03097</t>
  </si>
  <si>
    <t>DENEUILLE LES MINES</t>
  </si>
  <si>
    <t>03098</t>
  </si>
  <si>
    <t>DESERTINES</t>
  </si>
  <si>
    <t>03099</t>
  </si>
  <si>
    <t>DEUX CHAISES</t>
  </si>
  <si>
    <t>03100</t>
  </si>
  <si>
    <t>DIOU</t>
  </si>
  <si>
    <t>03101</t>
  </si>
  <si>
    <t>DOMERAT</t>
  </si>
  <si>
    <t>03102</t>
  </si>
  <si>
    <t>DOMPIERRE SUR BESBRE</t>
  </si>
  <si>
    <t>03103</t>
  </si>
  <si>
    <t>DONJON</t>
  </si>
  <si>
    <t>03104</t>
  </si>
  <si>
    <t>DOYET</t>
  </si>
  <si>
    <t>03105</t>
  </si>
  <si>
    <t>DROITURIER</t>
  </si>
  <si>
    <t>03106</t>
  </si>
  <si>
    <t>DURDAT LAREQUILLE</t>
  </si>
  <si>
    <t>03107</t>
  </si>
  <si>
    <t>EBREUIL</t>
  </si>
  <si>
    <t>03108</t>
  </si>
  <si>
    <t>ECHASSIERES</t>
  </si>
  <si>
    <t>03109</t>
  </si>
  <si>
    <t>ESCUROLLES</t>
  </si>
  <si>
    <t>03110</t>
  </si>
  <si>
    <t>ESPINASSE VOZELLE</t>
  </si>
  <si>
    <t>03111</t>
  </si>
  <si>
    <t>ESTIVAREILLES</t>
  </si>
  <si>
    <t>03112</t>
  </si>
  <si>
    <t>ETROUSSAT</t>
  </si>
  <si>
    <t>03113</t>
  </si>
  <si>
    <t>FERRIERES SUR SICHON</t>
  </si>
  <si>
    <t>03114</t>
  </si>
  <si>
    <t>FERTE HAUTERIVE</t>
  </si>
  <si>
    <t>03115</t>
  </si>
  <si>
    <t>FLEURIEL</t>
  </si>
  <si>
    <t>03116</t>
  </si>
  <si>
    <t>FOURILLES</t>
  </si>
  <si>
    <t>03117</t>
  </si>
  <si>
    <t>FRANCHESSE</t>
  </si>
  <si>
    <t>03118</t>
  </si>
  <si>
    <t>GANNAT</t>
  </si>
  <si>
    <t>03119</t>
  </si>
  <si>
    <t>GANNAY SUR LOIRE</t>
  </si>
  <si>
    <t>03120</t>
  </si>
  <si>
    <t>GARNAT SUR ENGIEVRE</t>
  </si>
  <si>
    <t>03121</t>
  </si>
  <si>
    <t>GENNETINES</t>
  </si>
  <si>
    <t>03122</t>
  </si>
  <si>
    <t>GIPCY</t>
  </si>
  <si>
    <t>03123</t>
  </si>
  <si>
    <t>GIVARLAIS</t>
  </si>
  <si>
    <t>03124</t>
  </si>
  <si>
    <t>GOUISE</t>
  </si>
  <si>
    <t>03125</t>
  </si>
  <si>
    <t>GUILLERMIE</t>
  </si>
  <si>
    <t>03126</t>
  </si>
  <si>
    <t>HAUTERIVE</t>
  </si>
  <si>
    <t>03127</t>
  </si>
  <si>
    <t>HERISSON</t>
  </si>
  <si>
    <t>03128</t>
  </si>
  <si>
    <t>HURIEL</t>
  </si>
  <si>
    <t>03129</t>
  </si>
  <si>
    <t>HYDS</t>
  </si>
  <si>
    <t>03130</t>
  </si>
  <si>
    <t>ISLE ET BARDAIS</t>
  </si>
  <si>
    <t>03131</t>
  </si>
  <si>
    <t>ISSERPENT</t>
  </si>
  <si>
    <t>03132</t>
  </si>
  <si>
    <t>JALIGNY SUR BESBRE</t>
  </si>
  <si>
    <t>03133</t>
  </si>
  <si>
    <t>JENZAT</t>
  </si>
  <si>
    <t>03134</t>
  </si>
  <si>
    <t>LAFELINE</t>
  </si>
  <si>
    <t>03135</t>
  </si>
  <si>
    <t>LALIZOLLE</t>
  </si>
  <si>
    <t>03136</t>
  </si>
  <si>
    <t>LAMAIDS</t>
  </si>
  <si>
    <t>03137</t>
  </si>
  <si>
    <t>LANGY</t>
  </si>
  <si>
    <t>03138</t>
  </si>
  <si>
    <t>LAPALISSE</t>
  </si>
  <si>
    <t>03139</t>
  </si>
  <si>
    <t>LAPRUGNE</t>
  </si>
  <si>
    <t>03140</t>
  </si>
  <si>
    <t>LAVAULT SAINTE ANNE</t>
  </si>
  <si>
    <t>03141</t>
  </si>
  <si>
    <t>LAVOINE</t>
  </si>
  <si>
    <t>03142</t>
  </si>
  <si>
    <t>LENAX</t>
  </si>
  <si>
    <t>03143</t>
  </si>
  <si>
    <t>LETELON</t>
  </si>
  <si>
    <t>03144</t>
  </si>
  <si>
    <t>LIERNOLLES</t>
  </si>
  <si>
    <t>03145</t>
  </si>
  <si>
    <t>LIGNEROLLES</t>
  </si>
  <si>
    <t>03146</t>
  </si>
  <si>
    <t>LIMOISE</t>
  </si>
  <si>
    <t>03147</t>
  </si>
  <si>
    <t>LODDES</t>
  </si>
  <si>
    <t>03148</t>
  </si>
  <si>
    <t>LORIGES</t>
  </si>
  <si>
    <t>03149</t>
  </si>
  <si>
    <t>LOUCHY MONTFAND</t>
  </si>
  <si>
    <t>03150</t>
  </si>
  <si>
    <t>LOUROUX BOURBONNAIS</t>
  </si>
  <si>
    <t>03151</t>
  </si>
  <si>
    <t>LOUROUX DE BEAUNE</t>
  </si>
  <si>
    <t>03152</t>
  </si>
  <si>
    <t>LOUROUX DE BOUBLE</t>
  </si>
  <si>
    <t>03153</t>
  </si>
  <si>
    <t>LOUROUX HODEMENT</t>
  </si>
  <si>
    <t>03154</t>
  </si>
  <si>
    <t>LUNEAU</t>
  </si>
  <si>
    <t>03155</t>
  </si>
  <si>
    <t>LURCY LEVIS</t>
  </si>
  <si>
    <t>03156</t>
  </si>
  <si>
    <t>LUSIGNY</t>
  </si>
  <si>
    <t>03157</t>
  </si>
  <si>
    <t>MAGNET</t>
  </si>
  <si>
    <t>03158</t>
  </si>
  <si>
    <t>MAILLET</t>
  </si>
  <si>
    <t>03159</t>
  </si>
  <si>
    <t>MALICORNE</t>
  </si>
  <si>
    <t>03160</t>
  </si>
  <si>
    <t>MARCENAT</t>
  </si>
  <si>
    <t>03161</t>
  </si>
  <si>
    <t>MARCILLAT EN COMBRAILLE</t>
  </si>
  <si>
    <t>03162</t>
  </si>
  <si>
    <t>MARIGNY</t>
  </si>
  <si>
    <t>03163</t>
  </si>
  <si>
    <t>MARIOL</t>
  </si>
  <si>
    <t>03164</t>
  </si>
  <si>
    <t>MAYET D'ECOLE</t>
  </si>
  <si>
    <t>03165</t>
  </si>
  <si>
    <t>MAYET DE MONTAGNE</t>
  </si>
  <si>
    <t>03166</t>
  </si>
  <si>
    <t>MAZERIER</t>
  </si>
  <si>
    <t>03167</t>
  </si>
  <si>
    <t>MAZIRAT</t>
  </si>
  <si>
    <t>03168</t>
  </si>
  <si>
    <t>MEAULNE</t>
  </si>
  <si>
    <t>03169</t>
  </si>
  <si>
    <t>MEILLARD</t>
  </si>
  <si>
    <t>03170</t>
  </si>
  <si>
    <t>MEILLERS</t>
  </si>
  <si>
    <t>03171</t>
  </si>
  <si>
    <t>MERCY</t>
  </si>
  <si>
    <t>03172</t>
  </si>
  <si>
    <t>MESPLES</t>
  </si>
  <si>
    <t>03173</t>
  </si>
  <si>
    <t>MOLINET</t>
  </si>
  <si>
    <t>03174</t>
  </si>
  <si>
    <t>MOLLES</t>
  </si>
  <si>
    <t>03175</t>
  </si>
  <si>
    <t>MONESTIER</t>
  </si>
  <si>
    <t>03176</t>
  </si>
  <si>
    <t>MONETAY SUR ALLIER</t>
  </si>
  <si>
    <t>03177</t>
  </si>
  <si>
    <t>MONETAY SUR LOIRE</t>
  </si>
  <si>
    <t>03178</t>
  </si>
  <si>
    <t>MONTAIGUET EN FOREZ</t>
  </si>
  <si>
    <t>03179</t>
  </si>
  <si>
    <t>MONTAIGU LE BLIN</t>
  </si>
  <si>
    <t>03180</t>
  </si>
  <si>
    <t>MONTBEUGNY</t>
  </si>
  <si>
    <t>03181</t>
  </si>
  <si>
    <t>MONTCOMBROUX LES MINES</t>
  </si>
  <si>
    <t>03182</t>
  </si>
  <si>
    <t>MONTEIGNET SUR L'ANDELOT</t>
  </si>
  <si>
    <t>03183</t>
  </si>
  <si>
    <t>MONTET</t>
  </si>
  <si>
    <t>03184</t>
  </si>
  <si>
    <t>MONTILLY</t>
  </si>
  <si>
    <t>03185</t>
  </si>
  <si>
    <t>MONTLUCON</t>
  </si>
  <si>
    <t>03186</t>
  </si>
  <si>
    <t>MONTMARAULT</t>
  </si>
  <si>
    <t>03187</t>
  </si>
  <si>
    <t>MONTOLDRE</t>
  </si>
  <si>
    <t>03188</t>
  </si>
  <si>
    <t>MONTORD</t>
  </si>
  <si>
    <t>03189</t>
  </si>
  <si>
    <t>MONTVICQ</t>
  </si>
  <si>
    <t>03190</t>
  </si>
  <si>
    <t>03191</t>
  </si>
  <si>
    <t>MURAT</t>
  </si>
  <si>
    <t>03192</t>
  </si>
  <si>
    <t>NADES</t>
  </si>
  <si>
    <t>03193</t>
  </si>
  <si>
    <t>NASSIGNY</t>
  </si>
  <si>
    <t>03194</t>
  </si>
  <si>
    <t>NAVES</t>
  </si>
  <si>
    <t>03195</t>
  </si>
  <si>
    <t>NERIS LES BAINS</t>
  </si>
  <si>
    <t>03196</t>
  </si>
  <si>
    <t>NEUILLY EN DONJON</t>
  </si>
  <si>
    <t>03197</t>
  </si>
  <si>
    <t>NEUILLY LE REAL</t>
  </si>
  <si>
    <t>03198</t>
  </si>
  <si>
    <t>NEURE</t>
  </si>
  <si>
    <t>03200</t>
  </si>
  <si>
    <t>NEUVY</t>
  </si>
  <si>
    <t>03201</t>
  </si>
  <si>
    <t>NIZEROLLES</t>
  </si>
  <si>
    <t>03202</t>
  </si>
  <si>
    <t>NOYANT D'ALLIER</t>
  </si>
  <si>
    <t>03203</t>
  </si>
  <si>
    <t>PARAY LE FRESIL</t>
  </si>
  <si>
    <t>03204</t>
  </si>
  <si>
    <t>PARAY SOUS BRIAILLES</t>
  </si>
  <si>
    <t>03205</t>
  </si>
  <si>
    <t>PERIGNY</t>
  </si>
  <si>
    <t>03206</t>
  </si>
  <si>
    <t>PETITE MARCHE</t>
  </si>
  <si>
    <t>03207</t>
  </si>
  <si>
    <t>PIERREFITTE SUR LOIRE</t>
  </si>
  <si>
    <t>03208</t>
  </si>
  <si>
    <t>PIN</t>
  </si>
  <si>
    <t>03209</t>
  </si>
  <si>
    <t>POEZAT</t>
  </si>
  <si>
    <t>03210</t>
  </si>
  <si>
    <t>POUZY MESANGY</t>
  </si>
  <si>
    <t>03211</t>
  </si>
  <si>
    <t>PREMILHAT</t>
  </si>
  <si>
    <t>03212</t>
  </si>
  <si>
    <t>QUINSSAINES</t>
  </si>
  <si>
    <t>03213</t>
  </si>
  <si>
    <t>REUGNY</t>
  </si>
  <si>
    <t>03214</t>
  </si>
  <si>
    <t>ROCLES</t>
  </si>
  <si>
    <t>03215</t>
  </si>
  <si>
    <t>RONGERES</t>
  </si>
  <si>
    <t>03216</t>
  </si>
  <si>
    <t>RONNET</t>
  </si>
  <si>
    <t>03217</t>
  </si>
  <si>
    <t>SAINT ANGEL</t>
  </si>
  <si>
    <t>03218</t>
  </si>
  <si>
    <t>SAINT AUBIN LE MONIAL</t>
  </si>
  <si>
    <t>03219</t>
  </si>
  <si>
    <t>SAINT BONNET DE FOUR</t>
  </si>
  <si>
    <t>03220</t>
  </si>
  <si>
    <t>SAINT BONNET DE ROCHEFORT</t>
  </si>
  <si>
    <t>03221</t>
  </si>
  <si>
    <t>SAINT BONNET TRONCAIS</t>
  </si>
  <si>
    <t>03222</t>
  </si>
  <si>
    <t>SAINT CAPRAIS</t>
  </si>
  <si>
    <t>03223</t>
  </si>
  <si>
    <t>SAINT CHRISTOPHE</t>
  </si>
  <si>
    <t>03224</t>
  </si>
  <si>
    <t>03225</t>
  </si>
  <si>
    <t>SAINT DESIRE</t>
  </si>
  <si>
    <t>03226</t>
  </si>
  <si>
    <t>SAINT DIDIER EN DONJON</t>
  </si>
  <si>
    <t>03227</t>
  </si>
  <si>
    <t>SAINT DIDIER LA FORET</t>
  </si>
  <si>
    <t>03228</t>
  </si>
  <si>
    <t>SAINT ELOY D'ALLIER</t>
  </si>
  <si>
    <t>03229</t>
  </si>
  <si>
    <t>SAINT ENNEMOND</t>
  </si>
  <si>
    <t>03230</t>
  </si>
  <si>
    <t>SAINT ETIENNE DE VICQ</t>
  </si>
  <si>
    <t>03231</t>
  </si>
  <si>
    <t>SAINT FARGEOL</t>
  </si>
  <si>
    <t>03232</t>
  </si>
  <si>
    <t>SAINT FELIX</t>
  </si>
  <si>
    <t>03233</t>
  </si>
  <si>
    <t>SAINT GENEST</t>
  </si>
  <si>
    <t>03234</t>
  </si>
  <si>
    <t>SAINT GERAND DE VAUX</t>
  </si>
  <si>
    <t>03235</t>
  </si>
  <si>
    <t>SAINT GERAND LE PUY</t>
  </si>
  <si>
    <t>03236</t>
  </si>
  <si>
    <t>SAINT GERMAIN DES FOSSES</t>
  </si>
  <si>
    <t>03237</t>
  </si>
  <si>
    <t>SAINT GERMAIN DE SALLES</t>
  </si>
  <si>
    <t>03238</t>
  </si>
  <si>
    <t>SAINT HILAIRE</t>
  </si>
  <si>
    <t>03239</t>
  </si>
  <si>
    <t>SAINT LEGER SUR VOUZANCE</t>
  </si>
  <si>
    <t>03240</t>
  </si>
  <si>
    <t>SAINT LEON</t>
  </si>
  <si>
    <t>03241</t>
  </si>
  <si>
    <t>SAINT LEOPARDIN D'AUGY</t>
  </si>
  <si>
    <t>03242</t>
  </si>
  <si>
    <t>SAINT LOUP</t>
  </si>
  <si>
    <t>03243</t>
  </si>
  <si>
    <t>SAINT MARCEL EN MURAT</t>
  </si>
  <si>
    <t>03244</t>
  </si>
  <si>
    <t>SAINT MARCEL EN MARCILLAT</t>
  </si>
  <si>
    <t>03245</t>
  </si>
  <si>
    <t>SAINT MARTIN DES LAIS</t>
  </si>
  <si>
    <t>03246</t>
  </si>
  <si>
    <t>SAINT MARTINIEN</t>
  </si>
  <si>
    <t>03247</t>
  </si>
  <si>
    <t>SAINT MENOUX</t>
  </si>
  <si>
    <t>03248</t>
  </si>
  <si>
    <t>SAINT NICOLAS DES BIEFS</t>
  </si>
  <si>
    <t>03249</t>
  </si>
  <si>
    <t>SAINT PALAIS</t>
  </si>
  <si>
    <t>03250</t>
  </si>
  <si>
    <t>SAINT PIERRE LAVAL</t>
  </si>
  <si>
    <t>03251</t>
  </si>
  <si>
    <t>SAINT PLAISIR</t>
  </si>
  <si>
    <t>03252</t>
  </si>
  <si>
    <t>SAINT PONT</t>
  </si>
  <si>
    <t>03253</t>
  </si>
  <si>
    <t>SAINT POURCAIN SUR BESBRE</t>
  </si>
  <si>
    <t>03254</t>
  </si>
  <si>
    <t>SAINT POURCAIN SUR SIOULE</t>
  </si>
  <si>
    <t>03255</t>
  </si>
  <si>
    <t>SAINT PRIEST D'ANDELOT</t>
  </si>
  <si>
    <t>03256</t>
  </si>
  <si>
    <t>SAINT PRIEST EN MURAT</t>
  </si>
  <si>
    <t>03257</t>
  </si>
  <si>
    <t>SAINT PRIX</t>
  </si>
  <si>
    <t>03258</t>
  </si>
  <si>
    <t>SAINT REMY EN ROLLAT</t>
  </si>
  <si>
    <t>03259</t>
  </si>
  <si>
    <t>SAINT SAUVIER</t>
  </si>
  <si>
    <t>03260</t>
  </si>
  <si>
    <t>SAINT SORNIN</t>
  </si>
  <si>
    <t>03261</t>
  </si>
  <si>
    <t>SAINTE THERENCE</t>
  </si>
  <si>
    <t>03262</t>
  </si>
  <si>
    <t>SAINT VICTOR</t>
  </si>
  <si>
    <t>03263</t>
  </si>
  <si>
    <t>SAINT VOIR</t>
  </si>
  <si>
    <t>03264</t>
  </si>
  <si>
    <t>SAINT YORRE</t>
  </si>
  <si>
    <t>03265</t>
  </si>
  <si>
    <t>SALIGNY SUR ROUDON</t>
  </si>
  <si>
    <t>03266</t>
  </si>
  <si>
    <t>SANSSAT</t>
  </si>
  <si>
    <t>03267</t>
  </si>
  <si>
    <t>SAULCET</t>
  </si>
  <si>
    <t>03268</t>
  </si>
  <si>
    <t>SAULZET</t>
  </si>
  <si>
    <t>03269</t>
  </si>
  <si>
    <t>SAUVAGNY</t>
  </si>
  <si>
    <t>03270</t>
  </si>
  <si>
    <t>SAZERET</t>
  </si>
  <si>
    <t>03271</t>
  </si>
  <si>
    <t>SERBANNES</t>
  </si>
  <si>
    <t>03272</t>
  </si>
  <si>
    <t>SERVILLY</t>
  </si>
  <si>
    <t>03273</t>
  </si>
  <si>
    <t>SEUILLET</t>
  </si>
  <si>
    <t>03274</t>
  </si>
  <si>
    <t>SORBIER</t>
  </si>
  <si>
    <t>03275</t>
  </si>
  <si>
    <t>SOUVIGNY</t>
  </si>
  <si>
    <t>03276</t>
  </si>
  <si>
    <t>SUSSAT</t>
  </si>
  <si>
    <t>03277</t>
  </si>
  <si>
    <t>TARGET</t>
  </si>
  <si>
    <t>03278</t>
  </si>
  <si>
    <t>TAXAT SENAT</t>
  </si>
  <si>
    <t>03279</t>
  </si>
  <si>
    <t>TEILLET ARGENTY</t>
  </si>
  <si>
    <t>03280</t>
  </si>
  <si>
    <t>TERJAT</t>
  </si>
  <si>
    <t>03281</t>
  </si>
  <si>
    <t>THEIL</t>
  </si>
  <si>
    <t>03282</t>
  </si>
  <si>
    <t>THENEUILLE</t>
  </si>
  <si>
    <t>03283</t>
  </si>
  <si>
    <t>THIEL SUR ACOLIN</t>
  </si>
  <si>
    <t>03284</t>
  </si>
  <si>
    <t>THIONNE</t>
  </si>
  <si>
    <t>03285</t>
  </si>
  <si>
    <t>TORTEZAIS</t>
  </si>
  <si>
    <t>03286</t>
  </si>
  <si>
    <t>TOULON SUR ALLIER</t>
  </si>
  <si>
    <t>03287</t>
  </si>
  <si>
    <t>TREBAN</t>
  </si>
  <si>
    <t>03288</t>
  </si>
  <si>
    <t>TREIGNAT</t>
  </si>
  <si>
    <t>03289</t>
  </si>
  <si>
    <t>TRETEAU</t>
  </si>
  <si>
    <t>03290</t>
  </si>
  <si>
    <t>TREVOL</t>
  </si>
  <si>
    <t>03291</t>
  </si>
  <si>
    <t>TREZELLES</t>
  </si>
  <si>
    <t>03292</t>
  </si>
  <si>
    <t>TRONGET</t>
  </si>
  <si>
    <t>03293</t>
  </si>
  <si>
    <t>URCAY</t>
  </si>
  <si>
    <t>03294</t>
  </si>
  <si>
    <t>USSEL D'ALLIER</t>
  </si>
  <si>
    <t>03295</t>
  </si>
  <si>
    <t>VALIGNAT</t>
  </si>
  <si>
    <t>03296</t>
  </si>
  <si>
    <t>VALIGNY</t>
  </si>
  <si>
    <t>03297</t>
  </si>
  <si>
    <t>VALLON EN SULLY</t>
  </si>
  <si>
    <t>03298</t>
  </si>
  <si>
    <t>VARENNES SUR ALLIER</t>
  </si>
  <si>
    <t>03299</t>
  </si>
  <si>
    <t>VARENNES SUR TECHE</t>
  </si>
  <si>
    <t>03300</t>
  </si>
  <si>
    <t>VAUMAS</t>
  </si>
  <si>
    <t>03301</t>
  </si>
  <si>
    <t>VAUX</t>
  </si>
  <si>
    <t>03302</t>
  </si>
  <si>
    <t>VEAUCE</t>
  </si>
  <si>
    <t>03303</t>
  </si>
  <si>
    <t>VENAS</t>
  </si>
  <si>
    <t>03304</t>
  </si>
  <si>
    <t>VENDAT</t>
  </si>
  <si>
    <t>03305</t>
  </si>
  <si>
    <t>VERNEIX</t>
  </si>
  <si>
    <t>03306</t>
  </si>
  <si>
    <t>VERNET</t>
  </si>
  <si>
    <t>03307</t>
  </si>
  <si>
    <t>VERNEUIL EN BOURBONNAIS</t>
  </si>
  <si>
    <t>03308</t>
  </si>
  <si>
    <t>VERNUSSE</t>
  </si>
  <si>
    <t>03309</t>
  </si>
  <si>
    <t>VEURDRE</t>
  </si>
  <si>
    <t>03310</t>
  </si>
  <si>
    <t>VICHY</t>
  </si>
  <si>
    <t>03311</t>
  </si>
  <si>
    <t>VICQ</t>
  </si>
  <si>
    <t>03312</t>
  </si>
  <si>
    <t>VIEURE</t>
  </si>
  <si>
    <t>03313</t>
  </si>
  <si>
    <t>VILHAIN</t>
  </si>
  <si>
    <t>03314</t>
  </si>
  <si>
    <t>VILLEBRET</t>
  </si>
  <si>
    <t>03315</t>
  </si>
  <si>
    <t>VILLEFRANCHE D'ALLIER</t>
  </si>
  <si>
    <t>03316</t>
  </si>
  <si>
    <t>VILLENEUVE SUR ALLIER</t>
  </si>
  <si>
    <t>03317</t>
  </si>
  <si>
    <t>VIPLAIX</t>
  </si>
  <si>
    <t>03318</t>
  </si>
  <si>
    <t>VITRAY</t>
  </si>
  <si>
    <t>03319</t>
  </si>
  <si>
    <t>VOUSSAC</t>
  </si>
  <si>
    <t>03320</t>
  </si>
  <si>
    <t>YGRANDE</t>
  </si>
  <si>
    <t>03321</t>
  </si>
  <si>
    <t>YZEURE</t>
  </si>
  <si>
    <t>04001</t>
  </si>
  <si>
    <t>AIGLUN</t>
  </si>
  <si>
    <t>04004</t>
  </si>
  <si>
    <t>ALLEMAGNE EN PROVENCE</t>
  </si>
  <si>
    <t>04005</t>
  </si>
  <si>
    <t>ALLONS</t>
  </si>
  <si>
    <t>04006</t>
  </si>
  <si>
    <t>ALLOS</t>
  </si>
  <si>
    <t>04007</t>
  </si>
  <si>
    <t>ANGLES</t>
  </si>
  <si>
    <t>04008</t>
  </si>
  <si>
    <t>ANNOT</t>
  </si>
  <si>
    <t>04009</t>
  </si>
  <si>
    <t>ARCHAIL</t>
  </si>
  <si>
    <t>04012</t>
  </si>
  <si>
    <t>AUBENAS LES ALPES</t>
  </si>
  <si>
    <t>04013</t>
  </si>
  <si>
    <t>AUBIGNOSC</t>
  </si>
  <si>
    <t>04016</t>
  </si>
  <si>
    <t>AUTHON</t>
  </si>
  <si>
    <t>04017</t>
  </si>
  <si>
    <t>AUZET</t>
  </si>
  <si>
    <t>04018</t>
  </si>
  <si>
    <t>BANON</t>
  </si>
  <si>
    <t>04019</t>
  </si>
  <si>
    <t>BARCELONNETTE</t>
  </si>
  <si>
    <t>04020</t>
  </si>
  <si>
    <t>BARLES</t>
  </si>
  <si>
    <t>04021</t>
  </si>
  <si>
    <t>BARRAS</t>
  </si>
  <si>
    <t>04022</t>
  </si>
  <si>
    <t>BARREME</t>
  </si>
  <si>
    <t>04023</t>
  </si>
  <si>
    <t>BAYONS</t>
  </si>
  <si>
    <t>04024</t>
  </si>
  <si>
    <t>BEAUJEU</t>
  </si>
  <si>
    <t>04025</t>
  </si>
  <si>
    <t>BEAUVEZER</t>
  </si>
  <si>
    <t>04026</t>
  </si>
  <si>
    <t>BELLAFFAIRE</t>
  </si>
  <si>
    <t>04027</t>
  </si>
  <si>
    <t>BEVONS</t>
  </si>
  <si>
    <t>04028</t>
  </si>
  <si>
    <t>BEYNES</t>
  </si>
  <si>
    <t>04030</t>
  </si>
  <si>
    <t>BLIEUX</t>
  </si>
  <si>
    <t>04031</t>
  </si>
  <si>
    <t>BRAS D'ASSE</t>
  </si>
  <si>
    <t>04032</t>
  </si>
  <si>
    <t>BRAUX</t>
  </si>
  <si>
    <t>04033</t>
  </si>
  <si>
    <t>BREOLE</t>
  </si>
  <si>
    <t>04034</t>
  </si>
  <si>
    <t>BRILLANNE</t>
  </si>
  <si>
    <t>04035</t>
  </si>
  <si>
    <t>BRUNET</t>
  </si>
  <si>
    <t>04036</t>
  </si>
  <si>
    <t>BRUSQUET</t>
  </si>
  <si>
    <t>04037</t>
  </si>
  <si>
    <t>CAIRE</t>
  </si>
  <si>
    <t>04039</t>
  </si>
  <si>
    <t>CASTELLANE</t>
  </si>
  <si>
    <t>04040</t>
  </si>
  <si>
    <t>CASTELLARD MELAN</t>
  </si>
  <si>
    <t>04041</t>
  </si>
  <si>
    <t>CASTELLET</t>
  </si>
  <si>
    <t>04042</t>
  </si>
  <si>
    <t>CASTELLET LES SAUSSES</t>
  </si>
  <si>
    <t>04043</t>
  </si>
  <si>
    <t>VAL DE CHALVAGNE</t>
  </si>
  <si>
    <t>04045</t>
  </si>
  <si>
    <t>CERESTE</t>
  </si>
  <si>
    <t>04046</t>
  </si>
  <si>
    <t>CHAFFAUT SAINT JURSON</t>
  </si>
  <si>
    <t>04047</t>
  </si>
  <si>
    <t>CHAMPTERCIER</t>
  </si>
  <si>
    <t>04049</t>
  </si>
  <si>
    <t>CHATEAU ARNOUX SAINT AUBAN</t>
  </si>
  <si>
    <t>04050</t>
  </si>
  <si>
    <t>CHATEAUFORT</t>
  </si>
  <si>
    <t>04051</t>
  </si>
  <si>
    <t>CHATEAUNEUF MIRAVAIL</t>
  </si>
  <si>
    <t>04053</t>
  </si>
  <si>
    <t>CHATEAUNEUF VAL SAINT DONAT</t>
  </si>
  <si>
    <t>04054</t>
  </si>
  <si>
    <t>CHATEAUREDON</t>
  </si>
  <si>
    <t>04055</t>
  </si>
  <si>
    <t>CHAUDON NORANTE</t>
  </si>
  <si>
    <t>04057</t>
  </si>
  <si>
    <t>CLAMENSANE</t>
  </si>
  <si>
    <t>04058</t>
  </si>
  <si>
    <t>CLARET</t>
  </si>
  <si>
    <t>04059</t>
  </si>
  <si>
    <t>CLUMANC</t>
  </si>
  <si>
    <t>04061</t>
  </si>
  <si>
    <t>COLMARS</t>
  </si>
  <si>
    <t>04062</t>
  </si>
  <si>
    <t>CONDAMINE CHATELARD</t>
  </si>
  <si>
    <t>04063</t>
  </si>
  <si>
    <t>CORBIERES</t>
  </si>
  <si>
    <t>04065</t>
  </si>
  <si>
    <t>CRUIS</t>
  </si>
  <si>
    <t>04066</t>
  </si>
  <si>
    <t>CURBANS</t>
  </si>
  <si>
    <t>04067</t>
  </si>
  <si>
    <t>CUREL</t>
  </si>
  <si>
    <t>04068</t>
  </si>
  <si>
    <t>DAUPHIN</t>
  </si>
  <si>
    <t>04069</t>
  </si>
  <si>
    <t>DEMANDOLX</t>
  </si>
  <si>
    <t>04070</t>
  </si>
  <si>
    <t>DIGNE LES BAINS</t>
  </si>
  <si>
    <t>04072</t>
  </si>
  <si>
    <t>DRAIX</t>
  </si>
  <si>
    <t>04073</t>
  </si>
  <si>
    <t>ENCHASTRAYES</t>
  </si>
  <si>
    <t>04074</t>
  </si>
  <si>
    <t>ENTRAGES</t>
  </si>
  <si>
    <t>04075</t>
  </si>
  <si>
    <t>ENTREPIERRES</t>
  </si>
  <si>
    <t>04076</t>
  </si>
  <si>
    <t>ENTREVAUX</t>
  </si>
  <si>
    <t>04077</t>
  </si>
  <si>
    <t>ENTREVENNES</t>
  </si>
  <si>
    <t>04079</t>
  </si>
  <si>
    <t>ESCALE</t>
  </si>
  <si>
    <t>04081</t>
  </si>
  <si>
    <t>ESPARRON DE VERDON</t>
  </si>
  <si>
    <t>04084</t>
  </si>
  <si>
    <t>ESTOUBLON</t>
  </si>
  <si>
    <t>04085</t>
  </si>
  <si>
    <t>FAUCON DU CAIRE</t>
  </si>
  <si>
    <t>04086</t>
  </si>
  <si>
    <t>FAUCON DE BARCELONNETTE</t>
  </si>
  <si>
    <t>04087</t>
  </si>
  <si>
    <t>FONTIENNE</t>
  </si>
  <si>
    <t>04088</t>
  </si>
  <si>
    <t>FORCALQUIER</t>
  </si>
  <si>
    <t>04090</t>
  </si>
  <si>
    <t>FUGERET</t>
  </si>
  <si>
    <t>04091</t>
  </si>
  <si>
    <t>GANAGOBIE</t>
  </si>
  <si>
    <t>04092</t>
  </si>
  <si>
    <t>GARDE</t>
  </si>
  <si>
    <t>04093</t>
  </si>
  <si>
    <t>GIGORS</t>
  </si>
  <si>
    <t>04094</t>
  </si>
  <si>
    <t>GREOUX LES BAINS</t>
  </si>
  <si>
    <t>04095</t>
  </si>
  <si>
    <t>HOSPITALET</t>
  </si>
  <si>
    <t>04096</t>
  </si>
  <si>
    <t>JAUSIERS</t>
  </si>
  <si>
    <t>04097</t>
  </si>
  <si>
    <t>JAVIE</t>
  </si>
  <si>
    <t>04099</t>
  </si>
  <si>
    <t>LAMBRUISSE</t>
  </si>
  <si>
    <t>04100</t>
  </si>
  <si>
    <t>LARCHE</t>
  </si>
  <si>
    <t>04101</t>
  </si>
  <si>
    <t>LARDIERS</t>
  </si>
  <si>
    <t>04102</t>
  </si>
  <si>
    <t>LAUZET UBAYE</t>
  </si>
  <si>
    <t>04104</t>
  </si>
  <si>
    <t>LIMANS</t>
  </si>
  <si>
    <t>04106</t>
  </si>
  <si>
    <t>LURS</t>
  </si>
  <si>
    <t>04107</t>
  </si>
  <si>
    <t>MAJASTRES</t>
  </si>
  <si>
    <t>04108</t>
  </si>
  <si>
    <t>MALIJAI</t>
  </si>
  <si>
    <t>04109</t>
  </si>
  <si>
    <t>MALLEFOUGASSE AUGES</t>
  </si>
  <si>
    <t>04110</t>
  </si>
  <si>
    <t>MALLEMOISSON</t>
  </si>
  <si>
    <t>04111</t>
  </si>
  <si>
    <t>MANE</t>
  </si>
  <si>
    <t>04112</t>
  </si>
  <si>
    <t>MANOSQUE</t>
  </si>
  <si>
    <t>04113</t>
  </si>
  <si>
    <t>MARCOUX</t>
  </si>
  <si>
    <t>04115</t>
  </si>
  <si>
    <t>MEAILLES</t>
  </si>
  <si>
    <t>04116</t>
  </si>
  <si>
    <t>MEES</t>
  </si>
  <si>
    <t>04118</t>
  </si>
  <si>
    <t>MELVE</t>
  </si>
  <si>
    <t>04120</t>
  </si>
  <si>
    <t>MEYRONNES</t>
  </si>
  <si>
    <t>04121</t>
  </si>
  <si>
    <t>MEZEL</t>
  </si>
  <si>
    <t>04122</t>
  </si>
  <si>
    <t>MIRABEAU</t>
  </si>
  <si>
    <t>04123</t>
  </si>
  <si>
    <t>MISON</t>
  </si>
  <si>
    <t>04124</t>
  </si>
  <si>
    <t>MONTAGNAC MONTPEZAT</t>
  </si>
  <si>
    <t>04126</t>
  </si>
  <si>
    <t>MONTCLAR</t>
  </si>
  <si>
    <t>04127</t>
  </si>
  <si>
    <t>MONTFORT</t>
  </si>
  <si>
    <t>04128</t>
  </si>
  <si>
    <t>MONTFURON</t>
  </si>
  <si>
    <t>04129</t>
  </si>
  <si>
    <t>MONTJUSTIN</t>
  </si>
  <si>
    <t>04130</t>
  </si>
  <si>
    <t>MONTLAUX</t>
  </si>
  <si>
    <t>04132</t>
  </si>
  <si>
    <t>MONTSALIER</t>
  </si>
  <si>
    <t>04133</t>
  </si>
  <si>
    <t>MORIEZ</t>
  </si>
  <si>
    <t>04134</t>
  </si>
  <si>
    <t>MOTTE DU CAIRE</t>
  </si>
  <si>
    <t>04135</t>
  </si>
  <si>
    <t>MOUSTIERS SAINTE MARIE</t>
  </si>
  <si>
    <t>04136</t>
  </si>
  <si>
    <t>MURE ARGENS</t>
  </si>
  <si>
    <t>04137</t>
  </si>
  <si>
    <t>NIBLES</t>
  </si>
  <si>
    <t>04138</t>
  </si>
  <si>
    <t>NIOZELLES</t>
  </si>
  <si>
    <t>04139</t>
  </si>
  <si>
    <t>NOYERS SUR JABRON</t>
  </si>
  <si>
    <t>04140</t>
  </si>
  <si>
    <t>OMERGUES</t>
  </si>
  <si>
    <t>04141</t>
  </si>
  <si>
    <t>ONGLES</t>
  </si>
  <si>
    <t>04142</t>
  </si>
  <si>
    <t>OPPEDETTE</t>
  </si>
  <si>
    <t>04143</t>
  </si>
  <si>
    <t>ORAISON</t>
  </si>
  <si>
    <t>04144</t>
  </si>
  <si>
    <t>PALUD SUR VERDON</t>
  </si>
  <si>
    <t>04145</t>
  </si>
  <si>
    <t>PEIPIN</t>
  </si>
  <si>
    <t>04148</t>
  </si>
  <si>
    <t>PEYROULES</t>
  </si>
  <si>
    <t>04149</t>
  </si>
  <si>
    <t>PEYRUIS</t>
  </si>
  <si>
    <t>04150</t>
  </si>
  <si>
    <t>PIEGUT</t>
  </si>
  <si>
    <t>04151</t>
  </si>
  <si>
    <t>PIERRERUE</t>
  </si>
  <si>
    <t>04152</t>
  </si>
  <si>
    <t>PIERREVERT</t>
  </si>
  <si>
    <t>04154</t>
  </si>
  <si>
    <t>PONTIS</t>
  </si>
  <si>
    <t>04155</t>
  </si>
  <si>
    <t>PRADS HAUTE BLEONE</t>
  </si>
  <si>
    <t>04156</t>
  </si>
  <si>
    <t>PUIMICHEL</t>
  </si>
  <si>
    <t>04157</t>
  </si>
  <si>
    <t>PUIMOISSON</t>
  </si>
  <si>
    <t>04158</t>
  </si>
  <si>
    <t>QUINSON</t>
  </si>
  <si>
    <t>04159</t>
  </si>
  <si>
    <t>REDORTIERS</t>
  </si>
  <si>
    <t>04160</t>
  </si>
  <si>
    <t>REILLANNE</t>
  </si>
  <si>
    <t>04161</t>
  </si>
  <si>
    <t>MEOLANS REVEL</t>
  </si>
  <si>
    <t>04162</t>
  </si>
  <si>
    <t>REVEST DES BROUSSES</t>
  </si>
  <si>
    <t>04163</t>
  </si>
  <si>
    <t>REVEST DU BION</t>
  </si>
  <si>
    <t>04164</t>
  </si>
  <si>
    <t>REVEST SAINT MARTIN</t>
  </si>
  <si>
    <t>04166</t>
  </si>
  <si>
    <t>RIEZ</t>
  </si>
  <si>
    <t>04167</t>
  </si>
  <si>
    <t>ROBINE SUR GALABRE</t>
  </si>
  <si>
    <t>04169</t>
  </si>
  <si>
    <t>ROCHEGIRON</t>
  </si>
  <si>
    <t>04170</t>
  </si>
  <si>
    <t>ROCHETTE</t>
  </si>
  <si>
    <t>04171</t>
  </si>
  <si>
    <t>ROUGON</t>
  </si>
  <si>
    <t>04172</t>
  </si>
  <si>
    <t>ROUMOULES</t>
  </si>
  <si>
    <t>04173</t>
  </si>
  <si>
    <t>SAINT ANDRE LES ALPES</t>
  </si>
  <si>
    <t>04174</t>
  </si>
  <si>
    <t>04175</t>
  </si>
  <si>
    <t>SAINTE CROIX A LAUZE</t>
  </si>
  <si>
    <t>04176</t>
  </si>
  <si>
    <t>SAINTE CROIX DU VERDON</t>
  </si>
  <si>
    <t>04177</t>
  </si>
  <si>
    <t>HAUTES DUYES</t>
  </si>
  <si>
    <t>04178</t>
  </si>
  <si>
    <t>SAINT ETIENNE LES ORGUES</t>
  </si>
  <si>
    <t>04179</t>
  </si>
  <si>
    <t>SAINT GENIEZ</t>
  </si>
  <si>
    <t>04180</t>
  </si>
  <si>
    <t>SAINT JACQUES</t>
  </si>
  <si>
    <t>04181</t>
  </si>
  <si>
    <t>SAINT JEANNET</t>
  </si>
  <si>
    <t>04182</t>
  </si>
  <si>
    <t>SAINT JULIEN D'ASSE</t>
  </si>
  <si>
    <t>04183</t>
  </si>
  <si>
    <t>SAINT JULIEN DU VERDON</t>
  </si>
  <si>
    <t>04184</t>
  </si>
  <si>
    <t>SAINT JURS</t>
  </si>
  <si>
    <t>04186</t>
  </si>
  <si>
    <t>SAINT LAURENT DU VERDON</t>
  </si>
  <si>
    <t>04187</t>
  </si>
  <si>
    <t>SAINT LIONS</t>
  </si>
  <si>
    <t>04188</t>
  </si>
  <si>
    <t>SAINT MAIME</t>
  </si>
  <si>
    <t>04189</t>
  </si>
  <si>
    <t>SAINT MARTIN DE BROMES</t>
  </si>
  <si>
    <t>04190</t>
  </si>
  <si>
    <t>SAINT MARTIN LES EAUX</t>
  </si>
  <si>
    <t>04191</t>
  </si>
  <si>
    <t>SAINT MARTIN LES SEYNE</t>
  </si>
  <si>
    <t>04192</t>
  </si>
  <si>
    <t>SAINT MICHEL L'OBSERVATOIRE</t>
  </si>
  <si>
    <t>04193</t>
  </si>
  <si>
    <t>SAINT PAUL SUR UBAYE</t>
  </si>
  <si>
    <t>04194</t>
  </si>
  <si>
    <t>SAINT PIERRE</t>
  </si>
  <si>
    <t>04195</t>
  </si>
  <si>
    <t>SAINT PONS</t>
  </si>
  <si>
    <t>04197</t>
  </si>
  <si>
    <t>SAINTE TULLE</t>
  </si>
  <si>
    <t>04198</t>
  </si>
  <si>
    <t>SAINT VINCENT LES FORTS</t>
  </si>
  <si>
    <t>04199</t>
  </si>
  <si>
    <t>SAINT VINCENT SUR JABRON</t>
  </si>
  <si>
    <t>04200</t>
  </si>
  <si>
    <t>SALIGNAC</t>
  </si>
  <si>
    <t>04201</t>
  </si>
  <si>
    <t>SAUMANE</t>
  </si>
  <si>
    <t>04202</t>
  </si>
  <si>
    <t>SAUSSES</t>
  </si>
  <si>
    <t>04203</t>
  </si>
  <si>
    <t>SELONNET</t>
  </si>
  <si>
    <t>04204</t>
  </si>
  <si>
    <t>SENEZ</t>
  </si>
  <si>
    <t>04205</t>
  </si>
  <si>
    <t>SEYNE</t>
  </si>
  <si>
    <t>04206</t>
  </si>
  <si>
    <t>SIGONCE</t>
  </si>
  <si>
    <t>04207</t>
  </si>
  <si>
    <t>SIGOYER</t>
  </si>
  <si>
    <t>04208</t>
  </si>
  <si>
    <t>SIMIANE LA ROTONDE</t>
  </si>
  <si>
    <t>04209</t>
  </si>
  <si>
    <t>SISTERON</t>
  </si>
  <si>
    <t>04210</t>
  </si>
  <si>
    <t>SOLEILHAS</t>
  </si>
  <si>
    <t>04211</t>
  </si>
  <si>
    <t>SOURRIBES</t>
  </si>
  <si>
    <t>04214</t>
  </si>
  <si>
    <t>TARTONNE</t>
  </si>
  <si>
    <t>04216</t>
  </si>
  <si>
    <t>THEZE</t>
  </si>
  <si>
    <t>04217</t>
  </si>
  <si>
    <t>THOARD</t>
  </si>
  <si>
    <t>04218</t>
  </si>
  <si>
    <t>THORAME BASSE</t>
  </si>
  <si>
    <t>04219</t>
  </si>
  <si>
    <t>THORAME HAUTE</t>
  </si>
  <si>
    <t>04220</t>
  </si>
  <si>
    <t>THUILES</t>
  </si>
  <si>
    <t>04222</t>
  </si>
  <si>
    <t>TURRIERS</t>
  </si>
  <si>
    <t>04224</t>
  </si>
  <si>
    <t>UBRAYE</t>
  </si>
  <si>
    <t>04226</t>
  </si>
  <si>
    <t>UVERNET FOURS</t>
  </si>
  <si>
    <t>04227</t>
  </si>
  <si>
    <t>VACHERES</t>
  </si>
  <si>
    <t>04228</t>
  </si>
  <si>
    <t>VALAVOIRE</t>
  </si>
  <si>
    <t>04229</t>
  </si>
  <si>
    <t>VALBELLE</t>
  </si>
  <si>
    <t>04230</t>
  </si>
  <si>
    <t>VALENSOLE</t>
  </si>
  <si>
    <t>04231</t>
  </si>
  <si>
    <t>VALERNES</t>
  </si>
  <si>
    <t>04233</t>
  </si>
  <si>
    <t>VAUMEILH</t>
  </si>
  <si>
    <t>04234</t>
  </si>
  <si>
    <t>VENTEROL</t>
  </si>
  <si>
    <t>04235</t>
  </si>
  <si>
    <t>VERDACHES</t>
  </si>
  <si>
    <t>04236</t>
  </si>
  <si>
    <t>VERGONS</t>
  </si>
  <si>
    <t>04237</t>
  </si>
  <si>
    <t>04240</t>
  </si>
  <si>
    <t>VILLARS COLMARS</t>
  </si>
  <si>
    <t>04241</t>
  </si>
  <si>
    <t>VILLEMUS</t>
  </si>
  <si>
    <t>04242</t>
  </si>
  <si>
    <t>04244</t>
  </si>
  <si>
    <t>VOLONNE</t>
  </si>
  <si>
    <t>04245</t>
  </si>
  <si>
    <t>VOLX</t>
  </si>
  <si>
    <t>05001</t>
  </si>
  <si>
    <t>ABRIES</t>
  </si>
  <si>
    <t>05003</t>
  </si>
  <si>
    <t>AIGUILLES</t>
  </si>
  <si>
    <t>05004</t>
  </si>
  <si>
    <t>ANCELLE</t>
  </si>
  <si>
    <t>05005</t>
  </si>
  <si>
    <t>ANTONAVES</t>
  </si>
  <si>
    <t>05006</t>
  </si>
  <si>
    <t>ARGENTIERE LA BESSEE</t>
  </si>
  <si>
    <t>05007</t>
  </si>
  <si>
    <t>ARVIEUX</t>
  </si>
  <si>
    <t>05008</t>
  </si>
  <si>
    <t>ASPREMONT</t>
  </si>
  <si>
    <t>05009</t>
  </si>
  <si>
    <t>ASPRES LES CORPS</t>
  </si>
  <si>
    <t>05010</t>
  </si>
  <si>
    <t>ASPRES SUR BUECH</t>
  </si>
  <si>
    <t>05011</t>
  </si>
  <si>
    <t>AVANCON</t>
  </si>
  <si>
    <t>05012</t>
  </si>
  <si>
    <t>BARATIER</t>
  </si>
  <si>
    <t>05013</t>
  </si>
  <si>
    <t>BARCILLONNETTE</t>
  </si>
  <si>
    <t>05014</t>
  </si>
  <si>
    <t>BARRET SUR MEOUGE</t>
  </si>
  <si>
    <t>05016</t>
  </si>
  <si>
    <t>BATIE MONTSALEON</t>
  </si>
  <si>
    <t>05017</t>
  </si>
  <si>
    <t>BATIE NEUVE</t>
  </si>
  <si>
    <t>05018</t>
  </si>
  <si>
    <t>BATIE VIEILLE</t>
  </si>
  <si>
    <t>05019</t>
  </si>
  <si>
    <t>05021</t>
  </si>
  <si>
    <t>BERSAC</t>
  </si>
  <si>
    <t>05022</t>
  </si>
  <si>
    <t>BREZIERS</t>
  </si>
  <si>
    <t>05023</t>
  </si>
  <si>
    <t>BRIANCON</t>
  </si>
  <si>
    <t>05024</t>
  </si>
  <si>
    <t>BRUIS</t>
  </si>
  <si>
    <t>05025</t>
  </si>
  <si>
    <t>BUISSARD</t>
  </si>
  <si>
    <t>05026</t>
  </si>
  <si>
    <t>CEILLAC</t>
  </si>
  <si>
    <t>05027</t>
  </si>
  <si>
    <t>CERVIERES</t>
  </si>
  <si>
    <t>05028</t>
  </si>
  <si>
    <t>CHABESTAN</t>
  </si>
  <si>
    <t>05029</t>
  </si>
  <si>
    <t>CHABOTTES</t>
  </si>
  <si>
    <t>05031</t>
  </si>
  <si>
    <t>CHAMPCELLA</t>
  </si>
  <si>
    <t>05032</t>
  </si>
  <si>
    <t>CHAMPOLEON</t>
  </si>
  <si>
    <t>05033</t>
  </si>
  <si>
    <t>CHANOUSSE</t>
  </si>
  <si>
    <t>05034</t>
  </si>
  <si>
    <t>CHATEAUNEUF DE CHABRE</t>
  </si>
  <si>
    <t>05035</t>
  </si>
  <si>
    <t>CHATEAUNEUF D'OZE</t>
  </si>
  <si>
    <t>05036</t>
  </si>
  <si>
    <t>CHATEAUROUX LES ALPES</t>
  </si>
  <si>
    <t>05037</t>
  </si>
  <si>
    <t>CHATEAUVIEUX</t>
  </si>
  <si>
    <t>05038</t>
  </si>
  <si>
    <t>CHATEAU VILLE VIEILLE</t>
  </si>
  <si>
    <t>05039</t>
  </si>
  <si>
    <t>CHAUFFAYER</t>
  </si>
  <si>
    <t>05040</t>
  </si>
  <si>
    <t>CHORGES</t>
  </si>
  <si>
    <t>05043</t>
  </si>
  <si>
    <t>COSTES</t>
  </si>
  <si>
    <t>05044</t>
  </si>
  <si>
    <t>CREVOUX</t>
  </si>
  <si>
    <t>05045</t>
  </si>
  <si>
    <t>CROTS</t>
  </si>
  <si>
    <t>05046</t>
  </si>
  <si>
    <t>EMBRUN</t>
  </si>
  <si>
    <t>05047</t>
  </si>
  <si>
    <t>EOURRES</t>
  </si>
  <si>
    <t>05048</t>
  </si>
  <si>
    <t>EPINE</t>
  </si>
  <si>
    <t>05049</t>
  </si>
  <si>
    <t>ESPARRON</t>
  </si>
  <si>
    <t>05050</t>
  </si>
  <si>
    <t>ESPINASSES</t>
  </si>
  <si>
    <t>05051</t>
  </si>
  <si>
    <t>ETOILE SAINT CYRICE</t>
  </si>
  <si>
    <t>05052</t>
  </si>
  <si>
    <t>EYGLIERS</t>
  </si>
  <si>
    <t>05053</t>
  </si>
  <si>
    <t>EYGUIANS</t>
  </si>
  <si>
    <t>05054</t>
  </si>
  <si>
    <t>FARE EN CHAMPSAUR</t>
  </si>
  <si>
    <t>05055</t>
  </si>
  <si>
    <t>FAURIE</t>
  </si>
  <si>
    <t>05056</t>
  </si>
  <si>
    <t>FOREST SAINT JULIEN</t>
  </si>
  <si>
    <t>05057</t>
  </si>
  <si>
    <t>FOUILLOUSE</t>
  </si>
  <si>
    <t>05058</t>
  </si>
  <si>
    <t>FREISSINIERES</t>
  </si>
  <si>
    <t>05059</t>
  </si>
  <si>
    <t>FREISSINOUSE</t>
  </si>
  <si>
    <t>05060</t>
  </si>
  <si>
    <t>FURMEYER</t>
  </si>
  <si>
    <t>05061</t>
  </si>
  <si>
    <t>GAP</t>
  </si>
  <si>
    <t>05062</t>
  </si>
  <si>
    <t>GLAIZIL</t>
  </si>
  <si>
    <t>05063</t>
  </si>
  <si>
    <t>GRAVE</t>
  </si>
  <si>
    <t>05064</t>
  </si>
  <si>
    <t>CHAPELLE EN VALGAUDEMAR</t>
  </si>
  <si>
    <t>05065</t>
  </si>
  <si>
    <t>GUILLESTRE</t>
  </si>
  <si>
    <t>05066</t>
  </si>
  <si>
    <t>HAUTE BEAUME</t>
  </si>
  <si>
    <t>05068</t>
  </si>
  <si>
    <t>JARJAYES</t>
  </si>
  <si>
    <t>05069</t>
  </si>
  <si>
    <t>LAGRAND</t>
  </si>
  <si>
    <t>05070</t>
  </si>
  <si>
    <t>LARAGNE MONTEGLIN</t>
  </si>
  <si>
    <t>05071</t>
  </si>
  <si>
    <t>LARDIER ET VALENCA</t>
  </si>
  <si>
    <t>05072</t>
  </si>
  <si>
    <t>LAYE</t>
  </si>
  <si>
    <t>05073</t>
  </si>
  <si>
    <t>LAZER</t>
  </si>
  <si>
    <t>05074</t>
  </si>
  <si>
    <t>LETTRET</t>
  </si>
  <si>
    <t>05075</t>
  </si>
  <si>
    <t>MANTEYER</t>
  </si>
  <si>
    <t>05076</t>
  </si>
  <si>
    <t>MEREUIL</t>
  </si>
  <si>
    <t>05077</t>
  </si>
  <si>
    <t>MOLINES EN QUEYRAS</t>
  </si>
  <si>
    <t>05078</t>
  </si>
  <si>
    <t>MONETIER ALLEMONT</t>
  </si>
  <si>
    <t>05079</t>
  </si>
  <si>
    <t>MONETIER LES BAINS</t>
  </si>
  <si>
    <t>05080</t>
  </si>
  <si>
    <t>MONTBRAND</t>
  </si>
  <si>
    <t>05081</t>
  </si>
  <si>
    <t>MONTCLUS</t>
  </si>
  <si>
    <t>05082</t>
  </si>
  <si>
    <t>MONT DAUPHIN</t>
  </si>
  <si>
    <t>05084</t>
  </si>
  <si>
    <t>MONTGARDIN</t>
  </si>
  <si>
    <t>05085</t>
  </si>
  <si>
    <t>MONTGENEVRE</t>
  </si>
  <si>
    <t>05086</t>
  </si>
  <si>
    <t>MONTJAY</t>
  </si>
  <si>
    <t>05087</t>
  </si>
  <si>
    <t>MONTMAUR</t>
  </si>
  <si>
    <t>05088</t>
  </si>
  <si>
    <t>MONTMORIN</t>
  </si>
  <si>
    <t>05089</t>
  </si>
  <si>
    <t>MONTROND</t>
  </si>
  <si>
    <t>05090</t>
  </si>
  <si>
    <t>MOTTE EN CHAMPSAUR</t>
  </si>
  <si>
    <t>05091</t>
  </si>
  <si>
    <t>MOYDANS</t>
  </si>
  <si>
    <t>05092</t>
  </si>
  <si>
    <t>NEFFES</t>
  </si>
  <si>
    <t>05093</t>
  </si>
  <si>
    <t>NEVACHE</t>
  </si>
  <si>
    <t>05094</t>
  </si>
  <si>
    <t>NOSSAGE ET BENEVENT</t>
  </si>
  <si>
    <t>05095</t>
  </si>
  <si>
    <t>NOYER</t>
  </si>
  <si>
    <t>05096</t>
  </si>
  <si>
    <t>ORCIERES</t>
  </si>
  <si>
    <t>05097</t>
  </si>
  <si>
    <t>ORPIERRE</t>
  </si>
  <si>
    <t>05098</t>
  </si>
  <si>
    <t>ORRES</t>
  </si>
  <si>
    <t>05099</t>
  </si>
  <si>
    <t>OZE</t>
  </si>
  <si>
    <t>05100</t>
  </si>
  <si>
    <t>PELLEAUTIER</t>
  </si>
  <si>
    <t>05101</t>
  </si>
  <si>
    <t>PELVOUX</t>
  </si>
  <si>
    <t>05102</t>
  </si>
  <si>
    <t>PIARRE</t>
  </si>
  <si>
    <t>05103</t>
  </si>
  <si>
    <t>POET</t>
  </si>
  <si>
    <t>05104</t>
  </si>
  <si>
    <t>POLIGNY</t>
  </si>
  <si>
    <t>05106</t>
  </si>
  <si>
    <t>PRUNIERES</t>
  </si>
  <si>
    <t>05107</t>
  </si>
  <si>
    <t>PUY SAINT ANDRE</t>
  </si>
  <si>
    <t>05108</t>
  </si>
  <si>
    <t>PUY SAINT EUSEBE</t>
  </si>
  <si>
    <t>05109</t>
  </si>
  <si>
    <t>PUY SAINT PIERRE</t>
  </si>
  <si>
    <t>05110</t>
  </si>
  <si>
    <t>PUY SAINT VINCENT</t>
  </si>
  <si>
    <t>05111</t>
  </si>
  <si>
    <t>PUY SANIERES</t>
  </si>
  <si>
    <t>05112</t>
  </si>
  <si>
    <t>RABOU</t>
  </si>
  <si>
    <t>05113</t>
  </si>
  <si>
    <t>RAMBAUD</t>
  </si>
  <si>
    <t>05114</t>
  </si>
  <si>
    <t>REALLON</t>
  </si>
  <si>
    <t>05115</t>
  </si>
  <si>
    <t>REMOLLON</t>
  </si>
  <si>
    <t>05116</t>
  </si>
  <si>
    <t>REOTIER</t>
  </si>
  <si>
    <t>05117</t>
  </si>
  <si>
    <t>RIBEYRET</t>
  </si>
  <si>
    <t>05118</t>
  </si>
  <si>
    <t>RIBIERS</t>
  </si>
  <si>
    <t>05119</t>
  </si>
  <si>
    <t>RISOUL</t>
  </si>
  <si>
    <t>05120</t>
  </si>
  <si>
    <t>RISTOLAS</t>
  </si>
  <si>
    <t>05121</t>
  </si>
  <si>
    <t>ROCHEBRUNE</t>
  </si>
  <si>
    <t>05122</t>
  </si>
  <si>
    <t>ROCHE DE RAME</t>
  </si>
  <si>
    <t>05123</t>
  </si>
  <si>
    <t>ROCHE DES ARNAUDS</t>
  </si>
  <si>
    <t>05124</t>
  </si>
  <si>
    <t>05126</t>
  </si>
  <si>
    <t>ROSANS</t>
  </si>
  <si>
    <t>05127</t>
  </si>
  <si>
    <t>ROUSSET</t>
  </si>
  <si>
    <t>05128</t>
  </si>
  <si>
    <t>SAINT ANDRE D'EMBRUN</t>
  </si>
  <si>
    <t>05129</t>
  </si>
  <si>
    <t>SAINT ANDRE DE ROSANS</t>
  </si>
  <si>
    <t>05130</t>
  </si>
  <si>
    <t>SAINT APOLLINAIRE</t>
  </si>
  <si>
    <t>05131</t>
  </si>
  <si>
    <t>SAINT AUBAN D'OZE</t>
  </si>
  <si>
    <t>05132</t>
  </si>
  <si>
    <t>SAINT BONNET EN CHAMPSAUR</t>
  </si>
  <si>
    <t>05133</t>
  </si>
  <si>
    <t>SAINT CHAFFREY</t>
  </si>
  <si>
    <t>05134</t>
  </si>
  <si>
    <t>SAINT CLEMENT SUR DURANCE</t>
  </si>
  <si>
    <t>05135</t>
  </si>
  <si>
    <t>SAINTE COLOMBE</t>
  </si>
  <si>
    <t>05136</t>
  </si>
  <si>
    <t>SAINT CREPIN</t>
  </si>
  <si>
    <t>05139</t>
  </si>
  <si>
    <t>DEVOLUY</t>
  </si>
  <si>
    <t>05140</t>
  </si>
  <si>
    <t>SAINT ETIENNE LE LAUS</t>
  </si>
  <si>
    <t>05141</t>
  </si>
  <si>
    <t>SAINT EUSEBE EN CHAMPSAUR</t>
  </si>
  <si>
    <t>05142</t>
  </si>
  <si>
    <t>SAINT FIRMIN</t>
  </si>
  <si>
    <t>05143</t>
  </si>
  <si>
    <t>SAINT GENIS</t>
  </si>
  <si>
    <t>05144</t>
  </si>
  <si>
    <t>SAINT JACQUES EN VALGODEMARD</t>
  </si>
  <si>
    <t>05145</t>
  </si>
  <si>
    <t>SAINT JEAN SAINT NICOLAS</t>
  </si>
  <si>
    <t>05146</t>
  </si>
  <si>
    <t>SAINT JULIEN EN BEAUCHENE</t>
  </si>
  <si>
    <t>05147</t>
  </si>
  <si>
    <t>SAINT JULIEN EN CHAMPSAUR</t>
  </si>
  <si>
    <t>05148</t>
  </si>
  <si>
    <t>SAINT LAURENT DU CROS</t>
  </si>
  <si>
    <t>05149</t>
  </si>
  <si>
    <t>SAINT LEGER LES MELEZES</t>
  </si>
  <si>
    <t>05150</t>
  </si>
  <si>
    <t>SAINTE MARIE</t>
  </si>
  <si>
    <t>05151</t>
  </si>
  <si>
    <t>SAINT MARTIN DE QUEYRIERES</t>
  </si>
  <si>
    <t>05152</t>
  </si>
  <si>
    <t>SAINT MAURICE EN VALGODEMARD</t>
  </si>
  <si>
    <t>05153</t>
  </si>
  <si>
    <t>SAINT MICHEL DE CHAILLOL</t>
  </si>
  <si>
    <t>05154</t>
  </si>
  <si>
    <t>SAINT PIERRE D'ARGENCON</t>
  </si>
  <si>
    <t>05155</t>
  </si>
  <si>
    <t>SAINT PIERRE AVEZ</t>
  </si>
  <si>
    <t>05156</t>
  </si>
  <si>
    <t>SAINT SAUVEUR</t>
  </si>
  <si>
    <t>05157</t>
  </si>
  <si>
    <t>SAINT VERAN</t>
  </si>
  <si>
    <t>05158</t>
  </si>
  <si>
    <t>SAIX</t>
  </si>
  <si>
    <t>05159</t>
  </si>
  <si>
    <t>SALEON</t>
  </si>
  <si>
    <t>05160</t>
  </si>
  <si>
    <t>SALERANS</t>
  </si>
  <si>
    <t>05161</t>
  </si>
  <si>
    <t>SALLE LES ALPES</t>
  </si>
  <si>
    <t>05162</t>
  </si>
  <si>
    <t>SAULCE</t>
  </si>
  <si>
    <t>05163</t>
  </si>
  <si>
    <t>SAUZE DU LAC</t>
  </si>
  <si>
    <t>05164</t>
  </si>
  <si>
    <t>SAVINES LE LAC</t>
  </si>
  <si>
    <t>05165</t>
  </si>
  <si>
    <t>SAVOURNON</t>
  </si>
  <si>
    <t>05166</t>
  </si>
  <si>
    <t>SERRES</t>
  </si>
  <si>
    <t>05167</t>
  </si>
  <si>
    <t>SIGOTTIER</t>
  </si>
  <si>
    <t>05168</t>
  </si>
  <si>
    <t>05169</t>
  </si>
  <si>
    <t>SORBIERS</t>
  </si>
  <si>
    <t>05170</t>
  </si>
  <si>
    <t>TALLARD</t>
  </si>
  <si>
    <t>05171</t>
  </si>
  <si>
    <t>THEUS</t>
  </si>
  <si>
    <t>05172</t>
  </si>
  <si>
    <t>TRESCLEOUX</t>
  </si>
  <si>
    <t>05173</t>
  </si>
  <si>
    <t>UPAIX</t>
  </si>
  <si>
    <t>05174</t>
  </si>
  <si>
    <t>VAL DES PRES</t>
  </si>
  <si>
    <t>05175</t>
  </si>
  <si>
    <t>VALLOUISE</t>
  </si>
  <si>
    <t>05176</t>
  </si>
  <si>
    <t>VALSERRES</t>
  </si>
  <si>
    <t>05177</t>
  </si>
  <si>
    <t>VARS</t>
  </si>
  <si>
    <t>05178</t>
  </si>
  <si>
    <t>VENTAVON</t>
  </si>
  <si>
    <t>05179</t>
  </si>
  <si>
    <t>VEYNES</t>
  </si>
  <si>
    <t>05180</t>
  </si>
  <si>
    <t>VIGNEAUX</t>
  </si>
  <si>
    <t>05181</t>
  </si>
  <si>
    <t>VILLAR D'ARENE</t>
  </si>
  <si>
    <t>05182</t>
  </si>
  <si>
    <t>VILLAR LOUBIERE</t>
  </si>
  <si>
    <t>05183</t>
  </si>
  <si>
    <t>VILLAR SAINT PANCRACE</t>
  </si>
  <si>
    <t>05184</t>
  </si>
  <si>
    <t>VITROLLES</t>
  </si>
  <si>
    <t>06001</t>
  </si>
  <si>
    <t>06002</t>
  </si>
  <si>
    <t>AMIRAT</t>
  </si>
  <si>
    <t>06003</t>
  </si>
  <si>
    <t>ANDON</t>
  </si>
  <si>
    <t>06004</t>
  </si>
  <si>
    <t>ANTIBES</t>
  </si>
  <si>
    <t>06005</t>
  </si>
  <si>
    <t>ASCROS</t>
  </si>
  <si>
    <t>06006</t>
  </si>
  <si>
    <t>06007</t>
  </si>
  <si>
    <t>AURIBEAU SUR SIAGNE</t>
  </si>
  <si>
    <t>06008</t>
  </si>
  <si>
    <t>AUVARE</t>
  </si>
  <si>
    <t>06009</t>
  </si>
  <si>
    <t>BAIROLS</t>
  </si>
  <si>
    <t>06010</t>
  </si>
  <si>
    <t>BAR SUR LOUP</t>
  </si>
  <si>
    <t>06011</t>
  </si>
  <si>
    <t>BEAULIEU SUR MER</t>
  </si>
  <si>
    <t>06012</t>
  </si>
  <si>
    <t>BEAUSOLEIL</t>
  </si>
  <si>
    <t>06013</t>
  </si>
  <si>
    <t>BELVEDERE</t>
  </si>
  <si>
    <t>06014</t>
  </si>
  <si>
    <t>BENDEJUN</t>
  </si>
  <si>
    <t>06015</t>
  </si>
  <si>
    <t>BERRE LES ALPES</t>
  </si>
  <si>
    <t>06016</t>
  </si>
  <si>
    <t>BEUIL</t>
  </si>
  <si>
    <t>06017</t>
  </si>
  <si>
    <t>BEZAUDUN LES ALPES</t>
  </si>
  <si>
    <t>06018</t>
  </si>
  <si>
    <t>BIOT</t>
  </si>
  <si>
    <t>06019</t>
  </si>
  <si>
    <t>BLAUSASC</t>
  </si>
  <si>
    <t>06020</t>
  </si>
  <si>
    <t>BOLLENE VESUBIE</t>
  </si>
  <si>
    <t>06021</t>
  </si>
  <si>
    <t>BONSON</t>
  </si>
  <si>
    <t>06022</t>
  </si>
  <si>
    <t>BOUYON</t>
  </si>
  <si>
    <t>06023</t>
  </si>
  <si>
    <t>BREIL SUR ROYA</t>
  </si>
  <si>
    <t>06024</t>
  </si>
  <si>
    <t>BRIANCONNET</t>
  </si>
  <si>
    <t>06025</t>
  </si>
  <si>
    <t>BROC</t>
  </si>
  <si>
    <t>06026</t>
  </si>
  <si>
    <t>CABRIS</t>
  </si>
  <si>
    <t>06027</t>
  </si>
  <si>
    <t>CAGNES SUR MER</t>
  </si>
  <si>
    <t>06028</t>
  </si>
  <si>
    <t>CAILLE</t>
  </si>
  <si>
    <t>06029</t>
  </si>
  <si>
    <t>CANNES</t>
  </si>
  <si>
    <t>06030</t>
  </si>
  <si>
    <t>CANNET</t>
  </si>
  <si>
    <t>06031</t>
  </si>
  <si>
    <t>CANTARON</t>
  </si>
  <si>
    <t>06032</t>
  </si>
  <si>
    <t>CAP D'AIL</t>
  </si>
  <si>
    <t>06033</t>
  </si>
  <si>
    <t>CARROS</t>
  </si>
  <si>
    <t>06034</t>
  </si>
  <si>
    <t>CASTAGNIERS</t>
  </si>
  <si>
    <t>06035</t>
  </si>
  <si>
    <t>CASTELLAR</t>
  </si>
  <si>
    <t>06036</t>
  </si>
  <si>
    <t>CASTILLON</t>
  </si>
  <si>
    <t>06037</t>
  </si>
  <si>
    <t>CAUSSOLS</t>
  </si>
  <si>
    <t>06038</t>
  </si>
  <si>
    <t>CHATEAUNEUF GRASSE</t>
  </si>
  <si>
    <t>06039</t>
  </si>
  <si>
    <t>CHATEAUNEUF VILLEVIEILLE</t>
  </si>
  <si>
    <t>06040</t>
  </si>
  <si>
    <t>CHATEAUNEUF D'ENTRAUNES</t>
  </si>
  <si>
    <t>06041</t>
  </si>
  <si>
    <t>CIPIERES</t>
  </si>
  <si>
    <t>06042</t>
  </si>
  <si>
    <t>CLANS</t>
  </si>
  <si>
    <t>06043</t>
  </si>
  <si>
    <t>COARAZE</t>
  </si>
  <si>
    <t>06044</t>
  </si>
  <si>
    <t>COLLE SUR LOUP</t>
  </si>
  <si>
    <t>06045</t>
  </si>
  <si>
    <t>COLLONGUES</t>
  </si>
  <si>
    <t>06046</t>
  </si>
  <si>
    <t>COLOMARS</t>
  </si>
  <si>
    <t>06047</t>
  </si>
  <si>
    <t>CONSEGUDES</t>
  </si>
  <si>
    <t>06048</t>
  </si>
  <si>
    <t>CONTES</t>
  </si>
  <si>
    <t>06049</t>
  </si>
  <si>
    <t>COURMES</t>
  </si>
  <si>
    <t>06050</t>
  </si>
  <si>
    <t>COURSEGOULES</t>
  </si>
  <si>
    <t>06051</t>
  </si>
  <si>
    <t>CROIX SUR ROUDOULE</t>
  </si>
  <si>
    <t>06052</t>
  </si>
  <si>
    <t>CUEBRIS</t>
  </si>
  <si>
    <t>06053</t>
  </si>
  <si>
    <t>DALUIS</t>
  </si>
  <si>
    <t>06054</t>
  </si>
  <si>
    <t>DRAP</t>
  </si>
  <si>
    <t>06055</t>
  </si>
  <si>
    <t>DURANUS</t>
  </si>
  <si>
    <t>06056</t>
  </si>
  <si>
    <t>ENTRAUNES</t>
  </si>
  <si>
    <t>06057</t>
  </si>
  <si>
    <t>ESCARENE</t>
  </si>
  <si>
    <t>06058</t>
  </si>
  <si>
    <t>ESCRAGNOLLES</t>
  </si>
  <si>
    <t>06059</t>
  </si>
  <si>
    <t>EZE</t>
  </si>
  <si>
    <t>06060</t>
  </si>
  <si>
    <t>FALICON</t>
  </si>
  <si>
    <t>06061</t>
  </si>
  <si>
    <t>FERRES</t>
  </si>
  <si>
    <t>06062</t>
  </si>
  <si>
    <t>FONTAN</t>
  </si>
  <si>
    <t>06063</t>
  </si>
  <si>
    <t>GARS</t>
  </si>
  <si>
    <t>06064</t>
  </si>
  <si>
    <t>GATTIERES</t>
  </si>
  <si>
    <t>06065</t>
  </si>
  <si>
    <t>GAUDE</t>
  </si>
  <si>
    <t>06066</t>
  </si>
  <si>
    <t>GILETTE</t>
  </si>
  <si>
    <t>06067</t>
  </si>
  <si>
    <t>GORBIO</t>
  </si>
  <si>
    <t>06068</t>
  </si>
  <si>
    <t>GOURDON</t>
  </si>
  <si>
    <t>06069</t>
  </si>
  <si>
    <t>GRASSE</t>
  </si>
  <si>
    <t>06070</t>
  </si>
  <si>
    <t>GREOLIERES</t>
  </si>
  <si>
    <t>06071</t>
  </si>
  <si>
    <t>GUILLAUMES</t>
  </si>
  <si>
    <t>06072</t>
  </si>
  <si>
    <t>ILONSE</t>
  </si>
  <si>
    <t>06073</t>
  </si>
  <si>
    <t>ISOLA</t>
  </si>
  <si>
    <t>06074</t>
  </si>
  <si>
    <t>LANTOSQUE</t>
  </si>
  <si>
    <t>06075</t>
  </si>
  <si>
    <t>LEVENS</t>
  </si>
  <si>
    <t>06076</t>
  </si>
  <si>
    <t>LIEUCHE</t>
  </si>
  <si>
    <t>06077</t>
  </si>
  <si>
    <t>LUCERAM</t>
  </si>
  <si>
    <t>06078</t>
  </si>
  <si>
    <t>MALAUSSENE</t>
  </si>
  <si>
    <t>06079</t>
  </si>
  <si>
    <t>MANDELIEU LA NAPOULE</t>
  </si>
  <si>
    <t>06080</t>
  </si>
  <si>
    <t>MARIE</t>
  </si>
  <si>
    <t>06081</t>
  </si>
  <si>
    <t>MAS</t>
  </si>
  <si>
    <t>06082</t>
  </si>
  <si>
    <t>MASSOINS</t>
  </si>
  <si>
    <t>06083</t>
  </si>
  <si>
    <t>MENTON</t>
  </si>
  <si>
    <t>06084</t>
  </si>
  <si>
    <t>MOUANS SARTOUX</t>
  </si>
  <si>
    <t>06085</t>
  </si>
  <si>
    <t>MOUGINS</t>
  </si>
  <si>
    <t>06086</t>
  </si>
  <si>
    <t>MOULINET</t>
  </si>
  <si>
    <t>06087</t>
  </si>
  <si>
    <t>MUJOULS</t>
  </si>
  <si>
    <t>06088</t>
  </si>
  <si>
    <t>NICE</t>
  </si>
  <si>
    <t>06089</t>
  </si>
  <si>
    <t>OPIO</t>
  </si>
  <si>
    <t>06090</t>
  </si>
  <si>
    <t>PEGOMAS</t>
  </si>
  <si>
    <t>06091</t>
  </si>
  <si>
    <t>PEILLE</t>
  </si>
  <si>
    <t>06092</t>
  </si>
  <si>
    <t>PEILLON</t>
  </si>
  <si>
    <t>06093</t>
  </si>
  <si>
    <t>PENNE</t>
  </si>
  <si>
    <t>06094</t>
  </si>
  <si>
    <t>PEONE</t>
  </si>
  <si>
    <t>06095</t>
  </si>
  <si>
    <t>PEYMEINADE</t>
  </si>
  <si>
    <t>06096</t>
  </si>
  <si>
    <t>PIERLAS</t>
  </si>
  <si>
    <t>06097</t>
  </si>
  <si>
    <t>PIERREFEU</t>
  </si>
  <si>
    <t>06098</t>
  </si>
  <si>
    <t>PUGET ROSTANG</t>
  </si>
  <si>
    <t>06099</t>
  </si>
  <si>
    <t>PUGET THENIERS</t>
  </si>
  <si>
    <t>06100</t>
  </si>
  <si>
    <t>REVEST LES ROCHES</t>
  </si>
  <si>
    <t>06101</t>
  </si>
  <si>
    <t>RIGAUD</t>
  </si>
  <si>
    <t>06102</t>
  </si>
  <si>
    <t>RIMPLAS</t>
  </si>
  <si>
    <t>06103</t>
  </si>
  <si>
    <t>ROQUEBILLIERE</t>
  </si>
  <si>
    <t>06104</t>
  </si>
  <si>
    <t>ROQUEBRUNE CAP MARTIN</t>
  </si>
  <si>
    <t>06105</t>
  </si>
  <si>
    <t>ROQUEFORT LES PINS</t>
  </si>
  <si>
    <t>06106</t>
  </si>
  <si>
    <t>ROQUESTERON</t>
  </si>
  <si>
    <t>06107</t>
  </si>
  <si>
    <t>ROQUESTERON GRASSE</t>
  </si>
  <si>
    <t>06108</t>
  </si>
  <si>
    <t>ROQUETTE SUR SIAGNE</t>
  </si>
  <si>
    <t>06109</t>
  </si>
  <si>
    <t>ROQUETTE SUR VAR</t>
  </si>
  <si>
    <t>06110</t>
  </si>
  <si>
    <t>ROUBION</t>
  </si>
  <si>
    <t>06111</t>
  </si>
  <si>
    <t>ROURE</t>
  </si>
  <si>
    <t>06112</t>
  </si>
  <si>
    <t>ROURET</t>
  </si>
  <si>
    <t>06113</t>
  </si>
  <si>
    <t>SAINTE AGNES</t>
  </si>
  <si>
    <t>06114</t>
  </si>
  <si>
    <t>SAINT ANDRE DE LA ROCHE</t>
  </si>
  <si>
    <t>06115</t>
  </si>
  <si>
    <t>SAINT ANTONIN</t>
  </si>
  <si>
    <t>06116</t>
  </si>
  <si>
    <t>SAINT AUBAN</t>
  </si>
  <si>
    <t>06117</t>
  </si>
  <si>
    <t>SAINT BLAISE</t>
  </si>
  <si>
    <t>06118</t>
  </si>
  <si>
    <t>SAINT CEZAIRE SUR SIAGNE</t>
  </si>
  <si>
    <t>06119</t>
  </si>
  <si>
    <t>SAINT DALMAS LE SELVAGE</t>
  </si>
  <si>
    <t>06120</t>
  </si>
  <si>
    <t>SAINT ETIENNE DE TINEE</t>
  </si>
  <si>
    <t>06121</t>
  </si>
  <si>
    <t>SAINT JEAN CAP FERRAT</t>
  </si>
  <si>
    <t>06122</t>
  </si>
  <si>
    <t>06123</t>
  </si>
  <si>
    <t>SAINT LAURENT DU VAR</t>
  </si>
  <si>
    <t>06124</t>
  </si>
  <si>
    <t>SAINT LEGER</t>
  </si>
  <si>
    <t>06125</t>
  </si>
  <si>
    <t>SAINT MARTIN D'ENTRAUNES</t>
  </si>
  <si>
    <t>06126</t>
  </si>
  <si>
    <t>SAINT MARTIN DU VAR</t>
  </si>
  <si>
    <t>06127</t>
  </si>
  <si>
    <t>SAINT MARTIN VESUBIE</t>
  </si>
  <si>
    <t>06128</t>
  </si>
  <si>
    <t>SAINT PAUL DE VENCE</t>
  </si>
  <si>
    <t>06129</t>
  </si>
  <si>
    <t>SAINT SAUVEUR SUR TINEE</t>
  </si>
  <si>
    <t>06130</t>
  </si>
  <si>
    <t>SAINT VALLIER DE THIEY</t>
  </si>
  <si>
    <t>06131</t>
  </si>
  <si>
    <t>SALLAGRIFFON</t>
  </si>
  <si>
    <t>06132</t>
  </si>
  <si>
    <t>SAORGE</t>
  </si>
  <si>
    <t>06133</t>
  </si>
  <si>
    <t>SAUZE</t>
  </si>
  <si>
    <t>06134</t>
  </si>
  <si>
    <t>SERANON</t>
  </si>
  <si>
    <t>06135</t>
  </si>
  <si>
    <t>SIGALE</t>
  </si>
  <si>
    <t>06136</t>
  </si>
  <si>
    <t>SOSPEL</t>
  </si>
  <si>
    <t>06137</t>
  </si>
  <si>
    <t>SPERACEDES</t>
  </si>
  <si>
    <t>06138</t>
  </si>
  <si>
    <t>THEOULE SUR MER</t>
  </si>
  <si>
    <t>06139</t>
  </si>
  <si>
    <t>THIERY</t>
  </si>
  <si>
    <t>06140</t>
  </si>
  <si>
    <t>TIGNET</t>
  </si>
  <si>
    <t>06141</t>
  </si>
  <si>
    <t>TOUDON</t>
  </si>
  <si>
    <t>06142</t>
  </si>
  <si>
    <t>TOUET DE L'ESCARENE</t>
  </si>
  <si>
    <t>06143</t>
  </si>
  <si>
    <t>TOUET SUR VAR</t>
  </si>
  <si>
    <t>06144</t>
  </si>
  <si>
    <t>TOUR</t>
  </si>
  <si>
    <t>06145</t>
  </si>
  <si>
    <t>TOURETTE DU CHATEAU</t>
  </si>
  <si>
    <t>06146</t>
  </si>
  <si>
    <t>TOURNEFORT</t>
  </si>
  <si>
    <t>06147</t>
  </si>
  <si>
    <t>TOURRETTE LEVENS</t>
  </si>
  <si>
    <t>06148</t>
  </si>
  <si>
    <t>TOURRETTES SUR LOUP</t>
  </si>
  <si>
    <t>06149</t>
  </si>
  <si>
    <t>TRINITE</t>
  </si>
  <si>
    <t>06150</t>
  </si>
  <si>
    <t>TURBIE</t>
  </si>
  <si>
    <t>06151</t>
  </si>
  <si>
    <t>UTELLE</t>
  </si>
  <si>
    <t>06152</t>
  </si>
  <si>
    <t>VALBONNE</t>
  </si>
  <si>
    <t>06153</t>
  </si>
  <si>
    <t>VALDEBLORE</t>
  </si>
  <si>
    <t>06154</t>
  </si>
  <si>
    <t>VALDEROURE</t>
  </si>
  <si>
    <t>06155</t>
  </si>
  <si>
    <t>VALLAURIS</t>
  </si>
  <si>
    <t>06156</t>
  </si>
  <si>
    <t>VENANSON</t>
  </si>
  <si>
    <t>06157</t>
  </si>
  <si>
    <t>VENCE</t>
  </si>
  <si>
    <t>06158</t>
  </si>
  <si>
    <t>VILLARS SUR VAR</t>
  </si>
  <si>
    <t>06159</t>
  </si>
  <si>
    <t>VILLEFRANCHE SUR MER</t>
  </si>
  <si>
    <t>06160</t>
  </si>
  <si>
    <t>VILLENEUVE D'ENTRAUNES</t>
  </si>
  <si>
    <t>06161</t>
  </si>
  <si>
    <t>VILLENEUVE LOUBET</t>
  </si>
  <si>
    <t>06162</t>
  </si>
  <si>
    <t>BRIGUE</t>
  </si>
  <si>
    <t>06163</t>
  </si>
  <si>
    <t>TENDE</t>
  </si>
  <si>
    <t>07001</t>
  </si>
  <si>
    <t>ACCONS</t>
  </si>
  <si>
    <t>07002</t>
  </si>
  <si>
    <t>AILHON</t>
  </si>
  <si>
    <t>07003</t>
  </si>
  <si>
    <t>AIZAC</t>
  </si>
  <si>
    <t>07004</t>
  </si>
  <si>
    <t>AJOUX</t>
  </si>
  <si>
    <t>07005</t>
  </si>
  <si>
    <t>ALBA LA ROMAINE</t>
  </si>
  <si>
    <t>07006</t>
  </si>
  <si>
    <t>ALBON D'ARDECHE</t>
  </si>
  <si>
    <t>07007</t>
  </si>
  <si>
    <t>ALBOUSSIERE</t>
  </si>
  <si>
    <t>07008</t>
  </si>
  <si>
    <t>ALISSAS</t>
  </si>
  <si>
    <t>07009</t>
  </si>
  <si>
    <t>ANDANCE</t>
  </si>
  <si>
    <t>07010</t>
  </si>
  <si>
    <t>ANNONAY</t>
  </si>
  <si>
    <t>07011</t>
  </si>
  <si>
    <t>ANTRAIGUES SUR VOLANE</t>
  </si>
  <si>
    <t>07012</t>
  </si>
  <si>
    <t>ARCENS</t>
  </si>
  <si>
    <t>07013</t>
  </si>
  <si>
    <t>ARDOIX</t>
  </si>
  <si>
    <t>07014</t>
  </si>
  <si>
    <t>ARLEBOSC</t>
  </si>
  <si>
    <t>07015</t>
  </si>
  <si>
    <t>ARRAS SUR RHONE</t>
  </si>
  <si>
    <t>07016</t>
  </si>
  <si>
    <t>ASPERJOC</t>
  </si>
  <si>
    <t>07017</t>
  </si>
  <si>
    <t>ASSIONS</t>
  </si>
  <si>
    <t>07018</t>
  </si>
  <si>
    <t>ASTET</t>
  </si>
  <si>
    <t>07019</t>
  </si>
  <si>
    <t>AUBENAS</t>
  </si>
  <si>
    <t>07020</t>
  </si>
  <si>
    <t>AUBIGNAS</t>
  </si>
  <si>
    <t>07022</t>
  </si>
  <si>
    <t>BAIX</t>
  </si>
  <si>
    <t>07023</t>
  </si>
  <si>
    <t>BALAZUC</t>
  </si>
  <si>
    <t>07024</t>
  </si>
  <si>
    <t>BANNE</t>
  </si>
  <si>
    <t>07025</t>
  </si>
  <si>
    <t>BARNAS</t>
  </si>
  <si>
    <t>07026</t>
  </si>
  <si>
    <t>BEAGE</t>
  </si>
  <si>
    <t>07027</t>
  </si>
  <si>
    <t>BEAUCHASTEL</t>
  </si>
  <si>
    <t>07028</t>
  </si>
  <si>
    <t>BEAULIEU</t>
  </si>
  <si>
    <t>07029</t>
  </si>
  <si>
    <t>BEAUMONT</t>
  </si>
  <si>
    <t>07030</t>
  </si>
  <si>
    <t>BEAUVENE</t>
  </si>
  <si>
    <t>07031</t>
  </si>
  <si>
    <t>BERRIAS ET CASTELJAU</t>
  </si>
  <si>
    <t>07032</t>
  </si>
  <si>
    <t>BERZEME</t>
  </si>
  <si>
    <t>07033</t>
  </si>
  <si>
    <t>BESSAS</t>
  </si>
  <si>
    <t>07034</t>
  </si>
  <si>
    <t>BIDON</t>
  </si>
  <si>
    <t>07035</t>
  </si>
  <si>
    <t>BOFFRES</t>
  </si>
  <si>
    <t>07036</t>
  </si>
  <si>
    <t>BOGY</t>
  </si>
  <si>
    <t>07037</t>
  </si>
  <si>
    <t>BOREE</t>
  </si>
  <si>
    <t>07038</t>
  </si>
  <si>
    <t>BORNE</t>
  </si>
  <si>
    <t>07039</t>
  </si>
  <si>
    <t>BOZAS</t>
  </si>
  <si>
    <t>07040</t>
  </si>
  <si>
    <t>BOUCIEU LE ROI</t>
  </si>
  <si>
    <t>07041</t>
  </si>
  <si>
    <t>BOULIEU LES ANNONAY</t>
  </si>
  <si>
    <t>07042</t>
  </si>
  <si>
    <t>BOURG SAINT ANDEOL</t>
  </si>
  <si>
    <t>07044</t>
  </si>
  <si>
    <t>BROSSAINC</t>
  </si>
  <si>
    <t>07045</t>
  </si>
  <si>
    <t>BURZET</t>
  </si>
  <si>
    <t>07047</t>
  </si>
  <si>
    <t>CELLIER DU LUC</t>
  </si>
  <si>
    <t>07048</t>
  </si>
  <si>
    <t>CHALENCON</t>
  </si>
  <si>
    <t>07049</t>
  </si>
  <si>
    <t>CHAMBON</t>
  </si>
  <si>
    <t>07050</t>
  </si>
  <si>
    <t>CHAMBONAS</t>
  </si>
  <si>
    <t>07051</t>
  </si>
  <si>
    <t>CHAMPAGNE</t>
  </si>
  <si>
    <t>07052</t>
  </si>
  <si>
    <t>CHAMPIS</t>
  </si>
  <si>
    <t>07053</t>
  </si>
  <si>
    <t>CHANDOLAS</t>
  </si>
  <si>
    <t>07054</t>
  </si>
  <si>
    <t>CHANEAC</t>
  </si>
  <si>
    <t>07055</t>
  </si>
  <si>
    <t>CHARMES SUR RHONE</t>
  </si>
  <si>
    <t>07056</t>
  </si>
  <si>
    <t>CHARNAS</t>
  </si>
  <si>
    <t>07058</t>
  </si>
  <si>
    <t>CHASSIERS</t>
  </si>
  <si>
    <t>07059</t>
  </si>
  <si>
    <t>CHATEAUBOURG</t>
  </si>
  <si>
    <t>07060</t>
  </si>
  <si>
    <t>CHATEAUNEUF DE VERNOUX</t>
  </si>
  <si>
    <t>07061</t>
  </si>
  <si>
    <t>CHAUZON</t>
  </si>
  <si>
    <t>07062</t>
  </si>
  <si>
    <t>CHAZEAUX</t>
  </si>
  <si>
    <t>07063</t>
  </si>
  <si>
    <t>CHEMINAS</t>
  </si>
  <si>
    <t>07064</t>
  </si>
  <si>
    <t>CHEYLARD</t>
  </si>
  <si>
    <t>07065</t>
  </si>
  <si>
    <t>CHIROLS</t>
  </si>
  <si>
    <t>07066</t>
  </si>
  <si>
    <t>CHOMERAC</t>
  </si>
  <si>
    <t>07067</t>
  </si>
  <si>
    <t>COLOMBIER LE CARDINAL</t>
  </si>
  <si>
    <t>07068</t>
  </si>
  <si>
    <t>COLOMBIER LE JEUNE</t>
  </si>
  <si>
    <t>07069</t>
  </si>
  <si>
    <t>COLOMBIER LE VIEUX</t>
  </si>
  <si>
    <t>07070</t>
  </si>
  <si>
    <t>CORNAS</t>
  </si>
  <si>
    <t>07071</t>
  </si>
  <si>
    <t>COUCOURON</t>
  </si>
  <si>
    <t>07072</t>
  </si>
  <si>
    <t>COUX</t>
  </si>
  <si>
    <t>07073</t>
  </si>
  <si>
    <t>CRESTET</t>
  </si>
  <si>
    <t>07074</t>
  </si>
  <si>
    <t>CREYSSEILLES</t>
  </si>
  <si>
    <t>07075</t>
  </si>
  <si>
    <t>CROS DE GEORAND</t>
  </si>
  <si>
    <t>07076</t>
  </si>
  <si>
    <t>CRUAS</t>
  </si>
  <si>
    <t>07077</t>
  </si>
  <si>
    <t>DARBRES</t>
  </si>
  <si>
    <t>07078</t>
  </si>
  <si>
    <t>DAVEZIEUX</t>
  </si>
  <si>
    <t>07079</t>
  </si>
  <si>
    <t>DESAIGNES</t>
  </si>
  <si>
    <t>07080</t>
  </si>
  <si>
    <t>DEVESSET</t>
  </si>
  <si>
    <t>07081</t>
  </si>
  <si>
    <t>DOMPNAC</t>
  </si>
  <si>
    <t>07082</t>
  </si>
  <si>
    <t>DORNAS</t>
  </si>
  <si>
    <t>07083</t>
  </si>
  <si>
    <t>DUNIERE SUR EYRIEUX</t>
  </si>
  <si>
    <t>07084</t>
  </si>
  <si>
    <t>ECLASSAN</t>
  </si>
  <si>
    <t>07085</t>
  </si>
  <si>
    <t>EMPURANY</t>
  </si>
  <si>
    <t>07086</t>
  </si>
  <si>
    <t>ETABLES</t>
  </si>
  <si>
    <t>07087</t>
  </si>
  <si>
    <t>FABRAS</t>
  </si>
  <si>
    <t>07088</t>
  </si>
  <si>
    <t>FAUGERES</t>
  </si>
  <si>
    <t>07089</t>
  </si>
  <si>
    <t>FELINES</t>
  </si>
  <si>
    <t>07090</t>
  </si>
  <si>
    <t>FLAVIAC</t>
  </si>
  <si>
    <t>07091</t>
  </si>
  <si>
    <t>FONS</t>
  </si>
  <si>
    <t>07092</t>
  </si>
  <si>
    <t>FREYSSENET</t>
  </si>
  <si>
    <t>07093</t>
  </si>
  <si>
    <t>GENESTELLE</t>
  </si>
  <si>
    <t>07094</t>
  </si>
  <si>
    <t>GILHAC ET BRUZAC</t>
  </si>
  <si>
    <t>07095</t>
  </si>
  <si>
    <t>GILHOC SUR ORMEZE</t>
  </si>
  <si>
    <t>07096</t>
  </si>
  <si>
    <t>GLUIRAS</t>
  </si>
  <si>
    <t>07097</t>
  </si>
  <si>
    <t>GLUN</t>
  </si>
  <si>
    <t>07098</t>
  </si>
  <si>
    <t>07099</t>
  </si>
  <si>
    <t>GRAS</t>
  </si>
  <si>
    <t>07100</t>
  </si>
  <si>
    <t>GRAVIERES</t>
  </si>
  <si>
    <t>07101</t>
  </si>
  <si>
    <t>GROSPIERRES</t>
  </si>
  <si>
    <t>07102</t>
  </si>
  <si>
    <t>GUILHERAND GRANGES</t>
  </si>
  <si>
    <t>07103</t>
  </si>
  <si>
    <t>INTRES</t>
  </si>
  <si>
    <t>07104</t>
  </si>
  <si>
    <t>ISSAMOULENC</t>
  </si>
  <si>
    <t>07105</t>
  </si>
  <si>
    <t>ISSANLAS</t>
  </si>
  <si>
    <t>07106</t>
  </si>
  <si>
    <t>ISSARLES</t>
  </si>
  <si>
    <t>07107</t>
  </si>
  <si>
    <t>JAUJAC</t>
  </si>
  <si>
    <t>07108</t>
  </si>
  <si>
    <t>JAUNAC</t>
  </si>
  <si>
    <t>07109</t>
  </si>
  <si>
    <t>JOANNAS</t>
  </si>
  <si>
    <t>07110</t>
  </si>
  <si>
    <t>JOYEUSE</t>
  </si>
  <si>
    <t>07111</t>
  </si>
  <si>
    <t>JUVINAS</t>
  </si>
  <si>
    <t>07112</t>
  </si>
  <si>
    <t>LABASTIDE SUR BESORGUES</t>
  </si>
  <si>
    <t>07113</t>
  </si>
  <si>
    <t>LABASTIDE DE VIRAC</t>
  </si>
  <si>
    <t>07114</t>
  </si>
  <si>
    <t>LABATIE D'ANDAURE</t>
  </si>
  <si>
    <t>07115</t>
  </si>
  <si>
    <t>LABEAUME</t>
  </si>
  <si>
    <t>07116</t>
  </si>
  <si>
    <t>LABEGUDE</t>
  </si>
  <si>
    <t>07117</t>
  </si>
  <si>
    <t>LABLACHERE</t>
  </si>
  <si>
    <t>07118</t>
  </si>
  <si>
    <t>LABOULE</t>
  </si>
  <si>
    <t>07119</t>
  </si>
  <si>
    <t>LAC D'ISSARLES</t>
  </si>
  <si>
    <t>07120</t>
  </si>
  <si>
    <t>LACHAMP RAPHAEL</t>
  </si>
  <si>
    <t>07121</t>
  </si>
  <si>
    <t>LACHAPELLE GRAILLOUSE</t>
  </si>
  <si>
    <t>07122</t>
  </si>
  <si>
    <t>LACHAPELLE SOUS AUBENAS</t>
  </si>
  <si>
    <t>07123</t>
  </si>
  <si>
    <t>LACHAPELLE SOUS CHANEAC</t>
  </si>
  <si>
    <t>07124</t>
  </si>
  <si>
    <t>LAFARRE</t>
  </si>
  <si>
    <t>07126</t>
  </si>
  <si>
    <t>LAGORCE</t>
  </si>
  <si>
    <t>07127</t>
  </si>
  <si>
    <t>LALEVADE D'ARDECHE</t>
  </si>
  <si>
    <t>07128</t>
  </si>
  <si>
    <t>LALOUVESC</t>
  </si>
  <si>
    <t>07129</t>
  </si>
  <si>
    <t>LAMASTRE</t>
  </si>
  <si>
    <t>07130</t>
  </si>
  <si>
    <t>LANARCE</t>
  </si>
  <si>
    <t>07131</t>
  </si>
  <si>
    <t>LANAS</t>
  </si>
  <si>
    <t>07132</t>
  </si>
  <si>
    <t>LARGENTIERE</t>
  </si>
  <si>
    <t>07133</t>
  </si>
  <si>
    <t>LARNAS</t>
  </si>
  <si>
    <t>07134</t>
  </si>
  <si>
    <t>LAURAC EN VIVARAIS</t>
  </si>
  <si>
    <t>07135</t>
  </si>
  <si>
    <t>LAVAL D'AURELLE</t>
  </si>
  <si>
    <t>07136</t>
  </si>
  <si>
    <t>LAVEYRUNE</t>
  </si>
  <si>
    <t>07137</t>
  </si>
  <si>
    <t>LAVILLATTE</t>
  </si>
  <si>
    <t>07138</t>
  </si>
  <si>
    <t>LAVILLEDIEU</t>
  </si>
  <si>
    <t>07139</t>
  </si>
  <si>
    <t>LAVIOLLE</t>
  </si>
  <si>
    <t>07140</t>
  </si>
  <si>
    <t>LEMPS</t>
  </si>
  <si>
    <t>07141</t>
  </si>
  <si>
    <t>LENTILLERES</t>
  </si>
  <si>
    <t>07142</t>
  </si>
  <si>
    <t>LESPERON</t>
  </si>
  <si>
    <t>07143</t>
  </si>
  <si>
    <t>LIMONY</t>
  </si>
  <si>
    <t>07144</t>
  </si>
  <si>
    <t>LOUBARESSE</t>
  </si>
  <si>
    <t>07145</t>
  </si>
  <si>
    <t>LUSSAS</t>
  </si>
  <si>
    <t>07146</t>
  </si>
  <si>
    <t>LYAS</t>
  </si>
  <si>
    <t>07147</t>
  </si>
  <si>
    <t>MALARCE SUR LA THINES</t>
  </si>
  <si>
    <t>07148</t>
  </si>
  <si>
    <t>MALBOSC</t>
  </si>
  <si>
    <t>07149</t>
  </si>
  <si>
    <t>MARCOLS LES EAUX</t>
  </si>
  <si>
    <t>07150</t>
  </si>
  <si>
    <t>MARIAC</t>
  </si>
  <si>
    <t>07151</t>
  </si>
  <si>
    <t>MARS</t>
  </si>
  <si>
    <t>07152</t>
  </si>
  <si>
    <t>MAUVES</t>
  </si>
  <si>
    <t>07153</t>
  </si>
  <si>
    <t>MAYRES</t>
  </si>
  <si>
    <t>07154</t>
  </si>
  <si>
    <t>MAZAN L'ABBAYE</t>
  </si>
  <si>
    <t>07155</t>
  </si>
  <si>
    <t>MERCUER</t>
  </si>
  <si>
    <t>07156</t>
  </si>
  <si>
    <t>MEYRAS</t>
  </si>
  <si>
    <t>07157</t>
  </si>
  <si>
    <t>MEYSSE</t>
  </si>
  <si>
    <t>07158</t>
  </si>
  <si>
    <t>MEZILHAC</t>
  </si>
  <si>
    <t>07159</t>
  </si>
  <si>
    <t>MIRABEL</t>
  </si>
  <si>
    <t>07160</t>
  </si>
  <si>
    <t>07161</t>
  </si>
  <si>
    <t>MONTPEZAT SOUS BAUZON</t>
  </si>
  <si>
    <t>07162</t>
  </si>
  <si>
    <t>MONTREAL</t>
  </si>
  <si>
    <t>07163</t>
  </si>
  <si>
    <t>MONTSELGUES</t>
  </si>
  <si>
    <t>07165</t>
  </si>
  <si>
    <t>NONIERES</t>
  </si>
  <si>
    <t>07166</t>
  </si>
  <si>
    <t>NOZIERES</t>
  </si>
  <si>
    <t>07167</t>
  </si>
  <si>
    <t>OLLIERES SUR EYRIEUX</t>
  </si>
  <si>
    <t>07168</t>
  </si>
  <si>
    <t>ORGNAC L'AVEN</t>
  </si>
  <si>
    <t>07169</t>
  </si>
  <si>
    <t>OZON</t>
  </si>
  <si>
    <t>07170</t>
  </si>
  <si>
    <t>PAILHARES</t>
  </si>
  <si>
    <t>07171</t>
  </si>
  <si>
    <t>PAYZAC</t>
  </si>
  <si>
    <t>07172</t>
  </si>
  <si>
    <t>PEAUGRES</t>
  </si>
  <si>
    <t>07173</t>
  </si>
  <si>
    <t>PEREYRES</t>
  </si>
  <si>
    <t>07174</t>
  </si>
  <si>
    <t>PEYRAUD</t>
  </si>
  <si>
    <t>07175</t>
  </si>
  <si>
    <t>PLAGNAL</t>
  </si>
  <si>
    <t>07176</t>
  </si>
  <si>
    <t>PLANZOLLES</t>
  </si>
  <si>
    <t>07177</t>
  </si>
  <si>
    <t>PLATS</t>
  </si>
  <si>
    <t>07178</t>
  </si>
  <si>
    <t>PONT DE LABEAUME</t>
  </si>
  <si>
    <t>07179</t>
  </si>
  <si>
    <t>POURCHERES</t>
  </si>
  <si>
    <t>07181</t>
  </si>
  <si>
    <t>POUZIN</t>
  </si>
  <si>
    <t>07182</t>
  </si>
  <si>
    <t>PRADES</t>
  </si>
  <si>
    <t>07183</t>
  </si>
  <si>
    <t>PRADONS</t>
  </si>
  <si>
    <t>07184</t>
  </si>
  <si>
    <t>PRANLES</t>
  </si>
  <si>
    <t>07185</t>
  </si>
  <si>
    <t>PREAUX</t>
  </si>
  <si>
    <t>07186</t>
  </si>
  <si>
    <t>PRIVAS</t>
  </si>
  <si>
    <t>07187</t>
  </si>
  <si>
    <t>PRUNET</t>
  </si>
  <si>
    <t>07188</t>
  </si>
  <si>
    <t>QUINTENAS</t>
  </si>
  <si>
    <t>07189</t>
  </si>
  <si>
    <t>RIBES</t>
  </si>
  <si>
    <t>07190</t>
  </si>
  <si>
    <t>ROCHECOLOMBE</t>
  </si>
  <si>
    <t>07191</t>
  </si>
  <si>
    <t>ROCHEMAURE</t>
  </si>
  <si>
    <t>07192</t>
  </si>
  <si>
    <t>ROCHEPAULE</t>
  </si>
  <si>
    <t>07193</t>
  </si>
  <si>
    <t>ROCHER</t>
  </si>
  <si>
    <t>07194</t>
  </si>
  <si>
    <t>ROCHESSAUVE</t>
  </si>
  <si>
    <t>07195</t>
  </si>
  <si>
    <t>07196</t>
  </si>
  <si>
    <t>07197</t>
  </si>
  <si>
    <t>ROIFFIEUX</t>
  </si>
  <si>
    <t>07198</t>
  </si>
  <si>
    <t>ROMPON</t>
  </si>
  <si>
    <t>07199</t>
  </si>
  <si>
    <t>ROSIERES</t>
  </si>
  <si>
    <t>07200</t>
  </si>
  <si>
    <t>ROUX</t>
  </si>
  <si>
    <t>07201</t>
  </si>
  <si>
    <t>RUOMS</t>
  </si>
  <si>
    <t>07202</t>
  </si>
  <si>
    <t>SABLIERES</t>
  </si>
  <si>
    <t>07203</t>
  </si>
  <si>
    <t>SAGNES ET GOUDOULET</t>
  </si>
  <si>
    <t>07204</t>
  </si>
  <si>
    <t>SAINT AGREVE</t>
  </si>
  <si>
    <t>07205</t>
  </si>
  <si>
    <t>SAINT ALBAN D'AY</t>
  </si>
  <si>
    <t>07206</t>
  </si>
  <si>
    <t>SAINT ALBAN EN MONTAGNE</t>
  </si>
  <si>
    <t>07207</t>
  </si>
  <si>
    <t>SAINT ALBAN AURIOLLES</t>
  </si>
  <si>
    <t>07208</t>
  </si>
  <si>
    <t>SAINT ANDEOL DE BERG</t>
  </si>
  <si>
    <t>07209</t>
  </si>
  <si>
    <t>SAINT ANDEOL DE FOURCHADES</t>
  </si>
  <si>
    <t>07210</t>
  </si>
  <si>
    <t>SAINT ANDEOL DE VALS</t>
  </si>
  <si>
    <t>07211</t>
  </si>
  <si>
    <t>SAINT ANDRE DE CRUZIERES</t>
  </si>
  <si>
    <t>07212</t>
  </si>
  <si>
    <t>SAINT ANDRE EN VIVARAIS</t>
  </si>
  <si>
    <t>07213</t>
  </si>
  <si>
    <t>SAINT ANDRE LACHAMP</t>
  </si>
  <si>
    <t>07214</t>
  </si>
  <si>
    <t>SAINT APOLLINAIRE DE RIAS</t>
  </si>
  <si>
    <t>07215</t>
  </si>
  <si>
    <t>SAINT BARTHELEMY LE MEIL</t>
  </si>
  <si>
    <t>07216</t>
  </si>
  <si>
    <t>SAINT BARTHELEMY GROZON</t>
  </si>
  <si>
    <t>07217</t>
  </si>
  <si>
    <t>SAINT BARTHELEMY LE PLAIN</t>
  </si>
  <si>
    <t>07218</t>
  </si>
  <si>
    <t>SAINT BASILE</t>
  </si>
  <si>
    <t>07219</t>
  </si>
  <si>
    <t>SAINT BAUZILE</t>
  </si>
  <si>
    <t>07220</t>
  </si>
  <si>
    <t>SAINT CHRISTOL</t>
  </si>
  <si>
    <t>07221</t>
  </si>
  <si>
    <t>SAINT CIERGE LA SERRE</t>
  </si>
  <si>
    <t>07222</t>
  </si>
  <si>
    <t>SAINT CIERGE SOUS LE CHEYLARD</t>
  </si>
  <si>
    <t>07223</t>
  </si>
  <si>
    <t>SAINT CIRGUES DE PRADES</t>
  </si>
  <si>
    <t>07224</t>
  </si>
  <si>
    <t>SAINT CIRGUES EN MONTAGNE</t>
  </si>
  <si>
    <t>07225</t>
  </si>
  <si>
    <t>SAINT CLAIR</t>
  </si>
  <si>
    <t>07226</t>
  </si>
  <si>
    <t>07227</t>
  </si>
  <si>
    <t>SAINT CYR</t>
  </si>
  <si>
    <t>07228</t>
  </si>
  <si>
    <t>SAINT DESIRAT</t>
  </si>
  <si>
    <t>07229</t>
  </si>
  <si>
    <t>SAINT DIDIER SOUS AUBENAS</t>
  </si>
  <si>
    <t>07230</t>
  </si>
  <si>
    <t>SAINT ETIENNE DE BOULOGNE</t>
  </si>
  <si>
    <t>07231</t>
  </si>
  <si>
    <t>SAINT ETIENNE DE FONTBELLON</t>
  </si>
  <si>
    <t>07232</t>
  </si>
  <si>
    <t>SAINT ETIENNE DE LUGDARES</t>
  </si>
  <si>
    <t>07233</t>
  </si>
  <si>
    <t>SAINT ETIENNE DE SERRE</t>
  </si>
  <si>
    <t>07234</t>
  </si>
  <si>
    <t>SAINT ETIENNE DE VALOUX</t>
  </si>
  <si>
    <t>07235</t>
  </si>
  <si>
    <t>SAINTE EULALIE</t>
  </si>
  <si>
    <t>07236</t>
  </si>
  <si>
    <t>SAINT FELICIEN</t>
  </si>
  <si>
    <t>07237</t>
  </si>
  <si>
    <t>SAINT FORTUNAT SUR EYRIEUX</t>
  </si>
  <si>
    <t>07238</t>
  </si>
  <si>
    <t>SAINT GENEST DE BEAUZON</t>
  </si>
  <si>
    <t>07239</t>
  </si>
  <si>
    <t>SAINT GENEST LACHAMP</t>
  </si>
  <si>
    <t>07240</t>
  </si>
  <si>
    <t>SAINT GEORGES LES BAINS</t>
  </si>
  <si>
    <t>07241</t>
  </si>
  <si>
    <t>SAINT GERMAIN</t>
  </si>
  <si>
    <t>07242</t>
  </si>
  <si>
    <t>SAINT GINEIS EN COIRON</t>
  </si>
  <si>
    <t>07243</t>
  </si>
  <si>
    <t>SAINT JACQUES D'ATTICIEUX</t>
  </si>
  <si>
    <t>07244</t>
  </si>
  <si>
    <t>SAINT JEAN CHAMBRE</t>
  </si>
  <si>
    <t>07245</t>
  </si>
  <si>
    <t>SAINT JEAN DE MUZOLS</t>
  </si>
  <si>
    <t>07247</t>
  </si>
  <si>
    <t>SAINT JEAN LE CENTENIER</t>
  </si>
  <si>
    <t>07248</t>
  </si>
  <si>
    <t>SAINT JEAN ROURE</t>
  </si>
  <si>
    <t>07249</t>
  </si>
  <si>
    <t>SAINT JEURE D'ANDAURE</t>
  </si>
  <si>
    <t>07250</t>
  </si>
  <si>
    <t>SAINT JEURE D'AY</t>
  </si>
  <si>
    <t>07251</t>
  </si>
  <si>
    <t>SAINT JOSEPH DES BANCS</t>
  </si>
  <si>
    <t>07252</t>
  </si>
  <si>
    <t>SAINT JULIEN BOUTIERES</t>
  </si>
  <si>
    <t>07253</t>
  </si>
  <si>
    <t>SAINT JULIEN DU GUA</t>
  </si>
  <si>
    <t>07254</t>
  </si>
  <si>
    <t>SAINT JULIEN DU SERRE</t>
  </si>
  <si>
    <t>07255</t>
  </si>
  <si>
    <t>SAINT JULIEN EN SAINT ALBAN</t>
  </si>
  <si>
    <t>07256</t>
  </si>
  <si>
    <t>SAINT JULIEN LABROUSSE</t>
  </si>
  <si>
    <t>07257</t>
  </si>
  <si>
    <t>SAINT JULIEN LE ROUX</t>
  </si>
  <si>
    <t>07258</t>
  </si>
  <si>
    <t>SAINT JULIEN VOCANCE</t>
  </si>
  <si>
    <t>07259</t>
  </si>
  <si>
    <t>SAINT JUST D'ARDECHE</t>
  </si>
  <si>
    <t>07260</t>
  </si>
  <si>
    <t>SAINT LAGER BRESSAC</t>
  </si>
  <si>
    <t>07261</t>
  </si>
  <si>
    <t>SAINT LAURENT DU PAPE</t>
  </si>
  <si>
    <t>07262</t>
  </si>
  <si>
    <t>SAINT LAURENT LES BAINS</t>
  </si>
  <si>
    <t>07263</t>
  </si>
  <si>
    <t>SAINT LAURENT SOUS COIRON</t>
  </si>
  <si>
    <t>07264</t>
  </si>
  <si>
    <t>SAINT MARCEL D'ARDECHE</t>
  </si>
  <si>
    <t>07265</t>
  </si>
  <si>
    <t>SAINT MARCEL LES ANNONAY</t>
  </si>
  <si>
    <t>07266</t>
  </si>
  <si>
    <t>SAINTE MARGUERITE LAFIGERE</t>
  </si>
  <si>
    <t>07267</t>
  </si>
  <si>
    <t>SAINT MARTIAL</t>
  </si>
  <si>
    <t>07268</t>
  </si>
  <si>
    <t>SAINT MARTIN D'ARDECHE</t>
  </si>
  <si>
    <t>07269</t>
  </si>
  <si>
    <t>SAINT MARTIN DE VALAMAS</t>
  </si>
  <si>
    <t>07270</t>
  </si>
  <si>
    <t>SAINT MARTIN SUR LAVEZON</t>
  </si>
  <si>
    <t>07272</t>
  </si>
  <si>
    <t>SAINT MAURICE D'ARDECHE</t>
  </si>
  <si>
    <t>07273</t>
  </si>
  <si>
    <t>SAINT MAURICE D'IBIE</t>
  </si>
  <si>
    <t>07274</t>
  </si>
  <si>
    <t>SAINT MAURICE EN CHALENCON</t>
  </si>
  <si>
    <t>07275</t>
  </si>
  <si>
    <t>SAINT MELANY</t>
  </si>
  <si>
    <t>07276</t>
  </si>
  <si>
    <t>SAINT MICHEL D'AURANCE</t>
  </si>
  <si>
    <t>07277</t>
  </si>
  <si>
    <t>SAINT MICHEL DE BOULOGNE</t>
  </si>
  <si>
    <t>07278</t>
  </si>
  <si>
    <t>SAINT MICHEL DE CHABRILLANOUX</t>
  </si>
  <si>
    <t>07279</t>
  </si>
  <si>
    <t>SAINT MONTAN</t>
  </si>
  <si>
    <t>07280</t>
  </si>
  <si>
    <t>SAINT PAUL LE JEUNE</t>
  </si>
  <si>
    <t>07281</t>
  </si>
  <si>
    <t>SAINT PERAY</t>
  </si>
  <si>
    <t>07282</t>
  </si>
  <si>
    <t>SAINT PIERRE DE COLOMBIER</t>
  </si>
  <si>
    <t>07283</t>
  </si>
  <si>
    <t>SAINT PIERRE LA ROCHE</t>
  </si>
  <si>
    <t>07284</t>
  </si>
  <si>
    <t>SAINT PIERRE SAINT JEAN</t>
  </si>
  <si>
    <t>07285</t>
  </si>
  <si>
    <t>SAINT PIERRE SUR DOUX</t>
  </si>
  <si>
    <t>07286</t>
  </si>
  <si>
    <t>SAINT PIERREVILLE</t>
  </si>
  <si>
    <t>07287</t>
  </si>
  <si>
    <t>07288</t>
  </si>
  <si>
    <t>SAINT PRIEST</t>
  </si>
  <si>
    <t>07289</t>
  </si>
  <si>
    <t>SAINT PRIVAT</t>
  </si>
  <si>
    <t>07290</t>
  </si>
  <si>
    <t>07291</t>
  </si>
  <si>
    <t>SAINT REMEZE</t>
  </si>
  <si>
    <t>07292</t>
  </si>
  <si>
    <t>SAINT ROMAIN D'AY</t>
  </si>
  <si>
    <t>07293</t>
  </si>
  <si>
    <t>SAINT ROMAIN DE LERPS</t>
  </si>
  <si>
    <t>07294</t>
  </si>
  <si>
    <t>SAINT SAUVEUR DE CRUZIERES</t>
  </si>
  <si>
    <t>07295</t>
  </si>
  <si>
    <t>SAINT SAUVEUR DE MONTAGUT</t>
  </si>
  <si>
    <t>07296</t>
  </si>
  <si>
    <t>SAINT SERNIN</t>
  </si>
  <si>
    <t>07297</t>
  </si>
  <si>
    <t>SAINT SYLVESTRE</t>
  </si>
  <si>
    <t>07298</t>
  </si>
  <si>
    <t>SAINT SYMPHORIEN SOUS CHOMERAC</t>
  </si>
  <si>
    <t>07299</t>
  </si>
  <si>
    <t>SAINT SYMPHORIEN DE MAHUN</t>
  </si>
  <si>
    <t>07300</t>
  </si>
  <si>
    <t>SAINT THOME</t>
  </si>
  <si>
    <t>07301</t>
  </si>
  <si>
    <t>07302</t>
  </si>
  <si>
    <t>SAINT VINCENT DE BARRES</t>
  </si>
  <si>
    <t>07303</t>
  </si>
  <si>
    <t>SAINT VINCENT DE DURFORT</t>
  </si>
  <si>
    <t>07304</t>
  </si>
  <si>
    <t>SALAVAS</t>
  </si>
  <si>
    <t>07305</t>
  </si>
  <si>
    <t>SALELLES</t>
  </si>
  <si>
    <t>07306</t>
  </si>
  <si>
    <t>SAMPZON</t>
  </si>
  <si>
    <t>07307</t>
  </si>
  <si>
    <t>SANILHAC</t>
  </si>
  <si>
    <t>07308</t>
  </si>
  <si>
    <t>SARRAS</t>
  </si>
  <si>
    <t>07309</t>
  </si>
  <si>
    <t>SATILLIEU</t>
  </si>
  <si>
    <t>07310</t>
  </si>
  <si>
    <t>SAVAS</t>
  </si>
  <si>
    <t>07311</t>
  </si>
  <si>
    <t>SCEAUTRES</t>
  </si>
  <si>
    <t>07312</t>
  </si>
  <si>
    <t>SECHERAS</t>
  </si>
  <si>
    <t>07313</t>
  </si>
  <si>
    <t>SERRIERES</t>
  </si>
  <si>
    <t>07314</t>
  </si>
  <si>
    <t>SILHAC</t>
  </si>
  <si>
    <t>07315</t>
  </si>
  <si>
    <t>SOUCHE</t>
  </si>
  <si>
    <t>07316</t>
  </si>
  <si>
    <t>SOYONS</t>
  </si>
  <si>
    <t>07317</t>
  </si>
  <si>
    <t>TALENCIEUX</t>
  </si>
  <si>
    <t>07318</t>
  </si>
  <si>
    <t>TAURIERS</t>
  </si>
  <si>
    <t>07319</t>
  </si>
  <si>
    <t>TEIL</t>
  </si>
  <si>
    <t>07321</t>
  </si>
  <si>
    <t>THORRENC</t>
  </si>
  <si>
    <t>07322</t>
  </si>
  <si>
    <t>THUEYTS</t>
  </si>
  <si>
    <t>07323</t>
  </si>
  <si>
    <t>TOULAUD</t>
  </si>
  <si>
    <t>07324</t>
  </si>
  <si>
    <t>TOURNON SUR RHONE</t>
  </si>
  <si>
    <t>07325</t>
  </si>
  <si>
    <t>UCEL</t>
  </si>
  <si>
    <t>07326</t>
  </si>
  <si>
    <t>USCLADES ET RIEUTORD</t>
  </si>
  <si>
    <t>07327</t>
  </si>
  <si>
    <t>UZER</t>
  </si>
  <si>
    <t>07328</t>
  </si>
  <si>
    <t>VAGNAS</t>
  </si>
  <si>
    <t>07329</t>
  </si>
  <si>
    <t>VALGORGE</t>
  </si>
  <si>
    <t>07330</t>
  </si>
  <si>
    <t>VALLON PONT D'ARC</t>
  </si>
  <si>
    <t>07331</t>
  </si>
  <si>
    <t>VALS LES BAINS</t>
  </si>
  <si>
    <t>07332</t>
  </si>
  <si>
    <t>VALVIGNERES</t>
  </si>
  <si>
    <t>07333</t>
  </si>
  <si>
    <t>VANOSC</t>
  </si>
  <si>
    <t>07334</t>
  </si>
  <si>
    <t>VANS</t>
  </si>
  <si>
    <t>07335</t>
  </si>
  <si>
    <t>VAUDEVANT</t>
  </si>
  <si>
    <t>07336</t>
  </si>
  <si>
    <t>VERNON</t>
  </si>
  <si>
    <t>07337</t>
  </si>
  <si>
    <t>VERNOSC LES ANNONAY</t>
  </si>
  <si>
    <t>07338</t>
  </si>
  <si>
    <t>VERNOUX EN VIVARAIS</t>
  </si>
  <si>
    <t>07339</t>
  </si>
  <si>
    <t>VESSEAUX</t>
  </si>
  <si>
    <t>07340</t>
  </si>
  <si>
    <t>VEYRAS</t>
  </si>
  <si>
    <t>07341</t>
  </si>
  <si>
    <t>VILLENEUVE DE BERG</t>
  </si>
  <si>
    <t>07342</t>
  </si>
  <si>
    <t>VILLEVOCANCE</t>
  </si>
  <si>
    <t>07343</t>
  </si>
  <si>
    <t>VINEZAC</t>
  </si>
  <si>
    <t>07344</t>
  </si>
  <si>
    <t>VINZIEUX</t>
  </si>
  <si>
    <t>07345</t>
  </si>
  <si>
    <t>VION</t>
  </si>
  <si>
    <t>07346</t>
  </si>
  <si>
    <t>VIVIERS</t>
  </si>
  <si>
    <t>07347</t>
  </si>
  <si>
    <t>VOCANCE</t>
  </si>
  <si>
    <t>07348</t>
  </si>
  <si>
    <t>VOGUE</t>
  </si>
  <si>
    <t>07349</t>
  </si>
  <si>
    <t>VOULTE SUR RHONE</t>
  </si>
  <si>
    <t>08001</t>
  </si>
  <si>
    <t>ACY ROMANCE</t>
  </si>
  <si>
    <t>08003</t>
  </si>
  <si>
    <t>AIGLEMONT</t>
  </si>
  <si>
    <t>08004</t>
  </si>
  <si>
    <t>AIRE</t>
  </si>
  <si>
    <t>08005</t>
  </si>
  <si>
    <t>ALINCOURT</t>
  </si>
  <si>
    <t>08006</t>
  </si>
  <si>
    <t>ALLAND'HUY ET SAUSSEUIL</t>
  </si>
  <si>
    <t>08007</t>
  </si>
  <si>
    <t>ALLEUX</t>
  </si>
  <si>
    <t>08008</t>
  </si>
  <si>
    <t>AMAGNE</t>
  </si>
  <si>
    <t>08009</t>
  </si>
  <si>
    <t>AMBLIMONT</t>
  </si>
  <si>
    <t>08010</t>
  </si>
  <si>
    <t>AMBLY FLEURY</t>
  </si>
  <si>
    <t>08011</t>
  </si>
  <si>
    <t>ANCHAMPS</t>
  </si>
  <si>
    <t>08013</t>
  </si>
  <si>
    <t>ANGECOURT</t>
  </si>
  <si>
    <t>08014</t>
  </si>
  <si>
    <t>ANNELLES</t>
  </si>
  <si>
    <t>08015</t>
  </si>
  <si>
    <t>ANTHENY</t>
  </si>
  <si>
    <t>08016</t>
  </si>
  <si>
    <t>AOUSTE</t>
  </si>
  <si>
    <t>08017</t>
  </si>
  <si>
    <t>08018</t>
  </si>
  <si>
    <t>ARDEUIL ET MONTFAUXELLES</t>
  </si>
  <si>
    <t>08019</t>
  </si>
  <si>
    <t>GRANDES ARMOISES</t>
  </si>
  <si>
    <t>08020</t>
  </si>
  <si>
    <t>PETITES ARMOISES</t>
  </si>
  <si>
    <t>08021</t>
  </si>
  <si>
    <t>ARNICOURT</t>
  </si>
  <si>
    <t>08022</t>
  </si>
  <si>
    <t>ARREUX</t>
  </si>
  <si>
    <t>08023</t>
  </si>
  <si>
    <t>ARTAISE LE VIVIER</t>
  </si>
  <si>
    <t>08024</t>
  </si>
  <si>
    <t>ASFELD</t>
  </si>
  <si>
    <t>08025</t>
  </si>
  <si>
    <t>ATTIGNY</t>
  </si>
  <si>
    <t>08026</t>
  </si>
  <si>
    <t>AUBIGNY LES POTHEES</t>
  </si>
  <si>
    <t>08027</t>
  </si>
  <si>
    <t>AUBONCOURT VAUZELLES</t>
  </si>
  <si>
    <t>08028</t>
  </si>
  <si>
    <t>AUBRIVES</t>
  </si>
  <si>
    <t>08029</t>
  </si>
  <si>
    <t>AUFLANCE</t>
  </si>
  <si>
    <t>08030</t>
  </si>
  <si>
    <t>AUGE</t>
  </si>
  <si>
    <t>08031</t>
  </si>
  <si>
    <t>AURE</t>
  </si>
  <si>
    <t>08032</t>
  </si>
  <si>
    <t>AUSSONCE</t>
  </si>
  <si>
    <t>08033</t>
  </si>
  <si>
    <t>AUTHE</t>
  </si>
  <si>
    <t>08034</t>
  </si>
  <si>
    <t>AUTRECOURT ET POURRON</t>
  </si>
  <si>
    <t>08035</t>
  </si>
  <si>
    <t>AUTRUCHE</t>
  </si>
  <si>
    <t>08036</t>
  </si>
  <si>
    <t>AUTRY</t>
  </si>
  <si>
    <t>08037</t>
  </si>
  <si>
    <t>AUVILLERS LES FORGES</t>
  </si>
  <si>
    <t>08038</t>
  </si>
  <si>
    <t>08039</t>
  </si>
  <si>
    <t>AVAUX</t>
  </si>
  <si>
    <t>08040</t>
  </si>
  <si>
    <t>AYVELLES</t>
  </si>
  <si>
    <t>08041</t>
  </si>
  <si>
    <t>BAALONS</t>
  </si>
  <si>
    <t>08042</t>
  </si>
  <si>
    <t>BALAIVES ET BUTZ</t>
  </si>
  <si>
    <t>08043</t>
  </si>
  <si>
    <t>08044</t>
  </si>
  <si>
    <t>BALHAM</t>
  </si>
  <si>
    <t>08045</t>
  </si>
  <si>
    <t>BALLAY</t>
  </si>
  <si>
    <t>08046</t>
  </si>
  <si>
    <t>BANOGNE RECOUVRANCE</t>
  </si>
  <si>
    <t>08047</t>
  </si>
  <si>
    <t>BARBAISE</t>
  </si>
  <si>
    <t>08048</t>
  </si>
  <si>
    <t>BARBY</t>
  </si>
  <si>
    <t>08049</t>
  </si>
  <si>
    <t>BAR LES BUZANCY</t>
  </si>
  <si>
    <t>08052</t>
  </si>
  <si>
    <t>BAYONVILLE</t>
  </si>
  <si>
    <t>08053</t>
  </si>
  <si>
    <t>BAZEILLES</t>
  </si>
  <si>
    <t>08055</t>
  </si>
  <si>
    <t>BEAUMONT EN ARGONNE</t>
  </si>
  <si>
    <t>08056</t>
  </si>
  <si>
    <t>BEFFU ET LE MORTHOMME</t>
  </si>
  <si>
    <t>08057</t>
  </si>
  <si>
    <t>BELLEVILLE ET CHATILLON SUR BAR</t>
  </si>
  <si>
    <t>08058</t>
  </si>
  <si>
    <t>BELVAL</t>
  </si>
  <si>
    <t>08059</t>
  </si>
  <si>
    <t>BELVAL BOIS DES DAMES</t>
  </si>
  <si>
    <t>08060</t>
  </si>
  <si>
    <t>BERGNICOURT</t>
  </si>
  <si>
    <t>08061</t>
  </si>
  <si>
    <t>BERLIERE</t>
  </si>
  <si>
    <t>08062</t>
  </si>
  <si>
    <t>BERTONCOURT</t>
  </si>
  <si>
    <t>08063</t>
  </si>
  <si>
    <t>BESACE</t>
  </si>
  <si>
    <t>08064</t>
  </si>
  <si>
    <t>BIERMES</t>
  </si>
  <si>
    <t>08065</t>
  </si>
  <si>
    <t>08066</t>
  </si>
  <si>
    <t>BIGNICOURT</t>
  </si>
  <si>
    <t>08067</t>
  </si>
  <si>
    <t>BLAGNY</t>
  </si>
  <si>
    <t>08069</t>
  </si>
  <si>
    <t>BLANCHEFOSSE ET BAY</t>
  </si>
  <si>
    <t>08070</t>
  </si>
  <si>
    <t>BLANZY LA SALONNAISE</t>
  </si>
  <si>
    <t>08071</t>
  </si>
  <si>
    <t>BLOMBAY</t>
  </si>
  <si>
    <t>08072</t>
  </si>
  <si>
    <t>BOSSEVAL ET BRIANCOURT</t>
  </si>
  <si>
    <t>08073</t>
  </si>
  <si>
    <t>BOSSUS LES RUMIGNY</t>
  </si>
  <si>
    <t>08074</t>
  </si>
  <si>
    <t>BOUCONVILLE</t>
  </si>
  <si>
    <t>08075</t>
  </si>
  <si>
    <t>BOULT AUX BOIS</t>
  </si>
  <si>
    <t>08076</t>
  </si>
  <si>
    <t>BOULZICOURT</t>
  </si>
  <si>
    <t>08077</t>
  </si>
  <si>
    <t>BOURCQ</t>
  </si>
  <si>
    <t>08078</t>
  </si>
  <si>
    <t>BOURG FIDELE</t>
  </si>
  <si>
    <t>08079</t>
  </si>
  <si>
    <t>BOUTANCOURT</t>
  </si>
  <si>
    <t>08080</t>
  </si>
  <si>
    <t>BOUVELLEMONT</t>
  </si>
  <si>
    <t>08081</t>
  </si>
  <si>
    <t>BOGNY SUR MEUSE</t>
  </si>
  <si>
    <t>08082</t>
  </si>
  <si>
    <t>BRECY BRIERES</t>
  </si>
  <si>
    <t>08083</t>
  </si>
  <si>
    <t>BREVILLY</t>
  </si>
  <si>
    <t>08084</t>
  </si>
  <si>
    <t>BRIENNE SUR AISNE</t>
  </si>
  <si>
    <t>08085</t>
  </si>
  <si>
    <t>BRIEULLES SUR BAR</t>
  </si>
  <si>
    <t>08086</t>
  </si>
  <si>
    <t>BRIQUENAY</t>
  </si>
  <si>
    <t>08087</t>
  </si>
  <si>
    <t>BROGNON</t>
  </si>
  <si>
    <t>08088</t>
  </si>
  <si>
    <t>BULSON</t>
  </si>
  <si>
    <t>08089</t>
  </si>
  <si>
    <t>08090</t>
  </si>
  <si>
    <t>CARIGNAN</t>
  </si>
  <si>
    <t>08092</t>
  </si>
  <si>
    <t>CAUROY</t>
  </si>
  <si>
    <t>08094</t>
  </si>
  <si>
    <t>CERNION</t>
  </si>
  <si>
    <t>08095</t>
  </si>
  <si>
    <t>CHAGNY</t>
  </si>
  <si>
    <t>08096</t>
  </si>
  <si>
    <t>CHALANDRY ELAIRE</t>
  </si>
  <si>
    <t>08097</t>
  </si>
  <si>
    <t>CHALLERANGE</t>
  </si>
  <si>
    <t>08098</t>
  </si>
  <si>
    <t>CHAMPIGNEULLE</t>
  </si>
  <si>
    <t>08099</t>
  </si>
  <si>
    <t>CHAMPIGNEUL SUR VENCE</t>
  </si>
  <si>
    <t>08100</t>
  </si>
  <si>
    <t>CHAMPLIN</t>
  </si>
  <si>
    <t>08101</t>
  </si>
  <si>
    <t>08102</t>
  </si>
  <si>
    <t>08103</t>
  </si>
  <si>
    <t>CHARBOGNE</t>
  </si>
  <si>
    <t>08104</t>
  </si>
  <si>
    <t>CHARDENY</t>
  </si>
  <si>
    <t>08105</t>
  </si>
  <si>
    <t>CHARLEVILLE MEZIERES</t>
  </si>
  <si>
    <t>08106</t>
  </si>
  <si>
    <t>CHARNOIS</t>
  </si>
  <si>
    <t>08107</t>
  </si>
  <si>
    <t>CHATEAU PORCIEN</t>
  </si>
  <si>
    <t>08109</t>
  </si>
  <si>
    <t>CHATEL CHEHERY</t>
  </si>
  <si>
    <t>08110</t>
  </si>
  <si>
    <t>CHATELET SUR SORMONNE</t>
  </si>
  <si>
    <t>08111</t>
  </si>
  <si>
    <t>CHATELET SUR RETOURNE</t>
  </si>
  <si>
    <t>08113</t>
  </si>
  <si>
    <t>CHAUMONT PORCIEN</t>
  </si>
  <si>
    <t>08114</t>
  </si>
  <si>
    <t>CHEHERY</t>
  </si>
  <si>
    <t>08115</t>
  </si>
  <si>
    <t>CHEMERY SUR BAR</t>
  </si>
  <si>
    <t>08116</t>
  </si>
  <si>
    <t>CHESNE</t>
  </si>
  <si>
    <t>08117</t>
  </si>
  <si>
    <t>CHESNOIS AUBONCOURT</t>
  </si>
  <si>
    <t>08119</t>
  </si>
  <si>
    <t>CHEVEUGES</t>
  </si>
  <si>
    <t>08120</t>
  </si>
  <si>
    <t>CHEVIERES</t>
  </si>
  <si>
    <t>08121</t>
  </si>
  <si>
    <t>CHILLY</t>
  </si>
  <si>
    <t>08122</t>
  </si>
  <si>
    <t>CHOOZ</t>
  </si>
  <si>
    <t>08123</t>
  </si>
  <si>
    <t>CHUFFILLY ROCHE</t>
  </si>
  <si>
    <t>08124</t>
  </si>
  <si>
    <t>CLAVY WARBY</t>
  </si>
  <si>
    <t>08125</t>
  </si>
  <si>
    <t>CLIRON</t>
  </si>
  <si>
    <t>08126</t>
  </si>
  <si>
    <t>CONDE LES HERPY</t>
  </si>
  <si>
    <t>08128</t>
  </si>
  <si>
    <t>CONDE LES AUTRY</t>
  </si>
  <si>
    <t>08130</t>
  </si>
  <si>
    <t>CONTREUVE</t>
  </si>
  <si>
    <t>08131</t>
  </si>
  <si>
    <t>CORNAY</t>
  </si>
  <si>
    <t>08132</t>
  </si>
  <si>
    <t>CORNY MACHEROMENIL</t>
  </si>
  <si>
    <t>08133</t>
  </si>
  <si>
    <t>COUCY</t>
  </si>
  <si>
    <t>08134</t>
  </si>
  <si>
    <t>COULOMMES ET MARQUENY</t>
  </si>
  <si>
    <t>08135</t>
  </si>
  <si>
    <t>CROIX AUX BOIS</t>
  </si>
  <si>
    <t>08136</t>
  </si>
  <si>
    <t>DAIGNY</t>
  </si>
  <si>
    <t>08137</t>
  </si>
  <si>
    <t>DAMOUZY</t>
  </si>
  <si>
    <t>08138</t>
  </si>
  <si>
    <t>DEUX VILLES</t>
  </si>
  <si>
    <t>08139</t>
  </si>
  <si>
    <t>DEVILLE</t>
  </si>
  <si>
    <t>08140</t>
  </si>
  <si>
    <t>DOM LE MESNIL</t>
  </si>
  <si>
    <t>08141</t>
  </si>
  <si>
    <t>DOMMERY</t>
  </si>
  <si>
    <t>08142</t>
  </si>
  <si>
    <t>DONCHERY</t>
  </si>
  <si>
    <t>08143</t>
  </si>
  <si>
    <t>DOUMELY BEGNY</t>
  </si>
  <si>
    <t>08144</t>
  </si>
  <si>
    <t>DOUX</t>
  </si>
  <si>
    <t>08145</t>
  </si>
  <si>
    <t>DOUZY</t>
  </si>
  <si>
    <t>08146</t>
  </si>
  <si>
    <t>DRAIZE</t>
  </si>
  <si>
    <t>08147</t>
  </si>
  <si>
    <t>DRICOURT</t>
  </si>
  <si>
    <t>08148</t>
  </si>
  <si>
    <t>ECAILLE</t>
  </si>
  <si>
    <t>08149</t>
  </si>
  <si>
    <t>ECHELLE</t>
  </si>
  <si>
    <t>08150</t>
  </si>
  <si>
    <t>ECLY</t>
  </si>
  <si>
    <t>08151</t>
  </si>
  <si>
    <t>ECORDAL</t>
  </si>
  <si>
    <t>08152</t>
  </si>
  <si>
    <t>ELAN</t>
  </si>
  <si>
    <t>08153</t>
  </si>
  <si>
    <t>ESCOMBRES ET LE CHESNOIS</t>
  </si>
  <si>
    <t>08154</t>
  </si>
  <si>
    <t>ESTREBAY</t>
  </si>
  <si>
    <t>08155</t>
  </si>
  <si>
    <t>ETALLE</t>
  </si>
  <si>
    <t>08156</t>
  </si>
  <si>
    <t>ETEIGNIERES</t>
  </si>
  <si>
    <t>08158</t>
  </si>
  <si>
    <t>ETREPIGNY</t>
  </si>
  <si>
    <t>08159</t>
  </si>
  <si>
    <t>EUILLY ET LOMBUT</t>
  </si>
  <si>
    <t>08160</t>
  </si>
  <si>
    <t>EVIGNY</t>
  </si>
  <si>
    <t>08161</t>
  </si>
  <si>
    <t>EXERMONT</t>
  </si>
  <si>
    <t>08162</t>
  </si>
  <si>
    <t>FAGNON</t>
  </si>
  <si>
    <t>08163</t>
  </si>
  <si>
    <t>FAISSAULT</t>
  </si>
  <si>
    <t>08164</t>
  </si>
  <si>
    <t>FALAISE</t>
  </si>
  <si>
    <t>08165</t>
  </si>
  <si>
    <t>FAUX</t>
  </si>
  <si>
    <t>08166</t>
  </si>
  <si>
    <t>FEPIN</t>
  </si>
  <si>
    <t>08167</t>
  </si>
  <si>
    <t>FEREE</t>
  </si>
  <si>
    <t>08168</t>
  </si>
  <si>
    <t>FERTE SUR CHIERS</t>
  </si>
  <si>
    <t>08169</t>
  </si>
  <si>
    <t>FLAIGNES HAVYS</t>
  </si>
  <si>
    <t>08170</t>
  </si>
  <si>
    <t>FLEIGNEUX</t>
  </si>
  <si>
    <t>08171</t>
  </si>
  <si>
    <t>FLEVILLE</t>
  </si>
  <si>
    <t>08172</t>
  </si>
  <si>
    <t>FLIGNY</t>
  </si>
  <si>
    <t>08173</t>
  </si>
  <si>
    <t>FLIZE</t>
  </si>
  <si>
    <t>08174</t>
  </si>
  <si>
    <t>FLOING</t>
  </si>
  <si>
    <t>08175</t>
  </si>
  <si>
    <t>FOISCHES</t>
  </si>
  <si>
    <t>08176</t>
  </si>
  <si>
    <t>FOSSE</t>
  </si>
  <si>
    <t>08178</t>
  </si>
  <si>
    <t>FRAILLICOURT</t>
  </si>
  <si>
    <t>08179</t>
  </si>
  <si>
    <t>FRANCHEVAL</t>
  </si>
  <si>
    <t>08180</t>
  </si>
  <si>
    <t>FRANCHEVILLE</t>
  </si>
  <si>
    <t>08182</t>
  </si>
  <si>
    <t>FRETY</t>
  </si>
  <si>
    <t>08183</t>
  </si>
  <si>
    <t>FROMELENNES</t>
  </si>
  <si>
    <t>08184</t>
  </si>
  <si>
    <t>FROMY</t>
  </si>
  <si>
    <t>08185</t>
  </si>
  <si>
    <t>FUMAY</t>
  </si>
  <si>
    <t>08186</t>
  </si>
  <si>
    <t>GERMONT</t>
  </si>
  <si>
    <t>08187</t>
  </si>
  <si>
    <t>GERNELLE</t>
  </si>
  <si>
    <t>08188</t>
  </si>
  <si>
    <t>GESPUNSART</t>
  </si>
  <si>
    <t>08189</t>
  </si>
  <si>
    <t>GIRONDELLE</t>
  </si>
  <si>
    <t>08190</t>
  </si>
  <si>
    <t>GIVET</t>
  </si>
  <si>
    <t>08191</t>
  </si>
  <si>
    <t>GIVONNE</t>
  </si>
  <si>
    <t>08192</t>
  </si>
  <si>
    <t>GIVRON</t>
  </si>
  <si>
    <t>08193</t>
  </si>
  <si>
    <t>GIVRY</t>
  </si>
  <si>
    <t>08194</t>
  </si>
  <si>
    <t>GLAIRE</t>
  </si>
  <si>
    <t>08195</t>
  </si>
  <si>
    <t>GOMONT</t>
  </si>
  <si>
    <t>08196</t>
  </si>
  <si>
    <t>GRANDCHAMP</t>
  </si>
  <si>
    <t>08197</t>
  </si>
  <si>
    <t>GRANDHAM</t>
  </si>
  <si>
    <t>08198</t>
  </si>
  <si>
    <t>GRANDPRE</t>
  </si>
  <si>
    <t>08199</t>
  </si>
  <si>
    <t>GRANDVILLE</t>
  </si>
  <si>
    <t>08200</t>
  </si>
  <si>
    <t>GRIVY LOISY</t>
  </si>
  <si>
    <t>08201</t>
  </si>
  <si>
    <t>GRUYERES</t>
  </si>
  <si>
    <t>08202</t>
  </si>
  <si>
    <t>GUE D'HOSSUS</t>
  </si>
  <si>
    <t>08203</t>
  </si>
  <si>
    <t>GUIGNICOURT SUR VENCE</t>
  </si>
  <si>
    <t>08204</t>
  </si>
  <si>
    <t>GUINCOURT</t>
  </si>
  <si>
    <t>08205</t>
  </si>
  <si>
    <t>HAGNICOURT</t>
  </si>
  <si>
    <t>08206</t>
  </si>
  <si>
    <t>HAM LES MOINES</t>
  </si>
  <si>
    <t>08207</t>
  </si>
  <si>
    <t>HAM SUR MEUSE</t>
  </si>
  <si>
    <t>08208</t>
  </si>
  <si>
    <t>HANNAPPES</t>
  </si>
  <si>
    <t>08209</t>
  </si>
  <si>
    <t>HANNOGNE SAINT MARTIN</t>
  </si>
  <si>
    <t>08210</t>
  </si>
  <si>
    <t>HANNOGNE SAINT REMY</t>
  </si>
  <si>
    <t>08211</t>
  </si>
  <si>
    <t>HARAUCOURT</t>
  </si>
  <si>
    <t>08212</t>
  </si>
  <si>
    <t>HARCY</t>
  </si>
  <si>
    <t>08214</t>
  </si>
  <si>
    <t>HARGNIES</t>
  </si>
  <si>
    <t>08215</t>
  </si>
  <si>
    <t>HARRICOURT</t>
  </si>
  <si>
    <t>08216</t>
  </si>
  <si>
    <t>HAUDRECY</t>
  </si>
  <si>
    <t>08217</t>
  </si>
  <si>
    <t>HAULME</t>
  </si>
  <si>
    <t>08218</t>
  </si>
  <si>
    <t>HAUTES RIVIERES</t>
  </si>
  <si>
    <t>08219</t>
  </si>
  <si>
    <t>08220</t>
  </si>
  <si>
    <t>HAUVINE</t>
  </si>
  <si>
    <t>08222</t>
  </si>
  <si>
    <t>HAYBES</t>
  </si>
  <si>
    <t>08223</t>
  </si>
  <si>
    <t>HERBEUVAL</t>
  </si>
  <si>
    <t>08225</t>
  </si>
  <si>
    <t>HERPY L'ARLESIENNE</t>
  </si>
  <si>
    <t>08226</t>
  </si>
  <si>
    <t>HIERGES</t>
  </si>
  <si>
    <t>08228</t>
  </si>
  <si>
    <t>HORGNE</t>
  </si>
  <si>
    <t>08229</t>
  </si>
  <si>
    <t>HOUDILCOURT</t>
  </si>
  <si>
    <t>08230</t>
  </si>
  <si>
    <t>HOULDIZY</t>
  </si>
  <si>
    <t>08232</t>
  </si>
  <si>
    <t>ILLY</t>
  </si>
  <si>
    <t>08233</t>
  </si>
  <si>
    <t>IMECOURT</t>
  </si>
  <si>
    <t>08234</t>
  </si>
  <si>
    <t>INAUMONT</t>
  </si>
  <si>
    <t>08235</t>
  </si>
  <si>
    <t>ISSANCOURT ET RUMEL</t>
  </si>
  <si>
    <t>08236</t>
  </si>
  <si>
    <t>JANDUN</t>
  </si>
  <si>
    <t>08237</t>
  </si>
  <si>
    <t>JOIGNY SUR MEUSE</t>
  </si>
  <si>
    <t>08238</t>
  </si>
  <si>
    <t>JONVAL</t>
  </si>
  <si>
    <t>08239</t>
  </si>
  <si>
    <t>JUNIVILLE</t>
  </si>
  <si>
    <t>08240</t>
  </si>
  <si>
    <t>JUSTINE HERBIGNY</t>
  </si>
  <si>
    <t>08242</t>
  </si>
  <si>
    <t>LAIFOUR</t>
  </si>
  <si>
    <t>08243</t>
  </si>
  <si>
    <t>LALOBBE</t>
  </si>
  <si>
    <t>08244</t>
  </si>
  <si>
    <t>LAMETZ</t>
  </si>
  <si>
    <t>08245</t>
  </si>
  <si>
    <t>LANCON</t>
  </si>
  <si>
    <t>08246</t>
  </si>
  <si>
    <t>LANDRES ET SAINT GEORGES</t>
  </si>
  <si>
    <t>08247</t>
  </si>
  <si>
    <t>LANDRICHAMPS</t>
  </si>
  <si>
    <t>08248</t>
  </si>
  <si>
    <t>LAUNOIS SUR VENCE</t>
  </si>
  <si>
    <t>08249</t>
  </si>
  <si>
    <t>LAVAL MORENCY</t>
  </si>
  <si>
    <t>08250</t>
  </si>
  <si>
    <t>LEFFINCOURT</t>
  </si>
  <si>
    <t>08251</t>
  </si>
  <si>
    <t>LEPRON LES VALLEES</t>
  </si>
  <si>
    <t>08252</t>
  </si>
  <si>
    <t>LETANNE</t>
  </si>
  <si>
    <t>08254</t>
  </si>
  <si>
    <t>LIART</t>
  </si>
  <si>
    <t>08255</t>
  </si>
  <si>
    <t>LINAY</t>
  </si>
  <si>
    <t>08256</t>
  </si>
  <si>
    <t>LIRY</t>
  </si>
  <si>
    <t>08257</t>
  </si>
  <si>
    <t>LOGNY BOGNY</t>
  </si>
  <si>
    <t>08259</t>
  </si>
  <si>
    <t>LONGWE</t>
  </si>
  <si>
    <t>08260</t>
  </si>
  <si>
    <t>LONNY</t>
  </si>
  <si>
    <t>08261</t>
  </si>
  <si>
    <t>LOUVERGNY</t>
  </si>
  <si>
    <t>08262</t>
  </si>
  <si>
    <t>LUCQUY</t>
  </si>
  <si>
    <t>08263</t>
  </si>
  <si>
    <t>LUMES</t>
  </si>
  <si>
    <t>08264</t>
  </si>
  <si>
    <t>MACHAULT</t>
  </si>
  <si>
    <t>08267</t>
  </si>
  <si>
    <t>MAIRY</t>
  </si>
  <si>
    <t>08268</t>
  </si>
  <si>
    <t>MAISONCELLE ET VILLERS</t>
  </si>
  <si>
    <t>08269</t>
  </si>
  <si>
    <t>MALANDRY</t>
  </si>
  <si>
    <t>08271</t>
  </si>
  <si>
    <t>MANRE</t>
  </si>
  <si>
    <t>08272</t>
  </si>
  <si>
    <t>MARANWEZ</t>
  </si>
  <si>
    <t>08273</t>
  </si>
  <si>
    <t>MARBY</t>
  </si>
  <si>
    <t>08274</t>
  </si>
  <si>
    <t>MARCQ</t>
  </si>
  <si>
    <t>08275</t>
  </si>
  <si>
    <t>MARGNY</t>
  </si>
  <si>
    <t>08276</t>
  </si>
  <si>
    <t>MARGUT</t>
  </si>
  <si>
    <t>08277</t>
  </si>
  <si>
    <t>MARLEMONT</t>
  </si>
  <si>
    <t>08278</t>
  </si>
  <si>
    <t>MARQUIGNY</t>
  </si>
  <si>
    <t>08279</t>
  </si>
  <si>
    <t>MARS SOUS BOURCQ</t>
  </si>
  <si>
    <t>08280</t>
  </si>
  <si>
    <t>MARVAUX VIEUX</t>
  </si>
  <si>
    <t>08281</t>
  </si>
  <si>
    <t>MATTON ET CLEMENCY</t>
  </si>
  <si>
    <t>08282</t>
  </si>
  <si>
    <t>MAUBERT FONTAINE</t>
  </si>
  <si>
    <t>08283</t>
  </si>
  <si>
    <t>MAZERNY</t>
  </si>
  <si>
    <t>08284</t>
  </si>
  <si>
    <t>MAZURES</t>
  </si>
  <si>
    <t>08286</t>
  </si>
  <si>
    <t>MENIL ANNELLES</t>
  </si>
  <si>
    <t>08287</t>
  </si>
  <si>
    <t>MENIL LEPINOIS</t>
  </si>
  <si>
    <t>08288</t>
  </si>
  <si>
    <t>MESMONT</t>
  </si>
  <si>
    <t>08289</t>
  </si>
  <si>
    <t>MESSINCOURT</t>
  </si>
  <si>
    <t>08291</t>
  </si>
  <si>
    <t>MOGUES</t>
  </si>
  <si>
    <t>08293</t>
  </si>
  <si>
    <t>MOIRY</t>
  </si>
  <si>
    <t>08294</t>
  </si>
  <si>
    <t>MONCELLE</t>
  </si>
  <si>
    <t>08295</t>
  </si>
  <si>
    <t>MONDIGNY</t>
  </si>
  <si>
    <t>08296</t>
  </si>
  <si>
    <t>MONTCHEUTIN</t>
  </si>
  <si>
    <t>08297</t>
  </si>
  <si>
    <t>08298</t>
  </si>
  <si>
    <t>MONTCY NOTRE DAME</t>
  </si>
  <si>
    <t>08300</t>
  </si>
  <si>
    <t>MONT DIEU</t>
  </si>
  <si>
    <t>08301</t>
  </si>
  <si>
    <t>MONTGON</t>
  </si>
  <si>
    <t>08302</t>
  </si>
  <si>
    <t>MONTHERME</t>
  </si>
  <si>
    <t>08303</t>
  </si>
  <si>
    <t>MONTHOIS</t>
  </si>
  <si>
    <t>08304</t>
  </si>
  <si>
    <t>MONTIGNY SUR MEUSE</t>
  </si>
  <si>
    <t>08305</t>
  </si>
  <si>
    <t>MONTIGNY SUR VENCE</t>
  </si>
  <si>
    <t>08306</t>
  </si>
  <si>
    <t>MONT LAURENT</t>
  </si>
  <si>
    <t>08307</t>
  </si>
  <si>
    <t>MONTMEILLANT</t>
  </si>
  <si>
    <t>08308</t>
  </si>
  <si>
    <t>08309</t>
  </si>
  <si>
    <t>MONT SAINT REMY</t>
  </si>
  <si>
    <t>08310</t>
  </si>
  <si>
    <t>MOURON</t>
  </si>
  <si>
    <t>08311</t>
  </si>
  <si>
    <t>MOUZON</t>
  </si>
  <si>
    <t>08312</t>
  </si>
  <si>
    <t>MURTIN ET BOGNY</t>
  </si>
  <si>
    <t>08313</t>
  </si>
  <si>
    <t>NANTEUIL SUR AISNE</t>
  </si>
  <si>
    <t>08314</t>
  </si>
  <si>
    <t>NEUFLIZE</t>
  </si>
  <si>
    <t>08315</t>
  </si>
  <si>
    <t>NEUFMAISON</t>
  </si>
  <si>
    <t>08316</t>
  </si>
  <si>
    <t>NEUFMANIL</t>
  </si>
  <si>
    <t>08317</t>
  </si>
  <si>
    <t>NEUVILLE A MAIRE</t>
  </si>
  <si>
    <t>08318</t>
  </si>
  <si>
    <t>NEUVILLE AUX JOUTES</t>
  </si>
  <si>
    <t>08319</t>
  </si>
  <si>
    <t>NEUVILLE LEZ BEAULIEU</t>
  </si>
  <si>
    <t>08320</t>
  </si>
  <si>
    <t>NEUVILLE EN TOURNE A FUY</t>
  </si>
  <si>
    <t>08321</t>
  </si>
  <si>
    <t>NEUVILLE DAY</t>
  </si>
  <si>
    <t>08322</t>
  </si>
  <si>
    <t>NEUVILLE LES THIS</t>
  </si>
  <si>
    <t>08323</t>
  </si>
  <si>
    <t>NEUVILLE LES WASIGNY</t>
  </si>
  <si>
    <t>08324</t>
  </si>
  <si>
    <t>NEUVIZY</t>
  </si>
  <si>
    <t>08325</t>
  </si>
  <si>
    <t>NOIRVAL</t>
  </si>
  <si>
    <t>08326</t>
  </si>
  <si>
    <t>NOUART</t>
  </si>
  <si>
    <t>08327</t>
  </si>
  <si>
    <t>NOUVION SUR MEUSE</t>
  </si>
  <si>
    <t>08328</t>
  </si>
  <si>
    <t>NOUZONVILLE</t>
  </si>
  <si>
    <t>08329</t>
  </si>
  <si>
    <t>NOVION PORCIEN</t>
  </si>
  <si>
    <t>08330</t>
  </si>
  <si>
    <t>NOVY CHEVRIERES</t>
  </si>
  <si>
    <t>08331</t>
  </si>
  <si>
    <t>NOYERS PONT MAUGIS</t>
  </si>
  <si>
    <t>08332</t>
  </si>
  <si>
    <t>OCHES</t>
  </si>
  <si>
    <t>08333</t>
  </si>
  <si>
    <t>OLIZY PRIMAT</t>
  </si>
  <si>
    <t>08334</t>
  </si>
  <si>
    <t>OMICOURT</t>
  </si>
  <si>
    <t>08335</t>
  </si>
  <si>
    <t>OMONT</t>
  </si>
  <si>
    <t>08336</t>
  </si>
  <si>
    <t>OSNES</t>
  </si>
  <si>
    <t>08338</t>
  </si>
  <si>
    <t>PAUVRES</t>
  </si>
  <si>
    <t>08339</t>
  </si>
  <si>
    <t>PERTHES</t>
  </si>
  <si>
    <t>08340</t>
  </si>
  <si>
    <t>POILCOURT SYDNEY</t>
  </si>
  <si>
    <t>08341</t>
  </si>
  <si>
    <t>POIX TERRON</t>
  </si>
  <si>
    <t>08342</t>
  </si>
  <si>
    <t>POURU AUX BOIS</t>
  </si>
  <si>
    <t>08343</t>
  </si>
  <si>
    <t>POURU SAINT REMY</t>
  </si>
  <si>
    <t>08344</t>
  </si>
  <si>
    <t>PREZ</t>
  </si>
  <si>
    <t>08346</t>
  </si>
  <si>
    <t>PRIX LES MEZIERES</t>
  </si>
  <si>
    <t>08347</t>
  </si>
  <si>
    <t>PUILLY ET CHARBEAUX</t>
  </si>
  <si>
    <t>08348</t>
  </si>
  <si>
    <t>PUISEUX</t>
  </si>
  <si>
    <t>08349</t>
  </si>
  <si>
    <t>PURE</t>
  </si>
  <si>
    <t>08350</t>
  </si>
  <si>
    <t>QUATRE CHAMPS</t>
  </si>
  <si>
    <t>08351</t>
  </si>
  <si>
    <t>QUILLY</t>
  </si>
  <si>
    <t>08352</t>
  </si>
  <si>
    <t>RAILLICOURT</t>
  </si>
  <si>
    <t>08353</t>
  </si>
  <si>
    <t>RANCENNES</t>
  </si>
  <si>
    <t>08354</t>
  </si>
  <si>
    <t>RAUCOURT ET FLABA</t>
  </si>
  <si>
    <t>08355</t>
  </si>
  <si>
    <t>REGNIOWEZ</t>
  </si>
  <si>
    <t>08356</t>
  </si>
  <si>
    <t>08357</t>
  </si>
  <si>
    <t>REMILLY AILLICOURT</t>
  </si>
  <si>
    <t>08358</t>
  </si>
  <si>
    <t>REMILLY LES POTHEES</t>
  </si>
  <si>
    <t>08360</t>
  </si>
  <si>
    <t>RENNEVILLE</t>
  </si>
  <si>
    <t>08361</t>
  </si>
  <si>
    <t>RENWEZ</t>
  </si>
  <si>
    <t>08362</t>
  </si>
  <si>
    <t>RETHEL</t>
  </si>
  <si>
    <t>08363</t>
  </si>
  <si>
    <t>REVIN</t>
  </si>
  <si>
    <t>08364</t>
  </si>
  <si>
    <t>RILLY SUR AISNE</t>
  </si>
  <si>
    <t>08365</t>
  </si>
  <si>
    <t>RIMOGNE</t>
  </si>
  <si>
    <t>08366</t>
  </si>
  <si>
    <t>08367</t>
  </si>
  <si>
    <t>ROCROI</t>
  </si>
  <si>
    <t>08368</t>
  </si>
  <si>
    <t>ROIZY</t>
  </si>
  <si>
    <t>08369</t>
  </si>
  <si>
    <t>ROMAGNE</t>
  </si>
  <si>
    <t>08370</t>
  </si>
  <si>
    <t>ROUVROY SUR AUDRY</t>
  </si>
  <si>
    <t>08371</t>
  </si>
  <si>
    <t>RUBECOURT ET LAMECOURT</t>
  </si>
  <si>
    <t>08372</t>
  </si>
  <si>
    <t>RUBIGNY</t>
  </si>
  <si>
    <t>08373</t>
  </si>
  <si>
    <t>RUMIGNY</t>
  </si>
  <si>
    <t>08374</t>
  </si>
  <si>
    <t>SABOTTERIE</t>
  </si>
  <si>
    <t>08375</t>
  </si>
  <si>
    <t>SACHY</t>
  </si>
  <si>
    <t>08376</t>
  </si>
  <si>
    <t>SAILLY</t>
  </si>
  <si>
    <t>08377</t>
  </si>
  <si>
    <t>SAINT AIGNAN</t>
  </si>
  <si>
    <t>08378</t>
  </si>
  <si>
    <t>SAINT CLEMENT A ARNES</t>
  </si>
  <si>
    <t>08379</t>
  </si>
  <si>
    <t>SAINT ETIENNE A ARNES</t>
  </si>
  <si>
    <t>08380</t>
  </si>
  <si>
    <t>SAINT FERGEUX</t>
  </si>
  <si>
    <t>08381</t>
  </si>
  <si>
    <t>SAINT GERMAINMONT</t>
  </si>
  <si>
    <t>08382</t>
  </si>
  <si>
    <t>SAINT JEAN AUX BOIS</t>
  </si>
  <si>
    <t>08383</t>
  </si>
  <si>
    <t>SAINT JUVIN</t>
  </si>
  <si>
    <t>08384</t>
  </si>
  <si>
    <t>SAINT LAMBERT ET MONT DE JEUX</t>
  </si>
  <si>
    <t>08385</t>
  </si>
  <si>
    <t>SAINT LAURENT</t>
  </si>
  <si>
    <t>08386</t>
  </si>
  <si>
    <t>SAINT LOUP EN CHAMPAGNE</t>
  </si>
  <si>
    <t>08387</t>
  </si>
  <si>
    <t>SAINT LOUP TERRIER</t>
  </si>
  <si>
    <t>08388</t>
  </si>
  <si>
    <t>SAINT MARCEAU</t>
  </si>
  <si>
    <t>08389</t>
  </si>
  <si>
    <t>08390</t>
  </si>
  <si>
    <t>08391</t>
  </si>
  <si>
    <t>SAINT MENGES</t>
  </si>
  <si>
    <t>08392</t>
  </si>
  <si>
    <t>SAINT MOREL</t>
  </si>
  <si>
    <t>08393</t>
  </si>
  <si>
    <t>SAINT PIERRE A ARNES</t>
  </si>
  <si>
    <t>08394</t>
  </si>
  <si>
    <t>08395</t>
  </si>
  <si>
    <t>SAINT PIERRE SUR VENCE</t>
  </si>
  <si>
    <t>08396</t>
  </si>
  <si>
    <t>SAINT QUENTIN LE PETIT</t>
  </si>
  <si>
    <t>08397</t>
  </si>
  <si>
    <t>SAINT REMY LE PETIT</t>
  </si>
  <si>
    <t>08398</t>
  </si>
  <si>
    <t>SAINTE VAUBOURG</t>
  </si>
  <si>
    <t>08399</t>
  </si>
  <si>
    <t>SAPOGNE SUR MARCHE</t>
  </si>
  <si>
    <t>08400</t>
  </si>
  <si>
    <t>SAPOGNE ET FEUCHERES</t>
  </si>
  <si>
    <t>08401</t>
  </si>
  <si>
    <t>SAULCES CHAMPENOISES</t>
  </si>
  <si>
    <t>08402</t>
  </si>
  <si>
    <t>SAULCES MONCLIN</t>
  </si>
  <si>
    <t>08403</t>
  </si>
  <si>
    <t>SAULT LES RETHEL</t>
  </si>
  <si>
    <t>08404</t>
  </si>
  <si>
    <t>SAULT SAINT REMY</t>
  </si>
  <si>
    <t>08405</t>
  </si>
  <si>
    <t>SAUVILLE</t>
  </si>
  <si>
    <t>08406</t>
  </si>
  <si>
    <t>SAVIGNY SUR AISNE</t>
  </si>
  <si>
    <t>08407</t>
  </si>
  <si>
    <t>SECHAULT</t>
  </si>
  <si>
    <t>08408</t>
  </si>
  <si>
    <t>SECHEVAL</t>
  </si>
  <si>
    <t>08409</t>
  </si>
  <si>
    <t>SEDAN</t>
  </si>
  <si>
    <t>08410</t>
  </si>
  <si>
    <t>SEMIDE</t>
  </si>
  <si>
    <t>08411</t>
  </si>
  <si>
    <t>SEMUY</t>
  </si>
  <si>
    <t>08412</t>
  </si>
  <si>
    <t>SENUC</t>
  </si>
  <si>
    <t>08413</t>
  </si>
  <si>
    <t>SERAINCOURT</t>
  </si>
  <si>
    <t>08415</t>
  </si>
  <si>
    <t>SERY</t>
  </si>
  <si>
    <t>08416</t>
  </si>
  <si>
    <t>SEUIL</t>
  </si>
  <si>
    <t>08417</t>
  </si>
  <si>
    <t>SEVIGNY LA FORET</t>
  </si>
  <si>
    <t>08418</t>
  </si>
  <si>
    <t>SEVIGNY WALEPPE</t>
  </si>
  <si>
    <t>08419</t>
  </si>
  <si>
    <t>SIGNY L'ABBAYE</t>
  </si>
  <si>
    <t>08420</t>
  </si>
  <si>
    <t>SIGNY LE PETIT</t>
  </si>
  <si>
    <t>08421</t>
  </si>
  <si>
    <t>SIGNY MONTLIBERT</t>
  </si>
  <si>
    <t>08422</t>
  </si>
  <si>
    <t>SINGLY</t>
  </si>
  <si>
    <t>08424</t>
  </si>
  <si>
    <t>SOMMAUTHE</t>
  </si>
  <si>
    <t>08425</t>
  </si>
  <si>
    <t>SOMMERANCE</t>
  </si>
  <si>
    <t>08426</t>
  </si>
  <si>
    <t>SON</t>
  </si>
  <si>
    <t>08427</t>
  </si>
  <si>
    <t>SORBON</t>
  </si>
  <si>
    <t>08428</t>
  </si>
  <si>
    <t>SORCY BAUTHEMONT</t>
  </si>
  <si>
    <t>08429</t>
  </si>
  <si>
    <t>SORMONNE</t>
  </si>
  <si>
    <t>08430</t>
  </si>
  <si>
    <t>STONNE</t>
  </si>
  <si>
    <t>08431</t>
  </si>
  <si>
    <t>SUGNY</t>
  </si>
  <si>
    <t>08432</t>
  </si>
  <si>
    <t>SURY</t>
  </si>
  <si>
    <t>08433</t>
  </si>
  <si>
    <t>SUZANNE</t>
  </si>
  <si>
    <t>08434</t>
  </si>
  <si>
    <t>SY</t>
  </si>
  <si>
    <t>08435</t>
  </si>
  <si>
    <t>TAGNON</t>
  </si>
  <si>
    <t>08436</t>
  </si>
  <si>
    <t>TAILLETTE</t>
  </si>
  <si>
    <t>08437</t>
  </si>
  <si>
    <t>TAILLY</t>
  </si>
  <si>
    <t>08438</t>
  </si>
  <si>
    <t>TAIZY</t>
  </si>
  <si>
    <t>08439</t>
  </si>
  <si>
    <t>TANNAY</t>
  </si>
  <si>
    <t>08440</t>
  </si>
  <si>
    <t>TARZY</t>
  </si>
  <si>
    <t>08441</t>
  </si>
  <si>
    <t>TERMES</t>
  </si>
  <si>
    <t>08443</t>
  </si>
  <si>
    <t>TERRON SUR AISNE</t>
  </si>
  <si>
    <t>08444</t>
  </si>
  <si>
    <t>TETAIGNE</t>
  </si>
  <si>
    <t>08445</t>
  </si>
  <si>
    <t>THELONNE</t>
  </si>
  <si>
    <t>08446</t>
  </si>
  <si>
    <t>THENORGUES</t>
  </si>
  <si>
    <t>08448</t>
  </si>
  <si>
    <t>THILAY</t>
  </si>
  <si>
    <t>08449</t>
  </si>
  <si>
    <t>THIN LE MOUTIER</t>
  </si>
  <si>
    <t>08450</t>
  </si>
  <si>
    <t>THIS</t>
  </si>
  <si>
    <t>08451</t>
  </si>
  <si>
    <t>THOUR</t>
  </si>
  <si>
    <t>08452</t>
  </si>
  <si>
    <t>THUGNY TRUGNY</t>
  </si>
  <si>
    <t>08453</t>
  </si>
  <si>
    <t>TOGES</t>
  </si>
  <si>
    <t>08454</t>
  </si>
  <si>
    <t>TOULIGNY</t>
  </si>
  <si>
    <t>08455</t>
  </si>
  <si>
    <t>TOURCELLES CHAUMONT</t>
  </si>
  <si>
    <t>08456</t>
  </si>
  <si>
    <t>TOURNAVAUX</t>
  </si>
  <si>
    <t>08457</t>
  </si>
  <si>
    <t>TOURNES</t>
  </si>
  <si>
    <t>08458</t>
  </si>
  <si>
    <t>TOURTERON</t>
  </si>
  <si>
    <t>08459</t>
  </si>
  <si>
    <t>TREMBLOIS LES CARIGNAN</t>
  </si>
  <si>
    <t>08460</t>
  </si>
  <si>
    <t>TREMBLOIS LES ROCROI</t>
  </si>
  <si>
    <t>08461</t>
  </si>
  <si>
    <t>VANDY</t>
  </si>
  <si>
    <t>08462</t>
  </si>
  <si>
    <t>VAUX CHAMPAGNE</t>
  </si>
  <si>
    <t>08463</t>
  </si>
  <si>
    <t>VAUX EN DIEULET</t>
  </si>
  <si>
    <t>08464</t>
  </si>
  <si>
    <t>VAUX LES MOURON</t>
  </si>
  <si>
    <t>08465</t>
  </si>
  <si>
    <t>VAUX LES RUBIGNY</t>
  </si>
  <si>
    <t>08466</t>
  </si>
  <si>
    <t>VAUX LES MOUZON</t>
  </si>
  <si>
    <t>08467</t>
  </si>
  <si>
    <t>VAUX MONTREUIL</t>
  </si>
  <si>
    <t>08468</t>
  </si>
  <si>
    <t>VAUX VILLAINE</t>
  </si>
  <si>
    <t>08469</t>
  </si>
  <si>
    <t>VENDRESSE</t>
  </si>
  <si>
    <t>08470</t>
  </si>
  <si>
    <t>VERPEL</t>
  </si>
  <si>
    <t>08471</t>
  </si>
  <si>
    <t>VERRIERES</t>
  </si>
  <si>
    <t>08472</t>
  </si>
  <si>
    <t>VIEL SAINT REMY</t>
  </si>
  <si>
    <t>08473</t>
  </si>
  <si>
    <t>VIEUX LES ASFELD</t>
  </si>
  <si>
    <t>08475</t>
  </si>
  <si>
    <t>VILLERS CERNAY</t>
  </si>
  <si>
    <t>08476</t>
  </si>
  <si>
    <t>VILLERS DEVANT LE THOUR</t>
  </si>
  <si>
    <t>08477</t>
  </si>
  <si>
    <t>VILLERS DEVANT MOUZON</t>
  </si>
  <si>
    <t>08478</t>
  </si>
  <si>
    <t>VILLERS LE TILLEUL</t>
  </si>
  <si>
    <t>08479</t>
  </si>
  <si>
    <t>VILLERS LE TOURNEUR</t>
  </si>
  <si>
    <t>08480</t>
  </si>
  <si>
    <t>VILLERS SEMEUSE</t>
  </si>
  <si>
    <t>08481</t>
  </si>
  <si>
    <t>VILLERS SUR BAR</t>
  </si>
  <si>
    <t>08482</t>
  </si>
  <si>
    <t>VILLERS SUR LE MONT</t>
  </si>
  <si>
    <t>08483</t>
  </si>
  <si>
    <t>VILLE SUR LUMES</t>
  </si>
  <si>
    <t>08484</t>
  </si>
  <si>
    <t>VILLE SUR RETOURNE</t>
  </si>
  <si>
    <t>08485</t>
  </si>
  <si>
    <t>VILLY</t>
  </si>
  <si>
    <t>08486</t>
  </si>
  <si>
    <t>VIREUX MOLHAIN</t>
  </si>
  <si>
    <t>08487</t>
  </si>
  <si>
    <t>VIREUX WALLERAND</t>
  </si>
  <si>
    <t>08488</t>
  </si>
  <si>
    <t>VIVIER AU COURT</t>
  </si>
  <si>
    <t>08489</t>
  </si>
  <si>
    <t>VONCQ</t>
  </si>
  <si>
    <t>08490</t>
  </si>
  <si>
    <t>VOUZIERS</t>
  </si>
  <si>
    <t>08491</t>
  </si>
  <si>
    <t>VRIGNE AUX BOIS</t>
  </si>
  <si>
    <t>08492</t>
  </si>
  <si>
    <t>VRIGNE MEUSE</t>
  </si>
  <si>
    <t>08493</t>
  </si>
  <si>
    <t>VRIZY</t>
  </si>
  <si>
    <t>08494</t>
  </si>
  <si>
    <t>WADELINCOURT</t>
  </si>
  <si>
    <t>08496</t>
  </si>
  <si>
    <t>WAGNON</t>
  </si>
  <si>
    <t>08497</t>
  </si>
  <si>
    <t>WARCQ</t>
  </si>
  <si>
    <t>08498</t>
  </si>
  <si>
    <t>WARNECOURT</t>
  </si>
  <si>
    <t>08499</t>
  </si>
  <si>
    <t>WASIGNY</t>
  </si>
  <si>
    <t>08500</t>
  </si>
  <si>
    <t>WIGNICOURT</t>
  </si>
  <si>
    <t>08501</t>
  </si>
  <si>
    <t>WILLIERS</t>
  </si>
  <si>
    <t>08502</t>
  </si>
  <si>
    <t>YONCQ</t>
  </si>
  <si>
    <t>08503</t>
  </si>
  <si>
    <t>YVERNAUMONT</t>
  </si>
  <si>
    <t>09001</t>
  </si>
  <si>
    <t>AIGUES JUNTES</t>
  </si>
  <si>
    <t>09002</t>
  </si>
  <si>
    <t>AIGUES VIVES</t>
  </si>
  <si>
    <t>09003</t>
  </si>
  <si>
    <t>AIGUILLON</t>
  </si>
  <si>
    <t>09004</t>
  </si>
  <si>
    <t>ALBIES</t>
  </si>
  <si>
    <t>09005</t>
  </si>
  <si>
    <t>ALEU</t>
  </si>
  <si>
    <t>09006</t>
  </si>
  <si>
    <t>ALLIAT</t>
  </si>
  <si>
    <t>09007</t>
  </si>
  <si>
    <t>ALLIERES</t>
  </si>
  <si>
    <t>09008</t>
  </si>
  <si>
    <t>ALOS</t>
  </si>
  <si>
    <t>09009</t>
  </si>
  <si>
    <t>ALZEN</t>
  </si>
  <si>
    <t>09011</t>
  </si>
  <si>
    <t>ANTRAS</t>
  </si>
  <si>
    <t>09012</t>
  </si>
  <si>
    <t>APPY</t>
  </si>
  <si>
    <t>09013</t>
  </si>
  <si>
    <t>ARABAUX</t>
  </si>
  <si>
    <t>09014</t>
  </si>
  <si>
    <t>ARGEIN</t>
  </si>
  <si>
    <t>09015</t>
  </si>
  <si>
    <t>ARIGNAC</t>
  </si>
  <si>
    <t>09016</t>
  </si>
  <si>
    <t>ARNAVE</t>
  </si>
  <si>
    <t>09017</t>
  </si>
  <si>
    <t>ARRIEN EN BETHMALE</t>
  </si>
  <si>
    <t>09018</t>
  </si>
  <si>
    <t>ARROUT</t>
  </si>
  <si>
    <t>09019</t>
  </si>
  <si>
    <t>ARTIGAT</t>
  </si>
  <si>
    <t>09020</t>
  </si>
  <si>
    <t>ARTIGUES</t>
  </si>
  <si>
    <t>09021</t>
  </si>
  <si>
    <t>ARTIX</t>
  </si>
  <si>
    <t>09022</t>
  </si>
  <si>
    <t>ARVIGNA</t>
  </si>
  <si>
    <t>09023</t>
  </si>
  <si>
    <t>ASCOU</t>
  </si>
  <si>
    <t>09024</t>
  </si>
  <si>
    <t>ASTON</t>
  </si>
  <si>
    <t>09025</t>
  </si>
  <si>
    <t>AUCAZEIN</t>
  </si>
  <si>
    <t>09026</t>
  </si>
  <si>
    <t>AUDRESSEIN</t>
  </si>
  <si>
    <t>09027</t>
  </si>
  <si>
    <t>AUGIREIN</t>
  </si>
  <si>
    <t>09028</t>
  </si>
  <si>
    <t>AULOS</t>
  </si>
  <si>
    <t>09029</t>
  </si>
  <si>
    <t>AULUS LES BAINS</t>
  </si>
  <si>
    <t>09030</t>
  </si>
  <si>
    <t>AUZAT</t>
  </si>
  <si>
    <t>09031</t>
  </si>
  <si>
    <t>AXIAT</t>
  </si>
  <si>
    <t>09032</t>
  </si>
  <si>
    <t>AX LES THERMES</t>
  </si>
  <si>
    <t>09033</t>
  </si>
  <si>
    <t>BAGERT</t>
  </si>
  <si>
    <t>09034</t>
  </si>
  <si>
    <t>BALACET</t>
  </si>
  <si>
    <t>09035</t>
  </si>
  <si>
    <t>BALAGUERES</t>
  </si>
  <si>
    <t>09037</t>
  </si>
  <si>
    <t>BARJAC</t>
  </si>
  <si>
    <t>09038</t>
  </si>
  <si>
    <t>BASTIDE DE BESPLAS</t>
  </si>
  <si>
    <t>09039</t>
  </si>
  <si>
    <t>BASTIDE DE BOUSIGNAC</t>
  </si>
  <si>
    <t>09040</t>
  </si>
  <si>
    <t>BASTIDE DE LORDAT</t>
  </si>
  <si>
    <t>09041</t>
  </si>
  <si>
    <t>BASTIDE DU SALAT</t>
  </si>
  <si>
    <t>09042</t>
  </si>
  <si>
    <t>BASTIDE DE SEROU</t>
  </si>
  <si>
    <t>09043</t>
  </si>
  <si>
    <t>BASTIDE SUR L'HERS</t>
  </si>
  <si>
    <t>09044</t>
  </si>
  <si>
    <t>BAULOU</t>
  </si>
  <si>
    <t>09045</t>
  </si>
  <si>
    <t>BEDEILHAC ET AYNAT</t>
  </si>
  <si>
    <t>09046</t>
  </si>
  <si>
    <t>BEDEILLE</t>
  </si>
  <si>
    <t>09047</t>
  </si>
  <si>
    <t>BELESTA</t>
  </si>
  <si>
    <t>09048</t>
  </si>
  <si>
    <t>BELLOC</t>
  </si>
  <si>
    <t>09049</t>
  </si>
  <si>
    <t>BENAC</t>
  </si>
  <si>
    <t>09050</t>
  </si>
  <si>
    <t>BENAGUES</t>
  </si>
  <si>
    <t>09051</t>
  </si>
  <si>
    <t>BENAIX</t>
  </si>
  <si>
    <t>09052</t>
  </si>
  <si>
    <t>BESSET</t>
  </si>
  <si>
    <t>09053</t>
  </si>
  <si>
    <t>BESTIAC</t>
  </si>
  <si>
    <t>09054</t>
  </si>
  <si>
    <t>BETCHAT</t>
  </si>
  <si>
    <t>09055</t>
  </si>
  <si>
    <t>BETHMALE</t>
  </si>
  <si>
    <t>09056</t>
  </si>
  <si>
    <t>BEZAC</t>
  </si>
  <si>
    <t>09057</t>
  </si>
  <si>
    <t>BIERT</t>
  </si>
  <si>
    <t>09058</t>
  </si>
  <si>
    <t>BOMPAS</t>
  </si>
  <si>
    <t>09059</t>
  </si>
  <si>
    <t>BONAC IRAZEIN</t>
  </si>
  <si>
    <t>09060</t>
  </si>
  <si>
    <t>BONNAC</t>
  </si>
  <si>
    <t>09061</t>
  </si>
  <si>
    <t>BORDES SUR ARIZE</t>
  </si>
  <si>
    <t>09062</t>
  </si>
  <si>
    <t>BORDES SUR LEZ</t>
  </si>
  <si>
    <t>09063</t>
  </si>
  <si>
    <t>BOSC</t>
  </si>
  <si>
    <t>09064</t>
  </si>
  <si>
    <t>BOUAN</t>
  </si>
  <si>
    <t>09065</t>
  </si>
  <si>
    <t>BOUSSENAC</t>
  </si>
  <si>
    <t>09066</t>
  </si>
  <si>
    <t>BRASSAC</t>
  </si>
  <si>
    <t>09067</t>
  </si>
  <si>
    <t>09068</t>
  </si>
  <si>
    <t>BURRET</t>
  </si>
  <si>
    <t>09069</t>
  </si>
  <si>
    <t>BUZAN</t>
  </si>
  <si>
    <t>09070</t>
  </si>
  <si>
    <t>CABANNES</t>
  </si>
  <si>
    <t>09071</t>
  </si>
  <si>
    <t>CADARCET</t>
  </si>
  <si>
    <t>09072</t>
  </si>
  <si>
    <t>CALZAN</t>
  </si>
  <si>
    <t>09073</t>
  </si>
  <si>
    <t>CAMARADE</t>
  </si>
  <si>
    <t>09074</t>
  </si>
  <si>
    <t>CAMON</t>
  </si>
  <si>
    <t>09075</t>
  </si>
  <si>
    <t>CAMPAGNE SUR ARIZE</t>
  </si>
  <si>
    <t>09076</t>
  </si>
  <si>
    <t>CANTE</t>
  </si>
  <si>
    <t>09077</t>
  </si>
  <si>
    <t>CAPOULET ET JUNAC</t>
  </si>
  <si>
    <t>09078</t>
  </si>
  <si>
    <t>CARCANIERES</t>
  </si>
  <si>
    <t>09079</t>
  </si>
  <si>
    <t>CARLA BAYLE</t>
  </si>
  <si>
    <t>09080</t>
  </si>
  <si>
    <t>CARLA DE ROQUEFORT</t>
  </si>
  <si>
    <t>09081</t>
  </si>
  <si>
    <t>CARLARET</t>
  </si>
  <si>
    <t>09082</t>
  </si>
  <si>
    <t>CASTELNAU DURBAN</t>
  </si>
  <si>
    <t>09083</t>
  </si>
  <si>
    <t>CASTERAS</t>
  </si>
  <si>
    <t>09084</t>
  </si>
  <si>
    <t>CASTEX</t>
  </si>
  <si>
    <t>09085</t>
  </si>
  <si>
    <t>CASTILLON EN COUSERANS</t>
  </si>
  <si>
    <t>09086</t>
  </si>
  <si>
    <t>09087</t>
  </si>
  <si>
    <t>CAUSSOU</t>
  </si>
  <si>
    <t>09088</t>
  </si>
  <si>
    <t>CAYCHAX</t>
  </si>
  <si>
    <t>09089</t>
  </si>
  <si>
    <t>CAZALS DES BAYLES</t>
  </si>
  <si>
    <t>09090</t>
  </si>
  <si>
    <t>CAZAUX</t>
  </si>
  <si>
    <t>09091</t>
  </si>
  <si>
    <t>CAZAVET</t>
  </si>
  <si>
    <t>09092</t>
  </si>
  <si>
    <t>CAZENAVE SERRES ET ALLENS</t>
  </si>
  <si>
    <t>09093</t>
  </si>
  <si>
    <t>CELLES</t>
  </si>
  <si>
    <t>09094</t>
  </si>
  <si>
    <t>CERIZOLS</t>
  </si>
  <si>
    <t>09095</t>
  </si>
  <si>
    <t>CESCAU</t>
  </si>
  <si>
    <t>09096</t>
  </si>
  <si>
    <t>CHATEAU VERDUN</t>
  </si>
  <si>
    <t>09097</t>
  </si>
  <si>
    <t>CLERMONT</t>
  </si>
  <si>
    <t>09098</t>
  </si>
  <si>
    <t>CONTRAZY</t>
  </si>
  <si>
    <t>09099</t>
  </si>
  <si>
    <t>COS</t>
  </si>
  <si>
    <t>09100</t>
  </si>
  <si>
    <t>COUFLENS</t>
  </si>
  <si>
    <t>09101</t>
  </si>
  <si>
    <t>COUSSA</t>
  </si>
  <si>
    <t>09102</t>
  </si>
  <si>
    <t>COUTENS</t>
  </si>
  <si>
    <t>09103</t>
  </si>
  <si>
    <t>CRAMPAGNA</t>
  </si>
  <si>
    <t>09104</t>
  </si>
  <si>
    <t>DALOU</t>
  </si>
  <si>
    <t>09105</t>
  </si>
  <si>
    <t>DAUMAZAN SUR ARIZE</t>
  </si>
  <si>
    <t>09106</t>
  </si>
  <si>
    <t>DREUILHE</t>
  </si>
  <si>
    <t>09107</t>
  </si>
  <si>
    <t>DUN</t>
  </si>
  <si>
    <t>09108</t>
  </si>
  <si>
    <t>DURBAN SUR ARIZE</t>
  </si>
  <si>
    <t>09109</t>
  </si>
  <si>
    <t>DURFORT</t>
  </si>
  <si>
    <t>09110</t>
  </si>
  <si>
    <t>ENCOURTIECH</t>
  </si>
  <si>
    <t>09111</t>
  </si>
  <si>
    <t>ENGOMER</t>
  </si>
  <si>
    <t>09113</t>
  </si>
  <si>
    <t>ERCE</t>
  </si>
  <si>
    <t>09114</t>
  </si>
  <si>
    <t>ERP</t>
  </si>
  <si>
    <t>09115</t>
  </si>
  <si>
    <t>ESCLAGNE</t>
  </si>
  <si>
    <t>09116</t>
  </si>
  <si>
    <t>ESCOSSE</t>
  </si>
  <si>
    <t>09117</t>
  </si>
  <si>
    <t>ESPLAS</t>
  </si>
  <si>
    <t>09118</t>
  </si>
  <si>
    <t>ESPLAS DE SEROU</t>
  </si>
  <si>
    <t>09119</t>
  </si>
  <si>
    <t>EYCHEIL</t>
  </si>
  <si>
    <t>09120</t>
  </si>
  <si>
    <t>FABAS</t>
  </si>
  <si>
    <t>09121</t>
  </si>
  <si>
    <t>FERRIERES SUR ARIEGE</t>
  </si>
  <si>
    <t>09122</t>
  </si>
  <si>
    <t>FOIX</t>
  </si>
  <si>
    <t>09123</t>
  </si>
  <si>
    <t>FORNEX</t>
  </si>
  <si>
    <t>09124</t>
  </si>
  <si>
    <t>FOSSAT</t>
  </si>
  <si>
    <t>09125</t>
  </si>
  <si>
    <t>FOUGAX ET BARRINEUF</t>
  </si>
  <si>
    <t>09126</t>
  </si>
  <si>
    <t>FREYCHENET</t>
  </si>
  <si>
    <t>09127</t>
  </si>
  <si>
    <t>GABRE</t>
  </si>
  <si>
    <t>09128</t>
  </si>
  <si>
    <t>GAJAN</t>
  </si>
  <si>
    <t>09129</t>
  </si>
  <si>
    <t>GALEY</t>
  </si>
  <si>
    <t>09130</t>
  </si>
  <si>
    <t>GANAC</t>
  </si>
  <si>
    <t>09131</t>
  </si>
  <si>
    <t>GARANOU</t>
  </si>
  <si>
    <t>09132</t>
  </si>
  <si>
    <t>GAUDIES</t>
  </si>
  <si>
    <t>09133</t>
  </si>
  <si>
    <t>GENAT</t>
  </si>
  <si>
    <t>09134</t>
  </si>
  <si>
    <t>GESTIES</t>
  </si>
  <si>
    <t>09135</t>
  </si>
  <si>
    <t>GOULIER</t>
  </si>
  <si>
    <t>09136</t>
  </si>
  <si>
    <t>GOURBIT</t>
  </si>
  <si>
    <t>09137</t>
  </si>
  <si>
    <t>GUDAS</t>
  </si>
  <si>
    <t>09138</t>
  </si>
  <si>
    <t>HERM</t>
  </si>
  <si>
    <t>09139</t>
  </si>
  <si>
    <t>HOSPITALET PRES L'ANDORRE</t>
  </si>
  <si>
    <t>09140</t>
  </si>
  <si>
    <t>IGNAUX</t>
  </si>
  <si>
    <t>09141</t>
  </si>
  <si>
    <t>ILLARTEIN</t>
  </si>
  <si>
    <t>09142</t>
  </si>
  <si>
    <t>ILHAT</t>
  </si>
  <si>
    <t>09143</t>
  </si>
  <si>
    <t>ILLIER ET LARAMADE</t>
  </si>
  <si>
    <t>09145</t>
  </si>
  <si>
    <t>ISSARDS</t>
  </si>
  <si>
    <t>09146</t>
  </si>
  <si>
    <t>JUSTINIAC</t>
  </si>
  <si>
    <t>09147</t>
  </si>
  <si>
    <t>LABATUT</t>
  </si>
  <si>
    <t>09148</t>
  </si>
  <si>
    <t>LACAVE</t>
  </si>
  <si>
    <t>09149</t>
  </si>
  <si>
    <t>LACOURT</t>
  </si>
  <si>
    <t>09150</t>
  </si>
  <si>
    <t>LAGARDE</t>
  </si>
  <si>
    <t>09151</t>
  </si>
  <si>
    <t>LANOUX</t>
  </si>
  <si>
    <t>09152</t>
  </si>
  <si>
    <t>LAPEGE</t>
  </si>
  <si>
    <t>09153</t>
  </si>
  <si>
    <t>LAPENNE</t>
  </si>
  <si>
    <t>09154</t>
  </si>
  <si>
    <t>LARBONT</t>
  </si>
  <si>
    <t>09155</t>
  </si>
  <si>
    <t>LARCAT</t>
  </si>
  <si>
    <t>09156</t>
  </si>
  <si>
    <t>LARNAT</t>
  </si>
  <si>
    <t>09157</t>
  </si>
  <si>
    <t>LAROQUE D'OLMES</t>
  </si>
  <si>
    <t>09158</t>
  </si>
  <si>
    <t>LASSERRE</t>
  </si>
  <si>
    <t>09159</t>
  </si>
  <si>
    <t>LASSUR</t>
  </si>
  <si>
    <t>09160</t>
  </si>
  <si>
    <t>LAVELANET</t>
  </si>
  <si>
    <t>09161</t>
  </si>
  <si>
    <t>LERAN</t>
  </si>
  <si>
    <t>09162</t>
  </si>
  <si>
    <t>LERCOUL</t>
  </si>
  <si>
    <t>09163</t>
  </si>
  <si>
    <t>LESCOUSSE</t>
  </si>
  <si>
    <t>09164</t>
  </si>
  <si>
    <t>LESCURE</t>
  </si>
  <si>
    <t>09165</t>
  </si>
  <si>
    <t>LESPARROU</t>
  </si>
  <si>
    <t>09166</t>
  </si>
  <si>
    <t>LEYCHERT</t>
  </si>
  <si>
    <t>09167</t>
  </si>
  <si>
    <t>LEZAT SUR LEZE</t>
  </si>
  <si>
    <t>09168</t>
  </si>
  <si>
    <t>LIEURAC</t>
  </si>
  <si>
    <t>09169</t>
  </si>
  <si>
    <t>LIMBRASSAC</t>
  </si>
  <si>
    <t>09170</t>
  </si>
  <si>
    <t>LISSAC</t>
  </si>
  <si>
    <t>09171</t>
  </si>
  <si>
    <t>LORDAT</t>
  </si>
  <si>
    <t>09172</t>
  </si>
  <si>
    <t>LOUBAUT</t>
  </si>
  <si>
    <t>09173</t>
  </si>
  <si>
    <t>LOUBENS</t>
  </si>
  <si>
    <t>09174</t>
  </si>
  <si>
    <t>LOUBIERES</t>
  </si>
  <si>
    <t>09175</t>
  </si>
  <si>
    <t>LUDIES</t>
  </si>
  <si>
    <t>09176</t>
  </si>
  <si>
    <t>LUZENAC</t>
  </si>
  <si>
    <t>09177</t>
  </si>
  <si>
    <t>MADIERE</t>
  </si>
  <si>
    <t>09178</t>
  </si>
  <si>
    <t>MALEGOUDE</t>
  </si>
  <si>
    <t>09179</t>
  </si>
  <si>
    <t>MALLEON</t>
  </si>
  <si>
    <t>09180</t>
  </si>
  <si>
    <t>MANSES</t>
  </si>
  <si>
    <t>09181</t>
  </si>
  <si>
    <t>MAS D'AZIL</t>
  </si>
  <si>
    <t>09182</t>
  </si>
  <si>
    <t>MASSAT</t>
  </si>
  <si>
    <t>09183</t>
  </si>
  <si>
    <t>MAUVEZIN DE PRAT</t>
  </si>
  <si>
    <t>09184</t>
  </si>
  <si>
    <t>MAUVEZIN DE SAINTE CROIX</t>
  </si>
  <si>
    <t>09185</t>
  </si>
  <si>
    <t>MAZERES</t>
  </si>
  <si>
    <t>09186</t>
  </si>
  <si>
    <t>MERAS</t>
  </si>
  <si>
    <t>09187</t>
  </si>
  <si>
    <t>MERCENAC</t>
  </si>
  <si>
    <t>09188</t>
  </si>
  <si>
    <t>MERCUS GARRABET</t>
  </si>
  <si>
    <t>09189</t>
  </si>
  <si>
    <t>MERENS LES VALS</t>
  </si>
  <si>
    <t>09190</t>
  </si>
  <si>
    <t>MERIGON</t>
  </si>
  <si>
    <t>09192</t>
  </si>
  <si>
    <t>MIGLOS</t>
  </si>
  <si>
    <t>09193</t>
  </si>
  <si>
    <t>MIJANES</t>
  </si>
  <si>
    <t>09194</t>
  </si>
  <si>
    <t>MIREPOIX</t>
  </si>
  <si>
    <t>09195</t>
  </si>
  <si>
    <t>MONESPLE</t>
  </si>
  <si>
    <t>09196</t>
  </si>
  <si>
    <t>MONTAGAGNE</t>
  </si>
  <si>
    <t>09197</t>
  </si>
  <si>
    <t>MONTAILLOU</t>
  </si>
  <si>
    <t>09198</t>
  </si>
  <si>
    <t>MONTARDIT</t>
  </si>
  <si>
    <t>09199</t>
  </si>
  <si>
    <t>MONTAUT</t>
  </si>
  <si>
    <t>09200</t>
  </si>
  <si>
    <t>MONTBEL</t>
  </si>
  <si>
    <t>09201</t>
  </si>
  <si>
    <t>MONTEGUT EN COUSERANS</t>
  </si>
  <si>
    <t>09202</t>
  </si>
  <si>
    <t>MONTEGUT PLANTAUREL</t>
  </si>
  <si>
    <t>09203</t>
  </si>
  <si>
    <t>MONTELS</t>
  </si>
  <si>
    <t>09204</t>
  </si>
  <si>
    <t>MONTESQUIEU AVANTES</t>
  </si>
  <si>
    <t>09205</t>
  </si>
  <si>
    <t>MONTFA</t>
  </si>
  <si>
    <t>09206</t>
  </si>
  <si>
    <t>MONTFERRIER</t>
  </si>
  <si>
    <t>09207</t>
  </si>
  <si>
    <t>MONTGAILLARD</t>
  </si>
  <si>
    <t>09208</t>
  </si>
  <si>
    <t>MONTGAUCH</t>
  </si>
  <si>
    <t>09209</t>
  </si>
  <si>
    <t>MONTJOIE EN COUSERANS</t>
  </si>
  <si>
    <t>09210</t>
  </si>
  <si>
    <t>MONTOULIEU</t>
  </si>
  <si>
    <t>09211</t>
  </si>
  <si>
    <t>MONTSEGUR</t>
  </si>
  <si>
    <t>09212</t>
  </si>
  <si>
    <t>MONTSERON</t>
  </si>
  <si>
    <t>09213</t>
  </si>
  <si>
    <t>MOULIN NEUF</t>
  </si>
  <si>
    <t>09214</t>
  </si>
  <si>
    <t>MOULIS</t>
  </si>
  <si>
    <t>09215</t>
  </si>
  <si>
    <t>NALZEN</t>
  </si>
  <si>
    <t>09216</t>
  </si>
  <si>
    <t>NESCUS</t>
  </si>
  <si>
    <t>09217</t>
  </si>
  <si>
    <t>NIAUX</t>
  </si>
  <si>
    <t>09218</t>
  </si>
  <si>
    <t>ORGEIX</t>
  </si>
  <si>
    <t>09219</t>
  </si>
  <si>
    <t>ORGIBET</t>
  </si>
  <si>
    <t>09220</t>
  </si>
  <si>
    <t>ORLU</t>
  </si>
  <si>
    <t>09221</t>
  </si>
  <si>
    <t>ORNOLAC USSAT LES BAINS</t>
  </si>
  <si>
    <t>09222</t>
  </si>
  <si>
    <t>ORUS</t>
  </si>
  <si>
    <t>09223</t>
  </si>
  <si>
    <t>OUST</t>
  </si>
  <si>
    <t>09224</t>
  </si>
  <si>
    <t>PAILHES</t>
  </si>
  <si>
    <t>09225</t>
  </si>
  <si>
    <t>PAMIERS</t>
  </si>
  <si>
    <t>09226</t>
  </si>
  <si>
    <t>PECH</t>
  </si>
  <si>
    <t>09227</t>
  </si>
  <si>
    <t>PEREILLE</t>
  </si>
  <si>
    <t>09228</t>
  </si>
  <si>
    <t>PERLES ET CASTELET</t>
  </si>
  <si>
    <t>09229</t>
  </si>
  <si>
    <t>PEYRAT</t>
  </si>
  <si>
    <t>09230</t>
  </si>
  <si>
    <t>PLA</t>
  </si>
  <si>
    <t>09231</t>
  </si>
  <si>
    <t>09232</t>
  </si>
  <si>
    <t>09233</t>
  </si>
  <si>
    <t>PRADETTES</t>
  </si>
  <si>
    <t>09234</t>
  </si>
  <si>
    <t>PRADIERES</t>
  </si>
  <si>
    <t>09235</t>
  </si>
  <si>
    <t>PRAT BONREPAUX</t>
  </si>
  <si>
    <t>09236</t>
  </si>
  <si>
    <t>PRAYOLS</t>
  </si>
  <si>
    <t>09237</t>
  </si>
  <si>
    <t>PUCH</t>
  </si>
  <si>
    <t>09238</t>
  </si>
  <si>
    <t>PUJOLS</t>
  </si>
  <si>
    <t>09239</t>
  </si>
  <si>
    <t>QUERIGUT</t>
  </si>
  <si>
    <t>09240</t>
  </si>
  <si>
    <t>QUIE</t>
  </si>
  <si>
    <t>09241</t>
  </si>
  <si>
    <t>RABAT LES TROIS SEIGNEURS</t>
  </si>
  <si>
    <t>09242</t>
  </si>
  <si>
    <t>RAISSAC</t>
  </si>
  <si>
    <t>09243</t>
  </si>
  <si>
    <t>REGAT</t>
  </si>
  <si>
    <t>09244</t>
  </si>
  <si>
    <t>RIEUCROS</t>
  </si>
  <si>
    <t>09245</t>
  </si>
  <si>
    <t>RIEUX DE PELLEPORT</t>
  </si>
  <si>
    <t>09246</t>
  </si>
  <si>
    <t>RIMONT</t>
  </si>
  <si>
    <t>09247</t>
  </si>
  <si>
    <t>RIVERENERT</t>
  </si>
  <si>
    <t>09249</t>
  </si>
  <si>
    <t>ROQUEFIXADE</t>
  </si>
  <si>
    <t>09250</t>
  </si>
  <si>
    <t>ROQUEFORT LES CASCADES</t>
  </si>
  <si>
    <t>09251</t>
  </si>
  <si>
    <t>ROUMENGOUX</t>
  </si>
  <si>
    <t>09252</t>
  </si>
  <si>
    <t>ROUZE</t>
  </si>
  <si>
    <t>09253</t>
  </si>
  <si>
    <t>SABARAT</t>
  </si>
  <si>
    <t>09254</t>
  </si>
  <si>
    <t>SAINT AMADOU</t>
  </si>
  <si>
    <t>09255</t>
  </si>
  <si>
    <t>SAINT AMANS</t>
  </si>
  <si>
    <t>09256</t>
  </si>
  <si>
    <t>SAINT BAUZEIL</t>
  </si>
  <si>
    <t>09257</t>
  </si>
  <si>
    <t>SAINTE CROIX VOLVESTRE</t>
  </si>
  <si>
    <t>09258</t>
  </si>
  <si>
    <t>SAINT FELIX DE RIEUTORD</t>
  </si>
  <si>
    <t>09259</t>
  </si>
  <si>
    <t>SAINT FELIX DE TOURNEGAT</t>
  </si>
  <si>
    <t>09260</t>
  </si>
  <si>
    <t>SAINTE FOI</t>
  </si>
  <si>
    <t>09261</t>
  </si>
  <si>
    <t>SAINT GIRONS</t>
  </si>
  <si>
    <t>09262</t>
  </si>
  <si>
    <t>SAINT JEAN D'AIGUES VIVES</t>
  </si>
  <si>
    <t>09263</t>
  </si>
  <si>
    <t>SAINT JEAN DU CASTILLONNAIS</t>
  </si>
  <si>
    <t>09264</t>
  </si>
  <si>
    <t>SAINT JEAN DE VERGES</t>
  </si>
  <si>
    <t>09265</t>
  </si>
  <si>
    <t>SAINT JEAN DU FALGA</t>
  </si>
  <si>
    <t>09266</t>
  </si>
  <si>
    <t>SAINT JULIEN DE GRAS CAPOU</t>
  </si>
  <si>
    <t>09267</t>
  </si>
  <si>
    <t>SAINT LARY</t>
  </si>
  <si>
    <t>09268</t>
  </si>
  <si>
    <t>SAINT LIZIER</t>
  </si>
  <si>
    <t>09269</t>
  </si>
  <si>
    <t>SAINT MARTIN DE CARALP</t>
  </si>
  <si>
    <t>09270</t>
  </si>
  <si>
    <t>SAINT MARTIN D'OYDES</t>
  </si>
  <si>
    <t>09271</t>
  </si>
  <si>
    <t>09272</t>
  </si>
  <si>
    <t>SAINT PAUL DE JARRAT</t>
  </si>
  <si>
    <t>09273</t>
  </si>
  <si>
    <t>SAINT PIERRE DE RIVIERE</t>
  </si>
  <si>
    <t>09274</t>
  </si>
  <si>
    <t>SAINT QUENTIN LA TOUR</t>
  </si>
  <si>
    <t>09275</t>
  </si>
  <si>
    <t>SAINT QUIRC</t>
  </si>
  <si>
    <t>09276</t>
  </si>
  <si>
    <t>SAINT VICTOR ROUZAUD</t>
  </si>
  <si>
    <t>09277</t>
  </si>
  <si>
    <t>SAINT YBARS</t>
  </si>
  <si>
    <t>09279</t>
  </si>
  <si>
    <t>SALSEIN</t>
  </si>
  <si>
    <t>09280</t>
  </si>
  <si>
    <t>SAURAT</t>
  </si>
  <si>
    <t>09281</t>
  </si>
  <si>
    <t>SAUTEL</t>
  </si>
  <si>
    <t>09282</t>
  </si>
  <si>
    <t>SAVERDUN</t>
  </si>
  <si>
    <t>09283</t>
  </si>
  <si>
    <t>SAVIGNAC LES ORMEAUX</t>
  </si>
  <si>
    <t>09284</t>
  </si>
  <si>
    <t>SEGURA</t>
  </si>
  <si>
    <t>09285</t>
  </si>
  <si>
    <t>SEIX</t>
  </si>
  <si>
    <t>09286</t>
  </si>
  <si>
    <t>SEM</t>
  </si>
  <si>
    <t>09287</t>
  </si>
  <si>
    <t>SENCONAC</t>
  </si>
  <si>
    <t>09289</t>
  </si>
  <si>
    <t>LORP SENTARAILLE</t>
  </si>
  <si>
    <t>09290</t>
  </si>
  <si>
    <t>SENTEIN</t>
  </si>
  <si>
    <t>09291</t>
  </si>
  <si>
    <t>SENTENAC D'OUST</t>
  </si>
  <si>
    <t>09292</t>
  </si>
  <si>
    <t>SENTENAC DE SEROU</t>
  </si>
  <si>
    <t>09293</t>
  </si>
  <si>
    <t>SERRES SUR ARGET</t>
  </si>
  <si>
    <t>09294</t>
  </si>
  <si>
    <t>SIEURAS</t>
  </si>
  <si>
    <t>09295</t>
  </si>
  <si>
    <t>SIGUER</t>
  </si>
  <si>
    <t>09296</t>
  </si>
  <si>
    <t>SINSAT</t>
  </si>
  <si>
    <t>09297</t>
  </si>
  <si>
    <t>SOR</t>
  </si>
  <si>
    <t>09298</t>
  </si>
  <si>
    <t>SORGEAT</t>
  </si>
  <si>
    <t>09299</t>
  </si>
  <si>
    <t>SOUEIX ROGALLE</t>
  </si>
  <si>
    <t>09300</t>
  </si>
  <si>
    <t>SOULA</t>
  </si>
  <si>
    <t>09301</t>
  </si>
  <si>
    <t>SOULAN</t>
  </si>
  <si>
    <t>09302</t>
  </si>
  <si>
    <t>SUC ET SENTENAC</t>
  </si>
  <si>
    <t>09303</t>
  </si>
  <si>
    <t>SURBA</t>
  </si>
  <si>
    <t>09304</t>
  </si>
  <si>
    <t>SUZAN</t>
  </si>
  <si>
    <t>09305</t>
  </si>
  <si>
    <t>TABRE</t>
  </si>
  <si>
    <t>09306</t>
  </si>
  <si>
    <t>TARASCON SUR ARIEGE</t>
  </si>
  <si>
    <t>09307</t>
  </si>
  <si>
    <t>TAURIGNAN CASTET</t>
  </si>
  <si>
    <t>09308</t>
  </si>
  <si>
    <t>TAURIGNAN VIEUX</t>
  </si>
  <si>
    <t>09309</t>
  </si>
  <si>
    <t>TEILHET</t>
  </si>
  <si>
    <t>09310</t>
  </si>
  <si>
    <t>THOUARS SUR ARIZE</t>
  </si>
  <si>
    <t>09311</t>
  </si>
  <si>
    <t>TIGNAC</t>
  </si>
  <si>
    <t>09312</t>
  </si>
  <si>
    <t>TOUR DU CRIEU</t>
  </si>
  <si>
    <t>09313</t>
  </si>
  <si>
    <t>TOURTOUSE</t>
  </si>
  <si>
    <t>09314</t>
  </si>
  <si>
    <t>TOURTROL</t>
  </si>
  <si>
    <t>09315</t>
  </si>
  <si>
    <t>TREMOULET</t>
  </si>
  <si>
    <t>09316</t>
  </si>
  <si>
    <t>TROYE D'ARIEGE</t>
  </si>
  <si>
    <t>09317</t>
  </si>
  <si>
    <t>UCHENTEIN</t>
  </si>
  <si>
    <t>09318</t>
  </si>
  <si>
    <t>UNAC</t>
  </si>
  <si>
    <t>09319</t>
  </si>
  <si>
    <t>UNZENT</t>
  </si>
  <si>
    <t>09320</t>
  </si>
  <si>
    <t>URS</t>
  </si>
  <si>
    <t>09321</t>
  </si>
  <si>
    <t>USSAT</t>
  </si>
  <si>
    <t>09322</t>
  </si>
  <si>
    <t>USTOU</t>
  </si>
  <si>
    <t>09323</t>
  </si>
  <si>
    <t>VALS</t>
  </si>
  <si>
    <t>09324</t>
  </si>
  <si>
    <t>VARILHES</t>
  </si>
  <si>
    <t>09325</t>
  </si>
  <si>
    <t>VAYCHIS</t>
  </si>
  <si>
    <t>09326</t>
  </si>
  <si>
    <t>VEBRE</t>
  </si>
  <si>
    <t>09327</t>
  </si>
  <si>
    <t>VENTENAC</t>
  </si>
  <si>
    <t>09328</t>
  </si>
  <si>
    <t>VERDUN</t>
  </si>
  <si>
    <t>09329</t>
  </si>
  <si>
    <t>VERNAJOUL</t>
  </si>
  <si>
    <t>09330</t>
  </si>
  <si>
    <t>VERNAUX</t>
  </si>
  <si>
    <t>09331</t>
  </si>
  <si>
    <t>09332</t>
  </si>
  <si>
    <t>VERNIOLLE</t>
  </si>
  <si>
    <t>09334</t>
  </si>
  <si>
    <t>VICDESSOS</t>
  </si>
  <si>
    <t>09335</t>
  </si>
  <si>
    <t>09336</t>
  </si>
  <si>
    <t>VILLENEUVE D'OLMES</t>
  </si>
  <si>
    <t>09338</t>
  </si>
  <si>
    <t>VILLENEUVE DU LATOU</t>
  </si>
  <si>
    <t>09339</t>
  </si>
  <si>
    <t>VILLENEUVE DU PAREAGE</t>
  </si>
  <si>
    <t>09340</t>
  </si>
  <si>
    <t>VIRA</t>
  </si>
  <si>
    <t>09341</t>
  </si>
  <si>
    <t>VIVIES</t>
  </si>
  <si>
    <t>09342</t>
  </si>
  <si>
    <t>SAINTE SUZANNE</t>
  </si>
  <si>
    <t>10002</t>
  </si>
  <si>
    <t>AILLEVILLE</t>
  </si>
  <si>
    <t>10003</t>
  </si>
  <si>
    <t>AIX EN OTHE</t>
  </si>
  <si>
    <t>10004</t>
  </si>
  <si>
    <t>ALLIBAUDIERES</t>
  </si>
  <si>
    <t>10005</t>
  </si>
  <si>
    <t>AMANCE</t>
  </si>
  <si>
    <t>10006</t>
  </si>
  <si>
    <t>ARCIS SUR AUBE</t>
  </si>
  <si>
    <t>10007</t>
  </si>
  <si>
    <t>ARCONVILLE</t>
  </si>
  <si>
    <t>10008</t>
  </si>
  <si>
    <t>ARGANCON</t>
  </si>
  <si>
    <t>10009</t>
  </si>
  <si>
    <t>ARRELLES</t>
  </si>
  <si>
    <t>10010</t>
  </si>
  <si>
    <t>ARREMBECOURT</t>
  </si>
  <si>
    <t>10011</t>
  </si>
  <si>
    <t>ARRENTIERES</t>
  </si>
  <si>
    <t>10012</t>
  </si>
  <si>
    <t>ARSONVAL</t>
  </si>
  <si>
    <t>10013</t>
  </si>
  <si>
    <t>ASSENAY</t>
  </si>
  <si>
    <t>10014</t>
  </si>
  <si>
    <t>ASSENCIERES</t>
  </si>
  <si>
    <t>10015</t>
  </si>
  <si>
    <t>AUBETERRE</t>
  </si>
  <si>
    <t>10017</t>
  </si>
  <si>
    <t>AULNAY</t>
  </si>
  <si>
    <t>10018</t>
  </si>
  <si>
    <t>AUXON</t>
  </si>
  <si>
    <t>10019</t>
  </si>
  <si>
    <t>VAL D'AUZON</t>
  </si>
  <si>
    <t>10020</t>
  </si>
  <si>
    <t>AVANT LES MARCILLY</t>
  </si>
  <si>
    <t>10021</t>
  </si>
  <si>
    <t>AVANT LES RAMERUPT</t>
  </si>
  <si>
    <t>10022</t>
  </si>
  <si>
    <t>AVIREY LINGEY</t>
  </si>
  <si>
    <t>10023</t>
  </si>
  <si>
    <t>AVON LA PEZE</t>
  </si>
  <si>
    <t>10024</t>
  </si>
  <si>
    <t>AVREUIL</t>
  </si>
  <si>
    <t>10025</t>
  </si>
  <si>
    <t>BAGNEUX LA FOSSE</t>
  </si>
  <si>
    <t>10026</t>
  </si>
  <si>
    <t>BAILLY LE FRANC</t>
  </si>
  <si>
    <t>10027</t>
  </si>
  <si>
    <t>BALIGNICOURT</t>
  </si>
  <si>
    <t>10028</t>
  </si>
  <si>
    <t>BALNOT LA GRANGE</t>
  </si>
  <si>
    <t>10029</t>
  </si>
  <si>
    <t>BALNOT SUR LAIGNES</t>
  </si>
  <si>
    <t>10030</t>
  </si>
  <si>
    <t>BARBEREY SAINT SULPICE</t>
  </si>
  <si>
    <t>10031</t>
  </si>
  <si>
    <t>BARBUISE</t>
  </si>
  <si>
    <t>10032</t>
  </si>
  <si>
    <t>BAROVILLE</t>
  </si>
  <si>
    <t>10033</t>
  </si>
  <si>
    <t>BAR SUR AUBE</t>
  </si>
  <si>
    <t>10034</t>
  </si>
  <si>
    <t>BAR SUR SEINE</t>
  </si>
  <si>
    <t>10035</t>
  </si>
  <si>
    <t>BAYEL</t>
  </si>
  <si>
    <t>10037</t>
  </si>
  <si>
    <t>BERCENAY EN OTHE</t>
  </si>
  <si>
    <t>10038</t>
  </si>
  <si>
    <t>BERCENAY LE HAYER</t>
  </si>
  <si>
    <t>10039</t>
  </si>
  <si>
    <t>BERGERES</t>
  </si>
  <si>
    <t>10040</t>
  </si>
  <si>
    <t>BERNON</t>
  </si>
  <si>
    <t>10041</t>
  </si>
  <si>
    <t>BERTIGNOLLES</t>
  </si>
  <si>
    <t>10042</t>
  </si>
  <si>
    <t>BERULLE</t>
  </si>
  <si>
    <t>10043</t>
  </si>
  <si>
    <t>BESSY</t>
  </si>
  <si>
    <t>10044</t>
  </si>
  <si>
    <t>BETIGNICOURT</t>
  </si>
  <si>
    <t>10045</t>
  </si>
  <si>
    <t>BEUREY</t>
  </si>
  <si>
    <t>10046</t>
  </si>
  <si>
    <t>BLAINCOURT SUR AUBE</t>
  </si>
  <si>
    <t>10047</t>
  </si>
  <si>
    <t>BLIGNICOURT</t>
  </si>
  <si>
    <t>10048</t>
  </si>
  <si>
    <t>BLIGNY</t>
  </si>
  <si>
    <t>10049</t>
  </si>
  <si>
    <t>BORDES AUMONT</t>
  </si>
  <si>
    <t>10050</t>
  </si>
  <si>
    <t>BOSSANCOURT</t>
  </si>
  <si>
    <t>10051</t>
  </si>
  <si>
    <t>BOUILLY</t>
  </si>
  <si>
    <t>10052</t>
  </si>
  <si>
    <t>BOULAGES</t>
  </si>
  <si>
    <t>10053</t>
  </si>
  <si>
    <t>BOURANTON</t>
  </si>
  <si>
    <t>10054</t>
  </si>
  <si>
    <t>BOURDENAY</t>
  </si>
  <si>
    <t>10055</t>
  </si>
  <si>
    <t>BOURGUIGNONS</t>
  </si>
  <si>
    <t>10056</t>
  </si>
  <si>
    <t>BOUY LUXEMBOURG</t>
  </si>
  <si>
    <t>10057</t>
  </si>
  <si>
    <t>BOUY SUR ORVIN</t>
  </si>
  <si>
    <t>10058</t>
  </si>
  <si>
    <t>BRAGELOGNE BEAUVOIR</t>
  </si>
  <si>
    <t>10059</t>
  </si>
  <si>
    <t>10060</t>
  </si>
  <si>
    <t>BREVIANDES</t>
  </si>
  <si>
    <t>10061</t>
  </si>
  <si>
    <t>BREVONNES</t>
  </si>
  <si>
    <t>10062</t>
  </si>
  <si>
    <t>BRIEL SUR BARSE</t>
  </si>
  <si>
    <t>10063</t>
  </si>
  <si>
    <t>BRIENNE LA VIEILLE</t>
  </si>
  <si>
    <t>10064</t>
  </si>
  <si>
    <t>BRIENNE LE CHATEAU</t>
  </si>
  <si>
    <t>10065</t>
  </si>
  <si>
    <t>BRILLECOURT</t>
  </si>
  <si>
    <t>10066</t>
  </si>
  <si>
    <t>BUCEY EN OTHE</t>
  </si>
  <si>
    <t>10067</t>
  </si>
  <si>
    <t>BUCHERES</t>
  </si>
  <si>
    <t>10068</t>
  </si>
  <si>
    <t>BUXEUIL</t>
  </si>
  <si>
    <t>10069</t>
  </si>
  <si>
    <t>BUXIERES SUR ARCE</t>
  </si>
  <si>
    <t>10070</t>
  </si>
  <si>
    <t>CELLES SUR OURCE</t>
  </si>
  <si>
    <t>10071</t>
  </si>
  <si>
    <t>CHACENAY</t>
  </si>
  <si>
    <t>10072</t>
  </si>
  <si>
    <t>CHAISE</t>
  </si>
  <si>
    <t>10073</t>
  </si>
  <si>
    <t>CHALETTE SUR VOIRE</t>
  </si>
  <si>
    <t>10074</t>
  </si>
  <si>
    <t>CHAMOY</t>
  </si>
  <si>
    <t>10075</t>
  </si>
  <si>
    <t>CHAMPFLEURY</t>
  </si>
  <si>
    <t>10076</t>
  </si>
  <si>
    <t>CHAMPIGNOL LEZ MONDEVILLE</t>
  </si>
  <si>
    <t>10077</t>
  </si>
  <si>
    <t>CHAMPIGNY SUR AUBE</t>
  </si>
  <si>
    <t>10078</t>
  </si>
  <si>
    <t>CHAMP SUR BARSE</t>
  </si>
  <si>
    <t>10079</t>
  </si>
  <si>
    <t>CHANNES</t>
  </si>
  <si>
    <t>10080</t>
  </si>
  <si>
    <t>CHAOURCE</t>
  </si>
  <si>
    <t>10081</t>
  </si>
  <si>
    <t>CHAPELLE SAINT LUC</t>
  </si>
  <si>
    <t>10082</t>
  </si>
  <si>
    <t>CHAPELLE VALLON</t>
  </si>
  <si>
    <t>10083</t>
  </si>
  <si>
    <t>10084</t>
  </si>
  <si>
    <t>CHARMONT SOUS BARBUISE</t>
  </si>
  <si>
    <t>10085</t>
  </si>
  <si>
    <t>CHARMOY</t>
  </si>
  <si>
    <t>10086</t>
  </si>
  <si>
    <t>CHARNY LE BACHOT</t>
  </si>
  <si>
    <t>10087</t>
  </si>
  <si>
    <t>CHASEREY</t>
  </si>
  <si>
    <t>10089</t>
  </si>
  <si>
    <t>CHATRES</t>
  </si>
  <si>
    <t>10090</t>
  </si>
  <si>
    <t>CHAUCHIGNY</t>
  </si>
  <si>
    <t>10091</t>
  </si>
  <si>
    <t>CHAUDREY</t>
  </si>
  <si>
    <t>10092</t>
  </si>
  <si>
    <t>CHAUFFOUR LES BAILLY</t>
  </si>
  <si>
    <t>10093</t>
  </si>
  <si>
    <t>CHAUMESNIL</t>
  </si>
  <si>
    <t>10094</t>
  </si>
  <si>
    <t>CHAVANGES</t>
  </si>
  <si>
    <t>10095</t>
  </si>
  <si>
    <t>CHENE</t>
  </si>
  <si>
    <t>10096</t>
  </si>
  <si>
    <t>CHENNEGY</t>
  </si>
  <si>
    <t>10097</t>
  </si>
  <si>
    <t>CHERVEY</t>
  </si>
  <si>
    <t>10098</t>
  </si>
  <si>
    <t>CHESLEY</t>
  </si>
  <si>
    <t>10099</t>
  </si>
  <si>
    <t>CHESSY LES PRES</t>
  </si>
  <si>
    <t>10100</t>
  </si>
  <si>
    <t>CLEREY</t>
  </si>
  <si>
    <t>10101</t>
  </si>
  <si>
    <t>COCLOIS</t>
  </si>
  <si>
    <t>10102</t>
  </si>
  <si>
    <t>COLOMBE LA FOSSE</t>
  </si>
  <si>
    <t>10103</t>
  </si>
  <si>
    <t>COLOMBE LE SEC</t>
  </si>
  <si>
    <t>10104</t>
  </si>
  <si>
    <t>CORMOST</t>
  </si>
  <si>
    <t>10105</t>
  </si>
  <si>
    <t>COURCELLES SUR VOIRE</t>
  </si>
  <si>
    <t>10106</t>
  </si>
  <si>
    <t>COURCEROY</t>
  </si>
  <si>
    <t>10107</t>
  </si>
  <si>
    <t>COURSAN EN OTHE</t>
  </si>
  <si>
    <t>10108</t>
  </si>
  <si>
    <t>COURTAOULT</t>
  </si>
  <si>
    <t>10109</t>
  </si>
  <si>
    <t>COURTENOT</t>
  </si>
  <si>
    <t>10110</t>
  </si>
  <si>
    <t>COURTERANGES</t>
  </si>
  <si>
    <t>10111</t>
  </si>
  <si>
    <t>COURTERON</t>
  </si>
  <si>
    <t>10112</t>
  </si>
  <si>
    <t>COUSSEGREY</t>
  </si>
  <si>
    <t>10113</t>
  </si>
  <si>
    <t>COUVIGNON</t>
  </si>
  <si>
    <t>10114</t>
  </si>
  <si>
    <t>CRANCEY</t>
  </si>
  <si>
    <t>10115</t>
  </si>
  <si>
    <t>CRENEY PRES TROYES</t>
  </si>
  <si>
    <t>10116</t>
  </si>
  <si>
    <t>CRESANTIGNES</t>
  </si>
  <si>
    <t>10117</t>
  </si>
  <si>
    <t>CRESPY LE NEUF</t>
  </si>
  <si>
    <t>10118</t>
  </si>
  <si>
    <t>CROUTES</t>
  </si>
  <si>
    <t>10119</t>
  </si>
  <si>
    <t>CUNFIN</t>
  </si>
  <si>
    <t>10120</t>
  </si>
  <si>
    <t>CUSSANGY</t>
  </si>
  <si>
    <t>10121</t>
  </si>
  <si>
    <t>DAMPIERRE</t>
  </si>
  <si>
    <t>10122</t>
  </si>
  <si>
    <t>DAVREY</t>
  </si>
  <si>
    <t>10123</t>
  </si>
  <si>
    <t>DIENVILLE</t>
  </si>
  <si>
    <t>10124</t>
  </si>
  <si>
    <t>DIERREY SAINT JULIEN</t>
  </si>
  <si>
    <t>10125</t>
  </si>
  <si>
    <t>DIERREY SAINT PIERRE</t>
  </si>
  <si>
    <t>10126</t>
  </si>
  <si>
    <t>DOLANCOURT</t>
  </si>
  <si>
    <t>10127</t>
  </si>
  <si>
    <t>DOMMARTIN LE COQ</t>
  </si>
  <si>
    <t>10128</t>
  </si>
  <si>
    <t>DONNEMENT</t>
  </si>
  <si>
    <t>10129</t>
  </si>
  <si>
    <t>DOSCHES</t>
  </si>
  <si>
    <t>10130</t>
  </si>
  <si>
    <t>DOSNON</t>
  </si>
  <si>
    <t>10131</t>
  </si>
  <si>
    <t>DROUPT SAINT BASLE</t>
  </si>
  <si>
    <t>10132</t>
  </si>
  <si>
    <t>DROUPT SAINTE MARIE</t>
  </si>
  <si>
    <t>10133</t>
  </si>
  <si>
    <t>EAUX PUISEAUX</t>
  </si>
  <si>
    <t>10134</t>
  </si>
  <si>
    <t>ECHEMINES</t>
  </si>
  <si>
    <t>10135</t>
  </si>
  <si>
    <t>ECLANCE</t>
  </si>
  <si>
    <t>10136</t>
  </si>
  <si>
    <t>EGUILLY SOUS BOIS</t>
  </si>
  <si>
    <t>10137</t>
  </si>
  <si>
    <t>ENGENTE</t>
  </si>
  <si>
    <t>10138</t>
  </si>
  <si>
    <t>EPAGNE</t>
  </si>
  <si>
    <t>10139</t>
  </si>
  <si>
    <t>EPOTHEMONT</t>
  </si>
  <si>
    <t>10140</t>
  </si>
  <si>
    <t>ERVY LE CHATEL</t>
  </si>
  <si>
    <t>10141</t>
  </si>
  <si>
    <t>ESSOYES</t>
  </si>
  <si>
    <t>10142</t>
  </si>
  <si>
    <t>ESTISSAC</t>
  </si>
  <si>
    <t>10143</t>
  </si>
  <si>
    <t>ETOURVY</t>
  </si>
  <si>
    <t>10144</t>
  </si>
  <si>
    <t>ETRELLES SUR AUBE</t>
  </si>
  <si>
    <t>10145</t>
  </si>
  <si>
    <t>FAUX VILLECERF</t>
  </si>
  <si>
    <t>10146</t>
  </si>
  <si>
    <t>FAY LES MARCILLY</t>
  </si>
  <si>
    <t>10147</t>
  </si>
  <si>
    <t>FAYS LA CHAPELLE</t>
  </si>
  <si>
    <t>10148</t>
  </si>
  <si>
    <t>FERREUX QUINCEY</t>
  </si>
  <si>
    <t>10149</t>
  </si>
  <si>
    <t>FEUGES</t>
  </si>
  <si>
    <t>10150</t>
  </si>
  <si>
    <t>FONTAINE</t>
  </si>
  <si>
    <t>10151</t>
  </si>
  <si>
    <t>FONTAINE LES GRES</t>
  </si>
  <si>
    <t>10153</t>
  </si>
  <si>
    <t>FONTAINE MACON</t>
  </si>
  <si>
    <t>10154</t>
  </si>
  <si>
    <t>FONTENAY DE BOSSERY</t>
  </si>
  <si>
    <t>10155</t>
  </si>
  <si>
    <t>FONTETTE</t>
  </si>
  <si>
    <t>10156</t>
  </si>
  <si>
    <t>FONTVANNES</t>
  </si>
  <si>
    <t>10157</t>
  </si>
  <si>
    <t>FOSSE CORDUAN</t>
  </si>
  <si>
    <t>10158</t>
  </si>
  <si>
    <t>FOUCHERES</t>
  </si>
  <si>
    <t>10159</t>
  </si>
  <si>
    <t>FRALIGNES</t>
  </si>
  <si>
    <t>10160</t>
  </si>
  <si>
    <t>FRAVAUX</t>
  </si>
  <si>
    <t>10161</t>
  </si>
  <si>
    <t>FRESNAY</t>
  </si>
  <si>
    <t>10162</t>
  </si>
  <si>
    <t>FRESNOY LE CHATEAU</t>
  </si>
  <si>
    <t>10163</t>
  </si>
  <si>
    <t>FULIGNY</t>
  </si>
  <si>
    <t>10164</t>
  </si>
  <si>
    <t>GELANNES</t>
  </si>
  <si>
    <t>10165</t>
  </si>
  <si>
    <t>GERAUDOT</t>
  </si>
  <si>
    <t>10166</t>
  </si>
  <si>
    <t>GRANDES CHAPELLES</t>
  </si>
  <si>
    <t>10167</t>
  </si>
  <si>
    <t>10168</t>
  </si>
  <si>
    <t>GRANGES</t>
  </si>
  <si>
    <t>10169</t>
  </si>
  <si>
    <t>GUMERY</t>
  </si>
  <si>
    <t>10170</t>
  </si>
  <si>
    <t>GYE SUR SEINE</t>
  </si>
  <si>
    <t>10171</t>
  </si>
  <si>
    <t>HAMPIGNY</t>
  </si>
  <si>
    <t>10172</t>
  </si>
  <si>
    <t>HERBISSE</t>
  </si>
  <si>
    <t>10173</t>
  </si>
  <si>
    <t>ISLE AUMONT</t>
  </si>
  <si>
    <t>10174</t>
  </si>
  <si>
    <t>ISLE AUBIGNY</t>
  </si>
  <si>
    <t>10175</t>
  </si>
  <si>
    <t>JASSEINES</t>
  </si>
  <si>
    <t>10176</t>
  </si>
  <si>
    <t>JAUCOURT</t>
  </si>
  <si>
    <t>10177</t>
  </si>
  <si>
    <t>JAVERNANT</t>
  </si>
  <si>
    <t>10178</t>
  </si>
  <si>
    <t>JESSAINS</t>
  </si>
  <si>
    <t>10179</t>
  </si>
  <si>
    <t>JEUGNY</t>
  </si>
  <si>
    <t>10180</t>
  </si>
  <si>
    <t>JONCREUIL</t>
  </si>
  <si>
    <t>10181</t>
  </si>
  <si>
    <t>JULLY SUR SARCE</t>
  </si>
  <si>
    <t>10182</t>
  </si>
  <si>
    <t>JUVANCOURT</t>
  </si>
  <si>
    <t>10183</t>
  </si>
  <si>
    <t>JUVANZE</t>
  </si>
  <si>
    <t>10184</t>
  </si>
  <si>
    <t>JUZANVIGNY</t>
  </si>
  <si>
    <t>10185</t>
  </si>
  <si>
    <t>LAGESSE</t>
  </si>
  <si>
    <t>10186</t>
  </si>
  <si>
    <t>LAINES AUX BOIS</t>
  </si>
  <si>
    <t>10187</t>
  </si>
  <si>
    <t>LANDREVILLE</t>
  </si>
  <si>
    <t>10188</t>
  </si>
  <si>
    <t>LANTAGES</t>
  </si>
  <si>
    <t>10189</t>
  </si>
  <si>
    <t>LASSICOURT</t>
  </si>
  <si>
    <t>10190</t>
  </si>
  <si>
    <t>LAUBRESSEL</t>
  </si>
  <si>
    <t>10191</t>
  </si>
  <si>
    <t>LAVAU</t>
  </si>
  <si>
    <t>10192</t>
  </si>
  <si>
    <t>LENTILLES</t>
  </si>
  <si>
    <t>10193</t>
  </si>
  <si>
    <t>LESMONT</t>
  </si>
  <si>
    <t>10194</t>
  </si>
  <si>
    <t>LEVIGNY</t>
  </si>
  <si>
    <t>10195</t>
  </si>
  <si>
    <t>LHUITRE</t>
  </si>
  <si>
    <t>10196</t>
  </si>
  <si>
    <t>LIGNIERES</t>
  </si>
  <si>
    <t>10197</t>
  </si>
  <si>
    <t>LIGNOL LE CHATEAU</t>
  </si>
  <si>
    <t>10198</t>
  </si>
  <si>
    <t>LIREY</t>
  </si>
  <si>
    <t>10199</t>
  </si>
  <si>
    <t>LOCHES SUR OURCE</t>
  </si>
  <si>
    <t>10200</t>
  </si>
  <si>
    <t>LOGE AUX CHEVRES</t>
  </si>
  <si>
    <t>10201</t>
  </si>
  <si>
    <t>LOGE POMBLIN</t>
  </si>
  <si>
    <t>10202</t>
  </si>
  <si>
    <t>LOGES MARGUERON</t>
  </si>
  <si>
    <t>10203</t>
  </si>
  <si>
    <t>LONGCHAMP SUR AUJON</t>
  </si>
  <si>
    <t>10204</t>
  </si>
  <si>
    <t>LONGEVILLE SUR MOGNE</t>
  </si>
  <si>
    <t>10205</t>
  </si>
  <si>
    <t>LONGPRE LE SEC</t>
  </si>
  <si>
    <t>10206</t>
  </si>
  <si>
    <t>LONGSOLS</t>
  </si>
  <si>
    <t>10207</t>
  </si>
  <si>
    <t>LONGUEVILLE SUR AUBE</t>
  </si>
  <si>
    <t>10208</t>
  </si>
  <si>
    <t>LOUPTIERE THENARD</t>
  </si>
  <si>
    <t>10209</t>
  </si>
  <si>
    <t>LUSIGNY SUR BARSE</t>
  </si>
  <si>
    <t>10210</t>
  </si>
  <si>
    <t>LUYERES</t>
  </si>
  <si>
    <t>10211</t>
  </si>
  <si>
    <t>MACEY</t>
  </si>
  <si>
    <t>10212</t>
  </si>
  <si>
    <t>MACHY</t>
  </si>
  <si>
    <t>10213</t>
  </si>
  <si>
    <t>MAGNANT</t>
  </si>
  <si>
    <t>10214</t>
  </si>
  <si>
    <t>MAGNICOURT</t>
  </si>
  <si>
    <t>10215</t>
  </si>
  <si>
    <t>MAGNY FOUCHARD</t>
  </si>
  <si>
    <t>10216</t>
  </si>
  <si>
    <t>MAILLY LE CAMP</t>
  </si>
  <si>
    <t>10217</t>
  </si>
  <si>
    <t>MAISON DES CHAMPS</t>
  </si>
  <si>
    <t>10218</t>
  </si>
  <si>
    <t>MAISONS LES CHAOURCE</t>
  </si>
  <si>
    <t>10219</t>
  </si>
  <si>
    <t>MAISONS LES SOULAINES</t>
  </si>
  <si>
    <t>10220</t>
  </si>
  <si>
    <t>MAIZIERES LA GRANDE PAROISSE</t>
  </si>
  <si>
    <t>10221</t>
  </si>
  <si>
    <t>MAIZIERES LES BRIENNE</t>
  </si>
  <si>
    <t>10222</t>
  </si>
  <si>
    <t>MARAYE EN OTHE</t>
  </si>
  <si>
    <t>10223</t>
  </si>
  <si>
    <t>MARCILLY LE HAYER</t>
  </si>
  <si>
    <t>10224</t>
  </si>
  <si>
    <t>MARIGNY LE CHATEL</t>
  </si>
  <si>
    <t>10225</t>
  </si>
  <si>
    <t>MARNAY SUR SEINE</t>
  </si>
  <si>
    <t>10226</t>
  </si>
  <si>
    <t>MAROLLES LES BAILLY</t>
  </si>
  <si>
    <t>10227</t>
  </si>
  <si>
    <t>MAROLLES SOUS LIGNIERES</t>
  </si>
  <si>
    <t>10228</t>
  </si>
  <si>
    <t>MATHAUX</t>
  </si>
  <si>
    <t>10229</t>
  </si>
  <si>
    <t>MAUPAS</t>
  </si>
  <si>
    <t>10230</t>
  </si>
  <si>
    <t>MERGEY</t>
  </si>
  <si>
    <t>10231</t>
  </si>
  <si>
    <t>MERIOT</t>
  </si>
  <si>
    <t>10232</t>
  </si>
  <si>
    <t>MERREY SUR ARCE</t>
  </si>
  <si>
    <t>10233</t>
  </si>
  <si>
    <t>MERY SUR SEINE</t>
  </si>
  <si>
    <t>10234</t>
  </si>
  <si>
    <t>MESGRIGNY</t>
  </si>
  <si>
    <t>10235</t>
  </si>
  <si>
    <t>MESNIL LA COMTESSE</t>
  </si>
  <si>
    <t>10236</t>
  </si>
  <si>
    <t>MESNIL LETTRE</t>
  </si>
  <si>
    <t>10237</t>
  </si>
  <si>
    <t>MESNIL SAINT LOUP</t>
  </si>
  <si>
    <t>10238</t>
  </si>
  <si>
    <t>MESNIL SAINT PERE</t>
  </si>
  <si>
    <t>10239</t>
  </si>
  <si>
    <t>MESNIL SELLIERES</t>
  </si>
  <si>
    <t>10240</t>
  </si>
  <si>
    <t>MESSON</t>
  </si>
  <si>
    <t>10241</t>
  </si>
  <si>
    <t>METZ ROBERT</t>
  </si>
  <si>
    <t>10242</t>
  </si>
  <si>
    <t>MEURVILLE</t>
  </si>
  <si>
    <t>10243</t>
  </si>
  <si>
    <t>MOLINS SUR AUBE</t>
  </si>
  <si>
    <t>10245</t>
  </si>
  <si>
    <t>MONTAULIN</t>
  </si>
  <si>
    <t>10246</t>
  </si>
  <si>
    <t>MONTCEAUX LES VAUDES</t>
  </si>
  <si>
    <t>10247</t>
  </si>
  <si>
    <t>MONTFEY</t>
  </si>
  <si>
    <t>10248</t>
  </si>
  <si>
    <t>MONTGUEUX</t>
  </si>
  <si>
    <t>10249</t>
  </si>
  <si>
    <t>MONTIERAMEY</t>
  </si>
  <si>
    <t>10250</t>
  </si>
  <si>
    <t>MONTIER EN L'ISLE</t>
  </si>
  <si>
    <t>10251</t>
  </si>
  <si>
    <t>MONTIGNY LES MONTS</t>
  </si>
  <si>
    <t>10252</t>
  </si>
  <si>
    <t>MONTMARTIN LE HAUT</t>
  </si>
  <si>
    <t>10253</t>
  </si>
  <si>
    <t>MONTMORENCY BEAUFORT</t>
  </si>
  <si>
    <t>10254</t>
  </si>
  <si>
    <t>MONTPOTHIER</t>
  </si>
  <si>
    <t>10255</t>
  </si>
  <si>
    <t>MONTREUIL SUR BARSE</t>
  </si>
  <si>
    <t>10256</t>
  </si>
  <si>
    <t>MONTSUZAIN</t>
  </si>
  <si>
    <t>10257</t>
  </si>
  <si>
    <t>MOREMBERT</t>
  </si>
  <si>
    <t>10258</t>
  </si>
  <si>
    <t>MORVILLIERS</t>
  </si>
  <si>
    <t>10259</t>
  </si>
  <si>
    <t>MOTTE TILLY</t>
  </si>
  <si>
    <t>10260</t>
  </si>
  <si>
    <t>MOUSSEY</t>
  </si>
  <si>
    <t>10261</t>
  </si>
  <si>
    <t>MUSSY SUR SEINE</t>
  </si>
  <si>
    <t>10262</t>
  </si>
  <si>
    <t>NEUVILLE SUR SEINE</t>
  </si>
  <si>
    <t>10263</t>
  </si>
  <si>
    <t>NEUVILLE SUR VANNE</t>
  </si>
  <si>
    <t>10264</t>
  </si>
  <si>
    <t>NOE LES MALLETS</t>
  </si>
  <si>
    <t>10265</t>
  </si>
  <si>
    <t>NOES PRES TROYES</t>
  </si>
  <si>
    <t>10266</t>
  </si>
  <si>
    <t>NOGENT EN OTHE</t>
  </si>
  <si>
    <t>10267</t>
  </si>
  <si>
    <t>NOGENT SUR AUBE</t>
  </si>
  <si>
    <t>10268</t>
  </si>
  <si>
    <t>NOGENT SUR SEINE</t>
  </si>
  <si>
    <t>10269</t>
  </si>
  <si>
    <t>NOZAY</t>
  </si>
  <si>
    <t>10270</t>
  </si>
  <si>
    <t>ONJON</t>
  </si>
  <si>
    <t>10271</t>
  </si>
  <si>
    <t>ORIGNY LE SEC</t>
  </si>
  <si>
    <t>10272</t>
  </si>
  <si>
    <t>ORMES</t>
  </si>
  <si>
    <t>10273</t>
  </si>
  <si>
    <t>ORTILLON</t>
  </si>
  <si>
    <t>10274</t>
  </si>
  <si>
    <t>ORVILLIERS SAINT JULIEN</t>
  </si>
  <si>
    <t>10275</t>
  </si>
  <si>
    <t>OSSEY LES TROIS MAISONS</t>
  </si>
  <si>
    <t>10276</t>
  </si>
  <si>
    <t>PAISY COSDON</t>
  </si>
  <si>
    <t>10277</t>
  </si>
  <si>
    <t>PALIS</t>
  </si>
  <si>
    <t>10278</t>
  </si>
  <si>
    <t>PARGUES</t>
  </si>
  <si>
    <t>10279</t>
  </si>
  <si>
    <t>PARS LES CHAVANGES</t>
  </si>
  <si>
    <t>10280</t>
  </si>
  <si>
    <t>PARS LES ROMILLY</t>
  </si>
  <si>
    <t>10281</t>
  </si>
  <si>
    <t>PAVILLON SAINTE JULIE</t>
  </si>
  <si>
    <t>10282</t>
  </si>
  <si>
    <t>PAYNS</t>
  </si>
  <si>
    <t>10283</t>
  </si>
  <si>
    <t>PEL ET DER</t>
  </si>
  <si>
    <t>10284</t>
  </si>
  <si>
    <t>PERIGNY LA ROSE</t>
  </si>
  <si>
    <t>10285</t>
  </si>
  <si>
    <t>PERTHES LES BRIENNE</t>
  </si>
  <si>
    <t>10286</t>
  </si>
  <si>
    <t>PETIT MESNIL</t>
  </si>
  <si>
    <t>10287</t>
  </si>
  <si>
    <t>PINEY</t>
  </si>
  <si>
    <t>10288</t>
  </si>
  <si>
    <t>PLAINES SAINT LANGE</t>
  </si>
  <si>
    <t>10289</t>
  </si>
  <si>
    <t>PLANCY L'ABBAYE</t>
  </si>
  <si>
    <t>10290</t>
  </si>
  <si>
    <t>PLANTY</t>
  </si>
  <si>
    <t>10291</t>
  </si>
  <si>
    <t>PLESSIS BARBUISE</t>
  </si>
  <si>
    <t>10293</t>
  </si>
  <si>
    <t>POIVRES</t>
  </si>
  <si>
    <t>10294</t>
  </si>
  <si>
    <t>10295</t>
  </si>
  <si>
    <t>POLISOT</t>
  </si>
  <si>
    <t>10296</t>
  </si>
  <si>
    <t>POLISY</t>
  </si>
  <si>
    <t>10297</t>
  </si>
  <si>
    <t>PONT SAINTE MARIE</t>
  </si>
  <si>
    <t>10298</t>
  </si>
  <si>
    <t>PONT SUR SEINE</t>
  </si>
  <si>
    <t>10299</t>
  </si>
  <si>
    <t>POUAN LES VALLEES</t>
  </si>
  <si>
    <t>10300</t>
  </si>
  <si>
    <t>POUGY</t>
  </si>
  <si>
    <t>10301</t>
  </si>
  <si>
    <t>POUY SUR VANNES</t>
  </si>
  <si>
    <t>10302</t>
  </si>
  <si>
    <t>PRASLIN</t>
  </si>
  <si>
    <t>10303</t>
  </si>
  <si>
    <t>PRECY NOTRE DAME</t>
  </si>
  <si>
    <t>10304</t>
  </si>
  <si>
    <t>PRECY SAINT MARTIN</t>
  </si>
  <si>
    <t>10305</t>
  </si>
  <si>
    <t>PREMIERFAIT</t>
  </si>
  <si>
    <t>10306</t>
  </si>
  <si>
    <t>PROVERVILLE</t>
  </si>
  <si>
    <t>10307</t>
  </si>
  <si>
    <t>PRUGNY</t>
  </si>
  <si>
    <t>10308</t>
  </si>
  <si>
    <t>PRUNAY BELLEVILLE</t>
  </si>
  <si>
    <t>10309</t>
  </si>
  <si>
    <t>PRUSY</t>
  </si>
  <si>
    <t>10310</t>
  </si>
  <si>
    <t>PUITS ET NUISEMENT</t>
  </si>
  <si>
    <t>10312</t>
  </si>
  <si>
    <t>RACINES</t>
  </si>
  <si>
    <t>10313</t>
  </si>
  <si>
    <t>RADONVILLIERS</t>
  </si>
  <si>
    <t>10314</t>
  </si>
  <si>
    <t>RAMERUPT</t>
  </si>
  <si>
    <t>10315</t>
  </si>
  <si>
    <t>RANCES</t>
  </si>
  <si>
    <t>10316</t>
  </si>
  <si>
    <t>RHEGES</t>
  </si>
  <si>
    <t>10317</t>
  </si>
  <si>
    <t>RICEYS</t>
  </si>
  <si>
    <t>10318</t>
  </si>
  <si>
    <t>RIGNY LA NONNEUSE</t>
  </si>
  <si>
    <t>10319</t>
  </si>
  <si>
    <t>RIGNY LE FERRON</t>
  </si>
  <si>
    <t>10320</t>
  </si>
  <si>
    <t>RILLY SAINTE SYRE</t>
  </si>
  <si>
    <t>10321</t>
  </si>
  <si>
    <t>RIVIERE DE CORPS</t>
  </si>
  <si>
    <t>10323</t>
  </si>
  <si>
    <t>ROMILLY SUR SEINE</t>
  </si>
  <si>
    <t>10324</t>
  </si>
  <si>
    <t>RONCENAY</t>
  </si>
  <si>
    <t>10325</t>
  </si>
  <si>
    <t>ROSIERES PRES TROYES</t>
  </si>
  <si>
    <t>10326</t>
  </si>
  <si>
    <t>ROSNAY L'HOPITAL</t>
  </si>
  <si>
    <t>10327</t>
  </si>
  <si>
    <t>ROTHIERE</t>
  </si>
  <si>
    <t>10328</t>
  </si>
  <si>
    <t>ROUILLY SACEY</t>
  </si>
  <si>
    <t>10329</t>
  </si>
  <si>
    <t>ROUILLY SAINT LOUP</t>
  </si>
  <si>
    <t>10330</t>
  </si>
  <si>
    <t>ROUVRES LES VIGNES</t>
  </si>
  <si>
    <t>10331</t>
  </si>
  <si>
    <t>RUMILLY LES VAUDES</t>
  </si>
  <si>
    <t>10332</t>
  </si>
  <si>
    <t>RUVIGNY</t>
  </si>
  <si>
    <t>10333</t>
  </si>
  <si>
    <t>SAINT ANDRE LES VERGERS</t>
  </si>
  <si>
    <t>10334</t>
  </si>
  <si>
    <t>10335</t>
  </si>
  <si>
    <t>SAINT BENOIST SUR VANNE</t>
  </si>
  <si>
    <t>10336</t>
  </si>
  <si>
    <t>SAINT BENOIT SUR SEINE</t>
  </si>
  <si>
    <t>10337</t>
  </si>
  <si>
    <t>SAINT CHRISTOPHE DODINICOURT</t>
  </si>
  <si>
    <t>10338</t>
  </si>
  <si>
    <t>SAINT ETIENNE SOUS BARBUISE</t>
  </si>
  <si>
    <t>10339</t>
  </si>
  <si>
    <t>SAINT FLAVY</t>
  </si>
  <si>
    <t>10340</t>
  </si>
  <si>
    <t>10341</t>
  </si>
  <si>
    <t>SAINT HILAIRE SOUS ROMILLY</t>
  </si>
  <si>
    <t>10342</t>
  </si>
  <si>
    <t>SAINT JEAN DE BONNEVAL</t>
  </si>
  <si>
    <t>10343</t>
  </si>
  <si>
    <t>SAINT JULIEN LES VILLAS</t>
  </si>
  <si>
    <t>10344</t>
  </si>
  <si>
    <t>SAINT LEGER PRES TROYES</t>
  </si>
  <si>
    <t>10345</t>
  </si>
  <si>
    <t>SAINT LEGER SOUS BRIENNE</t>
  </si>
  <si>
    <t>10346</t>
  </si>
  <si>
    <t>SAINT LEGER SOUS MARGERIE</t>
  </si>
  <si>
    <t>10347</t>
  </si>
  <si>
    <t>SAINT LOUP DE BUFFIGNY</t>
  </si>
  <si>
    <t>10348</t>
  </si>
  <si>
    <t>SAINT LUPIEN</t>
  </si>
  <si>
    <t>10349</t>
  </si>
  <si>
    <t>SAINT LYE</t>
  </si>
  <si>
    <t>10350</t>
  </si>
  <si>
    <t>SAINT MARDS EN OTHE</t>
  </si>
  <si>
    <t>10351</t>
  </si>
  <si>
    <t>SAINT MARTIN DE BOSSENAY</t>
  </si>
  <si>
    <t>10352</t>
  </si>
  <si>
    <t>SAINTE MAURE</t>
  </si>
  <si>
    <t>10353</t>
  </si>
  <si>
    <t>SAINT MESMIN</t>
  </si>
  <si>
    <t>10354</t>
  </si>
  <si>
    <t>SAINT NABORD SUR AUBE</t>
  </si>
  <si>
    <t>10355</t>
  </si>
  <si>
    <t>SAINT NICOLAS LA CHAPELLE</t>
  </si>
  <si>
    <t>10356</t>
  </si>
  <si>
    <t>SAINT OULPH</t>
  </si>
  <si>
    <t>10357</t>
  </si>
  <si>
    <t>SAINT PARRES AUX TERTRES</t>
  </si>
  <si>
    <t>10358</t>
  </si>
  <si>
    <t>SAINT PARRES LES VAUDES</t>
  </si>
  <si>
    <t>10359</t>
  </si>
  <si>
    <t>SAINT PHAL</t>
  </si>
  <si>
    <t>10360</t>
  </si>
  <si>
    <t>SAINT POUANGE</t>
  </si>
  <si>
    <t>10361</t>
  </si>
  <si>
    <t>SAINT REMY SOUS BARBUISE</t>
  </si>
  <si>
    <t>10362</t>
  </si>
  <si>
    <t>SAINTE SAVINE</t>
  </si>
  <si>
    <t>10363</t>
  </si>
  <si>
    <t>SAINT THIBAULT</t>
  </si>
  <si>
    <t>10364</t>
  </si>
  <si>
    <t>SAINT USAGE</t>
  </si>
  <si>
    <t>10365</t>
  </si>
  <si>
    <t>SALON</t>
  </si>
  <si>
    <t>10366</t>
  </si>
  <si>
    <t>SAULCY</t>
  </si>
  <si>
    <t>10367</t>
  </si>
  <si>
    <t>SAULSOTTE</t>
  </si>
  <si>
    <t>10368</t>
  </si>
  <si>
    <t>SAVIERES</t>
  </si>
  <si>
    <t>10369</t>
  </si>
  <si>
    <t>SEMOINE</t>
  </si>
  <si>
    <t>10370</t>
  </si>
  <si>
    <t>SOLIGNY LES ETANGS</t>
  </si>
  <si>
    <t>10371</t>
  </si>
  <si>
    <t>SOMMEVAL</t>
  </si>
  <si>
    <t>10372</t>
  </si>
  <si>
    <t>SOULAINES DHUYS</t>
  </si>
  <si>
    <t>10373</t>
  </si>
  <si>
    <t>SOULIGNY</t>
  </si>
  <si>
    <t>10374</t>
  </si>
  <si>
    <t>SPOY</t>
  </si>
  <si>
    <t>10375</t>
  </si>
  <si>
    <t>THENNELIERES</t>
  </si>
  <si>
    <t>10376</t>
  </si>
  <si>
    <t>THIEFFRAIN</t>
  </si>
  <si>
    <t>10377</t>
  </si>
  <si>
    <t>10378</t>
  </si>
  <si>
    <t>THORS</t>
  </si>
  <si>
    <t>10379</t>
  </si>
  <si>
    <t>TORCY LE GRAND</t>
  </si>
  <si>
    <t>10380</t>
  </si>
  <si>
    <t>TORCY LE PETIT</t>
  </si>
  <si>
    <t>10381</t>
  </si>
  <si>
    <t>TORVILLIERS</t>
  </si>
  <si>
    <t>10382</t>
  </si>
  <si>
    <t>TRAINEL</t>
  </si>
  <si>
    <t>10383</t>
  </si>
  <si>
    <t>TRANCAULT</t>
  </si>
  <si>
    <t>10384</t>
  </si>
  <si>
    <t>TRANNES</t>
  </si>
  <si>
    <t>10386</t>
  </si>
  <si>
    <t>TROUANS</t>
  </si>
  <si>
    <t>10387</t>
  </si>
  <si>
    <t>TROYES</t>
  </si>
  <si>
    <t>10388</t>
  </si>
  <si>
    <t>TURGY</t>
  </si>
  <si>
    <t>10389</t>
  </si>
  <si>
    <t>UNIENVILLE</t>
  </si>
  <si>
    <t>10390</t>
  </si>
  <si>
    <t>URVILLE</t>
  </si>
  <si>
    <t>10391</t>
  </si>
  <si>
    <t>VAILLY</t>
  </si>
  <si>
    <t>10392</t>
  </si>
  <si>
    <t>VALLANT SAINT GEORGES</t>
  </si>
  <si>
    <t>10393</t>
  </si>
  <si>
    <t>VALLENTIGNY</t>
  </si>
  <si>
    <t>10394</t>
  </si>
  <si>
    <t>VALLIERES</t>
  </si>
  <si>
    <t>10395</t>
  </si>
  <si>
    <t>VANLAY</t>
  </si>
  <si>
    <t>10396</t>
  </si>
  <si>
    <t>VAUCHASSIS</t>
  </si>
  <si>
    <t>10397</t>
  </si>
  <si>
    <t>VAUCHONVILLIERS</t>
  </si>
  <si>
    <t>10398</t>
  </si>
  <si>
    <t>VAUCOGNE</t>
  </si>
  <si>
    <t>10399</t>
  </si>
  <si>
    <t>VAUDES</t>
  </si>
  <si>
    <t>10400</t>
  </si>
  <si>
    <t>VAUPOISSON</t>
  </si>
  <si>
    <t>10401</t>
  </si>
  <si>
    <t>VENDEUVRE SUR BARSE</t>
  </si>
  <si>
    <t>10402</t>
  </si>
  <si>
    <t>VENDUE MIGNOT</t>
  </si>
  <si>
    <t>10403</t>
  </si>
  <si>
    <t>VERNONVILLIERS</t>
  </si>
  <si>
    <t>10404</t>
  </si>
  <si>
    <t>VERPILLIERES SUR OURCE</t>
  </si>
  <si>
    <t>10405</t>
  </si>
  <si>
    <t>VERRICOURT</t>
  </si>
  <si>
    <t>10406</t>
  </si>
  <si>
    <t>10408</t>
  </si>
  <si>
    <t>VIAPRES LE PETIT</t>
  </si>
  <si>
    <t>10409</t>
  </si>
  <si>
    <t>VILLACERF</t>
  </si>
  <si>
    <t>10410</t>
  </si>
  <si>
    <t>VILLADIN</t>
  </si>
  <si>
    <t>10411</t>
  </si>
  <si>
    <t>VILLE AUX BOIS</t>
  </si>
  <si>
    <t>10412</t>
  </si>
  <si>
    <t>VILLECHETIF</t>
  </si>
  <si>
    <t>10414</t>
  </si>
  <si>
    <t>VILLELOUP</t>
  </si>
  <si>
    <t>10415</t>
  </si>
  <si>
    <t>VILLEMAUR SUR VANNE</t>
  </si>
  <si>
    <t>10416</t>
  </si>
  <si>
    <t>VILLEMEREUIL</t>
  </si>
  <si>
    <t>10417</t>
  </si>
  <si>
    <t>VILLEMOIRON EN OTHE</t>
  </si>
  <si>
    <t>10418</t>
  </si>
  <si>
    <t>VILLEMORIEN</t>
  </si>
  <si>
    <t>10419</t>
  </si>
  <si>
    <t>VILLEMOYENNE</t>
  </si>
  <si>
    <t>10420</t>
  </si>
  <si>
    <t>VILLENAUXE LA GRANDE</t>
  </si>
  <si>
    <t>10421</t>
  </si>
  <si>
    <t>VILLENEUVE AU CHATELOT</t>
  </si>
  <si>
    <t>10422</t>
  </si>
  <si>
    <t>VILLENEUVE AU CHEMIN</t>
  </si>
  <si>
    <t>10423</t>
  </si>
  <si>
    <t>VILLENEUVE AU CHENE</t>
  </si>
  <si>
    <t>10424</t>
  </si>
  <si>
    <t>10425</t>
  </si>
  <si>
    <t>VILLERY</t>
  </si>
  <si>
    <t>10426</t>
  </si>
  <si>
    <t>VILLE SOUS LA FERTE</t>
  </si>
  <si>
    <t>10427</t>
  </si>
  <si>
    <t>VILLE SUR ARCE</t>
  </si>
  <si>
    <t>10428</t>
  </si>
  <si>
    <t>VILLE SUR TERRE</t>
  </si>
  <si>
    <t>10429</t>
  </si>
  <si>
    <t>VILLETTE SUR AUBE</t>
  </si>
  <si>
    <t>10430</t>
  </si>
  <si>
    <t>VILLIERS HERBISSE</t>
  </si>
  <si>
    <t>10431</t>
  </si>
  <si>
    <t>VILLIERS LE BOIS</t>
  </si>
  <si>
    <t>10432</t>
  </si>
  <si>
    <t>VILLIERS SOUS PRASLIN</t>
  </si>
  <si>
    <t>10433</t>
  </si>
  <si>
    <t>VILLY EN TRODES</t>
  </si>
  <si>
    <t>10434</t>
  </si>
  <si>
    <t>VILLY LE BOIS</t>
  </si>
  <si>
    <t>10435</t>
  </si>
  <si>
    <t>VILLY LE MARECHAL</t>
  </si>
  <si>
    <t>10436</t>
  </si>
  <si>
    <t>VINETS</t>
  </si>
  <si>
    <t>10437</t>
  </si>
  <si>
    <t>VIREY SOUS BAR</t>
  </si>
  <si>
    <t>10438</t>
  </si>
  <si>
    <t>VITRY LE CROISE</t>
  </si>
  <si>
    <t>10439</t>
  </si>
  <si>
    <t>VIVIERS SUR ARTAUT</t>
  </si>
  <si>
    <t>10440</t>
  </si>
  <si>
    <t>VOIGNY</t>
  </si>
  <si>
    <t>10441</t>
  </si>
  <si>
    <t>VOSNON</t>
  </si>
  <si>
    <t>10442</t>
  </si>
  <si>
    <t>VOUE</t>
  </si>
  <si>
    <t>10443</t>
  </si>
  <si>
    <t>VOUGREY</t>
  </si>
  <si>
    <t>10444</t>
  </si>
  <si>
    <t>VULAINES</t>
  </si>
  <si>
    <t>10445</t>
  </si>
  <si>
    <t>YEVRES LE PETIT</t>
  </si>
  <si>
    <t>11001</t>
  </si>
  <si>
    <t>11002</t>
  </si>
  <si>
    <t>AIROUX</t>
  </si>
  <si>
    <t>11003</t>
  </si>
  <si>
    <t>AJAC</t>
  </si>
  <si>
    <t>11004</t>
  </si>
  <si>
    <t>ALAIGNE</t>
  </si>
  <si>
    <t>11005</t>
  </si>
  <si>
    <t>ALAIRAC</t>
  </si>
  <si>
    <t>11006</t>
  </si>
  <si>
    <t>ALBAS</t>
  </si>
  <si>
    <t>11007</t>
  </si>
  <si>
    <t>ALBIERES</t>
  </si>
  <si>
    <t>11008</t>
  </si>
  <si>
    <t>ALET LES BAINS</t>
  </si>
  <si>
    <t>11009</t>
  </si>
  <si>
    <t>ALZONNE</t>
  </si>
  <si>
    <t>11010</t>
  </si>
  <si>
    <t>ANTUGNAC</t>
  </si>
  <si>
    <t>11011</t>
  </si>
  <si>
    <t>ARAGON</t>
  </si>
  <si>
    <t>11012</t>
  </si>
  <si>
    <t>ARGELIERS</t>
  </si>
  <si>
    <t>11013</t>
  </si>
  <si>
    <t>ARGENS MINERVOIS</t>
  </si>
  <si>
    <t>11014</t>
  </si>
  <si>
    <t>ARMISSAN</t>
  </si>
  <si>
    <t>11015</t>
  </si>
  <si>
    <t>ARQUES</t>
  </si>
  <si>
    <t>11016</t>
  </si>
  <si>
    <t>ARQUETTES EN VAL</t>
  </si>
  <si>
    <t>11017</t>
  </si>
  <si>
    <t>11018</t>
  </si>
  <si>
    <t>ARZENS</t>
  </si>
  <si>
    <t>11019</t>
  </si>
  <si>
    <t>AUNAT</t>
  </si>
  <si>
    <t>11020</t>
  </si>
  <si>
    <t>AURIAC</t>
  </si>
  <si>
    <t>11021</t>
  </si>
  <si>
    <t>AXAT</t>
  </si>
  <si>
    <t>11022</t>
  </si>
  <si>
    <t>AZILLE</t>
  </si>
  <si>
    <t>11023</t>
  </si>
  <si>
    <t>BADENS</t>
  </si>
  <si>
    <t>11024</t>
  </si>
  <si>
    <t>BAGES</t>
  </si>
  <si>
    <t>11025</t>
  </si>
  <si>
    <t>BAGNOLES</t>
  </si>
  <si>
    <t>11026</t>
  </si>
  <si>
    <t>BARAIGNE</t>
  </si>
  <si>
    <t>11027</t>
  </si>
  <si>
    <t>BARBAIRA</t>
  </si>
  <si>
    <t>11028</t>
  </si>
  <si>
    <t>BELCAIRE</t>
  </si>
  <si>
    <t>11029</t>
  </si>
  <si>
    <t>BELCASTEL ET BUC</t>
  </si>
  <si>
    <t>11030</t>
  </si>
  <si>
    <t>BELFLOU</t>
  </si>
  <si>
    <t>11031</t>
  </si>
  <si>
    <t>BELFORT SUR REBENTY</t>
  </si>
  <si>
    <t>11032</t>
  </si>
  <si>
    <t>BELLEGARDE DU RAZES</t>
  </si>
  <si>
    <t>11033</t>
  </si>
  <si>
    <t>BELPECH</t>
  </si>
  <si>
    <t>11034</t>
  </si>
  <si>
    <t>BELVEZE DU RAZES</t>
  </si>
  <si>
    <t>11035</t>
  </si>
  <si>
    <t>BELVIANES ET CAVIRAC</t>
  </si>
  <si>
    <t>11036</t>
  </si>
  <si>
    <t>BELVIS</t>
  </si>
  <si>
    <t>11037</t>
  </si>
  <si>
    <t>BERRIAC</t>
  </si>
  <si>
    <t>11038</t>
  </si>
  <si>
    <t>BESSEDE DE SAULT</t>
  </si>
  <si>
    <t>11039</t>
  </si>
  <si>
    <t>BEZOLE</t>
  </si>
  <si>
    <t>11040</t>
  </si>
  <si>
    <t>BIZANET</t>
  </si>
  <si>
    <t>11041</t>
  </si>
  <si>
    <t>BIZE MINERVOIS</t>
  </si>
  <si>
    <t>11042</t>
  </si>
  <si>
    <t>BLOMAC</t>
  </si>
  <si>
    <t>11043</t>
  </si>
  <si>
    <t>BOUILHONNAC</t>
  </si>
  <si>
    <t>11044</t>
  </si>
  <si>
    <t>BOUISSE</t>
  </si>
  <si>
    <t>11045</t>
  </si>
  <si>
    <t>BOURIEGE</t>
  </si>
  <si>
    <t>11046</t>
  </si>
  <si>
    <t>BOURIGEOLE</t>
  </si>
  <si>
    <t>11047</t>
  </si>
  <si>
    <t>BOUSQUET</t>
  </si>
  <si>
    <t>11048</t>
  </si>
  <si>
    <t>BOUTENAC</t>
  </si>
  <si>
    <t>11049</t>
  </si>
  <si>
    <t>BRAM</t>
  </si>
  <si>
    <t>11050</t>
  </si>
  <si>
    <t>BRENAC</t>
  </si>
  <si>
    <t>11051</t>
  </si>
  <si>
    <t>BREZILHAC</t>
  </si>
  <si>
    <t>11052</t>
  </si>
  <si>
    <t>BROUSSES ET VILLARET</t>
  </si>
  <si>
    <t>11053</t>
  </si>
  <si>
    <t>BRUGAIROLLES</t>
  </si>
  <si>
    <t>11054</t>
  </si>
  <si>
    <t>BRUNELS</t>
  </si>
  <si>
    <t>11055</t>
  </si>
  <si>
    <t>BUGARACH</t>
  </si>
  <si>
    <t>11056</t>
  </si>
  <si>
    <t>CABRESPINE</t>
  </si>
  <si>
    <t>11057</t>
  </si>
  <si>
    <t>CAHUZAC</t>
  </si>
  <si>
    <t>11058</t>
  </si>
  <si>
    <t>CAILHAU</t>
  </si>
  <si>
    <t>11059</t>
  </si>
  <si>
    <t>CAILHAVEL</t>
  </si>
  <si>
    <t>11060</t>
  </si>
  <si>
    <t>CAILLA</t>
  </si>
  <si>
    <t>11061</t>
  </si>
  <si>
    <t>CAMBIEURE</t>
  </si>
  <si>
    <t>11062</t>
  </si>
  <si>
    <t>CAMPAGNA DE SAULT</t>
  </si>
  <si>
    <t>11063</t>
  </si>
  <si>
    <t>CAMPAGNE SUR AUDE</t>
  </si>
  <si>
    <t>11064</t>
  </si>
  <si>
    <t>CAMPLONG D'AUDE</t>
  </si>
  <si>
    <t>11065</t>
  </si>
  <si>
    <t>CAMPS SUR L'AGLY</t>
  </si>
  <si>
    <t>11066</t>
  </si>
  <si>
    <t>CAMURAC</t>
  </si>
  <si>
    <t>11067</t>
  </si>
  <si>
    <t>CANET</t>
  </si>
  <si>
    <t>11068</t>
  </si>
  <si>
    <t>CAPENDU</t>
  </si>
  <si>
    <t>11069</t>
  </si>
  <si>
    <t>CARCASSONNE</t>
  </si>
  <si>
    <t>11070</t>
  </si>
  <si>
    <t>CARLIPA</t>
  </si>
  <si>
    <t>11071</t>
  </si>
  <si>
    <t>CASCASTEL DES CORBIERES</t>
  </si>
  <si>
    <t>11072</t>
  </si>
  <si>
    <t>CASSAIGNE</t>
  </si>
  <si>
    <t>11073</t>
  </si>
  <si>
    <t>CASSAIGNES</t>
  </si>
  <si>
    <t>11074</t>
  </si>
  <si>
    <t>CASSES</t>
  </si>
  <si>
    <t>11075</t>
  </si>
  <si>
    <t>CASTANS</t>
  </si>
  <si>
    <t>11076</t>
  </si>
  <si>
    <t>CASTELNAUDARY</t>
  </si>
  <si>
    <t>11077</t>
  </si>
  <si>
    <t>CASTELNAU D'AUDE</t>
  </si>
  <si>
    <t>11078</t>
  </si>
  <si>
    <t>CASTELRENG</t>
  </si>
  <si>
    <t>11079</t>
  </si>
  <si>
    <t>CAUDEBRONDE</t>
  </si>
  <si>
    <t>11080</t>
  </si>
  <si>
    <t>CAUDEVAL</t>
  </si>
  <si>
    <t>11081</t>
  </si>
  <si>
    <t>CAUNES MINERVOIS</t>
  </si>
  <si>
    <t>11082</t>
  </si>
  <si>
    <t>CAUNETTE SUR LAUQUET</t>
  </si>
  <si>
    <t>11083</t>
  </si>
  <si>
    <t>CAUNETTES EN VAL</t>
  </si>
  <si>
    <t>11084</t>
  </si>
  <si>
    <t>CAUX ET SAUZENS</t>
  </si>
  <si>
    <t>11085</t>
  </si>
  <si>
    <t>CAVANAC</t>
  </si>
  <si>
    <t>11086</t>
  </si>
  <si>
    <t>CAVES</t>
  </si>
  <si>
    <t>11087</t>
  </si>
  <si>
    <t>CAZALRENOUX</t>
  </si>
  <si>
    <t>11088</t>
  </si>
  <si>
    <t>CAZILHAC</t>
  </si>
  <si>
    <t>11089</t>
  </si>
  <si>
    <t>CENNE MONESTIES</t>
  </si>
  <si>
    <t>11090</t>
  </si>
  <si>
    <t>CEPIE</t>
  </si>
  <si>
    <t>11091</t>
  </si>
  <si>
    <t>CHALABRE</t>
  </si>
  <si>
    <t>11092</t>
  </si>
  <si>
    <t>CITOU</t>
  </si>
  <si>
    <t>11093</t>
  </si>
  <si>
    <t>CLAT</t>
  </si>
  <si>
    <t>11094</t>
  </si>
  <si>
    <t>CLERMONT SUR LAUQUET</t>
  </si>
  <si>
    <t>11095</t>
  </si>
  <si>
    <t>COMIGNE</t>
  </si>
  <si>
    <t>11096</t>
  </si>
  <si>
    <t>COMUS</t>
  </si>
  <si>
    <t>11097</t>
  </si>
  <si>
    <t>CONILHAC DE LA MONTAGNE</t>
  </si>
  <si>
    <t>11098</t>
  </si>
  <si>
    <t>CONILHAC CORBIERES</t>
  </si>
  <si>
    <t>11099</t>
  </si>
  <si>
    <t>CONQUES SUR ORBIEL</t>
  </si>
  <si>
    <t>11100</t>
  </si>
  <si>
    <t>11101</t>
  </si>
  <si>
    <t>COUDONS</t>
  </si>
  <si>
    <t>11102</t>
  </si>
  <si>
    <t>COUFFOULENS</t>
  </si>
  <si>
    <t>11103</t>
  </si>
  <si>
    <t>COUIZA</t>
  </si>
  <si>
    <t>11104</t>
  </si>
  <si>
    <t>COUNOZOULS</t>
  </si>
  <si>
    <t>11105</t>
  </si>
  <si>
    <t>COURNANEL</t>
  </si>
  <si>
    <t>11106</t>
  </si>
  <si>
    <t>COURSAN</t>
  </si>
  <si>
    <t>11107</t>
  </si>
  <si>
    <t>COURTAULY</t>
  </si>
  <si>
    <t>11108</t>
  </si>
  <si>
    <t>COURTETE</t>
  </si>
  <si>
    <t>11109</t>
  </si>
  <si>
    <t>COUSTAUSSA</t>
  </si>
  <si>
    <t>11110</t>
  </si>
  <si>
    <t>COUSTOUGE</t>
  </si>
  <si>
    <t>11111</t>
  </si>
  <si>
    <t>CRUSCADES</t>
  </si>
  <si>
    <t>11112</t>
  </si>
  <si>
    <t>CUBIERES SUR CINOBLE</t>
  </si>
  <si>
    <t>11113</t>
  </si>
  <si>
    <t>CUCUGNAN</t>
  </si>
  <si>
    <t>11114</t>
  </si>
  <si>
    <t>CUMIES</t>
  </si>
  <si>
    <t>11115</t>
  </si>
  <si>
    <t>CUXAC CABARDES</t>
  </si>
  <si>
    <t>11116</t>
  </si>
  <si>
    <t>CUXAC D'AUDE</t>
  </si>
  <si>
    <t>11117</t>
  </si>
  <si>
    <t>DAVEJEAN</t>
  </si>
  <si>
    <t>11118</t>
  </si>
  <si>
    <t>DERNACUEILLETTE</t>
  </si>
  <si>
    <t>11119</t>
  </si>
  <si>
    <t>DIGNE D'AMONT</t>
  </si>
  <si>
    <t>11120</t>
  </si>
  <si>
    <t>DIGNE D'AVAL</t>
  </si>
  <si>
    <t>11121</t>
  </si>
  <si>
    <t>DONAZAC</t>
  </si>
  <si>
    <t>11122</t>
  </si>
  <si>
    <t>DOUZENS</t>
  </si>
  <si>
    <t>11123</t>
  </si>
  <si>
    <t>DUILHAC SOUS PEYREPERTUSE</t>
  </si>
  <si>
    <t>11124</t>
  </si>
  <si>
    <t>DURBAN CORBIERES</t>
  </si>
  <si>
    <t>11125</t>
  </si>
  <si>
    <t>EMBRES ET CASTELMAURE</t>
  </si>
  <si>
    <t>11126</t>
  </si>
  <si>
    <t>ESCALES</t>
  </si>
  <si>
    <t>11127</t>
  </si>
  <si>
    <t>ESCOULOUBRE</t>
  </si>
  <si>
    <t>11128</t>
  </si>
  <si>
    <t>ESCUEILLENS ET SAINT JUST DE BELENGARD</t>
  </si>
  <si>
    <t>11129</t>
  </si>
  <si>
    <t>ESPERAZA</t>
  </si>
  <si>
    <t>11130</t>
  </si>
  <si>
    <t>ESPEZEL</t>
  </si>
  <si>
    <t>11131</t>
  </si>
  <si>
    <t>FA</t>
  </si>
  <si>
    <t>11132</t>
  </si>
  <si>
    <t>FABREZAN</t>
  </si>
  <si>
    <t>11133</t>
  </si>
  <si>
    <t>FAJAC EN VAL</t>
  </si>
  <si>
    <t>11134</t>
  </si>
  <si>
    <t>FAJAC LA RELENQUE</t>
  </si>
  <si>
    <t>11135</t>
  </si>
  <si>
    <t>FAJOLLE</t>
  </si>
  <si>
    <t>11136</t>
  </si>
  <si>
    <t>FANJEAUX</t>
  </si>
  <si>
    <t>11137</t>
  </si>
  <si>
    <t>FELINES TERMENES</t>
  </si>
  <si>
    <t>11138</t>
  </si>
  <si>
    <t>FENDEILLE</t>
  </si>
  <si>
    <t>11139</t>
  </si>
  <si>
    <t>FENOUILLET DU RAZES</t>
  </si>
  <si>
    <t>11140</t>
  </si>
  <si>
    <t>FERRALS LES CORBIERES</t>
  </si>
  <si>
    <t>11141</t>
  </si>
  <si>
    <t>FERRAN</t>
  </si>
  <si>
    <t>11142</t>
  </si>
  <si>
    <t>FESTES ET SAINT ANDRE</t>
  </si>
  <si>
    <t>11143</t>
  </si>
  <si>
    <t>FEUILLA</t>
  </si>
  <si>
    <t>11144</t>
  </si>
  <si>
    <t>FITOU</t>
  </si>
  <si>
    <t>11145</t>
  </si>
  <si>
    <t>11146</t>
  </si>
  <si>
    <t>FLOURE</t>
  </si>
  <si>
    <t>11147</t>
  </si>
  <si>
    <t>FONTANES DE SAULT</t>
  </si>
  <si>
    <t>11148</t>
  </si>
  <si>
    <t>FONTCOUVERTE</t>
  </si>
  <si>
    <t>11149</t>
  </si>
  <si>
    <t>FONTERS DU RAZES</t>
  </si>
  <si>
    <t>11150</t>
  </si>
  <si>
    <t>FONTIERS CABARDES</t>
  </si>
  <si>
    <t>11151</t>
  </si>
  <si>
    <t>FONTIES D'AUDE</t>
  </si>
  <si>
    <t>11152</t>
  </si>
  <si>
    <t>FONTJONCOUSE</t>
  </si>
  <si>
    <t>11153</t>
  </si>
  <si>
    <t>FORCE</t>
  </si>
  <si>
    <t>11154</t>
  </si>
  <si>
    <t>FOURNES CABARDES</t>
  </si>
  <si>
    <t>11155</t>
  </si>
  <si>
    <t>FOURTOU</t>
  </si>
  <si>
    <t>11156</t>
  </si>
  <si>
    <t>FRAISSE CABARDES</t>
  </si>
  <si>
    <t>11157</t>
  </si>
  <si>
    <t>FRAISSE DES CORBIERES</t>
  </si>
  <si>
    <t>11158</t>
  </si>
  <si>
    <t>GAJA ET VILLEDIEU</t>
  </si>
  <si>
    <t>11159</t>
  </si>
  <si>
    <t>GAJA LA SELVE</t>
  </si>
  <si>
    <t>11160</t>
  </si>
  <si>
    <t>GALINAGUES</t>
  </si>
  <si>
    <t>11161</t>
  </si>
  <si>
    <t>GARDIE</t>
  </si>
  <si>
    <t>11162</t>
  </si>
  <si>
    <t>GENERVILLE</t>
  </si>
  <si>
    <t>11163</t>
  </si>
  <si>
    <t>GINCLA</t>
  </si>
  <si>
    <t>11164</t>
  </si>
  <si>
    <t>GINESTAS</t>
  </si>
  <si>
    <t>11165</t>
  </si>
  <si>
    <t>GINOLES</t>
  </si>
  <si>
    <t>11166</t>
  </si>
  <si>
    <t>GOURVIEILLE</t>
  </si>
  <si>
    <t>11167</t>
  </si>
  <si>
    <t>GRAMAZIE</t>
  </si>
  <si>
    <t>11168</t>
  </si>
  <si>
    <t>GRANES</t>
  </si>
  <si>
    <t>11169</t>
  </si>
  <si>
    <t>GREFFEIL</t>
  </si>
  <si>
    <t>11170</t>
  </si>
  <si>
    <t>GRUISSAN</t>
  </si>
  <si>
    <t>11171</t>
  </si>
  <si>
    <t>GUEYTES ET LABASTIDE</t>
  </si>
  <si>
    <t>11172</t>
  </si>
  <si>
    <t>HOMPS</t>
  </si>
  <si>
    <t>11173</t>
  </si>
  <si>
    <t>HOUNOUX</t>
  </si>
  <si>
    <t>11174</t>
  </si>
  <si>
    <t>ILHES</t>
  </si>
  <si>
    <t>11175</t>
  </si>
  <si>
    <t>ISSEL</t>
  </si>
  <si>
    <t>11176</t>
  </si>
  <si>
    <t>JONQUIERES</t>
  </si>
  <si>
    <t>11177</t>
  </si>
  <si>
    <t>JOUCOU</t>
  </si>
  <si>
    <t>11178</t>
  </si>
  <si>
    <t>LABASTIDE D'ANJOU</t>
  </si>
  <si>
    <t>11179</t>
  </si>
  <si>
    <t>LABASTIDE EN VAL</t>
  </si>
  <si>
    <t>11180</t>
  </si>
  <si>
    <t>LABASTIDE ESPARBAIRENQUE</t>
  </si>
  <si>
    <t>11181</t>
  </si>
  <si>
    <t>LABECEDE LAURAGAIS</t>
  </si>
  <si>
    <t>11182</t>
  </si>
  <si>
    <t>LACOMBE</t>
  </si>
  <si>
    <t>11183</t>
  </si>
  <si>
    <t>LADERN SUR LAUQUET</t>
  </si>
  <si>
    <t>11184</t>
  </si>
  <si>
    <t>LAFAGE</t>
  </si>
  <si>
    <t>11185</t>
  </si>
  <si>
    <t>LAGRASSE</t>
  </si>
  <si>
    <t>11186</t>
  </si>
  <si>
    <t>LAIRIERE</t>
  </si>
  <si>
    <t>11187</t>
  </si>
  <si>
    <t>LANET</t>
  </si>
  <si>
    <t>11188</t>
  </si>
  <si>
    <t>PALME</t>
  </si>
  <si>
    <t>11189</t>
  </si>
  <si>
    <t>LAPRADE</t>
  </si>
  <si>
    <t>11190</t>
  </si>
  <si>
    <t>REDORTE</t>
  </si>
  <si>
    <t>11191</t>
  </si>
  <si>
    <t>LAROQUE DE FA</t>
  </si>
  <si>
    <t>11192</t>
  </si>
  <si>
    <t>LASBORDES</t>
  </si>
  <si>
    <t>11193</t>
  </si>
  <si>
    <t>LASSERRE DE PROUILLE</t>
  </si>
  <si>
    <t>11194</t>
  </si>
  <si>
    <t>LASTOURS</t>
  </si>
  <si>
    <t>11195</t>
  </si>
  <si>
    <t>LAURABUC</t>
  </si>
  <si>
    <t>11196</t>
  </si>
  <si>
    <t>LAURAC</t>
  </si>
  <si>
    <t>11197</t>
  </si>
  <si>
    <t>LAURAGUEL</t>
  </si>
  <si>
    <t>11198</t>
  </si>
  <si>
    <t>LAURE MINERVOIS</t>
  </si>
  <si>
    <t>11199</t>
  </si>
  <si>
    <t>LAVALETTE</t>
  </si>
  <si>
    <t>11200</t>
  </si>
  <si>
    <t>LESPINASSIERE</t>
  </si>
  <si>
    <t>11201</t>
  </si>
  <si>
    <t>LEUC</t>
  </si>
  <si>
    <t>11202</t>
  </si>
  <si>
    <t>LEUCATE</t>
  </si>
  <si>
    <t>11203</t>
  </si>
  <si>
    <t>LEZIGNAN CORBIERES</t>
  </si>
  <si>
    <t>11204</t>
  </si>
  <si>
    <t>LIGNAIROLLES</t>
  </si>
  <si>
    <t>11205</t>
  </si>
  <si>
    <t>LIMOUSIS</t>
  </si>
  <si>
    <t>11206</t>
  </si>
  <si>
    <t>LIMOUX</t>
  </si>
  <si>
    <t>11207</t>
  </si>
  <si>
    <t>LOUPIA</t>
  </si>
  <si>
    <t>11208</t>
  </si>
  <si>
    <t>LOUVIERE LAURAGAIS</t>
  </si>
  <si>
    <t>11209</t>
  </si>
  <si>
    <t>LUC SUR AUDE</t>
  </si>
  <si>
    <t>11210</t>
  </si>
  <si>
    <t>LUC SUR ORBIEU</t>
  </si>
  <si>
    <t>11211</t>
  </si>
  <si>
    <t>MAGRIE</t>
  </si>
  <si>
    <t>11212</t>
  </si>
  <si>
    <t>MAILHAC</t>
  </si>
  <si>
    <t>11213</t>
  </si>
  <si>
    <t>MAISONS</t>
  </si>
  <si>
    <t>11214</t>
  </si>
  <si>
    <t>MALRAS</t>
  </si>
  <si>
    <t>11215</t>
  </si>
  <si>
    <t>MALVES EN MINERVOIS</t>
  </si>
  <si>
    <t>11216</t>
  </si>
  <si>
    <t>MALVIES</t>
  </si>
  <si>
    <t>11217</t>
  </si>
  <si>
    <t>MARCORIGNAN</t>
  </si>
  <si>
    <t>11218</t>
  </si>
  <si>
    <t>MARQUEIN</t>
  </si>
  <si>
    <t>11219</t>
  </si>
  <si>
    <t>MARSA</t>
  </si>
  <si>
    <t>11220</t>
  </si>
  <si>
    <t>MARSEILLETTE</t>
  </si>
  <si>
    <t>11221</t>
  </si>
  <si>
    <t>MARTYS</t>
  </si>
  <si>
    <t>11222</t>
  </si>
  <si>
    <t>MAS CABARDES</t>
  </si>
  <si>
    <t>11223</t>
  </si>
  <si>
    <t>MAS DES COURS</t>
  </si>
  <si>
    <t>11224</t>
  </si>
  <si>
    <t>MASSAC</t>
  </si>
  <si>
    <t>11225</t>
  </si>
  <si>
    <t>MAS SAINTES PUELLES</t>
  </si>
  <si>
    <t>11226</t>
  </si>
  <si>
    <t>MAYREVILLE</t>
  </si>
  <si>
    <t>11227</t>
  </si>
  <si>
    <t>MAYRONNES</t>
  </si>
  <si>
    <t>11228</t>
  </si>
  <si>
    <t>MAZEROLLES DU RAZES</t>
  </si>
  <si>
    <t>11229</t>
  </si>
  <si>
    <t>MAZUBY</t>
  </si>
  <si>
    <t>11230</t>
  </si>
  <si>
    <t>MERIAL</t>
  </si>
  <si>
    <t>11231</t>
  </si>
  <si>
    <t>MEZERVILLE</t>
  </si>
  <si>
    <t>11232</t>
  </si>
  <si>
    <t>MIRAVAL CABARDES</t>
  </si>
  <si>
    <t>11233</t>
  </si>
  <si>
    <t>MIREPEISSET</t>
  </si>
  <si>
    <t>11234</t>
  </si>
  <si>
    <t>MIREVAL LAURAGAIS</t>
  </si>
  <si>
    <t>11235</t>
  </si>
  <si>
    <t>MISSEGRE</t>
  </si>
  <si>
    <t>11236</t>
  </si>
  <si>
    <t>MOLANDIER</t>
  </si>
  <si>
    <t>11238</t>
  </si>
  <si>
    <t>MOLLEVILLE</t>
  </si>
  <si>
    <t>11239</t>
  </si>
  <si>
    <t>MONTAURIOL</t>
  </si>
  <si>
    <t>11240</t>
  </si>
  <si>
    <t>MONTAZELS</t>
  </si>
  <si>
    <t>11241</t>
  </si>
  <si>
    <t>MONTBRUN DES CORBIERES</t>
  </si>
  <si>
    <t>11242</t>
  </si>
  <si>
    <t>11243</t>
  </si>
  <si>
    <t>MONTFERRAND</t>
  </si>
  <si>
    <t>11244</t>
  </si>
  <si>
    <t>MONTFORT SUR BOULZANE</t>
  </si>
  <si>
    <t>11245</t>
  </si>
  <si>
    <t>11246</t>
  </si>
  <si>
    <t>MONTGRADAIL</t>
  </si>
  <si>
    <t>11247</t>
  </si>
  <si>
    <t>MONTHAUT</t>
  </si>
  <si>
    <t>11248</t>
  </si>
  <si>
    <t>MONTIRAT</t>
  </si>
  <si>
    <t>11249</t>
  </si>
  <si>
    <t>MONTJARDIN</t>
  </si>
  <si>
    <t>11250</t>
  </si>
  <si>
    <t>MONTJOI</t>
  </si>
  <si>
    <t>11251</t>
  </si>
  <si>
    <t>MONTLAUR</t>
  </si>
  <si>
    <t>11252</t>
  </si>
  <si>
    <t>11253</t>
  </si>
  <si>
    <t>MONTOLIEU</t>
  </si>
  <si>
    <t>11254</t>
  </si>
  <si>
    <t>11255</t>
  </si>
  <si>
    <t>MONTREDON DES CORBIERES</t>
  </si>
  <si>
    <t>11256</t>
  </si>
  <si>
    <t>MONTSERET</t>
  </si>
  <si>
    <t>11257</t>
  </si>
  <si>
    <t>MONZE</t>
  </si>
  <si>
    <t>11258</t>
  </si>
  <si>
    <t>MOUSSAN</t>
  </si>
  <si>
    <t>11259</t>
  </si>
  <si>
    <t>MOUSSOULENS</t>
  </si>
  <si>
    <t>11260</t>
  </si>
  <si>
    <t>MOUTHOUMET</t>
  </si>
  <si>
    <t>11261</t>
  </si>
  <si>
    <t>MOUX</t>
  </si>
  <si>
    <t>11262</t>
  </si>
  <si>
    <t>NARBONNE</t>
  </si>
  <si>
    <t>11263</t>
  </si>
  <si>
    <t>NEBIAS</t>
  </si>
  <si>
    <t>11264</t>
  </si>
  <si>
    <t>NEVIAN</t>
  </si>
  <si>
    <t>11265</t>
  </si>
  <si>
    <t>NIORT DE SAULT</t>
  </si>
  <si>
    <t>11266</t>
  </si>
  <si>
    <t>PORT LA NOUVELLE</t>
  </si>
  <si>
    <t>11267</t>
  </si>
  <si>
    <t>ORNAISONS</t>
  </si>
  <si>
    <t>11268</t>
  </si>
  <si>
    <t>ORSANS</t>
  </si>
  <si>
    <t>11269</t>
  </si>
  <si>
    <t>OUVEILLAN</t>
  </si>
  <si>
    <t>11270</t>
  </si>
  <si>
    <t>PADERN</t>
  </si>
  <si>
    <t>11271</t>
  </si>
  <si>
    <t>PALAIRAC</t>
  </si>
  <si>
    <t>11272</t>
  </si>
  <si>
    <t>PALAJA</t>
  </si>
  <si>
    <t>11273</t>
  </si>
  <si>
    <t>PARAZA</t>
  </si>
  <si>
    <t>11274</t>
  </si>
  <si>
    <t>PAULIGNE</t>
  </si>
  <si>
    <t>11275</t>
  </si>
  <si>
    <t>PAYRA SUR L'HERS</t>
  </si>
  <si>
    <t>11276</t>
  </si>
  <si>
    <t>PAZIOLS</t>
  </si>
  <si>
    <t>11277</t>
  </si>
  <si>
    <t>PECHARIC ET LE PY</t>
  </si>
  <si>
    <t>11278</t>
  </si>
  <si>
    <t>PECH LUNA</t>
  </si>
  <si>
    <t>11279</t>
  </si>
  <si>
    <t>PENNAUTIER</t>
  </si>
  <si>
    <t>11280</t>
  </si>
  <si>
    <t>PEPIEUX</t>
  </si>
  <si>
    <t>11281</t>
  </si>
  <si>
    <t>PEXIORA</t>
  </si>
  <si>
    <t>11282</t>
  </si>
  <si>
    <t>PEYREFITTE DU RAZES</t>
  </si>
  <si>
    <t>11283</t>
  </si>
  <si>
    <t>PEYREFITTE SUR L'HERS</t>
  </si>
  <si>
    <t>11284</t>
  </si>
  <si>
    <t>PEYRENS</t>
  </si>
  <si>
    <t>11285</t>
  </si>
  <si>
    <t>PEYRIAC DE MER</t>
  </si>
  <si>
    <t>11286</t>
  </si>
  <si>
    <t>PEYRIAC MINERVOIS</t>
  </si>
  <si>
    <t>11287</t>
  </si>
  <si>
    <t>PEYROLLES</t>
  </si>
  <si>
    <t>11288</t>
  </si>
  <si>
    <t>PEZENS</t>
  </si>
  <si>
    <t>11289</t>
  </si>
  <si>
    <t>PIEUSSE</t>
  </si>
  <si>
    <t>11290</t>
  </si>
  <si>
    <t>PLAIGNE</t>
  </si>
  <si>
    <t>11291</t>
  </si>
  <si>
    <t>PLAVILLA</t>
  </si>
  <si>
    <t>11292</t>
  </si>
  <si>
    <t>POMAREDE</t>
  </si>
  <si>
    <t>11293</t>
  </si>
  <si>
    <t>POMAS</t>
  </si>
  <si>
    <t>11294</t>
  </si>
  <si>
    <t>POMY</t>
  </si>
  <si>
    <t>11295</t>
  </si>
  <si>
    <t>PORTEL DES CORBIERES</t>
  </si>
  <si>
    <t>11296</t>
  </si>
  <si>
    <t>POUZOLS MINERVOIS</t>
  </si>
  <si>
    <t>11297</t>
  </si>
  <si>
    <t>PRADELLES CABARDES</t>
  </si>
  <si>
    <t>11298</t>
  </si>
  <si>
    <t>PRADELLES EN VAL</t>
  </si>
  <si>
    <t>11299</t>
  </si>
  <si>
    <t>PREIXAN</t>
  </si>
  <si>
    <t>11300</t>
  </si>
  <si>
    <t>PUGINIER</t>
  </si>
  <si>
    <t>11301</t>
  </si>
  <si>
    <t>PUICHERIC</t>
  </si>
  <si>
    <t>11302</t>
  </si>
  <si>
    <t>PUILAURENS</t>
  </si>
  <si>
    <t>11303</t>
  </si>
  <si>
    <t>PUIVERT</t>
  </si>
  <si>
    <t>11304</t>
  </si>
  <si>
    <t>QUILLAN</t>
  </si>
  <si>
    <t>11305</t>
  </si>
  <si>
    <t>QUINTILLAN</t>
  </si>
  <si>
    <t>11306</t>
  </si>
  <si>
    <t>QUIRBAJOU</t>
  </si>
  <si>
    <t>11307</t>
  </si>
  <si>
    <t>RAISSAC D'AUDE</t>
  </si>
  <si>
    <t>11308</t>
  </si>
  <si>
    <t>RAISSAC SUR LAMPY</t>
  </si>
  <si>
    <t>11309</t>
  </si>
  <si>
    <t>RENNES LE CHATEAU</t>
  </si>
  <si>
    <t>11310</t>
  </si>
  <si>
    <t>RENNES LES BAINS</t>
  </si>
  <si>
    <t>11311</t>
  </si>
  <si>
    <t>RIBAUTE</t>
  </si>
  <si>
    <t>11312</t>
  </si>
  <si>
    <t>RIBOUISSE</t>
  </si>
  <si>
    <t>11313</t>
  </si>
  <si>
    <t>RICAUD</t>
  </si>
  <si>
    <t>11314</t>
  </si>
  <si>
    <t>RIEUX EN VAL</t>
  </si>
  <si>
    <t>11315</t>
  </si>
  <si>
    <t>RIEUX MINERVOIS</t>
  </si>
  <si>
    <t>11316</t>
  </si>
  <si>
    <t>RIVEL</t>
  </si>
  <si>
    <t>11317</t>
  </si>
  <si>
    <t>RODOME</t>
  </si>
  <si>
    <t>11318</t>
  </si>
  <si>
    <t>ROQUECOURBE MINERVOIS</t>
  </si>
  <si>
    <t>11319</t>
  </si>
  <si>
    <t>ROQUEFERE</t>
  </si>
  <si>
    <t>11320</t>
  </si>
  <si>
    <t>ROQUEFEUIL</t>
  </si>
  <si>
    <t>11321</t>
  </si>
  <si>
    <t>ROQUEFORT DE SAULT</t>
  </si>
  <si>
    <t>11322</t>
  </si>
  <si>
    <t>ROQUEFORT DES CORBIERES</t>
  </si>
  <si>
    <t>11323</t>
  </si>
  <si>
    <t>ROQUETAILLADE</t>
  </si>
  <si>
    <t>11324</t>
  </si>
  <si>
    <t>ROUBIA</t>
  </si>
  <si>
    <t>11325</t>
  </si>
  <si>
    <t>ROUFFIAC D'AUDE</t>
  </si>
  <si>
    <t>11326</t>
  </si>
  <si>
    <t>ROUFFIAC DES CORBIERES</t>
  </si>
  <si>
    <t>11327</t>
  </si>
  <si>
    <t>ROULLENS</t>
  </si>
  <si>
    <t>11328</t>
  </si>
  <si>
    <t>ROUTIER</t>
  </si>
  <si>
    <t>11329</t>
  </si>
  <si>
    <t>ROUVENAC</t>
  </si>
  <si>
    <t>11330</t>
  </si>
  <si>
    <t>RUSTIQUES</t>
  </si>
  <si>
    <t>11331</t>
  </si>
  <si>
    <t>11332</t>
  </si>
  <si>
    <t>SAINT ANDRE DE ROQUELONGUE</t>
  </si>
  <si>
    <t>11333</t>
  </si>
  <si>
    <t>11334</t>
  </si>
  <si>
    <t>SAINTE CAMELLE</t>
  </si>
  <si>
    <t>11335</t>
  </si>
  <si>
    <t>SAINTE COLOMBE SUR GUETTE</t>
  </si>
  <si>
    <t>11336</t>
  </si>
  <si>
    <t>SAINTE COLOMBE SUR L'HERS</t>
  </si>
  <si>
    <t>11337</t>
  </si>
  <si>
    <t>SAINT COUAT D'AUDE</t>
  </si>
  <si>
    <t>11338</t>
  </si>
  <si>
    <t>SAINT COUAT DU RAZES</t>
  </si>
  <si>
    <t>11339</t>
  </si>
  <si>
    <t>SAINT DENIS</t>
  </si>
  <si>
    <t>11340</t>
  </si>
  <si>
    <t>11341</t>
  </si>
  <si>
    <t>SAINT FERRIOL</t>
  </si>
  <si>
    <t>11342</t>
  </si>
  <si>
    <t>SAINT FRICHOUX</t>
  </si>
  <si>
    <t>11343</t>
  </si>
  <si>
    <t>SAINT GAUDERIC</t>
  </si>
  <si>
    <t>11344</t>
  </si>
  <si>
    <t>11345</t>
  </si>
  <si>
    <t>SAINT JEAN DE BARROU</t>
  </si>
  <si>
    <t>11346</t>
  </si>
  <si>
    <t>SAINT JEAN DE PARACOL</t>
  </si>
  <si>
    <t>11347</t>
  </si>
  <si>
    <t>SAINT JULIA DE BEC</t>
  </si>
  <si>
    <t>11348</t>
  </si>
  <si>
    <t>SAINT JULIEN DE BRIOLA</t>
  </si>
  <si>
    <t>11350</t>
  </si>
  <si>
    <t>SAINT JUST ET LE BEZU</t>
  </si>
  <si>
    <t>11351</t>
  </si>
  <si>
    <t>SAINT LAURENT DE LA CABRERISSE</t>
  </si>
  <si>
    <t>11352</t>
  </si>
  <si>
    <t>SAINT LOUIS ET PARAHOU</t>
  </si>
  <si>
    <t>11353</t>
  </si>
  <si>
    <t>SAINT MARCEL SUR AUDE</t>
  </si>
  <si>
    <t>11354</t>
  </si>
  <si>
    <t>SAINT MARTIN DES PUITS</t>
  </si>
  <si>
    <t>11355</t>
  </si>
  <si>
    <t>SAINT MARTIN DE VILLEREGLAN</t>
  </si>
  <si>
    <t>11356</t>
  </si>
  <si>
    <t>SAINT MARTIN LALANDE</t>
  </si>
  <si>
    <t>11357</t>
  </si>
  <si>
    <t>SAINT MARTIN LE VIEIL</t>
  </si>
  <si>
    <t>11358</t>
  </si>
  <si>
    <t>SAINT MARTIN LYS</t>
  </si>
  <si>
    <t>11359</t>
  </si>
  <si>
    <t>SAINT MICHEL DE LANES</t>
  </si>
  <si>
    <t>11360</t>
  </si>
  <si>
    <t>SAINT NAZAIRE D'AUDE</t>
  </si>
  <si>
    <t>11361</t>
  </si>
  <si>
    <t>SAINT PAPOUL</t>
  </si>
  <si>
    <t>11362</t>
  </si>
  <si>
    <t>SAINT PAULET</t>
  </si>
  <si>
    <t>11363</t>
  </si>
  <si>
    <t>SAINT PIERRE DES CHAMPS</t>
  </si>
  <si>
    <t>11364</t>
  </si>
  <si>
    <t>SAINT POLYCARPE</t>
  </si>
  <si>
    <t>11365</t>
  </si>
  <si>
    <t>11366</t>
  </si>
  <si>
    <t>SAINTE VALIERE</t>
  </si>
  <si>
    <t>11367</t>
  </si>
  <si>
    <t>SAISSAC</t>
  </si>
  <si>
    <t>11368</t>
  </si>
  <si>
    <t>SALLELES CABARDES</t>
  </si>
  <si>
    <t>11369</t>
  </si>
  <si>
    <t>SALLELES D'AUDE</t>
  </si>
  <si>
    <t>11370</t>
  </si>
  <si>
    <t>SALLES D'AUDE</t>
  </si>
  <si>
    <t>11371</t>
  </si>
  <si>
    <t>SALLES SUR L'HERS</t>
  </si>
  <si>
    <t>11372</t>
  </si>
  <si>
    <t>SALSIGNE</t>
  </si>
  <si>
    <t>11373</t>
  </si>
  <si>
    <t>SALVEZINES</t>
  </si>
  <si>
    <t>11374</t>
  </si>
  <si>
    <t>SALZA</t>
  </si>
  <si>
    <t>11375</t>
  </si>
  <si>
    <t>SEIGNALENS</t>
  </si>
  <si>
    <t>11376</t>
  </si>
  <si>
    <t>SERPENT</t>
  </si>
  <si>
    <t>11377</t>
  </si>
  <si>
    <t>11378</t>
  </si>
  <si>
    <t>SERVIES EN VAL</t>
  </si>
  <si>
    <t>11379</t>
  </si>
  <si>
    <t>SIGEAN</t>
  </si>
  <si>
    <t>11380</t>
  </si>
  <si>
    <t>SONNAC SUR L'HERS</t>
  </si>
  <si>
    <t>11381</t>
  </si>
  <si>
    <t>SOUGRAIGNE</t>
  </si>
  <si>
    <t>11382</t>
  </si>
  <si>
    <t>SOUILHANELS</t>
  </si>
  <si>
    <t>11383</t>
  </si>
  <si>
    <t>SOUILHE</t>
  </si>
  <si>
    <t>11384</t>
  </si>
  <si>
    <t>SOULATGE</t>
  </si>
  <si>
    <t>11385</t>
  </si>
  <si>
    <t>SOUPEX</t>
  </si>
  <si>
    <t>11386</t>
  </si>
  <si>
    <t>TALAIRAN</t>
  </si>
  <si>
    <t>11387</t>
  </si>
  <si>
    <t>TAURIZE</t>
  </si>
  <si>
    <t>11388</t>
  </si>
  <si>
    <t>11389</t>
  </si>
  <si>
    <t>TERROLES</t>
  </si>
  <si>
    <t>11390</t>
  </si>
  <si>
    <t>THEZAN DES CORBIERES</t>
  </si>
  <si>
    <t>11391</t>
  </si>
  <si>
    <t>TOURETTE CABARDES</t>
  </si>
  <si>
    <t>11392</t>
  </si>
  <si>
    <t>TOURNISSAN</t>
  </si>
  <si>
    <t>11393</t>
  </si>
  <si>
    <t>TOUROUZELLE</t>
  </si>
  <si>
    <t>11394</t>
  </si>
  <si>
    <t>TOURREILLES</t>
  </si>
  <si>
    <t>11395</t>
  </si>
  <si>
    <t>TRASSANEL</t>
  </si>
  <si>
    <t>11396</t>
  </si>
  <si>
    <t>TRAUSSE</t>
  </si>
  <si>
    <t>11397</t>
  </si>
  <si>
    <t>TREBES</t>
  </si>
  <si>
    <t>11398</t>
  </si>
  <si>
    <t>TREILLES</t>
  </si>
  <si>
    <t>11399</t>
  </si>
  <si>
    <t>TREVILLE</t>
  </si>
  <si>
    <t>11400</t>
  </si>
  <si>
    <t>TREZIERS</t>
  </si>
  <si>
    <t>11401</t>
  </si>
  <si>
    <t>TUCHAN</t>
  </si>
  <si>
    <t>11402</t>
  </si>
  <si>
    <t>VALMIGERE</t>
  </si>
  <si>
    <t>11404</t>
  </si>
  <si>
    <t>VENTENAC CABARDES</t>
  </si>
  <si>
    <t>11405</t>
  </si>
  <si>
    <t>VENTENAC EN MINERVOIS</t>
  </si>
  <si>
    <t>11406</t>
  </si>
  <si>
    <t>VERAZA</t>
  </si>
  <si>
    <t>11407</t>
  </si>
  <si>
    <t>VERDUN EN LAURAGAIS</t>
  </si>
  <si>
    <t>11408</t>
  </si>
  <si>
    <t>VERZEILLE</t>
  </si>
  <si>
    <t>11409</t>
  </si>
  <si>
    <t>VIGNEVIEILLE</t>
  </si>
  <si>
    <t>11410</t>
  </si>
  <si>
    <t>VILLALIER</t>
  </si>
  <si>
    <t>11411</t>
  </si>
  <si>
    <t>VILLANIERE</t>
  </si>
  <si>
    <t>11412</t>
  </si>
  <si>
    <t>VILLARDEBELLE</t>
  </si>
  <si>
    <t>11413</t>
  </si>
  <si>
    <t>VILLARDONNEL</t>
  </si>
  <si>
    <t>11414</t>
  </si>
  <si>
    <t>VILLAR EN VAL</t>
  </si>
  <si>
    <t>11415</t>
  </si>
  <si>
    <t>VILLAR SAINT ANSELME</t>
  </si>
  <si>
    <t>11416</t>
  </si>
  <si>
    <t>VILLARZEL CABARDES</t>
  </si>
  <si>
    <t>11417</t>
  </si>
  <si>
    <t>VILLARZEL DU RAZES</t>
  </si>
  <si>
    <t>11418</t>
  </si>
  <si>
    <t>VILLASAVARY</t>
  </si>
  <si>
    <t>11419</t>
  </si>
  <si>
    <t>VILLAUTOU</t>
  </si>
  <si>
    <t>11420</t>
  </si>
  <si>
    <t>VILLEBAZY</t>
  </si>
  <si>
    <t>11421</t>
  </si>
  <si>
    <t>VILLEDAIGNE</t>
  </si>
  <si>
    <t>11422</t>
  </si>
  <si>
    <t>VILLEDUBERT</t>
  </si>
  <si>
    <t>11423</t>
  </si>
  <si>
    <t>VILLEFLOURE</t>
  </si>
  <si>
    <t>11424</t>
  </si>
  <si>
    <t>VILLEFORT</t>
  </si>
  <si>
    <t>11425</t>
  </si>
  <si>
    <t>VILLEGAILHENC</t>
  </si>
  <si>
    <t>11426</t>
  </si>
  <si>
    <t>VILLEGLY</t>
  </si>
  <si>
    <t>11427</t>
  </si>
  <si>
    <t>VILLELONGUE D'AUDE</t>
  </si>
  <si>
    <t>11428</t>
  </si>
  <si>
    <t>VILLEMAGNE</t>
  </si>
  <si>
    <t>11429</t>
  </si>
  <si>
    <t>VILLEMOUSTAUSSOU</t>
  </si>
  <si>
    <t>11430</t>
  </si>
  <si>
    <t>VILLENEUVE LA COMPTAL</t>
  </si>
  <si>
    <t>11431</t>
  </si>
  <si>
    <t>VILLENEUVE LES CORBIERES</t>
  </si>
  <si>
    <t>11432</t>
  </si>
  <si>
    <t>VILLENEUVE LES MONTREAL</t>
  </si>
  <si>
    <t>11433</t>
  </si>
  <si>
    <t>VILLENEUVE MINERVOIS</t>
  </si>
  <si>
    <t>11434</t>
  </si>
  <si>
    <t>VILLEPINTE</t>
  </si>
  <si>
    <t>11435</t>
  </si>
  <si>
    <t>VILLEROUGE TERMENES</t>
  </si>
  <si>
    <t>11436</t>
  </si>
  <si>
    <t>VILLESEQUE DES CORBIERES</t>
  </si>
  <si>
    <t>11437</t>
  </si>
  <si>
    <t>VILLESEQUELANDE</t>
  </si>
  <si>
    <t>11438</t>
  </si>
  <si>
    <t>VILLESISCLE</t>
  </si>
  <si>
    <t>11439</t>
  </si>
  <si>
    <t>VILLESPY</t>
  </si>
  <si>
    <t>11440</t>
  </si>
  <si>
    <t>VILLETRITOULS</t>
  </si>
  <si>
    <t>11441</t>
  </si>
  <si>
    <t>VINASSAN</t>
  </si>
  <si>
    <t>12001</t>
  </si>
  <si>
    <t>AGEN D'AVEYRON</t>
  </si>
  <si>
    <t>12002</t>
  </si>
  <si>
    <t>AGUESSAC</t>
  </si>
  <si>
    <t>12003</t>
  </si>
  <si>
    <t>ALBRES</t>
  </si>
  <si>
    <t>12004</t>
  </si>
  <si>
    <t>ALMONT LES JUNIES</t>
  </si>
  <si>
    <t>12005</t>
  </si>
  <si>
    <t>ALPUECH</t>
  </si>
  <si>
    <t>12006</t>
  </si>
  <si>
    <t>ALRANCE</t>
  </si>
  <si>
    <t>12007</t>
  </si>
  <si>
    <t>AMBEYRAC</t>
  </si>
  <si>
    <t>12008</t>
  </si>
  <si>
    <t>ANGLARS SAINT FELIX</t>
  </si>
  <si>
    <t>12009</t>
  </si>
  <si>
    <t>ARNAC SUR DOURDOU</t>
  </si>
  <si>
    <t>12010</t>
  </si>
  <si>
    <t>12011</t>
  </si>
  <si>
    <t>ARVIEU</t>
  </si>
  <si>
    <t>12012</t>
  </si>
  <si>
    <t>ASPRIERES</t>
  </si>
  <si>
    <t>12013</t>
  </si>
  <si>
    <t>AUBIN</t>
  </si>
  <si>
    <t>12014</t>
  </si>
  <si>
    <t>AURELLE VERLAC</t>
  </si>
  <si>
    <t>12015</t>
  </si>
  <si>
    <t>AURIAC LAGAST</t>
  </si>
  <si>
    <t>12016</t>
  </si>
  <si>
    <t>AUZITS</t>
  </si>
  <si>
    <t>12017</t>
  </si>
  <si>
    <t>AYSSENES</t>
  </si>
  <si>
    <t>12018</t>
  </si>
  <si>
    <t>BALAGUIER D'OLT</t>
  </si>
  <si>
    <t>12019</t>
  </si>
  <si>
    <t>BALAGUIER SUR RANCE</t>
  </si>
  <si>
    <t>12020</t>
  </si>
  <si>
    <t>BALSAC</t>
  </si>
  <si>
    <t>12021</t>
  </si>
  <si>
    <t>BASTIDE L'EVEQUE</t>
  </si>
  <si>
    <t>12022</t>
  </si>
  <si>
    <t>BASTIDE PRADINES</t>
  </si>
  <si>
    <t>12023</t>
  </si>
  <si>
    <t>BASTIDE SOLAGES</t>
  </si>
  <si>
    <t>12024</t>
  </si>
  <si>
    <t>BELCASTEL</t>
  </si>
  <si>
    <t>12025</t>
  </si>
  <si>
    <t>BELMONT SUR RANCE</t>
  </si>
  <si>
    <t>12026</t>
  </si>
  <si>
    <t>BERTHOLENE</t>
  </si>
  <si>
    <t>12027</t>
  </si>
  <si>
    <t>BESSUEJOULS</t>
  </si>
  <si>
    <t>12028</t>
  </si>
  <si>
    <t>BOISSE PENCHOT</t>
  </si>
  <si>
    <t>12029</t>
  </si>
  <si>
    <t>BOR ET BAR</t>
  </si>
  <si>
    <t>12030</t>
  </si>
  <si>
    <t>BOUILLAC</t>
  </si>
  <si>
    <t>12031</t>
  </si>
  <si>
    <t>BOURNAZEL</t>
  </si>
  <si>
    <t>12032</t>
  </si>
  <si>
    <t>BOUSSAC</t>
  </si>
  <si>
    <t>12033</t>
  </si>
  <si>
    <t>BOZOULS</t>
  </si>
  <si>
    <t>12034</t>
  </si>
  <si>
    <t>BRANDONNET</t>
  </si>
  <si>
    <t>12035</t>
  </si>
  <si>
    <t>BRASC</t>
  </si>
  <si>
    <t>12036</t>
  </si>
  <si>
    <t>BROMMAT</t>
  </si>
  <si>
    <t>12037</t>
  </si>
  <si>
    <t>BROQUIES</t>
  </si>
  <si>
    <t>12038</t>
  </si>
  <si>
    <t>BROUSSE LE CHATEAU</t>
  </si>
  <si>
    <t>12039</t>
  </si>
  <si>
    <t>BRUSQUE</t>
  </si>
  <si>
    <t>12040</t>
  </si>
  <si>
    <t>BUZEINS</t>
  </si>
  <si>
    <t>12041</t>
  </si>
  <si>
    <t>CABANES</t>
  </si>
  <si>
    <t>12042</t>
  </si>
  <si>
    <t>CALMELS ET LE VIALA</t>
  </si>
  <si>
    <t>12043</t>
  </si>
  <si>
    <t>CALMONT</t>
  </si>
  <si>
    <t>12044</t>
  </si>
  <si>
    <t>CAMARES</t>
  </si>
  <si>
    <t>12045</t>
  </si>
  <si>
    <t>CAMBOULAZET</t>
  </si>
  <si>
    <t>12046</t>
  </si>
  <si>
    <t>CAMJAC</t>
  </si>
  <si>
    <t>12047</t>
  </si>
  <si>
    <t>CAMPAGNAC</t>
  </si>
  <si>
    <t>12048</t>
  </si>
  <si>
    <t>CAMPOURIEZ</t>
  </si>
  <si>
    <t>12049</t>
  </si>
  <si>
    <t>CAMPUAC</t>
  </si>
  <si>
    <t>12050</t>
  </si>
  <si>
    <t>CANET DE SALARS</t>
  </si>
  <si>
    <t>12051</t>
  </si>
  <si>
    <t>CANTOIN</t>
  </si>
  <si>
    <t>12052</t>
  </si>
  <si>
    <t>CAPDENAC GARE</t>
  </si>
  <si>
    <t>12053</t>
  </si>
  <si>
    <t>CAPELLE BALAGUIER</t>
  </si>
  <si>
    <t>12054</t>
  </si>
  <si>
    <t>CAPELLE BLEYS</t>
  </si>
  <si>
    <t>12055</t>
  </si>
  <si>
    <t>CAPELLE BONANCE</t>
  </si>
  <si>
    <t>12056</t>
  </si>
  <si>
    <t>BARAQUEVILLE</t>
  </si>
  <si>
    <t>12057</t>
  </si>
  <si>
    <t>CASSAGNES BEGONHES</t>
  </si>
  <si>
    <t>12058</t>
  </si>
  <si>
    <t>CASSUEJOULS</t>
  </si>
  <si>
    <t>12059</t>
  </si>
  <si>
    <t>CASTANET</t>
  </si>
  <si>
    <t>12060</t>
  </si>
  <si>
    <t>CASTELMARY</t>
  </si>
  <si>
    <t>12061</t>
  </si>
  <si>
    <t>CASTELNAU DE MANDAILLES</t>
  </si>
  <si>
    <t>12062</t>
  </si>
  <si>
    <t>CASTELNAU PEGAYROLS</t>
  </si>
  <si>
    <t>12063</t>
  </si>
  <si>
    <t>CAVALERIE</t>
  </si>
  <si>
    <t>12064</t>
  </si>
  <si>
    <t>CAYROL</t>
  </si>
  <si>
    <t>12065</t>
  </si>
  <si>
    <t>CENTRES</t>
  </si>
  <si>
    <t>12066</t>
  </si>
  <si>
    <t>CLAIRVAUX D'AVEYRON</t>
  </si>
  <si>
    <t>12067</t>
  </si>
  <si>
    <t>CLAPIER</t>
  </si>
  <si>
    <t>12068</t>
  </si>
  <si>
    <t>COLOMBIES</t>
  </si>
  <si>
    <t>12069</t>
  </si>
  <si>
    <t>COMBRET</t>
  </si>
  <si>
    <t>12070</t>
  </si>
  <si>
    <t>COMPEYRE</t>
  </si>
  <si>
    <t>12071</t>
  </si>
  <si>
    <t>COMPOLIBAT</t>
  </si>
  <si>
    <t>12072</t>
  </si>
  <si>
    <t>COMPREGNAC</t>
  </si>
  <si>
    <t>12073</t>
  </si>
  <si>
    <t>COMPS LA GRAND VILLE</t>
  </si>
  <si>
    <t>12074</t>
  </si>
  <si>
    <t>CONDOM D'AUBRAC</t>
  </si>
  <si>
    <t>12075</t>
  </si>
  <si>
    <t>CONNAC</t>
  </si>
  <si>
    <t>12076</t>
  </si>
  <si>
    <t>CONQUES</t>
  </si>
  <si>
    <t>12077</t>
  </si>
  <si>
    <t>CORNUS</t>
  </si>
  <si>
    <t>12078</t>
  </si>
  <si>
    <t>COSTES GOZON</t>
  </si>
  <si>
    <t>12079</t>
  </si>
  <si>
    <t>COUBISOU</t>
  </si>
  <si>
    <t>12080</t>
  </si>
  <si>
    <t>COUPIAC</t>
  </si>
  <si>
    <t>12081</t>
  </si>
  <si>
    <t>COUSSERGUES</t>
  </si>
  <si>
    <t>12082</t>
  </si>
  <si>
    <t>COUVERTOIRADE</t>
  </si>
  <si>
    <t>12083</t>
  </si>
  <si>
    <t>CRANSAC</t>
  </si>
  <si>
    <t>12084</t>
  </si>
  <si>
    <t>CREISSELS</t>
  </si>
  <si>
    <t>12085</t>
  </si>
  <si>
    <t>CRESPIN</t>
  </si>
  <si>
    <t>12086</t>
  </si>
  <si>
    <t>CRESSE</t>
  </si>
  <si>
    <t>12087</t>
  </si>
  <si>
    <t>CRUEJOULS</t>
  </si>
  <si>
    <t>12088</t>
  </si>
  <si>
    <t>CURIERES</t>
  </si>
  <si>
    <t>12089</t>
  </si>
  <si>
    <t>DECAZEVILLE</t>
  </si>
  <si>
    <t>12090</t>
  </si>
  <si>
    <t>DRUELLE</t>
  </si>
  <si>
    <t>12091</t>
  </si>
  <si>
    <t>DRULHE</t>
  </si>
  <si>
    <t>12092</t>
  </si>
  <si>
    <t>DURENQUE</t>
  </si>
  <si>
    <t>12093</t>
  </si>
  <si>
    <t>FEL</t>
  </si>
  <si>
    <t>12094</t>
  </si>
  <si>
    <t>ENTRAYGUES SUR TRUYERE</t>
  </si>
  <si>
    <t>12095</t>
  </si>
  <si>
    <t>ESCANDOLIERES</t>
  </si>
  <si>
    <t>12096</t>
  </si>
  <si>
    <t>ESPALION</t>
  </si>
  <si>
    <t>12097</t>
  </si>
  <si>
    <t>ESPEYRAC</t>
  </si>
  <si>
    <t>12098</t>
  </si>
  <si>
    <t>ESTAING</t>
  </si>
  <si>
    <t>12099</t>
  </si>
  <si>
    <t>12100</t>
  </si>
  <si>
    <t>FIRMI</t>
  </si>
  <si>
    <t>12101</t>
  </si>
  <si>
    <t>FLAGNAC</t>
  </si>
  <si>
    <t>12102</t>
  </si>
  <si>
    <t>FLAVIN</t>
  </si>
  <si>
    <t>12103</t>
  </si>
  <si>
    <t>FLORENTIN LA CAPELLE</t>
  </si>
  <si>
    <t>12104</t>
  </si>
  <si>
    <t>FOISSAC</t>
  </si>
  <si>
    <t>12105</t>
  </si>
  <si>
    <t>FOUILLADE</t>
  </si>
  <si>
    <t>12106</t>
  </si>
  <si>
    <t>GABRIAC</t>
  </si>
  <si>
    <t>12107</t>
  </si>
  <si>
    <t>GAILLAC D'AVEYRON</t>
  </si>
  <si>
    <t>12108</t>
  </si>
  <si>
    <t>GALGAN</t>
  </si>
  <si>
    <t>12109</t>
  </si>
  <si>
    <t>GISSAC</t>
  </si>
  <si>
    <t>12110</t>
  </si>
  <si>
    <t>GOLINHAC</t>
  </si>
  <si>
    <t>12111</t>
  </si>
  <si>
    <t>GOUTRENS</t>
  </si>
  <si>
    <t>12112</t>
  </si>
  <si>
    <t>GRAISSAC</t>
  </si>
  <si>
    <t>12113</t>
  </si>
  <si>
    <t>GRAMOND</t>
  </si>
  <si>
    <t>12114</t>
  </si>
  <si>
    <t>GRAND VABRE</t>
  </si>
  <si>
    <t>12115</t>
  </si>
  <si>
    <t>HOSPITALET DU LARZAC</t>
  </si>
  <si>
    <t>12116</t>
  </si>
  <si>
    <t>HUPARLAC</t>
  </si>
  <si>
    <t>12117</t>
  </si>
  <si>
    <t>LACALM</t>
  </si>
  <si>
    <t>12118</t>
  </si>
  <si>
    <t>LACROIX BARREZ</t>
  </si>
  <si>
    <t>12119</t>
  </si>
  <si>
    <t>LAGUIOLE</t>
  </si>
  <si>
    <t>12120</t>
  </si>
  <si>
    <t>LAISSAC</t>
  </si>
  <si>
    <t>12121</t>
  </si>
  <si>
    <t>LANUEJOULS</t>
  </si>
  <si>
    <t>12122</t>
  </si>
  <si>
    <t>LAPANOUSE DE CERNON</t>
  </si>
  <si>
    <t>12123</t>
  </si>
  <si>
    <t>LAPANOUSE</t>
  </si>
  <si>
    <t>12124</t>
  </si>
  <si>
    <t>LASSOUTS</t>
  </si>
  <si>
    <t>12125</t>
  </si>
  <si>
    <t>LAVAL ROQUECEZIERE</t>
  </si>
  <si>
    <t>12126</t>
  </si>
  <si>
    <t>LAVERNHE</t>
  </si>
  <si>
    <t>12127</t>
  </si>
  <si>
    <t>LEDERGUES</t>
  </si>
  <si>
    <t>12128</t>
  </si>
  <si>
    <t>LESCURE JAOUL</t>
  </si>
  <si>
    <t>12129</t>
  </si>
  <si>
    <t>LESTRADE ET THOUELS</t>
  </si>
  <si>
    <t>12130</t>
  </si>
  <si>
    <t>LIVINHAC LE HAUT</t>
  </si>
  <si>
    <t>12131</t>
  </si>
  <si>
    <t>LOUBIERE</t>
  </si>
  <si>
    <t>12133</t>
  </si>
  <si>
    <t>LUC LA PRIMAUBE</t>
  </si>
  <si>
    <t>12134</t>
  </si>
  <si>
    <t>LUGAN</t>
  </si>
  <si>
    <t>12135</t>
  </si>
  <si>
    <t>LUNAC</t>
  </si>
  <si>
    <t>12136</t>
  </si>
  <si>
    <t>MALEVILLE</t>
  </si>
  <si>
    <t>12137</t>
  </si>
  <si>
    <t>MANHAC</t>
  </si>
  <si>
    <t>12138</t>
  </si>
  <si>
    <t>MARCILLAC VALLON</t>
  </si>
  <si>
    <t>12139</t>
  </si>
  <si>
    <t>MARNHAGUES ET LATOUR</t>
  </si>
  <si>
    <t>12140</t>
  </si>
  <si>
    <t>MARTIEL</t>
  </si>
  <si>
    <t>12141</t>
  </si>
  <si>
    <t>MARTRIN</t>
  </si>
  <si>
    <t>12142</t>
  </si>
  <si>
    <t>MAYRAN</t>
  </si>
  <si>
    <t>12143</t>
  </si>
  <si>
    <t>MELAGUES</t>
  </si>
  <si>
    <t>12144</t>
  </si>
  <si>
    <t>MELJAC</t>
  </si>
  <si>
    <t>12145</t>
  </si>
  <si>
    <t>MILLAU</t>
  </si>
  <si>
    <t>12146</t>
  </si>
  <si>
    <t>MONASTERE</t>
  </si>
  <si>
    <t>12147</t>
  </si>
  <si>
    <t>MONTAGNOL</t>
  </si>
  <si>
    <t>12148</t>
  </si>
  <si>
    <t>MONTBAZENS</t>
  </si>
  <si>
    <t>12149</t>
  </si>
  <si>
    <t>12150</t>
  </si>
  <si>
    <t>MONTEILS</t>
  </si>
  <si>
    <t>12151</t>
  </si>
  <si>
    <t>MONTEZIC</t>
  </si>
  <si>
    <t>12152</t>
  </si>
  <si>
    <t>MONTFRANC</t>
  </si>
  <si>
    <t>12153</t>
  </si>
  <si>
    <t>MONTJAUX</t>
  </si>
  <si>
    <t>12154</t>
  </si>
  <si>
    <t>12155</t>
  </si>
  <si>
    <t>FONDAMENTE</t>
  </si>
  <si>
    <t>12156</t>
  </si>
  <si>
    <t>MONTPEYROUX</t>
  </si>
  <si>
    <t>12157</t>
  </si>
  <si>
    <t>MONTROZIER</t>
  </si>
  <si>
    <t>12158</t>
  </si>
  <si>
    <t>MONTSALES</t>
  </si>
  <si>
    <t>12159</t>
  </si>
  <si>
    <t>MORLHON LE HAUT</t>
  </si>
  <si>
    <t>12160</t>
  </si>
  <si>
    <t>MOSTUEJOULS</t>
  </si>
  <si>
    <t>12161</t>
  </si>
  <si>
    <t>MOURET</t>
  </si>
  <si>
    <t>12162</t>
  </si>
  <si>
    <t>MOYRAZES</t>
  </si>
  <si>
    <t>12163</t>
  </si>
  <si>
    <t>MURASSON</t>
  </si>
  <si>
    <t>12164</t>
  </si>
  <si>
    <t>MUR DE BARREZ</t>
  </si>
  <si>
    <t>12165</t>
  </si>
  <si>
    <t>MURET LE CHATEAU</t>
  </si>
  <si>
    <t>12166</t>
  </si>
  <si>
    <t>MUROLS</t>
  </si>
  <si>
    <t>12167</t>
  </si>
  <si>
    <t>NAJAC</t>
  </si>
  <si>
    <t>12168</t>
  </si>
  <si>
    <t>NANT</t>
  </si>
  <si>
    <t>12169</t>
  </si>
  <si>
    <t>NAUCELLE</t>
  </si>
  <si>
    <t>12170</t>
  </si>
  <si>
    <t>NAUSSAC</t>
  </si>
  <si>
    <t>12171</t>
  </si>
  <si>
    <t>NAUVIALE</t>
  </si>
  <si>
    <t>12172</t>
  </si>
  <si>
    <t>NAYRAC</t>
  </si>
  <si>
    <t>12173</t>
  </si>
  <si>
    <t>NOAILHAC</t>
  </si>
  <si>
    <t>12174</t>
  </si>
  <si>
    <t>OLEMPS</t>
  </si>
  <si>
    <t>12175</t>
  </si>
  <si>
    <t>OLS ET RINHODES</t>
  </si>
  <si>
    <t>12176</t>
  </si>
  <si>
    <t>ONET LE CHATEAU</t>
  </si>
  <si>
    <t>12177</t>
  </si>
  <si>
    <t>PALMAS</t>
  </si>
  <si>
    <t>12178</t>
  </si>
  <si>
    <t>PAULHE</t>
  </si>
  <si>
    <t>12179</t>
  </si>
  <si>
    <t>PEUX ET COUFFOULEUX</t>
  </si>
  <si>
    <t>12180</t>
  </si>
  <si>
    <t>PEYRELEAU</t>
  </si>
  <si>
    <t>12181</t>
  </si>
  <si>
    <t>PEYRUSSE LE ROC</t>
  </si>
  <si>
    <t>12182</t>
  </si>
  <si>
    <t>PIERREFICHE</t>
  </si>
  <si>
    <t>12183</t>
  </si>
  <si>
    <t>PLAISANCE</t>
  </si>
  <si>
    <t>12184</t>
  </si>
  <si>
    <t>POMAYROLS</t>
  </si>
  <si>
    <t>12185</t>
  </si>
  <si>
    <t>PONT DE SALARS</t>
  </si>
  <si>
    <t>12186</t>
  </si>
  <si>
    <t>POUSTHOMY</t>
  </si>
  <si>
    <t>12187</t>
  </si>
  <si>
    <t>PRADES D'AUBRAC</t>
  </si>
  <si>
    <t>12188</t>
  </si>
  <si>
    <t>PRADES SALARS</t>
  </si>
  <si>
    <t>12189</t>
  </si>
  <si>
    <t>PRADINAS</t>
  </si>
  <si>
    <t>12190</t>
  </si>
  <si>
    <t>PREVINQUIERES</t>
  </si>
  <si>
    <t>12191</t>
  </si>
  <si>
    <t>PRIVEZAC</t>
  </si>
  <si>
    <t>12192</t>
  </si>
  <si>
    <t>MOUNES PROHENCOUX</t>
  </si>
  <si>
    <t>12193</t>
  </si>
  <si>
    <t>PRUINES</t>
  </si>
  <si>
    <t>12194</t>
  </si>
  <si>
    <t>QUINS</t>
  </si>
  <si>
    <t>12195</t>
  </si>
  <si>
    <t>REBOURGUIL</t>
  </si>
  <si>
    <t>12196</t>
  </si>
  <si>
    <t>RECOULES PREVINQUIERES</t>
  </si>
  <si>
    <t>12197</t>
  </si>
  <si>
    <t>REQUISTA</t>
  </si>
  <si>
    <t>12198</t>
  </si>
  <si>
    <t>RIEUPEYROUX</t>
  </si>
  <si>
    <t>12199</t>
  </si>
  <si>
    <t>RIGNAC</t>
  </si>
  <si>
    <t>12200</t>
  </si>
  <si>
    <t>RIVIERE SUR TARN</t>
  </si>
  <si>
    <t>12201</t>
  </si>
  <si>
    <t>RODELLE</t>
  </si>
  <si>
    <t>12202</t>
  </si>
  <si>
    <t>RODEZ</t>
  </si>
  <si>
    <t>12203</t>
  </si>
  <si>
    <t>ROQUEFORT SUR SOULZON</t>
  </si>
  <si>
    <t>12204</t>
  </si>
  <si>
    <t>ROQUE SAINTE MARGUERITE</t>
  </si>
  <si>
    <t>12205</t>
  </si>
  <si>
    <t>ROUQUETTE</t>
  </si>
  <si>
    <t>12206</t>
  </si>
  <si>
    <t>ROUSSENNAC</t>
  </si>
  <si>
    <t>12207</t>
  </si>
  <si>
    <t>RULLAC SAINT CIRQ</t>
  </si>
  <si>
    <t>12208</t>
  </si>
  <si>
    <t>SAINT AFFRIQUE</t>
  </si>
  <si>
    <t>12209</t>
  </si>
  <si>
    <t>SAINT AMANS DES COTS</t>
  </si>
  <si>
    <t>12210</t>
  </si>
  <si>
    <t>SAINT ANDRE DE NAJAC</t>
  </si>
  <si>
    <t>12211</t>
  </si>
  <si>
    <t>SAINT ANDRE DE VEZINES</t>
  </si>
  <si>
    <t>12212</t>
  </si>
  <si>
    <t>SAINT BEAULIZE</t>
  </si>
  <si>
    <t>12213</t>
  </si>
  <si>
    <t>SAINT BEAUZELY</t>
  </si>
  <si>
    <t>12214</t>
  </si>
  <si>
    <t>SAINT CHELY D'AUBRAC</t>
  </si>
  <si>
    <t>12215</t>
  </si>
  <si>
    <t>SAINT CHRISTOPHE VALLON</t>
  </si>
  <si>
    <t>12216</t>
  </si>
  <si>
    <t>SAINT COME D'OLT</t>
  </si>
  <si>
    <t>12217</t>
  </si>
  <si>
    <t>12218</t>
  </si>
  <si>
    <t>SAINT CYPRIEN SUR DOURDOU</t>
  </si>
  <si>
    <t>12219</t>
  </si>
  <si>
    <t>SAINTE EULALIE D'OLT</t>
  </si>
  <si>
    <t>12220</t>
  </si>
  <si>
    <t>SAINTE EULALIE DE CERNON</t>
  </si>
  <si>
    <t>12221</t>
  </si>
  <si>
    <t>SAINT FELIX DE LUNEL</t>
  </si>
  <si>
    <t>12222</t>
  </si>
  <si>
    <t>SAINT FELIX DE SORGUES</t>
  </si>
  <si>
    <t>12223</t>
  </si>
  <si>
    <t>SAINTE GENEVIEVE SUR ARGENCE</t>
  </si>
  <si>
    <t>12224</t>
  </si>
  <si>
    <t>SAINT GENIEZ D'OLT</t>
  </si>
  <si>
    <t>12225</t>
  </si>
  <si>
    <t>SAINT GEORGES DE LUZENCON</t>
  </si>
  <si>
    <t>12226</t>
  </si>
  <si>
    <t>SAINT HIPPOLYTE</t>
  </si>
  <si>
    <t>12227</t>
  </si>
  <si>
    <t>SAINT IGEST</t>
  </si>
  <si>
    <t>12228</t>
  </si>
  <si>
    <t>SAINT IZAIRE</t>
  </si>
  <si>
    <t>12229</t>
  </si>
  <si>
    <t>SAINT JEAN D'ALCAPIES</t>
  </si>
  <si>
    <t>12230</t>
  </si>
  <si>
    <t>SAINT JEAN DELNOUS</t>
  </si>
  <si>
    <t>12231</t>
  </si>
  <si>
    <t>SAINT JEAN DU BRUEL</t>
  </si>
  <si>
    <t>12232</t>
  </si>
  <si>
    <t>SAINT JEAN ET SAINT PAUL</t>
  </si>
  <si>
    <t>12233</t>
  </si>
  <si>
    <t>SAINT JUERY</t>
  </si>
  <si>
    <t>12234</t>
  </si>
  <si>
    <t>SAINTE JULIETTE SUR VIAUR</t>
  </si>
  <si>
    <t>12235</t>
  </si>
  <si>
    <t>SAINT JUST SUR VIAUR</t>
  </si>
  <si>
    <t>12236</t>
  </si>
  <si>
    <t>SAINT LAURENT DE LEVEZOU</t>
  </si>
  <si>
    <t>12237</t>
  </si>
  <si>
    <t>SAINT LAURENT D'OLT</t>
  </si>
  <si>
    <t>12238</t>
  </si>
  <si>
    <t>SAINT LEONS</t>
  </si>
  <si>
    <t>12239</t>
  </si>
  <si>
    <t>SAINT MARTIN DE LENNE</t>
  </si>
  <si>
    <t>12240</t>
  </si>
  <si>
    <t>SAINT PARTHEM</t>
  </si>
  <si>
    <t>12241</t>
  </si>
  <si>
    <t>SAINTE RADEGONDE</t>
  </si>
  <si>
    <t>12242</t>
  </si>
  <si>
    <t>12243</t>
  </si>
  <si>
    <t>SAINT ROME DE CERNON</t>
  </si>
  <si>
    <t>12244</t>
  </si>
  <si>
    <t>SAINT ROME DE TARN</t>
  </si>
  <si>
    <t>12245</t>
  </si>
  <si>
    <t>SAINT SALVADOU</t>
  </si>
  <si>
    <t>12246</t>
  </si>
  <si>
    <t>SAINT SANTIN</t>
  </si>
  <si>
    <t>12247</t>
  </si>
  <si>
    <t>SAINT SATURNIN DE LENNE</t>
  </si>
  <si>
    <t>12248</t>
  </si>
  <si>
    <t>SAINT SERNIN SUR RANCE</t>
  </si>
  <si>
    <t>12249</t>
  </si>
  <si>
    <t>SAINT SEVER DU MOUSTIER</t>
  </si>
  <si>
    <t>12250</t>
  </si>
  <si>
    <t>SAINT SYMPHORIEN DE THENIERES</t>
  </si>
  <si>
    <t>12251</t>
  </si>
  <si>
    <t>SAINT VICTOR ET MELVIEU</t>
  </si>
  <si>
    <t>12252</t>
  </si>
  <si>
    <t>SALLES COURBATIES</t>
  </si>
  <si>
    <t>12253</t>
  </si>
  <si>
    <t>SALLES CURAN</t>
  </si>
  <si>
    <t>12254</t>
  </si>
  <si>
    <t>SALLES LA SOURCE</t>
  </si>
  <si>
    <t>12255</t>
  </si>
  <si>
    <t>SALMIECH</t>
  </si>
  <si>
    <t>12256</t>
  </si>
  <si>
    <t>SALVAGNAC CAJARC</t>
  </si>
  <si>
    <t>12257</t>
  </si>
  <si>
    <t>CAUSSE ET DIEGE</t>
  </si>
  <si>
    <t>12258</t>
  </si>
  <si>
    <t>SALVETAT PEYRALES</t>
  </si>
  <si>
    <t>12259</t>
  </si>
  <si>
    <t>SANVENSA</t>
  </si>
  <si>
    <t>12260</t>
  </si>
  <si>
    <t>SAUCLIERES</t>
  </si>
  <si>
    <t>12261</t>
  </si>
  <si>
    <t>SAUJAC</t>
  </si>
  <si>
    <t>12262</t>
  </si>
  <si>
    <t>SAUVETERRE DE ROUERGUE</t>
  </si>
  <si>
    <t>12263</t>
  </si>
  <si>
    <t>SAVIGNAC</t>
  </si>
  <si>
    <t>12264</t>
  </si>
  <si>
    <t>SEBAZAC CONCOURES</t>
  </si>
  <si>
    <t>12265</t>
  </si>
  <si>
    <t>SEBRAZAC</t>
  </si>
  <si>
    <t>12266</t>
  </si>
  <si>
    <t>SEGUR</t>
  </si>
  <si>
    <t>12267</t>
  </si>
  <si>
    <t>12268</t>
  </si>
  <si>
    <t>SENERGUES</t>
  </si>
  <si>
    <t>12269</t>
  </si>
  <si>
    <t>SERRE</t>
  </si>
  <si>
    <t>12270</t>
  </si>
  <si>
    <t>SEVERAC LE CHATEAU</t>
  </si>
  <si>
    <t>12271</t>
  </si>
  <si>
    <t>SEVERAC L'EGLISE</t>
  </si>
  <si>
    <t>12272</t>
  </si>
  <si>
    <t>SONNAC</t>
  </si>
  <si>
    <t>12273</t>
  </si>
  <si>
    <t>SOULAGES BONNEVAL</t>
  </si>
  <si>
    <t>12274</t>
  </si>
  <si>
    <t>SYLVANES</t>
  </si>
  <si>
    <t>12275</t>
  </si>
  <si>
    <t>TAURIAC DE CAMARES</t>
  </si>
  <si>
    <t>12276</t>
  </si>
  <si>
    <t>TAURIAC DE NAUCELLE</t>
  </si>
  <si>
    <t>12277</t>
  </si>
  <si>
    <t>TAUSSAC</t>
  </si>
  <si>
    <t>12278</t>
  </si>
  <si>
    <t>TAYRAC</t>
  </si>
  <si>
    <t>12279</t>
  </si>
  <si>
    <t>TERRISSE</t>
  </si>
  <si>
    <t>12280</t>
  </si>
  <si>
    <t>THERONDELS</t>
  </si>
  <si>
    <t>12281</t>
  </si>
  <si>
    <t>TOULONJAC</t>
  </si>
  <si>
    <t>12282</t>
  </si>
  <si>
    <t>TOURNEMIRE</t>
  </si>
  <si>
    <t>12283</t>
  </si>
  <si>
    <t>TREMOUILLES</t>
  </si>
  <si>
    <t>12284</t>
  </si>
  <si>
    <t>TRUEL</t>
  </si>
  <si>
    <t>12285</t>
  </si>
  <si>
    <t>VABRE TIZAC</t>
  </si>
  <si>
    <t>12286</t>
  </si>
  <si>
    <t>VABRES L'ABBAYE</t>
  </si>
  <si>
    <t>12287</t>
  </si>
  <si>
    <t>VAILHOURLES</t>
  </si>
  <si>
    <t>12288</t>
  </si>
  <si>
    <t>VALADY</t>
  </si>
  <si>
    <t>12289</t>
  </si>
  <si>
    <t>VALZERGUES</t>
  </si>
  <si>
    <t>12290</t>
  </si>
  <si>
    <t>VAUREILLES</t>
  </si>
  <si>
    <t>12291</t>
  </si>
  <si>
    <t>12292</t>
  </si>
  <si>
    <t>VERSOLS ET LAPEYRE</t>
  </si>
  <si>
    <t>12293</t>
  </si>
  <si>
    <t>VEYREAU</t>
  </si>
  <si>
    <t>12294</t>
  </si>
  <si>
    <t>VEZINS DE LEVEZOU</t>
  </si>
  <si>
    <t>12295</t>
  </si>
  <si>
    <t>VIALA DU PAS DE JAUX</t>
  </si>
  <si>
    <t>12296</t>
  </si>
  <si>
    <t>VIALA DU TARN</t>
  </si>
  <si>
    <t>12297</t>
  </si>
  <si>
    <t>VIBAL</t>
  </si>
  <si>
    <t>12298</t>
  </si>
  <si>
    <t>VILLECOMTAL</t>
  </si>
  <si>
    <t>12299</t>
  </si>
  <si>
    <t>VILLEFRANCHE DE PANAT</t>
  </si>
  <si>
    <t>12300</t>
  </si>
  <si>
    <t>VILLEFRANCHE DE ROUERGUE</t>
  </si>
  <si>
    <t>12301</t>
  </si>
  <si>
    <t>12303</t>
  </si>
  <si>
    <t>VIMENET</t>
  </si>
  <si>
    <t>12304</t>
  </si>
  <si>
    <t>VITRAC EN VIADENE</t>
  </si>
  <si>
    <t>12305</t>
  </si>
  <si>
    <t>VIVIEZ</t>
  </si>
  <si>
    <t>12307</t>
  </si>
  <si>
    <t>CURAN</t>
  </si>
  <si>
    <t>13001</t>
  </si>
  <si>
    <t>AIX EN PROVENCE</t>
  </si>
  <si>
    <t>13002</t>
  </si>
  <si>
    <t>ALLAUCH</t>
  </si>
  <si>
    <t>13003</t>
  </si>
  <si>
    <t>ALLEINS</t>
  </si>
  <si>
    <t>13004</t>
  </si>
  <si>
    <t>ARLES</t>
  </si>
  <si>
    <t>13005</t>
  </si>
  <si>
    <t>AUBAGNE</t>
  </si>
  <si>
    <t>13006</t>
  </si>
  <si>
    <t>AUREILLE</t>
  </si>
  <si>
    <t>13007</t>
  </si>
  <si>
    <t>AURIOL</t>
  </si>
  <si>
    <t>13008</t>
  </si>
  <si>
    <t>AURONS</t>
  </si>
  <si>
    <t>13009</t>
  </si>
  <si>
    <t>BARBEN</t>
  </si>
  <si>
    <t>13010</t>
  </si>
  <si>
    <t>BARBENTANE</t>
  </si>
  <si>
    <t>13011</t>
  </si>
  <si>
    <t>BAUX DE PROVENCE</t>
  </si>
  <si>
    <t>13012</t>
  </si>
  <si>
    <t>BEAURECUEIL</t>
  </si>
  <si>
    <t>13013</t>
  </si>
  <si>
    <t>BELCODENE</t>
  </si>
  <si>
    <t>13014</t>
  </si>
  <si>
    <t>BERRE L'ETANG</t>
  </si>
  <si>
    <t>13015</t>
  </si>
  <si>
    <t>BOUC BEL AIR</t>
  </si>
  <si>
    <t>13016</t>
  </si>
  <si>
    <t>BOUILLADISSE</t>
  </si>
  <si>
    <t>13017</t>
  </si>
  <si>
    <t>BOULBON</t>
  </si>
  <si>
    <t>13018</t>
  </si>
  <si>
    <t>13019</t>
  </si>
  <si>
    <t>CABRIES</t>
  </si>
  <si>
    <t>13020</t>
  </si>
  <si>
    <t>CADOLIVE</t>
  </si>
  <si>
    <t>13021</t>
  </si>
  <si>
    <t>CARRY LE ROUET</t>
  </si>
  <si>
    <t>13022</t>
  </si>
  <si>
    <t>CASSIS</t>
  </si>
  <si>
    <t>13023</t>
  </si>
  <si>
    <t>CEYRESTE</t>
  </si>
  <si>
    <t>13024</t>
  </si>
  <si>
    <t>CHARLEVAL</t>
  </si>
  <si>
    <t>13025</t>
  </si>
  <si>
    <t>CHATEAUNEUF LE ROUGE</t>
  </si>
  <si>
    <t>13026</t>
  </si>
  <si>
    <t>CHATEAUNEUF LES MARTIGUES</t>
  </si>
  <si>
    <t>13027</t>
  </si>
  <si>
    <t>CHATEAURENARD</t>
  </si>
  <si>
    <t>13028</t>
  </si>
  <si>
    <t>CIOTAT</t>
  </si>
  <si>
    <t>13029</t>
  </si>
  <si>
    <t>CORNILLON CONFOUX</t>
  </si>
  <si>
    <t>13030</t>
  </si>
  <si>
    <t>CUGES LES PINS</t>
  </si>
  <si>
    <t>13031</t>
  </si>
  <si>
    <t>DESTROUSSE</t>
  </si>
  <si>
    <t>13032</t>
  </si>
  <si>
    <t>EGUILLES</t>
  </si>
  <si>
    <t>13033</t>
  </si>
  <si>
    <t>ENSUES LA REDONNE</t>
  </si>
  <si>
    <t>13034</t>
  </si>
  <si>
    <t>EYGALIERES</t>
  </si>
  <si>
    <t>13035</t>
  </si>
  <si>
    <t>EYGUIERES</t>
  </si>
  <si>
    <t>13036</t>
  </si>
  <si>
    <t>EYRAGUES</t>
  </si>
  <si>
    <t>13037</t>
  </si>
  <si>
    <t>FARE LES OLIVIERS</t>
  </si>
  <si>
    <t>13038</t>
  </si>
  <si>
    <t>FONTVIEILLE</t>
  </si>
  <si>
    <t>13039</t>
  </si>
  <si>
    <t>FOS SUR MER</t>
  </si>
  <si>
    <t>13040</t>
  </si>
  <si>
    <t>FUVEAU</t>
  </si>
  <si>
    <t>13041</t>
  </si>
  <si>
    <t>GARDANNE</t>
  </si>
  <si>
    <t>13042</t>
  </si>
  <si>
    <t>GEMENOS</t>
  </si>
  <si>
    <t>13043</t>
  </si>
  <si>
    <t>GIGNAC LA NERTHE</t>
  </si>
  <si>
    <t>13044</t>
  </si>
  <si>
    <t>GRANS</t>
  </si>
  <si>
    <t>13045</t>
  </si>
  <si>
    <t>GRAVESON</t>
  </si>
  <si>
    <t>13046</t>
  </si>
  <si>
    <t>GREASQUE</t>
  </si>
  <si>
    <t>13047</t>
  </si>
  <si>
    <t>ISTRES</t>
  </si>
  <si>
    <t>13048</t>
  </si>
  <si>
    <t>JOUQUES</t>
  </si>
  <si>
    <t>13049</t>
  </si>
  <si>
    <t>LAMANON</t>
  </si>
  <si>
    <t>13050</t>
  </si>
  <si>
    <t>LAMBESC</t>
  </si>
  <si>
    <t>13051</t>
  </si>
  <si>
    <t>LANCON PROVENCE</t>
  </si>
  <si>
    <t>13052</t>
  </si>
  <si>
    <t>MAILLANE</t>
  </si>
  <si>
    <t>13053</t>
  </si>
  <si>
    <t>MALLEMORT</t>
  </si>
  <si>
    <t>13054</t>
  </si>
  <si>
    <t>MARIGNANE</t>
  </si>
  <si>
    <t>13055</t>
  </si>
  <si>
    <t>MARSEILLE</t>
  </si>
  <si>
    <t>13056</t>
  </si>
  <si>
    <t>MARTIGUES</t>
  </si>
  <si>
    <t>13057</t>
  </si>
  <si>
    <t>MAS BLANC DES ALPILLES</t>
  </si>
  <si>
    <t>13058</t>
  </si>
  <si>
    <t>MAUSSANE LES ALPILLES</t>
  </si>
  <si>
    <t>13059</t>
  </si>
  <si>
    <t>MEYRARGUES</t>
  </si>
  <si>
    <t>13060</t>
  </si>
  <si>
    <t>MEYREUIL</t>
  </si>
  <si>
    <t>13061</t>
  </si>
  <si>
    <t>SAINT PIERRE DE MEZOARGUES</t>
  </si>
  <si>
    <t>13062</t>
  </si>
  <si>
    <t>MIMET</t>
  </si>
  <si>
    <t>13063</t>
  </si>
  <si>
    <t>MIRAMAS</t>
  </si>
  <si>
    <t>13064</t>
  </si>
  <si>
    <t>MOLLEGES</t>
  </si>
  <si>
    <t>13065</t>
  </si>
  <si>
    <t>MOURIES</t>
  </si>
  <si>
    <t>13066</t>
  </si>
  <si>
    <t>NOVES</t>
  </si>
  <si>
    <t>13067</t>
  </si>
  <si>
    <t>ORGON</t>
  </si>
  <si>
    <t>13068</t>
  </si>
  <si>
    <t>PARADOU</t>
  </si>
  <si>
    <t>13069</t>
  </si>
  <si>
    <t>PELISSANNE</t>
  </si>
  <si>
    <t>13070</t>
  </si>
  <si>
    <t>PENNE SUR HUVEAUNE</t>
  </si>
  <si>
    <t>13071</t>
  </si>
  <si>
    <t>PENNES MIRABEAU</t>
  </si>
  <si>
    <t>13072</t>
  </si>
  <si>
    <t>PEYNIER</t>
  </si>
  <si>
    <t>13073</t>
  </si>
  <si>
    <t>PEYPIN</t>
  </si>
  <si>
    <t>13074</t>
  </si>
  <si>
    <t>PEYROLLES EN PROVENCE</t>
  </si>
  <si>
    <t>13075</t>
  </si>
  <si>
    <t>PLAN DE CUQUES</t>
  </si>
  <si>
    <t>13076</t>
  </si>
  <si>
    <t>PLAN D'ORGON</t>
  </si>
  <si>
    <t>13077</t>
  </si>
  <si>
    <t>PORT DE BOUC</t>
  </si>
  <si>
    <t>13078</t>
  </si>
  <si>
    <t>PORT SAINT LOUIS DU RHONE</t>
  </si>
  <si>
    <t>13079</t>
  </si>
  <si>
    <t>PUYLOUBIER</t>
  </si>
  <si>
    <t>13080</t>
  </si>
  <si>
    <t>PUY SAINTE REPARADE</t>
  </si>
  <si>
    <t>13081</t>
  </si>
  <si>
    <t>ROGNAC</t>
  </si>
  <si>
    <t>13082</t>
  </si>
  <si>
    <t>ROGNES</t>
  </si>
  <si>
    <t>13083</t>
  </si>
  <si>
    <t>ROGNONAS</t>
  </si>
  <si>
    <t>13084</t>
  </si>
  <si>
    <t>ROQUE D'ANTHERON</t>
  </si>
  <si>
    <t>13085</t>
  </si>
  <si>
    <t>ROQUEFORT LA BEDOULE</t>
  </si>
  <si>
    <t>13086</t>
  </si>
  <si>
    <t>ROQUEVAIRE</t>
  </si>
  <si>
    <t>13087</t>
  </si>
  <si>
    <t>13088</t>
  </si>
  <si>
    <t>ROVE</t>
  </si>
  <si>
    <t>13089</t>
  </si>
  <si>
    <t>SAINT ANDIOL</t>
  </si>
  <si>
    <t>13090</t>
  </si>
  <si>
    <t>SAINT ANTONIN SUR BAYON</t>
  </si>
  <si>
    <t>13091</t>
  </si>
  <si>
    <t>SAINT CANNAT</t>
  </si>
  <si>
    <t>13092</t>
  </si>
  <si>
    <t>SAINT CHAMAS</t>
  </si>
  <si>
    <t>13093</t>
  </si>
  <si>
    <t>SAINT ESTEVE JANSON</t>
  </si>
  <si>
    <t>13094</t>
  </si>
  <si>
    <t>SAINT ETIENNE DU GRES</t>
  </si>
  <si>
    <t>13095</t>
  </si>
  <si>
    <t>SAINT MARC JAUMEGARDE</t>
  </si>
  <si>
    <t>13096</t>
  </si>
  <si>
    <t>SAINTES MARIES DE LA MER</t>
  </si>
  <si>
    <t>13097</t>
  </si>
  <si>
    <t>SAINT MARTIN DE CRAU</t>
  </si>
  <si>
    <t>13098</t>
  </si>
  <si>
    <t>SAINT MITRE LES REMPARTS</t>
  </si>
  <si>
    <t>13099</t>
  </si>
  <si>
    <t>SAINT PAUL LES DURANCE</t>
  </si>
  <si>
    <t>13100</t>
  </si>
  <si>
    <t>SAINT REMY DE PROVENCE</t>
  </si>
  <si>
    <t>13101</t>
  </si>
  <si>
    <t>SAINT SAVOURNIN</t>
  </si>
  <si>
    <t>13102</t>
  </si>
  <si>
    <t>SAINT VICTORET</t>
  </si>
  <si>
    <t>13103</t>
  </si>
  <si>
    <t>SALON DE PROVENCE</t>
  </si>
  <si>
    <t>13104</t>
  </si>
  <si>
    <t>SAUSSET LES PINS</t>
  </si>
  <si>
    <t>13105</t>
  </si>
  <si>
    <t>SENAS</t>
  </si>
  <si>
    <t>13106</t>
  </si>
  <si>
    <t>SEPTEMES LES VALLONS</t>
  </si>
  <si>
    <t>13107</t>
  </si>
  <si>
    <t>SIMIANE COLLONGUE</t>
  </si>
  <si>
    <t>13108</t>
  </si>
  <si>
    <t>TARASCON</t>
  </si>
  <si>
    <t>13109</t>
  </si>
  <si>
    <t>THOLONET</t>
  </si>
  <si>
    <t>13110</t>
  </si>
  <si>
    <t>TRETS</t>
  </si>
  <si>
    <t>13111</t>
  </si>
  <si>
    <t>VAUVENARGUES</t>
  </si>
  <si>
    <t>13112</t>
  </si>
  <si>
    <t>VELAUX</t>
  </si>
  <si>
    <t>13113</t>
  </si>
  <si>
    <t>VENELLES</t>
  </si>
  <si>
    <t>13114</t>
  </si>
  <si>
    <t>VENTABREN</t>
  </si>
  <si>
    <t>13115</t>
  </si>
  <si>
    <t>VERNEGUES</t>
  </si>
  <si>
    <t>13116</t>
  </si>
  <si>
    <t>VERQUIERES</t>
  </si>
  <si>
    <t>13117</t>
  </si>
  <si>
    <t>13118</t>
  </si>
  <si>
    <t>COUDOUX</t>
  </si>
  <si>
    <t>13119</t>
  </si>
  <si>
    <t>CARNOUX EN PROVENCE</t>
  </si>
  <si>
    <t>13201</t>
  </si>
  <si>
    <t>MARSEILLE 01</t>
  </si>
  <si>
    <t>13202</t>
  </si>
  <si>
    <t>MARSEILLE 02</t>
  </si>
  <si>
    <t>13203</t>
  </si>
  <si>
    <t>MARSEILLE 03</t>
  </si>
  <si>
    <t>13204</t>
  </si>
  <si>
    <t>MARSEILLE 04</t>
  </si>
  <si>
    <t>13205</t>
  </si>
  <si>
    <t>MARSEILLE 05</t>
  </si>
  <si>
    <t>13206</t>
  </si>
  <si>
    <t>MARSEILLE 06</t>
  </si>
  <si>
    <t>13207</t>
  </si>
  <si>
    <t>MARSEILLE 07</t>
  </si>
  <si>
    <t>13208</t>
  </si>
  <si>
    <t>MARSEILLE 08</t>
  </si>
  <si>
    <t>13209</t>
  </si>
  <si>
    <t>MARSEILLE 09</t>
  </si>
  <si>
    <t>13210</t>
  </si>
  <si>
    <t>MARSEILLE 10</t>
  </si>
  <si>
    <t>13211</t>
  </si>
  <si>
    <t>MARSEILLE 11</t>
  </si>
  <si>
    <t>13212</t>
  </si>
  <si>
    <t>MARSEILLE 12</t>
  </si>
  <si>
    <t>13213</t>
  </si>
  <si>
    <t>MARSEILLE 13</t>
  </si>
  <si>
    <t>13214</t>
  </si>
  <si>
    <t>MARSEILLE 14</t>
  </si>
  <si>
    <t>13215</t>
  </si>
  <si>
    <t>MARSEILLE 15</t>
  </si>
  <si>
    <t>13216</t>
  </si>
  <si>
    <t>MARSEILLE 16</t>
  </si>
  <si>
    <t>14001</t>
  </si>
  <si>
    <t>ABLON</t>
  </si>
  <si>
    <t>14002</t>
  </si>
  <si>
    <t>ACQUEVILLE</t>
  </si>
  <si>
    <t>14003</t>
  </si>
  <si>
    <t>AGY</t>
  </si>
  <si>
    <t>14004</t>
  </si>
  <si>
    <t>AIGNERVILLE</t>
  </si>
  <si>
    <t>14005</t>
  </si>
  <si>
    <t>AIRAN</t>
  </si>
  <si>
    <t>14006</t>
  </si>
  <si>
    <t>AMAYE SUR ORNE</t>
  </si>
  <si>
    <t>14007</t>
  </si>
  <si>
    <t>AMAYE SUR SEULLES</t>
  </si>
  <si>
    <t>14008</t>
  </si>
  <si>
    <t>AMBLIE</t>
  </si>
  <si>
    <t>14009</t>
  </si>
  <si>
    <t>AMFREVILLE</t>
  </si>
  <si>
    <t>14011</t>
  </si>
  <si>
    <t>ANCTOVILLE</t>
  </si>
  <si>
    <t>14012</t>
  </si>
  <si>
    <t>ANGERVILLE</t>
  </si>
  <si>
    <t>14013</t>
  </si>
  <si>
    <t>ANGOVILLE</t>
  </si>
  <si>
    <t>14014</t>
  </si>
  <si>
    <t>ANGUERNY</t>
  </si>
  <si>
    <t>14015</t>
  </si>
  <si>
    <t>ANISY</t>
  </si>
  <si>
    <t>14016</t>
  </si>
  <si>
    <t>ANNEBAULT</t>
  </si>
  <si>
    <t>14019</t>
  </si>
  <si>
    <t>ARGANCHY</t>
  </si>
  <si>
    <t>14020</t>
  </si>
  <si>
    <t>ARGENCES</t>
  </si>
  <si>
    <t>14021</t>
  </si>
  <si>
    <t>ARROMANCHES LES BAINS</t>
  </si>
  <si>
    <t>14022</t>
  </si>
  <si>
    <t>ASNELLES</t>
  </si>
  <si>
    <t>14023</t>
  </si>
  <si>
    <t>ASNIERES EN BESSIN</t>
  </si>
  <si>
    <t>14024</t>
  </si>
  <si>
    <t>AUBERVILLE</t>
  </si>
  <si>
    <t>14025</t>
  </si>
  <si>
    <t>14026</t>
  </si>
  <si>
    <t>AUDRIEU</t>
  </si>
  <si>
    <t>14027</t>
  </si>
  <si>
    <t>AUNAY SUR ODON</t>
  </si>
  <si>
    <t>14028</t>
  </si>
  <si>
    <t>AUQUAINVILLE</t>
  </si>
  <si>
    <t>14029</t>
  </si>
  <si>
    <t>AUTELS SAINT BAZILE</t>
  </si>
  <si>
    <t>14030</t>
  </si>
  <si>
    <t>AUTHIE</t>
  </si>
  <si>
    <t>14031</t>
  </si>
  <si>
    <t>AUTHIEUX PAPION</t>
  </si>
  <si>
    <t>14032</t>
  </si>
  <si>
    <t>AUTHIEUX SUR CALONNE</t>
  </si>
  <si>
    <t>14033</t>
  </si>
  <si>
    <t>AUVILLARS</t>
  </si>
  <si>
    <t>14034</t>
  </si>
  <si>
    <t>AVENAY</t>
  </si>
  <si>
    <t>14035</t>
  </si>
  <si>
    <t>BALLEROY</t>
  </si>
  <si>
    <t>14036</t>
  </si>
  <si>
    <t>BANNEVILLE LA CAMPAGNE</t>
  </si>
  <si>
    <t>14037</t>
  </si>
  <si>
    <t>BANNEVILLE SUR AJON</t>
  </si>
  <si>
    <t>14038</t>
  </si>
  <si>
    <t>BANVILLE</t>
  </si>
  <si>
    <t>14039</t>
  </si>
  <si>
    <t>BARBERY</t>
  </si>
  <si>
    <t>14040</t>
  </si>
  <si>
    <t>BARBEVILLE</t>
  </si>
  <si>
    <t>14041</t>
  </si>
  <si>
    <t>BARNEVILLE LA BERTRAN</t>
  </si>
  <si>
    <t>14042</t>
  </si>
  <si>
    <t>BARON SUR ODON</t>
  </si>
  <si>
    <t>14043</t>
  </si>
  <si>
    <t>BAROU EN AUGE</t>
  </si>
  <si>
    <t>14044</t>
  </si>
  <si>
    <t>BASLY</t>
  </si>
  <si>
    <t>14045</t>
  </si>
  <si>
    <t>BASSENEVILLE</t>
  </si>
  <si>
    <t>14046</t>
  </si>
  <si>
    <t>BAVENT</t>
  </si>
  <si>
    <t>14047</t>
  </si>
  <si>
    <t>BAYEUX</t>
  </si>
  <si>
    <t>14049</t>
  </si>
  <si>
    <t>BAZENVILLE</t>
  </si>
  <si>
    <t>14050</t>
  </si>
  <si>
    <t>BAZOQUE</t>
  </si>
  <si>
    <t>14052</t>
  </si>
  <si>
    <t>14053</t>
  </si>
  <si>
    <t>BEAUMAIS</t>
  </si>
  <si>
    <t>14054</t>
  </si>
  <si>
    <t>BEAUMESNIL</t>
  </si>
  <si>
    <t>14055</t>
  </si>
  <si>
    <t>BEAUMONT EN AUGE</t>
  </si>
  <si>
    <t>14056</t>
  </si>
  <si>
    <t>BAUQUAY</t>
  </si>
  <si>
    <t>14057</t>
  </si>
  <si>
    <t>BELLENGREVILLE</t>
  </si>
  <si>
    <t>14058</t>
  </si>
  <si>
    <t>BELLOU</t>
  </si>
  <si>
    <t>14059</t>
  </si>
  <si>
    <t>BENERVILLE SUR MER</t>
  </si>
  <si>
    <t>14060</t>
  </si>
  <si>
    <t>BENOUVILLE</t>
  </si>
  <si>
    <t>14061</t>
  </si>
  <si>
    <t>BENY BOCAGE</t>
  </si>
  <si>
    <t>14062</t>
  </si>
  <si>
    <t>BENY SUR MER</t>
  </si>
  <si>
    <t>14063</t>
  </si>
  <si>
    <t>BERNESQ</t>
  </si>
  <si>
    <t>14064</t>
  </si>
  <si>
    <t>BERNIERES D'AILLY</t>
  </si>
  <si>
    <t>14065</t>
  </si>
  <si>
    <t>BERNIERES LE PATRY</t>
  </si>
  <si>
    <t>14066</t>
  </si>
  <si>
    <t>BERNIERES SUR MER</t>
  </si>
  <si>
    <t>14068</t>
  </si>
  <si>
    <t>BIEVILLE BEUVILLE</t>
  </si>
  <si>
    <t>14069</t>
  </si>
  <si>
    <t>BEUVILLERS</t>
  </si>
  <si>
    <t>14070</t>
  </si>
  <si>
    <t>BEUVRON EN AUGE</t>
  </si>
  <si>
    <t>14073</t>
  </si>
  <si>
    <t>BIGNE</t>
  </si>
  <si>
    <t>14074</t>
  </si>
  <si>
    <t>14075</t>
  </si>
  <si>
    <t>BISSIERES</t>
  </si>
  <si>
    <t>14076</t>
  </si>
  <si>
    <t>BLAINVILLE SUR ORNE</t>
  </si>
  <si>
    <t>14077</t>
  </si>
  <si>
    <t>BLANGY LE CHATEAU</t>
  </si>
  <si>
    <t>14078</t>
  </si>
  <si>
    <t>BLAY</t>
  </si>
  <si>
    <t>14079</t>
  </si>
  <si>
    <t>BLONVILLE SUR MER</t>
  </si>
  <si>
    <t>14080</t>
  </si>
  <si>
    <t>BO</t>
  </si>
  <si>
    <t>14081</t>
  </si>
  <si>
    <t>14082</t>
  </si>
  <si>
    <t>BOISSIERE</t>
  </si>
  <si>
    <t>14083</t>
  </si>
  <si>
    <t>BONNEBOSQ</t>
  </si>
  <si>
    <t>14084</t>
  </si>
  <si>
    <t>BONNEMAISON</t>
  </si>
  <si>
    <t>14085</t>
  </si>
  <si>
    <t>BONNEVILLE LA LOUVET</t>
  </si>
  <si>
    <t>14086</t>
  </si>
  <si>
    <t>BONNEVILLE SUR TOUQUES</t>
  </si>
  <si>
    <t>14087</t>
  </si>
  <si>
    <t>BONNOEIL</t>
  </si>
  <si>
    <t>14088</t>
  </si>
  <si>
    <t>BONS TASSILLY</t>
  </si>
  <si>
    <t>14089</t>
  </si>
  <si>
    <t>BOUGY</t>
  </si>
  <si>
    <t>14090</t>
  </si>
  <si>
    <t>BOULON</t>
  </si>
  <si>
    <t>14091</t>
  </si>
  <si>
    <t>BOURGEAUVILLE</t>
  </si>
  <si>
    <t>14092</t>
  </si>
  <si>
    <t>BOURGUEBUS</t>
  </si>
  <si>
    <t>14093</t>
  </si>
  <si>
    <t>BRANVILLE</t>
  </si>
  <si>
    <t>14096</t>
  </si>
  <si>
    <t>BREMOY</t>
  </si>
  <si>
    <t>14097</t>
  </si>
  <si>
    <t>BRETTEVILLE LE RABET</t>
  </si>
  <si>
    <t>14098</t>
  </si>
  <si>
    <t>BRETTEVILLE L'ORGUEILLEUSE</t>
  </si>
  <si>
    <t>14099</t>
  </si>
  <si>
    <t>BRETTEVILLE SUR DIVES</t>
  </si>
  <si>
    <t>14100</t>
  </si>
  <si>
    <t>BRETTEVILLE SUR LAIZE</t>
  </si>
  <si>
    <t>14101</t>
  </si>
  <si>
    <t>BRETTEVILLE SUR ODON</t>
  </si>
  <si>
    <t>14102</t>
  </si>
  <si>
    <t>BREUIL EN AUGE</t>
  </si>
  <si>
    <t>14103</t>
  </si>
  <si>
    <t>BREUIL EN BESSIN</t>
  </si>
  <si>
    <t>14104</t>
  </si>
  <si>
    <t>BREVEDENT</t>
  </si>
  <si>
    <t>14105</t>
  </si>
  <si>
    <t>BREVIERE</t>
  </si>
  <si>
    <t>14106</t>
  </si>
  <si>
    <t>BREVILLE LES MONTS</t>
  </si>
  <si>
    <t>14107</t>
  </si>
  <si>
    <t>BRICQUEVILLE</t>
  </si>
  <si>
    <t>14109</t>
  </si>
  <si>
    <t>BROUAY</t>
  </si>
  <si>
    <t>14110</t>
  </si>
  <si>
    <t>BRUCOURT</t>
  </si>
  <si>
    <t>14111</t>
  </si>
  <si>
    <t>BUCEELS</t>
  </si>
  <si>
    <t>14113</t>
  </si>
  <si>
    <t>BURCY</t>
  </si>
  <si>
    <t>14115</t>
  </si>
  <si>
    <t>BURES LES MONTS</t>
  </si>
  <si>
    <t>14116</t>
  </si>
  <si>
    <t>BU SUR ROUVRES</t>
  </si>
  <si>
    <t>14117</t>
  </si>
  <si>
    <t>CABOURG</t>
  </si>
  <si>
    <t>14118</t>
  </si>
  <si>
    <t>CAEN</t>
  </si>
  <si>
    <t>14119</t>
  </si>
  <si>
    <t>CAGNY</t>
  </si>
  <si>
    <t>14120</t>
  </si>
  <si>
    <t>CAHAGNES</t>
  </si>
  <si>
    <t>14121</t>
  </si>
  <si>
    <t>CAHAGNOLLES</t>
  </si>
  <si>
    <t>14122</t>
  </si>
  <si>
    <t>CAINE</t>
  </si>
  <si>
    <t>14123</t>
  </si>
  <si>
    <t>CAIRON</t>
  </si>
  <si>
    <t>14124</t>
  </si>
  <si>
    <t>CAMBE</t>
  </si>
  <si>
    <t>14125</t>
  </si>
  <si>
    <t>CAMBES EN PLAINE</t>
  </si>
  <si>
    <t>14126</t>
  </si>
  <si>
    <t>CAMBREMER</t>
  </si>
  <si>
    <t>14127</t>
  </si>
  <si>
    <t>CAMPAGNOLLES</t>
  </si>
  <si>
    <t>14128</t>
  </si>
  <si>
    <t>CAMPANDRE VALCONGRAIN</t>
  </si>
  <si>
    <t>14129</t>
  </si>
  <si>
    <t>CAMPEAUX</t>
  </si>
  <si>
    <t>14130</t>
  </si>
  <si>
    <t>CAMPIGNY</t>
  </si>
  <si>
    <t>14131</t>
  </si>
  <si>
    <t>CANAPVILLE</t>
  </si>
  <si>
    <t>14132</t>
  </si>
  <si>
    <t>CANCHY</t>
  </si>
  <si>
    <t>14134</t>
  </si>
  <si>
    <t>CANTELOUP</t>
  </si>
  <si>
    <t>14135</t>
  </si>
  <si>
    <t>CARCAGNY</t>
  </si>
  <si>
    <t>14136</t>
  </si>
  <si>
    <t>CARDONVILLE</t>
  </si>
  <si>
    <t>14137</t>
  </si>
  <si>
    <t>CARPIQUET</t>
  </si>
  <si>
    <t>14138</t>
  </si>
  <si>
    <t>CARTIGNY L'EPINAY</t>
  </si>
  <si>
    <t>14139</t>
  </si>
  <si>
    <t>CARVILLE</t>
  </si>
  <si>
    <t>14140</t>
  </si>
  <si>
    <t>14141</t>
  </si>
  <si>
    <t>CASTILLON EN AUGE</t>
  </si>
  <si>
    <t>14142</t>
  </si>
  <si>
    <t>CASTILLY</t>
  </si>
  <si>
    <t>14143</t>
  </si>
  <si>
    <t>CAUMONT L'EVENTE</t>
  </si>
  <si>
    <t>14144</t>
  </si>
  <si>
    <t>CAUMONT SUR ORNE</t>
  </si>
  <si>
    <t>14145</t>
  </si>
  <si>
    <t>CAUVICOURT</t>
  </si>
  <si>
    <t>14146</t>
  </si>
  <si>
    <t>CAUVILLE</t>
  </si>
  <si>
    <t>14147</t>
  </si>
  <si>
    <t>CERNAY</t>
  </si>
  <si>
    <t>14148</t>
  </si>
  <si>
    <t>CERQUEUX</t>
  </si>
  <si>
    <t>14149</t>
  </si>
  <si>
    <t>CESNY AUX VIGNES</t>
  </si>
  <si>
    <t>14150</t>
  </si>
  <si>
    <t>CESNY BOIS HALBOUT</t>
  </si>
  <si>
    <t>14151</t>
  </si>
  <si>
    <t>CHAMP DU BOULT</t>
  </si>
  <si>
    <t>14152</t>
  </si>
  <si>
    <t>CHAPELLE ENGERBOLD</t>
  </si>
  <si>
    <t>14153</t>
  </si>
  <si>
    <t>CHAPELLE HAUTE GRUE</t>
  </si>
  <si>
    <t>14154</t>
  </si>
  <si>
    <t>CHAPELLE YVON</t>
  </si>
  <si>
    <t>14155</t>
  </si>
  <si>
    <t>CHEFFREVILLE TONNENCOURT</t>
  </si>
  <si>
    <t>14156</t>
  </si>
  <si>
    <t>CHENEDOLLE</t>
  </si>
  <si>
    <t>14157</t>
  </si>
  <si>
    <t>CHEUX</t>
  </si>
  <si>
    <t>14158</t>
  </si>
  <si>
    <t>CHICHEBOVILLE</t>
  </si>
  <si>
    <t>14159</t>
  </si>
  <si>
    <t>CHOUAIN</t>
  </si>
  <si>
    <t>14160</t>
  </si>
  <si>
    <t>CINTHEAUX</t>
  </si>
  <si>
    <t>14161</t>
  </si>
  <si>
    <t>CLARBEC</t>
  </si>
  <si>
    <t>14162</t>
  </si>
  <si>
    <t>CLECY</t>
  </si>
  <si>
    <t>14163</t>
  </si>
  <si>
    <t>CLEVILLE</t>
  </si>
  <si>
    <t>14164</t>
  </si>
  <si>
    <t>CLINCHAMPS SUR ORNE</t>
  </si>
  <si>
    <t>14165</t>
  </si>
  <si>
    <t>COLLEVILLE SUR MER</t>
  </si>
  <si>
    <t>14166</t>
  </si>
  <si>
    <t>COLLEVILLE MONTGOMERY</t>
  </si>
  <si>
    <t>14167</t>
  </si>
  <si>
    <t>COLOMBELLES</t>
  </si>
  <si>
    <t>14168</t>
  </si>
  <si>
    <t>COLOMBIERES</t>
  </si>
  <si>
    <t>14169</t>
  </si>
  <si>
    <t>COLOMBIERS SUR SEULLES</t>
  </si>
  <si>
    <t>14170</t>
  </si>
  <si>
    <t>COLOMBY SUR THAON</t>
  </si>
  <si>
    <t>14171</t>
  </si>
  <si>
    <t>COMBRAY</t>
  </si>
  <si>
    <t>14172</t>
  </si>
  <si>
    <t>COMMES</t>
  </si>
  <si>
    <t>14173</t>
  </si>
  <si>
    <t>CONDE SUR IFS</t>
  </si>
  <si>
    <t>14174</t>
  </si>
  <si>
    <t>CONDE SUR NOIREAU</t>
  </si>
  <si>
    <t>14175</t>
  </si>
  <si>
    <t>CONDE SUR SEULLES</t>
  </si>
  <si>
    <t>14176</t>
  </si>
  <si>
    <t>CONTEVILLE</t>
  </si>
  <si>
    <t>14177</t>
  </si>
  <si>
    <t>COQUAINVILLIERS</t>
  </si>
  <si>
    <t>14178</t>
  </si>
  <si>
    <t>CORBON</t>
  </si>
  <si>
    <t>14179</t>
  </si>
  <si>
    <t>CORDEBUGLE</t>
  </si>
  <si>
    <t>14180</t>
  </si>
  <si>
    <t>CORDEY</t>
  </si>
  <si>
    <t>14181</t>
  </si>
  <si>
    <t>CORMELLES LE ROYAL</t>
  </si>
  <si>
    <t>14182</t>
  </si>
  <si>
    <t>CORMOLAIN</t>
  </si>
  <si>
    <t>14183</t>
  </si>
  <si>
    <t>COSSESSEVILLE</t>
  </si>
  <si>
    <t>14184</t>
  </si>
  <si>
    <t>COTTUN</t>
  </si>
  <si>
    <t>14185</t>
  </si>
  <si>
    <t>COUDRAY RABUT</t>
  </si>
  <si>
    <t>14186</t>
  </si>
  <si>
    <t>COULOMBS</t>
  </si>
  <si>
    <t>14187</t>
  </si>
  <si>
    <t>COULONCES</t>
  </si>
  <si>
    <t>14188</t>
  </si>
  <si>
    <t>COULVAIN</t>
  </si>
  <si>
    <t>14189</t>
  </si>
  <si>
    <t>COUPESARTE</t>
  </si>
  <si>
    <t>14190</t>
  </si>
  <si>
    <t>COURCY</t>
  </si>
  <si>
    <t>14191</t>
  </si>
  <si>
    <t>COURSEULLES SUR MER</t>
  </si>
  <si>
    <t>14192</t>
  </si>
  <si>
    <t>COURSON</t>
  </si>
  <si>
    <t>14193</t>
  </si>
  <si>
    <t>COURTONNE LA MEURDRAC</t>
  </si>
  <si>
    <t>14194</t>
  </si>
  <si>
    <t>COURTONNE LES DEUX EGLISES</t>
  </si>
  <si>
    <t>14195</t>
  </si>
  <si>
    <t>COURVAUDON</t>
  </si>
  <si>
    <t>14196</t>
  </si>
  <si>
    <t>CREPON</t>
  </si>
  <si>
    <t>14197</t>
  </si>
  <si>
    <t>CRESSERONS</t>
  </si>
  <si>
    <t>14198</t>
  </si>
  <si>
    <t>CRESSEVEUILLE</t>
  </si>
  <si>
    <t>14200</t>
  </si>
  <si>
    <t>CREULLY</t>
  </si>
  <si>
    <t>14201</t>
  </si>
  <si>
    <t>CREVECOEUR EN AUGE</t>
  </si>
  <si>
    <t>14202</t>
  </si>
  <si>
    <t>CRICQUEBOEUF</t>
  </si>
  <si>
    <t>14203</t>
  </si>
  <si>
    <t>CRICQUEVILLE EN AUGE</t>
  </si>
  <si>
    <t>14204</t>
  </si>
  <si>
    <t>CRICQUEVILLE EN BESSIN</t>
  </si>
  <si>
    <t>14205</t>
  </si>
  <si>
    <t>CRISTOT</t>
  </si>
  <si>
    <t>14206</t>
  </si>
  <si>
    <t>CROCY</t>
  </si>
  <si>
    <t>14207</t>
  </si>
  <si>
    <t>CROISILLES</t>
  </si>
  <si>
    <t>14208</t>
  </si>
  <si>
    <t>CROISSANVILLE</t>
  </si>
  <si>
    <t>14209</t>
  </si>
  <si>
    <t>CROUAY</t>
  </si>
  <si>
    <t>14210</t>
  </si>
  <si>
    <t>CROUPTE</t>
  </si>
  <si>
    <t>14211</t>
  </si>
  <si>
    <t>CULEY LE PATRY</t>
  </si>
  <si>
    <t>14212</t>
  </si>
  <si>
    <t>CULLY</t>
  </si>
  <si>
    <t>14213</t>
  </si>
  <si>
    <t>CURCY SUR ORNE</t>
  </si>
  <si>
    <t>14214</t>
  </si>
  <si>
    <t>CUSSY</t>
  </si>
  <si>
    <t>14215</t>
  </si>
  <si>
    <t>CUVERVILLE</t>
  </si>
  <si>
    <t>14216</t>
  </si>
  <si>
    <t>DAMBLAINVILLE</t>
  </si>
  <si>
    <t>14217</t>
  </si>
  <si>
    <t>14218</t>
  </si>
  <si>
    <t>DANESTAL</t>
  </si>
  <si>
    <t>14219</t>
  </si>
  <si>
    <t>DANVOU LA FERRIERE</t>
  </si>
  <si>
    <t>14220</t>
  </si>
  <si>
    <t>DEAUVILLE</t>
  </si>
  <si>
    <t>14221</t>
  </si>
  <si>
    <t>DEMOUVILLE</t>
  </si>
  <si>
    <t>14222</t>
  </si>
  <si>
    <t>DESERT</t>
  </si>
  <si>
    <t>14223</t>
  </si>
  <si>
    <t>DETROIT</t>
  </si>
  <si>
    <t>14224</t>
  </si>
  <si>
    <t>DEUX JUMEAUX</t>
  </si>
  <si>
    <t>14225</t>
  </si>
  <si>
    <t>DIVES SUR MER</t>
  </si>
  <si>
    <t>14226</t>
  </si>
  <si>
    <t>DONNAY</t>
  </si>
  <si>
    <t>14227</t>
  </si>
  <si>
    <t>DOUVILLE EN AUGE</t>
  </si>
  <si>
    <t>14228</t>
  </si>
  <si>
    <t>DOUVRES LA DELIVRANDE</t>
  </si>
  <si>
    <t>14229</t>
  </si>
  <si>
    <t>DOZULE</t>
  </si>
  <si>
    <t>14230</t>
  </si>
  <si>
    <t>DRUBEC</t>
  </si>
  <si>
    <t>14231</t>
  </si>
  <si>
    <t>BEAUFOUR DRUVAL</t>
  </si>
  <si>
    <t>14232</t>
  </si>
  <si>
    <t>DUCY SAINTE MARGUERITE</t>
  </si>
  <si>
    <t>14235</t>
  </si>
  <si>
    <t>ECRAMMEVILLE</t>
  </si>
  <si>
    <t>14236</t>
  </si>
  <si>
    <t>ELLON</t>
  </si>
  <si>
    <t>14237</t>
  </si>
  <si>
    <t>EMIEVILLE</t>
  </si>
  <si>
    <t>14238</t>
  </si>
  <si>
    <t>ENGLESQUEVILLE EN AUGE</t>
  </si>
  <si>
    <t>14239</t>
  </si>
  <si>
    <t>ENGLESQUEVILLE LA PERCEE</t>
  </si>
  <si>
    <t>14240</t>
  </si>
  <si>
    <t>EPANEY</t>
  </si>
  <si>
    <t>14241</t>
  </si>
  <si>
    <t>EPINAY SUR ODON</t>
  </si>
  <si>
    <t>14242</t>
  </si>
  <si>
    <t>EPRON</t>
  </si>
  <si>
    <t>14243</t>
  </si>
  <si>
    <t>EQUEMAUVILLE</t>
  </si>
  <si>
    <t>14244</t>
  </si>
  <si>
    <t>ERAINES</t>
  </si>
  <si>
    <t>14245</t>
  </si>
  <si>
    <t>ERNES</t>
  </si>
  <si>
    <t>14246</t>
  </si>
  <si>
    <t>ESCOVILLE</t>
  </si>
  <si>
    <t>14248</t>
  </si>
  <si>
    <t>ESPINS</t>
  </si>
  <si>
    <t>14249</t>
  </si>
  <si>
    <t>ESQUAY NOTRE DAME</t>
  </si>
  <si>
    <t>14250</t>
  </si>
  <si>
    <t>ESQUAY SUR SEULLES</t>
  </si>
  <si>
    <t>14251</t>
  </si>
  <si>
    <t>ESSON</t>
  </si>
  <si>
    <t>14252</t>
  </si>
  <si>
    <t>ESTREES LA CAMPAGNE</t>
  </si>
  <si>
    <t>14253</t>
  </si>
  <si>
    <t>ESTRY</t>
  </si>
  <si>
    <t>14254</t>
  </si>
  <si>
    <t>ETERVILLE</t>
  </si>
  <si>
    <t>14255</t>
  </si>
  <si>
    <t>ETOUVY</t>
  </si>
  <si>
    <t>14256</t>
  </si>
  <si>
    <t>ETREHAM</t>
  </si>
  <si>
    <t>14257</t>
  </si>
  <si>
    <t>EVRECY</t>
  </si>
  <si>
    <t>14258</t>
  </si>
  <si>
    <t>14259</t>
  </si>
  <si>
    <t>FAMILLY</t>
  </si>
  <si>
    <t>14260</t>
  </si>
  <si>
    <t>FAUGUERNON</t>
  </si>
  <si>
    <t>14261</t>
  </si>
  <si>
    <t>FAULQ</t>
  </si>
  <si>
    <t>14264</t>
  </si>
  <si>
    <t>FERRIERE HARANG</t>
  </si>
  <si>
    <t>14265</t>
  </si>
  <si>
    <t>FERVAQUES</t>
  </si>
  <si>
    <t>14266</t>
  </si>
  <si>
    <t>FEUGUEROLLES BULLY</t>
  </si>
  <si>
    <t>14268</t>
  </si>
  <si>
    <t>FIERVILLE BRAY</t>
  </si>
  <si>
    <t>14269</t>
  </si>
  <si>
    <t>FIERVILLE LES PARCS</t>
  </si>
  <si>
    <t>14270</t>
  </si>
  <si>
    <t>FIRFOL</t>
  </si>
  <si>
    <t>14271</t>
  </si>
  <si>
    <t>FLEURY SUR ORNE</t>
  </si>
  <si>
    <t>14272</t>
  </si>
  <si>
    <t>FOLIE</t>
  </si>
  <si>
    <t>14273</t>
  </si>
  <si>
    <t>FOLLETIERE ABENON</t>
  </si>
  <si>
    <t>14274</t>
  </si>
  <si>
    <t>FONTAINE ETOUPEFOUR</t>
  </si>
  <si>
    <t>14275</t>
  </si>
  <si>
    <t>FONTAINE HENRY</t>
  </si>
  <si>
    <t>14276</t>
  </si>
  <si>
    <t>FONTAINE LE PIN</t>
  </si>
  <si>
    <t>14277</t>
  </si>
  <si>
    <t>FONTENAY LE MARMION</t>
  </si>
  <si>
    <t>14278</t>
  </si>
  <si>
    <t>FONTENAY LE PESNEL</t>
  </si>
  <si>
    <t>14279</t>
  </si>
  <si>
    <t>FONTENERMONT</t>
  </si>
  <si>
    <t>14280</t>
  </si>
  <si>
    <t>FORMENTIN</t>
  </si>
  <si>
    <t>14281</t>
  </si>
  <si>
    <t>FORMIGNY</t>
  </si>
  <si>
    <t>14282</t>
  </si>
  <si>
    <t>FOULOGNES</t>
  </si>
  <si>
    <t>14283</t>
  </si>
  <si>
    <t>FOURCHES</t>
  </si>
  <si>
    <t>14284</t>
  </si>
  <si>
    <t>FOURNEAUX LE VAL</t>
  </si>
  <si>
    <t>14285</t>
  </si>
  <si>
    <t>FOURNET</t>
  </si>
  <si>
    <t>14286</t>
  </si>
  <si>
    <t>FOURNEVILLE</t>
  </si>
  <si>
    <t>14287</t>
  </si>
  <si>
    <t>FRENOUVILLE</t>
  </si>
  <si>
    <t>14288</t>
  </si>
  <si>
    <t>FRESNE CAMILLY</t>
  </si>
  <si>
    <t>14289</t>
  </si>
  <si>
    <t>FRESNE LA MERE</t>
  </si>
  <si>
    <t>14290</t>
  </si>
  <si>
    <t>FRESNEY LE PUCEUX</t>
  </si>
  <si>
    <t>14291</t>
  </si>
  <si>
    <t>FRESNEY LE VIEUX</t>
  </si>
  <si>
    <t>14292</t>
  </si>
  <si>
    <t>FRIARDEL</t>
  </si>
  <si>
    <t>14293</t>
  </si>
  <si>
    <t>FUMICHON</t>
  </si>
  <si>
    <t>14294</t>
  </si>
  <si>
    <t>GARCELLES SECQUEVILLE</t>
  </si>
  <si>
    <t>14296</t>
  </si>
  <si>
    <t>GAST</t>
  </si>
  <si>
    <t>14297</t>
  </si>
  <si>
    <t>GAVRUS</t>
  </si>
  <si>
    <t>14298</t>
  </si>
  <si>
    <t>GEFOSSE FONTENAY</t>
  </si>
  <si>
    <t>14299</t>
  </si>
  <si>
    <t>GENNEVILLE</t>
  </si>
  <si>
    <t>14300</t>
  </si>
  <si>
    <t>GERROTS</t>
  </si>
  <si>
    <t>14301</t>
  </si>
  <si>
    <t>GIBERVILLE</t>
  </si>
  <si>
    <t>14302</t>
  </si>
  <si>
    <t>GLANVILLE</t>
  </si>
  <si>
    <t>14303</t>
  </si>
  <si>
    <t>GLOS</t>
  </si>
  <si>
    <t>14304</t>
  </si>
  <si>
    <t>GONNEVILLE SUR HONFLEUR</t>
  </si>
  <si>
    <t>14305</t>
  </si>
  <si>
    <t>GONNEVILLE SUR MER</t>
  </si>
  <si>
    <t>14306</t>
  </si>
  <si>
    <t>GONNEVILLE EN AUGE</t>
  </si>
  <si>
    <t>14307</t>
  </si>
  <si>
    <t>GOUPILLIERES</t>
  </si>
  <si>
    <t>14308</t>
  </si>
  <si>
    <t>GOUSTRANVILLE</t>
  </si>
  <si>
    <t>14309</t>
  </si>
  <si>
    <t>GOUVIX</t>
  </si>
  <si>
    <t>14310</t>
  </si>
  <si>
    <t>GRAINVILLE LANGANNERIE</t>
  </si>
  <si>
    <t>14311</t>
  </si>
  <si>
    <t>GRAINVILLE SUR ODON</t>
  </si>
  <si>
    <t>14312</t>
  </si>
  <si>
    <t>GRANDCAMP MAISY</t>
  </si>
  <si>
    <t>14313</t>
  </si>
  <si>
    <t>GRANDCHAMP LE CHATEAU</t>
  </si>
  <si>
    <t>14316</t>
  </si>
  <si>
    <t>GRANGUES</t>
  </si>
  <si>
    <t>14317</t>
  </si>
  <si>
    <t>GRAVERIE</t>
  </si>
  <si>
    <t>14318</t>
  </si>
  <si>
    <t>GRAYE SUR MER</t>
  </si>
  <si>
    <t>14319</t>
  </si>
  <si>
    <t>GRENTHEVILLE</t>
  </si>
  <si>
    <t>14320</t>
  </si>
  <si>
    <t>GRIMBOSQ</t>
  </si>
  <si>
    <t>14322</t>
  </si>
  <si>
    <t>GUERON</t>
  </si>
  <si>
    <t>14324</t>
  </si>
  <si>
    <t>HAMARS</t>
  </si>
  <si>
    <t>14325</t>
  </si>
  <si>
    <t>HERMANVILLE SUR MER</t>
  </si>
  <si>
    <t>14326</t>
  </si>
  <si>
    <t>HERMIVAL LES VAUX</t>
  </si>
  <si>
    <t>14327</t>
  </si>
  <si>
    <t>HEROUVILLE SAINT CLAIR</t>
  </si>
  <si>
    <t>14328</t>
  </si>
  <si>
    <t>HEROUVILLETTE</t>
  </si>
  <si>
    <t>14329</t>
  </si>
  <si>
    <t>HEULAND</t>
  </si>
  <si>
    <t>14330</t>
  </si>
  <si>
    <t>HEURTEVENT</t>
  </si>
  <si>
    <t>14331</t>
  </si>
  <si>
    <t>HIEVILLE</t>
  </si>
  <si>
    <t>14332</t>
  </si>
  <si>
    <t>HOGUETTE</t>
  </si>
  <si>
    <t>14333</t>
  </si>
  <si>
    <t>HONFLEUR</t>
  </si>
  <si>
    <t>14334</t>
  </si>
  <si>
    <t>HOTELLERIE</t>
  </si>
  <si>
    <t>14335</t>
  </si>
  <si>
    <t>HOTOT EN AUGE</t>
  </si>
  <si>
    <t>14336</t>
  </si>
  <si>
    <t>HOTTOT LES BAGUES</t>
  </si>
  <si>
    <t>14337</t>
  </si>
  <si>
    <t>HOUBLONNIERE</t>
  </si>
  <si>
    <t>14338</t>
  </si>
  <si>
    <t>HOULGATE</t>
  </si>
  <si>
    <t>14339</t>
  </si>
  <si>
    <t>HUBERT FOLIE</t>
  </si>
  <si>
    <t>14341</t>
  </si>
  <si>
    <t>IFS</t>
  </si>
  <si>
    <t>14342</t>
  </si>
  <si>
    <t>ISIGNY SUR MER</t>
  </si>
  <si>
    <t>14343</t>
  </si>
  <si>
    <t>ISLES BARDEL</t>
  </si>
  <si>
    <t>14344</t>
  </si>
  <si>
    <t>JANVILLE</t>
  </si>
  <si>
    <t>14345</t>
  </si>
  <si>
    <t>JORT</t>
  </si>
  <si>
    <t>14346</t>
  </si>
  <si>
    <t>JUAYE MONDAYE</t>
  </si>
  <si>
    <t>14347</t>
  </si>
  <si>
    <t>JURQUES</t>
  </si>
  <si>
    <t>14348</t>
  </si>
  <si>
    <t>JUVIGNY SUR SEULLES</t>
  </si>
  <si>
    <t>14349</t>
  </si>
  <si>
    <t>LAIZE LA VILLE</t>
  </si>
  <si>
    <t>14350</t>
  </si>
  <si>
    <t>LANDE SUR DROME</t>
  </si>
  <si>
    <t>14352</t>
  </si>
  <si>
    <t>LANDELLES ET COUPIGNY</t>
  </si>
  <si>
    <t>14353</t>
  </si>
  <si>
    <t>LANDES SUR AJON</t>
  </si>
  <si>
    <t>14354</t>
  </si>
  <si>
    <t>LANGRUNE SUR MER</t>
  </si>
  <si>
    <t>14355</t>
  </si>
  <si>
    <t>LANTHEUIL</t>
  </si>
  <si>
    <t>14356</t>
  </si>
  <si>
    <t>LASSON</t>
  </si>
  <si>
    <t>14357</t>
  </si>
  <si>
    <t>LASSY</t>
  </si>
  <si>
    <t>14358</t>
  </si>
  <si>
    <t>LEAUPARTIE</t>
  </si>
  <si>
    <t>14359</t>
  </si>
  <si>
    <t>LECAUDE</t>
  </si>
  <si>
    <t>14360</t>
  </si>
  <si>
    <t>LEFFARD</t>
  </si>
  <si>
    <t>14361</t>
  </si>
  <si>
    <t>LENAULT</t>
  </si>
  <si>
    <t>14362</t>
  </si>
  <si>
    <t>LESSARD ET LE CHENE</t>
  </si>
  <si>
    <t>14364</t>
  </si>
  <si>
    <t>LINGEVRES</t>
  </si>
  <si>
    <t>14365</t>
  </si>
  <si>
    <t>LION SUR MER</t>
  </si>
  <si>
    <t>14366</t>
  </si>
  <si>
    <t>LISIEUX</t>
  </si>
  <si>
    <t>14367</t>
  </si>
  <si>
    <t>LISON</t>
  </si>
  <si>
    <t>14368</t>
  </si>
  <si>
    <t>LISORES</t>
  </si>
  <si>
    <t>14369</t>
  </si>
  <si>
    <t>LITTEAU</t>
  </si>
  <si>
    <t>14370</t>
  </si>
  <si>
    <t>MOLAY LITTRY</t>
  </si>
  <si>
    <t>14371</t>
  </si>
  <si>
    <t>LIVAROT</t>
  </si>
  <si>
    <t>14372</t>
  </si>
  <si>
    <t>LIVRY</t>
  </si>
  <si>
    <t>14373</t>
  </si>
  <si>
    <t>LOCHEUR</t>
  </si>
  <si>
    <t>14374</t>
  </si>
  <si>
    <t>LOGES</t>
  </si>
  <si>
    <t>14375</t>
  </si>
  <si>
    <t>LOGES SAULCES</t>
  </si>
  <si>
    <t>14376</t>
  </si>
  <si>
    <t>LONGRAYE</t>
  </si>
  <si>
    <t>14377</t>
  </si>
  <si>
    <t>LONGUES SUR MER</t>
  </si>
  <si>
    <t>14378</t>
  </si>
  <si>
    <t>LONGUEVILLE</t>
  </si>
  <si>
    <t>14379</t>
  </si>
  <si>
    <t>LONGVILLERS</t>
  </si>
  <si>
    <t>14380</t>
  </si>
  <si>
    <t>LOUCELLES</t>
  </si>
  <si>
    <t>14381</t>
  </si>
  <si>
    <t>LOUVAGNY</t>
  </si>
  <si>
    <t>14382</t>
  </si>
  <si>
    <t>LOUVIERES</t>
  </si>
  <si>
    <t>14383</t>
  </si>
  <si>
    <t>LOUVIGNY</t>
  </si>
  <si>
    <t>14384</t>
  </si>
  <si>
    <t>LUC SUR MER</t>
  </si>
  <si>
    <t>14385</t>
  </si>
  <si>
    <t>MAGNY EN BESSIN</t>
  </si>
  <si>
    <t>14386</t>
  </si>
  <si>
    <t>MAGNY LA CAMPAGNE</t>
  </si>
  <si>
    <t>14387</t>
  </si>
  <si>
    <t>MAGNY LE FREULE</t>
  </si>
  <si>
    <t>14388</t>
  </si>
  <si>
    <t>MAISONCELLES LA JOURDAN</t>
  </si>
  <si>
    <t>14389</t>
  </si>
  <si>
    <t>MAISONCELLES PELVEY</t>
  </si>
  <si>
    <t>14390</t>
  </si>
  <si>
    <t>MAISONCELLES SUR AJON</t>
  </si>
  <si>
    <t>14391</t>
  </si>
  <si>
    <t>14393</t>
  </si>
  <si>
    <t>MAIZET</t>
  </si>
  <si>
    <t>14394</t>
  </si>
  <si>
    <t>MAIZIERES</t>
  </si>
  <si>
    <t>14395</t>
  </si>
  <si>
    <t>MALLOUE</t>
  </si>
  <si>
    <t>14396</t>
  </si>
  <si>
    <t>MALTOT</t>
  </si>
  <si>
    <t>14397</t>
  </si>
  <si>
    <t>MANDEVILLE EN BESSIN</t>
  </si>
  <si>
    <t>14398</t>
  </si>
  <si>
    <t>MANERBE</t>
  </si>
  <si>
    <t>14399</t>
  </si>
  <si>
    <t>MANNEVILLE LA PIPARD</t>
  </si>
  <si>
    <t>14400</t>
  </si>
  <si>
    <t>MANOIR</t>
  </si>
  <si>
    <t>14401</t>
  </si>
  <si>
    <t>MANVIEUX</t>
  </si>
  <si>
    <t>14402</t>
  </si>
  <si>
    <t>MARAIS LA CHAPELLE</t>
  </si>
  <si>
    <t>14403</t>
  </si>
  <si>
    <t>MAROLLES</t>
  </si>
  <si>
    <t>14404</t>
  </si>
  <si>
    <t>MARTAINVILLE</t>
  </si>
  <si>
    <t>14405</t>
  </si>
  <si>
    <t>MARTIGNY SUR L'ANTE</t>
  </si>
  <si>
    <t>14406</t>
  </si>
  <si>
    <t>MARTRAGNY</t>
  </si>
  <si>
    <t>14407</t>
  </si>
  <si>
    <t>MATHIEU</t>
  </si>
  <si>
    <t>14408</t>
  </si>
  <si>
    <t>MAY SUR ORNE</t>
  </si>
  <si>
    <t>14409</t>
  </si>
  <si>
    <t>MERVILLE FRANCEVILLE PLAGE</t>
  </si>
  <si>
    <t>14410</t>
  </si>
  <si>
    <t>MERY CORBON</t>
  </si>
  <si>
    <t>14411</t>
  </si>
  <si>
    <t>MESLAY</t>
  </si>
  <si>
    <t>14412</t>
  </si>
  <si>
    <t>MESNIL AU GRAIN</t>
  </si>
  <si>
    <t>14413</t>
  </si>
  <si>
    <t>MESNIL AUZOUF</t>
  </si>
  <si>
    <t>14414</t>
  </si>
  <si>
    <t>MESNIL BACLEY</t>
  </si>
  <si>
    <t>14415</t>
  </si>
  <si>
    <t>MESNIL BENOIST</t>
  </si>
  <si>
    <t>14416</t>
  </si>
  <si>
    <t>MESNIL CAUSSOIS</t>
  </si>
  <si>
    <t>14417</t>
  </si>
  <si>
    <t>MESNIL CLINCHAMPS</t>
  </si>
  <si>
    <t>14418</t>
  </si>
  <si>
    <t>MESNIL DURAND</t>
  </si>
  <si>
    <t>14419</t>
  </si>
  <si>
    <t>MESNIL EUDES</t>
  </si>
  <si>
    <t>14420</t>
  </si>
  <si>
    <t>MESNIL GERMAIN</t>
  </si>
  <si>
    <t>14421</t>
  </si>
  <si>
    <t>MESNIL GUILLAUME</t>
  </si>
  <si>
    <t>14422</t>
  </si>
  <si>
    <t>MESNIL MAUGER</t>
  </si>
  <si>
    <t>14423</t>
  </si>
  <si>
    <t>MESNIL PATRY</t>
  </si>
  <si>
    <t>14424</t>
  </si>
  <si>
    <t>MESNIL ROBERT</t>
  </si>
  <si>
    <t>14425</t>
  </si>
  <si>
    <t>MESNIL SIMON</t>
  </si>
  <si>
    <t>14426</t>
  </si>
  <si>
    <t>MESNIL SUR BLANGY</t>
  </si>
  <si>
    <t>14427</t>
  </si>
  <si>
    <t>MESNIL VILLEMENT</t>
  </si>
  <si>
    <t>14429</t>
  </si>
  <si>
    <t>MEULLES</t>
  </si>
  <si>
    <t>14430</t>
  </si>
  <si>
    <t>MEUVAINES</t>
  </si>
  <si>
    <t>14431</t>
  </si>
  <si>
    <t>MEZIDON CANON</t>
  </si>
  <si>
    <t>14432</t>
  </si>
  <si>
    <t>MISSY</t>
  </si>
  <si>
    <t>14433</t>
  </si>
  <si>
    <t>MITTOIS</t>
  </si>
  <si>
    <t>14435</t>
  </si>
  <si>
    <t>MONCEAUX</t>
  </si>
  <si>
    <t>14436</t>
  </si>
  <si>
    <t>MONCEAUX EN BESSIN</t>
  </si>
  <si>
    <t>14437</t>
  </si>
  <si>
    <t>MONDEVILLE</t>
  </si>
  <si>
    <t>14438</t>
  </si>
  <si>
    <t>MONDRAINVILLE</t>
  </si>
  <si>
    <t>14439</t>
  </si>
  <si>
    <t>MONFREVILLE</t>
  </si>
  <si>
    <t>14440</t>
  </si>
  <si>
    <t>MONTAMY</t>
  </si>
  <si>
    <t>14441</t>
  </si>
  <si>
    <t>MONT BERTRAND</t>
  </si>
  <si>
    <t>14442</t>
  </si>
  <si>
    <t>MONTCHAMP</t>
  </si>
  <si>
    <t>14443</t>
  </si>
  <si>
    <t>MONTCHAUVET</t>
  </si>
  <si>
    <t>14444</t>
  </si>
  <si>
    <t>MONTEILLE</t>
  </si>
  <si>
    <t>14445</t>
  </si>
  <si>
    <t>MONTFIQUET</t>
  </si>
  <si>
    <t>14446</t>
  </si>
  <si>
    <t>MONTIGNY</t>
  </si>
  <si>
    <t>14448</t>
  </si>
  <si>
    <t>MONTREUIL EN AUGE</t>
  </si>
  <si>
    <t>14449</t>
  </si>
  <si>
    <t>MONTS EN BESSIN</t>
  </si>
  <si>
    <t>14450</t>
  </si>
  <si>
    <t>MONTVIETTE</t>
  </si>
  <si>
    <t>14452</t>
  </si>
  <si>
    <t>MORTEAUX COULIBOEUF</t>
  </si>
  <si>
    <t>14453</t>
  </si>
  <si>
    <t>MOSLES</t>
  </si>
  <si>
    <t>14454</t>
  </si>
  <si>
    <t>MOUEN</t>
  </si>
  <si>
    <t>14455</t>
  </si>
  <si>
    <t>MOULINES</t>
  </si>
  <si>
    <t>14456</t>
  </si>
  <si>
    <t>MOULT</t>
  </si>
  <si>
    <t>14457</t>
  </si>
  <si>
    <t>MOUTIERS EN AUGE</t>
  </si>
  <si>
    <t>14458</t>
  </si>
  <si>
    <t>MOUTIERS EN CINGLAIS</t>
  </si>
  <si>
    <t>14459</t>
  </si>
  <si>
    <t>MOUTIERS HUBERT</t>
  </si>
  <si>
    <t>14460</t>
  </si>
  <si>
    <t>MOYAUX</t>
  </si>
  <si>
    <t>14461</t>
  </si>
  <si>
    <t>MUTRECY</t>
  </si>
  <si>
    <t>14462</t>
  </si>
  <si>
    <t>NEUILLY LA FORET</t>
  </si>
  <si>
    <t>14465</t>
  </si>
  <si>
    <t>NONANT</t>
  </si>
  <si>
    <t>14466</t>
  </si>
  <si>
    <t>NOROLLES</t>
  </si>
  <si>
    <t>14467</t>
  </si>
  <si>
    <t>NORON L'ABBAYE</t>
  </si>
  <si>
    <t>14468</t>
  </si>
  <si>
    <t>NORON LA POTERIE</t>
  </si>
  <si>
    <t>14469</t>
  </si>
  <si>
    <t>NORREY EN AUGE</t>
  </si>
  <si>
    <t>14471</t>
  </si>
  <si>
    <t>NOTRE DAME DE COURSON</t>
  </si>
  <si>
    <t>14473</t>
  </si>
  <si>
    <t>NOTRE DAME DE LIVAYE</t>
  </si>
  <si>
    <t>14474</t>
  </si>
  <si>
    <t>NOTRE DAME D'ESTREES</t>
  </si>
  <si>
    <t>14475</t>
  </si>
  <si>
    <t>NOYERS BOCAGE</t>
  </si>
  <si>
    <t>14476</t>
  </si>
  <si>
    <t>OLENDON</t>
  </si>
  <si>
    <t>14477</t>
  </si>
  <si>
    <t>ONDEFONTAINE</t>
  </si>
  <si>
    <t>14478</t>
  </si>
  <si>
    <t>ORBEC</t>
  </si>
  <si>
    <t>14480</t>
  </si>
  <si>
    <t>OSMANVILLE</t>
  </si>
  <si>
    <t>14481</t>
  </si>
  <si>
    <t>OUBEAUX</t>
  </si>
  <si>
    <t>14482</t>
  </si>
  <si>
    <t>OUEZY</t>
  </si>
  <si>
    <t>14483</t>
  </si>
  <si>
    <t>OUFFIERES</t>
  </si>
  <si>
    <t>14484</t>
  </si>
  <si>
    <t>OUILLY DU HOULEY</t>
  </si>
  <si>
    <t>14486</t>
  </si>
  <si>
    <t>OUILLY LE TESSON</t>
  </si>
  <si>
    <t>14487</t>
  </si>
  <si>
    <t>OUILLY LE VICOMTE</t>
  </si>
  <si>
    <t>14488</t>
  </si>
  <si>
    <t>OUISTREHAM</t>
  </si>
  <si>
    <t>14489</t>
  </si>
  <si>
    <t>OUVILLE LA BIEN TOURNEE</t>
  </si>
  <si>
    <t>14491</t>
  </si>
  <si>
    <t>PARFOURU SUR ODON</t>
  </si>
  <si>
    <t>14492</t>
  </si>
  <si>
    <t>PENNEDEPIE</t>
  </si>
  <si>
    <t>14493</t>
  </si>
  <si>
    <t>PERCY EN AUGE</t>
  </si>
  <si>
    <t>14494</t>
  </si>
  <si>
    <t>PERIERS EN AUGE</t>
  </si>
  <si>
    <t>14495</t>
  </si>
  <si>
    <t>PERIERS SUR LE DAN</t>
  </si>
  <si>
    <t>14496</t>
  </si>
  <si>
    <t>14497</t>
  </si>
  <si>
    <t>PERRIERES</t>
  </si>
  <si>
    <t>14498</t>
  </si>
  <si>
    <t>PERTHEVILLE NERS</t>
  </si>
  <si>
    <t>14499</t>
  </si>
  <si>
    <t>PETIVILLE</t>
  </si>
  <si>
    <t>14500</t>
  </si>
  <si>
    <t>PIERREFITTE EN AUGE</t>
  </si>
  <si>
    <t>14501</t>
  </si>
  <si>
    <t>PIERREFITTE EN CINGLAIS</t>
  </si>
  <si>
    <t>14502</t>
  </si>
  <si>
    <t>14503</t>
  </si>
  <si>
    <t>PIERRES</t>
  </si>
  <si>
    <t>14504</t>
  </si>
  <si>
    <t>14505</t>
  </si>
  <si>
    <t>PLACY</t>
  </si>
  <si>
    <t>14506</t>
  </si>
  <si>
    <t>PLANQUERY</t>
  </si>
  <si>
    <t>14508</t>
  </si>
  <si>
    <t>PLESSIS GRIMOULT</t>
  </si>
  <si>
    <t>14509</t>
  </si>
  <si>
    <t>PLUMETOT</t>
  </si>
  <si>
    <t>14510</t>
  </si>
  <si>
    <t>POMMERAYE</t>
  </si>
  <si>
    <t>14511</t>
  </si>
  <si>
    <t>PONT BELLANGER</t>
  </si>
  <si>
    <t>14512</t>
  </si>
  <si>
    <t>PONTECOULANT</t>
  </si>
  <si>
    <t>14513</t>
  </si>
  <si>
    <t>PONT FARCY</t>
  </si>
  <si>
    <t>14514</t>
  </si>
  <si>
    <t>PONT L'EVEQUE</t>
  </si>
  <si>
    <t>14515</t>
  </si>
  <si>
    <t>PORT EN BESSIN HUPPAIN</t>
  </si>
  <si>
    <t>14516</t>
  </si>
  <si>
    <t>POTIGNY</t>
  </si>
  <si>
    <t>14517</t>
  </si>
  <si>
    <t>POUSSY LA CAMPAGNE</t>
  </si>
  <si>
    <t>14518</t>
  </si>
  <si>
    <t>PREAUX SAINT SEBASTIEN</t>
  </si>
  <si>
    <t>14519</t>
  </si>
  <si>
    <t>PREAUX BOCAGE</t>
  </si>
  <si>
    <t>14520</t>
  </si>
  <si>
    <t>PRE D'AUGE</t>
  </si>
  <si>
    <t>14521</t>
  </si>
  <si>
    <t>PRESLES</t>
  </si>
  <si>
    <t>14522</t>
  </si>
  <si>
    <t>PRETREVILLE</t>
  </si>
  <si>
    <t>14523</t>
  </si>
  <si>
    <t>PROUSSY</t>
  </si>
  <si>
    <t>14524</t>
  </si>
  <si>
    <t>PUTOT EN AUGE</t>
  </si>
  <si>
    <t>14525</t>
  </si>
  <si>
    <t>PUTOT EN BESSIN</t>
  </si>
  <si>
    <t>14527</t>
  </si>
  <si>
    <t>BIEVILLE QUETIEVILLE</t>
  </si>
  <si>
    <t>14528</t>
  </si>
  <si>
    <t>QUETTEVILLE</t>
  </si>
  <si>
    <t>14529</t>
  </si>
  <si>
    <t>RANCHY</t>
  </si>
  <si>
    <t>14530</t>
  </si>
  <si>
    <t>RANVILLE</t>
  </si>
  <si>
    <t>14531</t>
  </si>
  <si>
    <t>RAPILLY</t>
  </si>
  <si>
    <t>14532</t>
  </si>
  <si>
    <t>RECULEY</t>
  </si>
  <si>
    <t>14533</t>
  </si>
  <si>
    <t>REPENTIGNY</t>
  </si>
  <si>
    <t>14534</t>
  </si>
  <si>
    <t>REUX</t>
  </si>
  <si>
    <t>14535</t>
  </si>
  <si>
    <t>REVIERS</t>
  </si>
  <si>
    <t>14536</t>
  </si>
  <si>
    <t>RIVIERE SAINT SAUVEUR</t>
  </si>
  <si>
    <t>14538</t>
  </si>
  <si>
    <t>ROCQUANCOURT</t>
  </si>
  <si>
    <t>14539</t>
  </si>
  <si>
    <t>ROCQUE</t>
  </si>
  <si>
    <t>14540</t>
  </si>
  <si>
    <t>ROCQUES</t>
  </si>
  <si>
    <t>14541</t>
  </si>
  <si>
    <t>ROQUE BAIGNARD</t>
  </si>
  <si>
    <t>14542</t>
  </si>
  <si>
    <t>ROSEL</t>
  </si>
  <si>
    <t>14543</t>
  </si>
  <si>
    <t>ROTS</t>
  </si>
  <si>
    <t>14544</t>
  </si>
  <si>
    <t>ROUCAMPS</t>
  </si>
  <si>
    <t>14545</t>
  </si>
  <si>
    <t>ROULLOURS</t>
  </si>
  <si>
    <t>14546</t>
  </si>
  <si>
    <t>ROUVRES</t>
  </si>
  <si>
    <t>14547</t>
  </si>
  <si>
    <t>RUBERCY</t>
  </si>
  <si>
    <t>14548</t>
  </si>
  <si>
    <t>RUCQUEVILLE</t>
  </si>
  <si>
    <t>14549</t>
  </si>
  <si>
    <t>RULLY</t>
  </si>
  <si>
    <t>14550</t>
  </si>
  <si>
    <t>RUMESNIL</t>
  </si>
  <si>
    <t>14551</t>
  </si>
  <si>
    <t>RUSSY</t>
  </si>
  <si>
    <t>14552</t>
  </si>
  <si>
    <t>RYES</t>
  </si>
  <si>
    <t>14553</t>
  </si>
  <si>
    <t>SAINT AGNAN LE MALHERBE</t>
  </si>
  <si>
    <t>14554</t>
  </si>
  <si>
    <t>SAINT AIGNAN DE CRAMESNIL</t>
  </si>
  <si>
    <t>14555</t>
  </si>
  <si>
    <t>SAINT ANDRE D'HEBERTOT</t>
  </si>
  <si>
    <t>14556</t>
  </si>
  <si>
    <t>SAINT ANDRE SUR ORNE</t>
  </si>
  <si>
    <t>14557</t>
  </si>
  <si>
    <t>SAINT ARNOULT</t>
  </si>
  <si>
    <t>14558</t>
  </si>
  <si>
    <t>SAINT AUBIN D'ARQUENAY</t>
  </si>
  <si>
    <t>14559</t>
  </si>
  <si>
    <t>SAINT AUBIN DES BOIS</t>
  </si>
  <si>
    <t>14562</t>
  </si>
  <si>
    <t>SAINT AUBIN SUR MER</t>
  </si>
  <si>
    <t>14563</t>
  </si>
  <si>
    <t>SAINT BENOIT D'HEBERTOT</t>
  </si>
  <si>
    <t>14564</t>
  </si>
  <si>
    <t>SAINT CHARLES DE PERCY</t>
  </si>
  <si>
    <t>14565</t>
  </si>
  <si>
    <t>SAINT COME DE FRESNE</t>
  </si>
  <si>
    <t>14566</t>
  </si>
  <si>
    <t>SAINT CONTEST</t>
  </si>
  <si>
    <t>14568</t>
  </si>
  <si>
    <t>SAINTE CROIX GRAND TONNE</t>
  </si>
  <si>
    <t>14569</t>
  </si>
  <si>
    <t>SAINTE CROIX SUR MER</t>
  </si>
  <si>
    <t>14570</t>
  </si>
  <si>
    <t>SAINT CYR DU RONCERAY</t>
  </si>
  <si>
    <t>14571</t>
  </si>
  <si>
    <t>SAINT DENIS DE MAILLOC</t>
  </si>
  <si>
    <t>14572</t>
  </si>
  <si>
    <t>SAINT DENIS DE MERE</t>
  </si>
  <si>
    <t>14573</t>
  </si>
  <si>
    <t>SAINT DENIS MAISONCELLES</t>
  </si>
  <si>
    <t>14574</t>
  </si>
  <si>
    <t>SAINT DESIR</t>
  </si>
  <si>
    <t>14575</t>
  </si>
  <si>
    <t>SAINT ETIENNE LA THILLAYE</t>
  </si>
  <si>
    <t>14576</t>
  </si>
  <si>
    <t>SAINTE FOY DE MONTGOMMERY</t>
  </si>
  <si>
    <t>14577</t>
  </si>
  <si>
    <t>SAINT GABRIEL BRECY</t>
  </si>
  <si>
    <t>14578</t>
  </si>
  <si>
    <t>SAINT GATIEN DES BOIS</t>
  </si>
  <si>
    <t>14579</t>
  </si>
  <si>
    <t>SAINT GEORGES D'AUNAY</t>
  </si>
  <si>
    <t>14580</t>
  </si>
  <si>
    <t>SAINT GEORGES EN AUGE</t>
  </si>
  <si>
    <t>14581</t>
  </si>
  <si>
    <t>SAINT GERMAIN D'ECTOT</t>
  </si>
  <si>
    <t>14582</t>
  </si>
  <si>
    <t>SAINT GERMAIN DE LIVET</t>
  </si>
  <si>
    <t>14583</t>
  </si>
  <si>
    <t>SAINT GERMAIN DE MONTGOMMERY</t>
  </si>
  <si>
    <t>14584</t>
  </si>
  <si>
    <t>SAINT GERMAIN DE TALLEVENDE LA LANDE VAUMONT</t>
  </si>
  <si>
    <t>14585</t>
  </si>
  <si>
    <t>SAINT GERMAIN DU CRIOULT</t>
  </si>
  <si>
    <t>14586</t>
  </si>
  <si>
    <t>SAINT GERMAIN DU PERT</t>
  </si>
  <si>
    <t>14587</t>
  </si>
  <si>
    <t>SAINT GERMAIN LA BLANCHE HERBE</t>
  </si>
  <si>
    <t>14588</t>
  </si>
  <si>
    <t>SAINT GERMAIN LANGOT</t>
  </si>
  <si>
    <t>14589</t>
  </si>
  <si>
    <t>SAINT GERMAIN LE VASSON</t>
  </si>
  <si>
    <t>14590</t>
  </si>
  <si>
    <t>SAINTE HONORINE DE DUCY</t>
  </si>
  <si>
    <t>14591</t>
  </si>
  <si>
    <t>SAINTE HONORINE DES PERTES</t>
  </si>
  <si>
    <t>14592</t>
  </si>
  <si>
    <t>SAINTE HONORINE DU FAY</t>
  </si>
  <si>
    <t>14593</t>
  </si>
  <si>
    <t>SAINT HYMER</t>
  </si>
  <si>
    <t>14595</t>
  </si>
  <si>
    <t>SAINT JEAN DE LIVET</t>
  </si>
  <si>
    <t>14596</t>
  </si>
  <si>
    <t>SAINT JEAN DES ESSARTIERS</t>
  </si>
  <si>
    <t>14597</t>
  </si>
  <si>
    <t>SAINT JEAN LE BLANC</t>
  </si>
  <si>
    <t>14598</t>
  </si>
  <si>
    <t>SAINT JOUIN</t>
  </si>
  <si>
    <t>14599</t>
  </si>
  <si>
    <t>SAINT JULIEN DE MAILLOC</t>
  </si>
  <si>
    <t>14600</t>
  </si>
  <si>
    <t>SAINT JULIEN LE FAUCON</t>
  </si>
  <si>
    <t>14601</t>
  </si>
  <si>
    <t>SAINT JULIEN SUR CALONNE</t>
  </si>
  <si>
    <t>14602</t>
  </si>
  <si>
    <t>SAINT LAMBERT</t>
  </si>
  <si>
    <t>14603</t>
  </si>
  <si>
    <t>SAINT LAURENT DE CONDEL</t>
  </si>
  <si>
    <t>14604</t>
  </si>
  <si>
    <t>SAINT LAURENT DU MONT</t>
  </si>
  <si>
    <t>14605</t>
  </si>
  <si>
    <t>SAINT LAURENT SUR MER</t>
  </si>
  <si>
    <t>14606</t>
  </si>
  <si>
    <t>SAINT LEGER DUBOSQ</t>
  </si>
  <si>
    <t>14607</t>
  </si>
  <si>
    <t>SAINT LOUET SUR SEULLES</t>
  </si>
  <si>
    <t>14608</t>
  </si>
  <si>
    <t>SAINT LOUP DE FRIBOIS</t>
  </si>
  <si>
    <t>14609</t>
  </si>
  <si>
    <t>SAINT LOUP HORS</t>
  </si>
  <si>
    <t>14610</t>
  </si>
  <si>
    <t>SAINT MANVIEU NORREY</t>
  </si>
  <si>
    <t>14611</t>
  </si>
  <si>
    <t>SAINT MANVIEU BOCAGE</t>
  </si>
  <si>
    <t>14613</t>
  </si>
  <si>
    <t>SAINT MARCOUF</t>
  </si>
  <si>
    <t>14614</t>
  </si>
  <si>
    <t>SAINTE MARGUERITE D'ELLE</t>
  </si>
  <si>
    <t>14615</t>
  </si>
  <si>
    <t>SAINTE MARGUERITE DES LOGES</t>
  </si>
  <si>
    <t>14616</t>
  </si>
  <si>
    <t>SAINTE MARGUERITE DE VIETTE</t>
  </si>
  <si>
    <t>14618</t>
  </si>
  <si>
    <t>SAINTE MARIE LAUMONT</t>
  </si>
  <si>
    <t>14619</t>
  </si>
  <si>
    <t>SAINTE MARIE OUTRE L'EAU</t>
  </si>
  <si>
    <t>14620</t>
  </si>
  <si>
    <t>SAINT MARTIN AUX CHARTRAINS</t>
  </si>
  <si>
    <t>14621</t>
  </si>
  <si>
    <t>SAINT MARTIN DE BIENFAITE LA CRESSONNIERE</t>
  </si>
  <si>
    <t>14622</t>
  </si>
  <si>
    <t>SAINT MARTIN DE BLAGNY</t>
  </si>
  <si>
    <t>14623</t>
  </si>
  <si>
    <t>SAINT MARTIN DE FONTENAY</t>
  </si>
  <si>
    <t>14625</t>
  </si>
  <si>
    <t>SAINT MARTIN DE LA LIEUE</t>
  </si>
  <si>
    <t>14626</t>
  </si>
  <si>
    <t>SAINT MARTIN DE MAILLOC</t>
  </si>
  <si>
    <t>14627</t>
  </si>
  <si>
    <t>SAINT MARTIN DE MIEUX</t>
  </si>
  <si>
    <t>14628</t>
  </si>
  <si>
    <t>SAINT MARTIN DE SALLEN</t>
  </si>
  <si>
    <t>14629</t>
  </si>
  <si>
    <t>SAINT MARTIN DES BESACES</t>
  </si>
  <si>
    <t>14630</t>
  </si>
  <si>
    <t>SAINT MARTIN DES ENTREES</t>
  </si>
  <si>
    <t>14632</t>
  </si>
  <si>
    <t>SAINT MARTIN DON</t>
  </si>
  <si>
    <t>14633</t>
  </si>
  <si>
    <t>SAINT MARTIN DU MESNIL OURY</t>
  </si>
  <si>
    <t>14634</t>
  </si>
  <si>
    <t>SAINT MICHEL DE LIVET</t>
  </si>
  <si>
    <t>14635</t>
  </si>
  <si>
    <t>SAINT OMER</t>
  </si>
  <si>
    <t>14636</t>
  </si>
  <si>
    <t>SAINT OUEN DES BESACES</t>
  </si>
  <si>
    <t>14637</t>
  </si>
  <si>
    <t>SAINT OUEN DU MESNIL OGER</t>
  </si>
  <si>
    <t>14638</t>
  </si>
  <si>
    <t>SAINT OUEN LE HOUX</t>
  </si>
  <si>
    <t>14639</t>
  </si>
  <si>
    <t>SAINT OUEN LE PIN</t>
  </si>
  <si>
    <t>14640</t>
  </si>
  <si>
    <t>SAINT PAIR</t>
  </si>
  <si>
    <t>14643</t>
  </si>
  <si>
    <t>SAINT PAUL DU VERNAY</t>
  </si>
  <si>
    <t>14644</t>
  </si>
  <si>
    <t>SAINT PHILBERT DES CHAMPS</t>
  </si>
  <si>
    <t>14645</t>
  </si>
  <si>
    <t>SAINT PIERRE AZIF</t>
  </si>
  <si>
    <t>14646</t>
  </si>
  <si>
    <t>SAINT PIERRE CANIVET</t>
  </si>
  <si>
    <t>14647</t>
  </si>
  <si>
    <t>SAINT PIERRE DE MAILLOC</t>
  </si>
  <si>
    <t>14648</t>
  </si>
  <si>
    <t>SAINT PIERRE DES IFS</t>
  </si>
  <si>
    <t>14649</t>
  </si>
  <si>
    <t>SAINT PIERRE DU BU</t>
  </si>
  <si>
    <t>14650</t>
  </si>
  <si>
    <t>SAINT PIERRE DU FRESNE</t>
  </si>
  <si>
    <t>14651</t>
  </si>
  <si>
    <t>SAINT PIERRE DU JONQUET</t>
  </si>
  <si>
    <t>14652</t>
  </si>
  <si>
    <t>SAINT PIERRE DU MONT</t>
  </si>
  <si>
    <t>14653</t>
  </si>
  <si>
    <t>SAINT PIERRE LA VIEILLE</t>
  </si>
  <si>
    <t>14654</t>
  </si>
  <si>
    <t>SAINT PIERRE SUR DIVES</t>
  </si>
  <si>
    <t>14655</t>
  </si>
  <si>
    <t>SAINT PIERRE TARENTAINE</t>
  </si>
  <si>
    <t>14656</t>
  </si>
  <si>
    <t>14657</t>
  </si>
  <si>
    <t>SAINT SAMSON</t>
  </si>
  <si>
    <t>14658</t>
  </si>
  <si>
    <t>SAINT SEVER CALVADOS</t>
  </si>
  <si>
    <t>14659</t>
  </si>
  <si>
    <t>SAINT SYLVAIN</t>
  </si>
  <si>
    <t>14660</t>
  </si>
  <si>
    <t>SAINT VAAST EN AUGE</t>
  </si>
  <si>
    <t>14661</t>
  </si>
  <si>
    <t>SAINT VAAST SUR SEULLES</t>
  </si>
  <si>
    <t>14662</t>
  </si>
  <si>
    <t>SAINT VIGOR DES MEZERETS</t>
  </si>
  <si>
    <t>14663</t>
  </si>
  <si>
    <t>SAINT VIGOR LE GRAND</t>
  </si>
  <si>
    <t>14664</t>
  </si>
  <si>
    <t>SALLEN</t>
  </si>
  <si>
    <t>14665</t>
  </si>
  <si>
    <t>SALLENELLES</t>
  </si>
  <si>
    <t>14666</t>
  </si>
  <si>
    <t>SANNERVILLE</t>
  </si>
  <si>
    <t>14667</t>
  </si>
  <si>
    <t>SAON</t>
  </si>
  <si>
    <t>14668</t>
  </si>
  <si>
    <t>SAONNET</t>
  </si>
  <si>
    <t>14669</t>
  </si>
  <si>
    <t>SASSY</t>
  </si>
  <si>
    <t>14670</t>
  </si>
  <si>
    <t>SECQUEVILLE EN BESSIN</t>
  </si>
  <si>
    <t>14671</t>
  </si>
  <si>
    <t>SEPT FRERES</t>
  </si>
  <si>
    <t>14672</t>
  </si>
  <si>
    <t>SEPT VENTS</t>
  </si>
  <si>
    <t>14674</t>
  </si>
  <si>
    <t>SOIGNOLLES</t>
  </si>
  <si>
    <t>14675</t>
  </si>
  <si>
    <t>SOLIERS</t>
  </si>
  <si>
    <t>14676</t>
  </si>
  <si>
    <t>SOMMERVIEU</t>
  </si>
  <si>
    <t>14677</t>
  </si>
  <si>
    <t>SOULANGY</t>
  </si>
  <si>
    <t>14678</t>
  </si>
  <si>
    <t>SOUMONT SAINT QUENTIN</t>
  </si>
  <si>
    <t>14679</t>
  </si>
  <si>
    <t>SUBLES</t>
  </si>
  <si>
    <t>14680</t>
  </si>
  <si>
    <t>SULLY</t>
  </si>
  <si>
    <t>14681</t>
  </si>
  <si>
    <t>SURRAIN</t>
  </si>
  <si>
    <t>14682</t>
  </si>
  <si>
    <t>SURVILLE</t>
  </si>
  <si>
    <t>14684</t>
  </si>
  <si>
    <t>TESSEL</t>
  </si>
  <si>
    <t>14685</t>
  </si>
  <si>
    <t>THAON</t>
  </si>
  <si>
    <t>14686</t>
  </si>
  <si>
    <t>THEIL BOCAGE</t>
  </si>
  <si>
    <t>14687</t>
  </si>
  <si>
    <t>THEIL EN AUGE</t>
  </si>
  <si>
    <t>14688</t>
  </si>
  <si>
    <t>THIEVILLE</t>
  </si>
  <si>
    <t>14689</t>
  </si>
  <si>
    <t>THURY HARCOURT</t>
  </si>
  <si>
    <t>14690</t>
  </si>
  <si>
    <t>TIERCEVILLE</t>
  </si>
  <si>
    <t>14691</t>
  </si>
  <si>
    <t>TILLY LA CAMPAGNE</t>
  </si>
  <si>
    <t>14692</t>
  </si>
  <si>
    <t>TILLY SUR SEULLES</t>
  </si>
  <si>
    <t>14693</t>
  </si>
  <si>
    <t>TORDOUET</t>
  </si>
  <si>
    <t>14694</t>
  </si>
  <si>
    <t>TORQUESNE</t>
  </si>
  <si>
    <t>14695</t>
  </si>
  <si>
    <t>TORTEVAL QUESNAY</t>
  </si>
  <si>
    <t>14696</t>
  </si>
  <si>
    <t>TORTISAMBERT</t>
  </si>
  <si>
    <t>14697</t>
  </si>
  <si>
    <t>OUDON</t>
  </si>
  <si>
    <t>14698</t>
  </si>
  <si>
    <t>TOUFFREVILLE</t>
  </si>
  <si>
    <t>14699</t>
  </si>
  <si>
    <t>TOUQUES</t>
  </si>
  <si>
    <t>14700</t>
  </si>
  <si>
    <t>TOUR EN BESSIN</t>
  </si>
  <si>
    <t>14701</t>
  </si>
  <si>
    <t>TOURGEVILLE</t>
  </si>
  <si>
    <t>14702</t>
  </si>
  <si>
    <t>TOURNAY SUR ODON</t>
  </si>
  <si>
    <t>14703</t>
  </si>
  <si>
    <t>TOURNEBU</t>
  </si>
  <si>
    <t>14704</t>
  </si>
  <si>
    <t>TOURNEUR</t>
  </si>
  <si>
    <t>14705</t>
  </si>
  <si>
    <t>TOURNIERES</t>
  </si>
  <si>
    <t>14706</t>
  </si>
  <si>
    <t>TOURVILLE EN AUGE</t>
  </si>
  <si>
    <t>14707</t>
  </si>
  <si>
    <t>TOURVILLE SUR ODON</t>
  </si>
  <si>
    <t>14708</t>
  </si>
  <si>
    <t>TRACY BOCAGE</t>
  </si>
  <si>
    <t>14709</t>
  </si>
  <si>
    <t>TRACY SUR MER</t>
  </si>
  <si>
    <t>14710</t>
  </si>
  <si>
    <t>TREPREL</t>
  </si>
  <si>
    <t>14711</t>
  </si>
  <si>
    <t>TREVIERES</t>
  </si>
  <si>
    <t>14712</t>
  </si>
  <si>
    <t>TROARN</t>
  </si>
  <si>
    <t>14713</t>
  </si>
  <si>
    <t>TROIS MONTS</t>
  </si>
  <si>
    <t>14714</t>
  </si>
  <si>
    <t>TRONQUAY</t>
  </si>
  <si>
    <t>14715</t>
  </si>
  <si>
    <t>TROUVILLE SUR MER</t>
  </si>
  <si>
    <t>14716</t>
  </si>
  <si>
    <t>TRUNGY</t>
  </si>
  <si>
    <t>14717</t>
  </si>
  <si>
    <t>TRUTTEMER LE GRAND</t>
  </si>
  <si>
    <t>14718</t>
  </si>
  <si>
    <t>TRUTTEMER LE PETIT</t>
  </si>
  <si>
    <t>14719</t>
  </si>
  <si>
    <t>14720</t>
  </si>
  <si>
    <t>USSY</t>
  </si>
  <si>
    <t>14721</t>
  </si>
  <si>
    <t>VACOGNES NEUILLY</t>
  </si>
  <si>
    <t>14722</t>
  </si>
  <si>
    <t>VACQUERIE</t>
  </si>
  <si>
    <t>14723</t>
  </si>
  <si>
    <t>VALSEME</t>
  </si>
  <si>
    <t>14724</t>
  </si>
  <si>
    <t>VARAVILLE</t>
  </si>
  <si>
    <t>14726</t>
  </si>
  <si>
    <t>VASSY</t>
  </si>
  <si>
    <t>14727</t>
  </si>
  <si>
    <t>VAUBADON</t>
  </si>
  <si>
    <t>14728</t>
  </si>
  <si>
    <t>VAUCELLES</t>
  </si>
  <si>
    <t>14729</t>
  </si>
  <si>
    <t>VAUDELOGES</t>
  </si>
  <si>
    <t>14730</t>
  </si>
  <si>
    <t>VAUDRY</t>
  </si>
  <si>
    <t>14731</t>
  </si>
  <si>
    <t>VAUVILLE</t>
  </si>
  <si>
    <t>14732</t>
  </si>
  <si>
    <t>VAUX SUR AURE</t>
  </si>
  <si>
    <t>14733</t>
  </si>
  <si>
    <t>VAUX SUR SEULLES</t>
  </si>
  <si>
    <t>14734</t>
  </si>
  <si>
    <t>VENDES</t>
  </si>
  <si>
    <t>14735</t>
  </si>
  <si>
    <t>VENDEUVRE</t>
  </si>
  <si>
    <t>14737</t>
  </si>
  <si>
    <t>VERSAINVILLE</t>
  </si>
  <si>
    <t>14738</t>
  </si>
  <si>
    <t>VERSON</t>
  </si>
  <si>
    <t>14739</t>
  </si>
  <si>
    <t>VER SUR MER</t>
  </si>
  <si>
    <t>14740</t>
  </si>
  <si>
    <t>VESPIERE</t>
  </si>
  <si>
    <t>14741</t>
  </si>
  <si>
    <t>VEY</t>
  </si>
  <si>
    <t>14742</t>
  </si>
  <si>
    <t>VICQUES</t>
  </si>
  <si>
    <t>14743</t>
  </si>
  <si>
    <t>VICTOT PONTFOL</t>
  </si>
  <si>
    <t>14744</t>
  </si>
  <si>
    <t>VIENNE EN BESSIN</t>
  </si>
  <si>
    <t>14745</t>
  </si>
  <si>
    <t>VIERVILLE SUR MER</t>
  </si>
  <si>
    <t>14746</t>
  </si>
  <si>
    <t>VIESSOIX</t>
  </si>
  <si>
    <t>14747</t>
  </si>
  <si>
    <t>VIEUX</t>
  </si>
  <si>
    <t>14748</t>
  </si>
  <si>
    <t>VIEUX BOURG</t>
  </si>
  <si>
    <t>14749</t>
  </si>
  <si>
    <t>VIEUX FUME</t>
  </si>
  <si>
    <t>14750</t>
  </si>
  <si>
    <t>VIEUX PONT EN AUGE</t>
  </si>
  <si>
    <t>14751</t>
  </si>
  <si>
    <t>VIGNATS</t>
  </si>
  <si>
    <t>14752</t>
  </si>
  <si>
    <t>VILLERS BOCAGE</t>
  </si>
  <si>
    <t>14753</t>
  </si>
  <si>
    <t>VILLERS CANIVET</t>
  </si>
  <si>
    <t>14754</t>
  </si>
  <si>
    <t>VILLERS SUR MER</t>
  </si>
  <si>
    <t>14755</t>
  </si>
  <si>
    <t>VILLERVILLE</t>
  </si>
  <si>
    <t>14756</t>
  </si>
  <si>
    <t>VILLETTE</t>
  </si>
  <si>
    <t>14757</t>
  </si>
  <si>
    <t>VILLIERS LE SEC</t>
  </si>
  <si>
    <t>14758</t>
  </si>
  <si>
    <t>VILLONS LES BUISSONS</t>
  </si>
  <si>
    <t>14759</t>
  </si>
  <si>
    <t>VILLY LEZ FALAISE</t>
  </si>
  <si>
    <t>14760</t>
  </si>
  <si>
    <t>VILLY BOCAGE</t>
  </si>
  <si>
    <t>14761</t>
  </si>
  <si>
    <t>VIMONT</t>
  </si>
  <si>
    <t>14762</t>
  </si>
  <si>
    <t>VIRE</t>
  </si>
  <si>
    <t>14763</t>
  </si>
  <si>
    <t>VOUILLY</t>
  </si>
  <si>
    <t>14764</t>
  </si>
  <si>
    <t>PONT D'OUILLY</t>
  </si>
  <si>
    <t>15001</t>
  </si>
  <si>
    <t>ALLANCHE</t>
  </si>
  <si>
    <t>15002</t>
  </si>
  <si>
    <t>ALLEUZE</t>
  </si>
  <si>
    <t>15003</t>
  </si>
  <si>
    <t>ALLY</t>
  </si>
  <si>
    <t>15004</t>
  </si>
  <si>
    <t>ANDELAT</t>
  </si>
  <si>
    <t>15005</t>
  </si>
  <si>
    <t>ANGLARDS DE SAINT FLOUR</t>
  </si>
  <si>
    <t>15006</t>
  </si>
  <si>
    <t>ANGLARDS DE SALERS</t>
  </si>
  <si>
    <t>15007</t>
  </si>
  <si>
    <t>ANTERRIEUX</t>
  </si>
  <si>
    <t>15008</t>
  </si>
  <si>
    <t>ANTIGNAC</t>
  </si>
  <si>
    <t>15009</t>
  </si>
  <si>
    <t>APCHON</t>
  </si>
  <si>
    <t>15010</t>
  </si>
  <si>
    <t>ARCHES</t>
  </si>
  <si>
    <t>15011</t>
  </si>
  <si>
    <t>ARNAC</t>
  </si>
  <si>
    <t>15012</t>
  </si>
  <si>
    <t>ARPAJON SUR CERE</t>
  </si>
  <si>
    <t>15013</t>
  </si>
  <si>
    <t>AURIAC L'EGLISE</t>
  </si>
  <si>
    <t>15014</t>
  </si>
  <si>
    <t>AURILLAC</t>
  </si>
  <si>
    <t>15015</t>
  </si>
  <si>
    <t>AUZERS</t>
  </si>
  <si>
    <t>15016</t>
  </si>
  <si>
    <t>AYRENS</t>
  </si>
  <si>
    <t>15017</t>
  </si>
  <si>
    <t>BADAILHAC</t>
  </si>
  <si>
    <t>15018</t>
  </si>
  <si>
    <t>BARRIAC LES BOSQUETS</t>
  </si>
  <si>
    <t>15019</t>
  </si>
  <si>
    <t>BASSIGNAC</t>
  </si>
  <si>
    <t>15020</t>
  </si>
  <si>
    <t>15021</t>
  </si>
  <si>
    <t>BOISSET</t>
  </si>
  <si>
    <t>15022</t>
  </si>
  <si>
    <t>15024</t>
  </si>
  <si>
    <t>BRAGEAC</t>
  </si>
  <si>
    <t>15025</t>
  </si>
  <si>
    <t>ALBEPIERRE BREDONS</t>
  </si>
  <si>
    <t>15026</t>
  </si>
  <si>
    <t>BREZONS</t>
  </si>
  <si>
    <t>15027</t>
  </si>
  <si>
    <t>CALVINET</t>
  </si>
  <si>
    <t>15028</t>
  </si>
  <si>
    <t>CARLAT</t>
  </si>
  <si>
    <t>15029</t>
  </si>
  <si>
    <t>CASSANIOUZE</t>
  </si>
  <si>
    <t>15030</t>
  </si>
  <si>
    <t>CAYROLS</t>
  </si>
  <si>
    <t>15031</t>
  </si>
  <si>
    <t>15032</t>
  </si>
  <si>
    <t>CELOUX</t>
  </si>
  <si>
    <t>15033</t>
  </si>
  <si>
    <t>CEZENS</t>
  </si>
  <si>
    <t>15034</t>
  </si>
  <si>
    <t>CHALIERS</t>
  </si>
  <si>
    <t>15035</t>
  </si>
  <si>
    <t>CHALINARGUES</t>
  </si>
  <si>
    <t>15036</t>
  </si>
  <si>
    <t>CHALVIGNAC</t>
  </si>
  <si>
    <t>15037</t>
  </si>
  <si>
    <t>CHAMPAGNAC</t>
  </si>
  <si>
    <t>15038</t>
  </si>
  <si>
    <t>CHAMPS SUR TARENTAINE MARCHAL</t>
  </si>
  <si>
    <t>15040</t>
  </si>
  <si>
    <t>CHANTERELLE</t>
  </si>
  <si>
    <t>15041</t>
  </si>
  <si>
    <t>CHAPELLE D'ALAGNON</t>
  </si>
  <si>
    <t>15042</t>
  </si>
  <si>
    <t>CHAPELLE LAURENT</t>
  </si>
  <si>
    <t>15043</t>
  </si>
  <si>
    <t>CHARMENSAC</t>
  </si>
  <si>
    <t>15044</t>
  </si>
  <si>
    <t>CHASTEL SUR MURAT</t>
  </si>
  <si>
    <t>15045</t>
  </si>
  <si>
    <t>CHAUDES AIGUES</t>
  </si>
  <si>
    <t>15046</t>
  </si>
  <si>
    <t>CHAUSSENAC</t>
  </si>
  <si>
    <t>15047</t>
  </si>
  <si>
    <t>CHAVAGNAC</t>
  </si>
  <si>
    <t>15048</t>
  </si>
  <si>
    <t>CHAZELLES</t>
  </si>
  <si>
    <t>15049</t>
  </si>
  <si>
    <t>CHEYLADE</t>
  </si>
  <si>
    <t>15050</t>
  </si>
  <si>
    <t>CLAUX</t>
  </si>
  <si>
    <t>15051</t>
  </si>
  <si>
    <t>CLAVIERES</t>
  </si>
  <si>
    <t>15052</t>
  </si>
  <si>
    <t>COLLANDRES</t>
  </si>
  <si>
    <t>15053</t>
  </si>
  <si>
    <t>COLTINES</t>
  </si>
  <si>
    <t>15054</t>
  </si>
  <si>
    <t>CONDAT</t>
  </si>
  <si>
    <t>15055</t>
  </si>
  <si>
    <t>COREN</t>
  </si>
  <si>
    <t>15056</t>
  </si>
  <si>
    <t>CRANDELLES</t>
  </si>
  <si>
    <t>15057</t>
  </si>
  <si>
    <t>CROS DE MONTVERT</t>
  </si>
  <si>
    <t>15058</t>
  </si>
  <si>
    <t>CROS DE RONESQUE</t>
  </si>
  <si>
    <t>15059</t>
  </si>
  <si>
    <t>CUSSAC</t>
  </si>
  <si>
    <t>15060</t>
  </si>
  <si>
    <t>DEUX VERGES</t>
  </si>
  <si>
    <t>15061</t>
  </si>
  <si>
    <t>DIENNE</t>
  </si>
  <si>
    <t>15063</t>
  </si>
  <si>
    <t>DRUGEAC</t>
  </si>
  <si>
    <t>15064</t>
  </si>
  <si>
    <t>ESCORAILLES</t>
  </si>
  <si>
    <t>15065</t>
  </si>
  <si>
    <t>ESPINASSE</t>
  </si>
  <si>
    <t>15066</t>
  </si>
  <si>
    <t>FALGOUX</t>
  </si>
  <si>
    <t>15067</t>
  </si>
  <si>
    <t>FAU</t>
  </si>
  <si>
    <t>15068</t>
  </si>
  <si>
    <t>15069</t>
  </si>
  <si>
    <t>FERRIERES SAINT MARY</t>
  </si>
  <si>
    <t>15070</t>
  </si>
  <si>
    <t>FONTANGES</t>
  </si>
  <si>
    <t>15071</t>
  </si>
  <si>
    <t>FOURNOULES</t>
  </si>
  <si>
    <t>15072</t>
  </si>
  <si>
    <t>FREIX ANGLARDS</t>
  </si>
  <si>
    <t>15073</t>
  </si>
  <si>
    <t>FRIDEFONT</t>
  </si>
  <si>
    <t>15074</t>
  </si>
  <si>
    <t>GIOU DE MAMOU</t>
  </si>
  <si>
    <t>15075</t>
  </si>
  <si>
    <t>GIRGOLS</t>
  </si>
  <si>
    <t>15076</t>
  </si>
  <si>
    <t>GLENAT</t>
  </si>
  <si>
    <t>15077</t>
  </si>
  <si>
    <t>GOURDIEGES</t>
  </si>
  <si>
    <t>15078</t>
  </si>
  <si>
    <t>JABRUN</t>
  </si>
  <si>
    <t>15079</t>
  </si>
  <si>
    <t>JALEYRAC</t>
  </si>
  <si>
    <t>15080</t>
  </si>
  <si>
    <t>JOURSAC</t>
  </si>
  <si>
    <t>15081</t>
  </si>
  <si>
    <t>JOU SOUS MONJOU</t>
  </si>
  <si>
    <t>15082</t>
  </si>
  <si>
    <t>JUNHAC</t>
  </si>
  <si>
    <t>15083</t>
  </si>
  <si>
    <t>JUSSAC</t>
  </si>
  <si>
    <t>15084</t>
  </si>
  <si>
    <t>LABESSERETTE</t>
  </si>
  <si>
    <t>15085</t>
  </si>
  <si>
    <t>LABROUSSE</t>
  </si>
  <si>
    <t>15086</t>
  </si>
  <si>
    <t>LACAPELLE BARRES</t>
  </si>
  <si>
    <t>15087</t>
  </si>
  <si>
    <t>LACAPELLE DEL FRAISSE</t>
  </si>
  <si>
    <t>15088</t>
  </si>
  <si>
    <t>LACAPELLE VIESCAMP</t>
  </si>
  <si>
    <t>15089</t>
  </si>
  <si>
    <t>LADINHAC</t>
  </si>
  <si>
    <t>15090</t>
  </si>
  <si>
    <t>LAFEUILLADE EN VEZIE</t>
  </si>
  <si>
    <t>15091</t>
  </si>
  <si>
    <t>LANDEYRAT</t>
  </si>
  <si>
    <t>15092</t>
  </si>
  <si>
    <t>LANOBRE</t>
  </si>
  <si>
    <t>15093</t>
  </si>
  <si>
    <t>LAPEYRUGUE</t>
  </si>
  <si>
    <t>15094</t>
  </si>
  <si>
    <t>LAROQUEBROU</t>
  </si>
  <si>
    <t>15095</t>
  </si>
  <si>
    <t>LAROQUEVIEILLE</t>
  </si>
  <si>
    <t>15096</t>
  </si>
  <si>
    <t>LASCELLE</t>
  </si>
  <si>
    <t>15097</t>
  </si>
  <si>
    <t>LASTIC</t>
  </si>
  <si>
    <t>15098</t>
  </si>
  <si>
    <t>LAURIE</t>
  </si>
  <si>
    <t>15099</t>
  </si>
  <si>
    <t>LAVASTRIE</t>
  </si>
  <si>
    <t>15100</t>
  </si>
  <si>
    <t>LAVEISSENET</t>
  </si>
  <si>
    <t>15101</t>
  </si>
  <si>
    <t>LAVEISSIERE</t>
  </si>
  <si>
    <t>15102</t>
  </si>
  <si>
    <t>LAVIGERIE</t>
  </si>
  <si>
    <t>15103</t>
  </si>
  <si>
    <t>LEUCAMP</t>
  </si>
  <si>
    <t>15104</t>
  </si>
  <si>
    <t>LEYNHAC</t>
  </si>
  <si>
    <t>15105</t>
  </si>
  <si>
    <t>LEYVAUX</t>
  </si>
  <si>
    <t>15106</t>
  </si>
  <si>
    <t>LIEUTADES</t>
  </si>
  <si>
    <t>15107</t>
  </si>
  <si>
    <t>LORCIERES</t>
  </si>
  <si>
    <t>15108</t>
  </si>
  <si>
    <t>15110</t>
  </si>
  <si>
    <t>LUGARDE</t>
  </si>
  <si>
    <t>15111</t>
  </si>
  <si>
    <t>MADIC</t>
  </si>
  <si>
    <t>15112</t>
  </si>
  <si>
    <t>MALBO</t>
  </si>
  <si>
    <t>15113</t>
  </si>
  <si>
    <t>MANDAILLES SAINT JULIEN</t>
  </si>
  <si>
    <t>15114</t>
  </si>
  <si>
    <t>15116</t>
  </si>
  <si>
    <t>MARCHASTEL</t>
  </si>
  <si>
    <t>15117</t>
  </si>
  <si>
    <t>MARCOLES</t>
  </si>
  <si>
    <t>15118</t>
  </si>
  <si>
    <t>MARMANHAC</t>
  </si>
  <si>
    <t>15119</t>
  </si>
  <si>
    <t>MASSIAC</t>
  </si>
  <si>
    <t>15120</t>
  </si>
  <si>
    <t>MAURIAC</t>
  </si>
  <si>
    <t>15121</t>
  </si>
  <si>
    <t>MAURINES</t>
  </si>
  <si>
    <t>15122</t>
  </si>
  <si>
    <t>MAURS</t>
  </si>
  <si>
    <t>15123</t>
  </si>
  <si>
    <t>MEALLET</t>
  </si>
  <si>
    <t>15124</t>
  </si>
  <si>
    <t>MENET</t>
  </si>
  <si>
    <t>15125</t>
  </si>
  <si>
    <t>MENTIERES</t>
  </si>
  <si>
    <t>15126</t>
  </si>
  <si>
    <t>MOLEDES</t>
  </si>
  <si>
    <t>15127</t>
  </si>
  <si>
    <t>MOLOMPIZE</t>
  </si>
  <si>
    <t>15128</t>
  </si>
  <si>
    <t>MONSELIE</t>
  </si>
  <si>
    <t>15129</t>
  </si>
  <si>
    <t>MONTBOUDIF</t>
  </si>
  <si>
    <t>15130</t>
  </si>
  <si>
    <t>15131</t>
  </si>
  <si>
    <t>MONTEIL</t>
  </si>
  <si>
    <t>15132</t>
  </si>
  <si>
    <t>MONTGRELEIX</t>
  </si>
  <si>
    <t>15133</t>
  </si>
  <si>
    <t>MONTMURAT</t>
  </si>
  <si>
    <t>15134</t>
  </si>
  <si>
    <t>MONTSALVY</t>
  </si>
  <si>
    <t>15135</t>
  </si>
  <si>
    <t>MONTVERT</t>
  </si>
  <si>
    <t>15136</t>
  </si>
  <si>
    <t>MOURJOU</t>
  </si>
  <si>
    <t>15137</t>
  </si>
  <si>
    <t>MOUSSAGES</t>
  </si>
  <si>
    <t>15138</t>
  </si>
  <si>
    <t>15139</t>
  </si>
  <si>
    <t>NARNHAC</t>
  </si>
  <si>
    <t>15140</t>
  </si>
  <si>
    <t>NAUCELLES</t>
  </si>
  <si>
    <t>15141</t>
  </si>
  <si>
    <t>NEUSSARGUES MOISSAC</t>
  </si>
  <si>
    <t>15142</t>
  </si>
  <si>
    <t>NEUVEGLISE</t>
  </si>
  <si>
    <t>15143</t>
  </si>
  <si>
    <t>NIEUDAN</t>
  </si>
  <si>
    <t>15144</t>
  </si>
  <si>
    <t>OMPS</t>
  </si>
  <si>
    <t>15145</t>
  </si>
  <si>
    <t>ORADOUR</t>
  </si>
  <si>
    <t>15146</t>
  </si>
  <si>
    <t>PAILHEROLS</t>
  </si>
  <si>
    <t>15147</t>
  </si>
  <si>
    <t>PARLAN</t>
  </si>
  <si>
    <t>15148</t>
  </si>
  <si>
    <t>PAULHAC</t>
  </si>
  <si>
    <t>15149</t>
  </si>
  <si>
    <t>PAULHENC</t>
  </si>
  <si>
    <t>15150</t>
  </si>
  <si>
    <t>PERS</t>
  </si>
  <si>
    <t>15151</t>
  </si>
  <si>
    <t>PEYRUSSE</t>
  </si>
  <si>
    <t>15152</t>
  </si>
  <si>
    <t>PIERREFORT</t>
  </si>
  <si>
    <t>15153</t>
  </si>
  <si>
    <t>PLEAUX</t>
  </si>
  <si>
    <t>15154</t>
  </si>
  <si>
    <t>POLMINHAC</t>
  </si>
  <si>
    <t>15155</t>
  </si>
  <si>
    <t>PRADIERS</t>
  </si>
  <si>
    <t>15156</t>
  </si>
  <si>
    <t>15157</t>
  </si>
  <si>
    <t>QUEZAC</t>
  </si>
  <si>
    <t>15158</t>
  </si>
  <si>
    <t>RAGEADE</t>
  </si>
  <si>
    <t>15159</t>
  </si>
  <si>
    <t>RAULHAC</t>
  </si>
  <si>
    <t>15160</t>
  </si>
  <si>
    <t>REILHAC</t>
  </si>
  <si>
    <t>15161</t>
  </si>
  <si>
    <t>REZENTIERES</t>
  </si>
  <si>
    <t>15162</t>
  </si>
  <si>
    <t>RIOM ES MONTAGNES</t>
  </si>
  <si>
    <t>15163</t>
  </si>
  <si>
    <t>ROANNES SAINT MARY</t>
  </si>
  <si>
    <t>15164</t>
  </si>
  <si>
    <t>ROFFIAC</t>
  </si>
  <si>
    <t>15165</t>
  </si>
  <si>
    <t>ROUFFIAC</t>
  </si>
  <si>
    <t>15166</t>
  </si>
  <si>
    <t>ROUMEGOUX</t>
  </si>
  <si>
    <t>15167</t>
  </si>
  <si>
    <t>ROUZIERS</t>
  </si>
  <si>
    <t>15168</t>
  </si>
  <si>
    <t>RUYNES EN MARGERIDE</t>
  </si>
  <si>
    <t>15169</t>
  </si>
  <si>
    <t>SAIGNES</t>
  </si>
  <si>
    <t>15170</t>
  </si>
  <si>
    <t>SAINT AMANDIN</t>
  </si>
  <si>
    <t>15171</t>
  </si>
  <si>
    <t>SAINTE ANASTASIE</t>
  </si>
  <si>
    <t>15172</t>
  </si>
  <si>
    <t>SAINT ANTOINE</t>
  </si>
  <si>
    <t>15173</t>
  </si>
  <si>
    <t>SAINT BONNET DE CONDAT</t>
  </si>
  <si>
    <t>15174</t>
  </si>
  <si>
    <t>SAINT BONNET DE SALERS</t>
  </si>
  <si>
    <t>15175</t>
  </si>
  <si>
    <t>SAINT CERNIN</t>
  </si>
  <si>
    <t>15176</t>
  </si>
  <si>
    <t>SAINT CHAMANT</t>
  </si>
  <si>
    <t>15178</t>
  </si>
  <si>
    <t>SAINT CIRGUES DE JORDANNE</t>
  </si>
  <si>
    <t>15179</t>
  </si>
  <si>
    <t>SAINT CIRGUES DE MALBERT</t>
  </si>
  <si>
    <t>15180</t>
  </si>
  <si>
    <t>15181</t>
  </si>
  <si>
    <t>SAINT CONSTANT</t>
  </si>
  <si>
    <t>15182</t>
  </si>
  <si>
    <t>SAINT ETIENNE CANTALES</t>
  </si>
  <si>
    <t>15183</t>
  </si>
  <si>
    <t>SAINT ETIENNE DE CARLAT</t>
  </si>
  <si>
    <t>15184</t>
  </si>
  <si>
    <t>SAINT ETIENNE DE MAURS</t>
  </si>
  <si>
    <t>15185</t>
  </si>
  <si>
    <t>SAINT ETIENNE DE CHOMEIL</t>
  </si>
  <si>
    <t>15186</t>
  </si>
  <si>
    <t>15187</t>
  </si>
  <si>
    <t>SAINT FLOUR</t>
  </si>
  <si>
    <t>15188</t>
  </si>
  <si>
    <t>SAINT GEORGES</t>
  </si>
  <si>
    <t>15189</t>
  </si>
  <si>
    <t>SAINT GERONS</t>
  </si>
  <si>
    <t>15190</t>
  </si>
  <si>
    <t>15191</t>
  </si>
  <si>
    <t>SAINT ILLIDE</t>
  </si>
  <si>
    <t>15192</t>
  </si>
  <si>
    <t>SAINT JACQUES DES BLATS</t>
  </si>
  <si>
    <t>15194</t>
  </si>
  <si>
    <t>SAINT JULIEN DE TOURSAC</t>
  </si>
  <si>
    <t>15195</t>
  </si>
  <si>
    <t>15196</t>
  </si>
  <si>
    <t>SAINT MAMET LA SALVETAT</t>
  </si>
  <si>
    <t>15197</t>
  </si>
  <si>
    <t>SAINT MARC</t>
  </si>
  <si>
    <t>15198</t>
  </si>
  <si>
    <t>15199</t>
  </si>
  <si>
    <t>15200</t>
  </si>
  <si>
    <t>SAINT MARTIN CANTALES</t>
  </si>
  <si>
    <t>15201</t>
  </si>
  <si>
    <t>SAINT MARTIN SOUS VIGOUROUX</t>
  </si>
  <si>
    <t>15202</t>
  </si>
  <si>
    <t>SAINT MARTIN VALMEROUX</t>
  </si>
  <si>
    <t>15203</t>
  </si>
  <si>
    <t>SAINT MARY LE PLAIN</t>
  </si>
  <si>
    <t>15204</t>
  </si>
  <si>
    <t>SAINT PAUL DES LANDES</t>
  </si>
  <si>
    <t>15205</t>
  </si>
  <si>
    <t>SAINT PAUL DE SALERS</t>
  </si>
  <si>
    <t>15206</t>
  </si>
  <si>
    <t>15207</t>
  </si>
  <si>
    <t>SAINT PONCY</t>
  </si>
  <si>
    <t>15208</t>
  </si>
  <si>
    <t>SAINT PROJET DE SALERS</t>
  </si>
  <si>
    <t>15209</t>
  </si>
  <si>
    <t>SAINT REMY DE CHAUDES AIGUES</t>
  </si>
  <si>
    <t>15211</t>
  </si>
  <si>
    <t>SAINT SANTIN CANTALES</t>
  </si>
  <si>
    <t>15212</t>
  </si>
  <si>
    <t>SAINT SANTIN DE MAURS</t>
  </si>
  <si>
    <t>15213</t>
  </si>
  <si>
    <t>SAINT SATURNIN</t>
  </si>
  <si>
    <t>15214</t>
  </si>
  <si>
    <t>SAINT SAURY</t>
  </si>
  <si>
    <t>15215</t>
  </si>
  <si>
    <t>15216</t>
  </si>
  <si>
    <t>SAINT URCIZE</t>
  </si>
  <si>
    <t>15217</t>
  </si>
  <si>
    <t>15218</t>
  </si>
  <si>
    <t>SAINT VINCENT DE SALERS</t>
  </si>
  <si>
    <t>15219</t>
  </si>
  <si>
    <t>SALERS</t>
  </si>
  <si>
    <t>15220</t>
  </si>
  <si>
    <t>SALINS</t>
  </si>
  <si>
    <t>15221</t>
  </si>
  <si>
    <t>SANSAC DE MARMIESSE</t>
  </si>
  <si>
    <t>15222</t>
  </si>
  <si>
    <t>SANSAC VEINAZES</t>
  </si>
  <si>
    <t>15223</t>
  </si>
  <si>
    <t>SAUVAT</t>
  </si>
  <si>
    <t>15224</t>
  </si>
  <si>
    <t>SEGALASSIERE</t>
  </si>
  <si>
    <t>15225</t>
  </si>
  <si>
    <t>SEGUR LES VILLAS</t>
  </si>
  <si>
    <t>15226</t>
  </si>
  <si>
    <t>SENEZERGUES</t>
  </si>
  <si>
    <t>15227</t>
  </si>
  <si>
    <t>SERIERS</t>
  </si>
  <si>
    <t>15228</t>
  </si>
  <si>
    <t>SIRAN</t>
  </si>
  <si>
    <t>15229</t>
  </si>
  <si>
    <t>SOULAGES</t>
  </si>
  <si>
    <t>15230</t>
  </si>
  <si>
    <t>SOURNIAC</t>
  </si>
  <si>
    <t>15231</t>
  </si>
  <si>
    <t>TALIZAT</t>
  </si>
  <si>
    <t>15232</t>
  </si>
  <si>
    <t>TANAVELLE</t>
  </si>
  <si>
    <t>15233</t>
  </si>
  <si>
    <t>TEISSIERES DE CORNET</t>
  </si>
  <si>
    <t>15234</t>
  </si>
  <si>
    <t>TEISSIERES LES BOULIES</t>
  </si>
  <si>
    <t>15235</t>
  </si>
  <si>
    <t>TERNES</t>
  </si>
  <si>
    <t>15236</t>
  </si>
  <si>
    <t>THIEZAC</t>
  </si>
  <si>
    <t>15237</t>
  </si>
  <si>
    <t>TIVIERS</t>
  </si>
  <si>
    <t>15238</t>
  </si>
  <si>
    <t>15240</t>
  </si>
  <si>
    <t>TREMOUILLE</t>
  </si>
  <si>
    <t>15241</t>
  </si>
  <si>
    <t>TRINITAT</t>
  </si>
  <si>
    <t>15242</t>
  </si>
  <si>
    <t>TRIOULOU</t>
  </si>
  <si>
    <t>15243</t>
  </si>
  <si>
    <t>TRIZAC</t>
  </si>
  <si>
    <t>15244</t>
  </si>
  <si>
    <t>USSEL</t>
  </si>
  <si>
    <t>15245</t>
  </si>
  <si>
    <t>VABRES</t>
  </si>
  <si>
    <t>15246</t>
  </si>
  <si>
    <t>VALETTE</t>
  </si>
  <si>
    <t>15247</t>
  </si>
  <si>
    <t>VALJOUZE</t>
  </si>
  <si>
    <t>15248</t>
  </si>
  <si>
    <t>VALUEJOLS</t>
  </si>
  <si>
    <t>15249</t>
  </si>
  <si>
    <t>VAULMIER</t>
  </si>
  <si>
    <t>15250</t>
  </si>
  <si>
    <t>VEBRET</t>
  </si>
  <si>
    <t>15251</t>
  </si>
  <si>
    <t>VEDRINES SAINT LOUP</t>
  </si>
  <si>
    <t>15252</t>
  </si>
  <si>
    <t>VELZIC</t>
  </si>
  <si>
    <t>15253</t>
  </si>
  <si>
    <t>VERNOLS</t>
  </si>
  <si>
    <t>15254</t>
  </si>
  <si>
    <t>VEYRIERES</t>
  </si>
  <si>
    <t>15255</t>
  </si>
  <si>
    <t>VEZAC</t>
  </si>
  <si>
    <t>15256</t>
  </si>
  <si>
    <t>VEZE</t>
  </si>
  <si>
    <t>15257</t>
  </si>
  <si>
    <t>VEZELS ROUSSY</t>
  </si>
  <si>
    <t>15258</t>
  </si>
  <si>
    <t>VIC SUR CERE</t>
  </si>
  <si>
    <t>15259</t>
  </si>
  <si>
    <t>VIEILLESPESSE</t>
  </si>
  <si>
    <t>15260</t>
  </si>
  <si>
    <t>VIEILLEVIE</t>
  </si>
  <si>
    <t>15261</t>
  </si>
  <si>
    <t>VIGEAN</t>
  </si>
  <si>
    <t>15262</t>
  </si>
  <si>
    <t>VILLEDIEU</t>
  </si>
  <si>
    <t>15263</t>
  </si>
  <si>
    <t>VIRARGUES</t>
  </si>
  <si>
    <t>15264</t>
  </si>
  <si>
    <t>VITRAC</t>
  </si>
  <si>
    <t>15265</t>
  </si>
  <si>
    <t>YDES</t>
  </si>
  <si>
    <t>15266</t>
  </si>
  <si>
    <t>YOLET</t>
  </si>
  <si>
    <t>15267</t>
  </si>
  <si>
    <t>YTRAC</t>
  </si>
  <si>
    <t>15268</t>
  </si>
  <si>
    <t>ROUGET</t>
  </si>
  <si>
    <t>15269</t>
  </si>
  <si>
    <t>BESSE</t>
  </si>
  <si>
    <t>16001</t>
  </si>
  <si>
    <t>ABZAC</t>
  </si>
  <si>
    <t>16002</t>
  </si>
  <si>
    <t>ADJOTS</t>
  </si>
  <si>
    <t>16003</t>
  </si>
  <si>
    <t>AGRIS</t>
  </si>
  <si>
    <t>16004</t>
  </si>
  <si>
    <t>AIGNES ET PUYPEROUX</t>
  </si>
  <si>
    <t>16005</t>
  </si>
  <si>
    <t>AIGRE</t>
  </si>
  <si>
    <t>16007</t>
  </si>
  <si>
    <t>ALLOUE</t>
  </si>
  <si>
    <t>16008</t>
  </si>
  <si>
    <t>AMBERAC</t>
  </si>
  <si>
    <t>16009</t>
  </si>
  <si>
    <t>AMBERNAC</t>
  </si>
  <si>
    <t>16010</t>
  </si>
  <si>
    <t>AMBLEVILLE</t>
  </si>
  <si>
    <t>16011</t>
  </si>
  <si>
    <t>ANAIS</t>
  </si>
  <si>
    <t>16012</t>
  </si>
  <si>
    <t>ANGEAC CHAMPAGNE</t>
  </si>
  <si>
    <t>16013</t>
  </si>
  <si>
    <t>ANGEAC CHARENTE</t>
  </si>
  <si>
    <t>16014</t>
  </si>
  <si>
    <t>ANGEDUC</t>
  </si>
  <si>
    <t>16015</t>
  </si>
  <si>
    <t>ANGOULEME</t>
  </si>
  <si>
    <t>16016</t>
  </si>
  <si>
    <t>ANSAC SUR VIENNE</t>
  </si>
  <si>
    <t>16017</t>
  </si>
  <si>
    <t>ANVILLE</t>
  </si>
  <si>
    <t>16018</t>
  </si>
  <si>
    <t>ARS</t>
  </si>
  <si>
    <t>16019</t>
  </si>
  <si>
    <t>ASNIERES SUR NOUERE</t>
  </si>
  <si>
    <t>16020</t>
  </si>
  <si>
    <t>AUBETERRE SUR DRONNE</t>
  </si>
  <si>
    <t>16021</t>
  </si>
  <si>
    <t>AUBEVILLE</t>
  </si>
  <si>
    <t>16023</t>
  </si>
  <si>
    <t>AUNAC</t>
  </si>
  <si>
    <t>16024</t>
  </si>
  <si>
    <t>AUSSAC VADALLE</t>
  </si>
  <si>
    <t>16025</t>
  </si>
  <si>
    <t>BAIGNES SAINTE RADEGONDE</t>
  </si>
  <si>
    <t>16026</t>
  </si>
  <si>
    <t>BALZAC</t>
  </si>
  <si>
    <t>16027</t>
  </si>
  <si>
    <t>BARBEZIERES</t>
  </si>
  <si>
    <t>16028</t>
  </si>
  <si>
    <t>BARBEZIEUX SAINT HILAIRE</t>
  </si>
  <si>
    <t>16029</t>
  </si>
  <si>
    <t>BARDENAC</t>
  </si>
  <si>
    <t>16030</t>
  </si>
  <si>
    <t>BARRET</t>
  </si>
  <si>
    <t>16031</t>
  </si>
  <si>
    <t>BARRO</t>
  </si>
  <si>
    <t>16032</t>
  </si>
  <si>
    <t>BASSAC</t>
  </si>
  <si>
    <t>16033</t>
  </si>
  <si>
    <t>BAYERS</t>
  </si>
  <si>
    <t>16034</t>
  </si>
  <si>
    <t>BAZAC</t>
  </si>
  <si>
    <t>16035</t>
  </si>
  <si>
    <t>BEAULIEU SUR SONNETTE</t>
  </si>
  <si>
    <t>16036</t>
  </si>
  <si>
    <t>BECHERESSE</t>
  </si>
  <si>
    <t>16037</t>
  </si>
  <si>
    <t>BELLON</t>
  </si>
  <si>
    <t>16038</t>
  </si>
  <si>
    <t>BENEST</t>
  </si>
  <si>
    <t>16039</t>
  </si>
  <si>
    <t>BERNAC</t>
  </si>
  <si>
    <t>16040</t>
  </si>
  <si>
    <t>BERNEUIL</t>
  </si>
  <si>
    <t>16041</t>
  </si>
  <si>
    <t>BESSAC</t>
  </si>
  <si>
    <t>16042</t>
  </si>
  <si>
    <t>16043</t>
  </si>
  <si>
    <t>BIGNAC</t>
  </si>
  <si>
    <t>16044</t>
  </si>
  <si>
    <t>BIOUSSAC</t>
  </si>
  <si>
    <t>16045</t>
  </si>
  <si>
    <t>BIRAC</t>
  </si>
  <si>
    <t>16046</t>
  </si>
  <si>
    <t>BLANZAC PORCHERESSE</t>
  </si>
  <si>
    <t>16047</t>
  </si>
  <si>
    <t>BLANZAGUET SAINT CYBARD</t>
  </si>
  <si>
    <t>16048</t>
  </si>
  <si>
    <t>BOISBRETEAU</t>
  </si>
  <si>
    <t>16049</t>
  </si>
  <si>
    <t>BONNES</t>
  </si>
  <si>
    <t>16050</t>
  </si>
  <si>
    <t>BONNEUIL</t>
  </si>
  <si>
    <t>16051</t>
  </si>
  <si>
    <t>BONNEVILLE</t>
  </si>
  <si>
    <t>16052</t>
  </si>
  <si>
    <t>BORS (CANTON DE MONTMOREAU SAINT CYBARD)</t>
  </si>
  <si>
    <t>16053</t>
  </si>
  <si>
    <t>BORS (CANTON DE BAIGNES SAINTE RADEGONDE)</t>
  </si>
  <si>
    <t>16054</t>
  </si>
  <si>
    <t>BOUCHAGE</t>
  </si>
  <si>
    <t>16055</t>
  </si>
  <si>
    <t>BOUEX</t>
  </si>
  <si>
    <t>16056</t>
  </si>
  <si>
    <t>BOURG CHARENTE</t>
  </si>
  <si>
    <t>16057</t>
  </si>
  <si>
    <t>BOUTEVILLE</t>
  </si>
  <si>
    <t>16058</t>
  </si>
  <si>
    <t>BOUTIERS SAINT TROJAN</t>
  </si>
  <si>
    <t>16059</t>
  </si>
  <si>
    <t>BRETTES</t>
  </si>
  <si>
    <t>16060</t>
  </si>
  <si>
    <t>BREVILLE</t>
  </si>
  <si>
    <t>16061</t>
  </si>
  <si>
    <t>16062</t>
  </si>
  <si>
    <t>BRIE SOUS BARBEZIEUX</t>
  </si>
  <si>
    <t>16063</t>
  </si>
  <si>
    <t>BRIE SOUS CHALAIS</t>
  </si>
  <si>
    <t>16064</t>
  </si>
  <si>
    <t>BRIGUEUIL</t>
  </si>
  <si>
    <t>16065</t>
  </si>
  <si>
    <t>BRILLAC</t>
  </si>
  <si>
    <t>16066</t>
  </si>
  <si>
    <t>BROSSAC</t>
  </si>
  <si>
    <t>16067</t>
  </si>
  <si>
    <t>BUNZAC</t>
  </si>
  <si>
    <t>16068</t>
  </si>
  <si>
    <t>CELLEFROUIN</t>
  </si>
  <si>
    <t>16069</t>
  </si>
  <si>
    <t>CELLETTES</t>
  </si>
  <si>
    <t>16070</t>
  </si>
  <si>
    <t>CHABANAIS</t>
  </si>
  <si>
    <t>16071</t>
  </si>
  <si>
    <t>CHABRAC</t>
  </si>
  <si>
    <t>16072</t>
  </si>
  <si>
    <t>CHADURIE</t>
  </si>
  <si>
    <t>16073</t>
  </si>
  <si>
    <t>CHALAIS</t>
  </si>
  <si>
    <t>16074</t>
  </si>
  <si>
    <t>CHALLIGNAC</t>
  </si>
  <si>
    <t>16075</t>
  </si>
  <si>
    <t>CHAMPAGNE VIGNY</t>
  </si>
  <si>
    <t>16076</t>
  </si>
  <si>
    <t>CHAMPAGNE MOUTON</t>
  </si>
  <si>
    <t>16077</t>
  </si>
  <si>
    <t>CHAMPMILLON</t>
  </si>
  <si>
    <t>16078</t>
  </si>
  <si>
    <t>CHAMPNIERS</t>
  </si>
  <si>
    <t>16079</t>
  </si>
  <si>
    <t>CHANTILLAC</t>
  </si>
  <si>
    <t>16081</t>
  </si>
  <si>
    <t>16082</t>
  </si>
  <si>
    <t>CHARMANT</t>
  </si>
  <si>
    <t>16083</t>
  </si>
  <si>
    <t>CHARME</t>
  </si>
  <si>
    <t>16084</t>
  </si>
  <si>
    <t>CHARRAS</t>
  </si>
  <si>
    <t>16085</t>
  </si>
  <si>
    <t>CHASSENEUIL SUR BONNIEURE</t>
  </si>
  <si>
    <t>16086</t>
  </si>
  <si>
    <t>CHASSENON</t>
  </si>
  <si>
    <t>16087</t>
  </si>
  <si>
    <t>CHASSIECQ</t>
  </si>
  <si>
    <t>16088</t>
  </si>
  <si>
    <t>CHASSORS</t>
  </si>
  <si>
    <t>16089</t>
  </si>
  <si>
    <t>CHATEAUBERNARD</t>
  </si>
  <si>
    <t>16090</t>
  </si>
  <si>
    <t>CHATEAUNEUF SUR CHARENTE</t>
  </si>
  <si>
    <t>16091</t>
  </si>
  <si>
    <t>CHATIGNAC</t>
  </si>
  <si>
    <t>16092</t>
  </si>
  <si>
    <t>CHAVENAT</t>
  </si>
  <si>
    <t>16093</t>
  </si>
  <si>
    <t>16094</t>
  </si>
  <si>
    <t>CHENOMMET</t>
  </si>
  <si>
    <t>16095</t>
  </si>
  <si>
    <t>CHENON</t>
  </si>
  <si>
    <t>16096</t>
  </si>
  <si>
    <t>CHERVES CHATELARS</t>
  </si>
  <si>
    <t>16097</t>
  </si>
  <si>
    <t>CHERVES RICHEMONT</t>
  </si>
  <si>
    <t>16098</t>
  </si>
  <si>
    <t>CHEVRERIE</t>
  </si>
  <si>
    <t>16099</t>
  </si>
  <si>
    <t>CHILLAC</t>
  </si>
  <si>
    <t>16100</t>
  </si>
  <si>
    <t>CHIRAC</t>
  </si>
  <si>
    <t>16101</t>
  </si>
  <si>
    <t>CLAIX</t>
  </si>
  <si>
    <t>16102</t>
  </si>
  <si>
    <t>COGNAC</t>
  </si>
  <si>
    <t>16103</t>
  </si>
  <si>
    <t>COMBIERS</t>
  </si>
  <si>
    <t>16104</t>
  </si>
  <si>
    <t>CONDAC</t>
  </si>
  <si>
    <t>16105</t>
  </si>
  <si>
    <t>CONDEON</t>
  </si>
  <si>
    <t>16106</t>
  </si>
  <si>
    <t>CONFOLENS</t>
  </si>
  <si>
    <t>16107</t>
  </si>
  <si>
    <t>COULGENS</t>
  </si>
  <si>
    <t>16108</t>
  </si>
  <si>
    <t>COULONGES</t>
  </si>
  <si>
    <t>16109</t>
  </si>
  <si>
    <t>COURBILLAC</t>
  </si>
  <si>
    <t>16110</t>
  </si>
  <si>
    <t>COURCOME</t>
  </si>
  <si>
    <t>16111</t>
  </si>
  <si>
    <t>COURGEAC</t>
  </si>
  <si>
    <t>16112</t>
  </si>
  <si>
    <t>COURLAC</t>
  </si>
  <si>
    <t>16113</t>
  </si>
  <si>
    <t>COURONNE</t>
  </si>
  <si>
    <t>16114</t>
  </si>
  <si>
    <t>COUTURE</t>
  </si>
  <si>
    <t>16115</t>
  </si>
  <si>
    <t>CRESSAC SAINT GENIS</t>
  </si>
  <si>
    <t>16116</t>
  </si>
  <si>
    <t>CRITEUIL LA MAGDELEINE</t>
  </si>
  <si>
    <t>16117</t>
  </si>
  <si>
    <t>CURAC</t>
  </si>
  <si>
    <t>16118</t>
  </si>
  <si>
    <t>DEVIAT</t>
  </si>
  <si>
    <t>16119</t>
  </si>
  <si>
    <t>DIGNAC</t>
  </si>
  <si>
    <t>16120</t>
  </si>
  <si>
    <t>DIRAC</t>
  </si>
  <si>
    <t>16121</t>
  </si>
  <si>
    <t>DOUZAT</t>
  </si>
  <si>
    <t>16122</t>
  </si>
  <si>
    <t>EBREON</t>
  </si>
  <si>
    <t>16123</t>
  </si>
  <si>
    <t>ECHALLAT</t>
  </si>
  <si>
    <t>16124</t>
  </si>
  <si>
    <t>ECURAS</t>
  </si>
  <si>
    <t>16125</t>
  </si>
  <si>
    <t>EDON</t>
  </si>
  <si>
    <t>16127</t>
  </si>
  <si>
    <t>EMPURE</t>
  </si>
  <si>
    <t>16128</t>
  </si>
  <si>
    <t>EPENEDE</t>
  </si>
  <si>
    <t>16129</t>
  </si>
  <si>
    <t>ERAVILLE</t>
  </si>
  <si>
    <t>16130</t>
  </si>
  <si>
    <t>ESSARDS</t>
  </si>
  <si>
    <t>16131</t>
  </si>
  <si>
    <t>ESSE</t>
  </si>
  <si>
    <t>16132</t>
  </si>
  <si>
    <t>ETAGNAC</t>
  </si>
  <si>
    <t>16133</t>
  </si>
  <si>
    <t>ETRIAC</t>
  </si>
  <si>
    <t>16134</t>
  </si>
  <si>
    <t>EXIDEUIL</t>
  </si>
  <si>
    <t>16135</t>
  </si>
  <si>
    <t>EYMOUTHIERS</t>
  </si>
  <si>
    <t>16136</t>
  </si>
  <si>
    <t>FAYE</t>
  </si>
  <si>
    <t>16137</t>
  </si>
  <si>
    <t>FEUILLADE</t>
  </si>
  <si>
    <t>16138</t>
  </si>
  <si>
    <t>FLEAC</t>
  </si>
  <si>
    <t>16139</t>
  </si>
  <si>
    <t>FLEURAC</t>
  </si>
  <si>
    <t>16140</t>
  </si>
  <si>
    <t>FONTCLAIREAU</t>
  </si>
  <si>
    <t>16141</t>
  </si>
  <si>
    <t>FONTENILLE</t>
  </si>
  <si>
    <t>16142</t>
  </si>
  <si>
    <t>FORET DE TESSE</t>
  </si>
  <si>
    <t>16143</t>
  </si>
  <si>
    <t>FOUQUEBRUNE</t>
  </si>
  <si>
    <t>16144</t>
  </si>
  <si>
    <t>FOUQUEURE</t>
  </si>
  <si>
    <t>16145</t>
  </si>
  <si>
    <t>FOUSSIGNAC</t>
  </si>
  <si>
    <t>16146</t>
  </si>
  <si>
    <t>GARAT</t>
  </si>
  <si>
    <t>16147</t>
  </si>
  <si>
    <t>GARDES LE PONTAROUX</t>
  </si>
  <si>
    <t>16148</t>
  </si>
  <si>
    <t>GENAC</t>
  </si>
  <si>
    <t>16149</t>
  </si>
  <si>
    <t>GENOUILLAC</t>
  </si>
  <si>
    <t>16150</t>
  </si>
  <si>
    <t>GENSAC LA PALLUE</t>
  </si>
  <si>
    <t>16151</t>
  </si>
  <si>
    <t>GENTE</t>
  </si>
  <si>
    <t>16152</t>
  </si>
  <si>
    <t>GIMEUX</t>
  </si>
  <si>
    <t>16153</t>
  </si>
  <si>
    <t>GONDEVILLE</t>
  </si>
  <si>
    <t>16154</t>
  </si>
  <si>
    <t>GOND PONTOUVRE</t>
  </si>
  <si>
    <t>16155</t>
  </si>
  <si>
    <t>GOURS</t>
  </si>
  <si>
    <t>16156</t>
  </si>
  <si>
    <t>GOURVILLE</t>
  </si>
  <si>
    <t>16157</t>
  </si>
  <si>
    <t>GRAND MADIEU</t>
  </si>
  <si>
    <t>16158</t>
  </si>
  <si>
    <t>GRASSAC</t>
  </si>
  <si>
    <t>16160</t>
  </si>
  <si>
    <t>GUIMPS</t>
  </si>
  <si>
    <t>16161</t>
  </si>
  <si>
    <t>GUIZENGEARD</t>
  </si>
  <si>
    <t>16162</t>
  </si>
  <si>
    <t>GURAT</t>
  </si>
  <si>
    <t>16163</t>
  </si>
  <si>
    <t>HIERSAC</t>
  </si>
  <si>
    <t>16164</t>
  </si>
  <si>
    <t>HIESSE</t>
  </si>
  <si>
    <t>16165</t>
  </si>
  <si>
    <t>HOULETTE</t>
  </si>
  <si>
    <t>16166</t>
  </si>
  <si>
    <t>ISLE D'ESPAGNAC</t>
  </si>
  <si>
    <t>16167</t>
  </si>
  <si>
    <t>JARNAC</t>
  </si>
  <si>
    <t>16168</t>
  </si>
  <si>
    <t>JAULDES</t>
  </si>
  <si>
    <t>16169</t>
  </si>
  <si>
    <t>JAVREZAC</t>
  </si>
  <si>
    <t>16170</t>
  </si>
  <si>
    <t>JUIGNAC</t>
  </si>
  <si>
    <t>16171</t>
  </si>
  <si>
    <t>JUILLAC LE COQ</t>
  </si>
  <si>
    <t>16172</t>
  </si>
  <si>
    <t>JUILLAGUET</t>
  </si>
  <si>
    <t>16173</t>
  </si>
  <si>
    <t>JUILLE</t>
  </si>
  <si>
    <t>16174</t>
  </si>
  <si>
    <t>JULIENNE</t>
  </si>
  <si>
    <t>16175</t>
  </si>
  <si>
    <t>JURIGNAC</t>
  </si>
  <si>
    <t>16176</t>
  </si>
  <si>
    <t>LACHAISE</t>
  </si>
  <si>
    <t>16177</t>
  </si>
  <si>
    <t>LADIVILLE</t>
  </si>
  <si>
    <t>16178</t>
  </si>
  <si>
    <t>LAGARDE SUR LE NE</t>
  </si>
  <si>
    <t>16179</t>
  </si>
  <si>
    <t>LAMERAC</t>
  </si>
  <si>
    <t>16180</t>
  </si>
  <si>
    <t>16181</t>
  </si>
  <si>
    <t>LESSAC</t>
  </si>
  <si>
    <t>16182</t>
  </si>
  <si>
    <t>LESTERPS</t>
  </si>
  <si>
    <t>16183</t>
  </si>
  <si>
    <t>LESIGNAC DURAND</t>
  </si>
  <si>
    <t>16184</t>
  </si>
  <si>
    <t>LICHERES</t>
  </si>
  <si>
    <t>16185</t>
  </si>
  <si>
    <t>LIGNE</t>
  </si>
  <si>
    <t>16186</t>
  </si>
  <si>
    <t>LIGNIERES SONNEVILLE</t>
  </si>
  <si>
    <t>16187</t>
  </si>
  <si>
    <t>LINARS</t>
  </si>
  <si>
    <t>16188</t>
  </si>
  <si>
    <t>LINDOIS</t>
  </si>
  <si>
    <t>16189</t>
  </si>
  <si>
    <t>LONDIGNY</t>
  </si>
  <si>
    <t>16190</t>
  </si>
  <si>
    <t>LONGRE</t>
  </si>
  <si>
    <t>16191</t>
  </si>
  <si>
    <t>LONNES</t>
  </si>
  <si>
    <t>16192</t>
  </si>
  <si>
    <t>ROUMAZIERES LOUBERT</t>
  </si>
  <si>
    <t>16193</t>
  </si>
  <si>
    <t>LOUZAC SAINT ANDRE</t>
  </si>
  <si>
    <t>16194</t>
  </si>
  <si>
    <t>LUPSAULT</t>
  </si>
  <si>
    <t>16195</t>
  </si>
  <si>
    <t>LUSSAC</t>
  </si>
  <si>
    <t>16196</t>
  </si>
  <si>
    <t>LUXE</t>
  </si>
  <si>
    <t>16197</t>
  </si>
  <si>
    <t>MAGDELEINE</t>
  </si>
  <si>
    <t>16198</t>
  </si>
  <si>
    <t>MAGNAC LAVALETTE VILLARS</t>
  </si>
  <si>
    <t>16199</t>
  </si>
  <si>
    <t>MAGNAC SUR TOUVRE</t>
  </si>
  <si>
    <t>16200</t>
  </si>
  <si>
    <t>MAINE DE BOIXE</t>
  </si>
  <si>
    <t>16201</t>
  </si>
  <si>
    <t>MAINFONDS</t>
  </si>
  <si>
    <t>16202</t>
  </si>
  <si>
    <t>MAINXE</t>
  </si>
  <si>
    <t>16203</t>
  </si>
  <si>
    <t>MAINZAC</t>
  </si>
  <si>
    <t>16204</t>
  </si>
  <si>
    <t>MALAVILLE</t>
  </si>
  <si>
    <t>16205</t>
  </si>
  <si>
    <t>MANOT</t>
  </si>
  <si>
    <t>16206</t>
  </si>
  <si>
    <t>MANSLE</t>
  </si>
  <si>
    <t>16207</t>
  </si>
  <si>
    <t>MARCILLAC LANVILLE</t>
  </si>
  <si>
    <t>16208</t>
  </si>
  <si>
    <t>MAREUIL</t>
  </si>
  <si>
    <t>16209</t>
  </si>
  <si>
    <t>MARILLAC LE FRANC</t>
  </si>
  <si>
    <t>16210</t>
  </si>
  <si>
    <t>MARSAC</t>
  </si>
  <si>
    <t>16211</t>
  </si>
  <si>
    <t>MARTHON</t>
  </si>
  <si>
    <t>16212</t>
  </si>
  <si>
    <t>MASSIGNAC</t>
  </si>
  <si>
    <t>16213</t>
  </si>
  <si>
    <t>MAZEROLLES</t>
  </si>
  <si>
    <t>16214</t>
  </si>
  <si>
    <t>MAZIERES</t>
  </si>
  <si>
    <t>16215</t>
  </si>
  <si>
    <t>MEDILLAC</t>
  </si>
  <si>
    <t>16216</t>
  </si>
  <si>
    <t>MERIGNAC</t>
  </si>
  <si>
    <t>16217</t>
  </si>
  <si>
    <t>MERPINS</t>
  </si>
  <si>
    <t>16218</t>
  </si>
  <si>
    <t>MESNAC</t>
  </si>
  <si>
    <t>16220</t>
  </si>
  <si>
    <t>METAIRIES</t>
  </si>
  <si>
    <t>16221</t>
  </si>
  <si>
    <t>MONS</t>
  </si>
  <si>
    <t>16222</t>
  </si>
  <si>
    <t>MONTBOYER</t>
  </si>
  <si>
    <t>16223</t>
  </si>
  <si>
    <t>MONTBRON</t>
  </si>
  <si>
    <t>16224</t>
  </si>
  <si>
    <t>MONTCHAUDE</t>
  </si>
  <si>
    <t>16225</t>
  </si>
  <si>
    <t>MONTEMBOEUF</t>
  </si>
  <si>
    <t>16226</t>
  </si>
  <si>
    <t>MONTIGNAC CHARENTE</t>
  </si>
  <si>
    <t>16227</t>
  </si>
  <si>
    <t>MONTIGNAC LE COQ</t>
  </si>
  <si>
    <t>16228</t>
  </si>
  <si>
    <t>MONTIGNE</t>
  </si>
  <si>
    <t>16229</t>
  </si>
  <si>
    <t>MONTJEAN</t>
  </si>
  <si>
    <t>16230</t>
  </si>
  <si>
    <t>MONTMOREAU SAINT CYBARD</t>
  </si>
  <si>
    <t>16231</t>
  </si>
  <si>
    <t>MONTROLLET</t>
  </si>
  <si>
    <t>16232</t>
  </si>
  <si>
    <t>MORNAC</t>
  </si>
  <si>
    <t>16233</t>
  </si>
  <si>
    <t>MOSNAC</t>
  </si>
  <si>
    <t>16234</t>
  </si>
  <si>
    <t>MOULIDARS</t>
  </si>
  <si>
    <t>16236</t>
  </si>
  <si>
    <t>MOUTHIERS SUR BOEME</t>
  </si>
  <si>
    <t>16237</t>
  </si>
  <si>
    <t>MOUTON</t>
  </si>
  <si>
    <t>16238</t>
  </si>
  <si>
    <t>MOUTONNEAU</t>
  </si>
  <si>
    <t>16239</t>
  </si>
  <si>
    <t>16240</t>
  </si>
  <si>
    <t>NABINAUD</t>
  </si>
  <si>
    <t>16241</t>
  </si>
  <si>
    <t>NANCLARS</t>
  </si>
  <si>
    <t>16242</t>
  </si>
  <si>
    <t>NANTEUIL EN VALLEE</t>
  </si>
  <si>
    <t>16243</t>
  </si>
  <si>
    <t>NERCILLAC</t>
  </si>
  <si>
    <t>16244</t>
  </si>
  <si>
    <t>NERSAC</t>
  </si>
  <si>
    <t>16245</t>
  </si>
  <si>
    <t>NIEUIL</t>
  </si>
  <si>
    <t>16246</t>
  </si>
  <si>
    <t>NONAC</t>
  </si>
  <si>
    <t>16247</t>
  </si>
  <si>
    <t>NONAVILLE</t>
  </si>
  <si>
    <t>16248</t>
  </si>
  <si>
    <t>16249</t>
  </si>
  <si>
    <t>ORADOUR FANAIS</t>
  </si>
  <si>
    <t>16250</t>
  </si>
  <si>
    <t>ORGEDEUIL</t>
  </si>
  <si>
    <t>16251</t>
  </si>
  <si>
    <t>ORIOLLES</t>
  </si>
  <si>
    <t>16252</t>
  </si>
  <si>
    <t>ORIVAL</t>
  </si>
  <si>
    <t>16253</t>
  </si>
  <si>
    <t>PAIZAY NAUDOUIN EMBOURIE</t>
  </si>
  <si>
    <t>16254</t>
  </si>
  <si>
    <t>PALLUAUD</t>
  </si>
  <si>
    <t>16255</t>
  </si>
  <si>
    <t>PARZAC</t>
  </si>
  <si>
    <t>16256</t>
  </si>
  <si>
    <t>PASSIRAC</t>
  </si>
  <si>
    <t>16257</t>
  </si>
  <si>
    <t>PEREUIL</t>
  </si>
  <si>
    <t>16258</t>
  </si>
  <si>
    <t>PERIGNAC</t>
  </si>
  <si>
    <t>16259</t>
  </si>
  <si>
    <t>PERUSE</t>
  </si>
  <si>
    <t>16260</t>
  </si>
  <si>
    <t>PILLAC</t>
  </si>
  <si>
    <t>16261</t>
  </si>
  <si>
    <t>PINS</t>
  </si>
  <si>
    <t>16262</t>
  </si>
  <si>
    <t>PLAIZAC</t>
  </si>
  <si>
    <t>16263</t>
  </si>
  <si>
    <t>PLASSAC ROUFFIAC</t>
  </si>
  <si>
    <t>16264</t>
  </si>
  <si>
    <t>PLEUVILLE</t>
  </si>
  <si>
    <t>16267</t>
  </si>
  <si>
    <t>POULLIGNAC</t>
  </si>
  <si>
    <t>16268</t>
  </si>
  <si>
    <t>POURSAC</t>
  </si>
  <si>
    <t>16269</t>
  </si>
  <si>
    <t>PRANZAC</t>
  </si>
  <si>
    <t>16270</t>
  </si>
  <si>
    <t>PRESSIGNAC</t>
  </si>
  <si>
    <t>16271</t>
  </si>
  <si>
    <t>PUYMOYEN</t>
  </si>
  <si>
    <t>16272</t>
  </si>
  <si>
    <t>PUYREAUX</t>
  </si>
  <si>
    <t>16273</t>
  </si>
  <si>
    <t>RAIX</t>
  </si>
  <si>
    <t>16274</t>
  </si>
  <si>
    <t>RANCOGNE</t>
  </si>
  <si>
    <t>16275</t>
  </si>
  <si>
    <t>RANVILLE BREUILLAUD</t>
  </si>
  <si>
    <t>16276</t>
  </si>
  <si>
    <t>REIGNAC</t>
  </si>
  <si>
    <t>16277</t>
  </si>
  <si>
    <t>REPARSAC</t>
  </si>
  <si>
    <t>16279</t>
  </si>
  <si>
    <t>RIOUX MARTIN</t>
  </si>
  <si>
    <t>16280</t>
  </si>
  <si>
    <t>RIVIERES</t>
  </si>
  <si>
    <t>16281</t>
  </si>
  <si>
    <t>ROCHEFOUCAULD</t>
  </si>
  <si>
    <t>16282</t>
  </si>
  <si>
    <t>16283</t>
  </si>
  <si>
    <t>RONSENAC</t>
  </si>
  <si>
    <t>16284</t>
  </si>
  <si>
    <t>16285</t>
  </si>
  <si>
    <t>ROUGNAC</t>
  </si>
  <si>
    <t>16286</t>
  </si>
  <si>
    <t>ROUILLAC</t>
  </si>
  <si>
    <t>16287</t>
  </si>
  <si>
    <t>ROULLET SAINT ESTEPHE</t>
  </si>
  <si>
    <t>16289</t>
  </si>
  <si>
    <t>ROUSSINES</t>
  </si>
  <si>
    <t>16290</t>
  </si>
  <si>
    <t>ROUZEDE</t>
  </si>
  <si>
    <t>16291</t>
  </si>
  <si>
    <t>RUELLE SUR TOUVRE</t>
  </si>
  <si>
    <t>16292</t>
  </si>
  <si>
    <t>RUFFEC</t>
  </si>
  <si>
    <t>16293</t>
  </si>
  <si>
    <t>SAINT ADJUTORY</t>
  </si>
  <si>
    <t>16294</t>
  </si>
  <si>
    <t>SAINT AMANT DE MONTMOREAU</t>
  </si>
  <si>
    <t>16295</t>
  </si>
  <si>
    <t>SAINT AMANT DE BOIXE</t>
  </si>
  <si>
    <t>16296</t>
  </si>
  <si>
    <t>SAINT AMANT DE BONNIEURE</t>
  </si>
  <si>
    <t>16297</t>
  </si>
  <si>
    <t>GRAVES SAINT AMANT</t>
  </si>
  <si>
    <t>16298</t>
  </si>
  <si>
    <t>SAINT AMANT DE NOUERE</t>
  </si>
  <si>
    <t>16300</t>
  </si>
  <si>
    <t>SAINT ANGEAU</t>
  </si>
  <si>
    <t>16301</t>
  </si>
  <si>
    <t>SAINT AULAIS LA CHAPELLE</t>
  </si>
  <si>
    <t>16302</t>
  </si>
  <si>
    <t>SAINT AVIT</t>
  </si>
  <si>
    <t>16303</t>
  </si>
  <si>
    <t>SAINT BONNET</t>
  </si>
  <si>
    <t>16304</t>
  </si>
  <si>
    <t>SAINT BRICE</t>
  </si>
  <si>
    <t>16306</t>
  </si>
  <si>
    <t>16307</t>
  </si>
  <si>
    <t>SAINT CIERS SUR BONNIEURE</t>
  </si>
  <si>
    <t>16308</t>
  </si>
  <si>
    <t>SAINT CLAUD</t>
  </si>
  <si>
    <t>16309</t>
  </si>
  <si>
    <t>16310</t>
  </si>
  <si>
    <t>SAINT COUTANT</t>
  </si>
  <si>
    <t>16312</t>
  </si>
  <si>
    <t>SAINT CYBARDEAUX</t>
  </si>
  <si>
    <t>16314</t>
  </si>
  <si>
    <t>SAINT EUTROPE</t>
  </si>
  <si>
    <t>16315</t>
  </si>
  <si>
    <t>16316</t>
  </si>
  <si>
    <t>SAINT FORT SUR LE NE</t>
  </si>
  <si>
    <t>16317</t>
  </si>
  <si>
    <t>SAINT FRAIGNE</t>
  </si>
  <si>
    <t>16318</t>
  </si>
  <si>
    <t>SAINT FRONT</t>
  </si>
  <si>
    <t>16320</t>
  </si>
  <si>
    <t>SAINT GENIS D'HIERSAC</t>
  </si>
  <si>
    <t>16321</t>
  </si>
  <si>
    <t>16322</t>
  </si>
  <si>
    <t>SAINT GERMAIN DE CONFOLENS</t>
  </si>
  <si>
    <t>16323</t>
  </si>
  <si>
    <t>SAINT GERMAIN DE MONTBRON</t>
  </si>
  <si>
    <t>16325</t>
  </si>
  <si>
    <t>SAINT GOURSON</t>
  </si>
  <si>
    <t>16326</t>
  </si>
  <si>
    <t>SAINT GROUX</t>
  </si>
  <si>
    <t>16328</t>
  </si>
  <si>
    <t>SAINT LAURENT DE BELZAGOT</t>
  </si>
  <si>
    <t>16329</t>
  </si>
  <si>
    <t>SAINT LAURENT DE CERIS</t>
  </si>
  <si>
    <t>16330</t>
  </si>
  <si>
    <t>SAINT LAURENT DE COGNAC</t>
  </si>
  <si>
    <t>16331</t>
  </si>
  <si>
    <t>SAINT LAURENT DES COMBES</t>
  </si>
  <si>
    <t>16332</t>
  </si>
  <si>
    <t>16334</t>
  </si>
  <si>
    <t>16335</t>
  </si>
  <si>
    <t>SAINT MARTIN DU CLOCHER</t>
  </si>
  <si>
    <t>16336</t>
  </si>
  <si>
    <t>SAINT MARY</t>
  </si>
  <si>
    <t>16337</t>
  </si>
  <si>
    <t>SAINT MAURICE DES LIONS</t>
  </si>
  <si>
    <t>16338</t>
  </si>
  <si>
    <t>SAINT MEDARD</t>
  </si>
  <si>
    <t>16339</t>
  </si>
  <si>
    <t>AUGE SAINT MEDARD</t>
  </si>
  <si>
    <t>16340</t>
  </si>
  <si>
    <t>SAINT MEME LES CARRIERES</t>
  </si>
  <si>
    <t>16341</t>
  </si>
  <si>
    <t>16342</t>
  </si>
  <si>
    <t>SAINT PALAIS DU NE</t>
  </si>
  <si>
    <t>16343</t>
  </si>
  <si>
    <t>SAINT PREUIL</t>
  </si>
  <si>
    <t>16344</t>
  </si>
  <si>
    <t>SAINT PROJET SAINT CONSTANT</t>
  </si>
  <si>
    <t>16345</t>
  </si>
  <si>
    <t>SAINT QUENTIN SUR CHARENTE</t>
  </si>
  <si>
    <t>16346</t>
  </si>
  <si>
    <t>SAINT QUENTIN DE CHALAIS</t>
  </si>
  <si>
    <t>16347</t>
  </si>
  <si>
    <t>SAINT ROMAIN</t>
  </si>
  <si>
    <t>16348</t>
  </si>
  <si>
    <t>16349</t>
  </si>
  <si>
    <t>SAINTE SEVERE</t>
  </si>
  <si>
    <t>16350</t>
  </si>
  <si>
    <t>SAINT SEVERIN</t>
  </si>
  <si>
    <t>16351</t>
  </si>
  <si>
    <t>SAINT SIMEUX</t>
  </si>
  <si>
    <t>16352</t>
  </si>
  <si>
    <t>16353</t>
  </si>
  <si>
    <t>16354</t>
  </si>
  <si>
    <t>SAINTE SOULINE</t>
  </si>
  <si>
    <t>16355</t>
  </si>
  <si>
    <t>SAINT SULPICE DE COGNAC</t>
  </si>
  <si>
    <t>16356</t>
  </si>
  <si>
    <t>SAINT SULPICE DE RUFFEC</t>
  </si>
  <si>
    <t>16357</t>
  </si>
  <si>
    <t>SAINT VALLIER</t>
  </si>
  <si>
    <t>16358</t>
  </si>
  <si>
    <t>SAINT YRIEIX SUR CHARENTE</t>
  </si>
  <si>
    <t>16359</t>
  </si>
  <si>
    <t>SALLES D'ANGLES</t>
  </si>
  <si>
    <t>16360</t>
  </si>
  <si>
    <t>SALLES DE BARBEZIEUX</t>
  </si>
  <si>
    <t>16361</t>
  </si>
  <si>
    <t>SALLES DE VILLEFAGNAN</t>
  </si>
  <si>
    <t>16362</t>
  </si>
  <si>
    <t>SALLES LAVALETTE</t>
  </si>
  <si>
    <t>16363</t>
  </si>
  <si>
    <t>SAULGOND</t>
  </si>
  <si>
    <t>16364</t>
  </si>
  <si>
    <t>SAUVAGNAC</t>
  </si>
  <si>
    <t>16365</t>
  </si>
  <si>
    <t>SAUVIGNAC</t>
  </si>
  <si>
    <t>16366</t>
  </si>
  <si>
    <t>SEGONZAC</t>
  </si>
  <si>
    <t>16368</t>
  </si>
  <si>
    <t>SERS</t>
  </si>
  <si>
    <t>16369</t>
  </si>
  <si>
    <t>SIGOGNE</t>
  </si>
  <si>
    <t>16370</t>
  </si>
  <si>
    <t>SIREUIL</t>
  </si>
  <si>
    <t>16371</t>
  </si>
  <si>
    <t>SONNEVILLE</t>
  </si>
  <si>
    <t>16372</t>
  </si>
  <si>
    <t>SOUFFRIGNAC</t>
  </si>
  <si>
    <t>16373</t>
  </si>
  <si>
    <t>SOUVIGNE</t>
  </si>
  <si>
    <t>16374</t>
  </si>
  <si>
    <t>SOYAUX</t>
  </si>
  <si>
    <t>16375</t>
  </si>
  <si>
    <t>SUAUX</t>
  </si>
  <si>
    <t>16376</t>
  </si>
  <si>
    <t>SURIS</t>
  </si>
  <si>
    <t>16377</t>
  </si>
  <si>
    <t>TACHE</t>
  </si>
  <si>
    <t>16378</t>
  </si>
  <si>
    <t>TAIZE AIZIE</t>
  </si>
  <si>
    <t>16379</t>
  </si>
  <si>
    <t>TAPONNAT FLEURIGNAC</t>
  </si>
  <si>
    <t>16380</t>
  </si>
  <si>
    <t>TATRE</t>
  </si>
  <si>
    <t>16381</t>
  </si>
  <si>
    <t>THEIL RABIER</t>
  </si>
  <si>
    <t>16382</t>
  </si>
  <si>
    <t>TORSAC</t>
  </si>
  <si>
    <t>16383</t>
  </si>
  <si>
    <t>TOURRIERS</t>
  </si>
  <si>
    <t>16384</t>
  </si>
  <si>
    <t>TOUVERAC</t>
  </si>
  <si>
    <t>16385</t>
  </si>
  <si>
    <t>TOUVRE</t>
  </si>
  <si>
    <t>16386</t>
  </si>
  <si>
    <t>TOUZAC</t>
  </si>
  <si>
    <t>16387</t>
  </si>
  <si>
    <t>TRIAC LAUTRAIT</t>
  </si>
  <si>
    <t>16388</t>
  </si>
  <si>
    <t>TROIS PALIS</t>
  </si>
  <si>
    <t>16389</t>
  </si>
  <si>
    <t>TURGON</t>
  </si>
  <si>
    <t>16390</t>
  </si>
  <si>
    <t>TUSSON</t>
  </si>
  <si>
    <t>16391</t>
  </si>
  <si>
    <t>TUZIE</t>
  </si>
  <si>
    <t>16392</t>
  </si>
  <si>
    <t>VALENCE</t>
  </si>
  <si>
    <t>16393</t>
  </si>
  <si>
    <t>16394</t>
  </si>
  <si>
    <t>VAUX LAVALETTE</t>
  </si>
  <si>
    <t>16395</t>
  </si>
  <si>
    <t>VAUX ROUILLAC</t>
  </si>
  <si>
    <t>16396</t>
  </si>
  <si>
    <t>VENTOUSE</t>
  </si>
  <si>
    <t>16397</t>
  </si>
  <si>
    <t>VERDILLE</t>
  </si>
  <si>
    <t>16398</t>
  </si>
  <si>
    <t>VERNEUIL</t>
  </si>
  <si>
    <t>16399</t>
  </si>
  <si>
    <t>16400</t>
  </si>
  <si>
    <t>VERTEUIL SUR CHARENTE</t>
  </si>
  <si>
    <t>16401</t>
  </si>
  <si>
    <t>VERVANT</t>
  </si>
  <si>
    <t>16402</t>
  </si>
  <si>
    <t>VIBRAC</t>
  </si>
  <si>
    <t>16403</t>
  </si>
  <si>
    <t>VIEUX CERIER</t>
  </si>
  <si>
    <t>16404</t>
  </si>
  <si>
    <t>VIEUX RUFFEC</t>
  </si>
  <si>
    <t>16405</t>
  </si>
  <si>
    <t>VIGNOLLES</t>
  </si>
  <si>
    <t>16406</t>
  </si>
  <si>
    <t>VILHONNEUR</t>
  </si>
  <si>
    <t>16408</t>
  </si>
  <si>
    <t>VILLEBOIS LAVALETTE</t>
  </si>
  <si>
    <t>16409</t>
  </si>
  <si>
    <t>VILLEFAGNAN</t>
  </si>
  <si>
    <t>16410</t>
  </si>
  <si>
    <t>VILLEGATS</t>
  </si>
  <si>
    <t>16411</t>
  </si>
  <si>
    <t>VILLEJESUS</t>
  </si>
  <si>
    <t>16412</t>
  </si>
  <si>
    <t>VILLEJOUBERT</t>
  </si>
  <si>
    <t>16413</t>
  </si>
  <si>
    <t>VILLIERS LE ROUX</t>
  </si>
  <si>
    <t>16414</t>
  </si>
  <si>
    <t>VILLOGNON</t>
  </si>
  <si>
    <t>16415</t>
  </si>
  <si>
    <t>VINDELLE</t>
  </si>
  <si>
    <t>16416</t>
  </si>
  <si>
    <t>VITRAC SAINT VINCENT</t>
  </si>
  <si>
    <t>16417</t>
  </si>
  <si>
    <t>VIVILLE</t>
  </si>
  <si>
    <t>16418</t>
  </si>
  <si>
    <t>VOEUIL ET GIGET</t>
  </si>
  <si>
    <t>16419</t>
  </si>
  <si>
    <t>VOUHARTE</t>
  </si>
  <si>
    <t>16420</t>
  </si>
  <si>
    <t>VOULGEZAC</t>
  </si>
  <si>
    <t>16421</t>
  </si>
  <si>
    <t>VOUTHON</t>
  </si>
  <si>
    <t>16422</t>
  </si>
  <si>
    <t>VOUZAN</t>
  </si>
  <si>
    <t>16423</t>
  </si>
  <si>
    <t>XAMBES</t>
  </si>
  <si>
    <t>16424</t>
  </si>
  <si>
    <t>YVIERS</t>
  </si>
  <si>
    <t>16425</t>
  </si>
  <si>
    <t>YVRAC ET MALLEYRAND</t>
  </si>
  <si>
    <t>17002</t>
  </si>
  <si>
    <t>AGUDELLE</t>
  </si>
  <si>
    <t>17003</t>
  </si>
  <si>
    <t>AIGREFEUILLE D'AUNIS</t>
  </si>
  <si>
    <t>17004</t>
  </si>
  <si>
    <t>ILE D'AIX</t>
  </si>
  <si>
    <t>17005</t>
  </si>
  <si>
    <t>ALLAS BOCAGE</t>
  </si>
  <si>
    <t>17006</t>
  </si>
  <si>
    <t>ALLAS CHAMPAGNE</t>
  </si>
  <si>
    <t>17007</t>
  </si>
  <si>
    <t>17008</t>
  </si>
  <si>
    <t>ANDILLY</t>
  </si>
  <si>
    <t>17009</t>
  </si>
  <si>
    <t>ANGLIERS</t>
  </si>
  <si>
    <t>17010</t>
  </si>
  <si>
    <t>ANGOULINS</t>
  </si>
  <si>
    <t>17011</t>
  </si>
  <si>
    <t>ANNEPONT</t>
  </si>
  <si>
    <t>17012</t>
  </si>
  <si>
    <t>ANNEZAY</t>
  </si>
  <si>
    <t>17013</t>
  </si>
  <si>
    <t>ANTEZANT LA CHAPELLE</t>
  </si>
  <si>
    <t>17015</t>
  </si>
  <si>
    <t>ARCES</t>
  </si>
  <si>
    <t>17016</t>
  </si>
  <si>
    <t>ARCHIAC</t>
  </si>
  <si>
    <t>17017</t>
  </si>
  <si>
    <t>ARCHINGEAY</t>
  </si>
  <si>
    <t>17018</t>
  </si>
  <si>
    <t>ARDILLIERES</t>
  </si>
  <si>
    <t>17019</t>
  </si>
  <si>
    <t>ARS EN RE</t>
  </si>
  <si>
    <t>17020</t>
  </si>
  <si>
    <t>ARTHENAC</t>
  </si>
  <si>
    <t>17021</t>
  </si>
  <si>
    <t>ARVERT</t>
  </si>
  <si>
    <t>17022</t>
  </si>
  <si>
    <t>ASNIERES LA GIRAUD</t>
  </si>
  <si>
    <t>17023</t>
  </si>
  <si>
    <t>AUJAC</t>
  </si>
  <si>
    <t>17024</t>
  </si>
  <si>
    <t>17025</t>
  </si>
  <si>
    <t>AUMAGNE</t>
  </si>
  <si>
    <t>17026</t>
  </si>
  <si>
    <t>AUTHON EBEON</t>
  </si>
  <si>
    <t>17027</t>
  </si>
  <si>
    <t>AVY</t>
  </si>
  <si>
    <t>17028</t>
  </si>
  <si>
    <t>AYTRE</t>
  </si>
  <si>
    <t>17029</t>
  </si>
  <si>
    <t>BAGNIZEAU</t>
  </si>
  <si>
    <t>17030</t>
  </si>
  <si>
    <t>BALANZAC</t>
  </si>
  <si>
    <t>17031</t>
  </si>
  <si>
    <t>BALLANS</t>
  </si>
  <si>
    <t>17032</t>
  </si>
  <si>
    <t>BALLON</t>
  </si>
  <si>
    <t>17033</t>
  </si>
  <si>
    <t>BARDE</t>
  </si>
  <si>
    <t>17034</t>
  </si>
  <si>
    <t>BARZAN</t>
  </si>
  <si>
    <t>17035</t>
  </si>
  <si>
    <t>BAZAUGES</t>
  </si>
  <si>
    <t>17036</t>
  </si>
  <si>
    <t>BEAUGEAY</t>
  </si>
  <si>
    <t>17037</t>
  </si>
  <si>
    <t>BEAUVAIS SUR MATHA</t>
  </si>
  <si>
    <t>17038</t>
  </si>
  <si>
    <t>BEDENAC</t>
  </si>
  <si>
    <t>17039</t>
  </si>
  <si>
    <t>BELLUIRE</t>
  </si>
  <si>
    <t>17040</t>
  </si>
  <si>
    <t>BENATE</t>
  </si>
  <si>
    <t>17041</t>
  </si>
  <si>
    <t>BENON</t>
  </si>
  <si>
    <t>17042</t>
  </si>
  <si>
    <t>BERCLOUX</t>
  </si>
  <si>
    <t>17043</t>
  </si>
  <si>
    <t>BERNAY SAINT MARTIN</t>
  </si>
  <si>
    <t>17044</t>
  </si>
  <si>
    <t>17045</t>
  </si>
  <si>
    <t>BEURLAY</t>
  </si>
  <si>
    <t>17046</t>
  </si>
  <si>
    <t>BIGNAY</t>
  </si>
  <si>
    <t>17047</t>
  </si>
  <si>
    <t>BIRON</t>
  </si>
  <si>
    <t>17048</t>
  </si>
  <si>
    <t>BLANZAC LES MATHA</t>
  </si>
  <si>
    <t>17049</t>
  </si>
  <si>
    <t>BLANZAY SUR BOUTONNE</t>
  </si>
  <si>
    <t>17050</t>
  </si>
  <si>
    <t>BOIS</t>
  </si>
  <si>
    <t>17051</t>
  </si>
  <si>
    <t>BOIS PLAGE EN RE</t>
  </si>
  <si>
    <t>17052</t>
  </si>
  <si>
    <t>BOISREDON</t>
  </si>
  <si>
    <t>17053</t>
  </si>
  <si>
    <t>BORDS</t>
  </si>
  <si>
    <t>17054</t>
  </si>
  <si>
    <t>BORESSE ET MARTRON</t>
  </si>
  <si>
    <t>17055</t>
  </si>
  <si>
    <t>BOSCAMNANT</t>
  </si>
  <si>
    <t>17056</t>
  </si>
  <si>
    <t>BOUGNEAU</t>
  </si>
  <si>
    <t>17057</t>
  </si>
  <si>
    <t>BOUHET</t>
  </si>
  <si>
    <t>17058</t>
  </si>
  <si>
    <t>BOURCEFRANC LE CHAPUS</t>
  </si>
  <si>
    <t>17059</t>
  </si>
  <si>
    <t>BOURGNEUF</t>
  </si>
  <si>
    <t>17060</t>
  </si>
  <si>
    <t>BOUTENAC TOUVENT</t>
  </si>
  <si>
    <t>17061</t>
  </si>
  <si>
    <t>BRAN</t>
  </si>
  <si>
    <t>17062</t>
  </si>
  <si>
    <t>BRESDON</t>
  </si>
  <si>
    <t>17063</t>
  </si>
  <si>
    <t>BREUIL LA REORTE</t>
  </si>
  <si>
    <t>17064</t>
  </si>
  <si>
    <t>BREUILLET</t>
  </si>
  <si>
    <t>17065</t>
  </si>
  <si>
    <t>BREUIL MAGNE</t>
  </si>
  <si>
    <t>17066</t>
  </si>
  <si>
    <t>BRIE SOUS ARCHIAC</t>
  </si>
  <si>
    <t>17067</t>
  </si>
  <si>
    <t>BRIE SOUS MATHA</t>
  </si>
  <si>
    <t>17068</t>
  </si>
  <si>
    <t>BRIE SOUS MORTAGNE</t>
  </si>
  <si>
    <t>17069</t>
  </si>
  <si>
    <t>BRIVES SUR CHARENTE</t>
  </si>
  <si>
    <t>17070</t>
  </si>
  <si>
    <t>BRIZAMBOURG</t>
  </si>
  <si>
    <t>17071</t>
  </si>
  <si>
    <t>BROUSSE</t>
  </si>
  <si>
    <t>17072</t>
  </si>
  <si>
    <t>BURIE</t>
  </si>
  <si>
    <t>17073</t>
  </si>
  <si>
    <t>BUSSAC SUR CHARENTE</t>
  </si>
  <si>
    <t>17074</t>
  </si>
  <si>
    <t>BUSSAC FORET</t>
  </si>
  <si>
    <t>17075</t>
  </si>
  <si>
    <t>CABARIOT</t>
  </si>
  <si>
    <t>17076</t>
  </si>
  <si>
    <t>17077</t>
  </si>
  <si>
    <t>CERCOUX</t>
  </si>
  <si>
    <t>17078</t>
  </si>
  <si>
    <t>CHADENAC</t>
  </si>
  <si>
    <t>17079</t>
  </si>
  <si>
    <t>CHAILLEVETTE</t>
  </si>
  <si>
    <t>17080</t>
  </si>
  <si>
    <t>17081</t>
  </si>
  <si>
    <t>CHAMOUILLAC</t>
  </si>
  <si>
    <t>17082</t>
  </si>
  <si>
    <t>17083</t>
  </si>
  <si>
    <t>17084</t>
  </si>
  <si>
    <t>CHAMPAGNOLLES</t>
  </si>
  <si>
    <t>17085</t>
  </si>
  <si>
    <t>CHAMPDOLENT</t>
  </si>
  <si>
    <t>17086</t>
  </si>
  <si>
    <t>CHANIERS</t>
  </si>
  <si>
    <t>17087</t>
  </si>
  <si>
    <t>CHANTEMERLE SUR LA SOIE</t>
  </si>
  <si>
    <t>17089</t>
  </si>
  <si>
    <t>CHAPELLE DES POTS</t>
  </si>
  <si>
    <t>17091</t>
  </si>
  <si>
    <t>CHARRON</t>
  </si>
  <si>
    <t>17092</t>
  </si>
  <si>
    <t>CHARTUZAC</t>
  </si>
  <si>
    <t>17093</t>
  </si>
  <si>
    <t>CHATEAU D'OLERON</t>
  </si>
  <si>
    <t>17094</t>
  </si>
  <si>
    <t>CHATELAILLON PLAGE</t>
  </si>
  <si>
    <t>17095</t>
  </si>
  <si>
    <t>CHATENET</t>
  </si>
  <si>
    <t>17096</t>
  </si>
  <si>
    <t>CHAUNAC</t>
  </si>
  <si>
    <t>17097</t>
  </si>
  <si>
    <t>CHAY</t>
  </si>
  <si>
    <t>17098</t>
  </si>
  <si>
    <t>CHENAC SAINT SEURIN D'UZET</t>
  </si>
  <si>
    <t>17099</t>
  </si>
  <si>
    <t>CHEPNIERS</t>
  </si>
  <si>
    <t>17100</t>
  </si>
  <si>
    <t>CHERAC</t>
  </si>
  <si>
    <t>17101</t>
  </si>
  <si>
    <t>CHERBONNIERES</t>
  </si>
  <si>
    <t>17102</t>
  </si>
  <si>
    <t>CHERMIGNAC</t>
  </si>
  <si>
    <t>17103</t>
  </si>
  <si>
    <t>CHERVETTES</t>
  </si>
  <si>
    <t>17104</t>
  </si>
  <si>
    <t>CHEVANCEAUX</t>
  </si>
  <si>
    <t>17105</t>
  </si>
  <si>
    <t>CHIVES</t>
  </si>
  <si>
    <t>17106</t>
  </si>
  <si>
    <t>CIERZAC</t>
  </si>
  <si>
    <t>17107</t>
  </si>
  <si>
    <t>CIRE D'AUNIS</t>
  </si>
  <si>
    <t>17108</t>
  </si>
  <si>
    <t>CLAM</t>
  </si>
  <si>
    <t>17109</t>
  </si>
  <si>
    <t>CLAVETTE</t>
  </si>
  <si>
    <t>17110</t>
  </si>
  <si>
    <t>CLERAC</t>
  </si>
  <si>
    <t>17111</t>
  </si>
  <si>
    <t>CLION</t>
  </si>
  <si>
    <t>17112</t>
  </si>
  <si>
    <t>CLISSE</t>
  </si>
  <si>
    <t>17113</t>
  </si>
  <si>
    <t>CLOTTE</t>
  </si>
  <si>
    <t>17114</t>
  </si>
  <si>
    <t>COIVERT</t>
  </si>
  <si>
    <t>17115</t>
  </si>
  <si>
    <t>COLOMBIERS</t>
  </si>
  <si>
    <t>17116</t>
  </si>
  <si>
    <t>CONSAC</t>
  </si>
  <si>
    <t>17117</t>
  </si>
  <si>
    <t>CONTRE</t>
  </si>
  <si>
    <t>17118</t>
  </si>
  <si>
    <t>CORIGNAC</t>
  </si>
  <si>
    <t>17119</t>
  </si>
  <si>
    <t>CORME ECLUSE</t>
  </si>
  <si>
    <t>17120</t>
  </si>
  <si>
    <t>CORME ROYAL</t>
  </si>
  <si>
    <t>17121</t>
  </si>
  <si>
    <t>COUARDE SUR MER</t>
  </si>
  <si>
    <t>17122</t>
  </si>
  <si>
    <t>17124</t>
  </si>
  <si>
    <t>COURANT</t>
  </si>
  <si>
    <t>17125</t>
  </si>
  <si>
    <t>COURCELLES</t>
  </si>
  <si>
    <t>17126</t>
  </si>
  <si>
    <t>COURCERAC</t>
  </si>
  <si>
    <t>17127</t>
  </si>
  <si>
    <t>COURCON</t>
  </si>
  <si>
    <t>17128</t>
  </si>
  <si>
    <t>COURCOURY</t>
  </si>
  <si>
    <t>17129</t>
  </si>
  <si>
    <t>COURPIGNAC</t>
  </si>
  <si>
    <t>17130</t>
  </si>
  <si>
    <t>17131</t>
  </si>
  <si>
    <t>COZES</t>
  </si>
  <si>
    <t>17132</t>
  </si>
  <si>
    <t>CRAMCHABAN</t>
  </si>
  <si>
    <t>17133</t>
  </si>
  <si>
    <t>CRAVANS</t>
  </si>
  <si>
    <t>17134</t>
  </si>
  <si>
    <t>CRAZANNES</t>
  </si>
  <si>
    <t>17135</t>
  </si>
  <si>
    <t>17136</t>
  </si>
  <si>
    <t>CROIX CHAPEAU</t>
  </si>
  <si>
    <t>17137</t>
  </si>
  <si>
    <t>CROIX COMTESSE</t>
  </si>
  <si>
    <t>17138</t>
  </si>
  <si>
    <t>DAMPIERRE SUR BOUTONNE</t>
  </si>
  <si>
    <t>17139</t>
  </si>
  <si>
    <t>DOEUIL SUR LE MIGNON</t>
  </si>
  <si>
    <t>17140</t>
  </si>
  <si>
    <t>DOLUS D'OLERON</t>
  </si>
  <si>
    <t>17141</t>
  </si>
  <si>
    <t>DOMPIERRE SUR CHARENTE</t>
  </si>
  <si>
    <t>17142</t>
  </si>
  <si>
    <t>DOMPIERRE SUR MER</t>
  </si>
  <si>
    <t>17143</t>
  </si>
  <si>
    <t>DOUHET</t>
  </si>
  <si>
    <t>17145</t>
  </si>
  <si>
    <t>ECHEBRUNE</t>
  </si>
  <si>
    <t>17146</t>
  </si>
  <si>
    <t>ECHILLAIS</t>
  </si>
  <si>
    <t>17147</t>
  </si>
  <si>
    <t>ECOYEUX</t>
  </si>
  <si>
    <t>17148</t>
  </si>
  <si>
    <t>ECURAT</t>
  </si>
  <si>
    <t>17149</t>
  </si>
  <si>
    <t>EDUTS</t>
  </si>
  <si>
    <t>17150</t>
  </si>
  <si>
    <t>EGLISES D'ARGENTEUIL</t>
  </si>
  <si>
    <t>17151</t>
  </si>
  <si>
    <t>EGUILLE</t>
  </si>
  <si>
    <t>17152</t>
  </si>
  <si>
    <t>EPARGNES</t>
  </si>
  <si>
    <t>17153</t>
  </si>
  <si>
    <t>ESNANDES</t>
  </si>
  <si>
    <t>17154</t>
  </si>
  <si>
    <t>17155</t>
  </si>
  <si>
    <t>ETAULES</t>
  </si>
  <si>
    <t>17156</t>
  </si>
  <si>
    <t>EXPIREMONT</t>
  </si>
  <si>
    <t>17157</t>
  </si>
  <si>
    <t>FENIOUX</t>
  </si>
  <si>
    <t>17158</t>
  </si>
  <si>
    <t>FERRIERES</t>
  </si>
  <si>
    <t>17159</t>
  </si>
  <si>
    <t>FLEAC SUR SEUGNE</t>
  </si>
  <si>
    <t>17160</t>
  </si>
  <si>
    <t>FLOIRAC</t>
  </si>
  <si>
    <t>17161</t>
  </si>
  <si>
    <t>FLOTTE</t>
  </si>
  <si>
    <t>17162</t>
  </si>
  <si>
    <t>FONTAINE CHALENDRAY</t>
  </si>
  <si>
    <t>17163</t>
  </si>
  <si>
    <t>FONTAINES D'OZILLAC</t>
  </si>
  <si>
    <t>17164</t>
  </si>
  <si>
    <t>17165</t>
  </si>
  <si>
    <t>FONTENET</t>
  </si>
  <si>
    <t>17166</t>
  </si>
  <si>
    <t>FORGES</t>
  </si>
  <si>
    <t>17167</t>
  </si>
  <si>
    <t>FOUILLOUX</t>
  </si>
  <si>
    <t>17168</t>
  </si>
  <si>
    <t>FOURAS</t>
  </si>
  <si>
    <t>17169</t>
  </si>
  <si>
    <t>FREDIERE</t>
  </si>
  <si>
    <t>17171</t>
  </si>
  <si>
    <t>GEAY</t>
  </si>
  <si>
    <t>17172</t>
  </si>
  <si>
    <t>GEMOZAC</t>
  </si>
  <si>
    <t>17173</t>
  </si>
  <si>
    <t>GENETOUZE</t>
  </si>
  <si>
    <t>17174</t>
  </si>
  <si>
    <t>GENOUILLE</t>
  </si>
  <si>
    <t>17175</t>
  </si>
  <si>
    <t>GERMIGNAC</t>
  </si>
  <si>
    <t>17176</t>
  </si>
  <si>
    <t>GIBOURNE</t>
  </si>
  <si>
    <t>17177</t>
  </si>
  <si>
    <t>GICQ</t>
  </si>
  <si>
    <t>17178</t>
  </si>
  <si>
    <t>GIVREZAC</t>
  </si>
  <si>
    <t>17179</t>
  </si>
  <si>
    <t>GONDS</t>
  </si>
  <si>
    <t>17180</t>
  </si>
  <si>
    <t>GOURVILLETTE</t>
  </si>
  <si>
    <t>17181</t>
  </si>
  <si>
    <t>GRANDJEAN</t>
  </si>
  <si>
    <t>17182</t>
  </si>
  <si>
    <t>GREVE SUR MIGNON</t>
  </si>
  <si>
    <t>17183</t>
  </si>
  <si>
    <t>GREZAC</t>
  </si>
  <si>
    <t>17184</t>
  </si>
  <si>
    <t>GRIPPERIE SAINT SYMPHORIEN</t>
  </si>
  <si>
    <t>17185</t>
  </si>
  <si>
    <t>GUA</t>
  </si>
  <si>
    <t>17186</t>
  </si>
  <si>
    <t>GUE D'ALLERE</t>
  </si>
  <si>
    <t>17187</t>
  </si>
  <si>
    <t>GUITINIERES</t>
  </si>
  <si>
    <t>17188</t>
  </si>
  <si>
    <t>HAIMPS</t>
  </si>
  <si>
    <t>17189</t>
  </si>
  <si>
    <t>HIERS BROUAGE</t>
  </si>
  <si>
    <t>17190</t>
  </si>
  <si>
    <t>HOUMEAU</t>
  </si>
  <si>
    <t>17191</t>
  </si>
  <si>
    <t>JARD</t>
  </si>
  <si>
    <t>17192</t>
  </si>
  <si>
    <t>JARNAC CHAMPAGNE</t>
  </si>
  <si>
    <t>17193</t>
  </si>
  <si>
    <t>JARNE</t>
  </si>
  <si>
    <t>17194</t>
  </si>
  <si>
    <t>JARRIE</t>
  </si>
  <si>
    <t>17195</t>
  </si>
  <si>
    <t>JARRIE AUDOUIN</t>
  </si>
  <si>
    <t>17196</t>
  </si>
  <si>
    <t>JAZENNES</t>
  </si>
  <si>
    <t>17197</t>
  </si>
  <si>
    <t>JONZAC</t>
  </si>
  <si>
    <t>17198</t>
  </si>
  <si>
    <t>JUICQ</t>
  </si>
  <si>
    <t>17199</t>
  </si>
  <si>
    <t>JUSSAS</t>
  </si>
  <si>
    <t>17200</t>
  </si>
  <si>
    <t>LAGORD</t>
  </si>
  <si>
    <t>17201</t>
  </si>
  <si>
    <t>LAIGNE</t>
  </si>
  <si>
    <t>17202</t>
  </si>
  <si>
    <t>LANDES</t>
  </si>
  <si>
    <t>17203</t>
  </si>
  <si>
    <t>LANDRAIS</t>
  </si>
  <si>
    <t>17204</t>
  </si>
  <si>
    <t>LEOVILLE</t>
  </si>
  <si>
    <t>17205</t>
  </si>
  <si>
    <t>LOIRE LES MARAIS</t>
  </si>
  <si>
    <t>17206</t>
  </si>
  <si>
    <t>LOIRE SUR NIE</t>
  </si>
  <si>
    <t>17207</t>
  </si>
  <si>
    <t>LOIX</t>
  </si>
  <si>
    <t>17208</t>
  </si>
  <si>
    <t>LONGEVES</t>
  </si>
  <si>
    <t>17209</t>
  </si>
  <si>
    <t>LONZAC</t>
  </si>
  <si>
    <t>17210</t>
  </si>
  <si>
    <t>LORIGNAC</t>
  </si>
  <si>
    <t>17211</t>
  </si>
  <si>
    <t>LOULAY</t>
  </si>
  <si>
    <t>17212</t>
  </si>
  <si>
    <t>LOUZIGNAC</t>
  </si>
  <si>
    <t>17213</t>
  </si>
  <si>
    <t>LOZAY</t>
  </si>
  <si>
    <t>17214</t>
  </si>
  <si>
    <t>LUCHAT</t>
  </si>
  <si>
    <t>17215</t>
  </si>
  <si>
    <t>17216</t>
  </si>
  <si>
    <t>LUSSANT</t>
  </si>
  <si>
    <t>17217</t>
  </si>
  <si>
    <t>MACQUEVILLE</t>
  </si>
  <si>
    <t>17218</t>
  </si>
  <si>
    <t>MARANS</t>
  </si>
  <si>
    <t>17219</t>
  </si>
  <si>
    <t>MARENNES</t>
  </si>
  <si>
    <t>17220</t>
  </si>
  <si>
    <t>MARIGNAC</t>
  </si>
  <si>
    <t>17221</t>
  </si>
  <si>
    <t>MARSAIS</t>
  </si>
  <si>
    <t>17222</t>
  </si>
  <si>
    <t>MARSILLY</t>
  </si>
  <si>
    <t>17223</t>
  </si>
  <si>
    <t>17224</t>
  </si>
  <si>
    <t>MATHA</t>
  </si>
  <si>
    <t>17225</t>
  </si>
  <si>
    <t>MATHES</t>
  </si>
  <si>
    <t>17226</t>
  </si>
  <si>
    <t>MAZERAY</t>
  </si>
  <si>
    <t>17227</t>
  </si>
  <si>
    <t>17228</t>
  </si>
  <si>
    <t>MEDIS</t>
  </si>
  <si>
    <t>17229</t>
  </si>
  <si>
    <t>17230</t>
  </si>
  <si>
    <t>MESCHERS SUR GIRONDE</t>
  </si>
  <si>
    <t>17231</t>
  </si>
  <si>
    <t>MESSAC</t>
  </si>
  <si>
    <t>17232</t>
  </si>
  <si>
    <t>MEURSAC</t>
  </si>
  <si>
    <t>17233</t>
  </si>
  <si>
    <t>MEUX</t>
  </si>
  <si>
    <t>17234</t>
  </si>
  <si>
    <t>MIGRE</t>
  </si>
  <si>
    <t>17235</t>
  </si>
  <si>
    <t>MIGRON</t>
  </si>
  <si>
    <t>17236</t>
  </si>
  <si>
    <t>MIRAMBEAU</t>
  </si>
  <si>
    <t>17237</t>
  </si>
  <si>
    <t>MOEZE</t>
  </si>
  <si>
    <t>17238</t>
  </si>
  <si>
    <t>MOINGS</t>
  </si>
  <si>
    <t>17239</t>
  </si>
  <si>
    <t>17240</t>
  </si>
  <si>
    <t>MONTENDRE</t>
  </si>
  <si>
    <t>17241</t>
  </si>
  <si>
    <t>MONTGUYON</t>
  </si>
  <si>
    <t>17242</t>
  </si>
  <si>
    <t>MONTILS</t>
  </si>
  <si>
    <t>17243</t>
  </si>
  <si>
    <t>MONTLIEU LA GARDE</t>
  </si>
  <si>
    <t>17244</t>
  </si>
  <si>
    <t>MONTPELLIER DE MEDILLAN</t>
  </si>
  <si>
    <t>17245</t>
  </si>
  <si>
    <t>MONTROY</t>
  </si>
  <si>
    <t>17246</t>
  </si>
  <si>
    <t>MORAGNE</t>
  </si>
  <si>
    <t>17247</t>
  </si>
  <si>
    <t>MORNAC SUR SEUDRE</t>
  </si>
  <si>
    <t>17248</t>
  </si>
  <si>
    <t>MORTAGNE SUR GIRONDE</t>
  </si>
  <si>
    <t>17249</t>
  </si>
  <si>
    <t>17250</t>
  </si>
  <si>
    <t>17252</t>
  </si>
  <si>
    <t>MUNG</t>
  </si>
  <si>
    <t>17253</t>
  </si>
  <si>
    <t>MURON</t>
  </si>
  <si>
    <t>17254</t>
  </si>
  <si>
    <t>NACHAMPS</t>
  </si>
  <si>
    <t>17255</t>
  </si>
  <si>
    <t>NANCRAS</t>
  </si>
  <si>
    <t>17256</t>
  </si>
  <si>
    <t>NANTILLE</t>
  </si>
  <si>
    <t>17257</t>
  </si>
  <si>
    <t>NERE</t>
  </si>
  <si>
    <t>17258</t>
  </si>
  <si>
    <t>NEUILLAC</t>
  </si>
  <si>
    <t>17259</t>
  </si>
  <si>
    <t>NEULLES</t>
  </si>
  <si>
    <t>17260</t>
  </si>
  <si>
    <t>NEUVICQ</t>
  </si>
  <si>
    <t>17261</t>
  </si>
  <si>
    <t>NEUVICQ LE CHATEAU</t>
  </si>
  <si>
    <t>17262</t>
  </si>
  <si>
    <t>NIEUL LES SAINTES</t>
  </si>
  <si>
    <t>17263</t>
  </si>
  <si>
    <t>NIEUL LE VIROUIL</t>
  </si>
  <si>
    <t>17264</t>
  </si>
  <si>
    <t>NIEUL SUR MER</t>
  </si>
  <si>
    <t>17265</t>
  </si>
  <si>
    <t>NIEULLE SUR SEUDRE</t>
  </si>
  <si>
    <t>17266</t>
  </si>
  <si>
    <t>NOUILLERS</t>
  </si>
  <si>
    <t>17267</t>
  </si>
  <si>
    <t>NUAILLE D'AUNIS</t>
  </si>
  <si>
    <t>17268</t>
  </si>
  <si>
    <t>NUAILLE SUR BOUTONNE</t>
  </si>
  <si>
    <t>17269</t>
  </si>
  <si>
    <t>ORIGNOLLES</t>
  </si>
  <si>
    <t>17270</t>
  </si>
  <si>
    <t>OZILLAC</t>
  </si>
  <si>
    <t>17271</t>
  </si>
  <si>
    <t>PAILLE</t>
  </si>
  <si>
    <t>17272</t>
  </si>
  <si>
    <t>PERE</t>
  </si>
  <si>
    <t>17273</t>
  </si>
  <si>
    <t>17274</t>
  </si>
  <si>
    <t>17275</t>
  </si>
  <si>
    <t>PESSINES</t>
  </si>
  <si>
    <t>17276</t>
  </si>
  <si>
    <t>17277</t>
  </si>
  <si>
    <t>SAINT DENIS DU PIN</t>
  </si>
  <si>
    <t>17278</t>
  </si>
  <si>
    <t>PISANY</t>
  </si>
  <si>
    <t>17279</t>
  </si>
  <si>
    <t>PLASSAC</t>
  </si>
  <si>
    <t>17280</t>
  </si>
  <si>
    <t>PLASSAY</t>
  </si>
  <si>
    <t>17281</t>
  </si>
  <si>
    <t>POLIGNAC</t>
  </si>
  <si>
    <t>17282</t>
  </si>
  <si>
    <t>POMMIERS MOULONS</t>
  </si>
  <si>
    <t>17283</t>
  </si>
  <si>
    <t>PONS</t>
  </si>
  <si>
    <t>17284</t>
  </si>
  <si>
    <t>PONT L'ABBE D'ARNOULT</t>
  </si>
  <si>
    <t>17285</t>
  </si>
  <si>
    <t>PORT D'ENVAUX</t>
  </si>
  <si>
    <t>17286</t>
  </si>
  <si>
    <t>PORTES EN RE</t>
  </si>
  <si>
    <t>17287</t>
  </si>
  <si>
    <t>POUILLAC</t>
  </si>
  <si>
    <t>17288</t>
  </si>
  <si>
    <t>POURSAY GARNAUD</t>
  </si>
  <si>
    <t>17289</t>
  </si>
  <si>
    <t>PREGUILLAC</t>
  </si>
  <si>
    <t>17290</t>
  </si>
  <si>
    <t>PRIGNAC</t>
  </si>
  <si>
    <t>17291</t>
  </si>
  <si>
    <t>PUILBOREAU</t>
  </si>
  <si>
    <t>17292</t>
  </si>
  <si>
    <t>PUY DU LAC</t>
  </si>
  <si>
    <t>17293</t>
  </si>
  <si>
    <t>PUYRAVAULT</t>
  </si>
  <si>
    <t>17294</t>
  </si>
  <si>
    <t>PUYROLLAND</t>
  </si>
  <si>
    <t>17295</t>
  </si>
  <si>
    <t>REAUX</t>
  </si>
  <si>
    <t>17296</t>
  </si>
  <si>
    <t>RETAUD</t>
  </si>
  <si>
    <t>17297</t>
  </si>
  <si>
    <t>RIVEDOUX PLAGE</t>
  </si>
  <si>
    <t>17298</t>
  </si>
  <si>
    <t>RIOUX</t>
  </si>
  <si>
    <t>17299</t>
  </si>
  <si>
    <t>ROCHEFORT</t>
  </si>
  <si>
    <t>17300</t>
  </si>
  <si>
    <t>ROCHELLE</t>
  </si>
  <si>
    <t>17301</t>
  </si>
  <si>
    <t>ROMAZIERES</t>
  </si>
  <si>
    <t>17302</t>
  </si>
  <si>
    <t>ROMEGOUX</t>
  </si>
  <si>
    <t>17303</t>
  </si>
  <si>
    <t>RONDE</t>
  </si>
  <si>
    <t>17304</t>
  </si>
  <si>
    <t>17305</t>
  </si>
  <si>
    <t>ROUFFIGNAC</t>
  </si>
  <si>
    <t>17306</t>
  </si>
  <si>
    <t>ROYAN</t>
  </si>
  <si>
    <t>17307</t>
  </si>
  <si>
    <t>SABLONCEAUX</t>
  </si>
  <si>
    <t>17308</t>
  </si>
  <si>
    <t>SAINT AGNANT</t>
  </si>
  <si>
    <t>17309</t>
  </si>
  <si>
    <t>SAINT AIGULIN</t>
  </si>
  <si>
    <t>17310</t>
  </si>
  <si>
    <t>SAINT ANDRE DE LIDON</t>
  </si>
  <si>
    <t>17311</t>
  </si>
  <si>
    <t>SAINT AUGUSTIN</t>
  </si>
  <si>
    <t>17312</t>
  </si>
  <si>
    <t>SAINT BONNET SUR GIRONDE</t>
  </si>
  <si>
    <t>17313</t>
  </si>
  <si>
    <t>SAINT BRIS DES BOIS</t>
  </si>
  <si>
    <t>17314</t>
  </si>
  <si>
    <t>SAINT CESAIRE</t>
  </si>
  <si>
    <t>17315</t>
  </si>
  <si>
    <t>17316</t>
  </si>
  <si>
    <t>SAINT CIERS CHAMPAGNE</t>
  </si>
  <si>
    <t>17317</t>
  </si>
  <si>
    <t>SAINT CIERS DU TAILLON</t>
  </si>
  <si>
    <t>17318</t>
  </si>
  <si>
    <t>SAINT CLEMENT DES BALEINES</t>
  </si>
  <si>
    <t>17319</t>
  </si>
  <si>
    <t>17320</t>
  </si>
  <si>
    <t>SAINT COUTANT LE GRAND</t>
  </si>
  <si>
    <t>17321</t>
  </si>
  <si>
    <t>17322</t>
  </si>
  <si>
    <t>SAINT CYR DU DORET</t>
  </si>
  <si>
    <t>17323</t>
  </si>
  <si>
    <t>SAINT DENIS D'OLERON</t>
  </si>
  <si>
    <t>17324</t>
  </si>
  <si>
    <t>SAINT DIZANT DU BOIS</t>
  </si>
  <si>
    <t>17325</t>
  </si>
  <si>
    <t>SAINT DIZANT DU GUA</t>
  </si>
  <si>
    <t>17326</t>
  </si>
  <si>
    <t>17327</t>
  </si>
  <si>
    <t>17328</t>
  </si>
  <si>
    <t>SAINT FORT SUR GIRONDE</t>
  </si>
  <si>
    <t>17329</t>
  </si>
  <si>
    <t>SAINT FROULT</t>
  </si>
  <si>
    <t>17330</t>
  </si>
  <si>
    <t>SAINTE GEMME</t>
  </si>
  <si>
    <t>17331</t>
  </si>
  <si>
    <t>SAINT GENIS DE SAINTONGE</t>
  </si>
  <si>
    <t>17332</t>
  </si>
  <si>
    <t>SAINT GEORGES ANTIGNAC</t>
  </si>
  <si>
    <t>17333</t>
  </si>
  <si>
    <t>SAINT GEORGES DE DIDONNE</t>
  </si>
  <si>
    <t>17334</t>
  </si>
  <si>
    <t>SAINT GEORGES DE LONGUEPIERRE</t>
  </si>
  <si>
    <t>17335</t>
  </si>
  <si>
    <t>SAINT GEORGES DES AGOUTS</t>
  </si>
  <si>
    <t>17336</t>
  </si>
  <si>
    <t>SAINT GEORGES DES COTEAUX</t>
  </si>
  <si>
    <t>17337</t>
  </si>
  <si>
    <t>SAINT GEORGES D'OLERON</t>
  </si>
  <si>
    <t>17338</t>
  </si>
  <si>
    <t>SAINT GEORGES DU BOIS</t>
  </si>
  <si>
    <t>17339</t>
  </si>
  <si>
    <t>SAINT GERMAIN DE LUSIGNAN</t>
  </si>
  <si>
    <t>17340</t>
  </si>
  <si>
    <t>SAINT GERMAIN DE MARENCENNES</t>
  </si>
  <si>
    <t>17341</t>
  </si>
  <si>
    <t>SAINT GERMAIN DE VIBRAC</t>
  </si>
  <si>
    <t>17342</t>
  </si>
  <si>
    <t>SAINT GERMAIN DU SEUDRE</t>
  </si>
  <si>
    <t>17343</t>
  </si>
  <si>
    <t>SAINT GREGOIRE D'ARDENNES</t>
  </si>
  <si>
    <t>17344</t>
  </si>
  <si>
    <t>SAINT HILAIRE DE VILLEFRANCHE</t>
  </si>
  <si>
    <t>17345</t>
  </si>
  <si>
    <t>SAINT HILAIRE DU BOIS</t>
  </si>
  <si>
    <t>17346</t>
  </si>
  <si>
    <t>17347</t>
  </si>
  <si>
    <t>SAINT JEAN D'ANGELY</t>
  </si>
  <si>
    <t>17348</t>
  </si>
  <si>
    <t>SAINT JEAN D'ANGLE</t>
  </si>
  <si>
    <t>17349</t>
  </si>
  <si>
    <t>SAINT JEAN DE LIVERSAY</t>
  </si>
  <si>
    <t>17350</t>
  </si>
  <si>
    <t>SAINT JULIEN DE L'ESCAP</t>
  </si>
  <si>
    <t>17351</t>
  </si>
  <si>
    <t>SAINT JUST LUZAC</t>
  </si>
  <si>
    <t>17352</t>
  </si>
  <si>
    <t>SAINT LAURENT DE LA BARRIERE</t>
  </si>
  <si>
    <t>17353</t>
  </si>
  <si>
    <t>SAINT LAURENT DE LA PREE</t>
  </si>
  <si>
    <t>17354</t>
  </si>
  <si>
    <t>17355</t>
  </si>
  <si>
    <t>SAINTE LHEURINE</t>
  </si>
  <si>
    <t>17356</t>
  </si>
  <si>
    <t>17357</t>
  </si>
  <si>
    <t>SAINT MAIGRIN</t>
  </si>
  <si>
    <t>17358</t>
  </si>
  <si>
    <t>SAINT MANDE SUR BREDOIRE</t>
  </si>
  <si>
    <t>17359</t>
  </si>
  <si>
    <t>17360</t>
  </si>
  <si>
    <t>SAINTE MARIE DE RE</t>
  </si>
  <si>
    <t>17361</t>
  </si>
  <si>
    <t>17362</t>
  </si>
  <si>
    <t>SAINT MARTIAL DE MIRAMBEAU</t>
  </si>
  <si>
    <t>17363</t>
  </si>
  <si>
    <t>SAINT MARTIAL DE VITATERNE</t>
  </si>
  <si>
    <t>17364</t>
  </si>
  <si>
    <t>SAINT MARTIAL SUR NE</t>
  </si>
  <si>
    <t>17365</t>
  </si>
  <si>
    <t>SAINT MARTIN D'ARY</t>
  </si>
  <si>
    <t>17366</t>
  </si>
  <si>
    <t>SAINT MARTIN DE COUX</t>
  </si>
  <si>
    <t>17367</t>
  </si>
  <si>
    <t>SAINT MARTIN DE JUILLERS</t>
  </si>
  <si>
    <t>17369</t>
  </si>
  <si>
    <t>SAINT MARTIN DE RE</t>
  </si>
  <si>
    <t>17371</t>
  </si>
  <si>
    <t>SAINT MAURICE DE TAVERNOLE</t>
  </si>
  <si>
    <t>17372</t>
  </si>
  <si>
    <t>17373</t>
  </si>
  <si>
    <t>SAINT MEDARD D'AUNIS</t>
  </si>
  <si>
    <t>17374</t>
  </si>
  <si>
    <t>SAINTE MEME</t>
  </si>
  <si>
    <t>17375</t>
  </si>
  <si>
    <t>SAINT NAZAIRE SUR CHARENTE</t>
  </si>
  <si>
    <t>17376</t>
  </si>
  <si>
    <t>SAINT OUEN D'AUNIS</t>
  </si>
  <si>
    <t>17377</t>
  </si>
  <si>
    <t>SAINT OUEN LA THENE</t>
  </si>
  <si>
    <t>17378</t>
  </si>
  <si>
    <t>SAINT PALAIS DE NEGRIGNAC</t>
  </si>
  <si>
    <t>17379</t>
  </si>
  <si>
    <t>SAINT PALAIS DE PHIOLIN</t>
  </si>
  <si>
    <t>17380</t>
  </si>
  <si>
    <t>SAINT PALAIS SUR MER</t>
  </si>
  <si>
    <t>17381</t>
  </si>
  <si>
    <t>SAINT PARDOULT</t>
  </si>
  <si>
    <t>17382</t>
  </si>
  <si>
    <t>SAINT PIERRE D'AMILLY</t>
  </si>
  <si>
    <t>17383</t>
  </si>
  <si>
    <t>SAINT PIERRE DE JUILLERS</t>
  </si>
  <si>
    <t>17384</t>
  </si>
  <si>
    <t>SAINT PIERRE DE L'ISLE</t>
  </si>
  <si>
    <t>17385</t>
  </si>
  <si>
    <t>SAINT PIERRE D'OLERON</t>
  </si>
  <si>
    <t>17386</t>
  </si>
  <si>
    <t>SAINT PIERRE DU PALAIS</t>
  </si>
  <si>
    <t>17387</t>
  </si>
  <si>
    <t>SAINT PORCHAIRE</t>
  </si>
  <si>
    <t>17388</t>
  </si>
  <si>
    <t>SAINT QUANTIN DE RANCANNE</t>
  </si>
  <si>
    <t>17389</t>
  </si>
  <si>
    <t>17390</t>
  </si>
  <si>
    <t>SAINTE RAMEE</t>
  </si>
  <si>
    <t>17391</t>
  </si>
  <si>
    <t>SAINT ROGATIEN</t>
  </si>
  <si>
    <t>17392</t>
  </si>
  <si>
    <t>SAINT ROMAIN SUR GIRONDE</t>
  </si>
  <si>
    <t>17393</t>
  </si>
  <si>
    <t>SAINT ROMAIN DE BENET</t>
  </si>
  <si>
    <t>17394</t>
  </si>
  <si>
    <t>SAINT SATURNIN DU BOIS</t>
  </si>
  <si>
    <t>17395</t>
  </si>
  <si>
    <t>SAINT SAUVANT</t>
  </si>
  <si>
    <t>17396</t>
  </si>
  <si>
    <t>SAINT SAUVEUR D'AUNIS</t>
  </si>
  <si>
    <t>17397</t>
  </si>
  <si>
    <t>SAINT SAVINIEN</t>
  </si>
  <si>
    <t>17398</t>
  </si>
  <si>
    <t>SAINT SEURIN DE PALENNE</t>
  </si>
  <si>
    <t>17400</t>
  </si>
  <si>
    <t>SAINT SEVER DE SAINTONGE</t>
  </si>
  <si>
    <t>17401</t>
  </si>
  <si>
    <t>SAINT SEVERIN SUR BOUTONNE</t>
  </si>
  <si>
    <t>17402</t>
  </si>
  <si>
    <t>SAINT SIGISMOND DE CLERMONT</t>
  </si>
  <si>
    <t>17403</t>
  </si>
  <si>
    <t>SAINT SIMON DE BORDES</t>
  </si>
  <si>
    <t>17404</t>
  </si>
  <si>
    <t>SAINT SIMON DE PELLOUAILLE</t>
  </si>
  <si>
    <t>17405</t>
  </si>
  <si>
    <t>SAINT SORLIN DE CONAC</t>
  </si>
  <si>
    <t>17406</t>
  </si>
  <si>
    <t>17407</t>
  </si>
  <si>
    <t>SAINTE SOULLE</t>
  </si>
  <si>
    <t>17408</t>
  </si>
  <si>
    <t>SAINT SULPICE D'ARNOULT</t>
  </si>
  <si>
    <t>17409</t>
  </si>
  <si>
    <t>SAINT SULPICE DE ROYAN</t>
  </si>
  <si>
    <t>17410</t>
  </si>
  <si>
    <t>SAINT THOMAS DE CONAC</t>
  </si>
  <si>
    <t>17411</t>
  </si>
  <si>
    <t>SAINT TROJAN LES BAINS</t>
  </si>
  <si>
    <t>17412</t>
  </si>
  <si>
    <t>SAINT VAIZE</t>
  </si>
  <si>
    <t>17413</t>
  </si>
  <si>
    <t>SAINT VIVIEN</t>
  </si>
  <si>
    <t>17414</t>
  </si>
  <si>
    <t>SAINT XANDRE</t>
  </si>
  <si>
    <t>17415</t>
  </si>
  <si>
    <t>SAINTES</t>
  </si>
  <si>
    <t>17416</t>
  </si>
  <si>
    <t>SALEIGNES</t>
  </si>
  <si>
    <t>17417</t>
  </si>
  <si>
    <t>SALIGNAC DE MIRAMBEAU</t>
  </si>
  <si>
    <t>17418</t>
  </si>
  <si>
    <t>SALIGNAC SUR CHARENTE</t>
  </si>
  <si>
    <t>17420</t>
  </si>
  <si>
    <t>SALLES SUR MER</t>
  </si>
  <si>
    <t>17421</t>
  </si>
  <si>
    <t>SAUJON</t>
  </si>
  <si>
    <t>17422</t>
  </si>
  <si>
    <t>SEIGNE</t>
  </si>
  <si>
    <t>17423</t>
  </si>
  <si>
    <t>SEMILLAC</t>
  </si>
  <si>
    <t>17424</t>
  </si>
  <si>
    <t>SEMOUSSAC</t>
  </si>
  <si>
    <t>17425</t>
  </si>
  <si>
    <t>SEMUSSAC</t>
  </si>
  <si>
    <t>17426</t>
  </si>
  <si>
    <t>SEURE</t>
  </si>
  <si>
    <t>17427</t>
  </si>
  <si>
    <t>SIECQ</t>
  </si>
  <si>
    <t>17428</t>
  </si>
  <si>
    <t>17429</t>
  </si>
  <si>
    <t>SOUBISE</t>
  </si>
  <si>
    <t>17430</t>
  </si>
  <si>
    <t>SOUBRAN</t>
  </si>
  <si>
    <t>17431</t>
  </si>
  <si>
    <t>SOULIGNONNE</t>
  </si>
  <si>
    <t>17432</t>
  </si>
  <si>
    <t>SOUMERAS</t>
  </si>
  <si>
    <t>17433</t>
  </si>
  <si>
    <t>SOUSMOULINS</t>
  </si>
  <si>
    <t>17434</t>
  </si>
  <si>
    <t>SURGERES</t>
  </si>
  <si>
    <t>17435</t>
  </si>
  <si>
    <t>TAILLANT</t>
  </si>
  <si>
    <t>17436</t>
  </si>
  <si>
    <t>TAILLEBOURG</t>
  </si>
  <si>
    <t>17437</t>
  </si>
  <si>
    <t>TALMONT SUR GIRONDE</t>
  </si>
  <si>
    <t>17438</t>
  </si>
  <si>
    <t>TANZAC</t>
  </si>
  <si>
    <t>17439</t>
  </si>
  <si>
    <t>TAUGON</t>
  </si>
  <si>
    <t>17440</t>
  </si>
  <si>
    <t>TERNANT</t>
  </si>
  <si>
    <t>17441</t>
  </si>
  <si>
    <t>TESSON</t>
  </si>
  <si>
    <t>17442</t>
  </si>
  <si>
    <t>THAIMS</t>
  </si>
  <si>
    <t>17443</t>
  </si>
  <si>
    <t>THAIRE</t>
  </si>
  <si>
    <t>17444</t>
  </si>
  <si>
    <t>THENAC</t>
  </si>
  <si>
    <t>17445</t>
  </si>
  <si>
    <t>THEZAC</t>
  </si>
  <si>
    <t>17446</t>
  </si>
  <si>
    <t>17447</t>
  </si>
  <si>
    <t>THOU</t>
  </si>
  <si>
    <t>17448</t>
  </si>
  <si>
    <t>TONNAY BOUTONNE</t>
  </si>
  <si>
    <t>17449</t>
  </si>
  <si>
    <t>TONNAY CHARENTE</t>
  </si>
  <si>
    <t>17450</t>
  </si>
  <si>
    <t>TORXE</t>
  </si>
  <si>
    <t>17451</t>
  </si>
  <si>
    <t>TOUCHES DE PERIGNY</t>
  </si>
  <si>
    <t>17452</t>
  </si>
  <si>
    <t>TREMBLADE</t>
  </si>
  <si>
    <t>17453</t>
  </si>
  <si>
    <t>TRIZAY</t>
  </si>
  <si>
    <t>17454</t>
  </si>
  <si>
    <t>TUGERAS SAINT MAURICE</t>
  </si>
  <si>
    <t>17455</t>
  </si>
  <si>
    <t>VALLEE</t>
  </si>
  <si>
    <t>17457</t>
  </si>
  <si>
    <t>VANDRE</t>
  </si>
  <si>
    <t>17458</t>
  </si>
  <si>
    <t>VANZAC</t>
  </si>
  <si>
    <t>17459</t>
  </si>
  <si>
    <t>VARAIZE</t>
  </si>
  <si>
    <t>17460</t>
  </si>
  <si>
    <t>VARZAY</t>
  </si>
  <si>
    <t>17461</t>
  </si>
  <si>
    <t>VAUX SUR MER</t>
  </si>
  <si>
    <t>17462</t>
  </si>
  <si>
    <t>VENERAND</t>
  </si>
  <si>
    <t>17463</t>
  </si>
  <si>
    <t>VERGEROUX</t>
  </si>
  <si>
    <t>17464</t>
  </si>
  <si>
    <t>VERGNE</t>
  </si>
  <si>
    <t>17465</t>
  </si>
  <si>
    <t>17466</t>
  </si>
  <si>
    <t>VERINES</t>
  </si>
  <si>
    <t>17467</t>
  </si>
  <si>
    <t>17468</t>
  </si>
  <si>
    <t>17469</t>
  </si>
  <si>
    <t>VILLARS EN PONS</t>
  </si>
  <si>
    <t>17470</t>
  </si>
  <si>
    <t>VILLARS LES BOIS</t>
  </si>
  <si>
    <t>17471</t>
  </si>
  <si>
    <t>17472</t>
  </si>
  <si>
    <t>VILLEDOUX</t>
  </si>
  <si>
    <t>17473</t>
  </si>
  <si>
    <t>VILLEMORIN</t>
  </si>
  <si>
    <t>17474</t>
  </si>
  <si>
    <t>VILLENEUVE LA COMTESSE</t>
  </si>
  <si>
    <t>17476</t>
  </si>
  <si>
    <t>VILLEXAVIER</t>
  </si>
  <si>
    <t>17477</t>
  </si>
  <si>
    <t>VILLIERS COUTURE</t>
  </si>
  <si>
    <t>17478</t>
  </si>
  <si>
    <t>VINAX</t>
  </si>
  <si>
    <t>17479</t>
  </si>
  <si>
    <t>VIROLLET</t>
  </si>
  <si>
    <t>17480</t>
  </si>
  <si>
    <t>VIRSON</t>
  </si>
  <si>
    <t>17481</t>
  </si>
  <si>
    <t>VOISSAY</t>
  </si>
  <si>
    <t>17482</t>
  </si>
  <si>
    <t>VOUHE</t>
  </si>
  <si>
    <t>17483</t>
  </si>
  <si>
    <t>YVES</t>
  </si>
  <si>
    <t>17484</t>
  </si>
  <si>
    <t>PORT DES BARQUES</t>
  </si>
  <si>
    <t>17485</t>
  </si>
  <si>
    <t>GRAND VILLAGE PLAGE</t>
  </si>
  <si>
    <t>17486</t>
  </si>
  <si>
    <t>BREE LES BAINS</t>
  </si>
  <si>
    <t>18001</t>
  </si>
  <si>
    <t>ACHERES</t>
  </si>
  <si>
    <t>18002</t>
  </si>
  <si>
    <t>AINAY LE VIEIL</t>
  </si>
  <si>
    <t>18003</t>
  </si>
  <si>
    <t>AIX D'ANGILLON</t>
  </si>
  <si>
    <t>18004</t>
  </si>
  <si>
    <t>ALLOGNY</t>
  </si>
  <si>
    <t>18005</t>
  </si>
  <si>
    <t>ALLOUIS</t>
  </si>
  <si>
    <t>18006</t>
  </si>
  <si>
    <t>ANNOIX</t>
  </si>
  <si>
    <t>18007</t>
  </si>
  <si>
    <t>APREMONT SUR ALLIER</t>
  </si>
  <si>
    <t>18008</t>
  </si>
  <si>
    <t>ARCAY</t>
  </si>
  <si>
    <t>18009</t>
  </si>
  <si>
    <t>ARCOMPS</t>
  </si>
  <si>
    <t>18010</t>
  </si>
  <si>
    <t>ARDENAIS</t>
  </si>
  <si>
    <t>18011</t>
  </si>
  <si>
    <t>ARGENT SUR SAULDRE</t>
  </si>
  <si>
    <t>18012</t>
  </si>
  <si>
    <t>ARGENVIERES</t>
  </si>
  <si>
    <t>18013</t>
  </si>
  <si>
    <t>ARPHEUILLES</t>
  </si>
  <si>
    <t>18014</t>
  </si>
  <si>
    <t>ASSIGNY</t>
  </si>
  <si>
    <t>18015</t>
  </si>
  <si>
    <t>AUBIGNY SUR NERE</t>
  </si>
  <si>
    <t>18016</t>
  </si>
  <si>
    <t>AUBINGES</t>
  </si>
  <si>
    <t>18017</t>
  </si>
  <si>
    <t>AUGY SUR AUBOIS</t>
  </si>
  <si>
    <t>18018</t>
  </si>
  <si>
    <t>AVORD</t>
  </si>
  <si>
    <t>18019</t>
  </si>
  <si>
    <t>AZY</t>
  </si>
  <si>
    <t>18020</t>
  </si>
  <si>
    <t>BANNAY</t>
  </si>
  <si>
    <t>18021</t>
  </si>
  <si>
    <t>BANNEGON</t>
  </si>
  <si>
    <t>18022</t>
  </si>
  <si>
    <t>BARLIEU</t>
  </si>
  <si>
    <t>18023</t>
  </si>
  <si>
    <t>BAUGY</t>
  </si>
  <si>
    <t>18024</t>
  </si>
  <si>
    <t>BEDDES</t>
  </si>
  <si>
    <t>18025</t>
  </si>
  <si>
    <t>BEFFES</t>
  </si>
  <si>
    <t>18026</t>
  </si>
  <si>
    <t>BELLEVILLE SUR LOIRE</t>
  </si>
  <si>
    <t>18027</t>
  </si>
  <si>
    <t>BENGY SUR CRAON</t>
  </si>
  <si>
    <t>18028</t>
  </si>
  <si>
    <t>BERRY BOUY</t>
  </si>
  <si>
    <t>18029</t>
  </si>
  <si>
    <t>BESSAIS LE FROMENTAL</t>
  </si>
  <si>
    <t>18030</t>
  </si>
  <si>
    <t>BLANCAFORT</t>
  </si>
  <si>
    <t>18031</t>
  </si>
  <si>
    <t>BLET</t>
  </si>
  <si>
    <t>18032</t>
  </si>
  <si>
    <t>BOULLERET</t>
  </si>
  <si>
    <t>18033</t>
  </si>
  <si>
    <t>BOURGES</t>
  </si>
  <si>
    <t>18034</t>
  </si>
  <si>
    <t>BOUZAIS</t>
  </si>
  <si>
    <t>18035</t>
  </si>
  <si>
    <t>18036</t>
  </si>
  <si>
    <t>BRINAY</t>
  </si>
  <si>
    <t>18037</t>
  </si>
  <si>
    <t>BRINON SUR SAULDRE</t>
  </si>
  <si>
    <t>18038</t>
  </si>
  <si>
    <t>BRUERE ALLICHAMPS</t>
  </si>
  <si>
    <t>18039</t>
  </si>
  <si>
    <t>BUE</t>
  </si>
  <si>
    <t>18040</t>
  </si>
  <si>
    <t>BUSSY</t>
  </si>
  <si>
    <t>18041</t>
  </si>
  <si>
    <t>CELETTE</t>
  </si>
  <si>
    <t>18042</t>
  </si>
  <si>
    <t>18043</t>
  </si>
  <si>
    <t>CELLE CONDE</t>
  </si>
  <si>
    <t>18044</t>
  </si>
  <si>
    <t>CERBOIS</t>
  </si>
  <si>
    <t>18045</t>
  </si>
  <si>
    <t>CHALIVOY MILON</t>
  </si>
  <si>
    <t>18046</t>
  </si>
  <si>
    <t>18047</t>
  </si>
  <si>
    <t>CHAPELLE D'ANGILLON</t>
  </si>
  <si>
    <t>18048</t>
  </si>
  <si>
    <t>CHAPELLE HUGON</t>
  </si>
  <si>
    <t>18049</t>
  </si>
  <si>
    <t>CHAPELLE MONTLINARD</t>
  </si>
  <si>
    <t>18050</t>
  </si>
  <si>
    <t>CHAPELLE SAINT URSIN</t>
  </si>
  <si>
    <t>18051</t>
  </si>
  <si>
    <t>CHAPELOTTE</t>
  </si>
  <si>
    <t>18052</t>
  </si>
  <si>
    <t>CHARENTON DU CHER</t>
  </si>
  <si>
    <t>18053</t>
  </si>
  <si>
    <t>CHARENTONNAY</t>
  </si>
  <si>
    <t>18054</t>
  </si>
  <si>
    <t>CHARLY</t>
  </si>
  <si>
    <t>18055</t>
  </si>
  <si>
    <t>CHAROST</t>
  </si>
  <si>
    <t>18056</t>
  </si>
  <si>
    <t>CHASSY</t>
  </si>
  <si>
    <t>18057</t>
  </si>
  <si>
    <t>CHATEAUMEILLANT</t>
  </si>
  <si>
    <t>18058</t>
  </si>
  <si>
    <t>CHATEAUNEUF SUR CHER</t>
  </si>
  <si>
    <t>18059</t>
  </si>
  <si>
    <t>CHATELET</t>
  </si>
  <si>
    <t>18060</t>
  </si>
  <si>
    <t>CHAUMONT</t>
  </si>
  <si>
    <t>18061</t>
  </si>
  <si>
    <t>CHAUMOUX MARCILLY</t>
  </si>
  <si>
    <t>18062</t>
  </si>
  <si>
    <t>CHAUTAY</t>
  </si>
  <si>
    <t>18063</t>
  </si>
  <si>
    <t>CHAVANNES</t>
  </si>
  <si>
    <t>18064</t>
  </si>
  <si>
    <t>CHERY</t>
  </si>
  <si>
    <t>18065</t>
  </si>
  <si>
    <t>CHEZAL BENOIT</t>
  </si>
  <si>
    <t>18066</t>
  </si>
  <si>
    <t>CIVRAY</t>
  </si>
  <si>
    <t>18067</t>
  </si>
  <si>
    <t>CLEMONT</t>
  </si>
  <si>
    <t>18068</t>
  </si>
  <si>
    <t>COGNY</t>
  </si>
  <si>
    <t>18069</t>
  </si>
  <si>
    <t>18070</t>
  </si>
  <si>
    <t>CONCRESSAULT</t>
  </si>
  <si>
    <t>18071</t>
  </si>
  <si>
    <t>CONTRES</t>
  </si>
  <si>
    <t>18072</t>
  </si>
  <si>
    <t>CORNUSSE</t>
  </si>
  <si>
    <t>18073</t>
  </si>
  <si>
    <t>CORQUOY</t>
  </si>
  <si>
    <t>18074</t>
  </si>
  <si>
    <t>COUARGUES</t>
  </si>
  <si>
    <t>18075</t>
  </si>
  <si>
    <t>COURS LES BARRES</t>
  </si>
  <si>
    <t>18076</t>
  </si>
  <si>
    <t>COUST</t>
  </si>
  <si>
    <t>18077</t>
  </si>
  <si>
    <t>COUY</t>
  </si>
  <si>
    <t>18078</t>
  </si>
  <si>
    <t>CREZANCAY SUR CHER</t>
  </si>
  <si>
    <t>18079</t>
  </si>
  <si>
    <t>CREZANCY EN SANCERRE</t>
  </si>
  <si>
    <t>18080</t>
  </si>
  <si>
    <t>CROISY</t>
  </si>
  <si>
    <t>18081</t>
  </si>
  <si>
    <t>CROSSES</t>
  </si>
  <si>
    <t>18082</t>
  </si>
  <si>
    <t>CUFFY</t>
  </si>
  <si>
    <t>18083</t>
  </si>
  <si>
    <t>CULAN</t>
  </si>
  <si>
    <t>18084</t>
  </si>
  <si>
    <t>DAMPIERRE EN CROT</t>
  </si>
  <si>
    <t>18085</t>
  </si>
  <si>
    <t>DAMPIERRE EN GRACAY</t>
  </si>
  <si>
    <t>18086</t>
  </si>
  <si>
    <t>DREVANT</t>
  </si>
  <si>
    <t>18087</t>
  </si>
  <si>
    <t>DUN SUR AURON</t>
  </si>
  <si>
    <t>18088</t>
  </si>
  <si>
    <t>ENNORDRES</t>
  </si>
  <si>
    <t>18089</t>
  </si>
  <si>
    <t>EPINEUIL LE FLEURIEL</t>
  </si>
  <si>
    <t>18090</t>
  </si>
  <si>
    <t>ETRECHY</t>
  </si>
  <si>
    <t>18091</t>
  </si>
  <si>
    <t>FARGES ALLICHAMPS</t>
  </si>
  <si>
    <t>18092</t>
  </si>
  <si>
    <t>FARGES EN SEPTAINE</t>
  </si>
  <si>
    <t>18093</t>
  </si>
  <si>
    <t>FAVERDINES</t>
  </si>
  <si>
    <t>18094</t>
  </si>
  <si>
    <t>FEUX</t>
  </si>
  <si>
    <t>18095</t>
  </si>
  <si>
    <t>FLAVIGNY</t>
  </si>
  <si>
    <t>18096</t>
  </si>
  <si>
    <t>FOECY</t>
  </si>
  <si>
    <t>18097</t>
  </si>
  <si>
    <t>FUSSY</t>
  </si>
  <si>
    <t>18098</t>
  </si>
  <si>
    <t>GARDEFORT</t>
  </si>
  <si>
    <t>18099</t>
  </si>
  <si>
    <t>GARIGNY</t>
  </si>
  <si>
    <t>18100</t>
  </si>
  <si>
    <t>GENOUILLY</t>
  </si>
  <si>
    <t>18101</t>
  </si>
  <si>
    <t>GERMIGNY L'EXEMPT</t>
  </si>
  <si>
    <t>18102</t>
  </si>
  <si>
    <t>GIVARDON</t>
  </si>
  <si>
    <t>18103</t>
  </si>
  <si>
    <t>GRACAY</t>
  </si>
  <si>
    <t>18104</t>
  </si>
  <si>
    <t>GROISES</t>
  </si>
  <si>
    <t>18105</t>
  </si>
  <si>
    <t>GRON</t>
  </si>
  <si>
    <t>18106</t>
  </si>
  <si>
    <t>GROSSOUVRE</t>
  </si>
  <si>
    <t>18107</t>
  </si>
  <si>
    <t>GROUTTE</t>
  </si>
  <si>
    <t>18108</t>
  </si>
  <si>
    <t>GUERCHE SUR L'AUBOIS</t>
  </si>
  <si>
    <t>18109</t>
  </si>
  <si>
    <t>HENRICHEMONT</t>
  </si>
  <si>
    <t>18110</t>
  </si>
  <si>
    <t>HERRY</t>
  </si>
  <si>
    <t>18111</t>
  </si>
  <si>
    <t>HUMBLIGNY</t>
  </si>
  <si>
    <t>18112</t>
  </si>
  <si>
    <t>IDS SAINT ROCH</t>
  </si>
  <si>
    <t>18113</t>
  </si>
  <si>
    <t>IGNOL</t>
  </si>
  <si>
    <t>18114</t>
  </si>
  <si>
    <t>INEUIL</t>
  </si>
  <si>
    <t>18115</t>
  </si>
  <si>
    <t>IVOY LE PRE</t>
  </si>
  <si>
    <t>18116</t>
  </si>
  <si>
    <t>JALOGNES</t>
  </si>
  <si>
    <t>18117</t>
  </si>
  <si>
    <t>JARS</t>
  </si>
  <si>
    <t>18118</t>
  </si>
  <si>
    <t>JOUET SUR L'AUBOIS</t>
  </si>
  <si>
    <t>18119</t>
  </si>
  <si>
    <t>JUSSY CHAMPAGNE</t>
  </si>
  <si>
    <t>18120</t>
  </si>
  <si>
    <t>JUSSY LE CHAUDRIER</t>
  </si>
  <si>
    <t>18121</t>
  </si>
  <si>
    <t>LANTAN</t>
  </si>
  <si>
    <t>18122</t>
  </si>
  <si>
    <t>LAPAN</t>
  </si>
  <si>
    <t>18123</t>
  </si>
  <si>
    <t>LAVERDINES</t>
  </si>
  <si>
    <t>18124</t>
  </si>
  <si>
    <t>LAZENAY</t>
  </si>
  <si>
    <t>18125</t>
  </si>
  <si>
    <t>LERE</t>
  </si>
  <si>
    <t>18126</t>
  </si>
  <si>
    <t>LEVET</t>
  </si>
  <si>
    <t>18127</t>
  </si>
  <si>
    <t>18128</t>
  </si>
  <si>
    <t>LIMEUX</t>
  </si>
  <si>
    <t>18129</t>
  </si>
  <si>
    <t>LISSAY LOCHY</t>
  </si>
  <si>
    <t>18130</t>
  </si>
  <si>
    <t>LOYE SUR ARNON</t>
  </si>
  <si>
    <t>18131</t>
  </si>
  <si>
    <t>LUGNY BOURBONNAIS</t>
  </si>
  <si>
    <t>18132</t>
  </si>
  <si>
    <t>LUGNY CHAMPAGNE</t>
  </si>
  <si>
    <t>18133</t>
  </si>
  <si>
    <t>LUNERY</t>
  </si>
  <si>
    <t>18134</t>
  </si>
  <si>
    <t>LURY SUR ARNON</t>
  </si>
  <si>
    <t>18135</t>
  </si>
  <si>
    <t>MAISONNAIS</t>
  </si>
  <si>
    <t>18136</t>
  </si>
  <si>
    <t>MARCAIS</t>
  </si>
  <si>
    <t>18137</t>
  </si>
  <si>
    <t>MAREUIL SUR ARNON</t>
  </si>
  <si>
    <t>18138</t>
  </si>
  <si>
    <t>MARMAGNE</t>
  </si>
  <si>
    <t>18139</t>
  </si>
  <si>
    <t>MARSEILLES LES AUBIGNY</t>
  </si>
  <si>
    <t>18140</t>
  </si>
  <si>
    <t>MASSAY</t>
  </si>
  <si>
    <t>18141</t>
  </si>
  <si>
    <t>MEHUN SUR YEVRE</t>
  </si>
  <si>
    <t>18142</t>
  </si>
  <si>
    <t>MEILLANT</t>
  </si>
  <si>
    <t>18143</t>
  </si>
  <si>
    <t>MENETOU COUTURE</t>
  </si>
  <si>
    <t>18144</t>
  </si>
  <si>
    <t>MENETOU RATEL</t>
  </si>
  <si>
    <t>18145</t>
  </si>
  <si>
    <t>MENETOU SALON</t>
  </si>
  <si>
    <t>18146</t>
  </si>
  <si>
    <t>MENETREOL SOUS SANCERRE</t>
  </si>
  <si>
    <t>18147</t>
  </si>
  <si>
    <t>MENETREOL SUR SAULDRE</t>
  </si>
  <si>
    <t>18148</t>
  </si>
  <si>
    <t>MEREAU</t>
  </si>
  <si>
    <t>18149</t>
  </si>
  <si>
    <t>MERY ES BOIS</t>
  </si>
  <si>
    <t>18150</t>
  </si>
  <si>
    <t>MERY SUR CHER</t>
  </si>
  <si>
    <t>18151</t>
  </si>
  <si>
    <t>18152</t>
  </si>
  <si>
    <t>MONTLOUIS</t>
  </si>
  <si>
    <t>18153</t>
  </si>
  <si>
    <t>MORLAC</t>
  </si>
  <si>
    <t>18154</t>
  </si>
  <si>
    <t>MORNAY BERRY</t>
  </si>
  <si>
    <t>18155</t>
  </si>
  <si>
    <t>MORNAY SUR ALLIER</t>
  </si>
  <si>
    <t>18156</t>
  </si>
  <si>
    <t>MOROGUES</t>
  </si>
  <si>
    <t>18157</t>
  </si>
  <si>
    <t>MORTHOMIERS</t>
  </si>
  <si>
    <t>18158</t>
  </si>
  <si>
    <t>MOULINS SUR YEVRE</t>
  </si>
  <si>
    <t>18159</t>
  </si>
  <si>
    <t>NANCAY</t>
  </si>
  <si>
    <t>18160</t>
  </si>
  <si>
    <t>NERONDES</t>
  </si>
  <si>
    <t>18161</t>
  </si>
  <si>
    <t>NEUILLY EN DUN</t>
  </si>
  <si>
    <t>18162</t>
  </si>
  <si>
    <t>NEUILLY EN SANCERRE</t>
  </si>
  <si>
    <t>18163</t>
  </si>
  <si>
    <t>NEUVY DEUX CLOCHERS</t>
  </si>
  <si>
    <t>18164</t>
  </si>
  <si>
    <t>NEUVY LE BARROIS</t>
  </si>
  <si>
    <t>18165</t>
  </si>
  <si>
    <t>NEUVY SUR BARANGEON</t>
  </si>
  <si>
    <t>18166</t>
  </si>
  <si>
    <t>NOHANT EN GOUT</t>
  </si>
  <si>
    <t>18167</t>
  </si>
  <si>
    <t>NOHANT EN GRACAY</t>
  </si>
  <si>
    <t>18168</t>
  </si>
  <si>
    <t>18169</t>
  </si>
  <si>
    <t>18170</t>
  </si>
  <si>
    <t>OIZON</t>
  </si>
  <si>
    <t>18171</t>
  </si>
  <si>
    <t>ORCENAIS</t>
  </si>
  <si>
    <t>18172</t>
  </si>
  <si>
    <t>ORVAL</t>
  </si>
  <si>
    <t>18173</t>
  </si>
  <si>
    <t>OSMERY</t>
  </si>
  <si>
    <t>18174</t>
  </si>
  <si>
    <t>OSMOY</t>
  </si>
  <si>
    <t>18175</t>
  </si>
  <si>
    <t>OUROUER LES BOURDELINS</t>
  </si>
  <si>
    <t>18176</t>
  </si>
  <si>
    <t>PARASSY</t>
  </si>
  <si>
    <t>18177</t>
  </si>
  <si>
    <t>PARNAY</t>
  </si>
  <si>
    <t>18178</t>
  </si>
  <si>
    <t>PERCHE</t>
  </si>
  <si>
    <t>18179</t>
  </si>
  <si>
    <t>PIGNY</t>
  </si>
  <si>
    <t>18180</t>
  </si>
  <si>
    <t>PLAIMPIED GIVAUDINS</t>
  </si>
  <si>
    <t>18181</t>
  </si>
  <si>
    <t>PLOU</t>
  </si>
  <si>
    <t>18182</t>
  </si>
  <si>
    <t>POISIEUX</t>
  </si>
  <si>
    <t>18183</t>
  </si>
  <si>
    <t>PONDY</t>
  </si>
  <si>
    <t>18184</t>
  </si>
  <si>
    <t>PRECY</t>
  </si>
  <si>
    <t>18185</t>
  </si>
  <si>
    <t>PRESLY</t>
  </si>
  <si>
    <t>18186</t>
  </si>
  <si>
    <t>PREUILLY</t>
  </si>
  <si>
    <t>18187</t>
  </si>
  <si>
    <t>PREVERANGES</t>
  </si>
  <si>
    <t>18188</t>
  </si>
  <si>
    <t>PRIMELLES</t>
  </si>
  <si>
    <t>18189</t>
  </si>
  <si>
    <t>QUANTILLY</t>
  </si>
  <si>
    <t>18190</t>
  </si>
  <si>
    <t>QUINCY</t>
  </si>
  <si>
    <t>18191</t>
  </si>
  <si>
    <t>RAYMOND</t>
  </si>
  <si>
    <t>18192</t>
  </si>
  <si>
    <t>REIGNY</t>
  </si>
  <si>
    <t>18193</t>
  </si>
  <si>
    <t>REZAY</t>
  </si>
  <si>
    <t>18194</t>
  </si>
  <si>
    <t>RIANS</t>
  </si>
  <si>
    <t>18195</t>
  </si>
  <si>
    <t>SAGONNE</t>
  </si>
  <si>
    <t>18196</t>
  </si>
  <si>
    <t>SAINT AIGNAN DES NOYERS</t>
  </si>
  <si>
    <t>18197</t>
  </si>
  <si>
    <t>SAINT AMAND MONTROND</t>
  </si>
  <si>
    <t>18198</t>
  </si>
  <si>
    <t>SAINT AMBROIX</t>
  </si>
  <si>
    <t>18199</t>
  </si>
  <si>
    <t>SAINT BAUDEL</t>
  </si>
  <si>
    <t>18200</t>
  </si>
  <si>
    <t>SAINT BOUIZE</t>
  </si>
  <si>
    <t>18201</t>
  </si>
  <si>
    <t>18202</t>
  </si>
  <si>
    <t>SAINT CEOLS</t>
  </si>
  <si>
    <t>18203</t>
  </si>
  <si>
    <t>SAINT CHRISTOPHE LE CHAUDRY</t>
  </si>
  <si>
    <t>18204</t>
  </si>
  <si>
    <t>SAINT DENIS DE PALIN</t>
  </si>
  <si>
    <t>18205</t>
  </si>
  <si>
    <t>SAINT DOULCHARD</t>
  </si>
  <si>
    <t>18206</t>
  </si>
  <si>
    <t>SAINT ELOY DE GY</t>
  </si>
  <si>
    <t>18207</t>
  </si>
  <si>
    <t>SAINT FLORENT SUR CHER</t>
  </si>
  <si>
    <t>18208</t>
  </si>
  <si>
    <t>SAINTE GEMME EN SANCERROIS</t>
  </si>
  <si>
    <t>18209</t>
  </si>
  <si>
    <t>SAINT GEORGES DE POISIEUX</t>
  </si>
  <si>
    <t>18210</t>
  </si>
  <si>
    <t>SAINT GEORGES SUR LA PREE</t>
  </si>
  <si>
    <t>18211</t>
  </si>
  <si>
    <t>SAINT GEORGES SUR MOULON</t>
  </si>
  <si>
    <t>18212</t>
  </si>
  <si>
    <t>SAINT GERMAIN DES BOIS</t>
  </si>
  <si>
    <t>18213</t>
  </si>
  <si>
    <t>SAINT GERMAIN DU PUY</t>
  </si>
  <si>
    <t>18214</t>
  </si>
  <si>
    <t>SAINT HILAIRE DE COURT</t>
  </si>
  <si>
    <t>18215</t>
  </si>
  <si>
    <t>SAINT HILAIRE DE GONDILLY</t>
  </si>
  <si>
    <t>18216</t>
  </si>
  <si>
    <t>SAINT HILAIRE EN LIGNIERES</t>
  </si>
  <si>
    <t>18217</t>
  </si>
  <si>
    <t>SAINT JEANVRIN</t>
  </si>
  <si>
    <t>18218</t>
  </si>
  <si>
    <t>18219</t>
  </si>
  <si>
    <t>18220</t>
  </si>
  <si>
    <t>SAINT LEGER LE PETIT</t>
  </si>
  <si>
    <t>18221</t>
  </si>
  <si>
    <t>SAINT LOUP DES CHAUMES</t>
  </si>
  <si>
    <t>18222</t>
  </si>
  <si>
    <t>SAINTE LUNAISE</t>
  </si>
  <si>
    <t>18223</t>
  </si>
  <si>
    <t>SAINT MARTIN D'AUXIGNY</t>
  </si>
  <si>
    <t>18224</t>
  </si>
  <si>
    <t>SAINT MARTIN DES CHAMPS</t>
  </si>
  <si>
    <t>18225</t>
  </si>
  <si>
    <t>SAINT MAUR</t>
  </si>
  <si>
    <t>18226</t>
  </si>
  <si>
    <t>SAINT MICHEL DE VOLANGIS</t>
  </si>
  <si>
    <t>18227</t>
  </si>
  <si>
    <t>SAINTE MONTAINE</t>
  </si>
  <si>
    <t>18228</t>
  </si>
  <si>
    <t>SAINT OUTRILLE</t>
  </si>
  <si>
    <t>18229</t>
  </si>
  <si>
    <t>18230</t>
  </si>
  <si>
    <t>SAINT PIERRE LES BOIS</t>
  </si>
  <si>
    <t>18231</t>
  </si>
  <si>
    <t>SAINT PIERRE LES ETIEUX</t>
  </si>
  <si>
    <t>18232</t>
  </si>
  <si>
    <t>SAINT PRIEST LA MARCHE</t>
  </si>
  <si>
    <t>18233</t>
  </si>
  <si>
    <t>SAINT SATUR</t>
  </si>
  <si>
    <t>18234</t>
  </si>
  <si>
    <t>18235</t>
  </si>
  <si>
    <t>SAINTE SOLANGE</t>
  </si>
  <si>
    <t>18236</t>
  </si>
  <si>
    <t>SAINT SYMPHORIEN</t>
  </si>
  <si>
    <t>18237</t>
  </si>
  <si>
    <t>SAINTE THORETTE</t>
  </si>
  <si>
    <t>18238</t>
  </si>
  <si>
    <t>SAINT VITTE</t>
  </si>
  <si>
    <t>18239</t>
  </si>
  <si>
    <t>SALIGNY LE VIF</t>
  </si>
  <si>
    <t>18240</t>
  </si>
  <si>
    <t>SANCERGUES</t>
  </si>
  <si>
    <t>18241</t>
  </si>
  <si>
    <t>SANCERRE</t>
  </si>
  <si>
    <t>18242</t>
  </si>
  <si>
    <t>SANCOINS</t>
  </si>
  <si>
    <t>18243</t>
  </si>
  <si>
    <t>SANTRANGES</t>
  </si>
  <si>
    <t>18244</t>
  </si>
  <si>
    <t>SAUGY</t>
  </si>
  <si>
    <t>18245</t>
  </si>
  <si>
    <t>SAULZAIS LE POTIER</t>
  </si>
  <si>
    <t>18246</t>
  </si>
  <si>
    <t>SAVIGNY EN SANCERRE</t>
  </si>
  <si>
    <t>18247</t>
  </si>
  <si>
    <t>SAVIGNY EN SEPTAINE</t>
  </si>
  <si>
    <t>18248</t>
  </si>
  <si>
    <t>SENNECAY</t>
  </si>
  <si>
    <t>18249</t>
  </si>
  <si>
    <t>SENS BEAUJEU</t>
  </si>
  <si>
    <t>18250</t>
  </si>
  <si>
    <t>SERRUELLES</t>
  </si>
  <si>
    <t>18251</t>
  </si>
  <si>
    <t>SEVRY</t>
  </si>
  <si>
    <t>18252</t>
  </si>
  <si>
    <t>SIDIAILLES</t>
  </si>
  <si>
    <t>18253</t>
  </si>
  <si>
    <t>SOULANGIS</t>
  </si>
  <si>
    <t>18254</t>
  </si>
  <si>
    <t>SOYE EN SEPTAINE</t>
  </si>
  <si>
    <t>18255</t>
  </si>
  <si>
    <t>SUBDRAY</t>
  </si>
  <si>
    <t>18256</t>
  </si>
  <si>
    <t>SUBLIGNY</t>
  </si>
  <si>
    <t>18257</t>
  </si>
  <si>
    <t>SURY PRES LERE</t>
  </si>
  <si>
    <t>18258</t>
  </si>
  <si>
    <t>SURY EN VAUX</t>
  </si>
  <si>
    <t>18259</t>
  </si>
  <si>
    <t>SURY ES BOIS</t>
  </si>
  <si>
    <t>18260</t>
  </si>
  <si>
    <t>TENDRON</t>
  </si>
  <si>
    <t>18261</t>
  </si>
  <si>
    <t>THAUMIERS</t>
  </si>
  <si>
    <t>18262</t>
  </si>
  <si>
    <t>THAUVENAY</t>
  </si>
  <si>
    <t>18263</t>
  </si>
  <si>
    <t>THENIOUX</t>
  </si>
  <si>
    <t>18264</t>
  </si>
  <si>
    <t>18265</t>
  </si>
  <si>
    <t>TORTERON</t>
  </si>
  <si>
    <t>18266</t>
  </si>
  <si>
    <t>TOUCHAY</t>
  </si>
  <si>
    <t>18267</t>
  </si>
  <si>
    <t>TROUY</t>
  </si>
  <si>
    <t>18268</t>
  </si>
  <si>
    <t>UZAY LE VENON</t>
  </si>
  <si>
    <t>18269</t>
  </si>
  <si>
    <t>VAILLY SUR SAULDRE</t>
  </si>
  <si>
    <t>18270</t>
  </si>
  <si>
    <t>VALLENAY</t>
  </si>
  <si>
    <t>18271</t>
  </si>
  <si>
    <t>VASSELAY</t>
  </si>
  <si>
    <t>18272</t>
  </si>
  <si>
    <t>VEAUGUES</t>
  </si>
  <si>
    <t>18273</t>
  </si>
  <si>
    <t>VENESMES</t>
  </si>
  <si>
    <t>18274</t>
  </si>
  <si>
    <t>VERDIGNY</t>
  </si>
  <si>
    <t>18275</t>
  </si>
  <si>
    <t>VEREAUX</t>
  </si>
  <si>
    <t>18276</t>
  </si>
  <si>
    <t>VERNAIS</t>
  </si>
  <si>
    <t>18277</t>
  </si>
  <si>
    <t>18278</t>
  </si>
  <si>
    <t>VESDUN</t>
  </si>
  <si>
    <t>18279</t>
  </si>
  <si>
    <t>VIERZON</t>
  </si>
  <si>
    <t>18280</t>
  </si>
  <si>
    <t>VIGNOUX SOUS LES AIX</t>
  </si>
  <si>
    <t>18281</t>
  </si>
  <si>
    <t>VIGNOUX SUR BARANGEON</t>
  </si>
  <si>
    <t>18282</t>
  </si>
  <si>
    <t>VILLABON</t>
  </si>
  <si>
    <t>18283</t>
  </si>
  <si>
    <t>VILLECELIN</t>
  </si>
  <si>
    <t>18284</t>
  </si>
  <si>
    <t>VILLEGENON</t>
  </si>
  <si>
    <t>18285</t>
  </si>
  <si>
    <t>VILLENEUVE SUR CHER</t>
  </si>
  <si>
    <t>18286</t>
  </si>
  <si>
    <t>VILLEQUIERS</t>
  </si>
  <si>
    <t>18287</t>
  </si>
  <si>
    <t>VINON</t>
  </si>
  <si>
    <t>18288</t>
  </si>
  <si>
    <t>VORLY</t>
  </si>
  <si>
    <t>18289</t>
  </si>
  <si>
    <t>VORNAY</t>
  </si>
  <si>
    <t>18290</t>
  </si>
  <si>
    <t>VOUZERON</t>
  </si>
  <si>
    <t>19001</t>
  </si>
  <si>
    <t>AFFIEUX</t>
  </si>
  <si>
    <t>19002</t>
  </si>
  <si>
    <t>AIX</t>
  </si>
  <si>
    <t>19003</t>
  </si>
  <si>
    <t>ALBIGNAC</t>
  </si>
  <si>
    <t>19004</t>
  </si>
  <si>
    <t>ALBUSSAC</t>
  </si>
  <si>
    <t>19005</t>
  </si>
  <si>
    <t>ALLASSAC</t>
  </si>
  <si>
    <t>19006</t>
  </si>
  <si>
    <t>ALLEYRAT</t>
  </si>
  <si>
    <t>19007</t>
  </si>
  <si>
    <t>ALTILLAC</t>
  </si>
  <si>
    <t>19008</t>
  </si>
  <si>
    <t>AMBRUGEAT</t>
  </si>
  <si>
    <t>19009</t>
  </si>
  <si>
    <t>ANGLES SUR CORREZE</t>
  </si>
  <si>
    <t>19010</t>
  </si>
  <si>
    <t>ARGENTAT</t>
  </si>
  <si>
    <t>19011</t>
  </si>
  <si>
    <t>ARNAC POMPADOUR</t>
  </si>
  <si>
    <t>19012</t>
  </si>
  <si>
    <t>ASTAILLAC</t>
  </si>
  <si>
    <t>19013</t>
  </si>
  <si>
    <t>AUBAZINES</t>
  </si>
  <si>
    <t>19014</t>
  </si>
  <si>
    <t>19015</t>
  </si>
  <si>
    <t>AYEN</t>
  </si>
  <si>
    <t>19016</t>
  </si>
  <si>
    <t>BAR</t>
  </si>
  <si>
    <t>19017</t>
  </si>
  <si>
    <t>BASSIGNAC LE BAS</t>
  </si>
  <si>
    <t>19018</t>
  </si>
  <si>
    <t>BASSIGNAC LE HAUT</t>
  </si>
  <si>
    <t>19019</t>
  </si>
  <si>
    <t>BEAULIEU SUR DORDOGNE</t>
  </si>
  <si>
    <t>19020</t>
  </si>
  <si>
    <t>19021</t>
  </si>
  <si>
    <t>BELLECHASSAGNE</t>
  </si>
  <si>
    <t>19022</t>
  </si>
  <si>
    <t>BENAYES</t>
  </si>
  <si>
    <t>19023</t>
  </si>
  <si>
    <t>BEYNAT</t>
  </si>
  <si>
    <t>19024</t>
  </si>
  <si>
    <t>BEYSSAC</t>
  </si>
  <si>
    <t>19025</t>
  </si>
  <si>
    <t>BEYSSENAC</t>
  </si>
  <si>
    <t>19026</t>
  </si>
  <si>
    <t>BILHAC</t>
  </si>
  <si>
    <t>19027</t>
  </si>
  <si>
    <t>BONNEFOND</t>
  </si>
  <si>
    <t>19028</t>
  </si>
  <si>
    <t>BORT LES ORGUES</t>
  </si>
  <si>
    <t>19029</t>
  </si>
  <si>
    <t>BRANCEILLES</t>
  </si>
  <si>
    <t>19030</t>
  </si>
  <si>
    <t>BRIGNAC LA PLAINE</t>
  </si>
  <si>
    <t>19031</t>
  </si>
  <si>
    <t>BRIVE LA GAILLARDE</t>
  </si>
  <si>
    <t>19032</t>
  </si>
  <si>
    <t>BRIVEZAC</t>
  </si>
  <si>
    <t>19033</t>
  </si>
  <si>
    <t>BUGEAT</t>
  </si>
  <si>
    <t>19034</t>
  </si>
  <si>
    <t>CAMPS SAINT MATHURIN LEOBAZEL</t>
  </si>
  <si>
    <t>19035</t>
  </si>
  <si>
    <t>CHABRIGNAC</t>
  </si>
  <si>
    <t>19036</t>
  </si>
  <si>
    <t>CHAMBERET</t>
  </si>
  <si>
    <t>19037</t>
  </si>
  <si>
    <t>CHAMBOULIVE</t>
  </si>
  <si>
    <t>19038</t>
  </si>
  <si>
    <t>CHAMEYRAT</t>
  </si>
  <si>
    <t>19039</t>
  </si>
  <si>
    <t>CHAMPAGNAC LA NOAILLE</t>
  </si>
  <si>
    <t>19040</t>
  </si>
  <si>
    <t>CHAMPAGNAC LA PRUNE</t>
  </si>
  <si>
    <t>19041</t>
  </si>
  <si>
    <t>CHANAC LES MINES</t>
  </si>
  <si>
    <t>19042</t>
  </si>
  <si>
    <t>CHANTEIX</t>
  </si>
  <si>
    <t>19043</t>
  </si>
  <si>
    <t>CHAPELLE AUX BROCS</t>
  </si>
  <si>
    <t>19044</t>
  </si>
  <si>
    <t>CHAPELLE AUX SAINTS</t>
  </si>
  <si>
    <t>19045</t>
  </si>
  <si>
    <t>CHAPELLE SAINT GERAUD</t>
  </si>
  <si>
    <t>19046</t>
  </si>
  <si>
    <t>CHAPELLE SPINASSE</t>
  </si>
  <si>
    <t>19047</t>
  </si>
  <si>
    <t>CHARTRIER FERRIERE</t>
  </si>
  <si>
    <t>19048</t>
  </si>
  <si>
    <t>CHASTANG</t>
  </si>
  <si>
    <t>19049</t>
  </si>
  <si>
    <t>CHASTEAUX</t>
  </si>
  <si>
    <t>19050</t>
  </si>
  <si>
    <t>CHAUFFOUR SUR VELL</t>
  </si>
  <si>
    <t>19051</t>
  </si>
  <si>
    <t>CHAUMEIL</t>
  </si>
  <si>
    <t>19052</t>
  </si>
  <si>
    <t>CHAVANAC</t>
  </si>
  <si>
    <t>19053</t>
  </si>
  <si>
    <t>CHAVEROCHE</t>
  </si>
  <si>
    <t>19054</t>
  </si>
  <si>
    <t>CHENAILLER MASCHEIX</t>
  </si>
  <si>
    <t>19055</t>
  </si>
  <si>
    <t>CHIRAC BELLEVUE</t>
  </si>
  <si>
    <t>19056</t>
  </si>
  <si>
    <t>CLERGOUX</t>
  </si>
  <si>
    <t>19057</t>
  </si>
  <si>
    <t>COLLONGES LA ROUGE</t>
  </si>
  <si>
    <t>19058</t>
  </si>
  <si>
    <t>COMBRESSOL</t>
  </si>
  <si>
    <t>19059</t>
  </si>
  <si>
    <t>CONCEZE</t>
  </si>
  <si>
    <t>19060</t>
  </si>
  <si>
    <t>CONDAT SUR GANAVEIX</t>
  </si>
  <si>
    <t>19061</t>
  </si>
  <si>
    <t>CORNIL</t>
  </si>
  <si>
    <t>19062</t>
  </si>
  <si>
    <t>CORREZE</t>
  </si>
  <si>
    <t>19063</t>
  </si>
  <si>
    <t>COSNAC</t>
  </si>
  <si>
    <t>19064</t>
  </si>
  <si>
    <t>COUFFY SUR SARSONNE</t>
  </si>
  <si>
    <t>19065</t>
  </si>
  <si>
    <t>COURTEIX</t>
  </si>
  <si>
    <t>19066</t>
  </si>
  <si>
    <t>CUBLAC</t>
  </si>
  <si>
    <t>19067</t>
  </si>
  <si>
    <t>CUREMONTE</t>
  </si>
  <si>
    <t>19068</t>
  </si>
  <si>
    <t>DAMPNIAT</t>
  </si>
  <si>
    <t>19069</t>
  </si>
  <si>
    <t>DARAZAC</t>
  </si>
  <si>
    <t>19070</t>
  </si>
  <si>
    <t>DARNETS</t>
  </si>
  <si>
    <t>19071</t>
  </si>
  <si>
    <t>DAVIGNAC</t>
  </si>
  <si>
    <t>19072</t>
  </si>
  <si>
    <t>DONZENAC</t>
  </si>
  <si>
    <t>19073</t>
  </si>
  <si>
    <t>EGLETONS</t>
  </si>
  <si>
    <t>19074</t>
  </si>
  <si>
    <t>EGLISE AUX BOIS</t>
  </si>
  <si>
    <t>19075</t>
  </si>
  <si>
    <t>ESPAGNAC</t>
  </si>
  <si>
    <t>19076</t>
  </si>
  <si>
    <t>ESPARTIGNAC</t>
  </si>
  <si>
    <t>19077</t>
  </si>
  <si>
    <t>ESTIVALS</t>
  </si>
  <si>
    <t>19078</t>
  </si>
  <si>
    <t>ESTIVAUX</t>
  </si>
  <si>
    <t>19079</t>
  </si>
  <si>
    <t>EYBURIE</t>
  </si>
  <si>
    <t>19080</t>
  </si>
  <si>
    <t>EYGURANDE</t>
  </si>
  <si>
    <t>19081</t>
  </si>
  <si>
    <t>EYREIN</t>
  </si>
  <si>
    <t>19082</t>
  </si>
  <si>
    <t>FAVARS</t>
  </si>
  <si>
    <t>19083</t>
  </si>
  <si>
    <t>FEYT</t>
  </si>
  <si>
    <t>19084</t>
  </si>
  <si>
    <t>19085</t>
  </si>
  <si>
    <t>GIMEL LES CASCADES</t>
  </si>
  <si>
    <t>19086</t>
  </si>
  <si>
    <t>GOULLES</t>
  </si>
  <si>
    <t>19087</t>
  </si>
  <si>
    <t>GOURDON MURAT</t>
  </si>
  <si>
    <t>19088</t>
  </si>
  <si>
    <t>GRANDSAIGNE</t>
  </si>
  <si>
    <t>19089</t>
  </si>
  <si>
    <t>GROS CHASTANG</t>
  </si>
  <si>
    <t>19090</t>
  </si>
  <si>
    <t>GUMOND</t>
  </si>
  <si>
    <t>19091</t>
  </si>
  <si>
    <t>HAUTEFAGE</t>
  </si>
  <si>
    <t>19092</t>
  </si>
  <si>
    <t>JARDIN</t>
  </si>
  <si>
    <t>19093</t>
  </si>
  <si>
    <t>JUGEALS NAZARETH</t>
  </si>
  <si>
    <t>19094</t>
  </si>
  <si>
    <t>JUILLAC</t>
  </si>
  <si>
    <t>19095</t>
  </si>
  <si>
    <t>LACELLE</t>
  </si>
  <si>
    <t>19096</t>
  </si>
  <si>
    <t>LADIGNAC SUR RONDELLES</t>
  </si>
  <si>
    <t>19097</t>
  </si>
  <si>
    <t>LAFAGE SUR SOMBRE</t>
  </si>
  <si>
    <t>19098</t>
  </si>
  <si>
    <t>LAGARDE ENVAL</t>
  </si>
  <si>
    <t>19099</t>
  </si>
  <si>
    <t>LAGLEYGEOLLE</t>
  </si>
  <si>
    <t>19100</t>
  </si>
  <si>
    <t>LAGRAULIERE</t>
  </si>
  <si>
    <t>19101</t>
  </si>
  <si>
    <t>LAGUENNE</t>
  </si>
  <si>
    <t>19102</t>
  </si>
  <si>
    <t>LAMAZIERE BASSE</t>
  </si>
  <si>
    <t>19103</t>
  </si>
  <si>
    <t>LAMAZIERE HAUTE</t>
  </si>
  <si>
    <t>19104</t>
  </si>
  <si>
    <t>LAMONGERIE</t>
  </si>
  <si>
    <t>19105</t>
  </si>
  <si>
    <t>LANTEUIL</t>
  </si>
  <si>
    <t>19106</t>
  </si>
  <si>
    <t>LAPLEAU</t>
  </si>
  <si>
    <t>19107</t>
  </si>
  <si>
    <t>19108</t>
  </si>
  <si>
    <t>LAROCHE PRES FEYT</t>
  </si>
  <si>
    <t>19109</t>
  </si>
  <si>
    <t>LASCAUX</t>
  </si>
  <si>
    <t>19110</t>
  </si>
  <si>
    <t>LATRONCHE</t>
  </si>
  <si>
    <t>19111</t>
  </si>
  <si>
    <t>LAVAL SUR LUZEGE</t>
  </si>
  <si>
    <t>19112</t>
  </si>
  <si>
    <t>LESTARDS</t>
  </si>
  <si>
    <t>19113</t>
  </si>
  <si>
    <t>LIGINIAC</t>
  </si>
  <si>
    <t>19114</t>
  </si>
  <si>
    <t>LIGNAREIX</t>
  </si>
  <si>
    <t>19115</t>
  </si>
  <si>
    <t>LIGNEYRAC</t>
  </si>
  <si>
    <t>19116</t>
  </si>
  <si>
    <t>LIOURDRES</t>
  </si>
  <si>
    <t>19117</t>
  </si>
  <si>
    <t>LISSAC SUR COUZE</t>
  </si>
  <si>
    <t>19118</t>
  </si>
  <si>
    <t>19119</t>
  </si>
  <si>
    <t>LOSTANGES</t>
  </si>
  <si>
    <t>19120</t>
  </si>
  <si>
    <t>LOUIGNAC</t>
  </si>
  <si>
    <t>19121</t>
  </si>
  <si>
    <t>LUBERSAC</t>
  </si>
  <si>
    <t>19122</t>
  </si>
  <si>
    <t>MADRANGES</t>
  </si>
  <si>
    <t>19123</t>
  </si>
  <si>
    <t>MALEMORT SUR CORREZE</t>
  </si>
  <si>
    <t>19124</t>
  </si>
  <si>
    <t>MANSAC</t>
  </si>
  <si>
    <t>19125</t>
  </si>
  <si>
    <t>MARCILLAC LA CROISILLE</t>
  </si>
  <si>
    <t>19126</t>
  </si>
  <si>
    <t>MARCILLAC LA CROZE</t>
  </si>
  <si>
    <t>19127</t>
  </si>
  <si>
    <t>MARC LA TOUR</t>
  </si>
  <si>
    <t>19128</t>
  </si>
  <si>
    <t>MARGERIDES</t>
  </si>
  <si>
    <t>19129</t>
  </si>
  <si>
    <t>MASSERET</t>
  </si>
  <si>
    <t>19130</t>
  </si>
  <si>
    <t>MAUSSAC</t>
  </si>
  <si>
    <t>19131</t>
  </si>
  <si>
    <t>MEILHARDS</t>
  </si>
  <si>
    <t>19132</t>
  </si>
  <si>
    <t>MENOIRE</t>
  </si>
  <si>
    <t>19133</t>
  </si>
  <si>
    <t>MERCOEUR</t>
  </si>
  <si>
    <t>19134</t>
  </si>
  <si>
    <t>MERLINES</t>
  </si>
  <si>
    <t>19135</t>
  </si>
  <si>
    <t>MESTES</t>
  </si>
  <si>
    <t>19136</t>
  </si>
  <si>
    <t>MEYMAC</t>
  </si>
  <si>
    <t>19137</t>
  </si>
  <si>
    <t>MEYRIGNAC L'EGLISE</t>
  </si>
  <si>
    <t>19138</t>
  </si>
  <si>
    <t>MEYSSAC</t>
  </si>
  <si>
    <t>19139</t>
  </si>
  <si>
    <t>MILLEVACHES</t>
  </si>
  <si>
    <t>19140</t>
  </si>
  <si>
    <t>MONCEAUX SUR DORDOGNE</t>
  </si>
  <si>
    <t>19141</t>
  </si>
  <si>
    <t>MONESTIER MERLINES</t>
  </si>
  <si>
    <t>19142</t>
  </si>
  <si>
    <t>MONESTIER PORT DIEU</t>
  </si>
  <si>
    <t>19143</t>
  </si>
  <si>
    <t>MONTAIGNAC SAINT HIPPOLYTE</t>
  </si>
  <si>
    <t>19144</t>
  </si>
  <si>
    <t>MONTGIBAUD</t>
  </si>
  <si>
    <t>19145</t>
  </si>
  <si>
    <t>MOUSTIER VENTADOUR</t>
  </si>
  <si>
    <t>19146</t>
  </si>
  <si>
    <t>19147</t>
  </si>
  <si>
    <t>NESPOULS</t>
  </si>
  <si>
    <t>19148</t>
  </si>
  <si>
    <t>NEUVIC</t>
  </si>
  <si>
    <t>19149</t>
  </si>
  <si>
    <t>NEUVILLE</t>
  </si>
  <si>
    <t>19150</t>
  </si>
  <si>
    <t>19151</t>
  </si>
  <si>
    <t>NOAILLES</t>
  </si>
  <si>
    <t>19152</t>
  </si>
  <si>
    <t>NONARDS</t>
  </si>
  <si>
    <t>19153</t>
  </si>
  <si>
    <t>OBJAT</t>
  </si>
  <si>
    <t>19154</t>
  </si>
  <si>
    <t>ORGNAC SUR VEZERE</t>
  </si>
  <si>
    <t>19155</t>
  </si>
  <si>
    <t>ORLIAC DE BAR</t>
  </si>
  <si>
    <t>19156</t>
  </si>
  <si>
    <t>PALAZINGES</t>
  </si>
  <si>
    <t>19157</t>
  </si>
  <si>
    <t>PALISSE</t>
  </si>
  <si>
    <t>19158</t>
  </si>
  <si>
    <t>PANDRIGNES</t>
  </si>
  <si>
    <t>19159</t>
  </si>
  <si>
    <t>PERET BEL AIR</t>
  </si>
  <si>
    <t>19160</t>
  </si>
  <si>
    <t>PEROLS SUR VEZERE</t>
  </si>
  <si>
    <t>19161</t>
  </si>
  <si>
    <t>PERPEZAC LE BLANC</t>
  </si>
  <si>
    <t>19162</t>
  </si>
  <si>
    <t>PERPEZAC LE NOIR</t>
  </si>
  <si>
    <t>19163</t>
  </si>
  <si>
    <t>PESCHER</t>
  </si>
  <si>
    <t>19164</t>
  </si>
  <si>
    <t>PEYRELEVADE</t>
  </si>
  <si>
    <t>19165</t>
  </si>
  <si>
    <t>PEYRISSAC</t>
  </si>
  <si>
    <t>19166</t>
  </si>
  <si>
    <t>PIERREFITTE</t>
  </si>
  <si>
    <t>19167</t>
  </si>
  <si>
    <t>CONFOLENT PORT DIEU</t>
  </si>
  <si>
    <t>19168</t>
  </si>
  <si>
    <t>PRADINES</t>
  </si>
  <si>
    <t>19169</t>
  </si>
  <si>
    <t>PUY D'ARNAC</t>
  </si>
  <si>
    <t>19170</t>
  </si>
  <si>
    <t>QUEYSSAC LES VIGNES</t>
  </si>
  <si>
    <t>19171</t>
  </si>
  <si>
    <t>REYGADE</t>
  </si>
  <si>
    <t>19172</t>
  </si>
  <si>
    <t>RILHAC TREIGNAC</t>
  </si>
  <si>
    <t>19173</t>
  </si>
  <si>
    <t>RILHAC XAINTRIE</t>
  </si>
  <si>
    <t>19174</t>
  </si>
  <si>
    <t>ROCHE CANILLAC</t>
  </si>
  <si>
    <t>19175</t>
  </si>
  <si>
    <t>ROCHE LE PEYROUX</t>
  </si>
  <si>
    <t>19176</t>
  </si>
  <si>
    <t>ROSIERS D'EGLETONS</t>
  </si>
  <si>
    <t>19177</t>
  </si>
  <si>
    <t>ROSIERS DE JUILLAC</t>
  </si>
  <si>
    <t>19178</t>
  </si>
  <si>
    <t>SADROC</t>
  </si>
  <si>
    <t>19179</t>
  </si>
  <si>
    <t>SAILLAC</t>
  </si>
  <si>
    <t>19180</t>
  </si>
  <si>
    <t>19181</t>
  </si>
  <si>
    <t>19182</t>
  </si>
  <si>
    <t>SAINT AULAIRE</t>
  </si>
  <si>
    <t>19183</t>
  </si>
  <si>
    <t>SAINT BAZILE DE LA ROCHE</t>
  </si>
  <si>
    <t>19184</t>
  </si>
  <si>
    <t>SAINT BAZILE DE MEYSSAC</t>
  </si>
  <si>
    <t>19185</t>
  </si>
  <si>
    <t>SAINT BONNET AVALOUZE</t>
  </si>
  <si>
    <t>19186</t>
  </si>
  <si>
    <t>SAINT BONNET ELVERT</t>
  </si>
  <si>
    <t>19187</t>
  </si>
  <si>
    <t>SAINT BONNET LA RIVIERE</t>
  </si>
  <si>
    <t>19188</t>
  </si>
  <si>
    <t>SAINT BONNET L'ENFANTIER</t>
  </si>
  <si>
    <t>19189</t>
  </si>
  <si>
    <t>SAINT BONNET LES TOURS DE MERLE</t>
  </si>
  <si>
    <t>19190</t>
  </si>
  <si>
    <t>SAINT BONNET PRES BORT</t>
  </si>
  <si>
    <t>19191</t>
  </si>
  <si>
    <t>SAINT CERNIN DE LARCHE</t>
  </si>
  <si>
    <t>19192</t>
  </si>
  <si>
    <t>19193</t>
  </si>
  <si>
    <t>SAINT CIRGUES LA LOUTRE</t>
  </si>
  <si>
    <t>19194</t>
  </si>
  <si>
    <t>19195</t>
  </si>
  <si>
    <t>SAINT CYPRIEN</t>
  </si>
  <si>
    <t>19196</t>
  </si>
  <si>
    <t>SAINT CYR LA ROCHE</t>
  </si>
  <si>
    <t>19198</t>
  </si>
  <si>
    <t>SAINT ELOY LES TUILERIES</t>
  </si>
  <si>
    <t>19199</t>
  </si>
  <si>
    <t>SAINT ETIENNE AUX CLOS</t>
  </si>
  <si>
    <t>19200</t>
  </si>
  <si>
    <t>SAINT ETIENNE LA GENESTE</t>
  </si>
  <si>
    <t>19201</t>
  </si>
  <si>
    <t>SAINT EXUPERY LES ROCHES</t>
  </si>
  <si>
    <t>19202</t>
  </si>
  <si>
    <t>SAINTE FEREOLE</t>
  </si>
  <si>
    <t>19203</t>
  </si>
  <si>
    <t>SAINTE FORTUNADE</t>
  </si>
  <si>
    <t>19204</t>
  </si>
  <si>
    <t>SAINT FREJOUX</t>
  </si>
  <si>
    <t>19205</t>
  </si>
  <si>
    <t>SAINT GENIEZ O MERLE</t>
  </si>
  <si>
    <t>19206</t>
  </si>
  <si>
    <t>SAINT GERMAIN LAVOLPS</t>
  </si>
  <si>
    <t>19207</t>
  </si>
  <si>
    <t>SAINT GERMAIN LES VERGNES</t>
  </si>
  <si>
    <t>19208</t>
  </si>
  <si>
    <t>SAINT HILAIRE FOISSAC</t>
  </si>
  <si>
    <t>19209</t>
  </si>
  <si>
    <t>SAINT HILAIRE LES COURBES</t>
  </si>
  <si>
    <t>19210</t>
  </si>
  <si>
    <t>SAINT HILAIRE LUC</t>
  </si>
  <si>
    <t>19211</t>
  </si>
  <si>
    <t>SAINT HILAIRE PEYROUX</t>
  </si>
  <si>
    <t>19212</t>
  </si>
  <si>
    <t>SAINT HILAIRE TAURIEUX</t>
  </si>
  <si>
    <t>19213</t>
  </si>
  <si>
    <t>SAINT JAL</t>
  </si>
  <si>
    <t>19214</t>
  </si>
  <si>
    <t>SAINT JULIEN AUX BOIS</t>
  </si>
  <si>
    <t>19215</t>
  </si>
  <si>
    <t>SAINT JULIEN LE PELERIN</t>
  </si>
  <si>
    <t>19216</t>
  </si>
  <si>
    <t>SAINT JULIEN LE VENDOMOIS</t>
  </si>
  <si>
    <t>19217</t>
  </si>
  <si>
    <t>SAINT JULIEN MAUMONT</t>
  </si>
  <si>
    <t>19218</t>
  </si>
  <si>
    <t>SAINT JULIEN PRES BORT</t>
  </si>
  <si>
    <t>19219</t>
  </si>
  <si>
    <t>SAINTE MARIE LAPANOUZE</t>
  </si>
  <si>
    <t>19220</t>
  </si>
  <si>
    <t>SAINT MARTIAL DE GIMEL</t>
  </si>
  <si>
    <t>19221</t>
  </si>
  <si>
    <t>SAINT MARTIAL ENTRAYGUES</t>
  </si>
  <si>
    <t>19222</t>
  </si>
  <si>
    <t>SAINT MARTIN LA MEANNE</t>
  </si>
  <si>
    <t>19223</t>
  </si>
  <si>
    <t>SAINT MARTIN SEPERT</t>
  </si>
  <si>
    <t>19225</t>
  </si>
  <si>
    <t>SAINT MERD DE LAPLEAU</t>
  </si>
  <si>
    <t>19226</t>
  </si>
  <si>
    <t>SAINT MERD LES OUSSINES</t>
  </si>
  <si>
    <t>19227</t>
  </si>
  <si>
    <t>SAINT MEXANT</t>
  </si>
  <si>
    <t>19228</t>
  </si>
  <si>
    <t>SAINT PANTALEON DE LAPLEAU</t>
  </si>
  <si>
    <t>19229</t>
  </si>
  <si>
    <t>SAINT PANTALEON DE LARCHE</t>
  </si>
  <si>
    <t>19230</t>
  </si>
  <si>
    <t>SAINT PARDOUX CORBIER</t>
  </si>
  <si>
    <t>19231</t>
  </si>
  <si>
    <t>SAINT PARDOUX LA CROISILLE</t>
  </si>
  <si>
    <t>19232</t>
  </si>
  <si>
    <t>SAINT PARDOUX LE NEUF</t>
  </si>
  <si>
    <t>19233</t>
  </si>
  <si>
    <t>SAINT PARDOUX LE VIEUX</t>
  </si>
  <si>
    <t>19234</t>
  </si>
  <si>
    <t>SAINT PARDOUX L'ORTIGIER</t>
  </si>
  <si>
    <t>19235</t>
  </si>
  <si>
    <t>SAINT PAUL</t>
  </si>
  <si>
    <t>19236</t>
  </si>
  <si>
    <t>SAINT PRIEST DE GIMEL</t>
  </si>
  <si>
    <t>19237</t>
  </si>
  <si>
    <t>19238</t>
  </si>
  <si>
    <t>19239</t>
  </si>
  <si>
    <t>SAINT ROBERT</t>
  </si>
  <si>
    <t>19240</t>
  </si>
  <si>
    <t>SAINT SALVADOUR</t>
  </si>
  <si>
    <t>19241</t>
  </si>
  <si>
    <t>SAINT SETIERS</t>
  </si>
  <si>
    <t>19242</t>
  </si>
  <si>
    <t>SAINT SOLVE</t>
  </si>
  <si>
    <t>19243</t>
  </si>
  <si>
    <t>SAINT SORNIN LAVOLPS</t>
  </si>
  <si>
    <t>19244</t>
  </si>
  <si>
    <t>SAINT SULPICE LES BOIS</t>
  </si>
  <si>
    <t>19245</t>
  </si>
  <si>
    <t>19246</t>
  </si>
  <si>
    <t>SAINT VIANCE</t>
  </si>
  <si>
    <t>19247</t>
  </si>
  <si>
    <t>SAINT VICTOUR</t>
  </si>
  <si>
    <t>19248</t>
  </si>
  <si>
    <t>SAINT YBARD</t>
  </si>
  <si>
    <t>19249</t>
  </si>
  <si>
    <t>SAINT YRIEIX LE DEJALAT</t>
  </si>
  <si>
    <t>19250</t>
  </si>
  <si>
    <t>SALON LA TOUR</t>
  </si>
  <si>
    <t>19251</t>
  </si>
  <si>
    <t>SARRAN</t>
  </si>
  <si>
    <t>19252</t>
  </si>
  <si>
    <t>SARROUX</t>
  </si>
  <si>
    <t>19253</t>
  </si>
  <si>
    <t>19254</t>
  </si>
  <si>
    <t>SEGUR LE CHATEAU</t>
  </si>
  <si>
    <t>19255</t>
  </si>
  <si>
    <t>SEILHAC</t>
  </si>
  <si>
    <t>19256</t>
  </si>
  <si>
    <t>SERANDON</t>
  </si>
  <si>
    <t>19257</t>
  </si>
  <si>
    <t>SERILHAC</t>
  </si>
  <si>
    <t>19258</t>
  </si>
  <si>
    <t>SERVIERES LE CHATEAU</t>
  </si>
  <si>
    <t>19259</t>
  </si>
  <si>
    <t>SEXCLES</t>
  </si>
  <si>
    <t>19260</t>
  </si>
  <si>
    <t>SIONIAC</t>
  </si>
  <si>
    <t>19261</t>
  </si>
  <si>
    <t>SORNAC</t>
  </si>
  <si>
    <t>19262</t>
  </si>
  <si>
    <t>SOUDAINE LAVINADIERE</t>
  </si>
  <si>
    <t>19263</t>
  </si>
  <si>
    <t>SOUDEILLES</t>
  </si>
  <si>
    <t>19264</t>
  </si>
  <si>
    <t>SOURSAC</t>
  </si>
  <si>
    <t>19265</t>
  </si>
  <si>
    <t>TARNAC</t>
  </si>
  <si>
    <t>19266</t>
  </si>
  <si>
    <t>THALAMY</t>
  </si>
  <si>
    <t>19268</t>
  </si>
  <si>
    <t>TOY VIAM</t>
  </si>
  <si>
    <t>19269</t>
  </si>
  <si>
    <t>TREIGNAC</t>
  </si>
  <si>
    <t>19270</t>
  </si>
  <si>
    <t>TROCHE</t>
  </si>
  <si>
    <t>19271</t>
  </si>
  <si>
    <t>TUDEILS</t>
  </si>
  <si>
    <t>19272</t>
  </si>
  <si>
    <t>TULLE</t>
  </si>
  <si>
    <t>19273</t>
  </si>
  <si>
    <t>TURENNE</t>
  </si>
  <si>
    <t>19274</t>
  </si>
  <si>
    <t>USSAC</t>
  </si>
  <si>
    <t>19275</t>
  </si>
  <si>
    <t>19276</t>
  </si>
  <si>
    <t>UZERCHE</t>
  </si>
  <si>
    <t>19277</t>
  </si>
  <si>
    <t>VALIERGUES</t>
  </si>
  <si>
    <t>19278</t>
  </si>
  <si>
    <t>VARETZ</t>
  </si>
  <si>
    <t>19279</t>
  </si>
  <si>
    <t>VARS SUR ROSEIX</t>
  </si>
  <si>
    <t>19280</t>
  </si>
  <si>
    <t>VEGENNES</t>
  </si>
  <si>
    <t>19281</t>
  </si>
  <si>
    <t>VEIX</t>
  </si>
  <si>
    <t>19282</t>
  </si>
  <si>
    <t>VENARSAL</t>
  </si>
  <si>
    <t>19283</t>
  </si>
  <si>
    <t>19284</t>
  </si>
  <si>
    <t>VIAM</t>
  </si>
  <si>
    <t>19285</t>
  </si>
  <si>
    <t>VIGEOIS</t>
  </si>
  <si>
    <t>19286</t>
  </si>
  <si>
    <t>VIGNOLS</t>
  </si>
  <si>
    <t>19287</t>
  </si>
  <si>
    <t>VITRAC SUR MONTANE</t>
  </si>
  <si>
    <t>19288</t>
  </si>
  <si>
    <t>VOUTEZAC</t>
  </si>
  <si>
    <t>19289</t>
  </si>
  <si>
    <t>YSSANDON</t>
  </si>
  <si>
    <t>21001</t>
  </si>
  <si>
    <t>AGENCOURT</t>
  </si>
  <si>
    <t>21002</t>
  </si>
  <si>
    <t>AGEY</t>
  </si>
  <si>
    <t>21003</t>
  </si>
  <si>
    <t>AHUY</t>
  </si>
  <si>
    <t>21004</t>
  </si>
  <si>
    <t>AIGNAY LE DUC</t>
  </si>
  <si>
    <t>21005</t>
  </si>
  <si>
    <t>AISEREY</t>
  </si>
  <si>
    <t>21006</t>
  </si>
  <si>
    <t>AISEY SUR SEINE</t>
  </si>
  <si>
    <t>21007</t>
  </si>
  <si>
    <t>AISY SOUS THIL</t>
  </si>
  <si>
    <t>21008</t>
  </si>
  <si>
    <t>ALISE SAINTE REINE</t>
  </si>
  <si>
    <t>21009</t>
  </si>
  <si>
    <t>ALLEREY</t>
  </si>
  <si>
    <t>21010</t>
  </si>
  <si>
    <t>ALOXE CORTON</t>
  </si>
  <si>
    <t>21011</t>
  </si>
  <si>
    <t>AMPILLY LES BORDES</t>
  </si>
  <si>
    <t>21012</t>
  </si>
  <si>
    <t>AMPILLY LE SEC</t>
  </si>
  <si>
    <t>21013</t>
  </si>
  <si>
    <t>ANCEY</t>
  </si>
  <si>
    <t>21014</t>
  </si>
  <si>
    <t>ANTHEUIL</t>
  </si>
  <si>
    <t>21015</t>
  </si>
  <si>
    <t>ANTIGNY LA VILLE</t>
  </si>
  <si>
    <t>21016</t>
  </si>
  <si>
    <t>ARCEAU</t>
  </si>
  <si>
    <t>21017</t>
  </si>
  <si>
    <t>ARCENANT</t>
  </si>
  <si>
    <t>21018</t>
  </si>
  <si>
    <t>ARCEY</t>
  </si>
  <si>
    <t>21020</t>
  </si>
  <si>
    <t>ARCONCEY</t>
  </si>
  <si>
    <t>21021</t>
  </si>
  <si>
    <t>ARC SUR TILLE</t>
  </si>
  <si>
    <t>21022</t>
  </si>
  <si>
    <t>ARGILLY</t>
  </si>
  <si>
    <t>21023</t>
  </si>
  <si>
    <t>ARNAY LE DUC</t>
  </si>
  <si>
    <t>21024</t>
  </si>
  <si>
    <t>ARNAY SOUS VITTEAUX</t>
  </si>
  <si>
    <t>21025</t>
  </si>
  <si>
    <t>ARRANS</t>
  </si>
  <si>
    <t>21026</t>
  </si>
  <si>
    <t>ASNIERES EN MONTAGNE</t>
  </si>
  <si>
    <t>21027</t>
  </si>
  <si>
    <t>ASNIERES LES DIJON</t>
  </si>
  <si>
    <t>21028</t>
  </si>
  <si>
    <t>ATHEE</t>
  </si>
  <si>
    <t>21029</t>
  </si>
  <si>
    <t>ATHIE</t>
  </si>
  <si>
    <t>21030</t>
  </si>
  <si>
    <t>AUBAINE</t>
  </si>
  <si>
    <t>21031</t>
  </si>
  <si>
    <t>AUBIGNY EN PLAINE</t>
  </si>
  <si>
    <t>21032</t>
  </si>
  <si>
    <t>AUBIGNY LA RONCE</t>
  </si>
  <si>
    <t>21033</t>
  </si>
  <si>
    <t>AUBIGNY LES SOMBERNON</t>
  </si>
  <si>
    <t>21034</t>
  </si>
  <si>
    <t>AUTRICOURT</t>
  </si>
  <si>
    <t>21035</t>
  </si>
  <si>
    <t>AUVILLARS SUR SAONE</t>
  </si>
  <si>
    <t>21036</t>
  </si>
  <si>
    <t>AUXANT</t>
  </si>
  <si>
    <t>21037</t>
  </si>
  <si>
    <t>AUXEY DURESSES</t>
  </si>
  <si>
    <t>21038</t>
  </si>
  <si>
    <t>AUXONNE</t>
  </si>
  <si>
    <t>21039</t>
  </si>
  <si>
    <t>AVELANGES</t>
  </si>
  <si>
    <t>21040</t>
  </si>
  <si>
    <t>AVOSNES</t>
  </si>
  <si>
    <t>21041</t>
  </si>
  <si>
    <t>AVOT</t>
  </si>
  <si>
    <t>21042</t>
  </si>
  <si>
    <t>BAGNOT</t>
  </si>
  <si>
    <t>21043</t>
  </si>
  <si>
    <t>BAIGNEUX LES JUIFS</t>
  </si>
  <si>
    <t>21044</t>
  </si>
  <si>
    <t>BALOT</t>
  </si>
  <si>
    <t>21045</t>
  </si>
  <si>
    <t>BARBIREY SUR OUCHE</t>
  </si>
  <si>
    <t>21046</t>
  </si>
  <si>
    <t>BARD LE REGULIER</t>
  </si>
  <si>
    <t>21047</t>
  </si>
  <si>
    <t>BARD LES EPOISSES</t>
  </si>
  <si>
    <t>21048</t>
  </si>
  <si>
    <t>BARGES</t>
  </si>
  <si>
    <t>21049</t>
  </si>
  <si>
    <t>BARJON</t>
  </si>
  <si>
    <t>21050</t>
  </si>
  <si>
    <t>BAUBIGNY</t>
  </si>
  <si>
    <t>21051</t>
  </si>
  <si>
    <t>BAULME LA ROCHE</t>
  </si>
  <si>
    <t>21052</t>
  </si>
  <si>
    <t>21053</t>
  </si>
  <si>
    <t>BEAUMONT SUR VINGEANNE</t>
  </si>
  <si>
    <t>21054</t>
  </si>
  <si>
    <t>BEAUNE</t>
  </si>
  <si>
    <t>21055</t>
  </si>
  <si>
    <t>BEAUNOTTE</t>
  </si>
  <si>
    <t>21056</t>
  </si>
  <si>
    <t>BEIRE LE CHATEL</t>
  </si>
  <si>
    <t>21057</t>
  </si>
  <si>
    <t>BEIRE LE FORT</t>
  </si>
  <si>
    <t>21058</t>
  </si>
  <si>
    <t>BELAN SUR OURCE</t>
  </si>
  <si>
    <t>21059</t>
  </si>
  <si>
    <t>BELLEFOND</t>
  </si>
  <si>
    <t>21060</t>
  </si>
  <si>
    <t>BELLENEUVE</t>
  </si>
  <si>
    <t>21061</t>
  </si>
  <si>
    <t>BELLENOD SUR SEINE</t>
  </si>
  <si>
    <t>21062</t>
  </si>
  <si>
    <t>BELLENOT SOUS POUILLY</t>
  </si>
  <si>
    <t>21063</t>
  </si>
  <si>
    <t>BENEUVRE</t>
  </si>
  <si>
    <t>21064</t>
  </si>
  <si>
    <t>BENOISEY</t>
  </si>
  <si>
    <t>21065</t>
  </si>
  <si>
    <t>BESSEY EN CHAUME</t>
  </si>
  <si>
    <t>21066</t>
  </si>
  <si>
    <t>BESSEY LA COUR</t>
  </si>
  <si>
    <t>21067</t>
  </si>
  <si>
    <t>BESSEY LES CITEAUX</t>
  </si>
  <si>
    <t>21068</t>
  </si>
  <si>
    <t>BEUREY BAUGUAY</t>
  </si>
  <si>
    <t>21069</t>
  </si>
  <si>
    <t>BEURIZOT</t>
  </si>
  <si>
    <t>21070</t>
  </si>
  <si>
    <t>BEVY</t>
  </si>
  <si>
    <t>21071</t>
  </si>
  <si>
    <t>BEZE</t>
  </si>
  <si>
    <t>21072</t>
  </si>
  <si>
    <t>BEZOUOTTE</t>
  </si>
  <si>
    <t>21073</t>
  </si>
  <si>
    <t>BIERRE LES SEMUR</t>
  </si>
  <si>
    <t>21074</t>
  </si>
  <si>
    <t>BILLEY</t>
  </si>
  <si>
    <t>21075</t>
  </si>
  <si>
    <t>BILLY LES CHANCEAUX</t>
  </si>
  <si>
    <t>21076</t>
  </si>
  <si>
    <t>BINGES</t>
  </si>
  <si>
    <t>21077</t>
  </si>
  <si>
    <t>BISSEY LA COTE</t>
  </si>
  <si>
    <t>21078</t>
  </si>
  <si>
    <t>BISSEY LA PIERRE</t>
  </si>
  <si>
    <t>21079</t>
  </si>
  <si>
    <t>BLAGNY SUR VINGEANNE</t>
  </si>
  <si>
    <t>21080</t>
  </si>
  <si>
    <t>BLAISY BAS</t>
  </si>
  <si>
    <t>21081</t>
  </si>
  <si>
    <t>BLAISY HAUT</t>
  </si>
  <si>
    <t>21082</t>
  </si>
  <si>
    <t>BLANCEY</t>
  </si>
  <si>
    <t>21083</t>
  </si>
  <si>
    <t>BLANOT</t>
  </si>
  <si>
    <t>21084</t>
  </si>
  <si>
    <t>SOURCE SEINE</t>
  </si>
  <si>
    <t>21085</t>
  </si>
  <si>
    <t>BLIGNY LE SEC</t>
  </si>
  <si>
    <t>21086</t>
  </si>
  <si>
    <t>BLIGNY LES BEAUNE</t>
  </si>
  <si>
    <t>21087</t>
  </si>
  <si>
    <t>BLIGNY SUR OUCHE</t>
  </si>
  <si>
    <t>21088</t>
  </si>
  <si>
    <t>BONCOURT LE BOIS</t>
  </si>
  <si>
    <t>21089</t>
  </si>
  <si>
    <t>BONNENCONTRE</t>
  </si>
  <si>
    <t>21090</t>
  </si>
  <si>
    <t>BOUDREVILLE</t>
  </si>
  <si>
    <t>21091</t>
  </si>
  <si>
    <t>BOUHEY</t>
  </si>
  <si>
    <t>21092</t>
  </si>
  <si>
    <t>BOUILLAND</t>
  </si>
  <si>
    <t>21093</t>
  </si>
  <si>
    <t>BOUIX</t>
  </si>
  <si>
    <t>21094</t>
  </si>
  <si>
    <t>BOURBERAIN</t>
  </si>
  <si>
    <t>21095</t>
  </si>
  <si>
    <t>BOUSSELANGE</t>
  </si>
  <si>
    <t>21096</t>
  </si>
  <si>
    <t>BOUSSENOIS</t>
  </si>
  <si>
    <t>21097</t>
  </si>
  <si>
    <t>BOUSSEY</t>
  </si>
  <si>
    <t>21098</t>
  </si>
  <si>
    <t>BOUX SOUS SALMAISE</t>
  </si>
  <si>
    <t>21099</t>
  </si>
  <si>
    <t>BOUZE LES BEAUNE</t>
  </si>
  <si>
    <t>21100</t>
  </si>
  <si>
    <t>BRAIN</t>
  </si>
  <si>
    <t>21101</t>
  </si>
  <si>
    <t>21102</t>
  </si>
  <si>
    <t>BRAZEY EN MORVAN</t>
  </si>
  <si>
    <t>21103</t>
  </si>
  <si>
    <t>BRAZEY EN PLAINE</t>
  </si>
  <si>
    <t>21104</t>
  </si>
  <si>
    <t>BREMUR ET VAUROIS</t>
  </si>
  <si>
    <t>21105</t>
  </si>
  <si>
    <t>BRESSEY SUR TILLE</t>
  </si>
  <si>
    <t>21106</t>
  </si>
  <si>
    <t>BRETENIERE</t>
  </si>
  <si>
    <t>21107</t>
  </si>
  <si>
    <t>BRETIGNY</t>
  </si>
  <si>
    <t>21108</t>
  </si>
  <si>
    <t>BRIANNY</t>
  </si>
  <si>
    <t>21109</t>
  </si>
  <si>
    <t>BRION SUR OURCE</t>
  </si>
  <si>
    <t>21110</t>
  </si>
  <si>
    <t>BROCHON</t>
  </si>
  <si>
    <t>21111</t>
  </si>
  <si>
    <t>21112</t>
  </si>
  <si>
    <t>BROIN</t>
  </si>
  <si>
    <t>21113</t>
  </si>
  <si>
    <t>BROINDON</t>
  </si>
  <si>
    <t>21114</t>
  </si>
  <si>
    <t>BUFFON</t>
  </si>
  <si>
    <t>21115</t>
  </si>
  <si>
    <t>BUNCEY</t>
  </si>
  <si>
    <t>21116</t>
  </si>
  <si>
    <t>BURE LES TEMPLIERS</t>
  </si>
  <si>
    <t>21117</t>
  </si>
  <si>
    <t>BUSSEAUT</t>
  </si>
  <si>
    <t>21118</t>
  </si>
  <si>
    <t>BUSSEROTTE ET MONTENAILLE</t>
  </si>
  <si>
    <t>21119</t>
  </si>
  <si>
    <t>BUSSIERES</t>
  </si>
  <si>
    <t>21120</t>
  </si>
  <si>
    <t>BUSSIERE SUR OUCHE</t>
  </si>
  <si>
    <t>21121</t>
  </si>
  <si>
    <t>BUSSY LA PESLE</t>
  </si>
  <si>
    <t>21122</t>
  </si>
  <si>
    <t>BUSSY LE GRAND</t>
  </si>
  <si>
    <t>21123</t>
  </si>
  <si>
    <t>BUXEROLLES</t>
  </si>
  <si>
    <t>21124</t>
  </si>
  <si>
    <t>CENSEREY</t>
  </si>
  <si>
    <t>21125</t>
  </si>
  <si>
    <t>21126</t>
  </si>
  <si>
    <t>CESSEY SUR TILLE</t>
  </si>
  <si>
    <t>21127</t>
  </si>
  <si>
    <t>CHAIGNAY</t>
  </si>
  <si>
    <t>21128</t>
  </si>
  <si>
    <t>CHAILLY SUR ARMANCON</t>
  </si>
  <si>
    <t>21129</t>
  </si>
  <si>
    <t>CHAMBAIN</t>
  </si>
  <si>
    <t>21130</t>
  </si>
  <si>
    <t>CHAMBEIRE</t>
  </si>
  <si>
    <t>21131</t>
  </si>
  <si>
    <t>CHAMBLANC</t>
  </si>
  <si>
    <t>21132</t>
  </si>
  <si>
    <t>CHAMBOEUF</t>
  </si>
  <si>
    <t>21133</t>
  </si>
  <si>
    <t>CHAMBOLLE MUSIGNY</t>
  </si>
  <si>
    <t>21134</t>
  </si>
  <si>
    <t>CHAMESSON</t>
  </si>
  <si>
    <t>21135</t>
  </si>
  <si>
    <t>CHAMPAGNE SUR VINGEANNE</t>
  </si>
  <si>
    <t>21136</t>
  </si>
  <si>
    <t>CHAMPAGNY</t>
  </si>
  <si>
    <t>21137</t>
  </si>
  <si>
    <t>CHAMP D'OISEAU</t>
  </si>
  <si>
    <t>21138</t>
  </si>
  <si>
    <t>CHAMPDOTRE</t>
  </si>
  <si>
    <t>21139</t>
  </si>
  <si>
    <t>CHAMPEAU EN MORVAN</t>
  </si>
  <si>
    <t>21140</t>
  </si>
  <si>
    <t>CHAMPIGNOLLES</t>
  </si>
  <si>
    <t>21141</t>
  </si>
  <si>
    <t>CHAMPRENAULT</t>
  </si>
  <si>
    <t>21142</t>
  </si>
  <si>
    <t>CHANCEAUX</t>
  </si>
  <si>
    <t>21143</t>
  </si>
  <si>
    <t>CHANNAY</t>
  </si>
  <si>
    <t>21144</t>
  </si>
  <si>
    <t>CHARENCEY</t>
  </si>
  <si>
    <t>21145</t>
  </si>
  <si>
    <t>CHARIGNY</t>
  </si>
  <si>
    <t>21146</t>
  </si>
  <si>
    <t>21147</t>
  </si>
  <si>
    <t>CHARNY</t>
  </si>
  <si>
    <t>21148</t>
  </si>
  <si>
    <t>CHARREY SUR SAONE</t>
  </si>
  <si>
    <t>21149</t>
  </si>
  <si>
    <t>CHARREY SUR SEINE</t>
  </si>
  <si>
    <t>21150</t>
  </si>
  <si>
    <t>CHASSAGNE MONTRACHET</t>
  </si>
  <si>
    <t>21151</t>
  </si>
  <si>
    <t>CHASSEY</t>
  </si>
  <si>
    <t>21152</t>
  </si>
  <si>
    <t>CHATEAUNEUF</t>
  </si>
  <si>
    <t>21153</t>
  </si>
  <si>
    <t>CHATELLENOT</t>
  </si>
  <si>
    <t>21154</t>
  </si>
  <si>
    <t>CHATILLON SUR SEINE</t>
  </si>
  <si>
    <t>21155</t>
  </si>
  <si>
    <t>CHAUDENAY LA VILLE</t>
  </si>
  <si>
    <t>21156</t>
  </si>
  <si>
    <t>CHAUDENAY LE CHATEAU</t>
  </si>
  <si>
    <t>21157</t>
  </si>
  <si>
    <t>CHAUGEY</t>
  </si>
  <si>
    <t>21158</t>
  </si>
  <si>
    <t>CHAUME ET COURCHAMP</t>
  </si>
  <si>
    <t>21159</t>
  </si>
  <si>
    <t>CHAUME</t>
  </si>
  <si>
    <t>21160</t>
  </si>
  <si>
    <t>CHAUME LES BAIGNEUX</t>
  </si>
  <si>
    <t>21161</t>
  </si>
  <si>
    <t>CHAUMONT LE BOIS</t>
  </si>
  <si>
    <t>21162</t>
  </si>
  <si>
    <t>CHAUX</t>
  </si>
  <si>
    <t>21163</t>
  </si>
  <si>
    <t>CHAZEUIL</t>
  </si>
  <si>
    <t>21164</t>
  </si>
  <si>
    <t>CHAZILLY</t>
  </si>
  <si>
    <t>21165</t>
  </si>
  <si>
    <t>CHEMIN D'AISEY</t>
  </si>
  <si>
    <t>21166</t>
  </si>
  <si>
    <t>CHENOVE</t>
  </si>
  <si>
    <t>21167</t>
  </si>
  <si>
    <t>CHEUGE</t>
  </si>
  <si>
    <t>21168</t>
  </si>
  <si>
    <t>CHEVANNAY</t>
  </si>
  <si>
    <t>21169</t>
  </si>
  <si>
    <t>CHEVANNES</t>
  </si>
  <si>
    <t>21170</t>
  </si>
  <si>
    <t>CHEVIGNY EN VALIERE</t>
  </si>
  <si>
    <t>21171</t>
  </si>
  <si>
    <t>CHEVIGNY SAINT SAUVEUR</t>
  </si>
  <si>
    <t>21172</t>
  </si>
  <si>
    <t>CHIVRES</t>
  </si>
  <si>
    <t>21173</t>
  </si>
  <si>
    <t>CHOREY LES BEAUNE</t>
  </si>
  <si>
    <t>21175</t>
  </si>
  <si>
    <t>CIREY LES PONTAILLER</t>
  </si>
  <si>
    <t>21176</t>
  </si>
  <si>
    <t>CIVRY EN MONTAGNE</t>
  </si>
  <si>
    <t>21177</t>
  </si>
  <si>
    <t>CLAMEREY</t>
  </si>
  <si>
    <t>21178</t>
  </si>
  <si>
    <t>CLEMENCEY</t>
  </si>
  <si>
    <t>21179</t>
  </si>
  <si>
    <t>CLENAY</t>
  </si>
  <si>
    <t>21180</t>
  </si>
  <si>
    <t>CLERY</t>
  </si>
  <si>
    <t>21181</t>
  </si>
  <si>
    <t>CLOMOT</t>
  </si>
  <si>
    <t>21182</t>
  </si>
  <si>
    <t>COLLONGES LES BEVY</t>
  </si>
  <si>
    <t>21183</t>
  </si>
  <si>
    <t>COLLONGES LES PREMIERES</t>
  </si>
  <si>
    <t>21184</t>
  </si>
  <si>
    <t>21185</t>
  </si>
  <si>
    <t>COMBERTAULT</t>
  </si>
  <si>
    <t>21186</t>
  </si>
  <si>
    <t>COMBLANCHIEN</t>
  </si>
  <si>
    <t>21187</t>
  </si>
  <si>
    <t>COMMARIN</t>
  </si>
  <si>
    <t>21189</t>
  </si>
  <si>
    <t>CORBERON</t>
  </si>
  <si>
    <t>21190</t>
  </si>
  <si>
    <t>CORCELLES LES ARTS</t>
  </si>
  <si>
    <t>21191</t>
  </si>
  <si>
    <t>CORCELLES LES CITEAUX</t>
  </si>
  <si>
    <t>21192</t>
  </si>
  <si>
    <t>CORCELLES LES MONTS</t>
  </si>
  <si>
    <t>21193</t>
  </si>
  <si>
    <t>CORGENGOUX</t>
  </si>
  <si>
    <t>21194</t>
  </si>
  <si>
    <t>CORGOLOIN</t>
  </si>
  <si>
    <t>21195</t>
  </si>
  <si>
    <t>CORMOT LE GRAND</t>
  </si>
  <si>
    <t>21196</t>
  </si>
  <si>
    <t>CORPEAU</t>
  </si>
  <si>
    <t>21197</t>
  </si>
  <si>
    <t>CORPOYER LA CHAPELLE</t>
  </si>
  <si>
    <t>21198</t>
  </si>
  <si>
    <t>CORROMBLES</t>
  </si>
  <si>
    <t>21199</t>
  </si>
  <si>
    <t>CORSAINT</t>
  </si>
  <si>
    <t>21200</t>
  </si>
  <si>
    <t>COUCHEY</t>
  </si>
  <si>
    <t>21201</t>
  </si>
  <si>
    <t>COULMIER LE SEC</t>
  </si>
  <si>
    <t>21202</t>
  </si>
  <si>
    <t>COURBAN</t>
  </si>
  <si>
    <t>21203</t>
  </si>
  <si>
    <t>COURCELLES FREMOY</t>
  </si>
  <si>
    <t>21204</t>
  </si>
  <si>
    <t>COURCELLES LES MONTBARD</t>
  </si>
  <si>
    <t>21205</t>
  </si>
  <si>
    <t>COURCELLES LES SEMUR</t>
  </si>
  <si>
    <t>21207</t>
  </si>
  <si>
    <t>COURLON</t>
  </si>
  <si>
    <t>21208</t>
  </si>
  <si>
    <t>COURTIVRON</t>
  </si>
  <si>
    <t>21209</t>
  </si>
  <si>
    <t>COUTERNON</t>
  </si>
  <si>
    <t>21210</t>
  </si>
  <si>
    <t>CREANCEY</t>
  </si>
  <si>
    <t>21211</t>
  </si>
  <si>
    <t>CRECEY SUR TILLE</t>
  </si>
  <si>
    <t>21212</t>
  </si>
  <si>
    <t>CREPAND</t>
  </si>
  <si>
    <t>21213</t>
  </si>
  <si>
    <t>CRIMOLOIS</t>
  </si>
  <si>
    <t>21214</t>
  </si>
  <si>
    <t>CRUGEY</t>
  </si>
  <si>
    <t>21215</t>
  </si>
  <si>
    <t>CUISEREY</t>
  </si>
  <si>
    <t>21216</t>
  </si>
  <si>
    <t>CULETRE</t>
  </si>
  <si>
    <t>21217</t>
  </si>
  <si>
    <t>CURLEY</t>
  </si>
  <si>
    <t>21218</t>
  </si>
  <si>
    <t>CURTIL SAINT SEINE</t>
  </si>
  <si>
    <t>21219</t>
  </si>
  <si>
    <t>CURTIL VERGY</t>
  </si>
  <si>
    <t>21220</t>
  </si>
  <si>
    <t>CUSSEY LES FORGES</t>
  </si>
  <si>
    <t>21221</t>
  </si>
  <si>
    <t>CUSSY LA COLONNE</t>
  </si>
  <si>
    <t>21222</t>
  </si>
  <si>
    <t>CUSSY LE CHATEL</t>
  </si>
  <si>
    <t>21223</t>
  </si>
  <si>
    <t>DAIX</t>
  </si>
  <si>
    <t>21224</t>
  </si>
  <si>
    <t>DAMPIERRE EN MONTAGNE</t>
  </si>
  <si>
    <t>21225</t>
  </si>
  <si>
    <t>DAMPIERRE ET FLEE</t>
  </si>
  <si>
    <t>21226</t>
  </si>
  <si>
    <t>DARCEY</t>
  </si>
  <si>
    <t>21227</t>
  </si>
  <si>
    <t>DAROIS</t>
  </si>
  <si>
    <t>21228</t>
  </si>
  <si>
    <t>DETAIN ET BRUANT</t>
  </si>
  <si>
    <t>21229</t>
  </si>
  <si>
    <t>DIANCEY</t>
  </si>
  <si>
    <t>21230</t>
  </si>
  <si>
    <t>DIENAY</t>
  </si>
  <si>
    <t>21231</t>
  </si>
  <si>
    <t>DIJON</t>
  </si>
  <si>
    <t>21232</t>
  </si>
  <si>
    <t>DOMPIERRE EN MORVAN</t>
  </si>
  <si>
    <t>21233</t>
  </si>
  <si>
    <t>DRAMBON</t>
  </si>
  <si>
    <t>21234</t>
  </si>
  <si>
    <t>DREE</t>
  </si>
  <si>
    <t>21235</t>
  </si>
  <si>
    <t>DUESME</t>
  </si>
  <si>
    <t>21236</t>
  </si>
  <si>
    <t>EBATY</t>
  </si>
  <si>
    <t>21237</t>
  </si>
  <si>
    <t>ECHALOT</t>
  </si>
  <si>
    <t>21238</t>
  </si>
  <si>
    <t>ECHANNAY</t>
  </si>
  <si>
    <t>21239</t>
  </si>
  <si>
    <t>ECHENON</t>
  </si>
  <si>
    <t>21240</t>
  </si>
  <si>
    <t>ECHEVANNES</t>
  </si>
  <si>
    <t>21241</t>
  </si>
  <si>
    <t>ECHEVRONNE</t>
  </si>
  <si>
    <t>21242</t>
  </si>
  <si>
    <t>ECHIGEY</t>
  </si>
  <si>
    <t>21243</t>
  </si>
  <si>
    <t>ECUTIGNY</t>
  </si>
  <si>
    <t>21244</t>
  </si>
  <si>
    <t>EGUILLY</t>
  </si>
  <si>
    <t>21245</t>
  </si>
  <si>
    <t>21246</t>
  </si>
  <si>
    <t>EPERNAY SOUS GEVREY</t>
  </si>
  <si>
    <t>21247</t>
  </si>
  <si>
    <t>EPOISSES</t>
  </si>
  <si>
    <t>21248</t>
  </si>
  <si>
    <t>ERINGES</t>
  </si>
  <si>
    <t>21249</t>
  </si>
  <si>
    <t>ESBARRES</t>
  </si>
  <si>
    <t>21250</t>
  </si>
  <si>
    <t>ESSAROIS</t>
  </si>
  <si>
    <t>21251</t>
  </si>
  <si>
    <t>ESSEY</t>
  </si>
  <si>
    <t>21252</t>
  </si>
  <si>
    <t>ETAIS</t>
  </si>
  <si>
    <t>21253</t>
  </si>
  <si>
    <t>ETALANTE</t>
  </si>
  <si>
    <t>21254</t>
  </si>
  <si>
    <t>ETANG VERGY</t>
  </si>
  <si>
    <t>21255</t>
  </si>
  <si>
    <t>21256</t>
  </si>
  <si>
    <t>ETEVAUX</t>
  </si>
  <si>
    <t>21257</t>
  </si>
  <si>
    <t>ETORMAY</t>
  </si>
  <si>
    <t>21258</t>
  </si>
  <si>
    <t>ETROCHEY</t>
  </si>
  <si>
    <t>21259</t>
  </si>
  <si>
    <t>FAIN LES MONTBARD</t>
  </si>
  <si>
    <t>21260</t>
  </si>
  <si>
    <t>FAIN LES MOUTIERS</t>
  </si>
  <si>
    <t>21261</t>
  </si>
  <si>
    <t>FAUVERNEY</t>
  </si>
  <si>
    <t>21262</t>
  </si>
  <si>
    <t>FAVEROLLES LES LUCEY</t>
  </si>
  <si>
    <t>21263</t>
  </si>
  <si>
    <t>FENAY</t>
  </si>
  <si>
    <t>21264</t>
  </si>
  <si>
    <t>FETE</t>
  </si>
  <si>
    <t>21265</t>
  </si>
  <si>
    <t>FIXIN</t>
  </si>
  <si>
    <t>21266</t>
  </si>
  <si>
    <t>FLACEY</t>
  </si>
  <si>
    <t>21267</t>
  </si>
  <si>
    <t>FLAGEY ECHEZEAUX</t>
  </si>
  <si>
    <t>21268</t>
  </si>
  <si>
    <t>FLAGEY LES AUXONNE</t>
  </si>
  <si>
    <t>21269</t>
  </si>
  <si>
    <t>FLAMMERANS</t>
  </si>
  <si>
    <t>21270</t>
  </si>
  <si>
    <t>FLAVIGNEROT</t>
  </si>
  <si>
    <t>21271</t>
  </si>
  <si>
    <t>FLAVIGNY SUR OZERAIN</t>
  </si>
  <si>
    <t>21272</t>
  </si>
  <si>
    <t>FLEE</t>
  </si>
  <si>
    <t>21273</t>
  </si>
  <si>
    <t>FLEUREY SUR OUCHE</t>
  </si>
  <si>
    <t>21274</t>
  </si>
  <si>
    <t>FOISSY</t>
  </si>
  <si>
    <t>21275</t>
  </si>
  <si>
    <t>FONCEGRIVE</t>
  </si>
  <si>
    <t>21276</t>
  </si>
  <si>
    <t>FONTAINES EN DUESMOIS</t>
  </si>
  <si>
    <t>21277</t>
  </si>
  <si>
    <t>FONTAINE FRANCAISE</t>
  </si>
  <si>
    <t>21278</t>
  </si>
  <si>
    <t>FONTAINE LES DIJON</t>
  </si>
  <si>
    <t>21279</t>
  </si>
  <si>
    <t>FONTAINES LES SECHES</t>
  </si>
  <si>
    <t>21280</t>
  </si>
  <si>
    <t>FONTANGY</t>
  </si>
  <si>
    <t>21281</t>
  </si>
  <si>
    <t>21282</t>
  </si>
  <si>
    <t>FORLEANS</t>
  </si>
  <si>
    <t>21283</t>
  </si>
  <si>
    <t>FRAIGNOT ET VESVROTTE</t>
  </si>
  <si>
    <t>21284</t>
  </si>
  <si>
    <t>21285</t>
  </si>
  <si>
    <t>FRANXAULT</t>
  </si>
  <si>
    <t>21286</t>
  </si>
  <si>
    <t>FRENOIS</t>
  </si>
  <si>
    <t>21287</t>
  </si>
  <si>
    <t>21288</t>
  </si>
  <si>
    <t>FROLOIS</t>
  </si>
  <si>
    <t>21289</t>
  </si>
  <si>
    <t>FUSSEY</t>
  </si>
  <si>
    <t>21290</t>
  </si>
  <si>
    <t>GEMEAUX</t>
  </si>
  <si>
    <t>21291</t>
  </si>
  <si>
    <t>GENAY</t>
  </si>
  <si>
    <t>21292</t>
  </si>
  <si>
    <t>GENLIS</t>
  </si>
  <si>
    <t>21293</t>
  </si>
  <si>
    <t>GERGUEIL</t>
  </si>
  <si>
    <t>21294</t>
  </si>
  <si>
    <t>GERLAND</t>
  </si>
  <si>
    <t>21295</t>
  </si>
  <si>
    <t>GEVREY CHAMBERTIN</t>
  </si>
  <si>
    <t>21296</t>
  </si>
  <si>
    <t>GEVROLLES</t>
  </si>
  <si>
    <t>21297</t>
  </si>
  <si>
    <t>GILLY LES CITEAUX</t>
  </si>
  <si>
    <t>21298</t>
  </si>
  <si>
    <t>GISSEY LE VIEIL</t>
  </si>
  <si>
    <t>21299</t>
  </si>
  <si>
    <t>GISSEY SOUS FLAVIGNY</t>
  </si>
  <si>
    <t>21300</t>
  </si>
  <si>
    <t>GISSEY SUR OUCHE</t>
  </si>
  <si>
    <t>21301</t>
  </si>
  <si>
    <t>GLANON</t>
  </si>
  <si>
    <t>21302</t>
  </si>
  <si>
    <t>GOMMEVILLE</t>
  </si>
  <si>
    <t>21303</t>
  </si>
  <si>
    <t>21304</t>
  </si>
  <si>
    <t>GRANCEY LE CHATEAU NEUVELLE</t>
  </si>
  <si>
    <t>21305</t>
  </si>
  <si>
    <t>GRANCEY SUR OURCE</t>
  </si>
  <si>
    <t>21306</t>
  </si>
  <si>
    <t>GRENANT LES SOMBERNON</t>
  </si>
  <si>
    <t>21307</t>
  </si>
  <si>
    <t>GRESIGNY SAINTE REINE</t>
  </si>
  <si>
    <t>21308</t>
  </si>
  <si>
    <t>GRIGNON</t>
  </si>
  <si>
    <t>21309</t>
  </si>
  <si>
    <t>GRISELLES</t>
  </si>
  <si>
    <t>21310</t>
  </si>
  <si>
    <t>GROSBOIS EN MONTAGNE</t>
  </si>
  <si>
    <t>21311</t>
  </si>
  <si>
    <t>GROSBOIS LES TICHEY</t>
  </si>
  <si>
    <t>21312</t>
  </si>
  <si>
    <t>GURGY LA VILLE</t>
  </si>
  <si>
    <t>21313</t>
  </si>
  <si>
    <t>GURGY LE CHATEAU</t>
  </si>
  <si>
    <t>21314</t>
  </si>
  <si>
    <t>HAUTEROCHE</t>
  </si>
  <si>
    <t>21315</t>
  </si>
  <si>
    <t>HAUTEVILLE LES DIJON</t>
  </si>
  <si>
    <t>21316</t>
  </si>
  <si>
    <t>HEUILLEY SUR SAONE</t>
  </si>
  <si>
    <t>21317</t>
  </si>
  <si>
    <t>IS SUR TILLE</t>
  </si>
  <si>
    <t>21318</t>
  </si>
  <si>
    <t>IVRY EN MONTAGNE</t>
  </si>
  <si>
    <t>21319</t>
  </si>
  <si>
    <t>IZEURE</t>
  </si>
  <si>
    <t>21320</t>
  </si>
  <si>
    <t>IZIER</t>
  </si>
  <si>
    <t>21321</t>
  </si>
  <si>
    <t>JAILLY LES MOULINS</t>
  </si>
  <si>
    <t>21322</t>
  </si>
  <si>
    <t>JALLANGES</t>
  </si>
  <si>
    <t>21323</t>
  </si>
  <si>
    <t>JANCIGNY</t>
  </si>
  <si>
    <t>21324</t>
  </si>
  <si>
    <t>JEUX LES BARD</t>
  </si>
  <si>
    <t>21325</t>
  </si>
  <si>
    <t>JOUEY</t>
  </si>
  <si>
    <t>21326</t>
  </si>
  <si>
    <t>JOURS LES BAIGNEUX</t>
  </si>
  <si>
    <t>21327</t>
  </si>
  <si>
    <t>JOURS EN VAUX</t>
  </si>
  <si>
    <t>21328</t>
  </si>
  <si>
    <t>JUILLENAY</t>
  </si>
  <si>
    <t>21329</t>
  </si>
  <si>
    <t>JUILLY</t>
  </si>
  <si>
    <t>21330</t>
  </si>
  <si>
    <t>LABERGEMENT FOIGNEY</t>
  </si>
  <si>
    <t>21331</t>
  </si>
  <si>
    <t>LABERGEMENT LES AUXONNE</t>
  </si>
  <si>
    <t>21332</t>
  </si>
  <si>
    <t>LABERGEMENT LES SEURRE</t>
  </si>
  <si>
    <t>21333</t>
  </si>
  <si>
    <t>LABRUYERE</t>
  </si>
  <si>
    <t>21334</t>
  </si>
  <si>
    <t>LACANCHE</t>
  </si>
  <si>
    <t>21335</t>
  </si>
  <si>
    <t>LACOUR D'ARCENAY</t>
  </si>
  <si>
    <t>21336</t>
  </si>
  <si>
    <t>LAIGNES</t>
  </si>
  <si>
    <t>21337</t>
  </si>
  <si>
    <t>LAMARCHE SUR SAONE</t>
  </si>
  <si>
    <t>21338</t>
  </si>
  <si>
    <t>LAMARGELLE</t>
  </si>
  <si>
    <t>21339</t>
  </si>
  <si>
    <t>21340</t>
  </si>
  <si>
    <t>LANTHES</t>
  </si>
  <si>
    <t>21341</t>
  </si>
  <si>
    <t>LANTILLY</t>
  </si>
  <si>
    <t>21342</t>
  </si>
  <si>
    <t>LAPERRIERE SUR SAONE</t>
  </si>
  <si>
    <t>21343</t>
  </si>
  <si>
    <t>LARREY</t>
  </si>
  <si>
    <t>21344</t>
  </si>
  <si>
    <t>LECHATELET</t>
  </si>
  <si>
    <t>21345</t>
  </si>
  <si>
    <t>LERY</t>
  </si>
  <si>
    <t>21346</t>
  </si>
  <si>
    <t>LEUGLAY</t>
  </si>
  <si>
    <t>21347</t>
  </si>
  <si>
    <t>LEVERNOIS</t>
  </si>
  <si>
    <t>21348</t>
  </si>
  <si>
    <t>LICEY SUR VINGEANNE</t>
  </si>
  <si>
    <t>21349</t>
  </si>
  <si>
    <t>LIERNAIS</t>
  </si>
  <si>
    <t>21350</t>
  </si>
  <si>
    <t>21351</t>
  </si>
  <si>
    <t>LONGCHAMP</t>
  </si>
  <si>
    <t>21352</t>
  </si>
  <si>
    <t>LONGEAULT</t>
  </si>
  <si>
    <t>21353</t>
  </si>
  <si>
    <t>LONGECOURT EN PLAINE</t>
  </si>
  <si>
    <t>21354</t>
  </si>
  <si>
    <t>LONGECOURT LES CULETRE</t>
  </si>
  <si>
    <t>21355</t>
  </si>
  <si>
    <t>LONGVIC</t>
  </si>
  <si>
    <t>21356</t>
  </si>
  <si>
    <t>LOSNE</t>
  </si>
  <si>
    <t>21357</t>
  </si>
  <si>
    <t>LOUESME</t>
  </si>
  <si>
    <t>21358</t>
  </si>
  <si>
    <t>LUCENAY LE DUC</t>
  </si>
  <si>
    <t>21359</t>
  </si>
  <si>
    <t>LUCEY</t>
  </si>
  <si>
    <t>21360</t>
  </si>
  <si>
    <t>LUSIGNY SUR OUCHE</t>
  </si>
  <si>
    <t>21361</t>
  </si>
  <si>
    <t>LUX</t>
  </si>
  <si>
    <t>21362</t>
  </si>
  <si>
    <t>MACONGE</t>
  </si>
  <si>
    <t>21363</t>
  </si>
  <si>
    <t>MAGNIEN</t>
  </si>
  <si>
    <t>21364</t>
  </si>
  <si>
    <t>MAGNY LAMBERT</t>
  </si>
  <si>
    <t>21365</t>
  </si>
  <si>
    <t>MAGNY LA VILLE</t>
  </si>
  <si>
    <t>21366</t>
  </si>
  <si>
    <t>MAGNY LES AUBIGNY</t>
  </si>
  <si>
    <t>21367</t>
  </si>
  <si>
    <t>MAGNY MONTARLOT</t>
  </si>
  <si>
    <t>21368</t>
  </si>
  <si>
    <t>MAGNY LES VILLERS</t>
  </si>
  <si>
    <t>21369</t>
  </si>
  <si>
    <t>MAGNY SAINT MEDARD</t>
  </si>
  <si>
    <t>21370</t>
  </si>
  <si>
    <t>MAGNY SUR TILLE</t>
  </si>
  <si>
    <t>21371</t>
  </si>
  <si>
    <t>MAILLYS</t>
  </si>
  <si>
    <t>21372</t>
  </si>
  <si>
    <t>MAISEY LE DUC</t>
  </si>
  <si>
    <t>21373</t>
  </si>
  <si>
    <t>MALAIN</t>
  </si>
  <si>
    <t>21374</t>
  </si>
  <si>
    <t>MALIGNY</t>
  </si>
  <si>
    <t>21375</t>
  </si>
  <si>
    <t>MANLAY</t>
  </si>
  <si>
    <t>21376</t>
  </si>
  <si>
    <t>MARANDEUIL</t>
  </si>
  <si>
    <t>21377</t>
  </si>
  <si>
    <t>MARCELLOIS</t>
  </si>
  <si>
    <t>21378</t>
  </si>
  <si>
    <t>MARCENAY</t>
  </si>
  <si>
    <t>21379</t>
  </si>
  <si>
    <t>MARCHESEUIL</t>
  </si>
  <si>
    <t>21380</t>
  </si>
  <si>
    <t>MARCIGNY SOUS THIL</t>
  </si>
  <si>
    <t>21381</t>
  </si>
  <si>
    <t>MARCILLY ET DRACY</t>
  </si>
  <si>
    <t>21382</t>
  </si>
  <si>
    <t>MARCILLY OGNY</t>
  </si>
  <si>
    <t>21383</t>
  </si>
  <si>
    <t>MARCILLY SUR TILLE</t>
  </si>
  <si>
    <t>21384</t>
  </si>
  <si>
    <t>MAREY LES FUSSEY</t>
  </si>
  <si>
    <t>21385</t>
  </si>
  <si>
    <t>MAREY SUR TILLE</t>
  </si>
  <si>
    <t>21386</t>
  </si>
  <si>
    <t>MARIGNY LE CAHOUET</t>
  </si>
  <si>
    <t>21387</t>
  </si>
  <si>
    <t>MARIGNY LES REULLEE</t>
  </si>
  <si>
    <t>21388</t>
  </si>
  <si>
    <t>MARLIENS</t>
  </si>
  <si>
    <t>21389</t>
  </si>
  <si>
    <t>21390</t>
  </si>
  <si>
    <t>MARSANNAY LA COTE</t>
  </si>
  <si>
    <t>21391</t>
  </si>
  <si>
    <t>MARSANNAY LE BOIS</t>
  </si>
  <si>
    <t>21392</t>
  </si>
  <si>
    <t>MARTROIS</t>
  </si>
  <si>
    <t>21393</t>
  </si>
  <si>
    <t>MASSINGY</t>
  </si>
  <si>
    <t>21394</t>
  </si>
  <si>
    <t>MASSINGY LES SEMUR</t>
  </si>
  <si>
    <t>21395</t>
  </si>
  <si>
    <t>MASSINGY LES VITTEAUX</t>
  </si>
  <si>
    <t>21396</t>
  </si>
  <si>
    <t>MAUVILLY</t>
  </si>
  <si>
    <t>21397</t>
  </si>
  <si>
    <t>MAVILLY MANDELOT</t>
  </si>
  <si>
    <t>21398</t>
  </si>
  <si>
    <t>MAXILLY SUR SAONE</t>
  </si>
  <si>
    <t>21399</t>
  </si>
  <si>
    <t>MEILLY SUR ROUVRES</t>
  </si>
  <si>
    <t>21400</t>
  </si>
  <si>
    <t>MEIX</t>
  </si>
  <si>
    <t>21401</t>
  </si>
  <si>
    <t>MELOISEY</t>
  </si>
  <si>
    <t>21402</t>
  </si>
  <si>
    <t>MENESBLE</t>
  </si>
  <si>
    <t>21403</t>
  </si>
  <si>
    <t>MENESSAIRE</t>
  </si>
  <si>
    <t>21404</t>
  </si>
  <si>
    <t>MENETREUX LE PITOIS</t>
  </si>
  <si>
    <t>21405</t>
  </si>
  <si>
    <t>MERCEUIL</t>
  </si>
  <si>
    <t>21406</t>
  </si>
  <si>
    <t>21407</t>
  </si>
  <si>
    <t>MESSANGES</t>
  </si>
  <si>
    <t>21408</t>
  </si>
  <si>
    <t>MESSIGNY ET VANTOUX</t>
  </si>
  <si>
    <t>21409</t>
  </si>
  <si>
    <t>MEUILLEY</t>
  </si>
  <si>
    <t>21410</t>
  </si>
  <si>
    <t>MEULSON</t>
  </si>
  <si>
    <t>21411</t>
  </si>
  <si>
    <t>MEURSANGES</t>
  </si>
  <si>
    <t>21412</t>
  </si>
  <si>
    <t>MEURSAULT</t>
  </si>
  <si>
    <t>21413</t>
  </si>
  <si>
    <t>MILLERY</t>
  </si>
  <si>
    <t>21414</t>
  </si>
  <si>
    <t>MIMEURE</t>
  </si>
  <si>
    <t>21415</t>
  </si>
  <si>
    <t>MINOT</t>
  </si>
  <si>
    <t>21416</t>
  </si>
  <si>
    <t>MIREBEAU SUR BEZE</t>
  </si>
  <si>
    <t>21417</t>
  </si>
  <si>
    <t>MISSERY</t>
  </si>
  <si>
    <t>21418</t>
  </si>
  <si>
    <t>MOITRON</t>
  </si>
  <si>
    <t>21419</t>
  </si>
  <si>
    <t>MOLESME</t>
  </si>
  <si>
    <t>21420</t>
  </si>
  <si>
    <t>MOLINOT</t>
  </si>
  <si>
    <t>21421</t>
  </si>
  <si>
    <t>MOLOY</t>
  </si>
  <si>
    <t>21422</t>
  </si>
  <si>
    <t>MOLPHEY</t>
  </si>
  <si>
    <t>21423</t>
  </si>
  <si>
    <t>MONTAGNY LES BEAUNE</t>
  </si>
  <si>
    <t>21424</t>
  </si>
  <si>
    <t>MONTAGNY LES SEURRE</t>
  </si>
  <si>
    <t>21425</t>
  </si>
  <si>
    <t>MONTBARD</t>
  </si>
  <si>
    <t>21426</t>
  </si>
  <si>
    <t>MONTBERTHAULT</t>
  </si>
  <si>
    <t>21427</t>
  </si>
  <si>
    <t>MONTCEAU ET ECHARNANT</t>
  </si>
  <si>
    <t>21428</t>
  </si>
  <si>
    <t>MONTHELIE</t>
  </si>
  <si>
    <t>21429</t>
  </si>
  <si>
    <t>MONTIGNY MONTFORT</t>
  </si>
  <si>
    <t>21430</t>
  </si>
  <si>
    <t>MONTIGNY SAINT BARTHELEMY</t>
  </si>
  <si>
    <t>21431</t>
  </si>
  <si>
    <t>MONTIGNY SUR ARMANCON</t>
  </si>
  <si>
    <t>21432</t>
  </si>
  <si>
    <t>MONTIGNY SUR AUBE</t>
  </si>
  <si>
    <t>21433</t>
  </si>
  <si>
    <t>MONTIGNY MORNAY VILLENEUVE SUR VINGEANNE</t>
  </si>
  <si>
    <t>21434</t>
  </si>
  <si>
    <t>MONTLAY EN AUXOIS</t>
  </si>
  <si>
    <t>21435</t>
  </si>
  <si>
    <t>MONTLIOT ET COURCELLES</t>
  </si>
  <si>
    <t>21436</t>
  </si>
  <si>
    <t>MONTMAIN</t>
  </si>
  <si>
    <t>21437</t>
  </si>
  <si>
    <t>MONTMANCON</t>
  </si>
  <si>
    <t>21438</t>
  </si>
  <si>
    <t>MONTMOYEN</t>
  </si>
  <si>
    <t>21439</t>
  </si>
  <si>
    <t>MONTOILLOT</t>
  </si>
  <si>
    <t>21440</t>
  </si>
  <si>
    <t>MONTOT</t>
  </si>
  <si>
    <t>21441</t>
  </si>
  <si>
    <t>21442</t>
  </si>
  <si>
    <t>MOREY SAINT DENIS</t>
  </si>
  <si>
    <t>21444</t>
  </si>
  <si>
    <t>MOSSON</t>
  </si>
  <si>
    <t>21445</t>
  </si>
  <si>
    <t>MOTTE TERNANT</t>
  </si>
  <si>
    <t>21446</t>
  </si>
  <si>
    <t>MOUTIERS SAINT JEAN</t>
  </si>
  <si>
    <t>21447</t>
  </si>
  <si>
    <t>MUSIGNY</t>
  </si>
  <si>
    <t>21448</t>
  </si>
  <si>
    <t>MUSSY LA FOSSE</t>
  </si>
  <si>
    <t>21449</t>
  </si>
  <si>
    <t>NAN SOUS THIL</t>
  </si>
  <si>
    <t>21450</t>
  </si>
  <si>
    <t>NANTOUX</t>
  </si>
  <si>
    <t>21451</t>
  </si>
  <si>
    <t>NESLE ET MASSOULT</t>
  </si>
  <si>
    <t>21452</t>
  </si>
  <si>
    <t>NEUILLY LES DIJON</t>
  </si>
  <si>
    <t>21454</t>
  </si>
  <si>
    <t>NICEY</t>
  </si>
  <si>
    <t>21455</t>
  </si>
  <si>
    <t>NOD SUR SEINE</t>
  </si>
  <si>
    <t>21456</t>
  </si>
  <si>
    <t>NOGENT LES MONTBARD</t>
  </si>
  <si>
    <t>21457</t>
  </si>
  <si>
    <t>NOIDAN</t>
  </si>
  <si>
    <t>21458</t>
  </si>
  <si>
    <t>NOIRON SOUS GEVREY</t>
  </si>
  <si>
    <t>21459</t>
  </si>
  <si>
    <t>NOIRON SUR BEZE</t>
  </si>
  <si>
    <t>21460</t>
  </si>
  <si>
    <t>NOIRON SUR SEINE</t>
  </si>
  <si>
    <t>21461</t>
  </si>
  <si>
    <t>NOLAY</t>
  </si>
  <si>
    <t>21462</t>
  </si>
  <si>
    <t>NORGES LA VILLE</t>
  </si>
  <si>
    <t>21463</t>
  </si>
  <si>
    <t>NORMIER</t>
  </si>
  <si>
    <t>21464</t>
  </si>
  <si>
    <t>NUITS SAINT GEORGES</t>
  </si>
  <si>
    <t>21465</t>
  </si>
  <si>
    <t>OBTREE</t>
  </si>
  <si>
    <t>21466</t>
  </si>
  <si>
    <t>OIGNY</t>
  </si>
  <si>
    <t>21467</t>
  </si>
  <si>
    <t>OISILLY</t>
  </si>
  <si>
    <t>21468</t>
  </si>
  <si>
    <t>ORAIN</t>
  </si>
  <si>
    <t>21469</t>
  </si>
  <si>
    <t>ORGEUX</t>
  </si>
  <si>
    <t>21470</t>
  </si>
  <si>
    <t>ORIGNY</t>
  </si>
  <si>
    <t>21471</t>
  </si>
  <si>
    <t>ORRET</t>
  </si>
  <si>
    <t>21472</t>
  </si>
  <si>
    <t>ORVILLE</t>
  </si>
  <si>
    <t>21473</t>
  </si>
  <si>
    <t>OUGES</t>
  </si>
  <si>
    <t>21474</t>
  </si>
  <si>
    <t>PAGNY LA VILLE</t>
  </si>
  <si>
    <t>21475</t>
  </si>
  <si>
    <t>PAGNY LE CHATEAU</t>
  </si>
  <si>
    <t>21476</t>
  </si>
  <si>
    <t>PAINBLANC</t>
  </si>
  <si>
    <t>21477</t>
  </si>
  <si>
    <t>PANGES</t>
  </si>
  <si>
    <t>21478</t>
  </si>
  <si>
    <t>PASQUES</t>
  </si>
  <si>
    <t>21479</t>
  </si>
  <si>
    <t>PELLEREY</t>
  </si>
  <si>
    <t>21480</t>
  </si>
  <si>
    <t>PERNAND VERGELESSES</t>
  </si>
  <si>
    <t>21481</t>
  </si>
  <si>
    <t>PERRIGNY LES DIJON</t>
  </si>
  <si>
    <t>21482</t>
  </si>
  <si>
    <t>PERRIGNY SUR L'OGNON</t>
  </si>
  <si>
    <t>21483</t>
  </si>
  <si>
    <t>PICHANGES</t>
  </si>
  <si>
    <t>21484</t>
  </si>
  <si>
    <t>PLANAY</t>
  </si>
  <si>
    <t>21485</t>
  </si>
  <si>
    <t>PLOMBIERES LES DIJON</t>
  </si>
  <si>
    <t>21486</t>
  </si>
  <si>
    <t>PLUVAULT</t>
  </si>
  <si>
    <t>21487</t>
  </si>
  <si>
    <t>PLUVET</t>
  </si>
  <si>
    <t>21488</t>
  </si>
  <si>
    <t>POINCON LES LARREY</t>
  </si>
  <si>
    <t>21489</t>
  </si>
  <si>
    <t>POISEUL LA GRANGE</t>
  </si>
  <si>
    <t>21490</t>
  </si>
  <si>
    <t>POISEUL LA VILLE ET LAPERRIERE</t>
  </si>
  <si>
    <t>21491</t>
  </si>
  <si>
    <t>POISEUL LES SAULX</t>
  </si>
  <si>
    <t>21492</t>
  </si>
  <si>
    <t>POMMARD</t>
  </si>
  <si>
    <t>21493</t>
  </si>
  <si>
    <t>PONCEY LES ATHEE</t>
  </si>
  <si>
    <t>21494</t>
  </si>
  <si>
    <t>PONCEY SUR L'IGNON</t>
  </si>
  <si>
    <t>21495</t>
  </si>
  <si>
    <t>PONT</t>
  </si>
  <si>
    <t>21496</t>
  </si>
  <si>
    <t>PONTAILLER SUR SAONE</t>
  </si>
  <si>
    <t>21497</t>
  </si>
  <si>
    <t>PONT ET MASSENE</t>
  </si>
  <si>
    <t>21498</t>
  </si>
  <si>
    <t>POSANGES</t>
  </si>
  <si>
    <t>21499</t>
  </si>
  <si>
    <t>POTHIERES</t>
  </si>
  <si>
    <t>21500</t>
  </si>
  <si>
    <t>POUILLENAY</t>
  </si>
  <si>
    <t>21501</t>
  </si>
  <si>
    <t>POUILLY EN AUXOIS</t>
  </si>
  <si>
    <t>21502</t>
  </si>
  <si>
    <t>POUILLY SUR SAONE</t>
  </si>
  <si>
    <t>21503</t>
  </si>
  <si>
    <t>POUILLY SUR VINGEANNE</t>
  </si>
  <si>
    <t>21504</t>
  </si>
  <si>
    <t>PRALON</t>
  </si>
  <si>
    <t>21505</t>
  </si>
  <si>
    <t>PRECY SOUS THIL</t>
  </si>
  <si>
    <t>21506</t>
  </si>
  <si>
    <t>PREMEAUX PRISSEY</t>
  </si>
  <si>
    <t>21507</t>
  </si>
  <si>
    <t>PREMIERES</t>
  </si>
  <si>
    <t>21508</t>
  </si>
  <si>
    <t>PRENOIS</t>
  </si>
  <si>
    <t>21510</t>
  </si>
  <si>
    <t>PRUSLY SUR OURCE</t>
  </si>
  <si>
    <t>21511</t>
  </si>
  <si>
    <t>PUITS</t>
  </si>
  <si>
    <t>21512</t>
  </si>
  <si>
    <t>PULIGNY MONTRACHET</t>
  </si>
  <si>
    <t>21513</t>
  </si>
  <si>
    <t>QUEMIGNY POISOT</t>
  </si>
  <si>
    <t>21514</t>
  </si>
  <si>
    <t>QUEMIGNY SUR SEINE</t>
  </si>
  <si>
    <t>21515</t>
  </si>
  <si>
    <t>QUETIGNY</t>
  </si>
  <si>
    <t>21516</t>
  </si>
  <si>
    <t>QUINCEROT</t>
  </si>
  <si>
    <t>21517</t>
  </si>
  <si>
    <t>QUINCEY</t>
  </si>
  <si>
    <t>21518</t>
  </si>
  <si>
    <t>QUINCY LE VICOMTE</t>
  </si>
  <si>
    <t>21519</t>
  </si>
  <si>
    <t>RECEY SUR OURCE</t>
  </si>
  <si>
    <t>21520</t>
  </si>
  <si>
    <t>REMILLY EN MONTAGNE</t>
  </si>
  <si>
    <t>21521</t>
  </si>
  <si>
    <t>REMILLY SUR TILLE</t>
  </si>
  <si>
    <t>21522</t>
  </si>
  <si>
    <t>RENEVE</t>
  </si>
  <si>
    <t>21523</t>
  </si>
  <si>
    <t>REULLE VERGY</t>
  </si>
  <si>
    <t>21524</t>
  </si>
  <si>
    <t>RIEL LES EAUX</t>
  </si>
  <si>
    <t>21525</t>
  </si>
  <si>
    <t>ROCHE EN BRENIL</t>
  </si>
  <si>
    <t>21526</t>
  </si>
  <si>
    <t>ROCHEFORT SUR BREVON</t>
  </si>
  <si>
    <t>21527</t>
  </si>
  <si>
    <t>ROCHEPOT</t>
  </si>
  <si>
    <t>21528</t>
  </si>
  <si>
    <t>ROCHE VANNEAU</t>
  </si>
  <si>
    <t>21529</t>
  </si>
  <si>
    <t>ROILLY</t>
  </si>
  <si>
    <t>21530</t>
  </si>
  <si>
    <t>ROUGEMONT</t>
  </si>
  <si>
    <t>21531</t>
  </si>
  <si>
    <t>ROUVRAY</t>
  </si>
  <si>
    <t>21532</t>
  </si>
  <si>
    <t>ROUVRES EN PLAINE</t>
  </si>
  <si>
    <t>21533</t>
  </si>
  <si>
    <t>ROUVRES SOUS MEILLY</t>
  </si>
  <si>
    <t>21534</t>
  </si>
  <si>
    <t>RUFFEY LES BEAUNE</t>
  </si>
  <si>
    <t>21535</t>
  </si>
  <si>
    <t>RUFFEY LES ECHIREY</t>
  </si>
  <si>
    <t>21536</t>
  </si>
  <si>
    <t>SACQUENAY</t>
  </si>
  <si>
    <t>21537</t>
  </si>
  <si>
    <t>SAFFRES</t>
  </si>
  <si>
    <t>21538</t>
  </si>
  <si>
    <t>SAINT ANDEUX</t>
  </si>
  <si>
    <t>21539</t>
  </si>
  <si>
    <t>SAINT ANTHOT</t>
  </si>
  <si>
    <t>21540</t>
  </si>
  <si>
    <t>21541</t>
  </si>
  <si>
    <t>21542</t>
  </si>
  <si>
    <t>21543</t>
  </si>
  <si>
    <t>SAINT BROING LES MOINES</t>
  </si>
  <si>
    <t>21544</t>
  </si>
  <si>
    <t>21545</t>
  </si>
  <si>
    <t>SAINTE COLOMBE SUR SEINE</t>
  </si>
  <si>
    <t>21546</t>
  </si>
  <si>
    <t>SAINT DIDIER</t>
  </si>
  <si>
    <t>21547</t>
  </si>
  <si>
    <t>SAINT EUPHRONE</t>
  </si>
  <si>
    <t>21548</t>
  </si>
  <si>
    <t>SAINT GERMAIN DE MODEON</t>
  </si>
  <si>
    <t>21549</t>
  </si>
  <si>
    <t>SAINT GERMAIN LE ROCHEUX</t>
  </si>
  <si>
    <t>21550</t>
  </si>
  <si>
    <t>SAINT GERMAIN LES SENAILLY</t>
  </si>
  <si>
    <t>21552</t>
  </si>
  <si>
    <t>SAINT HELIER</t>
  </si>
  <si>
    <t>21553</t>
  </si>
  <si>
    <t>SAINT JEAN DE BOEUF</t>
  </si>
  <si>
    <t>21554</t>
  </si>
  <si>
    <t>SAINT JEAN DE LOSNE</t>
  </si>
  <si>
    <t>21555</t>
  </si>
  <si>
    <t>SAINT JULIEN</t>
  </si>
  <si>
    <t>21556</t>
  </si>
  <si>
    <t>SAINT LEGER TRIEY</t>
  </si>
  <si>
    <t>21557</t>
  </si>
  <si>
    <t>SAINT MARC SUR SEINE</t>
  </si>
  <si>
    <t>21558</t>
  </si>
  <si>
    <t>SAINTE MARIE LA BLANCHE</t>
  </si>
  <si>
    <t>21559</t>
  </si>
  <si>
    <t>SAINTE MARIE SUR OUCHE</t>
  </si>
  <si>
    <t>21560</t>
  </si>
  <si>
    <t>SAINT MARTIN DE LA MER</t>
  </si>
  <si>
    <t>21561</t>
  </si>
  <si>
    <t>21562</t>
  </si>
  <si>
    <t>SAINT MAURICE SUR VINGEANNE</t>
  </si>
  <si>
    <t>21563</t>
  </si>
  <si>
    <t>21564</t>
  </si>
  <si>
    <t>SAINT NICOLAS LES CITEAUX</t>
  </si>
  <si>
    <t>21565</t>
  </si>
  <si>
    <t>SAINT PHILIBERT</t>
  </si>
  <si>
    <t>21566</t>
  </si>
  <si>
    <t>SAINT PIERRE EN VAUX</t>
  </si>
  <si>
    <t>21567</t>
  </si>
  <si>
    <t>SAINT PRIX LES ARNAY</t>
  </si>
  <si>
    <t>21568</t>
  </si>
  <si>
    <t>21569</t>
  </si>
  <si>
    <t>21570</t>
  </si>
  <si>
    <t>SAINTE SABINE</t>
  </si>
  <si>
    <t>21571</t>
  </si>
  <si>
    <t>21572</t>
  </si>
  <si>
    <t>SAINT SEINE EN BACHE</t>
  </si>
  <si>
    <t>21573</t>
  </si>
  <si>
    <t>SAINT SEINE L'ABBAYE</t>
  </si>
  <si>
    <t>21574</t>
  </si>
  <si>
    <t>SAINT SEINE SUR VINGEANNE</t>
  </si>
  <si>
    <t>21575</t>
  </si>
  <si>
    <t>SAINT SYMPHORIEN SUR SAONE</t>
  </si>
  <si>
    <t>21576</t>
  </si>
  <si>
    <t>21577</t>
  </si>
  <si>
    <t>21578</t>
  </si>
  <si>
    <t>SAINT VICTOR SUR OUCHE</t>
  </si>
  <si>
    <t>21579</t>
  </si>
  <si>
    <t>SALIVES</t>
  </si>
  <si>
    <t>21580</t>
  </si>
  <si>
    <t>SALMAISE</t>
  </si>
  <si>
    <t>21581</t>
  </si>
  <si>
    <t>SAMEREY</t>
  </si>
  <si>
    <t>21582</t>
  </si>
  <si>
    <t>SANTENAY</t>
  </si>
  <si>
    <t>21583</t>
  </si>
  <si>
    <t>SANTOSSE</t>
  </si>
  <si>
    <t>21584</t>
  </si>
  <si>
    <t>SAULIEU</t>
  </si>
  <si>
    <t>21585</t>
  </si>
  <si>
    <t>SAULON LA CHAPELLE</t>
  </si>
  <si>
    <t>21586</t>
  </si>
  <si>
    <t>SAULON LA RUE</t>
  </si>
  <si>
    <t>21587</t>
  </si>
  <si>
    <t>SAULX LE DUC</t>
  </si>
  <si>
    <t>21588</t>
  </si>
  <si>
    <t>SAUSSEY</t>
  </si>
  <si>
    <t>21589</t>
  </si>
  <si>
    <t>SAUSSY</t>
  </si>
  <si>
    <t>21590</t>
  </si>
  <si>
    <t>SAVIGNY LES BEAUNE</t>
  </si>
  <si>
    <t>21591</t>
  </si>
  <si>
    <t>SAVIGNY LE SEC</t>
  </si>
  <si>
    <t>21592</t>
  </si>
  <si>
    <t>SAVIGNY SOUS MALAIN</t>
  </si>
  <si>
    <t>21593</t>
  </si>
  <si>
    <t>SAVILLY</t>
  </si>
  <si>
    <t>21594</t>
  </si>
  <si>
    <t>SAVOISY</t>
  </si>
  <si>
    <t>21595</t>
  </si>
  <si>
    <t>SAVOLLES</t>
  </si>
  <si>
    <t>21596</t>
  </si>
  <si>
    <t>SAVOUGES</t>
  </si>
  <si>
    <t>21597</t>
  </si>
  <si>
    <t>SEGROIS</t>
  </si>
  <si>
    <t>21598</t>
  </si>
  <si>
    <t>SEIGNY</t>
  </si>
  <si>
    <t>21599</t>
  </si>
  <si>
    <t>SELONGEY</t>
  </si>
  <si>
    <t>21600</t>
  </si>
  <si>
    <t>SEMAREY</t>
  </si>
  <si>
    <t>21601</t>
  </si>
  <si>
    <t>SEMEZANGES</t>
  </si>
  <si>
    <t>21602</t>
  </si>
  <si>
    <t>SEMOND</t>
  </si>
  <si>
    <t>21603</t>
  </si>
  <si>
    <t>SEMUR EN AUXOIS</t>
  </si>
  <si>
    <t>21604</t>
  </si>
  <si>
    <t>SENAILLY</t>
  </si>
  <si>
    <t>21605</t>
  </si>
  <si>
    <t>SENNECEY LES DIJON</t>
  </si>
  <si>
    <t>21606</t>
  </si>
  <si>
    <t>LADOIX SERRIGNY</t>
  </si>
  <si>
    <t>21607</t>
  </si>
  <si>
    <t>SEURRE</t>
  </si>
  <si>
    <t>21608</t>
  </si>
  <si>
    <t>SINCEY LES ROUVRAY</t>
  </si>
  <si>
    <t>21609</t>
  </si>
  <si>
    <t>SOIRANS</t>
  </si>
  <si>
    <t>21610</t>
  </si>
  <si>
    <t>SOISSONS SUR NACEY</t>
  </si>
  <si>
    <t>21611</t>
  </si>
  <si>
    <t>SOMBERNON</t>
  </si>
  <si>
    <t>21612</t>
  </si>
  <si>
    <t>SOUHEY</t>
  </si>
  <si>
    <t>21613</t>
  </si>
  <si>
    <t>SOUSSEY SUR BRIONNE</t>
  </si>
  <si>
    <t>21614</t>
  </si>
  <si>
    <t>21615</t>
  </si>
  <si>
    <t>SUSSEY</t>
  </si>
  <si>
    <t>21616</t>
  </si>
  <si>
    <t>21617</t>
  </si>
  <si>
    <t>TALANT</t>
  </si>
  <si>
    <t>21618</t>
  </si>
  <si>
    <t>TALMAY</t>
  </si>
  <si>
    <t>21619</t>
  </si>
  <si>
    <t>TANAY</t>
  </si>
  <si>
    <t>21620</t>
  </si>
  <si>
    <t>TARSUL</t>
  </si>
  <si>
    <t>21621</t>
  </si>
  <si>
    <t>TART L'ABBAYE</t>
  </si>
  <si>
    <t>21622</t>
  </si>
  <si>
    <t>TART LE BAS</t>
  </si>
  <si>
    <t>21623</t>
  </si>
  <si>
    <t>TART LE HAUT</t>
  </si>
  <si>
    <t>21624</t>
  </si>
  <si>
    <t>TELLECEY</t>
  </si>
  <si>
    <t>21625</t>
  </si>
  <si>
    <t>21626</t>
  </si>
  <si>
    <t>TERREFONDREE</t>
  </si>
  <si>
    <t>21627</t>
  </si>
  <si>
    <t>THENISSEY</t>
  </si>
  <si>
    <t>21628</t>
  </si>
  <si>
    <t>THOIRES</t>
  </si>
  <si>
    <t>21629</t>
  </si>
  <si>
    <t>THOISY LA BERCHERE</t>
  </si>
  <si>
    <t>21630</t>
  </si>
  <si>
    <t>THOISY LE DESERT</t>
  </si>
  <si>
    <t>21631</t>
  </si>
  <si>
    <t>THOMIREY</t>
  </si>
  <si>
    <t>21632</t>
  </si>
  <si>
    <t>THOREY EN PLAINE</t>
  </si>
  <si>
    <t>21633</t>
  </si>
  <si>
    <t>THOREY SOUS CHARNY</t>
  </si>
  <si>
    <t>21634</t>
  </si>
  <si>
    <t>THOREY SUR OUCHE</t>
  </si>
  <si>
    <t>21635</t>
  </si>
  <si>
    <t>THOSTE</t>
  </si>
  <si>
    <t>21636</t>
  </si>
  <si>
    <t>THURY</t>
  </si>
  <si>
    <t>21637</t>
  </si>
  <si>
    <t>TICHEY</t>
  </si>
  <si>
    <t>21638</t>
  </si>
  <si>
    <t>TIL CHATEL</t>
  </si>
  <si>
    <t>21639</t>
  </si>
  <si>
    <t>TILLENAY</t>
  </si>
  <si>
    <t>21640</t>
  </si>
  <si>
    <t>TORCY ET POULIGNY</t>
  </si>
  <si>
    <t>21641</t>
  </si>
  <si>
    <t>TOUILLON</t>
  </si>
  <si>
    <t>21642</t>
  </si>
  <si>
    <t>TOUTRY</t>
  </si>
  <si>
    <t>21643</t>
  </si>
  <si>
    <t>TRECLUN</t>
  </si>
  <si>
    <t>21644</t>
  </si>
  <si>
    <t>TROCHERES</t>
  </si>
  <si>
    <t>21645</t>
  </si>
  <si>
    <t>TROUHANS</t>
  </si>
  <si>
    <t>21646</t>
  </si>
  <si>
    <t>TROUHAUT</t>
  </si>
  <si>
    <t>21647</t>
  </si>
  <si>
    <t>TRUGNY</t>
  </si>
  <si>
    <t>21648</t>
  </si>
  <si>
    <t>TURCEY</t>
  </si>
  <si>
    <t>21649</t>
  </si>
  <si>
    <t>UNCEY LE FRANC</t>
  </si>
  <si>
    <t>21650</t>
  </si>
  <si>
    <t>URCY</t>
  </si>
  <si>
    <t>21651</t>
  </si>
  <si>
    <t>VAL SUZON</t>
  </si>
  <si>
    <t>21652</t>
  </si>
  <si>
    <t>VANDENESSE EN AUXOIS</t>
  </si>
  <si>
    <t>21653</t>
  </si>
  <si>
    <t>VANNAIRE</t>
  </si>
  <si>
    <t>21655</t>
  </si>
  <si>
    <t>VANVEY</t>
  </si>
  <si>
    <t>21656</t>
  </si>
  <si>
    <t>VARANGES</t>
  </si>
  <si>
    <t>21657</t>
  </si>
  <si>
    <t>VAROIS ET CHAIGNOT</t>
  </si>
  <si>
    <t>21658</t>
  </si>
  <si>
    <t>VAUCHIGNON</t>
  </si>
  <si>
    <t>21659</t>
  </si>
  <si>
    <t>VAUX SAULES</t>
  </si>
  <si>
    <t>21660</t>
  </si>
  <si>
    <t>VEILLY</t>
  </si>
  <si>
    <t>21661</t>
  </si>
  <si>
    <t>VELARS SUR OUCHE</t>
  </si>
  <si>
    <t>21662</t>
  </si>
  <si>
    <t>VELOGNY</t>
  </si>
  <si>
    <t>21663</t>
  </si>
  <si>
    <t>VENAREY LES LAUMES</t>
  </si>
  <si>
    <t>21664</t>
  </si>
  <si>
    <t>VERDONNET</t>
  </si>
  <si>
    <t>21665</t>
  </si>
  <si>
    <t>VERNOIS LES VESVRES</t>
  </si>
  <si>
    <t>21666</t>
  </si>
  <si>
    <t>VERNOT</t>
  </si>
  <si>
    <t>21667</t>
  </si>
  <si>
    <t>VERONNES</t>
  </si>
  <si>
    <t>21669</t>
  </si>
  <si>
    <t>VERREY SOUS DREE</t>
  </si>
  <si>
    <t>21670</t>
  </si>
  <si>
    <t>VERREY SOUS SALMAISE</t>
  </si>
  <si>
    <t>21671</t>
  </si>
  <si>
    <t>VERTAULT</t>
  </si>
  <si>
    <t>21672</t>
  </si>
  <si>
    <t>VESVRES</t>
  </si>
  <si>
    <t>21673</t>
  </si>
  <si>
    <t>VEUVEY SUR OUCHE</t>
  </si>
  <si>
    <t>21674</t>
  </si>
  <si>
    <t>VEUXHAULLES SUR AUBE</t>
  </si>
  <si>
    <t>21675</t>
  </si>
  <si>
    <t>VIANGES</t>
  </si>
  <si>
    <t>21676</t>
  </si>
  <si>
    <t>VIC DE CHASSENAY</t>
  </si>
  <si>
    <t>21677</t>
  </si>
  <si>
    <t>VIC DES PRES</t>
  </si>
  <si>
    <t>21678</t>
  </si>
  <si>
    <t>VIC SOUS THIL</t>
  </si>
  <si>
    <t>21679</t>
  </si>
  <si>
    <t>VIEILMOULIN</t>
  </si>
  <si>
    <t>21680</t>
  </si>
  <si>
    <t>VIELVERGE</t>
  </si>
  <si>
    <t>21681</t>
  </si>
  <si>
    <t>VIEUX CHATEAU</t>
  </si>
  <si>
    <t>21682</t>
  </si>
  <si>
    <t>VIEVIGNE</t>
  </si>
  <si>
    <t>21683</t>
  </si>
  <si>
    <t>VIEVY</t>
  </si>
  <si>
    <t>21684</t>
  </si>
  <si>
    <t>VIGNOLES</t>
  </si>
  <si>
    <t>21685</t>
  </si>
  <si>
    <t>VILLAINES EN DUESMOIS</t>
  </si>
  <si>
    <t>21686</t>
  </si>
  <si>
    <t>VILLAINES LES PREVOTES</t>
  </si>
  <si>
    <t>21687</t>
  </si>
  <si>
    <t>VILLARGOIX</t>
  </si>
  <si>
    <t>21688</t>
  </si>
  <si>
    <t>VILLARS FONTAINE</t>
  </si>
  <si>
    <t>21689</t>
  </si>
  <si>
    <t>VILLARS ET VILLENOTTE</t>
  </si>
  <si>
    <t>21690</t>
  </si>
  <si>
    <t>VILLEBERNY</t>
  </si>
  <si>
    <t>21691</t>
  </si>
  <si>
    <t>VILLEBICHOT</t>
  </si>
  <si>
    <t>21692</t>
  </si>
  <si>
    <t>VILLECOMTE</t>
  </si>
  <si>
    <t>21693</t>
  </si>
  <si>
    <t>21694</t>
  </si>
  <si>
    <t>VILLEFERRY</t>
  </si>
  <si>
    <t>21695</t>
  </si>
  <si>
    <t>VILLENEUVE LES CONVERS</t>
  </si>
  <si>
    <t>21696</t>
  </si>
  <si>
    <t>VILLENEUVE SOUS CHARIGNY</t>
  </si>
  <si>
    <t>21698</t>
  </si>
  <si>
    <t>VILLERS LA FAYE</t>
  </si>
  <si>
    <t>21699</t>
  </si>
  <si>
    <t>VILLERS LES POTS</t>
  </si>
  <si>
    <t>21700</t>
  </si>
  <si>
    <t>VILLERS PATRAS</t>
  </si>
  <si>
    <t>21701</t>
  </si>
  <si>
    <t>VILLERS ROTIN</t>
  </si>
  <si>
    <t>21702</t>
  </si>
  <si>
    <t>VILLEY SUR TILLE</t>
  </si>
  <si>
    <t>21703</t>
  </si>
  <si>
    <t>VILLIERS EN MORVAN</t>
  </si>
  <si>
    <t>21704</t>
  </si>
  <si>
    <t>VILLIERS LE DUC</t>
  </si>
  <si>
    <t>21705</t>
  </si>
  <si>
    <t>VILLOTTE SAINT SEINE</t>
  </si>
  <si>
    <t>21706</t>
  </si>
  <si>
    <t>VILLOTTE SUR OURCE</t>
  </si>
  <si>
    <t>21707</t>
  </si>
  <si>
    <t>VILLY EN AUXOIS</t>
  </si>
  <si>
    <t>21708</t>
  </si>
  <si>
    <t>VILLY LE MOUTIER</t>
  </si>
  <si>
    <t>21709</t>
  </si>
  <si>
    <t>VISERNY</t>
  </si>
  <si>
    <t>21710</t>
  </si>
  <si>
    <t>VITTEAUX</t>
  </si>
  <si>
    <t>21711</t>
  </si>
  <si>
    <t>VIX</t>
  </si>
  <si>
    <t>21712</t>
  </si>
  <si>
    <t>VOLNAY</t>
  </si>
  <si>
    <t>21713</t>
  </si>
  <si>
    <t>VONGES</t>
  </si>
  <si>
    <t>21714</t>
  </si>
  <si>
    <t>VOSNE ROMANEE</t>
  </si>
  <si>
    <t>21715</t>
  </si>
  <si>
    <t>VOUDENAY</t>
  </si>
  <si>
    <t>21716</t>
  </si>
  <si>
    <t>VOUGEOT</t>
  </si>
  <si>
    <t>21717</t>
  </si>
  <si>
    <t>VOULAINES LES TEMPLIERS</t>
  </si>
  <si>
    <t>22001</t>
  </si>
  <si>
    <t>ALLINEUC</t>
  </si>
  <si>
    <t>22002</t>
  </si>
  <si>
    <t>ANDEL</t>
  </si>
  <si>
    <t>22003</t>
  </si>
  <si>
    <t>AUCALEUC</t>
  </si>
  <si>
    <t>22004</t>
  </si>
  <si>
    <t>BEGARD</t>
  </si>
  <si>
    <t>22005</t>
  </si>
  <si>
    <t>BELLE ISLE EN TERRE</t>
  </si>
  <si>
    <t>22006</t>
  </si>
  <si>
    <t>BERHET</t>
  </si>
  <si>
    <t>22007</t>
  </si>
  <si>
    <t>BINIC</t>
  </si>
  <si>
    <t>22008</t>
  </si>
  <si>
    <t>BOBITAL</t>
  </si>
  <si>
    <t>22009</t>
  </si>
  <si>
    <t>BODEO</t>
  </si>
  <si>
    <t>22011</t>
  </si>
  <si>
    <t>BOQUEHO</t>
  </si>
  <si>
    <t>22012</t>
  </si>
  <si>
    <t>BOUILLIE</t>
  </si>
  <si>
    <t>22013</t>
  </si>
  <si>
    <t>BOURBRIAC</t>
  </si>
  <si>
    <t>22014</t>
  </si>
  <si>
    <t>BOURSEUL</t>
  </si>
  <si>
    <t>22015</t>
  </si>
  <si>
    <t>BREHAND</t>
  </si>
  <si>
    <t>22016</t>
  </si>
  <si>
    <t>ILE DE BREHAT</t>
  </si>
  <si>
    <t>22018</t>
  </si>
  <si>
    <t>BRELIDY</t>
  </si>
  <si>
    <t>22019</t>
  </si>
  <si>
    <t>BRINGOLO</t>
  </si>
  <si>
    <t>22020</t>
  </si>
  <si>
    <t>BROONS</t>
  </si>
  <si>
    <t>22021</t>
  </si>
  <si>
    <t>BRUSVILY</t>
  </si>
  <si>
    <t>22023</t>
  </si>
  <si>
    <t>BULAT PESTIVIEN</t>
  </si>
  <si>
    <t>22024</t>
  </si>
  <si>
    <t>CALANHEL</t>
  </si>
  <si>
    <t>22025</t>
  </si>
  <si>
    <t>CALLAC</t>
  </si>
  <si>
    <t>22026</t>
  </si>
  <si>
    <t>CALORGUEN</t>
  </si>
  <si>
    <t>22027</t>
  </si>
  <si>
    <t>CAMBOUT</t>
  </si>
  <si>
    <t>22028</t>
  </si>
  <si>
    <t>CAMLEZ</t>
  </si>
  <si>
    <t>22029</t>
  </si>
  <si>
    <t>CANIHUEL</t>
  </si>
  <si>
    <t>22030</t>
  </si>
  <si>
    <t>CAOUENNEC LANVEZEAC</t>
  </si>
  <si>
    <t>22031</t>
  </si>
  <si>
    <t>CARNOET</t>
  </si>
  <si>
    <t>22032</t>
  </si>
  <si>
    <t>CAULNES</t>
  </si>
  <si>
    <t>22033</t>
  </si>
  <si>
    <t>CAUREL</t>
  </si>
  <si>
    <t>22034</t>
  </si>
  <si>
    <t>CAVAN</t>
  </si>
  <si>
    <t>22035</t>
  </si>
  <si>
    <t>CHAMPS GERAUX</t>
  </si>
  <si>
    <t>22036</t>
  </si>
  <si>
    <t>CHAPELLE BLANCHE</t>
  </si>
  <si>
    <t>22037</t>
  </si>
  <si>
    <t>CHAPELLE NEUVE</t>
  </si>
  <si>
    <t>22038</t>
  </si>
  <si>
    <t>CHATELAUDREN</t>
  </si>
  <si>
    <t>22039</t>
  </si>
  <si>
    <t>CHEZE</t>
  </si>
  <si>
    <t>22040</t>
  </si>
  <si>
    <t>COADOUT</t>
  </si>
  <si>
    <t>22041</t>
  </si>
  <si>
    <t>COATASCORN</t>
  </si>
  <si>
    <t>22042</t>
  </si>
  <si>
    <t>COATREVEN</t>
  </si>
  <si>
    <t>22043</t>
  </si>
  <si>
    <t>COETLOGON</t>
  </si>
  <si>
    <t>22044</t>
  </si>
  <si>
    <t>COETMIEUX</t>
  </si>
  <si>
    <t>22045</t>
  </si>
  <si>
    <t>COHINIAC</t>
  </si>
  <si>
    <t>22046</t>
  </si>
  <si>
    <t>COLLINEE</t>
  </si>
  <si>
    <t>22047</t>
  </si>
  <si>
    <t>CORLAY</t>
  </si>
  <si>
    <t>22048</t>
  </si>
  <si>
    <t>CORSEUL</t>
  </si>
  <si>
    <t>22049</t>
  </si>
  <si>
    <t>CREHEN</t>
  </si>
  <si>
    <t>22050</t>
  </si>
  <si>
    <t>DINAN</t>
  </si>
  <si>
    <t>22051</t>
  </si>
  <si>
    <t>DOLO</t>
  </si>
  <si>
    <t>22052</t>
  </si>
  <si>
    <t>DUAULT</t>
  </si>
  <si>
    <t>22053</t>
  </si>
  <si>
    <t>EREAC</t>
  </si>
  <si>
    <t>22054</t>
  </si>
  <si>
    <t>ERQUY</t>
  </si>
  <si>
    <t>22055</t>
  </si>
  <si>
    <t>ETABLES SUR MER</t>
  </si>
  <si>
    <t>22056</t>
  </si>
  <si>
    <t>EVRAN</t>
  </si>
  <si>
    <t>22057</t>
  </si>
  <si>
    <t>FAOUET</t>
  </si>
  <si>
    <t>22058</t>
  </si>
  <si>
    <t>FERRIERE</t>
  </si>
  <si>
    <t>22059</t>
  </si>
  <si>
    <t>FOEIL</t>
  </si>
  <si>
    <t>22060</t>
  </si>
  <si>
    <t>GAUSSON</t>
  </si>
  <si>
    <t>22061</t>
  </si>
  <si>
    <t>GLOMEL</t>
  </si>
  <si>
    <t>22062</t>
  </si>
  <si>
    <t>GOMENE</t>
  </si>
  <si>
    <t>22063</t>
  </si>
  <si>
    <t>GOMMENEC'H</t>
  </si>
  <si>
    <t>22064</t>
  </si>
  <si>
    <t>GOUAREC</t>
  </si>
  <si>
    <t>22065</t>
  </si>
  <si>
    <t>GOUDELIN</t>
  </si>
  <si>
    <t>22066</t>
  </si>
  <si>
    <t>GOURAY</t>
  </si>
  <si>
    <t>22067</t>
  </si>
  <si>
    <t>GRACES</t>
  </si>
  <si>
    <t>22068</t>
  </si>
  <si>
    <t>GRACE UZEL</t>
  </si>
  <si>
    <t>22069</t>
  </si>
  <si>
    <t>GUENROC</t>
  </si>
  <si>
    <t>22070</t>
  </si>
  <si>
    <t>GUINGAMP</t>
  </si>
  <si>
    <t>22071</t>
  </si>
  <si>
    <t>GUITTE</t>
  </si>
  <si>
    <t>22072</t>
  </si>
  <si>
    <t>GURUNHUEL</t>
  </si>
  <si>
    <t>22073</t>
  </si>
  <si>
    <t>HARMOYE</t>
  </si>
  <si>
    <t>22074</t>
  </si>
  <si>
    <t>HAUT CORLAY</t>
  </si>
  <si>
    <t>22075</t>
  </si>
  <si>
    <t>HEMONSTOIR</t>
  </si>
  <si>
    <t>22076</t>
  </si>
  <si>
    <t>HENANBIHEN</t>
  </si>
  <si>
    <t>22077</t>
  </si>
  <si>
    <t>HENANSAL</t>
  </si>
  <si>
    <t>22078</t>
  </si>
  <si>
    <t>HENGOAT</t>
  </si>
  <si>
    <t>22079</t>
  </si>
  <si>
    <t>HENON</t>
  </si>
  <si>
    <t>22080</t>
  </si>
  <si>
    <t>HERMITAGE LORGE</t>
  </si>
  <si>
    <t>22081</t>
  </si>
  <si>
    <t>HILLION</t>
  </si>
  <si>
    <t>22082</t>
  </si>
  <si>
    <t>HINGLE</t>
  </si>
  <si>
    <t>22083</t>
  </si>
  <si>
    <t>ILLIFAUT</t>
  </si>
  <si>
    <t>22084</t>
  </si>
  <si>
    <t>JUGON LES LACS</t>
  </si>
  <si>
    <t>22085</t>
  </si>
  <si>
    <t>KERBORS</t>
  </si>
  <si>
    <t>22086</t>
  </si>
  <si>
    <t>KERFOT</t>
  </si>
  <si>
    <t>22087</t>
  </si>
  <si>
    <t>KERGRIST MOELOU</t>
  </si>
  <si>
    <t>22088</t>
  </si>
  <si>
    <t>KERIEN</t>
  </si>
  <si>
    <t>22090</t>
  </si>
  <si>
    <t>KERMARIA SULARD</t>
  </si>
  <si>
    <t>22091</t>
  </si>
  <si>
    <t>KERMOROC'H</t>
  </si>
  <si>
    <t>22092</t>
  </si>
  <si>
    <t>KERPERT</t>
  </si>
  <si>
    <t>22093</t>
  </si>
  <si>
    <t>LAMBALLE</t>
  </si>
  <si>
    <t>22094</t>
  </si>
  <si>
    <t>LANCIEUX</t>
  </si>
  <si>
    <t>22095</t>
  </si>
  <si>
    <t>LANDEBAERON</t>
  </si>
  <si>
    <t>22096</t>
  </si>
  <si>
    <t>LANDEBIA</t>
  </si>
  <si>
    <t>22097</t>
  </si>
  <si>
    <t>LANDEC</t>
  </si>
  <si>
    <t>22098</t>
  </si>
  <si>
    <t>LANDEHEN</t>
  </si>
  <si>
    <t>22099</t>
  </si>
  <si>
    <t>LANFAINS</t>
  </si>
  <si>
    <t>22100</t>
  </si>
  <si>
    <t>LANGAST</t>
  </si>
  <si>
    <t>22101</t>
  </si>
  <si>
    <t>LANGOAT</t>
  </si>
  <si>
    <t>22102</t>
  </si>
  <si>
    <t>LANGOURLA</t>
  </si>
  <si>
    <t>22103</t>
  </si>
  <si>
    <t>LANGROLAY SUR RANCE</t>
  </si>
  <si>
    <t>22104</t>
  </si>
  <si>
    <t>LANGUEDIAS</t>
  </si>
  <si>
    <t>22105</t>
  </si>
  <si>
    <t>LANGUENAN</t>
  </si>
  <si>
    <t>22106</t>
  </si>
  <si>
    <t>LANGUEUX</t>
  </si>
  <si>
    <t>22107</t>
  </si>
  <si>
    <t>LANISCAT</t>
  </si>
  <si>
    <t>22108</t>
  </si>
  <si>
    <t>LANLEFF</t>
  </si>
  <si>
    <t>22109</t>
  </si>
  <si>
    <t>LANLOUP</t>
  </si>
  <si>
    <t>22110</t>
  </si>
  <si>
    <t>LANMERIN</t>
  </si>
  <si>
    <t>22111</t>
  </si>
  <si>
    <t>LANMODEZ</t>
  </si>
  <si>
    <t>22112</t>
  </si>
  <si>
    <t>LANNEBERT</t>
  </si>
  <si>
    <t>22113</t>
  </si>
  <si>
    <t>LANNION</t>
  </si>
  <si>
    <t>22114</t>
  </si>
  <si>
    <t>LANRELAS</t>
  </si>
  <si>
    <t>22115</t>
  </si>
  <si>
    <t>LANRIVAIN</t>
  </si>
  <si>
    <t>22116</t>
  </si>
  <si>
    <t>LANRODEC</t>
  </si>
  <si>
    <t>22117</t>
  </si>
  <si>
    <t>LANTIC</t>
  </si>
  <si>
    <t>22118</t>
  </si>
  <si>
    <t>LANVALLAY</t>
  </si>
  <si>
    <t>22119</t>
  </si>
  <si>
    <t>LANVELLEC</t>
  </si>
  <si>
    <t>22121</t>
  </si>
  <si>
    <t>LANVOLLON</t>
  </si>
  <si>
    <t>22122</t>
  </si>
  <si>
    <t>LAURENAN</t>
  </si>
  <si>
    <t>22123</t>
  </si>
  <si>
    <t>LEHON</t>
  </si>
  <si>
    <t>22124</t>
  </si>
  <si>
    <t>LESCOUET GOUAREC</t>
  </si>
  <si>
    <t>22126</t>
  </si>
  <si>
    <t>LESLAY</t>
  </si>
  <si>
    <t>22127</t>
  </si>
  <si>
    <t>LEZARDRIEUX</t>
  </si>
  <si>
    <t>22128</t>
  </si>
  <si>
    <t>LOCARN</t>
  </si>
  <si>
    <t>22129</t>
  </si>
  <si>
    <t>LOC ENVEL</t>
  </si>
  <si>
    <t>22131</t>
  </si>
  <si>
    <t>LOGUIVY PLOUGRAS</t>
  </si>
  <si>
    <t>22132</t>
  </si>
  <si>
    <t>LOHUEC</t>
  </si>
  <si>
    <t>22133</t>
  </si>
  <si>
    <t>LOSCOUET SUR MEU</t>
  </si>
  <si>
    <t>22134</t>
  </si>
  <si>
    <t>LOUANNEC</t>
  </si>
  <si>
    <t>22135</t>
  </si>
  <si>
    <t>LOUARGAT</t>
  </si>
  <si>
    <t>22136</t>
  </si>
  <si>
    <t>LOUDEAC</t>
  </si>
  <si>
    <t>22137</t>
  </si>
  <si>
    <t>MAEL CARHAIX</t>
  </si>
  <si>
    <t>22138</t>
  </si>
  <si>
    <t>MAEL PESTIVIEN</t>
  </si>
  <si>
    <t>22139</t>
  </si>
  <si>
    <t>MAGOAR</t>
  </si>
  <si>
    <t>22140</t>
  </si>
  <si>
    <t>MALHOURE</t>
  </si>
  <si>
    <t>22141</t>
  </si>
  <si>
    <t>MANTALLOT</t>
  </si>
  <si>
    <t>22143</t>
  </si>
  <si>
    <t>MATIGNON</t>
  </si>
  <si>
    <t>22144</t>
  </si>
  <si>
    <t>MEAUGON</t>
  </si>
  <si>
    <t>22145</t>
  </si>
  <si>
    <t>MEGRIT</t>
  </si>
  <si>
    <t>22146</t>
  </si>
  <si>
    <t>MELLIONNEC</t>
  </si>
  <si>
    <t>22147</t>
  </si>
  <si>
    <t>MERDRIGNAC</t>
  </si>
  <si>
    <t>22148</t>
  </si>
  <si>
    <t>MERILLAC</t>
  </si>
  <si>
    <t>22149</t>
  </si>
  <si>
    <t>MERLEAC</t>
  </si>
  <si>
    <t>22150</t>
  </si>
  <si>
    <t>MERZER</t>
  </si>
  <si>
    <t>22151</t>
  </si>
  <si>
    <t>MESLIN</t>
  </si>
  <si>
    <t>22152</t>
  </si>
  <si>
    <t>MINIHY TREGUIER</t>
  </si>
  <si>
    <t>22153</t>
  </si>
  <si>
    <t>MONCONTOUR</t>
  </si>
  <si>
    <t>22154</t>
  </si>
  <si>
    <t>MORIEUX</t>
  </si>
  <si>
    <t>22155</t>
  </si>
  <si>
    <t>MOTTE</t>
  </si>
  <si>
    <t>22156</t>
  </si>
  <si>
    <t>MOUSTERU</t>
  </si>
  <si>
    <t>22157</t>
  </si>
  <si>
    <t>MOUSTOIR</t>
  </si>
  <si>
    <t>22158</t>
  </si>
  <si>
    <t>MUR DE BRETAGNE</t>
  </si>
  <si>
    <t>22160</t>
  </si>
  <si>
    <t>NOYAL</t>
  </si>
  <si>
    <t>22161</t>
  </si>
  <si>
    <t>PABU</t>
  </si>
  <si>
    <t>22162</t>
  </si>
  <si>
    <t>PAIMPOL</t>
  </si>
  <si>
    <t>22163</t>
  </si>
  <si>
    <t>PAULE</t>
  </si>
  <si>
    <t>22164</t>
  </si>
  <si>
    <t>PEDERNEC</t>
  </si>
  <si>
    <t>22165</t>
  </si>
  <si>
    <t>PENGUILY</t>
  </si>
  <si>
    <t>22166</t>
  </si>
  <si>
    <t>PENVENAN</t>
  </si>
  <si>
    <t>22167</t>
  </si>
  <si>
    <t>PERRET</t>
  </si>
  <si>
    <t>22168</t>
  </si>
  <si>
    <t>PERROS GUIREC</t>
  </si>
  <si>
    <t>22169</t>
  </si>
  <si>
    <t>PEUMERIT QUINTIN</t>
  </si>
  <si>
    <t>22170</t>
  </si>
  <si>
    <t>PLAINE HAUTE</t>
  </si>
  <si>
    <t>22171</t>
  </si>
  <si>
    <t>PLAINTEL</t>
  </si>
  <si>
    <t>22172</t>
  </si>
  <si>
    <t>PLANCOET</t>
  </si>
  <si>
    <t>22173</t>
  </si>
  <si>
    <t>PLANGUENOUAL</t>
  </si>
  <si>
    <t>22174</t>
  </si>
  <si>
    <t>PLEBOULLE</t>
  </si>
  <si>
    <t>22175</t>
  </si>
  <si>
    <t>PLEDELIAC</t>
  </si>
  <si>
    <t>22176</t>
  </si>
  <si>
    <t>PLEDRAN</t>
  </si>
  <si>
    <t>22177</t>
  </si>
  <si>
    <t>PLEGUIEN</t>
  </si>
  <si>
    <t>22178</t>
  </si>
  <si>
    <t>PLEHEDEL</t>
  </si>
  <si>
    <t>22179</t>
  </si>
  <si>
    <t>FREHEL</t>
  </si>
  <si>
    <t>22180</t>
  </si>
  <si>
    <t>PLELAN LE PETIT</t>
  </si>
  <si>
    <t>22181</t>
  </si>
  <si>
    <t>PLELAUFF</t>
  </si>
  <si>
    <t>22182</t>
  </si>
  <si>
    <t>PLELO</t>
  </si>
  <si>
    <t>22183</t>
  </si>
  <si>
    <t>PLEMET</t>
  </si>
  <si>
    <t>22184</t>
  </si>
  <si>
    <t>PLEMY</t>
  </si>
  <si>
    <t>22185</t>
  </si>
  <si>
    <t>PLENEE JUGON</t>
  </si>
  <si>
    <t>22186</t>
  </si>
  <si>
    <t>PLENEUF VAL ANDRE</t>
  </si>
  <si>
    <t>22187</t>
  </si>
  <si>
    <t>PLERIN</t>
  </si>
  <si>
    <t>22188</t>
  </si>
  <si>
    <t>PLERNEUF</t>
  </si>
  <si>
    <t>22189</t>
  </si>
  <si>
    <t>PLESIDY</t>
  </si>
  <si>
    <t>22190</t>
  </si>
  <si>
    <t>PLESLIN TRIGAVOU</t>
  </si>
  <si>
    <t>22191</t>
  </si>
  <si>
    <t>PLESSALA</t>
  </si>
  <si>
    <t>22192</t>
  </si>
  <si>
    <t>PLESSIX BALISSON</t>
  </si>
  <si>
    <t>22193</t>
  </si>
  <si>
    <t>PLESTAN</t>
  </si>
  <si>
    <t>22194</t>
  </si>
  <si>
    <t>PLESTIN LES GREVES</t>
  </si>
  <si>
    <t>22195</t>
  </si>
  <si>
    <t>PLEUBIAN</t>
  </si>
  <si>
    <t>22196</t>
  </si>
  <si>
    <t>PLEUDANIEL</t>
  </si>
  <si>
    <t>22197</t>
  </si>
  <si>
    <t>PLEUDIHEN SUR RANCE</t>
  </si>
  <si>
    <t>22198</t>
  </si>
  <si>
    <t>PLEUMEUR BODOU</t>
  </si>
  <si>
    <t>22199</t>
  </si>
  <si>
    <t>PLEUMEUR GAUTIER</t>
  </si>
  <si>
    <t>22200</t>
  </si>
  <si>
    <t>PLEVEN</t>
  </si>
  <si>
    <t>22201</t>
  </si>
  <si>
    <t>PLEVENON</t>
  </si>
  <si>
    <t>22202</t>
  </si>
  <si>
    <t>PLEVIN</t>
  </si>
  <si>
    <t>22203</t>
  </si>
  <si>
    <t>PLOEUC SUR LIE</t>
  </si>
  <si>
    <t>22204</t>
  </si>
  <si>
    <t>PLOEZAL</t>
  </si>
  <si>
    <t>22205</t>
  </si>
  <si>
    <t>PLOREC SUR ARGUENON</t>
  </si>
  <si>
    <t>22206</t>
  </si>
  <si>
    <t>PLOUAGAT</t>
  </si>
  <si>
    <t>22207</t>
  </si>
  <si>
    <t>PLOUARET</t>
  </si>
  <si>
    <t>22208</t>
  </si>
  <si>
    <t>PLOUASNE</t>
  </si>
  <si>
    <t>22209</t>
  </si>
  <si>
    <t>PLOUBALAY</t>
  </si>
  <si>
    <t>22210</t>
  </si>
  <si>
    <t>PLOUBAZLANEC</t>
  </si>
  <si>
    <t>22211</t>
  </si>
  <si>
    <t>PLOUBEZRE</t>
  </si>
  <si>
    <t>22212</t>
  </si>
  <si>
    <t>PLOUEC DU TRIEUX</t>
  </si>
  <si>
    <t>22213</t>
  </si>
  <si>
    <t>PLOUER SUR RANCE</t>
  </si>
  <si>
    <t>22214</t>
  </si>
  <si>
    <t>PLOUEZEC</t>
  </si>
  <si>
    <t>22215</t>
  </si>
  <si>
    <t>PLOUFRAGAN</t>
  </si>
  <si>
    <t>22216</t>
  </si>
  <si>
    <t>PLOUGONVER</t>
  </si>
  <si>
    <t>22217</t>
  </si>
  <si>
    <t>PLOUGRAS</t>
  </si>
  <si>
    <t>22218</t>
  </si>
  <si>
    <t>PLOUGRESCANT</t>
  </si>
  <si>
    <t>22219</t>
  </si>
  <si>
    <t>PLOUGUENAST</t>
  </si>
  <si>
    <t>22220</t>
  </si>
  <si>
    <t>PLOUGUERNEVEL</t>
  </si>
  <si>
    <t>22221</t>
  </si>
  <si>
    <t>PLOUGUIEL</t>
  </si>
  <si>
    <t>22222</t>
  </si>
  <si>
    <t>PLOUHA</t>
  </si>
  <si>
    <t>22223</t>
  </si>
  <si>
    <t>PLOUISY</t>
  </si>
  <si>
    <t>22224</t>
  </si>
  <si>
    <t>PLOULEC'H</t>
  </si>
  <si>
    <t>22225</t>
  </si>
  <si>
    <t>PLOUMAGOAR</t>
  </si>
  <si>
    <t>22226</t>
  </si>
  <si>
    <t>PLOUMILLIAU</t>
  </si>
  <si>
    <t>22227</t>
  </si>
  <si>
    <t>PLOUNERIN</t>
  </si>
  <si>
    <t>22228</t>
  </si>
  <si>
    <t>PLOUNEVEZ MOEDEC</t>
  </si>
  <si>
    <t>22229</t>
  </si>
  <si>
    <t>PLOUNEVEZ QUINTIN</t>
  </si>
  <si>
    <t>22231</t>
  </si>
  <si>
    <t>PLOURAC'H</t>
  </si>
  <si>
    <t>22232</t>
  </si>
  <si>
    <t>PLOURHAN</t>
  </si>
  <si>
    <t>22233</t>
  </si>
  <si>
    <t>PLOURIVO</t>
  </si>
  <si>
    <t>22234</t>
  </si>
  <si>
    <t>PLOUVARA</t>
  </si>
  <si>
    <t>22235</t>
  </si>
  <si>
    <t>PLOUZELAMBRE</t>
  </si>
  <si>
    <t>22236</t>
  </si>
  <si>
    <t>PLUDUAL</t>
  </si>
  <si>
    <t>22237</t>
  </si>
  <si>
    <t>PLUDUNO</t>
  </si>
  <si>
    <t>22238</t>
  </si>
  <si>
    <t>PLUFUR</t>
  </si>
  <si>
    <t>22239</t>
  </si>
  <si>
    <t>PLUMAUDAN</t>
  </si>
  <si>
    <t>22240</t>
  </si>
  <si>
    <t>PLUMAUGAT</t>
  </si>
  <si>
    <t>22241</t>
  </si>
  <si>
    <t>PLUMIEUX</t>
  </si>
  <si>
    <t>22242</t>
  </si>
  <si>
    <t>PLURIEN</t>
  </si>
  <si>
    <t>22243</t>
  </si>
  <si>
    <t>PLUSQUELLEC</t>
  </si>
  <si>
    <t>22244</t>
  </si>
  <si>
    <t>PLUSSULIEN</t>
  </si>
  <si>
    <t>22245</t>
  </si>
  <si>
    <t>PLUZUNET</t>
  </si>
  <si>
    <t>22246</t>
  </si>
  <si>
    <t>POMMERET</t>
  </si>
  <si>
    <t>22247</t>
  </si>
  <si>
    <t>POMMERIT JAUDY</t>
  </si>
  <si>
    <t>22248</t>
  </si>
  <si>
    <t>POMMERIT LE VICOMTE</t>
  </si>
  <si>
    <t>22249</t>
  </si>
  <si>
    <t>PONT MELVEZ</t>
  </si>
  <si>
    <t>22250</t>
  </si>
  <si>
    <t>PONTRIEUX</t>
  </si>
  <si>
    <t>22251</t>
  </si>
  <si>
    <t>PORDIC</t>
  </si>
  <si>
    <t>22253</t>
  </si>
  <si>
    <t>POULDOURAN</t>
  </si>
  <si>
    <t>22254</t>
  </si>
  <si>
    <t>PRAT</t>
  </si>
  <si>
    <t>22255</t>
  </si>
  <si>
    <t>PRENESSAYE</t>
  </si>
  <si>
    <t>22256</t>
  </si>
  <si>
    <t>QUEMPER GUEZENNEC</t>
  </si>
  <si>
    <t>22257</t>
  </si>
  <si>
    <t>QUEMPERVEN</t>
  </si>
  <si>
    <t>22258</t>
  </si>
  <si>
    <t>QUESSOY</t>
  </si>
  <si>
    <t>22259</t>
  </si>
  <si>
    <t>QUEVERT</t>
  </si>
  <si>
    <t>22260</t>
  </si>
  <si>
    <t>QUILLIO</t>
  </si>
  <si>
    <t>22261</t>
  </si>
  <si>
    <t>QUINTENIC</t>
  </si>
  <si>
    <t>22262</t>
  </si>
  <si>
    <t>QUINTIN</t>
  </si>
  <si>
    <t>22263</t>
  </si>
  <si>
    <t>QUIOU</t>
  </si>
  <si>
    <t>22264</t>
  </si>
  <si>
    <t>ROCHE DERRIEN</t>
  </si>
  <si>
    <t>22265</t>
  </si>
  <si>
    <t>ROSPEZ</t>
  </si>
  <si>
    <t>22266</t>
  </si>
  <si>
    <t>ROSTRENEN</t>
  </si>
  <si>
    <t>22267</t>
  </si>
  <si>
    <t>22268</t>
  </si>
  <si>
    <t>RUCA</t>
  </si>
  <si>
    <t>22269</t>
  </si>
  <si>
    <t>RUNAN</t>
  </si>
  <si>
    <t>22271</t>
  </si>
  <si>
    <t>SAINT ADRIEN</t>
  </si>
  <si>
    <t>22272</t>
  </si>
  <si>
    <t>SAINT AGATHON</t>
  </si>
  <si>
    <t>22273</t>
  </si>
  <si>
    <t>22274</t>
  </si>
  <si>
    <t>SAINT ANDRE DES EAUX</t>
  </si>
  <si>
    <t>22275</t>
  </si>
  <si>
    <t>SAINT BARNABE</t>
  </si>
  <si>
    <t>22276</t>
  </si>
  <si>
    <t>SAINT BIHY</t>
  </si>
  <si>
    <t>22277</t>
  </si>
  <si>
    <t>SAINT BRANDAN</t>
  </si>
  <si>
    <t>22278</t>
  </si>
  <si>
    <t>SAINT BRIEUC</t>
  </si>
  <si>
    <t>22279</t>
  </si>
  <si>
    <t>SAINT CARADEC</t>
  </si>
  <si>
    <t>22280</t>
  </si>
  <si>
    <t>SAINT CARNE</t>
  </si>
  <si>
    <t>22281</t>
  </si>
  <si>
    <t>SAINT CARREUC</t>
  </si>
  <si>
    <t>22282</t>
  </si>
  <si>
    <t>SAINT CAST LE GUILDO</t>
  </si>
  <si>
    <t>22283</t>
  </si>
  <si>
    <t>SAINT CLET</t>
  </si>
  <si>
    <t>22284</t>
  </si>
  <si>
    <t>SAINT CONNAN</t>
  </si>
  <si>
    <t>22285</t>
  </si>
  <si>
    <t>SAINT CONNEC</t>
  </si>
  <si>
    <t>22286</t>
  </si>
  <si>
    <t>SAINT DENOUAL</t>
  </si>
  <si>
    <t>22287</t>
  </si>
  <si>
    <t>SAINT DONAN</t>
  </si>
  <si>
    <t>22288</t>
  </si>
  <si>
    <t>SAINT ETIENNE DU GUE DE L'ISLE</t>
  </si>
  <si>
    <t>22289</t>
  </si>
  <si>
    <t>SAINT FIACRE</t>
  </si>
  <si>
    <t>22290</t>
  </si>
  <si>
    <t>SAINT GELVEN</t>
  </si>
  <si>
    <t>22291</t>
  </si>
  <si>
    <t>SAINT GILDAS</t>
  </si>
  <si>
    <t>22292</t>
  </si>
  <si>
    <t>SAINT GILLES DU MENE</t>
  </si>
  <si>
    <t>22293</t>
  </si>
  <si>
    <t>SAINT GILLES LES BOIS</t>
  </si>
  <si>
    <t>22294</t>
  </si>
  <si>
    <t>SAINT GILLES PLIGEAUX</t>
  </si>
  <si>
    <t>22295</t>
  </si>
  <si>
    <t>SAINT GILLES VIEUX MARCHE</t>
  </si>
  <si>
    <t>22296</t>
  </si>
  <si>
    <t>SAINT GLEN</t>
  </si>
  <si>
    <t>22297</t>
  </si>
  <si>
    <t>SAINT GOUENO</t>
  </si>
  <si>
    <t>22298</t>
  </si>
  <si>
    <t>SAINT GUEN</t>
  </si>
  <si>
    <t>22299</t>
  </si>
  <si>
    <t>SAINT HELEN</t>
  </si>
  <si>
    <t>22300</t>
  </si>
  <si>
    <t>SAINT HERVE</t>
  </si>
  <si>
    <t>22302</t>
  </si>
  <si>
    <t>SAINT JACUT DE LA MER</t>
  </si>
  <si>
    <t>22303</t>
  </si>
  <si>
    <t>SAINT JACUT DU MENE</t>
  </si>
  <si>
    <t>22304</t>
  </si>
  <si>
    <t>SAINT JEAN KERDANIEL</t>
  </si>
  <si>
    <t>22305</t>
  </si>
  <si>
    <t>SAINT JOUAN DE L'ISLE</t>
  </si>
  <si>
    <t>22306</t>
  </si>
  <si>
    <t>SAINT JUDOCE</t>
  </si>
  <si>
    <t>22307</t>
  </si>
  <si>
    <t>22308</t>
  </si>
  <si>
    <t>SAINT JUVAT</t>
  </si>
  <si>
    <t>22309</t>
  </si>
  <si>
    <t>SAINT LAUNEUC</t>
  </si>
  <si>
    <t>22310</t>
  </si>
  <si>
    <t>22311</t>
  </si>
  <si>
    <t>SAINT LORMEL</t>
  </si>
  <si>
    <t>22312</t>
  </si>
  <si>
    <t>SAINT MADEN</t>
  </si>
  <si>
    <t>22313</t>
  </si>
  <si>
    <t>SAINT MARTIN DES PRES</t>
  </si>
  <si>
    <t>22314</t>
  </si>
  <si>
    <t>SAINT MAUDAN</t>
  </si>
  <si>
    <t>22315</t>
  </si>
  <si>
    <t>SAINT MAUDEZ</t>
  </si>
  <si>
    <t>22316</t>
  </si>
  <si>
    <t>SAINT MAYEUX</t>
  </si>
  <si>
    <t>22317</t>
  </si>
  <si>
    <t>SAINT MELOIR DES BOIS</t>
  </si>
  <si>
    <t>22318</t>
  </si>
  <si>
    <t>SAINT MICHEL DE PLELAN</t>
  </si>
  <si>
    <t>22319</t>
  </si>
  <si>
    <t>SAINT MICHEL EN GREVE</t>
  </si>
  <si>
    <t>22320</t>
  </si>
  <si>
    <t>SAINT NICODEME</t>
  </si>
  <si>
    <t>22321</t>
  </si>
  <si>
    <t>SAINT NICOLAS DU PELEM</t>
  </si>
  <si>
    <t>22322</t>
  </si>
  <si>
    <t>SAINT PEVER</t>
  </si>
  <si>
    <t>22323</t>
  </si>
  <si>
    <t>SAINT POTAN</t>
  </si>
  <si>
    <t>22324</t>
  </si>
  <si>
    <t>SAINT QUAY PERROS</t>
  </si>
  <si>
    <t>22325</t>
  </si>
  <si>
    <t>SAINT QUAY PORTRIEUX</t>
  </si>
  <si>
    <t>22326</t>
  </si>
  <si>
    <t>SAINT RIEUL</t>
  </si>
  <si>
    <t>22327</t>
  </si>
  <si>
    <t>SAINT SAMSON SUR RANCE</t>
  </si>
  <si>
    <t>22328</t>
  </si>
  <si>
    <t>SAINT SERVAIS</t>
  </si>
  <si>
    <t>22330</t>
  </si>
  <si>
    <t>SAINT THELO</t>
  </si>
  <si>
    <t>22331</t>
  </si>
  <si>
    <t>SAINTE TREPHINE</t>
  </si>
  <si>
    <t>22332</t>
  </si>
  <si>
    <t>SAINT TRIMOEL</t>
  </si>
  <si>
    <t>22333</t>
  </si>
  <si>
    <t>SAINT VRAN</t>
  </si>
  <si>
    <t>22334</t>
  </si>
  <si>
    <t>SAINT IGEAUX</t>
  </si>
  <si>
    <t>22335</t>
  </si>
  <si>
    <t>SENVEN LEHART</t>
  </si>
  <si>
    <t>22337</t>
  </si>
  <si>
    <t>SEVIGNAC</t>
  </si>
  <si>
    <t>22338</t>
  </si>
  <si>
    <t>SQUIFFIEC</t>
  </si>
  <si>
    <t>22339</t>
  </si>
  <si>
    <t>TADEN</t>
  </si>
  <si>
    <t>22340</t>
  </si>
  <si>
    <t>TONQUEDEC</t>
  </si>
  <si>
    <t>22341</t>
  </si>
  <si>
    <t>TRAMAIN</t>
  </si>
  <si>
    <t>22342</t>
  </si>
  <si>
    <t>TREBEDAN</t>
  </si>
  <si>
    <t>22343</t>
  </si>
  <si>
    <t>TREBEURDEN</t>
  </si>
  <si>
    <t>22344</t>
  </si>
  <si>
    <t>TREBRIVAN</t>
  </si>
  <si>
    <t>22345</t>
  </si>
  <si>
    <t>TREBRY</t>
  </si>
  <si>
    <t>22346</t>
  </si>
  <si>
    <t>TREDANIEL</t>
  </si>
  <si>
    <t>22347</t>
  </si>
  <si>
    <t>TREDARZEC</t>
  </si>
  <si>
    <t>22348</t>
  </si>
  <si>
    <t>TREDIAS</t>
  </si>
  <si>
    <t>22349</t>
  </si>
  <si>
    <t>TREDREZ LOCQUEMEAU</t>
  </si>
  <si>
    <t>22350</t>
  </si>
  <si>
    <t>TREDUDER</t>
  </si>
  <si>
    <t>22351</t>
  </si>
  <si>
    <t>TREFFRIN</t>
  </si>
  <si>
    <t>22352</t>
  </si>
  <si>
    <t>TREFUMEL</t>
  </si>
  <si>
    <t>22353</t>
  </si>
  <si>
    <t>TREGASTEL</t>
  </si>
  <si>
    <t>22354</t>
  </si>
  <si>
    <t>TREGLAMUS</t>
  </si>
  <si>
    <t>22356</t>
  </si>
  <si>
    <t>TREGOMEUR</t>
  </si>
  <si>
    <t>22357</t>
  </si>
  <si>
    <t>TREGON</t>
  </si>
  <si>
    <t>22358</t>
  </si>
  <si>
    <t>TREGONNEAU</t>
  </si>
  <si>
    <t>22359</t>
  </si>
  <si>
    <t>TREGROM</t>
  </si>
  <si>
    <t>22360</t>
  </si>
  <si>
    <t>TREGUEUX</t>
  </si>
  <si>
    <t>22361</t>
  </si>
  <si>
    <t>TREGUIDEL</t>
  </si>
  <si>
    <t>22362</t>
  </si>
  <si>
    <t>TREGUIER</t>
  </si>
  <si>
    <t>22363</t>
  </si>
  <si>
    <t>TRELEVERN</t>
  </si>
  <si>
    <t>22364</t>
  </si>
  <si>
    <t>TRELIVAN</t>
  </si>
  <si>
    <t>22365</t>
  </si>
  <si>
    <t>TREMARGAT</t>
  </si>
  <si>
    <t>22366</t>
  </si>
  <si>
    <t>TREMEL</t>
  </si>
  <si>
    <t>22367</t>
  </si>
  <si>
    <t>TREMELOIR</t>
  </si>
  <si>
    <t>22368</t>
  </si>
  <si>
    <t>TREMEREUC</t>
  </si>
  <si>
    <t>22369</t>
  </si>
  <si>
    <t>TREMEUR</t>
  </si>
  <si>
    <t>22370</t>
  </si>
  <si>
    <t>TREMEVEN</t>
  </si>
  <si>
    <t>22371</t>
  </si>
  <si>
    <t>TREMOREL</t>
  </si>
  <si>
    <t>22372</t>
  </si>
  <si>
    <t>TREMUSON</t>
  </si>
  <si>
    <t>22373</t>
  </si>
  <si>
    <t>TREOGAN</t>
  </si>
  <si>
    <t>22375</t>
  </si>
  <si>
    <t>TRESSIGNAUX</t>
  </si>
  <si>
    <t>22376</t>
  </si>
  <si>
    <t>TREVE</t>
  </si>
  <si>
    <t>22377</t>
  </si>
  <si>
    <t>TREVENEUC</t>
  </si>
  <si>
    <t>22378</t>
  </si>
  <si>
    <t>TREVEREC</t>
  </si>
  <si>
    <t>22379</t>
  </si>
  <si>
    <t>TREVOU TREGUIGNEC</t>
  </si>
  <si>
    <t>22380</t>
  </si>
  <si>
    <t>TREVRON</t>
  </si>
  <si>
    <t>22381</t>
  </si>
  <si>
    <t>TREZENY</t>
  </si>
  <si>
    <t>22383</t>
  </si>
  <si>
    <t>TROGUERY</t>
  </si>
  <si>
    <t>22384</t>
  </si>
  <si>
    <t>UZEL</t>
  </si>
  <si>
    <t>22385</t>
  </si>
  <si>
    <t>VICOMTE SUR RANCE</t>
  </si>
  <si>
    <t>22386</t>
  </si>
  <si>
    <t>22387</t>
  </si>
  <si>
    <t>VIEUX MARCHE</t>
  </si>
  <si>
    <t>22388</t>
  </si>
  <si>
    <t>VILDE GUINGALAN</t>
  </si>
  <si>
    <t>22389</t>
  </si>
  <si>
    <t>YFFINIAC</t>
  </si>
  <si>
    <t>22390</t>
  </si>
  <si>
    <t>YVIAS</t>
  </si>
  <si>
    <t>22391</t>
  </si>
  <si>
    <t>YVIGNAC LA TOUR</t>
  </si>
  <si>
    <t>23001</t>
  </si>
  <si>
    <t>AHUN</t>
  </si>
  <si>
    <t>23002</t>
  </si>
  <si>
    <t>AJAIN</t>
  </si>
  <si>
    <t>23003</t>
  </si>
  <si>
    <t>23004</t>
  </si>
  <si>
    <t>ANZEME</t>
  </si>
  <si>
    <t>23005</t>
  </si>
  <si>
    <t>ARFEUILLE CHATAIN</t>
  </si>
  <si>
    <t>23006</t>
  </si>
  <si>
    <t>ARRENES</t>
  </si>
  <si>
    <t>23007</t>
  </si>
  <si>
    <t>23008</t>
  </si>
  <si>
    <t>AUBUSSON</t>
  </si>
  <si>
    <t>23009</t>
  </si>
  <si>
    <t>23010</t>
  </si>
  <si>
    <t>AUGERES</t>
  </si>
  <si>
    <t>23011</t>
  </si>
  <si>
    <t>AULON</t>
  </si>
  <si>
    <t>23012</t>
  </si>
  <si>
    <t>AURIAT</t>
  </si>
  <si>
    <t>23013</t>
  </si>
  <si>
    <t>AUZANCES</t>
  </si>
  <si>
    <t>23014</t>
  </si>
  <si>
    <t>AZAT CHATENET</t>
  </si>
  <si>
    <t>23015</t>
  </si>
  <si>
    <t>AZERABLES</t>
  </si>
  <si>
    <t>23016</t>
  </si>
  <si>
    <t>BANIZE</t>
  </si>
  <si>
    <t>23017</t>
  </si>
  <si>
    <t>BASVILLE</t>
  </si>
  <si>
    <t>23018</t>
  </si>
  <si>
    <t>BAZELAT</t>
  </si>
  <si>
    <t>23019</t>
  </si>
  <si>
    <t>BEISSAT</t>
  </si>
  <si>
    <t>23020</t>
  </si>
  <si>
    <t>BELLEGARDE EN MARCHE</t>
  </si>
  <si>
    <t>23021</t>
  </si>
  <si>
    <t>BENEVENT L'ABBAYE</t>
  </si>
  <si>
    <t>23022</t>
  </si>
  <si>
    <t>BETETE</t>
  </si>
  <si>
    <t>23023</t>
  </si>
  <si>
    <t>BLAUDEIX</t>
  </si>
  <si>
    <t>23024</t>
  </si>
  <si>
    <t>BLESSAC</t>
  </si>
  <si>
    <t>23025</t>
  </si>
  <si>
    <t>BONNAT</t>
  </si>
  <si>
    <t>23026</t>
  </si>
  <si>
    <t>BORD SAINT GEORGES</t>
  </si>
  <si>
    <t>23027</t>
  </si>
  <si>
    <t>BOSMOREAU LES MINES</t>
  </si>
  <si>
    <t>23028</t>
  </si>
  <si>
    <t>BOSROGER</t>
  </si>
  <si>
    <t>23029</t>
  </si>
  <si>
    <t>BOURG D'HEM</t>
  </si>
  <si>
    <t>23030</t>
  </si>
  <si>
    <t>BOURGANEUF</t>
  </si>
  <si>
    <t>23031</t>
  </si>
  <si>
    <t>23032</t>
  </si>
  <si>
    <t>BOUSSAC BOURG</t>
  </si>
  <si>
    <t>23033</t>
  </si>
  <si>
    <t>BRIONNE</t>
  </si>
  <si>
    <t>23034</t>
  </si>
  <si>
    <t>23035</t>
  </si>
  <si>
    <t>BUDELIERE</t>
  </si>
  <si>
    <t>23036</t>
  </si>
  <si>
    <t>BUSSIERE DUNOISE</t>
  </si>
  <si>
    <t>23037</t>
  </si>
  <si>
    <t>BUSSIERE NOUVELLE</t>
  </si>
  <si>
    <t>23038</t>
  </si>
  <si>
    <t>BUSSIERE SAINT GEORGES</t>
  </si>
  <si>
    <t>23039</t>
  </si>
  <si>
    <t>CELLE DUNOISE</t>
  </si>
  <si>
    <t>23040</t>
  </si>
  <si>
    <t>CELLE SOUS GOUZON</t>
  </si>
  <si>
    <t>23041</t>
  </si>
  <si>
    <t>CELLETTE</t>
  </si>
  <si>
    <t>23042</t>
  </si>
  <si>
    <t>CEYROUX</t>
  </si>
  <si>
    <t>23043</t>
  </si>
  <si>
    <t>CHAMBERAUD</t>
  </si>
  <si>
    <t>23044</t>
  </si>
  <si>
    <t>CHAMBON SAINTE CROIX</t>
  </si>
  <si>
    <t>23045</t>
  </si>
  <si>
    <t>CHAMBON SUR VOUEIZE</t>
  </si>
  <si>
    <t>23046</t>
  </si>
  <si>
    <t>CHAMBONCHARD</t>
  </si>
  <si>
    <t>23047</t>
  </si>
  <si>
    <t>CHAMBORAND</t>
  </si>
  <si>
    <t>23048</t>
  </si>
  <si>
    <t>CHAMPAGNAT</t>
  </si>
  <si>
    <t>23049</t>
  </si>
  <si>
    <t>CHAMPSANGLARD</t>
  </si>
  <si>
    <t>23050</t>
  </si>
  <si>
    <t>CHAPELLE BALOUE</t>
  </si>
  <si>
    <t>23051</t>
  </si>
  <si>
    <t>CHAPELLE SAINT MARTIAL</t>
  </si>
  <si>
    <t>23052</t>
  </si>
  <si>
    <t>CHAPELLE TAILLEFERT</t>
  </si>
  <si>
    <t>23053</t>
  </si>
  <si>
    <t>CHARD</t>
  </si>
  <si>
    <t>23054</t>
  </si>
  <si>
    <t>23055</t>
  </si>
  <si>
    <t>CHATELARD</t>
  </si>
  <si>
    <t>23056</t>
  </si>
  <si>
    <t>CHATELUS LE MARCHEIX</t>
  </si>
  <si>
    <t>23057</t>
  </si>
  <si>
    <t>CHATELUS MALVALEIX</t>
  </si>
  <si>
    <t>23058</t>
  </si>
  <si>
    <t>CHAUCHET</t>
  </si>
  <si>
    <t>23059</t>
  </si>
  <si>
    <t>CHAUSSADE</t>
  </si>
  <si>
    <t>23060</t>
  </si>
  <si>
    <t>CHAVANAT</t>
  </si>
  <si>
    <t>23061</t>
  </si>
  <si>
    <t>CHENERAILLES</t>
  </si>
  <si>
    <t>23062</t>
  </si>
  <si>
    <t>CHENIERS</t>
  </si>
  <si>
    <t>23063</t>
  </si>
  <si>
    <t>CLAIRAVAUX</t>
  </si>
  <si>
    <t>23064</t>
  </si>
  <si>
    <t>CLUGNAT</t>
  </si>
  <si>
    <t>23065</t>
  </si>
  <si>
    <t>COLONDANNES</t>
  </si>
  <si>
    <t>23066</t>
  </si>
  <si>
    <t>COMPAS</t>
  </si>
  <si>
    <t>23067</t>
  </si>
  <si>
    <t>COURTINE</t>
  </si>
  <si>
    <t>23068</t>
  </si>
  <si>
    <t>CRESSAT</t>
  </si>
  <si>
    <t>23069</t>
  </si>
  <si>
    <t>CROCQ</t>
  </si>
  <si>
    <t>23070</t>
  </si>
  <si>
    <t>CROZANT</t>
  </si>
  <si>
    <t>23071</t>
  </si>
  <si>
    <t>CROZE</t>
  </si>
  <si>
    <t>23072</t>
  </si>
  <si>
    <t>DOMEYROT</t>
  </si>
  <si>
    <t>23073</t>
  </si>
  <si>
    <t>DONTREIX</t>
  </si>
  <si>
    <t>23074</t>
  </si>
  <si>
    <t>DONZEIL</t>
  </si>
  <si>
    <t>23075</t>
  </si>
  <si>
    <t>DUN LE PALESTEL</t>
  </si>
  <si>
    <t>23076</t>
  </si>
  <si>
    <t>EVAUX LES BAINS</t>
  </si>
  <si>
    <t>23077</t>
  </si>
  <si>
    <t>FAUX LA MONTAGNE</t>
  </si>
  <si>
    <t>23078</t>
  </si>
  <si>
    <t>FAUX MAZURAS</t>
  </si>
  <si>
    <t>23079</t>
  </si>
  <si>
    <t>FELLETIN</t>
  </si>
  <si>
    <t>23080</t>
  </si>
  <si>
    <t>FENIERS</t>
  </si>
  <si>
    <t>23081</t>
  </si>
  <si>
    <t>FLAYAT</t>
  </si>
  <si>
    <t>23082</t>
  </si>
  <si>
    <t>FLEURAT</t>
  </si>
  <si>
    <t>23083</t>
  </si>
  <si>
    <t>FONTANIERES</t>
  </si>
  <si>
    <t>23084</t>
  </si>
  <si>
    <t>FORET DU TEMPLE</t>
  </si>
  <si>
    <t>23086</t>
  </si>
  <si>
    <t>FRANSECHES</t>
  </si>
  <si>
    <t>23087</t>
  </si>
  <si>
    <t>FRESSELINES</t>
  </si>
  <si>
    <t>23088</t>
  </si>
  <si>
    <t>GARTEMPE</t>
  </si>
  <si>
    <t>23089</t>
  </si>
  <si>
    <t>23090</t>
  </si>
  <si>
    <t>GENTIOUX PIGEROLLES</t>
  </si>
  <si>
    <t>23091</t>
  </si>
  <si>
    <t>GIOUX</t>
  </si>
  <si>
    <t>23092</t>
  </si>
  <si>
    <t>GLENIC</t>
  </si>
  <si>
    <t>23093</t>
  </si>
  <si>
    <t>GOUZON</t>
  </si>
  <si>
    <t>23095</t>
  </si>
  <si>
    <t>GRAND BOURG</t>
  </si>
  <si>
    <t>23096</t>
  </si>
  <si>
    <t>GUERET</t>
  </si>
  <si>
    <t>23097</t>
  </si>
  <si>
    <t>ISSOUDUN LETRIEIX</t>
  </si>
  <si>
    <t>23098</t>
  </si>
  <si>
    <t>JALESCHES</t>
  </si>
  <si>
    <t>23099</t>
  </si>
  <si>
    <t>JANAILLAT</t>
  </si>
  <si>
    <t>23100</t>
  </si>
  <si>
    <t>JARNAGES</t>
  </si>
  <si>
    <t>23101</t>
  </si>
  <si>
    <t>JOUILLAT</t>
  </si>
  <si>
    <t>23102</t>
  </si>
  <si>
    <t>LADAPEYRE</t>
  </si>
  <si>
    <t>23103</t>
  </si>
  <si>
    <t>LAFAT</t>
  </si>
  <si>
    <t>23104</t>
  </si>
  <si>
    <t>LAVAUFRANCHE</t>
  </si>
  <si>
    <t>23105</t>
  </si>
  <si>
    <t>LAVAVEIX LES MINES</t>
  </si>
  <si>
    <t>23106</t>
  </si>
  <si>
    <t>LEPAUD</t>
  </si>
  <si>
    <t>23107</t>
  </si>
  <si>
    <t>LEPINAS</t>
  </si>
  <si>
    <t>23108</t>
  </si>
  <si>
    <t>LEYRAT</t>
  </si>
  <si>
    <t>23109</t>
  </si>
  <si>
    <t>LINARD</t>
  </si>
  <si>
    <t>23110</t>
  </si>
  <si>
    <t>LIOUX LES MONGES</t>
  </si>
  <si>
    <t>23111</t>
  </si>
  <si>
    <t>LIZIERES</t>
  </si>
  <si>
    <t>23112</t>
  </si>
  <si>
    <t>LOURDOUEIX SAINT PIERRE</t>
  </si>
  <si>
    <t>23113</t>
  </si>
  <si>
    <t>LUPERSAT</t>
  </si>
  <si>
    <t>23114</t>
  </si>
  <si>
    <t>LUSSAT</t>
  </si>
  <si>
    <t>23115</t>
  </si>
  <si>
    <t>MAGNAT L'ETRANGE</t>
  </si>
  <si>
    <t>23116</t>
  </si>
  <si>
    <t>MAINSAT</t>
  </si>
  <si>
    <t>23117</t>
  </si>
  <si>
    <t>MAISON FEYNE</t>
  </si>
  <si>
    <t>23118</t>
  </si>
  <si>
    <t>MAISONNISSES</t>
  </si>
  <si>
    <t>23119</t>
  </si>
  <si>
    <t>MALLERET</t>
  </si>
  <si>
    <t>23120</t>
  </si>
  <si>
    <t>MALLERET BOUSSAC</t>
  </si>
  <si>
    <t>23121</t>
  </si>
  <si>
    <t>MALVAL</t>
  </si>
  <si>
    <t>23122</t>
  </si>
  <si>
    <t>MANSAT LA COURRIERE</t>
  </si>
  <si>
    <t>23123</t>
  </si>
  <si>
    <t>23124</t>
  </si>
  <si>
    <t>23125</t>
  </si>
  <si>
    <t>MAS D'ARTIGE</t>
  </si>
  <si>
    <t>23126</t>
  </si>
  <si>
    <t>MASBARAUD MERIGNAT</t>
  </si>
  <si>
    <t>23127</t>
  </si>
  <si>
    <t>MAUTES</t>
  </si>
  <si>
    <t>23128</t>
  </si>
  <si>
    <t>MAZEIRAT</t>
  </si>
  <si>
    <t>23129</t>
  </si>
  <si>
    <t>MAZIERE AUX BONS HOMMES</t>
  </si>
  <si>
    <t>23130</t>
  </si>
  <si>
    <t>MEASNES</t>
  </si>
  <si>
    <t>23131</t>
  </si>
  <si>
    <t>MERINCHAL</t>
  </si>
  <si>
    <t>23132</t>
  </si>
  <si>
    <t>MONTAIGUT LE BLANC</t>
  </si>
  <si>
    <t>23133</t>
  </si>
  <si>
    <t>MONTBOUCHER</t>
  </si>
  <si>
    <t>23134</t>
  </si>
  <si>
    <t>MONTEIL AU VICOMTE</t>
  </si>
  <si>
    <t>23136</t>
  </si>
  <si>
    <t>MORTROUX</t>
  </si>
  <si>
    <t>23137</t>
  </si>
  <si>
    <t>MOURIOUX VIEILLEVILLE</t>
  </si>
  <si>
    <t>23138</t>
  </si>
  <si>
    <t>MOUTIER D'AHUN</t>
  </si>
  <si>
    <t>23139</t>
  </si>
  <si>
    <t>MOUTIER MALCARD</t>
  </si>
  <si>
    <t>23140</t>
  </si>
  <si>
    <t>MOUTIER ROZEILLE</t>
  </si>
  <si>
    <t>23141</t>
  </si>
  <si>
    <t>NAILLAT</t>
  </si>
  <si>
    <t>23142</t>
  </si>
  <si>
    <t>NEOUX</t>
  </si>
  <si>
    <t>23143</t>
  </si>
  <si>
    <t>NOTH</t>
  </si>
  <si>
    <t>23144</t>
  </si>
  <si>
    <t>NOUAILLE</t>
  </si>
  <si>
    <t>23145</t>
  </si>
  <si>
    <t>NOUHANT</t>
  </si>
  <si>
    <t>23146</t>
  </si>
  <si>
    <t>NOUZERINES</t>
  </si>
  <si>
    <t>23147</t>
  </si>
  <si>
    <t>NOUZEROLLES</t>
  </si>
  <si>
    <t>23148</t>
  </si>
  <si>
    <t>NOUZIERS</t>
  </si>
  <si>
    <t>23149</t>
  </si>
  <si>
    <t>PARSAC</t>
  </si>
  <si>
    <t>23150</t>
  </si>
  <si>
    <t>PEYRABOUT</t>
  </si>
  <si>
    <t>23151</t>
  </si>
  <si>
    <t>PEYRAT LA NONIERE</t>
  </si>
  <si>
    <t>23152</t>
  </si>
  <si>
    <t>23154</t>
  </si>
  <si>
    <t>PIONNAT</t>
  </si>
  <si>
    <t>23155</t>
  </si>
  <si>
    <t>PONTARION</t>
  </si>
  <si>
    <t>23156</t>
  </si>
  <si>
    <t>PONTCHARRAUD</t>
  </si>
  <si>
    <t>23157</t>
  </si>
  <si>
    <t>POUGE</t>
  </si>
  <si>
    <t>23158</t>
  </si>
  <si>
    <t>POUSSANGES</t>
  </si>
  <si>
    <t>23159</t>
  </si>
  <si>
    <t>PUY MALSIGNAT</t>
  </si>
  <si>
    <t>23160</t>
  </si>
  <si>
    <t>RETERRE</t>
  </si>
  <si>
    <t>23161</t>
  </si>
  <si>
    <t>RIMONDEIX</t>
  </si>
  <si>
    <t>23162</t>
  </si>
  <si>
    <t>ROCHES</t>
  </si>
  <si>
    <t>23164</t>
  </si>
  <si>
    <t>ROUGNAT</t>
  </si>
  <si>
    <t>23165</t>
  </si>
  <si>
    <t>ROYERE DE VASSIVIERE</t>
  </si>
  <si>
    <t>23166</t>
  </si>
  <si>
    <t>SAGNAT</t>
  </si>
  <si>
    <t>23167</t>
  </si>
  <si>
    <t>SANNAT</t>
  </si>
  <si>
    <t>23168</t>
  </si>
  <si>
    <t>SARDENT</t>
  </si>
  <si>
    <t>23169</t>
  </si>
  <si>
    <t>SAUNIERE</t>
  </si>
  <si>
    <t>23170</t>
  </si>
  <si>
    <t>SAVENNES</t>
  </si>
  <si>
    <t>23171</t>
  </si>
  <si>
    <t>SERMUR</t>
  </si>
  <si>
    <t>23172</t>
  </si>
  <si>
    <t>SERRE BUSSIERE VIEILLE</t>
  </si>
  <si>
    <t>23173</t>
  </si>
  <si>
    <t>SOUBREBOST</t>
  </si>
  <si>
    <t>23174</t>
  </si>
  <si>
    <t>SOUMANS</t>
  </si>
  <si>
    <t>23175</t>
  </si>
  <si>
    <t>SOUS PARSAT</t>
  </si>
  <si>
    <t>23176</t>
  </si>
  <si>
    <t>SOUTERRAINE</t>
  </si>
  <si>
    <t>23177</t>
  </si>
  <si>
    <t>SAINT AGNANT DE VERSILLAT</t>
  </si>
  <si>
    <t>23178</t>
  </si>
  <si>
    <t>SAINT AGNANT PRES CROCQ</t>
  </si>
  <si>
    <t>23179</t>
  </si>
  <si>
    <t>SAINT ALPINIEN</t>
  </si>
  <si>
    <t>23180</t>
  </si>
  <si>
    <t>SAINT AMAND</t>
  </si>
  <si>
    <t>23181</t>
  </si>
  <si>
    <t>SAINT AMAND JARTOUDEIX</t>
  </si>
  <si>
    <t>23182</t>
  </si>
  <si>
    <t>SAINT AVIT DE TARDES</t>
  </si>
  <si>
    <t>23183</t>
  </si>
  <si>
    <t>SAINT AVIT LE PAUVRE</t>
  </si>
  <si>
    <t>23184</t>
  </si>
  <si>
    <t>SAINT BARD</t>
  </si>
  <si>
    <t>23185</t>
  </si>
  <si>
    <t>SAINT CHABRAIS</t>
  </si>
  <si>
    <t>23186</t>
  </si>
  <si>
    <t>23187</t>
  </si>
  <si>
    <t>SAINT DIZIER LA TOUR</t>
  </si>
  <si>
    <t>23188</t>
  </si>
  <si>
    <t>SAINT DIZIER LES DOMAINES</t>
  </si>
  <si>
    <t>23189</t>
  </si>
  <si>
    <t>SAINT DIZIER LEYRENNE</t>
  </si>
  <si>
    <t>23190</t>
  </si>
  <si>
    <t>SAINT DOMET</t>
  </si>
  <si>
    <t>23191</t>
  </si>
  <si>
    <t>23192</t>
  </si>
  <si>
    <t>SAINT ETIENNE DE FURSAC</t>
  </si>
  <si>
    <t>23193</t>
  </si>
  <si>
    <t>SAINTE FEYRE</t>
  </si>
  <si>
    <t>23194</t>
  </si>
  <si>
    <t>SAINTE FEYRE LA MONTAGNE</t>
  </si>
  <si>
    <t>23195</t>
  </si>
  <si>
    <t>SAINT FIEL</t>
  </si>
  <si>
    <t>23196</t>
  </si>
  <si>
    <t>SAINT FRION</t>
  </si>
  <si>
    <t>23197</t>
  </si>
  <si>
    <t>SAINT GEORGES LA POUGE</t>
  </si>
  <si>
    <t>23198</t>
  </si>
  <si>
    <t>SAINT GEORGES NIGREMONT</t>
  </si>
  <si>
    <t>23199</t>
  </si>
  <si>
    <t>SAINT GERMAIN BEAUPRE</t>
  </si>
  <si>
    <t>23200</t>
  </si>
  <si>
    <t>SAINT GOUSSAUD</t>
  </si>
  <si>
    <t>23201</t>
  </si>
  <si>
    <t>SAINT HILAIRE LA PLAINE</t>
  </si>
  <si>
    <t>23202</t>
  </si>
  <si>
    <t>SAINT HILAIRE LE CHATEAU</t>
  </si>
  <si>
    <t>23203</t>
  </si>
  <si>
    <t>SAINT JULIEN LA GENETE</t>
  </si>
  <si>
    <t>23204</t>
  </si>
  <si>
    <t>SAINT JULIEN LE CHATEL</t>
  </si>
  <si>
    <t>23205</t>
  </si>
  <si>
    <t>SAINT JUNIEN LA BREGERE</t>
  </si>
  <si>
    <t>23206</t>
  </si>
  <si>
    <t>23207</t>
  </si>
  <si>
    <t>SAINT LEGER BRIDEREIX</t>
  </si>
  <si>
    <t>23208</t>
  </si>
  <si>
    <t>SAINT LEGER LE GUERETOIS</t>
  </si>
  <si>
    <t>23209</t>
  </si>
  <si>
    <t>23210</t>
  </si>
  <si>
    <t>SAINT MAIXANT</t>
  </si>
  <si>
    <t>23211</t>
  </si>
  <si>
    <t>SAINT MARC A FRONGIER</t>
  </si>
  <si>
    <t>23212</t>
  </si>
  <si>
    <t>SAINT MARC A LOUBAUD</t>
  </si>
  <si>
    <t>23213</t>
  </si>
  <si>
    <t>SAINT MARIEN</t>
  </si>
  <si>
    <t>23214</t>
  </si>
  <si>
    <t>SAINT MARTIAL LE MONT</t>
  </si>
  <si>
    <t>23215</t>
  </si>
  <si>
    <t>SAINT MARTIAL LE VIEUX</t>
  </si>
  <si>
    <t>23216</t>
  </si>
  <si>
    <t>SAINT MARTIN CHATEAU</t>
  </si>
  <si>
    <t>23217</t>
  </si>
  <si>
    <t>SAINT MARTIN SAINTE CATHERINE</t>
  </si>
  <si>
    <t>23218</t>
  </si>
  <si>
    <t>SAINT MAURICE PRES CROCQ</t>
  </si>
  <si>
    <t>23219</t>
  </si>
  <si>
    <t>SAINT MAURICE LA SOUTERRAINE</t>
  </si>
  <si>
    <t>23220</t>
  </si>
  <si>
    <t>SAINT MEDARD LA ROCHETTE</t>
  </si>
  <si>
    <t>23221</t>
  </si>
  <si>
    <t>SAINT MERD LA BREUILLE</t>
  </si>
  <si>
    <t>23222</t>
  </si>
  <si>
    <t>SAINT MICHEL DE VEISSE</t>
  </si>
  <si>
    <t>23223</t>
  </si>
  <si>
    <t>SAINT MOREIL</t>
  </si>
  <si>
    <t>23224</t>
  </si>
  <si>
    <t>SAINT ORADOUX DE CHIROUZE</t>
  </si>
  <si>
    <t>23225</t>
  </si>
  <si>
    <t>SAINT ORADOUX PRES CROCQ</t>
  </si>
  <si>
    <t>23226</t>
  </si>
  <si>
    <t>SAINT PARDOUX D'ARNET</t>
  </si>
  <si>
    <t>23227</t>
  </si>
  <si>
    <t>SAINT PARDOUX MORTEROLLES</t>
  </si>
  <si>
    <t>23228</t>
  </si>
  <si>
    <t>23229</t>
  </si>
  <si>
    <t>SAINT PARDOUX LES CARDS</t>
  </si>
  <si>
    <t>23230</t>
  </si>
  <si>
    <t>SAINT PIERRE CHERIGNAT</t>
  </si>
  <si>
    <t>23231</t>
  </si>
  <si>
    <t>SAINT PIERRE DE FURSAC</t>
  </si>
  <si>
    <t>23232</t>
  </si>
  <si>
    <t>SAINT PIERRE BELLEVUE</t>
  </si>
  <si>
    <t>23233</t>
  </si>
  <si>
    <t>SAINT PIERRE LE BOST</t>
  </si>
  <si>
    <t>23234</t>
  </si>
  <si>
    <t>23235</t>
  </si>
  <si>
    <t>SAINT PRIEST LA FEUILLE</t>
  </si>
  <si>
    <t>23236</t>
  </si>
  <si>
    <t>SAINT PRIEST LA PLAINE</t>
  </si>
  <si>
    <t>23237</t>
  </si>
  <si>
    <t>SAINT PRIEST PALUS</t>
  </si>
  <si>
    <t>23238</t>
  </si>
  <si>
    <t>SAINT QUENTIN LA CHABANNE</t>
  </si>
  <si>
    <t>23239</t>
  </si>
  <si>
    <t>SAINT SEBASTIEN</t>
  </si>
  <si>
    <t>23240</t>
  </si>
  <si>
    <t>SAINT SILVAIN BAS LE ROC</t>
  </si>
  <si>
    <t>23241</t>
  </si>
  <si>
    <t>SAINT SILVAIN BELLEGARDE</t>
  </si>
  <si>
    <t>23242</t>
  </si>
  <si>
    <t>SAINT SILVAIN MONTAIGUT</t>
  </si>
  <si>
    <t>23243</t>
  </si>
  <si>
    <t>SAINT SILVAIN SOUS TOULX</t>
  </si>
  <si>
    <t>23244</t>
  </si>
  <si>
    <t>SAINT SULPICE LE DUNOIS</t>
  </si>
  <si>
    <t>23245</t>
  </si>
  <si>
    <t>SAINT SULPICE LE GUERETOIS</t>
  </si>
  <si>
    <t>23246</t>
  </si>
  <si>
    <t>SAINT SULPICE LES CHAMPS</t>
  </si>
  <si>
    <t>23247</t>
  </si>
  <si>
    <t>SAINT VAURY</t>
  </si>
  <si>
    <t>23248</t>
  </si>
  <si>
    <t>SAINT VICTOR EN MARCHE</t>
  </si>
  <si>
    <t>23249</t>
  </si>
  <si>
    <t>SAINT YRIEIX LA MONTAGNE</t>
  </si>
  <si>
    <t>23250</t>
  </si>
  <si>
    <t>SAINT YRIEIX LES BOIS</t>
  </si>
  <si>
    <t>23251</t>
  </si>
  <si>
    <t>TARDES</t>
  </si>
  <si>
    <t>23252</t>
  </si>
  <si>
    <t>TERCILLAT</t>
  </si>
  <si>
    <t>23253</t>
  </si>
  <si>
    <t>THAURON</t>
  </si>
  <si>
    <t>23254</t>
  </si>
  <si>
    <t>TOULX SAINTE CROIX</t>
  </si>
  <si>
    <t>23255</t>
  </si>
  <si>
    <t>TROIS FONDS</t>
  </si>
  <si>
    <t>23257</t>
  </si>
  <si>
    <t>VALLIERE</t>
  </si>
  <si>
    <t>23258</t>
  </si>
  <si>
    <t>VAREILLES</t>
  </si>
  <si>
    <t>23259</t>
  </si>
  <si>
    <t>VERNEIGES</t>
  </si>
  <si>
    <t>23260</t>
  </si>
  <si>
    <t>VIDAILLAT</t>
  </si>
  <si>
    <t>23261</t>
  </si>
  <si>
    <t>VIERSAT</t>
  </si>
  <si>
    <t>23262</t>
  </si>
  <si>
    <t>VIGEVILLE</t>
  </si>
  <si>
    <t>23263</t>
  </si>
  <si>
    <t>VILLARD</t>
  </si>
  <si>
    <t>23264</t>
  </si>
  <si>
    <t>23265</t>
  </si>
  <si>
    <t>23266</t>
  </si>
  <si>
    <t>VILLETELLE</t>
  </si>
  <si>
    <t>24001</t>
  </si>
  <si>
    <t>ABJAT SUR BANDIAT</t>
  </si>
  <si>
    <t>24002</t>
  </si>
  <si>
    <t>AGONAC</t>
  </si>
  <si>
    <t>24004</t>
  </si>
  <si>
    <t>AJAT</t>
  </si>
  <si>
    <t>24005</t>
  </si>
  <si>
    <t>ALLES SUR DORDOGNE</t>
  </si>
  <si>
    <t>24006</t>
  </si>
  <si>
    <t>ALLAS LES MINES</t>
  </si>
  <si>
    <t>24007</t>
  </si>
  <si>
    <t>ALLEMANS</t>
  </si>
  <si>
    <t>24008</t>
  </si>
  <si>
    <t>ANGOISSE</t>
  </si>
  <si>
    <t>24009</t>
  </si>
  <si>
    <t>ANLHIAC</t>
  </si>
  <si>
    <t>24010</t>
  </si>
  <si>
    <t>ANNESSE ET BEAULIEU</t>
  </si>
  <si>
    <t>24011</t>
  </si>
  <si>
    <t>ANTONNE ET TRIGONANT</t>
  </si>
  <si>
    <t>24012</t>
  </si>
  <si>
    <t>ARCHIGNAC</t>
  </si>
  <si>
    <t>24013</t>
  </si>
  <si>
    <t>ATUR</t>
  </si>
  <si>
    <t>24014</t>
  </si>
  <si>
    <t>AUBAS</t>
  </si>
  <si>
    <t>24015</t>
  </si>
  <si>
    <t>AUDRIX</t>
  </si>
  <si>
    <t>24016</t>
  </si>
  <si>
    <t>AUGIGNAC</t>
  </si>
  <si>
    <t>24018</t>
  </si>
  <si>
    <t>AURIAC DU PERIGORD</t>
  </si>
  <si>
    <t>24019</t>
  </si>
  <si>
    <t>AZERAT</t>
  </si>
  <si>
    <t>24020</t>
  </si>
  <si>
    <t>BACHELLERIE</t>
  </si>
  <si>
    <t>24021</t>
  </si>
  <si>
    <t>BADEFOLS D'ANS</t>
  </si>
  <si>
    <t>24022</t>
  </si>
  <si>
    <t>BADEFOLS SUR DORDOGNE</t>
  </si>
  <si>
    <t>24023</t>
  </si>
  <si>
    <t>BANEUIL</t>
  </si>
  <si>
    <t>24024</t>
  </si>
  <si>
    <t>BARDOU</t>
  </si>
  <si>
    <t>24025</t>
  </si>
  <si>
    <t>BARS</t>
  </si>
  <si>
    <t>24026</t>
  </si>
  <si>
    <t>BASSILLAC</t>
  </si>
  <si>
    <t>24027</t>
  </si>
  <si>
    <t>BAYAC</t>
  </si>
  <si>
    <t>24028</t>
  </si>
  <si>
    <t>BEAUMONT DU PERIGORD</t>
  </si>
  <si>
    <t>24029</t>
  </si>
  <si>
    <t>BEAUPOUYET</t>
  </si>
  <si>
    <t>24030</t>
  </si>
  <si>
    <t>BEAUREGARD DE TERRASSON</t>
  </si>
  <si>
    <t>24031</t>
  </si>
  <si>
    <t>BEAUREGARD ET BASSAC</t>
  </si>
  <si>
    <t>24032</t>
  </si>
  <si>
    <t>BEAURONNE</t>
  </si>
  <si>
    <t>24033</t>
  </si>
  <si>
    <t>BEAUSSAC</t>
  </si>
  <si>
    <t>24034</t>
  </si>
  <si>
    <t>BELEYMAS</t>
  </si>
  <si>
    <t>24035</t>
  </si>
  <si>
    <t>BELVES</t>
  </si>
  <si>
    <t>24036</t>
  </si>
  <si>
    <t>BERBIGUIERES</t>
  </si>
  <si>
    <t>24037</t>
  </si>
  <si>
    <t>BERGERAC</t>
  </si>
  <si>
    <t>24038</t>
  </si>
  <si>
    <t>BERTRIC BUREE</t>
  </si>
  <si>
    <t>24039</t>
  </si>
  <si>
    <t>24040</t>
  </si>
  <si>
    <t>BEYNAC ET CAZENAC</t>
  </si>
  <si>
    <t>24041</t>
  </si>
  <si>
    <t>BEZENAC</t>
  </si>
  <si>
    <t>24042</t>
  </si>
  <si>
    <t>BIRAS</t>
  </si>
  <si>
    <t>24043</t>
  </si>
  <si>
    <t>24044</t>
  </si>
  <si>
    <t>BLIS ET BORN</t>
  </si>
  <si>
    <t>24045</t>
  </si>
  <si>
    <t>24046</t>
  </si>
  <si>
    <t>BOISSEUILH</t>
  </si>
  <si>
    <t>24047</t>
  </si>
  <si>
    <t>BOISSIERE D'ANS</t>
  </si>
  <si>
    <t>24048</t>
  </si>
  <si>
    <t>BONNEVILLE ET SAINT AVIT DE FUMADIERES</t>
  </si>
  <si>
    <t>24050</t>
  </si>
  <si>
    <t>BORREZE</t>
  </si>
  <si>
    <t>24051</t>
  </si>
  <si>
    <t>BOSSET</t>
  </si>
  <si>
    <t>24052</t>
  </si>
  <si>
    <t>24053</t>
  </si>
  <si>
    <t>BOULAZAC</t>
  </si>
  <si>
    <t>24054</t>
  </si>
  <si>
    <t>BOUNIAGUES</t>
  </si>
  <si>
    <t>24055</t>
  </si>
  <si>
    <t>BOURDEILLES</t>
  </si>
  <si>
    <t>24056</t>
  </si>
  <si>
    <t>BOURDEIX</t>
  </si>
  <si>
    <t>24057</t>
  </si>
  <si>
    <t>BOURG DES MAISONS</t>
  </si>
  <si>
    <t>24058</t>
  </si>
  <si>
    <t>BOURG DU BOST</t>
  </si>
  <si>
    <t>24059</t>
  </si>
  <si>
    <t>BOURGNAC</t>
  </si>
  <si>
    <t>24060</t>
  </si>
  <si>
    <t>BOURNIQUEL</t>
  </si>
  <si>
    <t>24061</t>
  </si>
  <si>
    <t>BOURROU</t>
  </si>
  <si>
    <t>24062</t>
  </si>
  <si>
    <t>BOUTEILLES SAINT SEBASTIEN</t>
  </si>
  <si>
    <t>24063</t>
  </si>
  <si>
    <t>BOUZIC</t>
  </si>
  <si>
    <t>24064</t>
  </si>
  <si>
    <t>BRANTOME</t>
  </si>
  <si>
    <t>24065</t>
  </si>
  <si>
    <t>BREUILH</t>
  </si>
  <si>
    <t>24066</t>
  </si>
  <si>
    <t>BROUCHAUD</t>
  </si>
  <si>
    <t>24067</t>
  </si>
  <si>
    <t>BUGUE</t>
  </si>
  <si>
    <t>24068</t>
  </si>
  <si>
    <t>BUISSON DE CADOUIN</t>
  </si>
  <si>
    <t>24069</t>
  </si>
  <si>
    <t>BUSSAC</t>
  </si>
  <si>
    <t>24070</t>
  </si>
  <si>
    <t>BUSSEROLLES</t>
  </si>
  <si>
    <t>24071</t>
  </si>
  <si>
    <t>BUSSIERE BADIL</t>
  </si>
  <si>
    <t>24073</t>
  </si>
  <si>
    <t>CALES</t>
  </si>
  <si>
    <t>24074</t>
  </si>
  <si>
    <t>CALVIAC EN PERIGORD</t>
  </si>
  <si>
    <t>24075</t>
  </si>
  <si>
    <t>CAMPAGNAC LES QUERCY</t>
  </si>
  <si>
    <t>24076</t>
  </si>
  <si>
    <t>CAMPAGNE</t>
  </si>
  <si>
    <t>24077</t>
  </si>
  <si>
    <t>CAMPSEGRET</t>
  </si>
  <si>
    <t>24079</t>
  </si>
  <si>
    <t>CANTILLAC</t>
  </si>
  <si>
    <t>24080</t>
  </si>
  <si>
    <t>CAPDROT</t>
  </si>
  <si>
    <t>24081</t>
  </si>
  <si>
    <t>CARLUX</t>
  </si>
  <si>
    <t>24082</t>
  </si>
  <si>
    <t>CARSAC AILLAC</t>
  </si>
  <si>
    <t>24083</t>
  </si>
  <si>
    <t>CARSAC DE GURSON</t>
  </si>
  <si>
    <t>24084</t>
  </si>
  <si>
    <t>CARVES</t>
  </si>
  <si>
    <t>24085</t>
  </si>
  <si>
    <t>CASSAGNE</t>
  </si>
  <si>
    <t>24086</t>
  </si>
  <si>
    <t>CASTELNAUD LA CHAPELLE</t>
  </si>
  <si>
    <t>24087</t>
  </si>
  <si>
    <t>CASTELS</t>
  </si>
  <si>
    <t>24088</t>
  </si>
  <si>
    <t>CAUSE DE CLERANS</t>
  </si>
  <si>
    <t>24089</t>
  </si>
  <si>
    <t>CAZOULES</t>
  </si>
  <si>
    <t>24090</t>
  </si>
  <si>
    <t>24091</t>
  </si>
  <si>
    <t>CENAC ET SAINT JULIEN</t>
  </si>
  <si>
    <t>24092</t>
  </si>
  <si>
    <t>CENDRIEUX</t>
  </si>
  <si>
    <t>24093</t>
  </si>
  <si>
    <t>CERCLES</t>
  </si>
  <si>
    <t>24094</t>
  </si>
  <si>
    <t>CHALAGNAC</t>
  </si>
  <si>
    <t>24095</t>
  </si>
  <si>
    <t>24096</t>
  </si>
  <si>
    <t>CHAMPAGNAC DE BELAIR</t>
  </si>
  <si>
    <t>24097</t>
  </si>
  <si>
    <t>CHAMPAGNE ET FONTAINE</t>
  </si>
  <si>
    <t>24098</t>
  </si>
  <si>
    <t>CHAMPCEVINEL</t>
  </si>
  <si>
    <t>24099</t>
  </si>
  <si>
    <t>CHAMPEAUX ET LA CHAPELLE POMMIER</t>
  </si>
  <si>
    <t>24100</t>
  </si>
  <si>
    <t>CHAMPNIERS ET REILHAC</t>
  </si>
  <si>
    <t>24101</t>
  </si>
  <si>
    <t>CHAMPS ROMAIN</t>
  </si>
  <si>
    <t>24102</t>
  </si>
  <si>
    <t>CHANCELADE</t>
  </si>
  <si>
    <t>24103</t>
  </si>
  <si>
    <t>CHANGE</t>
  </si>
  <si>
    <t>24104</t>
  </si>
  <si>
    <t>CHANTERAC</t>
  </si>
  <si>
    <t>24105</t>
  </si>
  <si>
    <t>CHAPDEUIL</t>
  </si>
  <si>
    <t>24106</t>
  </si>
  <si>
    <t>CHAPELLE AUBAREIL</t>
  </si>
  <si>
    <t>24107</t>
  </si>
  <si>
    <t>CHAPELLE FAUCHER</t>
  </si>
  <si>
    <t>24108</t>
  </si>
  <si>
    <t>CHAPELLE GONAGUET</t>
  </si>
  <si>
    <t>24109</t>
  </si>
  <si>
    <t>CHAPELLE GRESIGNAC</t>
  </si>
  <si>
    <t>24110</t>
  </si>
  <si>
    <t>CHAPELLE MONTABOURLET</t>
  </si>
  <si>
    <t>24111</t>
  </si>
  <si>
    <t>CHAPELLE MONTMOREAU</t>
  </si>
  <si>
    <t>24113</t>
  </si>
  <si>
    <t>CHAPELLE SAINT JEAN</t>
  </si>
  <si>
    <t>24114</t>
  </si>
  <si>
    <t>CHASSAIGNES</t>
  </si>
  <si>
    <t>24115</t>
  </si>
  <si>
    <t>CHATEAU L'EVEQUE</t>
  </si>
  <si>
    <t>24116</t>
  </si>
  <si>
    <t>24117</t>
  </si>
  <si>
    <t>24118</t>
  </si>
  <si>
    <t>CHENAUD</t>
  </si>
  <si>
    <t>24119</t>
  </si>
  <si>
    <t>CHERVAL</t>
  </si>
  <si>
    <t>24120</t>
  </si>
  <si>
    <t>CHERVEIX CUBAS</t>
  </si>
  <si>
    <t>24121</t>
  </si>
  <si>
    <t>CHOURGNAC</t>
  </si>
  <si>
    <t>24122</t>
  </si>
  <si>
    <t>CLADECH</t>
  </si>
  <si>
    <t>24123</t>
  </si>
  <si>
    <t>CLERMONT DE BEAUREGARD</t>
  </si>
  <si>
    <t>24124</t>
  </si>
  <si>
    <t>CLERMONT D'EXCIDEUIL</t>
  </si>
  <si>
    <t>24126</t>
  </si>
  <si>
    <t>24127</t>
  </si>
  <si>
    <t>COLY</t>
  </si>
  <si>
    <t>24128</t>
  </si>
  <si>
    <t>COMBERANCHE ET EPELUCHE</t>
  </si>
  <si>
    <t>24129</t>
  </si>
  <si>
    <t>CONDAT SUR TRINCOU</t>
  </si>
  <si>
    <t>24130</t>
  </si>
  <si>
    <t>CONDAT SUR VEZERE</t>
  </si>
  <si>
    <t>24131</t>
  </si>
  <si>
    <t>CONNEZAC</t>
  </si>
  <si>
    <t>24132</t>
  </si>
  <si>
    <t>CONNE DE LABARDE</t>
  </si>
  <si>
    <t>24133</t>
  </si>
  <si>
    <t>COQUILLE</t>
  </si>
  <si>
    <t>24134</t>
  </si>
  <si>
    <t>CORGNAC SUR L'ISLE</t>
  </si>
  <si>
    <t>24135</t>
  </si>
  <si>
    <t>CORNILLE</t>
  </si>
  <si>
    <t>24136</t>
  </si>
  <si>
    <t>COUBJOURS</t>
  </si>
  <si>
    <t>24137</t>
  </si>
  <si>
    <t>COULAURES</t>
  </si>
  <si>
    <t>24138</t>
  </si>
  <si>
    <t>COULOUNIEIX CHAMIERS</t>
  </si>
  <si>
    <t>24139</t>
  </si>
  <si>
    <t>COURSAC</t>
  </si>
  <si>
    <t>24140</t>
  </si>
  <si>
    <t>COURS DE PILE</t>
  </si>
  <si>
    <t>24141</t>
  </si>
  <si>
    <t>COUTURES</t>
  </si>
  <si>
    <t>24142</t>
  </si>
  <si>
    <t>COUX ET BIGAROQUE</t>
  </si>
  <si>
    <t>24143</t>
  </si>
  <si>
    <t>COUZE ET SAINT FRONT</t>
  </si>
  <si>
    <t>24144</t>
  </si>
  <si>
    <t>CREYSSAC</t>
  </si>
  <si>
    <t>24145</t>
  </si>
  <si>
    <t>CREYSSE</t>
  </si>
  <si>
    <t>24146</t>
  </si>
  <si>
    <t>CREYSSENSAC ET PISSOT</t>
  </si>
  <si>
    <t>24147</t>
  </si>
  <si>
    <t>CUBJAC</t>
  </si>
  <si>
    <t>24148</t>
  </si>
  <si>
    <t>CUNEGES</t>
  </si>
  <si>
    <t>24150</t>
  </si>
  <si>
    <t>DAGLAN</t>
  </si>
  <si>
    <t>24151</t>
  </si>
  <si>
    <t>DOISSAT</t>
  </si>
  <si>
    <t>24152</t>
  </si>
  <si>
    <t>DOMME</t>
  </si>
  <si>
    <t>24153</t>
  </si>
  <si>
    <t>DORNAC</t>
  </si>
  <si>
    <t>24154</t>
  </si>
  <si>
    <t>DOUCHAPT</t>
  </si>
  <si>
    <t>24155</t>
  </si>
  <si>
    <t>DOUVILLE</t>
  </si>
  <si>
    <t>24156</t>
  </si>
  <si>
    <t>DOUZE</t>
  </si>
  <si>
    <t>24157</t>
  </si>
  <si>
    <t>DOUZILLAC</t>
  </si>
  <si>
    <t>24158</t>
  </si>
  <si>
    <t>DUSSAC</t>
  </si>
  <si>
    <t>24159</t>
  </si>
  <si>
    <t>ECHOURGNAC</t>
  </si>
  <si>
    <t>24160</t>
  </si>
  <si>
    <t>EGLISE NEUVE DE VERGT</t>
  </si>
  <si>
    <t>24161</t>
  </si>
  <si>
    <t>EGLISE NEUVE D'ISSAC</t>
  </si>
  <si>
    <t>24162</t>
  </si>
  <si>
    <t>ESCOIRE</t>
  </si>
  <si>
    <t>24163</t>
  </si>
  <si>
    <t>ETOUARS</t>
  </si>
  <si>
    <t>24164</t>
  </si>
  <si>
    <t>EXCIDEUIL</t>
  </si>
  <si>
    <t>24165</t>
  </si>
  <si>
    <t>EYGURANDE ET GARDEDEUIL</t>
  </si>
  <si>
    <t>24166</t>
  </si>
  <si>
    <t>EYLIAC</t>
  </si>
  <si>
    <t>24167</t>
  </si>
  <si>
    <t>EYMET</t>
  </si>
  <si>
    <t>24168</t>
  </si>
  <si>
    <t>24170</t>
  </si>
  <si>
    <t>EYVIRAT</t>
  </si>
  <si>
    <t>24171</t>
  </si>
  <si>
    <t>EYZERAC</t>
  </si>
  <si>
    <t>24172</t>
  </si>
  <si>
    <t>EYZIES DE TAYAC SIREUIL</t>
  </si>
  <si>
    <t>24174</t>
  </si>
  <si>
    <t>FANLAC</t>
  </si>
  <si>
    <t>24175</t>
  </si>
  <si>
    <t>24176</t>
  </si>
  <si>
    <t>FAURILLES</t>
  </si>
  <si>
    <t>24177</t>
  </si>
  <si>
    <t>24178</t>
  </si>
  <si>
    <t>FESTALEMPS</t>
  </si>
  <si>
    <t>24179</t>
  </si>
  <si>
    <t>24180</t>
  </si>
  <si>
    <t>FIRBEIX</t>
  </si>
  <si>
    <t>24181</t>
  </si>
  <si>
    <t>FLAUGEAC</t>
  </si>
  <si>
    <t>24182</t>
  </si>
  <si>
    <t>FLEIX</t>
  </si>
  <si>
    <t>24183</t>
  </si>
  <si>
    <t>24184</t>
  </si>
  <si>
    <t>FLORIMONT GAUMIER</t>
  </si>
  <si>
    <t>24186</t>
  </si>
  <si>
    <t>FONROQUE</t>
  </si>
  <si>
    <t>24188</t>
  </si>
  <si>
    <t>FOSSEMAGNE</t>
  </si>
  <si>
    <t>24189</t>
  </si>
  <si>
    <t>FOUGUEYROLLES</t>
  </si>
  <si>
    <t>24190</t>
  </si>
  <si>
    <t>FOULEIX</t>
  </si>
  <si>
    <t>24191</t>
  </si>
  <si>
    <t>FRAISSE</t>
  </si>
  <si>
    <t>24192</t>
  </si>
  <si>
    <t>GABILLOU</t>
  </si>
  <si>
    <t>24193</t>
  </si>
  <si>
    <t>GAGEAC ET ROUILLAC</t>
  </si>
  <si>
    <t>24194</t>
  </si>
  <si>
    <t>GARDONNE</t>
  </si>
  <si>
    <t>24195</t>
  </si>
  <si>
    <t>GAUGEAC</t>
  </si>
  <si>
    <t>24196</t>
  </si>
  <si>
    <t>GENIS</t>
  </si>
  <si>
    <t>24197</t>
  </si>
  <si>
    <t>GINESTET</t>
  </si>
  <si>
    <t>24198</t>
  </si>
  <si>
    <t>GONTERIE BOULOUNEIX</t>
  </si>
  <si>
    <t>24199</t>
  </si>
  <si>
    <t>GOUT ROSSIGNOL</t>
  </si>
  <si>
    <t>24200</t>
  </si>
  <si>
    <t>GRAND BRASSAC</t>
  </si>
  <si>
    <t>24202</t>
  </si>
  <si>
    <t>GRANGES D'ANS</t>
  </si>
  <si>
    <t>24203</t>
  </si>
  <si>
    <t>GRAULGES</t>
  </si>
  <si>
    <t>24204</t>
  </si>
  <si>
    <t>GREZES</t>
  </si>
  <si>
    <t>24205</t>
  </si>
  <si>
    <t>GRIGNOLS</t>
  </si>
  <si>
    <t>24206</t>
  </si>
  <si>
    <t>GRIVES</t>
  </si>
  <si>
    <t>24207</t>
  </si>
  <si>
    <t>GROLEJAC</t>
  </si>
  <si>
    <t>24208</t>
  </si>
  <si>
    <t>GRUN BORDAS</t>
  </si>
  <si>
    <t>24209</t>
  </si>
  <si>
    <t>HAUTEFAYE</t>
  </si>
  <si>
    <t>24210</t>
  </si>
  <si>
    <t>HAUTEFORT</t>
  </si>
  <si>
    <t>24211</t>
  </si>
  <si>
    <t>ISSAC</t>
  </si>
  <si>
    <t>24212</t>
  </si>
  <si>
    <t>ISSIGEAC</t>
  </si>
  <si>
    <t>24213</t>
  </si>
  <si>
    <t>JAURE</t>
  </si>
  <si>
    <t>24214</t>
  </si>
  <si>
    <t>JAVERLHAC ET LA CHAPELLE SAINT ROBERT</t>
  </si>
  <si>
    <t>24215</t>
  </si>
  <si>
    <t>JAYAC</t>
  </si>
  <si>
    <t>24216</t>
  </si>
  <si>
    <t>JEMAYE</t>
  </si>
  <si>
    <t>24217</t>
  </si>
  <si>
    <t>JOURNIAC</t>
  </si>
  <si>
    <t>24218</t>
  </si>
  <si>
    <t>JUMILHAC LE GRAND</t>
  </si>
  <si>
    <t>24219</t>
  </si>
  <si>
    <t>LABOUQUERIE</t>
  </si>
  <si>
    <t>24220</t>
  </si>
  <si>
    <t>LACROPTE</t>
  </si>
  <si>
    <t>24221</t>
  </si>
  <si>
    <t>RUDEAU LADOSSE</t>
  </si>
  <si>
    <t>24222</t>
  </si>
  <si>
    <t>24223</t>
  </si>
  <si>
    <t>LALINDE</t>
  </si>
  <si>
    <t>24224</t>
  </si>
  <si>
    <t>LAMONZIE MONTASTRUC</t>
  </si>
  <si>
    <t>24225</t>
  </si>
  <si>
    <t>LAMONZIE SAINT MARTIN</t>
  </si>
  <si>
    <t>24226</t>
  </si>
  <si>
    <t>LAMOTHE MONTRAVEL</t>
  </si>
  <si>
    <t>24227</t>
  </si>
  <si>
    <t>LANOUAILLE</t>
  </si>
  <si>
    <t>24228</t>
  </si>
  <si>
    <t>LANQUAIS</t>
  </si>
  <si>
    <t>24229</t>
  </si>
  <si>
    <t>LARDIN SAINT LAZARE</t>
  </si>
  <si>
    <t>24230</t>
  </si>
  <si>
    <t>LARZAC</t>
  </si>
  <si>
    <t>24231</t>
  </si>
  <si>
    <t>LAVALADE</t>
  </si>
  <si>
    <t>24232</t>
  </si>
  <si>
    <t>LAVAUR</t>
  </si>
  <si>
    <t>24233</t>
  </si>
  <si>
    <t>LAVEYSSIERE</t>
  </si>
  <si>
    <t>24234</t>
  </si>
  <si>
    <t>LECHES</t>
  </si>
  <si>
    <t>24235</t>
  </si>
  <si>
    <t>LEGUILLAC DE CERCLES</t>
  </si>
  <si>
    <t>24236</t>
  </si>
  <si>
    <t>LEGUILLAC DE L'AUCHE</t>
  </si>
  <si>
    <t>24237</t>
  </si>
  <si>
    <t>LEMBRAS</t>
  </si>
  <si>
    <t>24238</t>
  </si>
  <si>
    <t>LEMPZOURS</t>
  </si>
  <si>
    <t>24239</t>
  </si>
  <si>
    <t>LIGUEUX</t>
  </si>
  <si>
    <t>24240</t>
  </si>
  <si>
    <t>LIMEUIL</t>
  </si>
  <si>
    <t>24241</t>
  </si>
  <si>
    <t>LIMEYRAT</t>
  </si>
  <si>
    <t>24242</t>
  </si>
  <si>
    <t>LIORAC SUR LOUYRE</t>
  </si>
  <si>
    <t>24243</t>
  </si>
  <si>
    <t>LISLE</t>
  </si>
  <si>
    <t>24244</t>
  </si>
  <si>
    <t>LOLME</t>
  </si>
  <si>
    <t>24245</t>
  </si>
  <si>
    <t>LOUBEJAC</t>
  </si>
  <si>
    <t>24246</t>
  </si>
  <si>
    <t>LUNAS</t>
  </si>
  <si>
    <t>24247</t>
  </si>
  <si>
    <t>LUSIGNAC</t>
  </si>
  <si>
    <t>24248</t>
  </si>
  <si>
    <t>LUSSAS ET NONTRONNEAU</t>
  </si>
  <si>
    <t>24249</t>
  </si>
  <si>
    <t>MANAURIE</t>
  </si>
  <si>
    <t>24251</t>
  </si>
  <si>
    <t>MANZAC SUR VERN</t>
  </si>
  <si>
    <t>24252</t>
  </si>
  <si>
    <t>MARCILLAC SAINT QUENTIN</t>
  </si>
  <si>
    <t>24253</t>
  </si>
  <si>
    <t>24254</t>
  </si>
  <si>
    <t>MARNAC</t>
  </si>
  <si>
    <t>24255</t>
  </si>
  <si>
    <t>MARQUAY</t>
  </si>
  <si>
    <t>24256</t>
  </si>
  <si>
    <t>MARSAC SUR L'ISLE</t>
  </si>
  <si>
    <t>24257</t>
  </si>
  <si>
    <t>MARSALES</t>
  </si>
  <si>
    <t>24258</t>
  </si>
  <si>
    <t>MARSANEIX</t>
  </si>
  <si>
    <t>24259</t>
  </si>
  <si>
    <t>MAURENS</t>
  </si>
  <si>
    <t>24260</t>
  </si>
  <si>
    <t>MAUZAC ET GRAND CASTANG</t>
  </si>
  <si>
    <t>24261</t>
  </si>
  <si>
    <t>MAUZENS ET MIREMONT</t>
  </si>
  <si>
    <t>24262</t>
  </si>
  <si>
    <t>MAYAC</t>
  </si>
  <si>
    <t>24263</t>
  </si>
  <si>
    <t>MAZEYROLLES</t>
  </si>
  <si>
    <t>24264</t>
  </si>
  <si>
    <t>MENESPLET</t>
  </si>
  <si>
    <t>24266</t>
  </si>
  <si>
    <t>MENSIGNAC</t>
  </si>
  <si>
    <t>24267</t>
  </si>
  <si>
    <t>MESCOULES</t>
  </si>
  <si>
    <t>24268</t>
  </si>
  <si>
    <t>MEYRALS</t>
  </si>
  <si>
    <t>24269</t>
  </si>
  <si>
    <t>MIALET</t>
  </si>
  <si>
    <t>24270</t>
  </si>
  <si>
    <t>MILHAC D'AUBEROCHE</t>
  </si>
  <si>
    <t>24271</t>
  </si>
  <si>
    <t>MILHAC DE NONTRON</t>
  </si>
  <si>
    <t>24272</t>
  </si>
  <si>
    <t>MINZAC</t>
  </si>
  <si>
    <t>24273</t>
  </si>
  <si>
    <t>MOLIERES</t>
  </si>
  <si>
    <t>24274</t>
  </si>
  <si>
    <t>MONBAZILLAC</t>
  </si>
  <si>
    <t>24276</t>
  </si>
  <si>
    <t>24277</t>
  </si>
  <si>
    <t>MONFAUCON</t>
  </si>
  <si>
    <t>24278</t>
  </si>
  <si>
    <t>MONMADALES</t>
  </si>
  <si>
    <t>24279</t>
  </si>
  <si>
    <t>MONMARVES</t>
  </si>
  <si>
    <t>24280</t>
  </si>
  <si>
    <t>MONPAZIER</t>
  </si>
  <si>
    <t>24281</t>
  </si>
  <si>
    <t>MONSAC</t>
  </si>
  <si>
    <t>24282</t>
  </si>
  <si>
    <t>MONSAGUEL</t>
  </si>
  <si>
    <t>24283</t>
  </si>
  <si>
    <t>MONSEC</t>
  </si>
  <si>
    <t>24284</t>
  </si>
  <si>
    <t>MONTAGNAC D'AUBEROCHE</t>
  </si>
  <si>
    <t>24285</t>
  </si>
  <si>
    <t>MONTAGNAC LA CREMPSE</t>
  </si>
  <si>
    <t>24286</t>
  </si>
  <si>
    <t>MONTAGRIER</t>
  </si>
  <si>
    <t>24287</t>
  </si>
  <si>
    <t>24288</t>
  </si>
  <si>
    <t>MONTAZEAU</t>
  </si>
  <si>
    <t>24289</t>
  </si>
  <si>
    <t>MONTCARET</t>
  </si>
  <si>
    <t>24290</t>
  </si>
  <si>
    <t>MONTFERRAND DU PERIGORD</t>
  </si>
  <si>
    <t>24291</t>
  </si>
  <si>
    <t>MONTIGNAC</t>
  </si>
  <si>
    <t>24292</t>
  </si>
  <si>
    <t>24293</t>
  </si>
  <si>
    <t>MONPLAISANT</t>
  </si>
  <si>
    <t>24294</t>
  </si>
  <si>
    <t>MONTPON MENESTEROL</t>
  </si>
  <si>
    <t>24295</t>
  </si>
  <si>
    <t>MONTREM</t>
  </si>
  <si>
    <t>24296</t>
  </si>
  <si>
    <t>MOULEYDIER</t>
  </si>
  <si>
    <t>24297</t>
  </si>
  <si>
    <t>24298</t>
  </si>
  <si>
    <t>MOUZENS</t>
  </si>
  <si>
    <t>24299</t>
  </si>
  <si>
    <t>MUSSIDAN</t>
  </si>
  <si>
    <t>24300</t>
  </si>
  <si>
    <t>NABIRAT</t>
  </si>
  <si>
    <t>24301</t>
  </si>
  <si>
    <t>NADAILLAC</t>
  </si>
  <si>
    <t>24302</t>
  </si>
  <si>
    <t>NAILHAC</t>
  </si>
  <si>
    <t>24303</t>
  </si>
  <si>
    <t>NANTEUIL AURIAC DE BOURZAC</t>
  </si>
  <si>
    <t>24304</t>
  </si>
  <si>
    <t>NANTHEUIL</t>
  </si>
  <si>
    <t>24305</t>
  </si>
  <si>
    <t>NANTHIAT</t>
  </si>
  <si>
    <t>24306</t>
  </si>
  <si>
    <t>NASTRINGUES</t>
  </si>
  <si>
    <t>24307</t>
  </si>
  <si>
    <t>NAUSSANNES</t>
  </si>
  <si>
    <t>24308</t>
  </si>
  <si>
    <t>NEGRONDES</t>
  </si>
  <si>
    <t>24309</t>
  </si>
  <si>
    <t>24310</t>
  </si>
  <si>
    <t>NOJALS ET CLOTTE</t>
  </si>
  <si>
    <t>24311</t>
  </si>
  <si>
    <t>NONTRON</t>
  </si>
  <si>
    <t>24312</t>
  </si>
  <si>
    <t>NOTRE DAME DE SANILHAC</t>
  </si>
  <si>
    <t>24313</t>
  </si>
  <si>
    <t>ORLIAC</t>
  </si>
  <si>
    <t>24314</t>
  </si>
  <si>
    <t>ORLIAGUET</t>
  </si>
  <si>
    <t>24316</t>
  </si>
  <si>
    <t>PARCOUL</t>
  </si>
  <si>
    <t>24317</t>
  </si>
  <si>
    <t>PAULIN</t>
  </si>
  <si>
    <t>24318</t>
  </si>
  <si>
    <t>PAUNAT</t>
  </si>
  <si>
    <t>24319</t>
  </si>
  <si>
    <t>PAUSSAC ET SAINT VIVIEN</t>
  </si>
  <si>
    <t>24320</t>
  </si>
  <si>
    <t>24321</t>
  </si>
  <si>
    <t>PAZAYAC</t>
  </si>
  <si>
    <t>24322</t>
  </si>
  <si>
    <t>PERIGUEUX</t>
  </si>
  <si>
    <t>24323</t>
  </si>
  <si>
    <t>PETIT BERSAC</t>
  </si>
  <si>
    <t>24324</t>
  </si>
  <si>
    <t>PEYRIGNAC</t>
  </si>
  <si>
    <t>24325</t>
  </si>
  <si>
    <t>PEYRILLAC ET MILLAC</t>
  </si>
  <si>
    <t>24326</t>
  </si>
  <si>
    <t>PEYZAC LE MOUSTIER</t>
  </si>
  <si>
    <t>24327</t>
  </si>
  <si>
    <t>PEZULS</t>
  </si>
  <si>
    <t>24328</t>
  </si>
  <si>
    <t>PIEGUT PLUVIERS</t>
  </si>
  <si>
    <t>24329</t>
  </si>
  <si>
    <t>PIZOU</t>
  </si>
  <si>
    <t>24330</t>
  </si>
  <si>
    <t>PLAZAC</t>
  </si>
  <si>
    <t>24331</t>
  </si>
  <si>
    <t>POMPORT</t>
  </si>
  <si>
    <t>24333</t>
  </si>
  <si>
    <t>PONTEYRAUD</t>
  </si>
  <si>
    <t>24334</t>
  </si>
  <si>
    <t>PONTOURS</t>
  </si>
  <si>
    <t>24335</t>
  </si>
  <si>
    <t>PORT SAINTE FOY ET PONCHAPT</t>
  </si>
  <si>
    <t>24336</t>
  </si>
  <si>
    <t>PRATS DE CARLUX</t>
  </si>
  <si>
    <t>24337</t>
  </si>
  <si>
    <t>PRATS DU PERIGORD</t>
  </si>
  <si>
    <t>24338</t>
  </si>
  <si>
    <t>PRESSIGNAC VICQ</t>
  </si>
  <si>
    <t>24339</t>
  </si>
  <si>
    <t>PREYSSAC D'EXCIDEUIL</t>
  </si>
  <si>
    <t>24340</t>
  </si>
  <si>
    <t>PRIGONRIEUX</t>
  </si>
  <si>
    <t>24341</t>
  </si>
  <si>
    <t>PROISSANS</t>
  </si>
  <si>
    <t>24343</t>
  </si>
  <si>
    <t>PUYMANGOU</t>
  </si>
  <si>
    <t>24344</t>
  </si>
  <si>
    <t>PUYRENIER</t>
  </si>
  <si>
    <t>24345</t>
  </si>
  <si>
    <t>QUEYSSAC</t>
  </si>
  <si>
    <t>24346</t>
  </si>
  <si>
    <t>QUINSAC</t>
  </si>
  <si>
    <t>24347</t>
  </si>
  <si>
    <t>RAMPIEUX</t>
  </si>
  <si>
    <t>24348</t>
  </si>
  <si>
    <t>RAZAC D'EYMET</t>
  </si>
  <si>
    <t>24349</t>
  </si>
  <si>
    <t>RAZAC DE SAUSSIGNAC</t>
  </si>
  <si>
    <t>24350</t>
  </si>
  <si>
    <t>RAZAC SUR L'ISLE</t>
  </si>
  <si>
    <t>24351</t>
  </si>
  <si>
    <t>RIBAGNAC</t>
  </si>
  <si>
    <t>24352</t>
  </si>
  <si>
    <t>RIBERAC</t>
  </si>
  <si>
    <t>24353</t>
  </si>
  <si>
    <t>ROCHEBEAUCOURT ET ARGENTINE</t>
  </si>
  <si>
    <t>24354</t>
  </si>
  <si>
    <t>ROCHE CHALAIS</t>
  </si>
  <si>
    <t>24355</t>
  </si>
  <si>
    <t>ROQUE GAGEAC</t>
  </si>
  <si>
    <t>24356</t>
  </si>
  <si>
    <t>ROUFFIGNAC SAINT CERNIN DE REILHAC</t>
  </si>
  <si>
    <t>24357</t>
  </si>
  <si>
    <t>ROUFFIGNAC DE SIGOULES</t>
  </si>
  <si>
    <t>24359</t>
  </si>
  <si>
    <t>SADILLAC</t>
  </si>
  <si>
    <t>24360</t>
  </si>
  <si>
    <t>SAGELAT</t>
  </si>
  <si>
    <t>24361</t>
  </si>
  <si>
    <t>SAINT AGNE</t>
  </si>
  <si>
    <t>24362</t>
  </si>
  <si>
    <t>SAINTE ALVERE</t>
  </si>
  <si>
    <t>24363</t>
  </si>
  <si>
    <t>SAINT AMAND DE BELVES</t>
  </si>
  <si>
    <t>24364</t>
  </si>
  <si>
    <t>SAINT AMAND DE COLY</t>
  </si>
  <si>
    <t>24365</t>
  </si>
  <si>
    <t>SAINT AMAND DE VERGT</t>
  </si>
  <si>
    <t>24366</t>
  </si>
  <si>
    <t>SAINT ANDRE D'ALLAS</t>
  </si>
  <si>
    <t>24367</t>
  </si>
  <si>
    <t>SAINT ANDRE DE DOUBLE</t>
  </si>
  <si>
    <t>24368</t>
  </si>
  <si>
    <t>SAINT ANTOINE CUMOND</t>
  </si>
  <si>
    <t>24369</t>
  </si>
  <si>
    <t>SAINT ANTOINE D'AUBEROCHE</t>
  </si>
  <si>
    <t>24370</t>
  </si>
  <si>
    <t>SAINT ANTOINE DE BREUILH</t>
  </si>
  <si>
    <t>24371</t>
  </si>
  <si>
    <t>SAINT AQUILIN</t>
  </si>
  <si>
    <t>24372</t>
  </si>
  <si>
    <t>SAINT ASTIER</t>
  </si>
  <si>
    <t>24373</t>
  </si>
  <si>
    <t>SAINT AUBIN DE CADELECH</t>
  </si>
  <si>
    <t>24374</t>
  </si>
  <si>
    <t>SAINT AUBIN DE LANQUAIS</t>
  </si>
  <si>
    <t>24375</t>
  </si>
  <si>
    <t>SAINT AUBIN DE NABIRAT</t>
  </si>
  <si>
    <t>24376</t>
  </si>
  <si>
    <t>SAINT AULAYE</t>
  </si>
  <si>
    <t>24377</t>
  </si>
  <si>
    <t>SAINT AVIT DE VIALARD</t>
  </si>
  <si>
    <t>24378</t>
  </si>
  <si>
    <t>SAINT AVIT RIVIERE</t>
  </si>
  <si>
    <t>24379</t>
  </si>
  <si>
    <t>SAINT AVIT SENIEUR</t>
  </si>
  <si>
    <t>24380</t>
  </si>
  <si>
    <t>SAINT BARTHELEMY DE BELLEGARDE</t>
  </si>
  <si>
    <t>24381</t>
  </si>
  <si>
    <t>SAINT BARTHELEMY DE BUSSIERE</t>
  </si>
  <si>
    <t>24382</t>
  </si>
  <si>
    <t>SAINT CAPRAISE DE LALINDE</t>
  </si>
  <si>
    <t>24383</t>
  </si>
  <si>
    <t>SAINT CAPRAISE D'EYMET</t>
  </si>
  <si>
    <t>24384</t>
  </si>
  <si>
    <t>SAINT CASSIEN</t>
  </si>
  <si>
    <t>24385</t>
  </si>
  <si>
    <t>SAINT CERNIN DE LABARDE</t>
  </si>
  <si>
    <t>24386</t>
  </si>
  <si>
    <t>SAINT CERNIN DE L'HERM</t>
  </si>
  <si>
    <t>24388</t>
  </si>
  <si>
    <t>SAINT CHAMASSY</t>
  </si>
  <si>
    <t>24389</t>
  </si>
  <si>
    <t>SAINT CIRQ</t>
  </si>
  <si>
    <t>24390</t>
  </si>
  <si>
    <t>SAINT CREPIN D'AUBEROCHE</t>
  </si>
  <si>
    <t>24391</t>
  </si>
  <si>
    <t>SAINT CREPIN DE RICHEMONT</t>
  </si>
  <si>
    <t>24392</t>
  </si>
  <si>
    <t>SAINT CREPIN ET CARLUCET</t>
  </si>
  <si>
    <t>24393</t>
  </si>
  <si>
    <t>24394</t>
  </si>
  <si>
    <t>SAINTE CROIX DE MAREUIL</t>
  </si>
  <si>
    <t>24395</t>
  </si>
  <si>
    <t>SAINT CYBRANET</t>
  </si>
  <si>
    <t>24396</t>
  </si>
  <si>
    <t>24397</t>
  </si>
  <si>
    <t>SAINT CYR LES CHAMPAGNES</t>
  </si>
  <si>
    <t>24398</t>
  </si>
  <si>
    <t>SAINT ESTEPHE</t>
  </si>
  <si>
    <t>24399</t>
  </si>
  <si>
    <t>SAINT ETIENNE DE PUYCORBIER</t>
  </si>
  <si>
    <t>24401</t>
  </si>
  <si>
    <t>SAINTE EULALIE D'ANS</t>
  </si>
  <si>
    <t>24402</t>
  </si>
  <si>
    <t>SAINTE EULALIE D'EYMET</t>
  </si>
  <si>
    <t>24403</t>
  </si>
  <si>
    <t>SAINT FELIX DE BOURDEILLES</t>
  </si>
  <si>
    <t>24404</t>
  </si>
  <si>
    <t>SAINT FELIX DE REILLAC ET MORTEMART</t>
  </si>
  <si>
    <t>24405</t>
  </si>
  <si>
    <t>SAINT FELIX DE VILLADEIX</t>
  </si>
  <si>
    <t>24406</t>
  </si>
  <si>
    <t>SAINTE FOY DE BELVES</t>
  </si>
  <si>
    <t>24407</t>
  </si>
  <si>
    <t>SAINTE FOY DE LONGAS</t>
  </si>
  <si>
    <t>24408</t>
  </si>
  <si>
    <t>SAINT FRONT D'ALEMPS</t>
  </si>
  <si>
    <t>24409</t>
  </si>
  <si>
    <t>SAINT FRONT DE PRADOUX</t>
  </si>
  <si>
    <t>24410</t>
  </si>
  <si>
    <t>SAINT FRONT LA RIVIERE</t>
  </si>
  <si>
    <t>24411</t>
  </si>
  <si>
    <t>SAINT FRONT SUR NIZONNE</t>
  </si>
  <si>
    <t>24412</t>
  </si>
  <si>
    <t>SAINT GENIES</t>
  </si>
  <si>
    <t>24413</t>
  </si>
  <si>
    <t>SAINT GEORGES BLANCANEIX</t>
  </si>
  <si>
    <t>24414</t>
  </si>
  <si>
    <t>SAINT GEORGES DE MONTCLARD</t>
  </si>
  <si>
    <t>24415</t>
  </si>
  <si>
    <t>SAINT GERAUD DE CORPS</t>
  </si>
  <si>
    <t>24416</t>
  </si>
  <si>
    <t>SAINT GERMAIN DE BELVES</t>
  </si>
  <si>
    <t>24417</t>
  </si>
  <si>
    <t>SAINT GERMAIN DES PRES</t>
  </si>
  <si>
    <t>24418</t>
  </si>
  <si>
    <t>SAINT GERMAIN DU SALEMBRE</t>
  </si>
  <si>
    <t>24419</t>
  </si>
  <si>
    <t>SAINT GERMAIN ET MONS</t>
  </si>
  <si>
    <t>24420</t>
  </si>
  <si>
    <t>SAINT GERY</t>
  </si>
  <si>
    <t>24421</t>
  </si>
  <si>
    <t>SAINT GEYRAC</t>
  </si>
  <si>
    <t>24422</t>
  </si>
  <si>
    <t>SAINT HILAIRE D'ESTISSAC</t>
  </si>
  <si>
    <t>24423</t>
  </si>
  <si>
    <t>SAINTE INNOCENCE</t>
  </si>
  <si>
    <t>24424</t>
  </si>
  <si>
    <t>SAINT JEAN D'ATAUX</t>
  </si>
  <si>
    <t>24425</t>
  </si>
  <si>
    <t>SAINT JEAN DE COLE</t>
  </si>
  <si>
    <t>24426</t>
  </si>
  <si>
    <t>SAINT JEAN D'ESTISSAC</t>
  </si>
  <si>
    <t>24427</t>
  </si>
  <si>
    <t>SAINT JEAN D'EYRAUD</t>
  </si>
  <si>
    <t>24428</t>
  </si>
  <si>
    <t>SAINT JORY DE CHALAIS</t>
  </si>
  <si>
    <t>24429</t>
  </si>
  <si>
    <t>SAINT JORY LAS BLOUX</t>
  </si>
  <si>
    <t>24430</t>
  </si>
  <si>
    <t>SAINT JULIEN DE BOURDEILLES</t>
  </si>
  <si>
    <t>24431</t>
  </si>
  <si>
    <t>SAINT JULIEN DE CREMPSE</t>
  </si>
  <si>
    <t>24432</t>
  </si>
  <si>
    <t>SAINT JULIEN DE LAMPON</t>
  </si>
  <si>
    <t>24433</t>
  </si>
  <si>
    <t>SAINT JULIEN D'EYMET</t>
  </si>
  <si>
    <t>24434</t>
  </si>
  <si>
    <t>24435</t>
  </si>
  <si>
    <t>SAINT LAURENT DES BATONS</t>
  </si>
  <si>
    <t>24436</t>
  </si>
  <si>
    <t>SAINT LAURENT DES HOMMES</t>
  </si>
  <si>
    <t>24437</t>
  </si>
  <si>
    <t>SAINT LAURENT DES VIGNES</t>
  </si>
  <si>
    <t>24438</t>
  </si>
  <si>
    <t>SAINT LAURENT LA VALLEE</t>
  </si>
  <si>
    <t>24439</t>
  </si>
  <si>
    <t>SAINT LAURENT SUR MANOIRE</t>
  </si>
  <si>
    <t>24441</t>
  </si>
  <si>
    <t>SAINT LEON D'ISSIGEAC</t>
  </si>
  <si>
    <t>24442</t>
  </si>
  <si>
    <t>SAINT LEON SUR L'ISLE</t>
  </si>
  <si>
    <t>24443</t>
  </si>
  <si>
    <t>SAINT LEON SUR VEZERE</t>
  </si>
  <si>
    <t>24444</t>
  </si>
  <si>
    <t>SAINT LOUIS EN L'ISLE</t>
  </si>
  <si>
    <t>24445</t>
  </si>
  <si>
    <t>SAINT MARCEL DU PERIGORD</t>
  </si>
  <si>
    <t>24446</t>
  </si>
  <si>
    <t>SAINT MARCORY</t>
  </si>
  <si>
    <t>24447</t>
  </si>
  <si>
    <t>SAINTE MARIE DE CHIGNAC</t>
  </si>
  <si>
    <t>24448</t>
  </si>
  <si>
    <t>SAINT MARTIAL D'ALBAREDE</t>
  </si>
  <si>
    <t>24449</t>
  </si>
  <si>
    <t>SAINT MARTIAL D'ARTENSET</t>
  </si>
  <si>
    <t>24450</t>
  </si>
  <si>
    <t>SAINT MARTIAL DE NABIRAT</t>
  </si>
  <si>
    <t>24451</t>
  </si>
  <si>
    <t>SAINT MARTIAL DE VALETTE</t>
  </si>
  <si>
    <t>24452</t>
  </si>
  <si>
    <t>SAINT MARTIAL VIVEYROL</t>
  </si>
  <si>
    <t>24453</t>
  </si>
  <si>
    <t>SAINT MARTIN DE FRESSENGEAS</t>
  </si>
  <si>
    <t>24454</t>
  </si>
  <si>
    <t>SAINT MARTIN DE GURSON</t>
  </si>
  <si>
    <t>24455</t>
  </si>
  <si>
    <t>SAINT MARTIN DE RIBERAC</t>
  </si>
  <si>
    <t>24456</t>
  </si>
  <si>
    <t>SAINT MARTIN DES COMBES</t>
  </si>
  <si>
    <t>24457</t>
  </si>
  <si>
    <t>SAINT MARTIN L'ASTIER</t>
  </si>
  <si>
    <t>24458</t>
  </si>
  <si>
    <t>SAINT MARTIN LE PIN</t>
  </si>
  <si>
    <t>24459</t>
  </si>
  <si>
    <t>SAINT MAIME DE PEREYROL</t>
  </si>
  <si>
    <t>24460</t>
  </si>
  <si>
    <t>SAINT MEARD DE DRONE</t>
  </si>
  <si>
    <t>24461</t>
  </si>
  <si>
    <t>SAINT MEARD DE GURCON</t>
  </si>
  <si>
    <t>24462</t>
  </si>
  <si>
    <t>SAINT MEDARD DE MUSSIDAN</t>
  </si>
  <si>
    <t>24463</t>
  </si>
  <si>
    <t>SAINT MEDARD D'EXCIDEUIL</t>
  </si>
  <si>
    <t>24464</t>
  </si>
  <si>
    <t>24465</t>
  </si>
  <si>
    <t>SAINT MICHEL DE DOUBLE</t>
  </si>
  <si>
    <t>24466</t>
  </si>
  <si>
    <t>SAINT MICHEL DE MONTAIGNE</t>
  </si>
  <si>
    <t>24468</t>
  </si>
  <si>
    <t>SAINT MICHEL DE VILLADEIX</t>
  </si>
  <si>
    <t>24470</t>
  </si>
  <si>
    <t>SAINTE MONDANE</t>
  </si>
  <si>
    <t>24471</t>
  </si>
  <si>
    <t>SAINTE NATHALENE</t>
  </si>
  <si>
    <t>24472</t>
  </si>
  <si>
    <t>SAINT NEXANS</t>
  </si>
  <si>
    <t>24473</t>
  </si>
  <si>
    <t>SAINTE ORSE</t>
  </si>
  <si>
    <t>24474</t>
  </si>
  <si>
    <t>SAINT PANCRACE</t>
  </si>
  <si>
    <t>24475</t>
  </si>
  <si>
    <t>SAINT PANTALY D'ANS</t>
  </si>
  <si>
    <t>24476</t>
  </si>
  <si>
    <t>SAINT PANTALY D'EXCIDEUIL</t>
  </si>
  <si>
    <t>24477</t>
  </si>
  <si>
    <t>SAINT PARDOUX DE DRONE</t>
  </si>
  <si>
    <t>24478</t>
  </si>
  <si>
    <t>SAINT PARDOUX ET VIELVIC</t>
  </si>
  <si>
    <t>24479</t>
  </si>
  <si>
    <t>SAINT PARDOUX LA RIVIERE</t>
  </si>
  <si>
    <t>24480</t>
  </si>
  <si>
    <t>SAINT PAUL DE SERRE</t>
  </si>
  <si>
    <t>24481</t>
  </si>
  <si>
    <t>SAINT PAUL LA ROCHE</t>
  </si>
  <si>
    <t>24482</t>
  </si>
  <si>
    <t>SAINT PAUL LIZONNE</t>
  </si>
  <si>
    <t>24483</t>
  </si>
  <si>
    <t>SAINT PERDOUX</t>
  </si>
  <si>
    <t>24484</t>
  </si>
  <si>
    <t>SAINT PIERRE DE CHIGNAC</t>
  </si>
  <si>
    <t>24485</t>
  </si>
  <si>
    <t>SAINT PIERRE DE COLE</t>
  </si>
  <si>
    <t>24486</t>
  </si>
  <si>
    <t>SAINT PIERRE DE FRUGIE</t>
  </si>
  <si>
    <t>24487</t>
  </si>
  <si>
    <t>SAINT PIERRE D'EYRAUD</t>
  </si>
  <si>
    <t>24488</t>
  </si>
  <si>
    <t>SAINT POMPONT</t>
  </si>
  <si>
    <t>24489</t>
  </si>
  <si>
    <t>SAINT PRIEST LES FOUGERES</t>
  </si>
  <si>
    <t>24490</t>
  </si>
  <si>
    <t>SAINT PRIVAT DES PRES</t>
  </si>
  <si>
    <t>24491</t>
  </si>
  <si>
    <t>SAINT RABIER</t>
  </si>
  <si>
    <t>24492</t>
  </si>
  <si>
    <t>24493</t>
  </si>
  <si>
    <t>SAINT RAPHAEL</t>
  </si>
  <si>
    <t>24494</t>
  </si>
  <si>
    <t>24495</t>
  </si>
  <si>
    <t>SAINT ROMAIN DE MONPAZIER</t>
  </si>
  <si>
    <t>24496</t>
  </si>
  <si>
    <t>SAINT ROMAIN ET SAINT CLEMENT</t>
  </si>
  <si>
    <t>24497</t>
  </si>
  <si>
    <t>SAINTE SABINE BORN</t>
  </si>
  <si>
    <t>24498</t>
  </si>
  <si>
    <t>SAINT SAUD LACOUSSIERE</t>
  </si>
  <si>
    <t>24499</t>
  </si>
  <si>
    <t>24500</t>
  </si>
  <si>
    <t>SAINT SAUVEUR LALANDE</t>
  </si>
  <si>
    <t>24501</t>
  </si>
  <si>
    <t>SAINT SEURIN DE PRATS</t>
  </si>
  <si>
    <t>24502</t>
  </si>
  <si>
    <t>SAINT SEVERIN D'ESTISSAC</t>
  </si>
  <si>
    <t>24503</t>
  </si>
  <si>
    <t>SAINT SULPICE DE MAREUIL</t>
  </si>
  <si>
    <t>24504</t>
  </si>
  <si>
    <t>SAINT SULPICE DE ROUMAGNAC</t>
  </si>
  <si>
    <t>24505</t>
  </si>
  <si>
    <t>SAINT SULPICE D'EXCIDEUIL</t>
  </si>
  <si>
    <t>24507</t>
  </si>
  <si>
    <t>SAINTE TRIE</t>
  </si>
  <si>
    <t>24508</t>
  </si>
  <si>
    <t>24509</t>
  </si>
  <si>
    <t>SAINT VINCENT DE CONNEZAC</t>
  </si>
  <si>
    <t>24510</t>
  </si>
  <si>
    <t>SAINT VINCENT DE COSSE</t>
  </si>
  <si>
    <t>24511</t>
  </si>
  <si>
    <t>SAINT VINCENT JALMOUTIERS</t>
  </si>
  <si>
    <t>24512</t>
  </si>
  <si>
    <t>SAINT VINCENT LE PALUEL</t>
  </si>
  <si>
    <t>24513</t>
  </si>
  <si>
    <t>SAINT VINCENT SUR L'ISLE</t>
  </si>
  <si>
    <t>24514</t>
  </si>
  <si>
    <t>24515</t>
  </si>
  <si>
    <t>SALAGNAC</t>
  </si>
  <si>
    <t>24516</t>
  </si>
  <si>
    <t>SALIGNAC EYVIGUES</t>
  </si>
  <si>
    <t>24517</t>
  </si>
  <si>
    <t>SALLES DE BELVES</t>
  </si>
  <si>
    <t>24518</t>
  </si>
  <si>
    <t>24519</t>
  </si>
  <si>
    <t>SARLANDE</t>
  </si>
  <si>
    <t>24520</t>
  </si>
  <si>
    <t>SARLAT LA CANEDA</t>
  </si>
  <si>
    <t>24521</t>
  </si>
  <si>
    <t>SARLIAC SUR L'ISLE</t>
  </si>
  <si>
    <t>24522</t>
  </si>
  <si>
    <t>SARRAZAC</t>
  </si>
  <si>
    <t>24523</t>
  </si>
  <si>
    <t>SAUSSIGNAC</t>
  </si>
  <si>
    <t>24524</t>
  </si>
  <si>
    <t>SAVIGNAC DE MIREMONT</t>
  </si>
  <si>
    <t>24525</t>
  </si>
  <si>
    <t>SAVIGNAC DE NONTRON</t>
  </si>
  <si>
    <t>24526</t>
  </si>
  <si>
    <t>SAVIGNAC LEDRIER</t>
  </si>
  <si>
    <t>24527</t>
  </si>
  <si>
    <t>SAVIGNAC LES EGLISES</t>
  </si>
  <si>
    <t>24528</t>
  </si>
  <si>
    <t>SCEAU SAINT ANGEL</t>
  </si>
  <si>
    <t>24529</t>
  </si>
  <si>
    <t>24530</t>
  </si>
  <si>
    <t>SENCENAC PUY DE FOURCHES</t>
  </si>
  <si>
    <t>24531</t>
  </si>
  <si>
    <t>SERGEAC</t>
  </si>
  <si>
    <t>24532</t>
  </si>
  <si>
    <t>SERRES ET MONTGUYARD</t>
  </si>
  <si>
    <t>24533</t>
  </si>
  <si>
    <t>SERVANCHES</t>
  </si>
  <si>
    <t>24534</t>
  </si>
  <si>
    <t>SIGOULES</t>
  </si>
  <si>
    <t>24535</t>
  </si>
  <si>
    <t>SIMEYROLS</t>
  </si>
  <si>
    <t>24536</t>
  </si>
  <si>
    <t>SINGLEYRAC</t>
  </si>
  <si>
    <t>24537</t>
  </si>
  <si>
    <t>SIORAC DE RIBERAC</t>
  </si>
  <si>
    <t>24538</t>
  </si>
  <si>
    <t>SIORAC EN PERIGORD</t>
  </si>
  <si>
    <t>24540</t>
  </si>
  <si>
    <t>SORGES</t>
  </si>
  <si>
    <t>24541</t>
  </si>
  <si>
    <t>SOUDAT</t>
  </si>
  <si>
    <t>24542</t>
  </si>
  <si>
    <t>SOULAURES</t>
  </si>
  <si>
    <t>24543</t>
  </si>
  <si>
    <t>SOURZAC</t>
  </si>
  <si>
    <t>24544</t>
  </si>
  <si>
    <t>TAMNIES</t>
  </si>
  <si>
    <t>24545</t>
  </si>
  <si>
    <t>TEILLOTS</t>
  </si>
  <si>
    <t>24546</t>
  </si>
  <si>
    <t>TEMPLE LAGUYON</t>
  </si>
  <si>
    <t>24547</t>
  </si>
  <si>
    <t>TERRASSON LAVILLEDIEU</t>
  </si>
  <si>
    <t>24548</t>
  </si>
  <si>
    <t>TEYJAT</t>
  </si>
  <si>
    <t>24549</t>
  </si>
  <si>
    <t>24550</t>
  </si>
  <si>
    <t>THENON</t>
  </si>
  <si>
    <t>24551</t>
  </si>
  <si>
    <t>THIVIERS</t>
  </si>
  <si>
    <t>24552</t>
  </si>
  <si>
    <t>THONAC</t>
  </si>
  <si>
    <t>24553</t>
  </si>
  <si>
    <t>TOCANE SAINT APRE</t>
  </si>
  <si>
    <t>24554</t>
  </si>
  <si>
    <t>TOUR BLANCHE</t>
  </si>
  <si>
    <t>24555</t>
  </si>
  <si>
    <t>TOURTOIRAC</t>
  </si>
  <si>
    <t>24557</t>
  </si>
  <si>
    <t>TRELISSAC</t>
  </si>
  <si>
    <t>24558</t>
  </si>
  <si>
    <t>TREMOLAT</t>
  </si>
  <si>
    <t>24559</t>
  </si>
  <si>
    <t>TURSAC</t>
  </si>
  <si>
    <t>24560</t>
  </si>
  <si>
    <t>URVAL</t>
  </si>
  <si>
    <t>24561</t>
  </si>
  <si>
    <t>VALEUIL</t>
  </si>
  <si>
    <t>24562</t>
  </si>
  <si>
    <t>VALLEREUIL</t>
  </si>
  <si>
    <t>24563</t>
  </si>
  <si>
    <t>VALOJOULX</t>
  </si>
  <si>
    <t>24564</t>
  </si>
  <si>
    <t>VANXAINS</t>
  </si>
  <si>
    <t>24565</t>
  </si>
  <si>
    <t>VARAIGNES</t>
  </si>
  <si>
    <t>24566</t>
  </si>
  <si>
    <t>VARENNES</t>
  </si>
  <si>
    <t>24567</t>
  </si>
  <si>
    <t>VAUNAC</t>
  </si>
  <si>
    <t>24568</t>
  </si>
  <si>
    <t>VELINES</t>
  </si>
  <si>
    <t>24569</t>
  </si>
  <si>
    <t>VENDOIRE</t>
  </si>
  <si>
    <t>24570</t>
  </si>
  <si>
    <t>VERDON</t>
  </si>
  <si>
    <t>24571</t>
  </si>
  <si>
    <t>VERGT</t>
  </si>
  <si>
    <t>24572</t>
  </si>
  <si>
    <t>VERGT DE BIRON</t>
  </si>
  <si>
    <t>24573</t>
  </si>
  <si>
    <t>VERTEILLAC</t>
  </si>
  <si>
    <t>24574</t>
  </si>
  <si>
    <t>VEYRIGNAC</t>
  </si>
  <si>
    <t>24575</t>
  </si>
  <si>
    <t>VEYRINES DE DOMME</t>
  </si>
  <si>
    <t>24576</t>
  </si>
  <si>
    <t>VEYRINES DE VERGT</t>
  </si>
  <si>
    <t>24577</t>
  </si>
  <si>
    <t>24579</t>
  </si>
  <si>
    <t>VIEUX MAREUIL</t>
  </si>
  <si>
    <t>24580</t>
  </si>
  <si>
    <t>VILLAC</t>
  </si>
  <si>
    <t>24581</t>
  </si>
  <si>
    <t>VILLAMBLARD</t>
  </si>
  <si>
    <t>24582</t>
  </si>
  <si>
    <t>VILLARS</t>
  </si>
  <si>
    <t>24584</t>
  </si>
  <si>
    <t>VILLEFRANCHE DE LONCHAT</t>
  </si>
  <si>
    <t>24585</t>
  </si>
  <si>
    <t>VILLEFRANCHE DU PERIGORD</t>
  </si>
  <si>
    <t>24586</t>
  </si>
  <si>
    <t>VILLETOUREIX</t>
  </si>
  <si>
    <t>24587</t>
  </si>
  <si>
    <t>25001</t>
  </si>
  <si>
    <t>ABBANS DESSOUS</t>
  </si>
  <si>
    <t>25002</t>
  </si>
  <si>
    <t>ABBANS DESSUS</t>
  </si>
  <si>
    <t>25003</t>
  </si>
  <si>
    <t>ABBENANS</t>
  </si>
  <si>
    <t>25004</t>
  </si>
  <si>
    <t>ABBEVILLERS</t>
  </si>
  <si>
    <t>25005</t>
  </si>
  <si>
    <t>ACCOLANS</t>
  </si>
  <si>
    <t>25006</t>
  </si>
  <si>
    <t>ADAM LES PASSAVANT</t>
  </si>
  <si>
    <t>25007</t>
  </si>
  <si>
    <t>ADAM LES VERCEL</t>
  </si>
  <si>
    <t>25008</t>
  </si>
  <si>
    <t>AIBRE</t>
  </si>
  <si>
    <t>25009</t>
  </si>
  <si>
    <t>AISSEY</t>
  </si>
  <si>
    <t>25011</t>
  </si>
  <si>
    <t>ALLENJOIE</t>
  </si>
  <si>
    <t>25012</t>
  </si>
  <si>
    <t>ALLIES</t>
  </si>
  <si>
    <t>25013</t>
  </si>
  <si>
    <t>ALLONDANS</t>
  </si>
  <si>
    <t>25014</t>
  </si>
  <si>
    <t>AMAGNEY</t>
  </si>
  <si>
    <t>25015</t>
  </si>
  <si>
    <t>AMANCEY</t>
  </si>
  <si>
    <t>25016</t>
  </si>
  <si>
    <t>AMATHAY VESIGNEUX</t>
  </si>
  <si>
    <t>25017</t>
  </si>
  <si>
    <t>AMONDANS</t>
  </si>
  <si>
    <t>25018</t>
  </si>
  <si>
    <t>ANTEUIL</t>
  </si>
  <si>
    <t>25019</t>
  </si>
  <si>
    <t>APPENANS</t>
  </si>
  <si>
    <t>25020</t>
  </si>
  <si>
    <t>ARBOUANS</t>
  </si>
  <si>
    <t>25021</t>
  </si>
  <si>
    <t>ARC ET SENANS</t>
  </si>
  <si>
    <t>25022</t>
  </si>
  <si>
    <t>25024</t>
  </si>
  <si>
    <t>ARCON</t>
  </si>
  <si>
    <t>25025</t>
  </si>
  <si>
    <t>ARC SOUS CICON</t>
  </si>
  <si>
    <t>25026</t>
  </si>
  <si>
    <t>ARC SOUS MONTENOT</t>
  </si>
  <si>
    <t>25027</t>
  </si>
  <si>
    <t>ARGUEL</t>
  </si>
  <si>
    <t>25028</t>
  </si>
  <si>
    <t>ATHOSE</t>
  </si>
  <si>
    <t>25029</t>
  </si>
  <si>
    <t>AUBONNE</t>
  </si>
  <si>
    <t>25030</t>
  </si>
  <si>
    <t>AUDEUX</t>
  </si>
  <si>
    <t>25031</t>
  </si>
  <si>
    <t>AUDINCOURT</t>
  </si>
  <si>
    <t>25032</t>
  </si>
  <si>
    <t>AUTECHAUX</t>
  </si>
  <si>
    <t>25033</t>
  </si>
  <si>
    <t>AUTECHAUX ROIDE</t>
  </si>
  <si>
    <t>25034</t>
  </si>
  <si>
    <t>AUXON DESSOUS</t>
  </si>
  <si>
    <t>25035</t>
  </si>
  <si>
    <t>AUXON DESSUS</t>
  </si>
  <si>
    <t>25036</t>
  </si>
  <si>
    <t>AVANNE AVENEY</t>
  </si>
  <si>
    <t>25038</t>
  </si>
  <si>
    <t>AVILLEY</t>
  </si>
  <si>
    <t>25039</t>
  </si>
  <si>
    <t>AVOUDREY</t>
  </si>
  <si>
    <t>25040</t>
  </si>
  <si>
    <t>BADEVEL</t>
  </si>
  <si>
    <t>25041</t>
  </si>
  <si>
    <t>BANNANS</t>
  </si>
  <si>
    <t>25042</t>
  </si>
  <si>
    <t>BARBOUX</t>
  </si>
  <si>
    <t>25043</t>
  </si>
  <si>
    <t>BART</t>
  </si>
  <si>
    <t>25044</t>
  </si>
  <si>
    <t>BARTHERANS</t>
  </si>
  <si>
    <t>25045</t>
  </si>
  <si>
    <t>BATTENANS LES MINES</t>
  </si>
  <si>
    <t>25046</t>
  </si>
  <si>
    <t>BATTENANS VARIN</t>
  </si>
  <si>
    <t>25047</t>
  </si>
  <si>
    <t>BAUME LES DAMES</t>
  </si>
  <si>
    <t>25048</t>
  </si>
  <si>
    <t>BAVANS</t>
  </si>
  <si>
    <t>25049</t>
  </si>
  <si>
    <t>BELFAYS</t>
  </si>
  <si>
    <t>25050</t>
  </si>
  <si>
    <t>BELIEU</t>
  </si>
  <si>
    <t>25051</t>
  </si>
  <si>
    <t>BELLEHERBE</t>
  </si>
  <si>
    <t>25052</t>
  </si>
  <si>
    <t>BELMONT</t>
  </si>
  <si>
    <t>25053</t>
  </si>
  <si>
    <t>BELVOIR</t>
  </si>
  <si>
    <t>25054</t>
  </si>
  <si>
    <t>BERCHE</t>
  </si>
  <si>
    <t>25055</t>
  </si>
  <si>
    <t>BERTHELANGE</t>
  </si>
  <si>
    <t>25056</t>
  </si>
  <si>
    <t>BESANCON</t>
  </si>
  <si>
    <t>25057</t>
  </si>
  <si>
    <t>BETHONCOURT</t>
  </si>
  <si>
    <t>25058</t>
  </si>
  <si>
    <t>BEURE</t>
  </si>
  <si>
    <t>25059</t>
  </si>
  <si>
    <t>BEUTAL</t>
  </si>
  <si>
    <t>25060</t>
  </si>
  <si>
    <t>BIANS LES USIERS</t>
  </si>
  <si>
    <t>25061</t>
  </si>
  <si>
    <t>BIEF</t>
  </si>
  <si>
    <t>25062</t>
  </si>
  <si>
    <t>BIZOT</t>
  </si>
  <si>
    <t>25063</t>
  </si>
  <si>
    <t>BLAMONT</t>
  </si>
  <si>
    <t>25065</t>
  </si>
  <si>
    <t>BLARIANS</t>
  </si>
  <si>
    <t>25066</t>
  </si>
  <si>
    <t>BLUSSANGEAUX</t>
  </si>
  <si>
    <t>25067</t>
  </si>
  <si>
    <t>BLUSSANS</t>
  </si>
  <si>
    <t>25070</t>
  </si>
  <si>
    <t>BOLANDOZ</t>
  </si>
  <si>
    <t>25071</t>
  </si>
  <si>
    <t>BONDEVAL</t>
  </si>
  <si>
    <t>25072</t>
  </si>
  <si>
    <t>BONNAL</t>
  </si>
  <si>
    <t>25073</t>
  </si>
  <si>
    <t>BONNAY</t>
  </si>
  <si>
    <t>25074</t>
  </si>
  <si>
    <t>BONNETAGE</t>
  </si>
  <si>
    <t>25075</t>
  </si>
  <si>
    <t>BONNEVAUX</t>
  </si>
  <si>
    <t>25076</t>
  </si>
  <si>
    <t>BONNEVAUX LE PRIEURE</t>
  </si>
  <si>
    <t>25077</t>
  </si>
  <si>
    <t>BOSSE</t>
  </si>
  <si>
    <t>25078</t>
  </si>
  <si>
    <t>BOUCLANS</t>
  </si>
  <si>
    <t>25079</t>
  </si>
  <si>
    <t>BOUJAILLES</t>
  </si>
  <si>
    <t>25082</t>
  </si>
  <si>
    <t>BOURGUIGNON</t>
  </si>
  <si>
    <t>25083</t>
  </si>
  <si>
    <t>BOURNOIS</t>
  </si>
  <si>
    <t>25084</t>
  </si>
  <si>
    <t>BOUSSIERES</t>
  </si>
  <si>
    <t>25085</t>
  </si>
  <si>
    <t>BOUVERANS</t>
  </si>
  <si>
    <t>25086</t>
  </si>
  <si>
    <t>BRAILLANS</t>
  </si>
  <si>
    <t>25087</t>
  </si>
  <si>
    <t>BRANNE</t>
  </si>
  <si>
    <t>25088</t>
  </si>
  <si>
    <t>BRECONCHAUX</t>
  </si>
  <si>
    <t>25089</t>
  </si>
  <si>
    <t>BREMONDANS</t>
  </si>
  <si>
    <t>25090</t>
  </si>
  <si>
    <t>BRERES</t>
  </si>
  <si>
    <t>25091</t>
  </si>
  <si>
    <t>BRESEUX</t>
  </si>
  <si>
    <t>25092</t>
  </si>
  <si>
    <t>25093</t>
  </si>
  <si>
    <t>BRETIGNEY</t>
  </si>
  <si>
    <t>25094</t>
  </si>
  <si>
    <t>BRETIGNEY NOTRE DAME</t>
  </si>
  <si>
    <t>25095</t>
  </si>
  <si>
    <t>BRETONVILLERS</t>
  </si>
  <si>
    <t>25096</t>
  </si>
  <si>
    <t>BREY ET MAISON DU BOIS</t>
  </si>
  <si>
    <t>25097</t>
  </si>
  <si>
    <t>BROGNARD</t>
  </si>
  <si>
    <t>25098</t>
  </si>
  <si>
    <t>BUFFARD</t>
  </si>
  <si>
    <t>25099</t>
  </si>
  <si>
    <t>BUGNY</t>
  </si>
  <si>
    <t>25100</t>
  </si>
  <si>
    <t>BULLE</t>
  </si>
  <si>
    <t>25101</t>
  </si>
  <si>
    <t>BURGILLE</t>
  </si>
  <si>
    <t>25102</t>
  </si>
  <si>
    <t>BURNEVILLERS</t>
  </si>
  <si>
    <t>25103</t>
  </si>
  <si>
    <t>BUSY</t>
  </si>
  <si>
    <t>25104</t>
  </si>
  <si>
    <t>BY</t>
  </si>
  <si>
    <t>25105</t>
  </si>
  <si>
    <t>BYANS SUR DOUBS</t>
  </si>
  <si>
    <t>25106</t>
  </si>
  <si>
    <t>CADEMENE</t>
  </si>
  <si>
    <t>25107</t>
  </si>
  <si>
    <t>CENDREY</t>
  </si>
  <si>
    <t>25108</t>
  </si>
  <si>
    <t>CERNAY L'EGLISE</t>
  </si>
  <si>
    <t>25109</t>
  </si>
  <si>
    <t>CESSEY</t>
  </si>
  <si>
    <t>25110</t>
  </si>
  <si>
    <t>CHAFFOIS</t>
  </si>
  <si>
    <t>25111</t>
  </si>
  <si>
    <t>CHALEZE</t>
  </si>
  <si>
    <t>25112</t>
  </si>
  <si>
    <t>CHALEZEULE</t>
  </si>
  <si>
    <t>25113</t>
  </si>
  <si>
    <t>CHAMESEY</t>
  </si>
  <si>
    <t>25114</t>
  </si>
  <si>
    <t>CHAMESOL</t>
  </si>
  <si>
    <t>25115</t>
  </si>
  <si>
    <t>CHAMPAGNEY</t>
  </si>
  <si>
    <t>25116</t>
  </si>
  <si>
    <t>CHAMPLIVE</t>
  </si>
  <si>
    <t>25117</t>
  </si>
  <si>
    <t>CHAMPOUX</t>
  </si>
  <si>
    <t>25119</t>
  </si>
  <si>
    <t>CHAMPVANS LES MOULINS</t>
  </si>
  <si>
    <t>25120</t>
  </si>
  <si>
    <t>CHANTRANS</t>
  </si>
  <si>
    <t>25121</t>
  </si>
  <si>
    <t>CHAPELLE DES BOIS</t>
  </si>
  <si>
    <t>25122</t>
  </si>
  <si>
    <t>CHAPELLE D'HUIN</t>
  </si>
  <si>
    <t>25123</t>
  </si>
  <si>
    <t>CHARBONNIERES LES SAPINS</t>
  </si>
  <si>
    <t>25124</t>
  </si>
  <si>
    <t>CHARMAUVILLERS</t>
  </si>
  <si>
    <t>25125</t>
  </si>
  <si>
    <t>CHARMOILLE</t>
  </si>
  <si>
    <t>25126</t>
  </si>
  <si>
    <t>CHARNAY</t>
  </si>
  <si>
    <t>25127</t>
  </si>
  <si>
    <t>CHARQUEMONT</t>
  </si>
  <si>
    <t>25128</t>
  </si>
  <si>
    <t>CHASNANS</t>
  </si>
  <si>
    <t>25129</t>
  </si>
  <si>
    <t>CHASSAGNE SAINT DENIS</t>
  </si>
  <si>
    <t>25130</t>
  </si>
  <si>
    <t>CHATEAUVIEUX LES FOSSES</t>
  </si>
  <si>
    <t>25131</t>
  </si>
  <si>
    <t>CHATELBLANC</t>
  </si>
  <si>
    <t>25132</t>
  </si>
  <si>
    <t>CHATILLON GUYOTTE</t>
  </si>
  <si>
    <t>25133</t>
  </si>
  <si>
    <t>CHATILLON LE DUC</t>
  </si>
  <si>
    <t>25134</t>
  </si>
  <si>
    <t>CHATILLON SUR LISON</t>
  </si>
  <si>
    <t>25136</t>
  </si>
  <si>
    <t>CHAUCENNE</t>
  </si>
  <si>
    <t>25137</t>
  </si>
  <si>
    <t>CHAUDEFONTAINE</t>
  </si>
  <si>
    <t>25138</t>
  </si>
  <si>
    <t>TERRES DE CHAUX</t>
  </si>
  <si>
    <t>25139</t>
  </si>
  <si>
    <t>25140</t>
  </si>
  <si>
    <t>CHAUX LES CLERVAL</t>
  </si>
  <si>
    <t>25141</t>
  </si>
  <si>
    <t>CHAUX LES PASSAVANT</t>
  </si>
  <si>
    <t>25142</t>
  </si>
  <si>
    <t>CHAUX NEUVE</t>
  </si>
  <si>
    <t>25143</t>
  </si>
  <si>
    <t>25145</t>
  </si>
  <si>
    <t>CHAZOT</t>
  </si>
  <si>
    <t>25147</t>
  </si>
  <si>
    <t>CHEMAUDIN</t>
  </si>
  <si>
    <t>25148</t>
  </si>
  <si>
    <t>CHENALOTTE</t>
  </si>
  <si>
    <t>25149</t>
  </si>
  <si>
    <t>CHENECEY BUILLON</t>
  </si>
  <si>
    <t>25150</t>
  </si>
  <si>
    <t>CHEVIGNEY SUR L'OGNON</t>
  </si>
  <si>
    <t>25151</t>
  </si>
  <si>
    <t>CHEVIGNEY LES VERCEL</t>
  </si>
  <si>
    <t>25152</t>
  </si>
  <si>
    <t>CHEVILLOTTE</t>
  </si>
  <si>
    <t>25153</t>
  </si>
  <si>
    <t>CHEVROZ</t>
  </si>
  <si>
    <t>25154</t>
  </si>
  <si>
    <t>CHOUZELOT</t>
  </si>
  <si>
    <t>25155</t>
  </si>
  <si>
    <t>CLERON</t>
  </si>
  <si>
    <t>25156</t>
  </si>
  <si>
    <t>CLERVAL</t>
  </si>
  <si>
    <t>25157</t>
  </si>
  <si>
    <t>CLUSE ET MIJOUX</t>
  </si>
  <si>
    <t>25159</t>
  </si>
  <si>
    <t>COLOMBIER FONTAINE</t>
  </si>
  <si>
    <t>25160</t>
  </si>
  <si>
    <t>COMBES</t>
  </si>
  <si>
    <t>25161</t>
  </si>
  <si>
    <t>CONSOLATION MAISONNETTES</t>
  </si>
  <si>
    <t>25162</t>
  </si>
  <si>
    <t>CORCELLES FERRIERES</t>
  </si>
  <si>
    <t>25163</t>
  </si>
  <si>
    <t>CORCELLE MIESLOT</t>
  </si>
  <si>
    <t>25164</t>
  </si>
  <si>
    <t>CORCONDRAY</t>
  </si>
  <si>
    <t>25166</t>
  </si>
  <si>
    <t>COTEBRUNE</t>
  </si>
  <si>
    <t>25170</t>
  </si>
  <si>
    <t>COURCELLES LES MONTBELIARD</t>
  </si>
  <si>
    <t>25171</t>
  </si>
  <si>
    <t>25172</t>
  </si>
  <si>
    <t>COURCHAPON</t>
  </si>
  <si>
    <t>25173</t>
  </si>
  <si>
    <t>COUR SAINT MAURICE</t>
  </si>
  <si>
    <t>25174</t>
  </si>
  <si>
    <t>COURTEFONTAINE</t>
  </si>
  <si>
    <t>25175</t>
  </si>
  <si>
    <t>COURTETAIN ET SALANS</t>
  </si>
  <si>
    <t>25176</t>
  </si>
  <si>
    <t>COURVIERES</t>
  </si>
  <si>
    <t>25177</t>
  </si>
  <si>
    <t>CROSEY LE GRAND</t>
  </si>
  <si>
    <t>25178</t>
  </si>
  <si>
    <t>CROSEY LE PETIT</t>
  </si>
  <si>
    <t>25179</t>
  </si>
  <si>
    <t>CROUZET</t>
  </si>
  <si>
    <t>25180</t>
  </si>
  <si>
    <t>CROUZET MIGETTE</t>
  </si>
  <si>
    <t>25181</t>
  </si>
  <si>
    <t>CUBRIAL</t>
  </si>
  <si>
    <t>25182</t>
  </si>
  <si>
    <t>CUBRY</t>
  </si>
  <si>
    <t>25183</t>
  </si>
  <si>
    <t>CUSANCE</t>
  </si>
  <si>
    <t>25184</t>
  </si>
  <si>
    <t>CUSE ET ADRISANS</t>
  </si>
  <si>
    <t>25185</t>
  </si>
  <si>
    <t>CUSSEY SUR LISON</t>
  </si>
  <si>
    <t>25186</t>
  </si>
  <si>
    <t>CUSSEY SUR L'OGNON</t>
  </si>
  <si>
    <t>25187</t>
  </si>
  <si>
    <t>DAMBELIN</t>
  </si>
  <si>
    <t>25188</t>
  </si>
  <si>
    <t>DAMBENOIS</t>
  </si>
  <si>
    <t>25189</t>
  </si>
  <si>
    <t>DAMMARTIN LES TEMPLIERS</t>
  </si>
  <si>
    <t>25190</t>
  </si>
  <si>
    <t>DAMPIERRE LES BOIS</t>
  </si>
  <si>
    <t>25191</t>
  </si>
  <si>
    <t>DAMPIERRE SUR LE DOUBS</t>
  </si>
  <si>
    <t>25192</t>
  </si>
  <si>
    <t>DAMPJOUX</t>
  </si>
  <si>
    <t>25193</t>
  </si>
  <si>
    <t>DAMPRICHARD</t>
  </si>
  <si>
    <t>25194</t>
  </si>
  <si>
    <t>DANNEMARIE</t>
  </si>
  <si>
    <t>25195</t>
  </si>
  <si>
    <t>DANNEMARIE SUR CRETE</t>
  </si>
  <si>
    <t>25196</t>
  </si>
  <si>
    <t>DASLE</t>
  </si>
  <si>
    <t>25197</t>
  </si>
  <si>
    <t>DELUZ</t>
  </si>
  <si>
    <t>25198</t>
  </si>
  <si>
    <t>DESANDANS</t>
  </si>
  <si>
    <t>25199</t>
  </si>
  <si>
    <t>DESERVILLERS</t>
  </si>
  <si>
    <t>25200</t>
  </si>
  <si>
    <t>DEVECEY</t>
  </si>
  <si>
    <t>25201</t>
  </si>
  <si>
    <t>25202</t>
  </si>
  <si>
    <t>DOMPIERRE LES TILLEULS</t>
  </si>
  <si>
    <t>25203</t>
  </si>
  <si>
    <t>DOMPREL</t>
  </si>
  <si>
    <t>25204</t>
  </si>
  <si>
    <t>DOUBS</t>
  </si>
  <si>
    <t>25207</t>
  </si>
  <si>
    <t>DUNG</t>
  </si>
  <si>
    <t>25208</t>
  </si>
  <si>
    <t>DURNES</t>
  </si>
  <si>
    <t>25209</t>
  </si>
  <si>
    <t>ECHAY</t>
  </si>
  <si>
    <t>25210</t>
  </si>
  <si>
    <t>ECHENANS</t>
  </si>
  <si>
    <t>25211</t>
  </si>
  <si>
    <t>25212</t>
  </si>
  <si>
    <t>ECOLE VALENTIN</t>
  </si>
  <si>
    <t>25213</t>
  </si>
  <si>
    <t>ECORCES</t>
  </si>
  <si>
    <t>25214</t>
  </si>
  <si>
    <t>ECOT</t>
  </si>
  <si>
    <t>25215</t>
  </si>
  <si>
    <t>ECOUVOTTE</t>
  </si>
  <si>
    <t>25216</t>
  </si>
  <si>
    <t>ECURCEY</t>
  </si>
  <si>
    <t>25217</t>
  </si>
  <si>
    <t>EMAGNY</t>
  </si>
  <si>
    <t>25218</t>
  </si>
  <si>
    <t>EPENOUSE</t>
  </si>
  <si>
    <t>25219</t>
  </si>
  <si>
    <t>EPENOY</t>
  </si>
  <si>
    <t>25220</t>
  </si>
  <si>
    <t>EPEUGNEY</t>
  </si>
  <si>
    <t>25221</t>
  </si>
  <si>
    <t>ESNANS</t>
  </si>
  <si>
    <t>25222</t>
  </si>
  <si>
    <t>ETALANS</t>
  </si>
  <si>
    <t>25223</t>
  </si>
  <si>
    <t>ETERNOZ</t>
  </si>
  <si>
    <t>25224</t>
  </si>
  <si>
    <t>ETOUVANS</t>
  </si>
  <si>
    <t>25225</t>
  </si>
  <si>
    <t>ETRABONNE</t>
  </si>
  <si>
    <t>25226</t>
  </si>
  <si>
    <t>ETRAPPE</t>
  </si>
  <si>
    <t>25227</t>
  </si>
  <si>
    <t>ETRAY</t>
  </si>
  <si>
    <t>25228</t>
  </si>
  <si>
    <t>ETUPES</t>
  </si>
  <si>
    <t>25229</t>
  </si>
  <si>
    <t>EVILLERS</t>
  </si>
  <si>
    <t>25230</t>
  </si>
  <si>
    <t>EXINCOURT</t>
  </si>
  <si>
    <t>25231</t>
  </si>
  <si>
    <t>EYSSON</t>
  </si>
  <si>
    <t>25232</t>
  </si>
  <si>
    <t>FAIMBE</t>
  </si>
  <si>
    <t>25233</t>
  </si>
  <si>
    <t>FALLERANS</t>
  </si>
  <si>
    <t>25234</t>
  </si>
  <si>
    <t>FERRIERES LE LAC</t>
  </si>
  <si>
    <t>25235</t>
  </si>
  <si>
    <t>FERRIERES LES BOIS</t>
  </si>
  <si>
    <t>25236</t>
  </si>
  <si>
    <t>FERTANS</t>
  </si>
  <si>
    <t>25237</t>
  </si>
  <si>
    <t>FESCHES LE CHATEL</t>
  </si>
  <si>
    <t>25238</t>
  </si>
  <si>
    <t>FESSEVILLERS</t>
  </si>
  <si>
    <t>25239</t>
  </si>
  <si>
    <t>FEULE</t>
  </si>
  <si>
    <t>25240</t>
  </si>
  <si>
    <t>FINS</t>
  </si>
  <si>
    <t>25241</t>
  </si>
  <si>
    <t>FLAGEY</t>
  </si>
  <si>
    <t>25242</t>
  </si>
  <si>
    <t>FLAGEY RIGNEY</t>
  </si>
  <si>
    <t>25243</t>
  </si>
  <si>
    <t>FLANGEBOUCHE</t>
  </si>
  <si>
    <t>25244</t>
  </si>
  <si>
    <t>FLEUREY</t>
  </si>
  <si>
    <t>25245</t>
  </si>
  <si>
    <t>FONTAIN</t>
  </si>
  <si>
    <t>25246</t>
  </si>
  <si>
    <t>FONTAINE LES CLERVAL</t>
  </si>
  <si>
    <t>25247</t>
  </si>
  <si>
    <t>FONTENELLE MONTBY</t>
  </si>
  <si>
    <t>25248</t>
  </si>
  <si>
    <t>FONTENELLES</t>
  </si>
  <si>
    <t>25249</t>
  </si>
  <si>
    <t>FONTENOTTE</t>
  </si>
  <si>
    <t>25250</t>
  </si>
  <si>
    <t>FOUCHERANS</t>
  </si>
  <si>
    <t>25251</t>
  </si>
  <si>
    <t>FOURBANNE</t>
  </si>
  <si>
    <t>25252</t>
  </si>
  <si>
    <t>FOURCATIER ET MAISON NEUVE</t>
  </si>
  <si>
    <t>25253</t>
  </si>
  <si>
    <t>FOURG</t>
  </si>
  <si>
    <t>25254</t>
  </si>
  <si>
    <t>FOURGS</t>
  </si>
  <si>
    <t>25255</t>
  </si>
  <si>
    <t>FOURNET BLANCHEROCHE</t>
  </si>
  <si>
    <t>25256</t>
  </si>
  <si>
    <t>FRAMBOUHANS</t>
  </si>
  <si>
    <t>25257</t>
  </si>
  <si>
    <t>FRANEY</t>
  </si>
  <si>
    <t>25258</t>
  </si>
  <si>
    <t>FRANOIS</t>
  </si>
  <si>
    <t>25259</t>
  </si>
  <si>
    <t>FRASNE</t>
  </si>
  <si>
    <t>25261</t>
  </si>
  <si>
    <t>FROIDEVAUX</t>
  </si>
  <si>
    <t>25262</t>
  </si>
  <si>
    <t>FUANS</t>
  </si>
  <si>
    <t>25263</t>
  </si>
  <si>
    <t>GELLIN</t>
  </si>
  <si>
    <t>25264</t>
  </si>
  <si>
    <t>GEMONVAL</t>
  </si>
  <si>
    <t>25265</t>
  </si>
  <si>
    <t>GENEUILLE</t>
  </si>
  <si>
    <t>25266</t>
  </si>
  <si>
    <t>GENEY</t>
  </si>
  <si>
    <t>25267</t>
  </si>
  <si>
    <t>GENNES</t>
  </si>
  <si>
    <t>25268</t>
  </si>
  <si>
    <t>GERMEFONTAINE</t>
  </si>
  <si>
    <t>25269</t>
  </si>
  <si>
    <t>GERMONDANS</t>
  </si>
  <si>
    <t>25270</t>
  </si>
  <si>
    <t>GEVRESIN</t>
  </si>
  <si>
    <t>25271</t>
  </si>
  <si>
    <t>GILLEY</t>
  </si>
  <si>
    <t>25273</t>
  </si>
  <si>
    <t>GLAMONDANS</t>
  </si>
  <si>
    <t>25274</t>
  </si>
  <si>
    <t>GLAY</t>
  </si>
  <si>
    <t>25275</t>
  </si>
  <si>
    <t>GLERE</t>
  </si>
  <si>
    <t>25276</t>
  </si>
  <si>
    <t>GONDENANS MONTBY</t>
  </si>
  <si>
    <t>25277</t>
  </si>
  <si>
    <t>GONDENANS LES MOULINS</t>
  </si>
  <si>
    <t>25278</t>
  </si>
  <si>
    <t>GONSANS</t>
  </si>
  <si>
    <t>25279</t>
  </si>
  <si>
    <t>GOUHELANS</t>
  </si>
  <si>
    <t>25280</t>
  </si>
  <si>
    <t>GOUMOIS</t>
  </si>
  <si>
    <t>25281</t>
  </si>
  <si>
    <t>GOUX LES DAMBELIN</t>
  </si>
  <si>
    <t>25282</t>
  </si>
  <si>
    <t>GOUX LES USIERS</t>
  </si>
  <si>
    <t>25283</t>
  </si>
  <si>
    <t>GOUX SOUS LANDET</t>
  </si>
  <si>
    <t>25284</t>
  </si>
  <si>
    <t>GRAND CHARMONT</t>
  </si>
  <si>
    <t>25285</t>
  </si>
  <si>
    <t>GRAND'COMBE CHATELEU</t>
  </si>
  <si>
    <t>25286</t>
  </si>
  <si>
    <t>GRAND'COMBE DES BOIS</t>
  </si>
  <si>
    <t>25287</t>
  </si>
  <si>
    <t>GRANDFONTAINE</t>
  </si>
  <si>
    <t>25288</t>
  </si>
  <si>
    <t>FOURNETS LUISANS</t>
  </si>
  <si>
    <t>25289</t>
  </si>
  <si>
    <t>GRANDFONTAINE SUR CREUSE</t>
  </si>
  <si>
    <t>25290</t>
  </si>
  <si>
    <t>GRANGE</t>
  </si>
  <si>
    <t>25293</t>
  </si>
  <si>
    <t>GRANGES NARBOZ</t>
  </si>
  <si>
    <t>25295</t>
  </si>
  <si>
    <t>GRANGETTES</t>
  </si>
  <si>
    <t>25296</t>
  </si>
  <si>
    <t>25297</t>
  </si>
  <si>
    <t>GRATTERIS</t>
  </si>
  <si>
    <t>25298</t>
  </si>
  <si>
    <t>GROSBOIS</t>
  </si>
  <si>
    <t>25299</t>
  </si>
  <si>
    <t>GUILLON LES BAINS</t>
  </si>
  <si>
    <t>25300</t>
  </si>
  <si>
    <t>GUYANS DURNES</t>
  </si>
  <si>
    <t>25301</t>
  </si>
  <si>
    <t>GUYANS VENNES</t>
  </si>
  <si>
    <t>25302</t>
  </si>
  <si>
    <t>HAUTEPIERRE LE CHATELET</t>
  </si>
  <si>
    <t>25303</t>
  </si>
  <si>
    <t>HAUTERIVE LA FRESSE</t>
  </si>
  <si>
    <t>25304</t>
  </si>
  <si>
    <t>HERIMONCOURT</t>
  </si>
  <si>
    <t>25305</t>
  </si>
  <si>
    <t>HOPITAL DU GROSBOIS</t>
  </si>
  <si>
    <t>25306</t>
  </si>
  <si>
    <t>HOPITAL SAINT LIEFFROY</t>
  </si>
  <si>
    <t>25307</t>
  </si>
  <si>
    <t>HOPITAUX NEUFS</t>
  </si>
  <si>
    <t>25308</t>
  </si>
  <si>
    <t>HOPITAUX VIEUX</t>
  </si>
  <si>
    <t>25309</t>
  </si>
  <si>
    <t>HOUTAUD</t>
  </si>
  <si>
    <t>25310</t>
  </si>
  <si>
    <t>HUANNE MONTMARTIN</t>
  </si>
  <si>
    <t>25311</t>
  </si>
  <si>
    <t>HYEMONDANS</t>
  </si>
  <si>
    <t>25312</t>
  </si>
  <si>
    <t>HYEVRE MAGNY</t>
  </si>
  <si>
    <t>25313</t>
  </si>
  <si>
    <t>HYEVRE PAROISSE</t>
  </si>
  <si>
    <t>25314</t>
  </si>
  <si>
    <t>INDEVILLERS</t>
  </si>
  <si>
    <t>25315</t>
  </si>
  <si>
    <t>ISLE SUR LE DOUBS</t>
  </si>
  <si>
    <t>25316</t>
  </si>
  <si>
    <t>ISSANS</t>
  </si>
  <si>
    <t>25317</t>
  </si>
  <si>
    <t>JALLERANGE</t>
  </si>
  <si>
    <t>25318</t>
  </si>
  <si>
    <t>JOUGNE</t>
  </si>
  <si>
    <t>25319</t>
  </si>
  <si>
    <t>LABERGEMENT DU NAVOIS</t>
  </si>
  <si>
    <t>25320</t>
  </si>
  <si>
    <t>LABERGEMENT SAINTE MARIE</t>
  </si>
  <si>
    <t>25321</t>
  </si>
  <si>
    <t>VILLERS LE LAC</t>
  </si>
  <si>
    <t>25322</t>
  </si>
  <si>
    <t>LAIRE</t>
  </si>
  <si>
    <t>25323</t>
  </si>
  <si>
    <t>LAISSEY</t>
  </si>
  <si>
    <t>25324</t>
  </si>
  <si>
    <t>LANANS</t>
  </si>
  <si>
    <t>25325</t>
  </si>
  <si>
    <t>LANDRESSE</t>
  </si>
  <si>
    <t>25326</t>
  </si>
  <si>
    <t>LANTENNE VERTIERE</t>
  </si>
  <si>
    <t>25327</t>
  </si>
  <si>
    <t>LANTHENANS</t>
  </si>
  <si>
    <t>25328</t>
  </si>
  <si>
    <t>LARNOD</t>
  </si>
  <si>
    <t>25329</t>
  </si>
  <si>
    <t>LAVAL LE PRIEURE</t>
  </si>
  <si>
    <t>25330</t>
  </si>
  <si>
    <t>LAVANS QUINGEY</t>
  </si>
  <si>
    <t>25331</t>
  </si>
  <si>
    <t>LAVANS VUILLAFANS</t>
  </si>
  <si>
    <t>25332</t>
  </si>
  <si>
    <t>LAVERNAY</t>
  </si>
  <si>
    <t>25333</t>
  </si>
  <si>
    <t>LAVIRON</t>
  </si>
  <si>
    <t>25334</t>
  </si>
  <si>
    <t>LEVIER</t>
  </si>
  <si>
    <t>25335</t>
  </si>
  <si>
    <t>LIEBVILLERS</t>
  </si>
  <si>
    <t>25336</t>
  </si>
  <si>
    <t>LIESLE</t>
  </si>
  <si>
    <t>25338</t>
  </si>
  <si>
    <t>LIZINE</t>
  </si>
  <si>
    <t>25339</t>
  </si>
  <si>
    <t>LODS</t>
  </si>
  <si>
    <t>25340</t>
  </si>
  <si>
    <t>LOMBARD</t>
  </si>
  <si>
    <t>25341</t>
  </si>
  <si>
    <t>LOMONT SUR CRETE</t>
  </si>
  <si>
    <t>25342</t>
  </si>
  <si>
    <t>LONGECHAUX</t>
  </si>
  <si>
    <t>25343</t>
  </si>
  <si>
    <t>LONGEMAISON</t>
  </si>
  <si>
    <t>25344</t>
  </si>
  <si>
    <t>LONGEVELLE LES RUSSEY</t>
  </si>
  <si>
    <t>25345</t>
  </si>
  <si>
    <t>LONGEVELLE SUR DOUBS</t>
  </si>
  <si>
    <t>25346</t>
  </si>
  <si>
    <t>LONGEVILLE</t>
  </si>
  <si>
    <t>25347</t>
  </si>
  <si>
    <t>25348</t>
  </si>
  <si>
    <t>LONGEVILLES MONT D'OR</t>
  </si>
  <si>
    <t>25349</t>
  </si>
  <si>
    <t>LORAY</t>
  </si>
  <si>
    <t>25350</t>
  </si>
  <si>
    <t>LOUGRES</t>
  </si>
  <si>
    <t>25351</t>
  </si>
  <si>
    <t>LUHIER</t>
  </si>
  <si>
    <t>25354</t>
  </si>
  <si>
    <t>LUXIOL</t>
  </si>
  <si>
    <t>25355</t>
  </si>
  <si>
    <t>MAGNY CHATELARD</t>
  </si>
  <si>
    <t>25356</t>
  </si>
  <si>
    <t>MAICHE</t>
  </si>
  <si>
    <t>25357</t>
  </si>
  <si>
    <t>MAISONS DU BOIS LIEVREMONT</t>
  </si>
  <si>
    <t>25359</t>
  </si>
  <si>
    <t>MALANS</t>
  </si>
  <si>
    <t>25360</t>
  </si>
  <si>
    <t>MALBRANS</t>
  </si>
  <si>
    <t>25361</t>
  </si>
  <si>
    <t>MALBUISSON</t>
  </si>
  <si>
    <t>25362</t>
  </si>
  <si>
    <t>MALPAS</t>
  </si>
  <si>
    <t>25364</t>
  </si>
  <si>
    <t>MAMIROLLE</t>
  </si>
  <si>
    <t>25365</t>
  </si>
  <si>
    <t>MANCENANS</t>
  </si>
  <si>
    <t>25366</t>
  </si>
  <si>
    <t>MANCENANS LIZERNE</t>
  </si>
  <si>
    <t>25367</t>
  </si>
  <si>
    <t>MANDEURE</t>
  </si>
  <si>
    <t>25368</t>
  </si>
  <si>
    <t>MARCHAUX</t>
  </si>
  <si>
    <t>25369</t>
  </si>
  <si>
    <t>MARVELISE</t>
  </si>
  <si>
    <t>25370</t>
  </si>
  <si>
    <t>MATHAY</t>
  </si>
  <si>
    <t>25371</t>
  </si>
  <si>
    <t>MAZEROLLES LE SALIN</t>
  </si>
  <si>
    <t>25372</t>
  </si>
  <si>
    <t>MEDIERE</t>
  </si>
  <si>
    <t>25373</t>
  </si>
  <si>
    <t>MEMONT</t>
  </si>
  <si>
    <t>25374</t>
  </si>
  <si>
    <t>MERCEY LE GRAND</t>
  </si>
  <si>
    <t>25375</t>
  </si>
  <si>
    <t>MEREY SOUS MONTROND</t>
  </si>
  <si>
    <t>25376</t>
  </si>
  <si>
    <t>MEREY VIEILLEY</t>
  </si>
  <si>
    <t>25377</t>
  </si>
  <si>
    <t>MESANDANS</t>
  </si>
  <si>
    <t>25378</t>
  </si>
  <si>
    <t>MESLIERES</t>
  </si>
  <si>
    <t>25379</t>
  </si>
  <si>
    <t>MESMAY</t>
  </si>
  <si>
    <t>25380</t>
  </si>
  <si>
    <t>METABIEF</t>
  </si>
  <si>
    <t>25381</t>
  </si>
  <si>
    <t>MISEREY SALINES</t>
  </si>
  <si>
    <t>25382</t>
  </si>
  <si>
    <t>MONCEY</t>
  </si>
  <si>
    <t>25383</t>
  </si>
  <si>
    <t>MONCLEY</t>
  </si>
  <si>
    <t>25384</t>
  </si>
  <si>
    <t>MONDON</t>
  </si>
  <si>
    <t>25385</t>
  </si>
  <si>
    <t>MONTAGNEY SERVIGNEY</t>
  </si>
  <si>
    <t>25386</t>
  </si>
  <si>
    <t>MONTANCY</t>
  </si>
  <si>
    <t>25387</t>
  </si>
  <si>
    <t>MONTANDON</t>
  </si>
  <si>
    <t>25388</t>
  </si>
  <si>
    <t>MONTBELIARD</t>
  </si>
  <si>
    <t>25389</t>
  </si>
  <si>
    <t>MONTBELIARDOT</t>
  </si>
  <si>
    <t>25390</t>
  </si>
  <si>
    <t>MONTBENOIT</t>
  </si>
  <si>
    <t>25391</t>
  </si>
  <si>
    <t>MONT DE LAVAL</t>
  </si>
  <si>
    <t>25392</t>
  </si>
  <si>
    <t>MONT DE VOUGNEY</t>
  </si>
  <si>
    <t>25393</t>
  </si>
  <si>
    <t>MONTECHEROUX</t>
  </si>
  <si>
    <t>25394</t>
  </si>
  <si>
    <t>MONTENOIS</t>
  </si>
  <si>
    <t>25395</t>
  </si>
  <si>
    <t>25397</t>
  </si>
  <si>
    <t>MONTFERRAND LE CHATEAU</t>
  </si>
  <si>
    <t>25398</t>
  </si>
  <si>
    <t>MONTFLOVIN</t>
  </si>
  <si>
    <t>25399</t>
  </si>
  <si>
    <t>25400</t>
  </si>
  <si>
    <t>MONTGESOYE</t>
  </si>
  <si>
    <t>25401</t>
  </si>
  <si>
    <t>MONTIVERNAGE</t>
  </si>
  <si>
    <t>25402</t>
  </si>
  <si>
    <t>MONTJOIE LE CHATEAU</t>
  </si>
  <si>
    <t>25403</t>
  </si>
  <si>
    <t>MONTLEBON</t>
  </si>
  <si>
    <t>25404</t>
  </si>
  <si>
    <t>MONTMAHOUX</t>
  </si>
  <si>
    <t>25405</t>
  </si>
  <si>
    <t>MONTPERREUX</t>
  </si>
  <si>
    <t>25406</t>
  </si>
  <si>
    <t>MONTROND LE CHATEAU</t>
  </si>
  <si>
    <t>25408</t>
  </si>
  <si>
    <t>MONTUSSAINT</t>
  </si>
  <si>
    <t>25410</t>
  </si>
  <si>
    <t>MORRE</t>
  </si>
  <si>
    <t>25411</t>
  </si>
  <si>
    <t>MORTEAU</t>
  </si>
  <si>
    <t>25413</t>
  </si>
  <si>
    <t>MOUTHE</t>
  </si>
  <si>
    <t>25414</t>
  </si>
  <si>
    <t>MOUTHEROT</t>
  </si>
  <si>
    <t>25415</t>
  </si>
  <si>
    <t>MOUTHIER HAUTE PIERRE</t>
  </si>
  <si>
    <t>25416</t>
  </si>
  <si>
    <t>MYON</t>
  </si>
  <si>
    <t>25417</t>
  </si>
  <si>
    <t>NAISEY LES GRANGES</t>
  </si>
  <si>
    <t>25418</t>
  </si>
  <si>
    <t>NANCRAY</t>
  </si>
  <si>
    <t>25419</t>
  </si>
  <si>
    <t>NANS</t>
  </si>
  <si>
    <t>25420</t>
  </si>
  <si>
    <t>NANS SOUS SAINTE ANNE</t>
  </si>
  <si>
    <t>25421</t>
  </si>
  <si>
    <t>NARBIEF</t>
  </si>
  <si>
    <t>25422</t>
  </si>
  <si>
    <t>NEUCHATEL URTIERE</t>
  </si>
  <si>
    <t>25424</t>
  </si>
  <si>
    <t>NODS</t>
  </si>
  <si>
    <t>25425</t>
  </si>
  <si>
    <t>NOEL CERNEUX</t>
  </si>
  <si>
    <t>25426</t>
  </si>
  <si>
    <t>NOIREFONTAINE</t>
  </si>
  <si>
    <t>25427</t>
  </si>
  <si>
    <t>NOIRONTE</t>
  </si>
  <si>
    <t>25428</t>
  </si>
  <si>
    <t>NOMMAY</t>
  </si>
  <si>
    <t>25429</t>
  </si>
  <si>
    <t>NOVILLARS</t>
  </si>
  <si>
    <t>25430</t>
  </si>
  <si>
    <t>OLLANS</t>
  </si>
  <si>
    <t>25431</t>
  </si>
  <si>
    <t>ONANS</t>
  </si>
  <si>
    <t>25432</t>
  </si>
  <si>
    <t>ORCHAMPS VENNES</t>
  </si>
  <si>
    <t>25433</t>
  </si>
  <si>
    <t>ORGEANS BLANCHEFONTAINE</t>
  </si>
  <si>
    <t>25434</t>
  </si>
  <si>
    <t>ORNANS</t>
  </si>
  <si>
    <t>25435</t>
  </si>
  <si>
    <t>25436</t>
  </si>
  <si>
    <t>ORVE</t>
  </si>
  <si>
    <t>25437</t>
  </si>
  <si>
    <t>OSSE</t>
  </si>
  <si>
    <t>25438</t>
  </si>
  <si>
    <t>OSSELLE</t>
  </si>
  <si>
    <t>25439</t>
  </si>
  <si>
    <t>OUGNEY DOUVOT</t>
  </si>
  <si>
    <t>25440</t>
  </si>
  <si>
    <t>OUHANS</t>
  </si>
  <si>
    <t>25441</t>
  </si>
  <si>
    <t>OUVANS</t>
  </si>
  <si>
    <t>25442</t>
  </si>
  <si>
    <t>OYE ET PALLET</t>
  </si>
  <si>
    <t>25443</t>
  </si>
  <si>
    <t>PALANTINE</t>
  </si>
  <si>
    <t>25444</t>
  </si>
  <si>
    <t>PALISE</t>
  </si>
  <si>
    <t>25445</t>
  </si>
  <si>
    <t>PAROY</t>
  </si>
  <si>
    <t>25446</t>
  </si>
  <si>
    <t>PASSAVANT</t>
  </si>
  <si>
    <t>25447</t>
  </si>
  <si>
    <t>PASSONFONTAINE</t>
  </si>
  <si>
    <t>25448</t>
  </si>
  <si>
    <t>PELOUSEY</t>
  </si>
  <si>
    <t>25449</t>
  </si>
  <si>
    <t>PESEUX</t>
  </si>
  <si>
    <t>25450</t>
  </si>
  <si>
    <t>PESSANS</t>
  </si>
  <si>
    <t>25451</t>
  </si>
  <si>
    <t>PETITE CHAUX</t>
  </si>
  <si>
    <t>25452</t>
  </si>
  <si>
    <t>PIERREFONTAINE LES BLAMONT</t>
  </si>
  <si>
    <t>25453</t>
  </si>
  <si>
    <t>PIERREFONTAINE LES VARANS</t>
  </si>
  <si>
    <t>25454</t>
  </si>
  <si>
    <t>PIREY</t>
  </si>
  <si>
    <t>25455</t>
  </si>
  <si>
    <t>PLACEY</t>
  </si>
  <si>
    <t>25456</t>
  </si>
  <si>
    <t>PLAIMBOIS DU MIROIR</t>
  </si>
  <si>
    <t>25457</t>
  </si>
  <si>
    <t>PLAIMBOIS VENNES</t>
  </si>
  <si>
    <t>25458</t>
  </si>
  <si>
    <t>PLAINS ET GRANDS ESSARTS</t>
  </si>
  <si>
    <t>25459</t>
  </si>
  <si>
    <t>PLANEE</t>
  </si>
  <si>
    <t>25460</t>
  </si>
  <si>
    <t>POINTVILLERS</t>
  </si>
  <si>
    <t>25461</t>
  </si>
  <si>
    <t>POMPIERRE SUR DOUBS</t>
  </si>
  <si>
    <t>25462</t>
  </si>
  <si>
    <t>PONTARLIER</t>
  </si>
  <si>
    <t>25463</t>
  </si>
  <si>
    <t>PONT DE ROIDE</t>
  </si>
  <si>
    <t>25464</t>
  </si>
  <si>
    <t>PONTETS</t>
  </si>
  <si>
    <t>25465</t>
  </si>
  <si>
    <t>PONT LES MOULINS</t>
  </si>
  <si>
    <t>25466</t>
  </si>
  <si>
    <t>POUILLEY FRANCAIS</t>
  </si>
  <si>
    <t>25467</t>
  </si>
  <si>
    <t>POUILLEY LES VIGNES</t>
  </si>
  <si>
    <t>25468</t>
  </si>
  <si>
    <t>POULIGNEY LUSANS</t>
  </si>
  <si>
    <t>25469</t>
  </si>
  <si>
    <t>PRESENTEVILLERS</t>
  </si>
  <si>
    <t>25470</t>
  </si>
  <si>
    <t>PRETIERE</t>
  </si>
  <si>
    <t>25471</t>
  </si>
  <si>
    <t>PROVENCHERE</t>
  </si>
  <si>
    <t>25472</t>
  </si>
  <si>
    <t>PUESSANS</t>
  </si>
  <si>
    <t>25473</t>
  </si>
  <si>
    <t>PUGEY</t>
  </si>
  <si>
    <t>25474</t>
  </si>
  <si>
    <t>PUY</t>
  </si>
  <si>
    <t>25475</t>
  </si>
  <si>
    <t>QUINGEY</t>
  </si>
  <si>
    <t>25476</t>
  </si>
  <si>
    <t>RAHON</t>
  </si>
  <si>
    <t>25477</t>
  </si>
  <si>
    <t>RANCENAY</t>
  </si>
  <si>
    <t>25478</t>
  </si>
  <si>
    <t>RANDEVILLERS</t>
  </si>
  <si>
    <t>25479</t>
  </si>
  <si>
    <t>RANG</t>
  </si>
  <si>
    <t>25480</t>
  </si>
  <si>
    <t>RANTECHAUX</t>
  </si>
  <si>
    <t>25481</t>
  </si>
  <si>
    <t>RAYNANS</t>
  </si>
  <si>
    <t>25482</t>
  </si>
  <si>
    <t>RECOLOGNE</t>
  </si>
  <si>
    <t>25483</t>
  </si>
  <si>
    <t>RECULFOZ</t>
  </si>
  <si>
    <t>25485</t>
  </si>
  <si>
    <t>REMONDANS VAIVRE</t>
  </si>
  <si>
    <t>25486</t>
  </si>
  <si>
    <t>REMORAY BOUJEONS</t>
  </si>
  <si>
    <t>25487</t>
  </si>
  <si>
    <t>RENEDALE</t>
  </si>
  <si>
    <t>25488</t>
  </si>
  <si>
    <t>RENNES SUR LOUE</t>
  </si>
  <si>
    <t>25489</t>
  </si>
  <si>
    <t>REUGNEY</t>
  </si>
  <si>
    <t>25490</t>
  </si>
  <si>
    <t>RIGNEY</t>
  </si>
  <si>
    <t>25491</t>
  </si>
  <si>
    <t>RIGNOSOT</t>
  </si>
  <si>
    <t>25492</t>
  </si>
  <si>
    <t>RILLANS</t>
  </si>
  <si>
    <t>25493</t>
  </si>
  <si>
    <t>RIVIERE DRUGEON</t>
  </si>
  <si>
    <t>25494</t>
  </si>
  <si>
    <t>ROCHEJEAN</t>
  </si>
  <si>
    <t>25495</t>
  </si>
  <si>
    <t>ROCHE LEZ BEAUPRE</t>
  </si>
  <si>
    <t>25496</t>
  </si>
  <si>
    <t>ROCHE LES CLERVAL</t>
  </si>
  <si>
    <t>25497</t>
  </si>
  <si>
    <t>ROCHES LES BLAMONT</t>
  </si>
  <si>
    <t>25498</t>
  </si>
  <si>
    <t>ROGNON</t>
  </si>
  <si>
    <t>25499</t>
  </si>
  <si>
    <t>ROMAIN</t>
  </si>
  <si>
    <t>25500</t>
  </si>
  <si>
    <t>RONCHAUX</t>
  </si>
  <si>
    <t>25501</t>
  </si>
  <si>
    <t>RONDEFONTAINE</t>
  </si>
  <si>
    <t>25502</t>
  </si>
  <si>
    <t>ROSET FLUANS</t>
  </si>
  <si>
    <t>25503</t>
  </si>
  <si>
    <t>ROSIERES SUR BARBECHE</t>
  </si>
  <si>
    <t>25504</t>
  </si>
  <si>
    <t>ROSUREUX</t>
  </si>
  <si>
    <t>25505</t>
  </si>
  <si>
    <t>25506</t>
  </si>
  <si>
    <t>ROUGEMONTOT</t>
  </si>
  <si>
    <t>25507</t>
  </si>
  <si>
    <t>ROUHE</t>
  </si>
  <si>
    <t>25508</t>
  </si>
  <si>
    <t>ROULANS</t>
  </si>
  <si>
    <t>25509</t>
  </si>
  <si>
    <t>ROUTELLE</t>
  </si>
  <si>
    <t>25510</t>
  </si>
  <si>
    <t>RUFFEY LE CHATEAU</t>
  </si>
  <si>
    <t>25511</t>
  </si>
  <si>
    <t>RUREY</t>
  </si>
  <si>
    <t>25512</t>
  </si>
  <si>
    <t>RUSSEY</t>
  </si>
  <si>
    <t>25513</t>
  </si>
  <si>
    <t>SAINTE ANNE</t>
  </si>
  <si>
    <t>25514</t>
  </si>
  <si>
    <t>25515</t>
  </si>
  <si>
    <t>25516</t>
  </si>
  <si>
    <t>SAINT GEORGES ARMONT</t>
  </si>
  <si>
    <t>25517</t>
  </si>
  <si>
    <t>SAINT GORGON MAIN</t>
  </si>
  <si>
    <t>25518</t>
  </si>
  <si>
    <t>25519</t>
  </si>
  <si>
    <t>25520</t>
  </si>
  <si>
    <t>SAINT JUAN</t>
  </si>
  <si>
    <t>25521</t>
  </si>
  <si>
    <t>SAINT JULIEN LES MONTBELIARD</t>
  </si>
  <si>
    <t>25522</t>
  </si>
  <si>
    <t>SAINT JULIEN LES RUSSEY</t>
  </si>
  <si>
    <t>25523</t>
  </si>
  <si>
    <t>25524</t>
  </si>
  <si>
    <t>SAINT MAURICE COLOMBIER</t>
  </si>
  <si>
    <t>25525</t>
  </si>
  <si>
    <t>SAINT POINT LAC</t>
  </si>
  <si>
    <t>25526</t>
  </si>
  <si>
    <t>25527</t>
  </si>
  <si>
    <t>SAINT VIT</t>
  </si>
  <si>
    <t>25528</t>
  </si>
  <si>
    <t>SAMSON</t>
  </si>
  <si>
    <t>25529</t>
  </si>
  <si>
    <t>SANCEY LE GRAND</t>
  </si>
  <si>
    <t>25530</t>
  </si>
  <si>
    <t>SANCEY LE LONG</t>
  </si>
  <si>
    <t>25531</t>
  </si>
  <si>
    <t>SANTOCHE</t>
  </si>
  <si>
    <t>25532</t>
  </si>
  <si>
    <t>SAONE</t>
  </si>
  <si>
    <t>25533</t>
  </si>
  <si>
    <t>SARAZ</t>
  </si>
  <si>
    <t>25534</t>
  </si>
  <si>
    <t>SARRAGEOIS</t>
  </si>
  <si>
    <t>25535</t>
  </si>
  <si>
    <t>SAULES</t>
  </si>
  <si>
    <t>25536</t>
  </si>
  <si>
    <t>SAUVAGNEY</t>
  </si>
  <si>
    <t>25537</t>
  </si>
  <si>
    <t>SCEY MAISIERES</t>
  </si>
  <si>
    <t>25538</t>
  </si>
  <si>
    <t>SECHIN</t>
  </si>
  <si>
    <t>25539</t>
  </si>
  <si>
    <t>SELONCOURT</t>
  </si>
  <si>
    <t>25540</t>
  </si>
  <si>
    <t>SEMONDANS</t>
  </si>
  <si>
    <t>25541</t>
  </si>
  <si>
    <t>SEPTFONTAINES</t>
  </si>
  <si>
    <t>25542</t>
  </si>
  <si>
    <t>SERRE LES SAPINS</t>
  </si>
  <si>
    <t>25544</t>
  </si>
  <si>
    <t>SERVIN</t>
  </si>
  <si>
    <t>25545</t>
  </si>
  <si>
    <t>SILLEY AMANCEY</t>
  </si>
  <si>
    <t>25546</t>
  </si>
  <si>
    <t>SILLEY BLEFOND</t>
  </si>
  <si>
    <t>25547</t>
  </si>
  <si>
    <t>SOCHAUX</t>
  </si>
  <si>
    <t>25548</t>
  </si>
  <si>
    <t>SOLEMONT</t>
  </si>
  <si>
    <t>25549</t>
  </si>
  <si>
    <t>SOMBACOUR</t>
  </si>
  <si>
    <t>25550</t>
  </si>
  <si>
    <t>SOMMETTE</t>
  </si>
  <si>
    <t>25551</t>
  </si>
  <si>
    <t>SOULCE CERNAY</t>
  </si>
  <si>
    <t>25552</t>
  </si>
  <si>
    <t>SOURANS</t>
  </si>
  <si>
    <t>25553</t>
  </si>
  <si>
    <t>SOYE</t>
  </si>
  <si>
    <t>25554</t>
  </si>
  <si>
    <t>SURMONT</t>
  </si>
  <si>
    <t>25555</t>
  </si>
  <si>
    <t>TAILLECOURT</t>
  </si>
  <si>
    <t>25556</t>
  </si>
  <si>
    <t>TALLANS</t>
  </si>
  <si>
    <t>25557</t>
  </si>
  <si>
    <t>TALLENAY</t>
  </si>
  <si>
    <t>25558</t>
  </si>
  <si>
    <t>TARCENAY</t>
  </si>
  <si>
    <t>25559</t>
  </si>
  <si>
    <t>THIEBOUHANS</t>
  </si>
  <si>
    <t>25560</t>
  </si>
  <si>
    <t>THISE</t>
  </si>
  <si>
    <t>25561</t>
  </si>
  <si>
    <t>THORAISE</t>
  </si>
  <si>
    <t>25562</t>
  </si>
  <si>
    <t>THULAY</t>
  </si>
  <si>
    <t>25563</t>
  </si>
  <si>
    <t>THUREY LE MONT</t>
  </si>
  <si>
    <t>25564</t>
  </si>
  <si>
    <t>TORPES</t>
  </si>
  <si>
    <t>25565</t>
  </si>
  <si>
    <t>TOUILLON ET LOUTELET</t>
  </si>
  <si>
    <t>25566</t>
  </si>
  <si>
    <t>TOUR DE SCAY</t>
  </si>
  <si>
    <t>25567</t>
  </si>
  <si>
    <t>TOURNANS</t>
  </si>
  <si>
    <t>25569</t>
  </si>
  <si>
    <t>TREPOT</t>
  </si>
  <si>
    <t>25570</t>
  </si>
  <si>
    <t>TRESSANDANS</t>
  </si>
  <si>
    <t>25571</t>
  </si>
  <si>
    <t>TREVILLERS</t>
  </si>
  <si>
    <t>25572</t>
  </si>
  <si>
    <t>TROUVANS</t>
  </si>
  <si>
    <t>25573</t>
  </si>
  <si>
    <t>URTIERE</t>
  </si>
  <si>
    <t>25574</t>
  </si>
  <si>
    <t>UZELLE</t>
  </si>
  <si>
    <t>25575</t>
  </si>
  <si>
    <t>VAIRE ARCIER</t>
  </si>
  <si>
    <t>25576</t>
  </si>
  <si>
    <t>VAIRE LE PETIT</t>
  </si>
  <si>
    <t>25578</t>
  </si>
  <si>
    <t>VALDAHON</t>
  </si>
  <si>
    <t>25579</t>
  </si>
  <si>
    <t>VAL DE ROULANS</t>
  </si>
  <si>
    <t>25580</t>
  </si>
  <si>
    <t>VALENTIGNEY</t>
  </si>
  <si>
    <t>25582</t>
  </si>
  <si>
    <t>VALLEROY</t>
  </si>
  <si>
    <t>25583</t>
  </si>
  <si>
    <t>VALONNE</t>
  </si>
  <si>
    <t>25584</t>
  </si>
  <si>
    <t>VALOREILLE</t>
  </si>
  <si>
    <t>25585</t>
  </si>
  <si>
    <t>VANCLANS</t>
  </si>
  <si>
    <t>25586</t>
  </si>
  <si>
    <t>VANDONCOURT</t>
  </si>
  <si>
    <t>25587</t>
  </si>
  <si>
    <t>VAUCHAMPS</t>
  </si>
  <si>
    <t>25588</t>
  </si>
  <si>
    <t>VAUCLUSE</t>
  </si>
  <si>
    <t>25589</t>
  </si>
  <si>
    <t>VAUCLUSOTTE</t>
  </si>
  <si>
    <t>25590</t>
  </si>
  <si>
    <t>VAUDRIVILLERS</t>
  </si>
  <si>
    <t>25591</t>
  </si>
  <si>
    <t>VAUFREY</t>
  </si>
  <si>
    <t>25592</t>
  </si>
  <si>
    <t>VAUX ET CHANTEGRUE</t>
  </si>
  <si>
    <t>25593</t>
  </si>
  <si>
    <t>VAUX LES PRES</t>
  </si>
  <si>
    <t>25594</t>
  </si>
  <si>
    <t>VELESMES ESSARTS</t>
  </si>
  <si>
    <t>25595</t>
  </si>
  <si>
    <t>VELLEROT LES BELVOIR</t>
  </si>
  <si>
    <t>25596</t>
  </si>
  <si>
    <t>VELLEROT LES VERCEL</t>
  </si>
  <si>
    <t>25597</t>
  </si>
  <si>
    <t>VELLEVANS</t>
  </si>
  <si>
    <t>25598</t>
  </si>
  <si>
    <t>VENISE</t>
  </si>
  <si>
    <t>25599</t>
  </si>
  <si>
    <t>VENNANS</t>
  </si>
  <si>
    <t>25600</t>
  </si>
  <si>
    <t>VENNES</t>
  </si>
  <si>
    <t>25601</t>
  </si>
  <si>
    <t>VERCEL VILLEDIEU LE CAMP</t>
  </si>
  <si>
    <t>25602</t>
  </si>
  <si>
    <t>VERGRANNE</t>
  </si>
  <si>
    <t>25604</t>
  </si>
  <si>
    <t>VERNE</t>
  </si>
  <si>
    <t>25605</t>
  </si>
  <si>
    <t>VERNIERFONTAINE</t>
  </si>
  <si>
    <t>25607</t>
  </si>
  <si>
    <t>VERNOIS LES BELVOIR</t>
  </si>
  <si>
    <t>25608</t>
  </si>
  <si>
    <t>VERNOY</t>
  </si>
  <si>
    <t>25609</t>
  </si>
  <si>
    <t>VERRIERES DE JOUX</t>
  </si>
  <si>
    <t>25610</t>
  </si>
  <si>
    <t>VERRIERES DU GROSBOIS</t>
  </si>
  <si>
    <t>25611</t>
  </si>
  <si>
    <t>25612</t>
  </si>
  <si>
    <t>VIEILLEY</t>
  </si>
  <si>
    <t>25613</t>
  </si>
  <si>
    <t>VIETHOREY</t>
  </si>
  <si>
    <t>25614</t>
  </si>
  <si>
    <t>VIEUX CHARMONT</t>
  </si>
  <si>
    <t>25615</t>
  </si>
  <si>
    <t>VILLARS LES BLAMONT</t>
  </si>
  <si>
    <t>25616</t>
  </si>
  <si>
    <t>VILLARS SAINT GEORGES</t>
  </si>
  <si>
    <t>25617</t>
  </si>
  <si>
    <t>VILLARS SOUS DAMPJOUX</t>
  </si>
  <si>
    <t>25618</t>
  </si>
  <si>
    <t>VILLARS SOUS ECOT</t>
  </si>
  <si>
    <t>25619</t>
  </si>
  <si>
    <t>25620</t>
  </si>
  <si>
    <t>VILLE DU PONT</t>
  </si>
  <si>
    <t>25621</t>
  </si>
  <si>
    <t>VILLENEUVE D'AMONT</t>
  </si>
  <si>
    <t>25622</t>
  </si>
  <si>
    <t>VILLERS BUZON</t>
  </si>
  <si>
    <t>25623</t>
  </si>
  <si>
    <t>VILLERS CHIEF</t>
  </si>
  <si>
    <t>25624</t>
  </si>
  <si>
    <t>VILLERS GRELOT</t>
  </si>
  <si>
    <t>25625</t>
  </si>
  <si>
    <t>VILLERS LA COMBE</t>
  </si>
  <si>
    <t>25626</t>
  </si>
  <si>
    <t>VILLERS SAINT MARTIN</t>
  </si>
  <si>
    <t>25627</t>
  </si>
  <si>
    <t>VILLERS SOUS CHALAMONT</t>
  </si>
  <si>
    <t>25628</t>
  </si>
  <si>
    <t>VILLERS SOUS MONTROND</t>
  </si>
  <si>
    <t>25629</t>
  </si>
  <si>
    <t>VOILLANS</t>
  </si>
  <si>
    <t>25630</t>
  </si>
  <si>
    <t>VOIRES</t>
  </si>
  <si>
    <t>25631</t>
  </si>
  <si>
    <t>VORGES LES PINS</t>
  </si>
  <si>
    <t>25632</t>
  </si>
  <si>
    <t>VOUJEAUCOURT</t>
  </si>
  <si>
    <t>25633</t>
  </si>
  <si>
    <t>VUILLAFANS</t>
  </si>
  <si>
    <t>25634</t>
  </si>
  <si>
    <t>VUILLECIN</t>
  </si>
  <si>
    <t>25635</t>
  </si>
  <si>
    <t>VYT LES BELVOIR</t>
  </si>
  <si>
    <t>26001</t>
  </si>
  <si>
    <t>AIX EN DIOIS</t>
  </si>
  <si>
    <t>26002</t>
  </si>
  <si>
    <t>ALBON</t>
  </si>
  <si>
    <t>26003</t>
  </si>
  <si>
    <t>ALEYRAC</t>
  </si>
  <si>
    <t>26004</t>
  </si>
  <si>
    <t>ALIXAN</t>
  </si>
  <si>
    <t>26005</t>
  </si>
  <si>
    <t>ALLAN</t>
  </si>
  <si>
    <t>26006</t>
  </si>
  <si>
    <t>ALLEX</t>
  </si>
  <si>
    <t>26007</t>
  </si>
  <si>
    <t>AMBONIL</t>
  </si>
  <si>
    <t>26008</t>
  </si>
  <si>
    <t>ANCONE</t>
  </si>
  <si>
    <t>26009</t>
  </si>
  <si>
    <t>ANDANCETTE</t>
  </si>
  <si>
    <t>26010</t>
  </si>
  <si>
    <t>ANNEYRON</t>
  </si>
  <si>
    <t>26011</t>
  </si>
  <si>
    <t>AOUSTE SUR SYE</t>
  </si>
  <si>
    <t>26012</t>
  </si>
  <si>
    <t>ARNAYON</t>
  </si>
  <si>
    <t>26013</t>
  </si>
  <si>
    <t>ARPAVON</t>
  </si>
  <si>
    <t>26014</t>
  </si>
  <si>
    <t>ARTHEMONAY</t>
  </si>
  <si>
    <t>26015</t>
  </si>
  <si>
    <t>AUBENASSON</t>
  </si>
  <si>
    <t>26016</t>
  </si>
  <si>
    <t>AUBRES</t>
  </si>
  <si>
    <t>26017</t>
  </si>
  <si>
    <t>AUCELON</t>
  </si>
  <si>
    <t>26018</t>
  </si>
  <si>
    <t>AULAN</t>
  </si>
  <si>
    <t>26019</t>
  </si>
  <si>
    <t>AUREL</t>
  </si>
  <si>
    <t>26020</t>
  </si>
  <si>
    <t>REPARA AURIPLES</t>
  </si>
  <si>
    <t>26021</t>
  </si>
  <si>
    <t>AUTICHAMP</t>
  </si>
  <si>
    <t>26022</t>
  </si>
  <si>
    <t>BALLONS</t>
  </si>
  <si>
    <t>26023</t>
  </si>
  <si>
    <t>BARBIERES</t>
  </si>
  <si>
    <t>26024</t>
  </si>
  <si>
    <t>BARCELONNE</t>
  </si>
  <si>
    <t>26025</t>
  </si>
  <si>
    <t>BARNAVE</t>
  </si>
  <si>
    <t>26026</t>
  </si>
  <si>
    <t>BARRET DE LIOURE</t>
  </si>
  <si>
    <t>26027</t>
  </si>
  <si>
    <t>BARSAC</t>
  </si>
  <si>
    <t>26028</t>
  </si>
  <si>
    <t>BATHERNAY</t>
  </si>
  <si>
    <t>26030</t>
  </si>
  <si>
    <t>BATIE DES FONDS</t>
  </si>
  <si>
    <t>26031</t>
  </si>
  <si>
    <t>BATIE ROLLAND</t>
  </si>
  <si>
    <t>26032</t>
  </si>
  <si>
    <t>BAUME CORNILLANE</t>
  </si>
  <si>
    <t>26033</t>
  </si>
  <si>
    <t>BAUME DE TRANSIT</t>
  </si>
  <si>
    <t>26034</t>
  </si>
  <si>
    <t>BAUME D'HOSTUN</t>
  </si>
  <si>
    <t>26035</t>
  </si>
  <si>
    <t>BEAUFORT SUR GERVANNE</t>
  </si>
  <si>
    <t>26036</t>
  </si>
  <si>
    <t>BEAUMONT EN DIOIS</t>
  </si>
  <si>
    <t>26037</t>
  </si>
  <si>
    <t>BEAUMONT LES VALENCE</t>
  </si>
  <si>
    <t>26038</t>
  </si>
  <si>
    <t>BEAUMONT MONTEUX</t>
  </si>
  <si>
    <t>26039</t>
  </si>
  <si>
    <t>BEAUREGARD BARET</t>
  </si>
  <si>
    <t>26040</t>
  </si>
  <si>
    <t>BEAURIERES</t>
  </si>
  <si>
    <t>26041</t>
  </si>
  <si>
    <t>BEAUSEMBLANT</t>
  </si>
  <si>
    <t>26042</t>
  </si>
  <si>
    <t>BEAUVALLON</t>
  </si>
  <si>
    <t>26043</t>
  </si>
  <si>
    <t>BEAUVOISIN</t>
  </si>
  <si>
    <t>26045</t>
  </si>
  <si>
    <t>BEGUDE DE MAZENC</t>
  </si>
  <si>
    <t>26046</t>
  </si>
  <si>
    <t>BELLECOMBE TARENDOL</t>
  </si>
  <si>
    <t>26047</t>
  </si>
  <si>
    <t>BELLEGARDE EN DIOIS</t>
  </si>
  <si>
    <t>26048</t>
  </si>
  <si>
    <t>BENIVAY OLLON</t>
  </si>
  <si>
    <t>26049</t>
  </si>
  <si>
    <t>BESAYES</t>
  </si>
  <si>
    <t>26050</t>
  </si>
  <si>
    <t>BESIGNAN</t>
  </si>
  <si>
    <t>26051</t>
  </si>
  <si>
    <t>BEZAUDUN SUR BINE</t>
  </si>
  <si>
    <t>26052</t>
  </si>
  <si>
    <t>BONLIEU SUR ROUBION</t>
  </si>
  <si>
    <t>26054</t>
  </si>
  <si>
    <t>BOUCHET</t>
  </si>
  <si>
    <t>26055</t>
  </si>
  <si>
    <t>BOULC</t>
  </si>
  <si>
    <t>26056</t>
  </si>
  <si>
    <t>BOURDEAUX</t>
  </si>
  <si>
    <t>26057</t>
  </si>
  <si>
    <t>BOURG DE PEAGE</t>
  </si>
  <si>
    <t>26058</t>
  </si>
  <si>
    <t>BOURG LES VALENCE</t>
  </si>
  <si>
    <t>26059</t>
  </si>
  <si>
    <t>BOUVANTE</t>
  </si>
  <si>
    <t>26060</t>
  </si>
  <si>
    <t>BOUVIERES</t>
  </si>
  <si>
    <t>26061</t>
  </si>
  <si>
    <t>BREN</t>
  </si>
  <si>
    <t>26062</t>
  </si>
  <si>
    <t>BRETTE</t>
  </si>
  <si>
    <t>26063</t>
  </si>
  <si>
    <t>BUIS LES BARONNIES</t>
  </si>
  <si>
    <t>26064</t>
  </si>
  <si>
    <t>CHABEUIL</t>
  </si>
  <si>
    <t>26065</t>
  </si>
  <si>
    <t>CHABRILLAN</t>
  </si>
  <si>
    <t>26066</t>
  </si>
  <si>
    <t>CHAFFAL</t>
  </si>
  <si>
    <t>26067</t>
  </si>
  <si>
    <t>CHALANCON</t>
  </si>
  <si>
    <t>26068</t>
  </si>
  <si>
    <t>CHALON</t>
  </si>
  <si>
    <t>26069</t>
  </si>
  <si>
    <t>CHAMALOC</t>
  </si>
  <si>
    <t>26070</t>
  </si>
  <si>
    <t>CHAMARET</t>
  </si>
  <si>
    <t>26071</t>
  </si>
  <si>
    <t>CHANOS CURSON</t>
  </si>
  <si>
    <t>26072</t>
  </si>
  <si>
    <t>CHANTEMERLE LES BLES</t>
  </si>
  <si>
    <t>26073</t>
  </si>
  <si>
    <t>CHANTEMERLE LES GRIGNAN</t>
  </si>
  <si>
    <t>26074</t>
  </si>
  <si>
    <t>CHAPELLE EN VERCORS</t>
  </si>
  <si>
    <t>26075</t>
  </si>
  <si>
    <t>CHARCE</t>
  </si>
  <si>
    <t>26076</t>
  </si>
  <si>
    <t>CHARENS</t>
  </si>
  <si>
    <t>26077</t>
  </si>
  <si>
    <t>CHARMES SUR L'HERBASSE</t>
  </si>
  <si>
    <t>26078</t>
  </si>
  <si>
    <t>CHAROLS</t>
  </si>
  <si>
    <t>26079</t>
  </si>
  <si>
    <t>CHARPEY</t>
  </si>
  <si>
    <t>26080</t>
  </si>
  <si>
    <t>CHASTEL ARNAUD</t>
  </si>
  <si>
    <t>26081</t>
  </si>
  <si>
    <t>CHATEAUDOUBLE</t>
  </si>
  <si>
    <t>26082</t>
  </si>
  <si>
    <t>CHATEAUNEUF DE BORDETTE</t>
  </si>
  <si>
    <t>26083</t>
  </si>
  <si>
    <t>CHATEAUNEUF DE GALAURE</t>
  </si>
  <si>
    <t>26084</t>
  </si>
  <si>
    <t>CHATEAUNEUF SUR ISERE</t>
  </si>
  <si>
    <t>26085</t>
  </si>
  <si>
    <t>CHATEAUNEUF DU RHONE</t>
  </si>
  <si>
    <t>26086</t>
  </si>
  <si>
    <t>CHATILLON EN DIOIS</t>
  </si>
  <si>
    <t>26087</t>
  </si>
  <si>
    <t>CHATILLON SAINT JEAN</t>
  </si>
  <si>
    <t>26088</t>
  </si>
  <si>
    <t>CHATUZANGE LE GOUBET</t>
  </si>
  <si>
    <t>26089</t>
  </si>
  <si>
    <t>CHAUDEBONNE</t>
  </si>
  <si>
    <t>26090</t>
  </si>
  <si>
    <t>CHAUDIERE</t>
  </si>
  <si>
    <t>26091</t>
  </si>
  <si>
    <t>CHAUVAC LAUX MONTAUX</t>
  </si>
  <si>
    <t>26092</t>
  </si>
  <si>
    <t>26093</t>
  </si>
  <si>
    <t>CLANSAYES</t>
  </si>
  <si>
    <t>26094</t>
  </si>
  <si>
    <t>CLAVEYSON</t>
  </si>
  <si>
    <t>26095</t>
  </si>
  <si>
    <t>CLEON D'ANDRAN</t>
  </si>
  <si>
    <t>26096</t>
  </si>
  <si>
    <t>CLERIEUX</t>
  </si>
  <si>
    <t>26097</t>
  </si>
  <si>
    <t>CLIOUSCLAT</t>
  </si>
  <si>
    <t>26098</t>
  </si>
  <si>
    <t>COBONNE</t>
  </si>
  <si>
    <t>26099</t>
  </si>
  <si>
    <t>COLONZELLE</t>
  </si>
  <si>
    <t>26100</t>
  </si>
  <si>
    <t>COMBOVIN</t>
  </si>
  <si>
    <t>26101</t>
  </si>
  <si>
    <t>COMPS</t>
  </si>
  <si>
    <t>26102</t>
  </si>
  <si>
    <t>CONDILLAC</t>
  </si>
  <si>
    <t>26103</t>
  </si>
  <si>
    <t>CONDORCET</t>
  </si>
  <si>
    <t>26104</t>
  </si>
  <si>
    <t>CORNILLAC</t>
  </si>
  <si>
    <t>26105</t>
  </si>
  <si>
    <t>CORNILLON SUR L'OULE</t>
  </si>
  <si>
    <t>26106</t>
  </si>
  <si>
    <t>COUCOURDE</t>
  </si>
  <si>
    <t>26107</t>
  </si>
  <si>
    <t>CREPOL</t>
  </si>
  <si>
    <t>26108</t>
  </si>
  <si>
    <t>CREST</t>
  </si>
  <si>
    <t>26110</t>
  </si>
  <si>
    <t>CROZES HERMITAGE</t>
  </si>
  <si>
    <t>26111</t>
  </si>
  <si>
    <t>CRUPIES</t>
  </si>
  <si>
    <t>26112</t>
  </si>
  <si>
    <t>CURNIER</t>
  </si>
  <si>
    <t>26113</t>
  </si>
  <si>
    <t>DIE</t>
  </si>
  <si>
    <t>26114</t>
  </si>
  <si>
    <t>DIEULEFIT</t>
  </si>
  <si>
    <t>26115</t>
  </si>
  <si>
    <t>DIVAJEU</t>
  </si>
  <si>
    <t>26116</t>
  </si>
  <si>
    <t>DONZERE</t>
  </si>
  <si>
    <t>26117</t>
  </si>
  <si>
    <t>ECHEVIS</t>
  </si>
  <si>
    <t>26118</t>
  </si>
  <si>
    <t>EPINOUZE</t>
  </si>
  <si>
    <t>26119</t>
  </si>
  <si>
    <t>EROME</t>
  </si>
  <si>
    <t>26121</t>
  </si>
  <si>
    <t>ESPELUCHE</t>
  </si>
  <si>
    <t>26122</t>
  </si>
  <si>
    <t>ESPENEL</t>
  </si>
  <si>
    <t>26123</t>
  </si>
  <si>
    <t>ESTABLET</t>
  </si>
  <si>
    <t>26124</t>
  </si>
  <si>
    <t>ETOILE SUR RHONE</t>
  </si>
  <si>
    <t>26125</t>
  </si>
  <si>
    <t>EURRE</t>
  </si>
  <si>
    <t>26126</t>
  </si>
  <si>
    <t>EYGALAYES</t>
  </si>
  <si>
    <t>26127</t>
  </si>
  <si>
    <t>EYGALIERS</t>
  </si>
  <si>
    <t>26128</t>
  </si>
  <si>
    <t>EYGLUY ESCOULIN</t>
  </si>
  <si>
    <t>26129</t>
  </si>
  <si>
    <t>EYMEUX</t>
  </si>
  <si>
    <t>26130</t>
  </si>
  <si>
    <t>EYROLES</t>
  </si>
  <si>
    <t>26131</t>
  </si>
  <si>
    <t>EYZAHUT</t>
  </si>
  <si>
    <t>26133</t>
  </si>
  <si>
    <t>FAY LE CLOS</t>
  </si>
  <si>
    <t>26134</t>
  </si>
  <si>
    <t>FELINES SUR RIMANDOULE</t>
  </si>
  <si>
    <t>26135</t>
  </si>
  <si>
    <t>FERRASSIERES</t>
  </si>
  <si>
    <t>26136</t>
  </si>
  <si>
    <t>VAL MARAVEL</t>
  </si>
  <si>
    <t>26137</t>
  </si>
  <si>
    <t>FRANCILLON SUR ROUBION</t>
  </si>
  <si>
    <t>26138</t>
  </si>
  <si>
    <t>GARDE ADHEMAR</t>
  </si>
  <si>
    <t>26139</t>
  </si>
  <si>
    <t>GENISSIEUX</t>
  </si>
  <si>
    <t>26140</t>
  </si>
  <si>
    <t>GEYSSANS</t>
  </si>
  <si>
    <t>26141</t>
  </si>
  <si>
    <t>GIGORS ET LOZERON</t>
  </si>
  <si>
    <t>26142</t>
  </si>
  <si>
    <t>GLANDAGE</t>
  </si>
  <si>
    <t>26143</t>
  </si>
  <si>
    <t>GRAND SERRE</t>
  </si>
  <si>
    <t>26144</t>
  </si>
  <si>
    <t>GRANE</t>
  </si>
  <si>
    <t>26145</t>
  </si>
  <si>
    <t>GRANGES GONTARDES</t>
  </si>
  <si>
    <t>26146</t>
  </si>
  <si>
    <t>GRIGNAN</t>
  </si>
  <si>
    <t>26147</t>
  </si>
  <si>
    <t>GUMIANE</t>
  </si>
  <si>
    <t>26148</t>
  </si>
  <si>
    <t>HAUTERIVES</t>
  </si>
  <si>
    <t>26149</t>
  </si>
  <si>
    <t>HOSTUN</t>
  </si>
  <si>
    <t>26150</t>
  </si>
  <si>
    <t>IZON LA BRUISSE</t>
  </si>
  <si>
    <t>26152</t>
  </si>
  <si>
    <t>JONCHERES</t>
  </si>
  <si>
    <t>26153</t>
  </si>
  <si>
    <t>LABOREL</t>
  </si>
  <si>
    <t>26154</t>
  </si>
  <si>
    <t>LACHAU</t>
  </si>
  <si>
    <t>26155</t>
  </si>
  <si>
    <t>LAPEYROUSE MORNAY</t>
  </si>
  <si>
    <t>26156</t>
  </si>
  <si>
    <t>LARNAGE</t>
  </si>
  <si>
    <t>26157</t>
  </si>
  <si>
    <t>LAUPIE</t>
  </si>
  <si>
    <t>26159</t>
  </si>
  <si>
    <t>LAVAL D'AIX</t>
  </si>
  <si>
    <t>26160</t>
  </si>
  <si>
    <t>LAVEYRON</t>
  </si>
  <si>
    <t>26161</t>
  </si>
  <si>
    <t>26162</t>
  </si>
  <si>
    <t>LENS LESTANG</t>
  </si>
  <si>
    <t>26163</t>
  </si>
  <si>
    <t>LEONCEL</t>
  </si>
  <si>
    <t>26164</t>
  </si>
  <si>
    <t>LESCHES EN DIOIS</t>
  </si>
  <si>
    <t>26165</t>
  </si>
  <si>
    <t>LIVRON SUR DROME</t>
  </si>
  <si>
    <t>26166</t>
  </si>
  <si>
    <t>LORIOL SUR DROME</t>
  </si>
  <si>
    <t>26167</t>
  </si>
  <si>
    <t>LUC EN DIOIS</t>
  </si>
  <si>
    <t>26168</t>
  </si>
  <si>
    <t>LUS LA CROIX HAUTE</t>
  </si>
  <si>
    <t>26169</t>
  </si>
  <si>
    <t>MALATAVERNE</t>
  </si>
  <si>
    <t>26170</t>
  </si>
  <si>
    <t>MALISSARD</t>
  </si>
  <si>
    <t>26171</t>
  </si>
  <si>
    <t>MANAS</t>
  </si>
  <si>
    <t>26172</t>
  </si>
  <si>
    <t>MANTHES</t>
  </si>
  <si>
    <t>26173</t>
  </si>
  <si>
    <t>MARCHES</t>
  </si>
  <si>
    <t>26174</t>
  </si>
  <si>
    <t>MARGES</t>
  </si>
  <si>
    <t>26175</t>
  </si>
  <si>
    <t>MARIGNAC EN DIOIS</t>
  </si>
  <si>
    <t>26176</t>
  </si>
  <si>
    <t>MARSANNE</t>
  </si>
  <si>
    <t>26177</t>
  </si>
  <si>
    <t>MARSAZ</t>
  </si>
  <si>
    <t>26178</t>
  </si>
  <si>
    <t>MENGLON</t>
  </si>
  <si>
    <t>26179</t>
  </si>
  <si>
    <t>MERCUROL</t>
  </si>
  <si>
    <t>26180</t>
  </si>
  <si>
    <t>MERINDOL LES OLIVIERS</t>
  </si>
  <si>
    <t>26181</t>
  </si>
  <si>
    <t>MEVOUILLON</t>
  </si>
  <si>
    <t>26182</t>
  </si>
  <si>
    <t>MIRABEL AUX BARONNIES</t>
  </si>
  <si>
    <t>26183</t>
  </si>
  <si>
    <t>MIRABEL ET BLACONS</t>
  </si>
  <si>
    <t>26184</t>
  </si>
  <si>
    <t>26185</t>
  </si>
  <si>
    <t>MIRMANDE</t>
  </si>
  <si>
    <t>26186</t>
  </si>
  <si>
    <t>MISCON</t>
  </si>
  <si>
    <t>26187</t>
  </si>
  <si>
    <t>MOLIERES GLANDAZ</t>
  </si>
  <si>
    <t>26188</t>
  </si>
  <si>
    <t>MOLLANS SUR OUVEZE</t>
  </si>
  <si>
    <t>26189</t>
  </si>
  <si>
    <t>MONTAUBAN SUR L'OUVEZE</t>
  </si>
  <si>
    <t>26190</t>
  </si>
  <si>
    <t>MONTAULIEU</t>
  </si>
  <si>
    <t>26191</t>
  </si>
  <si>
    <t>MONTBOUCHER SUR JABRON</t>
  </si>
  <si>
    <t>26192</t>
  </si>
  <si>
    <t>MONTBRISON SUR LEZ</t>
  </si>
  <si>
    <t>26193</t>
  </si>
  <si>
    <t>MONTBRUN LES BAINS</t>
  </si>
  <si>
    <t>26194</t>
  </si>
  <si>
    <t>MONTCHENU</t>
  </si>
  <si>
    <t>26195</t>
  </si>
  <si>
    <t>MONTCLAR SUR GERVANNE</t>
  </si>
  <si>
    <t>26196</t>
  </si>
  <si>
    <t>MONTELEGER</t>
  </si>
  <si>
    <t>26197</t>
  </si>
  <si>
    <t>MONTELIER</t>
  </si>
  <si>
    <t>26198</t>
  </si>
  <si>
    <t>MONTELIMAR</t>
  </si>
  <si>
    <t>26199</t>
  </si>
  <si>
    <t>MONTFERRAND LA FARE</t>
  </si>
  <si>
    <t>26200</t>
  </si>
  <si>
    <t>MONTFROC</t>
  </si>
  <si>
    <t>26201</t>
  </si>
  <si>
    <t>MONTGUERS</t>
  </si>
  <si>
    <t>26202</t>
  </si>
  <si>
    <t>MONTJOUX</t>
  </si>
  <si>
    <t>26203</t>
  </si>
  <si>
    <t>MONTJOYER</t>
  </si>
  <si>
    <t>26204</t>
  </si>
  <si>
    <t>MONTLAUR EN DIOIS</t>
  </si>
  <si>
    <t>26205</t>
  </si>
  <si>
    <t>MONTMAUR EN DIOIS</t>
  </si>
  <si>
    <t>26206</t>
  </si>
  <si>
    <t>MONTMEYRAN</t>
  </si>
  <si>
    <t>26207</t>
  </si>
  <si>
    <t>MONTMIRAL</t>
  </si>
  <si>
    <t>26208</t>
  </si>
  <si>
    <t>MONTOISON</t>
  </si>
  <si>
    <t>26209</t>
  </si>
  <si>
    <t>MONTREAL LES SOURCES</t>
  </si>
  <si>
    <t>26210</t>
  </si>
  <si>
    <t>MONTRIGAUD</t>
  </si>
  <si>
    <t>26211</t>
  </si>
  <si>
    <t>MONTSEGUR SUR LAUZON</t>
  </si>
  <si>
    <t>26212</t>
  </si>
  <si>
    <t>MONTVENDRE</t>
  </si>
  <si>
    <t>26213</t>
  </si>
  <si>
    <t>MORAS EN VALLOIRE</t>
  </si>
  <si>
    <t>26214</t>
  </si>
  <si>
    <t>MORNANS</t>
  </si>
  <si>
    <t>26215</t>
  </si>
  <si>
    <t>MOTTE CHALANCON</t>
  </si>
  <si>
    <t>26216</t>
  </si>
  <si>
    <t>MOTTE DE GALAURE</t>
  </si>
  <si>
    <t>26217</t>
  </si>
  <si>
    <t>MOTTE FANJAS</t>
  </si>
  <si>
    <t>26218</t>
  </si>
  <si>
    <t>MOURS SAINT EUSEBE</t>
  </si>
  <si>
    <t>26219</t>
  </si>
  <si>
    <t>MUREILS</t>
  </si>
  <si>
    <t>26220</t>
  </si>
  <si>
    <t>NYONS</t>
  </si>
  <si>
    <t>26221</t>
  </si>
  <si>
    <t>OMBLEZE</t>
  </si>
  <si>
    <t>26222</t>
  </si>
  <si>
    <t>ORCINAS</t>
  </si>
  <si>
    <t>26223</t>
  </si>
  <si>
    <t>ORIOL EN ROYANS</t>
  </si>
  <si>
    <t>26224</t>
  </si>
  <si>
    <t>OURCHES</t>
  </si>
  <si>
    <t>26225</t>
  </si>
  <si>
    <t>PARNANS</t>
  </si>
  <si>
    <t>26226</t>
  </si>
  <si>
    <t>PEGUE</t>
  </si>
  <si>
    <t>26227</t>
  </si>
  <si>
    <t>PELONNE</t>
  </si>
  <si>
    <t>26228</t>
  </si>
  <si>
    <t>PENNES LE SEC</t>
  </si>
  <si>
    <t>26229</t>
  </si>
  <si>
    <t>PENNE SUR L'OUVEZE</t>
  </si>
  <si>
    <t>26231</t>
  </si>
  <si>
    <t>PEYRINS</t>
  </si>
  <si>
    <t>26232</t>
  </si>
  <si>
    <t>PEYRUS</t>
  </si>
  <si>
    <t>26233</t>
  </si>
  <si>
    <t>PIEGON</t>
  </si>
  <si>
    <t>26234</t>
  </si>
  <si>
    <t>PIEGROS LA CLASTRE</t>
  </si>
  <si>
    <t>26235</t>
  </si>
  <si>
    <t>PIERRELATTE</t>
  </si>
  <si>
    <t>26236</t>
  </si>
  <si>
    <t>PIERRELONGUE</t>
  </si>
  <si>
    <t>26238</t>
  </si>
  <si>
    <t>PILLES</t>
  </si>
  <si>
    <t>26239</t>
  </si>
  <si>
    <t>PLAISIANS</t>
  </si>
  <si>
    <t>26240</t>
  </si>
  <si>
    <t>PLAN DE BAIX</t>
  </si>
  <si>
    <t>26241</t>
  </si>
  <si>
    <t>POET CELARD</t>
  </si>
  <si>
    <t>26242</t>
  </si>
  <si>
    <t>POET EN PERCIP</t>
  </si>
  <si>
    <t>26243</t>
  </si>
  <si>
    <t>POET LAVAL</t>
  </si>
  <si>
    <t>26244</t>
  </si>
  <si>
    <t>POET SIGILLAT</t>
  </si>
  <si>
    <t>26245</t>
  </si>
  <si>
    <t>POMMEROL</t>
  </si>
  <si>
    <t>26246</t>
  </si>
  <si>
    <t>PONET ET SAINT AUBAN</t>
  </si>
  <si>
    <t>26247</t>
  </si>
  <si>
    <t>PONSAS</t>
  </si>
  <si>
    <t>26248</t>
  </si>
  <si>
    <t>PONTAIX</t>
  </si>
  <si>
    <t>26249</t>
  </si>
  <si>
    <t>PONT DE BARRET</t>
  </si>
  <si>
    <t>26250</t>
  </si>
  <si>
    <t>PONT DE L'ISERE</t>
  </si>
  <si>
    <t>26251</t>
  </si>
  <si>
    <t>PORTES EN VALDAINE</t>
  </si>
  <si>
    <t>26252</t>
  </si>
  <si>
    <t>PORTES LES VALENCE</t>
  </si>
  <si>
    <t>26253</t>
  </si>
  <si>
    <t>POYOLS</t>
  </si>
  <si>
    <t>26254</t>
  </si>
  <si>
    <t>PRADELLE</t>
  </si>
  <si>
    <t>26255</t>
  </si>
  <si>
    <t>PRES</t>
  </si>
  <si>
    <t>26256</t>
  </si>
  <si>
    <t>PROPIAC</t>
  </si>
  <si>
    <t>26257</t>
  </si>
  <si>
    <t>PUYGIRON</t>
  </si>
  <si>
    <t>26258</t>
  </si>
  <si>
    <t>PUY SAINT MARTIN</t>
  </si>
  <si>
    <t>26259</t>
  </si>
  <si>
    <t>RATIERES</t>
  </si>
  <si>
    <t>26261</t>
  </si>
  <si>
    <t>REAUVILLE</t>
  </si>
  <si>
    <t>26262</t>
  </si>
  <si>
    <t>RECOUBEAU JANSAC</t>
  </si>
  <si>
    <t>26263</t>
  </si>
  <si>
    <t>REILHANETTE</t>
  </si>
  <si>
    <t>26264</t>
  </si>
  <si>
    <t>REMUZAT</t>
  </si>
  <si>
    <t>26266</t>
  </si>
  <si>
    <t>RIMON ET SAVEL</t>
  </si>
  <si>
    <t>26267</t>
  </si>
  <si>
    <t>RIOMS</t>
  </si>
  <si>
    <t>26268</t>
  </si>
  <si>
    <t>ROCHEBAUDIN</t>
  </si>
  <si>
    <t>26269</t>
  </si>
  <si>
    <t>26270</t>
  </si>
  <si>
    <t>ROCHECHINARD</t>
  </si>
  <si>
    <t>26271</t>
  </si>
  <si>
    <t>ROCHE DE GLUN</t>
  </si>
  <si>
    <t>26272</t>
  </si>
  <si>
    <t>ROCHEFORT EN VALDAINE</t>
  </si>
  <si>
    <t>26273</t>
  </si>
  <si>
    <t>ROCHEFORT SAMSON</t>
  </si>
  <si>
    <t>26274</t>
  </si>
  <si>
    <t>ROCHEFOURCHAT</t>
  </si>
  <si>
    <t>26275</t>
  </si>
  <si>
    <t>ROCHEGUDE</t>
  </si>
  <si>
    <t>26276</t>
  </si>
  <si>
    <t>ROCHE SAINT SECRET BECONNE</t>
  </si>
  <si>
    <t>26277</t>
  </si>
  <si>
    <t>ROCHE SUR GRANE</t>
  </si>
  <si>
    <t>26278</t>
  </si>
  <si>
    <t>ROCHE SUR LE BUIS</t>
  </si>
  <si>
    <t>26279</t>
  </si>
  <si>
    <t>ROCHETTE DU BUIS</t>
  </si>
  <si>
    <t>26281</t>
  </si>
  <si>
    <t>ROMANS SUR ISERE</t>
  </si>
  <si>
    <t>26282</t>
  </si>
  <si>
    <t>ROMEYER</t>
  </si>
  <si>
    <t>26283</t>
  </si>
  <si>
    <t>ROTTIER</t>
  </si>
  <si>
    <t>26284</t>
  </si>
  <si>
    <t>ROUSSAS</t>
  </si>
  <si>
    <t>26285</t>
  </si>
  <si>
    <t>ROUSSET LES VIGNES</t>
  </si>
  <si>
    <t>26286</t>
  </si>
  <si>
    <t>ROUSSIEUX</t>
  </si>
  <si>
    <t>26287</t>
  </si>
  <si>
    <t>ROYNAC</t>
  </si>
  <si>
    <t>26288</t>
  </si>
  <si>
    <t>SAHUNE</t>
  </si>
  <si>
    <t>26289</t>
  </si>
  <si>
    <t>SAILLANS</t>
  </si>
  <si>
    <t>26290</t>
  </si>
  <si>
    <t>SAINT AGNAN EN VERCORS</t>
  </si>
  <si>
    <t>26291</t>
  </si>
  <si>
    <t>SAINT ANDEOL</t>
  </si>
  <si>
    <t>26292</t>
  </si>
  <si>
    <t>SAINT AUBAN SUR L'OUVEZE</t>
  </si>
  <si>
    <t>26293</t>
  </si>
  <si>
    <t>26294</t>
  </si>
  <si>
    <t>SAINT BARDOUX</t>
  </si>
  <si>
    <t>26295</t>
  </si>
  <si>
    <t>SAINT BARTHELEMY DE VALS</t>
  </si>
  <si>
    <t>26296</t>
  </si>
  <si>
    <t>SAINT BENOIT EN DIOIS</t>
  </si>
  <si>
    <t>26297</t>
  </si>
  <si>
    <t>SAINT BONNET DE VALCLERIEUX</t>
  </si>
  <si>
    <t>26298</t>
  </si>
  <si>
    <t>SAINT CHRISTOPHE ET LE LARIS</t>
  </si>
  <si>
    <t>26299</t>
  </si>
  <si>
    <t>26300</t>
  </si>
  <si>
    <t>SAINT DIZIER EN DIOIS</t>
  </si>
  <si>
    <t>26301</t>
  </si>
  <si>
    <t>SAINT DONAT SUR L'HERBASSE</t>
  </si>
  <si>
    <t>26302</t>
  </si>
  <si>
    <t>SAINTE EULALIE EN ROYANS</t>
  </si>
  <si>
    <t>26303</t>
  </si>
  <si>
    <t>SAINTE EUPHEMIE SUR OUVEZE</t>
  </si>
  <si>
    <t>26304</t>
  </si>
  <si>
    <t>SAINT FERREOL TRENTE PAS</t>
  </si>
  <si>
    <t>26305</t>
  </si>
  <si>
    <t>SAINT GERVAIS SUR ROUBION</t>
  </si>
  <si>
    <t>26306</t>
  </si>
  <si>
    <t>SAINTE JALLE</t>
  </si>
  <si>
    <t>26307</t>
  </si>
  <si>
    <t>SAINT JEAN EN ROYANS</t>
  </si>
  <si>
    <t>26308</t>
  </si>
  <si>
    <t>SAINT JULIEN EN QUINT</t>
  </si>
  <si>
    <t>26309</t>
  </si>
  <si>
    <t>SAINT JULIEN EN VERCORS</t>
  </si>
  <si>
    <t>26310</t>
  </si>
  <si>
    <t>SAINT LAURENT D'ONAY</t>
  </si>
  <si>
    <t>26311</t>
  </si>
  <si>
    <t>SAINT LAURENT EN ROYANS</t>
  </si>
  <si>
    <t>26312</t>
  </si>
  <si>
    <t>SAINT MARCEL LES SAUZET</t>
  </si>
  <si>
    <t>26313</t>
  </si>
  <si>
    <t>SAINT MARCEL LES VALENCE</t>
  </si>
  <si>
    <t>26314</t>
  </si>
  <si>
    <t>SAINT MARTIN D'AOUT</t>
  </si>
  <si>
    <t>26315</t>
  </si>
  <si>
    <t>SAINT MARTIN EN VERCORS</t>
  </si>
  <si>
    <t>26316</t>
  </si>
  <si>
    <t>SAINT MARTIN LE COLONEL</t>
  </si>
  <si>
    <t>26317</t>
  </si>
  <si>
    <t>SAINT MAURICE SUR EYGUES</t>
  </si>
  <si>
    <t>26318</t>
  </si>
  <si>
    <t>SAINT MAY</t>
  </si>
  <si>
    <t>26319</t>
  </si>
  <si>
    <t>SAINT MICHEL SUR SAVASSE</t>
  </si>
  <si>
    <t>26320</t>
  </si>
  <si>
    <t>SAINT NAZAIRE EN ROYANS</t>
  </si>
  <si>
    <t>26321</t>
  </si>
  <si>
    <t>SAINT NAZAIRE LE DESERT</t>
  </si>
  <si>
    <t>26322</t>
  </si>
  <si>
    <t>SAINT PANTALEON LES VIGNES</t>
  </si>
  <si>
    <t>26323</t>
  </si>
  <si>
    <t>SAINT PAUL LES ROMANS</t>
  </si>
  <si>
    <t>26324</t>
  </si>
  <si>
    <t>SAINT PAUL TROIS CHATEAUX</t>
  </si>
  <si>
    <t>26325</t>
  </si>
  <si>
    <t>SAINT RAMBERT D'ALBON</t>
  </si>
  <si>
    <t>26326</t>
  </si>
  <si>
    <t>SAINT RESTITUT</t>
  </si>
  <si>
    <t>26327</t>
  </si>
  <si>
    <t>SAINT ROMAN</t>
  </si>
  <si>
    <t>26328</t>
  </si>
  <si>
    <t>SAINT SAUVEUR EN DIOIS</t>
  </si>
  <si>
    <t>26329</t>
  </si>
  <si>
    <t>SAINT SAUVEUR GOUVERNET</t>
  </si>
  <si>
    <t>26330</t>
  </si>
  <si>
    <t>SAINT SORLIN EN VALLOIRE</t>
  </si>
  <si>
    <t>26331</t>
  </si>
  <si>
    <t>SAINT THOMAS EN ROYANS</t>
  </si>
  <si>
    <t>26332</t>
  </si>
  <si>
    <t>SAINT UZE</t>
  </si>
  <si>
    <t>26333</t>
  </si>
  <si>
    <t>26334</t>
  </si>
  <si>
    <t>SALETTES</t>
  </si>
  <si>
    <t>26335</t>
  </si>
  <si>
    <t>SALLES SOUS BOIS</t>
  </si>
  <si>
    <t>26336</t>
  </si>
  <si>
    <t>SAOU</t>
  </si>
  <si>
    <t>26337</t>
  </si>
  <si>
    <t>SAULCE SUR RHONE</t>
  </si>
  <si>
    <t>26338</t>
  </si>
  <si>
    <t>SAUZET</t>
  </si>
  <si>
    <t>26339</t>
  </si>
  <si>
    <t>SAVASSE</t>
  </si>
  <si>
    <t>26340</t>
  </si>
  <si>
    <t>SEDERON</t>
  </si>
  <si>
    <t>26341</t>
  </si>
  <si>
    <t>SERVES SUR RHONE</t>
  </si>
  <si>
    <t>26342</t>
  </si>
  <si>
    <t>SOLERIEUX</t>
  </si>
  <si>
    <t>26343</t>
  </si>
  <si>
    <t>SOUSPIERRE</t>
  </si>
  <si>
    <t>26344</t>
  </si>
  <si>
    <t>SOYANS</t>
  </si>
  <si>
    <t>26345</t>
  </si>
  <si>
    <t>SUZE LA ROUSSE</t>
  </si>
  <si>
    <t>26346</t>
  </si>
  <si>
    <t>SUZE</t>
  </si>
  <si>
    <t>26347</t>
  </si>
  <si>
    <t>TAIN L'HERMITAGE</t>
  </si>
  <si>
    <t>26348</t>
  </si>
  <si>
    <t>TAULIGNAN</t>
  </si>
  <si>
    <t>26349</t>
  </si>
  <si>
    <t>TERSANNE</t>
  </si>
  <si>
    <t>26350</t>
  </si>
  <si>
    <t>TEYSSIERES</t>
  </si>
  <si>
    <t>26351</t>
  </si>
  <si>
    <t>TONILS</t>
  </si>
  <si>
    <t>26352</t>
  </si>
  <si>
    <t>TOUCHE</t>
  </si>
  <si>
    <t>26353</t>
  </si>
  <si>
    <t>TOURRETTES</t>
  </si>
  <si>
    <t>26354</t>
  </si>
  <si>
    <t>TRESCHENU CREYERS</t>
  </si>
  <si>
    <t>26355</t>
  </si>
  <si>
    <t>TRIORS</t>
  </si>
  <si>
    <t>26356</t>
  </si>
  <si>
    <t>TRUINAS</t>
  </si>
  <si>
    <t>26357</t>
  </si>
  <si>
    <t>TULETTE</t>
  </si>
  <si>
    <t>26358</t>
  </si>
  <si>
    <t>UPIE</t>
  </si>
  <si>
    <t>26359</t>
  </si>
  <si>
    <t>VACHERES EN QUINT</t>
  </si>
  <si>
    <t>26360</t>
  </si>
  <si>
    <t>VALAURIE</t>
  </si>
  <si>
    <t>26361</t>
  </si>
  <si>
    <t>VALDROME</t>
  </si>
  <si>
    <t>26362</t>
  </si>
  <si>
    <t>26363</t>
  </si>
  <si>
    <t>VALOUSE</t>
  </si>
  <si>
    <t>26364</t>
  </si>
  <si>
    <t>VASSIEUX EN VERCORS</t>
  </si>
  <si>
    <t>26365</t>
  </si>
  <si>
    <t>VAUNAVEYS LA ROCHETTE</t>
  </si>
  <si>
    <t>26366</t>
  </si>
  <si>
    <t>VEAUNES</t>
  </si>
  <si>
    <t>26367</t>
  </si>
  <si>
    <t>26368</t>
  </si>
  <si>
    <t>VERCHENY</t>
  </si>
  <si>
    <t>26369</t>
  </si>
  <si>
    <t>VERCLAUSE</t>
  </si>
  <si>
    <t>26370</t>
  </si>
  <si>
    <t>VERCOIRAN</t>
  </si>
  <si>
    <t>26371</t>
  </si>
  <si>
    <t>VERONNE</t>
  </si>
  <si>
    <t>26372</t>
  </si>
  <si>
    <t>VERS SUR MEOUGE</t>
  </si>
  <si>
    <t>26373</t>
  </si>
  <si>
    <t>VESC</t>
  </si>
  <si>
    <t>26374</t>
  </si>
  <si>
    <t>VILLEBOIS LES PINS</t>
  </si>
  <si>
    <t>26375</t>
  </si>
  <si>
    <t>VILLEFRANCHE LE CHATEAU</t>
  </si>
  <si>
    <t>26376</t>
  </si>
  <si>
    <t>VILLEPERDRIX</t>
  </si>
  <si>
    <t>26377</t>
  </si>
  <si>
    <t>VINSOBRES</t>
  </si>
  <si>
    <t>26378</t>
  </si>
  <si>
    <t>VOLVENT</t>
  </si>
  <si>
    <t>26379</t>
  </si>
  <si>
    <t>GRANGES LES BEAUMONT</t>
  </si>
  <si>
    <t>26380</t>
  </si>
  <si>
    <t>GERVANS</t>
  </si>
  <si>
    <t>26381</t>
  </si>
  <si>
    <t>JAILLANS</t>
  </si>
  <si>
    <t>26382</t>
  </si>
  <si>
    <t>SAINT VINCENT LA COMMANDERIE</t>
  </si>
  <si>
    <t>27001</t>
  </si>
  <si>
    <t>ACLOU</t>
  </si>
  <si>
    <t>27002</t>
  </si>
  <si>
    <t>ACON</t>
  </si>
  <si>
    <t>27003</t>
  </si>
  <si>
    <t>ACQUIGNY</t>
  </si>
  <si>
    <t>27004</t>
  </si>
  <si>
    <t>AIGLEVILLE</t>
  </si>
  <si>
    <t>27005</t>
  </si>
  <si>
    <t>AILLY</t>
  </si>
  <si>
    <t>27006</t>
  </si>
  <si>
    <t>AIZIER</t>
  </si>
  <si>
    <t>27007</t>
  </si>
  <si>
    <t>AJOU</t>
  </si>
  <si>
    <t>27008</t>
  </si>
  <si>
    <t>ALIZAY</t>
  </si>
  <si>
    <t>27009</t>
  </si>
  <si>
    <t>AMBENAY</t>
  </si>
  <si>
    <t>27010</t>
  </si>
  <si>
    <t>AMECOURT</t>
  </si>
  <si>
    <t>27011</t>
  </si>
  <si>
    <t>AMFREVILLE LA CAMPAGNE</t>
  </si>
  <si>
    <t>27012</t>
  </si>
  <si>
    <t>AMFREVILLE LES CHAMPS</t>
  </si>
  <si>
    <t>27013</t>
  </si>
  <si>
    <t>AMFREVILLE SOUS LES MONTS</t>
  </si>
  <si>
    <t>27014</t>
  </si>
  <si>
    <t>AMFREVILLE SUR ITON</t>
  </si>
  <si>
    <t>27015</t>
  </si>
  <si>
    <t>ANDE</t>
  </si>
  <si>
    <t>27016</t>
  </si>
  <si>
    <t>ANDELYS</t>
  </si>
  <si>
    <t>27017</t>
  </si>
  <si>
    <t>ANGERVILLE LA CAMPAGNE</t>
  </si>
  <si>
    <t>27018</t>
  </si>
  <si>
    <t>APPEVILLE ANNEBAULT</t>
  </si>
  <si>
    <t>27019</t>
  </si>
  <si>
    <t>ARMENTIERES SUR AVRE</t>
  </si>
  <si>
    <t>27020</t>
  </si>
  <si>
    <t>ARNIERES SUR ITON</t>
  </si>
  <si>
    <t>27021</t>
  </si>
  <si>
    <t>ASNIERES</t>
  </si>
  <si>
    <t>27022</t>
  </si>
  <si>
    <t>AUBEVOYE</t>
  </si>
  <si>
    <t>27023</t>
  </si>
  <si>
    <t>AULNAY SUR ITON</t>
  </si>
  <si>
    <t>27024</t>
  </si>
  <si>
    <t>RONCENAY AUTHENAY</t>
  </si>
  <si>
    <t>27025</t>
  </si>
  <si>
    <t>AUTHEUIL AUTHOUILLET</t>
  </si>
  <si>
    <t>27026</t>
  </si>
  <si>
    <t>AUTHEVERNES</t>
  </si>
  <si>
    <t>27027</t>
  </si>
  <si>
    <t>AUTHIEUX</t>
  </si>
  <si>
    <t>27028</t>
  </si>
  <si>
    <t>AUTHOU</t>
  </si>
  <si>
    <t>27031</t>
  </si>
  <si>
    <t>AVIRON</t>
  </si>
  <si>
    <t>27032</t>
  </si>
  <si>
    <t>27033</t>
  </si>
  <si>
    <t>BACQUEPUIS</t>
  </si>
  <si>
    <t>27034</t>
  </si>
  <si>
    <t>BACQUEVILLE</t>
  </si>
  <si>
    <t>27035</t>
  </si>
  <si>
    <t>BAILLEUL LA VALLEE</t>
  </si>
  <si>
    <t>27036</t>
  </si>
  <si>
    <t>BALINES</t>
  </si>
  <si>
    <t>27037</t>
  </si>
  <si>
    <t>BARC</t>
  </si>
  <si>
    <t>27038</t>
  </si>
  <si>
    <t>BARILS</t>
  </si>
  <si>
    <t>27039</t>
  </si>
  <si>
    <t>BARNEVILLE SUR SEINE</t>
  </si>
  <si>
    <t>27040</t>
  </si>
  <si>
    <t>BARQUET</t>
  </si>
  <si>
    <t>27041</t>
  </si>
  <si>
    <t>BARRE EN OUCHE</t>
  </si>
  <si>
    <t>27042</t>
  </si>
  <si>
    <t>BARVILLE</t>
  </si>
  <si>
    <t>27043</t>
  </si>
  <si>
    <t>BAUX DE BRETEUIL</t>
  </si>
  <si>
    <t>27044</t>
  </si>
  <si>
    <t>BAUX SAINTE CROIX</t>
  </si>
  <si>
    <t>27045</t>
  </si>
  <si>
    <t>BAZINCOURT SUR EPTE</t>
  </si>
  <si>
    <t>27046</t>
  </si>
  <si>
    <t>BAZOQUES</t>
  </si>
  <si>
    <t>27047</t>
  </si>
  <si>
    <t>BEAUBRAY</t>
  </si>
  <si>
    <t>27048</t>
  </si>
  <si>
    <t>BEAUFICEL EN LYONS</t>
  </si>
  <si>
    <t>27049</t>
  </si>
  <si>
    <t>27050</t>
  </si>
  <si>
    <t>BEAUMONTEL</t>
  </si>
  <si>
    <t>27051</t>
  </si>
  <si>
    <t>BEAUMONT LE ROGER</t>
  </si>
  <si>
    <t>27052</t>
  </si>
  <si>
    <t>BEC HELLOUIN</t>
  </si>
  <si>
    <t>27053</t>
  </si>
  <si>
    <t>BEC THOMAS</t>
  </si>
  <si>
    <t>27054</t>
  </si>
  <si>
    <t>BEMECOURT</t>
  </si>
  <si>
    <t>27055</t>
  </si>
  <si>
    <t>BERENGEVILLE LA CAMPAGNE</t>
  </si>
  <si>
    <t>27056</t>
  </si>
  <si>
    <t>BERNAY</t>
  </si>
  <si>
    <t>27057</t>
  </si>
  <si>
    <t>BERNIENVILLE</t>
  </si>
  <si>
    <t>27058</t>
  </si>
  <si>
    <t>BERNIERES SUR SEINE</t>
  </si>
  <si>
    <t>27059</t>
  </si>
  <si>
    <t>BERNOUVILLE</t>
  </si>
  <si>
    <t>27060</t>
  </si>
  <si>
    <t>BERTHENONVILLE</t>
  </si>
  <si>
    <t>27061</t>
  </si>
  <si>
    <t>BERTHOUVILLE</t>
  </si>
  <si>
    <t>27062</t>
  </si>
  <si>
    <t>BERVILLE EN ROUMOIS</t>
  </si>
  <si>
    <t>27063</t>
  </si>
  <si>
    <t>BERVILLE LA CAMPAGNE</t>
  </si>
  <si>
    <t>27064</t>
  </si>
  <si>
    <t>BERVILLE SUR MER</t>
  </si>
  <si>
    <t>27065</t>
  </si>
  <si>
    <t>BEUZEVILLE</t>
  </si>
  <si>
    <t>27066</t>
  </si>
  <si>
    <t>BEZU LA FORET</t>
  </si>
  <si>
    <t>27067</t>
  </si>
  <si>
    <t>BEZU SAINT ELOI</t>
  </si>
  <si>
    <t>27068</t>
  </si>
  <si>
    <t>BOIS ANZERAY</t>
  </si>
  <si>
    <t>27069</t>
  </si>
  <si>
    <t>BOIS ARNAULT</t>
  </si>
  <si>
    <t>27070</t>
  </si>
  <si>
    <t>BOISEMONT</t>
  </si>
  <si>
    <t>27071</t>
  </si>
  <si>
    <t>BOIS HELLAIN</t>
  </si>
  <si>
    <t>27072</t>
  </si>
  <si>
    <t>BOIS JEROME SAINT OUEN</t>
  </si>
  <si>
    <t>27073</t>
  </si>
  <si>
    <t>BOIS LE ROI</t>
  </si>
  <si>
    <t>27074</t>
  </si>
  <si>
    <t>BOISNEY</t>
  </si>
  <si>
    <t>27075</t>
  </si>
  <si>
    <t>BOIS NORMAND PRES LYRE</t>
  </si>
  <si>
    <t>27076</t>
  </si>
  <si>
    <t>BOISSET LES PREVANCHES</t>
  </si>
  <si>
    <t>27077</t>
  </si>
  <si>
    <t>BOISSEY LE CHATEL</t>
  </si>
  <si>
    <t>27078</t>
  </si>
  <si>
    <t>27079</t>
  </si>
  <si>
    <t>BOISSY LAMBERVILLE</t>
  </si>
  <si>
    <t>27081</t>
  </si>
  <si>
    <t>27082</t>
  </si>
  <si>
    <t>BONNEVILLE SUR ITON</t>
  </si>
  <si>
    <t>27083</t>
  </si>
  <si>
    <t>BONNEVILLE APTOT</t>
  </si>
  <si>
    <t>27084</t>
  </si>
  <si>
    <t>BOSC BENARD COMMIN</t>
  </si>
  <si>
    <t>27085</t>
  </si>
  <si>
    <t>BOSC BENARD CRESCY</t>
  </si>
  <si>
    <t>27088</t>
  </si>
  <si>
    <t>BOSC RENOULT EN OUCHE</t>
  </si>
  <si>
    <t>27089</t>
  </si>
  <si>
    <t>BOSC RENOULT EN ROUMOIS</t>
  </si>
  <si>
    <t>27090</t>
  </si>
  <si>
    <t>BOSC ROGER EN ROUMOIS</t>
  </si>
  <si>
    <t>27091</t>
  </si>
  <si>
    <t>BOSGOUET</t>
  </si>
  <si>
    <t>27092</t>
  </si>
  <si>
    <t>BOSGUERARD DE MARCOUVILLE</t>
  </si>
  <si>
    <t>27093</t>
  </si>
  <si>
    <t>BOSNORMAND</t>
  </si>
  <si>
    <t>27094</t>
  </si>
  <si>
    <t>BOSQUENTIN</t>
  </si>
  <si>
    <t>27095</t>
  </si>
  <si>
    <t>BOSROBERT</t>
  </si>
  <si>
    <t>27096</t>
  </si>
  <si>
    <t>BOTTEREAUX</t>
  </si>
  <si>
    <t>27097</t>
  </si>
  <si>
    <t>BOUAFLES</t>
  </si>
  <si>
    <t>27098</t>
  </si>
  <si>
    <t>BOUCHEVILLIERS</t>
  </si>
  <si>
    <t>27099</t>
  </si>
  <si>
    <t>BOULAY MORIN</t>
  </si>
  <si>
    <t>27100</t>
  </si>
  <si>
    <t>BOULLEVILLE</t>
  </si>
  <si>
    <t>27101</t>
  </si>
  <si>
    <t>BOUQUELON</t>
  </si>
  <si>
    <t>27102</t>
  </si>
  <si>
    <t>BOUQUETOT</t>
  </si>
  <si>
    <t>27103</t>
  </si>
  <si>
    <t>BOURG ACHARD</t>
  </si>
  <si>
    <t>27104</t>
  </si>
  <si>
    <t>BOURG BEAUDOUIN</t>
  </si>
  <si>
    <t>27105</t>
  </si>
  <si>
    <t>BOURGTHEROULDE INFREVILLE</t>
  </si>
  <si>
    <t>27106</t>
  </si>
  <si>
    <t>BOURNAINVILLE FAVEROLLES</t>
  </si>
  <si>
    <t>27107</t>
  </si>
  <si>
    <t>BOURNEVILLE</t>
  </si>
  <si>
    <t>27108</t>
  </si>
  <si>
    <t>BOURTH</t>
  </si>
  <si>
    <t>27109</t>
  </si>
  <si>
    <t>BRAY</t>
  </si>
  <si>
    <t>27110</t>
  </si>
  <si>
    <t>BRESTOT</t>
  </si>
  <si>
    <t>27111</t>
  </si>
  <si>
    <t>BRETAGNOLLES</t>
  </si>
  <si>
    <t>27112</t>
  </si>
  <si>
    <t>BRETEUIL</t>
  </si>
  <si>
    <t>27113</t>
  </si>
  <si>
    <t>27114</t>
  </si>
  <si>
    <t>BREUILPONT</t>
  </si>
  <si>
    <t>27115</t>
  </si>
  <si>
    <t>BREUX SUR AVRE</t>
  </si>
  <si>
    <t>27116</t>
  </si>
  <si>
    <t>27117</t>
  </si>
  <si>
    <t>BROGLIE</t>
  </si>
  <si>
    <t>27118</t>
  </si>
  <si>
    <t>BROSVILLE</t>
  </si>
  <si>
    <t>27119</t>
  </si>
  <si>
    <t>BUEIL</t>
  </si>
  <si>
    <t>27120</t>
  </si>
  <si>
    <t>BUREY</t>
  </si>
  <si>
    <t>27121</t>
  </si>
  <si>
    <t>BUS SAINT REMY</t>
  </si>
  <si>
    <t>27122</t>
  </si>
  <si>
    <t>CAHAIGNES</t>
  </si>
  <si>
    <t>27123</t>
  </si>
  <si>
    <t>CAILLOUET ORGEVILLE</t>
  </si>
  <si>
    <t>27124</t>
  </si>
  <si>
    <t>CAILLY SUR EURE</t>
  </si>
  <si>
    <t>27125</t>
  </si>
  <si>
    <t>CALLEVILLE</t>
  </si>
  <si>
    <t>27126</t>
  </si>
  <si>
    <t>27127</t>
  </si>
  <si>
    <t>CANAPPEVILLE</t>
  </si>
  <si>
    <t>27128</t>
  </si>
  <si>
    <t>CANTIERS</t>
  </si>
  <si>
    <t>27129</t>
  </si>
  <si>
    <t>CAORCHES SAINT NICOLAS</t>
  </si>
  <si>
    <t>27130</t>
  </si>
  <si>
    <t>CAPELLE LES GRANDS</t>
  </si>
  <si>
    <t>27131</t>
  </si>
  <si>
    <t>CARSIX</t>
  </si>
  <si>
    <t>27132</t>
  </si>
  <si>
    <t>CAUGE</t>
  </si>
  <si>
    <t>27133</t>
  </si>
  <si>
    <t>27134</t>
  </si>
  <si>
    <t>CAUVERVILLE EN ROUMOIS</t>
  </si>
  <si>
    <t>27135</t>
  </si>
  <si>
    <t>CESSEVILLE</t>
  </si>
  <si>
    <t>27136</t>
  </si>
  <si>
    <t>CHAIGNES</t>
  </si>
  <si>
    <t>27137</t>
  </si>
  <si>
    <t>CHAISE DIEU DU THEIL</t>
  </si>
  <si>
    <t>27138</t>
  </si>
  <si>
    <t>CHAMBLAC</t>
  </si>
  <si>
    <t>27139</t>
  </si>
  <si>
    <t>CHAMBORD</t>
  </si>
  <si>
    <t>27140</t>
  </si>
  <si>
    <t>CHAMBRAY</t>
  </si>
  <si>
    <t>27141</t>
  </si>
  <si>
    <t>CHAMP DOLENT</t>
  </si>
  <si>
    <t>27142</t>
  </si>
  <si>
    <t>CHAMPENARD</t>
  </si>
  <si>
    <t>27143</t>
  </si>
  <si>
    <t>27144</t>
  </si>
  <si>
    <t>CHAMPIGNY LA FUTELAYE</t>
  </si>
  <si>
    <t>27145</t>
  </si>
  <si>
    <t>CHANTELOUP</t>
  </si>
  <si>
    <t>27146</t>
  </si>
  <si>
    <t>CHAPELLE BAYVEL</t>
  </si>
  <si>
    <t>27147</t>
  </si>
  <si>
    <t>CHAPELLE DU BOIS DES FAULX</t>
  </si>
  <si>
    <t>27148</t>
  </si>
  <si>
    <t>CHAPELLE GAUTHIER</t>
  </si>
  <si>
    <t>27149</t>
  </si>
  <si>
    <t>CHAPELLE HARENG</t>
  </si>
  <si>
    <t>27150</t>
  </si>
  <si>
    <t>CHAPELLE REANVILLE</t>
  </si>
  <si>
    <t>27151</t>
  </si>
  <si>
    <t>27152</t>
  </si>
  <si>
    <t>CHATEAU SUR EPTE</t>
  </si>
  <si>
    <t>27153</t>
  </si>
  <si>
    <t>CHAUVINCOURT PROVEMONT</t>
  </si>
  <si>
    <t>27154</t>
  </si>
  <si>
    <t>CHAVIGNY BAILLEUL</t>
  </si>
  <si>
    <t>27155</t>
  </si>
  <si>
    <t>CHENNEBRUN</t>
  </si>
  <si>
    <t>27156</t>
  </si>
  <si>
    <t>CHERONVILLIERS</t>
  </si>
  <si>
    <t>27157</t>
  </si>
  <si>
    <t>27158</t>
  </si>
  <si>
    <t>CIERREY</t>
  </si>
  <si>
    <t>27159</t>
  </si>
  <si>
    <t>CINTRAY</t>
  </si>
  <si>
    <t>27160</t>
  </si>
  <si>
    <t>CIVIERES</t>
  </si>
  <si>
    <t>27161</t>
  </si>
  <si>
    <t>CLAVILLE</t>
  </si>
  <si>
    <t>27162</t>
  </si>
  <si>
    <t>COLLANDRES QUINCARNON</t>
  </si>
  <si>
    <t>27163</t>
  </si>
  <si>
    <t>COLLETOT</t>
  </si>
  <si>
    <t>27164</t>
  </si>
  <si>
    <t>COMBON</t>
  </si>
  <si>
    <t>27165</t>
  </si>
  <si>
    <t>CONCHES EN OUCHE</t>
  </si>
  <si>
    <t>27166</t>
  </si>
  <si>
    <t>CONDE SUR ITON</t>
  </si>
  <si>
    <t>27167</t>
  </si>
  <si>
    <t>CONDE SUR RISLE</t>
  </si>
  <si>
    <t>27168</t>
  </si>
  <si>
    <t>CONNELLES</t>
  </si>
  <si>
    <t>27169</t>
  </si>
  <si>
    <t>27170</t>
  </si>
  <si>
    <t>CORMEILLES</t>
  </si>
  <si>
    <t>27171</t>
  </si>
  <si>
    <t>CORMIER</t>
  </si>
  <si>
    <t>27172</t>
  </si>
  <si>
    <t>CORNEUIL</t>
  </si>
  <si>
    <t>27173</t>
  </si>
  <si>
    <t>CORNEVILLE LA FOUQUETIERE</t>
  </si>
  <si>
    <t>27174</t>
  </si>
  <si>
    <t>CORNEVILLE SUR RISLE</t>
  </si>
  <si>
    <t>27175</t>
  </si>
  <si>
    <t>CORNY</t>
  </si>
  <si>
    <t>27176</t>
  </si>
  <si>
    <t>COUDRAY</t>
  </si>
  <si>
    <t>27177</t>
  </si>
  <si>
    <t>COUDRES</t>
  </si>
  <si>
    <t>27179</t>
  </si>
  <si>
    <t>COURBEPINE</t>
  </si>
  <si>
    <t>27180</t>
  </si>
  <si>
    <t>COURCELLES SUR SEINE</t>
  </si>
  <si>
    <t>27181</t>
  </si>
  <si>
    <t>COURDEMANCHE</t>
  </si>
  <si>
    <t>27182</t>
  </si>
  <si>
    <t>COURTEILLES</t>
  </si>
  <si>
    <t>27183</t>
  </si>
  <si>
    <t>COUTURE BOUSSEY</t>
  </si>
  <si>
    <t>27184</t>
  </si>
  <si>
    <t>CRASVILLE</t>
  </si>
  <si>
    <t>27185</t>
  </si>
  <si>
    <t>CRESTOT</t>
  </si>
  <si>
    <t>27187</t>
  </si>
  <si>
    <t>CRIQUEBEUF LA CAMPAGNE</t>
  </si>
  <si>
    <t>27188</t>
  </si>
  <si>
    <t>CRIQUEBEUF SUR SEINE</t>
  </si>
  <si>
    <t>27189</t>
  </si>
  <si>
    <t>CROISILLE</t>
  </si>
  <si>
    <t>27190</t>
  </si>
  <si>
    <t>CROISY SUR EURE</t>
  </si>
  <si>
    <t>27191</t>
  </si>
  <si>
    <t>CROIX SAINT LEUFROY</t>
  </si>
  <si>
    <t>27192</t>
  </si>
  <si>
    <t>CROSVILLE LA VIEILLE</t>
  </si>
  <si>
    <t>27193</t>
  </si>
  <si>
    <t>CROTH</t>
  </si>
  <si>
    <t>27194</t>
  </si>
  <si>
    <t>27195</t>
  </si>
  <si>
    <t>DAME MARIE</t>
  </si>
  <si>
    <t>27196</t>
  </si>
  <si>
    <t>DAMPS</t>
  </si>
  <si>
    <t>27197</t>
  </si>
  <si>
    <t>DAMPSMESNIL</t>
  </si>
  <si>
    <t>27198</t>
  </si>
  <si>
    <t>DAMVILLE</t>
  </si>
  <si>
    <t>27199</t>
  </si>
  <si>
    <t>DANGU</t>
  </si>
  <si>
    <t>27200</t>
  </si>
  <si>
    <t>DARDEZ</t>
  </si>
  <si>
    <t>27201</t>
  </si>
  <si>
    <t>DAUBEUF LA CAMPAGNE</t>
  </si>
  <si>
    <t>27202</t>
  </si>
  <si>
    <t>DAUBEUF PRES VATTEVILLE</t>
  </si>
  <si>
    <t>27203</t>
  </si>
  <si>
    <t>DOUAINS</t>
  </si>
  <si>
    <t>27204</t>
  </si>
  <si>
    <t>DOUDEAUVILLE EN VEXIN</t>
  </si>
  <si>
    <t>27205</t>
  </si>
  <si>
    <t>DOUVILLE SUR ANDELLE</t>
  </si>
  <si>
    <t>27206</t>
  </si>
  <si>
    <t>DROISY</t>
  </si>
  <si>
    <t>27207</t>
  </si>
  <si>
    <t>DRUCOURT</t>
  </si>
  <si>
    <t>27208</t>
  </si>
  <si>
    <t>DURANVILLE</t>
  </si>
  <si>
    <t>27209</t>
  </si>
  <si>
    <t>ECAQUELON</t>
  </si>
  <si>
    <t>27210</t>
  </si>
  <si>
    <t>ECARDENVILLE LA CAMPAGNE</t>
  </si>
  <si>
    <t>27211</t>
  </si>
  <si>
    <t>ECARDENVILLE SUR EURE</t>
  </si>
  <si>
    <t>27212</t>
  </si>
  <si>
    <t>ECAUVILLE</t>
  </si>
  <si>
    <t>27213</t>
  </si>
  <si>
    <t>ECOS</t>
  </si>
  <si>
    <t>27214</t>
  </si>
  <si>
    <t>ECOUIS</t>
  </si>
  <si>
    <t>27215</t>
  </si>
  <si>
    <t>ECQUETOT</t>
  </si>
  <si>
    <t>27216</t>
  </si>
  <si>
    <t>EMALLEVILLE</t>
  </si>
  <si>
    <t>27217</t>
  </si>
  <si>
    <t>EMANVILLE</t>
  </si>
  <si>
    <t>27218</t>
  </si>
  <si>
    <t>EPAIGNES</t>
  </si>
  <si>
    <t>27219</t>
  </si>
  <si>
    <t>EPEGARD</t>
  </si>
  <si>
    <t>27220</t>
  </si>
  <si>
    <t>27221</t>
  </si>
  <si>
    <t>EPINAY</t>
  </si>
  <si>
    <t>27222</t>
  </si>
  <si>
    <t>EPREVILLE EN LIEUVIN</t>
  </si>
  <si>
    <t>27223</t>
  </si>
  <si>
    <t>EPREVILLE EN ROUMOIS</t>
  </si>
  <si>
    <t>27224</t>
  </si>
  <si>
    <t>EPREVILLE PRES LE NEUBOURG</t>
  </si>
  <si>
    <t>27225</t>
  </si>
  <si>
    <t>ESSARTS</t>
  </si>
  <si>
    <t>27226</t>
  </si>
  <si>
    <t>ETREPAGNY</t>
  </si>
  <si>
    <t>27227</t>
  </si>
  <si>
    <t>ETREVILLE</t>
  </si>
  <si>
    <t>27228</t>
  </si>
  <si>
    <t>ETURQUERAYE</t>
  </si>
  <si>
    <t>27229</t>
  </si>
  <si>
    <t>EVREUX</t>
  </si>
  <si>
    <t>27230</t>
  </si>
  <si>
    <t>EZY SUR EURE</t>
  </si>
  <si>
    <t>27231</t>
  </si>
  <si>
    <t>FAINS</t>
  </si>
  <si>
    <t>27232</t>
  </si>
  <si>
    <t>FARCEAUX</t>
  </si>
  <si>
    <t>27233</t>
  </si>
  <si>
    <t>FATOUVILLE GRESTAIN</t>
  </si>
  <si>
    <t>27234</t>
  </si>
  <si>
    <t>FAUVILLE</t>
  </si>
  <si>
    <t>27235</t>
  </si>
  <si>
    <t>FAVEROLLES LA CAMPAGNE</t>
  </si>
  <si>
    <t>27237</t>
  </si>
  <si>
    <t>FAVRIL</t>
  </si>
  <si>
    <t>27238</t>
  </si>
  <si>
    <t>FERRIERES HAUT CLOCHER</t>
  </si>
  <si>
    <t>27239</t>
  </si>
  <si>
    <t>FERRIERES SAINT HILAIRE</t>
  </si>
  <si>
    <t>27240</t>
  </si>
  <si>
    <t>FERRIERE SUR RISLE</t>
  </si>
  <si>
    <t>27241</t>
  </si>
  <si>
    <t>FEUGUEROLLES</t>
  </si>
  <si>
    <t>27242</t>
  </si>
  <si>
    <t>FIDELAIRE</t>
  </si>
  <si>
    <t>27243</t>
  </si>
  <si>
    <t>FIQUEFLEUR EQUAINVILLE</t>
  </si>
  <si>
    <t>27244</t>
  </si>
  <si>
    <t>FLANCOURT CATELON</t>
  </si>
  <si>
    <t>27245</t>
  </si>
  <si>
    <t>FLEURY LA FORET</t>
  </si>
  <si>
    <t>27246</t>
  </si>
  <si>
    <t>FLEURY SUR ANDELLE</t>
  </si>
  <si>
    <t>27247</t>
  </si>
  <si>
    <t>FLIPOU</t>
  </si>
  <si>
    <t>27248</t>
  </si>
  <si>
    <t>FOLLEVILLE</t>
  </si>
  <si>
    <t>27249</t>
  </si>
  <si>
    <t>FONTAINE BELLENGER</t>
  </si>
  <si>
    <t>27250</t>
  </si>
  <si>
    <t>FONTAINE HEUDEBOURG</t>
  </si>
  <si>
    <t>27251</t>
  </si>
  <si>
    <t>FONTAINE L'ABBE</t>
  </si>
  <si>
    <t>27252</t>
  </si>
  <si>
    <t>FONTAINE LA LOUVET</t>
  </si>
  <si>
    <t>27253</t>
  </si>
  <si>
    <t>FONTAINE LA SORET</t>
  </si>
  <si>
    <t>27254</t>
  </si>
  <si>
    <t>FONTAINE SOUS JOUY</t>
  </si>
  <si>
    <t>27255</t>
  </si>
  <si>
    <t>FONTENAY</t>
  </si>
  <si>
    <t>27256</t>
  </si>
  <si>
    <t>FORET DU PARC</t>
  </si>
  <si>
    <t>27257</t>
  </si>
  <si>
    <t>FORET LA FOLIE</t>
  </si>
  <si>
    <t>27258</t>
  </si>
  <si>
    <t>FORT MOVILLE</t>
  </si>
  <si>
    <t>27259</t>
  </si>
  <si>
    <t>FOUCRAINVILLE</t>
  </si>
  <si>
    <t>27260</t>
  </si>
  <si>
    <t>FOULBEC</t>
  </si>
  <si>
    <t>27261</t>
  </si>
  <si>
    <t>FOUQUEVILLE</t>
  </si>
  <si>
    <t>27262</t>
  </si>
  <si>
    <t>FOURGES</t>
  </si>
  <si>
    <t>27263</t>
  </si>
  <si>
    <t>FOURMETOT</t>
  </si>
  <si>
    <t>27264</t>
  </si>
  <si>
    <t>FOURS EN VEXIN</t>
  </si>
  <si>
    <t>27265</t>
  </si>
  <si>
    <t>27266</t>
  </si>
  <si>
    <t>27267</t>
  </si>
  <si>
    <t>FRENEUSE SUR RISLE</t>
  </si>
  <si>
    <t>27268</t>
  </si>
  <si>
    <t>FRESNE</t>
  </si>
  <si>
    <t>27269</t>
  </si>
  <si>
    <t>FRESNE CAUVERVILLE</t>
  </si>
  <si>
    <t>27270</t>
  </si>
  <si>
    <t>FRESNE L'ARCHEVEQUE</t>
  </si>
  <si>
    <t>27271</t>
  </si>
  <si>
    <t>FRESNEY</t>
  </si>
  <si>
    <t>27273</t>
  </si>
  <si>
    <t>GADENCOURT</t>
  </si>
  <si>
    <t>27274</t>
  </si>
  <si>
    <t>GAILLARDBOIS CRESSENVILLE</t>
  </si>
  <si>
    <t>27275</t>
  </si>
  <si>
    <t>GAILLON</t>
  </si>
  <si>
    <t>27276</t>
  </si>
  <si>
    <t>GAMACHES EN VEXIN</t>
  </si>
  <si>
    <t>27277</t>
  </si>
  <si>
    <t>GARENCIERES</t>
  </si>
  <si>
    <t>27278</t>
  </si>
  <si>
    <t>GARENNES SUR EURE</t>
  </si>
  <si>
    <t>27279</t>
  </si>
  <si>
    <t>GASNY</t>
  </si>
  <si>
    <t>27280</t>
  </si>
  <si>
    <t>GAUCIEL</t>
  </si>
  <si>
    <t>27281</t>
  </si>
  <si>
    <t>GAUDREVILLE LA RIVIERE</t>
  </si>
  <si>
    <t>27282</t>
  </si>
  <si>
    <t>GAUVILLE LA CAMPAGNE</t>
  </si>
  <si>
    <t>27283</t>
  </si>
  <si>
    <t>GISAY LA COUDRE</t>
  </si>
  <si>
    <t>27284</t>
  </si>
  <si>
    <t>GISORS</t>
  </si>
  <si>
    <t>27285</t>
  </si>
  <si>
    <t>GIVERNY</t>
  </si>
  <si>
    <t>27286</t>
  </si>
  <si>
    <t>GIVERVILLE</t>
  </si>
  <si>
    <t>27287</t>
  </si>
  <si>
    <t>GLISOLLES</t>
  </si>
  <si>
    <t>27288</t>
  </si>
  <si>
    <t>GLOS SUR RISLE</t>
  </si>
  <si>
    <t>27289</t>
  </si>
  <si>
    <t>GOULAFRIERE</t>
  </si>
  <si>
    <t>27290</t>
  </si>
  <si>
    <t>27291</t>
  </si>
  <si>
    <t>GOURNAY LE GUERIN</t>
  </si>
  <si>
    <t>27292</t>
  </si>
  <si>
    <t>GOUTTIERES</t>
  </si>
  <si>
    <t>27293</t>
  </si>
  <si>
    <t>GOUVILLE</t>
  </si>
  <si>
    <t>27294</t>
  </si>
  <si>
    <t>GRAINVILLE</t>
  </si>
  <si>
    <t>27295</t>
  </si>
  <si>
    <t>GRAND CAMP</t>
  </si>
  <si>
    <t>27296</t>
  </si>
  <si>
    <t>GRANCHAIN</t>
  </si>
  <si>
    <t>27297</t>
  </si>
  <si>
    <t>GRANDVILLIERS</t>
  </si>
  <si>
    <t>27298</t>
  </si>
  <si>
    <t>GRAVERON SEMERVILLE</t>
  </si>
  <si>
    <t>27299</t>
  </si>
  <si>
    <t>GRAVIGNY</t>
  </si>
  <si>
    <t>27300</t>
  </si>
  <si>
    <t>GROSLEY SUR RISLE</t>
  </si>
  <si>
    <t>27301</t>
  </si>
  <si>
    <t>GROSSOEUVRE</t>
  </si>
  <si>
    <t>27302</t>
  </si>
  <si>
    <t>GROS THEIL</t>
  </si>
  <si>
    <t>27303</t>
  </si>
  <si>
    <t>GUERNANVILLE</t>
  </si>
  <si>
    <t>27304</t>
  </si>
  <si>
    <t>GUERNY</t>
  </si>
  <si>
    <t>27305</t>
  </si>
  <si>
    <t>GUEROULDE</t>
  </si>
  <si>
    <t>27306</t>
  </si>
  <si>
    <t>GUICHAINVILLE</t>
  </si>
  <si>
    <t>27307</t>
  </si>
  <si>
    <t>GUISENIERS</t>
  </si>
  <si>
    <t>27308</t>
  </si>
  <si>
    <t>GUITRY</t>
  </si>
  <si>
    <t>27309</t>
  </si>
  <si>
    <t>HABIT</t>
  </si>
  <si>
    <t>27310</t>
  </si>
  <si>
    <t>HACQUEVILLE</t>
  </si>
  <si>
    <t>27311</t>
  </si>
  <si>
    <t>HARCOURT</t>
  </si>
  <si>
    <t>27312</t>
  </si>
  <si>
    <t>HARDENCOURT COCHEREL</t>
  </si>
  <si>
    <t>27313</t>
  </si>
  <si>
    <t>HARENGERE</t>
  </si>
  <si>
    <t>27315</t>
  </si>
  <si>
    <t>HARQUENCY</t>
  </si>
  <si>
    <t>27316</t>
  </si>
  <si>
    <t>HAUVILLE</t>
  </si>
  <si>
    <t>27317</t>
  </si>
  <si>
    <t>HAYE AUBREE</t>
  </si>
  <si>
    <t>27318</t>
  </si>
  <si>
    <t>HAYE DE CALLEVILLE</t>
  </si>
  <si>
    <t>27319</t>
  </si>
  <si>
    <t>HAYE DE ROUTOT</t>
  </si>
  <si>
    <t>27320</t>
  </si>
  <si>
    <t>HAYE DU THEIL</t>
  </si>
  <si>
    <t>27321</t>
  </si>
  <si>
    <t>HAYE LE COMTE</t>
  </si>
  <si>
    <t>27322</t>
  </si>
  <si>
    <t>HAYE MALHERBE</t>
  </si>
  <si>
    <t>27323</t>
  </si>
  <si>
    <t>HAYE SAINT SYLVESTRE</t>
  </si>
  <si>
    <t>27324</t>
  </si>
  <si>
    <t>HEBECOURT</t>
  </si>
  <si>
    <t>27325</t>
  </si>
  <si>
    <t>HECMANVILLE</t>
  </si>
  <si>
    <t>27326</t>
  </si>
  <si>
    <t>HECOURT</t>
  </si>
  <si>
    <t>27327</t>
  </si>
  <si>
    <t>HECTOMARE</t>
  </si>
  <si>
    <t>27329</t>
  </si>
  <si>
    <t>HENNEZIS</t>
  </si>
  <si>
    <t>27330</t>
  </si>
  <si>
    <t>HERQUEVILLE</t>
  </si>
  <si>
    <t>27331</t>
  </si>
  <si>
    <t>HEUBECOURT HARICOURT</t>
  </si>
  <si>
    <t>27332</t>
  </si>
  <si>
    <t>HEUDEBOUVILLE</t>
  </si>
  <si>
    <t>27333</t>
  </si>
  <si>
    <t>HEUDICOURT</t>
  </si>
  <si>
    <t>27334</t>
  </si>
  <si>
    <t>HEUDREVILLE EN LIEUVIN</t>
  </si>
  <si>
    <t>27335</t>
  </si>
  <si>
    <t>HEUDREVILLE SUR EURE</t>
  </si>
  <si>
    <t>27336</t>
  </si>
  <si>
    <t>HEUNIERE</t>
  </si>
  <si>
    <t>27337</t>
  </si>
  <si>
    <t>HEUQUEVILLE</t>
  </si>
  <si>
    <t>27338</t>
  </si>
  <si>
    <t>HOGUES</t>
  </si>
  <si>
    <t>27339</t>
  </si>
  <si>
    <t>HONDOUVILLE</t>
  </si>
  <si>
    <t>27340</t>
  </si>
  <si>
    <t>HONGUEMARE GUENOUVILLE</t>
  </si>
  <si>
    <t>27341</t>
  </si>
  <si>
    <t>HOSMES</t>
  </si>
  <si>
    <t>27342</t>
  </si>
  <si>
    <t>HOUETTEVILLE</t>
  </si>
  <si>
    <t>27343</t>
  </si>
  <si>
    <t>HOULBEC COCHEREL</t>
  </si>
  <si>
    <t>27344</t>
  </si>
  <si>
    <t>HOULBEC PRES LE GROS THEIL</t>
  </si>
  <si>
    <t>27345</t>
  </si>
  <si>
    <t>HOUSSAYE</t>
  </si>
  <si>
    <t>27346</t>
  </si>
  <si>
    <t>HOUVILLE EN VEXIN</t>
  </si>
  <si>
    <t>27347</t>
  </si>
  <si>
    <t>HUEST</t>
  </si>
  <si>
    <t>27348</t>
  </si>
  <si>
    <t>IGOVILLE</t>
  </si>
  <si>
    <t>27349</t>
  </si>
  <si>
    <t>ILLEVILLE SUR MONTFORT</t>
  </si>
  <si>
    <t>27350</t>
  </si>
  <si>
    <t>ILLIERS L'EVEQUE</t>
  </si>
  <si>
    <t>27351</t>
  </si>
  <si>
    <t>INCARVILLE</t>
  </si>
  <si>
    <t>27353</t>
  </si>
  <si>
    <t>IRREVILLE</t>
  </si>
  <si>
    <t>27354</t>
  </si>
  <si>
    <t>IVILLE</t>
  </si>
  <si>
    <t>27355</t>
  </si>
  <si>
    <t>IVRY LA BATAILLE</t>
  </si>
  <si>
    <t>27356</t>
  </si>
  <si>
    <t>JONQUERETS DE LIVET</t>
  </si>
  <si>
    <t>27358</t>
  </si>
  <si>
    <t>JOUY SUR EURE</t>
  </si>
  <si>
    <t>27359</t>
  </si>
  <si>
    <t>JUIGNETTES</t>
  </si>
  <si>
    <t>27360</t>
  </si>
  <si>
    <t>JUMELLES</t>
  </si>
  <si>
    <t>27361</t>
  </si>
  <si>
    <t>LANDE SAINT LEGER</t>
  </si>
  <si>
    <t>27362</t>
  </si>
  <si>
    <t>LANDEPEREUSE</t>
  </si>
  <si>
    <t>27363</t>
  </si>
  <si>
    <t>LANDIN</t>
  </si>
  <si>
    <t>27364</t>
  </si>
  <si>
    <t>LAUNAY</t>
  </si>
  <si>
    <t>27365</t>
  </si>
  <si>
    <t>27366</t>
  </si>
  <si>
    <t>LETTEGUIVES</t>
  </si>
  <si>
    <t>27367</t>
  </si>
  <si>
    <t>LIEUREY</t>
  </si>
  <si>
    <t>27368</t>
  </si>
  <si>
    <t>27369</t>
  </si>
  <si>
    <t>LILLY</t>
  </si>
  <si>
    <t>27370</t>
  </si>
  <si>
    <t>LISORS</t>
  </si>
  <si>
    <t>27371</t>
  </si>
  <si>
    <t>LIVET SUR AUTHOU</t>
  </si>
  <si>
    <t>27372</t>
  </si>
  <si>
    <t>LONGCHAMPS</t>
  </si>
  <si>
    <t>27373</t>
  </si>
  <si>
    <t>LORLEAU</t>
  </si>
  <si>
    <t>27374</t>
  </si>
  <si>
    <t>LOUVERSEY</t>
  </si>
  <si>
    <t>27375</t>
  </si>
  <si>
    <t>LOUVIERS</t>
  </si>
  <si>
    <t>27376</t>
  </si>
  <si>
    <t>LOUYE</t>
  </si>
  <si>
    <t>27377</t>
  </si>
  <si>
    <t>LYONS LA FORET</t>
  </si>
  <si>
    <t>27378</t>
  </si>
  <si>
    <t>MADELEINE DE NONANCOURT</t>
  </si>
  <si>
    <t>27379</t>
  </si>
  <si>
    <t>MAINNEVILLE</t>
  </si>
  <si>
    <t>27380</t>
  </si>
  <si>
    <t>MALLEVILLE SUR LE BEC</t>
  </si>
  <si>
    <t>27381</t>
  </si>
  <si>
    <t>MALOUY</t>
  </si>
  <si>
    <t>27382</t>
  </si>
  <si>
    <t>MANDEVILLE</t>
  </si>
  <si>
    <t>27383</t>
  </si>
  <si>
    <t>MANDRES</t>
  </si>
  <si>
    <t>27384</t>
  </si>
  <si>
    <t>MANNEVILLE LA RAOULT</t>
  </si>
  <si>
    <t>27385</t>
  </si>
  <si>
    <t>MANNEVILLE SUR RISLE</t>
  </si>
  <si>
    <t>27386</t>
  </si>
  <si>
    <t>27387</t>
  </si>
  <si>
    <t>MANTHELON</t>
  </si>
  <si>
    <t>27388</t>
  </si>
  <si>
    <t>MARAIS VERNIER</t>
  </si>
  <si>
    <t>27389</t>
  </si>
  <si>
    <t>MARBEUF</t>
  </si>
  <si>
    <t>27390</t>
  </si>
  <si>
    <t>MARCILLY LA CAMPAGNE</t>
  </si>
  <si>
    <t>27391</t>
  </si>
  <si>
    <t>MARCILLY SUR EURE</t>
  </si>
  <si>
    <t>27392</t>
  </si>
  <si>
    <t>MARTAGNY</t>
  </si>
  <si>
    <t>27393</t>
  </si>
  <si>
    <t>27394</t>
  </si>
  <si>
    <t>MARTOT</t>
  </si>
  <si>
    <t>27395</t>
  </si>
  <si>
    <t>MELICOURT</t>
  </si>
  <si>
    <t>27396</t>
  </si>
  <si>
    <t>MENESQUEVILLE</t>
  </si>
  <si>
    <t>27397</t>
  </si>
  <si>
    <t>MENILLES</t>
  </si>
  <si>
    <t>27398</t>
  </si>
  <si>
    <t>MENNEVAL</t>
  </si>
  <si>
    <t>27399</t>
  </si>
  <si>
    <t>MERCEY</t>
  </si>
  <si>
    <t>27400</t>
  </si>
  <si>
    <t>MEREY</t>
  </si>
  <si>
    <t>27401</t>
  </si>
  <si>
    <t>MESNIL FUGUET</t>
  </si>
  <si>
    <t>27402</t>
  </si>
  <si>
    <t>MESNIL HARDRAY</t>
  </si>
  <si>
    <t>27403</t>
  </si>
  <si>
    <t>MESNIL JOURDAIN</t>
  </si>
  <si>
    <t>27404</t>
  </si>
  <si>
    <t>MESNIL ROUSSET</t>
  </si>
  <si>
    <t>27405</t>
  </si>
  <si>
    <t>MESNIL SOUS VIENNE</t>
  </si>
  <si>
    <t>27406</t>
  </si>
  <si>
    <t>MESNIL SUR L'ESTREE</t>
  </si>
  <si>
    <t>27407</t>
  </si>
  <si>
    <t>MESNIL VERCLIVES</t>
  </si>
  <si>
    <t>27408</t>
  </si>
  <si>
    <t>MEZIERES EN VEXIN</t>
  </si>
  <si>
    <t>27410</t>
  </si>
  <si>
    <t>MISEREY</t>
  </si>
  <si>
    <t>27411</t>
  </si>
  <si>
    <t>MOISVILLE</t>
  </si>
  <si>
    <t>27412</t>
  </si>
  <si>
    <t>MONTAURE</t>
  </si>
  <si>
    <t>27413</t>
  </si>
  <si>
    <t>MONTFORT SUR RISLE</t>
  </si>
  <si>
    <t>27414</t>
  </si>
  <si>
    <t>MONTREUIL L'ARGILLE</t>
  </si>
  <si>
    <t>27415</t>
  </si>
  <si>
    <t>MORAINVILLE JOUVEAUX</t>
  </si>
  <si>
    <t>27416</t>
  </si>
  <si>
    <t>BUIS SUR DAMVILLE</t>
  </si>
  <si>
    <t>27417</t>
  </si>
  <si>
    <t>MORGNY</t>
  </si>
  <si>
    <t>27418</t>
  </si>
  <si>
    <t>MORSAN</t>
  </si>
  <si>
    <t>27419</t>
  </si>
  <si>
    <t>MOUETTES</t>
  </si>
  <si>
    <t>27420</t>
  </si>
  <si>
    <t>MOUFLAINES</t>
  </si>
  <si>
    <t>27421</t>
  </si>
  <si>
    <t>MOUSSEAUX NEUVILLE</t>
  </si>
  <si>
    <t>27422</t>
  </si>
  <si>
    <t>MUIDS</t>
  </si>
  <si>
    <t>27423</t>
  </si>
  <si>
    <t>MUZY</t>
  </si>
  <si>
    <t>27424</t>
  </si>
  <si>
    <t>NAGEL SEEZ MESNIL</t>
  </si>
  <si>
    <t>27425</t>
  </si>
  <si>
    <t>NASSANDRES</t>
  </si>
  <si>
    <t>27426</t>
  </si>
  <si>
    <t>NEAUFLES SAINT MARTIN</t>
  </si>
  <si>
    <t>27427</t>
  </si>
  <si>
    <t>NEAUFLES AUVERGNY</t>
  </si>
  <si>
    <t>27428</t>
  </si>
  <si>
    <t>NEUBOURG</t>
  </si>
  <si>
    <t>27429</t>
  </si>
  <si>
    <t>NEUILLY</t>
  </si>
  <si>
    <t>27430</t>
  </si>
  <si>
    <t>NEUVE GRANGE</t>
  </si>
  <si>
    <t>27431</t>
  </si>
  <si>
    <t>NEUVE LYRE</t>
  </si>
  <si>
    <t>27432</t>
  </si>
  <si>
    <t>NEUVILLE DU BOSC</t>
  </si>
  <si>
    <t>27433</t>
  </si>
  <si>
    <t>NEUVILLE SUR AUTHOU</t>
  </si>
  <si>
    <t>27434</t>
  </si>
  <si>
    <t>NOARDS</t>
  </si>
  <si>
    <t>27435</t>
  </si>
  <si>
    <t>NOE POULAIN</t>
  </si>
  <si>
    <t>27436</t>
  </si>
  <si>
    <t>NOGENT LE SEC</t>
  </si>
  <si>
    <t>27437</t>
  </si>
  <si>
    <t>NOJEON EN VEXIN</t>
  </si>
  <si>
    <t>27438</t>
  </si>
  <si>
    <t>NONANCOURT</t>
  </si>
  <si>
    <t>27439</t>
  </si>
  <si>
    <t>NORMANVILLE</t>
  </si>
  <si>
    <t>27440</t>
  </si>
  <si>
    <t>NOTRE DAME DE L'ISLE</t>
  </si>
  <si>
    <t>27441</t>
  </si>
  <si>
    <t>NOTRE DAME D'EPINE</t>
  </si>
  <si>
    <t>27442</t>
  </si>
  <si>
    <t>NOTRE DAME DU HAMEL</t>
  </si>
  <si>
    <t>27444</t>
  </si>
  <si>
    <t>NOYER EN OUCHE</t>
  </si>
  <si>
    <t>27445</t>
  </si>
  <si>
    <t>NOYERS</t>
  </si>
  <si>
    <t>27446</t>
  </si>
  <si>
    <t>27447</t>
  </si>
  <si>
    <t>ORVAUX</t>
  </si>
  <si>
    <t>27448</t>
  </si>
  <si>
    <t>PACY SUR EURE</t>
  </si>
  <si>
    <t>27449</t>
  </si>
  <si>
    <t>PANILLEUSE</t>
  </si>
  <si>
    <t>27451</t>
  </si>
  <si>
    <t>PARVILLE</t>
  </si>
  <si>
    <t>27452</t>
  </si>
  <si>
    <t>PERRIERS LA CAMPAGNE</t>
  </si>
  <si>
    <t>27453</t>
  </si>
  <si>
    <t>PERRIERS SUR ANDELLE</t>
  </si>
  <si>
    <t>27454</t>
  </si>
  <si>
    <t>PERRUEL</t>
  </si>
  <si>
    <t>27455</t>
  </si>
  <si>
    <t>PIENCOURT</t>
  </si>
  <si>
    <t>27456</t>
  </si>
  <si>
    <t>PINTERVILLE</t>
  </si>
  <si>
    <t>27457</t>
  </si>
  <si>
    <t>PISEUX</t>
  </si>
  <si>
    <t>27458</t>
  </si>
  <si>
    <t>PITRES</t>
  </si>
  <si>
    <t>27459</t>
  </si>
  <si>
    <t>PLACES</t>
  </si>
  <si>
    <t>27460</t>
  </si>
  <si>
    <t>PLAINVILLE</t>
  </si>
  <si>
    <t>27462</t>
  </si>
  <si>
    <t>PLANQUAY</t>
  </si>
  <si>
    <t>27463</t>
  </si>
  <si>
    <t>PLASNES</t>
  </si>
  <si>
    <t>27464</t>
  </si>
  <si>
    <t>PLESSIS GROHAN</t>
  </si>
  <si>
    <t>27465</t>
  </si>
  <si>
    <t>PLESSIS HEBERT</t>
  </si>
  <si>
    <t>27466</t>
  </si>
  <si>
    <t>PLESSIS SAINTE OPPORTUNE</t>
  </si>
  <si>
    <t>27467</t>
  </si>
  <si>
    <t>PONT AUDEMER</t>
  </si>
  <si>
    <t>27468</t>
  </si>
  <si>
    <t>PONT AUTHOU</t>
  </si>
  <si>
    <t>27469</t>
  </si>
  <si>
    <t>PONT DE L'ARCHE</t>
  </si>
  <si>
    <t>27470</t>
  </si>
  <si>
    <t>PONT SAINT PIERRE</t>
  </si>
  <si>
    <t>27471</t>
  </si>
  <si>
    <t>PORTE JOIE</t>
  </si>
  <si>
    <t>27472</t>
  </si>
  <si>
    <t>PORTES</t>
  </si>
  <si>
    <t>27473</t>
  </si>
  <si>
    <t>PORT MORT</t>
  </si>
  <si>
    <t>27474</t>
  </si>
  <si>
    <t>POSES</t>
  </si>
  <si>
    <t>27475</t>
  </si>
  <si>
    <t>POTERIE MATHIEU</t>
  </si>
  <si>
    <t>27476</t>
  </si>
  <si>
    <t>27477</t>
  </si>
  <si>
    <t>PRESSAGNY L'ORGUEILLEUX</t>
  </si>
  <si>
    <t>27478</t>
  </si>
  <si>
    <t>PREY</t>
  </si>
  <si>
    <t>27480</t>
  </si>
  <si>
    <t>PUCHAY</t>
  </si>
  <si>
    <t>27481</t>
  </si>
  <si>
    <t>PULLAY</t>
  </si>
  <si>
    <t>27482</t>
  </si>
  <si>
    <t>PYLE</t>
  </si>
  <si>
    <t>27483</t>
  </si>
  <si>
    <t>QUATREMARE</t>
  </si>
  <si>
    <t>27484</t>
  </si>
  <si>
    <t>QUESSIGNY</t>
  </si>
  <si>
    <t>27485</t>
  </si>
  <si>
    <t>QUILLEBEUF SUR SEINE</t>
  </si>
  <si>
    <t>27486</t>
  </si>
  <si>
    <t>QUITTEBEUF</t>
  </si>
  <si>
    <t>27487</t>
  </si>
  <si>
    <t>RADEPONT</t>
  </si>
  <si>
    <t>27488</t>
  </si>
  <si>
    <t>27489</t>
  </si>
  <si>
    <t>REUILLY</t>
  </si>
  <si>
    <t>27490</t>
  </si>
  <si>
    <t>RICHEVILLE</t>
  </si>
  <si>
    <t>27491</t>
  </si>
  <si>
    <t>ROMAN</t>
  </si>
  <si>
    <t>27492</t>
  </si>
  <si>
    <t>ROMILLY LA PUTHENAYE</t>
  </si>
  <si>
    <t>27493</t>
  </si>
  <si>
    <t>ROMILLY SUR ANDELLE</t>
  </si>
  <si>
    <t>27495</t>
  </si>
  <si>
    <t>ROQUETTE</t>
  </si>
  <si>
    <t>27496</t>
  </si>
  <si>
    <t>ROSAY SUR LIEURE</t>
  </si>
  <si>
    <t>27497</t>
  </si>
  <si>
    <t>ROUGEMONTIERS</t>
  </si>
  <si>
    <t>27498</t>
  </si>
  <si>
    <t>ROUGE PERRIERS</t>
  </si>
  <si>
    <t>27499</t>
  </si>
  <si>
    <t>ROUSSIERE</t>
  </si>
  <si>
    <t>27500</t>
  </si>
  <si>
    <t>ROUTOT</t>
  </si>
  <si>
    <t>27501</t>
  </si>
  <si>
    <t>27502</t>
  </si>
  <si>
    <t>RUGLES</t>
  </si>
  <si>
    <t>27503</t>
  </si>
  <si>
    <t>SACQ</t>
  </si>
  <si>
    <t>27504</t>
  </si>
  <si>
    <t>SACQUENVILLE</t>
  </si>
  <si>
    <t>27505</t>
  </si>
  <si>
    <t>SAINT AGNAN DE CERNIERES</t>
  </si>
  <si>
    <t>27506</t>
  </si>
  <si>
    <t>SAINT AMAND DES HAUTES TERRES</t>
  </si>
  <si>
    <t>27507</t>
  </si>
  <si>
    <t>SAINT ANDRE DE L'EURE</t>
  </si>
  <si>
    <t>27508</t>
  </si>
  <si>
    <t>SAINT ANTONIN DE SOMMAIRE</t>
  </si>
  <si>
    <t>27510</t>
  </si>
  <si>
    <t>SAINT AQUILIN DE PACY</t>
  </si>
  <si>
    <t>27511</t>
  </si>
  <si>
    <t>SAINT AUBIN D'ECROSVILLE</t>
  </si>
  <si>
    <t>27512</t>
  </si>
  <si>
    <t>SAINT AUBIN DE SCELLON</t>
  </si>
  <si>
    <t>27513</t>
  </si>
  <si>
    <t>SAINT AUBIN DES HAYES</t>
  </si>
  <si>
    <t>27514</t>
  </si>
  <si>
    <t>SAINT AUBIN DU THENNEY</t>
  </si>
  <si>
    <t>27515</t>
  </si>
  <si>
    <t>SAINT AUBIN LE GUICHARD</t>
  </si>
  <si>
    <t>27516</t>
  </si>
  <si>
    <t>SAINT AUBIN LE VERTUEUX</t>
  </si>
  <si>
    <t>27517</t>
  </si>
  <si>
    <t>SAINT AUBIN SUR GAILLON</t>
  </si>
  <si>
    <t>27518</t>
  </si>
  <si>
    <t>SAINT AUBIN SUR QUILLEBEUF</t>
  </si>
  <si>
    <t>27519</t>
  </si>
  <si>
    <t>SAINTE BARBE SUR GAILLON</t>
  </si>
  <si>
    <t>27520</t>
  </si>
  <si>
    <t>SAINT BENOIT DES OMBRES</t>
  </si>
  <si>
    <t>27521</t>
  </si>
  <si>
    <t>SAINT CHRISTOPHE SUR AVRE</t>
  </si>
  <si>
    <t>27522</t>
  </si>
  <si>
    <t>SAINT CHRISTOPHE SUR CONDE</t>
  </si>
  <si>
    <t>27523</t>
  </si>
  <si>
    <t>SAINT CLAIR D'ARCEY</t>
  </si>
  <si>
    <t>27524</t>
  </si>
  <si>
    <t>SAINTE COLOMBE LA COMMANDERIE</t>
  </si>
  <si>
    <t>27525</t>
  </si>
  <si>
    <t>SAINTE COLOMBE PRES VERNON</t>
  </si>
  <si>
    <t>27526</t>
  </si>
  <si>
    <t>SAINTE CROIX SUR AIZIER</t>
  </si>
  <si>
    <t>27527</t>
  </si>
  <si>
    <t>SAINT CYR DE SALERNE</t>
  </si>
  <si>
    <t>27528</t>
  </si>
  <si>
    <t>VAUDREUIL</t>
  </si>
  <si>
    <t>27529</t>
  </si>
  <si>
    <t>SAINT CYR LA CAMPAGNE</t>
  </si>
  <si>
    <t>27530</t>
  </si>
  <si>
    <t>SAINT DENIS D'AUGERONS</t>
  </si>
  <si>
    <t>27531</t>
  </si>
  <si>
    <t>SAINT DENIS DES MONTS</t>
  </si>
  <si>
    <t>27532</t>
  </si>
  <si>
    <t>SAINT DENIS DU BEHELAN</t>
  </si>
  <si>
    <t>27533</t>
  </si>
  <si>
    <t>SAINT DENIS LE FERMENT</t>
  </si>
  <si>
    <t>27534</t>
  </si>
  <si>
    <t>SAINT DIDIER DES BOIS</t>
  </si>
  <si>
    <t>27535</t>
  </si>
  <si>
    <t>SAINT ELIER</t>
  </si>
  <si>
    <t>27536</t>
  </si>
  <si>
    <t>SAINT ELOI DE FOURQUES</t>
  </si>
  <si>
    <t>27537</t>
  </si>
  <si>
    <t>SAINT ETIENNE DU VAUVRAY</t>
  </si>
  <si>
    <t>27538</t>
  </si>
  <si>
    <t>SAINT ETIENNE L'ALLIER</t>
  </si>
  <si>
    <t>27539</t>
  </si>
  <si>
    <t>SAINT ETIENNE SOUS BAILLEUL</t>
  </si>
  <si>
    <t>27540</t>
  </si>
  <si>
    <t>SAINTE GENEVIEVE LES GASNY</t>
  </si>
  <si>
    <t>27541</t>
  </si>
  <si>
    <t>SAINT GEORGES DU MESNIL</t>
  </si>
  <si>
    <t>27542</t>
  </si>
  <si>
    <t>SAINT GEORGES DU VIEVRE</t>
  </si>
  <si>
    <t>27543</t>
  </si>
  <si>
    <t>SAINT GEORGES MOTEL</t>
  </si>
  <si>
    <t>27544</t>
  </si>
  <si>
    <t>SAINT GERMAIN DE FRESNEY</t>
  </si>
  <si>
    <t>27545</t>
  </si>
  <si>
    <t>SAINT GERMAIN DE PASQUIER</t>
  </si>
  <si>
    <t>27546</t>
  </si>
  <si>
    <t>SAINT GERMAIN DES ANGLES</t>
  </si>
  <si>
    <t>27547</t>
  </si>
  <si>
    <t>SAINT GERMAIN LA CAMPAGNE</t>
  </si>
  <si>
    <t>27548</t>
  </si>
  <si>
    <t>SAINT GERMAIN SUR AVRE</t>
  </si>
  <si>
    <t>27549</t>
  </si>
  <si>
    <t>SAINT GERMAIN VILLAGE</t>
  </si>
  <si>
    <t>27550</t>
  </si>
  <si>
    <t>SAINT GREGOIRE DU VIEVRE</t>
  </si>
  <si>
    <t>27551</t>
  </si>
  <si>
    <t>SAINT JEAN DE LA LEQUERAYE</t>
  </si>
  <si>
    <t>27552</t>
  </si>
  <si>
    <t>SAINT JEAN DU THENNEY</t>
  </si>
  <si>
    <t>27553</t>
  </si>
  <si>
    <t>SAINT JULIEN DE LA LIEGUE</t>
  </si>
  <si>
    <t>27554</t>
  </si>
  <si>
    <t>27555</t>
  </si>
  <si>
    <t>SAINT LAURENT DES BOIS</t>
  </si>
  <si>
    <t>27556</t>
  </si>
  <si>
    <t>SAINT LAURENT DU TENCEMENT</t>
  </si>
  <si>
    <t>27557</t>
  </si>
  <si>
    <t>SAINT LEGER DE ROTES</t>
  </si>
  <si>
    <t>27558</t>
  </si>
  <si>
    <t>SAINT LEGER DU GENNETEY</t>
  </si>
  <si>
    <t>27560</t>
  </si>
  <si>
    <t>SAINT LUC</t>
  </si>
  <si>
    <t>27561</t>
  </si>
  <si>
    <t>SAINT MACLOU</t>
  </si>
  <si>
    <t>27562</t>
  </si>
  <si>
    <t>27563</t>
  </si>
  <si>
    <t>SAINT MARDS DE BLACARVILLE</t>
  </si>
  <si>
    <t>27564</t>
  </si>
  <si>
    <t>SAINT MARDS DE FRESNE</t>
  </si>
  <si>
    <t>27565</t>
  </si>
  <si>
    <t>SAINTE MARGUERITE DE L'AUTEL</t>
  </si>
  <si>
    <t>27566</t>
  </si>
  <si>
    <t>SAINTE MARGUERITE EN OUCHE</t>
  </si>
  <si>
    <t>27567</t>
  </si>
  <si>
    <t>SAINTE MARIE DE VATIMESNIL</t>
  </si>
  <si>
    <t>27568</t>
  </si>
  <si>
    <t>SAINTE MARTHE</t>
  </si>
  <si>
    <t>27569</t>
  </si>
  <si>
    <t>SAINT MARTIN DU TILLEUL</t>
  </si>
  <si>
    <t>27570</t>
  </si>
  <si>
    <t>SAINT MARTIN LA CAMPAGNE</t>
  </si>
  <si>
    <t>27571</t>
  </si>
  <si>
    <t>SAINT MARTIN SAINT FIRMIN</t>
  </si>
  <si>
    <t>27572</t>
  </si>
  <si>
    <t>SAINT MESLIN DU BOSC</t>
  </si>
  <si>
    <t>27573</t>
  </si>
  <si>
    <t>SAINT NICOLAS D'ATTEZ</t>
  </si>
  <si>
    <t>27574</t>
  </si>
  <si>
    <t>SAINT NICOLAS DU BOSC</t>
  </si>
  <si>
    <t>27576</t>
  </si>
  <si>
    <t>SAINTE OPPORTUNE DU BOSC</t>
  </si>
  <si>
    <t>27577</t>
  </si>
  <si>
    <t>SAINTE OPPORTUNE LA MARE</t>
  </si>
  <si>
    <t>27578</t>
  </si>
  <si>
    <t>SAINT OUEN D'ATTEZ</t>
  </si>
  <si>
    <t>27579</t>
  </si>
  <si>
    <t>SAINT OUEN DE PONTCHEUIL</t>
  </si>
  <si>
    <t>27580</t>
  </si>
  <si>
    <t>SAINT OUEN DE THOUBERVILLE</t>
  </si>
  <si>
    <t>27581</t>
  </si>
  <si>
    <t>SAINT OUEN DES CHAMPS</t>
  </si>
  <si>
    <t>27582</t>
  </si>
  <si>
    <t>SAINT OUEN DU TILLEUL</t>
  </si>
  <si>
    <t>27584</t>
  </si>
  <si>
    <t>SAINT PAUL DE FOURQUES</t>
  </si>
  <si>
    <t>27586</t>
  </si>
  <si>
    <t>SAINT PHILBERT SUR BOISSEY</t>
  </si>
  <si>
    <t>27587</t>
  </si>
  <si>
    <t>SAINT PHILBERT SUR RISLE</t>
  </si>
  <si>
    <t>27588</t>
  </si>
  <si>
    <t>SAINT PIERRE D'AUTILS</t>
  </si>
  <si>
    <t>27589</t>
  </si>
  <si>
    <t>SAINT PIERRE DE BAILLEUL</t>
  </si>
  <si>
    <t>27590</t>
  </si>
  <si>
    <t>SAINT PIERRE DE CERNIERES</t>
  </si>
  <si>
    <t>27591</t>
  </si>
  <si>
    <t>SAINT PIERRE DE CORMEILLES</t>
  </si>
  <si>
    <t>27592</t>
  </si>
  <si>
    <t>SAINT PIERRE DE SALERNE</t>
  </si>
  <si>
    <t>27593</t>
  </si>
  <si>
    <t>SAINT PIERRE DES FLEURS</t>
  </si>
  <si>
    <t>27594</t>
  </si>
  <si>
    <t>27595</t>
  </si>
  <si>
    <t>SAINT PIERRE DU BOSGUERARD</t>
  </si>
  <si>
    <t>27596</t>
  </si>
  <si>
    <t>SAINT PIERRE DU MESNIL</t>
  </si>
  <si>
    <t>27597</t>
  </si>
  <si>
    <t>SAINT PIERRE DU VAL</t>
  </si>
  <si>
    <t>27598</t>
  </si>
  <si>
    <t>SAINT PIERRE DU VAUVRAY</t>
  </si>
  <si>
    <t>27599</t>
  </si>
  <si>
    <t>SAINT PIERRE LA GARENNE</t>
  </si>
  <si>
    <t>27600</t>
  </si>
  <si>
    <t>SAINT QUENTIN DES ISLES</t>
  </si>
  <si>
    <t>27601</t>
  </si>
  <si>
    <t>SAINT SAMSON DE LA ROQUE</t>
  </si>
  <si>
    <t>27602</t>
  </si>
  <si>
    <t>SAINT SEBASTIEN DE MORSENT</t>
  </si>
  <si>
    <t>27603</t>
  </si>
  <si>
    <t>SAINT SIMEON</t>
  </si>
  <si>
    <t>27604</t>
  </si>
  <si>
    <t>SAINT SULPICE DE GRIMBOUVILLE</t>
  </si>
  <si>
    <t>27605</t>
  </si>
  <si>
    <t>SAINT SYLVESTRE DE CORMEILLES</t>
  </si>
  <si>
    <t>27606</t>
  </si>
  <si>
    <t>27607</t>
  </si>
  <si>
    <t>SAINT THURIEN</t>
  </si>
  <si>
    <t>27608</t>
  </si>
  <si>
    <t>SAINT VICTOR DE CHRETIENVILLE</t>
  </si>
  <si>
    <t>27609</t>
  </si>
  <si>
    <t>SAINT VICTOR D'EPINE</t>
  </si>
  <si>
    <t>27610</t>
  </si>
  <si>
    <t>SAINT VICTOR SUR AVRE</t>
  </si>
  <si>
    <t>27611</t>
  </si>
  <si>
    <t>SAINT VIGOR</t>
  </si>
  <si>
    <t>27612</t>
  </si>
  <si>
    <t>SAINT VINCENT DES BOIS</t>
  </si>
  <si>
    <t>27613</t>
  </si>
  <si>
    <t>SAINT VINCENT DU BOULAY</t>
  </si>
  <si>
    <t>27614</t>
  </si>
  <si>
    <t>SANCOURT</t>
  </si>
  <si>
    <t>27615</t>
  </si>
  <si>
    <t>SASSEY</t>
  </si>
  <si>
    <t>27616</t>
  </si>
  <si>
    <t>SAUSSAYE</t>
  </si>
  <si>
    <t>27617</t>
  </si>
  <si>
    <t>SAUSSAY LA CAMPAGNE</t>
  </si>
  <si>
    <t>27618</t>
  </si>
  <si>
    <t>SEBECOURT</t>
  </si>
  <si>
    <t>27620</t>
  </si>
  <si>
    <t>SELLES</t>
  </si>
  <si>
    <t>27621</t>
  </si>
  <si>
    <t>SEREZ</t>
  </si>
  <si>
    <t>27622</t>
  </si>
  <si>
    <t>SERQUIGNY</t>
  </si>
  <si>
    <t>27623</t>
  </si>
  <si>
    <t>SURTAUVILLE</t>
  </si>
  <si>
    <t>27624</t>
  </si>
  <si>
    <t>27625</t>
  </si>
  <si>
    <t>SUZAY</t>
  </si>
  <si>
    <t>27626</t>
  </si>
  <si>
    <t>THEILLEMENT</t>
  </si>
  <si>
    <t>27627</t>
  </si>
  <si>
    <t>THEIL NOLENT</t>
  </si>
  <si>
    <t>27628</t>
  </si>
  <si>
    <t>THEVRAY</t>
  </si>
  <si>
    <t>27629</t>
  </si>
  <si>
    <t>THIBERVILLE</t>
  </si>
  <si>
    <t>27630</t>
  </si>
  <si>
    <t>THIBOUVILLE</t>
  </si>
  <si>
    <t>27631</t>
  </si>
  <si>
    <t>THIERVILLE</t>
  </si>
  <si>
    <t>27632</t>
  </si>
  <si>
    <t>27633</t>
  </si>
  <si>
    <t>THILLIERS EN VEXIN</t>
  </si>
  <si>
    <t>27634</t>
  </si>
  <si>
    <t>THOMER LA SOGNE</t>
  </si>
  <si>
    <t>27635</t>
  </si>
  <si>
    <t>THUIT</t>
  </si>
  <si>
    <t>27636</t>
  </si>
  <si>
    <t>THUIT ANGER</t>
  </si>
  <si>
    <t>27637</t>
  </si>
  <si>
    <t>THUIT HEBERT</t>
  </si>
  <si>
    <t>27638</t>
  </si>
  <si>
    <t>THUIT SIGNOL</t>
  </si>
  <si>
    <t>27639</t>
  </si>
  <si>
    <t>THUIT SIMER</t>
  </si>
  <si>
    <t>27640</t>
  </si>
  <si>
    <t>TILLEUL DAME AGNES</t>
  </si>
  <si>
    <t>27641</t>
  </si>
  <si>
    <t>TILLEUL LAMBERT</t>
  </si>
  <si>
    <t>27642</t>
  </si>
  <si>
    <t>TILLEUL OTHON</t>
  </si>
  <si>
    <t>27643</t>
  </si>
  <si>
    <t>TILLIERES SUR AVRE</t>
  </si>
  <si>
    <t>27644</t>
  </si>
  <si>
    <t>TILLY</t>
  </si>
  <si>
    <t>27645</t>
  </si>
  <si>
    <t>TOCQUEVILLE</t>
  </si>
  <si>
    <t>27646</t>
  </si>
  <si>
    <t>TORPT</t>
  </si>
  <si>
    <t>27647</t>
  </si>
  <si>
    <t>TOSNY</t>
  </si>
  <si>
    <t>27648</t>
  </si>
  <si>
    <t>TOSTES</t>
  </si>
  <si>
    <t>27649</t>
  </si>
  <si>
    <t>27650</t>
  </si>
  <si>
    <t>TOURNEDOS BOIS HUBERT</t>
  </si>
  <si>
    <t>27651</t>
  </si>
  <si>
    <t>TOURNEDOS SUR SEINE</t>
  </si>
  <si>
    <t>27652</t>
  </si>
  <si>
    <t>TOURNEVILLE</t>
  </si>
  <si>
    <t>27653</t>
  </si>
  <si>
    <t>TOURNY</t>
  </si>
  <si>
    <t>27654</t>
  </si>
  <si>
    <t>TOURVILLE LA CAMPAGNE</t>
  </si>
  <si>
    <t>27655</t>
  </si>
  <si>
    <t>TOURVILLE SUR PONT AUDEMER</t>
  </si>
  <si>
    <t>27656</t>
  </si>
  <si>
    <t>TOUTAINVILLE</t>
  </si>
  <si>
    <t>27657</t>
  </si>
  <si>
    <t>TOUVILLE</t>
  </si>
  <si>
    <t>27658</t>
  </si>
  <si>
    <t>TREMBLAY OMONVILLE</t>
  </si>
  <si>
    <t>27659</t>
  </si>
  <si>
    <t>27660</t>
  </si>
  <si>
    <t>TRINITE DE REVILLE</t>
  </si>
  <si>
    <t>27661</t>
  </si>
  <si>
    <t>TRINITE DE THOUBERVILLE</t>
  </si>
  <si>
    <t>27662</t>
  </si>
  <si>
    <t>TRIQUEVILLE</t>
  </si>
  <si>
    <t>27663</t>
  </si>
  <si>
    <t>TRONCQ</t>
  </si>
  <si>
    <t>27664</t>
  </si>
  <si>
    <t>27665</t>
  </si>
  <si>
    <t>TROUVILLE LA HAULE</t>
  </si>
  <si>
    <t>27666</t>
  </si>
  <si>
    <t>VACHERIE</t>
  </si>
  <si>
    <t>27667</t>
  </si>
  <si>
    <t>VALAILLES</t>
  </si>
  <si>
    <t>27668</t>
  </si>
  <si>
    <t>VAL DAVID</t>
  </si>
  <si>
    <t>27669</t>
  </si>
  <si>
    <t>VALLETOT</t>
  </si>
  <si>
    <t>27670</t>
  </si>
  <si>
    <t>VANDRIMARE</t>
  </si>
  <si>
    <t>27671</t>
  </si>
  <si>
    <t>VANNECROCQ</t>
  </si>
  <si>
    <t>27672</t>
  </si>
  <si>
    <t>VASCOEUIL</t>
  </si>
  <si>
    <t>27673</t>
  </si>
  <si>
    <t>VATTEVILLE</t>
  </si>
  <si>
    <t>27674</t>
  </si>
  <si>
    <t>VAUX SUR EURE</t>
  </si>
  <si>
    <t>27676</t>
  </si>
  <si>
    <t>VENABLES</t>
  </si>
  <si>
    <t>27677</t>
  </si>
  <si>
    <t>VENON</t>
  </si>
  <si>
    <t>27678</t>
  </si>
  <si>
    <t>VENTES</t>
  </si>
  <si>
    <t>27679</t>
  </si>
  <si>
    <t>VERNEUIL SUR AVRE</t>
  </si>
  <si>
    <t>27680</t>
  </si>
  <si>
    <t>VERNEUSSES</t>
  </si>
  <si>
    <t>27681</t>
  </si>
  <si>
    <t>27682</t>
  </si>
  <si>
    <t>VESLY</t>
  </si>
  <si>
    <t>27683</t>
  </si>
  <si>
    <t>VEZILLON</t>
  </si>
  <si>
    <t>27684</t>
  </si>
  <si>
    <t>VIEIL EVREUX</t>
  </si>
  <si>
    <t>27685</t>
  </si>
  <si>
    <t>VIEILLE LYRE</t>
  </si>
  <si>
    <t>27686</t>
  </si>
  <si>
    <t>VIEUX PORT</t>
  </si>
  <si>
    <t>27687</t>
  </si>
  <si>
    <t>VIEUX VILLEZ</t>
  </si>
  <si>
    <t>27688</t>
  </si>
  <si>
    <t>VILLALET</t>
  </si>
  <si>
    <t>27689</t>
  </si>
  <si>
    <t>27690</t>
  </si>
  <si>
    <t>VILLERS EN VEXIN</t>
  </si>
  <si>
    <t>27691</t>
  </si>
  <si>
    <t>VILLERS SUR LE ROULE</t>
  </si>
  <si>
    <t>27692</t>
  </si>
  <si>
    <t>VILLETTES</t>
  </si>
  <si>
    <t>27693</t>
  </si>
  <si>
    <t>SYLVAINS LES MOULINS</t>
  </si>
  <si>
    <t>27694</t>
  </si>
  <si>
    <t>VILLEZ SOUS BAILLEUL</t>
  </si>
  <si>
    <t>27695</t>
  </si>
  <si>
    <t>VILLEZ SUR LE NEUBOURG</t>
  </si>
  <si>
    <t>27696</t>
  </si>
  <si>
    <t>VILLIERS EN DESOEUVRE</t>
  </si>
  <si>
    <t>27697</t>
  </si>
  <si>
    <t>VIRONVAY</t>
  </si>
  <si>
    <t>27698</t>
  </si>
  <si>
    <t>VITOT</t>
  </si>
  <si>
    <t>27699</t>
  </si>
  <si>
    <t>VOISCREVILLE</t>
  </si>
  <si>
    <t>27700</t>
  </si>
  <si>
    <t>VRAIVILLE</t>
  </si>
  <si>
    <t>27701</t>
  </si>
  <si>
    <t>VAL DE REUIL</t>
  </si>
  <si>
    <t>28001</t>
  </si>
  <si>
    <t>ABONDANT</t>
  </si>
  <si>
    <t>28002</t>
  </si>
  <si>
    <t>ALLAINES MERVILLIERS</t>
  </si>
  <si>
    <t>28003</t>
  </si>
  <si>
    <t>ALLAINVILLE</t>
  </si>
  <si>
    <t>28004</t>
  </si>
  <si>
    <t>ALLONNES</t>
  </si>
  <si>
    <t>28005</t>
  </si>
  <si>
    <t>ALLUYES</t>
  </si>
  <si>
    <t>28006</t>
  </si>
  <si>
    <t>AMILLY</t>
  </si>
  <si>
    <t>28007</t>
  </si>
  <si>
    <t>ANET</t>
  </si>
  <si>
    <t>28008</t>
  </si>
  <si>
    <t>ARDELLES</t>
  </si>
  <si>
    <t>28009</t>
  </si>
  <si>
    <t>ARDELU</t>
  </si>
  <si>
    <t>28010</t>
  </si>
  <si>
    <t>ARGENVILLIERS</t>
  </si>
  <si>
    <t>28012</t>
  </si>
  <si>
    <t>ARROU</t>
  </si>
  <si>
    <t>28013</t>
  </si>
  <si>
    <t>AUNAY SOUS AUNEAU</t>
  </si>
  <si>
    <t>28014</t>
  </si>
  <si>
    <t>AUNAY SOUS CRECY</t>
  </si>
  <si>
    <t>28015</t>
  </si>
  <si>
    <t>AUNEAU</t>
  </si>
  <si>
    <t>28016</t>
  </si>
  <si>
    <t>AUTELS VILLEVILLON</t>
  </si>
  <si>
    <t>28017</t>
  </si>
  <si>
    <t>AUTHEUIL</t>
  </si>
  <si>
    <t>28018</t>
  </si>
  <si>
    <t>AUTHON DU PERCHE</t>
  </si>
  <si>
    <t>28019</t>
  </si>
  <si>
    <t>BAIGNEAUX</t>
  </si>
  <si>
    <t>28020</t>
  </si>
  <si>
    <t>BAIGNOLET</t>
  </si>
  <si>
    <t>28021</t>
  </si>
  <si>
    <t>BAILLEAU LE PIN</t>
  </si>
  <si>
    <t>28022</t>
  </si>
  <si>
    <t>BAILLEAU L'EVEQUE</t>
  </si>
  <si>
    <t>28023</t>
  </si>
  <si>
    <t>BAILLEAU ARMENONVILLE</t>
  </si>
  <si>
    <t>28024</t>
  </si>
  <si>
    <t>BARJOUVILLE</t>
  </si>
  <si>
    <t>28025</t>
  </si>
  <si>
    <t>BARMAINVILLE</t>
  </si>
  <si>
    <t>28026</t>
  </si>
  <si>
    <t>BAUDREVILLE</t>
  </si>
  <si>
    <t>28027</t>
  </si>
  <si>
    <t>BAZOCHE GOUET</t>
  </si>
  <si>
    <t>28028</t>
  </si>
  <si>
    <t>BAZOCHES EN DUNOIS</t>
  </si>
  <si>
    <t>28029</t>
  </si>
  <si>
    <t>BAZOCHES LES HAUTES</t>
  </si>
  <si>
    <t>28030</t>
  </si>
  <si>
    <t>BEAUCHE</t>
  </si>
  <si>
    <t>28031</t>
  </si>
  <si>
    <t>BEAUMONT LES AUTELS</t>
  </si>
  <si>
    <t>28032</t>
  </si>
  <si>
    <t>BEAUVILLIERS</t>
  </si>
  <si>
    <t>28033</t>
  </si>
  <si>
    <t>BELHOMERT GUEHOUVILLE</t>
  </si>
  <si>
    <t>28034</t>
  </si>
  <si>
    <t>BERCHERES SAINT GERMAIN</t>
  </si>
  <si>
    <t>28035</t>
  </si>
  <si>
    <t>BERCHERES LES PIERRES</t>
  </si>
  <si>
    <t>28036</t>
  </si>
  <si>
    <t>BERCHERES SUR VESGRE</t>
  </si>
  <si>
    <t>28037</t>
  </si>
  <si>
    <t>BEROU LA MULOTIERE</t>
  </si>
  <si>
    <t>28038</t>
  </si>
  <si>
    <t>BETHONVILLIERS</t>
  </si>
  <si>
    <t>28039</t>
  </si>
  <si>
    <t>BEVILLE LE COMTE</t>
  </si>
  <si>
    <t>28040</t>
  </si>
  <si>
    <t>BILLANCELLES</t>
  </si>
  <si>
    <t>28041</t>
  </si>
  <si>
    <t>BLANDAINVILLE</t>
  </si>
  <si>
    <t>28044</t>
  </si>
  <si>
    <t>BOISGASSON</t>
  </si>
  <si>
    <t>28045</t>
  </si>
  <si>
    <t>BOISSY EN DROUAIS</t>
  </si>
  <si>
    <t>28046</t>
  </si>
  <si>
    <t>BOISSY LES PERCHE</t>
  </si>
  <si>
    <t>28047</t>
  </si>
  <si>
    <t>BOISVILLE LA SAINT PERE</t>
  </si>
  <si>
    <t>28048</t>
  </si>
  <si>
    <t>BOURDINIERE SAINT LOUP</t>
  </si>
  <si>
    <t>28049</t>
  </si>
  <si>
    <t>BONCE</t>
  </si>
  <si>
    <t>28050</t>
  </si>
  <si>
    <t>28051</t>
  </si>
  <si>
    <t>BONNEVAL</t>
  </si>
  <si>
    <t>28052</t>
  </si>
  <si>
    <t>BOUGLAINVAL</t>
  </si>
  <si>
    <t>28053</t>
  </si>
  <si>
    <t>BOULLAY LES DEUX EGLISES</t>
  </si>
  <si>
    <t>28054</t>
  </si>
  <si>
    <t>BOULLAY MIVOYE</t>
  </si>
  <si>
    <t>28055</t>
  </si>
  <si>
    <t>BOULLAY THIERRY</t>
  </si>
  <si>
    <t>28056</t>
  </si>
  <si>
    <t>BOUTIGNY PROUAIS</t>
  </si>
  <si>
    <t>28057</t>
  </si>
  <si>
    <t>BOUVILLE</t>
  </si>
  <si>
    <t>28058</t>
  </si>
  <si>
    <t>BRECHAMPS</t>
  </si>
  <si>
    <t>28059</t>
  </si>
  <si>
    <t>BREZOLLES</t>
  </si>
  <si>
    <t>28060</t>
  </si>
  <si>
    <t>BRICONVILLE</t>
  </si>
  <si>
    <t>28061</t>
  </si>
  <si>
    <t>BROU</t>
  </si>
  <si>
    <t>28062</t>
  </si>
  <si>
    <t>BROUE</t>
  </si>
  <si>
    <t>28063</t>
  </si>
  <si>
    <t>BRUNELLES</t>
  </si>
  <si>
    <t>28064</t>
  </si>
  <si>
    <t>BU</t>
  </si>
  <si>
    <t>28065</t>
  </si>
  <si>
    <t>BULLAINVILLE</t>
  </si>
  <si>
    <t>28066</t>
  </si>
  <si>
    <t>BULLOU</t>
  </si>
  <si>
    <t>28067</t>
  </si>
  <si>
    <t>28068</t>
  </si>
  <si>
    <t>CHALLET</t>
  </si>
  <si>
    <t>28069</t>
  </si>
  <si>
    <t>28070</t>
  </si>
  <si>
    <t>CHAMPHOL</t>
  </si>
  <si>
    <t>28071</t>
  </si>
  <si>
    <t>CHAMPROND EN GATINE</t>
  </si>
  <si>
    <t>28072</t>
  </si>
  <si>
    <t>CHAMPROND EN PERCHET</t>
  </si>
  <si>
    <t>28073</t>
  </si>
  <si>
    <t>CHAMPSERU</t>
  </si>
  <si>
    <t>28074</t>
  </si>
  <si>
    <t>CHAPELLE D'AUNAINVILLE</t>
  </si>
  <si>
    <t>28075</t>
  </si>
  <si>
    <t>CHAPELLE DU NOYER</t>
  </si>
  <si>
    <t>28076</t>
  </si>
  <si>
    <t>CHAPELLE FORAINVILLIERS</t>
  </si>
  <si>
    <t>28077</t>
  </si>
  <si>
    <t>CHAPELLE FORTIN</t>
  </si>
  <si>
    <t>28078</t>
  </si>
  <si>
    <t>CHAPELLE GUILLAUME</t>
  </si>
  <si>
    <t>28079</t>
  </si>
  <si>
    <t>CHAPELLE ROYALE</t>
  </si>
  <si>
    <t>28080</t>
  </si>
  <si>
    <t>CHARBONNIERES</t>
  </si>
  <si>
    <t>28081</t>
  </si>
  <si>
    <t>CHARONVILLE</t>
  </si>
  <si>
    <t>28082</t>
  </si>
  <si>
    <t>CHARPONT</t>
  </si>
  <si>
    <t>28083</t>
  </si>
  <si>
    <t>CHARRAY</t>
  </si>
  <si>
    <t>28084</t>
  </si>
  <si>
    <t>CHARTAINVILLIERS</t>
  </si>
  <si>
    <t>28085</t>
  </si>
  <si>
    <t>CHARTRES</t>
  </si>
  <si>
    <t>28086</t>
  </si>
  <si>
    <t>CHASSANT</t>
  </si>
  <si>
    <t>28087</t>
  </si>
  <si>
    <t>CHATAINCOURT</t>
  </si>
  <si>
    <t>28088</t>
  </si>
  <si>
    <t>CHATEAUDUN</t>
  </si>
  <si>
    <t>28089</t>
  </si>
  <si>
    <t>CHATEAUNEUF EN THYMERAIS</t>
  </si>
  <si>
    <t>28090</t>
  </si>
  <si>
    <t>CHATELETS</t>
  </si>
  <si>
    <t>28091</t>
  </si>
  <si>
    <t>CHATELLIERS NOTRE DAME</t>
  </si>
  <si>
    <t>28092</t>
  </si>
  <si>
    <t>28093</t>
  </si>
  <si>
    <t>CHATILLON EN DUNOIS</t>
  </si>
  <si>
    <t>28094</t>
  </si>
  <si>
    <t>CHAUDON</t>
  </si>
  <si>
    <t>28095</t>
  </si>
  <si>
    <t>CHAUFFOURS</t>
  </si>
  <si>
    <t>28096</t>
  </si>
  <si>
    <t>CHAUSSEE D'IVRY</t>
  </si>
  <si>
    <t>28098</t>
  </si>
  <si>
    <t>CHERISY</t>
  </si>
  <si>
    <t>28099</t>
  </si>
  <si>
    <t>CHUISNES</t>
  </si>
  <si>
    <t>28100</t>
  </si>
  <si>
    <t>28101</t>
  </si>
  <si>
    <t>CIVRY</t>
  </si>
  <si>
    <t>28102</t>
  </si>
  <si>
    <t>CLEVILLIERS</t>
  </si>
  <si>
    <t>28103</t>
  </si>
  <si>
    <t>CLOYES SUR LE LOIR</t>
  </si>
  <si>
    <t>28104</t>
  </si>
  <si>
    <t>COLTAINVILLE</t>
  </si>
  <si>
    <t>28105</t>
  </si>
  <si>
    <t>COMBRES</t>
  </si>
  <si>
    <t>28106</t>
  </si>
  <si>
    <t>CONIE MOLITARD</t>
  </si>
  <si>
    <t>28107</t>
  </si>
  <si>
    <t>CORANCEZ</t>
  </si>
  <si>
    <t>28108</t>
  </si>
  <si>
    <t>CORMAINVILLE</t>
  </si>
  <si>
    <t>28109</t>
  </si>
  <si>
    <t>CORVEES LES YYS</t>
  </si>
  <si>
    <t>28110</t>
  </si>
  <si>
    <t>28111</t>
  </si>
  <si>
    <t>COUDRAY AU PERCHE</t>
  </si>
  <si>
    <t>28112</t>
  </si>
  <si>
    <t>COUDRECEAU</t>
  </si>
  <si>
    <t>28113</t>
  </si>
  <si>
    <t>28114</t>
  </si>
  <si>
    <t>COURBEHAYE</t>
  </si>
  <si>
    <t>28115</t>
  </si>
  <si>
    <t>COURTALAIN</t>
  </si>
  <si>
    <t>28116</t>
  </si>
  <si>
    <t>COURVILLE SUR EURE</t>
  </si>
  <si>
    <t>28117</t>
  </si>
  <si>
    <t>CRECY COUVE</t>
  </si>
  <si>
    <t>28118</t>
  </si>
  <si>
    <t>28119</t>
  </si>
  <si>
    <t>CROIX DU PERCHE</t>
  </si>
  <si>
    <t>28120</t>
  </si>
  <si>
    <t>CRUCEY VILLAGES</t>
  </si>
  <si>
    <t>28121</t>
  </si>
  <si>
    <t>DAMBRON</t>
  </si>
  <si>
    <t>28122</t>
  </si>
  <si>
    <t>DAMMARIE</t>
  </si>
  <si>
    <t>28123</t>
  </si>
  <si>
    <t>DAMPIERRE SOUS BROU</t>
  </si>
  <si>
    <t>28124</t>
  </si>
  <si>
    <t>DAMPIERRE SUR AVRE</t>
  </si>
  <si>
    <t>28126</t>
  </si>
  <si>
    <t>DANCY</t>
  </si>
  <si>
    <t>28127</t>
  </si>
  <si>
    <t>DANGEAU</t>
  </si>
  <si>
    <t>28128</t>
  </si>
  <si>
    <t>DANGERS</t>
  </si>
  <si>
    <t>28129</t>
  </si>
  <si>
    <t>DENONVILLE</t>
  </si>
  <si>
    <t>28130</t>
  </si>
  <si>
    <t>DIGNY</t>
  </si>
  <si>
    <t>28132</t>
  </si>
  <si>
    <t>DONNEMAIN SAINT MAMES</t>
  </si>
  <si>
    <t>28133</t>
  </si>
  <si>
    <t>DOUY</t>
  </si>
  <si>
    <t>28134</t>
  </si>
  <si>
    <t>DREUX</t>
  </si>
  <si>
    <t>28135</t>
  </si>
  <si>
    <t>DROUE SUR DROUETTE</t>
  </si>
  <si>
    <t>28136</t>
  </si>
  <si>
    <t>ECLUZELLES</t>
  </si>
  <si>
    <t>28137</t>
  </si>
  <si>
    <t>ECROSNES</t>
  </si>
  <si>
    <t>28139</t>
  </si>
  <si>
    <t>EPEAUTROLLES</t>
  </si>
  <si>
    <t>28140</t>
  </si>
  <si>
    <t>EPERNON</t>
  </si>
  <si>
    <t>28141</t>
  </si>
  <si>
    <t>ERMENONVILLE LA GRANDE</t>
  </si>
  <si>
    <t>28142</t>
  </si>
  <si>
    <t>ERMENONVILLE LA PETITE</t>
  </si>
  <si>
    <t>28143</t>
  </si>
  <si>
    <t>ESCORPAIN</t>
  </si>
  <si>
    <t>28144</t>
  </si>
  <si>
    <t>ETILLEUX</t>
  </si>
  <si>
    <t>28145</t>
  </si>
  <si>
    <t>FAINS LA FOLIE</t>
  </si>
  <si>
    <t>28146</t>
  </si>
  <si>
    <t>28147</t>
  </si>
  <si>
    <t>FAVIERES</t>
  </si>
  <si>
    <t>28148</t>
  </si>
  <si>
    <t>28149</t>
  </si>
  <si>
    <t>FERTE VIDAME</t>
  </si>
  <si>
    <t>28150</t>
  </si>
  <si>
    <t>FERTE VILLENEUIL</t>
  </si>
  <si>
    <t>28151</t>
  </si>
  <si>
    <t>FESSANVILLIERS MATTANVILLIERS</t>
  </si>
  <si>
    <t>28153</t>
  </si>
  <si>
    <t>28154</t>
  </si>
  <si>
    <t>FONTAINE LA GUYON</t>
  </si>
  <si>
    <t>28155</t>
  </si>
  <si>
    <t>FONTAINE LES RIBOUTS</t>
  </si>
  <si>
    <t>28156</t>
  </si>
  <si>
    <t>FONTAINE SIMON</t>
  </si>
  <si>
    <t>28157</t>
  </si>
  <si>
    <t>FONTENAY SUR CONIE</t>
  </si>
  <si>
    <t>28158</t>
  </si>
  <si>
    <t>FONTENAY SUR EURE</t>
  </si>
  <si>
    <t>28159</t>
  </si>
  <si>
    <t>FRAMBOISIERE</t>
  </si>
  <si>
    <t>28160</t>
  </si>
  <si>
    <t>FRANCOURVILLE</t>
  </si>
  <si>
    <t>28161</t>
  </si>
  <si>
    <t>FRAZE</t>
  </si>
  <si>
    <t>28162</t>
  </si>
  <si>
    <t>FRESNAY LE COMTE</t>
  </si>
  <si>
    <t>28163</t>
  </si>
  <si>
    <t>FRESNAY LE GILMERT</t>
  </si>
  <si>
    <t>28164</t>
  </si>
  <si>
    <t>FRESNAY L'EVEQUE</t>
  </si>
  <si>
    <t>28165</t>
  </si>
  <si>
    <t>FRETIGNY</t>
  </si>
  <si>
    <t>28166</t>
  </si>
  <si>
    <t>FRIAIZE</t>
  </si>
  <si>
    <t>28167</t>
  </si>
  <si>
    <t>FRUNCE</t>
  </si>
  <si>
    <t>28168</t>
  </si>
  <si>
    <t>GALLARDON</t>
  </si>
  <si>
    <t>28169</t>
  </si>
  <si>
    <t>GARANCIERES EN BEAUCE</t>
  </si>
  <si>
    <t>28170</t>
  </si>
  <si>
    <t>GARANCIERES EN DROUAIS</t>
  </si>
  <si>
    <t>28171</t>
  </si>
  <si>
    <t>GARNAY</t>
  </si>
  <si>
    <t>28172</t>
  </si>
  <si>
    <t>GAS</t>
  </si>
  <si>
    <t>28173</t>
  </si>
  <si>
    <t>GASVILLE OISEME</t>
  </si>
  <si>
    <t>28175</t>
  </si>
  <si>
    <t>GAUDAINE</t>
  </si>
  <si>
    <t>28176</t>
  </si>
  <si>
    <t>GAULT SAINT DENIS</t>
  </si>
  <si>
    <t>28177</t>
  </si>
  <si>
    <t>GELLAINVILLE</t>
  </si>
  <si>
    <t>28178</t>
  </si>
  <si>
    <t>GERMAINVILLE</t>
  </si>
  <si>
    <t>28179</t>
  </si>
  <si>
    <t>GERMIGNONVILLE</t>
  </si>
  <si>
    <t>28180</t>
  </si>
  <si>
    <t>GILLES</t>
  </si>
  <si>
    <t>28182</t>
  </si>
  <si>
    <t>GOHORY</t>
  </si>
  <si>
    <t>28183</t>
  </si>
  <si>
    <t>GOMMERVILLE</t>
  </si>
  <si>
    <t>28184</t>
  </si>
  <si>
    <t>GOUILLONS</t>
  </si>
  <si>
    <t>28185</t>
  </si>
  <si>
    <t>GOUSSAINVILLE</t>
  </si>
  <si>
    <t>28187</t>
  </si>
  <si>
    <t>GUAINVILLE</t>
  </si>
  <si>
    <t>28188</t>
  </si>
  <si>
    <t>GUE DE LONGROI</t>
  </si>
  <si>
    <t>28189</t>
  </si>
  <si>
    <t>GUILLEVILLE</t>
  </si>
  <si>
    <t>28190</t>
  </si>
  <si>
    <t>GUILLONVILLE</t>
  </si>
  <si>
    <t>28191</t>
  </si>
  <si>
    <t>HANCHES</t>
  </si>
  <si>
    <t>28192</t>
  </si>
  <si>
    <t>HAPPONVILLIERS</t>
  </si>
  <si>
    <t>28193</t>
  </si>
  <si>
    <t>HAVELU</t>
  </si>
  <si>
    <t>28194</t>
  </si>
  <si>
    <t>HOUVILLE LA BRANCHE</t>
  </si>
  <si>
    <t>28195</t>
  </si>
  <si>
    <t>HOUX</t>
  </si>
  <si>
    <t>28196</t>
  </si>
  <si>
    <t>ILLIERS COMBRAY</t>
  </si>
  <si>
    <t>28197</t>
  </si>
  <si>
    <t>INTREVILLE</t>
  </si>
  <si>
    <t>28198</t>
  </si>
  <si>
    <t>JALLANS</t>
  </si>
  <si>
    <t>28199</t>
  </si>
  <si>
    <t>28200</t>
  </si>
  <si>
    <t>JAUDRAIS</t>
  </si>
  <si>
    <t>28201</t>
  </si>
  <si>
    <t>JOUY</t>
  </si>
  <si>
    <t>28202</t>
  </si>
  <si>
    <t>LAMBLORE</t>
  </si>
  <si>
    <t>28203</t>
  </si>
  <si>
    <t>LANDELLES</t>
  </si>
  <si>
    <t>28204</t>
  </si>
  <si>
    <t>LANGEY</t>
  </si>
  <si>
    <t>28205</t>
  </si>
  <si>
    <t>LANNERAY</t>
  </si>
  <si>
    <t>28206</t>
  </si>
  <si>
    <t>LAONS</t>
  </si>
  <si>
    <t>28207</t>
  </si>
  <si>
    <t>LETHUIN</t>
  </si>
  <si>
    <t>28208</t>
  </si>
  <si>
    <t>LEVAINVILLE</t>
  </si>
  <si>
    <t>28209</t>
  </si>
  <si>
    <t>LEVES</t>
  </si>
  <si>
    <t>28210</t>
  </si>
  <si>
    <t>LEVESVILLE LA CHENARD</t>
  </si>
  <si>
    <t>28211</t>
  </si>
  <si>
    <t>LOGRON</t>
  </si>
  <si>
    <t>28212</t>
  </si>
  <si>
    <t>LOIGNY LA BATAILLE</t>
  </si>
  <si>
    <t>28213</t>
  </si>
  <si>
    <t>LORMAYE</t>
  </si>
  <si>
    <t>28214</t>
  </si>
  <si>
    <t>LOUPE</t>
  </si>
  <si>
    <t>28215</t>
  </si>
  <si>
    <t>LOUVILLE LA CHENARD</t>
  </si>
  <si>
    <t>28216</t>
  </si>
  <si>
    <t>LOUVILLIERS EN DROUAIS</t>
  </si>
  <si>
    <t>28217</t>
  </si>
  <si>
    <t>LOUVILLIERS LES PERCHE</t>
  </si>
  <si>
    <t>28218</t>
  </si>
  <si>
    <t>LUCE</t>
  </si>
  <si>
    <t>28219</t>
  </si>
  <si>
    <t>LUIGNY</t>
  </si>
  <si>
    <t>28220</t>
  </si>
  <si>
    <t>LUISANT</t>
  </si>
  <si>
    <t>28221</t>
  </si>
  <si>
    <t>LUMEAU</t>
  </si>
  <si>
    <t>28222</t>
  </si>
  <si>
    <t>LUPLANTE</t>
  </si>
  <si>
    <t>28223</t>
  </si>
  <si>
    <t>LURAY</t>
  </si>
  <si>
    <t>28224</t>
  </si>
  <si>
    <t>LUTZ EN DUNOIS</t>
  </si>
  <si>
    <t>28225</t>
  </si>
  <si>
    <t>MAGNY</t>
  </si>
  <si>
    <t>28226</t>
  </si>
  <si>
    <t>MAILLEBOIS</t>
  </si>
  <si>
    <t>28227</t>
  </si>
  <si>
    <t>MAINTENON</t>
  </si>
  <si>
    <t>28229</t>
  </si>
  <si>
    <t>MAINVILLIERS</t>
  </si>
  <si>
    <t>28230</t>
  </si>
  <si>
    <t>28231</t>
  </si>
  <si>
    <t>MANCELIERE</t>
  </si>
  <si>
    <t>28232</t>
  </si>
  <si>
    <t>MANOU</t>
  </si>
  <si>
    <t>28233</t>
  </si>
  <si>
    <t>MARBOUE</t>
  </si>
  <si>
    <t>28234</t>
  </si>
  <si>
    <t>MARCHEVILLE</t>
  </si>
  <si>
    <t>28235</t>
  </si>
  <si>
    <t>MARCHEZAIS</t>
  </si>
  <si>
    <t>28236</t>
  </si>
  <si>
    <t>MARGON</t>
  </si>
  <si>
    <t>28237</t>
  </si>
  <si>
    <t>MAROLLES LES BUIS</t>
  </si>
  <si>
    <t>28239</t>
  </si>
  <si>
    <t>MARVILLE MOUTIERS BRULE</t>
  </si>
  <si>
    <t>28240</t>
  </si>
  <si>
    <t>MEAUCE</t>
  </si>
  <si>
    <t>28241</t>
  </si>
  <si>
    <t>MEE</t>
  </si>
  <si>
    <t>28242</t>
  </si>
  <si>
    <t>MEREGLISE</t>
  </si>
  <si>
    <t>28243</t>
  </si>
  <si>
    <t>MEROUVILLE</t>
  </si>
  <si>
    <t>28245</t>
  </si>
  <si>
    <t>MESLAY LE GRENET</t>
  </si>
  <si>
    <t>28246</t>
  </si>
  <si>
    <t>MESLAY LE VIDAME</t>
  </si>
  <si>
    <t>28247</t>
  </si>
  <si>
    <t>28248</t>
  </si>
  <si>
    <t>MESNIL THOMAS</t>
  </si>
  <si>
    <t>28249</t>
  </si>
  <si>
    <t>MEVOISINS</t>
  </si>
  <si>
    <t>28250</t>
  </si>
  <si>
    <t>MEZIERES AU PERCHE</t>
  </si>
  <si>
    <t>28251</t>
  </si>
  <si>
    <t>MEZIERES EN DROUAIS</t>
  </si>
  <si>
    <t>28252</t>
  </si>
  <si>
    <t>MIERMAIGNE</t>
  </si>
  <si>
    <t>28253</t>
  </si>
  <si>
    <t>MIGNIERES</t>
  </si>
  <si>
    <t>28254</t>
  </si>
  <si>
    <t>MITTAINVILLIERS</t>
  </si>
  <si>
    <t>28255</t>
  </si>
  <si>
    <t>MOINVILLE LA JEULIN</t>
  </si>
  <si>
    <t>28256</t>
  </si>
  <si>
    <t>MOLEANS</t>
  </si>
  <si>
    <t>28257</t>
  </si>
  <si>
    <t>MONDONVILLE SAINT JEAN</t>
  </si>
  <si>
    <t>28258</t>
  </si>
  <si>
    <t>MONTAINVILLE</t>
  </si>
  <si>
    <t>28259</t>
  </si>
  <si>
    <t>MONTBOISSIER</t>
  </si>
  <si>
    <t>28260</t>
  </si>
  <si>
    <t>MONTHARVILLE</t>
  </si>
  <si>
    <t>28261</t>
  </si>
  <si>
    <t>MONTIGNY LE CHARTIF</t>
  </si>
  <si>
    <t>28262</t>
  </si>
  <si>
    <t>MONTIGNY LE GANNELON</t>
  </si>
  <si>
    <t>28263</t>
  </si>
  <si>
    <t>MONTIGNY SUR AVRE</t>
  </si>
  <si>
    <t>28264</t>
  </si>
  <si>
    <t>MONTIREAU</t>
  </si>
  <si>
    <t>28265</t>
  </si>
  <si>
    <t>MONTLANDON</t>
  </si>
  <si>
    <t>28267</t>
  </si>
  <si>
    <t>MONTREUIL</t>
  </si>
  <si>
    <t>28268</t>
  </si>
  <si>
    <t>MORAINVILLE</t>
  </si>
  <si>
    <t>28269</t>
  </si>
  <si>
    <t>MORANCEZ</t>
  </si>
  <si>
    <t>28270</t>
  </si>
  <si>
    <t>MORIERS</t>
  </si>
  <si>
    <t>28271</t>
  </si>
  <si>
    <t>28272</t>
  </si>
  <si>
    <t>MOTTEREAU</t>
  </si>
  <si>
    <t>28273</t>
  </si>
  <si>
    <t>MOULHARD</t>
  </si>
  <si>
    <t>28274</t>
  </si>
  <si>
    <t>MOUTIERS</t>
  </si>
  <si>
    <t>28275</t>
  </si>
  <si>
    <t>NERON</t>
  </si>
  <si>
    <t>28276</t>
  </si>
  <si>
    <t>NEUVY EN BEAUCE</t>
  </si>
  <si>
    <t>28277</t>
  </si>
  <si>
    <t>NEUVY EN DUNOIS</t>
  </si>
  <si>
    <t>28278</t>
  </si>
  <si>
    <t>NOGENT LE PHAYE</t>
  </si>
  <si>
    <t>28279</t>
  </si>
  <si>
    <t>NOGENT LE ROI</t>
  </si>
  <si>
    <t>28280</t>
  </si>
  <si>
    <t>NOGENT LE ROTROU</t>
  </si>
  <si>
    <t>28281</t>
  </si>
  <si>
    <t>NOGENT SUR EURE</t>
  </si>
  <si>
    <t>28282</t>
  </si>
  <si>
    <t>NONVILLIERS GRANDHOUX</t>
  </si>
  <si>
    <t>28283</t>
  </si>
  <si>
    <t>NOTTONVILLE</t>
  </si>
  <si>
    <t>28284</t>
  </si>
  <si>
    <t>OINVILLE SAINT LIPHARD</t>
  </si>
  <si>
    <t>28285</t>
  </si>
  <si>
    <t>OINVILLE SOUS AUNEAU</t>
  </si>
  <si>
    <t>28286</t>
  </si>
  <si>
    <t>OLLE</t>
  </si>
  <si>
    <t>28287</t>
  </si>
  <si>
    <t>ORGERES EN BEAUCE</t>
  </si>
  <si>
    <t>28288</t>
  </si>
  <si>
    <t>28289</t>
  </si>
  <si>
    <t>ORMOY</t>
  </si>
  <si>
    <t>28290</t>
  </si>
  <si>
    <t>ORROUER</t>
  </si>
  <si>
    <t>28291</t>
  </si>
  <si>
    <t>OUARVILLE</t>
  </si>
  <si>
    <t>28292</t>
  </si>
  <si>
    <t>OUERRE</t>
  </si>
  <si>
    <t>28293</t>
  </si>
  <si>
    <t>OULINS</t>
  </si>
  <si>
    <t>28294</t>
  </si>
  <si>
    <t>OYSONVILLE</t>
  </si>
  <si>
    <t>28295</t>
  </si>
  <si>
    <t>OZOIR LE BREUIL</t>
  </si>
  <si>
    <t>28296</t>
  </si>
  <si>
    <t>PERONVILLE</t>
  </si>
  <si>
    <t>28297</t>
  </si>
  <si>
    <t>PEZY</t>
  </si>
  <si>
    <t>28298</t>
  </si>
  <si>
    <t>28299</t>
  </si>
  <si>
    <t>PINTHIERES</t>
  </si>
  <si>
    <t>28300</t>
  </si>
  <si>
    <t>POINVILLE</t>
  </si>
  <si>
    <t>28301</t>
  </si>
  <si>
    <t>POISVILLIERS</t>
  </si>
  <si>
    <t>28302</t>
  </si>
  <si>
    <t>PONTGOUIN</t>
  </si>
  <si>
    <t>28303</t>
  </si>
  <si>
    <t>POUPRY</t>
  </si>
  <si>
    <t>28304</t>
  </si>
  <si>
    <t>PRASVILLE</t>
  </si>
  <si>
    <t>28305</t>
  </si>
  <si>
    <t>PRE SAINT EVROULT</t>
  </si>
  <si>
    <t>28306</t>
  </si>
  <si>
    <t>PRE SAINT MARTIN</t>
  </si>
  <si>
    <t>28308</t>
  </si>
  <si>
    <t>PRUDEMANCHE</t>
  </si>
  <si>
    <t>28309</t>
  </si>
  <si>
    <t>PRUNAY LE GILLON</t>
  </si>
  <si>
    <t>28310</t>
  </si>
  <si>
    <t>PUISAYE</t>
  </si>
  <si>
    <t>28311</t>
  </si>
  <si>
    <t>PUISET</t>
  </si>
  <si>
    <t>28312</t>
  </si>
  <si>
    <t>28313</t>
  </si>
  <si>
    <t>RECLAINVILLE</t>
  </si>
  <si>
    <t>28314</t>
  </si>
  <si>
    <t>RESSUINTES</t>
  </si>
  <si>
    <t>28315</t>
  </si>
  <si>
    <t>REVERCOURT</t>
  </si>
  <si>
    <t>28316</t>
  </si>
  <si>
    <t>ROHAIRE</t>
  </si>
  <si>
    <t>28317</t>
  </si>
  <si>
    <t>ROINVILLE</t>
  </si>
  <si>
    <t>28318</t>
  </si>
  <si>
    <t>ROMILLY SUR AIGRE</t>
  </si>
  <si>
    <t>28319</t>
  </si>
  <si>
    <t>ROUVRAY SAINT DENIS</t>
  </si>
  <si>
    <t>28320</t>
  </si>
  <si>
    <t>ROUVRAY SAINT FLORENTIN</t>
  </si>
  <si>
    <t>28321</t>
  </si>
  <si>
    <t>28322</t>
  </si>
  <si>
    <t>RUEIL LA GADELIERE</t>
  </si>
  <si>
    <t>28323</t>
  </si>
  <si>
    <t>SAINT ANGE ET TORCAY</t>
  </si>
  <si>
    <t>28324</t>
  </si>
  <si>
    <t>SAINT ARNOULT DES BOIS</t>
  </si>
  <si>
    <t>28325</t>
  </si>
  <si>
    <t>28326</t>
  </si>
  <si>
    <t>SAINT AVIT LES GUESPIERES</t>
  </si>
  <si>
    <t>28327</t>
  </si>
  <si>
    <t>SAINT BOMER</t>
  </si>
  <si>
    <t>28329</t>
  </si>
  <si>
    <t>28330</t>
  </si>
  <si>
    <t>SAINT CLOUD EN DUNOIS</t>
  </si>
  <si>
    <t>28331</t>
  </si>
  <si>
    <t>SAINT DENIS D'AUTHOU</t>
  </si>
  <si>
    <t>28332</t>
  </si>
  <si>
    <t>SAINTE GEMME MORONVAL</t>
  </si>
  <si>
    <t>28333</t>
  </si>
  <si>
    <t>SAINT DENIS DES PUITS</t>
  </si>
  <si>
    <t>28334</t>
  </si>
  <si>
    <t>SAINT DENIS LES PONTS</t>
  </si>
  <si>
    <t>28335</t>
  </si>
  <si>
    <t>SAINT ELIPH</t>
  </si>
  <si>
    <t>28336</t>
  </si>
  <si>
    <t>SAINT EMAN</t>
  </si>
  <si>
    <t>28337</t>
  </si>
  <si>
    <t>SAINT GEORGES SUR EURE</t>
  </si>
  <si>
    <t>28339</t>
  </si>
  <si>
    <t>SAINT GERMAIN LE GAILLARD</t>
  </si>
  <si>
    <t>28340</t>
  </si>
  <si>
    <t>SAINT HILAIRE SUR YERRE</t>
  </si>
  <si>
    <t>28341</t>
  </si>
  <si>
    <t>SAINT JEAN DE REBERVILLIERS</t>
  </si>
  <si>
    <t>28342</t>
  </si>
  <si>
    <t>SAINT JEAN PIERRE FIXTE</t>
  </si>
  <si>
    <t>28343</t>
  </si>
  <si>
    <t>SAINT LAURENT LA GATINE</t>
  </si>
  <si>
    <t>28344</t>
  </si>
  <si>
    <t>SAINT LEGER DES AUBEES</t>
  </si>
  <si>
    <t>28346</t>
  </si>
  <si>
    <t>SAINT LUBIN DE CRAVANT</t>
  </si>
  <si>
    <t>28347</t>
  </si>
  <si>
    <t>SAINT LUBIN DE LA HAYE</t>
  </si>
  <si>
    <t>28348</t>
  </si>
  <si>
    <t>SAINT LUBIN DES JONCHERETS</t>
  </si>
  <si>
    <t>28349</t>
  </si>
  <si>
    <t>SAINT LUCIEN</t>
  </si>
  <si>
    <t>28350</t>
  </si>
  <si>
    <t>SAINT LUPERCE</t>
  </si>
  <si>
    <t>28351</t>
  </si>
  <si>
    <t>SAINT MAIXME HAUTERIVE</t>
  </si>
  <si>
    <t>28352</t>
  </si>
  <si>
    <t>SAINT MARTIN DE NIGELLES</t>
  </si>
  <si>
    <t>28353</t>
  </si>
  <si>
    <t>SAINT MAUR SUR LE LOIR</t>
  </si>
  <si>
    <t>28354</t>
  </si>
  <si>
    <t>SAINT MAURICE SAINT GERMAIN</t>
  </si>
  <si>
    <t>28355</t>
  </si>
  <si>
    <t>SAINT OUEN MARCHEFROY</t>
  </si>
  <si>
    <t>28356</t>
  </si>
  <si>
    <t>SAINT PELLERIN</t>
  </si>
  <si>
    <t>28357</t>
  </si>
  <si>
    <t>SAINT PIAT</t>
  </si>
  <si>
    <t>28358</t>
  </si>
  <si>
    <t>SAINT PREST</t>
  </si>
  <si>
    <t>28359</t>
  </si>
  <si>
    <t>SAINT REMY SUR AVRE</t>
  </si>
  <si>
    <t>28360</t>
  </si>
  <si>
    <t>SAINT SAUVEUR MARVILLE</t>
  </si>
  <si>
    <t>28361</t>
  </si>
  <si>
    <t>BLEURY SAINT SYMPHORIEN</t>
  </si>
  <si>
    <t>28362</t>
  </si>
  <si>
    <t>SAINT VICTOR DE BUTHON</t>
  </si>
  <si>
    <t>28363</t>
  </si>
  <si>
    <t>SAINVILLE</t>
  </si>
  <si>
    <t>28364</t>
  </si>
  <si>
    <t>SANCHEVILLE</t>
  </si>
  <si>
    <t>28365</t>
  </si>
  <si>
    <t>SANDARVILLE</t>
  </si>
  <si>
    <t>28366</t>
  </si>
  <si>
    <t>SANTEUIL</t>
  </si>
  <si>
    <t>28367</t>
  </si>
  <si>
    <t>SANTILLY</t>
  </si>
  <si>
    <t>28368</t>
  </si>
  <si>
    <t>SAUCELLE</t>
  </si>
  <si>
    <t>28369</t>
  </si>
  <si>
    <t>SAULNIERES</t>
  </si>
  <si>
    <t>28370</t>
  </si>
  <si>
    <t>SAUMERAY</t>
  </si>
  <si>
    <t>28371</t>
  </si>
  <si>
    <t>SAUSSAY</t>
  </si>
  <si>
    <t>28372</t>
  </si>
  <si>
    <t>SENANTES</t>
  </si>
  <si>
    <t>28373</t>
  </si>
  <si>
    <t>SENONCHES</t>
  </si>
  <si>
    <t>28374</t>
  </si>
  <si>
    <t>SERAZEREUX</t>
  </si>
  <si>
    <t>28375</t>
  </si>
  <si>
    <t>SERVILLE</t>
  </si>
  <si>
    <t>28376</t>
  </si>
  <si>
    <t>28377</t>
  </si>
  <si>
    <t>SOREL MOUSSEL</t>
  </si>
  <si>
    <t>28378</t>
  </si>
  <si>
    <t>SOUANCE AU PERCHE</t>
  </si>
  <si>
    <t>28379</t>
  </si>
  <si>
    <t>SOULAIRES</t>
  </si>
  <si>
    <t>28380</t>
  </si>
  <si>
    <t>SOURS</t>
  </si>
  <si>
    <t>28382</t>
  </si>
  <si>
    <t>TERMINIERS</t>
  </si>
  <si>
    <t>28383</t>
  </si>
  <si>
    <t>THEUVILLE</t>
  </si>
  <si>
    <t>28385</t>
  </si>
  <si>
    <t>THIEULIN</t>
  </si>
  <si>
    <t>28386</t>
  </si>
  <si>
    <t>THIMERT GATELLES</t>
  </si>
  <si>
    <t>28387</t>
  </si>
  <si>
    <t>THIRON GARDAIS</t>
  </si>
  <si>
    <t>28388</t>
  </si>
  <si>
    <t>THIVARS</t>
  </si>
  <si>
    <t>28389</t>
  </si>
  <si>
    <t>THIVILLE</t>
  </si>
  <si>
    <t>28390</t>
  </si>
  <si>
    <t>TILLAY LE PENEUX</t>
  </si>
  <si>
    <t>28391</t>
  </si>
  <si>
    <t>TOURY</t>
  </si>
  <si>
    <t>28392</t>
  </si>
  <si>
    <t>TRANCRAINVILLE</t>
  </si>
  <si>
    <t>28393</t>
  </si>
  <si>
    <t>TREMBLAY LES VILLAGES</t>
  </si>
  <si>
    <t>28394</t>
  </si>
  <si>
    <t>TREON</t>
  </si>
  <si>
    <t>28395</t>
  </si>
  <si>
    <t>TRIZAY COUTRETOT SAINT SERGE</t>
  </si>
  <si>
    <t>28396</t>
  </si>
  <si>
    <t>TRIZAY LES BONNEVAL</t>
  </si>
  <si>
    <t>28397</t>
  </si>
  <si>
    <t>UMPEAU</t>
  </si>
  <si>
    <t>28398</t>
  </si>
  <si>
    <t>UNVERRE</t>
  </si>
  <si>
    <t>28400</t>
  </si>
  <si>
    <t>VARIZE</t>
  </si>
  <si>
    <t>28401</t>
  </si>
  <si>
    <t>VAUPILLON</t>
  </si>
  <si>
    <t>28402</t>
  </si>
  <si>
    <t>VERIGNY</t>
  </si>
  <si>
    <t>28403</t>
  </si>
  <si>
    <t>VER LES CHARTRES</t>
  </si>
  <si>
    <t>28404</t>
  </si>
  <si>
    <t>VERNOUILLET</t>
  </si>
  <si>
    <t>28405</t>
  </si>
  <si>
    <t>VERT EN DROUAIS</t>
  </si>
  <si>
    <t>28406</t>
  </si>
  <si>
    <t>VIABON</t>
  </si>
  <si>
    <t>28407</t>
  </si>
  <si>
    <t>VICHERES</t>
  </si>
  <si>
    <t>28408</t>
  </si>
  <si>
    <t>VIERVILLE</t>
  </si>
  <si>
    <t>28409</t>
  </si>
  <si>
    <t>VIEUVICQ</t>
  </si>
  <si>
    <t>28410</t>
  </si>
  <si>
    <t>VILLAMPUY</t>
  </si>
  <si>
    <t>28411</t>
  </si>
  <si>
    <t>28412</t>
  </si>
  <si>
    <t>VILLEAU</t>
  </si>
  <si>
    <t>28414</t>
  </si>
  <si>
    <t>VILLEBON</t>
  </si>
  <si>
    <t>28415</t>
  </si>
  <si>
    <t>VILLEMEUX SUR EURE</t>
  </si>
  <si>
    <t>28416</t>
  </si>
  <si>
    <t>VILLENEUVE SAINT NICOLAS</t>
  </si>
  <si>
    <t>28417</t>
  </si>
  <si>
    <t>VILLIERS LE MORHIER</t>
  </si>
  <si>
    <t>28418</t>
  </si>
  <si>
    <t>VILLIERS SAINT ORIEN</t>
  </si>
  <si>
    <t>28419</t>
  </si>
  <si>
    <t>VITRAY EN BEAUCE</t>
  </si>
  <si>
    <t>28421</t>
  </si>
  <si>
    <t>VOISE</t>
  </si>
  <si>
    <t>28422</t>
  </si>
  <si>
    <t>VOVES</t>
  </si>
  <si>
    <t>28423</t>
  </si>
  <si>
    <t>YERMENONVILLE</t>
  </si>
  <si>
    <t>28424</t>
  </si>
  <si>
    <t>YEVRES</t>
  </si>
  <si>
    <t>28425</t>
  </si>
  <si>
    <t>YMERAY</t>
  </si>
  <si>
    <t>28426</t>
  </si>
  <si>
    <t>YMONVILLE</t>
  </si>
  <si>
    <t>29001</t>
  </si>
  <si>
    <t>ARGOL</t>
  </si>
  <si>
    <t>29002</t>
  </si>
  <si>
    <t>ARZANO</t>
  </si>
  <si>
    <t>29003</t>
  </si>
  <si>
    <t>AUDIERNE</t>
  </si>
  <si>
    <t>29004</t>
  </si>
  <si>
    <t>BANNALEC</t>
  </si>
  <si>
    <t>29005</t>
  </si>
  <si>
    <t>BAYE</t>
  </si>
  <si>
    <t>29006</t>
  </si>
  <si>
    <t>BENODET</t>
  </si>
  <si>
    <t>29007</t>
  </si>
  <si>
    <t>BERRIEN</t>
  </si>
  <si>
    <t>29008</t>
  </si>
  <si>
    <t>BEUZEC CAP SIZUN</t>
  </si>
  <si>
    <t>29010</t>
  </si>
  <si>
    <t>BODILIS</t>
  </si>
  <si>
    <t>29011</t>
  </si>
  <si>
    <t>BOHARS</t>
  </si>
  <si>
    <t>29012</t>
  </si>
  <si>
    <t>BOLAZEC</t>
  </si>
  <si>
    <t>29013</t>
  </si>
  <si>
    <t>BOTMEUR</t>
  </si>
  <si>
    <t>29014</t>
  </si>
  <si>
    <t>BOTSORHEL</t>
  </si>
  <si>
    <t>29015</t>
  </si>
  <si>
    <t>BOURG BLANC</t>
  </si>
  <si>
    <t>29016</t>
  </si>
  <si>
    <t>BRASPARTS</t>
  </si>
  <si>
    <t>29017</t>
  </si>
  <si>
    <t>BRELES</t>
  </si>
  <si>
    <t>29018</t>
  </si>
  <si>
    <t>BRENNILIS</t>
  </si>
  <si>
    <t>29019</t>
  </si>
  <si>
    <t>BREST</t>
  </si>
  <si>
    <t>29020</t>
  </si>
  <si>
    <t>BRIEC</t>
  </si>
  <si>
    <t>29021</t>
  </si>
  <si>
    <t>BRIGNOGAN PLAGES</t>
  </si>
  <si>
    <t>29022</t>
  </si>
  <si>
    <t>CAMARET SUR MER</t>
  </si>
  <si>
    <t>29023</t>
  </si>
  <si>
    <t>CARANTEC</t>
  </si>
  <si>
    <t>29024</t>
  </si>
  <si>
    <t>CARHAIX PLOUGUER</t>
  </si>
  <si>
    <t>29025</t>
  </si>
  <si>
    <t>CAST</t>
  </si>
  <si>
    <t>29026</t>
  </si>
  <si>
    <t>CHATEAULIN</t>
  </si>
  <si>
    <t>29027</t>
  </si>
  <si>
    <t>CHATEAUNEUF DU FAOU</t>
  </si>
  <si>
    <t>29028</t>
  </si>
  <si>
    <t>CLEDEN CAP SIZUN</t>
  </si>
  <si>
    <t>29029</t>
  </si>
  <si>
    <t>CLEDEN POHER</t>
  </si>
  <si>
    <t>29030</t>
  </si>
  <si>
    <t>CLEDER</t>
  </si>
  <si>
    <t>29031</t>
  </si>
  <si>
    <t>CLOHARS CARNOET</t>
  </si>
  <si>
    <t>29032</t>
  </si>
  <si>
    <t>CLOHARS FOUESNANT</t>
  </si>
  <si>
    <t>29033</t>
  </si>
  <si>
    <t>CLOITRE PLEYBEN</t>
  </si>
  <si>
    <t>29034</t>
  </si>
  <si>
    <t>CLOITRE SAINT THEGONNEC</t>
  </si>
  <si>
    <t>29035</t>
  </si>
  <si>
    <t>COAT MEAL</t>
  </si>
  <si>
    <t>29036</t>
  </si>
  <si>
    <t>COLLOREC</t>
  </si>
  <si>
    <t>29037</t>
  </si>
  <si>
    <t>COMBRIT</t>
  </si>
  <si>
    <t>29038</t>
  </si>
  <si>
    <t>COMMANA</t>
  </si>
  <si>
    <t>29039</t>
  </si>
  <si>
    <t>CONCARNEAU</t>
  </si>
  <si>
    <t>29040</t>
  </si>
  <si>
    <t>CONQUET</t>
  </si>
  <si>
    <t>29041</t>
  </si>
  <si>
    <t>CORAY</t>
  </si>
  <si>
    <t>29042</t>
  </si>
  <si>
    <t>CROZON</t>
  </si>
  <si>
    <t>29043</t>
  </si>
  <si>
    <t>DAOULAS</t>
  </si>
  <si>
    <t>29044</t>
  </si>
  <si>
    <t>DINEAULT</t>
  </si>
  <si>
    <t>29045</t>
  </si>
  <si>
    <t>DIRINON</t>
  </si>
  <si>
    <t>29046</t>
  </si>
  <si>
    <t>DOUARNENEZ</t>
  </si>
  <si>
    <t>29047</t>
  </si>
  <si>
    <t>DRENNEC</t>
  </si>
  <si>
    <t>29048</t>
  </si>
  <si>
    <t>EDERN</t>
  </si>
  <si>
    <t>29049</t>
  </si>
  <si>
    <t>ELLIANT</t>
  </si>
  <si>
    <t>29051</t>
  </si>
  <si>
    <t>ERGUE GABERIC</t>
  </si>
  <si>
    <t>29052</t>
  </si>
  <si>
    <t>ESQUIBIEN</t>
  </si>
  <si>
    <t>29053</t>
  </si>
  <si>
    <t>FAOU</t>
  </si>
  <si>
    <t>29054</t>
  </si>
  <si>
    <t>FEUILLEE</t>
  </si>
  <si>
    <t>29055</t>
  </si>
  <si>
    <t>FOLGOET</t>
  </si>
  <si>
    <t>29056</t>
  </si>
  <si>
    <t>FOREST LANDERNEAU</t>
  </si>
  <si>
    <t>29057</t>
  </si>
  <si>
    <t>FORET FOUESNANT</t>
  </si>
  <si>
    <t>29058</t>
  </si>
  <si>
    <t>FOUESNANT</t>
  </si>
  <si>
    <t>29059</t>
  </si>
  <si>
    <t>GARLAN</t>
  </si>
  <si>
    <t>29060</t>
  </si>
  <si>
    <t>GOUESNACH</t>
  </si>
  <si>
    <t>29061</t>
  </si>
  <si>
    <t>GOUESNOU</t>
  </si>
  <si>
    <t>29062</t>
  </si>
  <si>
    <t>GOUEZEC</t>
  </si>
  <si>
    <t>29063</t>
  </si>
  <si>
    <t>GOULIEN</t>
  </si>
  <si>
    <t>29064</t>
  </si>
  <si>
    <t>GOULVEN</t>
  </si>
  <si>
    <t>29065</t>
  </si>
  <si>
    <t>GOURLIZON</t>
  </si>
  <si>
    <t>29066</t>
  </si>
  <si>
    <t>GUENGAT</t>
  </si>
  <si>
    <t>29067</t>
  </si>
  <si>
    <t>GUERLESQUIN</t>
  </si>
  <si>
    <t>29068</t>
  </si>
  <si>
    <t>GUICLAN</t>
  </si>
  <si>
    <t>29069</t>
  </si>
  <si>
    <t>GUILERS</t>
  </si>
  <si>
    <t>29070</t>
  </si>
  <si>
    <t>GUILER SUR GOYEN</t>
  </si>
  <si>
    <t>29071</t>
  </si>
  <si>
    <t>GUILLIGOMARC'H</t>
  </si>
  <si>
    <t>29072</t>
  </si>
  <si>
    <t>GUILVINEC</t>
  </si>
  <si>
    <t>29073</t>
  </si>
  <si>
    <t>GUIMAEC</t>
  </si>
  <si>
    <t>29074</t>
  </si>
  <si>
    <t>GUIMILIAU</t>
  </si>
  <si>
    <t>29075</t>
  </si>
  <si>
    <t>GUIPAVAS</t>
  </si>
  <si>
    <t>29076</t>
  </si>
  <si>
    <t>GUIPRONVEL</t>
  </si>
  <si>
    <t>29077</t>
  </si>
  <si>
    <t>GUISSENY</t>
  </si>
  <si>
    <t>29078</t>
  </si>
  <si>
    <t>HANVEC</t>
  </si>
  <si>
    <t>29079</t>
  </si>
  <si>
    <t>HENVIC</t>
  </si>
  <si>
    <t>29080</t>
  </si>
  <si>
    <t>HOPITAL CAMFROUT</t>
  </si>
  <si>
    <t>29081</t>
  </si>
  <si>
    <t>HUELGOAT</t>
  </si>
  <si>
    <t>29082</t>
  </si>
  <si>
    <t>ILE DE BATZ</t>
  </si>
  <si>
    <t>29083</t>
  </si>
  <si>
    <t>ILE DE SEIN</t>
  </si>
  <si>
    <t>29084</t>
  </si>
  <si>
    <t>ILE MOLENE</t>
  </si>
  <si>
    <t>29085</t>
  </si>
  <si>
    <t>ILE TUDY</t>
  </si>
  <si>
    <t>29086</t>
  </si>
  <si>
    <t>IRVILLAC</t>
  </si>
  <si>
    <t>29087</t>
  </si>
  <si>
    <t>JUCH</t>
  </si>
  <si>
    <t>29089</t>
  </si>
  <si>
    <t>KERGLOFF</t>
  </si>
  <si>
    <t>29090</t>
  </si>
  <si>
    <t>KERLAZ</t>
  </si>
  <si>
    <t>29091</t>
  </si>
  <si>
    <t>KERLOUAN</t>
  </si>
  <si>
    <t>29093</t>
  </si>
  <si>
    <t>KERNILIS</t>
  </si>
  <si>
    <t>29094</t>
  </si>
  <si>
    <t>KERNOUES</t>
  </si>
  <si>
    <t>29095</t>
  </si>
  <si>
    <t>KERSAINT PLABENNEC</t>
  </si>
  <si>
    <t>29097</t>
  </si>
  <si>
    <t>LAMPAUL GUIMILIAU</t>
  </si>
  <si>
    <t>29098</t>
  </si>
  <si>
    <t>LAMPAUL PLOUARZEL</t>
  </si>
  <si>
    <t>29099</t>
  </si>
  <si>
    <t>LAMPAUL PLOUDALMEZEAU</t>
  </si>
  <si>
    <t>29100</t>
  </si>
  <si>
    <t>LANARVILY</t>
  </si>
  <si>
    <t>29101</t>
  </si>
  <si>
    <t>LANDEDA</t>
  </si>
  <si>
    <t>29102</t>
  </si>
  <si>
    <t>LANDELEAU</t>
  </si>
  <si>
    <t>29103</t>
  </si>
  <si>
    <t>LANDERNEAU</t>
  </si>
  <si>
    <t>29104</t>
  </si>
  <si>
    <t>LANDEVENNEC</t>
  </si>
  <si>
    <t>29105</t>
  </si>
  <si>
    <t>LANDIVISIAU</t>
  </si>
  <si>
    <t>29106</t>
  </si>
  <si>
    <t>LANDREVARZEC</t>
  </si>
  <si>
    <t>29107</t>
  </si>
  <si>
    <t>LANDUDAL</t>
  </si>
  <si>
    <t>29108</t>
  </si>
  <si>
    <t>LANDUDEC</t>
  </si>
  <si>
    <t>29109</t>
  </si>
  <si>
    <t>LANDUNVEZ</t>
  </si>
  <si>
    <t>29110</t>
  </si>
  <si>
    <t>LANGOLEN</t>
  </si>
  <si>
    <t>29111</t>
  </si>
  <si>
    <t>LANHOUARNEAU</t>
  </si>
  <si>
    <t>29112</t>
  </si>
  <si>
    <t>LANILDUT</t>
  </si>
  <si>
    <t>29113</t>
  </si>
  <si>
    <t>LANMEUR</t>
  </si>
  <si>
    <t>29114</t>
  </si>
  <si>
    <t>LANNEANOU</t>
  </si>
  <si>
    <t>29115</t>
  </si>
  <si>
    <t>LANNEDERN</t>
  </si>
  <si>
    <t>29116</t>
  </si>
  <si>
    <t>LANNEUFFRET</t>
  </si>
  <si>
    <t>29117</t>
  </si>
  <si>
    <t>LANNILIS</t>
  </si>
  <si>
    <t>29119</t>
  </si>
  <si>
    <t>LANRIVOARE</t>
  </si>
  <si>
    <t>29120</t>
  </si>
  <si>
    <t>LANVEOC</t>
  </si>
  <si>
    <t>29122</t>
  </si>
  <si>
    <t>LAZ</t>
  </si>
  <si>
    <t>29123</t>
  </si>
  <si>
    <t>LENNON</t>
  </si>
  <si>
    <t>29124</t>
  </si>
  <si>
    <t>LESNEVEN</t>
  </si>
  <si>
    <t>29125</t>
  </si>
  <si>
    <t>LEUHAN</t>
  </si>
  <si>
    <t>29126</t>
  </si>
  <si>
    <t>LOC BREVALAIRE</t>
  </si>
  <si>
    <t>29127</t>
  </si>
  <si>
    <t>LOC EGUINER SAINT THEGONNEC</t>
  </si>
  <si>
    <t>29128</t>
  </si>
  <si>
    <t>LOC EGUINER</t>
  </si>
  <si>
    <t>29129</t>
  </si>
  <si>
    <t>LOCMARIA BERRIEN</t>
  </si>
  <si>
    <t>29130</t>
  </si>
  <si>
    <t>LOCMARIA PLOUZANE</t>
  </si>
  <si>
    <t>29131</t>
  </si>
  <si>
    <t>LOCMELAR</t>
  </si>
  <si>
    <t>29132</t>
  </si>
  <si>
    <t>LOCQUENOLE</t>
  </si>
  <si>
    <t>29133</t>
  </si>
  <si>
    <t>LOCQUIREC</t>
  </si>
  <si>
    <t>29134</t>
  </si>
  <si>
    <t>LOCRONAN</t>
  </si>
  <si>
    <t>29135</t>
  </si>
  <si>
    <t>LOCTUDY</t>
  </si>
  <si>
    <t>29136</t>
  </si>
  <si>
    <t>LOCUNOLE</t>
  </si>
  <si>
    <t>29137</t>
  </si>
  <si>
    <t>LOGONNA DAOULAS</t>
  </si>
  <si>
    <t>29139</t>
  </si>
  <si>
    <t>LOPEREC</t>
  </si>
  <si>
    <t>29140</t>
  </si>
  <si>
    <t>LOPERHET</t>
  </si>
  <si>
    <t>29141</t>
  </si>
  <si>
    <t>LOQUEFFRET</t>
  </si>
  <si>
    <t>29142</t>
  </si>
  <si>
    <t>LOTHEY</t>
  </si>
  <si>
    <t>29143</t>
  </si>
  <si>
    <t>MAHALON</t>
  </si>
  <si>
    <t>29144</t>
  </si>
  <si>
    <t>MARTYRE</t>
  </si>
  <si>
    <t>29145</t>
  </si>
  <si>
    <t>CONFORT MEILARS</t>
  </si>
  <si>
    <t>29146</t>
  </si>
  <si>
    <t>MELGVEN</t>
  </si>
  <si>
    <t>29147</t>
  </si>
  <si>
    <t>MELLAC</t>
  </si>
  <si>
    <t>29148</t>
  </si>
  <si>
    <t>MESPAUL</t>
  </si>
  <si>
    <t>29149</t>
  </si>
  <si>
    <t>MILIZAC</t>
  </si>
  <si>
    <t>29150</t>
  </si>
  <si>
    <t>MOELAN SUR MER</t>
  </si>
  <si>
    <t>29151</t>
  </si>
  <si>
    <t>MORLAIX</t>
  </si>
  <si>
    <t>29152</t>
  </si>
  <si>
    <t>MOTREFF</t>
  </si>
  <si>
    <t>29153</t>
  </si>
  <si>
    <t>NEVEZ</t>
  </si>
  <si>
    <t>29155</t>
  </si>
  <si>
    <t>OUESSANT</t>
  </si>
  <si>
    <t>29156</t>
  </si>
  <si>
    <t>PENCRAN</t>
  </si>
  <si>
    <t>29158</t>
  </si>
  <si>
    <t>PENMARCH</t>
  </si>
  <si>
    <t>29159</t>
  </si>
  <si>
    <t>PEUMERIT</t>
  </si>
  <si>
    <t>29160</t>
  </si>
  <si>
    <t>PLABENNEC</t>
  </si>
  <si>
    <t>29161</t>
  </si>
  <si>
    <t>PLEUVEN</t>
  </si>
  <si>
    <t>29162</t>
  </si>
  <si>
    <t>PLEYBEN</t>
  </si>
  <si>
    <t>29163</t>
  </si>
  <si>
    <t>PLEYBER CHRIST</t>
  </si>
  <si>
    <t>29165</t>
  </si>
  <si>
    <t>PLOBANNALEC LESCONIL</t>
  </si>
  <si>
    <t>29166</t>
  </si>
  <si>
    <t>PLOEVEN</t>
  </si>
  <si>
    <t>29167</t>
  </si>
  <si>
    <t>PLOGASTEL SAINT GERMAIN</t>
  </si>
  <si>
    <t>29168</t>
  </si>
  <si>
    <t>PLOGOFF</t>
  </si>
  <si>
    <t>29169</t>
  </si>
  <si>
    <t>PLOGONNEC</t>
  </si>
  <si>
    <t>29170</t>
  </si>
  <si>
    <t>PLOMELIN</t>
  </si>
  <si>
    <t>29171</t>
  </si>
  <si>
    <t>PLOMEUR</t>
  </si>
  <si>
    <t>29172</t>
  </si>
  <si>
    <t>PLOMODIERN</t>
  </si>
  <si>
    <t>29173</t>
  </si>
  <si>
    <t>PLONEIS</t>
  </si>
  <si>
    <t>29174</t>
  </si>
  <si>
    <t>PLONEOUR LANVERN</t>
  </si>
  <si>
    <t>29175</t>
  </si>
  <si>
    <t>PLONEVEZ DU FAOU</t>
  </si>
  <si>
    <t>29176</t>
  </si>
  <si>
    <t>PLONEVEZ PORZAY</t>
  </si>
  <si>
    <t>29177</t>
  </si>
  <si>
    <t>PLOUARZEL</t>
  </si>
  <si>
    <t>29178</t>
  </si>
  <si>
    <t>PLOUDALMEZEAU</t>
  </si>
  <si>
    <t>29179</t>
  </si>
  <si>
    <t>PLOUDANIEL</t>
  </si>
  <si>
    <t>29180</t>
  </si>
  <si>
    <t>PLOUDIRY</t>
  </si>
  <si>
    <t>29181</t>
  </si>
  <si>
    <t>PLOUEDERN</t>
  </si>
  <si>
    <t>29182</t>
  </si>
  <si>
    <t>PLOUEGAT GUERAND</t>
  </si>
  <si>
    <t>29183</t>
  </si>
  <si>
    <t>PLOUEGAT MOYSAN</t>
  </si>
  <si>
    <t>29184</t>
  </si>
  <si>
    <t>PLOUENAN</t>
  </si>
  <si>
    <t>29185</t>
  </si>
  <si>
    <t>PLOUESCAT</t>
  </si>
  <si>
    <t>29186</t>
  </si>
  <si>
    <t>PLOUEZOC'H</t>
  </si>
  <si>
    <t>29187</t>
  </si>
  <si>
    <t>PLOUGAR</t>
  </si>
  <si>
    <t>29188</t>
  </si>
  <si>
    <t>PLOUGASNOU</t>
  </si>
  <si>
    <t>29189</t>
  </si>
  <si>
    <t>PLOUGASTEL DAOULAS</t>
  </si>
  <si>
    <t>29190</t>
  </si>
  <si>
    <t>PLOUGONVELIN</t>
  </si>
  <si>
    <t>29191</t>
  </si>
  <si>
    <t>PLOUGONVEN</t>
  </si>
  <si>
    <t>29192</t>
  </si>
  <si>
    <t>PLOUGOULM</t>
  </si>
  <si>
    <t>29193</t>
  </si>
  <si>
    <t>PLOUGOURVEST</t>
  </si>
  <si>
    <t>29195</t>
  </si>
  <si>
    <t>PLOUGUERNEAU</t>
  </si>
  <si>
    <t>29196</t>
  </si>
  <si>
    <t>PLOUGUIN</t>
  </si>
  <si>
    <t>29197</t>
  </si>
  <si>
    <t>PLOUHINEC</t>
  </si>
  <si>
    <t>29198</t>
  </si>
  <si>
    <t>PLOUIDER</t>
  </si>
  <si>
    <t>29199</t>
  </si>
  <si>
    <t>PLOUIGNEAU</t>
  </si>
  <si>
    <t>29201</t>
  </si>
  <si>
    <t>PLOUMOGUER</t>
  </si>
  <si>
    <t>29202</t>
  </si>
  <si>
    <t>PLOUNEOUR MENEZ</t>
  </si>
  <si>
    <t>29203</t>
  </si>
  <si>
    <t>PLOUNEOUR TREZ</t>
  </si>
  <si>
    <t>29204</t>
  </si>
  <si>
    <t>PLOUNEVENTER</t>
  </si>
  <si>
    <t>29205</t>
  </si>
  <si>
    <t>PLOUNEVEZEL</t>
  </si>
  <si>
    <t>29206</t>
  </si>
  <si>
    <t>PLOUNEVEZ LOCHRIST</t>
  </si>
  <si>
    <t>29207</t>
  </si>
  <si>
    <t>PLOURIN LES MORLAIX</t>
  </si>
  <si>
    <t>29208</t>
  </si>
  <si>
    <t>PLOURIN</t>
  </si>
  <si>
    <t>29209</t>
  </si>
  <si>
    <t>PLOUVIEN</t>
  </si>
  <si>
    <t>29210</t>
  </si>
  <si>
    <t>PLOUVORN</t>
  </si>
  <si>
    <t>29211</t>
  </si>
  <si>
    <t>PLOUYE</t>
  </si>
  <si>
    <t>29212</t>
  </si>
  <si>
    <t>PLOUZANE</t>
  </si>
  <si>
    <t>29213</t>
  </si>
  <si>
    <t>PLOUZEVEDE</t>
  </si>
  <si>
    <t>29214</t>
  </si>
  <si>
    <t>PLOVAN</t>
  </si>
  <si>
    <t>29215</t>
  </si>
  <si>
    <t>PLOZEVET</t>
  </si>
  <si>
    <t>29216</t>
  </si>
  <si>
    <t>PLUGUFFAN</t>
  </si>
  <si>
    <t>29217</t>
  </si>
  <si>
    <t>PONT AVEN</t>
  </si>
  <si>
    <t>29218</t>
  </si>
  <si>
    <t>PONT CROIX</t>
  </si>
  <si>
    <t>29219</t>
  </si>
  <si>
    <t>PONTHOU</t>
  </si>
  <si>
    <t>29220</t>
  </si>
  <si>
    <t>PONT L'ABBE</t>
  </si>
  <si>
    <t>29221</t>
  </si>
  <si>
    <t>PORSPODER</t>
  </si>
  <si>
    <t>29222</t>
  </si>
  <si>
    <t>PORT LAUNAY</t>
  </si>
  <si>
    <t>29224</t>
  </si>
  <si>
    <t>POULDERGAT</t>
  </si>
  <si>
    <t>29225</t>
  </si>
  <si>
    <t>POULDREUZIC</t>
  </si>
  <si>
    <t>29226</t>
  </si>
  <si>
    <t>POULLAN SUR MER</t>
  </si>
  <si>
    <t>29227</t>
  </si>
  <si>
    <t>POULLAOUEN</t>
  </si>
  <si>
    <t>29228</t>
  </si>
  <si>
    <t>PRIMELIN</t>
  </si>
  <si>
    <t>29229</t>
  </si>
  <si>
    <t>QUEMENEVEN</t>
  </si>
  <si>
    <t>29230</t>
  </si>
  <si>
    <t>QUERRIEN</t>
  </si>
  <si>
    <t>29232</t>
  </si>
  <si>
    <t>QUIMPER</t>
  </si>
  <si>
    <t>29233</t>
  </si>
  <si>
    <t>QUIMPERLE</t>
  </si>
  <si>
    <t>29234</t>
  </si>
  <si>
    <t>REDENE</t>
  </si>
  <si>
    <t>29235</t>
  </si>
  <si>
    <t>RELECQ KERHUON</t>
  </si>
  <si>
    <t>29236</t>
  </si>
  <si>
    <t>RIEC SUR BELON</t>
  </si>
  <si>
    <t>29237</t>
  </si>
  <si>
    <t>ROCHE MAURICE</t>
  </si>
  <si>
    <t>29238</t>
  </si>
  <si>
    <t>ROSCANVEL</t>
  </si>
  <si>
    <t>29239</t>
  </si>
  <si>
    <t>ROSCOFF</t>
  </si>
  <si>
    <t>29240</t>
  </si>
  <si>
    <t>ROSNOEN</t>
  </si>
  <si>
    <t>29241</t>
  </si>
  <si>
    <t>ROSPORDEN</t>
  </si>
  <si>
    <t>29243</t>
  </si>
  <si>
    <t>SAINT COULITZ</t>
  </si>
  <si>
    <t>29244</t>
  </si>
  <si>
    <t>SAINT DERRIEN</t>
  </si>
  <si>
    <t>29245</t>
  </si>
  <si>
    <t>SAINT DIVY</t>
  </si>
  <si>
    <t>29246</t>
  </si>
  <si>
    <t>SAINT ELOY</t>
  </si>
  <si>
    <t>29247</t>
  </si>
  <si>
    <t>SAINT EVARZEC</t>
  </si>
  <si>
    <t>29248</t>
  </si>
  <si>
    <t>SAINT FREGANT</t>
  </si>
  <si>
    <t>29249</t>
  </si>
  <si>
    <t>SAINT GOAZEC</t>
  </si>
  <si>
    <t>29250</t>
  </si>
  <si>
    <t>SAINT HERNIN</t>
  </si>
  <si>
    <t>29251</t>
  </si>
  <si>
    <t>SAINT JEAN DU DOIGT</t>
  </si>
  <si>
    <t>29252</t>
  </si>
  <si>
    <t>SAINT JEAN TROLIMON</t>
  </si>
  <si>
    <t>29254</t>
  </si>
  <si>
    <t>29255</t>
  </si>
  <si>
    <t>SAINT MEEN</t>
  </si>
  <si>
    <t>29256</t>
  </si>
  <si>
    <t>SAINT NIC</t>
  </si>
  <si>
    <t>29257</t>
  </si>
  <si>
    <t>SAINT PABU</t>
  </si>
  <si>
    <t>29259</t>
  </si>
  <si>
    <t>SAINT POL DE LEON</t>
  </si>
  <si>
    <t>29260</t>
  </si>
  <si>
    <t>SAINT RENAN</t>
  </si>
  <si>
    <t>29261</t>
  </si>
  <si>
    <t>SAINT RIVOAL</t>
  </si>
  <si>
    <t>29262</t>
  </si>
  <si>
    <t>29263</t>
  </si>
  <si>
    <t>SAINT SEGAL</t>
  </si>
  <si>
    <t>29264</t>
  </si>
  <si>
    <t>29265</t>
  </si>
  <si>
    <t>SAINTE SEVE</t>
  </si>
  <si>
    <t>29266</t>
  </si>
  <si>
    <t>SAINT THEGONNEC</t>
  </si>
  <si>
    <t>29267</t>
  </si>
  <si>
    <t>SAINT THOIS</t>
  </si>
  <si>
    <t>29268</t>
  </si>
  <si>
    <t>SAINT THONAN</t>
  </si>
  <si>
    <t>29269</t>
  </si>
  <si>
    <t>29270</t>
  </si>
  <si>
    <t>SAINT URBAIN</t>
  </si>
  <si>
    <t>29271</t>
  </si>
  <si>
    <t>SAINT VOUGAY</t>
  </si>
  <si>
    <t>29272</t>
  </si>
  <si>
    <t>SAINT YVI</t>
  </si>
  <si>
    <t>29273</t>
  </si>
  <si>
    <t>SANTEC</t>
  </si>
  <si>
    <t>29274</t>
  </si>
  <si>
    <t>SCAER</t>
  </si>
  <si>
    <t>29275</t>
  </si>
  <si>
    <t>SCRIGNAC</t>
  </si>
  <si>
    <t>29276</t>
  </si>
  <si>
    <t>SIBIRIL</t>
  </si>
  <si>
    <t>29277</t>
  </si>
  <si>
    <t>SIZUN</t>
  </si>
  <si>
    <t>29278</t>
  </si>
  <si>
    <t>SPEZET</t>
  </si>
  <si>
    <t>29279</t>
  </si>
  <si>
    <t>TAULE</t>
  </si>
  <si>
    <t>29280</t>
  </si>
  <si>
    <t>TELGRUC SUR MER</t>
  </si>
  <si>
    <t>29281</t>
  </si>
  <si>
    <t>TOURCH</t>
  </si>
  <si>
    <t>29282</t>
  </si>
  <si>
    <t>TREBABU</t>
  </si>
  <si>
    <t>29284</t>
  </si>
  <si>
    <t>TREFFIAGAT</t>
  </si>
  <si>
    <t>29285</t>
  </si>
  <si>
    <t>TREFLAOUENAN</t>
  </si>
  <si>
    <t>29286</t>
  </si>
  <si>
    <t>TREFLEVENEZ</t>
  </si>
  <si>
    <t>29287</t>
  </si>
  <si>
    <t>TREFLEZ</t>
  </si>
  <si>
    <t>29288</t>
  </si>
  <si>
    <t>TREGARANTEC</t>
  </si>
  <si>
    <t>29289</t>
  </si>
  <si>
    <t>TREGARVAN</t>
  </si>
  <si>
    <t>29290</t>
  </si>
  <si>
    <t>TREGLONOU</t>
  </si>
  <si>
    <t>29291</t>
  </si>
  <si>
    <t>TREGOUREZ</t>
  </si>
  <si>
    <t>29292</t>
  </si>
  <si>
    <t>TREGUENNEC</t>
  </si>
  <si>
    <t>29293</t>
  </si>
  <si>
    <t>TREGUNC</t>
  </si>
  <si>
    <t>29294</t>
  </si>
  <si>
    <t>TREHOU</t>
  </si>
  <si>
    <t>29295</t>
  </si>
  <si>
    <t>TREMAOUEZAN</t>
  </si>
  <si>
    <t>29296</t>
  </si>
  <si>
    <t>TREMEOC</t>
  </si>
  <si>
    <t>29297</t>
  </si>
  <si>
    <t>29298</t>
  </si>
  <si>
    <t>TREOGAT</t>
  </si>
  <si>
    <t>29299</t>
  </si>
  <si>
    <t>TREOUERGAT</t>
  </si>
  <si>
    <t>29300</t>
  </si>
  <si>
    <t>29301</t>
  </si>
  <si>
    <t>TREZILIDE</t>
  </si>
  <si>
    <t>29302</t>
  </si>
  <si>
    <t>PONT DE BUIS LES QUIMERCH</t>
  </si>
  <si>
    <t>30001</t>
  </si>
  <si>
    <t>AIGALIERS</t>
  </si>
  <si>
    <t>30002</t>
  </si>
  <si>
    <t>AIGREMONT</t>
  </si>
  <si>
    <t>30003</t>
  </si>
  <si>
    <t>AIGUES MORTES</t>
  </si>
  <si>
    <t>30004</t>
  </si>
  <si>
    <t>30005</t>
  </si>
  <si>
    <t>AIGUEZE</t>
  </si>
  <si>
    <t>30006</t>
  </si>
  <si>
    <t>AIMARGUES</t>
  </si>
  <si>
    <t>30007</t>
  </si>
  <si>
    <t>ALES</t>
  </si>
  <si>
    <t>30008</t>
  </si>
  <si>
    <t>ALLEGRE LES FUMADES</t>
  </si>
  <si>
    <t>30009</t>
  </si>
  <si>
    <t>ALZON</t>
  </si>
  <si>
    <t>30010</t>
  </si>
  <si>
    <t>ANDUZE</t>
  </si>
  <si>
    <t>30011</t>
  </si>
  <si>
    <t>30012</t>
  </si>
  <si>
    <t>ARAMON</t>
  </si>
  <si>
    <t>30013</t>
  </si>
  <si>
    <t>ARGILLIERS</t>
  </si>
  <si>
    <t>30014</t>
  </si>
  <si>
    <t>ARPAILLARGUES ET AUREILLAC</t>
  </si>
  <si>
    <t>30015</t>
  </si>
  <si>
    <t>ARPHY</t>
  </si>
  <si>
    <t>30016</t>
  </si>
  <si>
    <t>ARRE</t>
  </si>
  <si>
    <t>30017</t>
  </si>
  <si>
    <t>ARRIGAS</t>
  </si>
  <si>
    <t>30018</t>
  </si>
  <si>
    <t>ASPERES</t>
  </si>
  <si>
    <t>30019</t>
  </si>
  <si>
    <t>AUBAIS</t>
  </si>
  <si>
    <t>30020</t>
  </si>
  <si>
    <t>AUBORD</t>
  </si>
  <si>
    <t>30021</t>
  </si>
  <si>
    <t>AUBUSSARGUES</t>
  </si>
  <si>
    <t>30022</t>
  </si>
  <si>
    <t>30023</t>
  </si>
  <si>
    <t>AUJARGUES</t>
  </si>
  <si>
    <t>30024</t>
  </si>
  <si>
    <t>AULAS</t>
  </si>
  <si>
    <t>30025</t>
  </si>
  <si>
    <t>AUMESSAS</t>
  </si>
  <si>
    <t>30026</t>
  </si>
  <si>
    <t>AVEZE</t>
  </si>
  <si>
    <t>30027</t>
  </si>
  <si>
    <t>BAGARD</t>
  </si>
  <si>
    <t>30028</t>
  </si>
  <si>
    <t>BAGNOLS SUR CEZE</t>
  </si>
  <si>
    <t>30029</t>
  </si>
  <si>
    <t>30030</t>
  </si>
  <si>
    <t>BARON</t>
  </si>
  <si>
    <t>30031</t>
  </si>
  <si>
    <t>BASTIDE D'ENGRAS</t>
  </si>
  <si>
    <t>30032</t>
  </si>
  <si>
    <t>BEAUCAIRE</t>
  </si>
  <si>
    <t>30033</t>
  </si>
  <si>
    <t>30034</t>
  </si>
  <si>
    <t>BELLEGARDE</t>
  </si>
  <si>
    <t>30035</t>
  </si>
  <si>
    <t>BELVEZET</t>
  </si>
  <si>
    <t>30036</t>
  </si>
  <si>
    <t>BERNIS</t>
  </si>
  <si>
    <t>30037</t>
  </si>
  <si>
    <t>BESSEGES</t>
  </si>
  <si>
    <t>30038</t>
  </si>
  <si>
    <t>BEZ ET ESPARON</t>
  </si>
  <si>
    <t>30039</t>
  </si>
  <si>
    <t>BEZOUCE</t>
  </si>
  <si>
    <t>30040</t>
  </si>
  <si>
    <t>BLANDAS</t>
  </si>
  <si>
    <t>30041</t>
  </si>
  <si>
    <t>BLAUZAC</t>
  </si>
  <si>
    <t>30042</t>
  </si>
  <si>
    <t>BOISSET ET GAUJAC</t>
  </si>
  <si>
    <t>30043</t>
  </si>
  <si>
    <t>BOISSIERES</t>
  </si>
  <si>
    <t>30044</t>
  </si>
  <si>
    <t>30045</t>
  </si>
  <si>
    <t>BORDEZAC</t>
  </si>
  <si>
    <t>30046</t>
  </si>
  <si>
    <t>BOUCOIRAN ET NOZIERES</t>
  </si>
  <si>
    <t>30047</t>
  </si>
  <si>
    <t>BOUILLARGUES</t>
  </si>
  <si>
    <t>30048</t>
  </si>
  <si>
    <t>BOUQUET</t>
  </si>
  <si>
    <t>30049</t>
  </si>
  <si>
    <t>BOURDIC</t>
  </si>
  <si>
    <t>30050</t>
  </si>
  <si>
    <t>BRAGASSARGUES</t>
  </si>
  <si>
    <t>30051</t>
  </si>
  <si>
    <t>BRANOUX LES TAILLADES</t>
  </si>
  <si>
    <t>30052</t>
  </si>
  <si>
    <t>BREAU ET SALAGOSSE</t>
  </si>
  <si>
    <t>30053</t>
  </si>
  <si>
    <t>BRIGNON</t>
  </si>
  <si>
    <t>30054</t>
  </si>
  <si>
    <t>BROUZET LES QUISSAC</t>
  </si>
  <si>
    <t>30055</t>
  </si>
  <si>
    <t>BROUZET LES ALES</t>
  </si>
  <si>
    <t>30056</t>
  </si>
  <si>
    <t>BRUGUIERE</t>
  </si>
  <si>
    <t>30057</t>
  </si>
  <si>
    <t>CABRIERES</t>
  </si>
  <si>
    <t>30058</t>
  </si>
  <si>
    <t>CADIERE ET CAMBO</t>
  </si>
  <si>
    <t>30059</t>
  </si>
  <si>
    <t>CAILAR</t>
  </si>
  <si>
    <t>30060</t>
  </si>
  <si>
    <t>CAISSARGUES</t>
  </si>
  <si>
    <t>30061</t>
  </si>
  <si>
    <t>CALMETTE</t>
  </si>
  <si>
    <t>30062</t>
  </si>
  <si>
    <t>CALVISSON</t>
  </si>
  <si>
    <t>30064</t>
  </si>
  <si>
    <t>CAMPESTRE ET LUC</t>
  </si>
  <si>
    <t>30065</t>
  </si>
  <si>
    <t>CANAULES ET ARGENTIERES</t>
  </si>
  <si>
    <t>30066</t>
  </si>
  <si>
    <t>CANNES ET CLAIRAN</t>
  </si>
  <si>
    <t>30067</t>
  </si>
  <si>
    <t>CAPELLE ET MASMOLENE</t>
  </si>
  <si>
    <t>30068</t>
  </si>
  <si>
    <t>CARDET</t>
  </si>
  <si>
    <t>30069</t>
  </si>
  <si>
    <t>CARNAS</t>
  </si>
  <si>
    <t>30070</t>
  </si>
  <si>
    <t>CARSAN</t>
  </si>
  <si>
    <t>30071</t>
  </si>
  <si>
    <t>CASSAGNOLES</t>
  </si>
  <si>
    <t>30072</t>
  </si>
  <si>
    <t>CASTELNAU VALENCE</t>
  </si>
  <si>
    <t>30073</t>
  </si>
  <si>
    <t>CASTILLON DU GARD</t>
  </si>
  <si>
    <t>30074</t>
  </si>
  <si>
    <t>CAUSSE BEGON</t>
  </si>
  <si>
    <t>30075</t>
  </si>
  <si>
    <t>CAVEIRAC</t>
  </si>
  <si>
    <t>30076</t>
  </si>
  <si>
    <t>CAVILLARGUES</t>
  </si>
  <si>
    <t>30077</t>
  </si>
  <si>
    <t>CENDRAS</t>
  </si>
  <si>
    <t>30079</t>
  </si>
  <si>
    <t>30080</t>
  </si>
  <si>
    <t>CHAMBORIGAUD</t>
  </si>
  <si>
    <t>30081</t>
  </si>
  <si>
    <t>CHUSCLAN</t>
  </si>
  <si>
    <t>30082</t>
  </si>
  <si>
    <t>CLARENSAC</t>
  </si>
  <si>
    <t>30083</t>
  </si>
  <si>
    <t>CODOGNAN</t>
  </si>
  <si>
    <t>30084</t>
  </si>
  <si>
    <t>CODOLET</t>
  </si>
  <si>
    <t>30085</t>
  </si>
  <si>
    <t>COLLIAS</t>
  </si>
  <si>
    <t>30086</t>
  </si>
  <si>
    <t>COLLORGUES</t>
  </si>
  <si>
    <t>30087</t>
  </si>
  <si>
    <t>COLOGNAC</t>
  </si>
  <si>
    <t>30088</t>
  </si>
  <si>
    <t>COMBAS</t>
  </si>
  <si>
    <t>30089</t>
  </si>
  <si>
    <t>30090</t>
  </si>
  <si>
    <t>CONCOULES</t>
  </si>
  <si>
    <t>30091</t>
  </si>
  <si>
    <t>CONGENIES</t>
  </si>
  <si>
    <t>30092</t>
  </si>
  <si>
    <t>CONNAUX</t>
  </si>
  <si>
    <t>30093</t>
  </si>
  <si>
    <t>CONQUEYRAC</t>
  </si>
  <si>
    <t>30094</t>
  </si>
  <si>
    <t>CORBES</t>
  </si>
  <si>
    <t>30095</t>
  </si>
  <si>
    <t>CORCONNE</t>
  </si>
  <si>
    <t>30096</t>
  </si>
  <si>
    <t>CORNILLON</t>
  </si>
  <si>
    <t>30097</t>
  </si>
  <si>
    <t>COURRY</t>
  </si>
  <si>
    <t>30098</t>
  </si>
  <si>
    <t>CRESPIAN</t>
  </si>
  <si>
    <t>30099</t>
  </si>
  <si>
    <t>CROS</t>
  </si>
  <si>
    <t>30100</t>
  </si>
  <si>
    <t>CRUVIERS LASCOURS</t>
  </si>
  <si>
    <t>30101</t>
  </si>
  <si>
    <t>DEAUX</t>
  </si>
  <si>
    <t>30102</t>
  </si>
  <si>
    <t>DIONS</t>
  </si>
  <si>
    <t>30103</t>
  </si>
  <si>
    <t>DOMAZAN</t>
  </si>
  <si>
    <t>30104</t>
  </si>
  <si>
    <t>DOMESSARGUES</t>
  </si>
  <si>
    <t>30105</t>
  </si>
  <si>
    <t>DOURBIES</t>
  </si>
  <si>
    <t>30106</t>
  </si>
  <si>
    <t>DURFORT ET SAINT MARTIN DE SOSSENAC</t>
  </si>
  <si>
    <t>30107</t>
  </si>
  <si>
    <t>ESTEZARGUES</t>
  </si>
  <si>
    <t>30108</t>
  </si>
  <si>
    <t>ESTRECHURE</t>
  </si>
  <si>
    <t>30109</t>
  </si>
  <si>
    <t>EUZET</t>
  </si>
  <si>
    <t>30110</t>
  </si>
  <si>
    <t>FLAUX</t>
  </si>
  <si>
    <t>30111</t>
  </si>
  <si>
    <t>30112</t>
  </si>
  <si>
    <t>30113</t>
  </si>
  <si>
    <t>FONS SUR LUSSAN</t>
  </si>
  <si>
    <t>30114</t>
  </si>
  <si>
    <t>FONTANES</t>
  </si>
  <si>
    <t>30115</t>
  </si>
  <si>
    <t>FONTARECHES</t>
  </si>
  <si>
    <t>30116</t>
  </si>
  <si>
    <t>FOURNES</t>
  </si>
  <si>
    <t>30117</t>
  </si>
  <si>
    <t>FOURQUES</t>
  </si>
  <si>
    <t>30119</t>
  </si>
  <si>
    <t>FRESSAC</t>
  </si>
  <si>
    <t>30120</t>
  </si>
  <si>
    <t>GAGNIERES</t>
  </si>
  <si>
    <t>30121</t>
  </si>
  <si>
    <t>GAILHAN</t>
  </si>
  <si>
    <t>30122</t>
  </si>
  <si>
    <t>30123</t>
  </si>
  <si>
    <t>GALLARGUES LE MONTUEUX</t>
  </si>
  <si>
    <t>30124</t>
  </si>
  <si>
    <t>GARN</t>
  </si>
  <si>
    <t>30125</t>
  </si>
  <si>
    <t>GARONS</t>
  </si>
  <si>
    <t>30126</t>
  </si>
  <si>
    <t>GARRIGUES SAINTE EULALIE</t>
  </si>
  <si>
    <t>30127</t>
  </si>
  <si>
    <t>GAUJAC</t>
  </si>
  <si>
    <t>30128</t>
  </si>
  <si>
    <t>GENERAC</t>
  </si>
  <si>
    <t>30129</t>
  </si>
  <si>
    <t>GENERARGUES</t>
  </si>
  <si>
    <t>30130</t>
  </si>
  <si>
    <t>GENOLHAC</t>
  </si>
  <si>
    <t>30131</t>
  </si>
  <si>
    <t>GOUDARGUES</t>
  </si>
  <si>
    <t>30132</t>
  </si>
  <si>
    <t>GRAND COMBE</t>
  </si>
  <si>
    <t>30133</t>
  </si>
  <si>
    <t>GRAU DU ROI</t>
  </si>
  <si>
    <t>30134</t>
  </si>
  <si>
    <t>ISSIRAC</t>
  </si>
  <si>
    <t>30135</t>
  </si>
  <si>
    <t>JONQUIERES SAINT VINCENT</t>
  </si>
  <si>
    <t>30136</t>
  </si>
  <si>
    <t>JUNAS</t>
  </si>
  <si>
    <t>30137</t>
  </si>
  <si>
    <t>LAMELOUZE</t>
  </si>
  <si>
    <t>30138</t>
  </si>
  <si>
    <t>LANGLADE</t>
  </si>
  <si>
    <t>30139</t>
  </si>
  <si>
    <t>LANUEJOLS</t>
  </si>
  <si>
    <t>30140</t>
  </si>
  <si>
    <t>LASALLE</t>
  </si>
  <si>
    <t>30141</t>
  </si>
  <si>
    <t>LAUDUN L'ARDOISE</t>
  </si>
  <si>
    <t>30142</t>
  </si>
  <si>
    <t>LAVAL PRADEL</t>
  </si>
  <si>
    <t>30143</t>
  </si>
  <si>
    <t>LAVAL SAINT ROMAN</t>
  </si>
  <si>
    <t>30144</t>
  </si>
  <si>
    <t>LECQUES</t>
  </si>
  <si>
    <t>30145</t>
  </si>
  <si>
    <t>LEDENON</t>
  </si>
  <si>
    <t>30146</t>
  </si>
  <si>
    <t>LEDIGNAN</t>
  </si>
  <si>
    <t>30147</t>
  </si>
  <si>
    <t>LEZAN</t>
  </si>
  <si>
    <t>30148</t>
  </si>
  <si>
    <t>LIOUC</t>
  </si>
  <si>
    <t>30149</t>
  </si>
  <si>
    <t>LIRAC</t>
  </si>
  <si>
    <t>30150</t>
  </si>
  <si>
    <t>LOGRIAN FLORIAN</t>
  </si>
  <si>
    <t>30151</t>
  </si>
  <si>
    <t>LUSSAN</t>
  </si>
  <si>
    <t>30152</t>
  </si>
  <si>
    <t>MAGES</t>
  </si>
  <si>
    <t>30153</t>
  </si>
  <si>
    <t>MALONS ET ELZE</t>
  </si>
  <si>
    <t>30154</t>
  </si>
  <si>
    <t>MANDAGOUT</t>
  </si>
  <si>
    <t>30155</t>
  </si>
  <si>
    <t>MANDUEL</t>
  </si>
  <si>
    <t>30156</t>
  </si>
  <si>
    <t>MARGUERITTES</t>
  </si>
  <si>
    <t>30157</t>
  </si>
  <si>
    <t>30158</t>
  </si>
  <si>
    <t>MARTIGNARGUES</t>
  </si>
  <si>
    <t>30159</t>
  </si>
  <si>
    <t>MARTINET</t>
  </si>
  <si>
    <t>30160</t>
  </si>
  <si>
    <t>MARUEJOLS LES GARDON</t>
  </si>
  <si>
    <t>30161</t>
  </si>
  <si>
    <t>MASSANES</t>
  </si>
  <si>
    <t>30162</t>
  </si>
  <si>
    <t>MASSILLARGUES ATTUECH</t>
  </si>
  <si>
    <t>30163</t>
  </si>
  <si>
    <t>MAURESSARGUES</t>
  </si>
  <si>
    <t>30164</t>
  </si>
  <si>
    <t>MEJANNES LE CLAP</t>
  </si>
  <si>
    <t>30165</t>
  </si>
  <si>
    <t>MEJANNES LES ALES</t>
  </si>
  <si>
    <t>30166</t>
  </si>
  <si>
    <t>MEYNES</t>
  </si>
  <si>
    <t>30167</t>
  </si>
  <si>
    <t>MEYRANNES</t>
  </si>
  <si>
    <t>30168</t>
  </si>
  <si>
    <t>30169</t>
  </si>
  <si>
    <t>MILHAUD</t>
  </si>
  <si>
    <t>30170</t>
  </si>
  <si>
    <t>MOLIERES CAVAILLAC</t>
  </si>
  <si>
    <t>30171</t>
  </si>
  <si>
    <t>MOLIERES SUR CEZE</t>
  </si>
  <si>
    <t>30172</t>
  </si>
  <si>
    <t>MONOBLET</t>
  </si>
  <si>
    <t>30173</t>
  </si>
  <si>
    <t>30174</t>
  </si>
  <si>
    <t>MONTAREN ET SAINT MEDIERS</t>
  </si>
  <si>
    <t>30175</t>
  </si>
  <si>
    <t>30176</t>
  </si>
  <si>
    <t>MONTDARDIER</t>
  </si>
  <si>
    <t>30177</t>
  </si>
  <si>
    <t>30178</t>
  </si>
  <si>
    <t>30179</t>
  </si>
  <si>
    <t>MONTFRIN</t>
  </si>
  <si>
    <t>30180</t>
  </si>
  <si>
    <t>MONTIGNARGUES</t>
  </si>
  <si>
    <t>30181</t>
  </si>
  <si>
    <t>MONTMIRAT</t>
  </si>
  <si>
    <t>30182</t>
  </si>
  <si>
    <t>MONTPEZAT</t>
  </si>
  <si>
    <t>30183</t>
  </si>
  <si>
    <t>MOULEZAN</t>
  </si>
  <si>
    <t>30184</t>
  </si>
  <si>
    <t>MOUSSAC</t>
  </si>
  <si>
    <t>30185</t>
  </si>
  <si>
    <t>MUS</t>
  </si>
  <si>
    <t>30186</t>
  </si>
  <si>
    <t>NAGES ET SOLORGUES</t>
  </si>
  <si>
    <t>30187</t>
  </si>
  <si>
    <t>NAVACELLES</t>
  </si>
  <si>
    <t>30188</t>
  </si>
  <si>
    <t>NERS</t>
  </si>
  <si>
    <t>30189</t>
  </si>
  <si>
    <t>NIMES</t>
  </si>
  <si>
    <t>30190</t>
  </si>
  <si>
    <t>NOTRE DAME DE LA ROUVIERE</t>
  </si>
  <si>
    <t>30191</t>
  </si>
  <si>
    <t>ORSAN</t>
  </si>
  <si>
    <t>30192</t>
  </si>
  <si>
    <t>ORTHOUX SERIGNAC QUILHAN</t>
  </si>
  <si>
    <t>30193</t>
  </si>
  <si>
    <t>PARIGNARGUES</t>
  </si>
  <si>
    <t>30194</t>
  </si>
  <si>
    <t>PEYREMALE</t>
  </si>
  <si>
    <t>30195</t>
  </si>
  <si>
    <t>30196</t>
  </si>
  <si>
    <t>30197</t>
  </si>
  <si>
    <t>PLANS</t>
  </si>
  <si>
    <t>30198</t>
  </si>
  <si>
    <t>PLANTIERS</t>
  </si>
  <si>
    <t>30199</t>
  </si>
  <si>
    <t>30200</t>
  </si>
  <si>
    <t>POMPIGNAN</t>
  </si>
  <si>
    <t>30201</t>
  </si>
  <si>
    <t>PONTEILS ET BRESIS</t>
  </si>
  <si>
    <t>30202</t>
  </si>
  <si>
    <t>PONT SAINT ESPRIT</t>
  </si>
  <si>
    <t>30203</t>
  </si>
  <si>
    <t>30204</t>
  </si>
  <si>
    <t>POTELIERES</t>
  </si>
  <si>
    <t>30205</t>
  </si>
  <si>
    <t>POUGNADORESSE</t>
  </si>
  <si>
    <t>30206</t>
  </si>
  <si>
    <t>POULX</t>
  </si>
  <si>
    <t>30207</t>
  </si>
  <si>
    <t>POUZILHAC</t>
  </si>
  <si>
    <t>30208</t>
  </si>
  <si>
    <t>PUECHREDON</t>
  </si>
  <si>
    <t>30209</t>
  </si>
  <si>
    <t>PUJAUT</t>
  </si>
  <si>
    <t>30210</t>
  </si>
  <si>
    <t>QUISSAC</t>
  </si>
  <si>
    <t>30211</t>
  </si>
  <si>
    <t>REDESSAN</t>
  </si>
  <si>
    <t>30212</t>
  </si>
  <si>
    <t>REMOULINS</t>
  </si>
  <si>
    <t>30213</t>
  </si>
  <si>
    <t>REVENS</t>
  </si>
  <si>
    <t>30214</t>
  </si>
  <si>
    <t>RIBAUTE LES TAVERNES</t>
  </si>
  <si>
    <t>30215</t>
  </si>
  <si>
    <t>30216</t>
  </si>
  <si>
    <t>ROBIAC ROCHESSADOULE</t>
  </si>
  <si>
    <t>30217</t>
  </si>
  <si>
    <t>ROCHEFORT DU GARD</t>
  </si>
  <si>
    <t>30218</t>
  </si>
  <si>
    <t>30219</t>
  </si>
  <si>
    <t>ROGUES</t>
  </si>
  <si>
    <t>30220</t>
  </si>
  <si>
    <t>ROQUEDUR</t>
  </si>
  <si>
    <t>30221</t>
  </si>
  <si>
    <t>ROQUEMAURE</t>
  </si>
  <si>
    <t>30222</t>
  </si>
  <si>
    <t>ROQUE SUR CEZE</t>
  </si>
  <si>
    <t>30223</t>
  </si>
  <si>
    <t>ROUSSON</t>
  </si>
  <si>
    <t>30224</t>
  </si>
  <si>
    <t>ROUVIERE</t>
  </si>
  <si>
    <t>30225</t>
  </si>
  <si>
    <t>SABRAN</t>
  </si>
  <si>
    <t>30226</t>
  </si>
  <si>
    <t>SAINT ALEXANDRE</t>
  </si>
  <si>
    <t>30227</t>
  </si>
  <si>
    <t>30228</t>
  </si>
  <si>
    <t>30229</t>
  </si>
  <si>
    <t>SAINT ANDRE DE MAJENCOULES</t>
  </si>
  <si>
    <t>30230</t>
  </si>
  <si>
    <t>SAINT ANDRE DE ROQUEPERTUIS</t>
  </si>
  <si>
    <t>30231</t>
  </si>
  <si>
    <t>SAINT ANDRE DE VALBORGNE</t>
  </si>
  <si>
    <t>30232</t>
  </si>
  <si>
    <t>SAINT ANDRE D'OLERARGUES</t>
  </si>
  <si>
    <t>30233</t>
  </si>
  <si>
    <t>SAINT BAUZELY</t>
  </si>
  <si>
    <t>30234</t>
  </si>
  <si>
    <t>SAINT BENEZET</t>
  </si>
  <si>
    <t>30235</t>
  </si>
  <si>
    <t>SAINT BONNET DU GARD</t>
  </si>
  <si>
    <t>30236</t>
  </si>
  <si>
    <t>SAINT BONNET DE SALENDRINQUE</t>
  </si>
  <si>
    <t>30237</t>
  </si>
  <si>
    <t>SAINT BRES</t>
  </si>
  <si>
    <t>30238</t>
  </si>
  <si>
    <t>SAINT BRESSON</t>
  </si>
  <si>
    <t>30239</t>
  </si>
  <si>
    <t>SAINTE CECILE D'ANDORGE</t>
  </si>
  <si>
    <t>30240</t>
  </si>
  <si>
    <t>SAINT CESAIRE DE GAUZIGNAN</t>
  </si>
  <si>
    <t>30241</t>
  </si>
  <si>
    <t>SAINT CHAPTES</t>
  </si>
  <si>
    <t>30242</t>
  </si>
  <si>
    <t>SAINT CHRISTOL DE RODIERES</t>
  </si>
  <si>
    <t>30243</t>
  </si>
  <si>
    <t>SAINT CHRISTOL LES ALES</t>
  </si>
  <si>
    <t>30244</t>
  </si>
  <si>
    <t>30245</t>
  </si>
  <si>
    <t>SAINT COME ET MARUEJOLS</t>
  </si>
  <si>
    <t>30246</t>
  </si>
  <si>
    <t>SAINTE CROIX DE CADERLE</t>
  </si>
  <si>
    <t>30247</t>
  </si>
  <si>
    <t>30248</t>
  </si>
  <si>
    <t>SAINT DEZERY</t>
  </si>
  <si>
    <t>30249</t>
  </si>
  <si>
    <t>SAINT DIONISY</t>
  </si>
  <si>
    <t>30250</t>
  </si>
  <si>
    <t>SAINT ETIENNE DE L'OLM</t>
  </si>
  <si>
    <t>30251</t>
  </si>
  <si>
    <t>SAINT ETIENNE DES SORTS</t>
  </si>
  <si>
    <t>30252</t>
  </si>
  <si>
    <t>SAINT FELIX DE PALLIERES</t>
  </si>
  <si>
    <t>30253</t>
  </si>
  <si>
    <t>SAINT FLORENT SUR AUZONNET</t>
  </si>
  <si>
    <t>30254</t>
  </si>
  <si>
    <t>SAINT GENIES DE COMOLAS</t>
  </si>
  <si>
    <t>30255</t>
  </si>
  <si>
    <t>SAINT GENIES DE MALGOIRES</t>
  </si>
  <si>
    <t>30256</t>
  </si>
  <si>
    <t>SAINT GERVAIS</t>
  </si>
  <si>
    <t>30257</t>
  </si>
  <si>
    <t>SAINT GERVASY</t>
  </si>
  <si>
    <t>30258</t>
  </si>
  <si>
    <t>SAINT GILLES</t>
  </si>
  <si>
    <t>30259</t>
  </si>
  <si>
    <t>SAINT HILAIRE DE BRETHMAS</t>
  </si>
  <si>
    <t>30260</t>
  </si>
  <si>
    <t>SAINT HILAIRE D'OZILHAN</t>
  </si>
  <si>
    <t>30261</t>
  </si>
  <si>
    <t>SAINT HIPPOLYTE DE CATON</t>
  </si>
  <si>
    <t>30262</t>
  </si>
  <si>
    <t>SAINT HIPPOLYTE DE MONTAIGU</t>
  </si>
  <si>
    <t>30263</t>
  </si>
  <si>
    <t>SAINT HIPPOLYTE DU FORT</t>
  </si>
  <si>
    <t>30264</t>
  </si>
  <si>
    <t>SAINT JEAN DE CEYRARGUES</t>
  </si>
  <si>
    <t>30265</t>
  </si>
  <si>
    <t>SAINT JEAN DE CRIEULON</t>
  </si>
  <si>
    <t>30266</t>
  </si>
  <si>
    <t>SAINT JEAN DE MARUEJOLS ET AVEJAN</t>
  </si>
  <si>
    <t>30267</t>
  </si>
  <si>
    <t>SAINT JEAN DE SERRES</t>
  </si>
  <si>
    <t>30268</t>
  </si>
  <si>
    <t>SAINT JEAN DE VALERISCLE</t>
  </si>
  <si>
    <t>30269</t>
  </si>
  <si>
    <t>SAINT JEAN DU GARD</t>
  </si>
  <si>
    <t>30270</t>
  </si>
  <si>
    <t>SAINT JEAN DU PIN</t>
  </si>
  <si>
    <t>30271</t>
  </si>
  <si>
    <t>SAINT JULIEN DE CASSAGNAS</t>
  </si>
  <si>
    <t>30272</t>
  </si>
  <si>
    <t>SAINT JULIEN DE LA NEF</t>
  </si>
  <si>
    <t>30273</t>
  </si>
  <si>
    <t>SAINT JULIEN DE PEYROLAS</t>
  </si>
  <si>
    <t>30274</t>
  </si>
  <si>
    <t>SAINT JULIEN LES ROSIERS</t>
  </si>
  <si>
    <t>30275</t>
  </si>
  <si>
    <t>SAINT JUST ET VACQUIERES</t>
  </si>
  <si>
    <t>30276</t>
  </si>
  <si>
    <t>SAINT LAURENT D'AIGOUZE</t>
  </si>
  <si>
    <t>30277</t>
  </si>
  <si>
    <t>SAINT LAURENT DE CARNOLS</t>
  </si>
  <si>
    <t>30278</t>
  </si>
  <si>
    <t>SAINT LAURENT DES ARBRES</t>
  </si>
  <si>
    <t>30279</t>
  </si>
  <si>
    <t>SAINT LAURENT LA VERNEDE</t>
  </si>
  <si>
    <t>30280</t>
  </si>
  <si>
    <t>SAINT LAURENT LE MINIER</t>
  </si>
  <si>
    <t>30281</t>
  </si>
  <si>
    <t>SAINT MAMERT DU GARD</t>
  </si>
  <si>
    <t>30282</t>
  </si>
  <si>
    <t>SAINT MARCEL DE CAREIRET</t>
  </si>
  <si>
    <t>30283</t>
  </si>
  <si>
    <t>30284</t>
  </si>
  <si>
    <t>SAINT MARTIN DE VALGALGUES</t>
  </si>
  <si>
    <t>30285</t>
  </si>
  <si>
    <t>SAINT MAURICE DE CAZEVIEILLE</t>
  </si>
  <si>
    <t>30286</t>
  </si>
  <si>
    <t>SAINT MAXIMIN</t>
  </si>
  <si>
    <t>30287</t>
  </si>
  <si>
    <t>SAINT MICHEL D'EUZET</t>
  </si>
  <si>
    <t>30288</t>
  </si>
  <si>
    <t>SAINT NAZAIRE</t>
  </si>
  <si>
    <t>30289</t>
  </si>
  <si>
    <t>SAINT NAZAIRE DES GARDIES</t>
  </si>
  <si>
    <t>30290</t>
  </si>
  <si>
    <t>SAINT PAULET DE CAISSON</t>
  </si>
  <si>
    <t>30291</t>
  </si>
  <si>
    <t>SAINT PAUL LA COSTE</t>
  </si>
  <si>
    <t>30292</t>
  </si>
  <si>
    <t>SAINT PONS LA CALM</t>
  </si>
  <si>
    <t>30293</t>
  </si>
  <si>
    <t>SAINT PRIVAT DE CHAMPCLOS</t>
  </si>
  <si>
    <t>30294</t>
  </si>
  <si>
    <t>SAINT PRIVAT DES VIEUX</t>
  </si>
  <si>
    <t>30295</t>
  </si>
  <si>
    <t>SAINT QUENTIN LA POTERIE</t>
  </si>
  <si>
    <t>30296</t>
  </si>
  <si>
    <t>SAINT ROMAN DE CODIERES</t>
  </si>
  <si>
    <t>30297</t>
  </si>
  <si>
    <t>SAINT SAUVEUR CAMPRIEU</t>
  </si>
  <si>
    <t>30298</t>
  </si>
  <si>
    <t>SAINT SEBASTIEN D'AIGREFEUILLE</t>
  </si>
  <si>
    <t>30299</t>
  </si>
  <si>
    <t>SAINT SIFFRET</t>
  </si>
  <si>
    <t>30300</t>
  </si>
  <si>
    <t>SAINT THEODORIT</t>
  </si>
  <si>
    <t>30301</t>
  </si>
  <si>
    <t>SAINT VICTOR DES OULES</t>
  </si>
  <si>
    <t>30302</t>
  </si>
  <si>
    <t>SAINT VICTOR LA COSTE</t>
  </si>
  <si>
    <t>30303</t>
  </si>
  <si>
    <t>SAINT VICTOR DE MALCAP</t>
  </si>
  <si>
    <t>30304</t>
  </si>
  <si>
    <t>SALAZAC</t>
  </si>
  <si>
    <t>30305</t>
  </si>
  <si>
    <t>SALINDRES</t>
  </si>
  <si>
    <t>30306</t>
  </si>
  <si>
    <t>SALINELLES</t>
  </si>
  <si>
    <t>30307</t>
  </si>
  <si>
    <t>SALLES DU GARDON</t>
  </si>
  <si>
    <t>30308</t>
  </si>
  <si>
    <t>SANILHAC SAGRIES</t>
  </si>
  <si>
    <t>30309</t>
  </si>
  <si>
    <t>SARDAN</t>
  </si>
  <si>
    <t>30310</t>
  </si>
  <si>
    <t>30311</t>
  </si>
  <si>
    <t>SAUVE</t>
  </si>
  <si>
    <t>30312</t>
  </si>
  <si>
    <t>SAUVETERRE</t>
  </si>
  <si>
    <t>30313</t>
  </si>
  <si>
    <t>30314</t>
  </si>
  <si>
    <t>SAVIGNARGUES</t>
  </si>
  <si>
    <t>30315</t>
  </si>
  <si>
    <t>SAZE</t>
  </si>
  <si>
    <t>30316</t>
  </si>
  <si>
    <t>SENECHAS</t>
  </si>
  <si>
    <t>30317</t>
  </si>
  <si>
    <t>SERNHAC</t>
  </si>
  <si>
    <t>30318</t>
  </si>
  <si>
    <t>30319</t>
  </si>
  <si>
    <t>SERVIERS ET LABAUME</t>
  </si>
  <si>
    <t>30320</t>
  </si>
  <si>
    <t>SEYNES</t>
  </si>
  <si>
    <t>30321</t>
  </si>
  <si>
    <t>SOMMIERES</t>
  </si>
  <si>
    <t>30322</t>
  </si>
  <si>
    <t>SOUDORGUES</t>
  </si>
  <si>
    <t>30323</t>
  </si>
  <si>
    <t>SOUSTELLE</t>
  </si>
  <si>
    <t>30324</t>
  </si>
  <si>
    <t>SOUVIGNARGUES</t>
  </si>
  <si>
    <t>30325</t>
  </si>
  <si>
    <t>SUMENE</t>
  </si>
  <si>
    <t>30326</t>
  </si>
  <si>
    <t>TAVEL</t>
  </si>
  <si>
    <t>30327</t>
  </si>
  <si>
    <t>THARAUX</t>
  </si>
  <si>
    <t>30328</t>
  </si>
  <si>
    <t>THEZIERS</t>
  </si>
  <si>
    <t>30329</t>
  </si>
  <si>
    <t>THOIRAS</t>
  </si>
  <si>
    <t>30330</t>
  </si>
  <si>
    <t>TORNAC</t>
  </si>
  <si>
    <t>30331</t>
  </si>
  <si>
    <t>TRESQUES</t>
  </si>
  <si>
    <t>30332</t>
  </si>
  <si>
    <t>TREVES</t>
  </si>
  <si>
    <t>30333</t>
  </si>
  <si>
    <t>UCHAUD</t>
  </si>
  <si>
    <t>30334</t>
  </si>
  <si>
    <t>UZES</t>
  </si>
  <si>
    <t>30335</t>
  </si>
  <si>
    <t>30336</t>
  </si>
  <si>
    <t>VALLABREGUES</t>
  </si>
  <si>
    <t>30337</t>
  </si>
  <si>
    <t>VALLABRIX</t>
  </si>
  <si>
    <t>30338</t>
  </si>
  <si>
    <t>VALLERARGUES</t>
  </si>
  <si>
    <t>30339</t>
  </si>
  <si>
    <t>VALLERAUGUE</t>
  </si>
  <si>
    <t>30340</t>
  </si>
  <si>
    <t>VALLIGUIERES</t>
  </si>
  <si>
    <t>30341</t>
  </si>
  <si>
    <t>VAUVERT</t>
  </si>
  <si>
    <t>30342</t>
  </si>
  <si>
    <t>VENEJAN</t>
  </si>
  <si>
    <t>30343</t>
  </si>
  <si>
    <t>VERFEUIL</t>
  </si>
  <si>
    <t>30344</t>
  </si>
  <si>
    <t>VERGEZE</t>
  </si>
  <si>
    <t>30345</t>
  </si>
  <si>
    <t>VERNAREDE</t>
  </si>
  <si>
    <t>30346</t>
  </si>
  <si>
    <t>VERS PONT DU GARD</t>
  </si>
  <si>
    <t>30347</t>
  </si>
  <si>
    <t>VESTRIC ET CANDIAC</t>
  </si>
  <si>
    <t>30348</t>
  </si>
  <si>
    <t>VEZENOBRES</t>
  </si>
  <si>
    <t>30349</t>
  </si>
  <si>
    <t>VIC LE FESQ</t>
  </si>
  <si>
    <t>30350</t>
  </si>
  <si>
    <t>VIGAN</t>
  </si>
  <si>
    <t>30351</t>
  </si>
  <si>
    <t>VILLENEUVE LES AVIGNON</t>
  </si>
  <si>
    <t>30352</t>
  </si>
  <si>
    <t>VILLEVIEILLE</t>
  </si>
  <si>
    <t>30353</t>
  </si>
  <si>
    <t>VISSEC</t>
  </si>
  <si>
    <t>30354</t>
  </si>
  <si>
    <t>MONTAGNAC</t>
  </si>
  <si>
    <t>30355</t>
  </si>
  <si>
    <t>SAINT PAUL LES FONTS</t>
  </si>
  <si>
    <t>30356</t>
  </si>
  <si>
    <t>RODILHAN</t>
  </si>
  <si>
    <t>31001</t>
  </si>
  <si>
    <t>AGASSAC</t>
  </si>
  <si>
    <t>31002</t>
  </si>
  <si>
    <t>AIGNES</t>
  </si>
  <si>
    <t>31003</t>
  </si>
  <si>
    <t>AIGREFEUILLE</t>
  </si>
  <si>
    <t>31004</t>
  </si>
  <si>
    <t>AYGUESVIVES</t>
  </si>
  <si>
    <t>31005</t>
  </si>
  <si>
    <t>ALAN</t>
  </si>
  <si>
    <t>31006</t>
  </si>
  <si>
    <t>ALBIAC</t>
  </si>
  <si>
    <t>31007</t>
  </si>
  <si>
    <t>AMBAX</t>
  </si>
  <si>
    <t>31008</t>
  </si>
  <si>
    <t>ANAN</t>
  </si>
  <si>
    <t>31009</t>
  </si>
  <si>
    <t>ANTICHAN DE FRONTIGNES</t>
  </si>
  <si>
    <t>31010</t>
  </si>
  <si>
    <t>31011</t>
  </si>
  <si>
    <t>ARBAS</t>
  </si>
  <si>
    <t>31012</t>
  </si>
  <si>
    <t>ARBON</t>
  </si>
  <si>
    <t>31013</t>
  </si>
  <si>
    <t>ARDIEGE</t>
  </si>
  <si>
    <t>31014</t>
  </si>
  <si>
    <t>ARGUENOS</t>
  </si>
  <si>
    <t>31015</t>
  </si>
  <si>
    <t>ARGUT DESSOUS</t>
  </si>
  <si>
    <t>31017</t>
  </si>
  <si>
    <t>ARLOS</t>
  </si>
  <si>
    <t>31018</t>
  </si>
  <si>
    <t>ARNAUD GUILHEM</t>
  </si>
  <si>
    <t>31019</t>
  </si>
  <si>
    <t>ARTIGUE</t>
  </si>
  <si>
    <t>31020</t>
  </si>
  <si>
    <t>ASPET</t>
  </si>
  <si>
    <t>31021</t>
  </si>
  <si>
    <t>ASPRET SARRAT</t>
  </si>
  <si>
    <t>31022</t>
  </si>
  <si>
    <t>AUCAMVILLE</t>
  </si>
  <si>
    <t>31023</t>
  </si>
  <si>
    <t>31024</t>
  </si>
  <si>
    <t>AURAGNE</t>
  </si>
  <si>
    <t>31025</t>
  </si>
  <si>
    <t>AUREVILLE</t>
  </si>
  <si>
    <t>31026</t>
  </si>
  <si>
    <t>AURIAC SUR VENDINELLE</t>
  </si>
  <si>
    <t>31027</t>
  </si>
  <si>
    <t>AURIBAIL</t>
  </si>
  <si>
    <t>31028</t>
  </si>
  <si>
    <t>AURIGNAC</t>
  </si>
  <si>
    <t>31029</t>
  </si>
  <si>
    <t>AURIN</t>
  </si>
  <si>
    <t>31030</t>
  </si>
  <si>
    <t>AUSSEING</t>
  </si>
  <si>
    <t>31031</t>
  </si>
  <si>
    <t>AUSSON</t>
  </si>
  <si>
    <t>31032</t>
  </si>
  <si>
    <t>AUSSONNE</t>
  </si>
  <si>
    <t>31033</t>
  </si>
  <si>
    <t>AUTERIVE</t>
  </si>
  <si>
    <t>31034</t>
  </si>
  <si>
    <t>AUZAS</t>
  </si>
  <si>
    <t>31035</t>
  </si>
  <si>
    <t>AUZEVILLE TOLOSANE</t>
  </si>
  <si>
    <t>31036</t>
  </si>
  <si>
    <t>AUZIELLE</t>
  </si>
  <si>
    <t>31037</t>
  </si>
  <si>
    <t>AVIGNONET LAURAGAIS</t>
  </si>
  <si>
    <t>31038</t>
  </si>
  <si>
    <t>AZAS</t>
  </si>
  <si>
    <t>31039</t>
  </si>
  <si>
    <t>BACHAS</t>
  </si>
  <si>
    <t>31040</t>
  </si>
  <si>
    <t>BACHOS</t>
  </si>
  <si>
    <t>31041</t>
  </si>
  <si>
    <t>BAGIRY</t>
  </si>
  <si>
    <t>31042</t>
  </si>
  <si>
    <t>BAGNERES DE LUCHON</t>
  </si>
  <si>
    <t>31043</t>
  </si>
  <si>
    <t>BALESTA</t>
  </si>
  <si>
    <t>31044</t>
  </si>
  <si>
    <t>BALMA</t>
  </si>
  <si>
    <t>31045</t>
  </si>
  <si>
    <t>BARBAZAN</t>
  </si>
  <si>
    <t>31046</t>
  </si>
  <si>
    <t>BAREN</t>
  </si>
  <si>
    <t>31047</t>
  </si>
  <si>
    <t>BAX</t>
  </si>
  <si>
    <t>31048</t>
  </si>
  <si>
    <t>BAZIEGE</t>
  </si>
  <si>
    <t>31049</t>
  </si>
  <si>
    <t>BAZUS</t>
  </si>
  <si>
    <t>31050</t>
  </si>
  <si>
    <t>BEAUCHALOT</t>
  </si>
  <si>
    <t>31051</t>
  </si>
  <si>
    <t>BEAUFORT</t>
  </si>
  <si>
    <t>31052</t>
  </si>
  <si>
    <t>BEAUMONT SUR LEZE</t>
  </si>
  <si>
    <t>31053</t>
  </si>
  <si>
    <t>BEAUPUY</t>
  </si>
  <si>
    <t>31054</t>
  </si>
  <si>
    <t>BEAUTEVILLE</t>
  </si>
  <si>
    <t>31055</t>
  </si>
  <si>
    <t>BEAUVILLE</t>
  </si>
  <si>
    <t>31056</t>
  </si>
  <si>
    <t>BEAUZELLE</t>
  </si>
  <si>
    <t>31057</t>
  </si>
  <si>
    <t>BELBERAUD</t>
  </si>
  <si>
    <t>31058</t>
  </si>
  <si>
    <t>BELBEZE DE LAURAGAIS</t>
  </si>
  <si>
    <t>31059</t>
  </si>
  <si>
    <t>BELBEZE EN COMMINGES</t>
  </si>
  <si>
    <t>31060</t>
  </si>
  <si>
    <t>BELESTA EN LAURAGAIS</t>
  </si>
  <si>
    <t>31061</t>
  </si>
  <si>
    <t>BELLEGARDE SAINTE MARIE</t>
  </si>
  <si>
    <t>31062</t>
  </si>
  <si>
    <t>BELLESSERRE</t>
  </si>
  <si>
    <t>31063</t>
  </si>
  <si>
    <t>BENQUE</t>
  </si>
  <si>
    <t>31064</t>
  </si>
  <si>
    <t>BENQUE DESSOUS ET DESSUS</t>
  </si>
  <si>
    <t>31065</t>
  </si>
  <si>
    <t>BERAT</t>
  </si>
  <si>
    <t>31066</t>
  </si>
  <si>
    <t>BESSIERES</t>
  </si>
  <si>
    <t>31067</t>
  </si>
  <si>
    <t>BEZINS GARRAUX</t>
  </si>
  <si>
    <t>31068</t>
  </si>
  <si>
    <t>BILLIERE</t>
  </si>
  <si>
    <t>31069</t>
  </si>
  <si>
    <t>BLAGNAC</t>
  </si>
  <si>
    <t>31070</t>
  </si>
  <si>
    <t>BLAJAN</t>
  </si>
  <si>
    <t>31071</t>
  </si>
  <si>
    <t>BOIS DE LA PIERRE</t>
  </si>
  <si>
    <t>31072</t>
  </si>
  <si>
    <t>BOISSEDE</t>
  </si>
  <si>
    <t>31073</t>
  </si>
  <si>
    <t>BONDIGOUX</t>
  </si>
  <si>
    <t>31074</t>
  </si>
  <si>
    <t>BONREPOS RIQUET</t>
  </si>
  <si>
    <t>31075</t>
  </si>
  <si>
    <t>BONREPOS SUR AUSSONNELLE</t>
  </si>
  <si>
    <t>31076</t>
  </si>
  <si>
    <t>BORDES DE RIVIERE</t>
  </si>
  <si>
    <t>31077</t>
  </si>
  <si>
    <t>BORN</t>
  </si>
  <si>
    <t>31078</t>
  </si>
  <si>
    <t>BOUDRAC</t>
  </si>
  <si>
    <t>31079</t>
  </si>
  <si>
    <t>BOULOC</t>
  </si>
  <si>
    <t>31080</t>
  </si>
  <si>
    <t>BOULOGNE SUR GESSE</t>
  </si>
  <si>
    <t>31081</t>
  </si>
  <si>
    <t>BOURG D'OUEIL</t>
  </si>
  <si>
    <t>31082</t>
  </si>
  <si>
    <t>BOURG SAINT BERNARD</t>
  </si>
  <si>
    <t>31083</t>
  </si>
  <si>
    <t>BOUSSAN</t>
  </si>
  <si>
    <t>31084</t>
  </si>
  <si>
    <t>BOUSSENS</t>
  </si>
  <si>
    <t>31085</t>
  </si>
  <si>
    <t>BOUTX</t>
  </si>
  <si>
    <t>31086</t>
  </si>
  <si>
    <t>BOUZIN</t>
  </si>
  <si>
    <t>31087</t>
  </si>
  <si>
    <t>BRAGAYRAC</t>
  </si>
  <si>
    <t>31088</t>
  </si>
  <si>
    <t>BRAX</t>
  </si>
  <si>
    <t>31089</t>
  </si>
  <si>
    <t>BRETX</t>
  </si>
  <si>
    <t>31090</t>
  </si>
  <si>
    <t>BRIGNEMONT</t>
  </si>
  <si>
    <t>31091</t>
  </si>
  <si>
    <t>BRUGUIERES</t>
  </si>
  <si>
    <t>31092</t>
  </si>
  <si>
    <t>BURGALAYS</t>
  </si>
  <si>
    <t>31093</t>
  </si>
  <si>
    <t>BURGAUD</t>
  </si>
  <si>
    <t>31094</t>
  </si>
  <si>
    <t>BUZET SUR TARN</t>
  </si>
  <si>
    <t>31095</t>
  </si>
  <si>
    <t>CABANAC CAZAUX</t>
  </si>
  <si>
    <t>31096</t>
  </si>
  <si>
    <t>CABANAC SEGUENVILLE</t>
  </si>
  <si>
    <t>31097</t>
  </si>
  <si>
    <t>CABANIAL</t>
  </si>
  <si>
    <t>31098</t>
  </si>
  <si>
    <t>CADOURS</t>
  </si>
  <si>
    <t>31099</t>
  </si>
  <si>
    <t>CAIGNAC</t>
  </si>
  <si>
    <t>31100</t>
  </si>
  <si>
    <t>31101</t>
  </si>
  <si>
    <t>CAMBERNARD</t>
  </si>
  <si>
    <t>31102</t>
  </si>
  <si>
    <t>CAMBIAC</t>
  </si>
  <si>
    <t>31103</t>
  </si>
  <si>
    <t>CANENS</t>
  </si>
  <si>
    <t>31104</t>
  </si>
  <si>
    <t>CAPENS</t>
  </si>
  <si>
    <t>31105</t>
  </si>
  <si>
    <t>CARAGOUDES</t>
  </si>
  <si>
    <t>31106</t>
  </si>
  <si>
    <t>CARAMAN</t>
  </si>
  <si>
    <t>31107</t>
  </si>
  <si>
    <t>CARBONNE</t>
  </si>
  <si>
    <t>31108</t>
  </si>
  <si>
    <t>CARDEILHAC</t>
  </si>
  <si>
    <t>31109</t>
  </si>
  <si>
    <t>CASSAGNABERE TOURNAS</t>
  </si>
  <si>
    <t>31110</t>
  </si>
  <si>
    <t>31111</t>
  </si>
  <si>
    <t>CASTAGNAC</t>
  </si>
  <si>
    <t>31112</t>
  </si>
  <si>
    <t>CASTAGNEDE</t>
  </si>
  <si>
    <t>31113</t>
  </si>
  <si>
    <t>CASTANET TOLOSAN</t>
  </si>
  <si>
    <t>31114</t>
  </si>
  <si>
    <t>CASTELBIAGUE</t>
  </si>
  <si>
    <t>31115</t>
  </si>
  <si>
    <t>CASTELGAILLARD</t>
  </si>
  <si>
    <t>31116</t>
  </si>
  <si>
    <t>CASTELGINEST</t>
  </si>
  <si>
    <t>31117</t>
  </si>
  <si>
    <t>CASTELMAUROU</t>
  </si>
  <si>
    <t>31118</t>
  </si>
  <si>
    <t>CASTELNAU D'ESTRETEFONDS</t>
  </si>
  <si>
    <t>31119</t>
  </si>
  <si>
    <t>CASTELNAU PICAMPEAU</t>
  </si>
  <si>
    <t>31120</t>
  </si>
  <si>
    <t>CASTERA</t>
  </si>
  <si>
    <t>31121</t>
  </si>
  <si>
    <t>CASTERA VIGNOLES</t>
  </si>
  <si>
    <t>31122</t>
  </si>
  <si>
    <t>CASTIES LABRANDE</t>
  </si>
  <si>
    <t>31123</t>
  </si>
  <si>
    <t>CASTILLON DE LARBOUST</t>
  </si>
  <si>
    <t>31124</t>
  </si>
  <si>
    <t>CASTILLON DE SAINT MARTORY</t>
  </si>
  <si>
    <t>31125</t>
  </si>
  <si>
    <t>CATHERVIELLE</t>
  </si>
  <si>
    <t>31126</t>
  </si>
  <si>
    <t>CAUBIAC</t>
  </si>
  <si>
    <t>31127</t>
  </si>
  <si>
    <t>CAUBOUS</t>
  </si>
  <si>
    <t>31128</t>
  </si>
  <si>
    <t>CAUJAC</t>
  </si>
  <si>
    <t>31129</t>
  </si>
  <si>
    <t>CAZARIL LASPENES</t>
  </si>
  <si>
    <t>31130</t>
  </si>
  <si>
    <t>CAZARIL TAMBOURES</t>
  </si>
  <si>
    <t>31131</t>
  </si>
  <si>
    <t>CAZAUNOUS</t>
  </si>
  <si>
    <t>31132</t>
  </si>
  <si>
    <t>CAZAUX LAYRISSE</t>
  </si>
  <si>
    <t>31133</t>
  </si>
  <si>
    <t>CAZEAUX DE LARBOUST</t>
  </si>
  <si>
    <t>31134</t>
  </si>
  <si>
    <t>CAZENEUVE MONTAUT</t>
  </si>
  <si>
    <t>31135</t>
  </si>
  <si>
    <t>CAZERES</t>
  </si>
  <si>
    <t>31136</t>
  </si>
  <si>
    <t>CEPET</t>
  </si>
  <si>
    <t>31137</t>
  </si>
  <si>
    <t>CESSALES</t>
  </si>
  <si>
    <t>31138</t>
  </si>
  <si>
    <t>CHARLAS</t>
  </si>
  <si>
    <t>31139</t>
  </si>
  <si>
    <t>CHAUM</t>
  </si>
  <si>
    <t>31140</t>
  </si>
  <si>
    <t>CHEIN DESSUS</t>
  </si>
  <si>
    <t>31141</t>
  </si>
  <si>
    <t>CIADOUX</t>
  </si>
  <si>
    <t>31142</t>
  </si>
  <si>
    <t>CIER DE LUCHON</t>
  </si>
  <si>
    <t>31143</t>
  </si>
  <si>
    <t>CIER DE RIVIERE</t>
  </si>
  <si>
    <t>31144</t>
  </si>
  <si>
    <t>CIERP GAUD</t>
  </si>
  <si>
    <t>31145</t>
  </si>
  <si>
    <t>CINTEGABELLE</t>
  </si>
  <si>
    <t>31146</t>
  </si>
  <si>
    <t>CIRES</t>
  </si>
  <si>
    <t>31147</t>
  </si>
  <si>
    <t>CLARAC</t>
  </si>
  <si>
    <t>31148</t>
  </si>
  <si>
    <t>CLERMONT LE FORT</t>
  </si>
  <si>
    <t>31149</t>
  </si>
  <si>
    <t>COLOMIERS</t>
  </si>
  <si>
    <t>31150</t>
  </si>
  <si>
    <t>CORNEBARRIEU</t>
  </si>
  <si>
    <t>31151</t>
  </si>
  <si>
    <t>CORRONSAC</t>
  </si>
  <si>
    <t>31152</t>
  </si>
  <si>
    <t>COUEILLES</t>
  </si>
  <si>
    <t>31153</t>
  </si>
  <si>
    <t>COULADERE</t>
  </si>
  <si>
    <t>31155</t>
  </si>
  <si>
    <t>COURET</t>
  </si>
  <si>
    <t>31156</t>
  </si>
  <si>
    <t>COX</t>
  </si>
  <si>
    <t>31157</t>
  </si>
  <si>
    <t>CUGNAUX</t>
  </si>
  <si>
    <t>31158</t>
  </si>
  <si>
    <t>CUGURON</t>
  </si>
  <si>
    <t>31159</t>
  </si>
  <si>
    <t>CUING</t>
  </si>
  <si>
    <t>31160</t>
  </si>
  <si>
    <t>DAUX</t>
  </si>
  <si>
    <t>31161</t>
  </si>
  <si>
    <t>DEYME</t>
  </si>
  <si>
    <t>31162</t>
  </si>
  <si>
    <t>DONNEVILLE</t>
  </si>
  <si>
    <t>31163</t>
  </si>
  <si>
    <t>DREMIL LAFAGE</t>
  </si>
  <si>
    <t>31164</t>
  </si>
  <si>
    <t>DRUDAS</t>
  </si>
  <si>
    <t>31165</t>
  </si>
  <si>
    <t>EAUNES</t>
  </si>
  <si>
    <t>31166</t>
  </si>
  <si>
    <t>EMPEAUX</t>
  </si>
  <si>
    <t>31167</t>
  </si>
  <si>
    <t>ENCAUSSE LES THERMES</t>
  </si>
  <si>
    <t>31168</t>
  </si>
  <si>
    <t>EOUX</t>
  </si>
  <si>
    <t>31169</t>
  </si>
  <si>
    <t>ESCALQUENS</t>
  </si>
  <si>
    <t>31170</t>
  </si>
  <si>
    <t>ESCANECRABE</t>
  </si>
  <si>
    <t>31171</t>
  </si>
  <si>
    <t>ESPANES</t>
  </si>
  <si>
    <t>31172</t>
  </si>
  <si>
    <t>31173</t>
  </si>
  <si>
    <t>ESPERCE</t>
  </si>
  <si>
    <t>31174</t>
  </si>
  <si>
    <t>ESTADENS</t>
  </si>
  <si>
    <t>31175</t>
  </si>
  <si>
    <t>ESTANCARBON</t>
  </si>
  <si>
    <t>31176</t>
  </si>
  <si>
    <t>ESTENOS</t>
  </si>
  <si>
    <t>31177</t>
  </si>
  <si>
    <t>EUP</t>
  </si>
  <si>
    <t>31178</t>
  </si>
  <si>
    <t>31179</t>
  </si>
  <si>
    <t>FAGET</t>
  </si>
  <si>
    <t>31180</t>
  </si>
  <si>
    <t>FALGA</t>
  </si>
  <si>
    <t>31181</t>
  </si>
  <si>
    <t>FAUGA</t>
  </si>
  <si>
    <t>31182</t>
  </si>
  <si>
    <t>FENOUILLET</t>
  </si>
  <si>
    <t>31183</t>
  </si>
  <si>
    <t>FIGAROL</t>
  </si>
  <si>
    <t>31184</t>
  </si>
  <si>
    <t>FLOURENS</t>
  </si>
  <si>
    <t>31185</t>
  </si>
  <si>
    <t>FOLCARDE</t>
  </si>
  <si>
    <t>31186</t>
  </si>
  <si>
    <t>FONBEAUZARD</t>
  </si>
  <si>
    <t>31187</t>
  </si>
  <si>
    <t>FONSORBES</t>
  </si>
  <si>
    <t>31188</t>
  </si>
  <si>
    <t>FONTENILLES</t>
  </si>
  <si>
    <t>31189</t>
  </si>
  <si>
    <t>FORGUES</t>
  </si>
  <si>
    <t>31190</t>
  </si>
  <si>
    <t>FOS</t>
  </si>
  <si>
    <t>31191</t>
  </si>
  <si>
    <t>FOUGARON</t>
  </si>
  <si>
    <t>31192</t>
  </si>
  <si>
    <t>FOURQUEVAUX</t>
  </si>
  <si>
    <t>31193</t>
  </si>
  <si>
    <t>FOUSSERET</t>
  </si>
  <si>
    <t>31194</t>
  </si>
  <si>
    <t>FRANCARVILLE</t>
  </si>
  <si>
    <t>31195</t>
  </si>
  <si>
    <t>FRANCAZAL</t>
  </si>
  <si>
    <t>31196</t>
  </si>
  <si>
    <t>FRANCON</t>
  </si>
  <si>
    <t>31197</t>
  </si>
  <si>
    <t>FRANQUEVIELLE</t>
  </si>
  <si>
    <t>31198</t>
  </si>
  <si>
    <t>FRECHET</t>
  </si>
  <si>
    <t>31199</t>
  </si>
  <si>
    <t>FRONSAC</t>
  </si>
  <si>
    <t>31200</t>
  </si>
  <si>
    <t>FRONTIGNAN DE COMMINGES</t>
  </si>
  <si>
    <t>31201</t>
  </si>
  <si>
    <t>FRONTIGNAN SAVES</t>
  </si>
  <si>
    <t>31202</t>
  </si>
  <si>
    <t>FRONTON</t>
  </si>
  <si>
    <t>31203</t>
  </si>
  <si>
    <t>FROUZINS</t>
  </si>
  <si>
    <t>31204</t>
  </si>
  <si>
    <t>FUSTIGNAC</t>
  </si>
  <si>
    <t>31205</t>
  </si>
  <si>
    <t>GAGNAC SUR GARONNE</t>
  </si>
  <si>
    <t>31206</t>
  </si>
  <si>
    <t>GAILLAC TOULZA</t>
  </si>
  <si>
    <t>31207</t>
  </si>
  <si>
    <t>GALIE</t>
  </si>
  <si>
    <t>31208</t>
  </si>
  <si>
    <t>GANTIES</t>
  </si>
  <si>
    <t>31209</t>
  </si>
  <si>
    <t>GARAC</t>
  </si>
  <si>
    <t>31210</t>
  </si>
  <si>
    <t>GARDOUCH</t>
  </si>
  <si>
    <t>31211</t>
  </si>
  <si>
    <t>GARGAS</t>
  </si>
  <si>
    <t>31212</t>
  </si>
  <si>
    <t>GARIDECH</t>
  </si>
  <si>
    <t>31213</t>
  </si>
  <si>
    <t>GARIN</t>
  </si>
  <si>
    <t>31215</t>
  </si>
  <si>
    <t>GAURE</t>
  </si>
  <si>
    <t>31216</t>
  </si>
  <si>
    <t>GEMIL</t>
  </si>
  <si>
    <t>31217</t>
  </si>
  <si>
    <t>GENOS</t>
  </si>
  <si>
    <t>31218</t>
  </si>
  <si>
    <t>GENSAC DE BOULOGNE</t>
  </si>
  <si>
    <t>31219</t>
  </si>
  <si>
    <t>GENSAC SUR GARONNE</t>
  </si>
  <si>
    <t>31220</t>
  </si>
  <si>
    <t>GIBEL</t>
  </si>
  <si>
    <t>31221</t>
  </si>
  <si>
    <t>GOUAUX DE LARBOUST</t>
  </si>
  <si>
    <t>31222</t>
  </si>
  <si>
    <t>GOUAUX DE LUCHON</t>
  </si>
  <si>
    <t>31223</t>
  </si>
  <si>
    <t>GOUDEX</t>
  </si>
  <si>
    <t>31224</t>
  </si>
  <si>
    <t>GOURDAN POLIGNAN</t>
  </si>
  <si>
    <t>31225</t>
  </si>
  <si>
    <t>GOUTEVERNISSE</t>
  </si>
  <si>
    <t>31226</t>
  </si>
  <si>
    <t>GOUZENS</t>
  </si>
  <si>
    <t>31227</t>
  </si>
  <si>
    <t>GOYRANS</t>
  </si>
  <si>
    <t>31228</t>
  </si>
  <si>
    <t>GRAGNAGUE</t>
  </si>
  <si>
    <t>31229</t>
  </si>
  <si>
    <t>GRATENS</t>
  </si>
  <si>
    <t>31230</t>
  </si>
  <si>
    <t>GRATENTOUR</t>
  </si>
  <si>
    <t>31231</t>
  </si>
  <si>
    <t>GRAZAC</t>
  </si>
  <si>
    <t>31232</t>
  </si>
  <si>
    <t>GRENADE</t>
  </si>
  <si>
    <t>31233</t>
  </si>
  <si>
    <t>GREPIAC</t>
  </si>
  <si>
    <t>31234</t>
  </si>
  <si>
    <t>GRES</t>
  </si>
  <si>
    <t>31235</t>
  </si>
  <si>
    <t>GURAN</t>
  </si>
  <si>
    <t>31236</t>
  </si>
  <si>
    <t>HERRAN</t>
  </si>
  <si>
    <t>31237</t>
  </si>
  <si>
    <t>HIS</t>
  </si>
  <si>
    <t>31238</t>
  </si>
  <si>
    <t>HUOS</t>
  </si>
  <si>
    <t>31239</t>
  </si>
  <si>
    <t>ISLE EN DODON</t>
  </si>
  <si>
    <t>31240</t>
  </si>
  <si>
    <t>ISSUS</t>
  </si>
  <si>
    <t>31241</t>
  </si>
  <si>
    <t>IZAUT DE L'HOTEL</t>
  </si>
  <si>
    <t>31242</t>
  </si>
  <si>
    <t>JURVIELLE</t>
  </si>
  <si>
    <t>31243</t>
  </si>
  <si>
    <t>JUZES</t>
  </si>
  <si>
    <t>31244</t>
  </si>
  <si>
    <t>JUZET DE LUCHON</t>
  </si>
  <si>
    <t>31245</t>
  </si>
  <si>
    <t>JUZET D'IZAUT</t>
  </si>
  <si>
    <t>31246</t>
  </si>
  <si>
    <t>LABARTHE INARD</t>
  </si>
  <si>
    <t>31247</t>
  </si>
  <si>
    <t>LABARTHE RIVIERE</t>
  </si>
  <si>
    <t>31248</t>
  </si>
  <si>
    <t>LABARTHE SUR LEZE</t>
  </si>
  <si>
    <t>31249</t>
  </si>
  <si>
    <t>LABASTIDE BEAUVOIR</t>
  </si>
  <si>
    <t>31250</t>
  </si>
  <si>
    <t>LABASTIDE CLERMONT</t>
  </si>
  <si>
    <t>31251</t>
  </si>
  <si>
    <t>LABASTIDE PAUMES</t>
  </si>
  <si>
    <t>31252</t>
  </si>
  <si>
    <t>LABASTIDE SAINT SERNIN</t>
  </si>
  <si>
    <t>31253</t>
  </si>
  <si>
    <t>LABASTIDETTE</t>
  </si>
  <si>
    <t>31254</t>
  </si>
  <si>
    <t>LABEGE</t>
  </si>
  <si>
    <t>31255</t>
  </si>
  <si>
    <t>LABROQUERE</t>
  </si>
  <si>
    <t>31256</t>
  </si>
  <si>
    <t>LABRUYERE DORSA</t>
  </si>
  <si>
    <t>31258</t>
  </si>
  <si>
    <t>LACAUGNE</t>
  </si>
  <si>
    <t>31259</t>
  </si>
  <si>
    <t>LACROIX FALGARDE</t>
  </si>
  <si>
    <t>31260</t>
  </si>
  <si>
    <t>LAFFITE TOUPIERE</t>
  </si>
  <si>
    <t>31261</t>
  </si>
  <si>
    <t>LAFITTE VIGORDANE</t>
  </si>
  <si>
    <t>31262</t>
  </si>
  <si>
    <t>31263</t>
  </si>
  <si>
    <t>LAGARDELLE SUR LEZE</t>
  </si>
  <si>
    <t>31264</t>
  </si>
  <si>
    <t>LAGRACE DIEU</t>
  </si>
  <si>
    <t>31265</t>
  </si>
  <si>
    <t>LAGRAULET SAINT NICOLAS</t>
  </si>
  <si>
    <t>31266</t>
  </si>
  <si>
    <t>LAHAGE</t>
  </si>
  <si>
    <t>31267</t>
  </si>
  <si>
    <t>LAHITERE</t>
  </si>
  <si>
    <t>31268</t>
  </si>
  <si>
    <t>LALOURET LAFFITEAU</t>
  </si>
  <si>
    <t>31269</t>
  </si>
  <si>
    <t>LAMASQUERE</t>
  </si>
  <si>
    <t>31270</t>
  </si>
  <si>
    <t>LANDORTHE</t>
  </si>
  <si>
    <t>31271</t>
  </si>
  <si>
    <t>LANTA</t>
  </si>
  <si>
    <t>31272</t>
  </si>
  <si>
    <t>LAPEYRERE</t>
  </si>
  <si>
    <t>31273</t>
  </si>
  <si>
    <t>LAPEYROUSE FOSSAT</t>
  </si>
  <si>
    <t>31274</t>
  </si>
  <si>
    <t>LARCAN</t>
  </si>
  <si>
    <t>31275</t>
  </si>
  <si>
    <t>LAREOLE</t>
  </si>
  <si>
    <t>31276</t>
  </si>
  <si>
    <t>LARROQUE</t>
  </si>
  <si>
    <t>31277</t>
  </si>
  <si>
    <t>31278</t>
  </si>
  <si>
    <t>LATOUE</t>
  </si>
  <si>
    <t>31279</t>
  </si>
  <si>
    <t>LATOUR</t>
  </si>
  <si>
    <t>31280</t>
  </si>
  <si>
    <t>LATRAPE</t>
  </si>
  <si>
    <t>31281</t>
  </si>
  <si>
    <t>LAUNAC</t>
  </si>
  <si>
    <t>31282</t>
  </si>
  <si>
    <t>LAUNAGUET</t>
  </si>
  <si>
    <t>31283</t>
  </si>
  <si>
    <t>LAUTIGNAC</t>
  </si>
  <si>
    <t>31284</t>
  </si>
  <si>
    <t>LAUZERVILLE</t>
  </si>
  <si>
    <t>31285</t>
  </si>
  <si>
    <t>31286</t>
  </si>
  <si>
    <t>LAVELANET DE COMMINGES</t>
  </si>
  <si>
    <t>31287</t>
  </si>
  <si>
    <t>LAVERNOSE LACASSE</t>
  </si>
  <si>
    <t>31288</t>
  </si>
  <si>
    <t>LAYRAC SUR TARN</t>
  </si>
  <si>
    <t>31289</t>
  </si>
  <si>
    <t>LECUSSAN</t>
  </si>
  <si>
    <t>31290</t>
  </si>
  <si>
    <t>LEGE</t>
  </si>
  <si>
    <t>31291</t>
  </si>
  <si>
    <t>LEGUEVIN</t>
  </si>
  <si>
    <t>31292</t>
  </si>
  <si>
    <t>LESCUNS</t>
  </si>
  <si>
    <t>31293</t>
  </si>
  <si>
    <t>LESPINASSE</t>
  </si>
  <si>
    <t>31294</t>
  </si>
  <si>
    <t>LESPITEAU</t>
  </si>
  <si>
    <t>31295</t>
  </si>
  <si>
    <t>LESPUGUE</t>
  </si>
  <si>
    <t>31296</t>
  </si>
  <si>
    <t>LESTELLE DE SAINT MARTORY</t>
  </si>
  <si>
    <t>31297</t>
  </si>
  <si>
    <t>LEVIGNAC</t>
  </si>
  <si>
    <t>31298</t>
  </si>
  <si>
    <t>LEZ</t>
  </si>
  <si>
    <t>31299</t>
  </si>
  <si>
    <t>LHERM</t>
  </si>
  <si>
    <t>31300</t>
  </si>
  <si>
    <t>LIEOUX</t>
  </si>
  <si>
    <t>31301</t>
  </si>
  <si>
    <t>LILHAC</t>
  </si>
  <si>
    <t>31302</t>
  </si>
  <si>
    <t>LODES</t>
  </si>
  <si>
    <t>31303</t>
  </si>
  <si>
    <t>LONGAGES</t>
  </si>
  <si>
    <t>31304</t>
  </si>
  <si>
    <t>LOUBENS LAURAGAIS</t>
  </si>
  <si>
    <t>31305</t>
  </si>
  <si>
    <t>LOUDET</t>
  </si>
  <si>
    <t>31306</t>
  </si>
  <si>
    <t>LOURDE</t>
  </si>
  <si>
    <t>31307</t>
  </si>
  <si>
    <t>LUNAX</t>
  </si>
  <si>
    <t>31308</t>
  </si>
  <si>
    <t>LUSCAN</t>
  </si>
  <si>
    <t>31309</t>
  </si>
  <si>
    <t>LUSSAN ADEILHAC</t>
  </si>
  <si>
    <t>31310</t>
  </si>
  <si>
    <t>31311</t>
  </si>
  <si>
    <t>MAGDELAINE SUR TARN</t>
  </si>
  <si>
    <t>31312</t>
  </si>
  <si>
    <t>MAILHOLAS</t>
  </si>
  <si>
    <t>31313</t>
  </si>
  <si>
    <t>MALVEZIE</t>
  </si>
  <si>
    <t>31314</t>
  </si>
  <si>
    <t>MANCIOUX</t>
  </si>
  <si>
    <t>31315</t>
  </si>
  <si>
    <t>31316</t>
  </si>
  <si>
    <t>31317</t>
  </si>
  <si>
    <t>MARIGNAC LASCLARES</t>
  </si>
  <si>
    <t>31318</t>
  </si>
  <si>
    <t>MARIGNAC LASPEYRES</t>
  </si>
  <si>
    <t>31319</t>
  </si>
  <si>
    <t>MARLIAC</t>
  </si>
  <si>
    <t>31320</t>
  </si>
  <si>
    <t>MARQUEFAVE</t>
  </si>
  <si>
    <t>31321</t>
  </si>
  <si>
    <t>MARSOULAS</t>
  </si>
  <si>
    <t>31322</t>
  </si>
  <si>
    <t>MARTISSERRE</t>
  </si>
  <si>
    <t>31323</t>
  </si>
  <si>
    <t>MARTRES DE RIVIERE</t>
  </si>
  <si>
    <t>31324</t>
  </si>
  <si>
    <t>MARTRES TOLOSANE</t>
  </si>
  <si>
    <t>31325</t>
  </si>
  <si>
    <t>MASCARVILLE</t>
  </si>
  <si>
    <t>31326</t>
  </si>
  <si>
    <t>MASSABRAC</t>
  </si>
  <si>
    <t>31327</t>
  </si>
  <si>
    <t>MAURAN</t>
  </si>
  <si>
    <t>31328</t>
  </si>
  <si>
    <t>MAUREMONT</t>
  </si>
  <si>
    <t>31329</t>
  </si>
  <si>
    <t>31330</t>
  </si>
  <si>
    <t>MAURESSAC</t>
  </si>
  <si>
    <t>31331</t>
  </si>
  <si>
    <t>MAUREVILLE</t>
  </si>
  <si>
    <t>31332</t>
  </si>
  <si>
    <t>MAUVAISIN</t>
  </si>
  <si>
    <t>31333</t>
  </si>
  <si>
    <t>MAUVEZIN</t>
  </si>
  <si>
    <t>31334</t>
  </si>
  <si>
    <t>MAUZAC</t>
  </si>
  <si>
    <t>31335</t>
  </si>
  <si>
    <t>MAYREGNE</t>
  </si>
  <si>
    <t>31336</t>
  </si>
  <si>
    <t>MAZERES SUR SALAT</t>
  </si>
  <si>
    <t>31337</t>
  </si>
  <si>
    <t>MELLES</t>
  </si>
  <si>
    <t>31338</t>
  </si>
  <si>
    <t>MENVILLE</t>
  </si>
  <si>
    <t>31339</t>
  </si>
  <si>
    <t>MERENVIELLE</t>
  </si>
  <si>
    <t>31340</t>
  </si>
  <si>
    <t>MERVILLA</t>
  </si>
  <si>
    <t>31341</t>
  </si>
  <si>
    <t>MERVILLE</t>
  </si>
  <si>
    <t>31342</t>
  </si>
  <si>
    <t>MILHAS</t>
  </si>
  <si>
    <t>31343</t>
  </si>
  <si>
    <t>31344</t>
  </si>
  <si>
    <t>MIRAMONT DE COMMINGES</t>
  </si>
  <si>
    <t>31345</t>
  </si>
  <si>
    <t>MIREMONT</t>
  </si>
  <si>
    <t>31346</t>
  </si>
  <si>
    <t>MIREPOIX SUR TARN</t>
  </si>
  <si>
    <t>31347</t>
  </si>
  <si>
    <t>MOLAS</t>
  </si>
  <si>
    <t>31348</t>
  </si>
  <si>
    <t>MONCAUP</t>
  </si>
  <si>
    <t>31349</t>
  </si>
  <si>
    <t>MONDAVEZAN</t>
  </si>
  <si>
    <t>31350</t>
  </si>
  <si>
    <t>MONDILHAN</t>
  </si>
  <si>
    <t>31351</t>
  </si>
  <si>
    <t>MONDONVILLE</t>
  </si>
  <si>
    <t>31352</t>
  </si>
  <si>
    <t>MONDOUZIL</t>
  </si>
  <si>
    <t>31353</t>
  </si>
  <si>
    <t>MONES</t>
  </si>
  <si>
    <t>31354</t>
  </si>
  <si>
    <t>MONESTROL</t>
  </si>
  <si>
    <t>31355</t>
  </si>
  <si>
    <t>31356</t>
  </si>
  <si>
    <t>MONTAIGUT SUR SAVE</t>
  </si>
  <si>
    <t>31357</t>
  </si>
  <si>
    <t>MONTASTRUC DE SALIES</t>
  </si>
  <si>
    <t>31358</t>
  </si>
  <si>
    <t>MONTASTRUC LA CONSEILLERE</t>
  </si>
  <si>
    <t>31359</t>
  </si>
  <si>
    <t>MONTASTRUC SAVES</t>
  </si>
  <si>
    <t>31360</t>
  </si>
  <si>
    <t>MONTAUBAN DE LUCHON</t>
  </si>
  <si>
    <t>31361</t>
  </si>
  <si>
    <t>31362</t>
  </si>
  <si>
    <t>MONTBERAUD</t>
  </si>
  <si>
    <t>31363</t>
  </si>
  <si>
    <t>MONTBERNARD</t>
  </si>
  <si>
    <t>31364</t>
  </si>
  <si>
    <t>MONTBERON</t>
  </si>
  <si>
    <t>31365</t>
  </si>
  <si>
    <t>MONTBRUN BOCAGE</t>
  </si>
  <si>
    <t>31366</t>
  </si>
  <si>
    <t>MONTBRUN LAURAGAIS</t>
  </si>
  <si>
    <t>31367</t>
  </si>
  <si>
    <t>MONTCLAR DE COMMINGES</t>
  </si>
  <si>
    <t>31368</t>
  </si>
  <si>
    <t>MONTCLAR LAURAGAIS</t>
  </si>
  <si>
    <t>31369</t>
  </si>
  <si>
    <t>MONT DE GALIE</t>
  </si>
  <si>
    <t>31370</t>
  </si>
  <si>
    <t>MONTEGUT BOURJAC</t>
  </si>
  <si>
    <t>31371</t>
  </si>
  <si>
    <t>MONTEGUT LAURAGAIS</t>
  </si>
  <si>
    <t>31372</t>
  </si>
  <si>
    <t>MONTESPAN</t>
  </si>
  <si>
    <t>31373</t>
  </si>
  <si>
    <t>MONTESQUIEU GUITTAUT</t>
  </si>
  <si>
    <t>31374</t>
  </si>
  <si>
    <t>MONTESQUIEU LAURAGAIS</t>
  </si>
  <si>
    <t>31375</t>
  </si>
  <si>
    <t>MONTESQUIEU VOLVESTRE</t>
  </si>
  <si>
    <t>31376</t>
  </si>
  <si>
    <t>MONTGAILLARD DE SALIES</t>
  </si>
  <si>
    <t>31377</t>
  </si>
  <si>
    <t>MONTGAILLARD LAURAGAIS</t>
  </si>
  <si>
    <t>31378</t>
  </si>
  <si>
    <t>MONTGAILLARD SUR SAVE</t>
  </si>
  <si>
    <t>31379</t>
  </si>
  <si>
    <t>MONTGAZIN</t>
  </si>
  <si>
    <t>31380</t>
  </si>
  <si>
    <t>MONTGEARD</t>
  </si>
  <si>
    <t>31381</t>
  </si>
  <si>
    <t>MONTGISCARD</t>
  </si>
  <si>
    <t>31382</t>
  </si>
  <si>
    <t>MONTGRAS</t>
  </si>
  <si>
    <t>31383</t>
  </si>
  <si>
    <t>MONTJOIRE</t>
  </si>
  <si>
    <t>31384</t>
  </si>
  <si>
    <t>31385</t>
  </si>
  <si>
    <t>MONTMAURIN</t>
  </si>
  <si>
    <t>31386</t>
  </si>
  <si>
    <t>MONTOULIEU SAINT BERNARD</t>
  </si>
  <si>
    <t>31387</t>
  </si>
  <si>
    <t>MONTOUSSIN</t>
  </si>
  <si>
    <t>31388</t>
  </si>
  <si>
    <t>MONTPITOL</t>
  </si>
  <si>
    <t>31389</t>
  </si>
  <si>
    <t>MONTRABE</t>
  </si>
  <si>
    <t>31390</t>
  </si>
  <si>
    <t>MONTREJEAU</t>
  </si>
  <si>
    <t>31391</t>
  </si>
  <si>
    <t>MONTSAUNES</t>
  </si>
  <si>
    <t>31392</t>
  </si>
  <si>
    <t>MOURVILLES BASSES</t>
  </si>
  <si>
    <t>31393</t>
  </si>
  <si>
    <t>MOURVILLES HAUTES</t>
  </si>
  <si>
    <t>31394</t>
  </si>
  <si>
    <t>MOUSTAJON</t>
  </si>
  <si>
    <t>31395</t>
  </si>
  <si>
    <t>MURET</t>
  </si>
  <si>
    <t>31396</t>
  </si>
  <si>
    <t>NAILLOUX</t>
  </si>
  <si>
    <t>31397</t>
  </si>
  <si>
    <t>NENIGAN</t>
  </si>
  <si>
    <t>31398</t>
  </si>
  <si>
    <t>NIZAN GESSE</t>
  </si>
  <si>
    <t>31399</t>
  </si>
  <si>
    <t>NOE</t>
  </si>
  <si>
    <t>31400</t>
  </si>
  <si>
    <t>NOGARET</t>
  </si>
  <si>
    <t>31401</t>
  </si>
  <si>
    <t>NOUEILLES</t>
  </si>
  <si>
    <t>31402</t>
  </si>
  <si>
    <t>ODARS</t>
  </si>
  <si>
    <t>31403</t>
  </si>
  <si>
    <t>ONDES</t>
  </si>
  <si>
    <t>31404</t>
  </si>
  <si>
    <t>OO</t>
  </si>
  <si>
    <t>31405</t>
  </si>
  <si>
    <t>ORE</t>
  </si>
  <si>
    <t>31406</t>
  </si>
  <si>
    <t>PALAMINY</t>
  </si>
  <si>
    <t>31407</t>
  </si>
  <si>
    <t>31408</t>
  </si>
  <si>
    <t>PAYSSOUS</t>
  </si>
  <si>
    <t>31409</t>
  </si>
  <si>
    <t>PECHABOU</t>
  </si>
  <si>
    <t>31410</t>
  </si>
  <si>
    <t>PECHBONNIEU</t>
  </si>
  <si>
    <t>31411</t>
  </si>
  <si>
    <t>PECHBUSQUE</t>
  </si>
  <si>
    <t>31412</t>
  </si>
  <si>
    <t>PEGUILHAN</t>
  </si>
  <si>
    <t>31413</t>
  </si>
  <si>
    <t>PELLEPORT</t>
  </si>
  <si>
    <t>31414</t>
  </si>
  <si>
    <t>PEYRISSAS</t>
  </si>
  <si>
    <t>31415</t>
  </si>
  <si>
    <t>PEYROUZET</t>
  </si>
  <si>
    <t>31416</t>
  </si>
  <si>
    <t>PEYSSIES</t>
  </si>
  <si>
    <t>31417</t>
  </si>
  <si>
    <t>PIBRAC</t>
  </si>
  <si>
    <t>31418</t>
  </si>
  <si>
    <t>PIN BALMA</t>
  </si>
  <si>
    <t>31419</t>
  </si>
  <si>
    <t>PIN MURELET</t>
  </si>
  <si>
    <t>31420</t>
  </si>
  <si>
    <t>PINSAGUEL</t>
  </si>
  <si>
    <t>31421</t>
  </si>
  <si>
    <t>PINS JUSTARET</t>
  </si>
  <si>
    <t>31422</t>
  </si>
  <si>
    <t>31423</t>
  </si>
  <si>
    <t>PLAGNOLE</t>
  </si>
  <si>
    <t>31424</t>
  </si>
  <si>
    <t>PLAISANCE DU TOUCH</t>
  </si>
  <si>
    <t>31425</t>
  </si>
  <si>
    <t>PLAN</t>
  </si>
  <si>
    <t>31426</t>
  </si>
  <si>
    <t>POINTIS DE RIVIERE</t>
  </si>
  <si>
    <t>31427</t>
  </si>
  <si>
    <t>POINTIS INARD</t>
  </si>
  <si>
    <t>31428</t>
  </si>
  <si>
    <t>POLASTRON</t>
  </si>
  <si>
    <t>31429</t>
  </si>
  <si>
    <t>POMPERTUZAT</t>
  </si>
  <si>
    <t>31430</t>
  </si>
  <si>
    <t>PONLAT TAILLEBOURG</t>
  </si>
  <si>
    <t>31431</t>
  </si>
  <si>
    <t>PORTET D'ASPET</t>
  </si>
  <si>
    <t>31432</t>
  </si>
  <si>
    <t>PORTET DE LUCHON</t>
  </si>
  <si>
    <t>31433</t>
  </si>
  <si>
    <t>PORTET SUR GARONNE</t>
  </si>
  <si>
    <t>31434</t>
  </si>
  <si>
    <t>POUBEAU</t>
  </si>
  <si>
    <t>31435</t>
  </si>
  <si>
    <t>POUCHARRAMET</t>
  </si>
  <si>
    <t>31436</t>
  </si>
  <si>
    <t>POUY DE TOUGES</t>
  </si>
  <si>
    <t>31437</t>
  </si>
  <si>
    <t>POUZE</t>
  </si>
  <si>
    <t>31438</t>
  </si>
  <si>
    <t>PRADERE LES BOURGUETS</t>
  </si>
  <si>
    <t>31439</t>
  </si>
  <si>
    <t>PRESERVILLE</t>
  </si>
  <si>
    <t>31440</t>
  </si>
  <si>
    <t>PROUPIARY</t>
  </si>
  <si>
    <t>31441</t>
  </si>
  <si>
    <t>31442</t>
  </si>
  <si>
    <t>PUYDANIEL</t>
  </si>
  <si>
    <t>31443</t>
  </si>
  <si>
    <t>PUYMAURIN</t>
  </si>
  <si>
    <t>31444</t>
  </si>
  <si>
    <t>PUYSSEGUR</t>
  </si>
  <si>
    <t>31445</t>
  </si>
  <si>
    <t>QUINT FONSEGRIVES</t>
  </si>
  <si>
    <t>31446</t>
  </si>
  <si>
    <t>RAMONVILLE SAINT AGNE</t>
  </si>
  <si>
    <t>31447</t>
  </si>
  <si>
    <t>RAZECUEILLE</t>
  </si>
  <si>
    <t>31448</t>
  </si>
  <si>
    <t>REBIGUE</t>
  </si>
  <si>
    <t>31449</t>
  </si>
  <si>
    <t>REGADES</t>
  </si>
  <si>
    <t>31450</t>
  </si>
  <si>
    <t>31451</t>
  </si>
  <si>
    <t>REVEL</t>
  </si>
  <si>
    <t>31452</t>
  </si>
  <si>
    <t>RIEUCAZE</t>
  </si>
  <si>
    <t>31453</t>
  </si>
  <si>
    <t>RIEUMAJOU</t>
  </si>
  <si>
    <t>31454</t>
  </si>
  <si>
    <t>RIEUMES</t>
  </si>
  <si>
    <t>31455</t>
  </si>
  <si>
    <t>RIEUX VOLVESTRE</t>
  </si>
  <si>
    <t>31456</t>
  </si>
  <si>
    <t>RIOLAS</t>
  </si>
  <si>
    <t>31457</t>
  </si>
  <si>
    <t>ROQUEFORT SUR GARONNE</t>
  </si>
  <si>
    <t>31458</t>
  </si>
  <si>
    <t>ROQUES</t>
  </si>
  <si>
    <t>31459</t>
  </si>
  <si>
    <t>ROQUESERIERE</t>
  </si>
  <si>
    <t>31460</t>
  </si>
  <si>
    <t>ROQUETTES</t>
  </si>
  <si>
    <t>31461</t>
  </si>
  <si>
    <t>ROUEDE</t>
  </si>
  <si>
    <t>31462</t>
  </si>
  <si>
    <t>ROUFFIAC TOLOSAN</t>
  </si>
  <si>
    <t>31463</t>
  </si>
  <si>
    <t>ROUMENS</t>
  </si>
  <si>
    <t>31464</t>
  </si>
  <si>
    <t>SABONNERES</t>
  </si>
  <si>
    <t>31465</t>
  </si>
  <si>
    <t>SACCOURVIELLE</t>
  </si>
  <si>
    <t>31466</t>
  </si>
  <si>
    <t>SAIGUEDE</t>
  </si>
  <si>
    <t>31467</t>
  </si>
  <si>
    <t>31468</t>
  </si>
  <si>
    <t>SAINT ANDRE</t>
  </si>
  <si>
    <t>31469</t>
  </si>
  <si>
    <t>SAINT ARAILLE</t>
  </si>
  <si>
    <t>31470</t>
  </si>
  <si>
    <t>SAINT AVENTIN</t>
  </si>
  <si>
    <t>31471</t>
  </si>
  <si>
    <t>SAINT BEAT</t>
  </si>
  <si>
    <t>31472</t>
  </si>
  <si>
    <t>SAINT BERTRAND DE COMMINGES</t>
  </si>
  <si>
    <t>31473</t>
  </si>
  <si>
    <t>SAINT CEZERT</t>
  </si>
  <si>
    <t>31474</t>
  </si>
  <si>
    <t>SAINT CHRISTAUD</t>
  </si>
  <si>
    <t>31475</t>
  </si>
  <si>
    <t>SAINT CLAR DE RIVIERE</t>
  </si>
  <si>
    <t>31476</t>
  </si>
  <si>
    <t>SAINT ELIX LE CHATEAU</t>
  </si>
  <si>
    <t>31477</t>
  </si>
  <si>
    <t>SAINT ELIX SEGLAN</t>
  </si>
  <si>
    <t>31478</t>
  </si>
  <si>
    <t>SAINT FELIX LAURAGAIS</t>
  </si>
  <si>
    <t>31479</t>
  </si>
  <si>
    <t>SAINT FERREOL DE COMMINGES</t>
  </si>
  <si>
    <t>31480</t>
  </si>
  <si>
    <t>SAINTE FOY D'AIGREFEUILLE</t>
  </si>
  <si>
    <t>31481</t>
  </si>
  <si>
    <t>SAINTE FOY DE PEYROLIERES</t>
  </si>
  <si>
    <t>31482</t>
  </si>
  <si>
    <t>SAINT FRAJOU</t>
  </si>
  <si>
    <t>31483</t>
  </si>
  <si>
    <t>SAINT GAUDENS</t>
  </si>
  <si>
    <t>31484</t>
  </si>
  <si>
    <t>SAINT GENIES BELLEVUE</t>
  </si>
  <si>
    <t>31485</t>
  </si>
  <si>
    <t>SAINT GERMIER</t>
  </si>
  <si>
    <t>31486</t>
  </si>
  <si>
    <t>31487</t>
  </si>
  <si>
    <t>SAINT IGNAN</t>
  </si>
  <si>
    <t>31488</t>
  </si>
  <si>
    <t>SAINT JEAN</t>
  </si>
  <si>
    <t>31489</t>
  </si>
  <si>
    <t>SAINT JEAN LHERM</t>
  </si>
  <si>
    <t>31490</t>
  </si>
  <si>
    <t>SAINT JORY</t>
  </si>
  <si>
    <t>31491</t>
  </si>
  <si>
    <t>SAINT JULIA</t>
  </si>
  <si>
    <t>31492</t>
  </si>
  <si>
    <t>SAINT JULIEN SUR GARONNE</t>
  </si>
  <si>
    <t>31493</t>
  </si>
  <si>
    <t>SAINT LARY BOUJEAN</t>
  </si>
  <si>
    <t>31494</t>
  </si>
  <si>
    <t>31495</t>
  </si>
  <si>
    <t>31496</t>
  </si>
  <si>
    <t>SAINTE LIVRADE</t>
  </si>
  <si>
    <t>31497</t>
  </si>
  <si>
    <t>SAINT LOUP CAMMAS</t>
  </si>
  <si>
    <t>31498</t>
  </si>
  <si>
    <t>SAINT LOUP EN COMMINGES</t>
  </si>
  <si>
    <t>31499</t>
  </si>
  <si>
    <t>SAINT LYS</t>
  </si>
  <si>
    <t>31500</t>
  </si>
  <si>
    <t>SAINT MAMET</t>
  </si>
  <si>
    <t>31501</t>
  </si>
  <si>
    <t>SAINT MARCEL PAULEL</t>
  </si>
  <si>
    <t>31502</t>
  </si>
  <si>
    <t>SAINT MARCET</t>
  </si>
  <si>
    <t>31503</t>
  </si>
  <si>
    <t>SAINT MARTORY</t>
  </si>
  <si>
    <t>31504</t>
  </si>
  <si>
    <t>31505</t>
  </si>
  <si>
    <t>31506</t>
  </si>
  <si>
    <t>SAINT ORENS DE GAMEVILLE</t>
  </si>
  <si>
    <t>31507</t>
  </si>
  <si>
    <t>SAINT PAUL SUR SAVE</t>
  </si>
  <si>
    <t>31508</t>
  </si>
  <si>
    <t>SAINT PAUL D'OUEIL</t>
  </si>
  <si>
    <t>31509</t>
  </si>
  <si>
    <t>SAINT PE D'ARDET</t>
  </si>
  <si>
    <t>31510</t>
  </si>
  <si>
    <t>SAINT PE DELBOSC</t>
  </si>
  <si>
    <t>31511</t>
  </si>
  <si>
    <t>31512</t>
  </si>
  <si>
    <t>SAINT PIERRE DE LAGES</t>
  </si>
  <si>
    <t>31513</t>
  </si>
  <si>
    <t>SAINT PLANCARD</t>
  </si>
  <si>
    <t>31514</t>
  </si>
  <si>
    <t>SAINT ROME</t>
  </si>
  <si>
    <t>31515</t>
  </si>
  <si>
    <t>SAINT RUSTICE</t>
  </si>
  <si>
    <t>31516</t>
  </si>
  <si>
    <t>31517</t>
  </si>
  <si>
    <t>SAINT SULPICE SUR LEZE</t>
  </si>
  <si>
    <t>31518</t>
  </si>
  <si>
    <t>31519</t>
  </si>
  <si>
    <t>SAINT VINCENT</t>
  </si>
  <si>
    <t>31520</t>
  </si>
  <si>
    <t>SAJAS</t>
  </si>
  <si>
    <t>31521</t>
  </si>
  <si>
    <t>SALEICH</t>
  </si>
  <si>
    <t>31522</t>
  </si>
  <si>
    <t>SALERM</t>
  </si>
  <si>
    <t>31523</t>
  </si>
  <si>
    <t>SALIES DU SALAT</t>
  </si>
  <si>
    <t>31524</t>
  </si>
  <si>
    <t>SALLES ET PRATVIEL</t>
  </si>
  <si>
    <t>31525</t>
  </si>
  <si>
    <t>SALLES SUR GARONNE</t>
  </si>
  <si>
    <t>31526</t>
  </si>
  <si>
    <t>SALVETAT SAINT GILLES</t>
  </si>
  <si>
    <t>31527</t>
  </si>
  <si>
    <t>SALVETAT LAURAGAIS</t>
  </si>
  <si>
    <t>31528</t>
  </si>
  <si>
    <t>SAMAN</t>
  </si>
  <si>
    <t>31529</t>
  </si>
  <si>
    <t>SAMOUILLAN</t>
  </si>
  <si>
    <t>31530</t>
  </si>
  <si>
    <t>SANA</t>
  </si>
  <si>
    <t>31531</t>
  </si>
  <si>
    <t>SARRECAVE</t>
  </si>
  <si>
    <t>31532</t>
  </si>
  <si>
    <t>SARREMEZAN</t>
  </si>
  <si>
    <t>31533</t>
  </si>
  <si>
    <t>SAUBENS</t>
  </si>
  <si>
    <t>31534</t>
  </si>
  <si>
    <t>SAUSSENS</t>
  </si>
  <si>
    <t>31535</t>
  </si>
  <si>
    <t>SAUVETERRE DE COMMINGES</t>
  </si>
  <si>
    <t>31536</t>
  </si>
  <si>
    <t>SAUX ET POMAREDE</t>
  </si>
  <si>
    <t>31537</t>
  </si>
  <si>
    <t>SAVARTHES</t>
  </si>
  <si>
    <t>31538</t>
  </si>
  <si>
    <t>SAVERES</t>
  </si>
  <si>
    <t>31539</t>
  </si>
  <si>
    <t>SEDEILHAC</t>
  </si>
  <si>
    <t>31540</t>
  </si>
  <si>
    <t>SEGREVILLE</t>
  </si>
  <si>
    <t>31541</t>
  </si>
  <si>
    <t>SEILH</t>
  </si>
  <si>
    <t>31542</t>
  </si>
  <si>
    <t>SEILHAN</t>
  </si>
  <si>
    <t>31543</t>
  </si>
  <si>
    <t>SENARENS</t>
  </si>
  <si>
    <t>31544</t>
  </si>
  <si>
    <t>SENGOUAGNET</t>
  </si>
  <si>
    <t>31545</t>
  </si>
  <si>
    <t>SEPX</t>
  </si>
  <si>
    <t>31546</t>
  </si>
  <si>
    <t>SEYRE</t>
  </si>
  <si>
    <t>31547</t>
  </si>
  <si>
    <t>SEYSSES</t>
  </si>
  <si>
    <t>31548</t>
  </si>
  <si>
    <t>SIGNAC</t>
  </si>
  <si>
    <t>31549</t>
  </si>
  <si>
    <t>SODE</t>
  </si>
  <si>
    <t>31550</t>
  </si>
  <si>
    <t>SOUEICH</t>
  </si>
  <si>
    <t>31551</t>
  </si>
  <si>
    <t>TARABEL</t>
  </si>
  <si>
    <t>31552</t>
  </si>
  <si>
    <t>TERREBASSE</t>
  </si>
  <si>
    <t>31553</t>
  </si>
  <si>
    <t>31554</t>
  </si>
  <si>
    <t>TOUILLE</t>
  </si>
  <si>
    <t>31555</t>
  </si>
  <si>
    <t>TOULOUSE</t>
  </si>
  <si>
    <t>31556</t>
  </si>
  <si>
    <t>31557</t>
  </si>
  <si>
    <t>TOURNEFEUILLE</t>
  </si>
  <si>
    <t>31558</t>
  </si>
  <si>
    <t>TOUTENS</t>
  </si>
  <si>
    <t>31559</t>
  </si>
  <si>
    <t>TREBONS DE LUCHON</t>
  </si>
  <si>
    <t>31560</t>
  </si>
  <si>
    <t>TREBONS SUR LA GRASSE</t>
  </si>
  <si>
    <t>31561</t>
  </si>
  <si>
    <t>UNION</t>
  </si>
  <si>
    <t>31562</t>
  </si>
  <si>
    <t>URAU</t>
  </si>
  <si>
    <t>31563</t>
  </si>
  <si>
    <t>VACQUIERS</t>
  </si>
  <si>
    <t>31564</t>
  </si>
  <si>
    <t>VALCABRERE</t>
  </si>
  <si>
    <t>31565</t>
  </si>
  <si>
    <t>VALENTINE</t>
  </si>
  <si>
    <t>31566</t>
  </si>
  <si>
    <t>VALLEGUE</t>
  </si>
  <si>
    <t>31567</t>
  </si>
  <si>
    <t>VALLESVILLES</t>
  </si>
  <si>
    <t>31568</t>
  </si>
  <si>
    <t>31569</t>
  </si>
  <si>
    <t>VAUDREUILLE</t>
  </si>
  <si>
    <t>31570</t>
  </si>
  <si>
    <t>31571</t>
  </si>
  <si>
    <t>VENDINE</t>
  </si>
  <si>
    <t>31572</t>
  </si>
  <si>
    <t>VENERQUE</t>
  </si>
  <si>
    <t>31573</t>
  </si>
  <si>
    <t>VERFEIL</t>
  </si>
  <si>
    <t>31574</t>
  </si>
  <si>
    <t>31575</t>
  </si>
  <si>
    <t>VIEILLE TOULOUSE</t>
  </si>
  <si>
    <t>31576</t>
  </si>
  <si>
    <t>VIEILLEVIGNE</t>
  </si>
  <si>
    <t>31577</t>
  </si>
  <si>
    <t>VIGNAUX</t>
  </si>
  <si>
    <t>31578</t>
  </si>
  <si>
    <t>VIGOULET AUZIL</t>
  </si>
  <si>
    <t>31579</t>
  </si>
  <si>
    <t>VILLARIES</t>
  </si>
  <si>
    <t>31580</t>
  </si>
  <si>
    <t>VILLATE</t>
  </si>
  <si>
    <t>31581</t>
  </si>
  <si>
    <t>VILLAUDRIC</t>
  </si>
  <si>
    <t>31582</t>
  </si>
  <si>
    <t>VILLEFRANCHE DE LAURAGAIS</t>
  </si>
  <si>
    <t>31583</t>
  </si>
  <si>
    <t>VILLEMATIER</t>
  </si>
  <si>
    <t>31584</t>
  </si>
  <si>
    <t>VILLEMUR SUR TARN</t>
  </si>
  <si>
    <t>31585</t>
  </si>
  <si>
    <t>VILLENEUVE DE RIVIERE</t>
  </si>
  <si>
    <t>31586</t>
  </si>
  <si>
    <t>VILLENEUVE LECUSSAN</t>
  </si>
  <si>
    <t>31587</t>
  </si>
  <si>
    <t>VILLENEUVE LES BOULOC</t>
  </si>
  <si>
    <t>31588</t>
  </si>
  <si>
    <t>VILLENEUVE TOLOSANE</t>
  </si>
  <si>
    <t>31589</t>
  </si>
  <si>
    <t>VILLENOUVELLE</t>
  </si>
  <si>
    <t>31590</t>
  </si>
  <si>
    <t>BINOS</t>
  </si>
  <si>
    <t>31591</t>
  </si>
  <si>
    <t>ESCOULIS</t>
  </si>
  <si>
    <t>31592</t>
  </si>
  <si>
    <t>LARRA</t>
  </si>
  <si>
    <t>31593</t>
  </si>
  <si>
    <t>CAZAC</t>
  </si>
  <si>
    <t>32001</t>
  </si>
  <si>
    <t>AIGNAN</t>
  </si>
  <si>
    <t>32002</t>
  </si>
  <si>
    <t>ANSAN</t>
  </si>
  <si>
    <t>32003</t>
  </si>
  <si>
    <t>32004</t>
  </si>
  <si>
    <t>ARBLADE LE BAS</t>
  </si>
  <si>
    <t>32005</t>
  </si>
  <si>
    <t>ARBLADE LE HAUT</t>
  </si>
  <si>
    <t>32007</t>
  </si>
  <si>
    <t>ARDIZAS</t>
  </si>
  <si>
    <t>32008</t>
  </si>
  <si>
    <t>ARMENTIEUX</t>
  </si>
  <si>
    <t>32009</t>
  </si>
  <si>
    <t>ARMOUS ET CAU</t>
  </si>
  <si>
    <t>32010</t>
  </si>
  <si>
    <t>ARROUEDE</t>
  </si>
  <si>
    <t>32012</t>
  </si>
  <si>
    <t>AUBIET</t>
  </si>
  <si>
    <t>32013</t>
  </si>
  <si>
    <t>AUCH</t>
  </si>
  <si>
    <t>32014</t>
  </si>
  <si>
    <t>AUGNAX</t>
  </si>
  <si>
    <t>32015</t>
  </si>
  <si>
    <t>AUJAN MOURNEDE</t>
  </si>
  <si>
    <t>32016</t>
  </si>
  <si>
    <t>AURADE</t>
  </si>
  <si>
    <t>32017</t>
  </si>
  <si>
    <t>AURENSAN</t>
  </si>
  <si>
    <t>32018</t>
  </si>
  <si>
    <t>AURIMONT</t>
  </si>
  <si>
    <t>32019</t>
  </si>
  <si>
    <t>32020</t>
  </si>
  <si>
    <t>AUX AUSSAT</t>
  </si>
  <si>
    <t>32021</t>
  </si>
  <si>
    <t>AVENSAC</t>
  </si>
  <si>
    <t>32022</t>
  </si>
  <si>
    <t>AVERON BERGELLE</t>
  </si>
  <si>
    <t>32023</t>
  </si>
  <si>
    <t>AVEZAN</t>
  </si>
  <si>
    <t>32024</t>
  </si>
  <si>
    <t>AYGUETINTE</t>
  </si>
  <si>
    <t>32025</t>
  </si>
  <si>
    <t>AYZIEU</t>
  </si>
  <si>
    <t>32026</t>
  </si>
  <si>
    <t>BAJONNETTE</t>
  </si>
  <si>
    <t>32027</t>
  </si>
  <si>
    <t>BARCELONNE DU GERS</t>
  </si>
  <si>
    <t>32028</t>
  </si>
  <si>
    <t>BARCUGNAN</t>
  </si>
  <si>
    <t>32029</t>
  </si>
  <si>
    <t>BARRAN</t>
  </si>
  <si>
    <t>32030</t>
  </si>
  <si>
    <t>32031</t>
  </si>
  <si>
    <t>BASCOUS</t>
  </si>
  <si>
    <t>32032</t>
  </si>
  <si>
    <t>BASSOUES</t>
  </si>
  <si>
    <t>32033</t>
  </si>
  <si>
    <t>BAZIAN</t>
  </si>
  <si>
    <t>32034</t>
  </si>
  <si>
    <t>BAZUGUES</t>
  </si>
  <si>
    <t>32035</t>
  </si>
  <si>
    <t>32036</t>
  </si>
  <si>
    <t>BEAUMARCHES</t>
  </si>
  <si>
    <t>32037</t>
  </si>
  <si>
    <t>32038</t>
  </si>
  <si>
    <t>32039</t>
  </si>
  <si>
    <t>BECCAS</t>
  </si>
  <si>
    <t>32040</t>
  </si>
  <si>
    <t>BEDECHAN</t>
  </si>
  <si>
    <t>32041</t>
  </si>
  <si>
    <t>32042</t>
  </si>
  <si>
    <t>BELLOC SAINT CLAMENS</t>
  </si>
  <si>
    <t>32043</t>
  </si>
  <si>
    <t>32044</t>
  </si>
  <si>
    <t>BERAUT</t>
  </si>
  <si>
    <t>32045</t>
  </si>
  <si>
    <t>BERDOUES</t>
  </si>
  <si>
    <t>32046</t>
  </si>
  <si>
    <t>BERNEDE</t>
  </si>
  <si>
    <t>32047</t>
  </si>
  <si>
    <t>BERRAC</t>
  </si>
  <si>
    <t>32048</t>
  </si>
  <si>
    <t>BETCAVE AGUIN</t>
  </si>
  <si>
    <t>32049</t>
  </si>
  <si>
    <t>BETOUS</t>
  </si>
  <si>
    <t>32050</t>
  </si>
  <si>
    <t>BETPLAN</t>
  </si>
  <si>
    <t>32051</t>
  </si>
  <si>
    <t>BEZERIL</t>
  </si>
  <si>
    <t>32052</t>
  </si>
  <si>
    <t>BEZOLLES</t>
  </si>
  <si>
    <t>32053</t>
  </si>
  <si>
    <t>BEZUES BAJON</t>
  </si>
  <si>
    <t>32054</t>
  </si>
  <si>
    <t>BIRAN</t>
  </si>
  <si>
    <t>32055</t>
  </si>
  <si>
    <t>BIVES</t>
  </si>
  <si>
    <t>32056</t>
  </si>
  <si>
    <t>BLANQUEFORT</t>
  </si>
  <si>
    <t>32057</t>
  </si>
  <si>
    <t>BLAZIERT</t>
  </si>
  <si>
    <t>32058</t>
  </si>
  <si>
    <t>BLOUSSON SERIAN</t>
  </si>
  <si>
    <t>32059</t>
  </si>
  <si>
    <t>BONAS</t>
  </si>
  <si>
    <t>32060</t>
  </si>
  <si>
    <t>BOUCAGNERES</t>
  </si>
  <si>
    <t>32061</t>
  </si>
  <si>
    <t>BOULAUR</t>
  </si>
  <si>
    <t>32062</t>
  </si>
  <si>
    <t>BOURROUILLAN</t>
  </si>
  <si>
    <t>32063</t>
  </si>
  <si>
    <t>BOUZON GELLENAVE</t>
  </si>
  <si>
    <t>32064</t>
  </si>
  <si>
    <t>BRETAGNE D'ARMAGNAC</t>
  </si>
  <si>
    <t>32065</t>
  </si>
  <si>
    <t>BROUILH MONBERT</t>
  </si>
  <si>
    <t>32066</t>
  </si>
  <si>
    <t>BRUGNENS</t>
  </si>
  <si>
    <t>32067</t>
  </si>
  <si>
    <t>CABAS LOUMASSES</t>
  </si>
  <si>
    <t>32068</t>
  </si>
  <si>
    <t>CADEILHAN</t>
  </si>
  <si>
    <t>32069</t>
  </si>
  <si>
    <t>CADEILLAN</t>
  </si>
  <si>
    <t>32070</t>
  </si>
  <si>
    <t>CAHUZAC SUR ADOUR</t>
  </si>
  <si>
    <t>32071</t>
  </si>
  <si>
    <t>CAILLAVET</t>
  </si>
  <si>
    <t>32072</t>
  </si>
  <si>
    <t>CALLIAN</t>
  </si>
  <si>
    <t>32073</t>
  </si>
  <si>
    <t>CAMPAGNE D'ARMAGNAC</t>
  </si>
  <si>
    <t>32074</t>
  </si>
  <si>
    <t>32075</t>
  </si>
  <si>
    <t>32076</t>
  </si>
  <si>
    <t>CASTELNAU BARBARENS</t>
  </si>
  <si>
    <t>32077</t>
  </si>
  <si>
    <t>CASTELNAU D'ANGLES</t>
  </si>
  <si>
    <t>32078</t>
  </si>
  <si>
    <t>CASTELNAU D'ARBIEU</t>
  </si>
  <si>
    <t>32079</t>
  </si>
  <si>
    <t>CASTELNAU D'AUZAN</t>
  </si>
  <si>
    <t>32080</t>
  </si>
  <si>
    <t>CASTELNAU SUR L'AUVIGNON</t>
  </si>
  <si>
    <t>32081</t>
  </si>
  <si>
    <t>CASTELNAVET</t>
  </si>
  <si>
    <t>32082</t>
  </si>
  <si>
    <t>CASTERA LECTOUROIS</t>
  </si>
  <si>
    <t>32083</t>
  </si>
  <si>
    <t>CASTERA VERDUZAN</t>
  </si>
  <si>
    <t>32084</t>
  </si>
  <si>
    <t>CASTERON</t>
  </si>
  <si>
    <t>32085</t>
  </si>
  <si>
    <t>CASTET ARROUY</t>
  </si>
  <si>
    <t>32086</t>
  </si>
  <si>
    <t>32087</t>
  </si>
  <si>
    <t>CASTEX D'ARMAGNAC</t>
  </si>
  <si>
    <t>32088</t>
  </si>
  <si>
    <t>CASTILLON DEBATS</t>
  </si>
  <si>
    <t>32089</t>
  </si>
  <si>
    <t>CASTILLON MASSAS</t>
  </si>
  <si>
    <t>32090</t>
  </si>
  <si>
    <t>CASTILLON SAVES</t>
  </si>
  <si>
    <t>32091</t>
  </si>
  <si>
    <t>CASTIN</t>
  </si>
  <si>
    <t>32092</t>
  </si>
  <si>
    <t>CATONVIELLE</t>
  </si>
  <si>
    <t>32093</t>
  </si>
  <si>
    <t>32094</t>
  </si>
  <si>
    <t>CAUPENNE D'ARMAGNAC</t>
  </si>
  <si>
    <t>32095</t>
  </si>
  <si>
    <t>CAUSSENS</t>
  </si>
  <si>
    <t>32096</t>
  </si>
  <si>
    <t>CAZAUBON</t>
  </si>
  <si>
    <t>32097</t>
  </si>
  <si>
    <t>CAZAUX D'ANGLES</t>
  </si>
  <si>
    <t>32098</t>
  </si>
  <si>
    <t>CAZAUX SAVES</t>
  </si>
  <si>
    <t>32099</t>
  </si>
  <si>
    <t>CAZAUX VILLECOMTAL</t>
  </si>
  <si>
    <t>32100</t>
  </si>
  <si>
    <t>CAZENEUVE</t>
  </si>
  <si>
    <t>32101</t>
  </si>
  <si>
    <t>CERAN</t>
  </si>
  <si>
    <t>32102</t>
  </si>
  <si>
    <t>CEZAN</t>
  </si>
  <si>
    <t>32103</t>
  </si>
  <si>
    <t>CHELAN</t>
  </si>
  <si>
    <t>32104</t>
  </si>
  <si>
    <t>CLERMONT POUYGUILLES</t>
  </si>
  <si>
    <t>32105</t>
  </si>
  <si>
    <t>CLERMONT SAVES</t>
  </si>
  <si>
    <t>32106</t>
  </si>
  <si>
    <t>COLOGNE</t>
  </si>
  <si>
    <t>32107</t>
  </si>
  <si>
    <t>CONDOM</t>
  </si>
  <si>
    <t>32108</t>
  </si>
  <si>
    <t>CORNEILLAN</t>
  </si>
  <si>
    <t>32109</t>
  </si>
  <si>
    <t>COULOUME MONDEBAT</t>
  </si>
  <si>
    <t>32110</t>
  </si>
  <si>
    <t>COURRENSAN</t>
  </si>
  <si>
    <t>32111</t>
  </si>
  <si>
    <t>COURTIES</t>
  </si>
  <si>
    <t>32112</t>
  </si>
  <si>
    <t>CRASTES</t>
  </si>
  <si>
    <t>32113</t>
  </si>
  <si>
    <t>CRAVENCERES</t>
  </si>
  <si>
    <t>32114</t>
  </si>
  <si>
    <t>CUELAS</t>
  </si>
  <si>
    <t>32115</t>
  </si>
  <si>
    <t>DEMU</t>
  </si>
  <si>
    <t>32116</t>
  </si>
  <si>
    <t>DUFFORT</t>
  </si>
  <si>
    <t>32117</t>
  </si>
  <si>
    <t>DURAN</t>
  </si>
  <si>
    <t>32118</t>
  </si>
  <si>
    <t>DURBAN</t>
  </si>
  <si>
    <t>32119</t>
  </si>
  <si>
    <t>EAUZE</t>
  </si>
  <si>
    <t>32120</t>
  </si>
  <si>
    <t>ENCAUSSE</t>
  </si>
  <si>
    <t>32121</t>
  </si>
  <si>
    <t>ENDOUFIELLE</t>
  </si>
  <si>
    <t>32122</t>
  </si>
  <si>
    <t>ESCLASSAN LABASTIDE</t>
  </si>
  <si>
    <t>32123</t>
  </si>
  <si>
    <t>ESCORNEBOEUF</t>
  </si>
  <si>
    <t>32124</t>
  </si>
  <si>
    <t>ESPAON</t>
  </si>
  <si>
    <t>32125</t>
  </si>
  <si>
    <t>ESPAS</t>
  </si>
  <si>
    <t>32126</t>
  </si>
  <si>
    <t>ESTAMPES</t>
  </si>
  <si>
    <t>32127</t>
  </si>
  <si>
    <t>ESTANG</t>
  </si>
  <si>
    <t>32128</t>
  </si>
  <si>
    <t>ESTIPOUY</t>
  </si>
  <si>
    <t>32129</t>
  </si>
  <si>
    <t>ESTRAMIAC</t>
  </si>
  <si>
    <t>32130</t>
  </si>
  <si>
    <t>FAGET ABBATIAL</t>
  </si>
  <si>
    <t>32131</t>
  </si>
  <si>
    <t>FLAMARENS</t>
  </si>
  <si>
    <t>32132</t>
  </si>
  <si>
    <t>FLEURANCE</t>
  </si>
  <si>
    <t>32133</t>
  </si>
  <si>
    <t>FOURCES</t>
  </si>
  <si>
    <t>32134</t>
  </si>
  <si>
    <t>FREGOUVILLE</t>
  </si>
  <si>
    <t>32135</t>
  </si>
  <si>
    <t>FUSTEROUAU</t>
  </si>
  <si>
    <t>32136</t>
  </si>
  <si>
    <t>GALIAX</t>
  </si>
  <si>
    <t>32138</t>
  </si>
  <si>
    <t>GARRAVET</t>
  </si>
  <si>
    <t>32139</t>
  </si>
  <si>
    <t>GAUDONVILLE</t>
  </si>
  <si>
    <t>32140</t>
  </si>
  <si>
    <t>32141</t>
  </si>
  <si>
    <t>GAUJAN</t>
  </si>
  <si>
    <t>32142</t>
  </si>
  <si>
    <t>GAVARRET SUR AULOUSTE</t>
  </si>
  <si>
    <t>32143</t>
  </si>
  <si>
    <t>GAZAUPOUY</t>
  </si>
  <si>
    <t>32144</t>
  </si>
  <si>
    <t>GAZAX ET BACCARISSE</t>
  </si>
  <si>
    <t>32145</t>
  </si>
  <si>
    <t>GEE RIVIERE</t>
  </si>
  <si>
    <t>32146</t>
  </si>
  <si>
    <t>GIMBREDE</t>
  </si>
  <si>
    <t>32147</t>
  </si>
  <si>
    <t>GIMONT</t>
  </si>
  <si>
    <t>32148</t>
  </si>
  <si>
    <t>GISCARO</t>
  </si>
  <si>
    <t>32149</t>
  </si>
  <si>
    <t>GONDRIN</t>
  </si>
  <si>
    <t>32150</t>
  </si>
  <si>
    <t>GOUTZ</t>
  </si>
  <si>
    <t>32151</t>
  </si>
  <si>
    <t>GOUX</t>
  </si>
  <si>
    <t>32152</t>
  </si>
  <si>
    <t>HAGET</t>
  </si>
  <si>
    <t>32153</t>
  </si>
  <si>
    <t>HAULIES</t>
  </si>
  <si>
    <t>32154</t>
  </si>
  <si>
    <t>32155</t>
  </si>
  <si>
    <t>HOUGA</t>
  </si>
  <si>
    <t>32156</t>
  </si>
  <si>
    <t>IDRAC RESPAILLES</t>
  </si>
  <si>
    <t>32157</t>
  </si>
  <si>
    <t>ISLE ARNE</t>
  </si>
  <si>
    <t>32158</t>
  </si>
  <si>
    <t>ISLE BOUZON</t>
  </si>
  <si>
    <t>32159</t>
  </si>
  <si>
    <t>ISLE DE NOE</t>
  </si>
  <si>
    <t>32160</t>
  </si>
  <si>
    <t>ISLE JOURDAIN</t>
  </si>
  <si>
    <t>32161</t>
  </si>
  <si>
    <t>IZOTGES</t>
  </si>
  <si>
    <t>32162</t>
  </si>
  <si>
    <t>JEGUN</t>
  </si>
  <si>
    <t>32163</t>
  </si>
  <si>
    <t>JU BELLOC</t>
  </si>
  <si>
    <t>32164</t>
  </si>
  <si>
    <t>32165</t>
  </si>
  <si>
    <t>JUILLES</t>
  </si>
  <si>
    <t>32166</t>
  </si>
  <si>
    <t>JUSTIAN</t>
  </si>
  <si>
    <t>32167</t>
  </si>
  <si>
    <t>LAAS</t>
  </si>
  <si>
    <t>32168</t>
  </si>
  <si>
    <t>LABARRERE</t>
  </si>
  <si>
    <t>32169</t>
  </si>
  <si>
    <t>LABARTHE</t>
  </si>
  <si>
    <t>32170</t>
  </si>
  <si>
    <t>LABARTHETE</t>
  </si>
  <si>
    <t>32171</t>
  </si>
  <si>
    <t>LABASTIDE SAVES</t>
  </si>
  <si>
    <t>32172</t>
  </si>
  <si>
    <t>LABEJAN</t>
  </si>
  <si>
    <t>32173</t>
  </si>
  <si>
    <t>LABRIHE</t>
  </si>
  <si>
    <t>32174</t>
  </si>
  <si>
    <t>LADEVEZE RIVIERE</t>
  </si>
  <si>
    <t>32175</t>
  </si>
  <si>
    <t>LADEVEZE VILLE</t>
  </si>
  <si>
    <t>32176</t>
  </si>
  <si>
    <t>32177</t>
  </si>
  <si>
    <t>LAGARDE HACHAN</t>
  </si>
  <si>
    <t>32178</t>
  </si>
  <si>
    <t>LAGARDERE</t>
  </si>
  <si>
    <t>32180</t>
  </si>
  <si>
    <t>LAGRAULET DU GERS</t>
  </si>
  <si>
    <t>32181</t>
  </si>
  <si>
    <t>LAGUIAN MAZOUS</t>
  </si>
  <si>
    <t>32182</t>
  </si>
  <si>
    <t>LAHAS</t>
  </si>
  <si>
    <t>32183</t>
  </si>
  <si>
    <t>LAHITTE</t>
  </si>
  <si>
    <t>32184</t>
  </si>
  <si>
    <t>LALANNE</t>
  </si>
  <si>
    <t>32185</t>
  </si>
  <si>
    <t>LALANNE ARQUE</t>
  </si>
  <si>
    <t>32186</t>
  </si>
  <si>
    <t>LAMAGUERE</t>
  </si>
  <si>
    <t>32187</t>
  </si>
  <si>
    <t>LAMAZERE</t>
  </si>
  <si>
    <t>32188</t>
  </si>
  <si>
    <t>LAMOTHE GOAS</t>
  </si>
  <si>
    <t>32189</t>
  </si>
  <si>
    <t>LANNEMAIGNAN</t>
  </si>
  <si>
    <t>32190</t>
  </si>
  <si>
    <t>LANNEPAX</t>
  </si>
  <si>
    <t>32191</t>
  </si>
  <si>
    <t>LANNE SOUBIRAN</t>
  </si>
  <si>
    <t>32192</t>
  </si>
  <si>
    <t>LANNUX</t>
  </si>
  <si>
    <t>32193</t>
  </si>
  <si>
    <t>LAREE</t>
  </si>
  <si>
    <t>32194</t>
  </si>
  <si>
    <t>LARRESSINGLE</t>
  </si>
  <si>
    <t>32195</t>
  </si>
  <si>
    <t>LARROQUE ENGALIN</t>
  </si>
  <si>
    <t>32196</t>
  </si>
  <si>
    <t>LARROQUE SAINT SERNIN</t>
  </si>
  <si>
    <t>32197</t>
  </si>
  <si>
    <t>LARROQUE SUR L'OSSE</t>
  </si>
  <si>
    <t>32198</t>
  </si>
  <si>
    <t>LARTIGUE</t>
  </si>
  <si>
    <t>32199</t>
  </si>
  <si>
    <t>LASSERADE</t>
  </si>
  <si>
    <t>32200</t>
  </si>
  <si>
    <t>LASSERAN</t>
  </si>
  <si>
    <t>32201</t>
  </si>
  <si>
    <t>LASSEUBE PROPRE</t>
  </si>
  <si>
    <t>32202</t>
  </si>
  <si>
    <t>LAUJUZAN</t>
  </si>
  <si>
    <t>32203</t>
  </si>
  <si>
    <t>LAURAET</t>
  </si>
  <si>
    <t>32204</t>
  </si>
  <si>
    <t>LAVARDENS</t>
  </si>
  <si>
    <t>32205</t>
  </si>
  <si>
    <t>LAVERAET</t>
  </si>
  <si>
    <t>32206</t>
  </si>
  <si>
    <t>LAYMONT</t>
  </si>
  <si>
    <t>32207</t>
  </si>
  <si>
    <t>LEBOULIN</t>
  </si>
  <si>
    <t>32208</t>
  </si>
  <si>
    <t>LECTOURE</t>
  </si>
  <si>
    <t>32209</t>
  </si>
  <si>
    <t>LELIN LAPUJOLLE</t>
  </si>
  <si>
    <t>32210</t>
  </si>
  <si>
    <t>LIAS</t>
  </si>
  <si>
    <t>32211</t>
  </si>
  <si>
    <t>LIAS D'ARMAGNAC</t>
  </si>
  <si>
    <t>32212</t>
  </si>
  <si>
    <t>LIGARDES</t>
  </si>
  <si>
    <t>32213</t>
  </si>
  <si>
    <t>LOMBEZ</t>
  </si>
  <si>
    <t>32214</t>
  </si>
  <si>
    <t>LOUBEDAT</t>
  </si>
  <si>
    <t>32215</t>
  </si>
  <si>
    <t>LOUBERSAN</t>
  </si>
  <si>
    <t>32216</t>
  </si>
  <si>
    <t>LOURTIES MONBRUN</t>
  </si>
  <si>
    <t>32217</t>
  </si>
  <si>
    <t>LOUSLITGES</t>
  </si>
  <si>
    <t>32218</t>
  </si>
  <si>
    <t>LOUSSOUS DEBAT</t>
  </si>
  <si>
    <t>32219</t>
  </si>
  <si>
    <t>LUPIAC</t>
  </si>
  <si>
    <t>32220</t>
  </si>
  <si>
    <t>LUPPE VIOLLES</t>
  </si>
  <si>
    <t>32221</t>
  </si>
  <si>
    <t>32222</t>
  </si>
  <si>
    <t>MAGNAN</t>
  </si>
  <si>
    <t>32223</t>
  </si>
  <si>
    <t>MAGNAS</t>
  </si>
  <si>
    <t>32224</t>
  </si>
  <si>
    <t>MAIGNAUT TAUZIA</t>
  </si>
  <si>
    <t>32225</t>
  </si>
  <si>
    <t>MALABAT</t>
  </si>
  <si>
    <t>32226</t>
  </si>
  <si>
    <t>MANAS BASTANOUS</t>
  </si>
  <si>
    <t>32227</t>
  </si>
  <si>
    <t>MANCIET</t>
  </si>
  <si>
    <t>32228</t>
  </si>
  <si>
    <t>MANENT MONTANE</t>
  </si>
  <si>
    <t>32229</t>
  </si>
  <si>
    <t>MANSEMPUY</t>
  </si>
  <si>
    <t>32230</t>
  </si>
  <si>
    <t>MANSENCOME</t>
  </si>
  <si>
    <t>32231</t>
  </si>
  <si>
    <t>MARAMBAT</t>
  </si>
  <si>
    <t>32232</t>
  </si>
  <si>
    <t>MARAVAT</t>
  </si>
  <si>
    <t>32233</t>
  </si>
  <si>
    <t>MARCIAC</t>
  </si>
  <si>
    <t>32234</t>
  </si>
  <si>
    <t>MARESTAING</t>
  </si>
  <si>
    <t>32235</t>
  </si>
  <si>
    <t>MARGOUET MEYMES</t>
  </si>
  <si>
    <t>32236</t>
  </si>
  <si>
    <t>MARGUESTAU</t>
  </si>
  <si>
    <t>32237</t>
  </si>
  <si>
    <t>MARSAN</t>
  </si>
  <si>
    <t>32238</t>
  </si>
  <si>
    <t>MARSEILLAN</t>
  </si>
  <si>
    <t>32239</t>
  </si>
  <si>
    <t>MARSOLAN</t>
  </si>
  <si>
    <t>32240</t>
  </si>
  <si>
    <t>MASCARAS</t>
  </si>
  <si>
    <t>32241</t>
  </si>
  <si>
    <t>MAS D'AUVIGNON</t>
  </si>
  <si>
    <t>32242</t>
  </si>
  <si>
    <t>MASSEUBE</t>
  </si>
  <si>
    <t>32243</t>
  </si>
  <si>
    <t>MAULEON D'ARMAGNAC</t>
  </si>
  <si>
    <t>32244</t>
  </si>
  <si>
    <t>MAULICHERES</t>
  </si>
  <si>
    <t>32245</t>
  </si>
  <si>
    <t>MAUMUSSON LAGUIAN</t>
  </si>
  <si>
    <t>32246</t>
  </si>
  <si>
    <t>32247</t>
  </si>
  <si>
    <t>32248</t>
  </si>
  <si>
    <t>MAUROUX</t>
  </si>
  <si>
    <t>32249</t>
  </si>
  <si>
    <t>32250</t>
  </si>
  <si>
    <t>MEILHAN</t>
  </si>
  <si>
    <t>32251</t>
  </si>
  <si>
    <t>MERENS</t>
  </si>
  <si>
    <t>32252</t>
  </si>
  <si>
    <t>MIELAN</t>
  </si>
  <si>
    <t>32253</t>
  </si>
  <si>
    <t>MIRADOUX</t>
  </si>
  <si>
    <t>32254</t>
  </si>
  <si>
    <t>MIRAMONT D'ASTARAC</t>
  </si>
  <si>
    <t>32255</t>
  </si>
  <si>
    <t>MIRAMONT LATOUR</t>
  </si>
  <si>
    <t>32256</t>
  </si>
  <si>
    <t>MIRANDE</t>
  </si>
  <si>
    <t>32257</t>
  </si>
  <si>
    <t>MIRANNES</t>
  </si>
  <si>
    <t>32258</t>
  </si>
  <si>
    <t>32260</t>
  </si>
  <si>
    <t>MONBARDON</t>
  </si>
  <si>
    <t>32261</t>
  </si>
  <si>
    <t>MONBLANC</t>
  </si>
  <si>
    <t>32262</t>
  </si>
  <si>
    <t>MONBRUN</t>
  </si>
  <si>
    <t>32263</t>
  </si>
  <si>
    <t>MONCASSIN</t>
  </si>
  <si>
    <t>32264</t>
  </si>
  <si>
    <t>MONCLAR</t>
  </si>
  <si>
    <t>32265</t>
  </si>
  <si>
    <t>MONCLAR SUR LOSSE</t>
  </si>
  <si>
    <t>32266</t>
  </si>
  <si>
    <t>MONCORNEIL GRAZAN</t>
  </si>
  <si>
    <t>32267</t>
  </si>
  <si>
    <t>MONFERRAN PLAVES</t>
  </si>
  <si>
    <t>32268</t>
  </si>
  <si>
    <t>MONFERRAN SAVES</t>
  </si>
  <si>
    <t>32269</t>
  </si>
  <si>
    <t>MONFORT</t>
  </si>
  <si>
    <t>32270</t>
  </si>
  <si>
    <t>MONGAUSY</t>
  </si>
  <si>
    <t>32271</t>
  </si>
  <si>
    <t>MONGUILHEM</t>
  </si>
  <si>
    <t>32272</t>
  </si>
  <si>
    <t>MONLAUR BERNET</t>
  </si>
  <si>
    <t>32273</t>
  </si>
  <si>
    <t>MONLEZUN</t>
  </si>
  <si>
    <t>32274</t>
  </si>
  <si>
    <t>MONLEZUN D'ARMAGNAC</t>
  </si>
  <si>
    <t>32275</t>
  </si>
  <si>
    <t>MONPARDIAC</t>
  </si>
  <si>
    <t>32276</t>
  </si>
  <si>
    <t>MONTADET</t>
  </si>
  <si>
    <t>32277</t>
  </si>
  <si>
    <t>MONTAMAT</t>
  </si>
  <si>
    <t>32278</t>
  </si>
  <si>
    <t>32279</t>
  </si>
  <si>
    <t>MONTAUT LES CRENEAUX</t>
  </si>
  <si>
    <t>32280</t>
  </si>
  <si>
    <t>MONT D'ASTARAC</t>
  </si>
  <si>
    <t>32281</t>
  </si>
  <si>
    <t>MONT DE MARRAST</t>
  </si>
  <si>
    <t>32282</t>
  </si>
  <si>
    <t>MONTEGUT</t>
  </si>
  <si>
    <t>32283</t>
  </si>
  <si>
    <t>MONTEGUT ARROS</t>
  </si>
  <si>
    <t>32284</t>
  </si>
  <si>
    <t>MONTEGUT SAVES</t>
  </si>
  <si>
    <t>32285</t>
  </si>
  <si>
    <t>MONTESQUIOU</t>
  </si>
  <si>
    <t>32286</t>
  </si>
  <si>
    <t>MONTESTRUC SUR GERS</t>
  </si>
  <si>
    <t>32287</t>
  </si>
  <si>
    <t>MONTIES</t>
  </si>
  <si>
    <t>32288</t>
  </si>
  <si>
    <t>MONTIRON</t>
  </si>
  <si>
    <t>32289</t>
  </si>
  <si>
    <t>32290</t>
  </si>
  <si>
    <t>32291</t>
  </si>
  <si>
    <t>MORMES</t>
  </si>
  <si>
    <t>32292</t>
  </si>
  <si>
    <t>MOUCHAN</t>
  </si>
  <si>
    <t>32293</t>
  </si>
  <si>
    <t>MOUCHES</t>
  </si>
  <si>
    <t>32294</t>
  </si>
  <si>
    <t>MOUREDE</t>
  </si>
  <si>
    <t>32295</t>
  </si>
  <si>
    <t>NIZAS</t>
  </si>
  <si>
    <t>32296</t>
  </si>
  <si>
    <t>NOGARO</t>
  </si>
  <si>
    <t>32297</t>
  </si>
  <si>
    <t>NOILHAN</t>
  </si>
  <si>
    <t>32298</t>
  </si>
  <si>
    <t>NOUGAROULET</t>
  </si>
  <si>
    <t>32299</t>
  </si>
  <si>
    <t>NOULENS</t>
  </si>
  <si>
    <t>32300</t>
  </si>
  <si>
    <t>ORBESSAN</t>
  </si>
  <si>
    <t>32301</t>
  </si>
  <si>
    <t>ORDAN LARROQUE</t>
  </si>
  <si>
    <t>32302</t>
  </si>
  <si>
    <t>ORNEZAN</t>
  </si>
  <si>
    <t>32303</t>
  </si>
  <si>
    <t>PALLANNE</t>
  </si>
  <si>
    <t>32304</t>
  </si>
  <si>
    <t>PANASSAC</t>
  </si>
  <si>
    <t>32305</t>
  </si>
  <si>
    <t>PANJAS</t>
  </si>
  <si>
    <t>32306</t>
  </si>
  <si>
    <t>PAUILHAC</t>
  </si>
  <si>
    <t>32307</t>
  </si>
  <si>
    <t>PAVIE</t>
  </si>
  <si>
    <t>32308</t>
  </si>
  <si>
    <t>PEBEES</t>
  </si>
  <si>
    <t>32309</t>
  </si>
  <si>
    <t>PELLEFIGUE</t>
  </si>
  <si>
    <t>32310</t>
  </si>
  <si>
    <t>PERCHEDE</t>
  </si>
  <si>
    <t>32311</t>
  </si>
  <si>
    <t>PERGAIN TAILLAC</t>
  </si>
  <si>
    <t>32312</t>
  </si>
  <si>
    <t>PESSAN</t>
  </si>
  <si>
    <t>32313</t>
  </si>
  <si>
    <t>PESSOULENS</t>
  </si>
  <si>
    <t>32314</t>
  </si>
  <si>
    <t>PEYRECAVE</t>
  </si>
  <si>
    <t>32315</t>
  </si>
  <si>
    <t>PEYRUSSE GRANDE</t>
  </si>
  <si>
    <t>32316</t>
  </si>
  <si>
    <t>PEYRUSSE MASSAS</t>
  </si>
  <si>
    <t>32317</t>
  </si>
  <si>
    <t>PEYRUSSE VIEILLE</t>
  </si>
  <si>
    <t>32318</t>
  </si>
  <si>
    <t>PIS</t>
  </si>
  <si>
    <t>32319</t>
  </si>
  <si>
    <t>32320</t>
  </si>
  <si>
    <t>PLIEUX</t>
  </si>
  <si>
    <t>32321</t>
  </si>
  <si>
    <t>32322</t>
  </si>
  <si>
    <t>POMPIAC</t>
  </si>
  <si>
    <t>32323</t>
  </si>
  <si>
    <t>PONSAMPERE</t>
  </si>
  <si>
    <t>32324</t>
  </si>
  <si>
    <t>PONSAN SOUBIRAN</t>
  </si>
  <si>
    <t>32325</t>
  </si>
  <si>
    <t>POUYDRAGUIN</t>
  </si>
  <si>
    <t>32326</t>
  </si>
  <si>
    <t>POUYLEBON</t>
  </si>
  <si>
    <t>32327</t>
  </si>
  <si>
    <t>POUY LOUBRIN</t>
  </si>
  <si>
    <t>32328</t>
  </si>
  <si>
    <t>POUY ROQUELAURE</t>
  </si>
  <si>
    <t>32329</t>
  </si>
  <si>
    <t>PRECHAC</t>
  </si>
  <si>
    <t>32330</t>
  </si>
  <si>
    <t>PRECHAC SUR ADOUR</t>
  </si>
  <si>
    <t>32331</t>
  </si>
  <si>
    <t>PREIGNAN</t>
  </si>
  <si>
    <t>32332</t>
  </si>
  <si>
    <t>PRENERON</t>
  </si>
  <si>
    <t>32333</t>
  </si>
  <si>
    <t>PROJAN</t>
  </si>
  <si>
    <t>32334</t>
  </si>
  <si>
    <t>PUJAUDRAN</t>
  </si>
  <si>
    <t>32335</t>
  </si>
  <si>
    <t>PUYCASQUIER</t>
  </si>
  <si>
    <t>32336</t>
  </si>
  <si>
    <t>PUYLAUSIC</t>
  </si>
  <si>
    <t>32337</t>
  </si>
  <si>
    <t>PUYSEGUR</t>
  </si>
  <si>
    <t>32338</t>
  </si>
  <si>
    <t>RAMOUZENS</t>
  </si>
  <si>
    <t>32339</t>
  </si>
  <si>
    <t>RAZENGUES</t>
  </si>
  <si>
    <t>32340</t>
  </si>
  <si>
    <t>REANS</t>
  </si>
  <si>
    <t>32341</t>
  </si>
  <si>
    <t>REJAUMONT</t>
  </si>
  <si>
    <t>32342</t>
  </si>
  <si>
    <t>RICOURT</t>
  </si>
  <si>
    <t>32343</t>
  </si>
  <si>
    <t>RIGUEPEU</t>
  </si>
  <si>
    <t>32344</t>
  </si>
  <si>
    <t>RISCLE</t>
  </si>
  <si>
    <t>32345</t>
  </si>
  <si>
    <t>ROMIEU</t>
  </si>
  <si>
    <t>32346</t>
  </si>
  <si>
    <t>ROQUEBRUNE</t>
  </si>
  <si>
    <t>32347</t>
  </si>
  <si>
    <t>ROQUEFORT</t>
  </si>
  <si>
    <t>32348</t>
  </si>
  <si>
    <t>ROQUELAURE</t>
  </si>
  <si>
    <t>32349</t>
  </si>
  <si>
    <t>ROQUELAURE SAINT AUBIN</t>
  </si>
  <si>
    <t>32350</t>
  </si>
  <si>
    <t>ROQUEPINE</t>
  </si>
  <si>
    <t>32351</t>
  </si>
  <si>
    <t>32352</t>
  </si>
  <si>
    <t>ROZES</t>
  </si>
  <si>
    <t>32353</t>
  </si>
  <si>
    <t>SABAILLAN</t>
  </si>
  <si>
    <t>32354</t>
  </si>
  <si>
    <t>SABAZAN</t>
  </si>
  <si>
    <t>32355</t>
  </si>
  <si>
    <t>SADEILLAN</t>
  </si>
  <si>
    <t>32356</t>
  </si>
  <si>
    <t>32357</t>
  </si>
  <si>
    <t>32358</t>
  </si>
  <si>
    <t>32359</t>
  </si>
  <si>
    <t>32360</t>
  </si>
  <si>
    <t>SAINT ARAILLES</t>
  </si>
  <si>
    <t>32361</t>
  </si>
  <si>
    <t>SAINT ARROMAN</t>
  </si>
  <si>
    <t>32362</t>
  </si>
  <si>
    <t>SAINT AUNIX LENGROS</t>
  </si>
  <si>
    <t>32363</t>
  </si>
  <si>
    <t>SAINTE AURENCE CAZAUX</t>
  </si>
  <si>
    <t>32364</t>
  </si>
  <si>
    <t>SAINT AVIT FRANDAT</t>
  </si>
  <si>
    <t>32365</t>
  </si>
  <si>
    <t>SAINT BLANCARD</t>
  </si>
  <si>
    <t>32366</t>
  </si>
  <si>
    <t>32367</t>
  </si>
  <si>
    <t>32368</t>
  </si>
  <si>
    <t>SAINTE CHRISTIE</t>
  </si>
  <si>
    <t>32369</t>
  </si>
  <si>
    <t>SAINTE CHRISTIE D'ARMAGNAC</t>
  </si>
  <si>
    <t>32370</t>
  </si>
  <si>
    <t>SAINT CLAR</t>
  </si>
  <si>
    <t>32371</t>
  </si>
  <si>
    <t>SAINT CREAC</t>
  </si>
  <si>
    <t>32372</t>
  </si>
  <si>
    <t>SAINT CRICQ</t>
  </si>
  <si>
    <t>32373</t>
  </si>
  <si>
    <t>SAINTE DODE</t>
  </si>
  <si>
    <t>32374</t>
  </si>
  <si>
    <t>SAINT ELIX</t>
  </si>
  <si>
    <t>32375</t>
  </si>
  <si>
    <t>SAINT ELIX THEUX</t>
  </si>
  <si>
    <t>32376</t>
  </si>
  <si>
    <t>32377</t>
  </si>
  <si>
    <t>32378</t>
  </si>
  <si>
    <t>SAINT GERME</t>
  </si>
  <si>
    <t>32379</t>
  </si>
  <si>
    <t>32380</t>
  </si>
  <si>
    <t>SAINT GRIEDE</t>
  </si>
  <si>
    <t>32381</t>
  </si>
  <si>
    <t>SAINT JEAN LE COMTAL</t>
  </si>
  <si>
    <t>32382</t>
  </si>
  <si>
    <t>SAINT JEAN POUTGE</t>
  </si>
  <si>
    <t>32383</t>
  </si>
  <si>
    <t>SAINT JUSTIN</t>
  </si>
  <si>
    <t>32384</t>
  </si>
  <si>
    <t>32385</t>
  </si>
  <si>
    <t>SAINT LEONARD</t>
  </si>
  <si>
    <t>32386</t>
  </si>
  <si>
    <t>SAINT LIZIER DU PLANTE</t>
  </si>
  <si>
    <t>32387</t>
  </si>
  <si>
    <t>SAINT LOUBE</t>
  </si>
  <si>
    <t>32388</t>
  </si>
  <si>
    <t>32389</t>
  </si>
  <si>
    <t>SAINT MARTIN</t>
  </si>
  <si>
    <t>32390</t>
  </si>
  <si>
    <t>SAINT MARTIN D'ARMAGNAC</t>
  </si>
  <si>
    <t>32391</t>
  </si>
  <si>
    <t>SAINT MARTIN DE GOYNE</t>
  </si>
  <si>
    <t>32392</t>
  </si>
  <si>
    <t>SAINT MARTIN GIMOIS</t>
  </si>
  <si>
    <t>32393</t>
  </si>
  <si>
    <t>32394</t>
  </si>
  <si>
    <t>32395</t>
  </si>
  <si>
    <t>SAINTE MERE</t>
  </si>
  <si>
    <t>32396</t>
  </si>
  <si>
    <t>SAINT MEZARD</t>
  </si>
  <si>
    <t>32397</t>
  </si>
  <si>
    <t>32398</t>
  </si>
  <si>
    <t>SAINT MONT</t>
  </si>
  <si>
    <t>32399</t>
  </si>
  <si>
    <t>SAINT ORENS</t>
  </si>
  <si>
    <t>32400</t>
  </si>
  <si>
    <t>SAINT ORENS POUY PETIT</t>
  </si>
  <si>
    <t>32401</t>
  </si>
  <si>
    <t>SAINT OST</t>
  </si>
  <si>
    <t>32402</t>
  </si>
  <si>
    <t>SAINT PAUL DE BAISE</t>
  </si>
  <si>
    <t>32403</t>
  </si>
  <si>
    <t>SAINT PIERRE D'AUBEZIES</t>
  </si>
  <si>
    <t>32404</t>
  </si>
  <si>
    <t>SAINT PUY</t>
  </si>
  <si>
    <t>32405</t>
  </si>
  <si>
    <t>32406</t>
  </si>
  <si>
    <t>SAINT SAUVY</t>
  </si>
  <si>
    <t>32407</t>
  </si>
  <si>
    <t>SAINT SOULAN</t>
  </si>
  <si>
    <t>32408</t>
  </si>
  <si>
    <t>SALLES D'ARMAGNAC</t>
  </si>
  <si>
    <t>32409</t>
  </si>
  <si>
    <t>SAMARAN</t>
  </si>
  <si>
    <t>32410</t>
  </si>
  <si>
    <t>SAMATAN</t>
  </si>
  <si>
    <t>32411</t>
  </si>
  <si>
    <t>SANSAN</t>
  </si>
  <si>
    <t>32412</t>
  </si>
  <si>
    <t>SARAMON</t>
  </si>
  <si>
    <t>32413</t>
  </si>
  <si>
    <t>SARCOS</t>
  </si>
  <si>
    <t>32414</t>
  </si>
  <si>
    <t>SARRAGACHIES</t>
  </si>
  <si>
    <t>32415</t>
  </si>
  <si>
    <t>SARRAGUZAN</t>
  </si>
  <si>
    <t>32416</t>
  </si>
  <si>
    <t>SARRANT</t>
  </si>
  <si>
    <t>32417</t>
  </si>
  <si>
    <t>SAUVETAT</t>
  </si>
  <si>
    <t>32418</t>
  </si>
  <si>
    <t>32419</t>
  </si>
  <si>
    <t>SAUVIAC</t>
  </si>
  <si>
    <t>32420</t>
  </si>
  <si>
    <t>SAUVIMONT</t>
  </si>
  <si>
    <t>32421</t>
  </si>
  <si>
    <t>SAVIGNAC MONA</t>
  </si>
  <si>
    <t>32422</t>
  </si>
  <si>
    <t>SCIEURAC ET FLOURES</t>
  </si>
  <si>
    <t>32423</t>
  </si>
  <si>
    <t>SEAILLES</t>
  </si>
  <si>
    <t>32424</t>
  </si>
  <si>
    <t>SEGOS</t>
  </si>
  <si>
    <t>32425</t>
  </si>
  <si>
    <t>SEGOUFIELLE</t>
  </si>
  <si>
    <t>32426</t>
  </si>
  <si>
    <t>SEISSAN</t>
  </si>
  <si>
    <t>32427</t>
  </si>
  <si>
    <t>SEMBOUES</t>
  </si>
  <si>
    <t>32428</t>
  </si>
  <si>
    <t>SEMEZIES CACHAN</t>
  </si>
  <si>
    <t>32429</t>
  </si>
  <si>
    <t>SEMPESSERRE</t>
  </si>
  <si>
    <t>32430</t>
  </si>
  <si>
    <t>SERE</t>
  </si>
  <si>
    <t>32431</t>
  </si>
  <si>
    <t>SEREMPUY</t>
  </si>
  <si>
    <t>32432</t>
  </si>
  <si>
    <t>SEYSSES SAVES</t>
  </si>
  <si>
    <t>32433</t>
  </si>
  <si>
    <t>SIMORRE</t>
  </si>
  <si>
    <t>32434</t>
  </si>
  <si>
    <t>SION</t>
  </si>
  <si>
    <t>32435</t>
  </si>
  <si>
    <t>SIRAC</t>
  </si>
  <si>
    <t>32436</t>
  </si>
  <si>
    <t>SOLOMIAC</t>
  </si>
  <si>
    <t>32437</t>
  </si>
  <si>
    <t>SORBETS</t>
  </si>
  <si>
    <t>32438</t>
  </si>
  <si>
    <t>TACHOIRES</t>
  </si>
  <si>
    <t>32439</t>
  </si>
  <si>
    <t>TARSAC</t>
  </si>
  <si>
    <t>32440</t>
  </si>
  <si>
    <t>TASQUE</t>
  </si>
  <si>
    <t>32441</t>
  </si>
  <si>
    <t>TAYBOSC</t>
  </si>
  <si>
    <t>32442</t>
  </si>
  <si>
    <t>TERRAUBE</t>
  </si>
  <si>
    <t>32443</t>
  </si>
  <si>
    <t>TERMES D'ARMAGNAC</t>
  </si>
  <si>
    <t>32444</t>
  </si>
  <si>
    <t>THOUX</t>
  </si>
  <si>
    <t>32445</t>
  </si>
  <si>
    <t>TIESTE URAGNOUX</t>
  </si>
  <si>
    <t>32446</t>
  </si>
  <si>
    <t>TILLAC</t>
  </si>
  <si>
    <t>32447</t>
  </si>
  <si>
    <t>TIRENT PONTEJAC</t>
  </si>
  <si>
    <t>32448</t>
  </si>
  <si>
    <t>TOUGET</t>
  </si>
  <si>
    <t>32449</t>
  </si>
  <si>
    <t>TOUJOUSE</t>
  </si>
  <si>
    <t>32450</t>
  </si>
  <si>
    <t>TOURDUN</t>
  </si>
  <si>
    <t>32451</t>
  </si>
  <si>
    <t>TOURNAN</t>
  </si>
  <si>
    <t>32452</t>
  </si>
  <si>
    <t>TOURNECOUPE</t>
  </si>
  <si>
    <t>32453</t>
  </si>
  <si>
    <t>TOURRENQUETS</t>
  </si>
  <si>
    <t>32454</t>
  </si>
  <si>
    <t>TRAVERSERES</t>
  </si>
  <si>
    <t>32455</t>
  </si>
  <si>
    <t>TRONCENS</t>
  </si>
  <si>
    <t>32456</t>
  </si>
  <si>
    <t>TUDELLE</t>
  </si>
  <si>
    <t>32457</t>
  </si>
  <si>
    <t>URDENS</t>
  </si>
  <si>
    <t>32458</t>
  </si>
  <si>
    <t>URGOSSE</t>
  </si>
  <si>
    <t>32459</t>
  </si>
  <si>
    <t>VALENCE SUR BAISE</t>
  </si>
  <si>
    <t>32460</t>
  </si>
  <si>
    <t>VERGOIGNAN</t>
  </si>
  <si>
    <t>32461</t>
  </si>
  <si>
    <t>VERLUS</t>
  </si>
  <si>
    <t>32462</t>
  </si>
  <si>
    <t>VIC FEZENSAC</t>
  </si>
  <si>
    <t>32463</t>
  </si>
  <si>
    <t>VIELLA</t>
  </si>
  <si>
    <t>32464</t>
  </si>
  <si>
    <t>VILLECOMTAL SUR ARROS</t>
  </si>
  <si>
    <t>32465</t>
  </si>
  <si>
    <t>VILLEFRANCHE</t>
  </si>
  <si>
    <t>32466</t>
  </si>
  <si>
    <t>VIOZAN</t>
  </si>
  <si>
    <t>32467</t>
  </si>
  <si>
    <t>32468</t>
  </si>
  <si>
    <t>AUSSOS</t>
  </si>
  <si>
    <t>33001</t>
  </si>
  <si>
    <t>33002</t>
  </si>
  <si>
    <t>AILLAS</t>
  </si>
  <si>
    <t>33003</t>
  </si>
  <si>
    <t>AMBARES ET LAGRAVE</t>
  </si>
  <si>
    <t>33004</t>
  </si>
  <si>
    <t>AMBES</t>
  </si>
  <si>
    <t>33005</t>
  </si>
  <si>
    <t>ANDERNOS LES BAINS</t>
  </si>
  <si>
    <t>33006</t>
  </si>
  <si>
    <t>ANGLADE</t>
  </si>
  <si>
    <t>33007</t>
  </si>
  <si>
    <t>ARBANATS</t>
  </si>
  <si>
    <t>33008</t>
  </si>
  <si>
    <t>ARBIS</t>
  </si>
  <si>
    <t>33009</t>
  </si>
  <si>
    <t>ARCACHON</t>
  </si>
  <si>
    <t>33010</t>
  </si>
  <si>
    <t>ARCINS</t>
  </si>
  <si>
    <t>33011</t>
  </si>
  <si>
    <t>ARES</t>
  </si>
  <si>
    <t>33012</t>
  </si>
  <si>
    <t>ARSAC</t>
  </si>
  <si>
    <t>33013</t>
  </si>
  <si>
    <t>ARTIGUES PRES BORDEAUX</t>
  </si>
  <si>
    <t>33014</t>
  </si>
  <si>
    <t>ARTIGUES DE LUSSAC</t>
  </si>
  <si>
    <t>33015</t>
  </si>
  <si>
    <t>ARVEYRES</t>
  </si>
  <si>
    <t>33016</t>
  </si>
  <si>
    <t>ASQUES</t>
  </si>
  <si>
    <t>33017</t>
  </si>
  <si>
    <t>AUBIAC</t>
  </si>
  <si>
    <t>33018</t>
  </si>
  <si>
    <t>AUBIE ET ESPESSAS</t>
  </si>
  <si>
    <t>33019</t>
  </si>
  <si>
    <t>AUDENGE</t>
  </si>
  <si>
    <t>33020</t>
  </si>
  <si>
    <t>AURIOLLES</t>
  </si>
  <si>
    <t>33021</t>
  </si>
  <si>
    <t>AUROS</t>
  </si>
  <si>
    <t>33022</t>
  </si>
  <si>
    <t>AVENSAN</t>
  </si>
  <si>
    <t>33023</t>
  </si>
  <si>
    <t>AYGUEMORTE LES GRAVES</t>
  </si>
  <si>
    <t>33024</t>
  </si>
  <si>
    <t>BAGAS</t>
  </si>
  <si>
    <t>33025</t>
  </si>
  <si>
    <t>33026</t>
  </si>
  <si>
    <t>BALIZAC</t>
  </si>
  <si>
    <t>33027</t>
  </si>
  <si>
    <t>BARIE</t>
  </si>
  <si>
    <t>33028</t>
  </si>
  <si>
    <t>33029</t>
  </si>
  <si>
    <t>BARP</t>
  </si>
  <si>
    <t>33030</t>
  </si>
  <si>
    <t>33031</t>
  </si>
  <si>
    <t>BASSANNE</t>
  </si>
  <si>
    <t>33032</t>
  </si>
  <si>
    <t>BASSENS</t>
  </si>
  <si>
    <t>33033</t>
  </si>
  <si>
    <t>BAURECH</t>
  </si>
  <si>
    <t>33034</t>
  </si>
  <si>
    <t>BAYAS</t>
  </si>
  <si>
    <t>33035</t>
  </si>
  <si>
    <t>BAYON SUR GIRONDE</t>
  </si>
  <si>
    <t>33036</t>
  </si>
  <si>
    <t>BAZAS</t>
  </si>
  <si>
    <t>33037</t>
  </si>
  <si>
    <t>BEAUTIRAN</t>
  </si>
  <si>
    <t>33038</t>
  </si>
  <si>
    <t>BEGADAN</t>
  </si>
  <si>
    <t>33039</t>
  </si>
  <si>
    <t>BEGLES</t>
  </si>
  <si>
    <t>33040</t>
  </si>
  <si>
    <t>BEGUEY</t>
  </si>
  <si>
    <t>33042</t>
  </si>
  <si>
    <t>BELIN BELIET</t>
  </si>
  <si>
    <t>33043</t>
  </si>
  <si>
    <t>BELLEBAT</t>
  </si>
  <si>
    <t>33044</t>
  </si>
  <si>
    <t>33045</t>
  </si>
  <si>
    <t>BELVES DE CASTILLON</t>
  </si>
  <si>
    <t>33046</t>
  </si>
  <si>
    <t>BERNOS BEAULAC</t>
  </si>
  <si>
    <t>33047</t>
  </si>
  <si>
    <t>BERSON</t>
  </si>
  <si>
    <t>33048</t>
  </si>
  <si>
    <t>BERTHEZ</t>
  </si>
  <si>
    <t>33049</t>
  </si>
  <si>
    <t>BEYCHAC ET CAILLAU</t>
  </si>
  <si>
    <t>33050</t>
  </si>
  <si>
    <t>BIEUJAC</t>
  </si>
  <si>
    <t>33051</t>
  </si>
  <si>
    <t>BIGANOS</t>
  </si>
  <si>
    <t>33052</t>
  </si>
  <si>
    <t>BILLAUX</t>
  </si>
  <si>
    <t>33053</t>
  </si>
  <si>
    <t>33054</t>
  </si>
  <si>
    <t>BLAIGNAC</t>
  </si>
  <si>
    <t>33055</t>
  </si>
  <si>
    <t>BLAIGNAN</t>
  </si>
  <si>
    <t>33056</t>
  </si>
  <si>
    <t>33057</t>
  </si>
  <si>
    <t>BLASIMON</t>
  </si>
  <si>
    <t>33058</t>
  </si>
  <si>
    <t>BLAYE</t>
  </si>
  <si>
    <t>33059</t>
  </si>
  <si>
    <t>BLESIGNAC</t>
  </si>
  <si>
    <t>33060</t>
  </si>
  <si>
    <t>BOMMES</t>
  </si>
  <si>
    <t>33061</t>
  </si>
  <si>
    <t>BONNETAN</t>
  </si>
  <si>
    <t>33062</t>
  </si>
  <si>
    <t>BONZAC</t>
  </si>
  <si>
    <t>33063</t>
  </si>
  <si>
    <t>BORDEAUX</t>
  </si>
  <si>
    <t>33064</t>
  </si>
  <si>
    <t>BOSSUGAN</t>
  </si>
  <si>
    <t>33065</t>
  </si>
  <si>
    <t>BOULIAC</t>
  </si>
  <si>
    <t>33066</t>
  </si>
  <si>
    <t>BOURDELLES</t>
  </si>
  <si>
    <t>33067</t>
  </si>
  <si>
    <t>BOURG</t>
  </si>
  <si>
    <t>33068</t>
  </si>
  <si>
    <t>BOURIDEYS</t>
  </si>
  <si>
    <t>33069</t>
  </si>
  <si>
    <t>BOUSCAT</t>
  </si>
  <si>
    <t>33070</t>
  </si>
  <si>
    <t>BRACH</t>
  </si>
  <si>
    <t>33071</t>
  </si>
  <si>
    <t>33072</t>
  </si>
  <si>
    <t>BRANNENS</t>
  </si>
  <si>
    <t>33073</t>
  </si>
  <si>
    <t>BRAUD ET SAINT LOUIS</t>
  </si>
  <si>
    <t>33074</t>
  </si>
  <si>
    <t>BROUQUEYRAN</t>
  </si>
  <si>
    <t>33075</t>
  </si>
  <si>
    <t>BRUGES</t>
  </si>
  <si>
    <t>33076</t>
  </si>
  <si>
    <t>BUDOS</t>
  </si>
  <si>
    <t>33077</t>
  </si>
  <si>
    <t>CABANAC ET VILLAGRAINS</t>
  </si>
  <si>
    <t>33078</t>
  </si>
  <si>
    <t>CABARA</t>
  </si>
  <si>
    <t>33079</t>
  </si>
  <si>
    <t>CADARSAC</t>
  </si>
  <si>
    <t>33080</t>
  </si>
  <si>
    <t>CADAUJAC</t>
  </si>
  <si>
    <t>33081</t>
  </si>
  <si>
    <t>CADILLAC</t>
  </si>
  <si>
    <t>33082</t>
  </si>
  <si>
    <t>CADILLAC EN FRONSADAIS</t>
  </si>
  <si>
    <t>33083</t>
  </si>
  <si>
    <t>CAMARSAC</t>
  </si>
  <si>
    <t>33084</t>
  </si>
  <si>
    <t>CAMBES</t>
  </si>
  <si>
    <t>33085</t>
  </si>
  <si>
    <t>CAMBLANES ET MEYNAC</t>
  </si>
  <si>
    <t>33086</t>
  </si>
  <si>
    <t>CAMIAC ET SAINT DENIS</t>
  </si>
  <si>
    <t>33087</t>
  </si>
  <si>
    <t>CAMIRAN</t>
  </si>
  <si>
    <t>33088</t>
  </si>
  <si>
    <t>CAMPS SUR L'ISLE</t>
  </si>
  <si>
    <t>33089</t>
  </si>
  <si>
    <t>CAMPUGNAN</t>
  </si>
  <si>
    <t>33090</t>
  </si>
  <si>
    <t>CANEJAN</t>
  </si>
  <si>
    <t>33091</t>
  </si>
  <si>
    <t>CANTENAC</t>
  </si>
  <si>
    <t>33092</t>
  </si>
  <si>
    <t>CANTOIS</t>
  </si>
  <si>
    <t>33093</t>
  </si>
  <si>
    <t>CAPIAN</t>
  </si>
  <si>
    <t>33094</t>
  </si>
  <si>
    <t>CAPLONG</t>
  </si>
  <si>
    <t>33095</t>
  </si>
  <si>
    <t>CAPTIEUX</t>
  </si>
  <si>
    <t>33096</t>
  </si>
  <si>
    <t>CARBON BLANC</t>
  </si>
  <si>
    <t>33097</t>
  </si>
  <si>
    <t>CARCANS</t>
  </si>
  <si>
    <t>33098</t>
  </si>
  <si>
    <t>CARDAN</t>
  </si>
  <si>
    <t>33099</t>
  </si>
  <si>
    <t>CARIGNAN DE BORDEAUX</t>
  </si>
  <si>
    <t>33100</t>
  </si>
  <si>
    <t>CARS</t>
  </si>
  <si>
    <t>33101</t>
  </si>
  <si>
    <t>CARTELEGUE</t>
  </si>
  <si>
    <t>33102</t>
  </si>
  <si>
    <t>CASSEUIL</t>
  </si>
  <si>
    <t>33103</t>
  </si>
  <si>
    <t>CASTELMORON D'ALBRET</t>
  </si>
  <si>
    <t>33104</t>
  </si>
  <si>
    <t>CASTELNAU DE MEDOC</t>
  </si>
  <si>
    <t>33105</t>
  </si>
  <si>
    <t>CASTELVIEL</t>
  </si>
  <si>
    <t>33106</t>
  </si>
  <si>
    <t>CASTETS EN DORTHE</t>
  </si>
  <si>
    <t>33107</t>
  </si>
  <si>
    <t>CASTILLON DE CASTETS</t>
  </si>
  <si>
    <t>33108</t>
  </si>
  <si>
    <t>CASTILLON LA BATAILLE</t>
  </si>
  <si>
    <t>33109</t>
  </si>
  <si>
    <t>CASTRES GIRONDE</t>
  </si>
  <si>
    <t>33111</t>
  </si>
  <si>
    <t>CAUDROT</t>
  </si>
  <si>
    <t>33112</t>
  </si>
  <si>
    <t>33113</t>
  </si>
  <si>
    <t>CAUVIGNAC</t>
  </si>
  <si>
    <t>33114</t>
  </si>
  <si>
    <t>CAVIGNAC</t>
  </si>
  <si>
    <t>33115</t>
  </si>
  <si>
    <t>CAZALIS</t>
  </si>
  <si>
    <t>33116</t>
  </si>
  <si>
    <t>CAZATS</t>
  </si>
  <si>
    <t>33117</t>
  </si>
  <si>
    <t>CAZAUGITAT</t>
  </si>
  <si>
    <t>33118</t>
  </si>
  <si>
    <t>CENAC</t>
  </si>
  <si>
    <t>33119</t>
  </si>
  <si>
    <t>CENON</t>
  </si>
  <si>
    <t>33120</t>
  </si>
  <si>
    <t>CERONS</t>
  </si>
  <si>
    <t>33121</t>
  </si>
  <si>
    <t>CESSAC</t>
  </si>
  <si>
    <t>33122</t>
  </si>
  <si>
    <t>CESTAS</t>
  </si>
  <si>
    <t>33123</t>
  </si>
  <si>
    <t>CEZAC</t>
  </si>
  <si>
    <t>33124</t>
  </si>
  <si>
    <t>CHAMADELLE</t>
  </si>
  <si>
    <t>33125</t>
  </si>
  <si>
    <t>CISSAC MEDOC</t>
  </si>
  <si>
    <t>33126</t>
  </si>
  <si>
    <t>CIVRAC DE BLAYE</t>
  </si>
  <si>
    <t>33127</t>
  </si>
  <si>
    <t>CIVRAC SUR DORDOGNE</t>
  </si>
  <si>
    <t>33128</t>
  </si>
  <si>
    <t>CIVRAC EN MEDOC</t>
  </si>
  <si>
    <t>33129</t>
  </si>
  <si>
    <t>CLEYRAC</t>
  </si>
  <si>
    <t>33130</t>
  </si>
  <si>
    <t>COIMERES</t>
  </si>
  <si>
    <t>33131</t>
  </si>
  <si>
    <t>COIRAC</t>
  </si>
  <si>
    <t>33132</t>
  </si>
  <si>
    <t>33133</t>
  </si>
  <si>
    <t>COUBEYRAC</t>
  </si>
  <si>
    <t>33134</t>
  </si>
  <si>
    <t>COUQUEQUES</t>
  </si>
  <si>
    <t>33135</t>
  </si>
  <si>
    <t>COURPIAC</t>
  </si>
  <si>
    <t>33136</t>
  </si>
  <si>
    <t>COURS DE MONSEGUR</t>
  </si>
  <si>
    <t>33137</t>
  </si>
  <si>
    <t>COURS LES BAINS</t>
  </si>
  <si>
    <t>33138</t>
  </si>
  <si>
    <t>COUTRAS</t>
  </si>
  <si>
    <t>33139</t>
  </si>
  <si>
    <t>33140</t>
  </si>
  <si>
    <t>CREON</t>
  </si>
  <si>
    <t>33141</t>
  </si>
  <si>
    <t>CROIGNON</t>
  </si>
  <si>
    <t>33142</t>
  </si>
  <si>
    <t>CUBNEZAIS</t>
  </si>
  <si>
    <t>33143</t>
  </si>
  <si>
    <t>CUBZAC LES PONTS</t>
  </si>
  <si>
    <t>33144</t>
  </si>
  <si>
    <t>CUDOS</t>
  </si>
  <si>
    <t>33145</t>
  </si>
  <si>
    <t>CURSAN</t>
  </si>
  <si>
    <t>33146</t>
  </si>
  <si>
    <t>CUSSAC FORT MEDOC</t>
  </si>
  <si>
    <t>33147</t>
  </si>
  <si>
    <t>DAIGNAC</t>
  </si>
  <si>
    <t>33148</t>
  </si>
  <si>
    <t>DARDENAC</t>
  </si>
  <si>
    <t>33149</t>
  </si>
  <si>
    <t>DAUBEZE</t>
  </si>
  <si>
    <t>33150</t>
  </si>
  <si>
    <t>DIEULIVOL</t>
  </si>
  <si>
    <t>33151</t>
  </si>
  <si>
    <t>DONNEZAC</t>
  </si>
  <si>
    <t>33152</t>
  </si>
  <si>
    <t>DONZAC</t>
  </si>
  <si>
    <t>33153</t>
  </si>
  <si>
    <t>DOULEZON</t>
  </si>
  <si>
    <t>33154</t>
  </si>
  <si>
    <t>EGLISOTTES ET CHALAURES</t>
  </si>
  <si>
    <t>33155</t>
  </si>
  <si>
    <t>ESCAUDES</t>
  </si>
  <si>
    <t>33156</t>
  </si>
  <si>
    <t>ESCOUSSANS</t>
  </si>
  <si>
    <t>33157</t>
  </si>
  <si>
    <t>ESPIET</t>
  </si>
  <si>
    <t>33158</t>
  </si>
  <si>
    <t>ESSEINTES</t>
  </si>
  <si>
    <t>33159</t>
  </si>
  <si>
    <t>ETAULIERS</t>
  </si>
  <si>
    <t>33160</t>
  </si>
  <si>
    <t>EYNESSE</t>
  </si>
  <si>
    <t>33161</t>
  </si>
  <si>
    <t>EYRANS</t>
  </si>
  <si>
    <t>33162</t>
  </si>
  <si>
    <t>EYSINES</t>
  </si>
  <si>
    <t>33163</t>
  </si>
  <si>
    <t>FALEYRAS</t>
  </si>
  <si>
    <t>33164</t>
  </si>
  <si>
    <t>FARGUES</t>
  </si>
  <si>
    <t>33165</t>
  </si>
  <si>
    <t>FARGUES SAINT HILAIRE</t>
  </si>
  <si>
    <t>33166</t>
  </si>
  <si>
    <t>FIEU</t>
  </si>
  <si>
    <t>33167</t>
  </si>
  <si>
    <t>33168</t>
  </si>
  <si>
    <t>FLAUJAGUES</t>
  </si>
  <si>
    <t>33169</t>
  </si>
  <si>
    <t>FLOUDES</t>
  </si>
  <si>
    <t>33170</t>
  </si>
  <si>
    <t>FONTET</t>
  </si>
  <si>
    <t>33171</t>
  </si>
  <si>
    <t>FOSSES ET BALEYSSAC</t>
  </si>
  <si>
    <t>33172</t>
  </si>
  <si>
    <t>FOURS</t>
  </si>
  <si>
    <t>33173</t>
  </si>
  <si>
    <t>FRANCS</t>
  </si>
  <si>
    <t>33174</t>
  </si>
  <si>
    <t>33175</t>
  </si>
  <si>
    <t>FRONTENAC</t>
  </si>
  <si>
    <t>33176</t>
  </si>
  <si>
    <t>GABARNAC</t>
  </si>
  <si>
    <t>33177</t>
  </si>
  <si>
    <t>GAILLAN EN MEDOC</t>
  </si>
  <si>
    <t>33178</t>
  </si>
  <si>
    <t>GAJAC</t>
  </si>
  <si>
    <t>33179</t>
  </si>
  <si>
    <t>GALGON</t>
  </si>
  <si>
    <t>33180</t>
  </si>
  <si>
    <t>GANS</t>
  </si>
  <si>
    <t>33181</t>
  </si>
  <si>
    <t>GARDEGAN ET TOURTIRAC</t>
  </si>
  <si>
    <t>33182</t>
  </si>
  <si>
    <t>GAURIAC</t>
  </si>
  <si>
    <t>33183</t>
  </si>
  <si>
    <t>GAURIAGUET</t>
  </si>
  <si>
    <t>33184</t>
  </si>
  <si>
    <t>33185</t>
  </si>
  <si>
    <t>GENISSAC</t>
  </si>
  <si>
    <t>33186</t>
  </si>
  <si>
    <t>GENSAC</t>
  </si>
  <si>
    <t>33187</t>
  </si>
  <si>
    <t>GIRONDE SUR DROPT</t>
  </si>
  <si>
    <t>33188</t>
  </si>
  <si>
    <t>GISCOS</t>
  </si>
  <si>
    <t>33189</t>
  </si>
  <si>
    <t>GORNAC</t>
  </si>
  <si>
    <t>33190</t>
  </si>
  <si>
    <t>GOUALADE</t>
  </si>
  <si>
    <t>33191</t>
  </si>
  <si>
    <t>33192</t>
  </si>
  <si>
    <t>GRADIGNAN</t>
  </si>
  <si>
    <t>33193</t>
  </si>
  <si>
    <t>GRAYAN ET L'HOPITAL</t>
  </si>
  <si>
    <t>33194</t>
  </si>
  <si>
    <t>GREZILLAC</t>
  </si>
  <si>
    <t>33195</t>
  </si>
  <si>
    <t>33196</t>
  </si>
  <si>
    <t>GUILLAC</t>
  </si>
  <si>
    <t>33197</t>
  </si>
  <si>
    <t>GUILLOS</t>
  </si>
  <si>
    <t>33198</t>
  </si>
  <si>
    <t>GUITRES</t>
  </si>
  <si>
    <t>33199</t>
  </si>
  <si>
    <t>GUJAN MESTRAS</t>
  </si>
  <si>
    <t>33200</t>
  </si>
  <si>
    <t>HAILLAN</t>
  </si>
  <si>
    <t>33201</t>
  </si>
  <si>
    <t>HAUX</t>
  </si>
  <si>
    <t>33202</t>
  </si>
  <si>
    <t>HOSTENS</t>
  </si>
  <si>
    <t>33203</t>
  </si>
  <si>
    <t>HOURTIN</t>
  </si>
  <si>
    <t>33204</t>
  </si>
  <si>
    <t>HURE</t>
  </si>
  <si>
    <t>33205</t>
  </si>
  <si>
    <t>ILLATS</t>
  </si>
  <si>
    <t>33206</t>
  </si>
  <si>
    <t>ISLE SAINT GEORGES</t>
  </si>
  <si>
    <t>33207</t>
  </si>
  <si>
    <t>IZON</t>
  </si>
  <si>
    <t>33208</t>
  </si>
  <si>
    <t>JAU DIGNAC ET LOIRAC</t>
  </si>
  <si>
    <t>33209</t>
  </si>
  <si>
    <t>JUGAZAN</t>
  </si>
  <si>
    <t>33210</t>
  </si>
  <si>
    <t>33211</t>
  </si>
  <si>
    <t>LABARDE</t>
  </si>
  <si>
    <t>33212</t>
  </si>
  <si>
    <t>LABESCAU</t>
  </si>
  <si>
    <t>33213</t>
  </si>
  <si>
    <t>BREDE</t>
  </si>
  <si>
    <t>33214</t>
  </si>
  <si>
    <t>LACANAU</t>
  </si>
  <si>
    <t>33215</t>
  </si>
  <si>
    <t>LADAUX</t>
  </si>
  <si>
    <t>33216</t>
  </si>
  <si>
    <t>LADOS</t>
  </si>
  <si>
    <t>33218</t>
  </si>
  <si>
    <t>33219</t>
  </si>
  <si>
    <t>LANDE DE FRONSAC</t>
  </si>
  <si>
    <t>33220</t>
  </si>
  <si>
    <t>LAMARQUE</t>
  </si>
  <si>
    <t>33221</t>
  </si>
  <si>
    <t>LAMOTHE LANDERRON</t>
  </si>
  <si>
    <t>33222</t>
  </si>
  <si>
    <t>LALANDE DE POMEROL</t>
  </si>
  <si>
    <t>33223</t>
  </si>
  <si>
    <t>LANDERROUAT</t>
  </si>
  <si>
    <t>33224</t>
  </si>
  <si>
    <t>LANDERROUET SUR SEGUR</t>
  </si>
  <si>
    <t>33225</t>
  </si>
  <si>
    <t>LANDIRAS</t>
  </si>
  <si>
    <t>33226</t>
  </si>
  <si>
    <t>LANGOIRAN</t>
  </si>
  <si>
    <t>33227</t>
  </si>
  <si>
    <t>LANGON</t>
  </si>
  <si>
    <t>33228</t>
  </si>
  <si>
    <t>LANSAC</t>
  </si>
  <si>
    <t>33229</t>
  </si>
  <si>
    <t>LANTON</t>
  </si>
  <si>
    <t>33230</t>
  </si>
  <si>
    <t>LAPOUYADE</t>
  </si>
  <si>
    <t>33231</t>
  </si>
  <si>
    <t>LAROQUE</t>
  </si>
  <si>
    <t>33232</t>
  </si>
  <si>
    <t>33233</t>
  </si>
  <si>
    <t>LARUSCADE</t>
  </si>
  <si>
    <t>33234</t>
  </si>
  <si>
    <t>LATRESNE</t>
  </si>
  <si>
    <t>33235</t>
  </si>
  <si>
    <t>LAVAZAN</t>
  </si>
  <si>
    <t>33236</t>
  </si>
  <si>
    <t>LEGE CAP FERRET</t>
  </si>
  <si>
    <t>33237</t>
  </si>
  <si>
    <t>LEOGEATS</t>
  </si>
  <si>
    <t>33238</t>
  </si>
  <si>
    <t>LEOGNAN</t>
  </si>
  <si>
    <t>33239</t>
  </si>
  <si>
    <t>LERM ET MUSSET</t>
  </si>
  <si>
    <t>33240</t>
  </si>
  <si>
    <t>LESPARRE MEDOC</t>
  </si>
  <si>
    <t>33241</t>
  </si>
  <si>
    <t>LESTIAC SUR GARONNE</t>
  </si>
  <si>
    <t>33242</t>
  </si>
  <si>
    <t>LEVES ET THOUMEYRAGUES</t>
  </si>
  <si>
    <t>33243</t>
  </si>
  <si>
    <t>LIBOURNE</t>
  </si>
  <si>
    <t>33244</t>
  </si>
  <si>
    <t>LIGNAN DE BAZAS</t>
  </si>
  <si>
    <t>33245</t>
  </si>
  <si>
    <t>LIGNAN DE BORDEAUX</t>
  </si>
  <si>
    <t>33246</t>
  </si>
  <si>
    <t>33247</t>
  </si>
  <si>
    <t>LISTRAC DE DUREZE</t>
  </si>
  <si>
    <t>33248</t>
  </si>
  <si>
    <t>LISTRAC MEDOC</t>
  </si>
  <si>
    <t>33249</t>
  </si>
  <si>
    <t>LORMONT</t>
  </si>
  <si>
    <t>33250</t>
  </si>
  <si>
    <t>33251</t>
  </si>
  <si>
    <t>LOUCHATS</t>
  </si>
  <si>
    <t>33252</t>
  </si>
  <si>
    <t>LOUPES</t>
  </si>
  <si>
    <t>33253</t>
  </si>
  <si>
    <t>LOUPIAC</t>
  </si>
  <si>
    <t>33254</t>
  </si>
  <si>
    <t>LOUPIAC DE LA REOLE</t>
  </si>
  <si>
    <t>33255</t>
  </si>
  <si>
    <t>LUCMAU</t>
  </si>
  <si>
    <t>33256</t>
  </si>
  <si>
    <t>LUDON MEDOC</t>
  </si>
  <si>
    <t>33257</t>
  </si>
  <si>
    <t>LUGAIGNAC</t>
  </si>
  <si>
    <t>33258</t>
  </si>
  <si>
    <t>LUGASSON</t>
  </si>
  <si>
    <t>33259</t>
  </si>
  <si>
    <t>LUGON ET L'ILE DU CARNAY</t>
  </si>
  <si>
    <t>33260</t>
  </si>
  <si>
    <t>LUGOS</t>
  </si>
  <si>
    <t>33261</t>
  </si>
  <si>
    <t>33262</t>
  </si>
  <si>
    <t>MACAU</t>
  </si>
  <si>
    <t>33263</t>
  </si>
  <si>
    <t>MADIRAC</t>
  </si>
  <si>
    <t>33264</t>
  </si>
  <si>
    <t>MARANSIN</t>
  </si>
  <si>
    <t>33266</t>
  </si>
  <si>
    <t>MARCENAIS</t>
  </si>
  <si>
    <t>33267</t>
  </si>
  <si>
    <t>MARCILLAC</t>
  </si>
  <si>
    <t>33268</t>
  </si>
  <si>
    <t>MARGAUX</t>
  </si>
  <si>
    <t>33269</t>
  </si>
  <si>
    <t>MARGUERON</t>
  </si>
  <si>
    <t>33270</t>
  </si>
  <si>
    <t>MARIMBAULT</t>
  </si>
  <si>
    <t>33271</t>
  </si>
  <si>
    <t>MARIONS</t>
  </si>
  <si>
    <t>33272</t>
  </si>
  <si>
    <t>MARSAS</t>
  </si>
  <si>
    <t>33273</t>
  </si>
  <si>
    <t>MARTIGNAS SUR JALLE</t>
  </si>
  <si>
    <t>33274</t>
  </si>
  <si>
    <t>MARTILLAC</t>
  </si>
  <si>
    <t>33275</t>
  </si>
  <si>
    <t>MARTRES</t>
  </si>
  <si>
    <t>33276</t>
  </si>
  <si>
    <t>MASSEILLES</t>
  </si>
  <si>
    <t>33277</t>
  </si>
  <si>
    <t>MASSUGAS</t>
  </si>
  <si>
    <t>33278</t>
  </si>
  <si>
    <t>33279</t>
  </si>
  <si>
    <t>33280</t>
  </si>
  <si>
    <t>MAZION</t>
  </si>
  <si>
    <t>33281</t>
  </si>
  <si>
    <t>33282</t>
  </si>
  <si>
    <t>MERIGNAS</t>
  </si>
  <si>
    <t>33283</t>
  </si>
  <si>
    <t>MESTERRIEUX</t>
  </si>
  <si>
    <t>33284</t>
  </si>
  <si>
    <t>MIOS</t>
  </si>
  <si>
    <t>33285</t>
  </si>
  <si>
    <t>MOMBRIER</t>
  </si>
  <si>
    <t>33287</t>
  </si>
  <si>
    <t>MONGAUZY</t>
  </si>
  <si>
    <t>33288</t>
  </si>
  <si>
    <t>MONPRIMBLANC</t>
  </si>
  <si>
    <t>33289</t>
  </si>
  <si>
    <t>MONSEGUR</t>
  </si>
  <si>
    <t>33290</t>
  </si>
  <si>
    <t>MONTAGNE</t>
  </si>
  <si>
    <t>33291</t>
  </si>
  <si>
    <t>MONTAGOUDIN</t>
  </si>
  <si>
    <t>33292</t>
  </si>
  <si>
    <t>33293</t>
  </si>
  <si>
    <t>MONTUSSAN</t>
  </si>
  <si>
    <t>33294</t>
  </si>
  <si>
    <t>MORIZES</t>
  </si>
  <si>
    <t>33295</t>
  </si>
  <si>
    <t>MOUILLAC</t>
  </si>
  <si>
    <t>33296</t>
  </si>
  <si>
    <t>MOULIETS ET VILLEMARTIN</t>
  </si>
  <si>
    <t>33297</t>
  </si>
  <si>
    <t>MOULIS EN MEDOC</t>
  </si>
  <si>
    <t>33298</t>
  </si>
  <si>
    <t>MOULON</t>
  </si>
  <si>
    <t>33299</t>
  </si>
  <si>
    <t>MOURENS</t>
  </si>
  <si>
    <t>33300</t>
  </si>
  <si>
    <t>NAUJAC SUR MER</t>
  </si>
  <si>
    <t>33301</t>
  </si>
  <si>
    <t>NAUJAN ET POSTIAC</t>
  </si>
  <si>
    <t>33302</t>
  </si>
  <si>
    <t>NEAC</t>
  </si>
  <si>
    <t>33303</t>
  </si>
  <si>
    <t>NERIGEAN</t>
  </si>
  <si>
    <t>33304</t>
  </si>
  <si>
    <t>NEUFFONS</t>
  </si>
  <si>
    <t>33305</t>
  </si>
  <si>
    <t>NIZAN</t>
  </si>
  <si>
    <t>33306</t>
  </si>
  <si>
    <t>NOAILLAC</t>
  </si>
  <si>
    <t>33307</t>
  </si>
  <si>
    <t>NOAILLAN</t>
  </si>
  <si>
    <t>33308</t>
  </si>
  <si>
    <t>OMET</t>
  </si>
  <si>
    <t>33309</t>
  </si>
  <si>
    <t>ORDONNAC</t>
  </si>
  <si>
    <t>33310</t>
  </si>
  <si>
    <t>ORIGNE</t>
  </si>
  <si>
    <t>33311</t>
  </si>
  <si>
    <t>PAILLET</t>
  </si>
  <si>
    <t>33312</t>
  </si>
  <si>
    <t>PAREMPUYRE</t>
  </si>
  <si>
    <t>33314</t>
  </si>
  <si>
    <t>PAUILLAC</t>
  </si>
  <si>
    <t>33315</t>
  </si>
  <si>
    <t>PEINTURES</t>
  </si>
  <si>
    <t>33316</t>
  </si>
  <si>
    <t>PELLEGRUE</t>
  </si>
  <si>
    <t>33317</t>
  </si>
  <si>
    <t>PERISSAC</t>
  </si>
  <si>
    <t>33318</t>
  </si>
  <si>
    <t>PESSAC</t>
  </si>
  <si>
    <t>33319</t>
  </si>
  <si>
    <t>PESSAC SUR DORDOGNE</t>
  </si>
  <si>
    <t>33320</t>
  </si>
  <si>
    <t>PETIT PALAIS ET CORNEMPS</t>
  </si>
  <si>
    <t>33321</t>
  </si>
  <si>
    <t>PEUJARD</t>
  </si>
  <si>
    <t>33322</t>
  </si>
  <si>
    <t>PIAN MEDOC</t>
  </si>
  <si>
    <t>33323</t>
  </si>
  <si>
    <t>PIAN SUR GARONNE</t>
  </si>
  <si>
    <t>33324</t>
  </si>
  <si>
    <t>PINEUILH</t>
  </si>
  <si>
    <t>33325</t>
  </si>
  <si>
    <t>33326</t>
  </si>
  <si>
    <t>33327</t>
  </si>
  <si>
    <t>PODENSAC</t>
  </si>
  <si>
    <t>33328</t>
  </si>
  <si>
    <t>POMEROL</t>
  </si>
  <si>
    <t>33329</t>
  </si>
  <si>
    <t>POMPEJAC</t>
  </si>
  <si>
    <t>33330</t>
  </si>
  <si>
    <t>POMPIGNAC</t>
  </si>
  <si>
    <t>33331</t>
  </si>
  <si>
    <t>PONDAURAT</t>
  </si>
  <si>
    <t>33332</t>
  </si>
  <si>
    <t>PORCHERES</t>
  </si>
  <si>
    <t>33333</t>
  </si>
  <si>
    <t>PORGE</t>
  </si>
  <si>
    <t>33334</t>
  </si>
  <si>
    <t>PORTETS</t>
  </si>
  <si>
    <t>33335</t>
  </si>
  <si>
    <t>POUT</t>
  </si>
  <si>
    <t>33336</t>
  </si>
  <si>
    <t>33337</t>
  </si>
  <si>
    <t>PREIGNAC</t>
  </si>
  <si>
    <t>33338</t>
  </si>
  <si>
    <t>PRIGNAC EN MEDOC</t>
  </si>
  <si>
    <t>33339</t>
  </si>
  <si>
    <t>PRIGNAC ET MARCAMPS</t>
  </si>
  <si>
    <t>33341</t>
  </si>
  <si>
    <t>PUGNAC</t>
  </si>
  <si>
    <t>33342</t>
  </si>
  <si>
    <t>PUISSEGUIN</t>
  </si>
  <si>
    <t>33343</t>
  </si>
  <si>
    <t>PUJOLS SUR CIRON</t>
  </si>
  <si>
    <t>33344</t>
  </si>
  <si>
    <t>33345</t>
  </si>
  <si>
    <t>33346</t>
  </si>
  <si>
    <t>PUYBARBAN</t>
  </si>
  <si>
    <t>33347</t>
  </si>
  <si>
    <t>PUYNORMAND</t>
  </si>
  <si>
    <t>33348</t>
  </si>
  <si>
    <t>QUEYRAC</t>
  </si>
  <si>
    <t>33349</t>
  </si>
  <si>
    <t>33350</t>
  </si>
  <si>
    <t>RAUZAN</t>
  </si>
  <si>
    <t>33351</t>
  </si>
  <si>
    <t>33352</t>
  </si>
  <si>
    <t>REOLE</t>
  </si>
  <si>
    <t>33353</t>
  </si>
  <si>
    <t>RIMONS</t>
  </si>
  <si>
    <t>33354</t>
  </si>
  <si>
    <t>RIOCAUD</t>
  </si>
  <si>
    <t>33355</t>
  </si>
  <si>
    <t>RIONS</t>
  </si>
  <si>
    <t>33356</t>
  </si>
  <si>
    <t>RIVIERE</t>
  </si>
  <si>
    <t>33357</t>
  </si>
  <si>
    <t>ROAILLAN</t>
  </si>
  <si>
    <t>33358</t>
  </si>
  <si>
    <t>33359</t>
  </si>
  <si>
    <t>33360</t>
  </si>
  <si>
    <t>ROQUILLE</t>
  </si>
  <si>
    <t>33361</t>
  </si>
  <si>
    <t>RUCH</t>
  </si>
  <si>
    <t>33362</t>
  </si>
  <si>
    <t>SABLONS</t>
  </si>
  <si>
    <t>33363</t>
  </si>
  <si>
    <t>SADIRAC</t>
  </si>
  <si>
    <t>33364</t>
  </si>
  <si>
    <t>33365</t>
  </si>
  <si>
    <t>33366</t>
  </si>
  <si>
    <t>SAINT ANDRE DE CUBZAC</t>
  </si>
  <si>
    <t>33367</t>
  </si>
  <si>
    <t>SAINT ANDRE DU BOIS</t>
  </si>
  <si>
    <t>33369</t>
  </si>
  <si>
    <t>SAINT ANDRE ET APPELLES</t>
  </si>
  <si>
    <t>33370</t>
  </si>
  <si>
    <t>SAINT ANDRONY</t>
  </si>
  <si>
    <t>33371</t>
  </si>
  <si>
    <t>33372</t>
  </si>
  <si>
    <t>SAINT ANTOINE DU QUEYRET</t>
  </si>
  <si>
    <t>33373</t>
  </si>
  <si>
    <t>SAINT ANTOINE SUR L'ISLE</t>
  </si>
  <si>
    <t>33374</t>
  </si>
  <si>
    <t>SAINT AUBIN DE BLAYE</t>
  </si>
  <si>
    <t>33375</t>
  </si>
  <si>
    <t>SAINT AUBIN DE BRANNE</t>
  </si>
  <si>
    <t>33376</t>
  </si>
  <si>
    <t>SAINT AUBIN DE MEDOC</t>
  </si>
  <si>
    <t>33377</t>
  </si>
  <si>
    <t>SAINT AVIT DE SOULEGE</t>
  </si>
  <si>
    <t>33378</t>
  </si>
  <si>
    <t>SAINT AVIT SAINT NAZAIRE</t>
  </si>
  <si>
    <t>33379</t>
  </si>
  <si>
    <t>33380</t>
  </si>
  <si>
    <t>SAINT CAPRAIS DE BLAYE</t>
  </si>
  <si>
    <t>33381</t>
  </si>
  <si>
    <t>SAINT CAPRAIS DE BORDEAUX</t>
  </si>
  <si>
    <t>33382</t>
  </si>
  <si>
    <t>SAINT CHRISTOLY DE BLAYE</t>
  </si>
  <si>
    <t>33383</t>
  </si>
  <si>
    <t>SAINT CHRISTOLY MEDOC</t>
  </si>
  <si>
    <t>33384</t>
  </si>
  <si>
    <t>SAINT CHRISTOPHE DES BARDES</t>
  </si>
  <si>
    <t>33385</t>
  </si>
  <si>
    <t>SAINT CHRISTOPHE DE DOUBLE</t>
  </si>
  <si>
    <t>33386</t>
  </si>
  <si>
    <t>SAINT CIBARD</t>
  </si>
  <si>
    <t>33387</t>
  </si>
  <si>
    <t>SAINT CIERS D'ABZAC</t>
  </si>
  <si>
    <t>33388</t>
  </si>
  <si>
    <t>SAINT CIERS DE CANESSE</t>
  </si>
  <si>
    <t>33389</t>
  </si>
  <si>
    <t>SAINT CIERS SUR GIRONDE</t>
  </si>
  <si>
    <t>33390</t>
  </si>
  <si>
    <t>33391</t>
  </si>
  <si>
    <t>SAINT COME</t>
  </si>
  <si>
    <t>33392</t>
  </si>
  <si>
    <t>SAINTE CROIX DU MONT</t>
  </si>
  <si>
    <t>33393</t>
  </si>
  <si>
    <t>SAINT DENIS DE PILE</t>
  </si>
  <si>
    <t>33394</t>
  </si>
  <si>
    <t>SAINT EMILION</t>
  </si>
  <si>
    <t>33395</t>
  </si>
  <si>
    <t>33396</t>
  </si>
  <si>
    <t>SAINT ETIENNE DE LISSE</t>
  </si>
  <si>
    <t>33397</t>
  </si>
  <si>
    <t>33398</t>
  </si>
  <si>
    <t>SAINT EXUPERY</t>
  </si>
  <si>
    <t>33399</t>
  </si>
  <si>
    <t>SAINT FELIX DE FONCAUDE</t>
  </si>
  <si>
    <t>33400</t>
  </si>
  <si>
    <t>SAINT FERME</t>
  </si>
  <si>
    <t>33401</t>
  </si>
  <si>
    <t>SAINTE FLORENCE</t>
  </si>
  <si>
    <t>33402</t>
  </si>
  <si>
    <t>SAINTE FOY LA GRANDE</t>
  </si>
  <si>
    <t>33403</t>
  </si>
  <si>
    <t>SAINTE FOY LA LONGUE</t>
  </si>
  <si>
    <t>33404</t>
  </si>
  <si>
    <t>33405</t>
  </si>
  <si>
    <t>SAINT GENES DE BLAYE</t>
  </si>
  <si>
    <t>33406</t>
  </si>
  <si>
    <t>SAINT GENES DE CASTILLON</t>
  </si>
  <si>
    <t>33407</t>
  </si>
  <si>
    <t>SAINT GENES DE FRONSAC</t>
  </si>
  <si>
    <t>33408</t>
  </si>
  <si>
    <t>SAINT GENES DE LOMBAUD</t>
  </si>
  <si>
    <t>33409</t>
  </si>
  <si>
    <t>SAINT GENIS DU BOIS</t>
  </si>
  <si>
    <t>33411</t>
  </si>
  <si>
    <t>SAINT GERMAIN DE GRAVE</t>
  </si>
  <si>
    <t>33412</t>
  </si>
  <si>
    <t>SAINT GERMAIN D'ESTEUIL</t>
  </si>
  <si>
    <t>33413</t>
  </si>
  <si>
    <t>SAINT GERMAIN DU PUCH</t>
  </si>
  <si>
    <t>33414</t>
  </si>
  <si>
    <t>SAINT GERMAIN DE LA RIVIERE</t>
  </si>
  <si>
    <t>33415</t>
  </si>
  <si>
    <t>33416</t>
  </si>
  <si>
    <t>SAINT GIRONS D'AIGUEVIVES</t>
  </si>
  <si>
    <t>33417</t>
  </si>
  <si>
    <t>SAINTE HELENE</t>
  </si>
  <si>
    <t>33418</t>
  </si>
  <si>
    <t>SAINT HILAIRE DE LA NOAILLE</t>
  </si>
  <si>
    <t>33419</t>
  </si>
  <si>
    <t>33420</t>
  </si>
  <si>
    <t>33421</t>
  </si>
  <si>
    <t>SAINT JEAN DE BLAIGNAC</t>
  </si>
  <si>
    <t>33422</t>
  </si>
  <si>
    <t>SAINT JEAN D'ILLAC</t>
  </si>
  <si>
    <t>33423</t>
  </si>
  <si>
    <t>SAINT JULIEN BEYCHEVELLE</t>
  </si>
  <si>
    <t>33424</t>
  </si>
  <si>
    <t>SAINT LAURENT MEDOC</t>
  </si>
  <si>
    <t>33425</t>
  </si>
  <si>
    <t>SAINT LAURENT D'ARCE</t>
  </si>
  <si>
    <t>33426</t>
  </si>
  <si>
    <t>33427</t>
  </si>
  <si>
    <t>SAINT LAURENT DU BOIS</t>
  </si>
  <si>
    <t>33428</t>
  </si>
  <si>
    <t>SAINT LAURENT DU PLAN</t>
  </si>
  <si>
    <t>33429</t>
  </si>
  <si>
    <t>SAINT LEGER DE BALSON</t>
  </si>
  <si>
    <t>33431</t>
  </si>
  <si>
    <t>33432</t>
  </si>
  <si>
    <t>SAINT LOUBERT</t>
  </si>
  <si>
    <t>33433</t>
  </si>
  <si>
    <t>SAINT LOUBES</t>
  </si>
  <si>
    <t>33434</t>
  </si>
  <si>
    <t>SAINT LOUIS DE MONTFERRAND</t>
  </si>
  <si>
    <t>33435</t>
  </si>
  <si>
    <t>SAINT MACAIRE</t>
  </si>
  <si>
    <t>33436</t>
  </si>
  <si>
    <t>SAINT MAGNE</t>
  </si>
  <si>
    <t>33437</t>
  </si>
  <si>
    <t>SAINT MAGNE DE CASTILLON</t>
  </si>
  <si>
    <t>33438</t>
  </si>
  <si>
    <t>33439</t>
  </si>
  <si>
    <t>SAINT MARIENS</t>
  </si>
  <si>
    <t>33440</t>
  </si>
  <si>
    <t>33441</t>
  </si>
  <si>
    <t>SAINT MARTIN LACAUSSADE</t>
  </si>
  <si>
    <t>33442</t>
  </si>
  <si>
    <t>SAINT MARTIN DE LAYE</t>
  </si>
  <si>
    <t>33443</t>
  </si>
  <si>
    <t>SAINT MARTIN DE LERM</t>
  </si>
  <si>
    <t>33444</t>
  </si>
  <si>
    <t>SAINT MARTIN DE SESCAS</t>
  </si>
  <si>
    <t>33445</t>
  </si>
  <si>
    <t>SAINT MARTIN DU BOIS</t>
  </si>
  <si>
    <t>33446</t>
  </si>
  <si>
    <t>SAINT MARTIN DU PUY</t>
  </si>
  <si>
    <t>33447</t>
  </si>
  <si>
    <t>SAINT MEDARD DE GUIZIERES</t>
  </si>
  <si>
    <t>33448</t>
  </si>
  <si>
    <t>SAINT MEDARD D'EYRANS</t>
  </si>
  <si>
    <t>33449</t>
  </si>
  <si>
    <t>SAINT MEDARD EN JALLES</t>
  </si>
  <si>
    <t>33450</t>
  </si>
  <si>
    <t>SAINT MICHEL DE CASTELNAU</t>
  </si>
  <si>
    <t>33451</t>
  </si>
  <si>
    <t>SAINT MICHEL DE FRONSAC</t>
  </si>
  <si>
    <t>33452</t>
  </si>
  <si>
    <t>SAINT MICHEL DE RIEUFRET</t>
  </si>
  <si>
    <t>33453</t>
  </si>
  <si>
    <t>SAINT MICHEL DE LAPUJADE</t>
  </si>
  <si>
    <t>33454</t>
  </si>
  <si>
    <t>SAINT MORILLON</t>
  </si>
  <si>
    <t>33456</t>
  </si>
  <si>
    <t>33457</t>
  </si>
  <si>
    <t>SAINT PARDON DE CONQUES</t>
  </si>
  <si>
    <t>33458</t>
  </si>
  <si>
    <t>33459</t>
  </si>
  <si>
    <t>SAINT PEY D'ARMENS</t>
  </si>
  <si>
    <t>33460</t>
  </si>
  <si>
    <t>SAINT PEY DE CASTETS</t>
  </si>
  <si>
    <t>33461</t>
  </si>
  <si>
    <t>SAINT PHILIPPE D'AIGUILLE</t>
  </si>
  <si>
    <t>33462</t>
  </si>
  <si>
    <t>SAINT PHILIPPE DU SEIGNAL</t>
  </si>
  <si>
    <t>33463</t>
  </si>
  <si>
    <t>SAINT PIERRE D'AURILLAC</t>
  </si>
  <si>
    <t>33464</t>
  </si>
  <si>
    <t>SAINT PIERRE DE BAT</t>
  </si>
  <si>
    <t>33465</t>
  </si>
  <si>
    <t>SAINT PIERRE DE MONS</t>
  </si>
  <si>
    <t>33466</t>
  </si>
  <si>
    <t>SAINT QUENTIN DE BARON</t>
  </si>
  <si>
    <t>33467</t>
  </si>
  <si>
    <t>SAINT QUENTIN DE CAPLONG</t>
  </si>
  <si>
    <t>33468</t>
  </si>
  <si>
    <t>33470</t>
  </si>
  <si>
    <t>SAINT ROMAIN LA VIRVEE</t>
  </si>
  <si>
    <t>33471</t>
  </si>
  <si>
    <t>33472</t>
  </si>
  <si>
    <t>SAINT SAUVEUR DE PUYNORMAND</t>
  </si>
  <si>
    <t>33473</t>
  </si>
  <si>
    <t>SAINT SAVIN</t>
  </si>
  <si>
    <t>33474</t>
  </si>
  <si>
    <t>SAINT SELVE</t>
  </si>
  <si>
    <t>33475</t>
  </si>
  <si>
    <t>SAINT SEURIN DE BOURG</t>
  </si>
  <si>
    <t>33476</t>
  </si>
  <si>
    <t>SAINT SEURIN DE CADOURNE</t>
  </si>
  <si>
    <t>33477</t>
  </si>
  <si>
    <t>SAINT SEURIN DE CURSAC</t>
  </si>
  <si>
    <t>33478</t>
  </si>
  <si>
    <t>SAINT SEURIN SUR L'ISLE</t>
  </si>
  <si>
    <t>33479</t>
  </si>
  <si>
    <t>SAINT SEVE</t>
  </si>
  <si>
    <t>33480</t>
  </si>
  <si>
    <t>SAINT SULPICE DE FALEYRENS</t>
  </si>
  <si>
    <t>33481</t>
  </si>
  <si>
    <t>SAINT SULPICE DE GUILLERAGUES</t>
  </si>
  <si>
    <t>33482</t>
  </si>
  <si>
    <t>SAINT SULPICE DE POMMIERS</t>
  </si>
  <si>
    <t>33483</t>
  </si>
  <si>
    <t>SAINT SULPICE ET CAMEYRAC</t>
  </si>
  <si>
    <t>33484</t>
  </si>
  <si>
    <t>33485</t>
  </si>
  <si>
    <t>SAINTE TERRE</t>
  </si>
  <si>
    <t>33486</t>
  </si>
  <si>
    <t>SAINT TROJAN</t>
  </si>
  <si>
    <t>33487</t>
  </si>
  <si>
    <t>SAINT VINCENT DE PAUL</t>
  </si>
  <si>
    <t>33488</t>
  </si>
  <si>
    <t>SAINT VINCENT DE PERTIGNAS</t>
  </si>
  <si>
    <t>33489</t>
  </si>
  <si>
    <t>SAINT VIVIEN DE BLAYE</t>
  </si>
  <si>
    <t>33490</t>
  </si>
  <si>
    <t>SAINT VIVIEN DE MEDOC</t>
  </si>
  <si>
    <t>33491</t>
  </si>
  <si>
    <t>SAINT VIVIEN DE MONSEGUR</t>
  </si>
  <si>
    <t>33492</t>
  </si>
  <si>
    <t>SAINT YZAN DE SOUDIAC</t>
  </si>
  <si>
    <t>33493</t>
  </si>
  <si>
    <t>SAINT YZANS DE MEDOC</t>
  </si>
  <si>
    <t>33494</t>
  </si>
  <si>
    <t>SALAUNES</t>
  </si>
  <si>
    <t>33495</t>
  </si>
  <si>
    <t>33496</t>
  </si>
  <si>
    <t>SALLEBOEUF</t>
  </si>
  <si>
    <t>33498</t>
  </si>
  <si>
    <t>SALLES</t>
  </si>
  <si>
    <t>33499</t>
  </si>
  <si>
    <t>SALLES DE CASTILLON</t>
  </si>
  <si>
    <t>33500</t>
  </si>
  <si>
    <t>SAMONAC</t>
  </si>
  <si>
    <t>33501</t>
  </si>
  <si>
    <t>SAUCATS</t>
  </si>
  <si>
    <t>33502</t>
  </si>
  <si>
    <t>SAUGON</t>
  </si>
  <si>
    <t>33503</t>
  </si>
  <si>
    <t>SAUMOS</t>
  </si>
  <si>
    <t>33504</t>
  </si>
  <si>
    <t>SAUTERNES</t>
  </si>
  <si>
    <t>33505</t>
  </si>
  <si>
    <t>33506</t>
  </si>
  <si>
    <t>SAUVETERRE DE GUYENNE</t>
  </si>
  <si>
    <t>33507</t>
  </si>
  <si>
    <t>33508</t>
  </si>
  <si>
    <t>33509</t>
  </si>
  <si>
    <t>SAVIGNAC DE L'ISLE</t>
  </si>
  <si>
    <t>33510</t>
  </si>
  <si>
    <t>SEMENS</t>
  </si>
  <si>
    <t>33511</t>
  </si>
  <si>
    <t>SENDETS</t>
  </si>
  <si>
    <t>33512</t>
  </si>
  <si>
    <t>SIGALENS</t>
  </si>
  <si>
    <t>33513</t>
  </si>
  <si>
    <t>SILLAS</t>
  </si>
  <si>
    <t>33514</t>
  </si>
  <si>
    <t>SOULAC SUR MER</t>
  </si>
  <si>
    <t>33515</t>
  </si>
  <si>
    <t>SOULIGNAC</t>
  </si>
  <si>
    <t>33516</t>
  </si>
  <si>
    <t>SOUSSAC</t>
  </si>
  <si>
    <t>33517</t>
  </si>
  <si>
    <t>SOUSSANS</t>
  </si>
  <si>
    <t>33518</t>
  </si>
  <si>
    <t>TABANAC</t>
  </si>
  <si>
    <t>33519</t>
  </si>
  <si>
    <t>TAILLAN MEDOC</t>
  </si>
  <si>
    <t>33520</t>
  </si>
  <si>
    <t>TAILLECAVAT</t>
  </si>
  <si>
    <t>33521</t>
  </si>
  <si>
    <t>TALAIS</t>
  </si>
  <si>
    <t>33522</t>
  </si>
  <si>
    <t>TALENCE</t>
  </si>
  <si>
    <t>33523</t>
  </si>
  <si>
    <t>TARGON</t>
  </si>
  <si>
    <t>33524</t>
  </si>
  <si>
    <t>TARNES</t>
  </si>
  <si>
    <t>33525</t>
  </si>
  <si>
    <t>TAURIAC</t>
  </si>
  <si>
    <t>33526</t>
  </si>
  <si>
    <t>TAYAC</t>
  </si>
  <si>
    <t>33527</t>
  </si>
  <si>
    <t>TEICH</t>
  </si>
  <si>
    <t>33528</t>
  </si>
  <si>
    <t>TEMPLE</t>
  </si>
  <si>
    <t>33529</t>
  </si>
  <si>
    <t>TESTE DE BUCH</t>
  </si>
  <si>
    <t>33530</t>
  </si>
  <si>
    <t>TEUILLAC</t>
  </si>
  <si>
    <t>33531</t>
  </si>
  <si>
    <t>TIZAC DE CURTON</t>
  </si>
  <si>
    <t>33532</t>
  </si>
  <si>
    <t>TIZAC DE LAPOUYADE</t>
  </si>
  <si>
    <t>33533</t>
  </si>
  <si>
    <t>TOULENNE</t>
  </si>
  <si>
    <t>33534</t>
  </si>
  <si>
    <t>TOURNE</t>
  </si>
  <si>
    <t>33535</t>
  </si>
  <si>
    <t>TRESSES</t>
  </si>
  <si>
    <t>33536</t>
  </si>
  <si>
    <t>TUZAN</t>
  </si>
  <si>
    <t>33537</t>
  </si>
  <si>
    <t>UZESTE</t>
  </si>
  <si>
    <t>33538</t>
  </si>
  <si>
    <t>VALEYRAC</t>
  </si>
  <si>
    <t>33539</t>
  </si>
  <si>
    <t>VAYRES</t>
  </si>
  <si>
    <t>33540</t>
  </si>
  <si>
    <t>VENDAYS MONTALIVET</t>
  </si>
  <si>
    <t>33541</t>
  </si>
  <si>
    <t>VENSAC</t>
  </si>
  <si>
    <t>33542</t>
  </si>
  <si>
    <t>VERAC</t>
  </si>
  <si>
    <t>33543</t>
  </si>
  <si>
    <t>VERDELAIS</t>
  </si>
  <si>
    <t>33544</t>
  </si>
  <si>
    <t>VERDON SUR MER</t>
  </si>
  <si>
    <t>33545</t>
  </si>
  <si>
    <t>VERTHEUIL</t>
  </si>
  <si>
    <t>33546</t>
  </si>
  <si>
    <t>VIGNONET</t>
  </si>
  <si>
    <t>33547</t>
  </si>
  <si>
    <t>VILLANDRAUT</t>
  </si>
  <si>
    <t>33548</t>
  </si>
  <si>
    <t>VILLEGOUGE</t>
  </si>
  <si>
    <t>33549</t>
  </si>
  <si>
    <t>VILLENAVE DE RIONS</t>
  </si>
  <si>
    <t>33550</t>
  </si>
  <si>
    <t>VILLENAVE D'ORNON</t>
  </si>
  <si>
    <t>33551</t>
  </si>
  <si>
    <t>33552</t>
  </si>
  <si>
    <t>VIRELADE</t>
  </si>
  <si>
    <t>33553</t>
  </si>
  <si>
    <t>VIRSAC</t>
  </si>
  <si>
    <t>33554</t>
  </si>
  <si>
    <t>YVRAC</t>
  </si>
  <si>
    <t>33555</t>
  </si>
  <si>
    <t>MARCHEPRIME</t>
  </si>
  <si>
    <t>34001</t>
  </si>
  <si>
    <t>ABEILHAN</t>
  </si>
  <si>
    <t>34002</t>
  </si>
  <si>
    <t>ADISSAN</t>
  </si>
  <si>
    <t>34003</t>
  </si>
  <si>
    <t>AGDE</t>
  </si>
  <si>
    <t>34004</t>
  </si>
  <si>
    <t>AGEL</t>
  </si>
  <si>
    <t>34005</t>
  </si>
  <si>
    <t>AGONES</t>
  </si>
  <si>
    <t>34006</t>
  </si>
  <si>
    <t>AIGNE</t>
  </si>
  <si>
    <t>34007</t>
  </si>
  <si>
    <t>34008</t>
  </si>
  <si>
    <t>AIRES</t>
  </si>
  <si>
    <t>34009</t>
  </si>
  <si>
    <t>ALIGNAN DU VENT</t>
  </si>
  <si>
    <t>34010</t>
  </si>
  <si>
    <t>ANIANE</t>
  </si>
  <si>
    <t>34011</t>
  </si>
  <si>
    <t>ARBORAS</t>
  </si>
  <si>
    <t>34012</t>
  </si>
  <si>
    <t>ARGELLIERS</t>
  </si>
  <si>
    <t>34013</t>
  </si>
  <si>
    <t>ASPIRAN</t>
  </si>
  <si>
    <t>34014</t>
  </si>
  <si>
    <t>ASSAS</t>
  </si>
  <si>
    <t>34015</t>
  </si>
  <si>
    <t>ASSIGNAN</t>
  </si>
  <si>
    <t>34016</t>
  </si>
  <si>
    <t>AUMELAS</t>
  </si>
  <si>
    <t>34017</t>
  </si>
  <si>
    <t>AUMES</t>
  </si>
  <si>
    <t>34018</t>
  </si>
  <si>
    <t>AUTIGNAC</t>
  </si>
  <si>
    <t>34019</t>
  </si>
  <si>
    <t>AVENE</t>
  </si>
  <si>
    <t>34020</t>
  </si>
  <si>
    <t>AZILLANET</t>
  </si>
  <si>
    <t>34021</t>
  </si>
  <si>
    <t>BABEAU BOULDOUX</t>
  </si>
  <si>
    <t>34022</t>
  </si>
  <si>
    <t>BAILLARGUES</t>
  </si>
  <si>
    <t>34023</t>
  </si>
  <si>
    <t>BALARUC LES BAINS</t>
  </si>
  <si>
    <t>34024</t>
  </si>
  <si>
    <t>BALARUC LE VIEUX</t>
  </si>
  <si>
    <t>34025</t>
  </si>
  <si>
    <t>BASSAN</t>
  </si>
  <si>
    <t>34026</t>
  </si>
  <si>
    <t>34027</t>
  </si>
  <si>
    <t>34028</t>
  </si>
  <si>
    <t>BEDARIEUX</t>
  </si>
  <si>
    <t>34029</t>
  </si>
  <si>
    <t>BELARGA</t>
  </si>
  <si>
    <t>34030</t>
  </si>
  <si>
    <t>BERLOU</t>
  </si>
  <si>
    <t>34031</t>
  </si>
  <si>
    <t>BESSAN</t>
  </si>
  <si>
    <t>34032</t>
  </si>
  <si>
    <t>BEZIERS</t>
  </si>
  <si>
    <t>34033</t>
  </si>
  <si>
    <t>BOISSERON</t>
  </si>
  <si>
    <t>34034</t>
  </si>
  <si>
    <t>34035</t>
  </si>
  <si>
    <t>34036</t>
  </si>
  <si>
    <t>34037</t>
  </si>
  <si>
    <t>BOUJAN SUR LIBRON</t>
  </si>
  <si>
    <t>34038</t>
  </si>
  <si>
    <t>BOUSQUET D'ORB</t>
  </si>
  <si>
    <t>34039</t>
  </si>
  <si>
    <t>BOUZIGUES</t>
  </si>
  <si>
    <t>34040</t>
  </si>
  <si>
    <t>BRENAS</t>
  </si>
  <si>
    <t>34041</t>
  </si>
  <si>
    <t>BRIGNAC</t>
  </si>
  <si>
    <t>34042</t>
  </si>
  <si>
    <t>BRISSAC</t>
  </si>
  <si>
    <t>34043</t>
  </si>
  <si>
    <t>BUZIGNARGUES</t>
  </si>
  <si>
    <t>34044</t>
  </si>
  <si>
    <t>CABREROLLES</t>
  </si>
  <si>
    <t>34045</t>
  </si>
  <si>
    <t>34046</t>
  </si>
  <si>
    <t>CAMBON ET SALVERGUES</t>
  </si>
  <si>
    <t>34047</t>
  </si>
  <si>
    <t>CAMPAGNAN</t>
  </si>
  <si>
    <t>34048</t>
  </si>
  <si>
    <t>34049</t>
  </si>
  <si>
    <t>CAMPLONG</t>
  </si>
  <si>
    <t>34050</t>
  </si>
  <si>
    <t>CANDILLARGUES</t>
  </si>
  <si>
    <t>34051</t>
  </si>
  <si>
    <t>34052</t>
  </si>
  <si>
    <t>CAPESTANG</t>
  </si>
  <si>
    <t>34053</t>
  </si>
  <si>
    <t>CARLENCAS ET LEVAS</t>
  </si>
  <si>
    <t>34054</t>
  </si>
  <si>
    <t>34055</t>
  </si>
  <si>
    <t>CASTANET LE HAUT</t>
  </si>
  <si>
    <t>34056</t>
  </si>
  <si>
    <t>CASTELNAU DE GUERS</t>
  </si>
  <si>
    <t>34057</t>
  </si>
  <si>
    <t>CASTELNAU LE LEZ</t>
  </si>
  <si>
    <t>34058</t>
  </si>
  <si>
    <t>CASTRIES</t>
  </si>
  <si>
    <t>34059</t>
  </si>
  <si>
    <t>CAUNETTE</t>
  </si>
  <si>
    <t>34060</t>
  </si>
  <si>
    <t>CAUSSE DE LA SELLE</t>
  </si>
  <si>
    <t>34061</t>
  </si>
  <si>
    <t>CAUSSES ET VEYRAN</t>
  </si>
  <si>
    <t>34062</t>
  </si>
  <si>
    <t>CAUSSINIOJOULS</t>
  </si>
  <si>
    <t>34063</t>
  </si>
  <si>
    <t>CAUX</t>
  </si>
  <si>
    <t>34064</t>
  </si>
  <si>
    <t>CAYLAR</t>
  </si>
  <si>
    <t>34065</t>
  </si>
  <si>
    <t>CAZEDARNES</t>
  </si>
  <si>
    <t>34066</t>
  </si>
  <si>
    <t>CAZEVIEILLE</t>
  </si>
  <si>
    <t>34067</t>
  </si>
  <si>
    <t>34068</t>
  </si>
  <si>
    <t>CAZOULS D'HERAULT</t>
  </si>
  <si>
    <t>34069</t>
  </si>
  <si>
    <t>CAZOULS LES BEZIERS</t>
  </si>
  <si>
    <t>34070</t>
  </si>
  <si>
    <t>CEBAZAN</t>
  </si>
  <si>
    <t>34071</t>
  </si>
  <si>
    <t>CEILHES ET ROCOZELS</t>
  </si>
  <si>
    <t>34072</t>
  </si>
  <si>
    <t>34073</t>
  </si>
  <si>
    <t>CERS</t>
  </si>
  <si>
    <t>34074</t>
  </si>
  <si>
    <t>CESSENON SUR ORB</t>
  </si>
  <si>
    <t>34075</t>
  </si>
  <si>
    <t>CESSERAS</t>
  </si>
  <si>
    <t>34076</t>
  </si>
  <si>
    <t>CEYRAS</t>
  </si>
  <si>
    <t>34077</t>
  </si>
  <si>
    <t>CLAPIERS</t>
  </si>
  <si>
    <t>34078</t>
  </si>
  <si>
    <t>34079</t>
  </si>
  <si>
    <t>CLERMONT L'HERAULT</t>
  </si>
  <si>
    <t>34080</t>
  </si>
  <si>
    <t>COLOMBIERES SUR ORB</t>
  </si>
  <si>
    <t>34081</t>
  </si>
  <si>
    <t>34082</t>
  </si>
  <si>
    <t>COMBAILLAUX</t>
  </si>
  <si>
    <t>34083</t>
  </si>
  <si>
    <t>34084</t>
  </si>
  <si>
    <t>CORNEILHAN</t>
  </si>
  <si>
    <t>34085</t>
  </si>
  <si>
    <t>COULOBRES</t>
  </si>
  <si>
    <t>34086</t>
  </si>
  <si>
    <t>COURNIOU</t>
  </si>
  <si>
    <t>34087</t>
  </si>
  <si>
    <t>COURNONSEC</t>
  </si>
  <si>
    <t>34088</t>
  </si>
  <si>
    <t>COURNONTERRAL</t>
  </si>
  <si>
    <t>34089</t>
  </si>
  <si>
    <t>CREISSAN</t>
  </si>
  <si>
    <t>34090</t>
  </si>
  <si>
    <t>CRES</t>
  </si>
  <si>
    <t>34091</t>
  </si>
  <si>
    <t>34092</t>
  </si>
  <si>
    <t>CRUZY</t>
  </si>
  <si>
    <t>34093</t>
  </si>
  <si>
    <t>DIO ET VALQUIERES</t>
  </si>
  <si>
    <t>34094</t>
  </si>
  <si>
    <t>ESPONDEILHAN</t>
  </si>
  <si>
    <t>34095</t>
  </si>
  <si>
    <t>FABREGUES</t>
  </si>
  <si>
    <t>34096</t>
  </si>
  <si>
    <t>34097</t>
  </si>
  <si>
    <t>FELINES MINERVOIS</t>
  </si>
  <si>
    <t>34098</t>
  </si>
  <si>
    <t>FERRALS LES MONTAGNES</t>
  </si>
  <si>
    <t>34099</t>
  </si>
  <si>
    <t>FERRIERES LES VERRERIES</t>
  </si>
  <si>
    <t>34100</t>
  </si>
  <si>
    <t>FERRIERES POUSSAROU</t>
  </si>
  <si>
    <t>34101</t>
  </si>
  <si>
    <t>FLORENSAC</t>
  </si>
  <si>
    <t>34102</t>
  </si>
  <si>
    <t>34103</t>
  </si>
  <si>
    <t>FONTES</t>
  </si>
  <si>
    <t>34104</t>
  </si>
  <si>
    <t>34105</t>
  </si>
  <si>
    <t>FOUZILHON</t>
  </si>
  <si>
    <t>34106</t>
  </si>
  <si>
    <t>FOZIERES</t>
  </si>
  <si>
    <t>34107</t>
  </si>
  <si>
    <t>FRAISSE SUR AGOUT</t>
  </si>
  <si>
    <t>34108</t>
  </si>
  <si>
    <t>FRONTIGNAN</t>
  </si>
  <si>
    <t>34109</t>
  </si>
  <si>
    <t>GABIAN</t>
  </si>
  <si>
    <t>34110</t>
  </si>
  <si>
    <t>GALARGUES</t>
  </si>
  <si>
    <t>34111</t>
  </si>
  <si>
    <t>GANGES</t>
  </si>
  <si>
    <t>34112</t>
  </si>
  <si>
    <t>GARRIGUES</t>
  </si>
  <si>
    <t>34113</t>
  </si>
  <si>
    <t>GIGEAN</t>
  </si>
  <si>
    <t>34114</t>
  </si>
  <si>
    <t>GIGNAC</t>
  </si>
  <si>
    <t>34115</t>
  </si>
  <si>
    <t>GORNIES</t>
  </si>
  <si>
    <t>34116</t>
  </si>
  <si>
    <t>GRABELS</t>
  </si>
  <si>
    <t>34117</t>
  </si>
  <si>
    <t>GRAISSESSAC</t>
  </si>
  <si>
    <t>34118</t>
  </si>
  <si>
    <t>GUZARGUES</t>
  </si>
  <si>
    <t>34119</t>
  </si>
  <si>
    <t>HEREPIAN</t>
  </si>
  <si>
    <t>34120</t>
  </si>
  <si>
    <t>JACOU</t>
  </si>
  <si>
    <t>34121</t>
  </si>
  <si>
    <t>JONCELS</t>
  </si>
  <si>
    <t>34122</t>
  </si>
  <si>
    <t>34123</t>
  </si>
  <si>
    <t>JUVIGNAC</t>
  </si>
  <si>
    <t>34124</t>
  </si>
  <si>
    <t>LACOSTE</t>
  </si>
  <si>
    <t>34125</t>
  </si>
  <si>
    <t>LAGAMAS</t>
  </si>
  <si>
    <t>34126</t>
  </si>
  <si>
    <t>LAMALOU LES BAINS</t>
  </si>
  <si>
    <t>34127</t>
  </si>
  <si>
    <t>LANSARGUES</t>
  </si>
  <si>
    <t>34128</t>
  </si>
  <si>
    <t>34129</t>
  </si>
  <si>
    <t>LATTES</t>
  </si>
  <si>
    <t>34130</t>
  </si>
  <si>
    <t>LAURENS</t>
  </si>
  <si>
    <t>34131</t>
  </si>
  <si>
    <t>LAURET</t>
  </si>
  <si>
    <t>34132</t>
  </si>
  <si>
    <t>LAUROUX</t>
  </si>
  <si>
    <t>34133</t>
  </si>
  <si>
    <t>34134</t>
  </si>
  <si>
    <t>LAVERUNE</t>
  </si>
  <si>
    <t>34135</t>
  </si>
  <si>
    <t>LESPIGNAN</t>
  </si>
  <si>
    <t>34136</t>
  </si>
  <si>
    <t>LEZIGNAN LA CEBE</t>
  </si>
  <si>
    <t>34137</t>
  </si>
  <si>
    <t>LIAUSSON</t>
  </si>
  <si>
    <t>34138</t>
  </si>
  <si>
    <t>LIEURAN CABRIERES</t>
  </si>
  <si>
    <t>34139</t>
  </si>
  <si>
    <t>LIEURAN LES BEZIERS</t>
  </si>
  <si>
    <t>34140</t>
  </si>
  <si>
    <t>LIGNAN SUR ORB</t>
  </si>
  <si>
    <t>34141</t>
  </si>
  <si>
    <t>LIVINIERE</t>
  </si>
  <si>
    <t>34142</t>
  </si>
  <si>
    <t>LODEVE</t>
  </si>
  <si>
    <t>34143</t>
  </si>
  <si>
    <t>LOUPIAN</t>
  </si>
  <si>
    <t>34144</t>
  </si>
  <si>
    <t>34145</t>
  </si>
  <si>
    <t>LUNEL</t>
  </si>
  <si>
    <t>34146</t>
  </si>
  <si>
    <t>LUNEL VIEL</t>
  </si>
  <si>
    <t>34147</t>
  </si>
  <si>
    <t>MAGALAS</t>
  </si>
  <si>
    <t>34148</t>
  </si>
  <si>
    <t>MARAUSSAN</t>
  </si>
  <si>
    <t>34149</t>
  </si>
  <si>
    <t>34150</t>
  </si>
  <si>
    <t>34151</t>
  </si>
  <si>
    <t>MARSILLARGUES</t>
  </si>
  <si>
    <t>34152</t>
  </si>
  <si>
    <t>MAS DE LONDRES</t>
  </si>
  <si>
    <t>34153</t>
  </si>
  <si>
    <t>MATELLES</t>
  </si>
  <si>
    <t>34154</t>
  </si>
  <si>
    <t>MAUGUIO</t>
  </si>
  <si>
    <t>34155</t>
  </si>
  <si>
    <t>MAUREILHAN</t>
  </si>
  <si>
    <t>34156</t>
  </si>
  <si>
    <t>MERIFONS</t>
  </si>
  <si>
    <t>34157</t>
  </si>
  <si>
    <t>MEZE</t>
  </si>
  <si>
    <t>34158</t>
  </si>
  <si>
    <t>MINERVE</t>
  </si>
  <si>
    <t>34159</t>
  </si>
  <si>
    <t>MIREVAL</t>
  </si>
  <si>
    <t>34160</t>
  </si>
  <si>
    <t>34161</t>
  </si>
  <si>
    <t>MONTADY</t>
  </si>
  <si>
    <t>34162</t>
  </si>
  <si>
    <t>34163</t>
  </si>
  <si>
    <t>MONTARNAUD</t>
  </si>
  <si>
    <t>34164</t>
  </si>
  <si>
    <t>MONTAUD</t>
  </si>
  <si>
    <t>34165</t>
  </si>
  <si>
    <t>MONTBAZIN</t>
  </si>
  <si>
    <t>34166</t>
  </si>
  <si>
    <t>MONTBLANC</t>
  </si>
  <si>
    <t>34167</t>
  </si>
  <si>
    <t>34168</t>
  </si>
  <si>
    <t>MONTESQUIEU</t>
  </si>
  <si>
    <t>34169</t>
  </si>
  <si>
    <t>MONTFERRIER SUR LEZ</t>
  </si>
  <si>
    <t>34170</t>
  </si>
  <si>
    <t>MONTOULIERS</t>
  </si>
  <si>
    <t>34171</t>
  </si>
  <si>
    <t>34172</t>
  </si>
  <si>
    <t>MONTPELLIER</t>
  </si>
  <si>
    <t>34173</t>
  </si>
  <si>
    <t>34174</t>
  </si>
  <si>
    <t>MOULES ET BAUCELS</t>
  </si>
  <si>
    <t>34175</t>
  </si>
  <si>
    <t>MOUREZE</t>
  </si>
  <si>
    <t>34176</t>
  </si>
  <si>
    <t>MUDAISON</t>
  </si>
  <si>
    <t>34177</t>
  </si>
  <si>
    <t>MURLES</t>
  </si>
  <si>
    <t>34178</t>
  </si>
  <si>
    <t>MURVIEL LES BEZIERS</t>
  </si>
  <si>
    <t>34179</t>
  </si>
  <si>
    <t>MURVIEL LES MONTPELLIER</t>
  </si>
  <si>
    <t>34180</t>
  </si>
  <si>
    <t>NEBIAN</t>
  </si>
  <si>
    <t>34181</t>
  </si>
  <si>
    <t>NEFFIES</t>
  </si>
  <si>
    <t>34182</t>
  </si>
  <si>
    <t>NEZIGNAN L'EVEQUE</t>
  </si>
  <si>
    <t>34183</t>
  </si>
  <si>
    <t>NISSAN LEZ ENSERUNE</t>
  </si>
  <si>
    <t>34184</t>
  </si>
  <si>
    <t>34185</t>
  </si>
  <si>
    <t>NOTRE DAME DE LONDRES</t>
  </si>
  <si>
    <t>34186</t>
  </si>
  <si>
    <t>OCTON</t>
  </si>
  <si>
    <t>34187</t>
  </si>
  <si>
    <t>OLARGUES</t>
  </si>
  <si>
    <t>34188</t>
  </si>
  <si>
    <t>OLMET ET VILLECUN</t>
  </si>
  <si>
    <t>34189</t>
  </si>
  <si>
    <t>OLONZAC</t>
  </si>
  <si>
    <t>34190</t>
  </si>
  <si>
    <t>OUPIA</t>
  </si>
  <si>
    <t>34191</t>
  </si>
  <si>
    <t>34192</t>
  </si>
  <si>
    <t>PALAVAS LES FLOTS</t>
  </si>
  <si>
    <t>34193</t>
  </si>
  <si>
    <t>PARDAILHAN</t>
  </si>
  <si>
    <t>34194</t>
  </si>
  <si>
    <t>PAULHAN</t>
  </si>
  <si>
    <t>34195</t>
  </si>
  <si>
    <t>PEGAIROLLES DE BUEGES</t>
  </si>
  <si>
    <t>34196</t>
  </si>
  <si>
    <t>PEGAIROLLES DE L'ESCALETTE</t>
  </si>
  <si>
    <t>34197</t>
  </si>
  <si>
    <t>PERET</t>
  </si>
  <si>
    <t>34198</t>
  </si>
  <si>
    <t>PEROLS</t>
  </si>
  <si>
    <t>34199</t>
  </si>
  <si>
    <t>PEZENAS</t>
  </si>
  <si>
    <t>34200</t>
  </si>
  <si>
    <t>PEZENES LES MINES</t>
  </si>
  <si>
    <t>34201</t>
  </si>
  <si>
    <t>34202</t>
  </si>
  <si>
    <t>PIGNAN</t>
  </si>
  <si>
    <t>34203</t>
  </si>
  <si>
    <t>PINET</t>
  </si>
  <si>
    <t>34204</t>
  </si>
  <si>
    <t>PLAISSAN</t>
  </si>
  <si>
    <t>34205</t>
  </si>
  <si>
    <t>34206</t>
  </si>
  <si>
    <t>POILHES</t>
  </si>
  <si>
    <t>34207</t>
  </si>
  <si>
    <t>POMEROLS</t>
  </si>
  <si>
    <t>34208</t>
  </si>
  <si>
    <t>POPIAN</t>
  </si>
  <si>
    <t>34209</t>
  </si>
  <si>
    <t>PORTIRAGNES</t>
  </si>
  <si>
    <t>34210</t>
  </si>
  <si>
    <t>POUGET</t>
  </si>
  <si>
    <t>34211</t>
  </si>
  <si>
    <t>POUJOL SUR ORB</t>
  </si>
  <si>
    <t>34212</t>
  </si>
  <si>
    <t>POUJOLS</t>
  </si>
  <si>
    <t>34213</t>
  </si>
  <si>
    <t>POUSSAN</t>
  </si>
  <si>
    <t>34214</t>
  </si>
  <si>
    <t>POUZOLLES</t>
  </si>
  <si>
    <t>34215</t>
  </si>
  <si>
    <t>POUZOLS</t>
  </si>
  <si>
    <t>34216</t>
  </si>
  <si>
    <t>PRADAL</t>
  </si>
  <si>
    <t>34217</t>
  </si>
  <si>
    <t>PRADES LE LEZ</t>
  </si>
  <si>
    <t>34218</t>
  </si>
  <si>
    <t>PRADES SUR VERNAZOBRE</t>
  </si>
  <si>
    <t>34219</t>
  </si>
  <si>
    <t>PREMIAN</t>
  </si>
  <si>
    <t>34220</t>
  </si>
  <si>
    <t>PUECH</t>
  </si>
  <si>
    <t>34221</t>
  </si>
  <si>
    <t>PUECHABON</t>
  </si>
  <si>
    <t>34222</t>
  </si>
  <si>
    <t>PUILACHER</t>
  </si>
  <si>
    <t>34223</t>
  </si>
  <si>
    <t>PUIMISSON</t>
  </si>
  <si>
    <t>34224</t>
  </si>
  <si>
    <t>PUISSALICON</t>
  </si>
  <si>
    <t>34225</t>
  </si>
  <si>
    <t>PUISSERGUIER</t>
  </si>
  <si>
    <t>34226</t>
  </si>
  <si>
    <t>QUARANTE</t>
  </si>
  <si>
    <t>34227</t>
  </si>
  <si>
    <t>RESTINCLIERES</t>
  </si>
  <si>
    <t>34228</t>
  </si>
  <si>
    <t>RIEUSSEC</t>
  </si>
  <si>
    <t>34229</t>
  </si>
  <si>
    <t>RIOLS</t>
  </si>
  <si>
    <t>34230</t>
  </si>
  <si>
    <t>RIVES</t>
  </si>
  <si>
    <t>34231</t>
  </si>
  <si>
    <t>ROMIGUIERES</t>
  </si>
  <si>
    <t>34232</t>
  </si>
  <si>
    <t>ROQUEBRUN</t>
  </si>
  <si>
    <t>34233</t>
  </si>
  <si>
    <t>ROQUEREDONDE</t>
  </si>
  <si>
    <t>34234</t>
  </si>
  <si>
    <t>ROQUESSELS</t>
  </si>
  <si>
    <t>34235</t>
  </si>
  <si>
    <t>ROSIS</t>
  </si>
  <si>
    <t>34236</t>
  </si>
  <si>
    <t>ROUET</t>
  </si>
  <si>
    <t>34237</t>
  </si>
  <si>
    <t>ROUJAN</t>
  </si>
  <si>
    <t>34238</t>
  </si>
  <si>
    <t>SAINT ANDRE DE BUEGES</t>
  </si>
  <si>
    <t>34239</t>
  </si>
  <si>
    <t>SAINT ANDRE DE SANGONIS</t>
  </si>
  <si>
    <t>34240</t>
  </si>
  <si>
    <t>SAINT AUNES</t>
  </si>
  <si>
    <t>34241</t>
  </si>
  <si>
    <t>SAINT BAUZILLE DE LA SYLVE</t>
  </si>
  <si>
    <t>34242</t>
  </si>
  <si>
    <t>SAINT BAUZILLE DE MONTMEL</t>
  </si>
  <si>
    <t>34243</t>
  </si>
  <si>
    <t>SAINT BAUZILLE DE PUTOIS</t>
  </si>
  <si>
    <t>34244</t>
  </si>
  <si>
    <t>34245</t>
  </si>
  <si>
    <t>SAINT CHINIAN</t>
  </si>
  <si>
    <t>34246</t>
  </si>
  <si>
    <t>34247</t>
  </si>
  <si>
    <t>SAINT CLEMENT DE RIVIERE</t>
  </si>
  <si>
    <t>34248</t>
  </si>
  <si>
    <t>SAINTE CROIX DE QUINTILLARGUES</t>
  </si>
  <si>
    <t>34249</t>
  </si>
  <si>
    <t>SAINT DREZERY</t>
  </si>
  <si>
    <t>34250</t>
  </si>
  <si>
    <t>SAINT ETIENNE D'ALBAGNAN</t>
  </si>
  <si>
    <t>34251</t>
  </si>
  <si>
    <t>SAINT ETIENNE DE GOURGAS</t>
  </si>
  <si>
    <t>34252</t>
  </si>
  <si>
    <t>SAINT ETIENNE ESTRECHOUX</t>
  </si>
  <si>
    <t>34253</t>
  </si>
  <si>
    <t>SAINT FELIX DE L'HERAS</t>
  </si>
  <si>
    <t>34254</t>
  </si>
  <si>
    <t>SAINT FELIX DE LODEZ</t>
  </si>
  <si>
    <t>34255</t>
  </si>
  <si>
    <t>SAINT GELY DU FESC</t>
  </si>
  <si>
    <t>34256</t>
  </si>
  <si>
    <t>SAINT GENIES DES MOURGUES</t>
  </si>
  <si>
    <t>34257</t>
  </si>
  <si>
    <t>SAINT GENIES DE VARENSAL</t>
  </si>
  <si>
    <t>34258</t>
  </si>
  <si>
    <t>SAINT GENIES DE FONTEDIT</t>
  </si>
  <si>
    <t>34259</t>
  </si>
  <si>
    <t>SAINT GEORGES D'ORQUES</t>
  </si>
  <si>
    <t>34260</t>
  </si>
  <si>
    <t>SAINT GERVAIS SUR MARE</t>
  </si>
  <si>
    <t>34261</t>
  </si>
  <si>
    <t>SAINT GUILHEM LE DESERT</t>
  </si>
  <si>
    <t>34262</t>
  </si>
  <si>
    <t>SAINT GUIRAUD</t>
  </si>
  <si>
    <t>34263</t>
  </si>
  <si>
    <t>SAINT HILAIRE DE BEAUVOIR</t>
  </si>
  <si>
    <t>34264</t>
  </si>
  <si>
    <t>SAINT JEAN DE BUEGES</t>
  </si>
  <si>
    <t>34265</t>
  </si>
  <si>
    <t>SAINT JEAN DE CORNIES</t>
  </si>
  <si>
    <t>34266</t>
  </si>
  <si>
    <t>SAINT JEAN DE CUCULLES</t>
  </si>
  <si>
    <t>34267</t>
  </si>
  <si>
    <t>SAINT JEAN DE FOS</t>
  </si>
  <si>
    <t>34268</t>
  </si>
  <si>
    <t>SAINT JEAN DE LA BLAQUIERE</t>
  </si>
  <si>
    <t>34269</t>
  </si>
  <si>
    <t>SAINT JEAN DE MINERVOIS</t>
  </si>
  <si>
    <t>34270</t>
  </si>
  <si>
    <t>SAINT JEAN DE VEDAS</t>
  </si>
  <si>
    <t>34271</t>
  </si>
  <si>
    <t>34272</t>
  </si>
  <si>
    <t>34273</t>
  </si>
  <si>
    <t>SAINT MARTIN DE L'ARCON</t>
  </si>
  <si>
    <t>34274</t>
  </si>
  <si>
    <t>SAINT MARTIN DE LONDRES</t>
  </si>
  <si>
    <t>34276</t>
  </si>
  <si>
    <t>SAINT MATHIEU DE TREVIERS</t>
  </si>
  <si>
    <t>34277</t>
  </si>
  <si>
    <t>SAINT MAURICE NAVACELLES</t>
  </si>
  <si>
    <t>34278</t>
  </si>
  <si>
    <t>34279</t>
  </si>
  <si>
    <t>SAINT NAZAIRE DE LADAREZ</t>
  </si>
  <si>
    <t>34280</t>
  </si>
  <si>
    <t>SAINT NAZAIRE DE PEZAN</t>
  </si>
  <si>
    <t>34281</t>
  </si>
  <si>
    <t>SAINT PARGOIRE</t>
  </si>
  <si>
    <t>34282</t>
  </si>
  <si>
    <t>SAINT PAUL ET VALMALLE</t>
  </si>
  <si>
    <t>34283</t>
  </si>
  <si>
    <t>SAINT PIERRE DE LA FAGE</t>
  </si>
  <si>
    <t>34284</t>
  </si>
  <si>
    <t>SAINT PONS DE THOMIERES</t>
  </si>
  <si>
    <t>34285</t>
  </si>
  <si>
    <t>SAINT PONS DE MAUCHIENS</t>
  </si>
  <si>
    <t>34286</t>
  </si>
  <si>
    <t>34287</t>
  </si>
  <si>
    <t>SAINT SATURNIN DE LUCIAN</t>
  </si>
  <si>
    <t>34288</t>
  </si>
  <si>
    <t>SAINT SERIES</t>
  </si>
  <si>
    <t>34289</t>
  </si>
  <si>
    <t>SAINT THIBERY</t>
  </si>
  <si>
    <t>34290</t>
  </si>
  <si>
    <t>SAINT VINCENT DE BARBEYRARGUES</t>
  </si>
  <si>
    <t>34291</t>
  </si>
  <si>
    <t>SAINT VINCENT D'OLARGUES</t>
  </si>
  <si>
    <t>34292</t>
  </si>
  <si>
    <t>SALASC</t>
  </si>
  <si>
    <t>34293</t>
  </si>
  <si>
    <t>SALVETAT SUR AGOUT</t>
  </si>
  <si>
    <t>34294</t>
  </si>
  <si>
    <t>SATURARGUES</t>
  </si>
  <si>
    <t>34295</t>
  </si>
  <si>
    <t>SAUSSAN</t>
  </si>
  <si>
    <t>34296</t>
  </si>
  <si>
    <t>SAUSSINES</t>
  </si>
  <si>
    <t>34297</t>
  </si>
  <si>
    <t>SAUTEYRARGUES</t>
  </si>
  <si>
    <t>34298</t>
  </si>
  <si>
    <t>SAUVIAN</t>
  </si>
  <si>
    <t>34299</t>
  </si>
  <si>
    <t>SERIGNAN</t>
  </si>
  <si>
    <t>34300</t>
  </si>
  <si>
    <t>SERVIAN</t>
  </si>
  <si>
    <t>34301</t>
  </si>
  <si>
    <t>SETE</t>
  </si>
  <si>
    <t>34302</t>
  </si>
  <si>
    <t>34303</t>
  </si>
  <si>
    <t>SORBS</t>
  </si>
  <si>
    <t>34304</t>
  </si>
  <si>
    <t>SOUBES</t>
  </si>
  <si>
    <t>34305</t>
  </si>
  <si>
    <t>SOULIE</t>
  </si>
  <si>
    <t>34306</t>
  </si>
  <si>
    <t>SOUMONT</t>
  </si>
  <si>
    <t>34307</t>
  </si>
  <si>
    <t>SUSSARGUES</t>
  </si>
  <si>
    <t>34308</t>
  </si>
  <si>
    <t>TAUSSAC LA BILLIERE</t>
  </si>
  <si>
    <t>34309</t>
  </si>
  <si>
    <t>TEYRAN</t>
  </si>
  <si>
    <t>34310</t>
  </si>
  <si>
    <t>THEZAN LES BEZIERS</t>
  </si>
  <si>
    <t>34311</t>
  </si>
  <si>
    <t>TOURBES</t>
  </si>
  <si>
    <t>34312</t>
  </si>
  <si>
    <t>TOUR SUR ORB</t>
  </si>
  <si>
    <t>34313</t>
  </si>
  <si>
    <t>TRESSAN</t>
  </si>
  <si>
    <t>34314</t>
  </si>
  <si>
    <t>TRIADOU</t>
  </si>
  <si>
    <t>34315</t>
  </si>
  <si>
    <t>USCLAS D'HERAULT</t>
  </si>
  <si>
    <t>34316</t>
  </si>
  <si>
    <t>USCLAS DU BOSC</t>
  </si>
  <si>
    <t>34317</t>
  </si>
  <si>
    <t>VACQUERIE ET SAINT MARTIN DE CASTRIES</t>
  </si>
  <si>
    <t>34318</t>
  </si>
  <si>
    <t>VACQUIERES</t>
  </si>
  <si>
    <t>34319</t>
  </si>
  <si>
    <t>VAILHAN</t>
  </si>
  <si>
    <t>34320</t>
  </si>
  <si>
    <t>VAILHAUQUES</t>
  </si>
  <si>
    <t>34321</t>
  </si>
  <si>
    <t>VALERGUES</t>
  </si>
  <si>
    <t>34322</t>
  </si>
  <si>
    <t>VALFLAUNES</t>
  </si>
  <si>
    <t>34323</t>
  </si>
  <si>
    <t>VALMASCLE</t>
  </si>
  <si>
    <t>34324</t>
  </si>
  <si>
    <t>VALRAS PLAGE</t>
  </si>
  <si>
    <t>34325</t>
  </si>
  <si>
    <t>VALROS</t>
  </si>
  <si>
    <t>34326</t>
  </si>
  <si>
    <t>VELIEUX</t>
  </si>
  <si>
    <t>34327</t>
  </si>
  <si>
    <t>VENDARGUES</t>
  </si>
  <si>
    <t>34328</t>
  </si>
  <si>
    <t>VENDEMIAN</t>
  </si>
  <si>
    <t>34329</t>
  </si>
  <si>
    <t>VENDRES</t>
  </si>
  <si>
    <t>34330</t>
  </si>
  <si>
    <t>VERARGUES</t>
  </si>
  <si>
    <t>34331</t>
  </si>
  <si>
    <t>VERRERIES DE MOUSSANS</t>
  </si>
  <si>
    <t>34332</t>
  </si>
  <si>
    <t>VIAS</t>
  </si>
  <si>
    <t>34333</t>
  </si>
  <si>
    <t>VIC LA GARDIOLE</t>
  </si>
  <si>
    <t>34334</t>
  </si>
  <si>
    <t>VIEUSSAN</t>
  </si>
  <si>
    <t>34335</t>
  </si>
  <si>
    <t>VILLEMAGNE L'ARGENTIERE</t>
  </si>
  <si>
    <t>34336</t>
  </si>
  <si>
    <t>VILLENEUVE LES BEZIERS</t>
  </si>
  <si>
    <t>34337</t>
  </si>
  <si>
    <t>VILLENEUVE LES MAGUELONE</t>
  </si>
  <si>
    <t>34338</t>
  </si>
  <si>
    <t>VILLENEUVETTE</t>
  </si>
  <si>
    <t>34339</t>
  </si>
  <si>
    <t>VILLESPASSANS</t>
  </si>
  <si>
    <t>34340</t>
  </si>
  <si>
    <t>34341</t>
  </si>
  <si>
    <t>VILLEVEYRAC</t>
  </si>
  <si>
    <t>34342</t>
  </si>
  <si>
    <t>VIOLS EN LAVAL</t>
  </si>
  <si>
    <t>34343</t>
  </si>
  <si>
    <t>VIOLS LE FORT</t>
  </si>
  <si>
    <t>34344</t>
  </si>
  <si>
    <t>GRANDE MOTTE</t>
  </si>
  <si>
    <t>35001</t>
  </si>
  <si>
    <t>ACIGNE</t>
  </si>
  <si>
    <t>35002</t>
  </si>
  <si>
    <t>AMANLIS</t>
  </si>
  <si>
    <t>35003</t>
  </si>
  <si>
    <t>ANDOUILLE NEUVILLE</t>
  </si>
  <si>
    <t>35004</t>
  </si>
  <si>
    <t>ANTRAIN</t>
  </si>
  <si>
    <t>35005</t>
  </si>
  <si>
    <t>ARBRISSEL</t>
  </si>
  <si>
    <t>35006</t>
  </si>
  <si>
    <t>ARGENTRE DU PLESSIS</t>
  </si>
  <si>
    <t>35007</t>
  </si>
  <si>
    <t>AUBIGNE</t>
  </si>
  <si>
    <t>35008</t>
  </si>
  <si>
    <t>AVAILLES SUR SEICHE</t>
  </si>
  <si>
    <t>35009</t>
  </si>
  <si>
    <t>BAGUER MORVAN</t>
  </si>
  <si>
    <t>35010</t>
  </si>
  <si>
    <t>BAGUER PICAN</t>
  </si>
  <si>
    <t>35011</t>
  </si>
  <si>
    <t>BAILLE</t>
  </si>
  <si>
    <t>35012</t>
  </si>
  <si>
    <t>BAIN DE BRETAGNE</t>
  </si>
  <si>
    <t>35013</t>
  </si>
  <si>
    <t>BAINS SUR OUST</t>
  </si>
  <si>
    <t>35014</t>
  </si>
  <si>
    <t>BAIS</t>
  </si>
  <si>
    <t>35015</t>
  </si>
  <si>
    <t>BALAZE</t>
  </si>
  <si>
    <t>35016</t>
  </si>
  <si>
    <t>BAULON</t>
  </si>
  <si>
    <t>35017</t>
  </si>
  <si>
    <t>BAUSSAINE</t>
  </si>
  <si>
    <t>35018</t>
  </si>
  <si>
    <t>BAZOUGE DU DESERT</t>
  </si>
  <si>
    <t>35019</t>
  </si>
  <si>
    <t>BAZOUGES LA PEROUSE</t>
  </si>
  <si>
    <t>35021</t>
  </si>
  <si>
    <t>BEAUCE</t>
  </si>
  <si>
    <t>35022</t>
  </si>
  <si>
    <t>BECHEREL</t>
  </si>
  <si>
    <t>35023</t>
  </si>
  <si>
    <t>BEDEE</t>
  </si>
  <si>
    <t>35024</t>
  </si>
  <si>
    <t>BETTON</t>
  </si>
  <si>
    <t>35025</t>
  </si>
  <si>
    <t>BILLE</t>
  </si>
  <si>
    <t>35026</t>
  </si>
  <si>
    <t>BLERUAIS</t>
  </si>
  <si>
    <t>35027</t>
  </si>
  <si>
    <t>BOISGERVILLY</t>
  </si>
  <si>
    <t>35028</t>
  </si>
  <si>
    <t>BOISTRUDAN</t>
  </si>
  <si>
    <t>35029</t>
  </si>
  <si>
    <t>BONNEMAIN</t>
  </si>
  <si>
    <t>35030</t>
  </si>
  <si>
    <t>BOSSE DE BRETAGNE</t>
  </si>
  <si>
    <t>35031</t>
  </si>
  <si>
    <t>BOUEXIERE</t>
  </si>
  <si>
    <t>35032</t>
  </si>
  <si>
    <t>BOURGBARRE</t>
  </si>
  <si>
    <t>35033</t>
  </si>
  <si>
    <t>BOURG DES COMPTES</t>
  </si>
  <si>
    <t>35034</t>
  </si>
  <si>
    <t>35035</t>
  </si>
  <si>
    <t>BOVEL</t>
  </si>
  <si>
    <t>35037</t>
  </si>
  <si>
    <t>BREAL SOUS MONTFORT</t>
  </si>
  <si>
    <t>35038</t>
  </si>
  <si>
    <t>BREAL SOUS VITRE</t>
  </si>
  <si>
    <t>35039</t>
  </si>
  <si>
    <t>BRECE</t>
  </si>
  <si>
    <t>35040</t>
  </si>
  <si>
    <t>BRETEIL</t>
  </si>
  <si>
    <t>35041</t>
  </si>
  <si>
    <t>35042</t>
  </si>
  <si>
    <t>BRIELLES</t>
  </si>
  <si>
    <t>35044</t>
  </si>
  <si>
    <t>BROUALAN</t>
  </si>
  <si>
    <t>35045</t>
  </si>
  <si>
    <t>BRUC SUR AFF</t>
  </si>
  <si>
    <t>35046</t>
  </si>
  <si>
    <t>BRULAIS</t>
  </si>
  <si>
    <t>35047</t>
  </si>
  <si>
    <t>BRUZ</t>
  </si>
  <si>
    <t>35048</t>
  </si>
  <si>
    <t>CAMPEL</t>
  </si>
  <si>
    <t>35049</t>
  </si>
  <si>
    <t>CANCALE</t>
  </si>
  <si>
    <t>35050</t>
  </si>
  <si>
    <t>CARDROC</t>
  </si>
  <si>
    <t>35051</t>
  </si>
  <si>
    <t>CESSON SEVIGNE</t>
  </si>
  <si>
    <t>35052</t>
  </si>
  <si>
    <t>CHAMPEAUX</t>
  </si>
  <si>
    <t>35053</t>
  </si>
  <si>
    <t>CHANCE</t>
  </si>
  <si>
    <t>35054</t>
  </si>
  <si>
    <t>35055</t>
  </si>
  <si>
    <t>CHANTEPIE</t>
  </si>
  <si>
    <t>35056</t>
  </si>
  <si>
    <t>CHAPELLE AUX FILTZMEENS</t>
  </si>
  <si>
    <t>35057</t>
  </si>
  <si>
    <t>CHAPELLE BOUEXIC</t>
  </si>
  <si>
    <t>35058</t>
  </si>
  <si>
    <t>CHAPELLE CHAUSSEE</t>
  </si>
  <si>
    <t>35059</t>
  </si>
  <si>
    <t>CHAPELLE DES FOUGERETZ</t>
  </si>
  <si>
    <t>35060</t>
  </si>
  <si>
    <t>CHAPELLE DU LOU</t>
  </si>
  <si>
    <t>35061</t>
  </si>
  <si>
    <t>CHAPELLE ERBREE</t>
  </si>
  <si>
    <t>35062</t>
  </si>
  <si>
    <t>CHAPELLE JANSON</t>
  </si>
  <si>
    <t>35063</t>
  </si>
  <si>
    <t>CHAPELLE SAINT AUBERT</t>
  </si>
  <si>
    <t>35064</t>
  </si>
  <si>
    <t>CHAPELLE DE BRAIN</t>
  </si>
  <si>
    <t>35065</t>
  </si>
  <si>
    <t>CHAPELLE THOUARAULT</t>
  </si>
  <si>
    <t>35066</t>
  </si>
  <si>
    <t>CHARTRES DE BRETAGNE</t>
  </si>
  <si>
    <t>35067</t>
  </si>
  <si>
    <t>CHASNE SUR ILLET</t>
  </si>
  <si>
    <t>35068</t>
  </si>
  <si>
    <t>35069</t>
  </si>
  <si>
    <t>CHATEAUGIRON</t>
  </si>
  <si>
    <t>35070</t>
  </si>
  <si>
    <t>CHATEAUNEUF D'ILLE ET VILAINE</t>
  </si>
  <si>
    <t>35071</t>
  </si>
  <si>
    <t>CHATELLIER</t>
  </si>
  <si>
    <t>35072</t>
  </si>
  <si>
    <t>CHATILLON EN VENDELAIS</t>
  </si>
  <si>
    <t>35075</t>
  </si>
  <si>
    <t>CHAUVIGNE</t>
  </si>
  <si>
    <t>35076</t>
  </si>
  <si>
    <t>CHAVAGNE</t>
  </si>
  <si>
    <t>35077</t>
  </si>
  <si>
    <t>CHELUN</t>
  </si>
  <si>
    <t>35078</t>
  </si>
  <si>
    <t>CHERRUEIX</t>
  </si>
  <si>
    <t>35079</t>
  </si>
  <si>
    <t>CHEVAIGNE</t>
  </si>
  <si>
    <t>35080</t>
  </si>
  <si>
    <t>CINTRE</t>
  </si>
  <si>
    <t>35081</t>
  </si>
  <si>
    <t>CLAYES</t>
  </si>
  <si>
    <t>35082</t>
  </si>
  <si>
    <t>COESMES</t>
  </si>
  <si>
    <t>35083</t>
  </si>
  <si>
    <t>COGLES</t>
  </si>
  <si>
    <t>35084</t>
  </si>
  <si>
    <t>COMBLESSAC</t>
  </si>
  <si>
    <t>35085</t>
  </si>
  <si>
    <t>COMBOURG</t>
  </si>
  <si>
    <t>35086</t>
  </si>
  <si>
    <t>COMBOURTILLE</t>
  </si>
  <si>
    <t>35087</t>
  </si>
  <si>
    <t>35088</t>
  </si>
  <si>
    <t>CORPS NUDS</t>
  </si>
  <si>
    <t>35089</t>
  </si>
  <si>
    <t>COUYERE</t>
  </si>
  <si>
    <t>35090</t>
  </si>
  <si>
    <t>CREVIN</t>
  </si>
  <si>
    <t>35091</t>
  </si>
  <si>
    <t>CROUAIS</t>
  </si>
  <si>
    <t>35092</t>
  </si>
  <si>
    <t>CUGUEN</t>
  </si>
  <si>
    <t>35093</t>
  </si>
  <si>
    <t>DINARD</t>
  </si>
  <si>
    <t>35094</t>
  </si>
  <si>
    <t>DINGE</t>
  </si>
  <si>
    <t>35095</t>
  </si>
  <si>
    <t>DOL DE BRETAGNE</t>
  </si>
  <si>
    <t>35096</t>
  </si>
  <si>
    <t>DOMAGNE</t>
  </si>
  <si>
    <t>35097</t>
  </si>
  <si>
    <t>DOMALAIN</t>
  </si>
  <si>
    <t>35098</t>
  </si>
  <si>
    <t>DOMINELAIS</t>
  </si>
  <si>
    <t>35099</t>
  </si>
  <si>
    <t>DOMLOUP</t>
  </si>
  <si>
    <t>35100</t>
  </si>
  <si>
    <t>DOMPIERRE DU CHEMIN</t>
  </si>
  <si>
    <t>35101</t>
  </si>
  <si>
    <t>DOURDAIN</t>
  </si>
  <si>
    <t>35102</t>
  </si>
  <si>
    <t>DROUGES</t>
  </si>
  <si>
    <t>35103</t>
  </si>
  <si>
    <t>EANCE</t>
  </si>
  <si>
    <t>35104</t>
  </si>
  <si>
    <t>EPINIAC</t>
  </si>
  <si>
    <t>35105</t>
  </si>
  <si>
    <t>ERBREE</t>
  </si>
  <si>
    <t>35106</t>
  </si>
  <si>
    <t>ERCE EN LAMEE</t>
  </si>
  <si>
    <t>35107</t>
  </si>
  <si>
    <t>ERCE PRES LIFFRE</t>
  </si>
  <si>
    <t>35108</t>
  </si>
  <si>
    <t>35109</t>
  </si>
  <si>
    <t>ETRELLES</t>
  </si>
  <si>
    <t>35110</t>
  </si>
  <si>
    <t>FEINS</t>
  </si>
  <si>
    <t>35111</t>
  </si>
  <si>
    <t>FERRE</t>
  </si>
  <si>
    <t>35112</t>
  </si>
  <si>
    <t>FLEURIGNE</t>
  </si>
  <si>
    <t>35113</t>
  </si>
  <si>
    <t>35114</t>
  </si>
  <si>
    <t>FORGES LA FORET</t>
  </si>
  <si>
    <t>35115</t>
  </si>
  <si>
    <t>FOUGERES</t>
  </si>
  <si>
    <t>35116</t>
  </si>
  <si>
    <t>FRESNAIS</t>
  </si>
  <si>
    <t>35117</t>
  </si>
  <si>
    <t>GAEL</t>
  </si>
  <si>
    <t>35118</t>
  </si>
  <si>
    <t>GAHARD</t>
  </si>
  <si>
    <t>35119</t>
  </si>
  <si>
    <t>GENNES SUR SEICHE</t>
  </si>
  <si>
    <t>35120</t>
  </si>
  <si>
    <t>GEVEZE</t>
  </si>
  <si>
    <t>35121</t>
  </si>
  <si>
    <t>GOSNE</t>
  </si>
  <si>
    <t>35122</t>
  </si>
  <si>
    <t>GOUESNIERE</t>
  </si>
  <si>
    <t>35123</t>
  </si>
  <si>
    <t>GOVEN</t>
  </si>
  <si>
    <t>35124</t>
  </si>
  <si>
    <t>GRAND FOUGERAY</t>
  </si>
  <si>
    <t>35125</t>
  </si>
  <si>
    <t>GUERCHE DE BRETAGNE</t>
  </si>
  <si>
    <t>35126</t>
  </si>
  <si>
    <t>GUICHEN</t>
  </si>
  <si>
    <t>35127</t>
  </si>
  <si>
    <t>GUIGNEN</t>
  </si>
  <si>
    <t>35128</t>
  </si>
  <si>
    <t>GUIPEL</t>
  </si>
  <si>
    <t>35129</t>
  </si>
  <si>
    <t>GUIPRY</t>
  </si>
  <si>
    <t>35130</t>
  </si>
  <si>
    <t>HEDE BAZOUGES</t>
  </si>
  <si>
    <t>35131</t>
  </si>
  <si>
    <t>HERMITAGE</t>
  </si>
  <si>
    <t>35132</t>
  </si>
  <si>
    <t>HIREL</t>
  </si>
  <si>
    <t>35133</t>
  </si>
  <si>
    <t>IFFENDIC</t>
  </si>
  <si>
    <t>35134</t>
  </si>
  <si>
    <t>IFFS</t>
  </si>
  <si>
    <t>35135</t>
  </si>
  <si>
    <t>IRODOUER</t>
  </si>
  <si>
    <t>35136</t>
  </si>
  <si>
    <t>JANZE</t>
  </si>
  <si>
    <t>35137</t>
  </si>
  <si>
    <t>JAVENE</t>
  </si>
  <si>
    <t>35138</t>
  </si>
  <si>
    <t>LAIGNELET</t>
  </si>
  <si>
    <t>35139</t>
  </si>
  <si>
    <t>LAILLE</t>
  </si>
  <si>
    <t>35140</t>
  </si>
  <si>
    <t>LALLEU</t>
  </si>
  <si>
    <t>35141</t>
  </si>
  <si>
    <t>LANDAVRAN</t>
  </si>
  <si>
    <t>35142</t>
  </si>
  <si>
    <t>LANDEAN</t>
  </si>
  <si>
    <t>35143</t>
  </si>
  <si>
    <t>LANDUJAN</t>
  </si>
  <si>
    <t>35144</t>
  </si>
  <si>
    <t>LANGAN</t>
  </si>
  <si>
    <t>35145</t>
  </si>
  <si>
    <t>35146</t>
  </si>
  <si>
    <t>LANGOUET</t>
  </si>
  <si>
    <t>35147</t>
  </si>
  <si>
    <t>LANHELIN</t>
  </si>
  <si>
    <t>35148</t>
  </si>
  <si>
    <t>LANRIGAN</t>
  </si>
  <si>
    <t>35149</t>
  </si>
  <si>
    <t>35150</t>
  </si>
  <si>
    <t>LECOUSSE</t>
  </si>
  <si>
    <t>35151</t>
  </si>
  <si>
    <t>LIEURON</t>
  </si>
  <si>
    <t>35152</t>
  </si>
  <si>
    <t>LIFFRE</t>
  </si>
  <si>
    <t>35153</t>
  </si>
  <si>
    <t>LILLEMER</t>
  </si>
  <si>
    <t>35154</t>
  </si>
  <si>
    <t>LIVRE SUR CHANGEON</t>
  </si>
  <si>
    <t>35155</t>
  </si>
  <si>
    <t>LOHEAC</t>
  </si>
  <si>
    <t>35156</t>
  </si>
  <si>
    <t>LONGAULNAY</t>
  </si>
  <si>
    <t>35157</t>
  </si>
  <si>
    <t>LOROUX</t>
  </si>
  <si>
    <t>35158</t>
  </si>
  <si>
    <t>LOU DU LAC</t>
  </si>
  <si>
    <t>35159</t>
  </si>
  <si>
    <t>LOURMAIS</t>
  </si>
  <si>
    <t>35160</t>
  </si>
  <si>
    <t>LOUTEHEL</t>
  </si>
  <si>
    <t>35161</t>
  </si>
  <si>
    <t>LOUVIGNE DE BAIS</t>
  </si>
  <si>
    <t>35162</t>
  </si>
  <si>
    <t>LOUVIGNE DU DESERT</t>
  </si>
  <si>
    <t>35163</t>
  </si>
  <si>
    <t>LUITRE</t>
  </si>
  <si>
    <t>35164</t>
  </si>
  <si>
    <t>MARCILLE RAOUL</t>
  </si>
  <si>
    <t>35165</t>
  </si>
  <si>
    <t>MARCILLE ROBERT</t>
  </si>
  <si>
    <t>35166</t>
  </si>
  <si>
    <t>MARPIRE</t>
  </si>
  <si>
    <t>35167</t>
  </si>
  <si>
    <t>MARTIGNE FERCHAUD</t>
  </si>
  <si>
    <t>35168</t>
  </si>
  <si>
    <t>MAURE DE BRETAGNE</t>
  </si>
  <si>
    <t>35169</t>
  </si>
  <si>
    <t>MAXENT</t>
  </si>
  <si>
    <t>35170</t>
  </si>
  <si>
    <t>MECE</t>
  </si>
  <si>
    <t>35171</t>
  </si>
  <si>
    <t>MEDREAC</t>
  </si>
  <si>
    <t>35172</t>
  </si>
  <si>
    <t>MEILLAC</t>
  </si>
  <si>
    <t>35173</t>
  </si>
  <si>
    <t>MELESSE</t>
  </si>
  <si>
    <t>35174</t>
  </si>
  <si>
    <t>MELLE</t>
  </si>
  <si>
    <t>35175</t>
  </si>
  <si>
    <t>MERNEL</t>
  </si>
  <si>
    <t>35176</t>
  </si>
  <si>
    <t>35177</t>
  </si>
  <si>
    <t>MEZIERE</t>
  </si>
  <si>
    <t>35178</t>
  </si>
  <si>
    <t>MEZIERES SUR COUESNON</t>
  </si>
  <si>
    <t>35179</t>
  </si>
  <si>
    <t>MINIAC MORVAN</t>
  </si>
  <si>
    <t>35180</t>
  </si>
  <si>
    <t>MINIAC SOUS BECHEREL</t>
  </si>
  <si>
    <t>35181</t>
  </si>
  <si>
    <t>MINIHIC SUR RANCE</t>
  </si>
  <si>
    <t>35183</t>
  </si>
  <si>
    <t>MONDEVERT</t>
  </si>
  <si>
    <t>35184</t>
  </si>
  <si>
    <t>MONTAUBAN DE BRETAGNE</t>
  </si>
  <si>
    <t>35185</t>
  </si>
  <si>
    <t>MONTAUTOUR</t>
  </si>
  <si>
    <t>35186</t>
  </si>
  <si>
    <t>MONT DOL</t>
  </si>
  <si>
    <t>35187</t>
  </si>
  <si>
    <t>MONTERFIL</t>
  </si>
  <si>
    <t>35188</t>
  </si>
  <si>
    <t>MONTFORT SUR MEU</t>
  </si>
  <si>
    <t>35189</t>
  </si>
  <si>
    <t>MONTGERMONT</t>
  </si>
  <si>
    <t>35190</t>
  </si>
  <si>
    <t>MONTHAULT</t>
  </si>
  <si>
    <t>35191</t>
  </si>
  <si>
    <t>MONTOURS</t>
  </si>
  <si>
    <t>35192</t>
  </si>
  <si>
    <t>MONTREUIL DES LANDES</t>
  </si>
  <si>
    <t>35193</t>
  </si>
  <si>
    <t>MONTREUIL LE GAST</t>
  </si>
  <si>
    <t>35194</t>
  </si>
  <si>
    <t>MONTREUIL SOUS PEROUSE</t>
  </si>
  <si>
    <t>35195</t>
  </si>
  <si>
    <t>MONTREUIL SUR ILLE</t>
  </si>
  <si>
    <t>35196</t>
  </si>
  <si>
    <t>MORDELLES</t>
  </si>
  <si>
    <t>35197</t>
  </si>
  <si>
    <t>MOUAZE</t>
  </si>
  <si>
    <t>35198</t>
  </si>
  <si>
    <t>35199</t>
  </si>
  <si>
    <t>MOUSSE</t>
  </si>
  <si>
    <t>35200</t>
  </si>
  <si>
    <t>35201</t>
  </si>
  <si>
    <t>MUEL</t>
  </si>
  <si>
    <t>35202</t>
  </si>
  <si>
    <t>NOE BLANCHE</t>
  </si>
  <si>
    <t>35203</t>
  </si>
  <si>
    <t>NOUAYE</t>
  </si>
  <si>
    <t>35204</t>
  </si>
  <si>
    <t>NOUVOITOU</t>
  </si>
  <si>
    <t>35205</t>
  </si>
  <si>
    <t>NOYAL SOUS BAZOUGES</t>
  </si>
  <si>
    <t>35206</t>
  </si>
  <si>
    <t>NOYAL CHATILLON SUR SEICHE</t>
  </si>
  <si>
    <t>35207</t>
  </si>
  <si>
    <t>NOYAL SUR VILAINE</t>
  </si>
  <si>
    <t>35208</t>
  </si>
  <si>
    <t>ORGERES</t>
  </si>
  <si>
    <t>35209</t>
  </si>
  <si>
    <t>35210</t>
  </si>
  <si>
    <t>PACE</t>
  </si>
  <si>
    <t>35211</t>
  </si>
  <si>
    <t>PAIMPONT</t>
  </si>
  <si>
    <t>35212</t>
  </si>
  <si>
    <t>PANCE</t>
  </si>
  <si>
    <t>35214</t>
  </si>
  <si>
    <t>PARCE</t>
  </si>
  <si>
    <t>35215</t>
  </si>
  <si>
    <t>PARIGNE</t>
  </si>
  <si>
    <t>35216</t>
  </si>
  <si>
    <t>PARTHENAY DE BRETAGNE</t>
  </si>
  <si>
    <t>35217</t>
  </si>
  <si>
    <t>PERTRE</t>
  </si>
  <si>
    <t>35218</t>
  </si>
  <si>
    <t>PETIT FOUGERAY</t>
  </si>
  <si>
    <t>35219</t>
  </si>
  <si>
    <t>PIPRIAC</t>
  </si>
  <si>
    <t>35220</t>
  </si>
  <si>
    <t>PIRE SUR SEICHE</t>
  </si>
  <si>
    <t>35221</t>
  </si>
  <si>
    <t>PLECHATEL</t>
  </si>
  <si>
    <t>35222</t>
  </si>
  <si>
    <t>PLEINE FOUGERES</t>
  </si>
  <si>
    <t>35223</t>
  </si>
  <si>
    <t>PLELAN LE GRAND</t>
  </si>
  <si>
    <t>35224</t>
  </si>
  <si>
    <t>PLERGUER</t>
  </si>
  <si>
    <t>35225</t>
  </si>
  <si>
    <t>PLESDER</t>
  </si>
  <si>
    <t>35226</t>
  </si>
  <si>
    <t>PLEUGUENEUC</t>
  </si>
  <si>
    <t>35227</t>
  </si>
  <si>
    <t>PLEUMELEUC</t>
  </si>
  <si>
    <t>35228</t>
  </si>
  <si>
    <t>PLEURTUIT</t>
  </si>
  <si>
    <t>35229</t>
  </si>
  <si>
    <t>POCE LES BOIS</t>
  </si>
  <si>
    <t>35230</t>
  </si>
  <si>
    <t>POILLEY</t>
  </si>
  <si>
    <t>35231</t>
  </si>
  <si>
    <t>POLIGNE</t>
  </si>
  <si>
    <t>35232</t>
  </si>
  <si>
    <t>PRINCE</t>
  </si>
  <si>
    <t>35233</t>
  </si>
  <si>
    <t>QUEBRIAC</t>
  </si>
  <si>
    <t>35234</t>
  </si>
  <si>
    <t>QUEDILLAC</t>
  </si>
  <si>
    <t>35235</t>
  </si>
  <si>
    <t>RANNEE</t>
  </si>
  <si>
    <t>35236</t>
  </si>
  <si>
    <t>REDON</t>
  </si>
  <si>
    <t>35237</t>
  </si>
  <si>
    <t>RENAC</t>
  </si>
  <si>
    <t>35238</t>
  </si>
  <si>
    <t>RENNES</t>
  </si>
  <si>
    <t>35239</t>
  </si>
  <si>
    <t>RETIERS</t>
  </si>
  <si>
    <t>35240</t>
  </si>
  <si>
    <t>RHEU</t>
  </si>
  <si>
    <t>35241</t>
  </si>
  <si>
    <t>RICHARDAIS</t>
  </si>
  <si>
    <t>35242</t>
  </si>
  <si>
    <t>RIMOU</t>
  </si>
  <si>
    <t>35243</t>
  </si>
  <si>
    <t>35244</t>
  </si>
  <si>
    <t>ROMAZY</t>
  </si>
  <si>
    <t>35245</t>
  </si>
  <si>
    <t>ROMILLE</t>
  </si>
  <si>
    <t>35246</t>
  </si>
  <si>
    <t>ROZ LANDRIEUX</t>
  </si>
  <si>
    <t>35247</t>
  </si>
  <si>
    <t>ROZ SUR COUESNON</t>
  </si>
  <si>
    <t>35248</t>
  </si>
  <si>
    <t>SAINS</t>
  </si>
  <si>
    <t>35249</t>
  </si>
  <si>
    <t>SAINTE ANNE SUR VILAINE</t>
  </si>
  <si>
    <t>35250</t>
  </si>
  <si>
    <t>SAINT ARMEL</t>
  </si>
  <si>
    <t>35251</t>
  </si>
  <si>
    <t>SAINT AUBIN D'AUBIGNE</t>
  </si>
  <si>
    <t>35252</t>
  </si>
  <si>
    <t>SAINT AUBIN DES LANDES</t>
  </si>
  <si>
    <t>35253</t>
  </si>
  <si>
    <t>SAINT AUBIN DU CORMIER</t>
  </si>
  <si>
    <t>35254</t>
  </si>
  <si>
    <t>SAINT AUBIN DU PAVAIL</t>
  </si>
  <si>
    <t>35255</t>
  </si>
  <si>
    <t>SAINT BENOIT DES ONDES</t>
  </si>
  <si>
    <t>35256</t>
  </si>
  <si>
    <t>SAINT BRIAC SUR MER</t>
  </si>
  <si>
    <t>35257</t>
  </si>
  <si>
    <t>SAINT BRICE EN COGLES</t>
  </si>
  <si>
    <t>35258</t>
  </si>
  <si>
    <t>SAINT BRIEUC DES IFFS</t>
  </si>
  <si>
    <t>35259</t>
  </si>
  <si>
    <t>SAINT BROLADRE</t>
  </si>
  <si>
    <t>35260</t>
  </si>
  <si>
    <t>SAINT CHRISTOPHE DES BOIS</t>
  </si>
  <si>
    <t>35261</t>
  </si>
  <si>
    <t>SAINT CHRISTOPHE DE VALAINS</t>
  </si>
  <si>
    <t>35262</t>
  </si>
  <si>
    <t>35263</t>
  </si>
  <si>
    <t>SAINT COULOMB</t>
  </si>
  <si>
    <t>35264</t>
  </si>
  <si>
    <t>35265</t>
  </si>
  <si>
    <t>SAINT DOMINEUC</t>
  </si>
  <si>
    <t>35266</t>
  </si>
  <si>
    <t>SAINT ERBLON</t>
  </si>
  <si>
    <t>35267</t>
  </si>
  <si>
    <t>SAINT ETIENNE EN COGLES</t>
  </si>
  <si>
    <t>35268</t>
  </si>
  <si>
    <t>SAINT GANTON</t>
  </si>
  <si>
    <t>35269</t>
  </si>
  <si>
    <t>SAINT GEORGES DE CHESNE</t>
  </si>
  <si>
    <t>35270</t>
  </si>
  <si>
    <t>SAINT GEORGES DE GREHAIGNE</t>
  </si>
  <si>
    <t>35271</t>
  </si>
  <si>
    <t>SAINT GEORGES DE REINTEMBAULT</t>
  </si>
  <si>
    <t>35272</t>
  </si>
  <si>
    <t>SAINT GERMAIN DU PINEL</t>
  </si>
  <si>
    <t>35273</t>
  </si>
  <si>
    <t>SAINT GERMAIN EN COGLES</t>
  </si>
  <si>
    <t>35274</t>
  </si>
  <si>
    <t>SAINT GERMAIN SUR ILLE</t>
  </si>
  <si>
    <t>35275</t>
  </si>
  <si>
    <t>35276</t>
  </si>
  <si>
    <t>SAINT GONDRAN</t>
  </si>
  <si>
    <t>35277</t>
  </si>
  <si>
    <t>SAINT GONLAY</t>
  </si>
  <si>
    <t>35278</t>
  </si>
  <si>
    <t>SAINT GREGOIRE</t>
  </si>
  <si>
    <t>35279</t>
  </si>
  <si>
    <t>SAINT GUINOUX</t>
  </si>
  <si>
    <t>35280</t>
  </si>
  <si>
    <t>SAINT HILAIRE DES LANDES</t>
  </si>
  <si>
    <t>35281</t>
  </si>
  <si>
    <t>SAINT JACQUES DE LA LANDE</t>
  </si>
  <si>
    <t>35282</t>
  </si>
  <si>
    <t>SAINT JEAN SUR COUESNON</t>
  </si>
  <si>
    <t>35283</t>
  </si>
  <si>
    <t>SAINT JEAN SUR VILAINE</t>
  </si>
  <si>
    <t>35284</t>
  </si>
  <si>
    <t>SAINT JOUAN DES GUERETS</t>
  </si>
  <si>
    <t>35285</t>
  </si>
  <si>
    <t>35286</t>
  </si>
  <si>
    <t>SAINT LEGER DES PRES</t>
  </si>
  <si>
    <t>35287</t>
  </si>
  <si>
    <t>SAINT LUNAIRE</t>
  </si>
  <si>
    <t>35288</t>
  </si>
  <si>
    <t>SAINT MALO</t>
  </si>
  <si>
    <t>35289</t>
  </si>
  <si>
    <t>SAINT MALO DE PHILY</t>
  </si>
  <si>
    <t>35290</t>
  </si>
  <si>
    <t>SAINT MALON SUR MEL</t>
  </si>
  <si>
    <t>35291</t>
  </si>
  <si>
    <t>SAINT MARCAN</t>
  </si>
  <si>
    <t>35292</t>
  </si>
  <si>
    <t>SAINT MARC LE BLANC</t>
  </si>
  <si>
    <t>35293</t>
  </si>
  <si>
    <t>SAINT MARC SUR COUESNON</t>
  </si>
  <si>
    <t>35294</t>
  </si>
  <si>
    <t>35295</t>
  </si>
  <si>
    <t>SAINT MAUGAN</t>
  </si>
  <si>
    <t>35296</t>
  </si>
  <si>
    <t>SAINT MEDARD SUR ILLE</t>
  </si>
  <si>
    <t>35297</t>
  </si>
  <si>
    <t>SAINT MEEN LE GRAND</t>
  </si>
  <si>
    <t>35299</t>
  </si>
  <si>
    <t>SAINT MELOIR DES ONDES</t>
  </si>
  <si>
    <t>35300</t>
  </si>
  <si>
    <t>SAINT M'HERVE</t>
  </si>
  <si>
    <t>35301</t>
  </si>
  <si>
    <t>SAINT M'HERVON</t>
  </si>
  <si>
    <t>35302</t>
  </si>
  <si>
    <t>SAINT ONEN LA CHAPELLE</t>
  </si>
  <si>
    <t>35303</t>
  </si>
  <si>
    <t>SAINT OUEN LA ROUERIE</t>
  </si>
  <si>
    <t>35304</t>
  </si>
  <si>
    <t>SAINT OUEN DES ALLEUX</t>
  </si>
  <si>
    <t>35305</t>
  </si>
  <si>
    <t>SAINT PERAN</t>
  </si>
  <si>
    <t>35306</t>
  </si>
  <si>
    <t>SAINT PERE</t>
  </si>
  <si>
    <t>35307</t>
  </si>
  <si>
    <t>SAINT PERN</t>
  </si>
  <si>
    <t>35308</t>
  </si>
  <si>
    <t>SAINT PIERRE DE PLESGUEN</t>
  </si>
  <si>
    <t>35309</t>
  </si>
  <si>
    <t>SAINT REMY DU PLAIN</t>
  </si>
  <si>
    <t>35310</t>
  </si>
  <si>
    <t>SAINT SAUVEUR DES LANDES</t>
  </si>
  <si>
    <t>35311</t>
  </si>
  <si>
    <t>SAINT SEGLIN</t>
  </si>
  <si>
    <t>35312</t>
  </si>
  <si>
    <t>SAINT SENOUX</t>
  </si>
  <si>
    <t>35314</t>
  </si>
  <si>
    <t>SAINT SULIAC</t>
  </si>
  <si>
    <t>35315</t>
  </si>
  <si>
    <t>SAINT SULPICE LA FORET</t>
  </si>
  <si>
    <t>35316</t>
  </si>
  <si>
    <t>SAINT SULPICE DES LANDES</t>
  </si>
  <si>
    <t>35317</t>
  </si>
  <si>
    <t>35318</t>
  </si>
  <si>
    <t>SAINT THUAL</t>
  </si>
  <si>
    <t>35319</t>
  </si>
  <si>
    <t>SAINT THURIAL</t>
  </si>
  <si>
    <t>35320</t>
  </si>
  <si>
    <t>SAINT UNIAC</t>
  </si>
  <si>
    <t>35321</t>
  </si>
  <si>
    <t>35322</t>
  </si>
  <si>
    <t>SEL DE BRETAGNE</t>
  </si>
  <si>
    <t>35323</t>
  </si>
  <si>
    <t>SELLE EN COGLES</t>
  </si>
  <si>
    <t>35324</t>
  </si>
  <si>
    <t>SELLE EN LUITRE</t>
  </si>
  <si>
    <t>35325</t>
  </si>
  <si>
    <t>SELLE GUERCHAISE</t>
  </si>
  <si>
    <t>35326</t>
  </si>
  <si>
    <t>SENS DE BRETAGNE</t>
  </si>
  <si>
    <t>35327</t>
  </si>
  <si>
    <t>SERVON SUR VILAINE</t>
  </si>
  <si>
    <t>35328</t>
  </si>
  <si>
    <t>SIXT SUR AFF</t>
  </si>
  <si>
    <t>35329</t>
  </si>
  <si>
    <t>SOUGEAL</t>
  </si>
  <si>
    <t>35330</t>
  </si>
  <si>
    <t>TAILLIS</t>
  </si>
  <si>
    <t>35331</t>
  </si>
  <si>
    <t>TALENSAC</t>
  </si>
  <si>
    <t>35332</t>
  </si>
  <si>
    <t>TEILLAY</t>
  </si>
  <si>
    <t>35333</t>
  </si>
  <si>
    <t>THEIL DE BRETAGNE</t>
  </si>
  <si>
    <t>35334</t>
  </si>
  <si>
    <t>THORIGNE FOUILLARD</t>
  </si>
  <si>
    <t>35335</t>
  </si>
  <si>
    <t>THOURIE</t>
  </si>
  <si>
    <t>35336</t>
  </si>
  <si>
    <t>TIERCENT</t>
  </si>
  <si>
    <t>35337</t>
  </si>
  <si>
    <t>TINTENIAC</t>
  </si>
  <si>
    <t>35338</t>
  </si>
  <si>
    <t>TORCE</t>
  </si>
  <si>
    <t>35339</t>
  </si>
  <si>
    <t>TRANS LA FORET</t>
  </si>
  <si>
    <t>35340</t>
  </si>
  <si>
    <t>TREFFENDEL</t>
  </si>
  <si>
    <t>35341</t>
  </si>
  <si>
    <t>TREMBLAY</t>
  </si>
  <si>
    <t>35342</t>
  </si>
  <si>
    <t>TREMEHEUC</t>
  </si>
  <si>
    <t>35343</t>
  </si>
  <si>
    <t>TRESBOEUF</t>
  </si>
  <si>
    <t>35344</t>
  </si>
  <si>
    <t>TRESSE</t>
  </si>
  <si>
    <t>35345</t>
  </si>
  <si>
    <t>TREVERIEN</t>
  </si>
  <si>
    <t>35346</t>
  </si>
  <si>
    <t>TRIMER</t>
  </si>
  <si>
    <t>35347</t>
  </si>
  <si>
    <t>VAL D'IZE</t>
  </si>
  <si>
    <t>35348</t>
  </si>
  <si>
    <t>VENDEL</t>
  </si>
  <si>
    <t>35350</t>
  </si>
  <si>
    <t>VERGEAL</t>
  </si>
  <si>
    <t>35351</t>
  </si>
  <si>
    <t>VERGER</t>
  </si>
  <si>
    <t>35352</t>
  </si>
  <si>
    <t>VERN SUR SEICHE</t>
  </si>
  <si>
    <t>35353</t>
  </si>
  <si>
    <t>VEZIN LE COQUET</t>
  </si>
  <si>
    <t>35354</t>
  </si>
  <si>
    <t>VIEUX VIEL</t>
  </si>
  <si>
    <t>35355</t>
  </si>
  <si>
    <t>VIEUX VY SUR COUESNON</t>
  </si>
  <si>
    <t>35356</t>
  </si>
  <si>
    <t>VIGNOC</t>
  </si>
  <si>
    <t>35357</t>
  </si>
  <si>
    <t>VILLAMEE</t>
  </si>
  <si>
    <t>35358</t>
  </si>
  <si>
    <t>VILLE ES NONAIS</t>
  </si>
  <si>
    <t>35359</t>
  </si>
  <si>
    <t>VISSEICHE</t>
  </si>
  <si>
    <t>35360</t>
  </si>
  <si>
    <t>VITRE</t>
  </si>
  <si>
    <t>35361</t>
  </si>
  <si>
    <t>VIVIER SUR MER</t>
  </si>
  <si>
    <t>35362</t>
  </si>
  <si>
    <t>TRONCHET</t>
  </si>
  <si>
    <t>35363</t>
  </si>
  <si>
    <t>PONT PEAN</t>
  </si>
  <si>
    <t>36001</t>
  </si>
  <si>
    <t>AIGURANDE</t>
  </si>
  <si>
    <t>36002</t>
  </si>
  <si>
    <t>AIZE</t>
  </si>
  <si>
    <t>36003</t>
  </si>
  <si>
    <t>AMBRAULT</t>
  </si>
  <si>
    <t>36004</t>
  </si>
  <si>
    <t>ANJOUIN</t>
  </si>
  <si>
    <t>36005</t>
  </si>
  <si>
    <t>ARDENTES</t>
  </si>
  <si>
    <t>36006</t>
  </si>
  <si>
    <t>ARGENTON SUR CREUSE</t>
  </si>
  <si>
    <t>36007</t>
  </si>
  <si>
    <t>ARGY</t>
  </si>
  <si>
    <t>36008</t>
  </si>
  <si>
    <t>36009</t>
  </si>
  <si>
    <t>ARTHON</t>
  </si>
  <si>
    <t>36010</t>
  </si>
  <si>
    <t>AZAY LE FERRON</t>
  </si>
  <si>
    <t>36011</t>
  </si>
  <si>
    <t>36012</t>
  </si>
  <si>
    <t>BARAIZE</t>
  </si>
  <si>
    <t>36013</t>
  </si>
  <si>
    <t>BAUDRES</t>
  </si>
  <si>
    <t>36014</t>
  </si>
  <si>
    <t>BAZAIGES</t>
  </si>
  <si>
    <t>36015</t>
  </si>
  <si>
    <t>36016</t>
  </si>
  <si>
    <t>BELABRE</t>
  </si>
  <si>
    <t>36017</t>
  </si>
  <si>
    <t>BERTHENOUX</t>
  </si>
  <si>
    <t>36018</t>
  </si>
  <si>
    <t>BLANC</t>
  </si>
  <si>
    <t>36019</t>
  </si>
  <si>
    <t>BOMMIERS</t>
  </si>
  <si>
    <t>36020</t>
  </si>
  <si>
    <t>36021</t>
  </si>
  <si>
    <t>BORDES</t>
  </si>
  <si>
    <t>36022</t>
  </si>
  <si>
    <t>BOUESSE</t>
  </si>
  <si>
    <t>36023</t>
  </si>
  <si>
    <t>BOUGES LE CHATEAU</t>
  </si>
  <si>
    <t>36024</t>
  </si>
  <si>
    <t>BRETAGNE</t>
  </si>
  <si>
    <t>36025</t>
  </si>
  <si>
    <t>BRIANTES</t>
  </si>
  <si>
    <t>36026</t>
  </si>
  <si>
    <t>36027</t>
  </si>
  <si>
    <t>BRIVES</t>
  </si>
  <si>
    <t>36028</t>
  </si>
  <si>
    <t>BUXERETTE</t>
  </si>
  <si>
    <t>36029</t>
  </si>
  <si>
    <t>36030</t>
  </si>
  <si>
    <t>BUXIERES D'AILLAC</t>
  </si>
  <si>
    <t>36031</t>
  </si>
  <si>
    <t>BUZANCAIS</t>
  </si>
  <si>
    <t>36032</t>
  </si>
  <si>
    <t>CEAULMONT</t>
  </si>
  <si>
    <t>36033</t>
  </si>
  <si>
    <t>CELON</t>
  </si>
  <si>
    <t>36034</t>
  </si>
  <si>
    <t>CHABRIS</t>
  </si>
  <si>
    <t>36035</t>
  </si>
  <si>
    <t>CHAILLAC</t>
  </si>
  <si>
    <t>36036</t>
  </si>
  <si>
    <t>36037</t>
  </si>
  <si>
    <t>CHAMPENOISE</t>
  </si>
  <si>
    <t>36038</t>
  </si>
  <si>
    <t>CHAMPILLET</t>
  </si>
  <si>
    <t>36040</t>
  </si>
  <si>
    <t>CHAPELLE ORTHEMALE</t>
  </si>
  <si>
    <t>36041</t>
  </si>
  <si>
    <t>CHAPELLE SAINT LAURIAN</t>
  </si>
  <si>
    <t>36042</t>
  </si>
  <si>
    <t>CHASSENEUIL</t>
  </si>
  <si>
    <t>36043</t>
  </si>
  <si>
    <t>CHASSIGNOLLES</t>
  </si>
  <si>
    <t>36044</t>
  </si>
  <si>
    <t>CHATEAUROUX</t>
  </si>
  <si>
    <t>36045</t>
  </si>
  <si>
    <t>CHATILLON SUR INDRE</t>
  </si>
  <si>
    <t>36046</t>
  </si>
  <si>
    <t>CHATRE</t>
  </si>
  <si>
    <t>36047</t>
  </si>
  <si>
    <t>CHATRE LANGLIN</t>
  </si>
  <si>
    <t>36048</t>
  </si>
  <si>
    <t>CHAVIN</t>
  </si>
  <si>
    <t>36049</t>
  </si>
  <si>
    <t>CHAZELET</t>
  </si>
  <si>
    <t>36050</t>
  </si>
  <si>
    <t>CHEZELLES</t>
  </si>
  <si>
    <t>36051</t>
  </si>
  <si>
    <t>CHITRAY</t>
  </si>
  <si>
    <t>36052</t>
  </si>
  <si>
    <t>CHOUDAY</t>
  </si>
  <si>
    <t>36053</t>
  </si>
  <si>
    <t>CIRON</t>
  </si>
  <si>
    <t>36054</t>
  </si>
  <si>
    <t>CLERE DU BOIS</t>
  </si>
  <si>
    <t>36055</t>
  </si>
  <si>
    <t>36056</t>
  </si>
  <si>
    <t>CLUIS</t>
  </si>
  <si>
    <t>36057</t>
  </si>
  <si>
    <t>COINGS</t>
  </si>
  <si>
    <t>36058</t>
  </si>
  <si>
    <t>CONCREMIERS</t>
  </si>
  <si>
    <t>36059</t>
  </si>
  <si>
    <t>CONDE</t>
  </si>
  <si>
    <t>36060</t>
  </si>
  <si>
    <t>CREVANT</t>
  </si>
  <si>
    <t>36061</t>
  </si>
  <si>
    <t>CROZON SUR VAUVRE</t>
  </si>
  <si>
    <t>36062</t>
  </si>
  <si>
    <t>CUZION</t>
  </si>
  <si>
    <t>36063</t>
  </si>
  <si>
    <t>DEOLS</t>
  </si>
  <si>
    <t>36064</t>
  </si>
  <si>
    <t>DIORS</t>
  </si>
  <si>
    <t>36065</t>
  </si>
  <si>
    <t>36066</t>
  </si>
  <si>
    <t>DOUADIC</t>
  </si>
  <si>
    <t>36067</t>
  </si>
  <si>
    <t>DUNET</t>
  </si>
  <si>
    <t>36068</t>
  </si>
  <si>
    <t>DUN LE POELIER</t>
  </si>
  <si>
    <t>36069</t>
  </si>
  <si>
    <t>ECUEILLE</t>
  </si>
  <si>
    <t>36070</t>
  </si>
  <si>
    <t>EGUZON CHANTOME</t>
  </si>
  <si>
    <t>36071</t>
  </si>
  <si>
    <t>ETRECHET</t>
  </si>
  <si>
    <t>36072</t>
  </si>
  <si>
    <t>36073</t>
  </si>
  <si>
    <t>FEUSINES</t>
  </si>
  <si>
    <t>36074</t>
  </si>
  <si>
    <t>FLERE LA RIVIERE</t>
  </si>
  <si>
    <t>36075</t>
  </si>
  <si>
    <t>36076</t>
  </si>
  <si>
    <t>FONTGOMBAULT</t>
  </si>
  <si>
    <t>36077</t>
  </si>
  <si>
    <t>FONTGUENAND</t>
  </si>
  <si>
    <t>36078</t>
  </si>
  <si>
    <t>FOUGEROLLES</t>
  </si>
  <si>
    <t>36079</t>
  </si>
  <si>
    <t>FRANCILLON</t>
  </si>
  <si>
    <t>36080</t>
  </si>
  <si>
    <t>FREDILLE</t>
  </si>
  <si>
    <t>36081</t>
  </si>
  <si>
    <t>GARGILESSE DAMPIERRE</t>
  </si>
  <si>
    <t>36082</t>
  </si>
  <si>
    <t>GEHEE</t>
  </si>
  <si>
    <t>36083</t>
  </si>
  <si>
    <t>GIROUX</t>
  </si>
  <si>
    <t>36084</t>
  </si>
  <si>
    <t>GOURNAY</t>
  </si>
  <si>
    <t>36085</t>
  </si>
  <si>
    <t>GUILLY</t>
  </si>
  <si>
    <t>36086</t>
  </si>
  <si>
    <t>HEUGNES</t>
  </si>
  <si>
    <t>36087</t>
  </si>
  <si>
    <t>INGRANDES</t>
  </si>
  <si>
    <t>36088</t>
  </si>
  <si>
    <t>ISSOUDUN</t>
  </si>
  <si>
    <t>36089</t>
  </si>
  <si>
    <t>JEU LES BOIS</t>
  </si>
  <si>
    <t>36090</t>
  </si>
  <si>
    <t>JEU MALOCHES</t>
  </si>
  <si>
    <t>36091</t>
  </si>
  <si>
    <t>LACS</t>
  </si>
  <si>
    <t>36092</t>
  </si>
  <si>
    <t>LANGE</t>
  </si>
  <si>
    <t>36093</t>
  </si>
  <si>
    <t>LEVROUX</t>
  </si>
  <si>
    <t>36094</t>
  </si>
  <si>
    <t>LIGNAC</t>
  </si>
  <si>
    <t>36095</t>
  </si>
  <si>
    <t>36096</t>
  </si>
  <si>
    <t>LINGE</t>
  </si>
  <si>
    <t>36097</t>
  </si>
  <si>
    <t>LINIEZ</t>
  </si>
  <si>
    <t>36098</t>
  </si>
  <si>
    <t>LIZERAY</t>
  </si>
  <si>
    <t>36099</t>
  </si>
  <si>
    <t>LOURDOUEIX SAINT MICHEL</t>
  </si>
  <si>
    <t>36100</t>
  </si>
  <si>
    <t>LOUROUER SAINT LAURENT</t>
  </si>
  <si>
    <t>36101</t>
  </si>
  <si>
    <t>LUANT</t>
  </si>
  <si>
    <t>36102</t>
  </si>
  <si>
    <t>LUCAY LE LIBRE</t>
  </si>
  <si>
    <t>36103</t>
  </si>
  <si>
    <t>LUCAY LE MALE</t>
  </si>
  <si>
    <t>36104</t>
  </si>
  <si>
    <t>LURAIS</t>
  </si>
  <si>
    <t>36105</t>
  </si>
  <si>
    <t>LUREUIL</t>
  </si>
  <si>
    <t>36106</t>
  </si>
  <si>
    <t>LUZERET</t>
  </si>
  <si>
    <t>36107</t>
  </si>
  <si>
    <t>LYE</t>
  </si>
  <si>
    <t>36108</t>
  </si>
  <si>
    <t>LYS SAINT GEORGES</t>
  </si>
  <si>
    <t>36109</t>
  </si>
  <si>
    <t>36110</t>
  </si>
  <si>
    <t>36111</t>
  </si>
  <si>
    <t>MALICORNAY</t>
  </si>
  <si>
    <t>36112</t>
  </si>
  <si>
    <t>MARON</t>
  </si>
  <si>
    <t>36113</t>
  </si>
  <si>
    <t>MARTIZAY</t>
  </si>
  <si>
    <t>36114</t>
  </si>
  <si>
    <t>MAUVIERES</t>
  </si>
  <si>
    <t>36115</t>
  </si>
  <si>
    <t>MENETOU SUR NAHON</t>
  </si>
  <si>
    <t>36116</t>
  </si>
  <si>
    <t>MENETREOLS SOUS VATAN</t>
  </si>
  <si>
    <t>36117</t>
  </si>
  <si>
    <t>MENOUX</t>
  </si>
  <si>
    <t>36118</t>
  </si>
  <si>
    <t>MEOBECQ</t>
  </si>
  <si>
    <t>36119</t>
  </si>
  <si>
    <t>MERIGNY</t>
  </si>
  <si>
    <t>36120</t>
  </si>
  <si>
    <t>MERS SUR INDRE</t>
  </si>
  <si>
    <t>36121</t>
  </si>
  <si>
    <t>MEUNET PLANCHES</t>
  </si>
  <si>
    <t>36122</t>
  </si>
  <si>
    <t>MEUNET SUR VATAN</t>
  </si>
  <si>
    <t>36123</t>
  </si>
  <si>
    <t>MEZIERES EN BRENNE</t>
  </si>
  <si>
    <t>36124</t>
  </si>
  <si>
    <t>MIGNE</t>
  </si>
  <si>
    <t>36125</t>
  </si>
  <si>
    <t>MIGNY</t>
  </si>
  <si>
    <t>36126</t>
  </si>
  <si>
    <t>MONTCHEVRIER</t>
  </si>
  <si>
    <t>36127</t>
  </si>
  <si>
    <t>MONTGIVRAY</t>
  </si>
  <si>
    <t>36128</t>
  </si>
  <si>
    <t>MONTIERCHAUME</t>
  </si>
  <si>
    <t>36129</t>
  </si>
  <si>
    <t>MONTIPOURET</t>
  </si>
  <si>
    <t>36130</t>
  </si>
  <si>
    <t>MONTLEVICQ</t>
  </si>
  <si>
    <t>36131</t>
  </si>
  <si>
    <t>MOSNAY</t>
  </si>
  <si>
    <t>36132</t>
  </si>
  <si>
    <t>MOTTE FEUILLY</t>
  </si>
  <si>
    <t>36133</t>
  </si>
  <si>
    <t>MOUHERS</t>
  </si>
  <si>
    <t>36134</t>
  </si>
  <si>
    <t>MOUHET</t>
  </si>
  <si>
    <t>36135</t>
  </si>
  <si>
    <t>MOULINS SUR CEPHONS</t>
  </si>
  <si>
    <t>36136</t>
  </si>
  <si>
    <t>MURS</t>
  </si>
  <si>
    <t>36137</t>
  </si>
  <si>
    <t>NEONS SUR CREUSE</t>
  </si>
  <si>
    <t>36138</t>
  </si>
  <si>
    <t>NERET</t>
  </si>
  <si>
    <t>36139</t>
  </si>
  <si>
    <t>NEUILLAY LES BOIS</t>
  </si>
  <si>
    <t>36140</t>
  </si>
  <si>
    <t>NEUVY PAILLOUX</t>
  </si>
  <si>
    <t>36141</t>
  </si>
  <si>
    <t>NEUVY SAINT SEPULCHRE</t>
  </si>
  <si>
    <t>36142</t>
  </si>
  <si>
    <t>NIHERNE</t>
  </si>
  <si>
    <t>36143</t>
  </si>
  <si>
    <t>NOHANT VIC</t>
  </si>
  <si>
    <t>36144</t>
  </si>
  <si>
    <t>NURET LE FERRON</t>
  </si>
  <si>
    <t>36145</t>
  </si>
  <si>
    <t>OBTERRE</t>
  </si>
  <si>
    <t>36146</t>
  </si>
  <si>
    <t>ORSENNES</t>
  </si>
  <si>
    <t>36147</t>
  </si>
  <si>
    <t>36148</t>
  </si>
  <si>
    <t>OULCHES</t>
  </si>
  <si>
    <t>36149</t>
  </si>
  <si>
    <t>PALLUAU SUR INDRE</t>
  </si>
  <si>
    <t>36150</t>
  </si>
  <si>
    <t>PARNAC</t>
  </si>
  <si>
    <t>36151</t>
  </si>
  <si>
    <t>PARPECAY</t>
  </si>
  <si>
    <t>36152</t>
  </si>
  <si>
    <t>PAUDY</t>
  </si>
  <si>
    <t>36153</t>
  </si>
  <si>
    <t>PAULNAY</t>
  </si>
  <si>
    <t>36154</t>
  </si>
  <si>
    <t>PECHEREAU</t>
  </si>
  <si>
    <t>36155</t>
  </si>
  <si>
    <t>PELLEVOISIN</t>
  </si>
  <si>
    <t>36156</t>
  </si>
  <si>
    <t>PERASSAY</t>
  </si>
  <si>
    <t>36157</t>
  </si>
  <si>
    <t>PEROUILLE</t>
  </si>
  <si>
    <t>36158</t>
  </si>
  <si>
    <t>BADECON LE PIN</t>
  </si>
  <si>
    <t>36159</t>
  </si>
  <si>
    <t>POINCONNET</t>
  </si>
  <si>
    <t>36160</t>
  </si>
  <si>
    <t>36161</t>
  </si>
  <si>
    <t>PONT CHRETIEN CHABENET</t>
  </si>
  <si>
    <t>36162</t>
  </si>
  <si>
    <t>POULAINES</t>
  </si>
  <si>
    <t>36163</t>
  </si>
  <si>
    <t>POULIGNY NOTRE DAME</t>
  </si>
  <si>
    <t>36164</t>
  </si>
  <si>
    <t>POULIGNY SAINT MARTIN</t>
  </si>
  <si>
    <t>36165</t>
  </si>
  <si>
    <t>POULIGNY SAINT PIERRE</t>
  </si>
  <si>
    <t>36166</t>
  </si>
  <si>
    <t>36167</t>
  </si>
  <si>
    <t>PREUILLY LA VILLE</t>
  </si>
  <si>
    <t>36168</t>
  </si>
  <si>
    <t>PRISSAC</t>
  </si>
  <si>
    <t>36169</t>
  </si>
  <si>
    <t>PRUNIERS</t>
  </si>
  <si>
    <t>36170</t>
  </si>
  <si>
    <t>REBOURSIN</t>
  </si>
  <si>
    <t>36171</t>
  </si>
  <si>
    <t>36172</t>
  </si>
  <si>
    <t>RIVARENNES</t>
  </si>
  <si>
    <t>36173</t>
  </si>
  <si>
    <t>ROSNAY</t>
  </si>
  <si>
    <t>36174</t>
  </si>
  <si>
    <t>36175</t>
  </si>
  <si>
    <t>ROUVRES LES BOIS</t>
  </si>
  <si>
    <t>36176</t>
  </si>
  <si>
    <t>36177</t>
  </si>
  <si>
    <t>SACIERGES SAINT MARTIN</t>
  </si>
  <si>
    <t>36178</t>
  </si>
  <si>
    <t>SAINT AIGNY</t>
  </si>
  <si>
    <t>36179</t>
  </si>
  <si>
    <t>SAINT AOUSTRILLE</t>
  </si>
  <si>
    <t>36180</t>
  </si>
  <si>
    <t>SAINT AOUT</t>
  </si>
  <si>
    <t>36181</t>
  </si>
  <si>
    <t>36182</t>
  </si>
  <si>
    <t>SAINT BENOIT DU SAULT</t>
  </si>
  <si>
    <t>36183</t>
  </si>
  <si>
    <t>SAINTE CECILE</t>
  </si>
  <si>
    <t>36184</t>
  </si>
  <si>
    <t>SAINT CHARTIER</t>
  </si>
  <si>
    <t>36185</t>
  </si>
  <si>
    <t>SAINT CHRISTOPHE EN BAZELLE</t>
  </si>
  <si>
    <t>36186</t>
  </si>
  <si>
    <t>SAINT CHRISTOPHE EN BOUCHERIE</t>
  </si>
  <si>
    <t>36187</t>
  </si>
  <si>
    <t>SAINT CIVRAN</t>
  </si>
  <si>
    <t>36188</t>
  </si>
  <si>
    <t>SAINT CYRAN DU JAMBOT</t>
  </si>
  <si>
    <t>36189</t>
  </si>
  <si>
    <t>SAINT DENIS DE JOUHET</t>
  </si>
  <si>
    <t>36190</t>
  </si>
  <si>
    <t>SAINTE FAUSTE</t>
  </si>
  <si>
    <t>36191</t>
  </si>
  <si>
    <t>SAINT FLORENTIN</t>
  </si>
  <si>
    <t>36192</t>
  </si>
  <si>
    <t>SAINT GAULTIER</t>
  </si>
  <si>
    <t>36193</t>
  </si>
  <si>
    <t>36194</t>
  </si>
  <si>
    <t>SAINT GENOU</t>
  </si>
  <si>
    <t>36195</t>
  </si>
  <si>
    <t>SAINT GEORGES SUR ARNON</t>
  </si>
  <si>
    <t>36196</t>
  </si>
  <si>
    <t>36197</t>
  </si>
  <si>
    <t>SAINT HILAIRE SUR BENAIZE</t>
  </si>
  <si>
    <t>36198</t>
  </si>
  <si>
    <t>SAINT LACTENCIN</t>
  </si>
  <si>
    <t>36199</t>
  </si>
  <si>
    <t>SAINTE LIZAIGNE</t>
  </si>
  <si>
    <t>36200</t>
  </si>
  <si>
    <t>36201</t>
  </si>
  <si>
    <t>SAINT MARTIN DE LAMPS</t>
  </si>
  <si>
    <t>36202</t>
  </si>
  <si>
    <t>36203</t>
  </si>
  <si>
    <t>36204</t>
  </si>
  <si>
    <t>SAINT MICHEL EN BRENNE</t>
  </si>
  <si>
    <t>36205</t>
  </si>
  <si>
    <t>SAINT PIERRE DE JARDS</t>
  </si>
  <si>
    <t>36206</t>
  </si>
  <si>
    <t>SAINT PIERRE DE LAMPS</t>
  </si>
  <si>
    <t>36207</t>
  </si>
  <si>
    <t>SAINT PLANTAIRE</t>
  </si>
  <si>
    <t>36208</t>
  </si>
  <si>
    <t>SAINTE SEVERE SUR INDRE</t>
  </si>
  <si>
    <t>36209</t>
  </si>
  <si>
    <t>SAINT VALENTIN</t>
  </si>
  <si>
    <t>36210</t>
  </si>
  <si>
    <t>SARZAY</t>
  </si>
  <si>
    <t>36211</t>
  </si>
  <si>
    <t>SASSIERGES SAINT GERMAIN</t>
  </si>
  <si>
    <t>36212</t>
  </si>
  <si>
    <t>SAULNAY</t>
  </si>
  <si>
    <t>36213</t>
  </si>
  <si>
    <t>SAUZELLES</t>
  </si>
  <si>
    <t>36214</t>
  </si>
  <si>
    <t>SAZERAY</t>
  </si>
  <si>
    <t>36215</t>
  </si>
  <si>
    <t>SEGRY</t>
  </si>
  <si>
    <t>36216</t>
  </si>
  <si>
    <t>SELLES SUR NAHON</t>
  </si>
  <si>
    <t>36217</t>
  </si>
  <si>
    <t>SEMBLECAY</t>
  </si>
  <si>
    <t>36218</t>
  </si>
  <si>
    <t>SOUGE</t>
  </si>
  <si>
    <t>36219</t>
  </si>
  <si>
    <t>TENDU</t>
  </si>
  <si>
    <t>36220</t>
  </si>
  <si>
    <t>THENAY</t>
  </si>
  <si>
    <t>36221</t>
  </si>
  <si>
    <t>THEVET SAINT JULIEN</t>
  </si>
  <si>
    <t>36222</t>
  </si>
  <si>
    <t>THIZAY</t>
  </si>
  <si>
    <t>36223</t>
  </si>
  <si>
    <t>36224</t>
  </si>
  <si>
    <t>TOURNON SAINT MARTIN</t>
  </si>
  <si>
    <t>36225</t>
  </si>
  <si>
    <t>TRANGER</t>
  </si>
  <si>
    <t>36226</t>
  </si>
  <si>
    <t>TRANZAULT</t>
  </si>
  <si>
    <t>36227</t>
  </si>
  <si>
    <t>URCIERS</t>
  </si>
  <si>
    <t>36228</t>
  </si>
  <si>
    <t>VALENCAY</t>
  </si>
  <si>
    <t>36229</t>
  </si>
  <si>
    <t>VARENNES SUR FOUZON</t>
  </si>
  <si>
    <t>36230</t>
  </si>
  <si>
    <t>VATAN</t>
  </si>
  <si>
    <t>36231</t>
  </si>
  <si>
    <t>VELLES</t>
  </si>
  <si>
    <t>36232</t>
  </si>
  <si>
    <t>VENDOEUVRES</t>
  </si>
  <si>
    <t>36233</t>
  </si>
  <si>
    <t>VERNELLE</t>
  </si>
  <si>
    <t>36234</t>
  </si>
  <si>
    <t>VERNEUIL SUR IGNERAIE</t>
  </si>
  <si>
    <t>36235</t>
  </si>
  <si>
    <t>VEUIL</t>
  </si>
  <si>
    <t>36236</t>
  </si>
  <si>
    <t>VICQ EXEMPLET</t>
  </si>
  <si>
    <t>36237</t>
  </si>
  <si>
    <t>VICQ SUR NAHON</t>
  </si>
  <si>
    <t>36238</t>
  </si>
  <si>
    <t>VIGOULANT</t>
  </si>
  <si>
    <t>36239</t>
  </si>
  <si>
    <t>VIGOUX</t>
  </si>
  <si>
    <t>36240</t>
  </si>
  <si>
    <t>VIJON</t>
  </si>
  <si>
    <t>36241</t>
  </si>
  <si>
    <t>VILLEDIEU SUR INDRE</t>
  </si>
  <si>
    <t>36242</t>
  </si>
  <si>
    <t>VILLEGONGIS</t>
  </si>
  <si>
    <t>36243</t>
  </si>
  <si>
    <t>VILLEGOUIN</t>
  </si>
  <si>
    <t>36244</t>
  </si>
  <si>
    <t>VILLENTROIS</t>
  </si>
  <si>
    <t>36245</t>
  </si>
  <si>
    <t>VILLERS LES ORMES</t>
  </si>
  <si>
    <t>36246</t>
  </si>
  <si>
    <t>VILLIERS</t>
  </si>
  <si>
    <t>36247</t>
  </si>
  <si>
    <t>VINEUIL</t>
  </si>
  <si>
    <t>36248</t>
  </si>
  <si>
    <t>VOUILLON</t>
  </si>
  <si>
    <t>37001</t>
  </si>
  <si>
    <t>ABILLY</t>
  </si>
  <si>
    <t>37002</t>
  </si>
  <si>
    <t>AMBILLOU</t>
  </si>
  <si>
    <t>37003</t>
  </si>
  <si>
    <t>AMBOISE</t>
  </si>
  <si>
    <t>37004</t>
  </si>
  <si>
    <t>ANCHE</t>
  </si>
  <si>
    <t>37005</t>
  </si>
  <si>
    <t>ANTOGNY LE TILLAC</t>
  </si>
  <si>
    <t>37006</t>
  </si>
  <si>
    <t>ARTANNES SUR INDRE</t>
  </si>
  <si>
    <t>37007</t>
  </si>
  <si>
    <t>ASSAY</t>
  </si>
  <si>
    <t>37008</t>
  </si>
  <si>
    <t>ATHEE SUR CHER</t>
  </si>
  <si>
    <t>37009</t>
  </si>
  <si>
    <t>AUTRECHE</t>
  </si>
  <si>
    <t>37010</t>
  </si>
  <si>
    <t>AUZOUER EN TOURAINE</t>
  </si>
  <si>
    <t>37011</t>
  </si>
  <si>
    <t>AVOINE</t>
  </si>
  <si>
    <t>37012</t>
  </si>
  <si>
    <t>AVON LES ROCHES</t>
  </si>
  <si>
    <t>37013</t>
  </si>
  <si>
    <t>AVRILLE LES PONCEAUX</t>
  </si>
  <si>
    <t>37014</t>
  </si>
  <si>
    <t>AZAY LE RIDEAU</t>
  </si>
  <si>
    <t>37015</t>
  </si>
  <si>
    <t>AZAY SUR CHER</t>
  </si>
  <si>
    <t>37016</t>
  </si>
  <si>
    <t>AZAY SUR INDRE</t>
  </si>
  <si>
    <t>37018</t>
  </si>
  <si>
    <t>BALLAN MIRE</t>
  </si>
  <si>
    <t>37019</t>
  </si>
  <si>
    <t>BARROU</t>
  </si>
  <si>
    <t>37020</t>
  </si>
  <si>
    <t>BEAULIEU LES LOCHES</t>
  </si>
  <si>
    <t>37021</t>
  </si>
  <si>
    <t>BEAUMONT LA RONCE</t>
  </si>
  <si>
    <t>37022</t>
  </si>
  <si>
    <t>BEAUMONT EN VERON</t>
  </si>
  <si>
    <t>37023</t>
  </si>
  <si>
    <t>BEAUMONT VILLAGE</t>
  </si>
  <si>
    <t>37024</t>
  </si>
  <si>
    <t>BENAIS</t>
  </si>
  <si>
    <t>37025</t>
  </si>
  <si>
    <t>BERTHENAY</t>
  </si>
  <si>
    <t>37026</t>
  </si>
  <si>
    <t>BETZ LE CHATEAU</t>
  </si>
  <si>
    <t>37027</t>
  </si>
  <si>
    <t>BLERE</t>
  </si>
  <si>
    <t>37028</t>
  </si>
  <si>
    <t>BOSSAY SUR CLAISE</t>
  </si>
  <si>
    <t>37029</t>
  </si>
  <si>
    <t>BOSSEE</t>
  </si>
  <si>
    <t>37030</t>
  </si>
  <si>
    <t>BOULAY</t>
  </si>
  <si>
    <t>37031</t>
  </si>
  <si>
    <t>BOURGUEIL</t>
  </si>
  <si>
    <t>37032</t>
  </si>
  <si>
    <t>BOURNAN</t>
  </si>
  <si>
    <t>37033</t>
  </si>
  <si>
    <t>BOUSSAY</t>
  </si>
  <si>
    <t>37034</t>
  </si>
  <si>
    <t>BRASLOU</t>
  </si>
  <si>
    <t>37035</t>
  </si>
  <si>
    <t>BRAYE SOUS FAYE</t>
  </si>
  <si>
    <t>37036</t>
  </si>
  <si>
    <t>BRAYE SUR MAULNE</t>
  </si>
  <si>
    <t>37037</t>
  </si>
  <si>
    <t>BRECHES</t>
  </si>
  <si>
    <t>37038</t>
  </si>
  <si>
    <t>BREHEMONT</t>
  </si>
  <si>
    <t>37039</t>
  </si>
  <si>
    <t>BRIDORE</t>
  </si>
  <si>
    <t>37040</t>
  </si>
  <si>
    <t>BRIZAY</t>
  </si>
  <si>
    <t>37041</t>
  </si>
  <si>
    <t>BUEIL EN TOURAINE</t>
  </si>
  <si>
    <t>37042</t>
  </si>
  <si>
    <t>CANDES SAINT MARTIN</t>
  </si>
  <si>
    <t>37043</t>
  </si>
  <si>
    <t>CANGEY</t>
  </si>
  <si>
    <t>37044</t>
  </si>
  <si>
    <t>CELLE GUENAND</t>
  </si>
  <si>
    <t>37045</t>
  </si>
  <si>
    <t>CELLE SAINT AVANT</t>
  </si>
  <si>
    <t>37046</t>
  </si>
  <si>
    <t>CERE LA RONDE</t>
  </si>
  <si>
    <t>37047</t>
  </si>
  <si>
    <t>CERELLES</t>
  </si>
  <si>
    <t>37048</t>
  </si>
  <si>
    <t>37049</t>
  </si>
  <si>
    <t>CHAMBOURG SUR INDRE</t>
  </si>
  <si>
    <t>37050</t>
  </si>
  <si>
    <t>CHAMBRAY LES TOURS</t>
  </si>
  <si>
    <t>37051</t>
  </si>
  <si>
    <t>CHAMPIGNY SUR VEUDE</t>
  </si>
  <si>
    <t>37052</t>
  </si>
  <si>
    <t>CHANCAY</t>
  </si>
  <si>
    <t>37053</t>
  </si>
  <si>
    <t>CHANCEAUX PRES LOCHES</t>
  </si>
  <si>
    <t>37054</t>
  </si>
  <si>
    <t>CHANCEAUX SUR CHOISILLE</t>
  </si>
  <si>
    <t>37055</t>
  </si>
  <si>
    <t>CHANNAY SUR LATHAN</t>
  </si>
  <si>
    <t>37056</t>
  </si>
  <si>
    <t>CHAPELLE AUX NAUX</t>
  </si>
  <si>
    <t>37057</t>
  </si>
  <si>
    <t>CHAPELLE BLANCHE SAINT MARTIN</t>
  </si>
  <si>
    <t>37058</t>
  </si>
  <si>
    <t>CHAPELLE SUR LOIRE</t>
  </si>
  <si>
    <t>37059</t>
  </si>
  <si>
    <t>CHARENTILLY</t>
  </si>
  <si>
    <t>37060</t>
  </si>
  <si>
    <t>CHARGE</t>
  </si>
  <si>
    <t>37061</t>
  </si>
  <si>
    <t>CHARNIZAY</t>
  </si>
  <si>
    <t>37062</t>
  </si>
  <si>
    <t>CHATEAU LA VALLIERE</t>
  </si>
  <si>
    <t>37063</t>
  </si>
  <si>
    <t>CHATEAU RENAULT</t>
  </si>
  <si>
    <t>37064</t>
  </si>
  <si>
    <t>CHAUMUSSAY</t>
  </si>
  <si>
    <t>37065</t>
  </si>
  <si>
    <t>CHAVEIGNES</t>
  </si>
  <si>
    <t>37066</t>
  </si>
  <si>
    <t>CHEDIGNY</t>
  </si>
  <si>
    <t>37067</t>
  </si>
  <si>
    <t>CHEILLE</t>
  </si>
  <si>
    <t>37068</t>
  </si>
  <si>
    <t>CHEMILLE SUR DEME</t>
  </si>
  <si>
    <t>37069</t>
  </si>
  <si>
    <t>CHEMILLE SUR INDROIS</t>
  </si>
  <si>
    <t>37070</t>
  </si>
  <si>
    <t>CHENONCEAUX</t>
  </si>
  <si>
    <t>37071</t>
  </si>
  <si>
    <t>37072</t>
  </si>
  <si>
    <t>CHINON</t>
  </si>
  <si>
    <t>37073</t>
  </si>
  <si>
    <t>CHISSEAUX</t>
  </si>
  <si>
    <t>37074</t>
  </si>
  <si>
    <t>CHOUZE SUR LOIRE</t>
  </si>
  <si>
    <t>37075</t>
  </si>
  <si>
    <t>CIGOGNE</t>
  </si>
  <si>
    <t>37076</t>
  </si>
  <si>
    <t>CINAIS</t>
  </si>
  <si>
    <t>37077</t>
  </si>
  <si>
    <t>CINQ MARS LA PILE</t>
  </si>
  <si>
    <t>37078</t>
  </si>
  <si>
    <t>CIRAN</t>
  </si>
  <si>
    <t>37079</t>
  </si>
  <si>
    <t>CIVRAY DE TOURAINE</t>
  </si>
  <si>
    <t>37080</t>
  </si>
  <si>
    <t>CIVRAY SUR ESVES</t>
  </si>
  <si>
    <t>37081</t>
  </si>
  <si>
    <t>CLERE LES PINS</t>
  </si>
  <si>
    <t>37082</t>
  </si>
  <si>
    <t>CONTINVOIR</t>
  </si>
  <si>
    <t>37083</t>
  </si>
  <si>
    <t>CORMERY</t>
  </si>
  <si>
    <t>37084</t>
  </si>
  <si>
    <t>COUESMES</t>
  </si>
  <si>
    <t>37085</t>
  </si>
  <si>
    <t>COURCAY</t>
  </si>
  <si>
    <t>37086</t>
  </si>
  <si>
    <t>COURCELLES DE TOURAINE</t>
  </si>
  <si>
    <t>37087</t>
  </si>
  <si>
    <t>COURCOUE</t>
  </si>
  <si>
    <t>37088</t>
  </si>
  <si>
    <t>COUZIERS</t>
  </si>
  <si>
    <t>37089</t>
  </si>
  <si>
    <t>CRAVANT LES COTEAUX</t>
  </si>
  <si>
    <t>37090</t>
  </si>
  <si>
    <t>CRISSAY SUR MANSE</t>
  </si>
  <si>
    <t>37091</t>
  </si>
  <si>
    <t>CROIX EN TOURAINE</t>
  </si>
  <si>
    <t>37092</t>
  </si>
  <si>
    <t>CROTELLES</t>
  </si>
  <si>
    <t>37093</t>
  </si>
  <si>
    <t>CROUZILLES</t>
  </si>
  <si>
    <t>37094</t>
  </si>
  <si>
    <t>CUSSAY</t>
  </si>
  <si>
    <t>37095</t>
  </si>
  <si>
    <t>DAME MARIE LES BOIS</t>
  </si>
  <si>
    <t>37096</t>
  </si>
  <si>
    <t>DIERRE</t>
  </si>
  <si>
    <t>37097</t>
  </si>
  <si>
    <t>DOLUS LE SEC</t>
  </si>
  <si>
    <t>37098</t>
  </si>
  <si>
    <t>DRACHE</t>
  </si>
  <si>
    <t>37099</t>
  </si>
  <si>
    <t>DRUYE</t>
  </si>
  <si>
    <t>37100</t>
  </si>
  <si>
    <t>EPEIGNE LES BOIS</t>
  </si>
  <si>
    <t>37101</t>
  </si>
  <si>
    <t>EPEIGNE SUR DEME</t>
  </si>
  <si>
    <t>37102</t>
  </si>
  <si>
    <t>37103</t>
  </si>
  <si>
    <t>ESVES LE MOUTIER</t>
  </si>
  <si>
    <t>37104</t>
  </si>
  <si>
    <t>ESVRES</t>
  </si>
  <si>
    <t>37105</t>
  </si>
  <si>
    <t>FAYE LA VINEUSE</t>
  </si>
  <si>
    <t>37106</t>
  </si>
  <si>
    <t>37107</t>
  </si>
  <si>
    <t>FERRIERE LARCON</t>
  </si>
  <si>
    <t>37108</t>
  </si>
  <si>
    <t>FERRIERE SUR BEAULIEU</t>
  </si>
  <si>
    <t>37109</t>
  </si>
  <si>
    <t>FONDETTES</t>
  </si>
  <si>
    <t>37110</t>
  </si>
  <si>
    <t>FRANCUEIL</t>
  </si>
  <si>
    <t>37111</t>
  </si>
  <si>
    <t>GENILLE</t>
  </si>
  <si>
    <t>37112</t>
  </si>
  <si>
    <t>GIZEUX</t>
  </si>
  <si>
    <t>37113</t>
  </si>
  <si>
    <t>GRAND PRESSIGNY</t>
  </si>
  <si>
    <t>37114</t>
  </si>
  <si>
    <t>GUERCHE</t>
  </si>
  <si>
    <t>37115</t>
  </si>
  <si>
    <t>DESCARTES</t>
  </si>
  <si>
    <t>37116</t>
  </si>
  <si>
    <t>HERMITES</t>
  </si>
  <si>
    <t>37117</t>
  </si>
  <si>
    <t>HOMMES</t>
  </si>
  <si>
    <t>37118</t>
  </si>
  <si>
    <t>HUISMES</t>
  </si>
  <si>
    <t>37119</t>
  </si>
  <si>
    <t>ILE BOUCHARD</t>
  </si>
  <si>
    <t>37120</t>
  </si>
  <si>
    <t>INGRANDES DE TOURAINE</t>
  </si>
  <si>
    <t>37121</t>
  </si>
  <si>
    <t>JAULNAY</t>
  </si>
  <si>
    <t>37122</t>
  </si>
  <si>
    <t>JOUE LES TOURS</t>
  </si>
  <si>
    <t>37123</t>
  </si>
  <si>
    <t>LANGEAIS</t>
  </si>
  <si>
    <t>37124</t>
  </si>
  <si>
    <t>LARCAY</t>
  </si>
  <si>
    <t>37125</t>
  </si>
  <si>
    <t>LEMERE</t>
  </si>
  <si>
    <t>37126</t>
  </si>
  <si>
    <t>LERNE</t>
  </si>
  <si>
    <t>37127</t>
  </si>
  <si>
    <t>LIEGE</t>
  </si>
  <si>
    <t>37128</t>
  </si>
  <si>
    <t>LIGNIERES DE TOURAINE</t>
  </si>
  <si>
    <t>37129</t>
  </si>
  <si>
    <t>LIGRE</t>
  </si>
  <si>
    <t>37130</t>
  </si>
  <si>
    <t>LIGUEIL</t>
  </si>
  <si>
    <t>37131</t>
  </si>
  <si>
    <t>LIMERAY</t>
  </si>
  <si>
    <t>37132</t>
  </si>
  <si>
    <t>LOCHES</t>
  </si>
  <si>
    <t>37133</t>
  </si>
  <si>
    <t>LOCHE SUR INDROIS</t>
  </si>
  <si>
    <t>37134</t>
  </si>
  <si>
    <t>LOUANS</t>
  </si>
  <si>
    <t>37135</t>
  </si>
  <si>
    <t>LOUESTAULT</t>
  </si>
  <si>
    <t>37136</t>
  </si>
  <si>
    <t>LOUROUX</t>
  </si>
  <si>
    <t>37137</t>
  </si>
  <si>
    <t>LUBLE</t>
  </si>
  <si>
    <t>37138</t>
  </si>
  <si>
    <t>LUSSAULT SUR LOIRE</t>
  </si>
  <si>
    <t>37139</t>
  </si>
  <si>
    <t>LUYNES</t>
  </si>
  <si>
    <t>37140</t>
  </si>
  <si>
    <t>LUZE</t>
  </si>
  <si>
    <t>37141</t>
  </si>
  <si>
    <t>LUZILLE</t>
  </si>
  <si>
    <t>37142</t>
  </si>
  <si>
    <t>MAILLE</t>
  </si>
  <si>
    <t>37143</t>
  </si>
  <si>
    <t>MANTHELAN</t>
  </si>
  <si>
    <t>37144</t>
  </si>
  <si>
    <t>MARCAY</t>
  </si>
  <si>
    <t>37145</t>
  </si>
  <si>
    <t>MARCE SUR ESVES</t>
  </si>
  <si>
    <t>37146</t>
  </si>
  <si>
    <t>MARCILLY SUR MAULNE</t>
  </si>
  <si>
    <t>37147</t>
  </si>
  <si>
    <t>MARCILLY SUR VIENNE</t>
  </si>
  <si>
    <t>37148</t>
  </si>
  <si>
    <t>MARIGNY MARMANDE</t>
  </si>
  <si>
    <t>37149</t>
  </si>
  <si>
    <t>MARRAY</t>
  </si>
  <si>
    <t>37150</t>
  </si>
  <si>
    <t>MAZIERES DE TOURAINE</t>
  </si>
  <si>
    <t>37151</t>
  </si>
  <si>
    <t>MEMBROLLE SUR CHOISILLE</t>
  </si>
  <si>
    <t>37152</t>
  </si>
  <si>
    <t>METTRAY</t>
  </si>
  <si>
    <t>37153</t>
  </si>
  <si>
    <t>MONNAIE</t>
  </si>
  <si>
    <t>37154</t>
  </si>
  <si>
    <t>MONTBAZON</t>
  </si>
  <si>
    <t>37155</t>
  </si>
  <si>
    <t>MONTHODON</t>
  </si>
  <si>
    <t>37156</t>
  </si>
  <si>
    <t>MONTLOUIS SUR LOIRE</t>
  </si>
  <si>
    <t>37157</t>
  </si>
  <si>
    <t>MONTRESOR</t>
  </si>
  <si>
    <t>37158</t>
  </si>
  <si>
    <t>MONTREUIL EN TOURAINE</t>
  </si>
  <si>
    <t>37159</t>
  </si>
  <si>
    <t>MONTS</t>
  </si>
  <si>
    <t>37160</t>
  </si>
  <si>
    <t>MORAND</t>
  </si>
  <si>
    <t>37161</t>
  </si>
  <si>
    <t>MOSNES</t>
  </si>
  <si>
    <t>37162</t>
  </si>
  <si>
    <t>MOUZAY</t>
  </si>
  <si>
    <t>37163</t>
  </si>
  <si>
    <t>NAZELLES NEGRON</t>
  </si>
  <si>
    <t>37165</t>
  </si>
  <si>
    <t>NEUIL</t>
  </si>
  <si>
    <t>37166</t>
  </si>
  <si>
    <t>NEUILLE LE LIERRE</t>
  </si>
  <si>
    <t>37167</t>
  </si>
  <si>
    <t>NEUILLE PONT PIERRE</t>
  </si>
  <si>
    <t>37168</t>
  </si>
  <si>
    <t>NEUILLY LE BRIGNON</t>
  </si>
  <si>
    <t>37169</t>
  </si>
  <si>
    <t>NEUVILLE SUR BRENNE</t>
  </si>
  <si>
    <t>37170</t>
  </si>
  <si>
    <t>NEUVY LE ROI</t>
  </si>
  <si>
    <t>37171</t>
  </si>
  <si>
    <t>NOIZAY</t>
  </si>
  <si>
    <t>37172</t>
  </si>
  <si>
    <t>NOTRE DAME D'OE</t>
  </si>
  <si>
    <t>37173</t>
  </si>
  <si>
    <t>NOUANS LES FONTAINES</t>
  </si>
  <si>
    <t>37174</t>
  </si>
  <si>
    <t>NOUATRE</t>
  </si>
  <si>
    <t>37175</t>
  </si>
  <si>
    <t>NOUZILLY</t>
  </si>
  <si>
    <t>37176</t>
  </si>
  <si>
    <t>NOYANT DE TOURAINE</t>
  </si>
  <si>
    <t>37177</t>
  </si>
  <si>
    <t>ORBIGNY</t>
  </si>
  <si>
    <t>37178</t>
  </si>
  <si>
    <t>PANZOULT</t>
  </si>
  <si>
    <t>37179</t>
  </si>
  <si>
    <t>PARCAY MESLAY</t>
  </si>
  <si>
    <t>37180</t>
  </si>
  <si>
    <t>PARCAY SUR VIENNE</t>
  </si>
  <si>
    <t>37181</t>
  </si>
  <si>
    <t>PAULMY</t>
  </si>
  <si>
    <t>37182</t>
  </si>
  <si>
    <t>PERNAY</t>
  </si>
  <si>
    <t>37183</t>
  </si>
  <si>
    <t>PERRUSSON</t>
  </si>
  <si>
    <t>37184</t>
  </si>
  <si>
    <t>PETIT PRESSIGNY</t>
  </si>
  <si>
    <t>37185</t>
  </si>
  <si>
    <t>POCE SUR CISSE</t>
  </si>
  <si>
    <t>37186</t>
  </si>
  <si>
    <t>PONT DE RUAN</t>
  </si>
  <si>
    <t>37187</t>
  </si>
  <si>
    <t>PORTS</t>
  </si>
  <si>
    <t>37188</t>
  </si>
  <si>
    <t>POUZAY</t>
  </si>
  <si>
    <t>37189</t>
  </si>
  <si>
    <t>PREUILLY SUR CLAISE</t>
  </si>
  <si>
    <t>37190</t>
  </si>
  <si>
    <t>PUSSIGNY</t>
  </si>
  <si>
    <t>37191</t>
  </si>
  <si>
    <t>RAZINES</t>
  </si>
  <si>
    <t>37192</t>
  </si>
  <si>
    <t>REIGNAC SUR INDRE</t>
  </si>
  <si>
    <t>37193</t>
  </si>
  <si>
    <t>RESTIGNE</t>
  </si>
  <si>
    <t>37194</t>
  </si>
  <si>
    <t>37195</t>
  </si>
  <si>
    <t>RICHE</t>
  </si>
  <si>
    <t>37196</t>
  </si>
  <si>
    <t>RICHELIEU</t>
  </si>
  <si>
    <t>37197</t>
  </si>
  <si>
    <t>RIGNY USSE</t>
  </si>
  <si>
    <t>37198</t>
  </si>
  <si>
    <t>RILLE</t>
  </si>
  <si>
    <t>37199</t>
  </si>
  <si>
    <t>RILLY SUR VIENNE</t>
  </si>
  <si>
    <t>37200</t>
  </si>
  <si>
    <t>37201</t>
  </si>
  <si>
    <t>37202</t>
  </si>
  <si>
    <t>ROCHE CLERMAULT</t>
  </si>
  <si>
    <t>37203</t>
  </si>
  <si>
    <t>ROCHECORBON</t>
  </si>
  <si>
    <t>37204</t>
  </si>
  <si>
    <t>ROUZIERS DE TOURAINE</t>
  </si>
  <si>
    <t>37205</t>
  </si>
  <si>
    <t>SACHE</t>
  </si>
  <si>
    <t>37206</t>
  </si>
  <si>
    <t>SAINT ANTOINE DU ROCHER</t>
  </si>
  <si>
    <t>37207</t>
  </si>
  <si>
    <t>SAINT AUBIN LE DEPEINT</t>
  </si>
  <si>
    <t>37208</t>
  </si>
  <si>
    <t>SAINT AVERTIN</t>
  </si>
  <si>
    <t>37209</t>
  </si>
  <si>
    <t>SAINT BAULD</t>
  </si>
  <si>
    <t>37210</t>
  </si>
  <si>
    <t>SAINT BENOIT LA FORET</t>
  </si>
  <si>
    <t>37211</t>
  </si>
  <si>
    <t>SAINT BRANCHS</t>
  </si>
  <si>
    <t>37212</t>
  </si>
  <si>
    <t>SAINTE CATHERINE DE FIERBOIS</t>
  </si>
  <si>
    <t>37213</t>
  </si>
  <si>
    <t>SAINT CHRISTOPHE SUR LE NAIS</t>
  </si>
  <si>
    <t>37214</t>
  </si>
  <si>
    <t>SAINT CYR SUR LOIRE</t>
  </si>
  <si>
    <t>37216</t>
  </si>
  <si>
    <t>SAINT EPAIN</t>
  </si>
  <si>
    <t>37217</t>
  </si>
  <si>
    <t>SAINT ETIENNE DE CHIGNY</t>
  </si>
  <si>
    <t>37218</t>
  </si>
  <si>
    <t>SAINT FLOVIER</t>
  </si>
  <si>
    <t>37219</t>
  </si>
  <si>
    <t>SAINT GENOUPH</t>
  </si>
  <si>
    <t>37220</t>
  </si>
  <si>
    <t>SAINT GERMAIN SUR VIENNE</t>
  </si>
  <si>
    <t>37221</t>
  </si>
  <si>
    <t>37222</t>
  </si>
  <si>
    <t>SAINT JEAN SAINT GERMAIN</t>
  </si>
  <si>
    <t>37223</t>
  </si>
  <si>
    <t>SAINT LAURENT DE LIN</t>
  </si>
  <si>
    <t>37224</t>
  </si>
  <si>
    <t>SAINT LAURENT EN GATINES</t>
  </si>
  <si>
    <t>37225</t>
  </si>
  <si>
    <t>SAINT MARTIN LE BEAU</t>
  </si>
  <si>
    <t>37226</t>
  </si>
  <si>
    <t>SAINTE MAURE DE TOURAINE</t>
  </si>
  <si>
    <t>37227</t>
  </si>
  <si>
    <t>SAINT MICHEL SUR LOIRE</t>
  </si>
  <si>
    <t>37228</t>
  </si>
  <si>
    <t>SAINT NICOLAS DE BOURGUEIL</t>
  </si>
  <si>
    <t>37229</t>
  </si>
  <si>
    <t>SAINT NICOLAS DES MOTETS</t>
  </si>
  <si>
    <t>37230</t>
  </si>
  <si>
    <t>SAINT OUEN LES VIGNES</t>
  </si>
  <si>
    <t>37231</t>
  </si>
  <si>
    <t>SAINT PATERNE RACAN</t>
  </si>
  <si>
    <t>37232</t>
  </si>
  <si>
    <t>SAINT PATRICE</t>
  </si>
  <si>
    <t>37233</t>
  </si>
  <si>
    <t>SAINT PIERRE DES CORPS</t>
  </si>
  <si>
    <t>37234</t>
  </si>
  <si>
    <t>SAINT QUENTIN SUR INDROIS</t>
  </si>
  <si>
    <t>37236</t>
  </si>
  <si>
    <t>SAINT REGLE</t>
  </si>
  <si>
    <t>37237</t>
  </si>
  <si>
    <t>SAINT ROCH</t>
  </si>
  <si>
    <t>37238</t>
  </si>
  <si>
    <t>SAINT SENOCH</t>
  </si>
  <si>
    <t>37240</t>
  </si>
  <si>
    <t>SAUNAY</t>
  </si>
  <si>
    <t>37241</t>
  </si>
  <si>
    <t>SAVIGNE SUR LATHAN</t>
  </si>
  <si>
    <t>37242</t>
  </si>
  <si>
    <t>SAVIGNY EN VERON</t>
  </si>
  <si>
    <t>37243</t>
  </si>
  <si>
    <t>SAVONNIERES</t>
  </si>
  <si>
    <t>37244</t>
  </si>
  <si>
    <t>SAZILLY</t>
  </si>
  <si>
    <t>37245</t>
  </si>
  <si>
    <t>SEMBLANCAY</t>
  </si>
  <si>
    <t>37246</t>
  </si>
  <si>
    <t>SENNEVIERES</t>
  </si>
  <si>
    <t>37247</t>
  </si>
  <si>
    <t>SEPMES</t>
  </si>
  <si>
    <t>37248</t>
  </si>
  <si>
    <t>SEUILLY</t>
  </si>
  <si>
    <t>37249</t>
  </si>
  <si>
    <t>SONZAY</t>
  </si>
  <si>
    <t>37250</t>
  </si>
  <si>
    <t>SORIGNY</t>
  </si>
  <si>
    <t>37251</t>
  </si>
  <si>
    <t>37252</t>
  </si>
  <si>
    <t>SOUVIGNY DE TOURAINE</t>
  </si>
  <si>
    <t>37253</t>
  </si>
  <si>
    <t>SUBLAINES</t>
  </si>
  <si>
    <t>37254</t>
  </si>
  <si>
    <t>TAUXIGNY</t>
  </si>
  <si>
    <t>37255</t>
  </si>
  <si>
    <t>TAVANT</t>
  </si>
  <si>
    <t>37256</t>
  </si>
  <si>
    <t>THENEUIL</t>
  </si>
  <si>
    <t>37257</t>
  </si>
  <si>
    <t>THILOUZE</t>
  </si>
  <si>
    <t>37258</t>
  </si>
  <si>
    <t>37259</t>
  </si>
  <si>
    <t>TOURNON SAINT PIERRE</t>
  </si>
  <si>
    <t>37260</t>
  </si>
  <si>
    <t>TOUR SAINT GELIN</t>
  </si>
  <si>
    <t>37261</t>
  </si>
  <si>
    <t>TOURS</t>
  </si>
  <si>
    <t>37262</t>
  </si>
  <si>
    <t>TROGUES</t>
  </si>
  <si>
    <t>37263</t>
  </si>
  <si>
    <t>TRUYES</t>
  </si>
  <si>
    <t>37264</t>
  </si>
  <si>
    <t>VALLERES</t>
  </si>
  <si>
    <t>37265</t>
  </si>
  <si>
    <t>37266</t>
  </si>
  <si>
    <t>VEIGNE</t>
  </si>
  <si>
    <t>37267</t>
  </si>
  <si>
    <t>VERETZ</t>
  </si>
  <si>
    <t>37268</t>
  </si>
  <si>
    <t>VERNEUIL LE CHATEAU</t>
  </si>
  <si>
    <t>37269</t>
  </si>
  <si>
    <t>VERNEUIL SUR INDRE</t>
  </si>
  <si>
    <t>37270</t>
  </si>
  <si>
    <t>VERNOU SUR BRENNE</t>
  </si>
  <si>
    <t>37271</t>
  </si>
  <si>
    <t>VILLAINES LES ROCHERS</t>
  </si>
  <si>
    <t>37272</t>
  </si>
  <si>
    <t>VILLANDRY</t>
  </si>
  <si>
    <t>37273</t>
  </si>
  <si>
    <t>VILLE AUX DAMES</t>
  </si>
  <si>
    <t>37274</t>
  </si>
  <si>
    <t>VILLEBOURG</t>
  </si>
  <si>
    <t>37275</t>
  </si>
  <si>
    <t>VILLEDOMAIN</t>
  </si>
  <si>
    <t>37276</t>
  </si>
  <si>
    <t>VILLEDOMER</t>
  </si>
  <si>
    <t>37277</t>
  </si>
  <si>
    <t>VILLELOIN COULANGE</t>
  </si>
  <si>
    <t>37278</t>
  </si>
  <si>
    <t>VILLEPERDUE</t>
  </si>
  <si>
    <t>37279</t>
  </si>
  <si>
    <t>VILLIERS AU BOUIN</t>
  </si>
  <si>
    <t>37280</t>
  </si>
  <si>
    <t>VOU</t>
  </si>
  <si>
    <t>37281</t>
  </si>
  <si>
    <t>VOUVRAY</t>
  </si>
  <si>
    <t>37282</t>
  </si>
  <si>
    <t>YZEURES SUR CREUSE</t>
  </si>
  <si>
    <t>38001</t>
  </si>
  <si>
    <t>ABRETS</t>
  </si>
  <si>
    <t>38002</t>
  </si>
  <si>
    <t>ADRETS</t>
  </si>
  <si>
    <t>38003</t>
  </si>
  <si>
    <t>AGNIN</t>
  </si>
  <si>
    <t>38004</t>
  </si>
  <si>
    <t>ALBENC</t>
  </si>
  <si>
    <t>38005</t>
  </si>
  <si>
    <t>ALLEMOND</t>
  </si>
  <si>
    <t>38006</t>
  </si>
  <si>
    <t>ALLEVARD</t>
  </si>
  <si>
    <t>38008</t>
  </si>
  <si>
    <t>AMBEL</t>
  </si>
  <si>
    <t>38009</t>
  </si>
  <si>
    <t>ANJOU</t>
  </si>
  <si>
    <t>38010</t>
  </si>
  <si>
    <t>ANNOISIN CHATELANS</t>
  </si>
  <si>
    <t>38011</t>
  </si>
  <si>
    <t>ANTHON</t>
  </si>
  <si>
    <t>38012</t>
  </si>
  <si>
    <t>AOSTE</t>
  </si>
  <si>
    <t>38013</t>
  </si>
  <si>
    <t>APPRIEU</t>
  </si>
  <si>
    <t>38014</t>
  </si>
  <si>
    <t>ARANDON</t>
  </si>
  <si>
    <t>38015</t>
  </si>
  <si>
    <t>ARTAS</t>
  </si>
  <si>
    <t>38016</t>
  </si>
  <si>
    <t>ARZAY</t>
  </si>
  <si>
    <t>38017</t>
  </si>
  <si>
    <t>ASSIEU</t>
  </si>
  <si>
    <t>38018</t>
  </si>
  <si>
    <t>AUBERIVES EN ROYANS</t>
  </si>
  <si>
    <t>38019</t>
  </si>
  <si>
    <t>AUBERIVES SUR VAREZE</t>
  </si>
  <si>
    <t>38020</t>
  </si>
  <si>
    <t>AURIS</t>
  </si>
  <si>
    <t>38021</t>
  </si>
  <si>
    <t>AUTRANS</t>
  </si>
  <si>
    <t>38022</t>
  </si>
  <si>
    <t>AVENIERES</t>
  </si>
  <si>
    <t>38023</t>
  </si>
  <si>
    <t>AVIGNONET</t>
  </si>
  <si>
    <t>38024</t>
  </si>
  <si>
    <t>BADINIERES</t>
  </si>
  <si>
    <t>38025</t>
  </si>
  <si>
    <t>BALBINS</t>
  </si>
  <si>
    <t>38026</t>
  </si>
  <si>
    <t>BALME LES GROTTES</t>
  </si>
  <si>
    <t>38027</t>
  </si>
  <si>
    <t>BARRAUX</t>
  </si>
  <si>
    <t>38028</t>
  </si>
  <si>
    <t>BATIE DIVISIN</t>
  </si>
  <si>
    <t>38029</t>
  </si>
  <si>
    <t>BATIE MONTGASCON</t>
  </si>
  <si>
    <t>38030</t>
  </si>
  <si>
    <t>BEAUCROISSANT</t>
  </si>
  <si>
    <t>38031</t>
  </si>
  <si>
    <t>BEAUFIN</t>
  </si>
  <si>
    <t>38032</t>
  </si>
  <si>
    <t>38033</t>
  </si>
  <si>
    <t>38034</t>
  </si>
  <si>
    <t>BEAUREPAIRE</t>
  </si>
  <si>
    <t>38035</t>
  </si>
  <si>
    <t>BEAUVOIR DE MARC</t>
  </si>
  <si>
    <t>38036</t>
  </si>
  <si>
    <t>BEAUVOIR EN ROYANS</t>
  </si>
  <si>
    <t>38037</t>
  </si>
  <si>
    <t>BELLEGARDE POUSSIEU</t>
  </si>
  <si>
    <t>38038</t>
  </si>
  <si>
    <t>38039</t>
  </si>
  <si>
    <t>BERNIN</t>
  </si>
  <si>
    <t>38040</t>
  </si>
  <si>
    <t>38041</t>
  </si>
  <si>
    <t>BESSINS</t>
  </si>
  <si>
    <t>38042</t>
  </si>
  <si>
    <t>BEVENAIS</t>
  </si>
  <si>
    <t>38043</t>
  </si>
  <si>
    <t>BILIEU</t>
  </si>
  <si>
    <t>38044</t>
  </si>
  <si>
    <t>BIOL</t>
  </si>
  <si>
    <t>38045</t>
  </si>
  <si>
    <t>BIVIERS</t>
  </si>
  <si>
    <t>38046</t>
  </si>
  <si>
    <t>BIZONNES</t>
  </si>
  <si>
    <t>38047</t>
  </si>
  <si>
    <t>BLANDIN</t>
  </si>
  <si>
    <t>38048</t>
  </si>
  <si>
    <t>BONNEFAMILLE</t>
  </si>
  <si>
    <t>38049</t>
  </si>
  <si>
    <t>BOSSIEU</t>
  </si>
  <si>
    <t>38050</t>
  </si>
  <si>
    <t>38051</t>
  </si>
  <si>
    <t>BOUGE CHAMBALUD</t>
  </si>
  <si>
    <t>38052</t>
  </si>
  <si>
    <t>BOURG D'OISANS</t>
  </si>
  <si>
    <t>38053</t>
  </si>
  <si>
    <t>BOURGOIN JALLIEU</t>
  </si>
  <si>
    <t>38054</t>
  </si>
  <si>
    <t>BOUVESSE QUIRIEU</t>
  </si>
  <si>
    <t>38055</t>
  </si>
  <si>
    <t>BRANGUES</t>
  </si>
  <si>
    <t>38056</t>
  </si>
  <si>
    <t>BRESSIEUX</t>
  </si>
  <si>
    <t>38057</t>
  </si>
  <si>
    <t>BRESSON</t>
  </si>
  <si>
    <t>38058</t>
  </si>
  <si>
    <t>BREZINS</t>
  </si>
  <si>
    <t>38059</t>
  </si>
  <si>
    <t>BRIE ET ANGONNES</t>
  </si>
  <si>
    <t>38060</t>
  </si>
  <si>
    <t>38061</t>
  </si>
  <si>
    <t>BUISSE</t>
  </si>
  <si>
    <t>38062</t>
  </si>
  <si>
    <t>BUISSIERE</t>
  </si>
  <si>
    <t>38063</t>
  </si>
  <si>
    <t>BURCIN</t>
  </si>
  <si>
    <t>38064</t>
  </si>
  <si>
    <t>CESSIEU</t>
  </si>
  <si>
    <t>38065</t>
  </si>
  <si>
    <t>CHABONS</t>
  </si>
  <si>
    <t>38066</t>
  </si>
  <si>
    <t>38067</t>
  </si>
  <si>
    <t>CHAMAGNIEU</t>
  </si>
  <si>
    <t>38068</t>
  </si>
  <si>
    <t>CHAMPAGNIER</t>
  </si>
  <si>
    <t>38069</t>
  </si>
  <si>
    <t>CHAMPIER</t>
  </si>
  <si>
    <t>38070</t>
  </si>
  <si>
    <t>CHAMP PRES FROGES</t>
  </si>
  <si>
    <t>38071</t>
  </si>
  <si>
    <t>CHAMP SUR DRAC</t>
  </si>
  <si>
    <t>38072</t>
  </si>
  <si>
    <t>CHANAS</t>
  </si>
  <si>
    <t>38073</t>
  </si>
  <si>
    <t>CHANTELOUVE</t>
  </si>
  <si>
    <t>38074</t>
  </si>
  <si>
    <t>CHANTESSE</t>
  </si>
  <si>
    <t>38075</t>
  </si>
  <si>
    <t>CHAPAREILLAN</t>
  </si>
  <si>
    <t>38076</t>
  </si>
  <si>
    <t>CHAPELLE DE LA TOUR</t>
  </si>
  <si>
    <t>38077</t>
  </si>
  <si>
    <t>CHAPELLE DE SURIEU</t>
  </si>
  <si>
    <t>38078</t>
  </si>
  <si>
    <t>CHAPELLE DU BARD</t>
  </si>
  <si>
    <t>38080</t>
  </si>
  <si>
    <t>CHARANCIEU</t>
  </si>
  <si>
    <t>38081</t>
  </si>
  <si>
    <t>CHARANTONNAY</t>
  </si>
  <si>
    <t>38082</t>
  </si>
  <si>
    <t>CHARAVINES</t>
  </si>
  <si>
    <t>38083</t>
  </si>
  <si>
    <t>CHARETTE</t>
  </si>
  <si>
    <t>38084</t>
  </si>
  <si>
    <t>CHARNECLES</t>
  </si>
  <si>
    <t>38085</t>
  </si>
  <si>
    <t>CHARVIEU CHAVAGNEUX</t>
  </si>
  <si>
    <t>38086</t>
  </si>
  <si>
    <t>CHASSELAY</t>
  </si>
  <si>
    <t>38087</t>
  </si>
  <si>
    <t>CHASSE SUR RHONE</t>
  </si>
  <si>
    <t>38089</t>
  </si>
  <si>
    <t>CHASSIGNIEU</t>
  </si>
  <si>
    <t>38090</t>
  </si>
  <si>
    <t>CHATEAU BERNARD</t>
  </si>
  <si>
    <t>38091</t>
  </si>
  <si>
    <t>CHATEAUVILAIN</t>
  </si>
  <si>
    <t>38092</t>
  </si>
  <si>
    <t>38093</t>
  </si>
  <si>
    <t>38094</t>
  </si>
  <si>
    <t>CHATONNAY</t>
  </si>
  <si>
    <t>38095</t>
  </si>
  <si>
    <t>CHATTE</t>
  </si>
  <si>
    <t>38097</t>
  </si>
  <si>
    <t>CHAVANOZ</t>
  </si>
  <si>
    <t>38098</t>
  </si>
  <si>
    <t>CHELIEU</t>
  </si>
  <si>
    <t>38099</t>
  </si>
  <si>
    <t>CHEVRIERES</t>
  </si>
  <si>
    <t>38100</t>
  </si>
  <si>
    <t>CHEYLAS</t>
  </si>
  <si>
    <t>38101</t>
  </si>
  <si>
    <t>CHEYSSIEU</t>
  </si>
  <si>
    <t>38102</t>
  </si>
  <si>
    <t>CHEZENEUVE</t>
  </si>
  <si>
    <t>38103</t>
  </si>
  <si>
    <t>CHICHILIANNE</t>
  </si>
  <si>
    <t>38104</t>
  </si>
  <si>
    <t>CHIMILIN</t>
  </si>
  <si>
    <t>38105</t>
  </si>
  <si>
    <t>CHIRENS</t>
  </si>
  <si>
    <t>38106</t>
  </si>
  <si>
    <t>CHOLONGE</t>
  </si>
  <si>
    <t>38107</t>
  </si>
  <si>
    <t>CHONAS L'AMBALLAN</t>
  </si>
  <si>
    <t>38108</t>
  </si>
  <si>
    <t>CHORANCHE</t>
  </si>
  <si>
    <t>38109</t>
  </si>
  <si>
    <t>CHOZEAU</t>
  </si>
  <si>
    <t>38110</t>
  </si>
  <si>
    <t>CHUZELLES</t>
  </si>
  <si>
    <t>38111</t>
  </si>
  <si>
    <t>38112</t>
  </si>
  <si>
    <t>CLAVANS EN HAUT OISANS</t>
  </si>
  <si>
    <t>38113</t>
  </si>
  <si>
    <t>CLELLES</t>
  </si>
  <si>
    <t>38114</t>
  </si>
  <si>
    <t>CLONAS SUR VAREZE</t>
  </si>
  <si>
    <t>38115</t>
  </si>
  <si>
    <t>SAINT MARTIN DE LA CLUZE</t>
  </si>
  <si>
    <t>38116</t>
  </si>
  <si>
    <t>COGNET</t>
  </si>
  <si>
    <t>38117</t>
  </si>
  <si>
    <t>COGNIN LES GORGES</t>
  </si>
  <si>
    <t>38118</t>
  </si>
  <si>
    <t>COLOMBE</t>
  </si>
  <si>
    <t>38120</t>
  </si>
  <si>
    <t>COMBE DE LANCEY</t>
  </si>
  <si>
    <t>38121</t>
  </si>
  <si>
    <t>COMMELLE</t>
  </si>
  <si>
    <t>38124</t>
  </si>
  <si>
    <t>CORBELIN</t>
  </si>
  <si>
    <t>38125</t>
  </si>
  <si>
    <t>CORDEAC</t>
  </si>
  <si>
    <t>38126</t>
  </si>
  <si>
    <t>CORENC</t>
  </si>
  <si>
    <t>38127</t>
  </si>
  <si>
    <t>CORNILLON EN TRIEVES</t>
  </si>
  <si>
    <t>38128</t>
  </si>
  <si>
    <t>CORPS</t>
  </si>
  <si>
    <t>38129</t>
  </si>
  <si>
    <t>CORRENCON EN VERCORS</t>
  </si>
  <si>
    <t>38130</t>
  </si>
  <si>
    <t>COTE SAINT ANDRE</t>
  </si>
  <si>
    <t>38131</t>
  </si>
  <si>
    <t>COTES D'AREY</t>
  </si>
  <si>
    <t>38132</t>
  </si>
  <si>
    <t>COTES DE CORPS</t>
  </si>
  <si>
    <t>38133</t>
  </si>
  <si>
    <t>COUBLEVIE</t>
  </si>
  <si>
    <t>38134</t>
  </si>
  <si>
    <t>COUR ET BUIS</t>
  </si>
  <si>
    <t>38135</t>
  </si>
  <si>
    <t>COURTENAY</t>
  </si>
  <si>
    <t>38136</t>
  </si>
  <si>
    <t>CRACHIER</t>
  </si>
  <si>
    <t>38137</t>
  </si>
  <si>
    <t>CRAS</t>
  </si>
  <si>
    <t>38138</t>
  </si>
  <si>
    <t>CREMIEU</t>
  </si>
  <si>
    <t>38139</t>
  </si>
  <si>
    <t>CREYS MEPIEU</t>
  </si>
  <si>
    <t>38140</t>
  </si>
  <si>
    <t>CROLLES</t>
  </si>
  <si>
    <t>38141</t>
  </si>
  <si>
    <t>CULIN</t>
  </si>
  <si>
    <t>38144</t>
  </si>
  <si>
    <t>DIEMOZ</t>
  </si>
  <si>
    <t>38145</t>
  </si>
  <si>
    <t>DIONAY</t>
  </si>
  <si>
    <t>38146</t>
  </si>
  <si>
    <t>DIZIMIEU</t>
  </si>
  <si>
    <t>38147</t>
  </si>
  <si>
    <t>DOISSIN</t>
  </si>
  <si>
    <t>38148</t>
  </si>
  <si>
    <t>DOLOMIEU</t>
  </si>
  <si>
    <t>38149</t>
  </si>
  <si>
    <t>DOMARIN</t>
  </si>
  <si>
    <t>38150</t>
  </si>
  <si>
    <t>DOMENE</t>
  </si>
  <si>
    <t>38151</t>
  </si>
  <si>
    <t>ECHIROLLES</t>
  </si>
  <si>
    <t>38152</t>
  </si>
  <si>
    <t>ECLOSE</t>
  </si>
  <si>
    <t>38153</t>
  </si>
  <si>
    <t>ENGINS</t>
  </si>
  <si>
    <t>38154</t>
  </si>
  <si>
    <t>ENTRAIGUES</t>
  </si>
  <si>
    <t>38155</t>
  </si>
  <si>
    <t>ENTRE DEUX GUIERS</t>
  </si>
  <si>
    <t>38156</t>
  </si>
  <si>
    <t>EPARRES</t>
  </si>
  <si>
    <t>38157</t>
  </si>
  <si>
    <t>ESTRABLIN</t>
  </si>
  <si>
    <t>38158</t>
  </si>
  <si>
    <t>EYBENS</t>
  </si>
  <si>
    <t>38159</t>
  </si>
  <si>
    <t>EYDOCHE</t>
  </si>
  <si>
    <t>38160</t>
  </si>
  <si>
    <t>EYZIN PINET</t>
  </si>
  <si>
    <t>38161</t>
  </si>
  <si>
    <t>38162</t>
  </si>
  <si>
    <t>FAVERGES DE LA TOUR</t>
  </si>
  <si>
    <t>38163</t>
  </si>
  <si>
    <t>38165</t>
  </si>
  <si>
    <t>FITILIEU</t>
  </si>
  <si>
    <t>38166</t>
  </si>
  <si>
    <t>FLACHERE</t>
  </si>
  <si>
    <t>38167</t>
  </si>
  <si>
    <t>FLACHERES</t>
  </si>
  <si>
    <t>38169</t>
  </si>
  <si>
    <t>38170</t>
  </si>
  <si>
    <t>FONTANIL CORNILLON</t>
  </si>
  <si>
    <t>38171</t>
  </si>
  <si>
    <t>FORTERESSE</t>
  </si>
  <si>
    <t>38172</t>
  </si>
  <si>
    <t>FOUR</t>
  </si>
  <si>
    <t>38173</t>
  </si>
  <si>
    <t>FRENEY D'OISANS</t>
  </si>
  <si>
    <t>38174</t>
  </si>
  <si>
    <t>FRETTE</t>
  </si>
  <si>
    <t>38175</t>
  </si>
  <si>
    <t>FROGES</t>
  </si>
  <si>
    <t>38176</t>
  </si>
  <si>
    <t>FRONTONAS</t>
  </si>
  <si>
    <t>38177</t>
  </si>
  <si>
    <t>38179</t>
  </si>
  <si>
    <t>GIERES</t>
  </si>
  <si>
    <t>38180</t>
  </si>
  <si>
    <t>GILLONNAY</t>
  </si>
  <si>
    <t>38181</t>
  </si>
  <si>
    <t>GONCELIN</t>
  </si>
  <si>
    <t>38182</t>
  </si>
  <si>
    <t>GRAND LEMPS</t>
  </si>
  <si>
    <t>38183</t>
  </si>
  <si>
    <t>GRANIEU</t>
  </si>
  <si>
    <t>38184</t>
  </si>
  <si>
    <t>GRENAY</t>
  </si>
  <si>
    <t>38185</t>
  </si>
  <si>
    <t>GRENOBLE</t>
  </si>
  <si>
    <t>38186</t>
  </si>
  <si>
    <t>GRESSE EN VERCORS</t>
  </si>
  <si>
    <t>38187</t>
  </si>
  <si>
    <t>38188</t>
  </si>
  <si>
    <t>HERBEYS</t>
  </si>
  <si>
    <t>38189</t>
  </si>
  <si>
    <t>HEYRIEUX</t>
  </si>
  <si>
    <t>38190</t>
  </si>
  <si>
    <t>HIERES SUR AMBY</t>
  </si>
  <si>
    <t>38191</t>
  </si>
  <si>
    <t>HUEZ</t>
  </si>
  <si>
    <t>38192</t>
  </si>
  <si>
    <t>HURTIERES</t>
  </si>
  <si>
    <t>38193</t>
  </si>
  <si>
    <t>ISLE D'ABEAU</t>
  </si>
  <si>
    <t>38194</t>
  </si>
  <si>
    <t>IZEAUX</t>
  </si>
  <si>
    <t>38195</t>
  </si>
  <si>
    <t>IZERON</t>
  </si>
  <si>
    <t>38197</t>
  </si>
  <si>
    <t>JANNEYRIAS</t>
  </si>
  <si>
    <t>38198</t>
  </si>
  <si>
    <t>JARCIEU</t>
  </si>
  <si>
    <t>38199</t>
  </si>
  <si>
    <t>38200</t>
  </si>
  <si>
    <t>38203</t>
  </si>
  <si>
    <t>LAFFREY</t>
  </si>
  <si>
    <t>38204</t>
  </si>
  <si>
    <t>LALLEY</t>
  </si>
  <si>
    <t>38205</t>
  </si>
  <si>
    <t>LANS EN VERCORS</t>
  </si>
  <si>
    <t>38206</t>
  </si>
  <si>
    <t>LAVAL</t>
  </si>
  <si>
    <t>38207</t>
  </si>
  <si>
    <t>LAVALDENS</t>
  </si>
  <si>
    <t>38208</t>
  </si>
  <si>
    <t>LAVARS</t>
  </si>
  <si>
    <t>38209</t>
  </si>
  <si>
    <t>LENTIOL</t>
  </si>
  <si>
    <t>38210</t>
  </si>
  <si>
    <t>LEYRIEU</t>
  </si>
  <si>
    <t>38211</t>
  </si>
  <si>
    <t>LIEUDIEU</t>
  </si>
  <si>
    <t>38212</t>
  </si>
  <si>
    <t>LIVET ET GAVET</t>
  </si>
  <si>
    <t>38213</t>
  </si>
  <si>
    <t>LONGECHENAL</t>
  </si>
  <si>
    <t>38214</t>
  </si>
  <si>
    <t>LUMBIN</t>
  </si>
  <si>
    <t>38215</t>
  </si>
  <si>
    <t>LUZINAY</t>
  </si>
  <si>
    <t>38216</t>
  </si>
  <si>
    <t>MALLEVAL EN VERCORS</t>
  </si>
  <si>
    <t>38217</t>
  </si>
  <si>
    <t>MARCIEU</t>
  </si>
  <si>
    <t>38218</t>
  </si>
  <si>
    <t>MARCILLOLES</t>
  </si>
  <si>
    <t>38219</t>
  </si>
  <si>
    <t>MARCOLLIN</t>
  </si>
  <si>
    <t>38221</t>
  </si>
  <si>
    <t>MARNANS</t>
  </si>
  <si>
    <t>38222</t>
  </si>
  <si>
    <t>MASSIEU</t>
  </si>
  <si>
    <t>38223</t>
  </si>
  <si>
    <t>MAUBEC</t>
  </si>
  <si>
    <t>38224</t>
  </si>
  <si>
    <t>MAYRES SAVEL</t>
  </si>
  <si>
    <t>38225</t>
  </si>
  <si>
    <t>MEAUDRE</t>
  </si>
  <si>
    <t>38226</t>
  </si>
  <si>
    <t>MENS</t>
  </si>
  <si>
    <t>38228</t>
  </si>
  <si>
    <t>MERLAS</t>
  </si>
  <si>
    <t>38229</t>
  </si>
  <si>
    <t>MEYLAN</t>
  </si>
  <si>
    <t>38230</t>
  </si>
  <si>
    <t>MEYRIE</t>
  </si>
  <si>
    <t>38231</t>
  </si>
  <si>
    <t>MEYRIEU LES ETANGS</t>
  </si>
  <si>
    <t>38232</t>
  </si>
  <si>
    <t>MEYSSIEZ</t>
  </si>
  <si>
    <t>38235</t>
  </si>
  <si>
    <t>MIRIBEL LANCHATRE</t>
  </si>
  <si>
    <t>38236</t>
  </si>
  <si>
    <t>MIRIBEL LES ECHELLES</t>
  </si>
  <si>
    <t>38237</t>
  </si>
  <si>
    <t>MIZOEN</t>
  </si>
  <si>
    <t>38238</t>
  </si>
  <si>
    <t>MOIDIEU DETOURBE</t>
  </si>
  <si>
    <t>38239</t>
  </si>
  <si>
    <t>MOIRANS</t>
  </si>
  <si>
    <t>38240</t>
  </si>
  <si>
    <t>MOISSIEU SUR DOLON</t>
  </si>
  <si>
    <t>38241</t>
  </si>
  <si>
    <t>MONESTIER D'AMBEL</t>
  </si>
  <si>
    <t>38242</t>
  </si>
  <si>
    <t>MONESTIER DE CLERMONT</t>
  </si>
  <si>
    <t>38243</t>
  </si>
  <si>
    <t>MONESTIER DU PERCY</t>
  </si>
  <si>
    <t>38244</t>
  </si>
  <si>
    <t>MONSTEROUX MILIEU</t>
  </si>
  <si>
    <t>38245</t>
  </si>
  <si>
    <t>38246</t>
  </si>
  <si>
    <t>38247</t>
  </si>
  <si>
    <t>MONTALIEU VERCIEU</t>
  </si>
  <si>
    <t>38248</t>
  </si>
  <si>
    <t>38249</t>
  </si>
  <si>
    <t>MONTBONNOT SAINT MARTIN</t>
  </si>
  <si>
    <t>38250</t>
  </si>
  <si>
    <t>MONTCARRA</t>
  </si>
  <si>
    <t>38252</t>
  </si>
  <si>
    <t>MONTCHABOUD</t>
  </si>
  <si>
    <t>38253</t>
  </si>
  <si>
    <t>MONT DE LANS</t>
  </si>
  <si>
    <t>38254</t>
  </si>
  <si>
    <t>MONTEYNARD</t>
  </si>
  <si>
    <t>38255</t>
  </si>
  <si>
    <t>MONTFALCON</t>
  </si>
  <si>
    <t>38256</t>
  </si>
  <si>
    <t>MONTFERRAT</t>
  </si>
  <si>
    <t>38257</t>
  </si>
  <si>
    <t>MONTREVEL</t>
  </si>
  <si>
    <t>38258</t>
  </si>
  <si>
    <t>38259</t>
  </si>
  <si>
    <t>MONTSEVEROUX</t>
  </si>
  <si>
    <t>38260</t>
  </si>
  <si>
    <t>MORAS</t>
  </si>
  <si>
    <t>38261</t>
  </si>
  <si>
    <t>MORESTEL</t>
  </si>
  <si>
    <t>38262</t>
  </si>
  <si>
    <t>MORETEL DE MAILLES</t>
  </si>
  <si>
    <t>38263</t>
  </si>
  <si>
    <t>MORETTE</t>
  </si>
  <si>
    <t>38264</t>
  </si>
  <si>
    <t>MORTE</t>
  </si>
  <si>
    <t>38265</t>
  </si>
  <si>
    <t>MOTTE D'AVEILLANS</t>
  </si>
  <si>
    <t>38266</t>
  </si>
  <si>
    <t>MOTTE SAINT MARTIN</t>
  </si>
  <si>
    <t>38267</t>
  </si>
  <si>
    <t>MOTTIER</t>
  </si>
  <si>
    <t>38268</t>
  </si>
  <si>
    <t>MOUTARET</t>
  </si>
  <si>
    <t>38269</t>
  </si>
  <si>
    <t>MURE</t>
  </si>
  <si>
    <t>38270</t>
  </si>
  <si>
    <t>MURETTE</t>
  </si>
  <si>
    <t>38271</t>
  </si>
  <si>
    <t>MURIANETTE</t>
  </si>
  <si>
    <t>38272</t>
  </si>
  <si>
    <t>MURINAIS</t>
  </si>
  <si>
    <t>38273</t>
  </si>
  <si>
    <t>NANTES EN RATIER</t>
  </si>
  <si>
    <t>38274</t>
  </si>
  <si>
    <t>NANTOIN</t>
  </si>
  <si>
    <t>38275</t>
  </si>
  <si>
    <t>SERRE NERPOL</t>
  </si>
  <si>
    <t>38276</t>
  </si>
  <si>
    <t>NIVOLAS VERMELLE</t>
  </si>
  <si>
    <t>38277</t>
  </si>
  <si>
    <t>NOTRE DAME DE COMMIERS</t>
  </si>
  <si>
    <t>38278</t>
  </si>
  <si>
    <t>NOTRE DAME DE L'OSIER</t>
  </si>
  <si>
    <t>38279</t>
  </si>
  <si>
    <t>NOTRE DAME DE MESAGE</t>
  </si>
  <si>
    <t>38280</t>
  </si>
  <si>
    <t>NOTRE DAME DE VAULX</t>
  </si>
  <si>
    <t>38281</t>
  </si>
  <si>
    <t>NOYAREY</t>
  </si>
  <si>
    <t>38282</t>
  </si>
  <si>
    <t>OPTEVOZ</t>
  </si>
  <si>
    <t>38283</t>
  </si>
  <si>
    <t>ORIS EN RATTIER</t>
  </si>
  <si>
    <t>38284</t>
  </si>
  <si>
    <t>ORNACIEUX</t>
  </si>
  <si>
    <t>38285</t>
  </si>
  <si>
    <t>ORNON</t>
  </si>
  <si>
    <t>38286</t>
  </si>
  <si>
    <t>OULLES</t>
  </si>
  <si>
    <t>38287</t>
  </si>
  <si>
    <t>OYEU</t>
  </si>
  <si>
    <t>38288</t>
  </si>
  <si>
    <t>OYTIER SAINT OBLAS</t>
  </si>
  <si>
    <t>38289</t>
  </si>
  <si>
    <t>OZ</t>
  </si>
  <si>
    <t>38290</t>
  </si>
  <si>
    <t>PACT</t>
  </si>
  <si>
    <t>38291</t>
  </si>
  <si>
    <t>PAJAY</t>
  </si>
  <si>
    <t>38292</t>
  </si>
  <si>
    <t>PALADRU</t>
  </si>
  <si>
    <t>38293</t>
  </si>
  <si>
    <t>PANISSAGE</t>
  </si>
  <si>
    <t>38294</t>
  </si>
  <si>
    <t>PANOSSAS</t>
  </si>
  <si>
    <t>38295</t>
  </si>
  <si>
    <t>PARMILIEU</t>
  </si>
  <si>
    <t>38296</t>
  </si>
  <si>
    <t>PASSAGE</t>
  </si>
  <si>
    <t>38297</t>
  </si>
  <si>
    <t>PASSINS</t>
  </si>
  <si>
    <t>38298</t>
  </si>
  <si>
    <t>PEAGE DE ROUSSILLON</t>
  </si>
  <si>
    <t>38299</t>
  </si>
  <si>
    <t>PELLAFOL</t>
  </si>
  <si>
    <t>38300</t>
  </si>
  <si>
    <t>PENOL</t>
  </si>
  <si>
    <t>38301</t>
  </si>
  <si>
    <t>PERCY</t>
  </si>
  <si>
    <t>38302</t>
  </si>
  <si>
    <t>PERIER</t>
  </si>
  <si>
    <t>38303</t>
  </si>
  <si>
    <t>PIERRE</t>
  </si>
  <si>
    <t>38304</t>
  </si>
  <si>
    <t>PIERRE CHATEL</t>
  </si>
  <si>
    <t>38305</t>
  </si>
  <si>
    <t>38306</t>
  </si>
  <si>
    <t>PINSOT</t>
  </si>
  <si>
    <t>38307</t>
  </si>
  <si>
    <t>PISIEU</t>
  </si>
  <si>
    <t>38308</t>
  </si>
  <si>
    <t>38309</t>
  </si>
  <si>
    <t>POISAT</t>
  </si>
  <si>
    <t>38310</t>
  </si>
  <si>
    <t>POLIENAS</t>
  </si>
  <si>
    <t>38311</t>
  </si>
  <si>
    <t>POMMIER DE BEAUREPAIRE</t>
  </si>
  <si>
    <t>38312</t>
  </si>
  <si>
    <t>POMMIERS LA PLACETTE</t>
  </si>
  <si>
    <t>38313</t>
  </si>
  <si>
    <t>PONSONNAS</t>
  </si>
  <si>
    <t>38314</t>
  </si>
  <si>
    <t>PONTCHARRA</t>
  </si>
  <si>
    <t>38315</t>
  </si>
  <si>
    <t>PONT DE BEAUVOISIN</t>
  </si>
  <si>
    <t>38316</t>
  </si>
  <si>
    <t>PONT DE CHERUY</t>
  </si>
  <si>
    <t>38317</t>
  </si>
  <si>
    <t>PONT DE CLAIX</t>
  </si>
  <si>
    <t>38318</t>
  </si>
  <si>
    <t>PONT EVEQUE</t>
  </si>
  <si>
    <t>38319</t>
  </si>
  <si>
    <t>PONT EN ROYANS</t>
  </si>
  <si>
    <t>38320</t>
  </si>
  <si>
    <t>PORCIEU AMBLAGNIEU</t>
  </si>
  <si>
    <t>38321</t>
  </si>
  <si>
    <t>PREBOIS</t>
  </si>
  <si>
    <t>38322</t>
  </si>
  <si>
    <t>38323</t>
  </si>
  <si>
    <t>PRESSINS</t>
  </si>
  <si>
    <t>38324</t>
  </si>
  <si>
    <t>PRIMARETTE</t>
  </si>
  <si>
    <t>38325</t>
  </si>
  <si>
    <t>PROVEYSIEUX</t>
  </si>
  <si>
    <t>38326</t>
  </si>
  <si>
    <t>38328</t>
  </si>
  <si>
    <t>QUAIX EN CHARTREUSE</t>
  </si>
  <si>
    <t>38329</t>
  </si>
  <si>
    <t>QUET EN BEAUMONT</t>
  </si>
  <si>
    <t>38330</t>
  </si>
  <si>
    <t>QUINCIEU</t>
  </si>
  <si>
    <t>38331</t>
  </si>
  <si>
    <t>REAUMONT</t>
  </si>
  <si>
    <t>38332</t>
  </si>
  <si>
    <t>RENAGE</t>
  </si>
  <si>
    <t>38333</t>
  </si>
  <si>
    <t>RENCUREL</t>
  </si>
  <si>
    <t>38334</t>
  </si>
  <si>
    <t>38335</t>
  </si>
  <si>
    <t>REVEL TOURDAN</t>
  </si>
  <si>
    <t>38336</t>
  </si>
  <si>
    <t>REVENTIN VAUGRIS</t>
  </si>
  <si>
    <t>38337</t>
  </si>
  <si>
    <t>38338</t>
  </si>
  <si>
    <t>38339</t>
  </si>
  <si>
    <t>ROCHE</t>
  </si>
  <si>
    <t>38340</t>
  </si>
  <si>
    <t>ROCHES DE CONDRIEU</t>
  </si>
  <si>
    <t>38341</t>
  </si>
  <si>
    <t>ROCHETOIRIN</t>
  </si>
  <si>
    <t>38342</t>
  </si>
  <si>
    <t>ROISSARD</t>
  </si>
  <si>
    <t>38343</t>
  </si>
  <si>
    <t>ROMAGNIEU</t>
  </si>
  <si>
    <t>38344</t>
  </si>
  <si>
    <t>ROUSSILLON</t>
  </si>
  <si>
    <t>38345</t>
  </si>
  <si>
    <t>ROVON</t>
  </si>
  <si>
    <t>38346</t>
  </si>
  <si>
    <t>ROYAS</t>
  </si>
  <si>
    <t>38347</t>
  </si>
  <si>
    <t>ROYBON</t>
  </si>
  <si>
    <t>38348</t>
  </si>
  <si>
    <t>RUY</t>
  </si>
  <si>
    <t>38349</t>
  </si>
  <si>
    <t>38350</t>
  </si>
  <si>
    <t>38351</t>
  </si>
  <si>
    <t>SAINT AGNIN SUR BION</t>
  </si>
  <si>
    <t>38352</t>
  </si>
  <si>
    <t>SAINT ALBAN DE ROCHE</t>
  </si>
  <si>
    <t>38353</t>
  </si>
  <si>
    <t>SAINT ALBAN DU RHONE</t>
  </si>
  <si>
    <t>38354</t>
  </si>
  <si>
    <t>SAINT ALBIN DE VAULSERRE</t>
  </si>
  <si>
    <t>38355</t>
  </si>
  <si>
    <t>38356</t>
  </si>
  <si>
    <t>SAINT ANDRE EN ROYANS</t>
  </si>
  <si>
    <t>38357</t>
  </si>
  <si>
    <t>SAINT ANDRE LE GAZ</t>
  </si>
  <si>
    <t>38358</t>
  </si>
  <si>
    <t>SAINTE ANNE SUR GERVONDE</t>
  </si>
  <si>
    <t>38359</t>
  </si>
  <si>
    <t>SAINT ANTOINE L'ABBAYE</t>
  </si>
  <si>
    <t>38360</t>
  </si>
  <si>
    <t>SAINT APPOLINARD</t>
  </si>
  <si>
    <t>38361</t>
  </si>
  <si>
    <t>SAINT AREY</t>
  </si>
  <si>
    <t>38362</t>
  </si>
  <si>
    <t>SAINT AUPRE</t>
  </si>
  <si>
    <t>38363</t>
  </si>
  <si>
    <t>SAINT BARTHELEMY</t>
  </si>
  <si>
    <t>38364</t>
  </si>
  <si>
    <t>SAINT BARTHELEMY DE SECHILIENNE</t>
  </si>
  <si>
    <t>38365</t>
  </si>
  <si>
    <t>SAINT BAUDILLE DE LA TOUR</t>
  </si>
  <si>
    <t>38366</t>
  </si>
  <si>
    <t>SAINT BAUDILLE ET PIPET</t>
  </si>
  <si>
    <t>38367</t>
  </si>
  <si>
    <t>38368</t>
  </si>
  <si>
    <t>SAINT BLAISE DU BUIS</t>
  </si>
  <si>
    <t>38369</t>
  </si>
  <si>
    <t>SAINTE BLANDINE</t>
  </si>
  <si>
    <t>38370</t>
  </si>
  <si>
    <t>SAINT BONNET DE CHAVAGNE</t>
  </si>
  <si>
    <t>38372</t>
  </si>
  <si>
    <t>SAINT BUEIL</t>
  </si>
  <si>
    <t>38373</t>
  </si>
  <si>
    <t>38374</t>
  </si>
  <si>
    <t>SAINT CHEF</t>
  </si>
  <si>
    <t>38375</t>
  </si>
  <si>
    <t>SAINT CHRISTOPHE EN OISANS</t>
  </si>
  <si>
    <t>38376</t>
  </si>
  <si>
    <t>SAINT CHRISTOPHE SUR GUIERS</t>
  </si>
  <si>
    <t>38377</t>
  </si>
  <si>
    <t>SAINT CLAIR DE LA TOUR</t>
  </si>
  <si>
    <t>38378</t>
  </si>
  <si>
    <t>SAINT CLAIR DU RHONE</t>
  </si>
  <si>
    <t>38379</t>
  </si>
  <si>
    <t>SAINT CLAIR SUR GALAURE</t>
  </si>
  <si>
    <t>38380</t>
  </si>
  <si>
    <t>SAINT DIDIER DE BIZONNES</t>
  </si>
  <si>
    <t>38381</t>
  </si>
  <si>
    <t>SAINT DIDIER DE LA TOUR</t>
  </si>
  <si>
    <t>38382</t>
  </si>
  <si>
    <t>SAINT EGREVE</t>
  </si>
  <si>
    <t>38383</t>
  </si>
  <si>
    <t>SAINT ETIENNE DE CROSSEY</t>
  </si>
  <si>
    <t>38384</t>
  </si>
  <si>
    <t>SAINT ETIENNE DE SAINT GEOIRS</t>
  </si>
  <si>
    <t>38386</t>
  </si>
  <si>
    <t>SAINT GEOIRE EN VALDAINE</t>
  </si>
  <si>
    <t>38387</t>
  </si>
  <si>
    <t>SAINT GEOIRS</t>
  </si>
  <si>
    <t>38388</t>
  </si>
  <si>
    <t>SAINT GEORGES DE COMMIERS</t>
  </si>
  <si>
    <t>38389</t>
  </si>
  <si>
    <t>SAINT GEORGES D'ESPERANCHE</t>
  </si>
  <si>
    <t>38390</t>
  </si>
  <si>
    <t>38391</t>
  </si>
  <si>
    <t>SAINT GUILLAUME</t>
  </si>
  <si>
    <t>38392</t>
  </si>
  <si>
    <t>SAINT HILAIRE DE BRENS</t>
  </si>
  <si>
    <t>38393</t>
  </si>
  <si>
    <t>SAINT HILAIRE DE LA COTE</t>
  </si>
  <si>
    <t>38394</t>
  </si>
  <si>
    <t>SAINT HILAIRE DU ROSIER</t>
  </si>
  <si>
    <t>38395</t>
  </si>
  <si>
    <t>38396</t>
  </si>
  <si>
    <t>SAINT HONORE</t>
  </si>
  <si>
    <t>38397</t>
  </si>
  <si>
    <t>SAINT ISMIER</t>
  </si>
  <si>
    <t>38398</t>
  </si>
  <si>
    <t>SAINT JEAN D'AVELANNE</t>
  </si>
  <si>
    <t>38399</t>
  </si>
  <si>
    <t>SAINT JEAN DE BOURNAY</t>
  </si>
  <si>
    <t>38400</t>
  </si>
  <si>
    <t>SAINT JEAN DE MOIRANS</t>
  </si>
  <si>
    <t>38401</t>
  </si>
  <si>
    <t>SAINT JEAN DE SOUDAIN</t>
  </si>
  <si>
    <t>38402</t>
  </si>
  <si>
    <t>SAINT JEAN DE VAULX</t>
  </si>
  <si>
    <t>38403</t>
  </si>
  <si>
    <t>SAINT JEAN D'HERANS</t>
  </si>
  <si>
    <t>38404</t>
  </si>
  <si>
    <t>38405</t>
  </si>
  <si>
    <t>SAINT JOSEPH DE RIVIERE</t>
  </si>
  <si>
    <t>38406</t>
  </si>
  <si>
    <t>SAINT JULIEN DE L'HERMS</t>
  </si>
  <si>
    <t>38407</t>
  </si>
  <si>
    <t>SAINT JULIEN DE RAZ</t>
  </si>
  <si>
    <t>38408</t>
  </si>
  <si>
    <t>SAINT JUST CHALEYSSIN</t>
  </si>
  <si>
    <t>38409</t>
  </si>
  <si>
    <t>SAINT JUST DE CLAIX</t>
  </si>
  <si>
    <t>38410</t>
  </si>
  <si>
    <t>SAINT LATTIER</t>
  </si>
  <si>
    <t>38412</t>
  </si>
  <si>
    <t>SAINT LAURENT DU PONT</t>
  </si>
  <si>
    <t>38413</t>
  </si>
  <si>
    <t>SAINT LAURENT EN BEAUMONT</t>
  </si>
  <si>
    <t>38414</t>
  </si>
  <si>
    <t>SAINTE LUCE</t>
  </si>
  <si>
    <t>38415</t>
  </si>
  <si>
    <t>SAINT MARCEL BEL ACCUEIL</t>
  </si>
  <si>
    <t>38416</t>
  </si>
  <si>
    <t>SAINT MARCELLIN</t>
  </si>
  <si>
    <t>38417</t>
  </si>
  <si>
    <t>SAINTE MARIE D'ALLOIX</t>
  </si>
  <si>
    <t>38418</t>
  </si>
  <si>
    <t>SAINTE MARIE DU MONT</t>
  </si>
  <si>
    <t>38419</t>
  </si>
  <si>
    <t>SAINT MARTIN DE CLELLES</t>
  </si>
  <si>
    <t>38420</t>
  </si>
  <si>
    <t>SAINT MARTIN DE VAULSERRE</t>
  </si>
  <si>
    <t>38421</t>
  </si>
  <si>
    <t>SAINT MARTIN D'HERES</t>
  </si>
  <si>
    <t>38422</t>
  </si>
  <si>
    <t>SAINT MARTIN D'URIAGE</t>
  </si>
  <si>
    <t>38423</t>
  </si>
  <si>
    <t>SAINT MARTIN LE VINOUX</t>
  </si>
  <si>
    <t>38424</t>
  </si>
  <si>
    <t>SAINT MAURICE EN TRIEVES</t>
  </si>
  <si>
    <t>38425</t>
  </si>
  <si>
    <t>SAINT MAURICE L'EXIL</t>
  </si>
  <si>
    <t>38426</t>
  </si>
  <si>
    <t>38427</t>
  </si>
  <si>
    <t>SAINT MICHEL DE SAINT GEOIRS</t>
  </si>
  <si>
    <t>38428</t>
  </si>
  <si>
    <t>SAINT MICHEL EN BEAUMONT</t>
  </si>
  <si>
    <t>38429</t>
  </si>
  <si>
    <t>SAINT MICHEL LES PORTES</t>
  </si>
  <si>
    <t>38430</t>
  </si>
  <si>
    <t>SAINT MURY MONTEYMOND</t>
  </si>
  <si>
    <t>38431</t>
  </si>
  <si>
    <t>SAINT NAZAIRE LES EYMES</t>
  </si>
  <si>
    <t>38432</t>
  </si>
  <si>
    <t>SAINT NICOLAS DE MACHERIN</t>
  </si>
  <si>
    <t>38433</t>
  </si>
  <si>
    <t>SAINT NIZIER DU MOUCHEROTTE</t>
  </si>
  <si>
    <t>38434</t>
  </si>
  <si>
    <t>SAINT ONDRAS</t>
  </si>
  <si>
    <t>38435</t>
  </si>
  <si>
    <t>SAINT PANCRASSE</t>
  </si>
  <si>
    <t>38436</t>
  </si>
  <si>
    <t>SAINT PAUL DE VARCES</t>
  </si>
  <si>
    <t>38437</t>
  </si>
  <si>
    <t>SAINT PAUL D'IZEAUX</t>
  </si>
  <si>
    <t>38438</t>
  </si>
  <si>
    <t>SAINT PAUL LES MONESTIER</t>
  </si>
  <si>
    <t>38439</t>
  </si>
  <si>
    <t>SAINT PIERRE D'ALLEVARD</t>
  </si>
  <si>
    <t>38440</t>
  </si>
  <si>
    <t>SAINT PIERRE DE BRESSIEUX</t>
  </si>
  <si>
    <t>38442</t>
  </si>
  <si>
    <t>SAINT PIERRE DE CHARTREUSE</t>
  </si>
  <si>
    <t>38443</t>
  </si>
  <si>
    <t>SAINT PIERRE DE CHERENNES</t>
  </si>
  <si>
    <t>38444</t>
  </si>
  <si>
    <t>SAINT PIERRE DE MEAROZ</t>
  </si>
  <si>
    <t>38445</t>
  </si>
  <si>
    <t>SAINT PIERRE DE MESAGE</t>
  </si>
  <si>
    <t>38446</t>
  </si>
  <si>
    <t>SAINT PIERRE D'ENTREMONT</t>
  </si>
  <si>
    <t>38448</t>
  </si>
  <si>
    <t>SAINT PRIM</t>
  </si>
  <si>
    <t>38449</t>
  </si>
  <si>
    <t>SAINT QUENTIN FALLAVIER</t>
  </si>
  <si>
    <t>38450</t>
  </si>
  <si>
    <t>SAINT QUENTIN SUR ISERE</t>
  </si>
  <si>
    <t>38451</t>
  </si>
  <si>
    <t>SAINT ROMAIN DE JALIONAS</t>
  </si>
  <si>
    <t>38452</t>
  </si>
  <si>
    <t>SAINT ROMAIN DE SURIEU</t>
  </si>
  <si>
    <t>38453</t>
  </si>
  <si>
    <t>SAINT ROMANS</t>
  </si>
  <si>
    <t>38454</t>
  </si>
  <si>
    <t>38455</t>
  </si>
  <si>
    <t>38456</t>
  </si>
  <si>
    <t>38457</t>
  </si>
  <si>
    <t>SAINT SIMEON DE BRESSIEUX</t>
  </si>
  <si>
    <t>38458</t>
  </si>
  <si>
    <t>SAINT SORLIN DE MORESTEL</t>
  </si>
  <si>
    <t>38459</t>
  </si>
  <si>
    <t>SAINT SORLIN DE VIENNE</t>
  </si>
  <si>
    <t>38460</t>
  </si>
  <si>
    <t>SAINT SULPICE DES RIVOIRES</t>
  </si>
  <si>
    <t>38462</t>
  </si>
  <si>
    <t>SAINT THEOFFREY</t>
  </si>
  <si>
    <t>38463</t>
  </si>
  <si>
    <t>SAINT VERAND</t>
  </si>
  <si>
    <t>38464</t>
  </si>
  <si>
    <t>SAINT VICTOR DE CESSIEU</t>
  </si>
  <si>
    <t>38465</t>
  </si>
  <si>
    <t>SAINT VICTOR DE MORESTEL</t>
  </si>
  <si>
    <t>38466</t>
  </si>
  <si>
    <t>SAINT VINCENT DE MERCUZE</t>
  </si>
  <si>
    <t>38467</t>
  </si>
  <si>
    <t>SALAGNON</t>
  </si>
  <si>
    <t>38468</t>
  </si>
  <si>
    <t>SALAISE SUR SANNE</t>
  </si>
  <si>
    <t>38469</t>
  </si>
  <si>
    <t>SALETTE FALLAVAUX</t>
  </si>
  <si>
    <t>38470</t>
  </si>
  <si>
    <t>SALLE EN BEAUMONT</t>
  </si>
  <si>
    <t>38471</t>
  </si>
  <si>
    <t>SAPPEY EN CHARTREUSE</t>
  </si>
  <si>
    <t>38472</t>
  </si>
  <si>
    <t>SARCENAS</t>
  </si>
  <si>
    <t>38473</t>
  </si>
  <si>
    <t>SARDIEU</t>
  </si>
  <si>
    <t>38474</t>
  </si>
  <si>
    <t>SASSENAGE</t>
  </si>
  <si>
    <t>38475</t>
  </si>
  <si>
    <t>SATOLAS ET BONCE</t>
  </si>
  <si>
    <t>38476</t>
  </si>
  <si>
    <t>SAVAS MEPIN</t>
  </si>
  <si>
    <t>38478</t>
  </si>
  <si>
    <t>SECHILIENNE</t>
  </si>
  <si>
    <t>38479</t>
  </si>
  <si>
    <t>SEMONS</t>
  </si>
  <si>
    <t>38480</t>
  </si>
  <si>
    <t>SEPTEME</t>
  </si>
  <si>
    <t>38481</t>
  </si>
  <si>
    <t>SEREZIN DE LA TOUR</t>
  </si>
  <si>
    <t>38483</t>
  </si>
  <si>
    <t>SERMERIEU</t>
  </si>
  <si>
    <t>38484</t>
  </si>
  <si>
    <t>SERPAIZE</t>
  </si>
  <si>
    <t>38485</t>
  </si>
  <si>
    <t>SEYSSINET PARISET</t>
  </si>
  <si>
    <t>38486</t>
  </si>
  <si>
    <t>SEYSSINS</t>
  </si>
  <si>
    <t>38487</t>
  </si>
  <si>
    <t>SEYSSUEL</t>
  </si>
  <si>
    <t>38488</t>
  </si>
  <si>
    <t>SICCIEU SAINT JULIEN ET CARISIEU</t>
  </si>
  <si>
    <t>38489</t>
  </si>
  <si>
    <t>SIEVOZ</t>
  </si>
  <si>
    <t>38490</t>
  </si>
  <si>
    <t>SILLANS</t>
  </si>
  <si>
    <t>38492</t>
  </si>
  <si>
    <t>SINARD</t>
  </si>
  <si>
    <t>38494</t>
  </si>
  <si>
    <t>SOLEYMIEU</t>
  </si>
  <si>
    <t>38495</t>
  </si>
  <si>
    <t>SONE</t>
  </si>
  <si>
    <t>38496</t>
  </si>
  <si>
    <t>SONNAY</t>
  </si>
  <si>
    <t>38497</t>
  </si>
  <si>
    <t>SOUSVILLE</t>
  </si>
  <si>
    <t>38498</t>
  </si>
  <si>
    <t>SUCCIEU</t>
  </si>
  <si>
    <t>38499</t>
  </si>
  <si>
    <t>SUSVILLE</t>
  </si>
  <si>
    <t>38500</t>
  </si>
  <si>
    <t>TECHE</t>
  </si>
  <si>
    <t>38501</t>
  </si>
  <si>
    <t>TENCIN</t>
  </si>
  <si>
    <t>38503</t>
  </si>
  <si>
    <t>TERRASSE</t>
  </si>
  <si>
    <t>38504</t>
  </si>
  <si>
    <t>THEYS</t>
  </si>
  <si>
    <t>38505</t>
  </si>
  <si>
    <t>THODURE</t>
  </si>
  <si>
    <t>38507</t>
  </si>
  <si>
    <t>TIGNIEU JAMEYZIEU</t>
  </si>
  <si>
    <t>38508</t>
  </si>
  <si>
    <t>TORCHEFELON</t>
  </si>
  <si>
    <t>38509</t>
  </si>
  <si>
    <t>TOUR DU PIN</t>
  </si>
  <si>
    <t>38511</t>
  </si>
  <si>
    <t>TOUVET</t>
  </si>
  <si>
    <t>38512</t>
  </si>
  <si>
    <t>TRAMOLE</t>
  </si>
  <si>
    <t>38513</t>
  </si>
  <si>
    <t>TREFFORT</t>
  </si>
  <si>
    <t>38514</t>
  </si>
  <si>
    <t>TREMINIS</t>
  </si>
  <si>
    <t>38515</t>
  </si>
  <si>
    <t>TREPT</t>
  </si>
  <si>
    <t>38516</t>
  </si>
  <si>
    <t>TRONCHE</t>
  </si>
  <si>
    <t>38517</t>
  </si>
  <si>
    <t>TULLINS</t>
  </si>
  <si>
    <t>38518</t>
  </si>
  <si>
    <t>VALBONNAIS</t>
  </si>
  <si>
    <t>38519</t>
  </si>
  <si>
    <t>VALENCIN</t>
  </si>
  <si>
    <t>38520</t>
  </si>
  <si>
    <t>VALENCOGNE</t>
  </si>
  <si>
    <t>38521</t>
  </si>
  <si>
    <t>38522</t>
  </si>
  <si>
    <t>VALJOUFFREY</t>
  </si>
  <si>
    <t>38523</t>
  </si>
  <si>
    <t>VARACIEUX</t>
  </si>
  <si>
    <t>38524</t>
  </si>
  <si>
    <t>VARCES ALLIERES ET RISSET</t>
  </si>
  <si>
    <t>38525</t>
  </si>
  <si>
    <t>VASSELIN</t>
  </si>
  <si>
    <t>38526</t>
  </si>
  <si>
    <t>VATILIEU</t>
  </si>
  <si>
    <t>38527</t>
  </si>
  <si>
    <t>VAUJANY</t>
  </si>
  <si>
    <t>38528</t>
  </si>
  <si>
    <t>VAULNAVEYS LE BAS</t>
  </si>
  <si>
    <t>38529</t>
  </si>
  <si>
    <t>VAULNAVEYS LE HAUT</t>
  </si>
  <si>
    <t>38530</t>
  </si>
  <si>
    <t>VAULX MILIEU</t>
  </si>
  <si>
    <t>38531</t>
  </si>
  <si>
    <t>VELANNE</t>
  </si>
  <si>
    <t>38532</t>
  </si>
  <si>
    <t>VENERIEU</t>
  </si>
  <si>
    <t>38533</t>
  </si>
  <si>
    <t>38534</t>
  </si>
  <si>
    <t>VENOSC</t>
  </si>
  <si>
    <t>38535</t>
  </si>
  <si>
    <t>VERNAS</t>
  </si>
  <si>
    <t>38536</t>
  </si>
  <si>
    <t>VERNIOZ</t>
  </si>
  <si>
    <t>38537</t>
  </si>
  <si>
    <t>VERPILLIERE</t>
  </si>
  <si>
    <t>38538</t>
  </si>
  <si>
    <t>VERSOUD</t>
  </si>
  <si>
    <t>38539</t>
  </si>
  <si>
    <t>VERTRIEU</t>
  </si>
  <si>
    <t>38540</t>
  </si>
  <si>
    <t>VEUREY VOROIZE</t>
  </si>
  <si>
    <t>38541</t>
  </si>
  <si>
    <t>VEYRINS THUELLIN</t>
  </si>
  <si>
    <t>38542</t>
  </si>
  <si>
    <t>VEYSSILIEU</t>
  </si>
  <si>
    <t>38543</t>
  </si>
  <si>
    <t>VEZERONCE CURTIN</t>
  </si>
  <si>
    <t>38544</t>
  </si>
  <si>
    <t>VIENNE</t>
  </si>
  <si>
    <t>38545</t>
  </si>
  <si>
    <t>VIF</t>
  </si>
  <si>
    <t>38546</t>
  </si>
  <si>
    <t>VIGNIEU</t>
  </si>
  <si>
    <t>38547</t>
  </si>
  <si>
    <t>VILLARD BONNOT</t>
  </si>
  <si>
    <t>38548</t>
  </si>
  <si>
    <t>VILLARD DE LANS</t>
  </si>
  <si>
    <t>38549</t>
  </si>
  <si>
    <t>VILLARD NOTRE DAME</t>
  </si>
  <si>
    <t>38550</t>
  </si>
  <si>
    <t>VILLARD RECULAS</t>
  </si>
  <si>
    <t>38551</t>
  </si>
  <si>
    <t>VILLARD REYMOND</t>
  </si>
  <si>
    <t>38552</t>
  </si>
  <si>
    <t>VILLARD SAINT CHRISTOPHE</t>
  </si>
  <si>
    <t>38553</t>
  </si>
  <si>
    <t>VILLEFONTAINE</t>
  </si>
  <si>
    <t>38554</t>
  </si>
  <si>
    <t>VILLEMOIRIEU</t>
  </si>
  <si>
    <t>38555</t>
  </si>
  <si>
    <t>VILLENEUVE DE MARC</t>
  </si>
  <si>
    <t>38556</t>
  </si>
  <si>
    <t>VILLE SOUS ANJOU</t>
  </si>
  <si>
    <t>38557</t>
  </si>
  <si>
    <t>VILLETTE D'ANTHON</t>
  </si>
  <si>
    <t>38558</t>
  </si>
  <si>
    <t>VILLETTE DE VIENNE</t>
  </si>
  <si>
    <t>38559</t>
  </si>
  <si>
    <t>VINAY</t>
  </si>
  <si>
    <t>38560</t>
  </si>
  <si>
    <t>VIRIEU</t>
  </si>
  <si>
    <t>38561</t>
  </si>
  <si>
    <t>VIRIVILLE</t>
  </si>
  <si>
    <t>38562</t>
  </si>
  <si>
    <t>VIZILLE</t>
  </si>
  <si>
    <t>38563</t>
  </si>
  <si>
    <t>VOIRON</t>
  </si>
  <si>
    <t>38564</t>
  </si>
  <si>
    <t>VOISSANT</t>
  </si>
  <si>
    <t>38565</t>
  </si>
  <si>
    <t>VOREPPE</t>
  </si>
  <si>
    <t>38566</t>
  </si>
  <si>
    <t>VOUREY</t>
  </si>
  <si>
    <t>38567</t>
  </si>
  <si>
    <t>CHAMROUSSE</t>
  </si>
  <si>
    <t>39001</t>
  </si>
  <si>
    <t>ABERGEMENT LA RONCE</t>
  </si>
  <si>
    <t>39002</t>
  </si>
  <si>
    <t>ABERGEMENT LE GRAND</t>
  </si>
  <si>
    <t>39003</t>
  </si>
  <si>
    <t>ABERGEMENT LE PETIT</t>
  </si>
  <si>
    <t>39004</t>
  </si>
  <si>
    <t>ABERGEMENT LES THESY</t>
  </si>
  <si>
    <t>39006</t>
  </si>
  <si>
    <t>AIGLEPIERRE</t>
  </si>
  <si>
    <t>39007</t>
  </si>
  <si>
    <t>ALIEZE</t>
  </si>
  <si>
    <t>39008</t>
  </si>
  <si>
    <t>AMANGE</t>
  </si>
  <si>
    <t>39009</t>
  </si>
  <si>
    <t>ANDELOT EN MONTAGNE</t>
  </si>
  <si>
    <t>39010</t>
  </si>
  <si>
    <t>ANDELOT MORVAL</t>
  </si>
  <si>
    <t>39011</t>
  </si>
  <si>
    <t>ANNOIRE</t>
  </si>
  <si>
    <t>39013</t>
  </si>
  <si>
    <t>ARBOIS</t>
  </si>
  <si>
    <t>39014</t>
  </si>
  <si>
    <t>ARCHELANGE</t>
  </si>
  <si>
    <t>39015</t>
  </si>
  <si>
    <t>ARDON</t>
  </si>
  <si>
    <t>39016</t>
  </si>
  <si>
    <t>ARINTHOD</t>
  </si>
  <si>
    <t>39017</t>
  </si>
  <si>
    <t>ARLAY</t>
  </si>
  <si>
    <t>39018</t>
  </si>
  <si>
    <t>AROMAS</t>
  </si>
  <si>
    <t>39019</t>
  </si>
  <si>
    <t>ARSURES</t>
  </si>
  <si>
    <t>39020</t>
  </si>
  <si>
    <t>ARSURE ARSURETTE</t>
  </si>
  <si>
    <t>39021</t>
  </si>
  <si>
    <t>ARTHENAS</t>
  </si>
  <si>
    <t>39022</t>
  </si>
  <si>
    <t>ASNANS BEAUVOISIN</t>
  </si>
  <si>
    <t>39023</t>
  </si>
  <si>
    <t>AUBEPIN</t>
  </si>
  <si>
    <t>39024</t>
  </si>
  <si>
    <t>AUDELANGE</t>
  </si>
  <si>
    <t>39025</t>
  </si>
  <si>
    <t>AUGEA</t>
  </si>
  <si>
    <t>39026</t>
  </si>
  <si>
    <t>AUGERANS</t>
  </si>
  <si>
    <t>39027</t>
  </si>
  <si>
    <t>AUGISEY</t>
  </si>
  <si>
    <t>39028</t>
  </si>
  <si>
    <t>AUMONT</t>
  </si>
  <si>
    <t>39029</t>
  </si>
  <si>
    <t>AUMUR</t>
  </si>
  <si>
    <t>39030</t>
  </si>
  <si>
    <t>AUTHUME</t>
  </si>
  <si>
    <t>39031</t>
  </si>
  <si>
    <t>AUXANGE</t>
  </si>
  <si>
    <t>39032</t>
  </si>
  <si>
    <t>AVIGNON LES SAINT CLAUDE</t>
  </si>
  <si>
    <t>39034</t>
  </si>
  <si>
    <t>BALAISEAUX</t>
  </si>
  <si>
    <t>39035</t>
  </si>
  <si>
    <t>BALANOD</t>
  </si>
  <si>
    <t>39036</t>
  </si>
  <si>
    <t>BALME D'EPY</t>
  </si>
  <si>
    <t>39037</t>
  </si>
  <si>
    <t>BANS</t>
  </si>
  <si>
    <t>39038</t>
  </si>
  <si>
    <t>BARESIA SUR L'AIN</t>
  </si>
  <si>
    <t>39039</t>
  </si>
  <si>
    <t>BARRE</t>
  </si>
  <si>
    <t>39040</t>
  </si>
  <si>
    <t>BARRETAINE</t>
  </si>
  <si>
    <t>39041</t>
  </si>
  <si>
    <t>BAUME LES MESSIEURS</t>
  </si>
  <si>
    <t>39042</t>
  </si>
  <si>
    <t>BAVERANS</t>
  </si>
  <si>
    <t>39043</t>
  </si>
  <si>
    <t>39045</t>
  </si>
  <si>
    <t>BEFFIA</t>
  </si>
  <si>
    <t>39046</t>
  </si>
  <si>
    <t>BELLECOMBE</t>
  </si>
  <si>
    <t>39047</t>
  </si>
  <si>
    <t>BELLEFONTAINE</t>
  </si>
  <si>
    <t>39048</t>
  </si>
  <si>
    <t>39049</t>
  </si>
  <si>
    <t>BERSAILLIN</t>
  </si>
  <si>
    <t>39050</t>
  </si>
  <si>
    <t>BESAIN</t>
  </si>
  <si>
    <t>39051</t>
  </si>
  <si>
    <t>BIARNE</t>
  </si>
  <si>
    <t>39052</t>
  </si>
  <si>
    <t>BIEF DES MAISONS</t>
  </si>
  <si>
    <t>39053</t>
  </si>
  <si>
    <t>BIEF DU FOURG</t>
  </si>
  <si>
    <t>39054</t>
  </si>
  <si>
    <t>BIEFMORIN</t>
  </si>
  <si>
    <t>39055</t>
  </si>
  <si>
    <t>BILLECUL</t>
  </si>
  <si>
    <t>39056</t>
  </si>
  <si>
    <t>BLETTERANS</t>
  </si>
  <si>
    <t>39057</t>
  </si>
  <si>
    <t>BLOIS SUR SEILLE</t>
  </si>
  <si>
    <t>39058</t>
  </si>
  <si>
    <t>BLYE</t>
  </si>
  <si>
    <t>39059</t>
  </si>
  <si>
    <t>BOIS D'AMONT</t>
  </si>
  <si>
    <t>39060</t>
  </si>
  <si>
    <t>BOIS DE GAND</t>
  </si>
  <si>
    <t>39061</t>
  </si>
  <si>
    <t>BOISSIA</t>
  </si>
  <si>
    <t>39062</t>
  </si>
  <si>
    <t>39063</t>
  </si>
  <si>
    <t>BONLIEU</t>
  </si>
  <si>
    <t>39064</t>
  </si>
  <si>
    <t>BONNAUD</t>
  </si>
  <si>
    <t>39065</t>
  </si>
  <si>
    <t>BONNEFONTAINE</t>
  </si>
  <si>
    <t>39066</t>
  </si>
  <si>
    <t>BORNAY</t>
  </si>
  <si>
    <t>39068</t>
  </si>
  <si>
    <t>BOUCHOUX</t>
  </si>
  <si>
    <t>39069</t>
  </si>
  <si>
    <t>BOURCIA</t>
  </si>
  <si>
    <t>39070</t>
  </si>
  <si>
    <t>BOURG DE SIROD</t>
  </si>
  <si>
    <t>39072</t>
  </si>
  <si>
    <t>BRACON</t>
  </si>
  <si>
    <t>39073</t>
  </si>
  <si>
    <t>BRAINANS</t>
  </si>
  <si>
    <t>39074</t>
  </si>
  <si>
    <t>BRANS</t>
  </si>
  <si>
    <t>39075</t>
  </si>
  <si>
    <t>BRERY</t>
  </si>
  <si>
    <t>39076</t>
  </si>
  <si>
    <t>39077</t>
  </si>
  <si>
    <t>BRETENIERES</t>
  </si>
  <si>
    <t>39078</t>
  </si>
  <si>
    <t>BREVANS</t>
  </si>
  <si>
    <t>39079</t>
  </si>
  <si>
    <t>BRIOD</t>
  </si>
  <si>
    <t>39080</t>
  </si>
  <si>
    <t>BROISSIA</t>
  </si>
  <si>
    <t>39081</t>
  </si>
  <si>
    <t>BUVILLY</t>
  </si>
  <si>
    <t>39083</t>
  </si>
  <si>
    <t>CENSEAU</t>
  </si>
  <si>
    <t>39084</t>
  </si>
  <si>
    <t>CERNANS</t>
  </si>
  <si>
    <t>39085</t>
  </si>
  <si>
    <t>CERNIEBAUD</t>
  </si>
  <si>
    <t>39086</t>
  </si>
  <si>
    <t>CERNON</t>
  </si>
  <si>
    <t>39088</t>
  </si>
  <si>
    <t>CESANCEY</t>
  </si>
  <si>
    <t>39089</t>
  </si>
  <si>
    <t>CEZIA</t>
  </si>
  <si>
    <t>39090</t>
  </si>
  <si>
    <t>CHAINEE DES COUPIS</t>
  </si>
  <si>
    <t>39091</t>
  </si>
  <si>
    <t>CHALESMES</t>
  </si>
  <si>
    <t>39092</t>
  </si>
  <si>
    <t>CHAMBERIA</t>
  </si>
  <si>
    <t>39093</t>
  </si>
  <si>
    <t>CHAMBLAY</t>
  </si>
  <si>
    <t>39094</t>
  </si>
  <si>
    <t>CHAMOLE</t>
  </si>
  <si>
    <t>39095</t>
  </si>
  <si>
    <t>CHAMPAGNE SUR LOUE</t>
  </si>
  <si>
    <t>39096</t>
  </si>
  <si>
    <t>39097</t>
  </si>
  <si>
    <t>CHAMPAGNOLE</t>
  </si>
  <si>
    <t>39099</t>
  </si>
  <si>
    <t>CHAMPDIVERS</t>
  </si>
  <si>
    <t>39100</t>
  </si>
  <si>
    <t>CHAMPROUGIER</t>
  </si>
  <si>
    <t>39101</t>
  </si>
  <si>
    <t>CHAMPVANS</t>
  </si>
  <si>
    <t>39102</t>
  </si>
  <si>
    <t>CHANCIA</t>
  </si>
  <si>
    <t>39103</t>
  </si>
  <si>
    <t>CHAPELLE SUR FURIEUSE</t>
  </si>
  <si>
    <t>39104</t>
  </si>
  <si>
    <t>CHAPELLE VOLAND</t>
  </si>
  <si>
    <t>39105</t>
  </si>
  <si>
    <t>CHAPOIS</t>
  </si>
  <si>
    <t>39106</t>
  </si>
  <si>
    <t>CHARCHILLA</t>
  </si>
  <si>
    <t>39107</t>
  </si>
  <si>
    <t>CHARCIER</t>
  </si>
  <si>
    <t>39108</t>
  </si>
  <si>
    <t>CHARENCY</t>
  </si>
  <si>
    <t>39109</t>
  </si>
  <si>
    <t>CHAREZIER</t>
  </si>
  <si>
    <t>39110</t>
  </si>
  <si>
    <t>39111</t>
  </si>
  <si>
    <t>CHARNOD</t>
  </si>
  <si>
    <t>39112</t>
  </si>
  <si>
    <t>CHASSAGNE</t>
  </si>
  <si>
    <t>39113</t>
  </si>
  <si>
    <t>CHASSAL</t>
  </si>
  <si>
    <t>39114</t>
  </si>
  <si>
    <t>CHATEAU CHALON</t>
  </si>
  <si>
    <t>39115</t>
  </si>
  <si>
    <t>CHATEAU DES PRES</t>
  </si>
  <si>
    <t>39116</t>
  </si>
  <si>
    <t>CHATELAINE</t>
  </si>
  <si>
    <t>39117</t>
  </si>
  <si>
    <t>CHATELAY</t>
  </si>
  <si>
    <t>39118</t>
  </si>
  <si>
    <t>CHATEL DE JOUX</t>
  </si>
  <si>
    <t>39119</t>
  </si>
  <si>
    <t>CHATELEY</t>
  </si>
  <si>
    <t>39120</t>
  </si>
  <si>
    <t>CHATELNEUF</t>
  </si>
  <si>
    <t>39121</t>
  </si>
  <si>
    <t>CHATENOIS</t>
  </si>
  <si>
    <t>39122</t>
  </si>
  <si>
    <t>39123</t>
  </si>
  <si>
    <t>39124</t>
  </si>
  <si>
    <t>CHAUMERGY</t>
  </si>
  <si>
    <t>39126</t>
  </si>
  <si>
    <t>CHAUMUSSE</t>
  </si>
  <si>
    <t>39127</t>
  </si>
  <si>
    <t>CHAUSSENANS</t>
  </si>
  <si>
    <t>39128</t>
  </si>
  <si>
    <t>CHAUSSIN</t>
  </si>
  <si>
    <t>39129</t>
  </si>
  <si>
    <t>CHAUX DES CROTENAY</t>
  </si>
  <si>
    <t>39130</t>
  </si>
  <si>
    <t>CHAUX DES PRES</t>
  </si>
  <si>
    <t>39131</t>
  </si>
  <si>
    <t>CHAUX DU DOMBIEF</t>
  </si>
  <si>
    <t>39132</t>
  </si>
  <si>
    <t>CHAUX EN BRESSE</t>
  </si>
  <si>
    <t>39133</t>
  </si>
  <si>
    <t>CHAUX CHAMPAGNY</t>
  </si>
  <si>
    <t>39134</t>
  </si>
  <si>
    <t>CHAVERIA</t>
  </si>
  <si>
    <t>39135</t>
  </si>
  <si>
    <t>39136</t>
  </si>
  <si>
    <t>CHEMENOT</t>
  </si>
  <si>
    <t>39137</t>
  </si>
  <si>
    <t>CHEMILLA</t>
  </si>
  <si>
    <t>39138</t>
  </si>
  <si>
    <t>CHEMIN</t>
  </si>
  <si>
    <t>39139</t>
  </si>
  <si>
    <t>CHENE BERNARD</t>
  </si>
  <si>
    <t>39140</t>
  </si>
  <si>
    <t>CHENE SEC</t>
  </si>
  <si>
    <t>39141</t>
  </si>
  <si>
    <t>CHEVIGNY</t>
  </si>
  <si>
    <t>39142</t>
  </si>
  <si>
    <t>CHEVREAUX</t>
  </si>
  <si>
    <t>39143</t>
  </si>
  <si>
    <t>CHEVROTAINE</t>
  </si>
  <si>
    <t>39145</t>
  </si>
  <si>
    <t>CHILLE</t>
  </si>
  <si>
    <t>39146</t>
  </si>
  <si>
    <t>CHILLY LE VIGNOBLE</t>
  </si>
  <si>
    <t>39147</t>
  </si>
  <si>
    <t>CHILLY SUR SALINS</t>
  </si>
  <si>
    <t>39148</t>
  </si>
  <si>
    <t>CHISSERIA</t>
  </si>
  <si>
    <t>39149</t>
  </si>
  <si>
    <t>CHISSEY SUR LOUE</t>
  </si>
  <si>
    <t>39150</t>
  </si>
  <si>
    <t>CHOISEY</t>
  </si>
  <si>
    <t>39151</t>
  </si>
  <si>
    <t>CHOUX</t>
  </si>
  <si>
    <t>39153</t>
  </si>
  <si>
    <t>39154</t>
  </si>
  <si>
    <t>CLAIRVAUX LES LACS</t>
  </si>
  <si>
    <t>39155</t>
  </si>
  <si>
    <t>CLUCY</t>
  </si>
  <si>
    <t>39156</t>
  </si>
  <si>
    <t>COGNA</t>
  </si>
  <si>
    <t>39157</t>
  </si>
  <si>
    <t>COISERETTE</t>
  </si>
  <si>
    <t>39158</t>
  </si>
  <si>
    <t>COISIA</t>
  </si>
  <si>
    <t>39159</t>
  </si>
  <si>
    <t>COLONNE</t>
  </si>
  <si>
    <t>39160</t>
  </si>
  <si>
    <t>COMMENAILLES</t>
  </si>
  <si>
    <t>39161</t>
  </si>
  <si>
    <t>COMMUNAILLES EN MONTAGNE</t>
  </si>
  <si>
    <t>39162</t>
  </si>
  <si>
    <t>39163</t>
  </si>
  <si>
    <t>CONDES</t>
  </si>
  <si>
    <t>39164</t>
  </si>
  <si>
    <t>CONLIEGE</t>
  </si>
  <si>
    <t>39165</t>
  </si>
  <si>
    <t>CONTE</t>
  </si>
  <si>
    <t>39166</t>
  </si>
  <si>
    <t>CORNOD</t>
  </si>
  <si>
    <t>39167</t>
  </si>
  <si>
    <t>COSGES</t>
  </si>
  <si>
    <t>39168</t>
  </si>
  <si>
    <t>COURBETTE</t>
  </si>
  <si>
    <t>39169</t>
  </si>
  <si>
    <t>COURBOUZON</t>
  </si>
  <si>
    <t>39170</t>
  </si>
  <si>
    <t>COURLANS</t>
  </si>
  <si>
    <t>39171</t>
  </si>
  <si>
    <t>COURLAOUX</t>
  </si>
  <si>
    <t>39172</t>
  </si>
  <si>
    <t>39173</t>
  </si>
  <si>
    <t>COUSANCE</t>
  </si>
  <si>
    <t>39174</t>
  </si>
  <si>
    <t>COYRIERE</t>
  </si>
  <si>
    <t>39175</t>
  </si>
  <si>
    <t>COYRON</t>
  </si>
  <si>
    <t>39176</t>
  </si>
  <si>
    <t>CRAMANS</t>
  </si>
  <si>
    <t>39177</t>
  </si>
  <si>
    <t>CRANCOT</t>
  </si>
  <si>
    <t>39178</t>
  </si>
  <si>
    <t>39179</t>
  </si>
  <si>
    <t>CRENANS</t>
  </si>
  <si>
    <t>39180</t>
  </si>
  <si>
    <t>CRESSIA</t>
  </si>
  <si>
    <t>39182</t>
  </si>
  <si>
    <t>CRISSEY</t>
  </si>
  <si>
    <t>39183</t>
  </si>
  <si>
    <t>CROTENAY</t>
  </si>
  <si>
    <t>39184</t>
  </si>
  <si>
    <t>CROZETS</t>
  </si>
  <si>
    <t>39185</t>
  </si>
  <si>
    <t>CUISIA</t>
  </si>
  <si>
    <t>39186</t>
  </si>
  <si>
    <t>CUTTURA</t>
  </si>
  <si>
    <t>39187</t>
  </si>
  <si>
    <t>CUVIER</t>
  </si>
  <si>
    <t>39188</t>
  </si>
  <si>
    <t>DAMMARTIN MARPAIN</t>
  </si>
  <si>
    <t>39189</t>
  </si>
  <si>
    <t>DAMPARIS</t>
  </si>
  <si>
    <t>39190</t>
  </si>
  <si>
    <t>39191</t>
  </si>
  <si>
    <t>DARBONNAY</t>
  </si>
  <si>
    <t>39192</t>
  </si>
  <si>
    <t>DENEZIERES</t>
  </si>
  <si>
    <t>39193</t>
  </si>
  <si>
    <t>DESCHAUX</t>
  </si>
  <si>
    <t>39194</t>
  </si>
  <si>
    <t>DESNES</t>
  </si>
  <si>
    <t>39195</t>
  </si>
  <si>
    <t>DESSIA</t>
  </si>
  <si>
    <t>39196</t>
  </si>
  <si>
    <t>DEUX FAYS</t>
  </si>
  <si>
    <t>39197</t>
  </si>
  <si>
    <t>DIGNA</t>
  </si>
  <si>
    <t>39198</t>
  </si>
  <si>
    <t>DOLE</t>
  </si>
  <si>
    <t>39199</t>
  </si>
  <si>
    <t>DOMBLANS</t>
  </si>
  <si>
    <t>39200</t>
  </si>
  <si>
    <t>DOMPIERRE SUR MONT</t>
  </si>
  <si>
    <t>39201</t>
  </si>
  <si>
    <t>DOUCIER</t>
  </si>
  <si>
    <t>39202</t>
  </si>
  <si>
    <t>DOURNON</t>
  </si>
  <si>
    <t>39203</t>
  </si>
  <si>
    <t>DOYE</t>
  </si>
  <si>
    <t>39204</t>
  </si>
  <si>
    <t>DRAMELAY</t>
  </si>
  <si>
    <t>39205</t>
  </si>
  <si>
    <t>ECLANS NENON</t>
  </si>
  <si>
    <t>39206</t>
  </si>
  <si>
    <t>ECLEUX</t>
  </si>
  <si>
    <t>39207</t>
  </si>
  <si>
    <t>ECRILLE</t>
  </si>
  <si>
    <t>39208</t>
  </si>
  <si>
    <t>ENTRE DEUX MONTS</t>
  </si>
  <si>
    <t>39209</t>
  </si>
  <si>
    <t>VAL D'EPY</t>
  </si>
  <si>
    <t>39210</t>
  </si>
  <si>
    <t>EQUEVILLON</t>
  </si>
  <si>
    <t>39211</t>
  </si>
  <si>
    <t>ESSARDS TAIGNEVAUX</t>
  </si>
  <si>
    <t>39213</t>
  </si>
  <si>
    <t>ESSERVAL COMBE</t>
  </si>
  <si>
    <t>39214</t>
  </si>
  <si>
    <t>ESSERVAL TARTRE</t>
  </si>
  <si>
    <t>39215</t>
  </si>
  <si>
    <t>ESSIA</t>
  </si>
  <si>
    <t>39216</t>
  </si>
  <si>
    <t>ETIVAL</t>
  </si>
  <si>
    <t>39217</t>
  </si>
  <si>
    <t>ETOILE</t>
  </si>
  <si>
    <t>39218</t>
  </si>
  <si>
    <t>ETREPIGNEY</t>
  </si>
  <si>
    <t>39219</t>
  </si>
  <si>
    <t>EVANS</t>
  </si>
  <si>
    <t>39220</t>
  </si>
  <si>
    <t>FALLETANS</t>
  </si>
  <si>
    <t>39221</t>
  </si>
  <si>
    <t>FAVIERE</t>
  </si>
  <si>
    <t>39222</t>
  </si>
  <si>
    <t>FAY EN MONTAGNE</t>
  </si>
  <si>
    <t>39223</t>
  </si>
  <si>
    <t>FERTE</t>
  </si>
  <si>
    <t>39224</t>
  </si>
  <si>
    <t>FETIGNY</t>
  </si>
  <si>
    <t>39225</t>
  </si>
  <si>
    <t>FIED</t>
  </si>
  <si>
    <t>39226</t>
  </si>
  <si>
    <t>FLORENTIA</t>
  </si>
  <si>
    <t>39227</t>
  </si>
  <si>
    <t>FONCINE LE BAS</t>
  </si>
  <si>
    <t>39228</t>
  </si>
  <si>
    <t>FONCINE LE HAUT</t>
  </si>
  <si>
    <t>39229</t>
  </si>
  <si>
    <t>FONTAINEBRUX</t>
  </si>
  <si>
    <t>39230</t>
  </si>
  <si>
    <t>FONTENU</t>
  </si>
  <si>
    <t>39232</t>
  </si>
  <si>
    <t>FORT DU PLASNE</t>
  </si>
  <si>
    <t>39233</t>
  </si>
  <si>
    <t>39234</t>
  </si>
  <si>
    <t>FOULENAY</t>
  </si>
  <si>
    <t>39235</t>
  </si>
  <si>
    <t>FRAISANS</t>
  </si>
  <si>
    <t>39236</t>
  </si>
  <si>
    <t>39237</t>
  </si>
  <si>
    <t>FRAROZ</t>
  </si>
  <si>
    <t>39238</t>
  </si>
  <si>
    <t>FRASNE LES MEULIERES</t>
  </si>
  <si>
    <t>39239</t>
  </si>
  <si>
    <t>FRASNEE</t>
  </si>
  <si>
    <t>39240</t>
  </si>
  <si>
    <t>FRASNOIS</t>
  </si>
  <si>
    <t>39241</t>
  </si>
  <si>
    <t>FREBUANS</t>
  </si>
  <si>
    <t>39243</t>
  </si>
  <si>
    <t>FROIDEVILLE</t>
  </si>
  <si>
    <t>39244</t>
  </si>
  <si>
    <t>FRONTENAY</t>
  </si>
  <si>
    <t>39245</t>
  </si>
  <si>
    <t>GATEY</t>
  </si>
  <si>
    <t>39246</t>
  </si>
  <si>
    <t>GENDREY</t>
  </si>
  <si>
    <t>39247</t>
  </si>
  <si>
    <t>GENOD</t>
  </si>
  <si>
    <t>39248</t>
  </si>
  <si>
    <t>GERAISE</t>
  </si>
  <si>
    <t>39249</t>
  </si>
  <si>
    <t>GERMIGNEY</t>
  </si>
  <si>
    <t>39250</t>
  </si>
  <si>
    <t>GERUGE</t>
  </si>
  <si>
    <t>39251</t>
  </si>
  <si>
    <t>GEVINGEY</t>
  </si>
  <si>
    <t>39252</t>
  </si>
  <si>
    <t>GEVRY</t>
  </si>
  <si>
    <t>39253</t>
  </si>
  <si>
    <t>GIGNY</t>
  </si>
  <si>
    <t>39254</t>
  </si>
  <si>
    <t>GILLOIS</t>
  </si>
  <si>
    <t>39255</t>
  </si>
  <si>
    <t>GIZIA</t>
  </si>
  <si>
    <t>39258</t>
  </si>
  <si>
    <t>GRANDE RIVIERE</t>
  </si>
  <si>
    <t>39259</t>
  </si>
  <si>
    <t>GRANGE DE VAIVRE</t>
  </si>
  <si>
    <t>39260</t>
  </si>
  <si>
    <t>GRANGES SUR BAUME</t>
  </si>
  <si>
    <t>39261</t>
  </si>
  <si>
    <t>GRAYE ET CHARNAY</t>
  </si>
  <si>
    <t>39262</t>
  </si>
  <si>
    <t>GREDISANS</t>
  </si>
  <si>
    <t>39263</t>
  </si>
  <si>
    <t>GROZON</t>
  </si>
  <si>
    <t>39264</t>
  </si>
  <si>
    <t>GRUSSE</t>
  </si>
  <si>
    <t>39265</t>
  </si>
  <si>
    <t>HAUTECOUR</t>
  </si>
  <si>
    <t>39266</t>
  </si>
  <si>
    <t>HAYS</t>
  </si>
  <si>
    <t>39267</t>
  </si>
  <si>
    <t>IVORY</t>
  </si>
  <si>
    <t>39268</t>
  </si>
  <si>
    <t>IVREY</t>
  </si>
  <si>
    <t>39269</t>
  </si>
  <si>
    <t>JEURRE</t>
  </si>
  <si>
    <t>39270</t>
  </si>
  <si>
    <t>JOUHE</t>
  </si>
  <si>
    <t>39271</t>
  </si>
  <si>
    <t>LAC DES ROUGES TRUITES</t>
  </si>
  <si>
    <t>39272</t>
  </si>
  <si>
    <t>LADOYE SUR SEILLE</t>
  </si>
  <si>
    <t>39273</t>
  </si>
  <si>
    <t>LAINS</t>
  </si>
  <si>
    <t>39274</t>
  </si>
  <si>
    <t>LAJOUX</t>
  </si>
  <si>
    <t>39275</t>
  </si>
  <si>
    <t>LAMOURA</t>
  </si>
  <si>
    <t>39277</t>
  </si>
  <si>
    <t>LARDERET</t>
  </si>
  <si>
    <t>39278</t>
  </si>
  <si>
    <t>LARGILLAY MARSONNAY</t>
  </si>
  <si>
    <t>39279</t>
  </si>
  <si>
    <t>LARNAUD</t>
  </si>
  <si>
    <t>39280</t>
  </si>
  <si>
    <t>LARRIVOIRE</t>
  </si>
  <si>
    <t>39281</t>
  </si>
  <si>
    <t>LATET</t>
  </si>
  <si>
    <t>39282</t>
  </si>
  <si>
    <t>LATETTE</t>
  </si>
  <si>
    <t>39283</t>
  </si>
  <si>
    <t>LAVANCIA EPERCY</t>
  </si>
  <si>
    <t>39284</t>
  </si>
  <si>
    <t>LAVANGEOT</t>
  </si>
  <si>
    <t>39285</t>
  </si>
  <si>
    <t>LAVANS LES DOLE</t>
  </si>
  <si>
    <t>39286</t>
  </si>
  <si>
    <t>LAVANS LES SAINT CLAUDE</t>
  </si>
  <si>
    <t>39287</t>
  </si>
  <si>
    <t>LAVANS SUR VALOUSE</t>
  </si>
  <si>
    <t>39288</t>
  </si>
  <si>
    <t>LAVIGNY</t>
  </si>
  <si>
    <t>39289</t>
  </si>
  <si>
    <t>LECT</t>
  </si>
  <si>
    <t>39290</t>
  </si>
  <si>
    <t>LEGNA</t>
  </si>
  <si>
    <t>39291</t>
  </si>
  <si>
    <t>LEMUY</t>
  </si>
  <si>
    <t>39292</t>
  </si>
  <si>
    <t>39293</t>
  </si>
  <si>
    <t>LESCHERES</t>
  </si>
  <si>
    <t>39294</t>
  </si>
  <si>
    <t>LEZAT</t>
  </si>
  <si>
    <t>39295</t>
  </si>
  <si>
    <t>LOISIA</t>
  </si>
  <si>
    <t>39296</t>
  </si>
  <si>
    <t>39297</t>
  </si>
  <si>
    <t>LONGCHAUMOIS</t>
  </si>
  <si>
    <t>39298</t>
  </si>
  <si>
    <t>LONGCOCHON</t>
  </si>
  <si>
    <t>39299</t>
  </si>
  <si>
    <t>LONGWY SUR LE DOUBS</t>
  </si>
  <si>
    <t>39300</t>
  </si>
  <si>
    <t>LONS LE SAUNIER</t>
  </si>
  <si>
    <t>39301</t>
  </si>
  <si>
    <t>LOULLE</t>
  </si>
  <si>
    <t>39302</t>
  </si>
  <si>
    <t>LOUVATANGE</t>
  </si>
  <si>
    <t>39303</t>
  </si>
  <si>
    <t>LOUVENNE</t>
  </si>
  <si>
    <t>39304</t>
  </si>
  <si>
    <t>LOUVEROT</t>
  </si>
  <si>
    <t>39305</t>
  </si>
  <si>
    <t>LOYE</t>
  </si>
  <si>
    <t>39306</t>
  </si>
  <si>
    <t>MACORNAY</t>
  </si>
  <si>
    <t>39307</t>
  </si>
  <si>
    <t>MAISOD</t>
  </si>
  <si>
    <t>39308</t>
  </si>
  <si>
    <t>MALANGE</t>
  </si>
  <si>
    <t>39309</t>
  </si>
  <si>
    <t>MALLEREY</t>
  </si>
  <si>
    <t>39310</t>
  </si>
  <si>
    <t>MANTRY</t>
  </si>
  <si>
    <t>39312</t>
  </si>
  <si>
    <t>MARIGNA SUR VALOUSE</t>
  </si>
  <si>
    <t>39313</t>
  </si>
  <si>
    <t>39314</t>
  </si>
  <si>
    <t>MARNEZIA</t>
  </si>
  <si>
    <t>39315</t>
  </si>
  <si>
    <t>MARNOZ</t>
  </si>
  <si>
    <t>39317</t>
  </si>
  <si>
    <t>MARRE</t>
  </si>
  <si>
    <t>39318</t>
  </si>
  <si>
    <t>MARTIGNA</t>
  </si>
  <si>
    <t>39319</t>
  </si>
  <si>
    <t>MATHENAY</t>
  </si>
  <si>
    <t>39320</t>
  </si>
  <si>
    <t>MAYNAL</t>
  </si>
  <si>
    <t>39321</t>
  </si>
  <si>
    <t>MENETRU LE VIGNOBLE</t>
  </si>
  <si>
    <t>39322</t>
  </si>
  <si>
    <t>MENETRUX EN JOUX</t>
  </si>
  <si>
    <t>39323</t>
  </si>
  <si>
    <t>MENOTEY</t>
  </si>
  <si>
    <t>39324</t>
  </si>
  <si>
    <t>MERONA</t>
  </si>
  <si>
    <t>39325</t>
  </si>
  <si>
    <t>MESNAY</t>
  </si>
  <si>
    <t>39326</t>
  </si>
  <si>
    <t>MESNOIS</t>
  </si>
  <si>
    <t>39327</t>
  </si>
  <si>
    <t>MESSIA SUR SORNE</t>
  </si>
  <si>
    <t>39328</t>
  </si>
  <si>
    <t>MEUSSIA</t>
  </si>
  <si>
    <t>39329</t>
  </si>
  <si>
    <t>MIEGES</t>
  </si>
  <si>
    <t>39330</t>
  </si>
  <si>
    <t>MIERY</t>
  </si>
  <si>
    <t>39331</t>
  </si>
  <si>
    <t>MIGNOVILLARD</t>
  </si>
  <si>
    <t>39332</t>
  </si>
  <si>
    <t>MIREBEL</t>
  </si>
  <si>
    <t>39333</t>
  </si>
  <si>
    <t>MOIRANS EN MONTAGNE</t>
  </si>
  <si>
    <t>39334</t>
  </si>
  <si>
    <t>MOIRON</t>
  </si>
  <si>
    <t>39335</t>
  </si>
  <si>
    <t>MOISSEY</t>
  </si>
  <si>
    <t>39336</t>
  </si>
  <si>
    <t>39337</t>
  </si>
  <si>
    <t>MOLAMBOZ</t>
  </si>
  <si>
    <t>39338</t>
  </si>
  <si>
    <t>MOLAY</t>
  </si>
  <si>
    <t>39339</t>
  </si>
  <si>
    <t>MOLINGES</t>
  </si>
  <si>
    <t>39340</t>
  </si>
  <si>
    <t>MOLPRE</t>
  </si>
  <si>
    <t>39341</t>
  </si>
  <si>
    <t>MOLUNES</t>
  </si>
  <si>
    <t>39342</t>
  </si>
  <si>
    <t>MONAY</t>
  </si>
  <si>
    <t>39343</t>
  </si>
  <si>
    <t>MONNETAY</t>
  </si>
  <si>
    <t>39344</t>
  </si>
  <si>
    <t>MONNET LA VILLE</t>
  </si>
  <si>
    <t>39345</t>
  </si>
  <si>
    <t>MONNIERES</t>
  </si>
  <si>
    <t>39346</t>
  </si>
  <si>
    <t>MONTAGNA LE RECONDUIT</t>
  </si>
  <si>
    <t>39347</t>
  </si>
  <si>
    <t>MONTAGNA LE TEMPLIER</t>
  </si>
  <si>
    <t>39348</t>
  </si>
  <si>
    <t>39349</t>
  </si>
  <si>
    <t>MONTAIN</t>
  </si>
  <si>
    <t>39350</t>
  </si>
  <si>
    <t>MONTBARREY</t>
  </si>
  <si>
    <t>39351</t>
  </si>
  <si>
    <t>MONTCUSEL</t>
  </si>
  <si>
    <t>39352</t>
  </si>
  <si>
    <t>MONTEPLAIN</t>
  </si>
  <si>
    <t>39353</t>
  </si>
  <si>
    <t>MONTFLEUR</t>
  </si>
  <si>
    <t>39354</t>
  </si>
  <si>
    <t>MONTHOLIER</t>
  </si>
  <si>
    <t>39355</t>
  </si>
  <si>
    <t>MONTIGNY LES ARSURES</t>
  </si>
  <si>
    <t>39356</t>
  </si>
  <si>
    <t>MONTIGNY SUR L'AIN</t>
  </si>
  <si>
    <t>39359</t>
  </si>
  <si>
    <t>MONTMARLON</t>
  </si>
  <si>
    <t>39360</t>
  </si>
  <si>
    <t>MONTMIREY LA VILLE</t>
  </si>
  <si>
    <t>39361</t>
  </si>
  <si>
    <t>MONTMIREY LE CHATEAU</t>
  </si>
  <si>
    <t>39362</t>
  </si>
  <si>
    <t>MONTMOROT</t>
  </si>
  <si>
    <t>39363</t>
  </si>
  <si>
    <t>39364</t>
  </si>
  <si>
    <t>39365</t>
  </si>
  <si>
    <t>MONT SOUS VAUDREY</t>
  </si>
  <si>
    <t>39366</t>
  </si>
  <si>
    <t>MONT SUR MONNET</t>
  </si>
  <si>
    <t>39367</t>
  </si>
  <si>
    <t>MORBIER</t>
  </si>
  <si>
    <t>39368</t>
  </si>
  <si>
    <t>MOREZ</t>
  </si>
  <si>
    <t>39370</t>
  </si>
  <si>
    <t>MOUCHARD</t>
  </si>
  <si>
    <t>39371</t>
  </si>
  <si>
    <t>MOUILLE</t>
  </si>
  <si>
    <t>39372</t>
  </si>
  <si>
    <t>MOURNANS CHARBONNY</t>
  </si>
  <si>
    <t>39373</t>
  </si>
  <si>
    <t>MOUSSIERES</t>
  </si>
  <si>
    <t>39375</t>
  </si>
  <si>
    <t>MOUTONNE</t>
  </si>
  <si>
    <t>39376</t>
  </si>
  <si>
    <t>MOUTOUX</t>
  </si>
  <si>
    <t>39377</t>
  </si>
  <si>
    <t>MUTIGNEY</t>
  </si>
  <si>
    <t>39378</t>
  </si>
  <si>
    <t>NANC LES SAINT AMOUR</t>
  </si>
  <si>
    <t>39379</t>
  </si>
  <si>
    <t>NANCE</t>
  </si>
  <si>
    <t>39380</t>
  </si>
  <si>
    <t>NANCUISE</t>
  </si>
  <si>
    <t>39381</t>
  </si>
  <si>
    <t>39382</t>
  </si>
  <si>
    <t>NANTEY</t>
  </si>
  <si>
    <t>39385</t>
  </si>
  <si>
    <t>NEUBLANS ABERGEMENT</t>
  </si>
  <si>
    <t>39386</t>
  </si>
  <si>
    <t>NEUVILLEY</t>
  </si>
  <si>
    <t>39387</t>
  </si>
  <si>
    <t>NEVY LES DOLE</t>
  </si>
  <si>
    <t>39388</t>
  </si>
  <si>
    <t>NEVY SUR SEILLE</t>
  </si>
  <si>
    <t>39389</t>
  </si>
  <si>
    <t>NEY</t>
  </si>
  <si>
    <t>39390</t>
  </si>
  <si>
    <t>NOGNA</t>
  </si>
  <si>
    <t>39391</t>
  </si>
  <si>
    <t>NOZEROY</t>
  </si>
  <si>
    <t>39392</t>
  </si>
  <si>
    <t>OFFLANGES</t>
  </si>
  <si>
    <t>39393</t>
  </si>
  <si>
    <t>ONGLIERES</t>
  </si>
  <si>
    <t>39394</t>
  </si>
  <si>
    <t>ONOZ</t>
  </si>
  <si>
    <t>39395</t>
  </si>
  <si>
    <t>ORBAGNA</t>
  </si>
  <si>
    <t>39396</t>
  </si>
  <si>
    <t>ORCHAMPS</t>
  </si>
  <si>
    <t>39397</t>
  </si>
  <si>
    <t>ORGELET</t>
  </si>
  <si>
    <t>39398</t>
  </si>
  <si>
    <t>OUGNEY</t>
  </si>
  <si>
    <t>39399</t>
  </si>
  <si>
    <t>OUNANS</t>
  </si>
  <si>
    <t>39400</t>
  </si>
  <si>
    <t>OUR</t>
  </si>
  <si>
    <t>39401</t>
  </si>
  <si>
    <t>OUSSIERES</t>
  </si>
  <si>
    <t>39402</t>
  </si>
  <si>
    <t>PAGNEY</t>
  </si>
  <si>
    <t>39403</t>
  </si>
  <si>
    <t>PAGNOZ</t>
  </si>
  <si>
    <t>39404</t>
  </si>
  <si>
    <t>PANNESSIERES</t>
  </si>
  <si>
    <t>39405</t>
  </si>
  <si>
    <t>PARCEY</t>
  </si>
  <si>
    <t>39406</t>
  </si>
  <si>
    <t>PASQUIER</t>
  </si>
  <si>
    <t>39407</t>
  </si>
  <si>
    <t>PASSENANS</t>
  </si>
  <si>
    <t>39408</t>
  </si>
  <si>
    <t>PATORNAY</t>
  </si>
  <si>
    <t>39409</t>
  </si>
  <si>
    <t>PEINTRE</t>
  </si>
  <si>
    <t>39411</t>
  </si>
  <si>
    <t>PERRIGNY</t>
  </si>
  <si>
    <t>39412</t>
  </si>
  <si>
    <t>39413</t>
  </si>
  <si>
    <t>PESSE</t>
  </si>
  <si>
    <t>39414</t>
  </si>
  <si>
    <t>PETIT MERCEY</t>
  </si>
  <si>
    <t>39415</t>
  </si>
  <si>
    <t>PETIT NOIR</t>
  </si>
  <si>
    <t>39417</t>
  </si>
  <si>
    <t>PIARDS</t>
  </si>
  <si>
    <t>39418</t>
  </si>
  <si>
    <t>PICARREAU</t>
  </si>
  <si>
    <t>39419</t>
  </si>
  <si>
    <t>PILLEMOINE</t>
  </si>
  <si>
    <t>39420</t>
  </si>
  <si>
    <t>PIMORIN</t>
  </si>
  <si>
    <t>39421</t>
  </si>
  <si>
    <t>39422</t>
  </si>
  <si>
    <t>PLAINOISEAU</t>
  </si>
  <si>
    <t>39423</t>
  </si>
  <si>
    <t>PLAISIA</t>
  </si>
  <si>
    <t>39424</t>
  </si>
  <si>
    <t>PLANCHES EN MONTAGNE</t>
  </si>
  <si>
    <t>39425</t>
  </si>
  <si>
    <t>PLANCHES PRES ARBOIS</t>
  </si>
  <si>
    <t>39426</t>
  </si>
  <si>
    <t>PLASNE</t>
  </si>
  <si>
    <t>39427</t>
  </si>
  <si>
    <t>PLENISE</t>
  </si>
  <si>
    <t>39428</t>
  </si>
  <si>
    <t>PLENISETTE</t>
  </si>
  <si>
    <t>39429</t>
  </si>
  <si>
    <t>PLEURE</t>
  </si>
  <si>
    <t>39430</t>
  </si>
  <si>
    <t>PLUMONT</t>
  </si>
  <si>
    <t>39431</t>
  </si>
  <si>
    <t>POIDS DE FIOLE</t>
  </si>
  <si>
    <t>39432</t>
  </si>
  <si>
    <t>POINTRE</t>
  </si>
  <si>
    <t>39434</t>
  </si>
  <si>
    <t>39435</t>
  </si>
  <si>
    <t>PONT DE POITTE</t>
  </si>
  <si>
    <t>39436</t>
  </si>
  <si>
    <t>PONT D'HERY</t>
  </si>
  <si>
    <t>39437</t>
  </si>
  <si>
    <t>PONT DU NAVOY</t>
  </si>
  <si>
    <t>39438</t>
  </si>
  <si>
    <t>PONTHOUX</t>
  </si>
  <si>
    <t>39439</t>
  </si>
  <si>
    <t>PORT LESNEY</t>
  </si>
  <si>
    <t>39440</t>
  </si>
  <si>
    <t>PRATZ</t>
  </si>
  <si>
    <t>39441</t>
  </si>
  <si>
    <t>PREMANON</t>
  </si>
  <si>
    <t>39442</t>
  </si>
  <si>
    <t>PRENOVEL</t>
  </si>
  <si>
    <t>39443</t>
  </si>
  <si>
    <t>PRESILLY</t>
  </si>
  <si>
    <t>39444</t>
  </si>
  <si>
    <t>PRETIN</t>
  </si>
  <si>
    <t>39445</t>
  </si>
  <si>
    <t>PUBLY</t>
  </si>
  <si>
    <t>39446</t>
  </si>
  <si>
    <t>PUPILLIN</t>
  </si>
  <si>
    <t>39447</t>
  </si>
  <si>
    <t>QUINTIGNY</t>
  </si>
  <si>
    <t>39448</t>
  </si>
  <si>
    <t>39449</t>
  </si>
  <si>
    <t>RAINANS</t>
  </si>
  <si>
    <t>39451</t>
  </si>
  <si>
    <t>RANCHOT</t>
  </si>
  <si>
    <t>39452</t>
  </si>
  <si>
    <t>RANS</t>
  </si>
  <si>
    <t>39453</t>
  </si>
  <si>
    <t>RAVILLOLES</t>
  </si>
  <si>
    <t>39454</t>
  </si>
  <si>
    <t>RECANOZ</t>
  </si>
  <si>
    <t>39455</t>
  </si>
  <si>
    <t>REITHOUSE</t>
  </si>
  <si>
    <t>39456</t>
  </si>
  <si>
    <t>RELANS</t>
  </si>
  <si>
    <t>39457</t>
  </si>
  <si>
    <t>REPOTS</t>
  </si>
  <si>
    <t>39458</t>
  </si>
  <si>
    <t>REVIGNY</t>
  </si>
  <si>
    <t>39460</t>
  </si>
  <si>
    <t>RIXOUSE</t>
  </si>
  <si>
    <t>39461</t>
  </si>
  <si>
    <t>RIX</t>
  </si>
  <si>
    <t>39462</t>
  </si>
  <si>
    <t>ROCHEFORT SUR NENON</t>
  </si>
  <si>
    <t>39463</t>
  </si>
  <si>
    <t>ROGNA</t>
  </si>
  <si>
    <t>39464</t>
  </si>
  <si>
    <t>39465</t>
  </si>
  <si>
    <t>ROMANGE</t>
  </si>
  <si>
    <t>39466</t>
  </si>
  <si>
    <t>ROSAY</t>
  </si>
  <si>
    <t>39467</t>
  </si>
  <si>
    <t>ROTALIER</t>
  </si>
  <si>
    <t>39468</t>
  </si>
  <si>
    <t>ROTHONAY</t>
  </si>
  <si>
    <t>39469</t>
  </si>
  <si>
    <t>ROUFFANGE</t>
  </si>
  <si>
    <t>39470</t>
  </si>
  <si>
    <t>ROUSSES</t>
  </si>
  <si>
    <t>39471</t>
  </si>
  <si>
    <t>RUFFEY SUR SEILLE</t>
  </si>
  <si>
    <t>39472</t>
  </si>
  <si>
    <t>RYE</t>
  </si>
  <si>
    <t>39473</t>
  </si>
  <si>
    <t>SAFFLOZ</t>
  </si>
  <si>
    <t>39474</t>
  </si>
  <si>
    <t>39475</t>
  </si>
  <si>
    <t>SAINT AMOUR</t>
  </si>
  <si>
    <t>39476</t>
  </si>
  <si>
    <t>39477</t>
  </si>
  <si>
    <t>SAINT BARAING</t>
  </si>
  <si>
    <t>39478</t>
  </si>
  <si>
    <t>SAINT CLAUDE</t>
  </si>
  <si>
    <t>39479</t>
  </si>
  <si>
    <t>SAINT CYR MONTMALIN</t>
  </si>
  <si>
    <t>39480</t>
  </si>
  <si>
    <t>39481</t>
  </si>
  <si>
    <t>SAINT GERMAIN EN MONTAGNE</t>
  </si>
  <si>
    <t>39482</t>
  </si>
  <si>
    <t>SAINT GERMAIN LES ARLAY</t>
  </si>
  <si>
    <t>39483</t>
  </si>
  <si>
    <t>SAINT HYMETIERE</t>
  </si>
  <si>
    <t>39484</t>
  </si>
  <si>
    <t>SAINT JEAN D'ETREUX</t>
  </si>
  <si>
    <t>39485</t>
  </si>
  <si>
    <t>39486</t>
  </si>
  <si>
    <t>SAINT LAMAIN</t>
  </si>
  <si>
    <t>39487</t>
  </si>
  <si>
    <t>SAINT LAURENT EN GRANDVAUX</t>
  </si>
  <si>
    <t>39488</t>
  </si>
  <si>
    <t>SAINT LAURENT LA ROCHE</t>
  </si>
  <si>
    <t>39489</t>
  </si>
  <si>
    <t>SAINT LOTHAIN</t>
  </si>
  <si>
    <t>39490</t>
  </si>
  <si>
    <t>39491</t>
  </si>
  <si>
    <t>SAINT LUPICIN</t>
  </si>
  <si>
    <t>39492</t>
  </si>
  <si>
    <t>39493</t>
  </si>
  <si>
    <t>SAINT MAURICE CRILLAT</t>
  </si>
  <si>
    <t>39494</t>
  </si>
  <si>
    <t>39495</t>
  </si>
  <si>
    <t>SAINT THIEBAUD</t>
  </si>
  <si>
    <t>39497</t>
  </si>
  <si>
    <t>SAIZENAY</t>
  </si>
  <si>
    <t>39498</t>
  </si>
  <si>
    <t>SALANS</t>
  </si>
  <si>
    <t>39499</t>
  </si>
  <si>
    <t>SALIGNEY</t>
  </si>
  <si>
    <t>39500</t>
  </si>
  <si>
    <t>SALINS LES BAINS</t>
  </si>
  <si>
    <t>39501</t>
  </si>
  <si>
    <t>SAMPANS</t>
  </si>
  <si>
    <t>39502</t>
  </si>
  <si>
    <t>SANTANS</t>
  </si>
  <si>
    <t>39503</t>
  </si>
  <si>
    <t>SAPOIS</t>
  </si>
  <si>
    <t>39504</t>
  </si>
  <si>
    <t>SARROGNA</t>
  </si>
  <si>
    <t>39505</t>
  </si>
  <si>
    <t>SAUGEOT</t>
  </si>
  <si>
    <t>39506</t>
  </si>
  <si>
    <t>SAVIGNA</t>
  </si>
  <si>
    <t>39507</t>
  </si>
  <si>
    <t>SELIGNEY</t>
  </si>
  <si>
    <t>39508</t>
  </si>
  <si>
    <t>SELLIERES</t>
  </si>
  <si>
    <t>39509</t>
  </si>
  <si>
    <t>SENAUD</t>
  </si>
  <si>
    <t>39510</t>
  </si>
  <si>
    <t>SEPTMONCEL</t>
  </si>
  <si>
    <t>39511</t>
  </si>
  <si>
    <t>SERGENAUX</t>
  </si>
  <si>
    <t>39512</t>
  </si>
  <si>
    <t>SERGENON</t>
  </si>
  <si>
    <t>39513</t>
  </si>
  <si>
    <t>SERMANGE</t>
  </si>
  <si>
    <t>39514</t>
  </si>
  <si>
    <t>SERRE LES MOULIERES</t>
  </si>
  <si>
    <t>39517</t>
  </si>
  <si>
    <t>SIROD</t>
  </si>
  <si>
    <t>39518</t>
  </si>
  <si>
    <t>SONGESON</t>
  </si>
  <si>
    <t>39519</t>
  </si>
  <si>
    <t>SOUCIA</t>
  </si>
  <si>
    <t>39520</t>
  </si>
  <si>
    <t>SOUVANS</t>
  </si>
  <si>
    <t>39522</t>
  </si>
  <si>
    <t>SUPT</t>
  </si>
  <si>
    <t>39523</t>
  </si>
  <si>
    <t>SYAM</t>
  </si>
  <si>
    <t>39525</t>
  </si>
  <si>
    <t>TASSENIERES</t>
  </si>
  <si>
    <t>39526</t>
  </si>
  <si>
    <t>TAVAUX</t>
  </si>
  <si>
    <t>39527</t>
  </si>
  <si>
    <t>TAXENNE</t>
  </si>
  <si>
    <t>39528</t>
  </si>
  <si>
    <t>THERVAY</t>
  </si>
  <si>
    <t>39529</t>
  </si>
  <si>
    <t>THESY</t>
  </si>
  <si>
    <t>39530</t>
  </si>
  <si>
    <t>THOIRETTE</t>
  </si>
  <si>
    <t>39531</t>
  </si>
  <si>
    <t>THOIRIA</t>
  </si>
  <si>
    <t>39532</t>
  </si>
  <si>
    <t>THOISSIA</t>
  </si>
  <si>
    <t>39533</t>
  </si>
  <si>
    <t>TOULOUSE LE CHATEAU</t>
  </si>
  <si>
    <t>39534</t>
  </si>
  <si>
    <t>TOUR DU MEIX</t>
  </si>
  <si>
    <t>39535</t>
  </si>
  <si>
    <t>TOURMONT</t>
  </si>
  <si>
    <t>39537</t>
  </si>
  <si>
    <t>TRENAL</t>
  </si>
  <si>
    <t>39538</t>
  </si>
  <si>
    <t>UXELLES</t>
  </si>
  <si>
    <t>39539</t>
  </si>
  <si>
    <t>VADANS</t>
  </si>
  <si>
    <t>39540</t>
  </si>
  <si>
    <t>VALEMPOULIERES</t>
  </si>
  <si>
    <t>39542</t>
  </si>
  <si>
    <t>VALFIN SUR VALOUSE</t>
  </si>
  <si>
    <t>39543</t>
  </si>
  <si>
    <t>VANNOZ</t>
  </si>
  <si>
    <t>39544</t>
  </si>
  <si>
    <t>VARESSIA</t>
  </si>
  <si>
    <t>39545</t>
  </si>
  <si>
    <t>VAUDIOUX</t>
  </si>
  <si>
    <t>39546</t>
  </si>
  <si>
    <t>VAUDREY</t>
  </si>
  <si>
    <t>39547</t>
  </si>
  <si>
    <t>VAUX LES SAINT CLAUDE</t>
  </si>
  <si>
    <t>39548</t>
  </si>
  <si>
    <t>VAUX SUR POLIGNY</t>
  </si>
  <si>
    <t>39549</t>
  </si>
  <si>
    <t>VERCIA</t>
  </si>
  <si>
    <t>39550</t>
  </si>
  <si>
    <t>VERGES</t>
  </si>
  <si>
    <t>39551</t>
  </si>
  <si>
    <t>VERIA</t>
  </si>
  <si>
    <t>39552</t>
  </si>
  <si>
    <t>VERNANTOIS</t>
  </si>
  <si>
    <t>39553</t>
  </si>
  <si>
    <t>VERNOIS</t>
  </si>
  <si>
    <t>39554</t>
  </si>
  <si>
    <t>VERS EN MONTAGNE</t>
  </si>
  <si>
    <t>39555</t>
  </si>
  <si>
    <t>VERS SOUS SELLIERES</t>
  </si>
  <si>
    <t>39556</t>
  </si>
  <si>
    <t>VERTAMBOZ</t>
  </si>
  <si>
    <t>39557</t>
  </si>
  <si>
    <t>VESCLES</t>
  </si>
  <si>
    <t>39558</t>
  </si>
  <si>
    <t>VEVY</t>
  </si>
  <si>
    <t>39559</t>
  </si>
  <si>
    <t>VIEILLE LOYE</t>
  </si>
  <si>
    <t>39560</t>
  </si>
  <si>
    <t>VILLARD SAINT SAUVEUR</t>
  </si>
  <si>
    <t>39561</t>
  </si>
  <si>
    <t>VILLARDS D'HERIA</t>
  </si>
  <si>
    <t>39562</t>
  </si>
  <si>
    <t>VILLARD SUR BIENNE</t>
  </si>
  <si>
    <t>39564</t>
  </si>
  <si>
    <t>VILLECHANTRIA</t>
  </si>
  <si>
    <t>39565</t>
  </si>
  <si>
    <t>VILLENEUVE D'AVAL</t>
  </si>
  <si>
    <t>39566</t>
  </si>
  <si>
    <t>VILLENEUVE LES CHARNOD</t>
  </si>
  <si>
    <t>39567</t>
  </si>
  <si>
    <t>VILLENEUVE SOUS PYMONT</t>
  </si>
  <si>
    <t>39568</t>
  </si>
  <si>
    <t>VILLERSERINE</t>
  </si>
  <si>
    <t>39569</t>
  </si>
  <si>
    <t>VILLERS FARLAY</t>
  </si>
  <si>
    <t>39570</t>
  </si>
  <si>
    <t>VILLERS LES BOIS</t>
  </si>
  <si>
    <t>39571</t>
  </si>
  <si>
    <t>VILLERS ROBERT</t>
  </si>
  <si>
    <t>39572</t>
  </si>
  <si>
    <t>VILLETTE LES ARBOIS</t>
  </si>
  <si>
    <t>39573</t>
  </si>
  <si>
    <t>VILLETTE LES DOLE</t>
  </si>
  <si>
    <t>39574</t>
  </si>
  <si>
    <t>VILLEVIEUX</t>
  </si>
  <si>
    <t>39575</t>
  </si>
  <si>
    <t>VILLEY</t>
  </si>
  <si>
    <t>39576</t>
  </si>
  <si>
    <t>VINCELLES</t>
  </si>
  <si>
    <t>39577</t>
  </si>
  <si>
    <t>VINCENT</t>
  </si>
  <si>
    <t>39579</t>
  </si>
  <si>
    <t>VIRY</t>
  </si>
  <si>
    <t>39581</t>
  </si>
  <si>
    <t>VITREUX</t>
  </si>
  <si>
    <t>39582</t>
  </si>
  <si>
    <t>VOITEUR</t>
  </si>
  <si>
    <t>39583</t>
  </si>
  <si>
    <t>VOSBLES</t>
  </si>
  <si>
    <t>39584</t>
  </si>
  <si>
    <t>VRIANGE</t>
  </si>
  <si>
    <t>39585</t>
  </si>
  <si>
    <t>VULVOZ</t>
  </si>
  <si>
    <t>39586</t>
  </si>
  <si>
    <t>ARESCHES</t>
  </si>
  <si>
    <t>40001</t>
  </si>
  <si>
    <t>AIRE SUR L'ADOUR</t>
  </si>
  <si>
    <t>40002</t>
  </si>
  <si>
    <t>AMOU</t>
  </si>
  <si>
    <t>40003</t>
  </si>
  <si>
    <t>ANGOUME</t>
  </si>
  <si>
    <t>40004</t>
  </si>
  <si>
    <t>ANGRESSE</t>
  </si>
  <si>
    <t>40005</t>
  </si>
  <si>
    <t>ARBOUCAVE</t>
  </si>
  <si>
    <t>40006</t>
  </si>
  <si>
    <t>ARENGOSSE</t>
  </si>
  <si>
    <t>40007</t>
  </si>
  <si>
    <t>ARGELOS</t>
  </si>
  <si>
    <t>40008</t>
  </si>
  <si>
    <t>ARGELOUSE</t>
  </si>
  <si>
    <t>40009</t>
  </si>
  <si>
    <t>ARJUZANX</t>
  </si>
  <si>
    <t>40011</t>
  </si>
  <si>
    <t>ARSAGUE</t>
  </si>
  <si>
    <t>40012</t>
  </si>
  <si>
    <t>ARTASSENX</t>
  </si>
  <si>
    <t>40013</t>
  </si>
  <si>
    <t>ARTHEZ D'ARMAGNAC</t>
  </si>
  <si>
    <t>40014</t>
  </si>
  <si>
    <t>ARUE</t>
  </si>
  <si>
    <t>40015</t>
  </si>
  <si>
    <t>ARX</t>
  </si>
  <si>
    <t>40016</t>
  </si>
  <si>
    <t>AUBAGNAN</t>
  </si>
  <si>
    <t>40017</t>
  </si>
  <si>
    <t>AUDIGNON</t>
  </si>
  <si>
    <t>40018</t>
  </si>
  <si>
    <t>AUDON</t>
  </si>
  <si>
    <t>40019</t>
  </si>
  <si>
    <t>AUREILHAN</t>
  </si>
  <si>
    <t>40020</t>
  </si>
  <si>
    <t>AURICE</t>
  </si>
  <si>
    <t>40021</t>
  </si>
  <si>
    <t>AZUR</t>
  </si>
  <si>
    <t>40022</t>
  </si>
  <si>
    <t>BAHUS SOUBIRAN</t>
  </si>
  <si>
    <t>40023</t>
  </si>
  <si>
    <t>BAIGTS</t>
  </si>
  <si>
    <t>40024</t>
  </si>
  <si>
    <t>BANOS</t>
  </si>
  <si>
    <t>40025</t>
  </si>
  <si>
    <t>BASCONS</t>
  </si>
  <si>
    <t>40026</t>
  </si>
  <si>
    <t>BAS MAUCO</t>
  </si>
  <si>
    <t>40027</t>
  </si>
  <si>
    <t>BASSERCLES</t>
  </si>
  <si>
    <t>40028</t>
  </si>
  <si>
    <t>BASTENNES</t>
  </si>
  <si>
    <t>40029</t>
  </si>
  <si>
    <t>BATS</t>
  </si>
  <si>
    <t>40030</t>
  </si>
  <si>
    <t>BAUDIGNAN</t>
  </si>
  <si>
    <t>40031</t>
  </si>
  <si>
    <t>BEGAAR</t>
  </si>
  <si>
    <t>40032</t>
  </si>
  <si>
    <t>BELHADE</t>
  </si>
  <si>
    <t>40033</t>
  </si>
  <si>
    <t>BELIS</t>
  </si>
  <si>
    <t>40034</t>
  </si>
  <si>
    <t>BELUS</t>
  </si>
  <si>
    <t>40035</t>
  </si>
  <si>
    <t>BENESSE LES DAX</t>
  </si>
  <si>
    <t>40036</t>
  </si>
  <si>
    <t>BENESSE MAREMNE</t>
  </si>
  <si>
    <t>40037</t>
  </si>
  <si>
    <t>BENQUET</t>
  </si>
  <si>
    <t>40038</t>
  </si>
  <si>
    <t>BERGOUEY</t>
  </si>
  <si>
    <t>40039</t>
  </si>
  <si>
    <t>BETBEZER D'ARMAGNAC</t>
  </si>
  <si>
    <t>40040</t>
  </si>
  <si>
    <t>BEYLONGUE</t>
  </si>
  <si>
    <t>40041</t>
  </si>
  <si>
    <t>BEYRIES</t>
  </si>
  <si>
    <t>40042</t>
  </si>
  <si>
    <t>BIARROTTE</t>
  </si>
  <si>
    <t>40043</t>
  </si>
  <si>
    <t>BIAS</t>
  </si>
  <si>
    <t>40044</t>
  </si>
  <si>
    <t>BIAUDOS</t>
  </si>
  <si>
    <t>40046</t>
  </si>
  <si>
    <t>BISCARROSSE</t>
  </si>
  <si>
    <t>40047</t>
  </si>
  <si>
    <t>BONNEGARDE</t>
  </si>
  <si>
    <t>40048</t>
  </si>
  <si>
    <t>BOOS</t>
  </si>
  <si>
    <t>40049</t>
  </si>
  <si>
    <t>BORDERES ET LAMENSANS</t>
  </si>
  <si>
    <t>40050</t>
  </si>
  <si>
    <t>BOSTENS</t>
  </si>
  <si>
    <t>40051</t>
  </si>
  <si>
    <t>BOUGUE</t>
  </si>
  <si>
    <t>40052</t>
  </si>
  <si>
    <t>BOURDALAT</t>
  </si>
  <si>
    <t>40053</t>
  </si>
  <si>
    <t>BOURRIOT BERGONCE</t>
  </si>
  <si>
    <t>40054</t>
  </si>
  <si>
    <t>BRASSEMPOUY</t>
  </si>
  <si>
    <t>40055</t>
  </si>
  <si>
    <t>BRETAGNE DE MARSAN</t>
  </si>
  <si>
    <t>40056</t>
  </si>
  <si>
    <t>BROCAS</t>
  </si>
  <si>
    <t>40057</t>
  </si>
  <si>
    <t>BUANES</t>
  </si>
  <si>
    <t>40058</t>
  </si>
  <si>
    <t>CACHEN</t>
  </si>
  <si>
    <t>40059</t>
  </si>
  <si>
    <t>CAGNOTTE</t>
  </si>
  <si>
    <t>40060</t>
  </si>
  <si>
    <t>CALLEN</t>
  </si>
  <si>
    <t>40061</t>
  </si>
  <si>
    <t>40062</t>
  </si>
  <si>
    <t>CAMPET ET LAMOLERE</t>
  </si>
  <si>
    <t>40063</t>
  </si>
  <si>
    <t>CANDRESSE</t>
  </si>
  <si>
    <t>40064</t>
  </si>
  <si>
    <t>CANENX ET REAUT</t>
  </si>
  <si>
    <t>40065</t>
  </si>
  <si>
    <t>CAPBRETON</t>
  </si>
  <si>
    <t>40066</t>
  </si>
  <si>
    <t>CARCARES SAINTE CROIX</t>
  </si>
  <si>
    <t>40067</t>
  </si>
  <si>
    <t>CARCEN PONSON</t>
  </si>
  <si>
    <t>40068</t>
  </si>
  <si>
    <t>CASSEN</t>
  </si>
  <si>
    <t>40069</t>
  </si>
  <si>
    <t>CASTAIGNOS SOUSLENS</t>
  </si>
  <si>
    <t>40070</t>
  </si>
  <si>
    <t>CASTANDET</t>
  </si>
  <si>
    <t>40071</t>
  </si>
  <si>
    <t>CASTELNAU CHALOSSE</t>
  </si>
  <si>
    <t>40072</t>
  </si>
  <si>
    <t>CASTELNAU TURSAN</t>
  </si>
  <si>
    <t>40073</t>
  </si>
  <si>
    <t>CASTELNER</t>
  </si>
  <si>
    <t>40074</t>
  </si>
  <si>
    <t>CASTEL SARRAZIN</t>
  </si>
  <si>
    <t>40075</t>
  </si>
  <si>
    <t>CASTETS</t>
  </si>
  <si>
    <t>40076</t>
  </si>
  <si>
    <t>CAUNA</t>
  </si>
  <si>
    <t>40077</t>
  </si>
  <si>
    <t>CAUNEILLE</t>
  </si>
  <si>
    <t>40078</t>
  </si>
  <si>
    <t>CAUPENNE</t>
  </si>
  <si>
    <t>40079</t>
  </si>
  <si>
    <t>40080</t>
  </si>
  <si>
    <t>CAZERES SUR L'ADOUR</t>
  </si>
  <si>
    <t>40081</t>
  </si>
  <si>
    <t>CERE</t>
  </si>
  <si>
    <t>40082</t>
  </si>
  <si>
    <t>CLASSUN</t>
  </si>
  <si>
    <t>40083</t>
  </si>
  <si>
    <t>CLEDES</t>
  </si>
  <si>
    <t>40084</t>
  </si>
  <si>
    <t>40085</t>
  </si>
  <si>
    <t>COMMENSACQ</t>
  </si>
  <si>
    <t>40086</t>
  </si>
  <si>
    <t>COUDURES</t>
  </si>
  <si>
    <t>40087</t>
  </si>
  <si>
    <t>CREON D'ARMAGNAC</t>
  </si>
  <si>
    <t>40088</t>
  </si>
  <si>
    <t>DAX</t>
  </si>
  <si>
    <t>40089</t>
  </si>
  <si>
    <t>DOAZIT</t>
  </si>
  <si>
    <t>40090</t>
  </si>
  <si>
    <t>DONZACQ</t>
  </si>
  <si>
    <t>40091</t>
  </si>
  <si>
    <t>DUHORT BACHEN</t>
  </si>
  <si>
    <t>40092</t>
  </si>
  <si>
    <t>DUMES</t>
  </si>
  <si>
    <t>40093</t>
  </si>
  <si>
    <t>ESCALANS</t>
  </si>
  <si>
    <t>40094</t>
  </si>
  <si>
    <t>ESCOURCE</t>
  </si>
  <si>
    <t>40095</t>
  </si>
  <si>
    <t>ESTIBEAUX</t>
  </si>
  <si>
    <t>40096</t>
  </si>
  <si>
    <t>ESTIGARDE</t>
  </si>
  <si>
    <t>40097</t>
  </si>
  <si>
    <t>EUGENIE LES BAINS</t>
  </si>
  <si>
    <t>40098</t>
  </si>
  <si>
    <t>EYRES MONCUBE</t>
  </si>
  <si>
    <t>40099</t>
  </si>
  <si>
    <t>40100</t>
  </si>
  <si>
    <t>FRECHE</t>
  </si>
  <si>
    <t>40101</t>
  </si>
  <si>
    <t>GAAS</t>
  </si>
  <si>
    <t>40102</t>
  </si>
  <si>
    <t>GABARRET</t>
  </si>
  <si>
    <t>40103</t>
  </si>
  <si>
    <t>GAILLERES</t>
  </si>
  <si>
    <t>40104</t>
  </si>
  <si>
    <t>GAMARDE LES BAINS</t>
  </si>
  <si>
    <t>40105</t>
  </si>
  <si>
    <t>GAREIN</t>
  </si>
  <si>
    <t>40106</t>
  </si>
  <si>
    <t>GARREY</t>
  </si>
  <si>
    <t>40107</t>
  </si>
  <si>
    <t>GARROSSE</t>
  </si>
  <si>
    <t>40108</t>
  </si>
  <si>
    <t>GASTES</t>
  </si>
  <si>
    <t>40109</t>
  </si>
  <si>
    <t>GAUJACQ</t>
  </si>
  <si>
    <t>40110</t>
  </si>
  <si>
    <t>GEAUNE</t>
  </si>
  <si>
    <t>40111</t>
  </si>
  <si>
    <t>GELOUX</t>
  </si>
  <si>
    <t>40112</t>
  </si>
  <si>
    <t>GIBRET</t>
  </si>
  <si>
    <t>40113</t>
  </si>
  <si>
    <t>GOOS</t>
  </si>
  <si>
    <t>40114</t>
  </si>
  <si>
    <t>GOURBERA</t>
  </si>
  <si>
    <t>40115</t>
  </si>
  <si>
    <t>GOUSSE</t>
  </si>
  <si>
    <t>40116</t>
  </si>
  <si>
    <t>GOUTS</t>
  </si>
  <si>
    <t>40117</t>
  </si>
  <si>
    <t>GRENADE SUR L'ADOUR</t>
  </si>
  <si>
    <t>40118</t>
  </si>
  <si>
    <t>HABAS</t>
  </si>
  <si>
    <t>40119</t>
  </si>
  <si>
    <t>HAGETMAU</t>
  </si>
  <si>
    <t>40120</t>
  </si>
  <si>
    <t>HASTINGUES</t>
  </si>
  <si>
    <t>40121</t>
  </si>
  <si>
    <t>HAURIET</t>
  </si>
  <si>
    <t>40122</t>
  </si>
  <si>
    <t>HAUT MAUCO</t>
  </si>
  <si>
    <t>40123</t>
  </si>
  <si>
    <t>40124</t>
  </si>
  <si>
    <t>HERRE</t>
  </si>
  <si>
    <t>40125</t>
  </si>
  <si>
    <t>HEUGAS</t>
  </si>
  <si>
    <t>40126</t>
  </si>
  <si>
    <t>HINX</t>
  </si>
  <si>
    <t>40127</t>
  </si>
  <si>
    <t>HONTANX</t>
  </si>
  <si>
    <t>40128</t>
  </si>
  <si>
    <t>HORSARRIEU</t>
  </si>
  <si>
    <t>40129</t>
  </si>
  <si>
    <t>JOSSE</t>
  </si>
  <si>
    <t>40130</t>
  </si>
  <si>
    <t>LABASTIDE CHALOSSE</t>
  </si>
  <si>
    <t>40131</t>
  </si>
  <si>
    <t>LABASTIDE D'ARMAGNAC</t>
  </si>
  <si>
    <t>40132</t>
  </si>
  <si>
    <t>40133</t>
  </si>
  <si>
    <t>LABENNE</t>
  </si>
  <si>
    <t>40134</t>
  </si>
  <si>
    <t>LABOUHEYRE</t>
  </si>
  <si>
    <t>40135</t>
  </si>
  <si>
    <t>LABRIT</t>
  </si>
  <si>
    <t>40136</t>
  </si>
  <si>
    <t>LACAJUNTE</t>
  </si>
  <si>
    <t>40137</t>
  </si>
  <si>
    <t>LACQUY</t>
  </si>
  <si>
    <t>40138</t>
  </si>
  <si>
    <t>LACRABE</t>
  </si>
  <si>
    <t>40139</t>
  </si>
  <si>
    <t>LAGLORIEUSE</t>
  </si>
  <si>
    <t>40140</t>
  </si>
  <si>
    <t>LAGRANGE</t>
  </si>
  <si>
    <t>40141</t>
  </si>
  <si>
    <t>LAHOSSE</t>
  </si>
  <si>
    <t>40142</t>
  </si>
  <si>
    <t>LALUQUE</t>
  </si>
  <si>
    <t>40143</t>
  </si>
  <si>
    <t>LAMOTHE</t>
  </si>
  <si>
    <t>40144</t>
  </si>
  <si>
    <t>LARBEY</t>
  </si>
  <si>
    <t>40145</t>
  </si>
  <si>
    <t>LARRIVIERE SAINT SAVIN</t>
  </si>
  <si>
    <t>40146</t>
  </si>
  <si>
    <t>LATRILLE</t>
  </si>
  <si>
    <t>40147</t>
  </si>
  <si>
    <t>LAUREDE</t>
  </si>
  <si>
    <t>40148</t>
  </si>
  <si>
    <t>40149</t>
  </si>
  <si>
    <t>LENCOUACQ</t>
  </si>
  <si>
    <t>40150</t>
  </si>
  <si>
    <t>LEON</t>
  </si>
  <si>
    <t>40151</t>
  </si>
  <si>
    <t>LESGOR</t>
  </si>
  <si>
    <t>40152</t>
  </si>
  <si>
    <t>40153</t>
  </si>
  <si>
    <t>LEUY</t>
  </si>
  <si>
    <t>40154</t>
  </si>
  <si>
    <t>LEVIGNACQ</t>
  </si>
  <si>
    <t>40155</t>
  </si>
  <si>
    <t>LINXE</t>
  </si>
  <si>
    <t>40156</t>
  </si>
  <si>
    <t>LIPOSTHEY</t>
  </si>
  <si>
    <t>40157</t>
  </si>
  <si>
    <t>LIT ET MIXE</t>
  </si>
  <si>
    <t>40158</t>
  </si>
  <si>
    <t>LOSSE</t>
  </si>
  <si>
    <t>40159</t>
  </si>
  <si>
    <t>LOUER</t>
  </si>
  <si>
    <t>40160</t>
  </si>
  <si>
    <t>LOURQUEN</t>
  </si>
  <si>
    <t>40161</t>
  </si>
  <si>
    <t>LUBBON</t>
  </si>
  <si>
    <t>40162</t>
  </si>
  <si>
    <t>LUCBARDEZ ET BARGUES</t>
  </si>
  <si>
    <t>40163</t>
  </si>
  <si>
    <t>LUE</t>
  </si>
  <si>
    <t>40164</t>
  </si>
  <si>
    <t>RETJONS</t>
  </si>
  <si>
    <t>40165</t>
  </si>
  <si>
    <t>LUGLON</t>
  </si>
  <si>
    <t>40166</t>
  </si>
  <si>
    <t>LUSSAGNET</t>
  </si>
  <si>
    <t>40167</t>
  </si>
  <si>
    <t>LUXEY</t>
  </si>
  <si>
    <t>40168</t>
  </si>
  <si>
    <t>MAGESCQ</t>
  </si>
  <si>
    <t>40169</t>
  </si>
  <si>
    <t>MAILLAS</t>
  </si>
  <si>
    <t>40170</t>
  </si>
  <si>
    <t>MAILLERES</t>
  </si>
  <si>
    <t>40171</t>
  </si>
  <si>
    <t>MANO</t>
  </si>
  <si>
    <t>40172</t>
  </si>
  <si>
    <t>MANT</t>
  </si>
  <si>
    <t>40173</t>
  </si>
  <si>
    <t>MARPAPS</t>
  </si>
  <si>
    <t>40174</t>
  </si>
  <si>
    <t>MAURIES</t>
  </si>
  <si>
    <t>40175</t>
  </si>
  <si>
    <t>MAURRIN</t>
  </si>
  <si>
    <t>40176</t>
  </si>
  <si>
    <t>MAUVEZIN D'ARMAGNAC</t>
  </si>
  <si>
    <t>40177</t>
  </si>
  <si>
    <t>MAYLIS</t>
  </si>
  <si>
    <t>40178</t>
  </si>
  <si>
    <t>40179</t>
  </si>
  <si>
    <t>40180</t>
  </si>
  <si>
    <t>40181</t>
  </si>
  <si>
    <t>40182</t>
  </si>
  <si>
    <t>MEZOS</t>
  </si>
  <si>
    <t>40183</t>
  </si>
  <si>
    <t>MIMBASTE</t>
  </si>
  <si>
    <t>40184</t>
  </si>
  <si>
    <t>MIMIZAN</t>
  </si>
  <si>
    <t>40185</t>
  </si>
  <si>
    <t>MIRAMONT SENSACQ</t>
  </si>
  <si>
    <t>40186</t>
  </si>
  <si>
    <t>MISSON</t>
  </si>
  <si>
    <t>40187</t>
  </si>
  <si>
    <t>MOLIETS ET MAA</t>
  </si>
  <si>
    <t>40188</t>
  </si>
  <si>
    <t>MOMUY</t>
  </si>
  <si>
    <t>40189</t>
  </si>
  <si>
    <t>MONGET</t>
  </si>
  <si>
    <t>40190</t>
  </si>
  <si>
    <t>40191</t>
  </si>
  <si>
    <t>40192</t>
  </si>
  <si>
    <t>MONT DE MARSAN</t>
  </si>
  <si>
    <t>40193</t>
  </si>
  <si>
    <t>40194</t>
  </si>
  <si>
    <t>MONTFORT EN CHALOSSE</t>
  </si>
  <si>
    <t>40195</t>
  </si>
  <si>
    <t>40196</t>
  </si>
  <si>
    <t>MONTSOUE</t>
  </si>
  <si>
    <t>40197</t>
  </si>
  <si>
    <t>MORCENX</t>
  </si>
  <si>
    <t>40198</t>
  </si>
  <si>
    <t>MORGANX</t>
  </si>
  <si>
    <t>40199</t>
  </si>
  <si>
    <t>MOUSCARDES</t>
  </si>
  <si>
    <t>40200</t>
  </si>
  <si>
    <t>MOUSTEY</t>
  </si>
  <si>
    <t>40201</t>
  </si>
  <si>
    <t>MUGRON</t>
  </si>
  <si>
    <t>40202</t>
  </si>
  <si>
    <t>NARROSSE</t>
  </si>
  <si>
    <t>40203</t>
  </si>
  <si>
    <t>NASSIET</t>
  </si>
  <si>
    <t>40204</t>
  </si>
  <si>
    <t>NERBIS</t>
  </si>
  <si>
    <t>40205</t>
  </si>
  <si>
    <t>NOUSSE</t>
  </si>
  <si>
    <t>40206</t>
  </si>
  <si>
    <t>OEYREGAVE</t>
  </si>
  <si>
    <t>40207</t>
  </si>
  <si>
    <t>OEYRELUY</t>
  </si>
  <si>
    <t>40208</t>
  </si>
  <si>
    <t>ONARD</t>
  </si>
  <si>
    <t>40209</t>
  </si>
  <si>
    <t>ONDRES</t>
  </si>
  <si>
    <t>40210</t>
  </si>
  <si>
    <t>ONESSE LAHARIE</t>
  </si>
  <si>
    <t>40211</t>
  </si>
  <si>
    <t>ORIST</t>
  </si>
  <si>
    <t>40212</t>
  </si>
  <si>
    <t>ORTHEVIELLE</t>
  </si>
  <si>
    <t>40213</t>
  </si>
  <si>
    <t>ORX</t>
  </si>
  <si>
    <t>40214</t>
  </si>
  <si>
    <t>OSSAGES</t>
  </si>
  <si>
    <t>40215</t>
  </si>
  <si>
    <t>OUSSE SUZAN</t>
  </si>
  <si>
    <t>40216</t>
  </si>
  <si>
    <t>OZOURT</t>
  </si>
  <si>
    <t>40217</t>
  </si>
  <si>
    <t>PARENTIS EN BORN</t>
  </si>
  <si>
    <t>40218</t>
  </si>
  <si>
    <t>PARLEBOSCQ</t>
  </si>
  <si>
    <t>40219</t>
  </si>
  <si>
    <t>PAYROS CAZAUTETS</t>
  </si>
  <si>
    <t>40220</t>
  </si>
  <si>
    <t>PECORADE</t>
  </si>
  <si>
    <t>40221</t>
  </si>
  <si>
    <t>PERQUIE</t>
  </si>
  <si>
    <t>40222</t>
  </si>
  <si>
    <t>PEY</t>
  </si>
  <si>
    <t>40223</t>
  </si>
  <si>
    <t>PEYRE</t>
  </si>
  <si>
    <t>40224</t>
  </si>
  <si>
    <t>PEYREHORADE</t>
  </si>
  <si>
    <t>40225</t>
  </si>
  <si>
    <t>PHILONDENX</t>
  </si>
  <si>
    <t>40226</t>
  </si>
  <si>
    <t>PIMBO</t>
  </si>
  <si>
    <t>40227</t>
  </si>
  <si>
    <t>PISSOS</t>
  </si>
  <si>
    <t>40228</t>
  </si>
  <si>
    <t>POMAREZ</t>
  </si>
  <si>
    <t>40229</t>
  </si>
  <si>
    <t>PONTENX LES FORGES</t>
  </si>
  <si>
    <t>40230</t>
  </si>
  <si>
    <t>PONTONX SUR L'ADOUR</t>
  </si>
  <si>
    <t>40231</t>
  </si>
  <si>
    <t>PORT DE LANNE</t>
  </si>
  <si>
    <t>40232</t>
  </si>
  <si>
    <t>POUDENX</t>
  </si>
  <si>
    <t>40233</t>
  </si>
  <si>
    <t>POUILLON</t>
  </si>
  <si>
    <t>40234</t>
  </si>
  <si>
    <t>POUYDESSEAUX</t>
  </si>
  <si>
    <t>40235</t>
  </si>
  <si>
    <t>POYANNE</t>
  </si>
  <si>
    <t>40236</t>
  </si>
  <si>
    <t>POYARTIN</t>
  </si>
  <si>
    <t>40237</t>
  </si>
  <si>
    <t>PRECHACQ LES BAINS</t>
  </si>
  <si>
    <t>40238</t>
  </si>
  <si>
    <t>PUJO LE PLAN</t>
  </si>
  <si>
    <t>40239</t>
  </si>
  <si>
    <t>PUYOL CAZALET</t>
  </si>
  <si>
    <t>40240</t>
  </si>
  <si>
    <t>RENUNG</t>
  </si>
  <si>
    <t>40242</t>
  </si>
  <si>
    <t>RIMBEZ ET BAUDIETS</t>
  </si>
  <si>
    <t>40243</t>
  </si>
  <si>
    <t>RION DES LANDES</t>
  </si>
  <si>
    <t>40244</t>
  </si>
  <si>
    <t>RIVIERE SAAS ET GOURBY</t>
  </si>
  <si>
    <t>40245</t>
  </si>
  <si>
    <t>40246</t>
  </si>
  <si>
    <t>SABRES</t>
  </si>
  <si>
    <t>40247</t>
  </si>
  <si>
    <t>SAINT AGNET</t>
  </si>
  <si>
    <t>40248</t>
  </si>
  <si>
    <t>SAINT ANDRE DE SEIGNANX</t>
  </si>
  <si>
    <t>40249</t>
  </si>
  <si>
    <t>40250</t>
  </si>
  <si>
    <t>40251</t>
  </si>
  <si>
    <t>40252</t>
  </si>
  <si>
    <t>40253</t>
  </si>
  <si>
    <t>SAINT CRICQ CHALOSSE</t>
  </si>
  <si>
    <t>40254</t>
  </si>
  <si>
    <t>SAINT CRICQ DU GAVE</t>
  </si>
  <si>
    <t>40255</t>
  </si>
  <si>
    <t>SAINT CRICQ VILLENEUVE</t>
  </si>
  <si>
    <t>40256</t>
  </si>
  <si>
    <t>SAINT ETIENNE D'ORTHE</t>
  </si>
  <si>
    <t>40257</t>
  </si>
  <si>
    <t>SAINTE EULALIE EN BORN</t>
  </si>
  <si>
    <t>40258</t>
  </si>
  <si>
    <t>SAINTE FOY</t>
  </si>
  <si>
    <t>40259</t>
  </si>
  <si>
    <t>SAINT GEIN</t>
  </si>
  <si>
    <t>40260</t>
  </si>
  <si>
    <t>SAINT GEOURS D'AURIBAT</t>
  </si>
  <si>
    <t>40261</t>
  </si>
  <si>
    <t>SAINT GEOURS DE MAREMNE</t>
  </si>
  <si>
    <t>40262</t>
  </si>
  <si>
    <t>SAINT GOR</t>
  </si>
  <si>
    <t>40263</t>
  </si>
  <si>
    <t>SAINT JEAN DE LIER</t>
  </si>
  <si>
    <t>40264</t>
  </si>
  <si>
    <t>SAINT JEAN DE MARSACQ</t>
  </si>
  <si>
    <t>40265</t>
  </si>
  <si>
    <t>SAINT JULIEN D'ARMAGNAC</t>
  </si>
  <si>
    <t>40266</t>
  </si>
  <si>
    <t>SAINT JULIEN EN BORN</t>
  </si>
  <si>
    <t>40267</t>
  </si>
  <si>
    <t>40268</t>
  </si>
  <si>
    <t>SAINT LAURENT DE GOSSE</t>
  </si>
  <si>
    <t>40269</t>
  </si>
  <si>
    <t>SAINT LON LES MINES</t>
  </si>
  <si>
    <t>40270</t>
  </si>
  <si>
    <t>SAINT LOUBOUER</t>
  </si>
  <si>
    <t>40271</t>
  </si>
  <si>
    <t>SAINTE MARIE DE GOSSE</t>
  </si>
  <si>
    <t>40272</t>
  </si>
  <si>
    <t>SAINT MARTIN DE HINX</t>
  </si>
  <si>
    <t>40273</t>
  </si>
  <si>
    <t>SAINT MARTIN DE SEIGNANX</t>
  </si>
  <si>
    <t>40274</t>
  </si>
  <si>
    <t>SAINT MARTIN D'ONEY</t>
  </si>
  <si>
    <t>40275</t>
  </si>
  <si>
    <t>SAINT MAURICE SUR ADOUR</t>
  </si>
  <si>
    <t>40276</t>
  </si>
  <si>
    <t>SAINT MICHEL ESCALUS</t>
  </si>
  <si>
    <t>40277</t>
  </si>
  <si>
    <t>SAINT PANDELON</t>
  </si>
  <si>
    <t>40278</t>
  </si>
  <si>
    <t>SAINT PAUL EN BORN</t>
  </si>
  <si>
    <t>40279</t>
  </si>
  <si>
    <t>SAINT PAUL LES DAX</t>
  </si>
  <si>
    <t>40280</t>
  </si>
  <si>
    <t>SAINT PERDON</t>
  </si>
  <si>
    <t>40281</t>
  </si>
  <si>
    <t>40282</t>
  </si>
  <si>
    <t>SAINT SEVER</t>
  </si>
  <si>
    <t>40283</t>
  </si>
  <si>
    <t>40284</t>
  </si>
  <si>
    <t>SAINT VINCENT DE TYROSSE</t>
  </si>
  <si>
    <t>40285</t>
  </si>
  <si>
    <t>SAINT YAGUEN</t>
  </si>
  <si>
    <t>40286</t>
  </si>
  <si>
    <t>SAMADET</t>
  </si>
  <si>
    <t>40287</t>
  </si>
  <si>
    <t>SANGUINET</t>
  </si>
  <si>
    <t>40288</t>
  </si>
  <si>
    <t>SARBAZAN</t>
  </si>
  <si>
    <t>40289</t>
  </si>
  <si>
    <t>SARRAZIET</t>
  </si>
  <si>
    <t>40290</t>
  </si>
  <si>
    <t>SARRON</t>
  </si>
  <si>
    <t>40291</t>
  </si>
  <si>
    <t>SAUBION</t>
  </si>
  <si>
    <t>40292</t>
  </si>
  <si>
    <t>SAUBRIGUES</t>
  </si>
  <si>
    <t>40293</t>
  </si>
  <si>
    <t>SAUBUSSE</t>
  </si>
  <si>
    <t>40294</t>
  </si>
  <si>
    <t>SAUGNAC ET CAMBRAN</t>
  </si>
  <si>
    <t>40295</t>
  </si>
  <si>
    <t>SAUGNACQ ET MURET</t>
  </si>
  <si>
    <t>40296</t>
  </si>
  <si>
    <t>SEIGNOSSE</t>
  </si>
  <si>
    <t>40297</t>
  </si>
  <si>
    <t>SEN</t>
  </si>
  <si>
    <t>40298</t>
  </si>
  <si>
    <t>SERRES GASTON</t>
  </si>
  <si>
    <t>40299</t>
  </si>
  <si>
    <t>SERRESLOUS ET ARRIBANS</t>
  </si>
  <si>
    <t>40300</t>
  </si>
  <si>
    <t>SEYRESSE</t>
  </si>
  <si>
    <t>40301</t>
  </si>
  <si>
    <t>SIEST</t>
  </si>
  <si>
    <t>40302</t>
  </si>
  <si>
    <t>SINDERES</t>
  </si>
  <si>
    <t>40303</t>
  </si>
  <si>
    <t>SOLFERINO</t>
  </si>
  <si>
    <t>40304</t>
  </si>
  <si>
    <t>SOORTS HOSSEGOR</t>
  </si>
  <si>
    <t>40305</t>
  </si>
  <si>
    <t>40306</t>
  </si>
  <si>
    <t>SORDE L'ABBAYE</t>
  </si>
  <si>
    <t>40307</t>
  </si>
  <si>
    <t>SORE</t>
  </si>
  <si>
    <t>40308</t>
  </si>
  <si>
    <t>SORT EN CHALOSSE</t>
  </si>
  <si>
    <t>40309</t>
  </si>
  <si>
    <t>SOUPROSSE</t>
  </si>
  <si>
    <t>40310</t>
  </si>
  <si>
    <t>SOUSTONS</t>
  </si>
  <si>
    <t>40311</t>
  </si>
  <si>
    <t>TALLER</t>
  </si>
  <si>
    <t>40312</t>
  </si>
  <si>
    <t>TARNOS</t>
  </si>
  <si>
    <t>40313</t>
  </si>
  <si>
    <t>TARTAS</t>
  </si>
  <si>
    <t>40314</t>
  </si>
  <si>
    <t>TERCIS LES BAINS</t>
  </si>
  <si>
    <t>40315</t>
  </si>
  <si>
    <t>TETHIEU</t>
  </si>
  <si>
    <t>40316</t>
  </si>
  <si>
    <t>TILH</t>
  </si>
  <si>
    <t>40317</t>
  </si>
  <si>
    <t>TOSSE</t>
  </si>
  <si>
    <t>40318</t>
  </si>
  <si>
    <t>TOULOUZETTE</t>
  </si>
  <si>
    <t>40319</t>
  </si>
  <si>
    <t>TRENSACQ</t>
  </si>
  <si>
    <t>40320</t>
  </si>
  <si>
    <t>UCHACQ ET PARENTIS</t>
  </si>
  <si>
    <t>40321</t>
  </si>
  <si>
    <t>URGONS</t>
  </si>
  <si>
    <t>40322</t>
  </si>
  <si>
    <t>UZA</t>
  </si>
  <si>
    <t>40323</t>
  </si>
  <si>
    <t>VERT</t>
  </si>
  <si>
    <t>40324</t>
  </si>
  <si>
    <t>VICQ D'AURIBAT</t>
  </si>
  <si>
    <t>40325</t>
  </si>
  <si>
    <t>VIELLE TURSAN</t>
  </si>
  <si>
    <t>40326</t>
  </si>
  <si>
    <t>VIELLE SAINT GIRONS</t>
  </si>
  <si>
    <t>40327</t>
  </si>
  <si>
    <t>VIELLE SOUBIRAN</t>
  </si>
  <si>
    <t>40328</t>
  </si>
  <si>
    <t>VIEUX BOUCAU LES BAINS</t>
  </si>
  <si>
    <t>40329</t>
  </si>
  <si>
    <t>VIGNAU</t>
  </si>
  <si>
    <t>40330</t>
  </si>
  <si>
    <t>VILLENAVE</t>
  </si>
  <si>
    <t>40331</t>
  </si>
  <si>
    <t>VILLENEUVE DE MARSAN</t>
  </si>
  <si>
    <t>40332</t>
  </si>
  <si>
    <t>YCHOUX</t>
  </si>
  <si>
    <t>40333</t>
  </si>
  <si>
    <t>YGOS SAINT SATURNIN</t>
  </si>
  <si>
    <t>40334</t>
  </si>
  <si>
    <t>YZOSSE</t>
  </si>
  <si>
    <t>41001</t>
  </si>
  <si>
    <t>AMBLOY</t>
  </si>
  <si>
    <t>41002</t>
  </si>
  <si>
    <t>ANGE</t>
  </si>
  <si>
    <t>41003</t>
  </si>
  <si>
    <t>AREINES</t>
  </si>
  <si>
    <t>41004</t>
  </si>
  <si>
    <t>ARTINS</t>
  </si>
  <si>
    <t>41005</t>
  </si>
  <si>
    <t>ARVILLE</t>
  </si>
  <si>
    <t>41006</t>
  </si>
  <si>
    <t>AUTAINVILLE</t>
  </si>
  <si>
    <t>41007</t>
  </si>
  <si>
    <t>41008</t>
  </si>
  <si>
    <t>AVARAY</t>
  </si>
  <si>
    <t>41009</t>
  </si>
  <si>
    <t>AVERDON</t>
  </si>
  <si>
    <t>41010</t>
  </si>
  <si>
    <t>AZE</t>
  </si>
  <si>
    <t>41011</t>
  </si>
  <si>
    <t>41012</t>
  </si>
  <si>
    <t>BAILLOU</t>
  </si>
  <si>
    <t>41013</t>
  </si>
  <si>
    <t>BAUZY</t>
  </si>
  <si>
    <t>41014</t>
  </si>
  <si>
    <t>BEAUCHENE</t>
  </si>
  <si>
    <t>41015</t>
  </si>
  <si>
    <t>41016</t>
  </si>
  <si>
    <t>41017</t>
  </si>
  <si>
    <t>BINAS</t>
  </si>
  <si>
    <t>41018</t>
  </si>
  <si>
    <t>BLOIS</t>
  </si>
  <si>
    <t>41019</t>
  </si>
  <si>
    <t>BOISSEAU</t>
  </si>
  <si>
    <t>41020</t>
  </si>
  <si>
    <t>BONNEVEAU</t>
  </si>
  <si>
    <t>41022</t>
  </si>
  <si>
    <t>BOUFFRY</t>
  </si>
  <si>
    <t>41023</t>
  </si>
  <si>
    <t>BOURRE</t>
  </si>
  <si>
    <t>41024</t>
  </si>
  <si>
    <t>BOURSAY</t>
  </si>
  <si>
    <t>41025</t>
  </si>
  <si>
    <t>BRACIEUX</t>
  </si>
  <si>
    <t>41026</t>
  </si>
  <si>
    <t>BREVAINVILLE</t>
  </si>
  <si>
    <t>41027</t>
  </si>
  <si>
    <t>BRIOU</t>
  </si>
  <si>
    <t>41028</t>
  </si>
  <si>
    <t>BUSLOUP</t>
  </si>
  <si>
    <t>41029</t>
  </si>
  <si>
    <t>CANDE SUR BEUVRON</t>
  </si>
  <si>
    <t>41030</t>
  </si>
  <si>
    <t>41031</t>
  </si>
  <si>
    <t>41032</t>
  </si>
  <si>
    <t>CHAILLES</t>
  </si>
  <si>
    <t>41033</t>
  </si>
  <si>
    <t>CHAMBON SUR CISSE</t>
  </si>
  <si>
    <t>41034</t>
  </si>
  <si>
    <t>41035</t>
  </si>
  <si>
    <t>CHAMPIGNY EN BEAUCE</t>
  </si>
  <si>
    <t>41036</t>
  </si>
  <si>
    <t>CHAON</t>
  </si>
  <si>
    <t>41037</t>
  </si>
  <si>
    <t>CHAPELLE ENCHERIE</t>
  </si>
  <si>
    <t>41038</t>
  </si>
  <si>
    <t>CHAPELLE MONTMARTIN</t>
  </si>
  <si>
    <t>41039</t>
  </si>
  <si>
    <t>CHAPELLE SAINT MARTIN EN PLAINE</t>
  </si>
  <si>
    <t>41040</t>
  </si>
  <si>
    <t>CHAPELLE VENDOMOISE</t>
  </si>
  <si>
    <t>41041</t>
  </si>
  <si>
    <t>CHAPELLE VICOMTESSE</t>
  </si>
  <si>
    <t>41042</t>
  </si>
  <si>
    <t>41043</t>
  </si>
  <si>
    <t>CHATILLON SUR CHER</t>
  </si>
  <si>
    <t>41044</t>
  </si>
  <si>
    <t>CHATRES SUR CHER</t>
  </si>
  <si>
    <t>41045</t>
  </si>
  <si>
    <t>CHAUMONT SUR LOIRE</t>
  </si>
  <si>
    <t>41046</t>
  </si>
  <si>
    <t>CHAUMONT SUR THARONNE</t>
  </si>
  <si>
    <t>41047</t>
  </si>
  <si>
    <t>CHAUSSEE SAINT VICTOR</t>
  </si>
  <si>
    <t>41048</t>
  </si>
  <si>
    <t>CHAUVIGNY DU PERCHE</t>
  </si>
  <si>
    <t>41049</t>
  </si>
  <si>
    <t>CHEMERY</t>
  </si>
  <si>
    <t>41050</t>
  </si>
  <si>
    <t>CHEVERNY</t>
  </si>
  <si>
    <t>41051</t>
  </si>
  <si>
    <t>CHISSAY EN TOURAINE</t>
  </si>
  <si>
    <t>41052</t>
  </si>
  <si>
    <t>CHITENAY</t>
  </si>
  <si>
    <t>41053</t>
  </si>
  <si>
    <t>CHOUE</t>
  </si>
  <si>
    <t>41054</t>
  </si>
  <si>
    <t>CHOUSSY</t>
  </si>
  <si>
    <t>41055</t>
  </si>
  <si>
    <t>CHOUZY SUR CISSE</t>
  </si>
  <si>
    <t>41056</t>
  </si>
  <si>
    <t>41057</t>
  </si>
  <si>
    <t>CONAN</t>
  </si>
  <si>
    <t>41058</t>
  </si>
  <si>
    <t>CONCRIERS</t>
  </si>
  <si>
    <t>41059</t>
  </si>
  <si>
    <t>41060</t>
  </si>
  <si>
    <t>CORMENON</t>
  </si>
  <si>
    <t>41061</t>
  </si>
  <si>
    <t>CORMERAY</t>
  </si>
  <si>
    <t>41062</t>
  </si>
  <si>
    <t>COUDDES</t>
  </si>
  <si>
    <t>41063</t>
  </si>
  <si>
    <t>COUFFY</t>
  </si>
  <si>
    <t>41064</t>
  </si>
  <si>
    <t>41065</t>
  </si>
  <si>
    <t>COULOMMIERS LA TOUR</t>
  </si>
  <si>
    <t>41066</t>
  </si>
  <si>
    <t>41067</t>
  </si>
  <si>
    <t>COUR CHEVERNY</t>
  </si>
  <si>
    <t>41068</t>
  </si>
  <si>
    <t>COURMEMIN</t>
  </si>
  <si>
    <t>41069</t>
  </si>
  <si>
    <t>COUR SUR LOIRE</t>
  </si>
  <si>
    <t>41070</t>
  </si>
  <si>
    <t>COUTURE SUR LOIR</t>
  </si>
  <si>
    <t>41071</t>
  </si>
  <si>
    <t>CROUY SUR COSSON</t>
  </si>
  <si>
    <t>41072</t>
  </si>
  <si>
    <t>CRUCHERAY</t>
  </si>
  <si>
    <t>41073</t>
  </si>
  <si>
    <t>DANZE</t>
  </si>
  <si>
    <t>41074</t>
  </si>
  <si>
    <t>DHUIZON</t>
  </si>
  <si>
    <t>41075</t>
  </si>
  <si>
    <t>DROUE</t>
  </si>
  <si>
    <t>41077</t>
  </si>
  <si>
    <t>EPIAIS</t>
  </si>
  <si>
    <t>41078</t>
  </si>
  <si>
    <t>EPUISAY</t>
  </si>
  <si>
    <t>41079</t>
  </si>
  <si>
    <t>41080</t>
  </si>
  <si>
    <t>FAVEROLLES SUR CHER</t>
  </si>
  <si>
    <t>41081</t>
  </si>
  <si>
    <t>41082</t>
  </si>
  <si>
    <t>FEINGS</t>
  </si>
  <si>
    <t>41083</t>
  </si>
  <si>
    <t>FERTE BEAUHARNAIS</t>
  </si>
  <si>
    <t>41084</t>
  </si>
  <si>
    <t>FERTE IMBAULT</t>
  </si>
  <si>
    <t>41085</t>
  </si>
  <si>
    <t>FERTE SAINT CYR</t>
  </si>
  <si>
    <t>41086</t>
  </si>
  <si>
    <t>FONTAINES EN SOLOGNE</t>
  </si>
  <si>
    <t>41087</t>
  </si>
  <si>
    <t>FONTAINE LES COTEAUX</t>
  </si>
  <si>
    <t>41088</t>
  </si>
  <si>
    <t>FONTAINE RAOUL</t>
  </si>
  <si>
    <t>41089</t>
  </si>
  <si>
    <t>41090</t>
  </si>
  <si>
    <t>FORTAN</t>
  </si>
  <si>
    <t>41091</t>
  </si>
  <si>
    <t>41092</t>
  </si>
  <si>
    <t>FOUGERES SUR BIEVRE</t>
  </si>
  <si>
    <t>41093</t>
  </si>
  <si>
    <t>FRANCAY</t>
  </si>
  <si>
    <t>41094</t>
  </si>
  <si>
    <t>41095</t>
  </si>
  <si>
    <t>FRETEVAL</t>
  </si>
  <si>
    <t>41096</t>
  </si>
  <si>
    <t>GAULT PERCHE</t>
  </si>
  <si>
    <t>41097</t>
  </si>
  <si>
    <t>GIEVRES</t>
  </si>
  <si>
    <t>41098</t>
  </si>
  <si>
    <t>GOMBERGEAN</t>
  </si>
  <si>
    <t>41099</t>
  </si>
  <si>
    <t>GY EN SOLOGNE</t>
  </si>
  <si>
    <t>41100</t>
  </si>
  <si>
    <t>HAYES</t>
  </si>
  <si>
    <t>41101</t>
  </si>
  <si>
    <t>HERBAULT</t>
  </si>
  <si>
    <t>41102</t>
  </si>
  <si>
    <t>HOUSSAY</t>
  </si>
  <si>
    <t>41103</t>
  </si>
  <si>
    <t>HUISSEAU EN BEAUCE</t>
  </si>
  <si>
    <t>41104</t>
  </si>
  <si>
    <t>HUISSEAU SUR COSSON</t>
  </si>
  <si>
    <t>41105</t>
  </si>
  <si>
    <t>JOSNES</t>
  </si>
  <si>
    <t>41106</t>
  </si>
  <si>
    <t>LAMOTTE BEUVRON</t>
  </si>
  <si>
    <t>41107</t>
  </si>
  <si>
    <t>LANCE</t>
  </si>
  <si>
    <t>41108</t>
  </si>
  <si>
    <t>LANCOME</t>
  </si>
  <si>
    <t>41109</t>
  </si>
  <si>
    <t>LANDES LE GAULOIS</t>
  </si>
  <si>
    <t>41110</t>
  </si>
  <si>
    <t>41112</t>
  </si>
  <si>
    <t>LASSAY SUR CROISNE</t>
  </si>
  <si>
    <t>41113</t>
  </si>
  <si>
    <t>LAVARDIN</t>
  </si>
  <si>
    <t>41114</t>
  </si>
  <si>
    <t>LESTIOU</t>
  </si>
  <si>
    <t>41115</t>
  </si>
  <si>
    <t>41116</t>
  </si>
  <si>
    <t>41118</t>
  </si>
  <si>
    <t>LOREUX</t>
  </si>
  <si>
    <t>41119</t>
  </si>
  <si>
    <t>LORGES</t>
  </si>
  <si>
    <t>41120</t>
  </si>
  <si>
    <t>LUNAY</t>
  </si>
  <si>
    <t>41121</t>
  </si>
  <si>
    <t>MADELEINE VILLEFROUIN</t>
  </si>
  <si>
    <t>41122</t>
  </si>
  <si>
    <t>MARAY</t>
  </si>
  <si>
    <t>41123</t>
  </si>
  <si>
    <t>MARCHENOIR</t>
  </si>
  <si>
    <t>41124</t>
  </si>
  <si>
    <t>MARCILLY EN BEAUCE</t>
  </si>
  <si>
    <t>41125</t>
  </si>
  <si>
    <t>MARCILLY EN GAULT</t>
  </si>
  <si>
    <t>41126</t>
  </si>
  <si>
    <t>MAREUIL SUR CHER</t>
  </si>
  <si>
    <t>41127</t>
  </si>
  <si>
    <t>MAROLLE EN SOLOGNE</t>
  </si>
  <si>
    <t>41128</t>
  </si>
  <si>
    <t>41129</t>
  </si>
  <si>
    <t>MASLIVES</t>
  </si>
  <si>
    <t>41130</t>
  </si>
  <si>
    <t>MAVES</t>
  </si>
  <si>
    <t>41131</t>
  </si>
  <si>
    <t>MAZANGE</t>
  </si>
  <si>
    <t>41132</t>
  </si>
  <si>
    <t>MEHERS</t>
  </si>
  <si>
    <t>41133</t>
  </si>
  <si>
    <t>MEMBROLLES</t>
  </si>
  <si>
    <t>41134</t>
  </si>
  <si>
    <t>MENARS</t>
  </si>
  <si>
    <t>41135</t>
  </si>
  <si>
    <t>MENNETOU SUR CHER</t>
  </si>
  <si>
    <t>41136</t>
  </si>
  <si>
    <t>MER</t>
  </si>
  <si>
    <t>41137</t>
  </si>
  <si>
    <t>MESLAND</t>
  </si>
  <si>
    <t>41138</t>
  </si>
  <si>
    <t>41139</t>
  </si>
  <si>
    <t>MEUSNES</t>
  </si>
  <si>
    <t>41140</t>
  </si>
  <si>
    <t>MILLANCAY</t>
  </si>
  <si>
    <t>41141</t>
  </si>
  <si>
    <t>MOISY</t>
  </si>
  <si>
    <t>41142</t>
  </si>
  <si>
    <t>MOLINEUF</t>
  </si>
  <si>
    <t>41143</t>
  </si>
  <si>
    <t>MONDOUBLEAU</t>
  </si>
  <si>
    <t>41144</t>
  </si>
  <si>
    <t>MONTEAUX</t>
  </si>
  <si>
    <t>41145</t>
  </si>
  <si>
    <t>MONTHOU SUR BIEVRE</t>
  </si>
  <si>
    <t>41146</t>
  </si>
  <si>
    <t>MONTHOU SUR CHER</t>
  </si>
  <si>
    <t>41147</t>
  </si>
  <si>
    <t>41148</t>
  </si>
  <si>
    <t>MONTLIVAULT</t>
  </si>
  <si>
    <t>41149</t>
  </si>
  <si>
    <t>MONTOIRE SUR LE LOIR</t>
  </si>
  <si>
    <t>41150</t>
  </si>
  <si>
    <t>MONT PRES CHAMBORD</t>
  </si>
  <si>
    <t>41151</t>
  </si>
  <si>
    <t>MONTRICHARD</t>
  </si>
  <si>
    <t>41152</t>
  </si>
  <si>
    <t>MONTRIEUX EN SOLOGNE</t>
  </si>
  <si>
    <t>41153</t>
  </si>
  <si>
    <t>MONTROUVEAU</t>
  </si>
  <si>
    <t>41154</t>
  </si>
  <si>
    <t>MOREE</t>
  </si>
  <si>
    <t>41155</t>
  </si>
  <si>
    <t>MUIDES SUR LOIRE</t>
  </si>
  <si>
    <t>41156</t>
  </si>
  <si>
    <t>MULSANS</t>
  </si>
  <si>
    <t>41157</t>
  </si>
  <si>
    <t>MUR DE SOLOGNE</t>
  </si>
  <si>
    <t>41158</t>
  </si>
  <si>
    <t>NAVEIL</t>
  </si>
  <si>
    <t>41159</t>
  </si>
  <si>
    <t>NEUNG SUR BEUVRON</t>
  </si>
  <si>
    <t>41160</t>
  </si>
  <si>
    <t>41161</t>
  </si>
  <si>
    <t>NOUAN LE FUZELIER</t>
  </si>
  <si>
    <t>41163</t>
  </si>
  <si>
    <t>NOURRAY</t>
  </si>
  <si>
    <t>41164</t>
  </si>
  <si>
    <t>NOYERS SUR CHER</t>
  </si>
  <si>
    <t>41165</t>
  </si>
  <si>
    <t>41166</t>
  </si>
  <si>
    <t>OISLY</t>
  </si>
  <si>
    <t>41167</t>
  </si>
  <si>
    <t>ONZAIN</t>
  </si>
  <si>
    <t>41168</t>
  </si>
  <si>
    <t>ORCAY</t>
  </si>
  <si>
    <t>41169</t>
  </si>
  <si>
    <t>ORCHAISE</t>
  </si>
  <si>
    <t>41170</t>
  </si>
  <si>
    <t>OUCHAMPS</t>
  </si>
  <si>
    <t>41171</t>
  </si>
  <si>
    <t>OUCQUES</t>
  </si>
  <si>
    <t>41172</t>
  </si>
  <si>
    <t>OUZOUER LE DOYEN</t>
  </si>
  <si>
    <t>41173</t>
  </si>
  <si>
    <t>OUZOUER LE MARCHE</t>
  </si>
  <si>
    <t>41174</t>
  </si>
  <si>
    <t>41175</t>
  </si>
  <si>
    <t>PEZOU</t>
  </si>
  <si>
    <t>41176</t>
  </si>
  <si>
    <t>PIERREFITTE SUR SAULDRE</t>
  </si>
  <si>
    <t>41177</t>
  </si>
  <si>
    <t>PLESSIS DORIN</t>
  </si>
  <si>
    <t>41178</t>
  </si>
  <si>
    <t>PLESSIS L'ECHELLE</t>
  </si>
  <si>
    <t>41179</t>
  </si>
  <si>
    <t>POISLAY</t>
  </si>
  <si>
    <t>41180</t>
  </si>
  <si>
    <t>PONTLEVOY</t>
  </si>
  <si>
    <t>41181</t>
  </si>
  <si>
    <t>POUILLE</t>
  </si>
  <si>
    <t>41182</t>
  </si>
  <si>
    <t>PRAY</t>
  </si>
  <si>
    <t>41183</t>
  </si>
  <si>
    <t>PRENOUVELLON</t>
  </si>
  <si>
    <t>41184</t>
  </si>
  <si>
    <t>PRUNAY CASSEREAU</t>
  </si>
  <si>
    <t>41185</t>
  </si>
  <si>
    <t>PRUNIERS EN SOLOGNE</t>
  </si>
  <si>
    <t>41186</t>
  </si>
  <si>
    <t>RAHART</t>
  </si>
  <si>
    <t>41187</t>
  </si>
  <si>
    <t>RENAY</t>
  </si>
  <si>
    <t>41188</t>
  </si>
  <si>
    <t>RHODON</t>
  </si>
  <si>
    <t>41189</t>
  </si>
  <si>
    <t>RILLY SUR LOIRE</t>
  </si>
  <si>
    <t>41190</t>
  </si>
  <si>
    <t>ROCE</t>
  </si>
  <si>
    <t>41191</t>
  </si>
  <si>
    <t>41192</t>
  </si>
  <si>
    <t>ROCHES L'EVEQUE</t>
  </si>
  <si>
    <t>41193</t>
  </si>
  <si>
    <t>ROMILLY</t>
  </si>
  <si>
    <t>41194</t>
  </si>
  <si>
    <t>ROMORANTIN LANTHENAY</t>
  </si>
  <si>
    <t>41195</t>
  </si>
  <si>
    <t>ROUGEOU</t>
  </si>
  <si>
    <t>41196</t>
  </si>
  <si>
    <t>RUAN SUR EGVONNE</t>
  </si>
  <si>
    <t>41197</t>
  </si>
  <si>
    <t>SAINT AGIL</t>
  </si>
  <si>
    <t>41198</t>
  </si>
  <si>
    <t>41199</t>
  </si>
  <si>
    <t>SAINT AMAND LONGPRE</t>
  </si>
  <si>
    <t>41200</t>
  </si>
  <si>
    <t>41201</t>
  </si>
  <si>
    <t>41202</t>
  </si>
  <si>
    <t>41203</t>
  </si>
  <si>
    <t>SAINT BOHAIRE</t>
  </si>
  <si>
    <t>41204</t>
  </si>
  <si>
    <t>SAINT CLAUDE DE DIRAY</t>
  </si>
  <si>
    <t>41205</t>
  </si>
  <si>
    <t>SAINT CYR DU GAULT</t>
  </si>
  <si>
    <t>41206</t>
  </si>
  <si>
    <t>SAINT DENIS SUR LOIRE</t>
  </si>
  <si>
    <t>41207</t>
  </si>
  <si>
    <t>SAINT DYE SUR LOIRE</t>
  </si>
  <si>
    <t>41208</t>
  </si>
  <si>
    <t>SAINT ETIENNE DES GUERETS</t>
  </si>
  <si>
    <t>41209</t>
  </si>
  <si>
    <t>SAINT FIRMIN DES PRES</t>
  </si>
  <si>
    <t>41210</t>
  </si>
  <si>
    <t>SAINTE GEMMES</t>
  </si>
  <si>
    <t>41211</t>
  </si>
  <si>
    <t>SAINT GEORGES SUR CHER</t>
  </si>
  <si>
    <t>41212</t>
  </si>
  <si>
    <t>SAINT GERVAIS LA FORET</t>
  </si>
  <si>
    <t>41213</t>
  </si>
  <si>
    <t>SAINT GOURGON</t>
  </si>
  <si>
    <t>41214</t>
  </si>
  <si>
    <t>SAINT HILAIRE LA GRAVELLE</t>
  </si>
  <si>
    <t>41215</t>
  </si>
  <si>
    <t>SAINT JACQUES DES GUERETS</t>
  </si>
  <si>
    <t>41216</t>
  </si>
  <si>
    <t>SAINT JEAN FROIDMENTEL</t>
  </si>
  <si>
    <t>41217</t>
  </si>
  <si>
    <t>SAINT JULIEN DE CHEDON</t>
  </si>
  <si>
    <t>41218</t>
  </si>
  <si>
    <t>SAINT JULIEN SUR CHER</t>
  </si>
  <si>
    <t>41219</t>
  </si>
  <si>
    <t>41220</t>
  </si>
  <si>
    <t>SAINT LAURENT NOUAN</t>
  </si>
  <si>
    <t>41221</t>
  </si>
  <si>
    <t>SAINT LEONARD EN BEAUCE</t>
  </si>
  <si>
    <t>41222</t>
  </si>
  <si>
    <t>41223</t>
  </si>
  <si>
    <t>SAINT LUBIN EN VERGONNOIS</t>
  </si>
  <si>
    <t>41224</t>
  </si>
  <si>
    <t>SAINT MARC DU COR</t>
  </si>
  <si>
    <t>41225</t>
  </si>
  <si>
    <t>SAINT MARTIN DES BOIS</t>
  </si>
  <si>
    <t>41226</t>
  </si>
  <si>
    <t>SAINT OUEN</t>
  </si>
  <si>
    <t>41228</t>
  </si>
  <si>
    <t>SAINT RIMAY</t>
  </si>
  <si>
    <t>41229</t>
  </si>
  <si>
    <t>SAINT ROMAIN SUR CHER</t>
  </si>
  <si>
    <t>41230</t>
  </si>
  <si>
    <t>SAINT SULPICE DE POMMERAY</t>
  </si>
  <si>
    <t>41231</t>
  </si>
  <si>
    <t>SAINT VIATRE</t>
  </si>
  <si>
    <t>41232</t>
  </si>
  <si>
    <t>SALBRIS</t>
  </si>
  <si>
    <t>41233</t>
  </si>
  <si>
    <t>SAMBIN</t>
  </si>
  <si>
    <t>41234</t>
  </si>
  <si>
    <t>41235</t>
  </si>
  <si>
    <t>SARGE SUR BRAYE</t>
  </si>
  <si>
    <t>41236</t>
  </si>
  <si>
    <t>SASNIERES</t>
  </si>
  <si>
    <t>41237</t>
  </si>
  <si>
    <t>SASSAY</t>
  </si>
  <si>
    <t>41238</t>
  </si>
  <si>
    <t>SAVIGNY SUR BRAYE</t>
  </si>
  <si>
    <t>41239</t>
  </si>
  <si>
    <t>SEIGY</t>
  </si>
  <si>
    <t>41240</t>
  </si>
  <si>
    <t>SEILLAC</t>
  </si>
  <si>
    <t>41241</t>
  </si>
  <si>
    <t>SELLES SAINT DENIS</t>
  </si>
  <si>
    <t>41242</t>
  </si>
  <si>
    <t>SELLES SUR CHER</t>
  </si>
  <si>
    <t>41243</t>
  </si>
  <si>
    <t>SELOMMES</t>
  </si>
  <si>
    <t>41244</t>
  </si>
  <si>
    <t>SEMERVILLE</t>
  </si>
  <si>
    <t>41245</t>
  </si>
  <si>
    <t>SERIS</t>
  </si>
  <si>
    <t>41246</t>
  </si>
  <si>
    <t>SEUR</t>
  </si>
  <si>
    <t>41247</t>
  </si>
  <si>
    <t>SOINGS EN SOLOGNE</t>
  </si>
  <si>
    <t>41248</t>
  </si>
  <si>
    <t>SOUDAY</t>
  </si>
  <si>
    <t>41249</t>
  </si>
  <si>
    <t>SOUESMES</t>
  </si>
  <si>
    <t>41250</t>
  </si>
  <si>
    <t>41251</t>
  </si>
  <si>
    <t>SOUVIGNY EN SOLOGNE</t>
  </si>
  <si>
    <t>41252</t>
  </si>
  <si>
    <t>SUEVRES</t>
  </si>
  <si>
    <t>41253</t>
  </si>
  <si>
    <t>TALCY</t>
  </si>
  <si>
    <t>41254</t>
  </si>
  <si>
    <t>41255</t>
  </si>
  <si>
    <t>TERNAY</t>
  </si>
  <si>
    <t>41256</t>
  </si>
  <si>
    <t>THEILLAY</t>
  </si>
  <si>
    <t>41257</t>
  </si>
  <si>
    <t>41258</t>
  </si>
  <si>
    <t>THESEE</t>
  </si>
  <si>
    <t>41259</t>
  </si>
  <si>
    <t>THORE LA ROCHETTE</t>
  </si>
  <si>
    <t>41260</t>
  </si>
  <si>
    <t>THOURY</t>
  </si>
  <si>
    <t>41261</t>
  </si>
  <si>
    <t>TOURAILLES</t>
  </si>
  <si>
    <t>41262</t>
  </si>
  <si>
    <t>TOUR EN SOLOGNE</t>
  </si>
  <si>
    <t>41263</t>
  </si>
  <si>
    <t>TREHET</t>
  </si>
  <si>
    <t>41264</t>
  </si>
  <si>
    <t>TRIPLEVILLE</t>
  </si>
  <si>
    <t>41265</t>
  </si>
  <si>
    <t>TROO</t>
  </si>
  <si>
    <t>41266</t>
  </si>
  <si>
    <t>VALAIRE</t>
  </si>
  <si>
    <t>41267</t>
  </si>
  <si>
    <t>VALLIERES LES GRANDES</t>
  </si>
  <si>
    <t>41268</t>
  </si>
  <si>
    <t>VEILLEINS</t>
  </si>
  <si>
    <t>41269</t>
  </si>
  <si>
    <t>VENDOME</t>
  </si>
  <si>
    <t>41270</t>
  </si>
  <si>
    <t>VERDES</t>
  </si>
  <si>
    <t>41271</t>
  </si>
  <si>
    <t>VERNOU EN SOLOGNE</t>
  </si>
  <si>
    <t>41272</t>
  </si>
  <si>
    <t>VEUVES</t>
  </si>
  <si>
    <t>41273</t>
  </si>
  <si>
    <t>VIEVY LE RAYE</t>
  </si>
  <si>
    <t>41274</t>
  </si>
  <si>
    <t>VILLAVARD</t>
  </si>
  <si>
    <t>41275</t>
  </si>
  <si>
    <t>VILLE AUX CLERCS</t>
  </si>
  <si>
    <t>41276</t>
  </si>
  <si>
    <t>VILLEBAROU</t>
  </si>
  <si>
    <t>41277</t>
  </si>
  <si>
    <t>VILLEBOUT</t>
  </si>
  <si>
    <t>41278</t>
  </si>
  <si>
    <t>VILLECHAUVE</t>
  </si>
  <si>
    <t>41279</t>
  </si>
  <si>
    <t>VILLEDIEU LE CHATEAU</t>
  </si>
  <si>
    <t>41280</t>
  </si>
  <si>
    <t>VILLEFRANCHE SUR CHER</t>
  </si>
  <si>
    <t>41281</t>
  </si>
  <si>
    <t>VILLEFRANCOEUR</t>
  </si>
  <si>
    <t>41282</t>
  </si>
  <si>
    <t>VILLEHERVIERS</t>
  </si>
  <si>
    <t>41283</t>
  </si>
  <si>
    <t>VILLEMARDY</t>
  </si>
  <si>
    <t>41284</t>
  </si>
  <si>
    <t>VILLENEUVE FROUVILLE</t>
  </si>
  <si>
    <t>41285</t>
  </si>
  <si>
    <t>VILLENY</t>
  </si>
  <si>
    <t>41286</t>
  </si>
  <si>
    <t>VILLEPORCHER</t>
  </si>
  <si>
    <t>41287</t>
  </si>
  <si>
    <t>VILLERABLE</t>
  </si>
  <si>
    <t>41288</t>
  </si>
  <si>
    <t>VILLERBON</t>
  </si>
  <si>
    <t>41289</t>
  </si>
  <si>
    <t>VILLERMAIN</t>
  </si>
  <si>
    <t>41290</t>
  </si>
  <si>
    <t>VILLEROMAIN</t>
  </si>
  <si>
    <t>41291</t>
  </si>
  <si>
    <t>VILLETRUN</t>
  </si>
  <si>
    <t>41292</t>
  </si>
  <si>
    <t>VILLEXANTON</t>
  </si>
  <si>
    <t>41293</t>
  </si>
  <si>
    <t>VILLIERSFAUX</t>
  </si>
  <si>
    <t>41294</t>
  </si>
  <si>
    <t>VILLIERS SUR LOIR</t>
  </si>
  <si>
    <t>41295</t>
  </si>
  <si>
    <t>41296</t>
  </si>
  <si>
    <t>VOUZON</t>
  </si>
  <si>
    <t>41297</t>
  </si>
  <si>
    <t>YVOY LE MARRON</t>
  </si>
  <si>
    <t>42001</t>
  </si>
  <si>
    <t>ABOEN</t>
  </si>
  <si>
    <t>42002</t>
  </si>
  <si>
    <t>AILLEUX</t>
  </si>
  <si>
    <t>42003</t>
  </si>
  <si>
    <t>AMBIERLE</t>
  </si>
  <si>
    <t>42004</t>
  </si>
  <si>
    <t>AMIONS</t>
  </si>
  <si>
    <t>42005</t>
  </si>
  <si>
    <t>ANDREZIEUX BOUTHEON</t>
  </si>
  <si>
    <t>42006</t>
  </si>
  <si>
    <t>APINAC</t>
  </si>
  <si>
    <t>42007</t>
  </si>
  <si>
    <t>ARCINGES</t>
  </si>
  <si>
    <t>42008</t>
  </si>
  <si>
    <t>42009</t>
  </si>
  <si>
    <t>ARTHUN</t>
  </si>
  <si>
    <t>42010</t>
  </si>
  <si>
    <t>AVEIZIEUX</t>
  </si>
  <si>
    <t>42011</t>
  </si>
  <si>
    <t>BALBIGNY</t>
  </si>
  <si>
    <t>42012</t>
  </si>
  <si>
    <t>BARD</t>
  </si>
  <si>
    <t>42013</t>
  </si>
  <si>
    <t>BELLEGARDE EN FOREZ</t>
  </si>
  <si>
    <t>42014</t>
  </si>
  <si>
    <t>BELLEROCHE</t>
  </si>
  <si>
    <t>42015</t>
  </si>
  <si>
    <t>BELMONT DE LA LOIRE</t>
  </si>
  <si>
    <t>42016</t>
  </si>
  <si>
    <t>BENISSON DIEU</t>
  </si>
  <si>
    <t>42017</t>
  </si>
  <si>
    <t>BESSAT</t>
  </si>
  <si>
    <t>42018</t>
  </si>
  <si>
    <t>BESSEY</t>
  </si>
  <si>
    <t>42019</t>
  </si>
  <si>
    <t>BOEN SUR LIGNON</t>
  </si>
  <si>
    <t>42020</t>
  </si>
  <si>
    <t>BOISSET LES MONTROND</t>
  </si>
  <si>
    <t>42021</t>
  </si>
  <si>
    <t>BOISSET SAINT PRIEST</t>
  </si>
  <si>
    <t>42022</t>
  </si>
  <si>
    <t>42023</t>
  </si>
  <si>
    <t>BOURG ARGENTAL</t>
  </si>
  <si>
    <t>42025</t>
  </si>
  <si>
    <t>BOYER</t>
  </si>
  <si>
    <t>42026</t>
  </si>
  <si>
    <t>BRIENNON</t>
  </si>
  <si>
    <t>42027</t>
  </si>
  <si>
    <t>BULLY</t>
  </si>
  <si>
    <t>42028</t>
  </si>
  <si>
    <t>BURDIGNES</t>
  </si>
  <si>
    <t>42029</t>
  </si>
  <si>
    <t>42030</t>
  </si>
  <si>
    <t>BUSSY ALBIEUX</t>
  </si>
  <si>
    <t>42031</t>
  </si>
  <si>
    <t>CALOIRE</t>
  </si>
  <si>
    <t>42032</t>
  </si>
  <si>
    <t>CELLIEU</t>
  </si>
  <si>
    <t>42033</t>
  </si>
  <si>
    <t>CERGNE</t>
  </si>
  <si>
    <t>42034</t>
  </si>
  <si>
    <t>42035</t>
  </si>
  <si>
    <t>CEZAY</t>
  </si>
  <si>
    <t>42036</t>
  </si>
  <si>
    <t>CHAGNON</t>
  </si>
  <si>
    <t>42037</t>
  </si>
  <si>
    <t>CHALAIN D'UZORE</t>
  </si>
  <si>
    <t>42038</t>
  </si>
  <si>
    <t>CHALAIN LE COMTAL</t>
  </si>
  <si>
    <t>42039</t>
  </si>
  <si>
    <t>CHALMAZEL</t>
  </si>
  <si>
    <t>42040</t>
  </si>
  <si>
    <t>CHAMBA</t>
  </si>
  <si>
    <t>42041</t>
  </si>
  <si>
    <t>CHAMBEON</t>
  </si>
  <si>
    <t>42042</t>
  </si>
  <si>
    <t>CHAMBLES</t>
  </si>
  <si>
    <t>42043</t>
  </si>
  <si>
    <t>42044</t>
  </si>
  <si>
    <t>CHAMBON FEUGEROLLES</t>
  </si>
  <si>
    <t>42045</t>
  </si>
  <si>
    <t>CHAMBONIE</t>
  </si>
  <si>
    <t>42046</t>
  </si>
  <si>
    <t>CHAMPDIEU</t>
  </si>
  <si>
    <t>42047</t>
  </si>
  <si>
    <t>CHAMPOLY</t>
  </si>
  <si>
    <t>42048</t>
  </si>
  <si>
    <t>CHANDON</t>
  </si>
  <si>
    <t>42049</t>
  </si>
  <si>
    <t>CHANGY</t>
  </si>
  <si>
    <t>42050</t>
  </si>
  <si>
    <t>CHAPELLE EN LAFAYE</t>
  </si>
  <si>
    <t>42051</t>
  </si>
  <si>
    <t>CHAPELLE VILLARS</t>
  </si>
  <si>
    <t>42052</t>
  </si>
  <si>
    <t>CHARLIEU</t>
  </si>
  <si>
    <t>42053</t>
  </si>
  <si>
    <t>42054</t>
  </si>
  <si>
    <t>42055</t>
  </si>
  <si>
    <t>42056</t>
  </si>
  <si>
    <t>CHAVANAY</t>
  </si>
  <si>
    <t>42058</t>
  </si>
  <si>
    <t>CHAZELLES SUR LAVIEU</t>
  </si>
  <si>
    <t>42059</t>
  </si>
  <si>
    <t>CHAZELLES SUR LYON</t>
  </si>
  <si>
    <t>42060</t>
  </si>
  <si>
    <t>CHENEREILLES</t>
  </si>
  <si>
    <t>42061</t>
  </si>
  <si>
    <t>CHERIER</t>
  </si>
  <si>
    <t>42062</t>
  </si>
  <si>
    <t>42063</t>
  </si>
  <si>
    <t>CHIRASSIMONT</t>
  </si>
  <si>
    <t>42064</t>
  </si>
  <si>
    <t>CHUYER</t>
  </si>
  <si>
    <t>42065</t>
  </si>
  <si>
    <t>CIVENS</t>
  </si>
  <si>
    <t>42066</t>
  </si>
  <si>
    <t>CLEPPE</t>
  </si>
  <si>
    <t>42067</t>
  </si>
  <si>
    <t>42068</t>
  </si>
  <si>
    <t>COMBRE</t>
  </si>
  <si>
    <t>42069</t>
  </si>
  <si>
    <t>COMMELLE VERNAY</t>
  </si>
  <si>
    <t>42070</t>
  </si>
  <si>
    <t>CORDELLE</t>
  </si>
  <si>
    <t>42071</t>
  </si>
  <si>
    <t>COTEAU</t>
  </si>
  <si>
    <t>42072</t>
  </si>
  <si>
    <t>COTE EN COUZAN</t>
  </si>
  <si>
    <t>42073</t>
  </si>
  <si>
    <t>COTTANCE</t>
  </si>
  <si>
    <t>42074</t>
  </si>
  <si>
    <t>COUTOUVRE</t>
  </si>
  <si>
    <t>42075</t>
  </si>
  <si>
    <t>CRAINTILLEUX</t>
  </si>
  <si>
    <t>42076</t>
  </si>
  <si>
    <t>CREMEAUX</t>
  </si>
  <si>
    <t>42077</t>
  </si>
  <si>
    <t>CROIZET SUR GAND</t>
  </si>
  <si>
    <t>42078</t>
  </si>
  <si>
    <t>42079</t>
  </si>
  <si>
    <t>CUINZIER</t>
  </si>
  <si>
    <t>42081</t>
  </si>
  <si>
    <t>42082</t>
  </si>
  <si>
    <t>DANCE</t>
  </si>
  <si>
    <t>42083</t>
  </si>
  <si>
    <t>DARGOIRE</t>
  </si>
  <si>
    <t>42084</t>
  </si>
  <si>
    <t>DEBATS RIVIERE D'ORPRA</t>
  </si>
  <si>
    <t>42085</t>
  </si>
  <si>
    <t>DOIZIEUX</t>
  </si>
  <si>
    <t>42086</t>
  </si>
  <si>
    <t>ECOCHE</t>
  </si>
  <si>
    <t>42087</t>
  </si>
  <si>
    <t>ECOTAY L'OLME</t>
  </si>
  <si>
    <t>42088</t>
  </si>
  <si>
    <t>EPERCIEUX SAINT PAUL</t>
  </si>
  <si>
    <t>42089</t>
  </si>
  <si>
    <t>ESSERTINES EN CHATELNEUF</t>
  </si>
  <si>
    <t>42090</t>
  </si>
  <si>
    <t>ESSERTINES EN DONZY</t>
  </si>
  <si>
    <t>42091</t>
  </si>
  <si>
    <t>42092</t>
  </si>
  <si>
    <t>ETRAT</t>
  </si>
  <si>
    <t>42093</t>
  </si>
  <si>
    <t>FARNAY</t>
  </si>
  <si>
    <t>42094</t>
  </si>
  <si>
    <t>FEURS</t>
  </si>
  <si>
    <t>42095</t>
  </si>
  <si>
    <t>FIRMINY</t>
  </si>
  <si>
    <t>42096</t>
  </si>
  <si>
    <t>42097</t>
  </si>
  <si>
    <t>42098</t>
  </si>
  <si>
    <t>FOURNEAUX</t>
  </si>
  <si>
    <t>42099</t>
  </si>
  <si>
    <t>FRAISSES</t>
  </si>
  <si>
    <t>42100</t>
  </si>
  <si>
    <t>GIMOND</t>
  </si>
  <si>
    <t>42101</t>
  </si>
  <si>
    <t>GRAIX</t>
  </si>
  <si>
    <t>42102</t>
  </si>
  <si>
    <t>GRAMMOND</t>
  </si>
  <si>
    <t>42103</t>
  </si>
  <si>
    <t>GRAND CROIX</t>
  </si>
  <si>
    <t>42104</t>
  </si>
  <si>
    <t>GRESLE</t>
  </si>
  <si>
    <t>42105</t>
  </si>
  <si>
    <t>GREZIEUX LE FROMENTAL</t>
  </si>
  <si>
    <t>42106</t>
  </si>
  <si>
    <t>GREZOLLES</t>
  </si>
  <si>
    <t>42107</t>
  </si>
  <si>
    <t>GUMIERES</t>
  </si>
  <si>
    <t>42108</t>
  </si>
  <si>
    <t>HOPITAL LE GRAND</t>
  </si>
  <si>
    <t>42109</t>
  </si>
  <si>
    <t>HOPITAL SOUS ROCHEFORT</t>
  </si>
  <si>
    <t>42110</t>
  </si>
  <si>
    <t>HORME</t>
  </si>
  <si>
    <t>42112</t>
  </si>
  <si>
    <t>JARNOSSE</t>
  </si>
  <si>
    <t>42113</t>
  </si>
  <si>
    <t>JAS</t>
  </si>
  <si>
    <t>42114</t>
  </si>
  <si>
    <t>JEANSAGNIERE</t>
  </si>
  <si>
    <t>42115</t>
  </si>
  <si>
    <t>JONZIEUX</t>
  </si>
  <si>
    <t>42116</t>
  </si>
  <si>
    <t>JURE</t>
  </si>
  <si>
    <t>42117</t>
  </si>
  <si>
    <t>LAVIEU</t>
  </si>
  <si>
    <t>42118</t>
  </si>
  <si>
    <t>LAY</t>
  </si>
  <si>
    <t>42119</t>
  </si>
  <si>
    <t>LEIGNEUX</t>
  </si>
  <si>
    <t>42120</t>
  </si>
  <si>
    <t>LENTIGNY</t>
  </si>
  <si>
    <t>42121</t>
  </si>
  <si>
    <t>LERIGNEUX</t>
  </si>
  <si>
    <t>42122</t>
  </si>
  <si>
    <t>LEZIGNEUX</t>
  </si>
  <si>
    <t>42123</t>
  </si>
  <si>
    <t>LORETTE</t>
  </si>
  <si>
    <t>42124</t>
  </si>
  <si>
    <t>LUPE</t>
  </si>
  <si>
    <t>42125</t>
  </si>
  <si>
    <t>LURE</t>
  </si>
  <si>
    <t>42126</t>
  </si>
  <si>
    <t>LURIECQ</t>
  </si>
  <si>
    <t>42127</t>
  </si>
  <si>
    <t>MABLY</t>
  </si>
  <si>
    <t>42128</t>
  </si>
  <si>
    <t>MACHEZAL</t>
  </si>
  <si>
    <t>42129</t>
  </si>
  <si>
    <t>MACLAS</t>
  </si>
  <si>
    <t>42130</t>
  </si>
  <si>
    <t>MAGNEUX HAUTE RIVE</t>
  </si>
  <si>
    <t>42131</t>
  </si>
  <si>
    <t>MAIZILLY</t>
  </si>
  <si>
    <t>42132</t>
  </si>
  <si>
    <t>MALLEVAL</t>
  </si>
  <si>
    <t>42133</t>
  </si>
  <si>
    <t>MARCENOD</t>
  </si>
  <si>
    <t>42134</t>
  </si>
  <si>
    <t>MARCILLY LE CHATEL</t>
  </si>
  <si>
    <t>42135</t>
  </si>
  <si>
    <t>MARCLOPT</t>
  </si>
  <si>
    <t>42136</t>
  </si>
  <si>
    <t>42137</t>
  </si>
  <si>
    <t>MARGERIE CHANTAGRET</t>
  </si>
  <si>
    <t>42138</t>
  </si>
  <si>
    <t>MARINGES</t>
  </si>
  <si>
    <t>42139</t>
  </si>
  <si>
    <t>MARLHES</t>
  </si>
  <si>
    <t>42140</t>
  </si>
  <si>
    <t>MAROLS</t>
  </si>
  <si>
    <t>42141</t>
  </si>
  <si>
    <t>42142</t>
  </si>
  <si>
    <t>MERLE LEIGNEC</t>
  </si>
  <si>
    <t>42143</t>
  </si>
  <si>
    <t>MIZERIEUX</t>
  </si>
  <si>
    <t>42145</t>
  </si>
  <si>
    <t>MONTAGNY</t>
  </si>
  <si>
    <t>42146</t>
  </si>
  <si>
    <t>MONTARCHER</t>
  </si>
  <si>
    <t>42147</t>
  </si>
  <si>
    <t>MONTBRISON</t>
  </si>
  <si>
    <t>42148</t>
  </si>
  <si>
    <t>MONTCHAL</t>
  </si>
  <si>
    <t>42149</t>
  </si>
  <si>
    <t>MONTROND LES BAINS</t>
  </si>
  <si>
    <t>42150</t>
  </si>
  <si>
    <t>MONTVERDUN</t>
  </si>
  <si>
    <t>42151</t>
  </si>
  <si>
    <t>MORNAND EN FOREZ</t>
  </si>
  <si>
    <t>42152</t>
  </si>
  <si>
    <t>NANDAX</t>
  </si>
  <si>
    <t>42153</t>
  </si>
  <si>
    <t>NEAUX</t>
  </si>
  <si>
    <t>42154</t>
  </si>
  <si>
    <t>NERONDE</t>
  </si>
  <si>
    <t>42155</t>
  </si>
  <si>
    <t>NERVIEUX</t>
  </si>
  <si>
    <t>42156</t>
  </si>
  <si>
    <t>NEULISE</t>
  </si>
  <si>
    <t>42157</t>
  </si>
  <si>
    <t>NOAILLY</t>
  </si>
  <si>
    <t>42158</t>
  </si>
  <si>
    <t>NOES</t>
  </si>
  <si>
    <t>42159</t>
  </si>
  <si>
    <t>NOIRETABLE</t>
  </si>
  <si>
    <t>42160</t>
  </si>
  <si>
    <t>NOLLIEUX</t>
  </si>
  <si>
    <t>42161</t>
  </si>
  <si>
    <t>NOTRE DAME DE BOISSET</t>
  </si>
  <si>
    <t>42162</t>
  </si>
  <si>
    <t>OUCHES</t>
  </si>
  <si>
    <t>42163</t>
  </si>
  <si>
    <t>PACAUDIERE</t>
  </si>
  <si>
    <t>42164</t>
  </si>
  <si>
    <t>PALOGNEUX</t>
  </si>
  <si>
    <t>42165</t>
  </si>
  <si>
    <t>PANISSIERES</t>
  </si>
  <si>
    <t>42166</t>
  </si>
  <si>
    <t>PARIGNY</t>
  </si>
  <si>
    <t>42167</t>
  </si>
  <si>
    <t>PAVEZIN</t>
  </si>
  <si>
    <t>42168</t>
  </si>
  <si>
    <t>PELUSSIN</t>
  </si>
  <si>
    <t>42169</t>
  </si>
  <si>
    <t>PERIGNEUX</t>
  </si>
  <si>
    <t>42170</t>
  </si>
  <si>
    <t>PERREUX</t>
  </si>
  <si>
    <t>42171</t>
  </si>
  <si>
    <t>PINAY</t>
  </si>
  <si>
    <t>42172</t>
  </si>
  <si>
    <t>PLANFOY</t>
  </si>
  <si>
    <t>42173</t>
  </si>
  <si>
    <t>42174</t>
  </si>
  <si>
    <t>PONCINS</t>
  </si>
  <si>
    <t>42175</t>
  </si>
  <si>
    <t>POUILLY LES FEURS</t>
  </si>
  <si>
    <t>42176</t>
  </si>
  <si>
    <t>POUILLY LES NONAINS</t>
  </si>
  <si>
    <t>42177</t>
  </si>
  <si>
    <t>POUILLY SOUS CHARLIEU</t>
  </si>
  <si>
    <t>42178</t>
  </si>
  <si>
    <t>42179</t>
  </si>
  <si>
    <t>PRALONG</t>
  </si>
  <si>
    <t>42180</t>
  </si>
  <si>
    <t>PRECIEUX</t>
  </si>
  <si>
    <t>42181</t>
  </si>
  <si>
    <t>42182</t>
  </si>
  <si>
    <t>RENAISON</t>
  </si>
  <si>
    <t>42183</t>
  </si>
  <si>
    <t>RICAMARIE</t>
  </si>
  <si>
    <t>42184</t>
  </si>
  <si>
    <t>RIORGES</t>
  </si>
  <si>
    <t>42185</t>
  </si>
  <si>
    <t>RIVAS</t>
  </si>
  <si>
    <t>42186</t>
  </si>
  <si>
    <t>RIVE DE GIER</t>
  </si>
  <si>
    <t>42187</t>
  </si>
  <si>
    <t>ROANNE</t>
  </si>
  <si>
    <t>42188</t>
  </si>
  <si>
    <t>42189</t>
  </si>
  <si>
    <t>ROCHE LA MOLIERE</t>
  </si>
  <si>
    <t>42191</t>
  </si>
  <si>
    <t>ROISEY</t>
  </si>
  <si>
    <t>42192</t>
  </si>
  <si>
    <t>ROZIER COTES D'AUREC</t>
  </si>
  <si>
    <t>42193</t>
  </si>
  <si>
    <t>ROZIER EN DONZY</t>
  </si>
  <si>
    <t>42194</t>
  </si>
  <si>
    <t>SAIL LES BAINS</t>
  </si>
  <si>
    <t>42195</t>
  </si>
  <si>
    <t>SAIL SOUS COUZAN</t>
  </si>
  <si>
    <t>42196</t>
  </si>
  <si>
    <t>SAINTE AGATHE EN DONZY</t>
  </si>
  <si>
    <t>42197</t>
  </si>
  <si>
    <t>SAINTE AGATHE LA BOUTERESSE</t>
  </si>
  <si>
    <t>42198</t>
  </si>
  <si>
    <t>SAINT ALBAN LES EAUX</t>
  </si>
  <si>
    <t>42199</t>
  </si>
  <si>
    <t>SAINT ANDRE D'APCHON</t>
  </si>
  <si>
    <t>42200</t>
  </si>
  <si>
    <t>SAINT ANDRE LE PUY</t>
  </si>
  <si>
    <t>42201</t>
  </si>
  <si>
    <t>42202</t>
  </si>
  <si>
    <t>SAINT BARTHELEMY LESTRA</t>
  </si>
  <si>
    <t>42203</t>
  </si>
  <si>
    <t>SAINT BONNET DES QUARTS</t>
  </si>
  <si>
    <t>42204</t>
  </si>
  <si>
    <t>SAINT BONNET LE CHATEAU</t>
  </si>
  <si>
    <t>42205</t>
  </si>
  <si>
    <t>SAINT BONNET LE COURREAU</t>
  </si>
  <si>
    <t>42206</t>
  </si>
  <si>
    <t>SAINT BONNET LES OULES</t>
  </si>
  <si>
    <t>42207</t>
  </si>
  <si>
    <t>SAINT CHAMOND</t>
  </si>
  <si>
    <t>42208</t>
  </si>
  <si>
    <t>SAINT CHRISTO EN JAREZ</t>
  </si>
  <si>
    <t>42209</t>
  </si>
  <si>
    <t>SAINTE COLOMBE SUR GAND</t>
  </si>
  <si>
    <t>42210</t>
  </si>
  <si>
    <t>SAINTE CROIX EN JAREZ</t>
  </si>
  <si>
    <t>42211</t>
  </si>
  <si>
    <t>42212</t>
  </si>
  <si>
    <t>SAINT CYR DE FAVIERES</t>
  </si>
  <si>
    <t>42213</t>
  </si>
  <si>
    <t>SAINT CYR DE VALORGES</t>
  </si>
  <si>
    <t>42214</t>
  </si>
  <si>
    <t>SAINT CYR LES VIGNES</t>
  </si>
  <si>
    <t>42215</t>
  </si>
  <si>
    <t>SAINT DENIS DE CABANNE</t>
  </si>
  <si>
    <t>42216</t>
  </si>
  <si>
    <t>SAINT DENIS SUR COISE</t>
  </si>
  <si>
    <t>42217</t>
  </si>
  <si>
    <t>SAINT DIDIER SUR ROCHEFORT</t>
  </si>
  <si>
    <t>42218</t>
  </si>
  <si>
    <t>SAINT ETIENNE</t>
  </si>
  <si>
    <t>42219</t>
  </si>
  <si>
    <t>SAINT ETIENNE LE MOLARD</t>
  </si>
  <si>
    <t>42220</t>
  </si>
  <si>
    <t>SAINT FORGEUX LESPINASSE</t>
  </si>
  <si>
    <t>42221</t>
  </si>
  <si>
    <t>SAINTE FOY SAINT SULPICE</t>
  </si>
  <si>
    <t>42222</t>
  </si>
  <si>
    <t>SAINT GALMIER</t>
  </si>
  <si>
    <t>42223</t>
  </si>
  <si>
    <t>SAINT GENEST LERPT</t>
  </si>
  <si>
    <t>42224</t>
  </si>
  <si>
    <t>SAINT GENEST MALIFAUX</t>
  </si>
  <si>
    <t>42225</t>
  </si>
  <si>
    <t>GENILAC</t>
  </si>
  <si>
    <t>42226</t>
  </si>
  <si>
    <t>SAINT GEORGES DE BAROILLE</t>
  </si>
  <si>
    <t>42227</t>
  </si>
  <si>
    <t>SAINT GEORGES EN COUZAN</t>
  </si>
  <si>
    <t>42228</t>
  </si>
  <si>
    <t>SAINT GEORGES HAUTE VILLE</t>
  </si>
  <si>
    <t>42229</t>
  </si>
  <si>
    <t>SAINT GERMAIN LA MONTAGNE</t>
  </si>
  <si>
    <t>42230</t>
  </si>
  <si>
    <t>SAINT GERMAIN LAVAL</t>
  </si>
  <si>
    <t>42231</t>
  </si>
  <si>
    <t>SAINT GERMAIN LESPINASSE</t>
  </si>
  <si>
    <t>42232</t>
  </si>
  <si>
    <t>SAINT HAON LE CHATEL</t>
  </si>
  <si>
    <t>42233</t>
  </si>
  <si>
    <t>SAINT HAON LE VIEUX</t>
  </si>
  <si>
    <t>42234</t>
  </si>
  <si>
    <t>SAINT HEAND</t>
  </si>
  <si>
    <t>42235</t>
  </si>
  <si>
    <t>SAINT HILAIRE CUSSON LA VALMITTE</t>
  </si>
  <si>
    <t>42236</t>
  </si>
  <si>
    <t>SAINT HILAIRE SOUS CHARLIEU</t>
  </si>
  <si>
    <t>42237</t>
  </si>
  <si>
    <t>SAINT JEAN BONNEFONDS</t>
  </si>
  <si>
    <t>42238</t>
  </si>
  <si>
    <t>SAINT JEAN LA VETRE</t>
  </si>
  <si>
    <t>42239</t>
  </si>
  <si>
    <t>SAINT JEAN SAINT MAURICE SUR LOIRE</t>
  </si>
  <si>
    <t>42240</t>
  </si>
  <si>
    <t>SAINT JEAN SOLEYMIEUX</t>
  </si>
  <si>
    <t>42241</t>
  </si>
  <si>
    <t>SAINT JODARD</t>
  </si>
  <si>
    <t>42242</t>
  </si>
  <si>
    <t>SAINT JOSEPH</t>
  </si>
  <si>
    <t>42243</t>
  </si>
  <si>
    <t>SAINT JULIEN D'ODDES</t>
  </si>
  <si>
    <t>42245</t>
  </si>
  <si>
    <t>SAINT JULIEN LA VETRE</t>
  </si>
  <si>
    <t>42246</t>
  </si>
  <si>
    <t>SAINT JULIEN MOLIN MOLETTE</t>
  </si>
  <si>
    <t>42247</t>
  </si>
  <si>
    <t>SAINT JUST EN BAS</t>
  </si>
  <si>
    <t>42248</t>
  </si>
  <si>
    <t>SAINT JUST EN CHEVALET</t>
  </si>
  <si>
    <t>42249</t>
  </si>
  <si>
    <t>SAINT JUST LA PENDUE</t>
  </si>
  <si>
    <t>42251</t>
  </si>
  <si>
    <t>SAINT LAURENT LA CONCHE</t>
  </si>
  <si>
    <t>42252</t>
  </si>
  <si>
    <t>SAINT LAURENT ROCHEFORT</t>
  </si>
  <si>
    <t>42253</t>
  </si>
  <si>
    <t>SAINT LEGER SUR ROANNE</t>
  </si>
  <si>
    <t>42254</t>
  </si>
  <si>
    <t>SAINT MARCEL DE FELINES</t>
  </si>
  <si>
    <t>42255</t>
  </si>
  <si>
    <t>SAINT MARCEL D'URFE</t>
  </si>
  <si>
    <t>42256</t>
  </si>
  <si>
    <t>SAINT MARCELLIN EN FOREZ</t>
  </si>
  <si>
    <t>42257</t>
  </si>
  <si>
    <t>SAINT MARTIN D'ESTREAUX</t>
  </si>
  <si>
    <t>42259</t>
  </si>
  <si>
    <t>SAINT MARTIN LA PLAINE</t>
  </si>
  <si>
    <t>42260</t>
  </si>
  <si>
    <t>SAINT MARTIN LA SAUVETE</t>
  </si>
  <si>
    <t>42261</t>
  </si>
  <si>
    <t>SAINT MARTIN LESTRA</t>
  </si>
  <si>
    <t>42262</t>
  </si>
  <si>
    <t>SAINT MAURICE EN GOURGOIS</t>
  </si>
  <si>
    <t>42264</t>
  </si>
  <si>
    <t>SAINT MEDARD EN FOREZ</t>
  </si>
  <si>
    <t>42265</t>
  </si>
  <si>
    <t>SAINT MICHEL SUR RHONE</t>
  </si>
  <si>
    <t>42266</t>
  </si>
  <si>
    <t>SAINT NIZIER DE FORNAS</t>
  </si>
  <si>
    <t>42267</t>
  </si>
  <si>
    <t>SAINT NIZIER SOUS CHARLIEU</t>
  </si>
  <si>
    <t>42268</t>
  </si>
  <si>
    <t>SAINT PAUL DE VEZELIN</t>
  </si>
  <si>
    <t>42269</t>
  </si>
  <si>
    <t>SAINT PAUL D'UZORE</t>
  </si>
  <si>
    <t>42270</t>
  </si>
  <si>
    <t>SAINT PAUL EN CORNILLON</t>
  </si>
  <si>
    <t>42271</t>
  </si>
  <si>
    <t>SAINT PAUL EN JAREZ</t>
  </si>
  <si>
    <t>42272</t>
  </si>
  <si>
    <t>SAINT PIERRE DE BOEUF</t>
  </si>
  <si>
    <t>42273</t>
  </si>
  <si>
    <t>SAINT PIERRE LA NOAILLE</t>
  </si>
  <si>
    <t>42274</t>
  </si>
  <si>
    <t>SAINT POLGUES</t>
  </si>
  <si>
    <t>42275</t>
  </si>
  <si>
    <t>SAINT PRIEST EN JAREZ</t>
  </si>
  <si>
    <t>42276</t>
  </si>
  <si>
    <t>SAINT PRIEST LA PRUGNE</t>
  </si>
  <si>
    <t>42277</t>
  </si>
  <si>
    <t>SAINT PRIEST LA ROCHE</t>
  </si>
  <si>
    <t>42278</t>
  </si>
  <si>
    <t>SAINT PRIEST LA VETRE</t>
  </si>
  <si>
    <t>42279</t>
  </si>
  <si>
    <t>SAINT JUST SAINT RAMBERT</t>
  </si>
  <si>
    <t>42280</t>
  </si>
  <si>
    <t>SAINT REGIS DU COIN</t>
  </si>
  <si>
    <t>42281</t>
  </si>
  <si>
    <t>SAINT RIRAND</t>
  </si>
  <si>
    <t>42282</t>
  </si>
  <si>
    <t>SAINT ROMAIN D'URFE</t>
  </si>
  <si>
    <t>42283</t>
  </si>
  <si>
    <t>SAINT ROMAIN EN JAREZ</t>
  </si>
  <si>
    <t>42284</t>
  </si>
  <si>
    <t>SAINT ROMAIN LA MOTTE</t>
  </si>
  <si>
    <t>42285</t>
  </si>
  <si>
    <t>SAINT ROMAIN LE PUY</t>
  </si>
  <si>
    <t>42286</t>
  </si>
  <si>
    <t>SAINT ROMAIN LES ATHEUX</t>
  </si>
  <si>
    <t>42287</t>
  </si>
  <si>
    <t>SAINT SAUVEUR EN RUE</t>
  </si>
  <si>
    <t>42288</t>
  </si>
  <si>
    <t>SAINT SIXTE</t>
  </si>
  <si>
    <t>42289</t>
  </si>
  <si>
    <t>SAINT SYMPHORIEN DE LAY</t>
  </si>
  <si>
    <t>42290</t>
  </si>
  <si>
    <t>SAINT THOMAS LA GARDE</t>
  </si>
  <si>
    <t>42291</t>
  </si>
  <si>
    <t>SAINT THURIN</t>
  </si>
  <si>
    <t>42293</t>
  </si>
  <si>
    <t>SAINT VICTOR SUR RHINS</t>
  </si>
  <si>
    <t>42294</t>
  </si>
  <si>
    <t>SAINT VINCENT DE BOISSET</t>
  </si>
  <si>
    <t>42295</t>
  </si>
  <si>
    <t>42296</t>
  </si>
  <si>
    <t>SALT EN DONZY</t>
  </si>
  <si>
    <t>42297</t>
  </si>
  <si>
    <t>SALVIZINET</t>
  </si>
  <si>
    <t>42298</t>
  </si>
  <si>
    <t>SAUVAIN</t>
  </si>
  <si>
    <t>42299</t>
  </si>
  <si>
    <t>42300</t>
  </si>
  <si>
    <t>SEVELINGES</t>
  </si>
  <si>
    <t>42301</t>
  </si>
  <si>
    <t>SOLEYMIEUX</t>
  </si>
  <si>
    <t>42302</t>
  </si>
  <si>
    <t>42303</t>
  </si>
  <si>
    <t>SOUTERNON</t>
  </si>
  <si>
    <t>42304</t>
  </si>
  <si>
    <t>SURY LE COMTAL</t>
  </si>
  <si>
    <t>42305</t>
  </si>
  <si>
    <t>TALAUDIERE</t>
  </si>
  <si>
    <t>42306</t>
  </si>
  <si>
    <t>TARENTAISE</t>
  </si>
  <si>
    <t>42307</t>
  </si>
  <si>
    <t>TARTARAS</t>
  </si>
  <si>
    <t>42308</t>
  </si>
  <si>
    <t>TERRASSE SUR DORLAY</t>
  </si>
  <si>
    <t>42310</t>
  </si>
  <si>
    <t>THELIS LA COMBE</t>
  </si>
  <si>
    <t>42311</t>
  </si>
  <si>
    <t>TOUR EN JAREZ</t>
  </si>
  <si>
    <t>42312</t>
  </si>
  <si>
    <t>TOURETTE</t>
  </si>
  <si>
    <t>42313</t>
  </si>
  <si>
    <t>TRELINS</t>
  </si>
  <si>
    <t>42314</t>
  </si>
  <si>
    <t>TUILIERE</t>
  </si>
  <si>
    <t>42315</t>
  </si>
  <si>
    <t>UNIAS</t>
  </si>
  <si>
    <t>42316</t>
  </si>
  <si>
    <t>UNIEUX</t>
  </si>
  <si>
    <t>42317</t>
  </si>
  <si>
    <t>URBISE</t>
  </si>
  <si>
    <t>42318</t>
  </si>
  <si>
    <t>USSON EN FOREZ</t>
  </si>
  <si>
    <t>42319</t>
  </si>
  <si>
    <t>VALEILLE</t>
  </si>
  <si>
    <t>42320</t>
  </si>
  <si>
    <t>VALFLEURY</t>
  </si>
  <si>
    <t>42321</t>
  </si>
  <si>
    <t>VALLA SUR ROCHEFORT</t>
  </si>
  <si>
    <t>42322</t>
  </si>
  <si>
    <t>VALLA EN GIER</t>
  </si>
  <si>
    <t>42323</t>
  </si>
  <si>
    <t>VEAUCHE</t>
  </si>
  <si>
    <t>42324</t>
  </si>
  <si>
    <t>VEAUCHETTE</t>
  </si>
  <si>
    <t>42325</t>
  </si>
  <si>
    <t>VENDRANGES</t>
  </si>
  <si>
    <t>42326</t>
  </si>
  <si>
    <t>VERANNE</t>
  </si>
  <si>
    <t>42327</t>
  </si>
  <si>
    <t>VERIN</t>
  </si>
  <si>
    <t>42328</t>
  </si>
  <si>
    <t>VERRIERES EN FOREZ</t>
  </si>
  <si>
    <t>42329</t>
  </si>
  <si>
    <t>VERSANNE</t>
  </si>
  <si>
    <t>42330</t>
  </si>
  <si>
    <t>42331</t>
  </si>
  <si>
    <t>VILLEMONTAIS</t>
  </si>
  <si>
    <t>42332</t>
  </si>
  <si>
    <t>VILLEREST</t>
  </si>
  <si>
    <t>42333</t>
  </si>
  <si>
    <t>VILLERS</t>
  </si>
  <si>
    <t>42334</t>
  </si>
  <si>
    <t>VIOLAY</t>
  </si>
  <si>
    <t>42335</t>
  </si>
  <si>
    <t>VIRICELLES</t>
  </si>
  <si>
    <t>42336</t>
  </si>
  <si>
    <t>VIRIGNEUX</t>
  </si>
  <si>
    <t>42337</t>
  </si>
  <si>
    <t>VIVANS</t>
  </si>
  <si>
    <t>42338</t>
  </si>
  <si>
    <t>VOUGY</t>
  </si>
  <si>
    <t>42339</t>
  </si>
  <si>
    <t>CHAUSSETERRE</t>
  </si>
  <si>
    <t>43001</t>
  </si>
  <si>
    <t>AGNAT</t>
  </si>
  <si>
    <t>43002</t>
  </si>
  <si>
    <t>AIGUILHE</t>
  </si>
  <si>
    <t>43003</t>
  </si>
  <si>
    <t>ALLEGRE</t>
  </si>
  <si>
    <t>43004</t>
  </si>
  <si>
    <t>ALLEYRAC</t>
  </si>
  <si>
    <t>43005</t>
  </si>
  <si>
    <t>ALLEYRAS</t>
  </si>
  <si>
    <t>43006</t>
  </si>
  <si>
    <t>43007</t>
  </si>
  <si>
    <t>ARAULES</t>
  </si>
  <si>
    <t>43008</t>
  </si>
  <si>
    <t>ARLEMPDES</t>
  </si>
  <si>
    <t>43009</t>
  </si>
  <si>
    <t>ARLET</t>
  </si>
  <si>
    <t>43010</t>
  </si>
  <si>
    <t>ARSAC EN VELAY</t>
  </si>
  <si>
    <t>43011</t>
  </si>
  <si>
    <t>AUBAZAT</t>
  </si>
  <si>
    <t>43012</t>
  </si>
  <si>
    <t>AUREC SUR LOIRE</t>
  </si>
  <si>
    <t>43013</t>
  </si>
  <si>
    <t>VISSAC AUTEYRAC</t>
  </si>
  <si>
    <t>43014</t>
  </si>
  <si>
    <t>AUTRAC</t>
  </si>
  <si>
    <t>43015</t>
  </si>
  <si>
    <t>AUVERS</t>
  </si>
  <si>
    <t>43016</t>
  </si>
  <si>
    <t>AUZON</t>
  </si>
  <si>
    <t>43017</t>
  </si>
  <si>
    <t>43018</t>
  </si>
  <si>
    <t>BAINS</t>
  </si>
  <si>
    <t>43019</t>
  </si>
  <si>
    <t>43020</t>
  </si>
  <si>
    <t>BAS EN BASSET</t>
  </si>
  <si>
    <t>43021</t>
  </si>
  <si>
    <t>43022</t>
  </si>
  <si>
    <t>43023</t>
  </si>
  <si>
    <t>BEAUNE SUR ARZON</t>
  </si>
  <si>
    <t>43024</t>
  </si>
  <si>
    <t>BEAUX</t>
  </si>
  <si>
    <t>43025</t>
  </si>
  <si>
    <t>BEAUZAC</t>
  </si>
  <si>
    <t>43026</t>
  </si>
  <si>
    <t>BELLEVUE LA MONTAGNE</t>
  </si>
  <si>
    <t>43027</t>
  </si>
  <si>
    <t>BERBEZIT</t>
  </si>
  <si>
    <t>43028</t>
  </si>
  <si>
    <t>BESSAMOREL</t>
  </si>
  <si>
    <t>43029</t>
  </si>
  <si>
    <t>BESSEYRE SAINT MARY</t>
  </si>
  <si>
    <t>43030</t>
  </si>
  <si>
    <t>BLANZAC</t>
  </si>
  <si>
    <t>43031</t>
  </si>
  <si>
    <t>BLASSAC</t>
  </si>
  <si>
    <t>43032</t>
  </si>
  <si>
    <t>BLAVOZY</t>
  </si>
  <si>
    <t>43033</t>
  </si>
  <si>
    <t>BLESLE</t>
  </si>
  <si>
    <t>43034</t>
  </si>
  <si>
    <t>43035</t>
  </si>
  <si>
    <t>43036</t>
  </si>
  <si>
    <t>43037</t>
  </si>
  <si>
    <t>BOUCHET SAINT NICOLAS</t>
  </si>
  <si>
    <t>43038</t>
  </si>
  <si>
    <t>BOURNONCLE SAINT PIERRE</t>
  </si>
  <si>
    <t>43039</t>
  </si>
  <si>
    <t>43040</t>
  </si>
  <si>
    <t>BRIOUDE</t>
  </si>
  <si>
    <t>43041</t>
  </si>
  <si>
    <t>BRIVES CHARENSAC</t>
  </si>
  <si>
    <t>43042</t>
  </si>
  <si>
    <t>CAYRES</t>
  </si>
  <si>
    <t>43043</t>
  </si>
  <si>
    <t>CEAUX D'ALLEGRE</t>
  </si>
  <si>
    <t>43044</t>
  </si>
  <si>
    <t>CERZAT</t>
  </si>
  <si>
    <t>43045</t>
  </si>
  <si>
    <t>CEYSSAC</t>
  </si>
  <si>
    <t>43046</t>
  </si>
  <si>
    <t>CHADRAC</t>
  </si>
  <si>
    <t>43047</t>
  </si>
  <si>
    <t>CHADRON</t>
  </si>
  <si>
    <t>43048</t>
  </si>
  <si>
    <t>CHAISE DIEU</t>
  </si>
  <si>
    <t>43049</t>
  </si>
  <si>
    <t>CHAMALIERES SUR LOIRE</t>
  </si>
  <si>
    <t>43050</t>
  </si>
  <si>
    <t>CHAMBEZON</t>
  </si>
  <si>
    <t>43051</t>
  </si>
  <si>
    <t>CHAMBON SUR LIGNON</t>
  </si>
  <si>
    <t>43052</t>
  </si>
  <si>
    <t>CHAMPAGNAC LE VIEUX</t>
  </si>
  <si>
    <t>43053</t>
  </si>
  <si>
    <t>CHAMPCLAUSE</t>
  </si>
  <si>
    <t>43054</t>
  </si>
  <si>
    <t>CHANALEILLES</t>
  </si>
  <si>
    <t>43055</t>
  </si>
  <si>
    <t>CHANIAT</t>
  </si>
  <si>
    <t>43056</t>
  </si>
  <si>
    <t>CHANTEUGES</t>
  </si>
  <si>
    <t>43057</t>
  </si>
  <si>
    <t>CHAPELLE BERTIN</t>
  </si>
  <si>
    <t>43058</t>
  </si>
  <si>
    <t>CHAPELLE D'AUREC</t>
  </si>
  <si>
    <t>43059</t>
  </si>
  <si>
    <t>CHAPELLE GENESTE</t>
  </si>
  <si>
    <t>43060</t>
  </si>
  <si>
    <t>CHARRAIX</t>
  </si>
  <si>
    <t>43061</t>
  </si>
  <si>
    <t>CHASPINHAC</t>
  </si>
  <si>
    <t>43062</t>
  </si>
  <si>
    <t>CHASPUZAC</t>
  </si>
  <si>
    <t>43063</t>
  </si>
  <si>
    <t>CHASSAGNES</t>
  </si>
  <si>
    <t>43064</t>
  </si>
  <si>
    <t>43065</t>
  </si>
  <si>
    <t>CHASTEL</t>
  </si>
  <si>
    <t>43066</t>
  </si>
  <si>
    <t>CHAUDEYROLLES</t>
  </si>
  <si>
    <t>43067</t>
  </si>
  <si>
    <t>CHAVANIAC LAFAYETTE</t>
  </si>
  <si>
    <t>43068</t>
  </si>
  <si>
    <t>43069</t>
  </si>
  <si>
    <t>43070</t>
  </si>
  <si>
    <t>CHILHAC</t>
  </si>
  <si>
    <t>43071</t>
  </si>
  <si>
    <t>CHOMELIX</t>
  </si>
  <si>
    <t>43072</t>
  </si>
  <si>
    <t>CHOMETTE</t>
  </si>
  <si>
    <t>43073</t>
  </si>
  <si>
    <t>CISTRIERES</t>
  </si>
  <si>
    <t>43074</t>
  </si>
  <si>
    <t>COHADE</t>
  </si>
  <si>
    <t>43075</t>
  </si>
  <si>
    <t>COLLAT</t>
  </si>
  <si>
    <t>43076</t>
  </si>
  <si>
    <t>CONNANGLES</t>
  </si>
  <si>
    <t>43077</t>
  </si>
  <si>
    <t>COSTAROS</t>
  </si>
  <si>
    <t>43078</t>
  </si>
  <si>
    <t>COUBON</t>
  </si>
  <si>
    <t>43079</t>
  </si>
  <si>
    <t>COUTEUGES</t>
  </si>
  <si>
    <t>43080</t>
  </si>
  <si>
    <t>CRAPONNE SUR ARZON</t>
  </si>
  <si>
    <t>43081</t>
  </si>
  <si>
    <t>CROISANCES</t>
  </si>
  <si>
    <t>43082</t>
  </si>
  <si>
    <t>CRONCE</t>
  </si>
  <si>
    <t>43083</t>
  </si>
  <si>
    <t>CUBELLES</t>
  </si>
  <si>
    <t>43084</t>
  </si>
  <si>
    <t>CUSSAC SUR LOIRE</t>
  </si>
  <si>
    <t>43085</t>
  </si>
  <si>
    <t>DESGES</t>
  </si>
  <si>
    <t>43086</t>
  </si>
  <si>
    <t>DOMEYRAT</t>
  </si>
  <si>
    <t>43087</t>
  </si>
  <si>
    <t>DUNIERES</t>
  </si>
  <si>
    <t>43088</t>
  </si>
  <si>
    <t>ESPALEM</t>
  </si>
  <si>
    <t>43089</t>
  </si>
  <si>
    <t>ESPALY SAINT MARCEL</t>
  </si>
  <si>
    <t>43090</t>
  </si>
  <si>
    <t>ESPLANTAS</t>
  </si>
  <si>
    <t>43091</t>
  </si>
  <si>
    <t>ESTABLES</t>
  </si>
  <si>
    <t>43092</t>
  </si>
  <si>
    <t>FAY SUR LIGNON</t>
  </si>
  <si>
    <t>43093</t>
  </si>
  <si>
    <t>43094</t>
  </si>
  <si>
    <t>FERRUSSAC</t>
  </si>
  <si>
    <t>43095</t>
  </si>
  <si>
    <t>FIX SAINT GENEYS</t>
  </si>
  <si>
    <t>43096</t>
  </si>
  <si>
    <t>FONTANNES</t>
  </si>
  <si>
    <t>43097</t>
  </si>
  <si>
    <t>FREYCENET LA CUCHE</t>
  </si>
  <si>
    <t>43098</t>
  </si>
  <si>
    <t>FREYCENET LA TOUR</t>
  </si>
  <si>
    <t>43099</t>
  </si>
  <si>
    <t>FRUGERES LES MINES</t>
  </si>
  <si>
    <t>43100</t>
  </si>
  <si>
    <t>FRUGIERES LE PIN</t>
  </si>
  <si>
    <t>43101</t>
  </si>
  <si>
    <t>GOUDET</t>
  </si>
  <si>
    <t>43102</t>
  </si>
  <si>
    <t>43103</t>
  </si>
  <si>
    <t>GRENIER MONTGON</t>
  </si>
  <si>
    <t>43104</t>
  </si>
  <si>
    <t>43105</t>
  </si>
  <si>
    <t>JAVAUGUES</t>
  </si>
  <si>
    <t>43106</t>
  </si>
  <si>
    <t>JAX</t>
  </si>
  <si>
    <t>43107</t>
  </si>
  <si>
    <t>JOSAT</t>
  </si>
  <si>
    <t>43108</t>
  </si>
  <si>
    <t>JULLIANGES</t>
  </si>
  <si>
    <t>43109</t>
  </si>
  <si>
    <t>43110</t>
  </si>
  <si>
    <t>43111</t>
  </si>
  <si>
    <t>LANDOS</t>
  </si>
  <si>
    <t>43112</t>
  </si>
  <si>
    <t>LANGEAC</t>
  </si>
  <si>
    <t>43113</t>
  </si>
  <si>
    <t>LANTRIAC</t>
  </si>
  <si>
    <t>43114</t>
  </si>
  <si>
    <t>LAPTE</t>
  </si>
  <si>
    <t>43115</t>
  </si>
  <si>
    <t>LAUSSONNE</t>
  </si>
  <si>
    <t>43116</t>
  </si>
  <si>
    <t>LAVAL SUR DOULON</t>
  </si>
  <si>
    <t>43117</t>
  </si>
  <si>
    <t>LAVAUDIEU</t>
  </si>
  <si>
    <t>43118</t>
  </si>
  <si>
    <t>LAVOUTE CHILHAC</t>
  </si>
  <si>
    <t>43119</t>
  </si>
  <si>
    <t>LAVOUTE SUR LOIRE</t>
  </si>
  <si>
    <t>43120</t>
  </si>
  <si>
    <t>LEMPDES SUR ALLAGNON</t>
  </si>
  <si>
    <t>43121</t>
  </si>
  <si>
    <t>LEOTOING</t>
  </si>
  <si>
    <t>43122</t>
  </si>
  <si>
    <t>43123</t>
  </si>
  <si>
    <t>LORLANGES</t>
  </si>
  <si>
    <t>43124</t>
  </si>
  <si>
    <t>LOUDES</t>
  </si>
  <si>
    <t>43125</t>
  </si>
  <si>
    <t>LUBILHAC</t>
  </si>
  <si>
    <t>43126</t>
  </si>
  <si>
    <t>MALREVERS</t>
  </si>
  <si>
    <t>43127</t>
  </si>
  <si>
    <t>MALVALETTE</t>
  </si>
  <si>
    <t>43128</t>
  </si>
  <si>
    <t>MALVIERES</t>
  </si>
  <si>
    <t>43129</t>
  </si>
  <si>
    <t>MAS DE TENCE</t>
  </si>
  <si>
    <t>43130</t>
  </si>
  <si>
    <t>MAZET SAINT VOY</t>
  </si>
  <si>
    <t>43131</t>
  </si>
  <si>
    <t>MAZERAT AUROUZE</t>
  </si>
  <si>
    <t>43132</t>
  </si>
  <si>
    <t>MAZEYRAT D'ALLIER</t>
  </si>
  <si>
    <t>43133</t>
  </si>
  <si>
    <t>43134</t>
  </si>
  <si>
    <t>MEZERES</t>
  </si>
  <si>
    <t>43135</t>
  </si>
  <si>
    <t>MONASTIER SUR GAZEILLE</t>
  </si>
  <si>
    <t>43136</t>
  </si>
  <si>
    <t>MONISTROL D'ALLIER</t>
  </si>
  <si>
    <t>43137</t>
  </si>
  <si>
    <t>MONISTROL SUR LOIRE</t>
  </si>
  <si>
    <t>43138</t>
  </si>
  <si>
    <t>MONLET</t>
  </si>
  <si>
    <t>43139</t>
  </si>
  <si>
    <t>MONTCLARD</t>
  </si>
  <si>
    <t>43140</t>
  </si>
  <si>
    <t>43141</t>
  </si>
  <si>
    <t>MONTFAUCON EN VELAY</t>
  </si>
  <si>
    <t>43142</t>
  </si>
  <si>
    <t>MONTREGARD</t>
  </si>
  <si>
    <t>43143</t>
  </si>
  <si>
    <t>MONTUSCLAT</t>
  </si>
  <si>
    <t>43144</t>
  </si>
  <si>
    <t>MOUDEYRES</t>
  </si>
  <si>
    <t>43145</t>
  </si>
  <si>
    <t>OUIDES</t>
  </si>
  <si>
    <t>43147</t>
  </si>
  <si>
    <t>43148</t>
  </si>
  <si>
    <t>PAULHAGUET</t>
  </si>
  <si>
    <t>43149</t>
  </si>
  <si>
    <t>PEBRAC</t>
  </si>
  <si>
    <t>43150</t>
  </si>
  <si>
    <t>PERTUIS</t>
  </si>
  <si>
    <t>43151</t>
  </si>
  <si>
    <t>PINOLS</t>
  </si>
  <si>
    <t>43152</t>
  </si>
  <si>
    <t>43153</t>
  </si>
  <si>
    <t>PONT SALOMON</t>
  </si>
  <si>
    <t>43154</t>
  </si>
  <si>
    <t>PRADELLES</t>
  </si>
  <si>
    <t>43155</t>
  </si>
  <si>
    <t>43156</t>
  </si>
  <si>
    <t>PRESAILLES</t>
  </si>
  <si>
    <t>43157</t>
  </si>
  <si>
    <t>PUY EN VELAY</t>
  </si>
  <si>
    <t>43158</t>
  </si>
  <si>
    <t>QUEYRIERES</t>
  </si>
  <si>
    <t>43159</t>
  </si>
  <si>
    <t>RAUCOULES</t>
  </si>
  <si>
    <t>43160</t>
  </si>
  <si>
    <t>RAURET</t>
  </si>
  <si>
    <t>43162</t>
  </si>
  <si>
    <t>RETOURNAC</t>
  </si>
  <si>
    <t>43163</t>
  </si>
  <si>
    <t>RIOTORD</t>
  </si>
  <si>
    <t>43164</t>
  </si>
  <si>
    <t>ROCHE EN REGNIER</t>
  </si>
  <si>
    <t>43165</t>
  </si>
  <si>
    <t>43166</t>
  </si>
  <si>
    <t>SAINT ANDRE DE CHALENCON</t>
  </si>
  <si>
    <t>43167</t>
  </si>
  <si>
    <t>SAINT ARCONS D'ALLIER</t>
  </si>
  <si>
    <t>43168</t>
  </si>
  <si>
    <t>SAINT ARCONS DE BARGES</t>
  </si>
  <si>
    <t>43169</t>
  </si>
  <si>
    <t>SAINT AUSTREMOINE</t>
  </si>
  <si>
    <t>43170</t>
  </si>
  <si>
    <t>SAINT BEAUZIRE</t>
  </si>
  <si>
    <t>43171</t>
  </si>
  <si>
    <t>SAINT BERAIN</t>
  </si>
  <si>
    <t>43172</t>
  </si>
  <si>
    <t>SAINT BONNET LE FROID</t>
  </si>
  <si>
    <t>43173</t>
  </si>
  <si>
    <t>SAINT CHRISTOPHE D'ALLIER</t>
  </si>
  <si>
    <t>43174</t>
  </si>
  <si>
    <t>SAINT CHRISTOPHE SUR DOLAISON</t>
  </si>
  <si>
    <t>43175</t>
  </si>
  <si>
    <t>SAINT CIRGUES</t>
  </si>
  <si>
    <t>43176</t>
  </si>
  <si>
    <t>SAINT DIDIER D'ALLIER</t>
  </si>
  <si>
    <t>43177</t>
  </si>
  <si>
    <t>SAINT DIDIER EN VELAY</t>
  </si>
  <si>
    <t>43178</t>
  </si>
  <si>
    <t>SAINT DIDIER SUR DOULON</t>
  </si>
  <si>
    <t>43180</t>
  </si>
  <si>
    <t>SAINT ETIENNE DU VIGAN</t>
  </si>
  <si>
    <t>43181</t>
  </si>
  <si>
    <t>SAINT ETIENNE LARDEYROL</t>
  </si>
  <si>
    <t>43182</t>
  </si>
  <si>
    <t>SAINT ETIENNE SUR BLESLE</t>
  </si>
  <si>
    <t>43183</t>
  </si>
  <si>
    <t>SAINTE EUGENIE DE VILLENEUVE</t>
  </si>
  <si>
    <t>43184</t>
  </si>
  <si>
    <t>SAINT FERREOL D'AUROURE</t>
  </si>
  <si>
    <t>43185</t>
  </si>
  <si>
    <t>SAINTE FLORINE</t>
  </si>
  <si>
    <t>43186</t>
  </si>
  <si>
    <t>43187</t>
  </si>
  <si>
    <t>SAINT GENEYS PRES SAINT PAULIEN</t>
  </si>
  <si>
    <t>43188</t>
  </si>
  <si>
    <t>SAINT GEORGES D'AURAC</t>
  </si>
  <si>
    <t>43189</t>
  </si>
  <si>
    <t>SAINT GEORGES LAGRICOL</t>
  </si>
  <si>
    <t>43190</t>
  </si>
  <si>
    <t>SAINT GERMAIN LAPRADE</t>
  </si>
  <si>
    <t>43191</t>
  </si>
  <si>
    <t>SAINT GERON</t>
  </si>
  <si>
    <t>43192</t>
  </si>
  <si>
    <t>SAINT HAON</t>
  </si>
  <si>
    <t>43193</t>
  </si>
  <si>
    <t>43194</t>
  </si>
  <si>
    <t>SAINT HOSTIEN</t>
  </si>
  <si>
    <t>43195</t>
  </si>
  <si>
    <t>SAINT ILPIZE</t>
  </si>
  <si>
    <t>43196</t>
  </si>
  <si>
    <t>SAINT JEAN D'AUBRIGOUX</t>
  </si>
  <si>
    <t>43197</t>
  </si>
  <si>
    <t>SAINT JEAN DE NAY</t>
  </si>
  <si>
    <t>43198</t>
  </si>
  <si>
    <t>SAINT JEAN LACHALM</t>
  </si>
  <si>
    <t>43199</t>
  </si>
  <si>
    <t>SAINT JEURES</t>
  </si>
  <si>
    <t>43200</t>
  </si>
  <si>
    <t>SAINT JULIEN CHAPTEUIL</t>
  </si>
  <si>
    <t>43201</t>
  </si>
  <si>
    <t>SAINT JULIEN D'ANCE</t>
  </si>
  <si>
    <t>43202</t>
  </si>
  <si>
    <t>SAINT JULIEN DES CHAZES</t>
  </si>
  <si>
    <t>43203</t>
  </si>
  <si>
    <t>SAINT JULIEN DU PINET</t>
  </si>
  <si>
    <t>43204</t>
  </si>
  <si>
    <t>SAINT JULIEN MOLHESABATE</t>
  </si>
  <si>
    <t>43205</t>
  </si>
  <si>
    <t>SAINT JUST MALMONT</t>
  </si>
  <si>
    <t>43206</t>
  </si>
  <si>
    <t>SAINT JUST PRES BRIOUDE</t>
  </si>
  <si>
    <t>43207</t>
  </si>
  <si>
    <t>SAINT LAURENT CHABREUGES</t>
  </si>
  <si>
    <t>43208</t>
  </si>
  <si>
    <t>SAINTE MARGUERITE</t>
  </si>
  <si>
    <t>43210</t>
  </si>
  <si>
    <t>SAINT MARTIN DE FUGERES</t>
  </si>
  <si>
    <t>43211</t>
  </si>
  <si>
    <t>SAINT MAURICE DE LIGNON</t>
  </si>
  <si>
    <t>43212</t>
  </si>
  <si>
    <t>SAINT PAL DE CHALENCON</t>
  </si>
  <si>
    <t>43213</t>
  </si>
  <si>
    <t>SAINT PAL DE MONS</t>
  </si>
  <si>
    <t>43214</t>
  </si>
  <si>
    <t>SAINT PAL DE SENOUIRE</t>
  </si>
  <si>
    <t>43215</t>
  </si>
  <si>
    <t>SAINT PAUL DE TARTAS</t>
  </si>
  <si>
    <t>43216</t>
  </si>
  <si>
    <t>SAINT PAULIEN</t>
  </si>
  <si>
    <t>43217</t>
  </si>
  <si>
    <t>SAINT PIERRE DU CHAMP</t>
  </si>
  <si>
    <t>43218</t>
  </si>
  <si>
    <t>SAINT PIERRE EYNAC</t>
  </si>
  <si>
    <t>43219</t>
  </si>
  <si>
    <t>SAINT PREJET ARMANDON</t>
  </si>
  <si>
    <t>43220</t>
  </si>
  <si>
    <t>SAINT PREJET D'ALLIER</t>
  </si>
  <si>
    <t>43221</t>
  </si>
  <si>
    <t>SAINT PRIVAT D'ALLIER</t>
  </si>
  <si>
    <t>43222</t>
  </si>
  <si>
    <t>SAINT PRIVAT DU DRAGON</t>
  </si>
  <si>
    <t>43223</t>
  </si>
  <si>
    <t>SAINT ROMAIN LACHALM</t>
  </si>
  <si>
    <t>43224</t>
  </si>
  <si>
    <t>SAINTE SIGOLENE</t>
  </si>
  <si>
    <t>43225</t>
  </si>
  <si>
    <t>SAINT VENERAND</t>
  </si>
  <si>
    <t>43226</t>
  </si>
  <si>
    <t>SAINT VERT</t>
  </si>
  <si>
    <t>43227</t>
  </si>
  <si>
    <t>SAINT VICTOR MALESCOURS</t>
  </si>
  <si>
    <t>43228</t>
  </si>
  <si>
    <t>SAINT VICTOR SUR ARLANC</t>
  </si>
  <si>
    <t>43229</t>
  </si>
  <si>
    <t>SAINT VIDAL</t>
  </si>
  <si>
    <t>43230</t>
  </si>
  <si>
    <t>43231</t>
  </si>
  <si>
    <t>43232</t>
  </si>
  <si>
    <t>SALZUIT</t>
  </si>
  <si>
    <t>43233</t>
  </si>
  <si>
    <t>SANSSAC L'EGLISE</t>
  </si>
  <si>
    <t>43234</t>
  </si>
  <si>
    <t>SAUGUES</t>
  </si>
  <si>
    <t>43236</t>
  </si>
  <si>
    <t>SEAUVE SUR SEMENE</t>
  </si>
  <si>
    <t>43237</t>
  </si>
  <si>
    <t>SEMBADEL</t>
  </si>
  <si>
    <t>43238</t>
  </si>
  <si>
    <t>SENEUJOLS</t>
  </si>
  <si>
    <t>43239</t>
  </si>
  <si>
    <t>SIAUGUES SAINTE MARIE</t>
  </si>
  <si>
    <t>43240</t>
  </si>
  <si>
    <t>SOLIGNAC SOUS ROCHE</t>
  </si>
  <si>
    <t>43241</t>
  </si>
  <si>
    <t>SOLIGNAC SUR LOIRE</t>
  </si>
  <si>
    <t>43242</t>
  </si>
  <si>
    <t>TAILHAC</t>
  </si>
  <si>
    <t>43244</t>
  </si>
  <si>
    <t>TENCE</t>
  </si>
  <si>
    <t>43245</t>
  </si>
  <si>
    <t>THORAS</t>
  </si>
  <si>
    <t>43246</t>
  </si>
  <si>
    <t>TIRANGES</t>
  </si>
  <si>
    <t>43247</t>
  </si>
  <si>
    <t>TORSIAC</t>
  </si>
  <si>
    <t>43249</t>
  </si>
  <si>
    <t>VALPRIVAS</t>
  </si>
  <si>
    <t>43250</t>
  </si>
  <si>
    <t>VALS LE CHASTEL</t>
  </si>
  <si>
    <t>43251</t>
  </si>
  <si>
    <t>VALS PRES LE PUY</t>
  </si>
  <si>
    <t>43252</t>
  </si>
  <si>
    <t>VARENNES SAINT HONORAT</t>
  </si>
  <si>
    <t>43253</t>
  </si>
  <si>
    <t>VASTRES</t>
  </si>
  <si>
    <t>43254</t>
  </si>
  <si>
    <t>VAZEILLES LIMANDRE</t>
  </si>
  <si>
    <t>43255</t>
  </si>
  <si>
    <t>VAZEILLES PRES SAUGUES</t>
  </si>
  <si>
    <t>43256</t>
  </si>
  <si>
    <t>VENTEUGES</t>
  </si>
  <si>
    <t>43257</t>
  </si>
  <si>
    <t>VERGEZAC</t>
  </si>
  <si>
    <t>43258</t>
  </si>
  <si>
    <t>VERGONGHEON</t>
  </si>
  <si>
    <t>43259</t>
  </si>
  <si>
    <t>VERNASSAL</t>
  </si>
  <si>
    <t>43260</t>
  </si>
  <si>
    <t>43261</t>
  </si>
  <si>
    <t>VEZEZOUX</t>
  </si>
  <si>
    <t>43262</t>
  </si>
  <si>
    <t>VIEILLE BRIOUDE</t>
  </si>
  <si>
    <t>43263</t>
  </si>
  <si>
    <t>VIELPRAT</t>
  </si>
  <si>
    <t>43264</t>
  </si>
  <si>
    <t>VILLENEUVE D'ALLIER</t>
  </si>
  <si>
    <t>43265</t>
  </si>
  <si>
    <t>43267</t>
  </si>
  <si>
    <t>VOREY</t>
  </si>
  <si>
    <t>43268</t>
  </si>
  <si>
    <t>YSSINGEAUX</t>
  </si>
  <si>
    <t>44001</t>
  </si>
  <si>
    <t>ABBARETZ</t>
  </si>
  <si>
    <t>44002</t>
  </si>
  <si>
    <t>AIGREFEUILLE SUR MAINE</t>
  </si>
  <si>
    <t>44003</t>
  </si>
  <si>
    <t>ANCENIS</t>
  </si>
  <si>
    <t>44004</t>
  </si>
  <si>
    <t>ANETZ</t>
  </si>
  <si>
    <t>44005</t>
  </si>
  <si>
    <t>ARTHON EN RETZ</t>
  </si>
  <si>
    <t>44006</t>
  </si>
  <si>
    <t>ASSERAC</t>
  </si>
  <si>
    <t>44007</t>
  </si>
  <si>
    <t>AVESSAC</t>
  </si>
  <si>
    <t>44008</t>
  </si>
  <si>
    <t>BARBECHAT</t>
  </si>
  <si>
    <t>44009</t>
  </si>
  <si>
    <t>BASSE GOULAINE</t>
  </si>
  <si>
    <t>44010</t>
  </si>
  <si>
    <t>BATZ SUR MER</t>
  </si>
  <si>
    <t>44011</t>
  </si>
  <si>
    <t>BELLIGNE</t>
  </si>
  <si>
    <t>44012</t>
  </si>
  <si>
    <t>BERNERIE EN RETZ</t>
  </si>
  <si>
    <t>44013</t>
  </si>
  <si>
    <t>BESNE</t>
  </si>
  <si>
    <t>44014</t>
  </si>
  <si>
    <t>BIGNON</t>
  </si>
  <si>
    <t>44015</t>
  </si>
  <si>
    <t>BLAIN</t>
  </si>
  <si>
    <t>44016</t>
  </si>
  <si>
    <t>BOISSIERE DU DORE</t>
  </si>
  <si>
    <t>44017</t>
  </si>
  <si>
    <t>BONNOEUVRE</t>
  </si>
  <si>
    <t>44018</t>
  </si>
  <si>
    <t>BOUAYE</t>
  </si>
  <si>
    <t>44019</t>
  </si>
  <si>
    <t>BOUEE</t>
  </si>
  <si>
    <t>44020</t>
  </si>
  <si>
    <t>BOUGUENAIS</t>
  </si>
  <si>
    <t>44021</t>
  </si>
  <si>
    <t>BOURGNEUF EN RETZ</t>
  </si>
  <si>
    <t>44022</t>
  </si>
  <si>
    <t>44023</t>
  </si>
  <si>
    <t>BOUVRON</t>
  </si>
  <si>
    <t>44024</t>
  </si>
  <si>
    <t>BRAINS</t>
  </si>
  <si>
    <t>44025</t>
  </si>
  <si>
    <t>CAMPBON</t>
  </si>
  <si>
    <t>44026</t>
  </si>
  <si>
    <t>CARQUEFOU</t>
  </si>
  <si>
    <t>44027</t>
  </si>
  <si>
    <t>CASSON</t>
  </si>
  <si>
    <t>44028</t>
  </si>
  <si>
    <t>CELLIER</t>
  </si>
  <si>
    <t>44029</t>
  </si>
  <si>
    <t>CHAPELLE BASSE MER</t>
  </si>
  <si>
    <t>44030</t>
  </si>
  <si>
    <t>CHAPELLE DES MARAIS</t>
  </si>
  <si>
    <t>44031</t>
  </si>
  <si>
    <t>CHAPELLE GLAIN</t>
  </si>
  <si>
    <t>44032</t>
  </si>
  <si>
    <t>CHAPELLE HEULIN</t>
  </si>
  <si>
    <t>44033</t>
  </si>
  <si>
    <t>CHAPELLE LAUNAY</t>
  </si>
  <si>
    <t>44034</t>
  </si>
  <si>
    <t>CHAPELLE SAINT SAUVEUR</t>
  </si>
  <si>
    <t>44035</t>
  </si>
  <si>
    <t>CHAPELLE SUR ERDRE</t>
  </si>
  <si>
    <t>44036</t>
  </si>
  <si>
    <t>CHATEAUBRIANT</t>
  </si>
  <si>
    <t>44037</t>
  </si>
  <si>
    <t>CHATEAU THEBAUD</t>
  </si>
  <si>
    <t>44038</t>
  </si>
  <si>
    <t>CHAUVE</t>
  </si>
  <si>
    <t>44039</t>
  </si>
  <si>
    <t>CHEIX EN RETZ</t>
  </si>
  <si>
    <t>44040</t>
  </si>
  <si>
    <t>CHEMERE</t>
  </si>
  <si>
    <t>44041</t>
  </si>
  <si>
    <t>CHEVROLIERE</t>
  </si>
  <si>
    <t>44043</t>
  </si>
  <si>
    <t>CLISSON</t>
  </si>
  <si>
    <t>44044</t>
  </si>
  <si>
    <t>CONQUEREUIL</t>
  </si>
  <si>
    <t>44045</t>
  </si>
  <si>
    <t>CORDEMAIS</t>
  </si>
  <si>
    <t>44046</t>
  </si>
  <si>
    <t>CORSEPT</t>
  </si>
  <si>
    <t>44047</t>
  </si>
  <si>
    <t>COUERON</t>
  </si>
  <si>
    <t>44048</t>
  </si>
  <si>
    <t>COUFFE</t>
  </si>
  <si>
    <t>44049</t>
  </si>
  <si>
    <t>CROISIC</t>
  </si>
  <si>
    <t>44050</t>
  </si>
  <si>
    <t>CROSSAC</t>
  </si>
  <si>
    <t>44051</t>
  </si>
  <si>
    <t>DERVAL</t>
  </si>
  <si>
    <t>44052</t>
  </si>
  <si>
    <t>DONGES</t>
  </si>
  <si>
    <t>44053</t>
  </si>
  <si>
    <t>DREFFEAC</t>
  </si>
  <si>
    <t>44054</t>
  </si>
  <si>
    <t>ERBRAY</t>
  </si>
  <si>
    <t>44055</t>
  </si>
  <si>
    <t>BAULE ESCOUBLAC</t>
  </si>
  <si>
    <t>44056</t>
  </si>
  <si>
    <t>FAY DE BRETAGNE</t>
  </si>
  <si>
    <t>44057</t>
  </si>
  <si>
    <t>FEGREAC</t>
  </si>
  <si>
    <t>44058</t>
  </si>
  <si>
    <t>FERCE</t>
  </si>
  <si>
    <t>44059</t>
  </si>
  <si>
    <t>FRESNAY EN RETZ</t>
  </si>
  <si>
    <t>44060</t>
  </si>
  <si>
    <t>FRESNE SUR LOIRE</t>
  </si>
  <si>
    <t>44061</t>
  </si>
  <si>
    <t>FROSSAY</t>
  </si>
  <si>
    <t>44062</t>
  </si>
  <si>
    <t>GAVRE</t>
  </si>
  <si>
    <t>44063</t>
  </si>
  <si>
    <t>GETIGNE</t>
  </si>
  <si>
    <t>44064</t>
  </si>
  <si>
    <t>GORGES</t>
  </si>
  <si>
    <t>44065</t>
  </si>
  <si>
    <t>GRAND AUVERNE</t>
  </si>
  <si>
    <t>44066</t>
  </si>
  <si>
    <t>GRANDCHAMPS DES FONTAINES</t>
  </si>
  <si>
    <t>44067</t>
  </si>
  <si>
    <t>GUEMENE PENFAO</t>
  </si>
  <si>
    <t>44068</t>
  </si>
  <si>
    <t>GUENROUET</t>
  </si>
  <si>
    <t>44069</t>
  </si>
  <si>
    <t>GUERANDE</t>
  </si>
  <si>
    <t>44070</t>
  </si>
  <si>
    <t>HAIE FOUASSIERE</t>
  </si>
  <si>
    <t>44071</t>
  </si>
  <si>
    <t>HAUTE GOULAINE</t>
  </si>
  <si>
    <t>44072</t>
  </si>
  <si>
    <t>HERBIGNAC</t>
  </si>
  <si>
    <t>44073</t>
  </si>
  <si>
    <t>HERIC</t>
  </si>
  <si>
    <t>44074</t>
  </si>
  <si>
    <t>INDRE</t>
  </si>
  <si>
    <t>44075</t>
  </si>
  <si>
    <t>ISSE</t>
  </si>
  <si>
    <t>44076</t>
  </si>
  <si>
    <t>JANS</t>
  </si>
  <si>
    <t>44077</t>
  </si>
  <si>
    <t>JOUE SUR ERDRE</t>
  </si>
  <si>
    <t>44078</t>
  </si>
  <si>
    <t>JUIGNE DES MOUTIERS</t>
  </si>
  <si>
    <t>44079</t>
  </si>
  <si>
    <t>LANDREAU</t>
  </si>
  <si>
    <t>44080</t>
  </si>
  <si>
    <t>LAVAU SUR LOIRE</t>
  </si>
  <si>
    <t>44081</t>
  </si>
  <si>
    <t>44082</t>
  </si>
  <si>
    <t>44083</t>
  </si>
  <si>
    <t>LIMOUZINIERE</t>
  </si>
  <si>
    <t>44084</t>
  </si>
  <si>
    <t>LOROUX BOTTEREAU</t>
  </si>
  <si>
    <t>44085</t>
  </si>
  <si>
    <t>LOUISFERT</t>
  </si>
  <si>
    <t>44086</t>
  </si>
  <si>
    <t>LUSANGER</t>
  </si>
  <si>
    <t>44087</t>
  </si>
  <si>
    <t>MACHECOUL</t>
  </si>
  <si>
    <t>44088</t>
  </si>
  <si>
    <t>MAISDON SUR SEVRE</t>
  </si>
  <si>
    <t>44089</t>
  </si>
  <si>
    <t>MALVILLE</t>
  </si>
  <si>
    <t>44090</t>
  </si>
  <si>
    <t>MARNE</t>
  </si>
  <si>
    <t>44091</t>
  </si>
  <si>
    <t>MARSAC SUR DON</t>
  </si>
  <si>
    <t>44092</t>
  </si>
  <si>
    <t>MASSERAC</t>
  </si>
  <si>
    <t>44093</t>
  </si>
  <si>
    <t>MAUMUSSON</t>
  </si>
  <si>
    <t>44094</t>
  </si>
  <si>
    <t>MAUVES SUR LOIRE</t>
  </si>
  <si>
    <t>44095</t>
  </si>
  <si>
    <t>MEILLERAYE DE BRETAGNE</t>
  </si>
  <si>
    <t>44096</t>
  </si>
  <si>
    <t>MESANGER</t>
  </si>
  <si>
    <t>44097</t>
  </si>
  <si>
    <t>MESQUER</t>
  </si>
  <si>
    <t>44098</t>
  </si>
  <si>
    <t>MISSILLAC</t>
  </si>
  <si>
    <t>44099</t>
  </si>
  <si>
    <t>MOISDON LA RIVIERE</t>
  </si>
  <si>
    <t>44100</t>
  </si>
  <si>
    <t>44101</t>
  </si>
  <si>
    <t>44102</t>
  </si>
  <si>
    <t>MONTBERT</t>
  </si>
  <si>
    <t>44103</t>
  </si>
  <si>
    <t>MONTOIR DE BRETAGNE</t>
  </si>
  <si>
    <t>44104</t>
  </si>
  <si>
    <t>MONTRELAIS</t>
  </si>
  <si>
    <t>44105</t>
  </si>
  <si>
    <t>MOUAIS</t>
  </si>
  <si>
    <t>44106</t>
  </si>
  <si>
    <t>MOUTIERS EN RETZ</t>
  </si>
  <si>
    <t>44107</t>
  </si>
  <si>
    <t>MOUZEIL</t>
  </si>
  <si>
    <t>44108</t>
  </si>
  <si>
    <t>MOUZILLON</t>
  </si>
  <si>
    <t>44109</t>
  </si>
  <si>
    <t>NANTES</t>
  </si>
  <si>
    <t>44110</t>
  </si>
  <si>
    <t>NORT SUR ERDRE</t>
  </si>
  <si>
    <t>44111</t>
  </si>
  <si>
    <t>NOTRE DAME DES LANDES</t>
  </si>
  <si>
    <t>44112</t>
  </si>
  <si>
    <t>NOYAL SUR BRUTZ</t>
  </si>
  <si>
    <t>44113</t>
  </si>
  <si>
    <t>44114</t>
  </si>
  <si>
    <t>ORVAULT</t>
  </si>
  <si>
    <t>44115</t>
  </si>
  <si>
    <t>44116</t>
  </si>
  <si>
    <t>PAIMBOEUF</t>
  </si>
  <si>
    <t>44117</t>
  </si>
  <si>
    <t>PALLET</t>
  </si>
  <si>
    <t>44118</t>
  </si>
  <si>
    <t>PANNECE</t>
  </si>
  <si>
    <t>44119</t>
  </si>
  <si>
    <t>PAULX</t>
  </si>
  <si>
    <t>44120</t>
  </si>
  <si>
    <t>PELLERIN</t>
  </si>
  <si>
    <t>44121</t>
  </si>
  <si>
    <t>PETIT AUVERNE</t>
  </si>
  <si>
    <t>44122</t>
  </si>
  <si>
    <t>PETIT MARS</t>
  </si>
  <si>
    <t>44123</t>
  </si>
  <si>
    <t>PIERRIC</t>
  </si>
  <si>
    <t>44124</t>
  </si>
  <si>
    <t>44125</t>
  </si>
  <si>
    <t>PIRIAC SUR MER</t>
  </si>
  <si>
    <t>44126</t>
  </si>
  <si>
    <t>PLAINE SUR MER</t>
  </si>
  <si>
    <t>44127</t>
  </si>
  <si>
    <t>PLANCHE</t>
  </si>
  <si>
    <t>44128</t>
  </si>
  <si>
    <t>PLESSE</t>
  </si>
  <si>
    <t>44129</t>
  </si>
  <si>
    <t>PONTCHATEAU</t>
  </si>
  <si>
    <t>44130</t>
  </si>
  <si>
    <t>PONT SAINT MARTIN</t>
  </si>
  <si>
    <t>44131</t>
  </si>
  <si>
    <t>PORNIC</t>
  </si>
  <si>
    <t>44132</t>
  </si>
  <si>
    <t>PORNICHET</t>
  </si>
  <si>
    <t>44133</t>
  </si>
  <si>
    <t>PORT SAINT PERE</t>
  </si>
  <si>
    <t>44134</t>
  </si>
  <si>
    <t>POUILLE LES COTEAUX</t>
  </si>
  <si>
    <t>44135</t>
  </si>
  <si>
    <t>POULIGUEN</t>
  </si>
  <si>
    <t>44136</t>
  </si>
  <si>
    <t>PREFAILLES</t>
  </si>
  <si>
    <t>44137</t>
  </si>
  <si>
    <t>PRINQUIAU</t>
  </si>
  <si>
    <t>44138</t>
  </si>
  <si>
    <t>PUCEUL</t>
  </si>
  <si>
    <t>44139</t>
  </si>
  <si>
    <t>44140</t>
  </si>
  <si>
    <t>REGRIPPIERE</t>
  </si>
  <si>
    <t>44141</t>
  </si>
  <si>
    <t>REMAUDIERE</t>
  </si>
  <si>
    <t>44142</t>
  </si>
  <si>
    <t>REMOUILLE</t>
  </si>
  <si>
    <t>44143</t>
  </si>
  <si>
    <t>REZE</t>
  </si>
  <si>
    <t>44144</t>
  </si>
  <si>
    <t>RIAILLE</t>
  </si>
  <si>
    <t>44145</t>
  </si>
  <si>
    <t>ROUANS</t>
  </si>
  <si>
    <t>44146</t>
  </si>
  <si>
    <t>ROUGE</t>
  </si>
  <si>
    <t>44147</t>
  </si>
  <si>
    <t>ROUXIERE</t>
  </si>
  <si>
    <t>44148</t>
  </si>
  <si>
    <t>RUFFIGNE</t>
  </si>
  <si>
    <t>44149</t>
  </si>
  <si>
    <t>SAFFRE</t>
  </si>
  <si>
    <t>44150</t>
  </si>
  <si>
    <t>SAINT AIGNAN GRANDLIEU</t>
  </si>
  <si>
    <t>44151</t>
  </si>
  <si>
    <t>44152</t>
  </si>
  <si>
    <t>SAINTE ANNE SUR BRIVET</t>
  </si>
  <si>
    <t>44153</t>
  </si>
  <si>
    <t>SAINT AUBIN DES CHATEAUX</t>
  </si>
  <si>
    <t>44154</t>
  </si>
  <si>
    <t>SAINT BREVIN LES PINS</t>
  </si>
  <si>
    <t>44155</t>
  </si>
  <si>
    <t>SAINT COLOMBAN</t>
  </si>
  <si>
    <t>44156</t>
  </si>
  <si>
    <t>CORCOUE SUR LOGNE</t>
  </si>
  <si>
    <t>44157</t>
  </si>
  <si>
    <t>SAINT ETIENNE DE MER MORTE</t>
  </si>
  <si>
    <t>44158</t>
  </si>
  <si>
    <t>SAINT ETIENNE DE MONTLUC</t>
  </si>
  <si>
    <t>44159</t>
  </si>
  <si>
    <t>SAINT FIACRE SUR MAINE</t>
  </si>
  <si>
    <t>44160</t>
  </si>
  <si>
    <t>SAINT GEREON</t>
  </si>
  <si>
    <t>44161</t>
  </si>
  <si>
    <t>SAINT GILDAS DES BOIS</t>
  </si>
  <si>
    <t>44162</t>
  </si>
  <si>
    <t>SAINT HERBLAIN</t>
  </si>
  <si>
    <t>44163</t>
  </si>
  <si>
    <t>SAINT HERBLON</t>
  </si>
  <si>
    <t>44164</t>
  </si>
  <si>
    <t>SAINT HILAIRE DE CHALEONS</t>
  </si>
  <si>
    <t>44165</t>
  </si>
  <si>
    <t>SAINT HILAIRE DE CLISSON</t>
  </si>
  <si>
    <t>44166</t>
  </si>
  <si>
    <t>SAINT JEAN DE BOISEAU</t>
  </si>
  <si>
    <t>44168</t>
  </si>
  <si>
    <t>SAINT JOACHIM</t>
  </si>
  <si>
    <t>44169</t>
  </si>
  <si>
    <t>SAINT JULIEN DE CONCELLES</t>
  </si>
  <si>
    <t>44170</t>
  </si>
  <si>
    <t>SAINT JULIEN DE VOUVANTES</t>
  </si>
  <si>
    <t>44171</t>
  </si>
  <si>
    <t>SAINT LEGER LES VIGNES</t>
  </si>
  <si>
    <t>44172</t>
  </si>
  <si>
    <t>SAINTE LUCE SUR LOIRE</t>
  </si>
  <si>
    <t>44173</t>
  </si>
  <si>
    <t>SAINT LUMINE DE CLISSON</t>
  </si>
  <si>
    <t>44174</t>
  </si>
  <si>
    <t>SAINT LUMINE DE COUTAIS</t>
  </si>
  <si>
    <t>44175</t>
  </si>
  <si>
    <t>SAINT LYPHARD</t>
  </si>
  <si>
    <t>44176</t>
  </si>
  <si>
    <t>SAINT MALO DE GUERSAC</t>
  </si>
  <si>
    <t>44178</t>
  </si>
  <si>
    <t>SAINT MARS DE COUTAIS</t>
  </si>
  <si>
    <t>44179</t>
  </si>
  <si>
    <t>SAINT MARS DU DESERT</t>
  </si>
  <si>
    <t>44180</t>
  </si>
  <si>
    <t>SAINT MARS LA JAILLE</t>
  </si>
  <si>
    <t>44181</t>
  </si>
  <si>
    <t>SAINT MEME LE TENU</t>
  </si>
  <si>
    <t>44182</t>
  </si>
  <si>
    <t>SAINT MICHEL CHEF CHEF</t>
  </si>
  <si>
    <t>44183</t>
  </si>
  <si>
    <t>SAINT MOLF</t>
  </si>
  <si>
    <t>44184</t>
  </si>
  <si>
    <t>44185</t>
  </si>
  <si>
    <t>SAINT NICOLAS DE REDON</t>
  </si>
  <si>
    <t>44186</t>
  </si>
  <si>
    <t>SAINTE PAZANNE</t>
  </si>
  <si>
    <t>44187</t>
  </si>
  <si>
    <t>SAINT PERE EN RETZ</t>
  </si>
  <si>
    <t>44188</t>
  </si>
  <si>
    <t>SAINT PHILBERT DE GRAND LIEU</t>
  </si>
  <si>
    <t>44189</t>
  </si>
  <si>
    <t>SAINTE REINE DE BRETAGNE</t>
  </si>
  <si>
    <t>44190</t>
  </si>
  <si>
    <t>SAINT SEBASTIEN SUR LOIRE</t>
  </si>
  <si>
    <t>44191</t>
  </si>
  <si>
    <t>44192</t>
  </si>
  <si>
    <t>SAINT VIAUD</t>
  </si>
  <si>
    <t>44193</t>
  </si>
  <si>
    <t>SAINT VINCENT DES LANDES</t>
  </si>
  <si>
    <t>44194</t>
  </si>
  <si>
    <t>SAUTRON</t>
  </si>
  <si>
    <t>44195</t>
  </si>
  <si>
    <t>SAVENAY</t>
  </si>
  <si>
    <t>44196</t>
  </si>
  <si>
    <t>SEVERAC</t>
  </si>
  <si>
    <t>44197</t>
  </si>
  <si>
    <t>SION LES MINES</t>
  </si>
  <si>
    <t>44198</t>
  </si>
  <si>
    <t>SORINIERES</t>
  </si>
  <si>
    <t>44199</t>
  </si>
  <si>
    <t>SOUDAN</t>
  </si>
  <si>
    <t>44200</t>
  </si>
  <si>
    <t>SOULVACHE</t>
  </si>
  <si>
    <t>44201</t>
  </si>
  <si>
    <t>SUCE SUR ERDRE</t>
  </si>
  <si>
    <t>44202</t>
  </si>
  <si>
    <t>TEILLE</t>
  </si>
  <si>
    <t>44203</t>
  </si>
  <si>
    <t>TEMPLE DE BRETAGNE</t>
  </si>
  <si>
    <t>44204</t>
  </si>
  <si>
    <t>THOUARE SUR LOIRE</t>
  </si>
  <si>
    <t>44205</t>
  </si>
  <si>
    <t>TOUCHES</t>
  </si>
  <si>
    <t>44206</t>
  </si>
  <si>
    <t>TOUVOIS</t>
  </si>
  <si>
    <t>44207</t>
  </si>
  <si>
    <t>TRANS SUR ERDRE</t>
  </si>
  <si>
    <t>44208</t>
  </si>
  <si>
    <t>TREFFIEUX</t>
  </si>
  <si>
    <t>44209</t>
  </si>
  <si>
    <t>TREILLIERES</t>
  </si>
  <si>
    <t>44210</t>
  </si>
  <si>
    <t>TRIGNAC</t>
  </si>
  <si>
    <t>44211</t>
  </si>
  <si>
    <t>TURBALLE</t>
  </si>
  <si>
    <t>44212</t>
  </si>
  <si>
    <t>VALLET</t>
  </si>
  <si>
    <t>44213</t>
  </si>
  <si>
    <t>VARADES</t>
  </si>
  <si>
    <t>44214</t>
  </si>
  <si>
    <t>VAY</t>
  </si>
  <si>
    <t>44215</t>
  </si>
  <si>
    <t>VERTOU</t>
  </si>
  <si>
    <t>44216</t>
  </si>
  <si>
    <t>44217</t>
  </si>
  <si>
    <t>VIGNEUX DE BRETAGNE</t>
  </si>
  <si>
    <t>44218</t>
  </si>
  <si>
    <t>VILLEPOT</t>
  </si>
  <si>
    <t>44219</t>
  </si>
  <si>
    <t>VRITZ</t>
  </si>
  <si>
    <t>44220</t>
  </si>
  <si>
    <t>VUE</t>
  </si>
  <si>
    <t>44221</t>
  </si>
  <si>
    <t>CHEVALLERAIS</t>
  </si>
  <si>
    <t>44222</t>
  </si>
  <si>
    <t>ROCHE BLANCHE</t>
  </si>
  <si>
    <t>44223</t>
  </si>
  <si>
    <t>GENESTON</t>
  </si>
  <si>
    <t>44224</t>
  </si>
  <si>
    <t>GRIGONNAIS</t>
  </si>
  <si>
    <t>45001</t>
  </si>
  <si>
    <t>ADON</t>
  </si>
  <si>
    <t>45002</t>
  </si>
  <si>
    <t>AILLANT SUR MILLERON</t>
  </si>
  <si>
    <t>45004</t>
  </si>
  <si>
    <t>45005</t>
  </si>
  <si>
    <t>ANDONVILLE</t>
  </si>
  <si>
    <t>45006</t>
  </si>
  <si>
    <t>45008</t>
  </si>
  <si>
    <t>ARTENAY</t>
  </si>
  <si>
    <t>45009</t>
  </si>
  <si>
    <t>ASCHERES LE MARCHE</t>
  </si>
  <si>
    <t>45010</t>
  </si>
  <si>
    <t>ASCOUX</t>
  </si>
  <si>
    <t>45011</t>
  </si>
  <si>
    <t>ATTRAY</t>
  </si>
  <si>
    <t>45012</t>
  </si>
  <si>
    <t>AUDEVILLE</t>
  </si>
  <si>
    <t>45013</t>
  </si>
  <si>
    <t>AUGERVILLE LA RIVIERE</t>
  </si>
  <si>
    <t>45014</t>
  </si>
  <si>
    <t>AULNAY LA RIVIERE</t>
  </si>
  <si>
    <t>45015</t>
  </si>
  <si>
    <t>AUTRUY SUR JUINE</t>
  </si>
  <si>
    <t>45016</t>
  </si>
  <si>
    <t>AUTRY LE CHATEL</t>
  </si>
  <si>
    <t>45017</t>
  </si>
  <si>
    <t>AUVILLIERS EN GATINAIS</t>
  </si>
  <si>
    <t>45018</t>
  </si>
  <si>
    <t>AUXY</t>
  </si>
  <si>
    <t>45019</t>
  </si>
  <si>
    <t>BACCON</t>
  </si>
  <si>
    <t>45020</t>
  </si>
  <si>
    <t>BARDON</t>
  </si>
  <si>
    <t>45021</t>
  </si>
  <si>
    <t>BARVILLE EN GATINAIS</t>
  </si>
  <si>
    <t>45022</t>
  </si>
  <si>
    <t>BATILLY EN GATINAIS</t>
  </si>
  <si>
    <t>45023</t>
  </si>
  <si>
    <t>BATILLY EN PUISAYE</t>
  </si>
  <si>
    <t>45024</t>
  </si>
  <si>
    <t>BAULE</t>
  </si>
  <si>
    <t>45025</t>
  </si>
  <si>
    <t>BAZOCHES LES GALLERANDES</t>
  </si>
  <si>
    <t>45026</t>
  </si>
  <si>
    <t>BAZOCHES SUR LE BETZ</t>
  </si>
  <si>
    <t>45027</t>
  </si>
  <si>
    <t>BEAUCHAMPS SUR HUILLARD</t>
  </si>
  <si>
    <t>45028</t>
  </si>
  <si>
    <t>BEAUGENCY</t>
  </si>
  <si>
    <t>45029</t>
  </si>
  <si>
    <t>BEAULIEU SUR LOIRE</t>
  </si>
  <si>
    <t>45030</t>
  </si>
  <si>
    <t>BEAUNE LA ROLANDE</t>
  </si>
  <si>
    <t>45031</t>
  </si>
  <si>
    <t>45032</t>
  </si>
  <si>
    <t>BIGNON MIRABEAU</t>
  </si>
  <si>
    <t>45033</t>
  </si>
  <si>
    <t>BOESSES</t>
  </si>
  <si>
    <t>45034</t>
  </si>
  <si>
    <t>BOIGNY SUR BIONNE</t>
  </si>
  <si>
    <t>45035</t>
  </si>
  <si>
    <t>BOISCOMMUN</t>
  </si>
  <si>
    <t>45036</t>
  </si>
  <si>
    <t>BOISMORAND</t>
  </si>
  <si>
    <t>45037</t>
  </si>
  <si>
    <t>BOISSEAUX</t>
  </si>
  <si>
    <t>45038</t>
  </si>
  <si>
    <t>BONDAROY</t>
  </si>
  <si>
    <t>45039</t>
  </si>
  <si>
    <t>BONNEE</t>
  </si>
  <si>
    <t>45040</t>
  </si>
  <si>
    <t>BONNY SUR LOIRE</t>
  </si>
  <si>
    <t>45041</t>
  </si>
  <si>
    <t>BORDEAUX EN GATINAIS</t>
  </si>
  <si>
    <t>45042</t>
  </si>
  <si>
    <t>45043</t>
  </si>
  <si>
    <t>BOU</t>
  </si>
  <si>
    <t>45044</t>
  </si>
  <si>
    <t>BOUGY LEZ NEUVILLE</t>
  </si>
  <si>
    <t>45045</t>
  </si>
  <si>
    <t>BOUILLY EN GATINAIS</t>
  </si>
  <si>
    <t>45046</t>
  </si>
  <si>
    <t>BOULAY LES BARRES</t>
  </si>
  <si>
    <t>45047</t>
  </si>
  <si>
    <t>BOUZONVILLE AUX BOIS</t>
  </si>
  <si>
    <t>45049</t>
  </si>
  <si>
    <t>BOUZY LA FORET</t>
  </si>
  <si>
    <t>45050</t>
  </si>
  <si>
    <t>BOYNES</t>
  </si>
  <si>
    <t>45051</t>
  </si>
  <si>
    <t>BRAY EN VAL</t>
  </si>
  <si>
    <t>45052</t>
  </si>
  <si>
    <t>BRETEAU</t>
  </si>
  <si>
    <t>45053</t>
  </si>
  <si>
    <t>BRIARE</t>
  </si>
  <si>
    <t>45054</t>
  </si>
  <si>
    <t>BRIARRES SUR ESSONNE</t>
  </si>
  <si>
    <t>45055</t>
  </si>
  <si>
    <t>BRICY</t>
  </si>
  <si>
    <t>45056</t>
  </si>
  <si>
    <t>BROMEILLES</t>
  </si>
  <si>
    <t>45057</t>
  </si>
  <si>
    <t>LABROSSE</t>
  </si>
  <si>
    <t>45058</t>
  </si>
  <si>
    <t>BUCY LE ROI</t>
  </si>
  <si>
    <t>45059</t>
  </si>
  <si>
    <t>BUCY SAINT LIPHARD</t>
  </si>
  <si>
    <t>45060</t>
  </si>
  <si>
    <t>BUSSIERE</t>
  </si>
  <si>
    <t>45061</t>
  </si>
  <si>
    <t>CEPOY</t>
  </si>
  <si>
    <t>45062</t>
  </si>
  <si>
    <t>CERCOTTES</t>
  </si>
  <si>
    <t>45063</t>
  </si>
  <si>
    <t>45064</t>
  </si>
  <si>
    <t>CERNOY EN BERRY</t>
  </si>
  <si>
    <t>45065</t>
  </si>
  <si>
    <t>CESARVILLE DOSSAINVILLE</t>
  </si>
  <si>
    <t>45066</t>
  </si>
  <si>
    <t>CHAILLY EN GATINAIS</t>
  </si>
  <si>
    <t>45067</t>
  </si>
  <si>
    <t>CHAINGY</t>
  </si>
  <si>
    <t>45068</t>
  </si>
  <si>
    <t>CHALETTE SUR LOING</t>
  </si>
  <si>
    <t>45069</t>
  </si>
  <si>
    <t>CHAMBON LA FORET</t>
  </si>
  <si>
    <t>45070</t>
  </si>
  <si>
    <t>CHAMPOULET</t>
  </si>
  <si>
    <t>45072</t>
  </si>
  <si>
    <t>CHANTEAU</t>
  </si>
  <si>
    <t>45073</t>
  </si>
  <si>
    <t>CHANTECOQ</t>
  </si>
  <si>
    <t>45074</t>
  </si>
  <si>
    <t>CHAPELLE ONZERAIN</t>
  </si>
  <si>
    <t>45075</t>
  </si>
  <si>
    <t>CHAPELLE SAINT MESMIN</t>
  </si>
  <si>
    <t>45076</t>
  </si>
  <si>
    <t>CHAPELLE SAINT SEPULCRE</t>
  </si>
  <si>
    <t>45077</t>
  </si>
  <si>
    <t>CHAPELLE SUR AVEYRON</t>
  </si>
  <si>
    <t>45078</t>
  </si>
  <si>
    <t>CHAPELON</t>
  </si>
  <si>
    <t>45079</t>
  </si>
  <si>
    <t>45080</t>
  </si>
  <si>
    <t>CHARMONT EN BEAUCE</t>
  </si>
  <si>
    <t>45081</t>
  </si>
  <si>
    <t>CHARSONVILLE</t>
  </si>
  <si>
    <t>45082</t>
  </si>
  <si>
    <t>CHATEAUNEUF SUR LOIRE</t>
  </si>
  <si>
    <t>45083</t>
  </si>
  <si>
    <t>CHATEAU RENARD</t>
  </si>
  <si>
    <t>45084</t>
  </si>
  <si>
    <t>CHATENOY</t>
  </si>
  <si>
    <t>45085</t>
  </si>
  <si>
    <t>CHATILLON COLIGNY</t>
  </si>
  <si>
    <t>45086</t>
  </si>
  <si>
    <t>CHATILLON LE ROI</t>
  </si>
  <si>
    <t>45087</t>
  </si>
  <si>
    <t>CHATILLON SUR LOIRE</t>
  </si>
  <si>
    <t>45088</t>
  </si>
  <si>
    <t>CHAUSSY</t>
  </si>
  <si>
    <t>45089</t>
  </si>
  <si>
    <t>CHECY</t>
  </si>
  <si>
    <t>45091</t>
  </si>
  <si>
    <t>45092</t>
  </si>
  <si>
    <t>CHEVILLON SUR HUILLARD</t>
  </si>
  <si>
    <t>45093</t>
  </si>
  <si>
    <t>CHEVILLY</t>
  </si>
  <si>
    <t>45094</t>
  </si>
  <si>
    <t>CHEVRY SOUS LE BIGNON</t>
  </si>
  <si>
    <t>45095</t>
  </si>
  <si>
    <t>CHILLEURS AUX BOIS</t>
  </si>
  <si>
    <t>45096</t>
  </si>
  <si>
    <t>45097</t>
  </si>
  <si>
    <t>CHUELLES</t>
  </si>
  <si>
    <t>45098</t>
  </si>
  <si>
    <t>CLERY SAINT ANDRE</t>
  </si>
  <si>
    <t>45099</t>
  </si>
  <si>
    <t>COINCES</t>
  </si>
  <si>
    <t>45100</t>
  </si>
  <si>
    <t>COMBLEUX</t>
  </si>
  <si>
    <t>45101</t>
  </si>
  <si>
    <t>COMBREUX</t>
  </si>
  <si>
    <t>45102</t>
  </si>
  <si>
    <t>CONFLANS SUR LOING</t>
  </si>
  <si>
    <t>45103</t>
  </si>
  <si>
    <t>CORBEILLES</t>
  </si>
  <si>
    <t>45104</t>
  </si>
  <si>
    <t>CORQUILLEROY</t>
  </si>
  <si>
    <t>45105</t>
  </si>
  <si>
    <t>CORTRAT</t>
  </si>
  <si>
    <t>45106</t>
  </si>
  <si>
    <t>45107</t>
  </si>
  <si>
    <t>COUDROY</t>
  </si>
  <si>
    <t>45108</t>
  </si>
  <si>
    <t>COULLONS</t>
  </si>
  <si>
    <t>45109</t>
  </si>
  <si>
    <t>COULMIERS</t>
  </si>
  <si>
    <t>45110</t>
  </si>
  <si>
    <t>45111</t>
  </si>
  <si>
    <t>COURCY AUX LOGES</t>
  </si>
  <si>
    <t>45112</t>
  </si>
  <si>
    <t>COUR MARIGNY</t>
  </si>
  <si>
    <t>45113</t>
  </si>
  <si>
    <t>COURTEMAUX</t>
  </si>
  <si>
    <t>45114</t>
  </si>
  <si>
    <t>COURTEMPIERRE</t>
  </si>
  <si>
    <t>45115</t>
  </si>
  <si>
    <t>45116</t>
  </si>
  <si>
    <t>CRAVANT</t>
  </si>
  <si>
    <t>45118</t>
  </si>
  <si>
    <t>CROTTES EN PITHIVERAIS</t>
  </si>
  <si>
    <t>45119</t>
  </si>
  <si>
    <t>DADONVILLE</t>
  </si>
  <si>
    <t>45120</t>
  </si>
  <si>
    <t>DAMMARIE EN PUISAYE</t>
  </si>
  <si>
    <t>45121</t>
  </si>
  <si>
    <t>DAMMARIE SUR LOING</t>
  </si>
  <si>
    <t>45122</t>
  </si>
  <si>
    <t>DAMPIERRE EN BURLY</t>
  </si>
  <si>
    <t>45123</t>
  </si>
  <si>
    <t>DARVOY</t>
  </si>
  <si>
    <t>45124</t>
  </si>
  <si>
    <t>DESMONTS</t>
  </si>
  <si>
    <t>45125</t>
  </si>
  <si>
    <t>DIMANCHEVILLE</t>
  </si>
  <si>
    <t>45126</t>
  </si>
  <si>
    <t>DONNERY</t>
  </si>
  <si>
    <t>45127</t>
  </si>
  <si>
    <t>DORDIVES</t>
  </si>
  <si>
    <t>45129</t>
  </si>
  <si>
    <t>45130</t>
  </si>
  <si>
    <t>DRY</t>
  </si>
  <si>
    <t>45131</t>
  </si>
  <si>
    <t>ECHILLEUSES</t>
  </si>
  <si>
    <t>45132</t>
  </si>
  <si>
    <t>EGRY</t>
  </si>
  <si>
    <t>45133</t>
  </si>
  <si>
    <t>ENGENVILLE</t>
  </si>
  <si>
    <t>45134</t>
  </si>
  <si>
    <t>EPIEDS EN BEAUCE</t>
  </si>
  <si>
    <t>45135</t>
  </si>
  <si>
    <t>ERCEVILLE</t>
  </si>
  <si>
    <t>45136</t>
  </si>
  <si>
    <t>ERVAUVILLE</t>
  </si>
  <si>
    <t>45137</t>
  </si>
  <si>
    <t>ESCRENNES</t>
  </si>
  <si>
    <t>45138</t>
  </si>
  <si>
    <t>ESCRIGNELLES</t>
  </si>
  <si>
    <t>45139</t>
  </si>
  <si>
    <t>ESTOUY</t>
  </si>
  <si>
    <t>45141</t>
  </si>
  <si>
    <t>FAVERELLES</t>
  </si>
  <si>
    <t>45142</t>
  </si>
  <si>
    <t>FAY AUX LOGES</t>
  </si>
  <si>
    <t>45143</t>
  </si>
  <si>
    <t>FEINS EN GATINAIS</t>
  </si>
  <si>
    <t>45144</t>
  </si>
  <si>
    <t>FEROLLES</t>
  </si>
  <si>
    <t>45145</t>
  </si>
  <si>
    <t>FERRIERES EN GATINAIS</t>
  </si>
  <si>
    <t>45146</t>
  </si>
  <si>
    <t>FERTE SAINT AUBIN</t>
  </si>
  <si>
    <t>45147</t>
  </si>
  <si>
    <t>FLEURY LES AUBRAIS</t>
  </si>
  <si>
    <t>45148</t>
  </si>
  <si>
    <t>FONTENAY SUR LOING</t>
  </si>
  <si>
    <t>45149</t>
  </si>
  <si>
    <t>FOUCHEROLLES</t>
  </si>
  <si>
    <t>45150</t>
  </si>
  <si>
    <t>FREVILLE DU GATINAIS</t>
  </si>
  <si>
    <t>45151</t>
  </si>
  <si>
    <t>GAUBERTIN</t>
  </si>
  <si>
    <t>45152</t>
  </si>
  <si>
    <t>GEMIGNY</t>
  </si>
  <si>
    <t>45153</t>
  </si>
  <si>
    <t>GERMIGNY DES PRES</t>
  </si>
  <si>
    <t>45154</t>
  </si>
  <si>
    <t>GIDY</t>
  </si>
  <si>
    <t>45155</t>
  </si>
  <si>
    <t>GIEN</t>
  </si>
  <si>
    <t>45156</t>
  </si>
  <si>
    <t>GIROLLES</t>
  </si>
  <si>
    <t>45157</t>
  </si>
  <si>
    <t>GIVRAINES</t>
  </si>
  <si>
    <t>45158</t>
  </si>
  <si>
    <t>GONDREVILLE</t>
  </si>
  <si>
    <t>45159</t>
  </si>
  <si>
    <t>GRANGERMONT</t>
  </si>
  <si>
    <t>45160</t>
  </si>
  <si>
    <t>GRENEVILLE EN BEAUCE</t>
  </si>
  <si>
    <t>45161</t>
  </si>
  <si>
    <t>45162</t>
  </si>
  <si>
    <t>GUIGNEVILLE</t>
  </si>
  <si>
    <t>45164</t>
  </si>
  <si>
    <t>45165</t>
  </si>
  <si>
    <t>GY LES NONAINS</t>
  </si>
  <si>
    <t>45166</t>
  </si>
  <si>
    <t>HUETRE</t>
  </si>
  <si>
    <t>45167</t>
  </si>
  <si>
    <t>HUISSEAU SUR MAUVES</t>
  </si>
  <si>
    <t>45168</t>
  </si>
  <si>
    <t>INGRANNES</t>
  </si>
  <si>
    <t>45169</t>
  </si>
  <si>
    <t>INGRE</t>
  </si>
  <si>
    <t>45170</t>
  </si>
  <si>
    <t>INTVILLE LA GUETARD</t>
  </si>
  <si>
    <t>45171</t>
  </si>
  <si>
    <t>ISDES</t>
  </si>
  <si>
    <t>45173</t>
  </si>
  <si>
    <t>JARGEAU</t>
  </si>
  <si>
    <t>45174</t>
  </si>
  <si>
    <t>JOUY EN PITHIVERAIS</t>
  </si>
  <si>
    <t>45175</t>
  </si>
  <si>
    <t>JOUY LE POTIER</t>
  </si>
  <si>
    <t>45176</t>
  </si>
  <si>
    <t>JURANVILLE</t>
  </si>
  <si>
    <t>45177</t>
  </si>
  <si>
    <t>45178</t>
  </si>
  <si>
    <t>LADON</t>
  </si>
  <si>
    <t>45179</t>
  </si>
  <si>
    <t>LAILLY EN VAL</t>
  </si>
  <si>
    <t>45180</t>
  </si>
  <si>
    <t>LANGESSE</t>
  </si>
  <si>
    <t>45181</t>
  </si>
  <si>
    <t>LEOUVILLE</t>
  </si>
  <si>
    <t>45182</t>
  </si>
  <si>
    <t>LIGNY LE RIBAULT</t>
  </si>
  <si>
    <t>45183</t>
  </si>
  <si>
    <t>LION EN BEAUCE</t>
  </si>
  <si>
    <t>45184</t>
  </si>
  <si>
    <t>LION EN SULLIAS</t>
  </si>
  <si>
    <t>45185</t>
  </si>
  <si>
    <t>LOMBREUIL</t>
  </si>
  <si>
    <t>45186</t>
  </si>
  <si>
    <t>LORCY</t>
  </si>
  <si>
    <t>45187</t>
  </si>
  <si>
    <t>LORRIS</t>
  </si>
  <si>
    <t>45188</t>
  </si>
  <si>
    <t>LOURY</t>
  </si>
  <si>
    <t>45189</t>
  </si>
  <si>
    <t>LOUZOUER</t>
  </si>
  <si>
    <t>45190</t>
  </si>
  <si>
    <t>45191</t>
  </si>
  <si>
    <t>MALESHERBES</t>
  </si>
  <si>
    <t>45192</t>
  </si>
  <si>
    <t>MANCHECOURT</t>
  </si>
  <si>
    <t>45193</t>
  </si>
  <si>
    <t>MARCILLY EN VILLETTE</t>
  </si>
  <si>
    <t>45194</t>
  </si>
  <si>
    <t>MARDIE</t>
  </si>
  <si>
    <t>45195</t>
  </si>
  <si>
    <t>MAREAU AUX BOIS</t>
  </si>
  <si>
    <t>45196</t>
  </si>
  <si>
    <t>MAREAU AUX PRES</t>
  </si>
  <si>
    <t>45197</t>
  </si>
  <si>
    <t>MARIGNY LES USAGES</t>
  </si>
  <si>
    <t>45198</t>
  </si>
  <si>
    <t>MARSAINVILLIERS</t>
  </si>
  <si>
    <t>45199</t>
  </si>
  <si>
    <t>MELLEROY</t>
  </si>
  <si>
    <t>45200</t>
  </si>
  <si>
    <t>MENESTREAU EN VILLETTE</t>
  </si>
  <si>
    <t>45201</t>
  </si>
  <si>
    <t>MERINVILLE</t>
  </si>
  <si>
    <t>45202</t>
  </si>
  <si>
    <t>MESSAS</t>
  </si>
  <si>
    <t>45203</t>
  </si>
  <si>
    <t>MEUNG SUR LOIRE</t>
  </si>
  <si>
    <t>45204</t>
  </si>
  <si>
    <t>MEZIERES LEZ CLERY</t>
  </si>
  <si>
    <t>45205</t>
  </si>
  <si>
    <t>MEZIERES EN GATINAIS</t>
  </si>
  <si>
    <t>45206</t>
  </si>
  <si>
    <t>MIGNERES</t>
  </si>
  <si>
    <t>45207</t>
  </si>
  <si>
    <t>MIGNERETTE</t>
  </si>
  <si>
    <t>45208</t>
  </si>
  <si>
    <t>MONTARGIS</t>
  </si>
  <si>
    <t>45209</t>
  </si>
  <si>
    <t>MONTBARROIS</t>
  </si>
  <si>
    <t>45210</t>
  </si>
  <si>
    <t>MONTBOUY</t>
  </si>
  <si>
    <t>45211</t>
  </si>
  <si>
    <t>MONTCORBON</t>
  </si>
  <si>
    <t>45212</t>
  </si>
  <si>
    <t>MONTCRESSON</t>
  </si>
  <si>
    <t>45213</t>
  </si>
  <si>
    <t>MONTEREAU</t>
  </si>
  <si>
    <t>45214</t>
  </si>
  <si>
    <t>45215</t>
  </si>
  <si>
    <t>MONTLIARD</t>
  </si>
  <si>
    <t>45216</t>
  </si>
  <si>
    <t>MORMANT SUR VERNISSON</t>
  </si>
  <si>
    <t>45217</t>
  </si>
  <si>
    <t>MORVILLE EN BEAUCE</t>
  </si>
  <si>
    <t>45218</t>
  </si>
  <si>
    <t>MOULINET SUR SOLIN</t>
  </si>
  <si>
    <t>45219</t>
  </si>
  <si>
    <t>45220</t>
  </si>
  <si>
    <t>NANCRAY SUR RIMARDE</t>
  </si>
  <si>
    <t>45221</t>
  </si>
  <si>
    <t>NANGEVILLE</t>
  </si>
  <si>
    <t>45222</t>
  </si>
  <si>
    <t>NARGIS</t>
  </si>
  <si>
    <t>45223</t>
  </si>
  <si>
    <t>NESPLOY</t>
  </si>
  <si>
    <t>45224</t>
  </si>
  <si>
    <t>NEUVILLE AUX BOIS</t>
  </si>
  <si>
    <t>45225</t>
  </si>
  <si>
    <t>NEUVILLE SUR ESSONNE</t>
  </si>
  <si>
    <t>45226</t>
  </si>
  <si>
    <t>NEUVY EN SULLIAS</t>
  </si>
  <si>
    <t>45227</t>
  </si>
  <si>
    <t>NEVOY</t>
  </si>
  <si>
    <t>45228</t>
  </si>
  <si>
    <t>NIBELLE</t>
  </si>
  <si>
    <t>45229</t>
  </si>
  <si>
    <t>NOGENT SUR VERNISSON</t>
  </si>
  <si>
    <t>45230</t>
  </si>
  <si>
    <t>45231</t>
  </si>
  <si>
    <t>OISON</t>
  </si>
  <si>
    <t>45232</t>
  </si>
  <si>
    <t>OLIVET</t>
  </si>
  <si>
    <t>45233</t>
  </si>
  <si>
    <t>ONDREVILLE SUR ESSONNE</t>
  </si>
  <si>
    <t>45234</t>
  </si>
  <si>
    <t>ORLEANS</t>
  </si>
  <si>
    <t>45235</t>
  </si>
  <si>
    <t>45236</t>
  </si>
  <si>
    <t>ORVEAU BELLESAUVE</t>
  </si>
  <si>
    <t>45237</t>
  </si>
  <si>
    <t>45238</t>
  </si>
  <si>
    <t>OUSSON SUR LOIRE</t>
  </si>
  <si>
    <t>45239</t>
  </si>
  <si>
    <t>OUSSOY EN GATINAIS</t>
  </si>
  <si>
    <t>45240</t>
  </si>
  <si>
    <t>OUTARVILLE</t>
  </si>
  <si>
    <t>45241</t>
  </si>
  <si>
    <t>OUVROUER LES CHAMPS</t>
  </si>
  <si>
    <t>45242</t>
  </si>
  <si>
    <t>OUZOUER DES CHAMPS</t>
  </si>
  <si>
    <t>45243</t>
  </si>
  <si>
    <t>OUZOUER SOUS BELLEGARDE</t>
  </si>
  <si>
    <t>45244</t>
  </si>
  <si>
    <t>OUZOUER SUR LOIRE</t>
  </si>
  <si>
    <t>45245</t>
  </si>
  <si>
    <t>OUZOUER SUR TREZEE</t>
  </si>
  <si>
    <t>45246</t>
  </si>
  <si>
    <t>PANNECIERES</t>
  </si>
  <si>
    <t>45247</t>
  </si>
  <si>
    <t>PANNES</t>
  </si>
  <si>
    <t>45248</t>
  </si>
  <si>
    <t>PATAY</t>
  </si>
  <si>
    <t>45249</t>
  </si>
  <si>
    <t>PAUCOURT</t>
  </si>
  <si>
    <t>45250</t>
  </si>
  <si>
    <t>PERS EN GATINAIS</t>
  </si>
  <si>
    <t>45251</t>
  </si>
  <si>
    <t>PIERREFITTE ES BOIS</t>
  </si>
  <si>
    <t>45252</t>
  </si>
  <si>
    <t>PITHIVIERS</t>
  </si>
  <si>
    <t>45253</t>
  </si>
  <si>
    <t>PITHIVIERS LE VIEIL</t>
  </si>
  <si>
    <t>45254</t>
  </si>
  <si>
    <t>POILLY LEZ GIEN</t>
  </si>
  <si>
    <t>45255</t>
  </si>
  <si>
    <t>PREFONTAINES</t>
  </si>
  <si>
    <t>45256</t>
  </si>
  <si>
    <t>PRESNOY</t>
  </si>
  <si>
    <t>45257</t>
  </si>
  <si>
    <t>PRESSIGNY LES PINS</t>
  </si>
  <si>
    <t>45258</t>
  </si>
  <si>
    <t>PUISEAUX</t>
  </si>
  <si>
    <t>45259</t>
  </si>
  <si>
    <t>QUIERS SUR BEZONDE</t>
  </si>
  <si>
    <t>45260</t>
  </si>
  <si>
    <t>RAMOULU</t>
  </si>
  <si>
    <t>45261</t>
  </si>
  <si>
    <t>REBRECHIEN</t>
  </si>
  <si>
    <t>45262</t>
  </si>
  <si>
    <t>ROUVRAY SAINTE CROIX</t>
  </si>
  <si>
    <t>45263</t>
  </si>
  <si>
    <t>ROUVRES SAINT JEAN</t>
  </si>
  <si>
    <t>45264</t>
  </si>
  <si>
    <t>ROZIERES EN BEAUCE</t>
  </si>
  <si>
    <t>45265</t>
  </si>
  <si>
    <t>ROZOY LE VIEIL</t>
  </si>
  <si>
    <t>45266</t>
  </si>
  <si>
    <t>RUAN</t>
  </si>
  <si>
    <t>45267</t>
  </si>
  <si>
    <t>SAINT AIGNAN DES GUES</t>
  </si>
  <si>
    <t>45268</t>
  </si>
  <si>
    <t>SAINT AIGNAN LE JAILLARD</t>
  </si>
  <si>
    <t>45269</t>
  </si>
  <si>
    <t>SAINT AY</t>
  </si>
  <si>
    <t>45270</t>
  </si>
  <si>
    <t>SAINT BENOIT SUR LOIRE</t>
  </si>
  <si>
    <t>45271</t>
  </si>
  <si>
    <t>SAINT BRISSON SUR LOIRE</t>
  </si>
  <si>
    <t>45272</t>
  </si>
  <si>
    <t>SAINT CYR EN VAL</t>
  </si>
  <si>
    <t>45273</t>
  </si>
  <si>
    <t>SAINT DENIS DE L'HOTEL</t>
  </si>
  <si>
    <t>45274</t>
  </si>
  <si>
    <t>SAINT DENIS EN VAL</t>
  </si>
  <si>
    <t>45275</t>
  </si>
  <si>
    <t>SAINT FIRMIN DES BOIS</t>
  </si>
  <si>
    <t>45276</t>
  </si>
  <si>
    <t>SAINT FIRMIN SUR LOIRE</t>
  </si>
  <si>
    <t>45277</t>
  </si>
  <si>
    <t>SAINT FLORENT</t>
  </si>
  <si>
    <t>45278</t>
  </si>
  <si>
    <t>SAINTE GENEVIEVE DES BOIS</t>
  </si>
  <si>
    <t>45279</t>
  </si>
  <si>
    <t>45280</t>
  </si>
  <si>
    <t>SAINT GONDON</t>
  </si>
  <si>
    <t>45281</t>
  </si>
  <si>
    <t>SAINT HILAIRE LES ANDRESIS</t>
  </si>
  <si>
    <t>45282</t>
  </si>
  <si>
    <t>SAINT HILAIRE SAINT MESMIN</t>
  </si>
  <si>
    <t>45283</t>
  </si>
  <si>
    <t>SAINT HILAIRE SUR PUISEAUX</t>
  </si>
  <si>
    <t>45284</t>
  </si>
  <si>
    <t>SAINT JEAN DE BRAYE</t>
  </si>
  <si>
    <t>45285</t>
  </si>
  <si>
    <t>SAINT JEAN DE LA RUELLE</t>
  </si>
  <si>
    <t>45286</t>
  </si>
  <si>
    <t>45287</t>
  </si>
  <si>
    <t>SAINT LOUP DE GONOIS</t>
  </si>
  <si>
    <t>45288</t>
  </si>
  <si>
    <t>SAINT LOUP DES VIGNES</t>
  </si>
  <si>
    <t>45289</t>
  </si>
  <si>
    <t>SAINT LYE LA FORET</t>
  </si>
  <si>
    <t>45290</t>
  </si>
  <si>
    <t>SAINT MARTIN D'ABBAT</t>
  </si>
  <si>
    <t>45291</t>
  </si>
  <si>
    <t>SAINT MARTIN SUR OCRE</t>
  </si>
  <si>
    <t>45292</t>
  </si>
  <si>
    <t>SAINT MAURICE SUR AVEYRON</t>
  </si>
  <si>
    <t>45293</t>
  </si>
  <si>
    <t>SAINT MAURICE SUR FESSARD</t>
  </si>
  <si>
    <t>45294</t>
  </si>
  <si>
    <t>45296</t>
  </si>
  <si>
    <t>SAINT PERAVY LA COLOMBE</t>
  </si>
  <si>
    <t>45297</t>
  </si>
  <si>
    <t>SAINT PERE SUR LOIRE</t>
  </si>
  <si>
    <t>45298</t>
  </si>
  <si>
    <t>SAINT PRYVE SAINT MESMIN</t>
  </si>
  <si>
    <t>45299</t>
  </si>
  <si>
    <t>SAINT SIGISMOND</t>
  </si>
  <si>
    <t>45300</t>
  </si>
  <si>
    <t>SANDILLON</t>
  </si>
  <si>
    <t>45301</t>
  </si>
  <si>
    <t>SANTEAU</t>
  </si>
  <si>
    <t>45302</t>
  </si>
  <si>
    <t>SARAN</t>
  </si>
  <si>
    <t>45303</t>
  </si>
  <si>
    <t>SCEAUX DU GATINAIS</t>
  </si>
  <si>
    <t>45305</t>
  </si>
  <si>
    <t>SEICHEBRIERES</t>
  </si>
  <si>
    <t>45306</t>
  </si>
  <si>
    <t>SELLE EN HERMOY</t>
  </si>
  <si>
    <t>45307</t>
  </si>
  <si>
    <t>SELLE SUR LE BIED</t>
  </si>
  <si>
    <t>45308</t>
  </si>
  <si>
    <t>SEMOY</t>
  </si>
  <si>
    <t>45309</t>
  </si>
  <si>
    <t>SENNELY</t>
  </si>
  <si>
    <t>45310</t>
  </si>
  <si>
    <t>SERMAISES</t>
  </si>
  <si>
    <t>45311</t>
  </si>
  <si>
    <t>SIGLOY</t>
  </si>
  <si>
    <t>45312</t>
  </si>
  <si>
    <t>SOLTERRE</t>
  </si>
  <si>
    <t>45313</t>
  </si>
  <si>
    <t>SOUGY</t>
  </si>
  <si>
    <t>45314</t>
  </si>
  <si>
    <t>SULLY LA CHAPELLE</t>
  </si>
  <si>
    <t>45315</t>
  </si>
  <si>
    <t>SULLY SUR LOIRE</t>
  </si>
  <si>
    <t>45316</t>
  </si>
  <si>
    <t>SURY AUX BOIS</t>
  </si>
  <si>
    <t>45317</t>
  </si>
  <si>
    <t>TAVERS</t>
  </si>
  <si>
    <t>45320</t>
  </si>
  <si>
    <t>THIGNONVILLE</t>
  </si>
  <si>
    <t>45321</t>
  </si>
  <si>
    <t>THIMORY</t>
  </si>
  <si>
    <t>45322</t>
  </si>
  <si>
    <t>THORAILLES</t>
  </si>
  <si>
    <t>45323</t>
  </si>
  <si>
    <t>45324</t>
  </si>
  <si>
    <t>TIGY</t>
  </si>
  <si>
    <t>45325</t>
  </si>
  <si>
    <t>TIVERNON</t>
  </si>
  <si>
    <t>45326</t>
  </si>
  <si>
    <t>TOURNOISIS</t>
  </si>
  <si>
    <t>45327</t>
  </si>
  <si>
    <t>TRAINOU</t>
  </si>
  <si>
    <t>45328</t>
  </si>
  <si>
    <t>TREILLES EN GATINAIS</t>
  </si>
  <si>
    <t>45329</t>
  </si>
  <si>
    <t>TRIGUERES</t>
  </si>
  <si>
    <t>45330</t>
  </si>
  <si>
    <t>TRINAY</t>
  </si>
  <si>
    <t>45331</t>
  </si>
  <si>
    <t>VANNES SUR COSSON</t>
  </si>
  <si>
    <t>45332</t>
  </si>
  <si>
    <t>VARENNES CHANGY</t>
  </si>
  <si>
    <t>45333</t>
  </si>
  <si>
    <t>VENNECY</t>
  </si>
  <si>
    <t>45334</t>
  </si>
  <si>
    <t>VIEILLES MAISONS SUR JOUDRY</t>
  </si>
  <si>
    <t>45335</t>
  </si>
  <si>
    <t>VIENNE EN VAL</t>
  </si>
  <si>
    <t>45336</t>
  </si>
  <si>
    <t>VIGLAIN</t>
  </si>
  <si>
    <t>45337</t>
  </si>
  <si>
    <t>VILLAMBLAIN</t>
  </si>
  <si>
    <t>45338</t>
  </si>
  <si>
    <t>VILLEMANDEUR</t>
  </si>
  <si>
    <t>45339</t>
  </si>
  <si>
    <t>VILLEMOUTIERS</t>
  </si>
  <si>
    <t>45340</t>
  </si>
  <si>
    <t>VILLEMURLIN</t>
  </si>
  <si>
    <t>45341</t>
  </si>
  <si>
    <t>VILLENEUVE SUR CONIE</t>
  </si>
  <si>
    <t>45342</t>
  </si>
  <si>
    <t>VILLEREAU</t>
  </si>
  <si>
    <t>45343</t>
  </si>
  <si>
    <t>VILLEVOQUES</t>
  </si>
  <si>
    <t>45344</t>
  </si>
  <si>
    <t>VILLORCEAU</t>
  </si>
  <si>
    <t>45345</t>
  </si>
  <si>
    <t>VIMORY</t>
  </si>
  <si>
    <t>45346</t>
  </si>
  <si>
    <t>VITRY AUX LOGES</t>
  </si>
  <si>
    <t>45347</t>
  </si>
  <si>
    <t>VRIGNY</t>
  </si>
  <si>
    <t>45348</t>
  </si>
  <si>
    <t>YEVRE LA VILLE</t>
  </si>
  <si>
    <t>46001</t>
  </si>
  <si>
    <t>46002</t>
  </si>
  <si>
    <t>46003</t>
  </si>
  <si>
    <t>ALVIGNAC</t>
  </si>
  <si>
    <t>46004</t>
  </si>
  <si>
    <t>ANGLARS</t>
  </si>
  <si>
    <t>46005</t>
  </si>
  <si>
    <t>ANGLARS JUILLAC</t>
  </si>
  <si>
    <t>46006</t>
  </si>
  <si>
    <t>ANGLARS NOZAC</t>
  </si>
  <si>
    <t>46007</t>
  </si>
  <si>
    <t>ARCAMBAL</t>
  </si>
  <si>
    <t>46008</t>
  </si>
  <si>
    <t>46009</t>
  </si>
  <si>
    <t>ASSIER</t>
  </si>
  <si>
    <t>46010</t>
  </si>
  <si>
    <t>AUJOLS</t>
  </si>
  <si>
    <t>46011</t>
  </si>
  <si>
    <t>AUTOIRE</t>
  </si>
  <si>
    <t>46012</t>
  </si>
  <si>
    <t>AYNAC</t>
  </si>
  <si>
    <t>46013</t>
  </si>
  <si>
    <t>BACH</t>
  </si>
  <si>
    <t>46014</t>
  </si>
  <si>
    <t>BAGAT EN QUERCY</t>
  </si>
  <si>
    <t>46015</t>
  </si>
  <si>
    <t>BAGNAC SUR CELE</t>
  </si>
  <si>
    <t>46016</t>
  </si>
  <si>
    <t>BALADOU</t>
  </si>
  <si>
    <t>46017</t>
  </si>
  <si>
    <t>BANNES</t>
  </si>
  <si>
    <t>46018</t>
  </si>
  <si>
    <t>BASTIT</t>
  </si>
  <si>
    <t>46019</t>
  </si>
  <si>
    <t>BEAUMAT</t>
  </si>
  <si>
    <t>46020</t>
  </si>
  <si>
    <t>46021</t>
  </si>
  <si>
    <t>BEDUER</t>
  </si>
  <si>
    <t>46022</t>
  </si>
  <si>
    <t>BELAYE</t>
  </si>
  <si>
    <t>46023</t>
  </si>
  <si>
    <t>BELFORT DU QUERCY</t>
  </si>
  <si>
    <t>46024</t>
  </si>
  <si>
    <t>BELMONT BRETENOUX</t>
  </si>
  <si>
    <t>46025</t>
  </si>
  <si>
    <t>BELMONTET</t>
  </si>
  <si>
    <t>46026</t>
  </si>
  <si>
    <t>BELMONT SAINTE FOI</t>
  </si>
  <si>
    <t>46027</t>
  </si>
  <si>
    <t>BERGANTY</t>
  </si>
  <si>
    <t>46028</t>
  </si>
  <si>
    <t>BETAILLE</t>
  </si>
  <si>
    <t>46029</t>
  </si>
  <si>
    <t>BIARS SUR CERE</t>
  </si>
  <si>
    <t>46030</t>
  </si>
  <si>
    <t>BIO</t>
  </si>
  <si>
    <t>46031</t>
  </si>
  <si>
    <t>BLARS</t>
  </si>
  <si>
    <t>46032</t>
  </si>
  <si>
    <t>46033</t>
  </si>
  <si>
    <t>BOULVE</t>
  </si>
  <si>
    <t>46034</t>
  </si>
  <si>
    <t>46035</t>
  </si>
  <si>
    <t>46036</t>
  </si>
  <si>
    <t>BOUYSSOU</t>
  </si>
  <si>
    <t>46037</t>
  </si>
  <si>
    <t>BOUZIES</t>
  </si>
  <si>
    <t>46038</t>
  </si>
  <si>
    <t>BRETENOUX</t>
  </si>
  <si>
    <t>46039</t>
  </si>
  <si>
    <t>BRENGUES</t>
  </si>
  <si>
    <t>46040</t>
  </si>
  <si>
    <t>CABRERETS</t>
  </si>
  <si>
    <t>46041</t>
  </si>
  <si>
    <t>CADRIEU</t>
  </si>
  <si>
    <t>46042</t>
  </si>
  <si>
    <t>CAHORS</t>
  </si>
  <si>
    <t>46043</t>
  </si>
  <si>
    <t>CAHUS</t>
  </si>
  <si>
    <t>46044</t>
  </si>
  <si>
    <t>CAILLAC</t>
  </si>
  <si>
    <t>46045</t>
  </si>
  <si>
    <t>CAJARC</t>
  </si>
  <si>
    <t>46046</t>
  </si>
  <si>
    <t>CALAMANE</t>
  </si>
  <si>
    <t>46047</t>
  </si>
  <si>
    <t>46048</t>
  </si>
  <si>
    <t>CALVIAC</t>
  </si>
  <si>
    <t>46049</t>
  </si>
  <si>
    <t>CALVIGNAC</t>
  </si>
  <si>
    <t>46050</t>
  </si>
  <si>
    <t>CAMBAYRAC</t>
  </si>
  <si>
    <t>46051</t>
  </si>
  <si>
    <t>46052</t>
  </si>
  <si>
    <t>CAMBOULIT</t>
  </si>
  <si>
    <t>46053</t>
  </si>
  <si>
    <t>CAMBURAT</t>
  </si>
  <si>
    <t>46054</t>
  </si>
  <si>
    <t>CANIAC DU CAUSSE</t>
  </si>
  <si>
    <t>46055</t>
  </si>
  <si>
    <t>CAPDENAC</t>
  </si>
  <si>
    <t>46056</t>
  </si>
  <si>
    <t>CARAYAC</t>
  </si>
  <si>
    <t>46057</t>
  </si>
  <si>
    <t>CARDAILLAC</t>
  </si>
  <si>
    <t>46058</t>
  </si>
  <si>
    <t>CARENNAC</t>
  </si>
  <si>
    <t>46059</t>
  </si>
  <si>
    <t>CARLUCET</t>
  </si>
  <si>
    <t>46060</t>
  </si>
  <si>
    <t>CARNAC ROUFFIAC</t>
  </si>
  <si>
    <t>46061</t>
  </si>
  <si>
    <t>CASSAGNES</t>
  </si>
  <si>
    <t>46062</t>
  </si>
  <si>
    <t>CASTELFRANC</t>
  </si>
  <si>
    <t>46063</t>
  </si>
  <si>
    <t>CASTELNAU MONTRATIER</t>
  </si>
  <si>
    <t>46064</t>
  </si>
  <si>
    <t>CATUS</t>
  </si>
  <si>
    <t>46065</t>
  </si>
  <si>
    <t>CAVAGNAC</t>
  </si>
  <si>
    <t>46066</t>
  </si>
  <si>
    <t>CAZALS</t>
  </si>
  <si>
    <t>46067</t>
  </si>
  <si>
    <t>CAZILLAC</t>
  </si>
  <si>
    <t>46068</t>
  </si>
  <si>
    <t>CENEVIERES</t>
  </si>
  <si>
    <t>46069</t>
  </si>
  <si>
    <t>46070</t>
  </si>
  <si>
    <t>CIEURAC</t>
  </si>
  <si>
    <t>46071</t>
  </si>
  <si>
    <t>COMIAC</t>
  </si>
  <si>
    <t>46072</t>
  </si>
  <si>
    <t>CONCORES</t>
  </si>
  <si>
    <t>46073</t>
  </si>
  <si>
    <t>CONCOTS</t>
  </si>
  <si>
    <t>46074</t>
  </si>
  <si>
    <t>46075</t>
  </si>
  <si>
    <t>CORN</t>
  </si>
  <si>
    <t>46076</t>
  </si>
  <si>
    <t>CORNAC</t>
  </si>
  <si>
    <t>46077</t>
  </si>
  <si>
    <t>COURS</t>
  </si>
  <si>
    <t>46078</t>
  </si>
  <si>
    <t>COUZOU</t>
  </si>
  <si>
    <t>46079</t>
  </si>
  <si>
    <t>46080</t>
  </si>
  <si>
    <t>CRAYSSAC</t>
  </si>
  <si>
    <t>46081</t>
  </si>
  <si>
    <t>CREGOLS</t>
  </si>
  <si>
    <t>46082</t>
  </si>
  <si>
    <t>CREMPS</t>
  </si>
  <si>
    <t>46083</t>
  </si>
  <si>
    <t>CRESSENSAC</t>
  </si>
  <si>
    <t>46084</t>
  </si>
  <si>
    <t>46085</t>
  </si>
  <si>
    <t>CUZAC</t>
  </si>
  <si>
    <t>46086</t>
  </si>
  <si>
    <t>CUZANCE</t>
  </si>
  <si>
    <t>46087</t>
  </si>
  <si>
    <t>DEGAGNAC</t>
  </si>
  <si>
    <t>46088</t>
  </si>
  <si>
    <t>DOUELLE</t>
  </si>
  <si>
    <t>46089</t>
  </si>
  <si>
    <t>DURAVEL</t>
  </si>
  <si>
    <t>46090</t>
  </si>
  <si>
    <t>DURBANS</t>
  </si>
  <si>
    <t>46091</t>
  </si>
  <si>
    <t>ESCAMPS</t>
  </si>
  <si>
    <t>46092</t>
  </si>
  <si>
    <t>ESCLAUZELS</t>
  </si>
  <si>
    <t>46093</t>
  </si>
  <si>
    <t>ESPAGNAC SAINTE EULALIE</t>
  </si>
  <si>
    <t>46094</t>
  </si>
  <si>
    <t>ESPEDAILLAC</t>
  </si>
  <si>
    <t>46095</t>
  </si>
  <si>
    <t>ESPERE</t>
  </si>
  <si>
    <t>46096</t>
  </si>
  <si>
    <t>ESPEYROUX</t>
  </si>
  <si>
    <t>46097</t>
  </si>
  <si>
    <t>ESTAL</t>
  </si>
  <si>
    <t>46098</t>
  </si>
  <si>
    <t>FAJOLES</t>
  </si>
  <si>
    <t>46099</t>
  </si>
  <si>
    <t>46100</t>
  </si>
  <si>
    <t>FAYCELLES</t>
  </si>
  <si>
    <t>46101</t>
  </si>
  <si>
    <t>FELZINS</t>
  </si>
  <si>
    <t>46102</t>
  </si>
  <si>
    <t>FIGEAC</t>
  </si>
  <si>
    <t>46103</t>
  </si>
  <si>
    <t>FLAUGNAC</t>
  </si>
  <si>
    <t>46104</t>
  </si>
  <si>
    <t>FLAUJAC GARE</t>
  </si>
  <si>
    <t>46105</t>
  </si>
  <si>
    <t>FLAUJAC POUJOLS</t>
  </si>
  <si>
    <t>46106</t>
  </si>
  <si>
    <t>46107</t>
  </si>
  <si>
    <t>FLORESSAS</t>
  </si>
  <si>
    <t>46108</t>
  </si>
  <si>
    <t>46109</t>
  </si>
  <si>
    <t>46110</t>
  </si>
  <si>
    <t>FONTANES DU CAUSSE</t>
  </si>
  <si>
    <t>46111</t>
  </si>
  <si>
    <t>FOURMAGNAC</t>
  </si>
  <si>
    <t>46112</t>
  </si>
  <si>
    <t>FRANCOULES</t>
  </si>
  <si>
    <t>46113</t>
  </si>
  <si>
    <t>FRAYSSINET</t>
  </si>
  <si>
    <t>46114</t>
  </si>
  <si>
    <t>FRAYSSINET LE GELAT</t>
  </si>
  <si>
    <t>46115</t>
  </si>
  <si>
    <t>FRAYSSINHES</t>
  </si>
  <si>
    <t>46116</t>
  </si>
  <si>
    <t>46117</t>
  </si>
  <si>
    <t>GAGNAC SUR CERE</t>
  </si>
  <si>
    <t>46118</t>
  </si>
  <si>
    <t>46119</t>
  </si>
  <si>
    <t>GIGOUZAC</t>
  </si>
  <si>
    <t>46120</t>
  </si>
  <si>
    <t>GINDOU</t>
  </si>
  <si>
    <t>46121</t>
  </si>
  <si>
    <t>GINOUILLAC</t>
  </si>
  <si>
    <t>46122</t>
  </si>
  <si>
    <t>GINTRAC</t>
  </si>
  <si>
    <t>46123</t>
  </si>
  <si>
    <t>GIRAC</t>
  </si>
  <si>
    <t>46124</t>
  </si>
  <si>
    <t>GLANES</t>
  </si>
  <si>
    <t>46125</t>
  </si>
  <si>
    <t>GORSES</t>
  </si>
  <si>
    <t>46126</t>
  </si>
  <si>
    <t>GOUJOUNAC</t>
  </si>
  <si>
    <t>46127</t>
  </si>
  <si>
    <t>46128</t>
  </si>
  <si>
    <t>GRAMAT</t>
  </si>
  <si>
    <t>46129</t>
  </si>
  <si>
    <t>GREALOU</t>
  </si>
  <si>
    <t>46130</t>
  </si>
  <si>
    <t>GREZELS</t>
  </si>
  <si>
    <t>46131</t>
  </si>
  <si>
    <t>46132</t>
  </si>
  <si>
    <t>ISSENDOLUS</t>
  </si>
  <si>
    <t>46133</t>
  </si>
  <si>
    <t>ISSEPTS</t>
  </si>
  <si>
    <t>46134</t>
  </si>
  <si>
    <t>JUNIES</t>
  </si>
  <si>
    <t>46135</t>
  </si>
  <si>
    <t>LABASTIDE DU HAUT MONT</t>
  </si>
  <si>
    <t>46136</t>
  </si>
  <si>
    <t>LABASTIDE DU VERT</t>
  </si>
  <si>
    <t>46137</t>
  </si>
  <si>
    <t>LABASTIDE MARNHAC</t>
  </si>
  <si>
    <t>46138</t>
  </si>
  <si>
    <t>LABASTIDE MURAT</t>
  </si>
  <si>
    <t>46139</t>
  </si>
  <si>
    <t>LABATHUDE</t>
  </si>
  <si>
    <t>46140</t>
  </si>
  <si>
    <t>LABURGADE</t>
  </si>
  <si>
    <t>46141</t>
  </si>
  <si>
    <t>LACAM D'OURCET</t>
  </si>
  <si>
    <t>46142</t>
  </si>
  <si>
    <t>LACAPELLE CABANAC</t>
  </si>
  <si>
    <t>46143</t>
  </si>
  <si>
    <t>LACAPELLE MARIVAL</t>
  </si>
  <si>
    <t>46144</t>
  </si>
  <si>
    <t>46145</t>
  </si>
  <si>
    <t>LACHAPELLE AUZAC</t>
  </si>
  <si>
    <t>46146</t>
  </si>
  <si>
    <t>LADIRAT</t>
  </si>
  <si>
    <t>46147</t>
  </si>
  <si>
    <t>LAGARDELLE</t>
  </si>
  <si>
    <t>46148</t>
  </si>
  <si>
    <t>LALBENQUE</t>
  </si>
  <si>
    <t>46149</t>
  </si>
  <si>
    <t>LAMAGDELAINE</t>
  </si>
  <si>
    <t>46150</t>
  </si>
  <si>
    <t>LAMATIVIE</t>
  </si>
  <si>
    <t>46151</t>
  </si>
  <si>
    <t>LAMOTHE CASSEL</t>
  </si>
  <si>
    <t>46152</t>
  </si>
  <si>
    <t>LAMOTHE FENELON</t>
  </si>
  <si>
    <t>46153</t>
  </si>
  <si>
    <t>LANZAC</t>
  </si>
  <si>
    <t>46154</t>
  </si>
  <si>
    <t>LARAMIERE</t>
  </si>
  <si>
    <t>46155</t>
  </si>
  <si>
    <t>LARNAGOL</t>
  </si>
  <si>
    <t>46156</t>
  </si>
  <si>
    <t>LAROQUE DES ARCS</t>
  </si>
  <si>
    <t>46157</t>
  </si>
  <si>
    <t>LARROQUE TOIRAC</t>
  </si>
  <si>
    <t>46158</t>
  </si>
  <si>
    <t>LASCABANES</t>
  </si>
  <si>
    <t>46159</t>
  </si>
  <si>
    <t>LATOUILLE LENTILLAC</t>
  </si>
  <si>
    <t>46160</t>
  </si>
  <si>
    <t>LATRONQUIERE</t>
  </si>
  <si>
    <t>46161</t>
  </si>
  <si>
    <t>LAURESSES</t>
  </si>
  <si>
    <t>46162</t>
  </si>
  <si>
    <t>LAUZES</t>
  </si>
  <si>
    <t>46163</t>
  </si>
  <si>
    <t>LAVAL DE CERE</t>
  </si>
  <si>
    <t>46164</t>
  </si>
  <si>
    <t>LAVERCANTIERE</t>
  </si>
  <si>
    <t>46165</t>
  </si>
  <si>
    <t>LAVERGNE</t>
  </si>
  <si>
    <t>46166</t>
  </si>
  <si>
    <t>LEBREIL</t>
  </si>
  <si>
    <t>46167</t>
  </si>
  <si>
    <t>LENTILLAC DU CAUSSE</t>
  </si>
  <si>
    <t>46168</t>
  </si>
  <si>
    <t>LENTILLAC SAINT BLAISE</t>
  </si>
  <si>
    <t>46169</t>
  </si>
  <si>
    <t>LEOBARD</t>
  </si>
  <si>
    <t>46170</t>
  </si>
  <si>
    <t>LEYME</t>
  </si>
  <si>
    <t>46171</t>
  </si>
  <si>
    <t>46172</t>
  </si>
  <si>
    <t>LHOSPITALET</t>
  </si>
  <si>
    <t>46173</t>
  </si>
  <si>
    <t>LIMOGNE EN QUERCY</t>
  </si>
  <si>
    <t>46174</t>
  </si>
  <si>
    <t>LINAC</t>
  </si>
  <si>
    <t>46175</t>
  </si>
  <si>
    <t>LISSAC ET MOURET</t>
  </si>
  <si>
    <t>46176</t>
  </si>
  <si>
    <t>LIVERNON</t>
  </si>
  <si>
    <t>46177</t>
  </si>
  <si>
    <t>LOUBRESSAC</t>
  </si>
  <si>
    <t>46178</t>
  </si>
  <si>
    <t>46179</t>
  </si>
  <si>
    <t>LUGAGNAC</t>
  </si>
  <si>
    <t>46180</t>
  </si>
  <si>
    <t>LUNAN</t>
  </si>
  <si>
    <t>46181</t>
  </si>
  <si>
    <t>LUNEGARDE</t>
  </si>
  <si>
    <t>46182</t>
  </si>
  <si>
    <t>LUZECH</t>
  </si>
  <si>
    <t>46183</t>
  </si>
  <si>
    <t>MARCILHAC SUR CELE</t>
  </si>
  <si>
    <t>46184</t>
  </si>
  <si>
    <t>MARMINIAC</t>
  </si>
  <si>
    <t>46185</t>
  </si>
  <si>
    <t>MARTEL</t>
  </si>
  <si>
    <t>46186</t>
  </si>
  <si>
    <t>MASCLAT</t>
  </si>
  <si>
    <t>46187</t>
  </si>
  <si>
    <t>46188</t>
  </si>
  <si>
    <t>MAXOU</t>
  </si>
  <si>
    <t>46189</t>
  </si>
  <si>
    <t>MAYRINHAC LENTOUR</t>
  </si>
  <si>
    <t>46190</t>
  </si>
  <si>
    <t>MECHMONT</t>
  </si>
  <si>
    <t>46191</t>
  </si>
  <si>
    <t>MERCUES</t>
  </si>
  <si>
    <t>46192</t>
  </si>
  <si>
    <t>MEYRONNE</t>
  </si>
  <si>
    <t>46193</t>
  </si>
  <si>
    <t>MIERS</t>
  </si>
  <si>
    <t>46194</t>
  </si>
  <si>
    <t>MILHAC</t>
  </si>
  <si>
    <t>46195</t>
  </si>
  <si>
    <t>46196</t>
  </si>
  <si>
    <t>MONTAMEL</t>
  </si>
  <si>
    <t>46197</t>
  </si>
  <si>
    <t>MONTAT</t>
  </si>
  <si>
    <t>46198</t>
  </si>
  <si>
    <t>MONTBRUN</t>
  </si>
  <si>
    <t>46199</t>
  </si>
  <si>
    <t>MONTCABRIER</t>
  </si>
  <si>
    <t>46200</t>
  </si>
  <si>
    <t>MONTCLERA</t>
  </si>
  <si>
    <t>46201</t>
  </si>
  <si>
    <t>MONTCUQ</t>
  </si>
  <si>
    <t>46202</t>
  </si>
  <si>
    <t>MONTDOUMERC</t>
  </si>
  <si>
    <t>46203</t>
  </si>
  <si>
    <t>MONTET ET BOUXAL</t>
  </si>
  <si>
    <t>46204</t>
  </si>
  <si>
    <t>46205</t>
  </si>
  <si>
    <t>MONTGESTY</t>
  </si>
  <si>
    <t>46206</t>
  </si>
  <si>
    <t>MONTLAUZUN</t>
  </si>
  <si>
    <t>46207</t>
  </si>
  <si>
    <t>MONTREDON</t>
  </si>
  <si>
    <t>46208</t>
  </si>
  <si>
    <t>MONTVALENT</t>
  </si>
  <si>
    <t>46209</t>
  </si>
  <si>
    <t>NADAILLAC DE ROUGE</t>
  </si>
  <si>
    <t>46210</t>
  </si>
  <si>
    <t>NADILLAC</t>
  </si>
  <si>
    <t>46211</t>
  </si>
  <si>
    <t>NUZEJOULS</t>
  </si>
  <si>
    <t>46212</t>
  </si>
  <si>
    <t>ORNIAC</t>
  </si>
  <si>
    <t>46213</t>
  </si>
  <si>
    <t>PADIRAC</t>
  </si>
  <si>
    <t>46214</t>
  </si>
  <si>
    <t>46215</t>
  </si>
  <si>
    <t>PAYRAC</t>
  </si>
  <si>
    <t>46216</t>
  </si>
  <si>
    <t>PAYRIGNAC</t>
  </si>
  <si>
    <t>46217</t>
  </si>
  <si>
    <t>PERN</t>
  </si>
  <si>
    <t>46218</t>
  </si>
  <si>
    <t>PESCADOIRES</t>
  </si>
  <si>
    <t>46219</t>
  </si>
  <si>
    <t>PEYRILLES</t>
  </si>
  <si>
    <t>46220</t>
  </si>
  <si>
    <t>PINSAC</t>
  </si>
  <si>
    <t>46221</t>
  </si>
  <si>
    <t>PLANIOLES</t>
  </si>
  <si>
    <t>46222</t>
  </si>
  <si>
    <t>46223</t>
  </si>
  <si>
    <t>PONTCIRQ</t>
  </si>
  <si>
    <t>46224</t>
  </si>
  <si>
    <t>46225</t>
  </si>
  <si>
    <t>PRAYSSAC</t>
  </si>
  <si>
    <t>46226</t>
  </si>
  <si>
    <t>PRENDEIGNES</t>
  </si>
  <si>
    <t>46227</t>
  </si>
  <si>
    <t>PROMILHANES</t>
  </si>
  <si>
    <t>46228</t>
  </si>
  <si>
    <t>PRUDHOMAT</t>
  </si>
  <si>
    <t>46229</t>
  </si>
  <si>
    <t>PUYBRUN</t>
  </si>
  <si>
    <t>46230</t>
  </si>
  <si>
    <t>PUYJOURDES</t>
  </si>
  <si>
    <t>46231</t>
  </si>
  <si>
    <t>PUY L'EVEQUE</t>
  </si>
  <si>
    <t>46232</t>
  </si>
  <si>
    <t>QUATRE ROUTES DU LOT</t>
  </si>
  <si>
    <t>46233</t>
  </si>
  <si>
    <t>46234</t>
  </si>
  <si>
    <t>RAMPOUX</t>
  </si>
  <si>
    <t>46235</t>
  </si>
  <si>
    <t>46236</t>
  </si>
  <si>
    <t>REILHAGUET</t>
  </si>
  <si>
    <t>46237</t>
  </si>
  <si>
    <t>REYREVIGNES</t>
  </si>
  <si>
    <t>46238</t>
  </si>
  <si>
    <t>46239</t>
  </si>
  <si>
    <t>ROC</t>
  </si>
  <si>
    <t>46240</t>
  </si>
  <si>
    <t>ROCAMADOUR</t>
  </si>
  <si>
    <t>46241</t>
  </si>
  <si>
    <t>ROUFFILHAC</t>
  </si>
  <si>
    <t>46242</t>
  </si>
  <si>
    <t>RUDELLE</t>
  </si>
  <si>
    <t>46243</t>
  </si>
  <si>
    <t>RUEYRES</t>
  </si>
  <si>
    <t>46244</t>
  </si>
  <si>
    <t>SABADEL LATRONQUIERE</t>
  </si>
  <si>
    <t>46245</t>
  </si>
  <si>
    <t>SABADEL LAUZES</t>
  </si>
  <si>
    <t>46246</t>
  </si>
  <si>
    <t>46247</t>
  </si>
  <si>
    <t>46248</t>
  </si>
  <si>
    <t>SAINTE ALAUZIE</t>
  </si>
  <si>
    <t>46249</t>
  </si>
  <si>
    <t>SAINT BRESSOU</t>
  </si>
  <si>
    <t>46250</t>
  </si>
  <si>
    <t>46251</t>
  </si>
  <si>
    <t>SAINT CERE</t>
  </si>
  <si>
    <t>46252</t>
  </si>
  <si>
    <t>46253</t>
  </si>
  <si>
    <t>SAINT CHAMARAND</t>
  </si>
  <si>
    <t>46254</t>
  </si>
  <si>
    <t>SAINT CHELS</t>
  </si>
  <si>
    <t>46255</t>
  </si>
  <si>
    <t>46256</t>
  </si>
  <si>
    <t>SAINT CIRQ LAPOPIE</t>
  </si>
  <si>
    <t>46257</t>
  </si>
  <si>
    <t>SAINT CIRQ MADELON</t>
  </si>
  <si>
    <t>46258</t>
  </si>
  <si>
    <t>SAINT CIRQ SOUILLAGUET</t>
  </si>
  <si>
    <t>46259</t>
  </si>
  <si>
    <t>46260</t>
  </si>
  <si>
    <t>46261</t>
  </si>
  <si>
    <t>46262</t>
  </si>
  <si>
    <t>46263</t>
  </si>
  <si>
    <t>SAINT DAUNES</t>
  </si>
  <si>
    <t>46264</t>
  </si>
  <si>
    <t>SAINT DENIS CATUS</t>
  </si>
  <si>
    <t>46265</t>
  </si>
  <si>
    <t>SAINT DENIS LES MARTEL</t>
  </si>
  <si>
    <t>46266</t>
  </si>
  <si>
    <t>46267</t>
  </si>
  <si>
    <t>SAINT GERMAIN DU BEL AIR</t>
  </si>
  <si>
    <t>46268</t>
  </si>
  <si>
    <t>46269</t>
  </si>
  <si>
    <t>46270</t>
  </si>
  <si>
    <t>SAINT JEAN DE LAUR</t>
  </si>
  <si>
    <t>46271</t>
  </si>
  <si>
    <t>SAINT JEAN LESPINASSE</t>
  </si>
  <si>
    <t>46272</t>
  </si>
  <si>
    <t>SAINT JEAN MIRABEL</t>
  </si>
  <si>
    <t>46273</t>
  </si>
  <si>
    <t>SAINT LAURENT LES TOURS</t>
  </si>
  <si>
    <t>46274</t>
  </si>
  <si>
    <t>SAINT LAURENT LOLMIE</t>
  </si>
  <si>
    <t>46275</t>
  </si>
  <si>
    <t>SAINT MARTIN DE VERS</t>
  </si>
  <si>
    <t>46276</t>
  </si>
  <si>
    <t>SAINT MARTIN LABOUVAL</t>
  </si>
  <si>
    <t>46277</t>
  </si>
  <si>
    <t>SAINT MARTIN LE REDON</t>
  </si>
  <si>
    <t>46278</t>
  </si>
  <si>
    <t>SAINT MATRE</t>
  </si>
  <si>
    <t>46279</t>
  </si>
  <si>
    <t>SAINT MAURICE EN QUERCY</t>
  </si>
  <si>
    <t>46280</t>
  </si>
  <si>
    <t>46281</t>
  </si>
  <si>
    <t>SAINT MEDARD DE PRESQUE</t>
  </si>
  <si>
    <t>46282</t>
  </si>
  <si>
    <t>SAINT MEDARD NICOURBY</t>
  </si>
  <si>
    <t>46283</t>
  </si>
  <si>
    <t>SAINT MICHEL DE BANNIERES</t>
  </si>
  <si>
    <t>46284</t>
  </si>
  <si>
    <t>SAINT MICHEL LOUBEJOU</t>
  </si>
  <si>
    <t>46285</t>
  </si>
  <si>
    <t>SAINT PANTALEON</t>
  </si>
  <si>
    <t>46286</t>
  </si>
  <si>
    <t>SAINT PAUL DE VERN</t>
  </si>
  <si>
    <t>46287</t>
  </si>
  <si>
    <t>SAINT PAUL DE LOUBRESSAC</t>
  </si>
  <si>
    <t>46288</t>
  </si>
  <si>
    <t>46289</t>
  </si>
  <si>
    <t>SAINT PIERRE TOIRAC</t>
  </si>
  <si>
    <t>46290</t>
  </si>
  <si>
    <t>SAINT PROJET</t>
  </si>
  <si>
    <t>46291</t>
  </si>
  <si>
    <t>SAINT SAUVEUR LA VALLEE</t>
  </si>
  <si>
    <t>46292</t>
  </si>
  <si>
    <t>46293</t>
  </si>
  <si>
    <t>SAINT SOZY</t>
  </si>
  <si>
    <t>46294</t>
  </si>
  <si>
    <t>46295</t>
  </si>
  <si>
    <t>SAINT VINCENT DU PENDIT</t>
  </si>
  <si>
    <t>46296</t>
  </si>
  <si>
    <t>SAINT VINCENT RIVE D'OLT</t>
  </si>
  <si>
    <t>46297</t>
  </si>
  <si>
    <t>SALVIAC</t>
  </si>
  <si>
    <t>46298</t>
  </si>
  <si>
    <t>46299</t>
  </si>
  <si>
    <t>SAULIAC SUR CELE</t>
  </si>
  <si>
    <t>46300</t>
  </si>
  <si>
    <t>SAUX</t>
  </si>
  <si>
    <t>46301</t>
  </si>
  <si>
    <t>46302</t>
  </si>
  <si>
    <t>SENAILLAC LATRONQUIERE</t>
  </si>
  <si>
    <t>46303</t>
  </si>
  <si>
    <t>SENAILLAC LAUZES</t>
  </si>
  <si>
    <t>46304</t>
  </si>
  <si>
    <t>SENIERGUES</t>
  </si>
  <si>
    <t>46305</t>
  </si>
  <si>
    <t>SERIGNAC</t>
  </si>
  <si>
    <t>46306</t>
  </si>
  <si>
    <t>SONAC</t>
  </si>
  <si>
    <t>46307</t>
  </si>
  <si>
    <t>SOTURAC</t>
  </si>
  <si>
    <t>46308</t>
  </si>
  <si>
    <t>SOUCIRAC</t>
  </si>
  <si>
    <t>46309</t>
  </si>
  <si>
    <t>SOUILLAC</t>
  </si>
  <si>
    <t>46310</t>
  </si>
  <si>
    <t>SOULOMES</t>
  </si>
  <si>
    <t>46311</t>
  </si>
  <si>
    <t>SOUSCEYRAC</t>
  </si>
  <si>
    <t>46312</t>
  </si>
  <si>
    <t>STRENQUELS</t>
  </si>
  <si>
    <t>46313</t>
  </si>
  <si>
    <t>46314</t>
  </si>
  <si>
    <t>TERROU</t>
  </si>
  <si>
    <t>46315</t>
  </si>
  <si>
    <t>TEYSSIEU</t>
  </si>
  <si>
    <t>46316</t>
  </si>
  <si>
    <t>THEDIRAC</t>
  </si>
  <si>
    <t>46317</t>
  </si>
  <si>
    <t>THEGRA</t>
  </si>
  <si>
    <t>46318</t>
  </si>
  <si>
    <t>THEMINES</t>
  </si>
  <si>
    <t>46319</t>
  </si>
  <si>
    <t>THEMINETTES</t>
  </si>
  <si>
    <t>46320</t>
  </si>
  <si>
    <t>TOUR DE FAURE</t>
  </si>
  <si>
    <t>46321</t>
  </si>
  <si>
    <t>46322</t>
  </si>
  <si>
    <t>TRESPOUX RASSIELS</t>
  </si>
  <si>
    <t>46323</t>
  </si>
  <si>
    <t>46324</t>
  </si>
  <si>
    <t>UZECH</t>
  </si>
  <si>
    <t>46325</t>
  </si>
  <si>
    <t>VAILLAC</t>
  </si>
  <si>
    <t>46326</t>
  </si>
  <si>
    <t>VALPRIONDE</t>
  </si>
  <si>
    <t>46327</t>
  </si>
  <si>
    <t>VALROUFIE</t>
  </si>
  <si>
    <t>46328</t>
  </si>
  <si>
    <t>VARAIRE</t>
  </si>
  <si>
    <t>46329</t>
  </si>
  <si>
    <t>VAYLATS</t>
  </si>
  <si>
    <t>46330</t>
  </si>
  <si>
    <t>VAYRAC</t>
  </si>
  <si>
    <t>46331</t>
  </si>
  <si>
    <t>VERS</t>
  </si>
  <si>
    <t>46332</t>
  </si>
  <si>
    <t>VIAZAC</t>
  </si>
  <si>
    <t>46333</t>
  </si>
  <si>
    <t>VIDAILLAC</t>
  </si>
  <si>
    <t>46334</t>
  </si>
  <si>
    <t>46335</t>
  </si>
  <si>
    <t>VILLESEQUE</t>
  </si>
  <si>
    <t>46336</t>
  </si>
  <si>
    <t>VIRE SUR LOT</t>
  </si>
  <si>
    <t>46337</t>
  </si>
  <si>
    <t>MAYRAC</t>
  </si>
  <si>
    <t>46338</t>
  </si>
  <si>
    <t>BESSONIES</t>
  </si>
  <si>
    <t>46339</t>
  </si>
  <si>
    <t>SAINT JEAN LAGINESTE</t>
  </si>
  <si>
    <t>46340</t>
  </si>
  <si>
    <t>SAINT PIERRE LAFEUILLE</t>
  </si>
  <si>
    <t>47001</t>
  </si>
  <si>
    <t>AGEN</t>
  </si>
  <si>
    <t>47002</t>
  </si>
  <si>
    <t>AGME</t>
  </si>
  <si>
    <t>47003</t>
  </si>
  <si>
    <t>AGNAC</t>
  </si>
  <si>
    <t>47004</t>
  </si>
  <si>
    <t>47005</t>
  </si>
  <si>
    <t>ALLEMANS DU DROPT</t>
  </si>
  <si>
    <t>47006</t>
  </si>
  <si>
    <t>ALLEZ ET CAZENEUVE</t>
  </si>
  <si>
    <t>47007</t>
  </si>
  <si>
    <t>47008</t>
  </si>
  <si>
    <t>AMBRUS</t>
  </si>
  <si>
    <t>47009</t>
  </si>
  <si>
    <t>ANDIRAN</t>
  </si>
  <si>
    <t>47010</t>
  </si>
  <si>
    <t>ANTAGNAC</t>
  </si>
  <si>
    <t>47011</t>
  </si>
  <si>
    <t>ANTHE</t>
  </si>
  <si>
    <t>47012</t>
  </si>
  <si>
    <t>ANZEX</t>
  </si>
  <si>
    <t>47013</t>
  </si>
  <si>
    <t>ARGENTON</t>
  </si>
  <si>
    <t>47014</t>
  </si>
  <si>
    <t>ARMILLAC</t>
  </si>
  <si>
    <t>47015</t>
  </si>
  <si>
    <t>ASTAFFORT</t>
  </si>
  <si>
    <t>47016</t>
  </si>
  <si>
    <t>47017</t>
  </si>
  <si>
    <t>AURADOU</t>
  </si>
  <si>
    <t>47018</t>
  </si>
  <si>
    <t>AURIAC SUR DROPT</t>
  </si>
  <si>
    <t>47019</t>
  </si>
  <si>
    <t>BAJAMONT</t>
  </si>
  <si>
    <t>47020</t>
  </si>
  <si>
    <t>BALEYSSAGUES</t>
  </si>
  <si>
    <t>47021</t>
  </si>
  <si>
    <t>BARBASTE</t>
  </si>
  <si>
    <t>47022</t>
  </si>
  <si>
    <t>BAZENS</t>
  </si>
  <si>
    <t>47023</t>
  </si>
  <si>
    <t>BEAUGAS</t>
  </si>
  <si>
    <t>47024</t>
  </si>
  <si>
    <t>47025</t>
  </si>
  <si>
    <t>47026</t>
  </si>
  <si>
    <t>BEAUZIAC</t>
  </si>
  <si>
    <t>47027</t>
  </si>
  <si>
    <t>47028</t>
  </si>
  <si>
    <t>BIRAC SUR TREC</t>
  </si>
  <si>
    <t>47029</t>
  </si>
  <si>
    <t>BLANQUEFORT SUR BRIOLANCE</t>
  </si>
  <si>
    <t>47030</t>
  </si>
  <si>
    <t>BLAYMONT</t>
  </si>
  <si>
    <t>47031</t>
  </si>
  <si>
    <t>BOE</t>
  </si>
  <si>
    <t>47032</t>
  </si>
  <si>
    <t>BON ENCONTRE</t>
  </si>
  <si>
    <t>47033</t>
  </si>
  <si>
    <t>BOUDY DE BEAUREGARD</t>
  </si>
  <si>
    <t>47034</t>
  </si>
  <si>
    <t>BOUGLON</t>
  </si>
  <si>
    <t>47035</t>
  </si>
  <si>
    <t>BOURGOUGNAGUE</t>
  </si>
  <si>
    <t>47036</t>
  </si>
  <si>
    <t>BOURLENS</t>
  </si>
  <si>
    <t>47037</t>
  </si>
  <si>
    <t>BOURNEL</t>
  </si>
  <si>
    <t>47038</t>
  </si>
  <si>
    <t>BOURRAN</t>
  </si>
  <si>
    <t>47039</t>
  </si>
  <si>
    <t>BOUSSES</t>
  </si>
  <si>
    <t>47040</t>
  </si>
  <si>
    <t>47041</t>
  </si>
  <si>
    <t>BRUCH</t>
  </si>
  <si>
    <t>47042</t>
  </si>
  <si>
    <t>BRUGNAC</t>
  </si>
  <si>
    <t>47043</t>
  </si>
  <si>
    <t>BUZET SUR BAISE</t>
  </si>
  <si>
    <t>47044</t>
  </si>
  <si>
    <t>47045</t>
  </si>
  <si>
    <t>CALIGNAC</t>
  </si>
  <si>
    <t>47046</t>
  </si>
  <si>
    <t>CALONGES</t>
  </si>
  <si>
    <t>47047</t>
  </si>
  <si>
    <t>47048</t>
  </si>
  <si>
    <t>CANCON</t>
  </si>
  <si>
    <t>47049</t>
  </si>
  <si>
    <t>CASSENEUIL</t>
  </si>
  <si>
    <t>47050</t>
  </si>
  <si>
    <t>CASSIGNAS</t>
  </si>
  <si>
    <t>47051</t>
  </si>
  <si>
    <t>CASTELCULIER</t>
  </si>
  <si>
    <t>47052</t>
  </si>
  <si>
    <t>CASTELJALOUX</t>
  </si>
  <si>
    <t>47053</t>
  </si>
  <si>
    <t>CASTELLA</t>
  </si>
  <si>
    <t>47054</t>
  </si>
  <si>
    <t>CASTELMORON SUR LOT</t>
  </si>
  <si>
    <t>47055</t>
  </si>
  <si>
    <t>CASTELNAUD DE GRATECAMBE</t>
  </si>
  <si>
    <t>47056</t>
  </si>
  <si>
    <t>CASTELNAU SUR GUPIE</t>
  </si>
  <si>
    <t>47057</t>
  </si>
  <si>
    <t>CASTILLONNES</t>
  </si>
  <si>
    <t>47058</t>
  </si>
  <si>
    <t>CAUBEYRES</t>
  </si>
  <si>
    <t>47059</t>
  </si>
  <si>
    <t>CAUBON SAINT SAUVEUR</t>
  </si>
  <si>
    <t>47060</t>
  </si>
  <si>
    <t>CAUDECOSTE</t>
  </si>
  <si>
    <t>47061</t>
  </si>
  <si>
    <t>CAUMONT SUR GARONNE</t>
  </si>
  <si>
    <t>47062</t>
  </si>
  <si>
    <t>CAUZAC</t>
  </si>
  <si>
    <t>47063</t>
  </si>
  <si>
    <t>CAVARC</t>
  </si>
  <si>
    <t>47064</t>
  </si>
  <si>
    <t>CAZIDEROQUE</t>
  </si>
  <si>
    <t>47065</t>
  </si>
  <si>
    <t>CLAIRAC</t>
  </si>
  <si>
    <t>47066</t>
  </si>
  <si>
    <t>CLERMONT DESSOUS</t>
  </si>
  <si>
    <t>47067</t>
  </si>
  <si>
    <t>CLERMONT SOUBIRAN</t>
  </si>
  <si>
    <t>47068</t>
  </si>
  <si>
    <t>COCUMONT</t>
  </si>
  <si>
    <t>47069</t>
  </si>
  <si>
    <t>COLAYRAC SAINT CIRQ</t>
  </si>
  <si>
    <t>47070</t>
  </si>
  <si>
    <t>CONDEZAYGUES</t>
  </si>
  <si>
    <t>47071</t>
  </si>
  <si>
    <t>COULX</t>
  </si>
  <si>
    <t>47072</t>
  </si>
  <si>
    <t>COURBIAC</t>
  </si>
  <si>
    <t>47073</t>
  </si>
  <si>
    <t>47074</t>
  </si>
  <si>
    <t>COUTHURES SUR GARONNE</t>
  </si>
  <si>
    <t>47075</t>
  </si>
  <si>
    <t>CROIX BLANCHE</t>
  </si>
  <si>
    <t>47076</t>
  </si>
  <si>
    <t>CUQ</t>
  </si>
  <si>
    <t>47077</t>
  </si>
  <si>
    <t>CUZORN</t>
  </si>
  <si>
    <t>47078</t>
  </si>
  <si>
    <t>DAMAZAN</t>
  </si>
  <si>
    <t>47079</t>
  </si>
  <si>
    <t>DAUSSE</t>
  </si>
  <si>
    <t>47080</t>
  </si>
  <si>
    <t>DEVILLAC</t>
  </si>
  <si>
    <t>47081</t>
  </si>
  <si>
    <t>DOLMAYRAC</t>
  </si>
  <si>
    <t>47082</t>
  </si>
  <si>
    <t>DONDAS</t>
  </si>
  <si>
    <t>47083</t>
  </si>
  <si>
    <t>DOUDRAC</t>
  </si>
  <si>
    <t>47084</t>
  </si>
  <si>
    <t>DOUZAINS</t>
  </si>
  <si>
    <t>47085</t>
  </si>
  <si>
    <t>DURANCE</t>
  </si>
  <si>
    <t>47086</t>
  </si>
  <si>
    <t>DURAS</t>
  </si>
  <si>
    <t>47087</t>
  </si>
  <si>
    <t>ENGAYRAC</t>
  </si>
  <si>
    <t>47088</t>
  </si>
  <si>
    <t>ESCASSEFORT</t>
  </si>
  <si>
    <t>47089</t>
  </si>
  <si>
    <t>ESCLOTTES</t>
  </si>
  <si>
    <t>47090</t>
  </si>
  <si>
    <t>ESPIENS</t>
  </si>
  <si>
    <t>47091</t>
  </si>
  <si>
    <t>ESTILLAC</t>
  </si>
  <si>
    <t>47092</t>
  </si>
  <si>
    <t>FALS</t>
  </si>
  <si>
    <t>47093</t>
  </si>
  <si>
    <t>FARGUES SUR OURBISE</t>
  </si>
  <si>
    <t>47094</t>
  </si>
  <si>
    <t>FAUGUEROLLES</t>
  </si>
  <si>
    <t>47095</t>
  </si>
  <si>
    <t>FAUILLET</t>
  </si>
  <si>
    <t>47096</t>
  </si>
  <si>
    <t>FERRENSAC</t>
  </si>
  <si>
    <t>47097</t>
  </si>
  <si>
    <t>FEUGAROLLES</t>
  </si>
  <si>
    <t>47098</t>
  </si>
  <si>
    <t>FIEUX</t>
  </si>
  <si>
    <t>47099</t>
  </si>
  <si>
    <t>FONGRAVE</t>
  </si>
  <si>
    <t>47100</t>
  </si>
  <si>
    <t>FOULAYRONNES</t>
  </si>
  <si>
    <t>47101</t>
  </si>
  <si>
    <t>FOURQUES SUR GARONNE</t>
  </si>
  <si>
    <t>47102</t>
  </si>
  <si>
    <t>FRANCESCAS</t>
  </si>
  <si>
    <t>47103</t>
  </si>
  <si>
    <t>FRECHOU</t>
  </si>
  <si>
    <t>47104</t>
  </si>
  <si>
    <t>FREGIMONT</t>
  </si>
  <si>
    <t>47105</t>
  </si>
  <si>
    <t>FRESPECH</t>
  </si>
  <si>
    <t>47106</t>
  </si>
  <si>
    <t>FUMEL</t>
  </si>
  <si>
    <t>47107</t>
  </si>
  <si>
    <t>GALAPIAN</t>
  </si>
  <si>
    <t>47108</t>
  </si>
  <si>
    <t>47109</t>
  </si>
  <si>
    <t>GAVAUDUN</t>
  </si>
  <si>
    <t>47110</t>
  </si>
  <si>
    <t>GONTAUD DE NOGARET</t>
  </si>
  <si>
    <t>47111</t>
  </si>
  <si>
    <t>GRANGES SUR LOT</t>
  </si>
  <si>
    <t>47112</t>
  </si>
  <si>
    <t>GRATELOUP SAINT GAYRAND</t>
  </si>
  <si>
    <t>47113</t>
  </si>
  <si>
    <t>GRAYSSAS</t>
  </si>
  <si>
    <t>47114</t>
  </si>
  <si>
    <t>GREZET CAVAGNAN</t>
  </si>
  <si>
    <t>47115</t>
  </si>
  <si>
    <t>GUERIN</t>
  </si>
  <si>
    <t>47117</t>
  </si>
  <si>
    <t>HAUTEFAGE LA TOUR</t>
  </si>
  <si>
    <t>47118</t>
  </si>
  <si>
    <t>HAUTESVIGNES</t>
  </si>
  <si>
    <t>47119</t>
  </si>
  <si>
    <t>HOUEILLES</t>
  </si>
  <si>
    <t>47120</t>
  </si>
  <si>
    <t>JUSIX</t>
  </si>
  <si>
    <t>47121</t>
  </si>
  <si>
    <t>LABASTIDE CASTEL AMOUROUX</t>
  </si>
  <si>
    <t>47122</t>
  </si>
  <si>
    <t>LABRETONIE</t>
  </si>
  <si>
    <t>47123</t>
  </si>
  <si>
    <t>LACAPELLE BIRON</t>
  </si>
  <si>
    <t>47124</t>
  </si>
  <si>
    <t>LACAUSSADE</t>
  </si>
  <si>
    <t>47125</t>
  </si>
  <si>
    <t>LACEPEDE</t>
  </si>
  <si>
    <t>47126</t>
  </si>
  <si>
    <t>LACHAPELLE</t>
  </si>
  <si>
    <t>47127</t>
  </si>
  <si>
    <t>LAFITTE SUR LOT</t>
  </si>
  <si>
    <t>47128</t>
  </si>
  <si>
    <t>LAFOX</t>
  </si>
  <si>
    <t>47129</t>
  </si>
  <si>
    <t>LAGARRIGUE</t>
  </si>
  <si>
    <t>47130</t>
  </si>
  <si>
    <t>LAGRUERE</t>
  </si>
  <si>
    <t>47131</t>
  </si>
  <si>
    <t>LAGUPIE</t>
  </si>
  <si>
    <t>47132</t>
  </si>
  <si>
    <t>LALANDUSSE</t>
  </si>
  <si>
    <t>47133</t>
  </si>
  <si>
    <t>LAMONTJOIE</t>
  </si>
  <si>
    <t>47134</t>
  </si>
  <si>
    <t>LANNES</t>
  </si>
  <si>
    <t>47135</t>
  </si>
  <si>
    <t>LAPARADE</t>
  </si>
  <si>
    <t>47136</t>
  </si>
  <si>
    <t>LAPERCHE</t>
  </si>
  <si>
    <t>47137</t>
  </si>
  <si>
    <t>LAPLUME</t>
  </si>
  <si>
    <t>47138</t>
  </si>
  <si>
    <t>LAROQUE TIMBAUT</t>
  </si>
  <si>
    <t>47139</t>
  </si>
  <si>
    <t>47140</t>
  </si>
  <si>
    <t>LAUGNAC</t>
  </si>
  <si>
    <t>47141</t>
  </si>
  <si>
    <t>LAUSSOU</t>
  </si>
  <si>
    <t>47142</t>
  </si>
  <si>
    <t>LAUZUN</t>
  </si>
  <si>
    <t>47143</t>
  </si>
  <si>
    <t>LAVARDAC</t>
  </si>
  <si>
    <t>47144</t>
  </si>
  <si>
    <t>47145</t>
  </si>
  <si>
    <t>LAYRAC</t>
  </si>
  <si>
    <t>47146</t>
  </si>
  <si>
    <t>LEDAT</t>
  </si>
  <si>
    <t>47147</t>
  </si>
  <si>
    <t>LEVIGNAC DE GUYENNE</t>
  </si>
  <si>
    <t>47148</t>
  </si>
  <si>
    <t>LEYRITZ MONCASSIN</t>
  </si>
  <si>
    <t>47150</t>
  </si>
  <si>
    <t>47151</t>
  </si>
  <si>
    <t>LOUBES BERNAC</t>
  </si>
  <si>
    <t>47152</t>
  </si>
  <si>
    <t>LOUGRATTE</t>
  </si>
  <si>
    <t>47154</t>
  </si>
  <si>
    <t>LUSIGNAN PETIT</t>
  </si>
  <si>
    <t>47155</t>
  </si>
  <si>
    <t>MADAILLAN</t>
  </si>
  <si>
    <t>47156</t>
  </si>
  <si>
    <t>MARCELLUS</t>
  </si>
  <si>
    <t>47157</t>
  </si>
  <si>
    <t>MARMANDE</t>
  </si>
  <si>
    <t>47158</t>
  </si>
  <si>
    <t>MARMONT PACHAS</t>
  </si>
  <si>
    <t>47159</t>
  </si>
  <si>
    <t>MAS D'AGENAIS</t>
  </si>
  <si>
    <t>47160</t>
  </si>
  <si>
    <t>MASQUIERES</t>
  </si>
  <si>
    <t>47161</t>
  </si>
  <si>
    <t>MASSELS</t>
  </si>
  <si>
    <t>47162</t>
  </si>
  <si>
    <t>MASSOULES</t>
  </si>
  <si>
    <t>47163</t>
  </si>
  <si>
    <t>MAUVEZIN SUR GUPIE</t>
  </si>
  <si>
    <t>47164</t>
  </si>
  <si>
    <t>MAZIERES NARESSE</t>
  </si>
  <si>
    <t>47165</t>
  </si>
  <si>
    <t>MEILHAN SUR GARONNE</t>
  </si>
  <si>
    <t>47167</t>
  </si>
  <si>
    <t>MEZIN</t>
  </si>
  <si>
    <t>47168</t>
  </si>
  <si>
    <t>MIRAMONT DE GUYENNE</t>
  </si>
  <si>
    <t>47169</t>
  </si>
  <si>
    <t>MOIRAX</t>
  </si>
  <si>
    <t>47170</t>
  </si>
  <si>
    <t>MONBAHUS</t>
  </si>
  <si>
    <t>47171</t>
  </si>
  <si>
    <t>MONBALEN</t>
  </si>
  <si>
    <t>47172</t>
  </si>
  <si>
    <t>MONCAUT</t>
  </si>
  <si>
    <t>47173</t>
  </si>
  <si>
    <t>47174</t>
  </si>
  <si>
    <t>MONCRABEAU</t>
  </si>
  <si>
    <t>47175</t>
  </si>
  <si>
    <t>MONFLANQUIN</t>
  </si>
  <si>
    <t>47176</t>
  </si>
  <si>
    <t>MONGAILLARD</t>
  </si>
  <si>
    <t>47177</t>
  </si>
  <si>
    <t>MONHEURT</t>
  </si>
  <si>
    <t>47178</t>
  </si>
  <si>
    <t>47179</t>
  </si>
  <si>
    <t>MONSEMPRON LIBOS</t>
  </si>
  <si>
    <t>47180</t>
  </si>
  <si>
    <t>MONTAGNAC SUR AUVIGNON</t>
  </si>
  <si>
    <t>47181</t>
  </si>
  <si>
    <t>MONTAGNAC SUR LEDE</t>
  </si>
  <si>
    <t>47182</t>
  </si>
  <si>
    <t>MONTASTRUC</t>
  </si>
  <si>
    <t>47183</t>
  </si>
  <si>
    <t>47184</t>
  </si>
  <si>
    <t>47185</t>
  </si>
  <si>
    <t>MONTAYRAL</t>
  </si>
  <si>
    <t>47186</t>
  </si>
  <si>
    <t>47187</t>
  </si>
  <si>
    <t>MONTETON</t>
  </si>
  <si>
    <t>47188</t>
  </si>
  <si>
    <t>MONTIGNAC DE LAUZUN</t>
  </si>
  <si>
    <t>47189</t>
  </si>
  <si>
    <t>MONTIGNAC TOUPINERIE</t>
  </si>
  <si>
    <t>47190</t>
  </si>
  <si>
    <t>47191</t>
  </si>
  <si>
    <t>MONTPOUILLAN</t>
  </si>
  <si>
    <t>47192</t>
  </si>
  <si>
    <t>MONVIEL</t>
  </si>
  <si>
    <t>47193</t>
  </si>
  <si>
    <t>47194</t>
  </si>
  <si>
    <t>MOUSTIER</t>
  </si>
  <si>
    <t>47195</t>
  </si>
  <si>
    <t>NERAC</t>
  </si>
  <si>
    <t>47196</t>
  </si>
  <si>
    <t>NICOLE</t>
  </si>
  <si>
    <t>47197</t>
  </si>
  <si>
    <t>NOMDIEU</t>
  </si>
  <si>
    <t>47198</t>
  </si>
  <si>
    <t>PAILLOLES</t>
  </si>
  <si>
    <t>47199</t>
  </si>
  <si>
    <t>PARDAILLAN</t>
  </si>
  <si>
    <t>47200</t>
  </si>
  <si>
    <t>PARRANQUET</t>
  </si>
  <si>
    <t>47201</t>
  </si>
  <si>
    <t>47202</t>
  </si>
  <si>
    <t>PAULHIAC</t>
  </si>
  <si>
    <t>47203</t>
  </si>
  <si>
    <t>PENNE D'AGENAIS</t>
  </si>
  <si>
    <t>47204</t>
  </si>
  <si>
    <t>PEYRIERE</t>
  </si>
  <si>
    <t>47205</t>
  </si>
  <si>
    <t>PINDERES</t>
  </si>
  <si>
    <t>47206</t>
  </si>
  <si>
    <t>PINEL HAUTERIVE</t>
  </si>
  <si>
    <t>47207</t>
  </si>
  <si>
    <t>POMPIEY</t>
  </si>
  <si>
    <t>47208</t>
  </si>
  <si>
    <t>POMPOGNE</t>
  </si>
  <si>
    <t>47209</t>
  </si>
  <si>
    <t>PONT DU CASSE</t>
  </si>
  <si>
    <t>47210</t>
  </si>
  <si>
    <t>PORT SAINTE MARIE</t>
  </si>
  <si>
    <t>47211</t>
  </si>
  <si>
    <t>POUDENAS</t>
  </si>
  <si>
    <t>47212</t>
  </si>
  <si>
    <t>POUSSIGNAC</t>
  </si>
  <si>
    <t>47213</t>
  </si>
  <si>
    <t>PRAYSSAS</t>
  </si>
  <si>
    <t>47214</t>
  </si>
  <si>
    <t>PUCH D'AGENAIS</t>
  </si>
  <si>
    <t>47215</t>
  </si>
  <si>
    <t>47216</t>
  </si>
  <si>
    <t>PUYMICLAN</t>
  </si>
  <si>
    <t>47217</t>
  </si>
  <si>
    <t>PUYMIROL</t>
  </si>
  <si>
    <t>47218</t>
  </si>
  <si>
    <t>PUYSSERAMPION</t>
  </si>
  <si>
    <t>47219</t>
  </si>
  <si>
    <t>RAYET</t>
  </si>
  <si>
    <t>47220</t>
  </si>
  <si>
    <t>RAZIMET</t>
  </si>
  <si>
    <t>47221</t>
  </si>
  <si>
    <t>REAUP LISSE</t>
  </si>
  <si>
    <t>47222</t>
  </si>
  <si>
    <t>REUNION</t>
  </si>
  <si>
    <t>47223</t>
  </si>
  <si>
    <t>47224</t>
  </si>
  <si>
    <t>ROMESTAING</t>
  </si>
  <si>
    <t>47225</t>
  </si>
  <si>
    <t>47226</t>
  </si>
  <si>
    <t>ROUMAGNE</t>
  </si>
  <si>
    <t>47227</t>
  </si>
  <si>
    <t>RUFFIAC</t>
  </si>
  <si>
    <t>47228</t>
  </si>
  <si>
    <t>SAINT ANTOINE DE FICALBA</t>
  </si>
  <si>
    <t>47229</t>
  </si>
  <si>
    <t>47230</t>
  </si>
  <si>
    <t>47231</t>
  </si>
  <si>
    <t>47232</t>
  </si>
  <si>
    <t>SAINT BARTHELEMY D'AGENAIS</t>
  </si>
  <si>
    <t>47233</t>
  </si>
  <si>
    <t>SAINTE BAZEILLE</t>
  </si>
  <si>
    <t>47234</t>
  </si>
  <si>
    <t>SAINT CAPRAIS DE LERM</t>
  </si>
  <si>
    <t>47235</t>
  </si>
  <si>
    <t>SAINT COLOMB DE LAUZUN</t>
  </si>
  <si>
    <t>47236</t>
  </si>
  <si>
    <t>SAINTE COLOMBE DE DURAS</t>
  </si>
  <si>
    <t>47237</t>
  </si>
  <si>
    <t>SAINTE COLOMBE DE VILLENEUVE</t>
  </si>
  <si>
    <t>47238</t>
  </si>
  <si>
    <t>SAINTE COLOMBE EN BRUILHOIS</t>
  </si>
  <si>
    <t>47239</t>
  </si>
  <si>
    <t>SAINT ETIENNE DE FOUGERES</t>
  </si>
  <si>
    <t>47240</t>
  </si>
  <si>
    <t>SAINT ETIENNE DE VILLEREAL</t>
  </si>
  <si>
    <t>47241</t>
  </si>
  <si>
    <t>SAINT EUTROPE DE BORN</t>
  </si>
  <si>
    <t>47242</t>
  </si>
  <si>
    <t>SAINT FRONT SUR LEMANCE</t>
  </si>
  <si>
    <t>47244</t>
  </si>
  <si>
    <t>SAINTE GEMME MARTAILLAC</t>
  </si>
  <si>
    <t>47245</t>
  </si>
  <si>
    <t>SAINT GERAUD</t>
  </si>
  <si>
    <t>47246</t>
  </si>
  <si>
    <t>SAINT HILAIRE DE LUSIGNAN</t>
  </si>
  <si>
    <t>47247</t>
  </si>
  <si>
    <t>SAINT JEAN DE DURAS</t>
  </si>
  <si>
    <t>47248</t>
  </si>
  <si>
    <t>SAINT JEAN DE THURAC</t>
  </si>
  <si>
    <t>47249</t>
  </si>
  <si>
    <t>47250</t>
  </si>
  <si>
    <t>47251</t>
  </si>
  <si>
    <t>47252</t>
  </si>
  <si>
    <t>SAINTE LIVRADE SUR LOT</t>
  </si>
  <si>
    <t>47253</t>
  </si>
  <si>
    <t>47254</t>
  </si>
  <si>
    <t>SAINT MARTIN CURTON</t>
  </si>
  <si>
    <t>47255</t>
  </si>
  <si>
    <t>SAINT MARTIN DE BEAUVILLE</t>
  </si>
  <si>
    <t>47256</t>
  </si>
  <si>
    <t>SAINT MARTIN DE VILLEREAL</t>
  </si>
  <si>
    <t>47257</t>
  </si>
  <si>
    <t>SAINT MARTIN PETIT</t>
  </si>
  <si>
    <t>47258</t>
  </si>
  <si>
    <t>SAINTE MAURE DE PEYRIAC</t>
  </si>
  <si>
    <t>47259</t>
  </si>
  <si>
    <t>SAINT MAURICE DE LESTAPEL</t>
  </si>
  <si>
    <t>47260</t>
  </si>
  <si>
    <t>SAINT MAURIN</t>
  </si>
  <si>
    <t>47262</t>
  </si>
  <si>
    <t>SAINT NICOLAS DE LA BALERME</t>
  </si>
  <si>
    <t>47263</t>
  </si>
  <si>
    <t>SAINT PARDOUX DU BREUIL</t>
  </si>
  <si>
    <t>47264</t>
  </si>
  <si>
    <t>SAINT PARDOUX ISAAC</t>
  </si>
  <si>
    <t>47265</t>
  </si>
  <si>
    <t>SAINT PASTOUR</t>
  </si>
  <si>
    <t>47266</t>
  </si>
  <si>
    <t>SAINT PE SAINT SIMON</t>
  </si>
  <si>
    <t>47267</t>
  </si>
  <si>
    <t>SAINT PIERRE DE BUZET</t>
  </si>
  <si>
    <t>47269</t>
  </si>
  <si>
    <t>SAINT PIERRE DE CLAIRAC</t>
  </si>
  <si>
    <t>47271</t>
  </si>
  <si>
    <t>SAINT PIERRE SUR DROPT</t>
  </si>
  <si>
    <t>47272</t>
  </si>
  <si>
    <t>SAINT QUENTIN DU DROPT</t>
  </si>
  <si>
    <t>47273</t>
  </si>
  <si>
    <t>47274</t>
  </si>
  <si>
    <t>SAINT ROMAIN LE NOBLE</t>
  </si>
  <si>
    <t>47275</t>
  </si>
  <si>
    <t>SAINT SALVY</t>
  </si>
  <si>
    <t>47276</t>
  </si>
  <si>
    <t>SAINT SARDOS</t>
  </si>
  <si>
    <t>47277</t>
  </si>
  <si>
    <t>SAINT SAUVEUR DE MEILHAN</t>
  </si>
  <si>
    <t>47278</t>
  </si>
  <si>
    <t>47279</t>
  </si>
  <si>
    <t>47280</t>
  </si>
  <si>
    <t>SAINT SYLVESTRE SUR LOT</t>
  </si>
  <si>
    <t>47281</t>
  </si>
  <si>
    <t>SAINT URCISSE</t>
  </si>
  <si>
    <t>47282</t>
  </si>
  <si>
    <t>SAINT VINCENT DE LAMONTJOIE</t>
  </si>
  <si>
    <t>47283</t>
  </si>
  <si>
    <t>SAINT VITE</t>
  </si>
  <si>
    <t>47284</t>
  </si>
  <si>
    <t>47285</t>
  </si>
  <si>
    <t>SAMAZAN</t>
  </si>
  <si>
    <t>47286</t>
  </si>
  <si>
    <t>SAUMEJAN</t>
  </si>
  <si>
    <t>47287</t>
  </si>
  <si>
    <t>SAUMONT</t>
  </si>
  <si>
    <t>47288</t>
  </si>
  <si>
    <t>SAUVAGNAS</t>
  </si>
  <si>
    <t>47289</t>
  </si>
  <si>
    <t>SAUVETAT DE SAVERES</t>
  </si>
  <si>
    <t>47290</t>
  </si>
  <si>
    <t>SAUVETAT DU DROPT</t>
  </si>
  <si>
    <t>47291</t>
  </si>
  <si>
    <t>SAUVETAT SUR LEDE</t>
  </si>
  <si>
    <t>47292</t>
  </si>
  <si>
    <t>SAUVETERRE LA LEMANCE</t>
  </si>
  <si>
    <t>47293</t>
  </si>
  <si>
    <t>SAUVETERRE SAINT DENIS</t>
  </si>
  <si>
    <t>47294</t>
  </si>
  <si>
    <t>SAVIGNAC DE DURAS</t>
  </si>
  <si>
    <t>47295</t>
  </si>
  <si>
    <t>SAVIGNAC SUR LEYZE</t>
  </si>
  <si>
    <t>47296</t>
  </si>
  <si>
    <t>SEGALAS</t>
  </si>
  <si>
    <t>47297</t>
  </si>
  <si>
    <t>SEMBAS</t>
  </si>
  <si>
    <t>47298</t>
  </si>
  <si>
    <t>SENESTIS</t>
  </si>
  <si>
    <t>47299</t>
  </si>
  <si>
    <t>SERIGNAC PEBOUDOU</t>
  </si>
  <si>
    <t>47300</t>
  </si>
  <si>
    <t>SERIGNAC SUR GARONNE</t>
  </si>
  <si>
    <t>47301</t>
  </si>
  <si>
    <t>SEYCHES</t>
  </si>
  <si>
    <t>47302</t>
  </si>
  <si>
    <t>SOS</t>
  </si>
  <si>
    <t>47303</t>
  </si>
  <si>
    <t>SOUMENSAC</t>
  </si>
  <si>
    <t>47304</t>
  </si>
  <si>
    <t>47305</t>
  </si>
  <si>
    <t>47306</t>
  </si>
  <si>
    <t>TEMPLE SUR LOT</t>
  </si>
  <si>
    <t>47307</t>
  </si>
  <si>
    <t>47308</t>
  </si>
  <si>
    <t>THOUARS SUR GARONNE</t>
  </si>
  <si>
    <t>47309</t>
  </si>
  <si>
    <t>TOMBEBOEUF</t>
  </si>
  <si>
    <t>47310</t>
  </si>
  <si>
    <t>TONNEINS</t>
  </si>
  <si>
    <t>47311</t>
  </si>
  <si>
    <t>TOURLIAC</t>
  </si>
  <si>
    <t>47312</t>
  </si>
  <si>
    <t>TOURNON D'AGENAIS</t>
  </si>
  <si>
    <t>47313</t>
  </si>
  <si>
    <t>TOURTRES</t>
  </si>
  <si>
    <t>47314</t>
  </si>
  <si>
    <t>TREMONS</t>
  </si>
  <si>
    <t>47315</t>
  </si>
  <si>
    <t>TRENTELS</t>
  </si>
  <si>
    <t>47316</t>
  </si>
  <si>
    <t>VARES</t>
  </si>
  <si>
    <t>47317</t>
  </si>
  <si>
    <t>VERTEUIL D'AGENAIS</t>
  </si>
  <si>
    <t>47318</t>
  </si>
  <si>
    <t>VIANNE</t>
  </si>
  <si>
    <t>47319</t>
  </si>
  <si>
    <t>VILLEBRAMAR</t>
  </si>
  <si>
    <t>47320</t>
  </si>
  <si>
    <t>VILLEFRANCHE DU QUEYRAN</t>
  </si>
  <si>
    <t>47321</t>
  </si>
  <si>
    <t>VILLENEUVE DE DURAS</t>
  </si>
  <si>
    <t>47323</t>
  </si>
  <si>
    <t>VILLENEUVE SUR LOT</t>
  </si>
  <si>
    <t>47324</t>
  </si>
  <si>
    <t>VILLEREAL</t>
  </si>
  <si>
    <t>47325</t>
  </si>
  <si>
    <t>VILLETON</t>
  </si>
  <si>
    <t>47326</t>
  </si>
  <si>
    <t>VIRAZEIL</t>
  </si>
  <si>
    <t>47327</t>
  </si>
  <si>
    <t>XAINTRAILLES</t>
  </si>
  <si>
    <t>47328</t>
  </si>
  <si>
    <t>48001</t>
  </si>
  <si>
    <t>ALBARET LE COMTAL</t>
  </si>
  <si>
    <t>48002</t>
  </si>
  <si>
    <t>ALBARET SAINTE MARIE</t>
  </si>
  <si>
    <t>48003</t>
  </si>
  <si>
    <t>ALLENC</t>
  </si>
  <si>
    <t>48004</t>
  </si>
  <si>
    <t>ALTIER</t>
  </si>
  <si>
    <t>48005</t>
  </si>
  <si>
    <t>ANTRENAS</t>
  </si>
  <si>
    <t>48007</t>
  </si>
  <si>
    <t>ARZENC D'APCHER</t>
  </si>
  <si>
    <t>48008</t>
  </si>
  <si>
    <t>ARZENC DE RANDON</t>
  </si>
  <si>
    <t>48009</t>
  </si>
  <si>
    <t>AUMONT AUBRAC</t>
  </si>
  <si>
    <t>48010</t>
  </si>
  <si>
    <t>AUROUX</t>
  </si>
  <si>
    <t>48012</t>
  </si>
  <si>
    <t>MONTS VERTS</t>
  </si>
  <si>
    <t>48013</t>
  </si>
  <si>
    <t>BADAROUX</t>
  </si>
  <si>
    <t>48014</t>
  </si>
  <si>
    <t>BAGNOLS LES BAINS</t>
  </si>
  <si>
    <t>48015</t>
  </si>
  <si>
    <t>PIED DE BORNE</t>
  </si>
  <si>
    <t>48016</t>
  </si>
  <si>
    <t>BALSIEGES</t>
  </si>
  <si>
    <t>48017</t>
  </si>
  <si>
    <t>BANASSAC</t>
  </si>
  <si>
    <t>48018</t>
  </si>
  <si>
    <t>48019</t>
  </si>
  <si>
    <t>BARRE DES CEVENNES</t>
  </si>
  <si>
    <t>48020</t>
  </si>
  <si>
    <t>BASSURELS</t>
  </si>
  <si>
    <t>48021</t>
  </si>
  <si>
    <t>BASTIDE PUYLAURENT</t>
  </si>
  <si>
    <t>48022</t>
  </si>
  <si>
    <t>BEDOUES</t>
  </si>
  <si>
    <t>48023</t>
  </si>
  <si>
    <t>48025</t>
  </si>
  <si>
    <t>BESSONS</t>
  </si>
  <si>
    <t>48026</t>
  </si>
  <si>
    <t>BLAVIGNAC</t>
  </si>
  <si>
    <t>48027</t>
  </si>
  <si>
    <t>BLEYMARD</t>
  </si>
  <si>
    <t>48028</t>
  </si>
  <si>
    <t>BONDONS</t>
  </si>
  <si>
    <t>48029</t>
  </si>
  <si>
    <t>48030</t>
  </si>
  <si>
    <t>BRENOUX</t>
  </si>
  <si>
    <t>48031</t>
  </si>
  <si>
    <t>48032</t>
  </si>
  <si>
    <t>BUISSON</t>
  </si>
  <si>
    <t>48033</t>
  </si>
  <si>
    <t>CANILHAC</t>
  </si>
  <si>
    <t>48034</t>
  </si>
  <si>
    <t>CANOURGUE</t>
  </si>
  <si>
    <t>48036</t>
  </si>
  <si>
    <t>CASSAGNAS</t>
  </si>
  <si>
    <t>48037</t>
  </si>
  <si>
    <t>CHADENET</t>
  </si>
  <si>
    <t>48038</t>
  </si>
  <si>
    <t>CHAMBON LE CHATEAU</t>
  </si>
  <si>
    <t>48039</t>
  </si>
  <si>
    <t>CHANAC</t>
  </si>
  <si>
    <t>48040</t>
  </si>
  <si>
    <t>CHASSERADES</t>
  </si>
  <si>
    <t>48041</t>
  </si>
  <si>
    <t>CHASTANIER</t>
  </si>
  <si>
    <t>48042</t>
  </si>
  <si>
    <t>CHASTEL NOUVEL</t>
  </si>
  <si>
    <t>48043</t>
  </si>
  <si>
    <t>CHATEAUNEUF DE RANDON</t>
  </si>
  <si>
    <t>48044</t>
  </si>
  <si>
    <t>CHAUCHAILLES</t>
  </si>
  <si>
    <t>48045</t>
  </si>
  <si>
    <t>CHAUDEYRAC</t>
  </si>
  <si>
    <t>48046</t>
  </si>
  <si>
    <t>CHAULHAC</t>
  </si>
  <si>
    <t>48047</t>
  </si>
  <si>
    <t>CHAZE DE PEYRE</t>
  </si>
  <si>
    <t>48048</t>
  </si>
  <si>
    <t>CHEYLARD L'EVEQUE</t>
  </si>
  <si>
    <t>48049</t>
  </si>
  <si>
    <t>48050</t>
  </si>
  <si>
    <t>COCURES</t>
  </si>
  <si>
    <t>48051</t>
  </si>
  <si>
    <t>COLLET DE DEZE</t>
  </si>
  <si>
    <t>48053</t>
  </si>
  <si>
    <t>CUBIERES</t>
  </si>
  <si>
    <t>48054</t>
  </si>
  <si>
    <t>CUBIERETTES</t>
  </si>
  <si>
    <t>48055</t>
  </si>
  <si>
    <t>CULTURES</t>
  </si>
  <si>
    <t>48056</t>
  </si>
  <si>
    <t>ESCLANEDES</t>
  </si>
  <si>
    <t>48057</t>
  </si>
  <si>
    <t>48058</t>
  </si>
  <si>
    <t>FAGE MONTIVERNOUX</t>
  </si>
  <si>
    <t>48059</t>
  </si>
  <si>
    <t>FAGE SAINT JULIEN</t>
  </si>
  <si>
    <t>48060</t>
  </si>
  <si>
    <t>FAU DE PEYRE</t>
  </si>
  <si>
    <t>48061</t>
  </si>
  <si>
    <t>FLORAC</t>
  </si>
  <si>
    <t>48062</t>
  </si>
  <si>
    <t>48063</t>
  </si>
  <si>
    <t>FONTANS</t>
  </si>
  <si>
    <t>48064</t>
  </si>
  <si>
    <t>FOURNELS</t>
  </si>
  <si>
    <t>48065</t>
  </si>
  <si>
    <t>FRAISSINET DE FOURQUES</t>
  </si>
  <si>
    <t>48066</t>
  </si>
  <si>
    <t>FRAISSINET DE LOZERE</t>
  </si>
  <si>
    <t>48067</t>
  </si>
  <si>
    <t>48068</t>
  </si>
  <si>
    <t>GABRIAS</t>
  </si>
  <si>
    <t>48069</t>
  </si>
  <si>
    <t>GATUZIERES</t>
  </si>
  <si>
    <t>48070</t>
  </si>
  <si>
    <t>GRANDRIEU</t>
  </si>
  <si>
    <t>48071</t>
  </si>
  <si>
    <t>GRANDVALS</t>
  </si>
  <si>
    <t>48072</t>
  </si>
  <si>
    <t>48073</t>
  </si>
  <si>
    <t>HERMAUX</t>
  </si>
  <si>
    <t>48074</t>
  </si>
  <si>
    <t>HURES LA PARADE</t>
  </si>
  <si>
    <t>48075</t>
  </si>
  <si>
    <t>ISPAGNAC</t>
  </si>
  <si>
    <t>48076</t>
  </si>
  <si>
    <t>JAVOLS</t>
  </si>
  <si>
    <t>48077</t>
  </si>
  <si>
    <t>JULIANGES</t>
  </si>
  <si>
    <t>48078</t>
  </si>
  <si>
    <t>LACHAMP</t>
  </si>
  <si>
    <t>48079</t>
  </si>
  <si>
    <t>LAJO</t>
  </si>
  <si>
    <t>48080</t>
  </si>
  <si>
    <t>LANGOGNE</t>
  </si>
  <si>
    <t>48081</t>
  </si>
  <si>
    <t>48082</t>
  </si>
  <si>
    <t>LAUBERT</t>
  </si>
  <si>
    <t>48083</t>
  </si>
  <si>
    <t>LAUBIES</t>
  </si>
  <si>
    <t>48084</t>
  </si>
  <si>
    <t>LAVAL ATGER</t>
  </si>
  <si>
    <t>48085</t>
  </si>
  <si>
    <t>LAVAL DU TARN</t>
  </si>
  <si>
    <t>48086</t>
  </si>
  <si>
    <t>LUC</t>
  </si>
  <si>
    <t>48087</t>
  </si>
  <si>
    <t>MALBOUZON</t>
  </si>
  <si>
    <t>48088</t>
  </si>
  <si>
    <t>MALENE</t>
  </si>
  <si>
    <t>48089</t>
  </si>
  <si>
    <t>MALZIEU FORAIN</t>
  </si>
  <si>
    <t>48090</t>
  </si>
  <si>
    <t>MALZIEU VILLE</t>
  </si>
  <si>
    <t>48091</t>
  </si>
  <si>
    <t>48092</t>
  </si>
  <si>
    <t>MARVEJOLS</t>
  </si>
  <si>
    <t>48093</t>
  </si>
  <si>
    <t>MAS D'ORCIERES</t>
  </si>
  <si>
    <t>48094</t>
  </si>
  <si>
    <t>MASSEGROS</t>
  </si>
  <si>
    <t>48095</t>
  </si>
  <si>
    <t>MENDE</t>
  </si>
  <si>
    <t>48096</t>
  </si>
  <si>
    <t>MEYRUEIS</t>
  </si>
  <si>
    <t>48097</t>
  </si>
  <si>
    <t>MOISSAC VALLEE FRANCAISE</t>
  </si>
  <si>
    <t>48098</t>
  </si>
  <si>
    <t>MOLEZON</t>
  </si>
  <si>
    <t>48099</t>
  </si>
  <si>
    <t>MONASTIER PIN MORIES</t>
  </si>
  <si>
    <t>48100</t>
  </si>
  <si>
    <t>48101</t>
  </si>
  <si>
    <t>48103</t>
  </si>
  <si>
    <t>MONTRODAT</t>
  </si>
  <si>
    <t>48104</t>
  </si>
  <si>
    <t>NASBINALS</t>
  </si>
  <si>
    <t>48105</t>
  </si>
  <si>
    <t>48106</t>
  </si>
  <si>
    <t>NOALHAC</t>
  </si>
  <si>
    <t>48107</t>
  </si>
  <si>
    <t>PALHERS</t>
  </si>
  <si>
    <t>48108</t>
  </si>
  <si>
    <t>PANOUSE</t>
  </si>
  <si>
    <t>48110</t>
  </si>
  <si>
    <t>PAULHAC EN MARGERIDE</t>
  </si>
  <si>
    <t>48111</t>
  </si>
  <si>
    <t>PELOUSE</t>
  </si>
  <si>
    <t>48112</t>
  </si>
  <si>
    <t>48115</t>
  </si>
  <si>
    <t>POMPIDOU</t>
  </si>
  <si>
    <t>48116</t>
  </si>
  <si>
    <t>PONT DE MONTVERT</t>
  </si>
  <si>
    <t>48117</t>
  </si>
  <si>
    <t>POURCHARESSES</t>
  </si>
  <si>
    <t>48119</t>
  </si>
  <si>
    <t>PREVENCHERES</t>
  </si>
  <si>
    <t>48120</t>
  </si>
  <si>
    <t>PRINSUEJOLS</t>
  </si>
  <si>
    <t>48121</t>
  </si>
  <si>
    <t>48122</t>
  </si>
  <si>
    <t>48123</t>
  </si>
  <si>
    <t>RECOULES D'AUBRAC</t>
  </si>
  <si>
    <t>48124</t>
  </si>
  <si>
    <t>RECOULES DE FUMAS</t>
  </si>
  <si>
    <t>48125</t>
  </si>
  <si>
    <t>RECOUX</t>
  </si>
  <si>
    <t>48126</t>
  </si>
  <si>
    <t>RIBENNES</t>
  </si>
  <si>
    <t>48127</t>
  </si>
  <si>
    <t>RIEUTORT DE RANDON</t>
  </si>
  <si>
    <t>48128</t>
  </si>
  <si>
    <t>RIMEIZE</t>
  </si>
  <si>
    <t>48129</t>
  </si>
  <si>
    <t>48130</t>
  </si>
  <si>
    <t>48131</t>
  </si>
  <si>
    <t>ROZIER</t>
  </si>
  <si>
    <t>48132</t>
  </si>
  <si>
    <t>SAINT ALBAN SUR LIMAGNOLE</t>
  </si>
  <si>
    <t>48133</t>
  </si>
  <si>
    <t>48134</t>
  </si>
  <si>
    <t>SAINT ANDEOL DE CLERGUEMORT</t>
  </si>
  <si>
    <t>48135</t>
  </si>
  <si>
    <t>SAINT ANDRE CAPCEZE</t>
  </si>
  <si>
    <t>48136</t>
  </si>
  <si>
    <t>SAINT ANDRE DE LANCIZE</t>
  </si>
  <si>
    <t>48137</t>
  </si>
  <si>
    <t>48138</t>
  </si>
  <si>
    <t>SAINT BONNET DE CHIRAC</t>
  </si>
  <si>
    <t>48139</t>
  </si>
  <si>
    <t>SAINT BONNET DE MONTAUROUX</t>
  </si>
  <si>
    <t>48140</t>
  </si>
  <si>
    <t>SAINT CHELY D'APCHER</t>
  </si>
  <si>
    <t>48141</t>
  </si>
  <si>
    <t>MAS SAINT CHELY</t>
  </si>
  <si>
    <t>48142</t>
  </si>
  <si>
    <t>SAINTE COLOMBE DE PEYRE</t>
  </si>
  <si>
    <t>48144</t>
  </si>
  <si>
    <t>SAINTE CROIX VALLEE FRANCAISE</t>
  </si>
  <si>
    <t>48145</t>
  </si>
  <si>
    <t>SAINT DENIS EN MARGERIDE</t>
  </si>
  <si>
    <t>48146</t>
  </si>
  <si>
    <t>SAINTE ENIMIE</t>
  </si>
  <si>
    <t>48147</t>
  </si>
  <si>
    <t>SAINT ETIENNE DU VALDONNEZ</t>
  </si>
  <si>
    <t>48148</t>
  </si>
  <si>
    <t>SAINT ETIENNE VALLEE FRANCAISE</t>
  </si>
  <si>
    <t>48149</t>
  </si>
  <si>
    <t>48150</t>
  </si>
  <si>
    <t>SAINT FLOUR DE MERCOIRE</t>
  </si>
  <si>
    <t>48151</t>
  </si>
  <si>
    <t>SAINT FREZAL D'ALBUGES</t>
  </si>
  <si>
    <t>48152</t>
  </si>
  <si>
    <t>SAINT FREZAL DE VENTALON</t>
  </si>
  <si>
    <t>48153</t>
  </si>
  <si>
    <t>SAINT GAL</t>
  </si>
  <si>
    <t>48154</t>
  </si>
  <si>
    <t>SAINT GEORGES DE LEVEJAC</t>
  </si>
  <si>
    <t>48155</t>
  </si>
  <si>
    <t>SAINT GERMAIN DE CALBERTE</t>
  </si>
  <si>
    <t>48156</t>
  </si>
  <si>
    <t>SAINT GERMAIN DU TEIL</t>
  </si>
  <si>
    <t>48157</t>
  </si>
  <si>
    <t>48158</t>
  </si>
  <si>
    <t>SAINT HILAIRE DE LAVIT</t>
  </si>
  <si>
    <t>48160</t>
  </si>
  <si>
    <t>SAINT JEAN LA FOUILLOUSE</t>
  </si>
  <si>
    <t>48161</t>
  </si>
  <si>
    <t>48162</t>
  </si>
  <si>
    <t>SAINT JULIEN D'ARPAON</t>
  </si>
  <si>
    <t>48163</t>
  </si>
  <si>
    <t>SAINT JULIEN DES POINTS</t>
  </si>
  <si>
    <t>48164</t>
  </si>
  <si>
    <t>SAINT JULIEN DU TOURNEL</t>
  </si>
  <si>
    <t>48165</t>
  </si>
  <si>
    <t>SAINT LAURENT DE MURET</t>
  </si>
  <si>
    <t>48166</t>
  </si>
  <si>
    <t>SAINT LAURENT DE TREVES</t>
  </si>
  <si>
    <t>48167</t>
  </si>
  <si>
    <t>SAINT LAURENT DE VEYRES</t>
  </si>
  <si>
    <t>48168</t>
  </si>
  <si>
    <t>SAINT LEGER DE PEYRE</t>
  </si>
  <si>
    <t>48169</t>
  </si>
  <si>
    <t>SAINT LEGER DU MALZIEU</t>
  </si>
  <si>
    <t>48170</t>
  </si>
  <si>
    <t>SAINT MARTIN DE BOUBAUX</t>
  </si>
  <si>
    <t>48171</t>
  </si>
  <si>
    <t>SAINT MARTIN DE LANSUSCLE</t>
  </si>
  <si>
    <t>48172</t>
  </si>
  <si>
    <t>SAINT MAURICE DE VENTALON</t>
  </si>
  <si>
    <t>48173</t>
  </si>
  <si>
    <t>SAINT MICHEL DE DEZE</t>
  </si>
  <si>
    <t>48174</t>
  </si>
  <si>
    <t>SAINT PAUL LE FROID</t>
  </si>
  <si>
    <t>48175</t>
  </si>
  <si>
    <t>SAINT PIERRE DE NOGARET</t>
  </si>
  <si>
    <t>48176</t>
  </si>
  <si>
    <t>SAINT PIERRE DES TRIPIERS</t>
  </si>
  <si>
    <t>48177</t>
  </si>
  <si>
    <t>SAINT PIERRE LE VIEUX</t>
  </si>
  <si>
    <t>48178</t>
  </si>
  <si>
    <t>SAINT PRIVAT DE VALLONGUE</t>
  </si>
  <si>
    <t>48179</t>
  </si>
  <si>
    <t>SAINT PRIVAT DU FAU</t>
  </si>
  <si>
    <t>48180</t>
  </si>
  <si>
    <t>SAINT ROME DE DOLAN</t>
  </si>
  <si>
    <t>48181</t>
  </si>
  <si>
    <t>48182</t>
  </si>
  <si>
    <t>SAINT SAUVEUR DE GINESTOUX</t>
  </si>
  <si>
    <t>48183</t>
  </si>
  <si>
    <t>SAINT SAUVEUR DE PEYRE</t>
  </si>
  <si>
    <t>48184</t>
  </si>
  <si>
    <t>48185</t>
  </si>
  <si>
    <t>48186</t>
  </si>
  <si>
    <t>SALLE PRUNET</t>
  </si>
  <si>
    <t>48187</t>
  </si>
  <si>
    <t>SALCES</t>
  </si>
  <si>
    <t>48188</t>
  </si>
  <si>
    <t>SERVERETTE</t>
  </si>
  <si>
    <t>48189</t>
  </si>
  <si>
    <t>SERVIERES</t>
  </si>
  <si>
    <t>48190</t>
  </si>
  <si>
    <t>48191</t>
  </si>
  <si>
    <t>TIEULE</t>
  </si>
  <si>
    <t>48192</t>
  </si>
  <si>
    <t>TRELANS</t>
  </si>
  <si>
    <t>48193</t>
  </si>
  <si>
    <t>VEBRON</t>
  </si>
  <si>
    <t>48194</t>
  </si>
  <si>
    <t>VIALAS</t>
  </si>
  <si>
    <t>48195</t>
  </si>
  <si>
    <t>VIGNES</t>
  </si>
  <si>
    <t>48197</t>
  </si>
  <si>
    <t>48198</t>
  </si>
  <si>
    <t>49001</t>
  </si>
  <si>
    <t>ALLEUDS</t>
  </si>
  <si>
    <t>49002</t>
  </si>
  <si>
    <t>49003</t>
  </si>
  <si>
    <t>AMBILLOU CHATEAU</t>
  </si>
  <si>
    <t>49004</t>
  </si>
  <si>
    <t>ANDARD</t>
  </si>
  <si>
    <t>49005</t>
  </si>
  <si>
    <t>ANDIGNE</t>
  </si>
  <si>
    <t>49006</t>
  </si>
  <si>
    <t>ANDREZE</t>
  </si>
  <si>
    <t>49007</t>
  </si>
  <si>
    <t>ANGERS</t>
  </si>
  <si>
    <t>49008</t>
  </si>
  <si>
    <t>ANGRIE</t>
  </si>
  <si>
    <t>49009</t>
  </si>
  <si>
    <t>ANTOIGNE</t>
  </si>
  <si>
    <t>49010</t>
  </si>
  <si>
    <t>ARMAILLE</t>
  </si>
  <si>
    <t>49011</t>
  </si>
  <si>
    <t>ARTANNES SUR THOUET</t>
  </si>
  <si>
    <t>49012</t>
  </si>
  <si>
    <t>AUBIGNE SUR LAYON</t>
  </si>
  <si>
    <t>49013</t>
  </si>
  <si>
    <t>AUVERSE</t>
  </si>
  <si>
    <t>49014</t>
  </si>
  <si>
    <t>AVIRE</t>
  </si>
  <si>
    <t>49015</t>
  </si>
  <si>
    <t>AVRILLE</t>
  </si>
  <si>
    <t>49017</t>
  </si>
  <si>
    <t>BARACE</t>
  </si>
  <si>
    <t>49018</t>
  </si>
  <si>
    <t>BAUGE EN ANJOU</t>
  </si>
  <si>
    <t>49019</t>
  </si>
  <si>
    <t>BAUNE</t>
  </si>
  <si>
    <t>49020</t>
  </si>
  <si>
    <t>BEAUCOUZE</t>
  </si>
  <si>
    <t>49021</t>
  </si>
  <si>
    <t>BEAUFORT EN VALLEE</t>
  </si>
  <si>
    <t>49022</t>
  </si>
  <si>
    <t>BEAULIEU SUR LAYON</t>
  </si>
  <si>
    <t>49023</t>
  </si>
  <si>
    <t>BEAUPREAU</t>
  </si>
  <si>
    <t>49024</t>
  </si>
  <si>
    <t>BEAUSSE</t>
  </si>
  <si>
    <t>49025</t>
  </si>
  <si>
    <t>BEAUVAU</t>
  </si>
  <si>
    <t>49026</t>
  </si>
  <si>
    <t>BECON LES GRANITS</t>
  </si>
  <si>
    <t>49027</t>
  </si>
  <si>
    <t>BEGROLLES EN MAUGES</t>
  </si>
  <si>
    <t>49028</t>
  </si>
  <si>
    <t>BEHUARD</t>
  </si>
  <si>
    <t>49029</t>
  </si>
  <si>
    <t>BLAISON GOHIER</t>
  </si>
  <si>
    <t>49030</t>
  </si>
  <si>
    <t>BLOU</t>
  </si>
  <si>
    <t>49031</t>
  </si>
  <si>
    <t>BOCE</t>
  </si>
  <si>
    <t>49032</t>
  </si>
  <si>
    <t>BOHALLE</t>
  </si>
  <si>
    <t>49033</t>
  </si>
  <si>
    <t>BOISSIERE SUR EVRE</t>
  </si>
  <si>
    <t>49034</t>
  </si>
  <si>
    <t>BOTZ EN MAUGES</t>
  </si>
  <si>
    <t>49035</t>
  </si>
  <si>
    <t>BOUCHEMAINE</t>
  </si>
  <si>
    <t>49036</t>
  </si>
  <si>
    <t>BOUILLE MENARD</t>
  </si>
  <si>
    <t>49037</t>
  </si>
  <si>
    <t>BOURG D'IRE</t>
  </si>
  <si>
    <t>49038</t>
  </si>
  <si>
    <t>BOURG L'EVEQUE</t>
  </si>
  <si>
    <t>49039</t>
  </si>
  <si>
    <t>BOURGNEUF EN MAUGES</t>
  </si>
  <si>
    <t>49040</t>
  </si>
  <si>
    <t>BOUZILLE</t>
  </si>
  <si>
    <t>49041</t>
  </si>
  <si>
    <t>BRAIN SUR ALLONNES</t>
  </si>
  <si>
    <t>49042</t>
  </si>
  <si>
    <t>BRAIN SUR L'AUTHION</t>
  </si>
  <si>
    <t>49043</t>
  </si>
  <si>
    <t>BRAIN SUR LONGUENEE</t>
  </si>
  <si>
    <t>49044</t>
  </si>
  <si>
    <t>BREIL</t>
  </si>
  <si>
    <t>49045</t>
  </si>
  <si>
    <t>BREILLE LES PINS</t>
  </si>
  <si>
    <t>49046</t>
  </si>
  <si>
    <t>BREZE</t>
  </si>
  <si>
    <t>49047</t>
  </si>
  <si>
    <t>BRIGNE</t>
  </si>
  <si>
    <t>49048</t>
  </si>
  <si>
    <t>BRIOLLAY</t>
  </si>
  <si>
    <t>49049</t>
  </si>
  <si>
    <t>49050</t>
  </si>
  <si>
    <t>BRISSAC QUINCE</t>
  </si>
  <si>
    <t>49051</t>
  </si>
  <si>
    <t>BRISSARTHE</t>
  </si>
  <si>
    <t>49052</t>
  </si>
  <si>
    <t>49053</t>
  </si>
  <si>
    <t>BROSSAY</t>
  </si>
  <si>
    <t>49054</t>
  </si>
  <si>
    <t>CANDE</t>
  </si>
  <si>
    <t>49055</t>
  </si>
  <si>
    <t>CANTENAY EPINARD</t>
  </si>
  <si>
    <t>49056</t>
  </si>
  <si>
    <t>CARBAY</t>
  </si>
  <si>
    <t>49057</t>
  </si>
  <si>
    <t>CERNUSSON</t>
  </si>
  <si>
    <t>49058</t>
  </si>
  <si>
    <t>49059</t>
  </si>
  <si>
    <t>CERQUEUX SOUS PASSAVANT</t>
  </si>
  <si>
    <t>49060</t>
  </si>
  <si>
    <t>CHACE</t>
  </si>
  <si>
    <t>49061</t>
  </si>
  <si>
    <t>CHALLAIN LA POTHERIE</t>
  </si>
  <si>
    <t>49062</t>
  </si>
  <si>
    <t>CHALONNES SOUS LE LUDE</t>
  </si>
  <si>
    <t>49063</t>
  </si>
  <si>
    <t>CHALONNES SUR LOIRE</t>
  </si>
  <si>
    <t>49064</t>
  </si>
  <si>
    <t>CHAMBELLAY</t>
  </si>
  <si>
    <t>49065</t>
  </si>
  <si>
    <t>CHAMPIGNE</t>
  </si>
  <si>
    <t>49066</t>
  </si>
  <si>
    <t>CHAMP SUR LAYON</t>
  </si>
  <si>
    <t>49067</t>
  </si>
  <si>
    <t>CHAMPTEUSSE SUR BACONNE</t>
  </si>
  <si>
    <t>49068</t>
  </si>
  <si>
    <t>CHAMPTOCE SUR LOIRE</t>
  </si>
  <si>
    <t>49069</t>
  </si>
  <si>
    <t>CHAMPTOCEAUX</t>
  </si>
  <si>
    <t>49070</t>
  </si>
  <si>
    <t>CHANTELOUP LES BOIS</t>
  </si>
  <si>
    <t>49071</t>
  </si>
  <si>
    <t>CHANZEAUX</t>
  </si>
  <si>
    <t>49072</t>
  </si>
  <si>
    <t>CHAPELLE DU GENET</t>
  </si>
  <si>
    <t>49073</t>
  </si>
  <si>
    <t>CHAPELLE HULLIN</t>
  </si>
  <si>
    <t>49074</t>
  </si>
  <si>
    <t>CHAPELLE ROUSSELIN</t>
  </si>
  <si>
    <t>49075</t>
  </si>
  <si>
    <t>CHAPELLE SAINT FLORENT</t>
  </si>
  <si>
    <t>49076</t>
  </si>
  <si>
    <t>CHAPELLE SAINT LAUD</t>
  </si>
  <si>
    <t>49077</t>
  </si>
  <si>
    <t>CHAPELLE SUR OUDON</t>
  </si>
  <si>
    <t>49078</t>
  </si>
  <si>
    <t>CHARCE SAINT ELLIER SUR AUBANCE</t>
  </si>
  <si>
    <t>49079</t>
  </si>
  <si>
    <t>CHARTRENE</t>
  </si>
  <si>
    <t>49080</t>
  </si>
  <si>
    <t>CHATEAUNEUF SUR SARTHE</t>
  </si>
  <si>
    <t>49081</t>
  </si>
  <si>
    <t>CHATELAIS</t>
  </si>
  <si>
    <t>49082</t>
  </si>
  <si>
    <t>CHAUDEFONDS SUR LAYON</t>
  </si>
  <si>
    <t>49083</t>
  </si>
  <si>
    <t>CHAUDRON EN MAUGES</t>
  </si>
  <si>
    <t>49084</t>
  </si>
  <si>
    <t>CHAUMONT D'ANJOU</t>
  </si>
  <si>
    <t>49085</t>
  </si>
  <si>
    <t>CHAUSSAIRE</t>
  </si>
  <si>
    <t>49086</t>
  </si>
  <si>
    <t>CHAVAGNES</t>
  </si>
  <si>
    <t>49087</t>
  </si>
  <si>
    <t>CHAVAIGNES</t>
  </si>
  <si>
    <t>49088</t>
  </si>
  <si>
    <t>CHAZE HENRY</t>
  </si>
  <si>
    <t>49089</t>
  </si>
  <si>
    <t>CHAZE SUR ARGOS</t>
  </si>
  <si>
    <t>49090</t>
  </si>
  <si>
    <t>CHEFFES</t>
  </si>
  <si>
    <t>49091</t>
  </si>
  <si>
    <t>CHEMELLIER</t>
  </si>
  <si>
    <t>49092</t>
  </si>
  <si>
    <t>CHEMILLE MELAY</t>
  </si>
  <si>
    <t>49093</t>
  </si>
  <si>
    <t>CHEMIRE SUR SARTHE</t>
  </si>
  <si>
    <t>49094</t>
  </si>
  <si>
    <t>CHENEHUTTE TREVES CUNAULT</t>
  </si>
  <si>
    <t>49095</t>
  </si>
  <si>
    <t>CHENILLE CHANGE</t>
  </si>
  <si>
    <t>49096</t>
  </si>
  <si>
    <t>CHERRE</t>
  </si>
  <si>
    <t>49097</t>
  </si>
  <si>
    <t>CHEVIRE LE ROUGE</t>
  </si>
  <si>
    <t>49098</t>
  </si>
  <si>
    <t>CHIGNE</t>
  </si>
  <si>
    <t>49099</t>
  </si>
  <si>
    <t>CHOLET</t>
  </si>
  <si>
    <t>49100</t>
  </si>
  <si>
    <t>CIZAY LA MADELEINE</t>
  </si>
  <si>
    <t>49101</t>
  </si>
  <si>
    <t>CLEFS VAL D'ANJOU</t>
  </si>
  <si>
    <t>49102</t>
  </si>
  <si>
    <t>CLERE SUR LAYON</t>
  </si>
  <si>
    <t>49103</t>
  </si>
  <si>
    <t>COMBREE</t>
  </si>
  <si>
    <t>49104</t>
  </si>
  <si>
    <t>CONCOURSON SUR LAYON</t>
  </si>
  <si>
    <t>49105</t>
  </si>
  <si>
    <t>CONTIGNE</t>
  </si>
  <si>
    <t>49106</t>
  </si>
  <si>
    <t>CORNE</t>
  </si>
  <si>
    <t>49107</t>
  </si>
  <si>
    <t>CORNILLE LES CAVES</t>
  </si>
  <si>
    <t>49108</t>
  </si>
  <si>
    <t>CORNUAILLE</t>
  </si>
  <si>
    <t>49109</t>
  </si>
  <si>
    <t>CORON</t>
  </si>
  <si>
    <t>49110</t>
  </si>
  <si>
    <t>CORZE</t>
  </si>
  <si>
    <t>49111</t>
  </si>
  <si>
    <t>COSSE D'ANJOU</t>
  </si>
  <si>
    <t>49112</t>
  </si>
  <si>
    <t>COUDRAY MACOUARD</t>
  </si>
  <si>
    <t>49113</t>
  </si>
  <si>
    <t>49114</t>
  </si>
  <si>
    <t>COURLEON</t>
  </si>
  <si>
    <t>49115</t>
  </si>
  <si>
    <t>49116</t>
  </si>
  <si>
    <t>CUON</t>
  </si>
  <si>
    <t>49117</t>
  </si>
  <si>
    <t>DAGUENIERE</t>
  </si>
  <si>
    <t>49119</t>
  </si>
  <si>
    <t>DAUMERAY</t>
  </si>
  <si>
    <t>49120</t>
  </si>
  <si>
    <t>DENEE</t>
  </si>
  <si>
    <t>49121</t>
  </si>
  <si>
    <t>DENEZE SOUS DOUE</t>
  </si>
  <si>
    <t>49122</t>
  </si>
  <si>
    <t>DENEZE SOUS LE LUDE</t>
  </si>
  <si>
    <t>49123</t>
  </si>
  <si>
    <t>DISTRE</t>
  </si>
  <si>
    <t>49125</t>
  </si>
  <si>
    <t>DOUE LA FONTAINE</t>
  </si>
  <si>
    <t>49126</t>
  </si>
  <si>
    <t>DRAIN</t>
  </si>
  <si>
    <t>49127</t>
  </si>
  <si>
    <t>DURTAL</t>
  </si>
  <si>
    <t>49128</t>
  </si>
  <si>
    <t>ECHEMIRE</t>
  </si>
  <si>
    <t>49129</t>
  </si>
  <si>
    <t>ECOUFLANT</t>
  </si>
  <si>
    <t>49130</t>
  </si>
  <si>
    <t>ECUILLE</t>
  </si>
  <si>
    <t>49131</t>
  </si>
  <si>
    <t>49132</t>
  </si>
  <si>
    <t>ETRICHE</t>
  </si>
  <si>
    <t>49133</t>
  </si>
  <si>
    <t>FAVERAYE MACHELLES</t>
  </si>
  <si>
    <t>49134</t>
  </si>
  <si>
    <t>FAYE D'ANJOU</t>
  </si>
  <si>
    <t>49135</t>
  </si>
  <si>
    <t>FENEU</t>
  </si>
  <si>
    <t>49136</t>
  </si>
  <si>
    <t>FERRIERE DE FLEE</t>
  </si>
  <si>
    <t>49137</t>
  </si>
  <si>
    <t>FIEF SAUVIN</t>
  </si>
  <si>
    <t>49138</t>
  </si>
  <si>
    <t>FONTAINE GUERIN</t>
  </si>
  <si>
    <t>49139</t>
  </si>
  <si>
    <t>FONTAINE MILON</t>
  </si>
  <si>
    <t>49140</t>
  </si>
  <si>
    <t>FONTEVRAUD L'ABBAYE</t>
  </si>
  <si>
    <t>49141</t>
  </si>
  <si>
    <t>49142</t>
  </si>
  <si>
    <t>FOSSE DE TIGNE</t>
  </si>
  <si>
    <t>49143</t>
  </si>
  <si>
    <t>FOUGERE</t>
  </si>
  <si>
    <t>49144</t>
  </si>
  <si>
    <t>FREIGNE</t>
  </si>
  <si>
    <t>49145</t>
  </si>
  <si>
    <t>FUILET</t>
  </si>
  <si>
    <t>49147</t>
  </si>
  <si>
    <t>GEE</t>
  </si>
  <si>
    <t>49148</t>
  </si>
  <si>
    <t>GENE</t>
  </si>
  <si>
    <t>49149</t>
  </si>
  <si>
    <t>49150</t>
  </si>
  <si>
    <t>GENNETEIL</t>
  </si>
  <si>
    <t>49151</t>
  </si>
  <si>
    <t>GESTE</t>
  </si>
  <si>
    <t>49153</t>
  </si>
  <si>
    <t>VALANJOU</t>
  </si>
  <si>
    <t>49154</t>
  </si>
  <si>
    <t>GREZILLE</t>
  </si>
  <si>
    <t>49155</t>
  </si>
  <si>
    <t>GREZ NEUVILLE</t>
  </si>
  <si>
    <t>49156</t>
  </si>
  <si>
    <t>GRUGE L'HOPITAL</t>
  </si>
  <si>
    <t>49157</t>
  </si>
  <si>
    <t>GUEDENIAU</t>
  </si>
  <si>
    <t>49158</t>
  </si>
  <si>
    <t>HOTELLERIE DE FLEE</t>
  </si>
  <si>
    <t>49159</t>
  </si>
  <si>
    <t>HUILLE</t>
  </si>
  <si>
    <t>49160</t>
  </si>
  <si>
    <t>49161</t>
  </si>
  <si>
    <t>JAILLE YVON</t>
  </si>
  <si>
    <t>49162</t>
  </si>
  <si>
    <t>JALLAIS</t>
  </si>
  <si>
    <t>49163</t>
  </si>
  <si>
    <t>JARZE</t>
  </si>
  <si>
    <t>49165</t>
  </si>
  <si>
    <t>JUBAUDIERE</t>
  </si>
  <si>
    <t>49167</t>
  </si>
  <si>
    <t>JUIGNE SUR LOIRE</t>
  </si>
  <si>
    <t>49169</t>
  </si>
  <si>
    <t>JUMELLIERE</t>
  </si>
  <si>
    <t>49170</t>
  </si>
  <si>
    <t>JUVARDEIL</t>
  </si>
  <si>
    <t>49171</t>
  </si>
  <si>
    <t>LANDE CHASLES</t>
  </si>
  <si>
    <t>49172</t>
  </si>
  <si>
    <t>LANDEMONT</t>
  </si>
  <si>
    <t>49173</t>
  </si>
  <si>
    <t>LASSE</t>
  </si>
  <si>
    <t>49174</t>
  </si>
  <si>
    <t>LEZIGNE</t>
  </si>
  <si>
    <t>49175</t>
  </si>
  <si>
    <t>LINIERES BOUTON</t>
  </si>
  <si>
    <t>49176</t>
  </si>
  <si>
    <t>LION D'ANGERS</t>
  </si>
  <si>
    <t>49177</t>
  </si>
  <si>
    <t>LIRE</t>
  </si>
  <si>
    <t>49178</t>
  </si>
  <si>
    <t>LOIRE</t>
  </si>
  <si>
    <t>49179</t>
  </si>
  <si>
    <t>LONGERON</t>
  </si>
  <si>
    <t>49180</t>
  </si>
  <si>
    <t>LONGUE JUMELLES</t>
  </si>
  <si>
    <t>49181</t>
  </si>
  <si>
    <t>LOUERRE</t>
  </si>
  <si>
    <t>49182</t>
  </si>
  <si>
    <t>LOURESSE ROCHEMENIER</t>
  </si>
  <si>
    <t>49183</t>
  </si>
  <si>
    <t>LOUROUX BECONNAIS</t>
  </si>
  <si>
    <t>49184</t>
  </si>
  <si>
    <t>LOUVAINES</t>
  </si>
  <si>
    <t>49185</t>
  </si>
  <si>
    <t>LUE EN BAUGEOIS</t>
  </si>
  <si>
    <t>49186</t>
  </si>
  <si>
    <t>LUIGNE</t>
  </si>
  <si>
    <t>49187</t>
  </si>
  <si>
    <t>49188</t>
  </si>
  <si>
    <t>MARCE</t>
  </si>
  <si>
    <t>49189</t>
  </si>
  <si>
    <t>MARIGNE</t>
  </si>
  <si>
    <t>49190</t>
  </si>
  <si>
    <t>MARILLAIS</t>
  </si>
  <si>
    <t>49191</t>
  </si>
  <si>
    <t>MARTIGNE BRIAND</t>
  </si>
  <si>
    <t>49192</t>
  </si>
  <si>
    <t>MAULEVRIER</t>
  </si>
  <si>
    <t>49193</t>
  </si>
  <si>
    <t>MAY SUR EVRE</t>
  </si>
  <si>
    <t>49194</t>
  </si>
  <si>
    <t>MAZE</t>
  </si>
  <si>
    <t>49195</t>
  </si>
  <si>
    <t>MAZIERES EN MAUGES</t>
  </si>
  <si>
    <t>49196</t>
  </si>
  <si>
    <t>MEIGNANNE</t>
  </si>
  <si>
    <t>49197</t>
  </si>
  <si>
    <t>MEIGNE LE VICOMTE</t>
  </si>
  <si>
    <t>49198</t>
  </si>
  <si>
    <t>MEIGNE</t>
  </si>
  <si>
    <t>49200</t>
  </si>
  <si>
    <t>MEMBROLLE SUR LONGUENEE</t>
  </si>
  <si>
    <t>49201</t>
  </si>
  <si>
    <t>MENITRE</t>
  </si>
  <si>
    <t>49202</t>
  </si>
  <si>
    <t>MEON</t>
  </si>
  <si>
    <t>49204</t>
  </si>
  <si>
    <t>MESNIL EN VALLEE</t>
  </si>
  <si>
    <t>49205</t>
  </si>
  <si>
    <t>MIRE</t>
  </si>
  <si>
    <t>49206</t>
  </si>
  <si>
    <t>MONTFAUCON MONTIGNE</t>
  </si>
  <si>
    <t>49207</t>
  </si>
  <si>
    <t>49208</t>
  </si>
  <si>
    <t>MONTGUILLON</t>
  </si>
  <si>
    <t>49209</t>
  </si>
  <si>
    <t>MONTIGNE LES RAIRIES</t>
  </si>
  <si>
    <t>49211</t>
  </si>
  <si>
    <t>MONTILLIERS</t>
  </si>
  <si>
    <t>49212</t>
  </si>
  <si>
    <t>MONTJEAN SUR LOIRE</t>
  </si>
  <si>
    <t>49214</t>
  </si>
  <si>
    <t>MONTREUIL JUIGNE</t>
  </si>
  <si>
    <t>49215</t>
  </si>
  <si>
    <t>MONTREUIL BELLAY</t>
  </si>
  <si>
    <t>49216</t>
  </si>
  <si>
    <t>MONTREUIL SUR LOIR</t>
  </si>
  <si>
    <t>49217</t>
  </si>
  <si>
    <t>MONTREUIL SUR MAINE</t>
  </si>
  <si>
    <t>49218</t>
  </si>
  <si>
    <t>MONTREVAULT</t>
  </si>
  <si>
    <t>49219</t>
  </si>
  <si>
    <t>MONTSOREAU</t>
  </si>
  <si>
    <t>49220</t>
  </si>
  <si>
    <t>MORANNES</t>
  </si>
  <si>
    <t>49221</t>
  </si>
  <si>
    <t>MOULIHERNE</t>
  </si>
  <si>
    <t>49222</t>
  </si>
  <si>
    <t>MOZE SUR LOUET</t>
  </si>
  <si>
    <t>49223</t>
  </si>
  <si>
    <t>MURS ERIGNE</t>
  </si>
  <si>
    <t>49224</t>
  </si>
  <si>
    <t>NEUILLE</t>
  </si>
  <si>
    <t>49225</t>
  </si>
  <si>
    <t>NEUVY EN MAUGES</t>
  </si>
  <si>
    <t>49226</t>
  </si>
  <si>
    <t>NOELLET</t>
  </si>
  <si>
    <t>49227</t>
  </si>
  <si>
    <t>NOTRE DAME D'ALLENCON</t>
  </si>
  <si>
    <t>49228</t>
  </si>
  <si>
    <t>NOYANT</t>
  </si>
  <si>
    <t>49229</t>
  </si>
  <si>
    <t>NOYANT LA GRAVOYERE</t>
  </si>
  <si>
    <t>49230</t>
  </si>
  <si>
    <t>NOYANT LA PLAINE</t>
  </si>
  <si>
    <t>49231</t>
  </si>
  <si>
    <t>NUAILLE</t>
  </si>
  <si>
    <t>49232</t>
  </si>
  <si>
    <t>NUEIL SUR LAYON</t>
  </si>
  <si>
    <t>49233</t>
  </si>
  <si>
    <t>NYOISEAU</t>
  </si>
  <si>
    <t>49234</t>
  </si>
  <si>
    <t>PARCAY LES PINS</t>
  </si>
  <si>
    <t>49235</t>
  </si>
  <si>
    <t>49236</t>
  </si>
  <si>
    <t>PASSAVANT SUR LAYON</t>
  </si>
  <si>
    <t>49237</t>
  </si>
  <si>
    <t>PELLERINE</t>
  </si>
  <si>
    <t>49238</t>
  </si>
  <si>
    <t>PELLOUAILLES LES VIGNES</t>
  </si>
  <si>
    <t>49239</t>
  </si>
  <si>
    <t>PIN EN MAUGES</t>
  </si>
  <si>
    <t>49240</t>
  </si>
  <si>
    <t>PLAINE</t>
  </si>
  <si>
    <t>49241</t>
  </si>
  <si>
    <t>PLESSIS GRAMMOIRE</t>
  </si>
  <si>
    <t>49242</t>
  </si>
  <si>
    <t>PLESSIS MACE</t>
  </si>
  <si>
    <t>49243</t>
  </si>
  <si>
    <t>POITEVINIERE</t>
  </si>
  <si>
    <t>49244</t>
  </si>
  <si>
    <t>49246</t>
  </si>
  <si>
    <t>PONTS DE CE</t>
  </si>
  <si>
    <t>49247</t>
  </si>
  <si>
    <t>POSSONNIERE</t>
  </si>
  <si>
    <t>49248</t>
  </si>
  <si>
    <t>POUANCE</t>
  </si>
  <si>
    <t>49249</t>
  </si>
  <si>
    <t>POUEZE</t>
  </si>
  <si>
    <t>49250</t>
  </si>
  <si>
    <t>PREVIERE</t>
  </si>
  <si>
    <t>49251</t>
  </si>
  <si>
    <t>PRUILLE</t>
  </si>
  <si>
    <t>49252</t>
  </si>
  <si>
    <t>PUISET DORE</t>
  </si>
  <si>
    <t>49253</t>
  </si>
  <si>
    <t>PUY NOTRE DAME</t>
  </si>
  <si>
    <t>49254</t>
  </si>
  <si>
    <t>QUERRE</t>
  </si>
  <si>
    <t>49256</t>
  </si>
  <si>
    <t>RABLAY SUR LAYON</t>
  </si>
  <si>
    <t>49257</t>
  </si>
  <si>
    <t>RAIRIES</t>
  </si>
  <si>
    <t>49258</t>
  </si>
  <si>
    <t>RENAUDIERE</t>
  </si>
  <si>
    <t>49259</t>
  </si>
  <si>
    <t>ROCHEFORT SUR LOIRE</t>
  </si>
  <si>
    <t>49260</t>
  </si>
  <si>
    <t>49261</t>
  </si>
  <si>
    <t>ROSIERS SUR LOIRE</t>
  </si>
  <si>
    <t>49262</t>
  </si>
  <si>
    <t>ROU MARSON</t>
  </si>
  <si>
    <t>49263</t>
  </si>
  <si>
    <t>ROUSSAY</t>
  </si>
  <si>
    <t>49264</t>
  </si>
  <si>
    <t>SAINT ANDRE DE LA MARCHE</t>
  </si>
  <si>
    <t>49265</t>
  </si>
  <si>
    <t>SAINT AUBIN DE LUIGNE</t>
  </si>
  <si>
    <t>49266</t>
  </si>
  <si>
    <t>SAINT AUGUSTIN DES BOIS</t>
  </si>
  <si>
    <t>49267</t>
  </si>
  <si>
    <t>SAINT BARTHELEMY D'ANJOU</t>
  </si>
  <si>
    <t>49268</t>
  </si>
  <si>
    <t>SAINTE CHRISTINE</t>
  </si>
  <si>
    <t>49269</t>
  </si>
  <si>
    <t>SAINT CHRISTOPHE DU BOIS</t>
  </si>
  <si>
    <t>49270</t>
  </si>
  <si>
    <t>SAINT CHRISTOPHE LA COUPERIE</t>
  </si>
  <si>
    <t>49271</t>
  </si>
  <si>
    <t>SAINT CLEMENT DE LA PLACE</t>
  </si>
  <si>
    <t>49272</t>
  </si>
  <si>
    <t>SAINT CLEMENT DES LEVEES</t>
  </si>
  <si>
    <t>49273</t>
  </si>
  <si>
    <t>SAINT CRESPIN SUR MOINE</t>
  </si>
  <si>
    <t>49274</t>
  </si>
  <si>
    <t>SAINT CYR EN BOURG</t>
  </si>
  <si>
    <t>49276</t>
  </si>
  <si>
    <t>SAINT FLORENT LE VIEIL</t>
  </si>
  <si>
    <t>49277</t>
  </si>
  <si>
    <t>SAINTE GEMMES D'ANDIGNE</t>
  </si>
  <si>
    <t>49278</t>
  </si>
  <si>
    <t>SAINTE GEMMES SUR LOIRE</t>
  </si>
  <si>
    <t>49279</t>
  </si>
  <si>
    <t>SAINT GEORGES DES SEPT VOIES</t>
  </si>
  <si>
    <t>49280</t>
  </si>
  <si>
    <t>49281</t>
  </si>
  <si>
    <t>SAINT GEORGES DES GARDES</t>
  </si>
  <si>
    <t>49282</t>
  </si>
  <si>
    <t>SAINT GEORGES SUR LAYON</t>
  </si>
  <si>
    <t>49283</t>
  </si>
  <si>
    <t>SAINT GEORGES SUR LOIRE</t>
  </si>
  <si>
    <t>49284</t>
  </si>
  <si>
    <t>49285</t>
  </si>
  <si>
    <t>SAINT GERMAIN SUR MOINE</t>
  </si>
  <si>
    <t>49288</t>
  </si>
  <si>
    <t>SAINT JEAN DE LA CROIX</t>
  </si>
  <si>
    <t>49289</t>
  </si>
  <si>
    <t>SAINT JEAN DE LINIERES</t>
  </si>
  <si>
    <t>49290</t>
  </si>
  <si>
    <t>SAINT JEAN DES MAUVRETS</t>
  </si>
  <si>
    <t>49291</t>
  </si>
  <si>
    <t>SAINT JUST SUR DIVE</t>
  </si>
  <si>
    <t>49292</t>
  </si>
  <si>
    <t>SAINT LAMBERT DU LATTAY</t>
  </si>
  <si>
    <t>49294</t>
  </si>
  <si>
    <t>SAINT LAMBERT LA POTHERIE</t>
  </si>
  <si>
    <t>49295</t>
  </si>
  <si>
    <t>SAINT LAURENT DE LA PLAINE</t>
  </si>
  <si>
    <t>49296</t>
  </si>
  <si>
    <t>SAINT LAURENT DES AUTELS</t>
  </si>
  <si>
    <t>49297</t>
  </si>
  <si>
    <t>SAINT LAURENT DU MOTTAY</t>
  </si>
  <si>
    <t>49298</t>
  </si>
  <si>
    <t>SAINT LEGER DES BOIS</t>
  </si>
  <si>
    <t>49299</t>
  </si>
  <si>
    <t>SAINT LEGER SOUS CHOLET</t>
  </si>
  <si>
    <t>49300</t>
  </si>
  <si>
    <t>SAINT LEZIN</t>
  </si>
  <si>
    <t>49301</t>
  </si>
  <si>
    <t>SAINT MACAIRE EN MAUGES</t>
  </si>
  <si>
    <t>49302</t>
  </si>
  <si>
    <t>SAINT MACAIRE DU BOIS</t>
  </si>
  <si>
    <t>49304</t>
  </si>
  <si>
    <t>SAINT MARTIN DE LA PLACE</t>
  </si>
  <si>
    <t>49305</t>
  </si>
  <si>
    <t>49306</t>
  </si>
  <si>
    <t>SAINT MARTIN DU FOUILLOUX</t>
  </si>
  <si>
    <t>49307</t>
  </si>
  <si>
    <t>SAINT MATHURIN SUR LOIRE</t>
  </si>
  <si>
    <t>49308</t>
  </si>
  <si>
    <t>SAINT MELAINE SUR AUBANCE</t>
  </si>
  <si>
    <t>49309</t>
  </si>
  <si>
    <t>SAINT MICHEL ET CHANVEAUX</t>
  </si>
  <si>
    <t>49310</t>
  </si>
  <si>
    <t>SAINT PAUL DU BOIS</t>
  </si>
  <si>
    <t>49311</t>
  </si>
  <si>
    <t>SAINT PHILBERT DU PEUPLE</t>
  </si>
  <si>
    <t>49312</t>
  </si>
  <si>
    <t>SAINT PHILBERT EN MAUGES</t>
  </si>
  <si>
    <t>49313</t>
  </si>
  <si>
    <t>SAINT PIERRE MONTLIMART</t>
  </si>
  <si>
    <t>49314</t>
  </si>
  <si>
    <t>SAINT QUENTIN EN MAUGES</t>
  </si>
  <si>
    <t>49315</t>
  </si>
  <si>
    <t>SAINT QUENTIN LES BEAUREPAIRE</t>
  </si>
  <si>
    <t>49316</t>
  </si>
  <si>
    <t>SAINT REMY EN MAUGES</t>
  </si>
  <si>
    <t>49317</t>
  </si>
  <si>
    <t>SAINT REMY LA VARENNE</t>
  </si>
  <si>
    <t>49318</t>
  </si>
  <si>
    <t>SAINT SATURNIN SUR LOIRE</t>
  </si>
  <si>
    <t>49319</t>
  </si>
  <si>
    <t>SAINT SAUVEUR DE FLEE</t>
  </si>
  <si>
    <t>49320</t>
  </si>
  <si>
    <t>SAINT SAUVEUR DE LANDEMONT</t>
  </si>
  <si>
    <t>49321</t>
  </si>
  <si>
    <t>49322</t>
  </si>
  <si>
    <t>49323</t>
  </si>
  <si>
    <t>SAINT SYLVAIN D'ANJOU</t>
  </si>
  <si>
    <t>49324</t>
  </si>
  <si>
    <t>SALLE ET CHAPELLE AUBRY</t>
  </si>
  <si>
    <t>49325</t>
  </si>
  <si>
    <t>SALLE DE VIHIERS</t>
  </si>
  <si>
    <t>49326</t>
  </si>
  <si>
    <t>SARRIGNE</t>
  </si>
  <si>
    <t>49327</t>
  </si>
  <si>
    <t>SAULGE L'HOPITAL</t>
  </si>
  <si>
    <t>49328</t>
  </si>
  <si>
    <t>SAUMUR</t>
  </si>
  <si>
    <t>49329</t>
  </si>
  <si>
    <t>SAVENNIERES</t>
  </si>
  <si>
    <t>49330</t>
  </si>
  <si>
    <t>SCEAUX D'ANJOU</t>
  </si>
  <si>
    <t>49331</t>
  </si>
  <si>
    <t>SEGRE</t>
  </si>
  <si>
    <t>49332</t>
  </si>
  <si>
    <t>SEGUINIERE</t>
  </si>
  <si>
    <t>49333</t>
  </si>
  <si>
    <t>SEICHES SUR LE LOIR</t>
  </si>
  <si>
    <t>49334</t>
  </si>
  <si>
    <t>SERMAISE</t>
  </si>
  <si>
    <t>49335</t>
  </si>
  <si>
    <t>SOEURDRES</t>
  </si>
  <si>
    <t>49336</t>
  </si>
  <si>
    <t>SOMLOIRE</t>
  </si>
  <si>
    <t>49337</t>
  </si>
  <si>
    <t>SOUCELLES</t>
  </si>
  <si>
    <t>49338</t>
  </si>
  <si>
    <t>SOULAINES SUR AUBANCE</t>
  </si>
  <si>
    <t>49339</t>
  </si>
  <si>
    <t>SOULAIRE ET BOURG</t>
  </si>
  <si>
    <t>49341</t>
  </si>
  <si>
    <t>SOUZAY CHAMPIGNY</t>
  </si>
  <si>
    <t>49342</t>
  </si>
  <si>
    <t>TANCOIGNE</t>
  </si>
  <si>
    <t>49343</t>
  </si>
  <si>
    <t>TESSOUALLE</t>
  </si>
  <si>
    <t>49344</t>
  </si>
  <si>
    <t>THORIGNE D'ANJOU</t>
  </si>
  <si>
    <t>49345</t>
  </si>
  <si>
    <t>THOUARCE</t>
  </si>
  <si>
    <t>49346</t>
  </si>
  <si>
    <t>THOUREIL</t>
  </si>
  <si>
    <t>49347</t>
  </si>
  <si>
    <t>TIERCE</t>
  </si>
  <si>
    <t>49348</t>
  </si>
  <si>
    <t>TIGNE</t>
  </si>
  <si>
    <t>49349</t>
  </si>
  <si>
    <t>TILLIERES</t>
  </si>
  <si>
    <t>49350</t>
  </si>
  <si>
    <t>TORFOU</t>
  </si>
  <si>
    <t>49351</t>
  </si>
  <si>
    <t>TOURLANDRY</t>
  </si>
  <si>
    <t>49352</t>
  </si>
  <si>
    <t>TOUTLEMONDE</t>
  </si>
  <si>
    <t>49353</t>
  </si>
  <si>
    <t>TRELAZE</t>
  </si>
  <si>
    <t>49354</t>
  </si>
  <si>
    <t>49355</t>
  </si>
  <si>
    <t>TREMENTINES</t>
  </si>
  <si>
    <t>49356</t>
  </si>
  <si>
    <t>TREMONT</t>
  </si>
  <si>
    <t>49358</t>
  </si>
  <si>
    <t>TURQUANT</t>
  </si>
  <si>
    <t>49359</t>
  </si>
  <si>
    <t>ULMES</t>
  </si>
  <si>
    <t>49360</t>
  </si>
  <si>
    <t>VARENNE</t>
  </si>
  <si>
    <t>49361</t>
  </si>
  <si>
    <t>VARENNES SUR LOIRE</t>
  </si>
  <si>
    <t>49362</t>
  </si>
  <si>
    <t>VARRAINS</t>
  </si>
  <si>
    <t>49363</t>
  </si>
  <si>
    <t>VAUCHRETIEN</t>
  </si>
  <si>
    <t>49364</t>
  </si>
  <si>
    <t>VAUDELNAY</t>
  </si>
  <si>
    <t>49365</t>
  </si>
  <si>
    <t>VERCHERS SUR LAYON</t>
  </si>
  <si>
    <t>49366</t>
  </si>
  <si>
    <t>VERGONNES</t>
  </si>
  <si>
    <t>49367</t>
  </si>
  <si>
    <t>VERN D'ANJOU</t>
  </si>
  <si>
    <t>49368</t>
  </si>
  <si>
    <t>VERNANTES</t>
  </si>
  <si>
    <t>49369</t>
  </si>
  <si>
    <t>VERNOIL LE FOURRIER</t>
  </si>
  <si>
    <t>49370</t>
  </si>
  <si>
    <t>VERRIE</t>
  </si>
  <si>
    <t>49371</t>
  </si>
  <si>
    <t>VEZINS</t>
  </si>
  <si>
    <t>49373</t>
  </si>
  <si>
    <t>VIHIERS</t>
  </si>
  <si>
    <t>49374</t>
  </si>
  <si>
    <t>VILLEBERNIER</t>
  </si>
  <si>
    <t>49375</t>
  </si>
  <si>
    <t>VILLEDIEU LA BLOUERE</t>
  </si>
  <si>
    <t>49376</t>
  </si>
  <si>
    <t>VILLEMOISAN</t>
  </si>
  <si>
    <t>49377</t>
  </si>
  <si>
    <t>VILLEVEQUE</t>
  </si>
  <si>
    <t>49378</t>
  </si>
  <si>
    <t>VIVY</t>
  </si>
  <si>
    <t>49381</t>
  </si>
  <si>
    <t>YZERNAY</t>
  </si>
  <si>
    <t>50001</t>
  </si>
  <si>
    <t>50002</t>
  </si>
  <si>
    <t>AGNEAUX</t>
  </si>
  <si>
    <t>50003</t>
  </si>
  <si>
    <t>AGON COUTAINVILLE</t>
  </si>
  <si>
    <t>50004</t>
  </si>
  <si>
    <t>AIREL</t>
  </si>
  <si>
    <t>50005</t>
  </si>
  <si>
    <t>50006</t>
  </si>
  <si>
    <t>AMIGNY</t>
  </si>
  <si>
    <t>50007</t>
  </si>
  <si>
    <t>ANCTEVILLE</t>
  </si>
  <si>
    <t>50008</t>
  </si>
  <si>
    <t>ANCTOVILLE SUR BOSCQ</t>
  </si>
  <si>
    <t>50009</t>
  </si>
  <si>
    <t>ANGEY</t>
  </si>
  <si>
    <t>50010</t>
  </si>
  <si>
    <t>ANGOVILLE AU PLAIN</t>
  </si>
  <si>
    <t>50012</t>
  </si>
  <si>
    <t>ANGOVILLE SUR AY</t>
  </si>
  <si>
    <t>50013</t>
  </si>
  <si>
    <t>ANNEVILLE EN SAIRE</t>
  </si>
  <si>
    <t>50014</t>
  </si>
  <si>
    <t>ANNEVILLE SUR MER</t>
  </si>
  <si>
    <t>50015</t>
  </si>
  <si>
    <t>ANNOVILLE</t>
  </si>
  <si>
    <t>50016</t>
  </si>
  <si>
    <t>APPEVILLE</t>
  </si>
  <si>
    <t>50018</t>
  </si>
  <si>
    <t>ARGOUGES</t>
  </si>
  <si>
    <t>50019</t>
  </si>
  <si>
    <t>AUCEY LA PLAINE</t>
  </si>
  <si>
    <t>50020</t>
  </si>
  <si>
    <t>AUDERVILLE</t>
  </si>
  <si>
    <t>50021</t>
  </si>
  <si>
    <t>AUDOUVILLE LA HUBERT</t>
  </si>
  <si>
    <t>50022</t>
  </si>
  <si>
    <t>AUMEVILLE LESTRE</t>
  </si>
  <si>
    <t>50023</t>
  </si>
  <si>
    <t>50024</t>
  </si>
  <si>
    <t>AUXAIS</t>
  </si>
  <si>
    <t>50025</t>
  </si>
  <si>
    <t>AVRANCHES</t>
  </si>
  <si>
    <t>50026</t>
  </si>
  <si>
    <t>AZEVILLE</t>
  </si>
  <si>
    <t>50027</t>
  </si>
  <si>
    <t>BACILLY</t>
  </si>
  <si>
    <t>50028</t>
  </si>
  <si>
    <t>BALEINE</t>
  </si>
  <si>
    <t>50029</t>
  </si>
  <si>
    <t>BARENTON</t>
  </si>
  <si>
    <t>50030</t>
  </si>
  <si>
    <t>BARFLEUR</t>
  </si>
  <si>
    <t>50031</t>
  </si>
  <si>
    <t>BARNEVILLE CARTERET</t>
  </si>
  <si>
    <t>50032</t>
  </si>
  <si>
    <t>BARRE DE SEMILLY</t>
  </si>
  <si>
    <t>50033</t>
  </si>
  <si>
    <t>50034</t>
  </si>
  <si>
    <t>BAUDRE</t>
  </si>
  <si>
    <t>50035</t>
  </si>
  <si>
    <t>50036</t>
  </si>
  <si>
    <t>BAUPTE</t>
  </si>
  <si>
    <t>50037</t>
  </si>
  <si>
    <t>BAZOGE</t>
  </si>
  <si>
    <t>50038</t>
  </si>
  <si>
    <t>BEAUCHAMPS</t>
  </si>
  <si>
    <t>50039</t>
  </si>
  <si>
    <t>BEAUCOUDRAY</t>
  </si>
  <si>
    <t>50040</t>
  </si>
  <si>
    <t>BEAUFICEL</t>
  </si>
  <si>
    <t>50041</t>
  </si>
  <si>
    <t>BEAUMONT HAGUE</t>
  </si>
  <si>
    <t>50042</t>
  </si>
  <si>
    <t>BEAUVOIR</t>
  </si>
  <si>
    <t>50043</t>
  </si>
  <si>
    <t>50044</t>
  </si>
  <si>
    <t>50045</t>
  </si>
  <si>
    <t>BENOITVILLE</t>
  </si>
  <si>
    <t>50046</t>
  </si>
  <si>
    <t>BERIGNY</t>
  </si>
  <si>
    <t>50048</t>
  </si>
  <si>
    <t>BESLON</t>
  </si>
  <si>
    <t>50049</t>
  </si>
  <si>
    <t>BESNEVILLE</t>
  </si>
  <si>
    <t>50050</t>
  </si>
  <si>
    <t>BEUVRIGNY</t>
  </si>
  <si>
    <t>50051</t>
  </si>
  <si>
    <t>BEUZEVILLE AU PLAIN</t>
  </si>
  <si>
    <t>50052</t>
  </si>
  <si>
    <t>BEUZEVILLE LA BASTILLE</t>
  </si>
  <si>
    <t>50054</t>
  </si>
  <si>
    <t>BIEVILLE</t>
  </si>
  <si>
    <t>50055</t>
  </si>
  <si>
    <t>BINIVILLE</t>
  </si>
  <si>
    <t>50056</t>
  </si>
  <si>
    <t>BION</t>
  </si>
  <si>
    <t>50057</t>
  </si>
  <si>
    <t>BIVILLE</t>
  </si>
  <si>
    <t>50058</t>
  </si>
  <si>
    <t>BLAINVILLE SUR MER</t>
  </si>
  <si>
    <t>50059</t>
  </si>
  <si>
    <t>BLOSVILLE</t>
  </si>
  <si>
    <t>50060</t>
  </si>
  <si>
    <t>BLOUTIERE</t>
  </si>
  <si>
    <t>50061</t>
  </si>
  <si>
    <t>BOISROGER</t>
  </si>
  <si>
    <t>50062</t>
  </si>
  <si>
    <t>BOISYVON</t>
  </si>
  <si>
    <t>50063</t>
  </si>
  <si>
    <t>BOLLEVILLE</t>
  </si>
  <si>
    <t>50064</t>
  </si>
  <si>
    <t>50066</t>
  </si>
  <si>
    <t>JULLOUVILLE</t>
  </si>
  <si>
    <t>50069</t>
  </si>
  <si>
    <t>BOURGUENOLLES</t>
  </si>
  <si>
    <t>50070</t>
  </si>
  <si>
    <t>BOUTTEVILLE</t>
  </si>
  <si>
    <t>50071</t>
  </si>
  <si>
    <t>BRAFFAIS</t>
  </si>
  <si>
    <t>50072</t>
  </si>
  <si>
    <t>BRAINVILLE</t>
  </si>
  <si>
    <t>50073</t>
  </si>
  <si>
    <t>BRANVILLE HAGUE</t>
  </si>
  <si>
    <t>50074</t>
  </si>
  <si>
    <t>BRECEY</t>
  </si>
  <si>
    <t>50075</t>
  </si>
  <si>
    <t>BRECTOUVILLE</t>
  </si>
  <si>
    <t>50076</t>
  </si>
  <si>
    <t>BREHAL</t>
  </si>
  <si>
    <t>50077</t>
  </si>
  <si>
    <t>BRETTEVILLE</t>
  </si>
  <si>
    <t>50078</t>
  </si>
  <si>
    <t>BRETTEVILLE SUR AY</t>
  </si>
  <si>
    <t>50079</t>
  </si>
  <si>
    <t>BREUVILLE</t>
  </si>
  <si>
    <t>50080</t>
  </si>
  <si>
    <t>BREVANDS</t>
  </si>
  <si>
    <t>50081</t>
  </si>
  <si>
    <t>BREVILLE SUR MER</t>
  </si>
  <si>
    <t>50082</t>
  </si>
  <si>
    <t>BRICQUEBEC</t>
  </si>
  <si>
    <t>50083</t>
  </si>
  <si>
    <t>BRICQUEBOSQ</t>
  </si>
  <si>
    <t>50084</t>
  </si>
  <si>
    <t>BRICQUEVILLE LA BLOUETTE</t>
  </si>
  <si>
    <t>50085</t>
  </si>
  <si>
    <t>BRICQUEVILLE SUR MER</t>
  </si>
  <si>
    <t>50086</t>
  </si>
  <si>
    <t>BRILLEVAST</t>
  </si>
  <si>
    <t>50087</t>
  </si>
  <si>
    <t>BRIX</t>
  </si>
  <si>
    <t>50088</t>
  </si>
  <si>
    <t>BROUAINS</t>
  </si>
  <si>
    <t>50089</t>
  </si>
  <si>
    <t>BRUCHEVILLE</t>
  </si>
  <si>
    <t>50090</t>
  </si>
  <si>
    <t>BUAIS</t>
  </si>
  <si>
    <t>50092</t>
  </si>
  <si>
    <t>CAMBERNON</t>
  </si>
  <si>
    <t>50093</t>
  </si>
  <si>
    <t>CAMETOURS</t>
  </si>
  <si>
    <t>50094</t>
  </si>
  <si>
    <t>CAMPROND</t>
  </si>
  <si>
    <t>50095</t>
  </si>
  <si>
    <t>CANISY</t>
  </si>
  <si>
    <t>50096</t>
  </si>
  <si>
    <t>50097</t>
  </si>
  <si>
    <t>CANVILLE LA ROCQUE</t>
  </si>
  <si>
    <t>50098</t>
  </si>
  <si>
    <t>CARANTILLY</t>
  </si>
  <si>
    <t>50099</t>
  </si>
  <si>
    <t>CARENTAN</t>
  </si>
  <si>
    <t>50100</t>
  </si>
  <si>
    <t>CARNET</t>
  </si>
  <si>
    <t>50101</t>
  </si>
  <si>
    <t>CARNEVILLE</t>
  </si>
  <si>
    <t>50102</t>
  </si>
  <si>
    <t>CAROLLES</t>
  </si>
  <si>
    <t>50103</t>
  </si>
  <si>
    <t>CARQUEBUT</t>
  </si>
  <si>
    <t>50105</t>
  </si>
  <si>
    <t>CATTEVILLE</t>
  </si>
  <si>
    <t>50106</t>
  </si>
  <si>
    <t>CAVIGNY</t>
  </si>
  <si>
    <t>50107</t>
  </si>
  <si>
    <t>CATZ</t>
  </si>
  <si>
    <t>50108</t>
  </si>
  <si>
    <t>CEAUX</t>
  </si>
  <si>
    <t>50109</t>
  </si>
  <si>
    <t>CERENCES</t>
  </si>
  <si>
    <t>50110</t>
  </si>
  <si>
    <t>CERISY LA FORET</t>
  </si>
  <si>
    <t>50111</t>
  </si>
  <si>
    <t>CERISY LA SALLE</t>
  </si>
  <si>
    <t>50112</t>
  </si>
  <si>
    <t>CHAISE BAUDOUIN</t>
  </si>
  <si>
    <t>50114</t>
  </si>
  <si>
    <t>CHAMBRES</t>
  </si>
  <si>
    <t>50115</t>
  </si>
  <si>
    <t>CHAMPCERVON</t>
  </si>
  <si>
    <t>50116</t>
  </si>
  <si>
    <t>CHAMPCEY</t>
  </si>
  <si>
    <t>50117</t>
  </si>
  <si>
    <t>50118</t>
  </si>
  <si>
    <t>CHAMPREPUS</t>
  </si>
  <si>
    <t>50119</t>
  </si>
  <si>
    <t>CHAMPS DE LOSQUE</t>
  </si>
  <si>
    <t>50120</t>
  </si>
  <si>
    <t>50121</t>
  </si>
  <si>
    <t>CHAPELLE CECELIN</t>
  </si>
  <si>
    <t>50123</t>
  </si>
  <si>
    <t>CHAPELLE EN JUGER</t>
  </si>
  <si>
    <t>50124</t>
  </si>
  <si>
    <t>CHAPELLE UREE</t>
  </si>
  <si>
    <t>50125</t>
  </si>
  <si>
    <t>CHASSEGUEY</t>
  </si>
  <si>
    <t>50126</t>
  </si>
  <si>
    <t>CHAVOY</t>
  </si>
  <si>
    <t>50127</t>
  </si>
  <si>
    <t>CHEF DU PONT</t>
  </si>
  <si>
    <t>50128</t>
  </si>
  <si>
    <t>CHEFRESNE</t>
  </si>
  <si>
    <t>50129</t>
  </si>
  <si>
    <t>CHERBOURG OCTEVILLE</t>
  </si>
  <si>
    <t>50130</t>
  </si>
  <si>
    <t>CHERENCE LE HERON</t>
  </si>
  <si>
    <t>50131</t>
  </si>
  <si>
    <t>CHERENCE LE ROUSSEL</t>
  </si>
  <si>
    <t>50132</t>
  </si>
  <si>
    <t>CHERIS</t>
  </si>
  <si>
    <t>50133</t>
  </si>
  <si>
    <t>CHEVREVILLE</t>
  </si>
  <si>
    <t>50134</t>
  </si>
  <si>
    <t>50135</t>
  </si>
  <si>
    <t>CLITOURPS</t>
  </si>
  <si>
    <t>50136</t>
  </si>
  <si>
    <t>COIGNY</t>
  </si>
  <si>
    <t>50137</t>
  </si>
  <si>
    <t>50138</t>
  </si>
  <si>
    <t>COLOMBY</t>
  </si>
  <si>
    <t>50139</t>
  </si>
  <si>
    <t>CONDE SUR VIRE</t>
  </si>
  <si>
    <t>50140</t>
  </si>
  <si>
    <t>CONTRIERES</t>
  </si>
  <si>
    <t>50142</t>
  </si>
  <si>
    <t>COSQUEVILLE</t>
  </si>
  <si>
    <t>50143</t>
  </si>
  <si>
    <t>COUDEVILLE SUR MER</t>
  </si>
  <si>
    <t>50144</t>
  </si>
  <si>
    <t>COULOUVRAY BOISBENATRE</t>
  </si>
  <si>
    <t>50145</t>
  </si>
  <si>
    <t>50146</t>
  </si>
  <si>
    <t>COURTILS</t>
  </si>
  <si>
    <t>50147</t>
  </si>
  <si>
    <t>COUTANCES</t>
  </si>
  <si>
    <t>50148</t>
  </si>
  <si>
    <t>COUVAINS</t>
  </si>
  <si>
    <t>50149</t>
  </si>
  <si>
    <t>COUVILLE</t>
  </si>
  <si>
    <t>50150</t>
  </si>
  <si>
    <t>50151</t>
  </si>
  <si>
    <t>CREANCES</t>
  </si>
  <si>
    <t>50152</t>
  </si>
  <si>
    <t>CRESNAYS</t>
  </si>
  <si>
    <t>50153</t>
  </si>
  <si>
    <t>CRETTEVILLE</t>
  </si>
  <si>
    <t>50154</t>
  </si>
  <si>
    <t>CROIX AVRANCHIN</t>
  </si>
  <si>
    <t>50155</t>
  </si>
  <si>
    <t>CROLLON</t>
  </si>
  <si>
    <t>50156</t>
  </si>
  <si>
    <t>CROSVILLE SUR DOUVE</t>
  </si>
  <si>
    <t>50158</t>
  </si>
  <si>
    <t>CUVES</t>
  </si>
  <si>
    <t>50159</t>
  </si>
  <si>
    <t>DANGY</t>
  </si>
  <si>
    <t>50160</t>
  </si>
  <si>
    <t>DENNEVILLE</t>
  </si>
  <si>
    <t>50161</t>
  </si>
  <si>
    <t>DEZERT</t>
  </si>
  <si>
    <t>50162</t>
  </si>
  <si>
    <t>DIGOSVILLE</t>
  </si>
  <si>
    <t>50163</t>
  </si>
  <si>
    <t>DIGULLEVILLE</t>
  </si>
  <si>
    <t>50164</t>
  </si>
  <si>
    <t>DOMJEAN</t>
  </si>
  <si>
    <t>50165</t>
  </si>
  <si>
    <t>DONVILLE LES BAINS</t>
  </si>
  <si>
    <t>50166</t>
  </si>
  <si>
    <t>DOVILLE</t>
  </si>
  <si>
    <t>50167</t>
  </si>
  <si>
    <t>DRAGEY RONTHON</t>
  </si>
  <si>
    <t>50168</t>
  </si>
  <si>
    <t>DUCEY</t>
  </si>
  <si>
    <t>50169</t>
  </si>
  <si>
    <t>ECAUSSEVILLE</t>
  </si>
  <si>
    <t>50170</t>
  </si>
  <si>
    <t>ECOQUENEAUVILLE</t>
  </si>
  <si>
    <t>50171</t>
  </si>
  <si>
    <t>ECULLEVILLE</t>
  </si>
  <si>
    <t>50172</t>
  </si>
  <si>
    <t>EMONDEVILLE</t>
  </si>
  <si>
    <t>50173</t>
  </si>
  <si>
    <t>EQUEURDREVILLE HAINNEVILLE</t>
  </si>
  <si>
    <t>50174</t>
  </si>
  <si>
    <t>EQUILLY</t>
  </si>
  <si>
    <t>50175</t>
  </si>
  <si>
    <t>EROUDEVILLE</t>
  </si>
  <si>
    <t>50176</t>
  </si>
  <si>
    <t>ETANG BERTRAND</t>
  </si>
  <si>
    <t>50177</t>
  </si>
  <si>
    <t>ETIENVILLE</t>
  </si>
  <si>
    <t>50178</t>
  </si>
  <si>
    <t>FERMANVILLE</t>
  </si>
  <si>
    <t>50179</t>
  </si>
  <si>
    <t>50180</t>
  </si>
  <si>
    <t>FERVACHES</t>
  </si>
  <si>
    <t>50181</t>
  </si>
  <si>
    <t>FEUGERES</t>
  </si>
  <si>
    <t>50182</t>
  </si>
  <si>
    <t>FEUILLIE</t>
  </si>
  <si>
    <t>50183</t>
  </si>
  <si>
    <t>FIERVILLE LES MINES</t>
  </si>
  <si>
    <t>50184</t>
  </si>
  <si>
    <t>FLAMANVILLE</t>
  </si>
  <si>
    <t>50185</t>
  </si>
  <si>
    <t>50186</t>
  </si>
  <si>
    <t>FLOTTEMANVILLE</t>
  </si>
  <si>
    <t>50187</t>
  </si>
  <si>
    <t>FLOTTEMANVILLE HAGUE</t>
  </si>
  <si>
    <t>50188</t>
  </si>
  <si>
    <t>FOLLIGNY</t>
  </si>
  <si>
    <t>50189</t>
  </si>
  <si>
    <t>50190</t>
  </si>
  <si>
    <t>FONTENAY SUR MER</t>
  </si>
  <si>
    <t>50191</t>
  </si>
  <si>
    <t>FOUCARVILLE</t>
  </si>
  <si>
    <t>50192</t>
  </si>
  <si>
    <t>50193</t>
  </si>
  <si>
    <t>FRESNE PORET</t>
  </si>
  <si>
    <t>50194</t>
  </si>
  <si>
    <t>FRESVILLE</t>
  </si>
  <si>
    <t>50195</t>
  </si>
  <si>
    <t>GATHEMO</t>
  </si>
  <si>
    <t>50196</t>
  </si>
  <si>
    <t>GATTEVILLE LE PHARE</t>
  </si>
  <si>
    <t>50197</t>
  </si>
  <si>
    <t>GAVRAY</t>
  </si>
  <si>
    <t>50198</t>
  </si>
  <si>
    <t>GEFFOSSES</t>
  </si>
  <si>
    <t>50199</t>
  </si>
  <si>
    <t>GENETS</t>
  </si>
  <si>
    <t>50200</t>
  </si>
  <si>
    <t>GER</t>
  </si>
  <si>
    <t>50202</t>
  </si>
  <si>
    <t>GIEVILLE</t>
  </si>
  <si>
    <t>50203</t>
  </si>
  <si>
    <t>GLACERIE</t>
  </si>
  <si>
    <t>50204</t>
  </si>
  <si>
    <t>GLATIGNY</t>
  </si>
  <si>
    <t>50205</t>
  </si>
  <si>
    <t>GODEFROY</t>
  </si>
  <si>
    <t>50206</t>
  </si>
  <si>
    <t>GOHANNIERE</t>
  </si>
  <si>
    <t>50207</t>
  </si>
  <si>
    <t>GOLLEVILLE</t>
  </si>
  <si>
    <t>50208</t>
  </si>
  <si>
    <t>GONFREVILLE</t>
  </si>
  <si>
    <t>50209</t>
  </si>
  <si>
    <t>GONNEVILLE</t>
  </si>
  <si>
    <t>50210</t>
  </si>
  <si>
    <t>50211</t>
  </si>
  <si>
    <t>GOUBERVILLE</t>
  </si>
  <si>
    <t>50212</t>
  </si>
  <si>
    <t>GOURBESVILLE</t>
  </si>
  <si>
    <t>50213</t>
  </si>
  <si>
    <t>GOURFALEUR</t>
  </si>
  <si>
    <t>50214</t>
  </si>
  <si>
    <t>GOUVETS</t>
  </si>
  <si>
    <t>50215</t>
  </si>
  <si>
    <t>GOUVILLE SUR MER</t>
  </si>
  <si>
    <t>50216</t>
  </si>
  <si>
    <t>GRAIGNES MESNIL ANGOT</t>
  </si>
  <si>
    <t>50217</t>
  </si>
  <si>
    <t>GRAND CELLAND</t>
  </si>
  <si>
    <t>50218</t>
  </si>
  <si>
    <t>GRANVILLE</t>
  </si>
  <si>
    <t>50219</t>
  </si>
  <si>
    <t>GRATOT</t>
  </si>
  <si>
    <t>50220</t>
  </si>
  <si>
    <t>GREVILLE HAGUE</t>
  </si>
  <si>
    <t>50221</t>
  </si>
  <si>
    <t>GRIMESNIL</t>
  </si>
  <si>
    <t>50222</t>
  </si>
  <si>
    <t>GROSVILLE</t>
  </si>
  <si>
    <t>50223</t>
  </si>
  <si>
    <t>GUEHEBERT</t>
  </si>
  <si>
    <t>50224</t>
  </si>
  <si>
    <t>GUILBERVILLE</t>
  </si>
  <si>
    <t>50225</t>
  </si>
  <si>
    <t>GUISLAIN</t>
  </si>
  <si>
    <t>50227</t>
  </si>
  <si>
    <t>HAM</t>
  </si>
  <si>
    <t>50228</t>
  </si>
  <si>
    <t>HAMBYE</t>
  </si>
  <si>
    <t>50229</t>
  </si>
  <si>
    <t>HAMELIN</t>
  </si>
  <si>
    <t>50230</t>
  </si>
  <si>
    <t>HARDINVAST</t>
  </si>
  <si>
    <t>50231</t>
  </si>
  <si>
    <t>HAUTEVILLE SUR MER</t>
  </si>
  <si>
    <t>50232</t>
  </si>
  <si>
    <t>HAUTEVILLE LA GUICHARD</t>
  </si>
  <si>
    <t>50233</t>
  </si>
  <si>
    <t>HAUTTEVILLE BOCAGE</t>
  </si>
  <si>
    <t>50234</t>
  </si>
  <si>
    <t>HAYE BELLEFOND</t>
  </si>
  <si>
    <t>50235</t>
  </si>
  <si>
    <t>HAYE D'ECTOT</t>
  </si>
  <si>
    <t>50236</t>
  </si>
  <si>
    <t>HAYE DU PUITS</t>
  </si>
  <si>
    <t>50237</t>
  </si>
  <si>
    <t>HAYE PESNEL</t>
  </si>
  <si>
    <t>50238</t>
  </si>
  <si>
    <t>HEAUVILLE</t>
  </si>
  <si>
    <t>50239</t>
  </si>
  <si>
    <t>HEBECREVON</t>
  </si>
  <si>
    <t>50240</t>
  </si>
  <si>
    <t>HELLEVILLE</t>
  </si>
  <si>
    <t>50241</t>
  </si>
  <si>
    <t>HEMEVEZ</t>
  </si>
  <si>
    <t>50242</t>
  </si>
  <si>
    <t>50243</t>
  </si>
  <si>
    <t>HEUGUEVILLE SUR SIENNE</t>
  </si>
  <si>
    <t>50244</t>
  </si>
  <si>
    <t>HERENGUERVILLE</t>
  </si>
  <si>
    <t>50245</t>
  </si>
  <si>
    <t>HEUSSE</t>
  </si>
  <si>
    <t>50246</t>
  </si>
  <si>
    <t>HIESVILLE</t>
  </si>
  <si>
    <t>50247</t>
  </si>
  <si>
    <t>HOCQUIGNY</t>
  </si>
  <si>
    <t>50248</t>
  </si>
  <si>
    <t>HOMMET D'ARTHENAY</t>
  </si>
  <si>
    <t>50249</t>
  </si>
  <si>
    <t>HOUESVILLE</t>
  </si>
  <si>
    <t>50250</t>
  </si>
  <si>
    <t>HOUTTEVILLE</t>
  </si>
  <si>
    <t>50251</t>
  </si>
  <si>
    <t>HUBERVILLE</t>
  </si>
  <si>
    <t>50252</t>
  </si>
  <si>
    <t>HUDIMESNIL</t>
  </si>
  <si>
    <t>50253</t>
  </si>
  <si>
    <t>HUISNES SUR MER</t>
  </si>
  <si>
    <t>50254</t>
  </si>
  <si>
    <t>HUSSON</t>
  </si>
  <si>
    <t>50255</t>
  </si>
  <si>
    <t>HYENVILLE</t>
  </si>
  <si>
    <t>50256</t>
  </si>
  <si>
    <t>ISIGNY LE BUAT</t>
  </si>
  <si>
    <t>50257</t>
  </si>
  <si>
    <t>JOBOURG</t>
  </si>
  <si>
    <t>50258</t>
  </si>
  <si>
    <t>JOGANVILLE</t>
  </si>
  <si>
    <t>50259</t>
  </si>
  <si>
    <t>JUILLEY</t>
  </si>
  <si>
    <t>50260</t>
  </si>
  <si>
    <t>JUVIGNY LE TERTRE</t>
  </si>
  <si>
    <t>50261</t>
  </si>
  <si>
    <t>LAMBERVILLE</t>
  </si>
  <si>
    <t>50262</t>
  </si>
  <si>
    <t>LANDE D'AIROU</t>
  </si>
  <si>
    <t>50263</t>
  </si>
  <si>
    <t>LAPENTY</t>
  </si>
  <si>
    <t>50265</t>
  </si>
  <si>
    <t>LAULNE</t>
  </si>
  <si>
    <t>50266</t>
  </si>
  <si>
    <t>LENGRONNE</t>
  </si>
  <si>
    <t>50267</t>
  </si>
  <si>
    <t>LESSAY</t>
  </si>
  <si>
    <t>50268</t>
  </si>
  <si>
    <t>LESTRE</t>
  </si>
  <si>
    <t>50269</t>
  </si>
  <si>
    <t>LIESVILLE SUR DOUVE</t>
  </si>
  <si>
    <t>50270</t>
  </si>
  <si>
    <t>LIEUSAINT</t>
  </si>
  <si>
    <t>50271</t>
  </si>
  <si>
    <t>LINGEARD</t>
  </si>
  <si>
    <t>50272</t>
  </si>
  <si>
    <t>LINGREVILLE</t>
  </si>
  <si>
    <t>50273</t>
  </si>
  <si>
    <t>LITHAIRE</t>
  </si>
  <si>
    <t>50274</t>
  </si>
  <si>
    <t>LOGES MARCHIS</t>
  </si>
  <si>
    <t>50275</t>
  </si>
  <si>
    <t>LOGES SUR BRECEY</t>
  </si>
  <si>
    <t>50276</t>
  </si>
  <si>
    <t>LOLIF</t>
  </si>
  <si>
    <t>50277</t>
  </si>
  <si>
    <t>50278</t>
  </si>
  <si>
    <t>LOREUR</t>
  </si>
  <si>
    <t>50279</t>
  </si>
  <si>
    <t>LOREY</t>
  </si>
  <si>
    <t>50280</t>
  </si>
  <si>
    <t>LOZON</t>
  </si>
  <si>
    <t>50281</t>
  </si>
  <si>
    <t>LUCERNE D'OUTREMER</t>
  </si>
  <si>
    <t>50282</t>
  </si>
  <si>
    <t>LUOT</t>
  </si>
  <si>
    <t>50283</t>
  </si>
  <si>
    <t>LUZERNE</t>
  </si>
  <si>
    <t>50284</t>
  </si>
  <si>
    <t>50285</t>
  </si>
  <si>
    <t>MAGNEVILLE</t>
  </si>
  <si>
    <t>50287</t>
  </si>
  <si>
    <t>MANCELLIERE SUR VIRE</t>
  </si>
  <si>
    <t>50288</t>
  </si>
  <si>
    <t>MARCEY LES GREVES</t>
  </si>
  <si>
    <t>50289</t>
  </si>
  <si>
    <t>MARCHESIEUX</t>
  </si>
  <si>
    <t>50290</t>
  </si>
  <si>
    <t>MARCILLY</t>
  </si>
  <si>
    <t>50291</t>
  </si>
  <si>
    <t>MARGUERAY</t>
  </si>
  <si>
    <t>50292</t>
  </si>
  <si>
    <t>50293</t>
  </si>
  <si>
    <t>50294</t>
  </si>
  <si>
    <t>MARTINVAST</t>
  </si>
  <si>
    <t>50295</t>
  </si>
  <si>
    <t>MAUPERTUIS</t>
  </si>
  <si>
    <t>50296</t>
  </si>
  <si>
    <t>MAUPERTUS SUR MER</t>
  </si>
  <si>
    <t>50297</t>
  </si>
  <si>
    <t>MEAUFFE</t>
  </si>
  <si>
    <t>50298</t>
  </si>
  <si>
    <t>MEAUTIS</t>
  </si>
  <si>
    <t>50299</t>
  </si>
  <si>
    <t>MESNIL</t>
  </si>
  <si>
    <t>50300</t>
  </si>
  <si>
    <t>MESNIL ADELEE</t>
  </si>
  <si>
    <t>50301</t>
  </si>
  <si>
    <t>MESNIL AMAND</t>
  </si>
  <si>
    <t>50302</t>
  </si>
  <si>
    <t>MESNIL AMEY</t>
  </si>
  <si>
    <t>50304</t>
  </si>
  <si>
    <t>MESNIL AUBERT</t>
  </si>
  <si>
    <t>50305</t>
  </si>
  <si>
    <t>MESNIL AU VAL</t>
  </si>
  <si>
    <t>50308</t>
  </si>
  <si>
    <t>MESNILBUS</t>
  </si>
  <si>
    <t>50310</t>
  </si>
  <si>
    <t>MESNIL EURY</t>
  </si>
  <si>
    <t>50311</t>
  </si>
  <si>
    <t>MESNIL GARNIER</t>
  </si>
  <si>
    <t>50312</t>
  </si>
  <si>
    <t>MESNIL GILBERT</t>
  </si>
  <si>
    <t>50313</t>
  </si>
  <si>
    <t>MESNIL HERMAN</t>
  </si>
  <si>
    <t>50315</t>
  </si>
  <si>
    <t>MESNILLARD</t>
  </si>
  <si>
    <t>50316</t>
  </si>
  <si>
    <t>MESNIL OPAC</t>
  </si>
  <si>
    <t>50317</t>
  </si>
  <si>
    <t>MESNIL OZENNE</t>
  </si>
  <si>
    <t>50318</t>
  </si>
  <si>
    <t>MESNIL RAINFRAY</t>
  </si>
  <si>
    <t>50319</t>
  </si>
  <si>
    <t>MESNIL RAOULT</t>
  </si>
  <si>
    <t>50320</t>
  </si>
  <si>
    <t>MESNIL ROGUES</t>
  </si>
  <si>
    <t>50321</t>
  </si>
  <si>
    <t>MESNIL ROUXELIN</t>
  </si>
  <si>
    <t>50323</t>
  </si>
  <si>
    <t>MESNIL TOVE</t>
  </si>
  <si>
    <t>50324</t>
  </si>
  <si>
    <t>MESNIL VENERON</t>
  </si>
  <si>
    <t>50325</t>
  </si>
  <si>
    <t>MESNIL VIGOT</t>
  </si>
  <si>
    <t>50326</t>
  </si>
  <si>
    <t>MESNIL VILLEMAN</t>
  </si>
  <si>
    <t>50327</t>
  </si>
  <si>
    <t>MEURDRAQUIERE</t>
  </si>
  <si>
    <t>50328</t>
  </si>
  <si>
    <t>MILLIERES</t>
  </si>
  <si>
    <t>50329</t>
  </si>
  <si>
    <t>MILLY</t>
  </si>
  <si>
    <t>50330</t>
  </si>
  <si>
    <t>MOBECQ</t>
  </si>
  <si>
    <t>50332</t>
  </si>
  <si>
    <t>MOITIERS D'ALLONNE</t>
  </si>
  <si>
    <t>50333</t>
  </si>
  <si>
    <t>MOITIERS EN BAUPTOIS</t>
  </si>
  <si>
    <t>50334</t>
  </si>
  <si>
    <t>MONTABOT</t>
  </si>
  <si>
    <t>50335</t>
  </si>
  <si>
    <t>MONTAIGU LA BRISETTE</t>
  </si>
  <si>
    <t>50336</t>
  </si>
  <si>
    <t>MONTAIGU LES BOIS</t>
  </si>
  <si>
    <t>50337</t>
  </si>
  <si>
    <t>MONTANEL</t>
  </si>
  <si>
    <t>50338</t>
  </si>
  <si>
    <t>MONTBRAY</t>
  </si>
  <si>
    <t>50339</t>
  </si>
  <si>
    <t>MONTCHATON</t>
  </si>
  <si>
    <t>50340</t>
  </si>
  <si>
    <t>MONTCUIT</t>
  </si>
  <si>
    <t>50341</t>
  </si>
  <si>
    <t>MONTEBOURG</t>
  </si>
  <si>
    <t>50342</t>
  </si>
  <si>
    <t>MONTFARVILLE</t>
  </si>
  <si>
    <t>50343</t>
  </si>
  <si>
    <t>MONTGARDON</t>
  </si>
  <si>
    <t>50345</t>
  </si>
  <si>
    <t>MONTHUCHON</t>
  </si>
  <si>
    <t>50347</t>
  </si>
  <si>
    <t>MONTJOIE SAINT MARTIN</t>
  </si>
  <si>
    <t>50348</t>
  </si>
  <si>
    <t>MONTMARTIN EN GRAIGNES</t>
  </si>
  <si>
    <t>50349</t>
  </si>
  <si>
    <t>MONTMARTIN SUR MER</t>
  </si>
  <si>
    <t>50350</t>
  </si>
  <si>
    <t>MONTPINCHON</t>
  </si>
  <si>
    <t>50351</t>
  </si>
  <si>
    <t>MONTRABOT</t>
  </si>
  <si>
    <t>50352</t>
  </si>
  <si>
    <t>MONTREUIL SUR LOZON</t>
  </si>
  <si>
    <t>50353</t>
  </si>
  <si>
    <t>MONT SAINT MICHEL</t>
  </si>
  <si>
    <t>50354</t>
  </si>
  <si>
    <t>MONTSURVENT</t>
  </si>
  <si>
    <t>50355</t>
  </si>
  <si>
    <t>MONTVIRON</t>
  </si>
  <si>
    <t>50356</t>
  </si>
  <si>
    <t>MOON SUR ELLE</t>
  </si>
  <si>
    <t>50357</t>
  </si>
  <si>
    <t>MORIGNY</t>
  </si>
  <si>
    <t>50358</t>
  </si>
  <si>
    <t>MORSALINES</t>
  </si>
  <si>
    <t>50359</t>
  </si>
  <si>
    <t>MORTAIN</t>
  </si>
  <si>
    <t>50360</t>
  </si>
  <si>
    <t>MORVILLE</t>
  </si>
  <si>
    <t>50361</t>
  </si>
  <si>
    <t>MOUCHE</t>
  </si>
  <si>
    <t>50362</t>
  </si>
  <si>
    <t>50363</t>
  </si>
  <si>
    <t>MOYON</t>
  </si>
  <si>
    <t>50364</t>
  </si>
  <si>
    <t>MUNEVILLE LE BINGARD</t>
  </si>
  <si>
    <t>50365</t>
  </si>
  <si>
    <t>MUNEVILLE SUR MER</t>
  </si>
  <si>
    <t>50368</t>
  </si>
  <si>
    <t>NAY</t>
  </si>
  <si>
    <t>50369</t>
  </si>
  <si>
    <t>NEGREVILLE</t>
  </si>
  <si>
    <t>50370</t>
  </si>
  <si>
    <t>NEHOU</t>
  </si>
  <si>
    <t>50371</t>
  </si>
  <si>
    <t>NEUFBOURG</t>
  </si>
  <si>
    <t>50372</t>
  </si>
  <si>
    <t>NEUFMESNIL</t>
  </si>
  <si>
    <t>50373</t>
  </si>
  <si>
    <t>NEUVILLE AU PLAIN</t>
  </si>
  <si>
    <t>50374</t>
  </si>
  <si>
    <t>NEUVILLE EN BEAUMONT</t>
  </si>
  <si>
    <t>50375</t>
  </si>
  <si>
    <t>NEVILLE SUR MER</t>
  </si>
  <si>
    <t>50376</t>
  </si>
  <si>
    <t>NICORPS</t>
  </si>
  <si>
    <t>50378</t>
  </si>
  <si>
    <t>NOTRE DAME DE CENILLY</t>
  </si>
  <si>
    <t>50379</t>
  </si>
  <si>
    <t>NOTRE DAME DE LIVOYE</t>
  </si>
  <si>
    <t>50380</t>
  </si>
  <si>
    <t>NOTRE DAME D'ELLE</t>
  </si>
  <si>
    <t>50381</t>
  </si>
  <si>
    <t>NOTRE DAME DU TOUCHET</t>
  </si>
  <si>
    <t>50382</t>
  </si>
  <si>
    <t>NOUAINVILLE</t>
  </si>
  <si>
    <t>50384</t>
  </si>
  <si>
    <t>OCTEVILLE L'AVENEL</t>
  </si>
  <si>
    <t>50385</t>
  </si>
  <si>
    <t>OMONVILLE LA PETITE</t>
  </si>
  <si>
    <t>50386</t>
  </si>
  <si>
    <t>OMONVILLE LA ROGUE</t>
  </si>
  <si>
    <t>50387</t>
  </si>
  <si>
    <t>ORGLANDES</t>
  </si>
  <si>
    <t>50388</t>
  </si>
  <si>
    <t>50389</t>
  </si>
  <si>
    <t>OUVILLE</t>
  </si>
  <si>
    <t>50390</t>
  </si>
  <si>
    <t>OZEVILLE</t>
  </si>
  <si>
    <t>50391</t>
  </si>
  <si>
    <t>50393</t>
  </si>
  <si>
    <t>50394</t>
  </si>
  <si>
    <t>PERIERS</t>
  </si>
  <si>
    <t>50395</t>
  </si>
  <si>
    <t>PERNELLE</t>
  </si>
  <si>
    <t>50396</t>
  </si>
  <si>
    <t>PERQUES</t>
  </si>
  <si>
    <t>50397</t>
  </si>
  <si>
    <t>PERRIERS EN BEAUFICEL</t>
  </si>
  <si>
    <t>50398</t>
  </si>
  <si>
    <t>PERRON</t>
  </si>
  <si>
    <t>50399</t>
  </si>
  <si>
    <t>PETIT CELLAND</t>
  </si>
  <si>
    <t>50400</t>
  </si>
  <si>
    <t>PICAUVILLE</t>
  </si>
  <si>
    <t>50401</t>
  </si>
  <si>
    <t>PIERREVILLE</t>
  </si>
  <si>
    <t>50402</t>
  </si>
  <si>
    <t>PIEUX</t>
  </si>
  <si>
    <t>50403</t>
  </si>
  <si>
    <t>PIROU</t>
  </si>
  <si>
    <t>50404</t>
  </si>
  <si>
    <t>PLACY MONTAIGU</t>
  </si>
  <si>
    <t>50405</t>
  </si>
  <si>
    <t>PLESSIS LASTELLE</t>
  </si>
  <si>
    <t>50406</t>
  </si>
  <si>
    <t>PLOMB</t>
  </si>
  <si>
    <t>50407</t>
  </si>
  <si>
    <t>50408</t>
  </si>
  <si>
    <t>PONTAUBAULT</t>
  </si>
  <si>
    <t>50409</t>
  </si>
  <si>
    <t>PONT HEBERT</t>
  </si>
  <si>
    <t>50410</t>
  </si>
  <si>
    <t>PONTORSON</t>
  </si>
  <si>
    <t>50411</t>
  </si>
  <si>
    <t>PONTS</t>
  </si>
  <si>
    <t>50412</t>
  </si>
  <si>
    <t>PORTBAIL</t>
  </si>
  <si>
    <t>50413</t>
  </si>
  <si>
    <t>PRECEY</t>
  </si>
  <si>
    <t>50414</t>
  </si>
  <si>
    <t>PRECORBIN</t>
  </si>
  <si>
    <t>50415</t>
  </si>
  <si>
    <t>PRETOT SAINTE SUZANNE</t>
  </si>
  <si>
    <t>50416</t>
  </si>
  <si>
    <t>QUERQUEVILLE</t>
  </si>
  <si>
    <t>50417</t>
  </si>
  <si>
    <t>QUETTEHOU</t>
  </si>
  <si>
    <t>50418</t>
  </si>
  <si>
    <t>QUETTETOT</t>
  </si>
  <si>
    <t>50419</t>
  </si>
  <si>
    <t>QUETTREVILLE SUR SIENNE</t>
  </si>
  <si>
    <t>50420</t>
  </si>
  <si>
    <t>QUIBOU</t>
  </si>
  <si>
    <t>50421</t>
  </si>
  <si>
    <t>QUINEVILLE</t>
  </si>
  <si>
    <t>50422</t>
  </si>
  <si>
    <t>RAIDS</t>
  </si>
  <si>
    <t>50423</t>
  </si>
  <si>
    <t>RAMPAN</t>
  </si>
  <si>
    <t>50425</t>
  </si>
  <si>
    <t>RAUVILLE LA BIGOT</t>
  </si>
  <si>
    <t>50426</t>
  </si>
  <si>
    <t>RAUVILLE LA PLACE</t>
  </si>
  <si>
    <t>50427</t>
  </si>
  <si>
    <t>RAVENOVILLE</t>
  </si>
  <si>
    <t>50428</t>
  </si>
  <si>
    <t>REFFUVEILLE</t>
  </si>
  <si>
    <t>50429</t>
  </si>
  <si>
    <t>REGNEVILLE SUR MER</t>
  </si>
  <si>
    <t>50430</t>
  </si>
  <si>
    <t>REIGNEVILLE BOCAGE</t>
  </si>
  <si>
    <t>50431</t>
  </si>
  <si>
    <t>REMILLY SUR LOZON</t>
  </si>
  <si>
    <t>50432</t>
  </si>
  <si>
    <t>RETHOVILLE</t>
  </si>
  <si>
    <t>50433</t>
  </si>
  <si>
    <t>REVILLE</t>
  </si>
  <si>
    <t>50434</t>
  </si>
  <si>
    <t>ROCHELLE NORMANDE</t>
  </si>
  <si>
    <t>50435</t>
  </si>
  <si>
    <t>ROCHEVILLE</t>
  </si>
  <si>
    <t>50436</t>
  </si>
  <si>
    <t>ROMAGNY</t>
  </si>
  <si>
    <t>50437</t>
  </si>
  <si>
    <t>RONCEY</t>
  </si>
  <si>
    <t>50438</t>
  </si>
  <si>
    <t>RONDE HAYE</t>
  </si>
  <si>
    <t>50440</t>
  </si>
  <si>
    <t>ROUFFIGNY</t>
  </si>
  <si>
    <t>50441</t>
  </si>
  <si>
    <t>ROUXEVILLE</t>
  </si>
  <si>
    <t>50442</t>
  </si>
  <si>
    <t>ROZEL</t>
  </si>
  <si>
    <t>50443</t>
  </si>
  <si>
    <t>SACEY</t>
  </si>
  <si>
    <t>50444</t>
  </si>
  <si>
    <t>50445</t>
  </si>
  <si>
    <t>SAINT ANDRE DE BOHON</t>
  </si>
  <si>
    <t>50446</t>
  </si>
  <si>
    <t>SAINT ANDRE DE L'EPINE</t>
  </si>
  <si>
    <t>50447</t>
  </si>
  <si>
    <t>SAINT AUBIN DES PREAUX</t>
  </si>
  <si>
    <t>50448</t>
  </si>
  <si>
    <t>SAINT AUBIN DE TERREGATTE</t>
  </si>
  <si>
    <t>50449</t>
  </si>
  <si>
    <t>SAINT AUBIN DU PERRON</t>
  </si>
  <si>
    <t>50450</t>
  </si>
  <si>
    <t>50451</t>
  </si>
  <si>
    <t>50452</t>
  </si>
  <si>
    <t>SAINT BRICE DE LANDELLES</t>
  </si>
  <si>
    <t>50453</t>
  </si>
  <si>
    <t>50454</t>
  </si>
  <si>
    <t>SAINT CHRISTOPHE DU FOC</t>
  </si>
  <si>
    <t>50455</t>
  </si>
  <si>
    <t>SAINT CLAIR SUR L'ELLE</t>
  </si>
  <si>
    <t>50456</t>
  </si>
  <si>
    <t>SAINT CLEMENT RANCOUDRAY</t>
  </si>
  <si>
    <t>50457</t>
  </si>
  <si>
    <t>50458</t>
  </si>
  <si>
    <t>SAINT COME DU MONT</t>
  </si>
  <si>
    <t>50460</t>
  </si>
  <si>
    <t>SAINTE CROIX HAGUE</t>
  </si>
  <si>
    <t>50461</t>
  </si>
  <si>
    <t>50462</t>
  </si>
  <si>
    <t>SAINT CYR DU BAILLEUL</t>
  </si>
  <si>
    <t>50463</t>
  </si>
  <si>
    <t>SAINT DENIS LE GAST</t>
  </si>
  <si>
    <t>50464</t>
  </si>
  <si>
    <t>SAINT DENIS LE VETU</t>
  </si>
  <si>
    <t>50465</t>
  </si>
  <si>
    <t>SAINT EBREMOND DE BONFOSSE</t>
  </si>
  <si>
    <t>50467</t>
  </si>
  <si>
    <t>SAINT FLOXEL</t>
  </si>
  <si>
    <t>50468</t>
  </si>
  <si>
    <t>SAINT FROMOND</t>
  </si>
  <si>
    <t>50469</t>
  </si>
  <si>
    <t>50470</t>
  </si>
  <si>
    <t>SAINT GEORGES DE BOHON</t>
  </si>
  <si>
    <t>50471</t>
  </si>
  <si>
    <t>SAINT GEORGES DE LA RIVIERE</t>
  </si>
  <si>
    <t>50472</t>
  </si>
  <si>
    <t>SAINT GEORGES DE LIVOYE</t>
  </si>
  <si>
    <t>50473</t>
  </si>
  <si>
    <t>SAINT GEORGES D'ELLE</t>
  </si>
  <si>
    <t>50474</t>
  </si>
  <si>
    <t>SAINT GEORGES DE ROUELLEY</t>
  </si>
  <si>
    <t>50475</t>
  </si>
  <si>
    <t>SAINT GEORGES MONTCOCQ</t>
  </si>
  <si>
    <t>50476</t>
  </si>
  <si>
    <t>SAINT GERMAIN D'ELLE</t>
  </si>
  <si>
    <t>50477</t>
  </si>
  <si>
    <t>SAINT GERMAIN DES VAUX</t>
  </si>
  <si>
    <t>50478</t>
  </si>
  <si>
    <t>SAINT GERMAIN DE TOURNEBUT</t>
  </si>
  <si>
    <t>50479</t>
  </si>
  <si>
    <t>SAINT GERMAIN DE VARREVILLE</t>
  </si>
  <si>
    <t>50480</t>
  </si>
  <si>
    <t>50481</t>
  </si>
  <si>
    <t>SAINT GERMAIN SUR AY</t>
  </si>
  <si>
    <t>50482</t>
  </si>
  <si>
    <t>SAINT GERMAIN SUR SEVES</t>
  </si>
  <si>
    <t>50483</t>
  </si>
  <si>
    <t>50484</t>
  </si>
  <si>
    <t>SAINT HILAIRE DU HARCOUET</t>
  </si>
  <si>
    <t>50485</t>
  </si>
  <si>
    <t>SAINT HILAIRE PETITVILLE</t>
  </si>
  <si>
    <t>50486</t>
  </si>
  <si>
    <t>SAINT JACQUES DE NEHOU</t>
  </si>
  <si>
    <t>50487</t>
  </si>
  <si>
    <t>SAINT JAMES</t>
  </si>
  <si>
    <t>50488</t>
  </si>
  <si>
    <t>SAINT JEAN DE DAYE</t>
  </si>
  <si>
    <t>50489</t>
  </si>
  <si>
    <t>SAINT JEAN DE LA HAIZE</t>
  </si>
  <si>
    <t>50490</t>
  </si>
  <si>
    <t>SAINT JEAN DE LA RIVIERE</t>
  </si>
  <si>
    <t>50491</t>
  </si>
  <si>
    <t>SAINT JEAN DE SAVIGNY</t>
  </si>
  <si>
    <t>50492</t>
  </si>
  <si>
    <t>SAINT JEAN DES BAISANTS</t>
  </si>
  <si>
    <t>50493</t>
  </si>
  <si>
    <t>SAINT JEAN DES CHAMPS</t>
  </si>
  <si>
    <t>50494</t>
  </si>
  <si>
    <t>SAINT JEAN DU CORAIL</t>
  </si>
  <si>
    <t>50495</t>
  </si>
  <si>
    <t>SAINT JEAN DU CORAIL DES BOIS</t>
  </si>
  <si>
    <t>50496</t>
  </si>
  <si>
    <t>SAINT JEAN LE THOMAS</t>
  </si>
  <si>
    <t>50497</t>
  </si>
  <si>
    <t>SAINT JORES</t>
  </si>
  <si>
    <t>50498</t>
  </si>
  <si>
    <t>50499</t>
  </si>
  <si>
    <t>SAINT LAURENT DE CUVES</t>
  </si>
  <si>
    <t>50500</t>
  </si>
  <si>
    <t>SAINT LAURENT DE TERREGATTE</t>
  </si>
  <si>
    <t>50502</t>
  </si>
  <si>
    <t>SAINT LO</t>
  </si>
  <si>
    <t>50503</t>
  </si>
  <si>
    <t>SAINT LO D'OURVILLE</t>
  </si>
  <si>
    <t>50504</t>
  </si>
  <si>
    <t>SAINT LOUET SUR VIRE</t>
  </si>
  <si>
    <t>50505</t>
  </si>
  <si>
    <t>50506</t>
  </si>
  <si>
    <t>SAINT MALO DE LA LANDE</t>
  </si>
  <si>
    <t>50507</t>
  </si>
  <si>
    <t>50508</t>
  </si>
  <si>
    <t>SAINTE MARIE DU BOIS</t>
  </si>
  <si>
    <t>50509</t>
  </si>
  <si>
    <t>50510</t>
  </si>
  <si>
    <t>SAINT MARTIN D'AUBIGNY</t>
  </si>
  <si>
    <t>50511</t>
  </si>
  <si>
    <t>SAINT MARTIN D'AUDOUVILLE</t>
  </si>
  <si>
    <t>50512</t>
  </si>
  <si>
    <t>SAINT MARTIN DE BONFOSSE</t>
  </si>
  <si>
    <t>50513</t>
  </si>
  <si>
    <t>SAINT MARTIN DE CENILLY</t>
  </si>
  <si>
    <t>50514</t>
  </si>
  <si>
    <t>CHAULIEU</t>
  </si>
  <si>
    <t>50515</t>
  </si>
  <si>
    <t>SAINT MARTIN DE LANDELLES</t>
  </si>
  <si>
    <t>50516</t>
  </si>
  <si>
    <t>50517</t>
  </si>
  <si>
    <t>SAINT MARTIN DE VARREVILLE</t>
  </si>
  <si>
    <t>50518</t>
  </si>
  <si>
    <t>SAINT MARTIN LE BOUILLANT</t>
  </si>
  <si>
    <t>50519</t>
  </si>
  <si>
    <t>SAINT MARTIN LE GREARD</t>
  </si>
  <si>
    <t>50520</t>
  </si>
  <si>
    <t>SAINT MARTIN LE HEBERT</t>
  </si>
  <si>
    <t>50521</t>
  </si>
  <si>
    <t>SAINT MAUR DES BOIS</t>
  </si>
  <si>
    <t>50522</t>
  </si>
  <si>
    <t>SAINT MAURICE EN COTENTIN</t>
  </si>
  <si>
    <t>50523</t>
  </si>
  <si>
    <t>SAINTE MERE EGLISE</t>
  </si>
  <si>
    <t>50524</t>
  </si>
  <si>
    <t>SAINT MICHEL DE LA PIERRE</t>
  </si>
  <si>
    <t>50525</t>
  </si>
  <si>
    <t>SAINT MICHEL DE MONTJOIE</t>
  </si>
  <si>
    <t>50528</t>
  </si>
  <si>
    <t>SAINT NICOLAS DE PIERREPONT</t>
  </si>
  <si>
    <t>50529</t>
  </si>
  <si>
    <t>SAINT NICOLAS DES BOIS</t>
  </si>
  <si>
    <t>50531</t>
  </si>
  <si>
    <t>SAINT OVIN</t>
  </si>
  <si>
    <t>50532</t>
  </si>
  <si>
    <t>SAINT PAIR SUR MER</t>
  </si>
  <si>
    <t>50533</t>
  </si>
  <si>
    <t>SAINT PATRICE DE CLAIDS</t>
  </si>
  <si>
    <t>50534</t>
  </si>
  <si>
    <t>50535</t>
  </si>
  <si>
    <t>SAINTE PIENCE</t>
  </si>
  <si>
    <t>50536</t>
  </si>
  <si>
    <t>SAINT PIERRE D'ARTHEGLISE</t>
  </si>
  <si>
    <t>50537</t>
  </si>
  <si>
    <t>SAINT PIERRE DE COUTANCES</t>
  </si>
  <si>
    <t>50538</t>
  </si>
  <si>
    <t>SAINT PIERRE DE SEMILLY</t>
  </si>
  <si>
    <t>50539</t>
  </si>
  <si>
    <t>SAINT PIERRE EGLISE</t>
  </si>
  <si>
    <t>50540</t>
  </si>
  <si>
    <t>SAINT PIERRE LANGERS</t>
  </si>
  <si>
    <t>50541</t>
  </si>
  <si>
    <t>SAINT PLANCHERS</t>
  </si>
  <si>
    <t>50542</t>
  </si>
  <si>
    <t>SAINT POIS</t>
  </si>
  <si>
    <t>50543</t>
  </si>
  <si>
    <t>SAINT QUENTIN SUR LE HOMME</t>
  </si>
  <si>
    <t>50544</t>
  </si>
  <si>
    <t>SAINT REMY DES LANDES</t>
  </si>
  <si>
    <t>50545</t>
  </si>
  <si>
    <t>SAINT ROMPHAIRE</t>
  </si>
  <si>
    <t>50546</t>
  </si>
  <si>
    <t>SAINT SAMSON DE BONFOSSE</t>
  </si>
  <si>
    <t>50548</t>
  </si>
  <si>
    <t>SAINT SAUVEUR DE PIERREPONT</t>
  </si>
  <si>
    <t>50549</t>
  </si>
  <si>
    <t>SAINT SAUVEUR LA POMMERAYE</t>
  </si>
  <si>
    <t>50550</t>
  </si>
  <si>
    <t>SAINT SAUVEUR LENDELIN</t>
  </si>
  <si>
    <t>50551</t>
  </si>
  <si>
    <t>SAINT SAUVEUR LE VICOMTE</t>
  </si>
  <si>
    <t>50552</t>
  </si>
  <si>
    <t>SAINT SEBASTIEN DE RAIDS</t>
  </si>
  <si>
    <t>50553</t>
  </si>
  <si>
    <t>SAINT SENIER DE BEUVRON</t>
  </si>
  <si>
    <t>50554</t>
  </si>
  <si>
    <t>SAINT SENIER SOUS AVRANCHES</t>
  </si>
  <si>
    <t>50556</t>
  </si>
  <si>
    <t>SAINTE SUZANNE SUR VIRE</t>
  </si>
  <si>
    <t>50557</t>
  </si>
  <si>
    <t>SAINT SYMPHORIEN DES MONTS</t>
  </si>
  <si>
    <t>50558</t>
  </si>
  <si>
    <t>SAINT SYMPHORIEN LE VALOIS</t>
  </si>
  <si>
    <t>50562</t>
  </si>
  <si>
    <t>SAINT VAAST LA HOUGUE</t>
  </si>
  <si>
    <t>50563</t>
  </si>
  <si>
    <t>SAINT VIGOR DES MONTS</t>
  </si>
  <si>
    <t>50564</t>
  </si>
  <si>
    <t>SAINTENY</t>
  </si>
  <si>
    <t>50565</t>
  </si>
  <si>
    <t>SARTILLY</t>
  </si>
  <si>
    <t>50567</t>
  </si>
  <si>
    <t>SAUSSEMESNIL</t>
  </si>
  <si>
    <t>50568</t>
  </si>
  <si>
    <t>50569</t>
  </si>
  <si>
    <t>SAVIGNY</t>
  </si>
  <si>
    <t>50570</t>
  </si>
  <si>
    <t>SAVIGNY LE VIEUX</t>
  </si>
  <si>
    <t>50571</t>
  </si>
  <si>
    <t>SEBEVILLE</t>
  </si>
  <si>
    <t>50572</t>
  </si>
  <si>
    <t>SENOVILLE</t>
  </si>
  <si>
    <t>50573</t>
  </si>
  <si>
    <t>SERVIGNY</t>
  </si>
  <si>
    <t>50574</t>
  </si>
  <si>
    <t>SERVON</t>
  </si>
  <si>
    <t>50575</t>
  </si>
  <si>
    <t>SIDEVILLE</t>
  </si>
  <si>
    <t>50576</t>
  </si>
  <si>
    <t>SIOUVILLE HAGUE</t>
  </si>
  <si>
    <t>50577</t>
  </si>
  <si>
    <t>SORTOSVILLE EN BEAUMONT</t>
  </si>
  <si>
    <t>50578</t>
  </si>
  <si>
    <t>SORTOSVILLE</t>
  </si>
  <si>
    <t>50579</t>
  </si>
  <si>
    <t>SOTTEVAST</t>
  </si>
  <si>
    <t>50580</t>
  </si>
  <si>
    <t>SOTTEVILLE</t>
  </si>
  <si>
    <t>50581</t>
  </si>
  <si>
    <t>SOULLES</t>
  </si>
  <si>
    <t>50582</t>
  </si>
  <si>
    <t>SOURDEVAL</t>
  </si>
  <si>
    <t>50583</t>
  </si>
  <si>
    <t>SOURDEVAL LES BOIS</t>
  </si>
  <si>
    <t>50584</t>
  </si>
  <si>
    <t>50585</t>
  </si>
  <si>
    <t>SURTAINVILLE</t>
  </si>
  <si>
    <t>50586</t>
  </si>
  <si>
    <t>50587</t>
  </si>
  <si>
    <t>TAILLEPIED</t>
  </si>
  <si>
    <t>50588</t>
  </si>
  <si>
    <t>TAMERVILLE</t>
  </si>
  <si>
    <t>50589</t>
  </si>
  <si>
    <t>TANIS</t>
  </si>
  <si>
    <t>50590</t>
  </si>
  <si>
    <t>TANU</t>
  </si>
  <si>
    <t>50591</t>
  </si>
  <si>
    <t>TEILLEUL</t>
  </si>
  <si>
    <t>50592</t>
  </si>
  <si>
    <t>TESSY SUR VIRE</t>
  </si>
  <si>
    <t>50593</t>
  </si>
  <si>
    <t>TEURTHEVILLE BOCAGE</t>
  </si>
  <si>
    <t>50594</t>
  </si>
  <si>
    <t>TEURTHEVILLE HAGUE</t>
  </si>
  <si>
    <t>50595</t>
  </si>
  <si>
    <t>50596</t>
  </si>
  <si>
    <t>THEVILLE</t>
  </si>
  <si>
    <t>50597</t>
  </si>
  <si>
    <t>TIREPIED</t>
  </si>
  <si>
    <t>50598</t>
  </si>
  <si>
    <t>50599</t>
  </si>
  <si>
    <t>TOLLEVAST</t>
  </si>
  <si>
    <t>50600</t>
  </si>
  <si>
    <t>TONNEVILLE</t>
  </si>
  <si>
    <t>50601</t>
  </si>
  <si>
    <t>TORIGNI SUR VIRE</t>
  </si>
  <si>
    <t>50602</t>
  </si>
  <si>
    <t>TOURLAVILLE</t>
  </si>
  <si>
    <t>50603</t>
  </si>
  <si>
    <t>TOURVILLE SUR SIENNE</t>
  </si>
  <si>
    <t>50604</t>
  </si>
  <si>
    <t>TREAUVILLE</t>
  </si>
  <si>
    <t>50605</t>
  </si>
  <si>
    <t>TRELLY</t>
  </si>
  <si>
    <t>50606</t>
  </si>
  <si>
    <t>TRIBEHOU</t>
  </si>
  <si>
    <t>50607</t>
  </si>
  <si>
    <t>50608</t>
  </si>
  <si>
    <t>TROISGOTS</t>
  </si>
  <si>
    <t>50609</t>
  </si>
  <si>
    <t>TURQUEVILLE</t>
  </si>
  <si>
    <t>50610</t>
  </si>
  <si>
    <t>50611</t>
  </si>
  <si>
    <t>URVILLE NACQUEVILLE</t>
  </si>
  <si>
    <t>50612</t>
  </si>
  <si>
    <t>VAINS</t>
  </si>
  <si>
    <t>50613</t>
  </si>
  <si>
    <t>VALCANVILLE</t>
  </si>
  <si>
    <t>50614</t>
  </si>
  <si>
    <t>VALDECIE</t>
  </si>
  <si>
    <t>50615</t>
  </si>
  <si>
    <t>VALOGNES</t>
  </si>
  <si>
    <t>50616</t>
  </si>
  <si>
    <t>VAL SAINT PERE</t>
  </si>
  <si>
    <t>50617</t>
  </si>
  <si>
    <t>VARENGUEBEC</t>
  </si>
  <si>
    <t>50618</t>
  </si>
  <si>
    <t>VAROUVILLE</t>
  </si>
  <si>
    <t>50619</t>
  </si>
  <si>
    <t>VAST</t>
  </si>
  <si>
    <t>50620</t>
  </si>
  <si>
    <t>VASTEVILLE</t>
  </si>
  <si>
    <t>50621</t>
  </si>
  <si>
    <t>VAUDREVILLE</t>
  </si>
  <si>
    <t>50622</t>
  </si>
  <si>
    <t>VAUDRIMESNIL</t>
  </si>
  <si>
    <t>50623</t>
  </si>
  <si>
    <t>50624</t>
  </si>
  <si>
    <t>VENDELEE</t>
  </si>
  <si>
    <t>50625</t>
  </si>
  <si>
    <t>VENGEONS</t>
  </si>
  <si>
    <t>50626</t>
  </si>
  <si>
    <t>VER</t>
  </si>
  <si>
    <t>50627</t>
  </si>
  <si>
    <t>VERGONCEY</t>
  </si>
  <si>
    <t>50628</t>
  </si>
  <si>
    <t>VERNIX</t>
  </si>
  <si>
    <t>50629</t>
  </si>
  <si>
    <t>50630</t>
  </si>
  <si>
    <t>VESSEY</t>
  </si>
  <si>
    <t>50631</t>
  </si>
  <si>
    <t>VEYS</t>
  </si>
  <si>
    <t>50633</t>
  </si>
  <si>
    <t>VICEL</t>
  </si>
  <si>
    <t>50634</t>
  </si>
  <si>
    <t>VIDECOSVILLE</t>
  </si>
  <si>
    <t>50635</t>
  </si>
  <si>
    <t>VIDOUVILLE</t>
  </si>
  <si>
    <t>50636</t>
  </si>
  <si>
    <t>50637</t>
  </si>
  <si>
    <t>VILLEBAUDON</t>
  </si>
  <si>
    <t>50638</t>
  </si>
  <si>
    <t>VILLECHIEN</t>
  </si>
  <si>
    <t>50639</t>
  </si>
  <si>
    <t>VILLEDIEU LES POELES</t>
  </si>
  <si>
    <t>50640</t>
  </si>
  <si>
    <t>VILLIERS LE PRE</t>
  </si>
  <si>
    <t>50641</t>
  </si>
  <si>
    <t>VILLIERS FOSSARD</t>
  </si>
  <si>
    <t>50642</t>
  </si>
  <si>
    <t>VINDEFONTAINE</t>
  </si>
  <si>
    <t>50643</t>
  </si>
  <si>
    <t>VIRANDEVILLE</t>
  </si>
  <si>
    <t>50644</t>
  </si>
  <si>
    <t>VIREY</t>
  </si>
  <si>
    <t>50646</t>
  </si>
  <si>
    <t>VRETOT</t>
  </si>
  <si>
    <t>50647</t>
  </si>
  <si>
    <t>YQUELON</t>
  </si>
  <si>
    <t>50648</t>
  </si>
  <si>
    <t>YVETOT BOCAGE</t>
  </si>
  <si>
    <t>51001</t>
  </si>
  <si>
    <t>ABLANCOURT</t>
  </si>
  <si>
    <t>51002</t>
  </si>
  <si>
    <t>SAINT MARTIN D'ABLOIS</t>
  </si>
  <si>
    <t>51003</t>
  </si>
  <si>
    <t>AIGNY</t>
  </si>
  <si>
    <t>51004</t>
  </si>
  <si>
    <t>ALLEMANCHE LAUNAY ET SOYER</t>
  </si>
  <si>
    <t>51005</t>
  </si>
  <si>
    <t>51006</t>
  </si>
  <si>
    <t>ALLIANCELLES</t>
  </si>
  <si>
    <t>51007</t>
  </si>
  <si>
    <t>AMBONNAY</t>
  </si>
  <si>
    <t>51008</t>
  </si>
  <si>
    <t>AMBRIERES</t>
  </si>
  <si>
    <t>51009</t>
  </si>
  <si>
    <t>ANGLURE</t>
  </si>
  <si>
    <t>51010</t>
  </si>
  <si>
    <t>ANGLUZELLES ET COURCELLES</t>
  </si>
  <si>
    <t>51012</t>
  </si>
  <si>
    <t>ANTHENAY</t>
  </si>
  <si>
    <t>51013</t>
  </si>
  <si>
    <t>AOUGNY</t>
  </si>
  <si>
    <t>51014</t>
  </si>
  <si>
    <t>ARCIS LE PONSART</t>
  </si>
  <si>
    <t>51015</t>
  </si>
  <si>
    <t>ARGERS</t>
  </si>
  <si>
    <t>51016</t>
  </si>
  <si>
    <t>ARRIGNY</t>
  </si>
  <si>
    <t>51017</t>
  </si>
  <si>
    <t>ARZILLIERES NEUVILLE</t>
  </si>
  <si>
    <t>51018</t>
  </si>
  <si>
    <t>ATHIS</t>
  </si>
  <si>
    <t>51019</t>
  </si>
  <si>
    <t>AUBERIVE</t>
  </si>
  <si>
    <t>51020</t>
  </si>
  <si>
    <t>AUBILLY</t>
  </si>
  <si>
    <t>51022</t>
  </si>
  <si>
    <t>AULNAY L'AITRE</t>
  </si>
  <si>
    <t>51023</t>
  </si>
  <si>
    <t>AULNAY SUR MARNE</t>
  </si>
  <si>
    <t>51025</t>
  </si>
  <si>
    <t>AUMENANCOURT</t>
  </si>
  <si>
    <t>51027</t>
  </si>
  <si>
    <t>AUVE</t>
  </si>
  <si>
    <t>51028</t>
  </si>
  <si>
    <t>AVENAY VAL D'OR</t>
  </si>
  <si>
    <t>51029</t>
  </si>
  <si>
    <t>AVIZE</t>
  </si>
  <si>
    <t>51030</t>
  </si>
  <si>
    <t>AY</t>
  </si>
  <si>
    <t>51031</t>
  </si>
  <si>
    <t>BACONNES</t>
  </si>
  <si>
    <t>51032</t>
  </si>
  <si>
    <t>51033</t>
  </si>
  <si>
    <t>BAIZIL</t>
  </si>
  <si>
    <t>51034</t>
  </si>
  <si>
    <t>51035</t>
  </si>
  <si>
    <t>51036</t>
  </si>
  <si>
    <t>BARBONNE FAYEL</t>
  </si>
  <si>
    <t>51037</t>
  </si>
  <si>
    <t>BASLIEUX LES FISMES</t>
  </si>
  <si>
    <t>51038</t>
  </si>
  <si>
    <t>BASLIEUX SOUS CHATILLON</t>
  </si>
  <si>
    <t>51039</t>
  </si>
  <si>
    <t>BASSU</t>
  </si>
  <si>
    <t>51040</t>
  </si>
  <si>
    <t>BASSUET</t>
  </si>
  <si>
    <t>51041</t>
  </si>
  <si>
    <t>BAUDEMENT</t>
  </si>
  <si>
    <t>51042</t>
  </si>
  <si>
    <t>51043</t>
  </si>
  <si>
    <t>BAZANCOURT</t>
  </si>
  <si>
    <t>51044</t>
  </si>
  <si>
    <t>BEAUMONT SUR VESLE</t>
  </si>
  <si>
    <t>51045</t>
  </si>
  <si>
    <t>BEAUNAY</t>
  </si>
  <si>
    <t>51046</t>
  </si>
  <si>
    <t>BEINE NAUROY</t>
  </si>
  <si>
    <t>51047</t>
  </si>
  <si>
    <t>BELVAL EN ARGONNE</t>
  </si>
  <si>
    <t>51048</t>
  </si>
  <si>
    <t>BELVAL SOUS CHATILLON</t>
  </si>
  <si>
    <t>51049</t>
  </si>
  <si>
    <t>BERGERES LES VERTUS</t>
  </si>
  <si>
    <t>51050</t>
  </si>
  <si>
    <t>BERGERES SOUS MONTMIRAIL</t>
  </si>
  <si>
    <t>51051</t>
  </si>
  <si>
    <t>BERMERICOURT</t>
  </si>
  <si>
    <t>51052</t>
  </si>
  <si>
    <t>BERRU</t>
  </si>
  <si>
    <t>51053</t>
  </si>
  <si>
    <t>BERZIEUX</t>
  </si>
  <si>
    <t>51054</t>
  </si>
  <si>
    <t>BETHENIVILLE</t>
  </si>
  <si>
    <t>51055</t>
  </si>
  <si>
    <t>BETHENY</t>
  </si>
  <si>
    <t>51056</t>
  </si>
  <si>
    <t>BETHON</t>
  </si>
  <si>
    <t>51057</t>
  </si>
  <si>
    <t>BETTANCOURT LA LONGUE</t>
  </si>
  <si>
    <t>51058</t>
  </si>
  <si>
    <t>BEZANNES</t>
  </si>
  <si>
    <t>51059</t>
  </si>
  <si>
    <t>BIGNICOURT SUR MARNE</t>
  </si>
  <si>
    <t>51060</t>
  </si>
  <si>
    <t>BIGNICOURT SUR SAULX</t>
  </si>
  <si>
    <t>51061</t>
  </si>
  <si>
    <t>BILLY LE GRAND</t>
  </si>
  <si>
    <t>51062</t>
  </si>
  <si>
    <t>BINARVILLE</t>
  </si>
  <si>
    <t>51063</t>
  </si>
  <si>
    <t>BINSON ET ORQUIGNY</t>
  </si>
  <si>
    <t>51064</t>
  </si>
  <si>
    <t>BISSEUIL</t>
  </si>
  <si>
    <t>51065</t>
  </si>
  <si>
    <t>BLACY</t>
  </si>
  <si>
    <t>51066</t>
  </si>
  <si>
    <t>BLAISE SOUS ARZILLIERES</t>
  </si>
  <si>
    <t>51068</t>
  </si>
  <si>
    <t>BLESME</t>
  </si>
  <si>
    <t>51069</t>
  </si>
  <si>
    <t>51070</t>
  </si>
  <si>
    <t>BOISSY LE REPOS</t>
  </si>
  <si>
    <t>51071</t>
  </si>
  <si>
    <t>BOUCHY SAINT GENEST</t>
  </si>
  <si>
    <t>51072</t>
  </si>
  <si>
    <t>51073</t>
  </si>
  <si>
    <t>BOULEUSE</t>
  </si>
  <si>
    <t>51074</t>
  </si>
  <si>
    <t>BOULT SUR SUIPPE</t>
  </si>
  <si>
    <t>51075</t>
  </si>
  <si>
    <t>BOURGOGNE</t>
  </si>
  <si>
    <t>51076</t>
  </si>
  <si>
    <t>BOURSAULT</t>
  </si>
  <si>
    <t>51077</t>
  </si>
  <si>
    <t>BOUVANCOURT</t>
  </si>
  <si>
    <t>51078</t>
  </si>
  <si>
    <t>BOUY</t>
  </si>
  <si>
    <t>51079</t>
  </si>
  <si>
    <t>BOUZY</t>
  </si>
  <si>
    <t>51080</t>
  </si>
  <si>
    <t>BRANDONVILLERS</t>
  </si>
  <si>
    <t>51081</t>
  </si>
  <si>
    <t>BRANSCOURT</t>
  </si>
  <si>
    <t>51082</t>
  </si>
  <si>
    <t>BRAUX SAINTE COHIERE</t>
  </si>
  <si>
    <t>51083</t>
  </si>
  <si>
    <t>BRAUX SAINT REMY</t>
  </si>
  <si>
    <t>51084</t>
  </si>
  <si>
    <t>BREBAN</t>
  </si>
  <si>
    <t>51085</t>
  </si>
  <si>
    <t>51086</t>
  </si>
  <si>
    <t>51087</t>
  </si>
  <si>
    <t>BREUVERY SUR COOLE</t>
  </si>
  <si>
    <t>51088</t>
  </si>
  <si>
    <t>BRIMONT</t>
  </si>
  <si>
    <t>51089</t>
  </si>
  <si>
    <t>BROUILLET</t>
  </si>
  <si>
    <t>51090</t>
  </si>
  <si>
    <t>BROUSSY LE GRAND</t>
  </si>
  <si>
    <t>51091</t>
  </si>
  <si>
    <t>BROUSSY LE PETIT</t>
  </si>
  <si>
    <t>51092</t>
  </si>
  <si>
    <t>BROYES</t>
  </si>
  <si>
    <t>51093</t>
  </si>
  <si>
    <t>BRUGNY VAUDANCOURT</t>
  </si>
  <si>
    <t>51094</t>
  </si>
  <si>
    <t>BRUSSON</t>
  </si>
  <si>
    <t>51095</t>
  </si>
  <si>
    <t>51097</t>
  </si>
  <si>
    <t>BUSSY LE CHATEAU</t>
  </si>
  <si>
    <t>51098</t>
  </si>
  <si>
    <t>BUSSY LE REPOS</t>
  </si>
  <si>
    <t>51099</t>
  </si>
  <si>
    <t>BUSSY LETTREE</t>
  </si>
  <si>
    <t>51100</t>
  </si>
  <si>
    <t>CAURE</t>
  </si>
  <si>
    <t>51101</t>
  </si>
  <si>
    <t>51102</t>
  </si>
  <si>
    <t>CAUROY LES HERMONVILLE</t>
  </si>
  <si>
    <t>51103</t>
  </si>
  <si>
    <t>CELLE SOUS CHANTEMERLE</t>
  </si>
  <si>
    <t>51104</t>
  </si>
  <si>
    <t>CERNAY EN DORMOIS</t>
  </si>
  <si>
    <t>51105</t>
  </si>
  <si>
    <t>CERNAY LES REIMS</t>
  </si>
  <si>
    <t>51106</t>
  </si>
  <si>
    <t>51107</t>
  </si>
  <si>
    <t>CHAINTRIX BIERGES</t>
  </si>
  <si>
    <t>51108</t>
  </si>
  <si>
    <t>CHALONS EN CHAMPAGNE</t>
  </si>
  <si>
    <t>51109</t>
  </si>
  <si>
    <t>CHALONS SUR VESLE</t>
  </si>
  <si>
    <t>51110</t>
  </si>
  <si>
    <t>CHALTRAIT</t>
  </si>
  <si>
    <t>51111</t>
  </si>
  <si>
    <t>CHAMBRECY</t>
  </si>
  <si>
    <t>51112</t>
  </si>
  <si>
    <t>CHAMERY</t>
  </si>
  <si>
    <t>51113</t>
  </si>
  <si>
    <t>CHAMPAUBERT</t>
  </si>
  <si>
    <t>51115</t>
  </si>
  <si>
    <t>51116</t>
  </si>
  <si>
    <t>CHAMPGUYON</t>
  </si>
  <si>
    <t>51117</t>
  </si>
  <si>
    <t>CHAMPIGNEUL CHAMPAGNE</t>
  </si>
  <si>
    <t>51118</t>
  </si>
  <si>
    <t>CHAMPIGNY</t>
  </si>
  <si>
    <t>51119</t>
  </si>
  <si>
    <t>CHAMPILLON</t>
  </si>
  <si>
    <t>51120</t>
  </si>
  <si>
    <t>CHAMPLAT ET BOUJACOURT</t>
  </si>
  <si>
    <t>51121</t>
  </si>
  <si>
    <t>CHAMPVOISY</t>
  </si>
  <si>
    <t>51122</t>
  </si>
  <si>
    <t>51124</t>
  </si>
  <si>
    <t>CHANTEMERLE</t>
  </si>
  <si>
    <t>51125</t>
  </si>
  <si>
    <t>CHAPELAINE</t>
  </si>
  <si>
    <t>51126</t>
  </si>
  <si>
    <t>CHAPELLE FELCOURT</t>
  </si>
  <si>
    <t>51127</t>
  </si>
  <si>
    <t>CHAPELLE LASSON</t>
  </si>
  <si>
    <t>51128</t>
  </si>
  <si>
    <t>CHAPELLE SOUS ORBAIS</t>
  </si>
  <si>
    <t>51129</t>
  </si>
  <si>
    <t>CHARLEVILLE</t>
  </si>
  <si>
    <t>51130</t>
  </si>
  <si>
    <t>CHARMONT</t>
  </si>
  <si>
    <t>51132</t>
  </si>
  <si>
    <t>CHARMONTOIS</t>
  </si>
  <si>
    <t>51133</t>
  </si>
  <si>
    <t>CHATELIER</t>
  </si>
  <si>
    <t>51134</t>
  </si>
  <si>
    <t>CHATELRAOULD SAINT LOUVENT</t>
  </si>
  <si>
    <t>51135</t>
  </si>
  <si>
    <t>CHATILLON SUR BROUE</t>
  </si>
  <si>
    <t>51136</t>
  </si>
  <si>
    <t>CHATILLON SUR MARNE</t>
  </si>
  <si>
    <t>51137</t>
  </si>
  <si>
    <t>CHATILLON SUR MORIN</t>
  </si>
  <si>
    <t>51138</t>
  </si>
  <si>
    <t>CHATRICES</t>
  </si>
  <si>
    <t>51139</t>
  </si>
  <si>
    <t>51140</t>
  </si>
  <si>
    <t>CHAUMUZY</t>
  </si>
  <si>
    <t>51141</t>
  </si>
  <si>
    <t>CHAUSSEE SUR MARNE</t>
  </si>
  <si>
    <t>51142</t>
  </si>
  <si>
    <t>CHAVOT COURCOURT</t>
  </si>
  <si>
    <t>51143</t>
  </si>
  <si>
    <t>51144</t>
  </si>
  <si>
    <t>CHEMINON</t>
  </si>
  <si>
    <t>51145</t>
  </si>
  <si>
    <t>CHENAY</t>
  </si>
  <si>
    <t>51146</t>
  </si>
  <si>
    <t>51147</t>
  </si>
  <si>
    <t>CHEPPE</t>
  </si>
  <si>
    <t>51148</t>
  </si>
  <si>
    <t>CHEPPES LA PRAIRIE</t>
  </si>
  <si>
    <t>51149</t>
  </si>
  <si>
    <t>CHEPY</t>
  </si>
  <si>
    <t>51150</t>
  </si>
  <si>
    <t>CHERVILLE</t>
  </si>
  <si>
    <t>51151</t>
  </si>
  <si>
    <t>CHICHEY</t>
  </si>
  <si>
    <t>51152</t>
  </si>
  <si>
    <t>CHIGNY LES ROSES</t>
  </si>
  <si>
    <t>51153</t>
  </si>
  <si>
    <t>CHOUILLY</t>
  </si>
  <si>
    <t>51154</t>
  </si>
  <si>
    <t>CLAMANGES</t>
  </si>
  <si>
    <t>51155</t>
  </si>
  <si>
    <t>CLESLES</t>
  </si>
  <si>
    <t>51156</t>
  </si>
  <si>
    <t>CLOYES SUR MARNE</t>
  </si>
  <si>
    <t>51157</t>
  </si>
  <si>
    <t>COIZARD JOCHES</t>
  </si>
  <si>
    <t>51158</t>
  </si>
  <si>
    <t>VAL DES MARAIS</t>
  </si>
  <si>
    <t>51160</t>
  </si>
  <si>
    <t>COMPERTRIX</t>
  </si>
  <si>
    <t>51161</t>
  </si>
  <si>
    <t>CONDE SUR MARNE</t>
  </si>
  <si>
    <t>51162</t>
  </si>
  <si>
    <t>CONFLANS SUR SEINE</t>
  </si>
  <si>
    <t>51163</t>
  </si>
  <si>
    <t>CONGY</t>
  </si>
  <si>
    <t>51164</t>
  </si>
  <si>
    <t>CONNANTRAY VAUREFROY</t>
  </si>
  <si>
    <t>51165</t>
  </si>
  <si>
    <t>CONNANTRE</t>
  </si>
  <si>
    <t>51166</t>
  </si>
  <si>
    <t>CONTAULT</t>
  </si>
  <si>
    <t>51167</t>
  </si>
  <si>
    <t>COOLE</t>
  </si>
  <si>
    <t>51168</t>
  </si>
  <si>
    <t>COOLUS</t>
  </si>
  <si>
    <t>51169</t>
  </si>
  <si>
    <t>CORBEIL</t>
  </si>
  <si>
    <t>51170</t>
  </si>
  <si>
    <t>CORFELIX</t>
  </si>
  <si>
    <t>51171</t>
  </si>
  <si>
    <t>CORMICY</t>
  </si>
  <si>
    <t>51172</t>
  </si>
  <si>
    <t>CORMONTREUIL</t>
  </si>
  <si>
    <t>51173</t>
  </si>
  <si>
    <t>CORMOYEUX</t>
  </si>
  <si>
    <t>51174</t>
  </si>
  <si>
    <t>CORRIBERT</t>
  </si>
  <si>
    <t>51175</t>
  </si>
  <si>
    <t>CORROBERT</t>
  </si>
  <si>
    <t>51176</t>
  </si>
  <si>
    <t>CORROY</t>
  </si>
  <si>
    <t>51177</t>
  </si>
  <si>
    <t>COULOMMES LA MONTAGNE</t>
  </si>
  <si>
    <t>51178</t>
  </si>
  <si>
    <t>COUPETZ</t>
  </si>
  <si>
    <t>51179</t>
  </si>
  <si>
    <t>COUPEVILLE</t>
  </si>
  <si>
    <t>51181</t>
  </si>
  <si>
    <t>COURCELLES SAPICOURT</t>
  </si>
  <si>
    <t>51182</t>
  </si>
  <si>
    <t>COURCEMAIN</t>
  </si>
  <si>
    <t>51183</t>
  </si>
  <si>
    <t>51184</t>
  </si>
  <si>
    <t>COURDEMANGES</t>
  </si>
  <si>
    <t>51185</t>
  </si>
  <si>
    <t>COURGIVAUX</t>
  </si>
  <si>
    <t>51186</t>
  </si>
  <si>
    <t>COURJEONNET</t>
  </si>
  <si>
    <t>51187</t>
  </si>
  <si>
    <t>COURLANDON</t>
  </si>
  <si>
    <t>51188</t>
  </si>
  <si>
    <t>COURMAS</t>
  </si>
  <si>
    <t>51190</t>
  </si>
  <si>
    <t>COURTAGNON</t>
  </si>
  <si>
    <t>51191</t>
  </si>
  <si>
    <t>COURTEMONT</t>
  </si>
  <si>
    <t>51192</t>
  </si>
  <si>
    <t>COURTHIEZY</t>
  </si>
  <si>
    <t>51193</t>
  </si>
  <si>
    <t>COURTISOLS</t>
  </si>
  <si>
    <t>51194</t>
  </si>
  <si>
    <t>COURVILLE</t>
  </si>
  <si>
    <t>51195</t>
  </si>
  <si>
    <t>COUVROT</t>
  </si>
  <si>
    <t>51196</t>
  </si>
  <si>
    <t>CRAMANT</t>
  </si>
  <si>
    <t>51197</t>
  </si>
  <si>
    <t>CROIX EN CHAMPAGNE</t>
  </si>
  <si>
    <t>51198</t>
  </si>
  <si>
    <t>CRUGNY</t>
  </si>
  <si>
    <t>51199</t>
  </si>
  <si>
    <t>CUCHERY</t>
  </si>
  <si>
    <t>51200</t>
  </si>
  <si>
    <t>CUIS</t>
  </si>
  <si>
    <t>51201</t>
  </si>
  <si>
    <t>CUISLES</t>
  </si>
  <si>
    <t>51202</t>
  </si>
  <si>
    <t>CUMIERES</t>
  </si>
  <si>
    <t>51203</t>
  </si>
  <si>
    <t>CUPERLY</t>
  </si>
  <si>
    <t>51204</t>
  </si>
  <si>
    <t>DAMERY</t>
  </si>
  <si>
    <t>51205</t>
  </si>
  <si>
    <t>DAMPIERRE AU TEMPLE</t>
  </si>
  <si>
    <t>51206</t>
  </si>
  <si>
    <t>DAMPIERRE LE CHATEAU</t>
  </si>
  <si>
    <t>51208</t>
  </si>
  <si>
    <t>DAMPIERRE SUR MOIVRE</t>
  </si>
  <si>
    <t>51210</t>
  </si>
  <si>
    <t>DIZY</t>
  </si>
  <si>
    <t>51211</t>
  </si>
  <si>
    <t>DOMMARTIN DAMPIERRE</t>
  </si>
  <si>
    <t>51212</t>
  </si>
  <si>
    <t>DOMMARTIN LETTREE</t>
  </si>
  <si>
    <t>51213</t>
  </si>
  <si>
    <t>DOMMARTIN SOUS HANS</t>
  </si>
  <si>
    <t>51214</t>
  </si>
  <si>
    <t>DOMMARTIN VARIMONT</t>
  </si>
  <si>
    <t>51215</t>
  </si>
  <si>
    <t>DOMPREMY</t>
  </si>
  <si>
    <t>51216</t>
  </si>
  <si>
    <t>DONTRIEN</t>
  </si>
  <si>
    <t>51217</t>
  </si>
  <si>
    <t>DORMANS</t>
  </si>
  <si>
    <t>51218</t>
  </si>
  <si>
    <t>VAL DE VIERE</t>
  </si>
  <si>
    <t>51219</t>
  </si>
  <si>
    <t>DROSNAY</t>
  </si>
  <si>
    <t>51220</t>
  </si>
  <si>
    <t>DROUILLY</t>
  </si>
  <si>
    <t>51222</t>
  </si>
  <si>
    <t>ECLAIRES</t>
  </si>
  <si>
    <t>51223</t>
  </si>
  <si>
    <t>ECOLLEMONT</t>
  </si>
  <si>
    <t>51224</t>
  </si>
  <si>
    <t>ECRIENNES</t>
  </si>
  <si>
    <t>51225</t>
  </si>
  <si>
    <t>ECUEIL</t>
  </si>
  <si>
    <t>51226</t>
  </si>
  <si>
    <t>ECURY LE REPOS</t>
  </si>
  <si>
    <t>51227</t>
  </si>
  <si>
    <t>ECURY SUR COOLE</t>
  </si>
  <si>
    <t>51228</t>
  </si>
  <si>
    <t>ELISE DAUCOURT</t>
  </si>
  <si>
    <t>51229</t>
  </si>
  <si>
    <t>EPENSE</t>
  </si>
  <si>
    <t>51230</t>
  </si>
  <si>
    <t>EPERNAY</t>
  </si>
  <si>
    <t>51231</t>
  </si>
  <si>
    <t>51232</t>
  </si>
  <si>
    <t>EPOYE</t>
  </si>
  <si>
    <t>51233</t>
  </si>
  <si>
    <t>ESCARDES</t>
  </si>
  <si>
    <t>51234</t>
  </si>
  <si>
    <t>ESCLAVOLLES LUREY</t>
  </si>
  <si>
    <t>51235</t>
  </si>
  <si>
    <t>ESSARTS LES SEZANNE</t>
  </si>
  <si>
    <t>51236</t>
  </si>
  <si>
    <t>ESSARTS LE VICOMTE</t>
  </si>
  <si>
    <t>51237</t>
  </si>
  <si>
    <t>ESTERNAY</t>
  </si>
  <si>
    <t>51238</t>
  </si>
  <si>
    <t>ETOGES</t>
  </si>
  <si>
    <t>51239</t>
  </si>
  <si>
    <t>51240</t>
  </si>
  <si>
    <t>ETREPY</t>
  </si>
  <si>
    <t>51241</t>
  </si>
  <si>
    <t>EUVY</t>
  </si>
  <si>
    <t>51242</t>
  </si>
  <si>
    <t>FAGNIERES</t>
  </si>
  <si>
    <t>51243</t>
  </si>
  <si>
    <t>FAUX FRESNAY</t>
  </si>
  <si>
    <t>51244</t>
  </si>
  <si>
    <t>FAUX VESIGNEUL</t>
  </si>
  <si>
    <t>51245</t>
  </si>
  <si>
    <t>FAVEROLLES ET COEMY</t>
  </si>
  <si>
    <t>51246</t>
  </si>
  <si>
    <t>FAVRESSE</t>
  </si>
  <si>
    <t>51247</t>
  </si>
  <si>
    <t>FEREBRIANGES</t>
  </si>
  <si>
    <t>51248</t>
  </si>
  <si>
    <t>FERE CHAMPENOISE</t>
  </si>
  <si>
    <t>51249</t>
  </si>
  <si>
    <t>FESTIGNY</t>
  </si>
  <si>
    <t>51250</t>
  </si>
  <si>
    <t>FISMES</t>
  </si>
  <si>
    <t>51251</t>
  </si>
  <si>
    <t>51252</t>
  </si>
  <si>
    <t>FLEURY LA RIVIERE</t>
  </si>
  <si>
    <t>51253</t>
  </si>
  <si>
    <t>FLORENT EN ARGONNE</t>
  </si>
  <si>
    <t>51254</t>
  </si>
  <si>
    <t>FONTAINE DENIS NUISY</t>
  </si>
  <si>
    <t>51255</t>
  </si>
  <si>
    <t>FONTAINE EN DORMOIS</t>
  </si>
  <si>
    <t>51256</t>
  </si>
  <si>
    <t>FONTAINE SUR AY</t>
  </si>
  <si>
    <t>51258</t>
  </si>
  <si>
    <t>FORESTIERE</t>
  </si>
  <si>
    <t>51259</t>
  </si>
  <si>
    <t>51260</t>
  </si>
  <si>
    <t>51261</t>
  </si>
  <si>
    <t>FRESNE LES REIMS</t>
  </si>
  <si>
    <t>51262</t>
  </si>
  <si>
    <t>FRIGNICOURT</t>
  </si>
  <si>
    <t>51263</t>
  </si>
  <si>
    <t>FROMENTIERES</t>
  </si>
  <si>
    <t>51264</t>
  </si>
  <si>
    <t>GAULT SOIGNY</t>
  </si>
  <si>
    <t>51265</t>
  </si>
  <si>
    <t>GAYE</t>
  </si>
  <si>
    <t>51266</t>
  </si>
  <si>
    <t>51267</t>
  </si>
  <si>
    <t>GERMIGNY</t>
  </si>
  <si>
    <t>51268</t>
  </si>
  <si>
    <t>GERMINON</t>
  </si>
  <si>
    <t>51269</t>
  </si>
  <si>
    <t>GIFFAUMONT CHAMPAUBERT</t>
  </si>
  <si>
    <t>51270</t>
  </si>
  <si>
    <t>GIGNY BUSSY</t>
  </si>
  <si>
    <t>51271</t>
  </si>
  <si>
    <t>GIONGES</t>
  </si>
  <si>
    <t>51272</t>
  </si>
  <si>
    <t>GIVRY EN ARGONNE</t>
  </si>
  <si>
    <t>51273</t>
  </si>
  <si>
    <t>GIVRY LES LOISY</t>
  </si>
  <si>
    <t>51274</t>
  </si>
  <si>
    <t>GIZAUCOURT</t>
  </si>
  <si>
    <t>51275</t>
  </si>
  <si>
    <t>GLANNES</t>
  </si>
  <si>
    <t>51276</t>
  </si>
  <si>
    <t>GOURGANCON</t>
  </si>
  <si>
    <t>51277</t>
  </si>
  <si>
    <t>SAINTE MARIE DU LAC NUISEMENT</t>
  </si>
  <si>
    <t>51278</t>
  </si>
  <si>
    <t>GRANDES LOGES</t>
  </si>
  <si>
    <t>51279</t>
  </si>
  <si>
    <t>GRANGES SUR AUBE</t>
  </si>
  <si>
    <t>51280</t>
  </si>
  <si>
    <t>GRATREUIL</t>
  </si>
  <si>
    <t>51281</t>
  </si>
  <si>
    <t>GRAUVES</t>
  </si>
  <si>
    <t>51282</t>
  </si>
  <si>
    <t>GUEUX</t>
  </si>
  <si>
    <t>51283</t>
  </si>
  <si>
    <t>HANS</t>
  </si>
  <si>
    <t>51284</t>
  </si>
  <si>
    <t>HAUSSIGNEMONT</t>
  </si>
  <si>
    <t>51285</t>
  </si>
  <si>
    <t>HAUSSIMONT</t>
  </si>
  <si>
    <t>51286</t>
  </si>
  <si>
    <t>51287</t>
  </si>
  <si>
    <t>HAUTVILLERS</t>
  </si>
  <si>
    <t>51288</t>
  </si>
  <si>
    <t>HEILTZ LE HUTIER</t>
  </si>
  <si>
    <t>51289</t>
  </si>
  <si>
    <t>HEILTZ LE MAURUPT</t>
  </si>
  <si>
    <t>51290</t>
  </si>
  <si>
    <t>HEILTZ L'EVEQUE</t>
  </si>
  <si>
    <t>51291</t>
  </si>
  <si>
    <t>HERMONVILLE</t>
  </si>
  <si>
    <t>51292</t>
  </si>
  <si>
    <t>HERPONT</t>
  </si>
  <si>
    <t>51293</t>
  </si>
  <si>
    <t>HEUTREGIVILLE</t>
  </si>
  <si>
    <t>51294</t>
  </si>
  <si>
    <t>HOURGES</t>
  </si>
  <si>
    <t>51295</t>
  </si>
  <si>
    <t>HUIRON</t>
  </si>
  <si>
    <t>51296</t>
  </si>
  <si>
    <t>HUMBAUVILLE</t>
  </si>
  <si>
    <t>51298</t>
  </si>
  <si>
    <t>IGNY COMBLIZY</t>
  </si>
  <si>
    <t>51299</t>
  </si>
  <si>
    <t>ISLES SUR SUIPPE</t>
  </si>
  <si>
    <t>51300</t>
  </si>
  <si>
    <t>ISLE SUR MARNE</t>
  </si>
  <si>
    <t>51301</t>
  </si>
  <si>
    <t>51302</t>
  </si>
  <si>
    <t>ISTRES ET BURY</t>
  </si>
  <si>
    <t>51303</t>
  </si>
  <si>
    <t>JALONS</t>
  </si>
  <si>
    <t>51304</t>
  </si>
  <si>
    <t>JANVILLIERS</t>
  </si>
  <si>
    <t>51305</t>
  </si>
  <si>
    <t>JANVRY</t>
  </si>
  <si>
    <t>51306</t>
  </si>
  <si>
    <t>JOISELLE</t>
  </si>
  <si>
    <t>51307</t>
  </si>
  <si>
    <t>JONCHERY SUR SUIPPE</t>
  </si>
  <si>
    <t>51308</t>
  </si>
  <si>
    <t>JONCHERY SUR VESLE</t>
  </si>
  <si>
    <t>51309</t>
  </si>
  <si>
    <t>JONQUERY</t>
  </si>
  <si>
    <t>51310</t>
  </si>
  <si>
    <t>JOUY LES REIMS</t>
  </si>
  <si>
    <t>51311</t>
  </si>
  <si>
    <t>JUSSECOURT MINECOURT</t>
  </si>
  <si>
    <t>51312</t>
  </si>
  <si>
    <t>51313</t>
  </si>
  <si>
    <t>LACHY</t>
  </si>
  <si>
    <t>51314</t>
  </si>
  <si>
    <t>LAGERY</t>
  </si>
  <si>
    <t>51315</t>
  </si>
  <si>
    <t>51316</t>
  </si>
  <si>
    <t>LARZICOURT</t>
  </si>
  <si>
    <t>51317</t>
  </si>
  <si>
    <t>LAVAL SUR TOURBE</t>
  </si>
  <si>
    <t>51318</t>
  </si>
  <si>
    <t>LAVANNES</t>
  </si>
  <si>
    <t>51319</t>
  </si>
  <si>
    <t>LENHARREE</t>
  </si>
  <si>
    <t>51320</t>
  </si>
  <si>
    <t>LEUVRIGNY</t>
  </si>
  <si>
    <t>51321</t>
  </si>
  <si>
    <t>LHERY</t>
  </si>
  <si>
    <t>51322</t>
  </si>
  <si>
    <t>LIGNON</t>
  </si>
  <si>
    <t>51323</t>
  </si>
  <si>
    <t>LINTHELLES</t>
  </si>
  <si>
    <t>51324</t>
  </si>
  <si>
    <t>LINTHES</t>
  </si>
  <si>
    <t>51325</t>
  </si>
  <si>
    <t>LISSE EN CHAMPAGNE</t>
  </si>
  <si>
    <t>51326</t>
  </si>
  <si>
    <t>LIVRY LOUVERCY</t>
  </si>
  <si>
    <t>51327</t>
  </si>
  <si>
    <t>LOISY EN BRIE</t>
  </si>
  <si>
    <t>51328</t>
  </si>
  <si>
    <t>LOISY SUR MARNE</t>
  </si>
  <si>
    <t>51329</t>
  </si>
  <si>
    <t>LOIVRE</t>
  </si>
  <si>
    <t>51331</t>
  </si>
  <si>
    <t>LOUVOIS</t>
  </si>
  <si>
    <t>51333</t>
  </si>
  <si>
    <t>LUDES</t>
  </si>
  <si>
    <t>51334</t>
  </si>
  <si>
    <t>LUXEMONT ET VILLOTTE</t>
  </si>
  <si>
    <t>51336</t>
  </si>
  <si>
    <t>MAFFRECOURT</t>
  </si>
  <si>
    <t>51337</t>
  </si>
  <si>
    <t>MAGNEUX</t>
  </si>
  <si>
    <t>51338</t>
  </si>
  <si>
    <t>MAILLY CHAMPAGNE</t>
  </si>
  <si>
    <t>51339</t>
  </si>
  <si>
    <t>MAIRY SUR MARNE</t>
  </si>
  <si>
    <t>51340</t>
  </si>
  <si>
    <t>MAISONS EN CHAMPAGNE</t>
  </si>
  <si>
    <t>51341</t>
  </si>
  <si>
    <t>MALMY</t>
  </si>
  <si>
    <t>51342</t>
  </si>
  <si>
    <t>MANCY</t>
  </si>
  <si>
    <t>51343</t>
  </si>
  <si>
    <t>MARCILLY SUR SEINE</t>
  </si>
  <si>
    <t>51344</t>
  </si>
  <si>
    <t>MARDEUIL</t>
  </si>
  <si>
    <t>51345</t>
  </si>
  <si>
    <t>MAREUIL EN BRIE</t>
  </si>
  <si>
    <t>51346</t>
  </si>
  <si>
    <t>MAREUIL LE PORT</t>
  </si>
  <si>
    <t>51347</t>
  </si>
  <si>
    <t>MAREUIL SUR AY</t>
  </si>
  <si>
    <t>51348</t>
  </si>
  <si>
    <t>MARFAUX</t>
  </si>
  <si>
    <t>51349</t>
  </si>
  <si>
    <t>MARGERIE HANCOURT</t>
  </si>
  <si>
    <t>51350</t>
  </si>
  <si>
    <t>51351</t>
  </si>
  <si>
    <t>51352</t>
  </si>
  <si>
    <t>51353</t>
  </si>
  <si>
    <t>MARSANGIS</t>
  </si>
  <si>
    <t>51354</t>
  </si>
  <si>
    <t>MARSON</t>
  </si>
  <si>
    <t>51355</t>
  </si>
  <si>
    <t>MASSIGES</t>
  </si>
  <si>
    <t>51356</t>
  </si>
  <si>
    <t>MATIGNICOURT GONCOURT</t>
  </si>
  <si>
    <t>51357</t>
  </si>
  <si>
    <t>MATOUGUES</t>
  </si>
  <si>
    <t>51358</t>
  </si>
  <si>
    <t>MAURUPT LE MONTOIS</t>
  </si>
  <si>
    <t>51359</t>
  </si>
  <si>
    <t>MECRINGES</t>
  </si>
  <si>
    <t>51360</t>
  </si>
  <si>
    <t>MEIX SAINT EPOING</t>
  </si>
  <si>
    <t>51361</t>
  </si>
  <si>
    <t>MEIX TIERCELIN</t>
  </si>
  <si>
    <t>51362</t>
  </si>
  <si>
    <t>MERFY</t>
  </si>
  <si>
    <t>51363</t>
  </si>
  <si>
    <t>MERLAUT</t>
  </si>
  <si>
    <t>51364</t>
  </si>
  <si>
    <t>MERY PREMECY</t>
  </si>
  <si>
    <t>51365</t>
  </si>
  <si>
    <t>MESNEUX</t>
  </si>
  <si>
    <t>51367</t>
  </si>
  <si>
    <t>MESNIL SUR OGER</t>
  </si>
  <si>
    <t>51368</t>
  </si>
  <si>
    <t>MINAUCOURT LE MESNIL LES HURLUS</t>
  </si>
  <si>
    <t>51369</t>
  </si>
  <si>
    <t>MOEURS VERDEY</t>
  </si>
  <si>
    <t>51370</t>
  </si>
  <si>
    <t>MOIREMONT</t>
  </si>
  <si>
    <t>51371</t>
  </si>
  <si>
    <t>MOIVRE</t>
  </si>
  <si>
    <t>51372</t>
  </si>
  <si>
    <t>MONCETZ LONGEVAS</t>
  </si>
  <si>
    <t>51373</t>
  </si>
  <si>
    <t>MONCETZ L'ABBAYE</t>
  </si>
  <si>
    <t>51374</t>
  </si>
  <si>
    <t>MONDEMENT MONTGIVROUX</t>
  </si>
  <si>
    <t>51375</t>
  </si>
  <si>
    <t>MONTBRE</t>
  </si>
  <si>
    <t>51376</t>
  </si>
  <si>
    <t>MONTGENOST</t>
  </si>
  <si>
    <t>51377</t>
  </si>
  <si>
    <t>MONTEPREUX</t>
  </si>
  <si>
    <t>51378</t>
  </si>
  <si>
    <t>MONTHELON</t>
  </si>
  <si>
    <t>51379</t>
  </si>
  <si>
    <t>MONTIGNY SUR VESLE</t>
  </si>
  <si>
    <t>51380</t>
  </si>
  <si>
    <t>MONTMIRAIL</t>
  </si>
  <si>
    <t>51381</t>
  </si>
  <si>
    <t>MONTMORT LUCY</t>
  </si>
  <si>
    <t>51382</t>
  </si>
  <si>
    <t>MONT SUR COURVILLE</t>
  </si>
  <si>
    <t>51384</t>
  </si>
  <si>
    <t>MORANGIS</t>
  </si>
  <si>
    <t>51386</t>
  </si>
  <si>
    <t>MORSAINS</t>
  </si>
  <si>
    <t>51387</t>
  </si>
  <si>
    <t>MOSLINS</t>
  </si>
  <si>
    <t>51388</t>
  </si>
  <si>
    <t>MOURMELON LE GRAND</t>
  </si>
  <si>
    <t>51389</t>
  </si>
  <si>
    <t>MOURMELON LE PETIT</t>
  </si>
  <si>
    <t>51390</t>
  </si>
  <si>
    <t>MOUSSY</t>
  </si>
  <si>
    <t>51391</t>
  </si>
  <si>
    <t>MUIZON</t>
  </si>
  <si>
    <t>51392</t>
  </si>
  <si>
    <t>MUTIGNY</t>
  </si>
  <si>
    <t>51393</t>
  </si>
  <si>
    <t>NANTEUIL LA FORET</t>
  </si>
  <si>
    <t>51395</t>
  </si>
  <si>
    <t>NESLE LA REPOSTE</t>
  </si>
  <si>
    <t>51396</t>
  </si>
  <si>
    <t>NESLE LE REPONS</t>
  </si>
  <si>
    <t>51397</t>
  </si>
  <si>
    <t>51398</t>
  </si>
  <si>
    <t>NEUVILLE AUX LARRIS</t>
  </si>
  <si>
    <t>51399</t>
  </si>
  <si>
    <t>NEUVILLE AU PONT</t>
  </si>
  <si>
    <t>51402</t>
  </si>
  <si>
    <t>51403</t>
  </si>
  <si>
    <t>NOGENT L'ABBESSE</t>
  </si>
  <si>
    <t>51404</t>
  </si>
  <si>
    <t>NOIRLIEU</t>
  </si>
  <si>
    <t>51406</t>
  </si>
  <si>
    <t>NORROIS</t>
  </si>
  <si>
    <t>51407</t>
  </si>
  <si>
    <t>NOUE</t>
  </si>
  <si>
    <t>51409</t>
  </si>
  <si>
    <t>NUISEMENT SUR COOLE</t>
  </si>
  <si>
    <t>51410</t>
  </si>
  <si>
    <t>51411</t>
  </si>
  <si>
    <t>OGER</t>
  </si>
  <si>
    <t>51412</t>
  </si>
  <si>
    <t>51413</t>
  </si>
  <si>
    <t>OIRY</t>
  </si>
  <si>
    <t>51414</t>
  </si>
  <si>
    <t>OLIZY</t>
  </si>
  <si>
    <t>51415</t>
  </si>
  <si>
    <t>OMEY</t>
  </si>
  <si>
    <t>51416</t>
  </si>
  <si>
    <t>ORBAIS L'ABBAYE</t>
  </si>
  <si>
    <t>51417</t>
  </si>
  <si>
    <t>ORCONTE</t>
  </si>
  <si>
    <t>51418</t>
  </si>
  <si>
    <t>51419</t>
  </si>
  <si>
    <t>OUTINES</t>
  </si>
  <si>
    <t>51420</t>
  </si>
  <si>
    <t>OUTREPONT</t>
  </si>
  <si>
    <t>51421</t>
  </si>
  <si>
    <t>OYES</t>
  </si>
  <si>
    <t>51422</t>
  </si>
  <si>
    <t>PARGNY LES REIMS</t>
  </si>
  <si>
    <t>51423</t>
  </si>
  <si>
    <t>PARGNY SUR SAULX</t>
  </si>
  <si>
    <t>51424</t>
  </si>
  <si>
    <t>PASSAVANT EN ARGONNE</t>
  </si>
  <si>
    <t>51425</t>
  </si>
  <si>
    <t>PASSY GRIGNY</t>
  </si>
  <si>
    <t>51426</t>
  </si>
  <si>
    <t>PEAS</t>
  </si>
  <si>
    <t>51428</t>
  </si>
  <si>
    <t>PETITES LOGES</t>
  </si>
  <si>
    <t>51429</t>
  </si>
  <si>
    <t>PEVY</t>
  </si>
  <si>
    <t>51430</t>
  </si>
  <si>
    <t>PIERRE MORAINS</t>
  </si>
  <si>
    <t>51431</t>
  </si>
  <si>
    <t>PIERRY</t>
  </si>
  <si>
    <t>51432</t>
  </si>
  <si>
    <t>PLEURS</t>
  </si>
  <si>
    <t>51433</t>
  </si>
  <si>
    <t>PLICHANCOURT</t>
  </si>
  <si>
    <t>51434</t>
  </si>
  <si>
    <t>PLIVOT</t>
  </si>
  <si>
    <t>51435</t>
  </si>
  <si>
    <t>POCANCY</t>
  </si>
  <si>
    <t>51436</t>
  </si>
  <si>
    <t>POGNY</t>
  </si>
  <si>
    <t>51437</t>
  </si>
  <si>
    <t>POILLY</t>
  </si>
  <si>
    <t>51438</t>
  </si>
  <si>
    <t>POIX</t>
  </si>
  <si>
    <t>51439</t>
  </si>
  <si>
    <t>POMACLE</t>
  </si>
  <si>
    <t>51440</t>
  </si>
  <si>
    <t>PONTFAVERGER MORONVILLIERS</t>
  </si>
  <si>
    <t>51441</t>
  </si>
  <si>
    <t>PONTHION</t>
  </si>
  <si>
    <t>51442</t>
  </si>
  <si>
    <t>POSSESSE</t>
  </si>
  <si>
    <t>51443</t>
  </si>
  <si>
    <t>POTANGIS</t>
  </si>
  <si>
    <t>51444</t>
  </si>
  <si>
    <t>51445</t>
  </si>
  <si>
    <t>POURCY</t>
  </si>
  <si>
    <t>51446</t>
  </si>
  <si>
    <t>PRINGY</t>
  </si>
  <si>
    <t>51447</t>
  </si>
  <si>
    <t>PROSNES</t>
  </si>
  <si>
    <t>51448</t>
  </si>
  <si>
    <t>PROUILLY</t>
  </si>
  <si>
    <t>51449</t>
  </si>
  <si>
    <t>PRUNAY</t>
  </si>
  <si>
    <t>51450</t>
  </si>
  <si>
    <t>PUISIEULX</t>
  </si>
  <si>
    <t>51451</t>
  </si>
  <si>
    <t>QUEUDES</t>
  </si>
  <si>
    <t>51452</t>
  </si>
  <si>
    <t>RAPSECOURT</t>
  </si>
  <si>
    <t>51453</t>
  </si>
  <si>
    <t>RECY</t>
  </si>
  <si>
    <t>51454</t>
  </si>
  <si>
    <t>REIMS</t>
  </si>
  <si>
    <t>51455</t>
  </si>
  <si>
    <t>REIMS LA BRULEE</t>
  </si>
  <si>
    <t>51456</t>
  </si>
  <si>
    <t>REMICOURT</t>
  </si>
  <si>
    <t>51457</t>
  </si>
  <si>
    <t>REUIL</t>
  </si>
  <si>
    <t>51458</t>
  </si>
  <si>
    <t>REUVES</t>
  </si>
  <si>
    <t>51459</t>
  </si>
  <si>
    <t>REVEILLON</t>
  </si>
  <si>
    <t>51460</t>
  </si>
  <si>
    <t>RIEUX</t>
  </si>
  <si>
    <t>51461</t>
  </si>
  <si>
    <t>RILLY LA MONTAGNE</t>
  </si>
  <si>
    <t>51463</t>
  </si>
  <si>
    <t>RIVIERES HENRUEL</t>
  </si>
  <si>
    <t>51464</t>
  </si>
  <si>
    <t>51465</t>
  </si>
  <si>
    <t>51466</t>
  </si>
  <si>
    <t>ROMIGNY</t>
  </si>
  <si>
    <t>51468</t>
  </si>
  <si>
    <t>51469</t>
  </si>
  <si>
    <t>ROUFFY</t>
  </si>
  <si>
    <t>51470</t>
  </si>
  <si>
    <t>ROUVROY RIPONT</t>
  </si>
  <si>
    <t>51471</t>
  </si>
  <si>
    <t>SACY</t>
  </si>
  <si>
    <t>51472</t>
  </si>
  <si>
    <t>SAINT AMAND SUR FION</t>
  </si>
  <si>
    <t>51473</t>
  </si>
  <si>
    <t>SAINT BON</t>
  </si>
  <si>
    <t>51474</t>
  </si>
  <si>
    <t>SAINT BRICE COURCELLES</t>
  </si>
  <si>
    <t>51475</t>
  </si>
  <si>
    <t>SAINT CHERON</t>
  </si>
  <si>
    <t>51476</t>
  </si>
  <si>
    <t>SAINT ETIENNE AU TEMPLE</t>
  </si>
  <si>
    <t>51477</t>
  </si>
  <si>
    <t>SAINT ETIENNE SUR SUIPPE</t>
  </si>
  <si>
    <t>51478</t>
  </si>
  <si>
    <t>SAINT EULIEN</t>
  </si>
  <si>
    <t>51479</t>
  </si>
  <si>
    <t>SAINT EUPHRAISE ET CLAIRIZET</t>
  </si>
  <si>
    <t>51480</t>
  </si>
  <si>
    <t>51482</t>
  </si>
  <si>
    <t>SAINT GERMAIN LA VILLE</t>
  </si>
  <si>
    <t>51483</t>
  </si>
  <si>
    <t>SAINT GIBRIEN</t>
  </si>
  <si>
    <t>51484</t>
  </si>
  <si>
    <t>51485</t>
  </si>
  <si>
    <t>SAINT HILAIRE AU TEMPLE</t>
  </si>
  <si>
    <t>51486</t>
  </si>
  <si>
    <t>SAINT HILAIRE LE GRAND</t>
  </si>
  <si>
    <t>51487</t>
  </si>
  <si>
    <t>SAINT HILAIRE LE PETIT</t>
  </si>
  <si>
    <t>51488</t>
  </si>
  <si>
    <t>SAINT IMOGES</t>
  </si>
  <si>
    <t>51489</t>
  </si>
  <si>
    <t>SAINT JEAN DEVANT POSSESSE</t>
  </si>
  <si>
    <t>51490</t>
  </si>
  <si>
    <t>SAINT JEAN SUR MOIVRE</t>
  </si>
  <si>
    <t>51491</t>
  </si>
  <si>
    <t>SAINT JEAN SUR TOURBE</t>
  </si>
  <si>
    <t>51492</t>
  </si>
  <si>
    <t>SAINT JUST SAUVAGE</t>
  </si>
  <si>
    <t>51493</t>
  </si>
  <si>
    <t>51495</t>
  </si>
  <si>
    <t>51496</t>
  </si>
  <si>
    <t>SAINT LUMIER EN CHAMPAGNE</t>
  </si>
  <si>
    <t>51497</t>
  </si>
  <si>
    <t>SAINT LUMIER LA POPULEUSE</t>
  </si>
  <si>
    <t>51498</t>
  </si>
  <si>
    <t>SAINT MARD SUR AUVE</t>
  </si>
  <si>
    <t>51499</t>
  </si>
  <si>
    <t>SAINT MARD LES ROUFFY</t>
  </si>
  <si>
    <t>51500</t>
  </si>
  <si>
    <t>SAINT MARD SUR LE MONT</t>
  </si>
  <si>
    <t>51501</t>
  </si>
  <si>
    <t>SAINTE MARIE A PY</t>
  </si>
  <si>
    <t>51502</t>
  </si>
  <si>
    <t>SAINT MARTIN AUX CHAMPS</t>
  </si>
  <si>
    <t>51503</t>
  </si>
  <si>
    <t>SAINT MARTIN L'HEUREUX</t>
  </si>
  <si>
    <t>51504</t>
  </si>
  <si>
    <t>SAINT MARTIN SUR LE PRE</t>
  </si>
  <si>
    <t>51505</t>
  </si>
  <si>
    <t>SAINT MASMES</t>
  </si>
  <si>
    <t>51506</t>
  </si>
  <si>
    <t>SAINT MEMMIE</t>
  </si>
  <si>
    <t>51507</t>
  </si>
  <si>
    <t>SAINTE MENEHOULD</t>
  </si>
  <si>
    <t>51508</t>
  </si>
  <si>
    <t>SAINT OUEN DOMPROT</t>
  </si>
  <si>
    <t>51509</t>
  </si>
  <si>
    <t>51510</t>
  </si>
  <si>
    <t>SAINT QUENTIN LES MARAIS</t>
  </si>
  <si>
    <t>51511</t>
  </si>
  <si>
    <t>SAINT QUENTIN LE VERGER</t>
  </si>
  <si>
    <t>51512</t>
  </si>
  <si>
    <t>SAINT QUENTIN SUR COOLE</t>
  </si>
  <si>
    <t>51513</t>
  </si>
  <si>
    <t>SAINT REMY EN BOUZEMONT SAINT GENEST ET ISSON</t>
  </si>
  <si>
    <t>51514</t>
  </si>
  <si>
    <t>SAINT REMY SOUS BROYES</t>
  </si>
  <si>
    <t>51515</t>
  </si>
  <si>
    <t>SAINT REMY SUR BUSSY</t>
  </si>
  <si>
    <t>51516</t>
  </si>
  <si>
    <t>51517</t>
  </si>
  <si>
    <t>SAINT SOUPLET SUR PY</t>
  </si>
  <si>
    <t>51518</t>
  </si>
  <si>
    <t>SAINT THIERRY</t>
  </si>
  <si>
    <t>51519</t>
  </si>
  <si>
    <t>SAINT THOMAS EN ARGONNE</t>
  </si>
  <si>
    <t>51520</t>
  </si>
  <si>
    <t>SAINT UTIN</t>
  </si>
  <si>
    <t>51521</t>
  </si>
  <si>
    <t>SAINT VRAIN</t>
  </si>
  <si>
    <t>51522</t>
  </si>
  <si>
    <t>SAPIGNICOURT</t>
  </si>
  <si>
    <t>51523</t>
  </si>
  <si>
    <t>SARCY</t>
  </si>
  <si>
    <t>51524</t>
  </si>
  <si>
    <t>SARON SUR AUBE</t>
  </si>
  <si>
    <t>51525</t>
  </si>
  <si>
    <t>SARRY</t>
  </si>
  <si>
    <t>51526</t>
  </si>
  <si>
    <t>SAUDOY</t>
  </si>
  <si>
    <t>51527</t>
  </si>
  <si>
    <t>SAVIGNY SUR ARDRES</t>
  </si>
  <si>
    <t>51528</t>
  </si>
  <si>
    <t>SCRUPT</t>
  </si>
  <si>
    <t>51529</t>
  </si>
  <si>
    <t>51530</t>
  </si>
  <si>
    <t>SEPT SAULX</t>
  </si>
  <si>
    <t>51531</t>
  </si>
  <si>
    <t>SERMAIZE LES BAINS</t>
  </si>
  <si>
    <t>51532</t>
  </si>
  <si>
    <t>SERMIERS</t>
  </si>
  <si>
    <t>51533</t>
  </si>
  <si>
    <t>SERVON MELZICOURT</t>
  </si>
  <si>
    <t>51534</t>
  </si>
  <si>
    <t>SERZY ET PRIN</t>
  </si>
  <si>
    <t>51535</t>
  </si>
  <si>
    <t>SEZANNE</t>
  </si>
  <si>
    <t>51536</t>
  </si>
  <si>
    <t>SILLERY</t>
  </si>
  <si>
    <t>51537</t>
  </si>
  <si>
    <t>SIVRY ANTE</t>
  </si>
  <si>
    <t>51538</t>
  </si>
  <si>
    <t>SOGNY AUX MOULINS</t>
  </si>
  <si>
    <t>51539</t>
  </si>
  <si>
    <t>SOGNY EN L'ANGLE</t>
  </si>
  <si>
    <t>51542</t>
  </si>
  <si>
    <t>SOIZY AUX BOIS</t>
  </si>
  <si>
    <t>51543</t>
  </si>
  <si>
    <t>SOMME BIONNE</t>
  </si>
  <si>
    <t>51544</t>
  </si>
  <si>
    <t>SOMMEPY TAHURE</t>
  </si>
  <si>
    <t>51545</t>
  </si>
  <si>
    <t>SOMMESOUS</t>
  </si>
  <si>
    <t>51546</t>
  </si>
  <si>
    <t>SOMME SUIPPE</t>
  </si>
  <si>
    <t>51547</t>
  </si>
  <si>
    <t>SOMME TOURBE</t>
  </si>
  <si>
    <t>51548</t>
  </si>
  <si>
    <t>SOMME VESLE</t>
  </si>
  <si>
    <t>51549</t>
  </si>
  <si>
    <t>SOMME YEVRE</t>
  </si>
  <si>
    <t>51550</t>
  </si>
  <si>
    <t>SOMPUIS</t>
  </si>
  <si>
    <t>51551</t>
  </si>
  <si>
    <t>SOMSOIS</t>
  </si>
  <si>
    <t>51552</t>
  </si>
  <si>
    <t>SONGY</t>
  </si>
  <si>
    <t>51553</t>
  </si>
  <si>
    <t>SOUAIN PERTHES LES HURLUS</t>
  </si>
  <si>
    <t>51555</t>
  </si>
  <si>
    <t>SOUDE</t>
  </si>
  <si>
    <t>51556</t>
  </si>
  <si>
    <t>SOUDRON</t>
  </si>
  <si>
    <t>51557</t>
  </si>
  <si>
    <t>SOULANGES</t>
  </si>
  <si>
    <t>51558</t>
  </si>
  <si>
    <t>SOULIERES</t>
  </si>
  <si>
    <t>51559</t>
  </si>
  <si>
    <t>SUIPPES</t>
  </si>
  <si>
    <t>51560</t>
  </si>
  <si>
    <t>SUIZY LE FRANC</t>
  </si>
  <si>
    <t>51562</t>
  </si>
  <si>
    <t>TAISSY</t>
  </si>
  <si>
    <t>51563</t>
  </si>
  <si>
    <t>TALUS SAINT PRIX</t>
  </si>
  <si>
    <t>51564</t>
  </si>
  <si>
    <t>TAUXIERES MUTRY</t>
  </si>
  <si>
    <t>51565</t>
  </si>
  <si>
    <t>THAAS</t>
  </si>
  <si>
    <t>51566</t>
  </si>
  <si>
    <t>THIBIE</t>
  </si>
  <si>
    <t>51567</t>
  </si>
  <si>
    <t>THIEBLEMONT FAREMONT</t>
  </si>
  <si>
    <t>51568</t>
  </si>
  <si>
    <t>51569</t>
  </si>
  <si>
    <t>THILLOIS</t>
  </si>
  <si>
    <t>51570</t>
  </si>
  <si>
    <t>THOULT TROSNAY</t>
  </si>
  <si>
    <t>51571</t>
  </si>
  <si>
    <t>VAL DE VESLE</t>
  </si>
  <si>
    <t>51572</t>
  </si>
  <si>
    <t>TILLOY ET BELLAY</t>
  </si>
  <si>
    <t>51573</t>
  </si>
  <si>
    <t>TINQUEUX</t>
  </si>
  <si>
    <t>51574</t>
  </si>
  <si>
    <t>TOGNY AUX BOEUFS</t>
  </si>
  <si>
    <t>51576</t>
  </si>
  <si>
    <t>TOURS SUR MARNE</t>
  </si>
  <si>
    <t>51577</t>
  </si>
  <si>
    <t>TRAMERY</t>
  </si>
  <si>
    <t>51578</t>
  </si>
  <si>
    <t>TRECON</t>
  </si>
  <si>
    <t>51579</t>
  </si>
  <si>
    <t>TREFOLS</t>
  </si>
  <si>
    <t>51580</t>
  </si>
  <si>
    <t>TREPAIL</t>
  </si>
  <si>
    <t>51581</t>
  </si>
  <si>
    <t>TRESLON</t>
  </si>
  <si>
    <t>51582</t>
  </si>
  <si>
    <t>TRIGNY</t>
  </si>
  <si>
    <t>51583</t>
  </si>
  <si>
    <t>TROIS FONTAINES L'ABBAYE</t>
  </si>
  <si>
    <t>51584</t>
  </si>
  <si>
    <t>TROIS PUITS</t>
  </si>
  <si>
    <t>51585</t>
  </si>
  <si>
    <t>TROISSY</t>
  </si>
  <si>
    <t>51586</t>
  </si>
  <si>
    <t>UNCHAIR</t>
  </si>
  <si>
    <t>51587</t>
  </si>
  <si>
    <t>VADENAY</t>
  </si>
  <si>
    <t>51588</t>
  </si>
  <si>
    <t>VALMY</t>
  </si>
  <si>
    <t>51589</t>
  </si>
  <si>
    <t>VANAULT LE CHATEL</t>
  </si>
  <si>
    <t>51590</t>
  </si>
  <si>
    <t>VANAULT LES DAMES</t>
  </si>
  <si>
    <t>51591</t>
  </si>
  <si>
    <t>VANDEUIL</t>
  </si>
  <si>
    <t>51592</t>
  </si>
  <si>
    <t>VANDIERES</t>
  </si>
  <si>
    <t>51594</t>
  </si>
  <si>
    <t>VASSIMONT ET CHAPELAINE</t>
  </si>
  <si>
    <t>51595</t>
  </si>
  <si>
    <t>VATRY</t>
  </si>
  <si>
    <t>51596</t>
  </si>
  <si>
    <t>51597</t>
  </si>
  <si>
    <t>VAUCIENNES</t>
  </si>
  <si>
    <t>51598</t>
  </si>
  <si>
    <t>VAUCLERC</t>
  </si>
  <si>
    <t>51599</t>
  </si>
  <si>
    <t>VAUDEMANGE</t>
  </si>
  <si>
    <t>51600</t>
  </si>
  <si>
    <t>VAUDESINCOURT</t>
  </si>
  <si>
    <t>51601</t>
  </si>
  <si>
    <t>VAVRAY LE GRAND</t>
  </si>
  <si>
    <t>51602</t>
  </si>
  <si>
    <t>VAVRAY LE PETIT</t>
  </si>
  <si>
    <t>51603</t>
  </si>
  <si>
    <t>VELYE</t>
  </si>
  <si>
    <t>51604</t>
  </si>
  <si>
    <t>VENTELAY</t>
  </si>
  <si>
    <t>51605</t>
  </si>
  <si>
    <t>VENTEUIL</t>
  </si>
  <si>
    <t>51607</t>
  </si>
  <si>
    <t>51608</t>
  </si>
  <si>
    <t>VERNANCOURT</t>
  </si>
  <si>
    <t>51609</t>
  </si>
  <si>
    <t>51610</t>
  </si>
  <si>
    <t>51611</t>
  </si>
  <si>
    <t>VERT TOULON</t>
  </si>
  <si>
    <t>51612</t>
  </si>
  <si>
    <t>VERTUS</t>
  </si>
  <si>
    <t>51613</t>
  </si>
  <si>
    <t>VERZENAY</t>
  </si>
  <si>
    <t>51614</t>
  </si>
  <si>
    <t>VERZY</t>
  </si>
  <si>
    <t>51616</t>
  </si>
  <si>
    <t>VESIGNEUL SUR MARNE</t>
  </si>
  <si>
    <t>51617</t>
  </si>
  <si>
    <t>VEUVE</t>
  </si>
  <si>
    <t>51618</t>
  </si>
  <si>
    <t>VEZIER</t>
  </si>
  <si>
    <t>51619</t>
  </si>
  <si>
    <t>VIEIL DAMPIERRE</t>
  </si>
  <si>
    <t>51620</t>
  </si>
  <si>
    <t>VIENNE LA VILLE</t>
  </si>
  <si>
    <t>51621</t>
  </si>
  <si>
    <t>VIENNE LE CHATEAU</t>
  </si>
  <si>
    <t>51622</t>
  </si>
  <si>
    <t>VILLE DOMMANGE</t>
  </si>
  <si>
    <t>51623</t>
  </si>
  <si>
    <t>VILLE EN SELVE</t>
  </si>
  <si>
    <t>51624</t>
  </si>
  <si>
    <t>VILLE EN TARDENOIS</t>
  </si>
  <si>
    <t>51625</t>
  </si>
  <si>
    <t>VILLENEUVE LA LIONNE</t>
  </si>
  <si>
    <t>51626</t>
  </si>
  <si>
    <t>VILLENEUVE LES CHARLEVILLE</t>
  </si>
  <si>
    <t>51627</t>
  </si>
  <si>
    <t>VILLENEUVE RENNEVILLE CHEVIGNY</t>
  </si>
  <si>
    <t>51628</t>
  </si>
  <si>
    <t>VILLENEUVE SAINT VISTRE ET VILLEVOTTE</t>
  </si>
  <si>
    <t>51629</t>
  </si>
  <si>
    <t>VILLERS ALLERAND</t>
  </si>
  <si>
    <t>51630</t>
  </si>
  <si>
    <t>VILLERS AUX BOIS</t>
  </si>
  <si>
    <t>51631</t>
  </si>
  <si>
    <t>VILLERS AUX NOEUDS</t>
  </si>
  <si>
    <t>51632</t>
  </si>
  <si>
    <t>VILLERS EN ARGONNE</t>
  </si>
  <si>
    <t>51633</t>
  </si>
  <si>
    <t>VILLERS FRANQUEUX</t>
  </si>
  <si>
    <t>51634</t>
  </si>
  <si>
    <t>VILLERS LE CHATEAU</t>
  </si>
  <si>
    <t>51635</t>
  </si>
  <si>
    <t>51636</t>
  </si>
  <si>
    <t>VILLERS MARMERY</t>
  </si>
  <si>
    <t>51637</t>
  </si>
  <si>
    <t>VILLERS SOUS CHATILLON</t>
  </si>
  <si>
    <t>51638</t>
  </si>
  <si>
    <t>VILLESENEUX</t>
  </si>
  <si>
    <t>51639</t>
  </si>
  <si>
    <t>VILLE SOUS ORBAIS</t>
  </si>
  <si>
    <t>51640</t>
  </si>
  <si>
    <t>VILLE SUR TOURBE</t>
  </si>
  <si>
    <t>51641</t>
  </si>
  <si>
    <t>VILLEVENARD</t>
  </si>
  <si>
    <t>51642</t>
  </si>
  <si>
    <t>VILLIERS AUX CORNEILLES</t>
  </si>
  <si>
    <t>51643</t>
  </si>
  <si>
    <t>51644</t>
  </si>
  <si>
    <t>51645</t>
  </si>
  <si>
    <t>VINDEY</t>
  </si>
  <si>
    <t>51646</t>
  </si>
  <si>
    <t>VIRGINY</t>
  </si>
  <si>
    <t>51647</t>
  </si>
  <si>
    <t>VITRY EN PERTHOIS</t>
  </si>
  <si>
    <t>51648</t>
  </si>
  <si>
    <t>VITRY LA VILLE</t>
  </si>
  <si>
    <t>51649</t>
  </si>
  <si>
    <t>VITRY LE FRANCOIS</t>
  </si>
  <si>
    <t>51650</t>
  </si>
  <si>
    <t>VOILEMONT</t>
  </si>
  <si>
    <t>51651</t>
  </si>
  <si>
    <t>VOIPREUX</t>
  </si>
  <si>
    <t>51652</t>
  </si>
  <si>
    <t>VOUARCES</t>
  </si>
  <si>
    <t>51654</t>
  </si>
  <si>
    <t>VOUILLERS</t>
  </si>
  <si>
    <t>51655</t>
  </si>
  <si>
    <t>VOUZY</t>
  </si>
  <si>
    <t>51656</t>
  </si>
  <si>
    <t>VRAUX</t>
  </si>
  <si>
    <t>51657</t>
  </si>
  <si>
    <t>51658</t>
  </si>
  <si>
    <t>VROIL</t>
  </si>
  <si>
    <t>51659</t>
  </si>
  <si>
    <t>WARGEMOULIN HURLUS</t>
  </si>
  <si>
    <t>51660</t>
  </si>
  <si>
    <t>WARMERIVILLE</t>
  </si>
  <si>
    <t>51662</t>
  </si>
  <si>
    <t>WITRY LES REIMS</t>
  </si>
  <si>
    <t>51663</t>
  </si>
  <si>
    <t>MAGENTA</t>
  </si>
  <si>
    <t>52001</t>
  </si>
  <si>
    <t>AGEVILLE</t>
  </si>
  <si>
    <t>52002</t>
  </si>
  <si>
    <t>52003</t>
  </si>
  <si>
    <t>AILLIANVILLE</t>
  </si>
  <si>
    <t>52004</t>
  </si>
  <si>
    <t>AINGOULAINCOURT</t>
  </si>
  <si>
    <t>52005</t>
  </si>
  <si>
    <t>AIZANVILLE</t>
  </si>
  <si>
    <t>52006</t>
  </si>
  <si>
    <t>ALLICHAMPS</t>
  </si>
  <si>
    <t>52007</t>
  </si>
  <si>
    <t>AMBONVILLE</t>
  </si>
  <si>
    <t>52008</t>
  </si>
  <si>
    <t>ANDELOT BLANCHEVILLE</t>
  </si>
  <si>
    <t>52009</t>
  </si>
  <si>
    <t>ANDILLY EN BASSIGNY</t>
  </si>
  <si>
    <t>52011</t>
  </si>
  <si>
    <t>ANNEVILLE LA PRAIRIE</t>
  </si>
  <si>
    <t>52012</t>
  </si>
  <si>
    <t>ANNONVILLE</t>
  </si>
  <si>
    <t>52013</t>
  </si>
  <si>
    <t>ANROSEY</t>
  </si>
  <si>
    <t>52014</t>
  </si>
  <si>
    <t>APREY</t>
  </si>
  <si>
    <t>52015</t>
  </si>
  <si>
    <t>ARBIGNY SOUS VARENNES</t>
  </si>
  <si>
    <t>52016</t>
  </si>
  <si>
    <t>ARBOT</t>
  </si>
  <si>
    <t>52017</t>
  </si>
  <si>
    <t>ARC EN BARROIS</t>
  </si>
  <si>
    <t>52019</t>
  </si>
  <si>
    <t>ARNANCOURT</t>
  </si>
  <si>
    <t>52021</t>
  </si>
  <si>
    <t>ATTANCOURT</t>
  </si>
  <si>
    <t>52022</t>
  </si>
  <si>
    <t>AUBEPIERRE SUR AUBE</t>
  </si>
  <si>
    <t>52023</t>
  </si>
  <si>
    <t>52025</t>
  </si>
  <si>
    <t>AUDELONCOURT</t>
  </si>
  <si>
    <t>52027</t>
  </si>
  <si>
    <t>AUJEURRES</t>
  </si>
  <si>
    <t>52028</t>
  </si>
  <si>
    <t>AULNOY SUR AUBE</t>
  </si>
  <si>
    <t>52029</t>
  </si>
  <si>
    <t>AUTIGNY LE GRAND</t>
  </si>
  <si>
    <t>52030</t>
  </si>
  <si>
    <t>AUTIGNY LE PETIT</t>
  </si>
  <si>
    <t>52031</t>
  </si>
  <si>
    <t>AUTREVILLE SUR LA RENNE</t>
  </si>
  <si>
    <t>52033</t>
  </si>
  <si>
    <t>AVRECOURT</t>
  </si>
  <si>
    <t>52034</t>
  </si>
  <si>
    <t>BAILLY AUX FORGES</t>
  </si>
  <si>
    <t>52035</t>
  </si>
  <si>
    <t>BAISSEY</t>
  </si>
  <si>
    <t>52036</t>
  </si>
  <si>
    <t>BALESMES SUR MARNE</t>
  </si>
  <si>
    <t>52037</t>
  </si>
  <si>
    <t>52038</t>
  </si>
  <si>
    <t>BASSONCOURT</t>
  </si>
  <si>
    <t>52039</t>
  </si>
  <si>
    <t>BAUDRECOURT</t>
  </si>
  <si>
    <t>52040</t>
  </si>
  <si>
    <t>BAY SUR AUBE</t>
  </si>
  <si>
    <t>52042</t>
  </si>
  <si>
    <t>BEAUCHEMIN</t>
  </si>
  <si>
    <t>52043</t>
  </si>
  <si>
    <t>52044</t>
  </si>
  <si>
    <t>ROCHES BETTAINCOURT</t>
  </si>
  <si>
    <t>52045</t>
  </si>
  <si>
    <t>BETTANCOURT LA FERREE</t>
  </si>
  <si>
    <t>52047</t>
  </si>
  <si>
    <t>BEURVILLE</t>
  </si>
  <si>
    <t>52050</t>
  </si>
  <si>
    <t>BIESLES</t>
  </si>
  <si>
    <t>52051</t>
  </si>
  <si>
    <t>BIZE</t>
  </si>
  <si>
    <t>52053</t>
  </si>
  <si>
    <t>BLAISY</t>
  </si>
  <si>
    <t>52055</t>
  </si>
  <si>
    <t>BLECOURT</t>
  </si>
  <si>
    <t>52056</t>
  </si>
  <si>
    <t>BLESSONVILLE</t>
  </si>
  <si>
    <t>52057</t>
  </si>
  <si>
    <t>BLUMERAY</t>
  </si>
  <si>
    <t>52058</t>
  </si>
  <si>
    <t>BOLOGNE</t>
  </si>
  <si>
    <t>52059</t>
  </si>
  <si>
    <t>BONNECOURT</t>
  </si>
  <si>
    <t>52060</t>
  </si>
  <si>
    <t>BOURBONNE LES BAINS</t>
  </si>
  <si>
    <t>52061</t>
  </si>
  <si>
    <t>BOURDONS SUR ROGNON</t>
  </si>
  <si>
    <t>52062</t>
  </si>
  <si>
    <t>52063</t>
  </si>
  <si>
    <t>BOURG SAINTE MARIE</t>
  </si>
  <si>
    <t>52064</t>
  </si>
  <si>
    <t>BOURMONT</t>
  </si>
  <si>
    <t>52065</t>
  </si>
  <si>
    <t>BOUZANCOURT</t>
  </si>
  <si>
    <t>52066</t>
  </si>
  <si>
    <t>BRACHAY</t>
  </si>
  <si>
    <t>52067</t>
  </si>
  <si>
    <t>BRAINVILLE SUR MEUSE</t>
  </si>
  <si>
    <t>52069</t>
  </si>
  <si>
    <t>BRAUX LE CHATEL</t>
  </si>
  <si>
    <t>52070</t>
  </si>
  <si>
    <t>BRENNES</t>
  </si>
  <si>
    <t>52072</t>
  </si>
  <si>
    <t>BRETHENAY</t>
  </si>
  <si>
    <t>52074</t>
  </si>
  <si>
    <t>BREUVANNES EN BASSIGNY</t>
  </si>
  <si>
    <t>52075</t>
  </si>
  <si>
    <t>BRIAUCOURT</t>
  </si>
  <si>
    <t>52076</t>
  </si>
  <si>
    <t>BRICON</t>
  </si>
  <si>
    <t>52079</t>
  </si>
  <si>
    <t>BROUSSEVAL</t>
  </si>
  <si>
    <t>52082</t>
  </si>
  <si>
    <t>BUGNIERES</t>
  </si>
  <si>
    <t>52083</t>
  </si>
  <si>
    <t>CHAMPSEVRAINE</t>
  </si>
  <si>
    <t>52084</t>
  </si>
  <si>
    <t>BUSSON</t>
  </si>
  <si>
    <t>52085</t>
  </si>
  <si>
    <t>BUXIERES LES CLEFMONT</t>
  </si>
  <si>
    <t>52087</t>
  </si>
  <si>
    <t>BUXIERES LES VILLIERS</t>
  </si>
  <si>
    <t>52088</t>
  </si>
  <si>
    <t>CEFFONDS</t>
  </si>
  <si>
    <t>52089</t>
  </si>
  <si>
    <t>CELLES EN BASSIGNY</t>
  </si>
  <si>
    <t>52090</t>
  </si>
  <si>
    <t>CELSOY</t>
  </si>
  <si>
    <t>52091</t>
  </si>
  <si>
    <t>CERISIERES</t>
  </si>
  <si>
    <t>52092</t>
  </si>
  <si>
    <t>CHALANCEY</t>
  </si>
  <si>
    <t>52093</t>
  </si>
  <si>
    <t>CHALINDREY</t>
  </si>
  <si>
    <t>52094</t>
  </si>
  <si>
    <t>VALS DES TILLES</t>
  </si>
  <si>
    <t>52095</t>
  </si>
  <si>
    <t>CHALVRAINES</t>
  </si>
  <si>
    <t>52097</t>
  </si>
  <si>
    <t>CHAMBRONCOURT</t>
  </si>
  <si>
    <t>52099</t>
  </si>
  <si>
    <t>CHAMOUILLEY</t>
  </si>
  <si>
    <t>52101</t>
  </si>
  <si>
    <t>CHAMPIGNEULLES EN BASSIGNY</t>
  </si>
  <si>
    <t>52102</t>
  </si>
  <si>
    <t>CHAMPIGNY LES LANGRES</t>
  </si>
  <si>
    <t>52103</t>
  </si>
  <si>
    <t>CHAMPIGNY SOUS VARENNES</t>
  </si>
  <si>
    <t>52104</t>
  </si>
  <si>
    <t>CHANCENAY</t>
  </si>
  <si>
    <t>52105</t>
  </si>
  <si>
    <t>CHANGEY</t>
  </si>
  <si>
    <t>52106</t>
  </si>
  <si>
    <t>CHANOY</t>
  </si>
  <si>
    <t>52107</t>
  </si>
  <si>
    <t>CHANTRAINES</t>
  </si>
  <si>
    <t>52108</t>
  </si>
  <si>
    <t>52109</t>
  </si>
  <si>
    <t>CHARMES EN L'ANGLE</t>
  </si>
  <si>
    <t>52110</t>
  </si>
  <si>
    <t>CHARMES LA GRANDE</t>
  </si>
  <si>
    <t>52113</t>
  </si>
  <si>
    <t>CHASSIGNY</t>
  </si>
  <si>
    <t>52114</t>
  </si>
  <si>
    <t>CHATEAUVILLAIN</t>
  </si>
  <si>
    <t>52115</t>
  </si>
  <si>
    <t>CHATENAY MACHERON</t>
  </si>
  <si>
    <t>52116</t>
  </si>
  <si>
    <t>CHATENAY VAUDIN</t>
  </si>
  <si>
    <t>52118</t>
  </si>
  <si>
    <t>CHATONRUPT SOMMERMONT</t>
  </si>
  <si>
    <t>52119</t>
  </si>
  <si>
    <t>CHAUDENAY</t>
  </si>
  <si>
    <t>52120</t>
  </si>
  <si>
    <t>CHAUFFOURT</t>
  </si>
  <si>
    <t>52121</t>
  </si>
  <si>
    <t>52122</t>
  </si>
  <si>
    <t>CHAUMONT LA VILLE</t>
  </si>
  <si>
    <t>52123</t>
  </si>
  <si>
    <t>CHEVILLON</t>
  </si>
  <si>
    <t>52124</t>
  </si>
  <si>
    <t>CHEZEAUX</t>
  </si>
  <si>
    <t>52125</t>
  </si>
  <si>
    <t>CHAMARANDES CHOIGNES</t>
  </si>
  <si>
    <t>52126</t>
  </si>
  <si>
    <t>CHOILLEY DARDENAY</t>
  </si>
  <si>
    <t>52127</t>
  </si>
  <si>
    <t>CHOISEUL</t>
  </si>
  <si>
    <t>52128</t>
  </si>
  <si>
    <t>CIREY LES MAREILLES</t>
  </si>
  <si>
    <t>52129</t>
  </si>
  <si>
    <t>CIREY SUR BLAISE</t>
  </si>
  <si>
    <t>52130</t>
  </si>
  <si>
    <t>CIRFONTAINES EN AZOIS</t>
  </si>
  <si>
    <t>52131</t>
  </si>
  <si>
    <t>CIRFONTAINES EN ORNOIS</t>
  </si>
  <si>
    <t>52132</t>
  </si>
  <si>
    <t>CLEFMONT</t>
  </si>
  <si>
    <t>52133</t>
  </si>
  <si>
    <t>CLINCHAMP</t>
  </si>
  <si>
    <t>52134</t>
  </si>
  <si>
    <t>COHONS</t>
  </si>
  <si>
    <t>52135</t>
  </si>
  <si>
    <t>COIFFY LE BAS</t>
  </si>
  <si>
    <t>52136</t>
  </si>
  <si>
    <t>COIFFY LE HAUT</t>
  </si>
  <si>
    <t>52137</t>
  </si>
  <si>
    <t>COLMIER LE BAS</t>
  </si>
  <si>
    <t>52138</t>
  </si>
  <si>
    <t>COLMIER LE HAUT</t>
  </si>
  <si>
    <t>52140</t>
  </si>
  <si>
    <t>COLOMBEY LES DEUX EGLISES</t>
  </si>
  <si>
    <t>52141</t>
  </si>
  <si>
    <t>52142</t>
  </si>
  <si>
    <t>CONSIGNY</t>
  </si>
  <si>
    <t>52145</t>
  </si>
  <si>
    <t>COUBLANC</t>
  </si>
  <si>
    <t>52146</t>
  </si>
  <si>
    <t>COUPRAY</t>
  </si>
  <si>
    <t>52147</t>
  </si>
  <si>
    <t>COURCELLES EN MONTAGNE</t>
  </si>
  <si>
    <t>52149</t>
  </si>
  <si>
    <t>COURCELLES SUR BLAISE</t>
  </si>
  <si>
    <t>52151</t>
  </si>
  <si>
    <t>COUR L'EVEQUE</t>
  </si>
  <si>
    <t>52155</t>
  </si>
  <si>
    <t>CULMONT</t>
  </si>
  <si>
    <t>52156</t>
  </si>
  <si>
    <t>52157</t>
  </si>
  <si>
    <t>CURMONT</t>
  </si>
  <si>
    <t>52158</t>
  </si>
  <si>
    <t>CUSEY</t>
  </si>
  <si>
    <t>52159</t>
  </si>
  <si>
    <t>52160</t>
  </si>
  <si>
    <t>DAILLANCOURT</t>
  </si>
  <si>
    <t>52161</t>
  </si>
  <si>
    <t>DAILLECOURT</t>
  </si>
  <si>
    <t>52162</t>
  </si>
  <si>
    <t>DAMMARTIN SUR MEUSE</t>
  </si>
  <si>
    <t>52163</t>
  </si>
  <si>
    <t>52164</t>
  </si>
  <si>
    <t>DAMREMONT</t>
  </si>
  <si>
    <t>52165</t>
  </si>
  <si>
    <t>DANCEVOIR</t>
  </si>
  <si>
    <t>52167</t>
  </si>
  <si>
    <t>DARMANNES</t>
  </si>
  <si>
    <t>52168</t>
  </si>
  <si>
    <t>DINTEVILLE</t>
  </si>
  <si>
    <t>52169</t>
  </si>
  <si>
    <t>DOMBLAIN</t>
  </si>
  <si>
    <t>52170</t>
  </si>
  <si>
    <t>DOMMARIEN</t>
  </si>
  <si>
    <t>52171</t>
  </si>
  <si>
    <t>DOMMARTIN LE FRANC</t>
  </si>
  <si>
    <t>52172</t>
  </si>
  <si>
    <t>DOMMARTIN LE SAINT PERE</t>
  </si>
  <si>
    <t>52173</t>
  </si>
  <si>
    <t>DOMREMY LANDEVILLE</t>
  </si>
  <si>
    <t>52174</t>
  </si>
  <si>
    <t>DONCOURT SUR MEUSE</t>
  </si>
  <si>
    <t>52175</t>
  </si>
  <si>
    <t>DONJEUX</t>
  </si>
  <si>
    <t>52177</t>
  </si>
  <si>
    <t>DOULAINCOURT SAUCOURT</t>
  </si>
  <si>
    <t>52178</t>
  </si>
  <si>
    <t>DOULEVANT LE CHATEAU</t>
  </si>
  <si>
    <t>52179</t>
  </si>
  <si>
    <t>DOULEVANT LE PETIT</t>
  </si>
  <si>
    <t>52180</t>
  </si>
  <si>
    <t>DROYES</t>
  </si>
  <si>
    <t>52181</t>
  </si>
  <si>
    <t>ECHENAY</t>
  </si>
  <si>
    <t>52182</t>
  </si>
  <si>
    <t>ECLARON BRAUCOURT SAINTE LIVIERE</t>
  </si>
  <si>
    <t>52183</t>
  </si>
  <si>
    <t>ECOT LA COMBE</t>
  </si>
  <si>
    <t>52184</t>
  </si>
  <si>
    <t>EFFINCOURT</t>
  </si>
  <si>
    <t>52185</t>
  </si>
  <si>
    <t>ENFONVELLE</t>
  </si>
  <si>
    <t>52187</t>
  </si>
  <si>
    <t>EPIZON</t>
  </si>
  <si>
    <t>52189</t>
  </si>
  <si>
    <t>VAL D'ESNOMS</t>
  </si>
  <si>
    <t>52190</t>
  </si>
  <si>
    <t>ESNOUVEAUX</t>
  </si>
  <si>
    <t>52193</t>
  </si>
  <si>
    <t>EUFFIGNEIX</t>
  </si>
  <si>
    <t>52194</t>
  </si>
  <si>
    <t>EURVILLE BIENVILLE</t>
  </si>
  <si>
    <t>52195</t>
  </si>
  <si>
    <t>FARINCOURT</t>
  </si>
  <si>
    <t>52196</t>
  </si>
  <si>
    <t>52197</t>
  </si>
  <si>
    <t>FAYL BILLOT</t>
  </si>
  <si>
    <t>52198</t>
  </si>
  <si>
    <t>FAYS</t>
  </si>
  <si>
    <t>52199</t>
  </si>
  <si>
    <t>FERRIERE ET LAFOLIE</t>
  </si>
  <si>
    <t>52200</t>
  </si>
  <si>
    <t>52201</t>
  </si>
  <si>
    <t>FLAMMERECOURT</t>
  </si>
  <si>
    <t>52203</t>
  </si>
  <si>
    <t>FONTAINES SUR MARNE</t>
  </si>
  <si>
    <t>52204</t>
  </si>
  <si>
    <t>FORCEY</t>
  </si>
  <si>
    <t>52205</t>
  </si>
  <si>
    <t>FOULAIN</t>
  </si>
  <si>
    <t>52206</t>
  </si>
  <si>
    <t>FRAMPAS</t>
  </si>
  <si>
    <t>52207</t>
  </si>
  <si>
    <t>FRECOURT</t>
  </si>
  <si>
    <t>52208</t>
  </si>
  <si>
    <t>FRESNES SUR APANCE</t>
  </si>
  <si>
    <t>52211</t>
  </si>
  <si>
    <t>FRONCLES</t>
  </si>
  <si>
    <t>52212</t>
  </si>
  <si>
    <t>FRONVILLE</t>
  </si>
  <si>
    <t>52213</t>
  </si>
  <si>
    <t>GENEVRIERES</t>
  </si>
  <si>
    <t>52214</t>
  </si>
  <si>
    <t>GENEVROYE</t>
  </si>
  <si>
    <t>52216</t>
  </si>
  <si>
    <t>GERMAINES</t>
  </si>
  <si>
    <t>52217</t>
  </si>
  <si>
    <t>GERMAINVILLIERS</t>
  </si>
  <si>
    <t>52218</t>
  </si>
  <si>
    <t>GERMAY</t>
  </si>
  <si>
    <t>52219</t>
  </si>
  <si>
    <t>GERMISAY</t>
  </si>
  <si>
    <t>52220</t>
  </si>
  <si>
    <t>GIEY SUR AUJON</t>
  </si>
  <si>
    <t>52221</t>
  </si>
  <si>
    <t>GILLANCOURT</t>
  </si>
  <si>
    <t>52222</t>
  </si>
  <si>
    <t>GILLAUME</t>
  </si>
  <si>
    <t>52223</t>
  </si>
  <si>
    <t>52225</t>
  </si>
  <si>
    <t>GONCOURT</t>
  </si>
  <si>
    <t>52227</t>
  </si>
  <si>
    <t>GRAFFIGNY CHEMIN</t>
  </si>
  <si>
    <t>52228</t>
  </si>
  <si>
    <t>52229</t>
  </si>
  <si>
    <t>GRENANT</t>
  </si>
  <si>
    <t>52230</t>
  </si>
  <si>
    <t>GUDMONT VILLIERS</t>
  </si>
  <si>
    <t>52231</t>
  </si>
  <si>
    <t>GUINDRECOURT AUX ORMES</t>
  </si>
  <si>
    <t>52232</t>
  </si>
  <si>
    <t>GUINDRECOURT SUR BLAISE</t>
  </si>
  <si>
    <t>52233</t>
  </si>
  <si>
    <t>GUYONVELLE</t>
  </si>
  <si>
    <t>52234</t>
  </si>
  <si>
    <t>HACOURT</t>
  </si>
  <si>
    <t>52235</t>
  </si>
  <si>
    <t>HALLIGNICOURT</t>
  </si>
  <si>
    <t>52237</t>
  </si>
  <si>
    <t>HARREVILLE LES CHANTEURS</t>
  </si>
  <si>
    <t>52239</t>
  </si>
  <si>
    <t>HEUILLEY COTTON</t>
  </si>
  <si>
    <t>52240</t>
  </si>
  <si>
    <t>HEUILLEY LE GRAND</t>
  </si>
  <si>
    <t>52242</t>
  </si>
  <si>
    <t>HAUTE AMANCE</t>
  </si>
  <si>
    <t>52243</t>
  </si>
  <si>
    <t>HUILLIECOURT</t>
  </si>
  <si>
    <t>52244</t>
  </si>
  <si>
    <t>HUMBECOURT</t>
  </si>
  <si>
    <t>52245</t>
  </si>
  <si>
    <t>HUMBERVILLE</t>
  </si>
  <si>
    <t>52246</t>
  </si>
  <si>
    <t>HUMES JORQUENAY</t>
  </si>
  <si>
    <t>52247</t>
  </si>
  <si>
    <t>ILLOUD</t>
  </si>
  <si>
    <t>52248</t>
  </si>
  <si>
    <t>IS EN BASSIGNY</t>
  </si>
  <si>
    <t>52249</t>
  </si>
  <si>
    <t>ISOMES</t>
  </si>
  <si>
    <t>52250</t>
  </si>
  <si>
    <t>JOINVILLE</t>
  </si>
  <si>
    <t>52251</t>
  </si>
  <si>
    <t>JONCHERY</t>
  </si>
  <si>
    <t>52253</t>
  </si>
  <si>
    <t>JUZENNECOURT</t>
  </si>
  <si>
    <t>52254</t>
  </si>
  <si>
    <t>LACHAPELLE EN BLAISY</t>
  </si>
  <si>
    <t>52256</t>
  </si>
  <si>
    <t>LAFAUCHE</t>
  </si>
  <si>
    <t>52257</t>
  </si>
  <si>
    <t>LAFERTE SUR AMANCE</t>
  </si>
  <si>
    <t>52258</t>
  </si>
  <si>
    <t>LAFERTE SUR AUBE</t>
  </si>
  <si>
    <t>52260</t>
  </si>
  <si>
    <t>LAMANCINE</t>
  </si>
  <si>
    <t>52262</t>
  </si>
  <si>
    <t>LAMOTHE EN BLAISY</t>
  </si>
  <si>
    <t>52264</t>
  </si>
  <si>
    <t>LANEUVELLE</t>
  </si>
  <si>
    <t>52265</t>
  </si>
  <si>
    <t>BAYARD SUR MARNE</t>
  </si>
  <si>
    <t>52266</t>
  </si>
  <si>
    <t>LANEUVILLE A REMY</t>
  </si>
  <si>
    <t>52267</t>
  </si>
  <si>
    <t>LANEUVILLE AU PONT</t>
  </si>
  <si>
    <t>52269</t>
  </si>
  <si>
    <t>LANGRES</t>
  </si>
  <si>
    <t>52271</t>
  </si>
  <si>
    <t>LANQUES SUR ROGNON</t>
  </si>
  <si>
    <t>52272</t>
  </si>
  <si>
    <t>LANTY SUR AUBE</t>
  </si>
  <si>
    <t>52273</t>
  </si>
  <si>
    <t>LARIVIERE ARNONCOURT</t>
  </si>
  <si>
    <t>52274</t>
  </si>
  <si>
    <t>LATRECEY ORMOY SUR AUBE</t>
  </si>
  <si>
    <t>52275</t>
  </si>
  <si>
    <t>LAVERNOY</t>
  </si>
  <si>
    <t>52276</t>
  </si>
  <si>
    <t>LAVILLE AUX BOIS</t>
  </si>
  <si>
    <t>52277</t>
  </si>
  <si>
    <t>LAVILLENEUVE</t>
  </si>
  <si>
    <t>52278</t>
  </si>
  <si>
    <t>LAVILLENEUVE AU ROI</t>
  </si>
  <si>
    <t>52280</t>
  </si>
  <si>
    <t>LECEY</t>
  </si>
  <si>
    <t>52282</t>
  </si>
  <si>
    <t>LEFFONDS</t>
  </si>
  <si>
    <t>52284</t>
  </si>
  <si>
    <t>LESCHERES SUR LE BLAISERON</t>
  </si>
  <si>
    <t>52285</t>
  </si>
  <si>
    <t>LEUCHEY</t>
  </si>
  <si>
    <t>52286</t>
  </si>
  <si>
    <t>LEURVILLE</t>
  </si>
  <si>
    <t>52287</t>
  </si>
  <si>
    <t>LEVECOURT</t>
  </si>
  <si>
    <t>52288</t>
  </si>
  <si>
    <t>LEZEVILLE</t>
  </si>
  <si>
    <t>52289</t>
  </si>
  <si>
    <t>LIFFOL LE PETIT</t>
  </si>
  <si>
    <t>52290</t>
  </si>
  <si>
    <t>52291</t>
  </si>
  <si>
    <t>52292</t>
  </si>
  <si>
    <t>LONGEAU PERCEY</t>
  </si>
  <si>
    <t>52293</t>
  </si>
  <si>
    <t>LONGEVILLE SUR LA LAINES</t>
  </si>
  <si>
    <t>52294</t>
  </si>
  <si>
    <t>LOUVEMONT</t>
  </si>
  <si>
    <t>52295</t>
  </si>
  <si>
    <t>52296</t>
  </si>
  <si>
    <t>LOUZE</t>
  </si>
  <si>
    <t>52297</t>
  </si>
  <si>
    <t>LUZY SUR MARNE</t>
  </si>
  <si>
    <t>52298</t>
  </si>
  <si>
    <t>MAATZ</t>
  </si>
  <si>
    <t>52300</t>
  </si>
  <si>
    <t>52301</t>
  </si>
  <si>
    <t>MAISONCELLES</t>
  </si>
  <si>
    <t>52302</t>
  </si>
  <si>
    <t>52303</t>
  </si>
  <si>
    <t>MAIZIERES SUR AMANCE</t>
  </si>
  <si>
    <t>52304</t>
  </si>
  <si>
    <t>MALAINCOURT SUR MEUSE</t>
  </si>
  <si>
    <t>52305</t>
  </si>
  <si>
    <t>MANDRES LA COTE</t>
  </si>
  <si>
    <t>52306</t>
  </si>
  <si>
    <t>MANOIS</t>
  </si>
  <si>
    <t>52307</t>
  </si>
  <si>
    <t>MARAC</t>
  </si>
  <si>
    <t>52308</t>
  </si>
  <si>
    <t>MARANVILLE</t>
  </si>
  <si>
    <t>52310</t>
  </si>
  <si>
    <t>MARBEVILLE</t>
  </si>
  <si>
    <t>52311</t>
  </si>
  <si>
    <t>MARCILLY EN BASSIGNY</t>
  </si>
  <si>
    <t>52312</t>
  </si>
  <si>
    <t>MARDOR</t>
  </si>
  <si>
    <t>52313</t>
  </si>
  <si>
    <t>MAREILLES</t>
  </si>
  <si>
    <t>52315</t>
  </si>
  <si>
    <t>MARNAY SUR MARNE</t>
  </si>
  <si>
    <t>52316</t>
  </si>
  <si>
    <t>MATHONS</t>
  </si>
  <si>
    <t>52318</t>
  </si>
  <si>
    <t>MELAY</t>
  </si>
  <si>
    <t>52319</t>
  </si>
  <si>
    <t>MENNOUVEAUX</t>
  </si>
  <si>
    <t>52320</t>
  </si>
  <si>
    <t>MERREY</t>
  </si>
  <si>
    <t>52321</t>
  </si>
  <si>
    <t>MERTRUD</t>
  </si>
  <si>
    <t>52322</t>
  </si>
  <si>
    <t>MEURES</t>
  </si>
  <si>
    <t>52325</t>
  </si>
  <si>
    <t>52326</t>
  </si>
  <si>
    <t>MIRBEL</t>
  </si>
  <si>
    <t>52327</t>
  </si>
  <si>
    <t>MOESLAINS</t>
  </si>
  <si>
    <t>52328</t>
  </si>
  <si>
    <t>MONTCHARVOT</t>
  </si>
  <si>
    <t>52330</t>
  </si>
  <si>
    <t>MONTHERIES</t>
  </si>
  <si>
    <t>52331</t>
  </si>
  <si>
    <t>MONTIER EN DER</t>
  </si>
  <si>
    <t>52332</t>
  </si>
  <si>
    <t>VAL DE MEUSE</t>
  </si>
  <si>
    <t>52335</t>
  </si>
  <si>
    <t>MONTOT SUR ROGNON</t>
  </si>
  <si>
    <t>52336</t>
  </si>
  <si>
    <t>MONTREUIL SUR BLAISE</t>
  </si>
  <si>
    <t>52337</t>
  </si>
  <si>
    <t>MONTREUIL SUR THONNANCE</t>
  </si>
  <si>
    <t>52340</t>
  </si>
  <si>
    <t>MONTSAUGEON</t>
  </si>
  <si>
    <t>52341</t>
  </si>
  <si>
    <t>MORANCOURT</t>
  </si>
  <si>
    <t>52342</t>
  </si>
  <si>
    <t>MORIONVILLIERS</t>
  </si>
  <si>
    <t>52344</t>
  </si>
  <si>
    <t>MOUILLERON</t>
  </si>
  <si>
    <t>52346</t>
  </si>
  <si>
    <t>MUSSEY SUR MARNE</t>
  </si>
  <si>
    <t>52347</t>
  </si>
  <si>
    <t>NARCY</t>
  </si>
  <si>
    <t>52348</t>
  </si>
  <si>
    <t>NEUILLY L'EVEQUE</t>
  </si>
  <si>
    <t>52349</t>
  </si>
  <si>
    <t>NEUILLY SUR SUIZE</t>
  </si>
  <si>
    <t>52350</t>
  </si>
  <si>
    <t>NEUVELLE LES VOISEY</t>
  </si>
  <si>
    <t>52351</t>
  </si>
  <si>
    <t>NIJON</t>
  </si>
  <si>
    <t>52352</t>
  </si>
  <si>
    <t>NINVILLE</t>
  </si>
  <si>
    <t>52353</t>
  </si>
  <si>
    <t>NOGENT</t>
  </si>
  <si>
    <t>52354</t>
  </si>
  <si>
    <t>NOIDANT CHATENOY</t>
  </si>
  <si>
    <t>52355</t>
  </si>
  <si>
    <t>NOIDANT LE ROCHEUX</t>
  </si>
  <si>
    <t>52356</t>
  </si>
  <si>
    <t>NOMECOURT</t>
  </si>
  <si>
    <t>52357</t>
  </si>
  <si>
    <t>NONCOURT SUR LE RONGEANT</t>
  </si>
  <si>
    <t>52358</t>
  </si>
  <si>
    <t>52359</t>
  </si>
  <si>
    <t>NULLY</t>
  </si>
  <si>
    <t>52360</t>
  </si>
  <si>
    <t>OCCEY</t>
  </si>
  <si>
    <t>52362</t>
  </si>
  <si>
    <t>ORBIGNY AU MONT</t>
  </si>
  <si>
    <t>52363</t>
  </si>
  <si>
    <t>ORBIGNY AU VAL</t>
  </si>
  <si>
    <t>52364</t>
  </si>
  <si>
    <t>ORCEVAUX</t>
  </si>
  <si>
    <t>52365</t>
  </si>
  <si>
    <t>ORGES</t>
  </si>
  <si>
    <t>52366</t>
  </si>
  <si>
    <t>ORMANCEY</t>
  </si>
  <si>
    <t>52367</t>
  </si>
  <si>
    <t>ORMOY LES SEXFONTAINES</t>
  </si>
  <si>
    <t>52369</t>
  </si>
  <si>
    <t>ORQUEVAUX</t>
  </si>
  <si>
    <t>52370</t>
  </si>
  <si>
    <t>OSNE LE VAL</t>
  </si>
  <si>
    <t>52371</t>
  </si>
  <si>
    <t>OUDINCOURT</t>
  </si>
  <si>
    <t>52372</t>
  </si>
  <si>
    <t>OUTREMECOURT</t>
  </si>
  <si>
    <t>52373</t>
  </si>
  <si>
    <t>OZIERES</t>
  </si>
  <si>
    <t>52374</t>
  </si>
  <si>
    <t>PAILLY</t>
  </si>
  <si>
    <t>52375</t>
  </si>
  <si>
    <t>PALAISEUL</t>
  </si>
  <si>
    <t>52376</t>
  </si>
  <si>
    <t>PANSEY</t>
  </si>
  <si>
    <t>52377</t>
  </si>
  <si>
    <t>PARNOY EN BASSIGNY</t>
  </si>
  <si>
    <t>52378</t>
  </si>
  <si>
    <t>PAROY SUR SAULX</t>
  </si>
  <si>
    <t>52380</t>
  </si>
  <si>
    <t>PEIGNEY</t>
  </si>
  <si>
    <t>52383</t>
  </si>
  <si>
    <t>PERRANCEY LES VIEUX MOULINS</t>
  </si>
  <si>
    <t>52384</t>
  </si>
  <si>
    <t>PERROGNEY LES FONTAINES</t>
  </si>
  <si>
    <t>52385</t>
  </si>
  <si>
    <t>PERRUSSE</t>
  </si>
  <si>
    <t>52386</t>
  </si>
  <si>
    <t>52388</t>
  </si>
  <si>
    <t>PIERREMONT SUR AMANCE</t>
  </si>
  <si>
    <t>52390</t>
  </si>
  <si>
    <t>PISSELOUP</t>
  </si>
  <si>
    <t>52391</t>
  </si>
  <si>
    <t>PLANRUPT</t>
  </si>
  <si>
    <t>52392</t>
  </si>
  <si>
    <t>PLESNOY</t>
  </si>
  <si>
    <t>52393</t>
  </si>
  <si>
    <t>POINSENOT</t>
  </si>
  <si>
    <t>52394</t>
  </si>
  <si>
    <t>POINSON LES FAYL</t>
  </si>
  <si>
    <t>52395</t>
  </si>
  <si>
    <t>POINSON LES GRANCEY</t>
  </si>
  <si>
    <t>52396</t>
  </si>
  <si>
    <t>POINSON LES NOGENT</t>
  </si>
  <si>
    <t>52397</t>
  </si>
  <si>
    <t>POISEUL</t>
  </si>
  <si>
    <t>52398</t>
  </si>
  <si>
    <t>POISSONS</t>
  </si>
  <si>
    <t>52399</t>
  </si>
  <si>
    <t>PONT LA VILLE</t>
  </si>
  <si>
    <t>52400</t>
  </si>
  <si>
    <t>CHATELET SUR MEUSE</t>
  </si>
  <si>
    <t>52401</t>
  </si>
  <si>
    <t>POULANGY</t>
  </si>
  <si>
    <t>52403</t>
  </si>
  <si>
    <t>PRASLAY</t>
  </si>
  <si>
    <t>52405</t>
  </si>
  <si>
    <t>PRAUTHOY</t>
  </si>
  <si>
    <t>52406</t>
  </si>
  <si>
    <t>PRESSIGNY</t>
  </si>
  <si>
    <t>52407</t>
  </si>
  <si>
    <t>PREZ SOUS LAFAUCHE</t>
  </si>
  <si>
    <t>52411</t>
  </si>
  <si>
    <t>PUELLEMONTIER</t>
  </si>
  <si>
    <t>52413</t>
  </si>
  <si>
    <t>RACHECOURT SUZEMONT</t>
  </si>
  <si>
    <t>52414</t>
  </si>
  <si>
    <t>RACHECOURT SUR MARNE</t>
  </si>
  <si>
    <t>52415</t>
  </si>
  <si>
    <t>RANCONNIERES</t>
  </si>
  <si>
    <t>52416</t>
  </si>
  <si>
    <t>RANGECOURT</t>
  </si>
  <si>
    <t>52419</t>
  </si>
  <si>
    <t>RENNEPONT</t>
  </si>
  <si>
    <t>52420</t>
  </si>
  <si>
    <t>REYNEL</t>
  </si>
  <si>
    <t>52421</t>
  </si>
  <si>
    <t>RIAUCOURT</t>
  </si>
  <si>
    <t>52422</t>
  </si>
  <si>
    <t>RICHEBOURG</t>
  </si>
  <si>
    <t>52423</t>
  </si>
  <si>
    <t>RIMAUCOURT</t>
  </si>
  <si>
    <t>52424</t>
  </si>
  <si>
    <t>RIVIERES LE BOIS</t>
  </si>
  <si>
    <t>52425</t>
  </si>
  <si>
    <t>RIVIERE LES FOSSES</t>
  </si>
  <si>
    <t>52426</t>
  </si>
  <si>
    <t>RIZAUCOURT BUCHEY</t>
  </si>
  <si>
    <t>52427</t>
  </si>
  <si>
    <t>ROBERT MAGNY</t>
  </si>
  <si>
    <t>52428</t>
  </si>
  <si>
    <t>ROCHEFORT SUR LA COTE</t>
  </si>
  <si>
    <t>52429</t>
  </si>
  <si>
    <t>ROCHES SUR MARNE</t>
  </si>
  <si>
    <t>52431</t>
  </si>
  <si>
    <t>ROCHETAILLEE</t>
  </si>
  <si>
    <t>52432</t>
  </si>
  <si>
    <t>ROLAMPONT</t>
  </si>
  <si>
    <t>52433</t>
  </si>
  <si>
    <t>ROMAIN SUR MEUSE</t>
  </si>
  <si>
    <t>52436</t>
  </si>
  <si>
    <t>ROUECOURT</t>
  </si>
  <si>
    <t>52437</t>
  </si>
  <si>
    <t>ROUELLES</t>
  </si>
  <si>
    <t>52438</t>
  </si>
  <si>
    <t>ROUGEUX</t>
  </si>
  <si>
    <t>52439</t>
  </si>
  <si>
    <t>ROUVRES SUR AUBE</t>
  </si>
  <si>
    <t>52440</t>
  </si>
  <si>
    <t>ROUVROY SUR MARNE</t>
  </si>
  <si>
    <t>52442</t>
  </si>
  <si>
    <t>RUPT</t>
  </si>
  <si>
    <t>52443</t>
  </si>
  <si>
    <t>52444</t>
  </si>
  <si>
    <t>SAINT BLIN</t>
  </si>
  <si>
    <t>52445</t>
  </si>
  <si>
    <t>SAINT BROINGT LE BOIS</t>
  </si>
  <si>
    <t>52446</t>
  </si>
  <si>
    <t>SAINT BROINGT LES FOSSES</t>
  </si>
  <si>
    <t>52447</t>
  </si>
  <si>
    <t>SAINT CIERGUES</t>
  </si>
  <si>
    <t>52448</t>
  </si>
  <si>
    <t>SAINT DIZIER</t>
  </si>
  <si>
    <t>52449</t>
  </si>
  <si>
    <t>SAINTS GEOSMES</t>
  </si>
  <si>
    <t>52450</t>
  </si>
  <si>
    <t>SAINT LOUP SUR AUJON</t>
  </si>
  <si>
    <t>52452</t>
  </si>
  <si>
    <t>SAINT MARTIN LES LANGRES</t>
  </si>
  <si>
    <t>52453</t>
  </si>
  <si>
    <t>SAINT MAURICE</t>
  </si>
  <si>
    <t>52455</t>
  </si>
  <si>
    <t>SAINT THIEBAULT</t>
  </si>
  <si>
    <t>52456</t>
  </si>
  <si>
    <t>SAINT URBAIN MACONCOURT</t>
  </si>
  <si>
    <t>52457</t>
  </si>
  <si>
    <t>SAINT VALLIER SUR MARNE</t>
  </si>
  <si>
    <t>52459</t>
  </si>
  <si>
    <t>SARCEY</t>
  </si>
  <si>
    <t>52461</t>
  </si>
  <si>
    <t>SARREY</t>
  </si>
  <si>
    <t>52463</t>
  </si>
  <si>
    <t>SAUDRON</t>
  </si>
  <si>
    <t>52464</t>
  </si>
  <si>
    <t>SAULLES</t>
  </si>
  <si>
    <t>52465</t>
  </si>
  <si>
    <t>SAULXURES</t>
  </si>
  <si>
    <t>52467</t>
  </si>
  <si>
    <t>52468</t>
  </si>
  <si>
    <t>SEMILLY</t>
  </si>
  <si>
    <t>52469</t>
  </si>
  <si>
    <t>SEMOUTIERS MONTSAON</t>
  </si>
  <si>
    <t>52470</t>
  </si>
  <si>
    <t>SERQUEUX</t>
  </si>
  <si>
    <t>52472</t>
  </si>
  <si>
    <t>SEXFONTAINES</t>
  </si>
  <si>
    <t>52473</t>
  </si>
  <si>
    <t>SIGNEVILLE</t>
  </si>
  <si>
    <t>52474</t>
  </si>
  <si>
    <t>SILVAROUVRES</t>
  </si>
  <si>
    <t>52475</t>
  </si>
  <si>
    <t>SOMMANCOURT</t>
  </si>
  <si>
    <t>52476</t>
  </si>
  <si>
    <t>SOMMERECOURT</t>
  </si>
  <si>
    <t>52479</t>
  </si>
  <si>
    <t>SOMMEVOIRE</t>
  </si>
  <si>
    <t>52480</t>
  </si>
  <si>
    <t>SONCOURT SUR MARNE</t>
  </si>
  <si>
    <t>52482</t>
  </si>
  <si>
    <t>SOULAUCOURT SUR MOUZON</t>
  </si>
  <si>
    <t>52483</t>
  </si>
  <si>
    <t>SOYERS</t>
  </si>
  <si>
    <t>52484</t>
  </si>
  <si>
    <t>SUZANNECOURT</t>
  </si>
  <si>
    <t>52486</t>
  </si>
  <si>
    <t>TERNAT</t>
  </si>
  <si>
    <t>52487</t>
  </si>
  <si>
    <t>THILLEUX</t>
  </si>
  <si>
    <t>52488</t>
  </si>
  <si>
    <t>THIVET</t>
  </si>
  <si>
    <t>52489</t>
  </si>
  <si>
    <t>THOL LES MILLIERES</t>
  </si>
  <si>
    <t>52490</t>
  </si>
  <si>
    <t>THONNANCE LES JOINVILLE</t>
  </si>
  <si>
    <t>52491</t>
  </si>
  <si>
    <t>THONNANCE LES MOULINS</t>
  </si>
  <si>
    <t>52492</t>
  </si>
  <si>
    <t>TORCENAY</t>
  </si>
  <si>
    <t>52493</t>
  </si>
  <si>
    <t>TORNAY</t>
  </si>
  <si>
    <t>52494</t>
  </si>
  <si>
    <t>TREIX</t>
  </si>
  <si>
    <t>52495</t>
  </si>
  <si>
    <t>TREMILLY</t>
  </si>
  <si>
    <t>52497</t>
  </si>
  <si>
    <t>TROISFONTAINES LA VILLE</t>
  </si>
  <si>
    <t>52499</t>
  </si>
  <si>
    <t>VAILLANT</t>
  </si>
  <si>
    <t>52500</t>
  </si>
  <si>
    <t>VALCOURT</t>
  </si>
  <si>
    <t>52502</t>
  </si>
  <si>
    <t>VALLERET</t>
  </si>
  <si>
    <t>52503</t>
  </si>
  <si>
    <t>52504</t>
  </si>
  <si>
    <t>VARENNES SUR AMANCE</t>
  </si>
  <si>
    <t>52505</t>
  </si>
  <si>
    <t>VAUDRECOURT</t>
  </si>
  <si>
    <t>52506</t>
  </si>
  <si>
    <t>VAUDREMONT</t>
  </si>
  <si>
    <t>52507</t>
  </si>
  <si>
    <t>VAUXBONS</t>
  </si>
  <si>
    <t>52509</t>
  </si>
  <si>
    <t>VAUX SOUS AUBIGNY</t>
  </si>
  <si>
    <t>52510</t>
  </si>
  <si>
    <t>VAUX SUR BLAISE</t>
  </si>
  <si>
    <t>52511</t>
  </si>
  <si>
    <t>VAUX SUR SAINT URBAIN</t>
  </si>
  <si>
    <t>52512</t>
  </si>
  <si>
    <t>VECQUEVILLE</t>
  </si>
  <si>
    <t>52513</t>
  </si>
  <si>
    <t>52514</t>
  </si>
  <si>
    <t>VERBIESLES</t>
  </si>
  <si>
    <t>52515</t>
  </si>
  <si>
    <t>VERSEILLES LE BAS</t>
  </si>
  <si>
    <t>52516</t>
  </si>
  <si>
    <t>VERSEILLES LE HAUT</t>
  </si>
  <si>
    <t>52517</t>
  </si>
  <si>
    <t>VESAIGNES SOUS LAFAUCHE</t>
  </si>
  <si>
    <t>52518</t>
  </si>
  <si>
    <t>VESAIGNES SUR MARNE</t>
  </si>
  <si>
    <t>52519</t>
  </si>
  <si>
    <t>VESVRES SOUS CHALANCEY</t>
  </si>
  <si>
    <t>52520</t>
  </si>
  <si>
    <t>52522</t>
  </si>
  <si>
    <t>VIEVILLE</t>
  </si>
  <si>
    <t>52523</t>
  </si>
  <si>
    <t>VIGNES LA COTE</t>
  </si>
  <si>
    <t>52524</t>
  </si>
  <si>
    <t>VIGNORY</t>
  </si>
  <si>
    <t>52525</t>
  </si>
  <si>
    <t>VILLARS EN AZOIS</t>
  </si>
  <si>
    <t>52526</t>
  </si>
  <si>
    <t>VILLARS SANTENOGE</t>
  </si>
  <si>
    <t>52528</t>
  </si>
  <si>
    <t>VILLE EN BLAISOIS</t>
  </si>
  <si>
    <t>52529</t>
  </si>
  <si>
    <t>VILLEGUSIEN LE LAC</t>
  </si>
  <si>
    <t>52534</t>
  </si>
  <si>
    <t>VILLIERS EN LIEU</t>
  </si>
  <si>
    <t>52535</t>
  </si>
  <si>
    <t>52536</t>
  </si>
  <si>
    <t>VILLIERS LES APREY</t>
  </si>
  <si>
    <t>52538</t>
  </si>
  <si>
    <t>VILLIERS SUR SUIZE</t>
  </si>
  <si>
    <t>52539</t>
  </si>
  <si>
    <t>VIOLOT</t>
  </si>
  <si>
    <t>52540</t>
  </si>
  <si>
    <t>VITRY EN MONTAGNE</t>
  </si>
  <si>
    <t>52541</t>
  </si>
  <si>
    <t>VITRY LES NOGENT</t>
  </si>
  <si>
    <t>52542</t>
  </si>
  <si>
    <t>VIVEY</t>
  </si>
  <si>
    <t>52543</t>
  </si>
  <si>
    <t>VOILLECOMTE</t>
  </si>
  <si>
    <t>52544</t>
  </si>
  <si>
    <t>VOISEY</t>
  </si>
  <si>
    <t>52545</t>
  </si>
  <si>
    <t>VOISINES</t>
  </si>
  <si>
    <t>52546</t>
  </si>
  <si>
    <t>VONCOURT</t>
  </si>
  <si>
    <t>52547</t>
  </si>
  <si>
    <t>VOUECOURT</t>
  </si>
  <si>
    <t>52548</t>
  </si>
  <si>
    <t>VRAINCOURT</t>
  </si>
  <si>
    <t>52549</t>
  </si>
  <si>
    <t>VRONCOURT LA COTE</t>
  </si>
  <si>
    <t>52550</t>
  </si>
  <si>
    <t>WASSY</t>
  </si>
  <si>
    <t>53001</t>
  </si>
  <si>
    <t>AHUILLE</t>
  </si>
  <si>
    <t>53002</t>
  </si>
  <si>
    <t>ALEXAIN</t>
  </si>
  <si>
    <t>53003</t>
  </si>
  <si>
    <t>AMBRIERES LES VALLEES</t>
  </si>
  <si>
    <t>53004</t>
  </si>
  <si>
    <t>AMPOIGNE</t>
  </si>
  <si>
    <t>53005</t>
  </si>
  <si>
    <t>ANDOUILLE</t>
  </si>
  <si>
    <t>53006</t>
  </si>
  <si>
    <t>ARGENTON NOTRE DAME</t>
  </si>
  <si>
    <t>53007</t>
  </si>
  <si>
    <t>ARGENTRE</t>
  </si>
  <si>
    <t>53008</t>
  </si>
  <si>
    <t>ARON</t>
  </si>
  <si>
    <t>53009</t>
  </si>
  <si>
    <t>ARQUENAY</t>
  </si>
  <si>
    <t>53010</t>
  </si>
  <si>
    <t>ASSE LE BERENGER</t>
  </si>
  <si>
    <t>53011</t>
  </si>
  <si>
    <t>ASTILLE</t>
  </si>
  <si>
    <t>53012</t>
  </si>
  <si>
    <t>53013</t>
  </si>
  <si>
    <t>AVERTON</t>
  </si>
  <si>
    <t>53014</t>
  </si>
  <si>
    <t>53015</t>
  </si>
  <si>
    <t>BACONNIERE</t>
  </si>
  <si>
    <t>53016</t>
  </si>
  <si>
    <t>53017</t>
  </si>
  <si>
    <t>BALLEE</t>
  </si>
  <si>
    <t>53018</t>
  </si>
  <si>
    <t>BALLOTS</t>
  </si>
  <si>
    <t>53019</t>
  </si>
  <si>
    <t>53021</t>
  </si>
  <si>
    <t>BAZOGE MONTPINCON</t>
  </si>
  <si>
    <t>53022</t>
  </si>
  <si>
    <t>BAZOUGE DE CHEMERE</t>
  </si>
  <si>
    <t>53023</t>
  </si>
  <si>
    <t>BAZOUGE DES ALLEUX</t>
  </si>
  <si>
    <t>53025</t>
  </si>
  <si>
    <t>BAZOUGERS</t>
  </si>
  <si>
    <t>53026</t>
  </si>
  <si>
    <t>BEAULIEU SUR OUDON</t>
  </si>
  <si>
    <t>53027</t>
  </si>
  <si>
    <t>BEAUMONT PIED DE BOEUF</t>
  </si>
  <si>
    <t>53028</t>
  </si>
  <si>
    <t>BELGEARD</t>
  </si>
  <si>
    <t>53029</t>
  </si>
  <si>
    <t>BIERNE</t>
  </si>
  <si>
    <t>53030</t>
  </si>
  <si>
    <t>BIGNON DU MAINE</t>
  </si>
  <si>
    <t>53031</t>
  </si>
  <si>
    <t>BIGOTTIERE</t>
  </si>
  <si>
    <t>53032</t>
  </si>
  <si>
    <t>BLANDOUET</t>
  </si>
  <si>
    <t>53033</t>
  </si>
  <si>
    <t>53034</t>
  </si>
  <si>
    <t>BONCHAMP LES LAVAL</t>
  </si>
  <si>
    <t>53035</t>
  </si>
  <si>
    <t>BOUCHAMPS LES CRAON</t>
  </si>
  <si>
    <t>53036</t>
  </si>
  <si>
    <t>BOUERE</t>
  </si>
  <si>
    <t>53037</t>
  </si>
  <si>
    <t>BOUESSAY</t>
  </si>
  <si>
    <t>53038</t>
  </si>
  <si>
    <t>BOULAY LES IFS</t>
  </si>
  <si>
    <t>53039</t>
  </si>
  <si>
    <t>BOURGNEUF LA FORET</t>
  </si>
  <si>
    <t>53040</t>
  </si>
  <si>
    <t>BOURGON</t>
  </si>
  <si>
    <t>53041</t>
  </si>
  <si>
    <t>BRAINS SUR LES MARCHES</t>
  </si>
  <si>
    <t>53042</t>
  </si>
  <si>
    <t>53043</t>
  </si>
  <si>
    <t>BREE</t>
  </si>
  <si>
    <t>53045</t>
  </si>
  <si>
    <t>BRULATTE</t>
  </si>
  <si>
    <t>53046</t>
  </si>
  <si>
    <t>BURET</t>
  </si>
  <si>
    <t>53047</t>
  </si>
  <si>
    <t>CARELLES</t>
  </si>
  <si>
    <t>53048</t>
  </si>
  <si>
    <t>CHAILLAND</t>
  </si>
  <si>
    <t>53049</t>
  </si>
  <si>
    <t>CHALONS DU MAINE</t>
  </si>
  <si>
    <t>53050</t>
  </si>
  <si>
    <t>CHAMMES</t>
  </si>
  <si>
    <t>53051</t>
  </si>
  <si>
    <t>CHAMPEON</t>
  </si>
  <si>
    <t>53052</t>
  </si>
  <si>
    <t>CHAMPFREMONT</t>
  </si>
  <si>
    <t>53053</t>
  </si>
  <si>
    <t>CHAMPGENETEUX</t>
  </si>
  <si>
    <t>53054</t>
  </si>
  <si>
    <t>53055</t>
  </si>
  <si>
    <t>CHANTRIGNE</t>
  </si>
  <si>
    <t>53056</t>
  </si>
  <si>
    <t>CHAPELLE ANTHENAISE</t>
  </si>
  <si>
    <t>53057</t>
  </si>
  <si>
    <t>CHAPELLE AU RIBOUL</t>
  </si>
  <si>
    <t>53058</t>
  </si>
  <si>
    <t>CHAPELLE CRAONNAISE</t>
  </si>
  <si>
    <t>53059</t>
  </si>
  <si>
    <t>CHAPELLE RAINSOUIN</t>
  </si>
  <si>
    <t>53061</t>
  </si>
  <si>
    <t>CHARCHIGNE</t>
  </si>
  <si>
    <t>53062</t>
  </si>
  <si>
    <t>CHATEAU GONTIER</t>
  </si>
  <si>
    <t>53063</t>
  </si>
  <si>
    <t>CHATELAIN</t>
  </si>
  <si>
    <t>53064</t>
  </si>
  <si>
    <t>CHATILLON SUR COLMONT</t>
  </si>
  <si>
    <t>53065</t>
  </si>
  <si>
    <t>CHATRES LA FORET</t>
  </si>
  <si>
    <t>53066</t>
  </si>
  <si>
    <t>CHEMAZE</t>
  </si>
  <si>
    <t>53067</t>
  </si>
  <si>
    <t>CHEMERE LE ROI</t>
  </si>
  <si>
    <t>53068</t>
  </si>
  <si>
    <t>CHERANCE</t>
  </si>
  <si>
    <t>53069</t>
  </si>
  <si>
    <t>CHEVAIGNE DU MAINE</t>
  </si>
  <si>
    <t>53071</t>
  </si>
  <si>
    <t>COLOMBIERS DU PLESSIS</t>
  </si>
  <si>
    <t>53072</t>
  </si>
  <si>
    <t>COMMER</t>
  </si>
  <si>
    <t>53073</t>
  </si>
  <si>
    <t>CONGRIER</t>
  </si>
  <si>
    <t>53074</t>
  </si>
  <si>
    <t>CONTEST</t>
  </si>
  <si>
    <t>53075</t>
  </si>
  <si>
    <t>COSMES</t>
  </si>
  <si>
    <t>53076</t>
  </si>
  <si>
    <t>COSSE EN CHAMPAGNE</t>
  </si>
  <si>
    <t>53077</t>
  </si>
  <si>
    <t>COSSE LE VIVIEN</t>
  </si>
  <si>
    <t>53078</t>
  </si>
  <si>
    <t>53079</t>
  </si>
  <si>
    <t>COUESMES VAUCE</t>
  </si>
  <si>
    <t>53080</t>
  </si>
  <si>
    <t>COUPTRAIN</t>
  </si>
  <si>
    <t>53082</t>
  </si>
  <si>
    <t>COURBEVEILLE</t>
  </si>
  <si>
    <t>53083</t>
  </si>
  <si>
    <t>COURCITE</t>
  </si>
  <si>
    <t>53084</t>
  </si>
  <si>
    <t>CRAON</t>
  </si>
  <si>
    <t>53085</t>
  </si>
  <si>
    <t>CRENNES SUR FRAUBEE</t>
  </si>
  <si>
    <t>53086</t>
  </si>
  <si>
    <t>CROIXILLE</t>
  </si>
  <si>
    <t>53087</t>
  </si>
  <si>
    <t>CROPTE</t>
  </si>
  <si>
    <t>53088</t>
  </si>
  <si>
    <t>CUILLE</t>
  </si>
  <si>
    <t>53089</t>
  </si>
  <si>
    <t>DAON</t>
  </si>
  <si>
    <t>53090</t>
  </si>
  <si>
    <t>DENAZE</t>
  </si>
  <si>
    <t>53091</t>
  </si>
  <si>
    <t>53092</t>
  </si>
  <si>
    <t>DEUX EVAILLES</t>
  </si>
  <si>
    <t>53093</t>
  </si>
  <si>
    <t>DOREE</t>
  </si>
  <si>
    <t>53094</t>
  </si>
  <si>
    <t>ENTRAMMES</t>
  </si>
  <si>
    <t>53095</t>
  </si>
  <si>
    <t>EPINEUX LE SEGUIN</t>
  </si>
  <si>
    <t>53096</t>
  </si>
  <si>
    <t>ERNEE</t>
  </si>
  <si>
    <t>53097</t>
  </si>
  <si>
    <t>EVRON</t>
  </si>
  <si>
    <t>53098</t>
  </si>
  <si>
    <t>FONTAINE COUVERTE</t>
  </si>
  <si>
    <t>53099</t>
  </si>
  <si>
    <t>53100</t>
  </si>
  <si>
    <t>FOUGEROLLES DU PLESSIS</t>
  </si>
  <si>
    <t>53101</t>
  </si>
  <si>
    <t>53102</t>
  </si>
  <si>
    <t>GASTINES</t>
  </si>
  <si>
    <t>53103</t>
  </si>
  <si>
    <t>GENEST SAINT ISLE</t>
  </si>
  <si>
    <t>53104</t>
  </si>
  <si>
    <t>GENNES SUR GLAIZE</t>
  </si>
  <si>
    <t>53105</t>
  </si>
  <si>
    <t>GESNES</t>
  </si>
  <si>
    <t>53106</t>
  </si>
  <si>
    <t>GESVRES</t>
  </si>
  <si>
    <t>53107</t>
  </si>
  <si>
    <t>GORRON</t>
  </si>
  <si>
    <t>53108</t>
  </si>
  <si>
    <t>GRAVELLE</t>
  </si>
  <si>
    <t>53109</t>
  </si>
  <si>
    <t>GRAZAY</t>
  </si>
  <si>
    <t>53110</t>
  </si>
  <si>
    <t>GREZ EN BOUERE</t>
  </si>
  <si>
    <t>53111</t>
  </si>
  <si>
    <t>HAIE TRAVERSAINE</t>
  </si>
  <si>
    <t>53112</t>
  </si>
  <si>
    <t>53113</t>
  </si>
  <si>
    <t>HAMBERS</t>
  </si>
  <si>
    <t>53114</t>
  </si>
  <si>
    <t>HARDANGES</t>
  </si>
  <si>
    <t>53115</t>
  </si>
  <si>
    <t>HERCE</t>
  </si>
  <si>
    <t>53116</t>
  </si>
  <si>
    <t>HORPS</t>
  </si>
  <si>
    <t>53117</t>
  </si>
  <si>
    <t>53118</t>
  </si>
  <si>
    <t>HOUSSEAU BRETIGNOLLES</t>
  </si>
  <si>
    <t>53119</t>
  </si>
  <si>
    <t>HUISSERIE</t>
  </si>
  <si>
    <t>53120</t>
  </si>
  <si>
    <t>IZE</t>
  </si>
  <si>
    <t>53121</t>
  </si>
  <si>
    <t>JAVRON LES CHAPELLES</t>
  </si>
  <si>
    <t>53122</t>
  </si>
  <si>
    <t>JUBLAINS</t>
  </si>
  <si>
    <t>53123</t>
  </si>
  <si>
    <t>JUVIGNE</t>
  </si>
  <si>
    <t>53124</t>
  </si>
  <si>
    <t>53125</t>
  </si>
  <si>
    <t>LANDIVY</t>
  </si>
  <si>
    <t>53126</t>
  </si>
  <si>
    <t>LARCHAMP</t>
  </si>
  <si>
    <t>53127</t>
  </si>
  <si>
    <t>LASSAY LES CHATEAUX</t>
  </si>
  <si>
    <t>53128</t>
  </si>
  <si>
    <t>LAUBRIERES</t>
  </si>
  <si>
    <t>53129</t>
  </si>
  <si>
    <t>LAUNAY VILLIERS</t>
  </si>
  <si>
    <t>53130</t>
  </si>
  <si>
    <t>53131</t>
  </si>
  <si>
    <t>LESBOIS</t>
  </si>
  <si>
    <t>53132</t>
  </si>
  <si>
    <t>LEVARE</t>
  </si>
  <si>
    <t>53133</t>
  </si>
  <si>
    <t>LIGNIERES ORGERES</t>
  </si>
  <si>
    <t>53134</t>
  </si>
  <si>
    <t>LIVET</t>
  </si>
  <si>
    <t>53135</t>
  </si>
  <si>
    <t>LIVRE LA TOUCHE</t>
  </si>
  <si>
    <t>53136</t>
  </si>
  <si>
    <t>LOIGNE SUR MAYENNE</t>
  </si>
  <si>
    <t>53137</t>
  </si>
  <si>
    <t>LOIRON</t>
  </si>
  <si>
    <t>53138</t>
  </si>
  <si>
    <t>LONGUEFUYE</t>
  </si>
  <si>
    <t>53139</t>
  </si>
  <si>
    <t>LOUPFOUGERES</t>
  </si>
  <si>
    <t>53140</t>
  </si>
  <si>
    <t>LOUVERNE</t>
  </si>
  <si>
    <t>53141</t>
  </si>
  <si>
    <t>LOUVIGNE</t>
  </si>
  <si>
    <t>53142</t>
  </si>
  <si>
    <t>MADRE</t>
  </si>
  <si>
    <t>53143</t>
  </si>
  <si>
    <t>MAISONCELLES DU MAINE</t>
  </si>
  <si>
    <t>53144</t>
  </si>
  <si>
    <t>MARCILLE LA VILLE</t>
  </si>
  <si>
    <t>53145</t>
  </si>
  <si>
    <t>MARIGNE PEUTON</t>
  </si>
  <si>
    <t>53146</t>
  </si>
  <si>
    <t>MARTIGNE SUR MAYENNE</t>
  </si>
  <si>
    <t>53147</t>
  </si>
  <si>
    <t>MAYENNE</t>
  </si>
  <si>
    <t>53148</t>
  </si>
  <si>
    <t>53150</t>
  </si>
  <si>
    <t>MENIL</t>
  </si>
  <si>
    <t>53151</t>
  </si>
  <si>
    <t>MERAL</t>
  </si>
  <si>
    <t>53152</t>
  </si>
  <si>
    <t>MESLAY DU MAINE</t>
  </si>
  <si>
    <t>53153</t>
  </si>
  <si>
    <t>MEZANGERS</t>
  </si>
  <si>
    <t>53154</t>
  </si>
  <si>
    <t>MONTAUDIN</t>
  </si>
  <si>
    <t>53155</t>
  </si>
  <si>
    <t>MONTENAY</t>
  </si>
  <si>
    <t>53156</t>
  </si>
  <si>
    <t>MONTFLOURS</t>
  </si>
  <si>
    <t>53157</t>
  </si>
  <si>
    <t>MONTIGNE LE BRILLANT</t>
  </si>
  <si>
    <t>53158</t>
  </si>
  <si>
    <t>53159</t>
  </si>
  <si>
    <t>MONTOURTIER</t>
  </si>
  <si>
    <t>53160</t>
  </si>
  <si>
    <t>MONTREUIL POULAY</t>
  </si>
  <si>
    <t>53161</t>
  </si>
  <si>
    <t>MONTSURS</t>
  </si>
  <si>
    <t>53162</t>
  </si>
  <si>
    <t>MOULAY</t>
  </si>
  <si>
    <t>53163</t>
  </si>
  <si>
    <t>NEAU</t>
  </si>
  <si>
    <t>53164</t>
  </si>
  <si>
    <t>NEUILLY LE VENDIN</t>
  </si>
  <si>
    <t>53165</t>
  </si>
  <si>
    <t>NIAFLES</t>
  </si>
  <si>
    <t>53168</t>
  </si>
  <si>
    <t>NUILLE SUR VICOIN</t>
  </si>
  <si>
    <t>53169</t>
  </si>
  <si>
    <t>53170</t>
  </si>
  <si>
    <t>OISSEAU</t>
  </si>
  <si>
    <t>53172</t>
  </si>
  <si>
    <t>53173</t>
  </si>
  <si>
    <t>PALLU</t>
  </si>
  <si>
    <t>53174</t>
  </si>
  <si>
    <t>PARIGNE SUR BRAYE</t>
  </si>
  <si>
    <t>53175</t>
  </si>
  <si>
    <t>PARNE SUR ROC</t>
  </si>
  <si>
    <t>53176</t>
  </si>
  <si>
    <t>PAS</t>
  </si>
  <si>
    <t>53177</t>
  </si>
  <si>
    <t>53178</t>
  </si>
  <si>
    <t>PEUTON</t>
  </si>
  <si>
    <t>53179</t>
  </si>
  <si>
    <t>PLACE</t>
  </si>
  <si>
    <t>53180</t>
  </si>
  <si>
    <t>POMMERIEUX</t>
  </si>
  <si>
    <t>53181</t>
  </si>
  <si>
    <t>PONTMAIN</t>
  </si>
  <si>
    <t>53182</t>
  </si>
  <si>
    <t>PORT BRILLET</t>
  </si>
  <si>
    <t>53184</t>
  </si>
  <si>
    <t>53185</t>
  </si>
  <si>
    <t>PRE EN PAIL</t>
  </si>
  <si>
    <t>53186</t>
  </si>
  <si>
    <t>QUELAINES SAINT GAULT</t>
  </si>
  <si>
    <t>53187</t>
  </si>
  <si>
    <t>RAVIGNY</t>
  </si>
  <si>
    <t>53188</t>
  </si>
  <si>
    <t>RENAZE</t>
  </si>
  <si>
    <t>53189</t>
  </si>
  <si>
    <t>RENNES EN GRENOUILLES</t>
  </si>
  <si>
    <t>53190</t>
  </si>
  <si>
    <t>RIBAY</t>
  </si>
  <si>
    <t>53191</t>
  </si>
  <si>
    <t>ROE</t>
  </si>
  <si>
    <t>53192</t>
  </si>
  <si>
    <t>ROUAUDIERE</t>
  </si>
  <si>
    <t>53193</t>
  </si>
  <si>
    <t>RUILLE FROID FONDS</t>
  </si>
  <si>
    <t>53194</t>
  </si>
  <si>
    <t>RUILLE LE GRAVELAIS</t>
  </si>
  <si>
    <t>53195</t>
  </si>
  <si>
    <t>SACE</t>
  </si>
  <si>
    <t>53196</t>
  </si>
  <si>
    <t>SAINT AIGNAN DE COUPTRAIN</t>
  </si>
  <si>
    <t>53197</t>
  </si>
  <si>
    <t>SAINT AIGNAN SUR ROE</t>
  </si>
  <si>
    <t>53198</t>
  </si>
  <si>
    <t>SAINT AUBIN DU DESERT</t>
  </si>
  <si>
    <t>53199</t>
  </si>
  <si>
    <t>SAINT AUBIN FOSSE LOUVAIN</t>
  </si>
  <si>
    <t>53200</t>
  </si>
  <si>
    <t>SAINT BAUDELLE</t>
  </si>
  <si>
    <t>53201</t>
  </si>
  <si>
    <t>SAINT BERTHEVIN</t>
  </si>
  <si>
    <t>53202</t>
  </si>
  <si>
    <t>SAINT BERTHEVIN LA TANNIERE</t>
  </si>
  <si>
    <t>53203</t>
  </si>
  <si>
    <t>53204</t>
  </si>
  <si>
    <t>SAINT CALAIS DU DESERT</t>
  </si>
  <si>
    <t>53205</t>
  </si>
  <si>
    <t>SAINT CENERE</t>
  </si>
  <si>
    <t>53206</t>
  </si>
  <si>
    <t>SAINT CHARLES LA FORET</t>
  </si>
  <si>
    <t>53207</t>
  </si>
  <si>
    <t>SAINT CHRISTOPHE DU LUAT</t>
  </si>
  <si>
    <t>53208</t>
  </si>
  <si>
    <t>SAINT CYR EN PAIL</t>
  </si>
  <si>
    <t>53209</t>
  </si>
  <si>
    <t>SAINT CYR LE GRAVELAIS</t>
  </si>
  <si>
    <t>53210</t>
  </si>
  <si>
    <t>SAINT DENIS D'ANJOU</t>
  </si>
  <si>
    <t>53211</t>
  </si>
  <si>
    <t>SAINT DENIS DE GASTINES</t>
  </si>
  <si>
    <t>53212</t>
  </si>
  <si>
    <t>SAINT DENIS DU MAINE</t>
  </si>
  <si>
    <t>53213</t>
  </si>
  <si>
    <t>SAINT ELLIER DU MAINE</t>
  </si>
  <si>
    <t>53214</t>
  </si>
  <si>
    <t>53215</t>
  </si>
  <si>
    <t>SAINT FORT</t>
  </si>
  <si>
    <t>53216</t>
  </si>
  <si>
    <t>SAINT FRAIMBAULT DE PRIERES</t>
  </si>
  <si>
    <t>53218</t>
  </si>
  <si>
    <t>SAINTE GEMMES LE ROBERT</t>
  </si>
  <si>
    <t>53219</t>
  </si>
  <si>
    <t>SAINT GEORGES BUTTAVENT</t>
  </si>
  <si>
    <t>53220</t>
  </si>
  <si>
    <t>SAINT GEORGES LE FLECHARD</t>
  </si>
  <si>
    <t>53221</t>
  </si>
  <si>
    <t>SAINT GEORGES SUR ERVE</t>
  </si>
  <si>
    <t>53222</t>
  </si>
  <si>
    <t>SAINT GERMAIN D'ANXURE</t>
  </si>
  <si>
    <t>53223</t>
  </si>
  <si>
    <t>SAINT GERMAIN DE COULAMER</t>
  </si>
  <si>
    <t>53224</t>
  </si>
  <si>
    <t>SAINT GERMAIN LE FOUILLOUX</t>
  </si>
  <si>
    <t>53225</t>
  </si>
  <si>
    <t>SAINT GERMAIN LE GUILLAUME</t>
  </si>
  <si>
    <t>53226</t>
  </si>
  <si>
    <t>SAINT HILAIRE DU MAINE</t>
  </si>
  <si>
    <t>53228</t>
  </si>
  <si>
    <t>SAINT JEAN SUR ERVE</t>
  </si>
  <si>
    <t>53229</t>
  </si>
  <si>
    <t>SAINT JEAN SUR MAYENNE</t>
  </si>
  <si>
    <t>53230</t>
  </si>
  <si>
    <t>SAINT JULIEN DU TERROUX</t>
  </si>
  <si>
    <t>53231</t>
  </si>
  <si>
    <t>SAINT LAURENT DES MORTIERS</t>
  </si>
  <si>
    <t>53232</t>
  </si>
  <si>
    <t>53233</t>
  </si>
  <si>
    <t>SAINT LOUP DU DORAT</t>
  </si>
  <si>
    <t>53234</t>
  </si>
  <si>
    <t>SAINT LOUP DU GAST</t>
  </si>
  <si>
    <t>53235</t>
  </si>
  <si>
    <t>53236</t>
  </si>
  <si>
    <t>53237</t>
  </si>
  <si>
    <t>SAINT MARS SUR COLMONT</t>
  </si>
  <si>
    <t>53238</t>
  </si>
  <si>
    <t>SAINT MARS SUR LA FUTAIE</t>
  </si>
  <si>
    <t>53239</t>
  </si>
  <si>
    <t>SAINT MARTIN DE CONNEE</t>
  </si>
  <si>
    <t>53240</t>
  </si>
  <si>
    <t>SAINT MARTIN DU LIMET</t>
  </si>
  <si>
    <t>53241</t>
  </si>
  <si>
    <t>SAINT MICHEL DE FEINS</t>
  </si>
  <si>
    <t>53242</t>
  </si>
  <si>
    <t>SAINT MICHEL DE LA ROE</t>
  </si>
  <si>
    <t>53243</t>
  </si>
  <si>
    <t>SAINT OUEN DES TOITS</t>
  </si>
  <si>
    <t>53244</t>
  </si>
  <si>
    <t>SAINT OUEN DES VALLONS</t>
  </si>
  <si>
    <t>53245</t>
  </si>
  <si>
    <t>SAINT PIERRE DES LANDES</t>
  </si>
  <si>
    <t>53246</t>
  </si>
  <si>
    <t>SAINT PIERRE DES NIDS</t>
  </si>
  <si>
    <t>53247</t>
  </si>
  <si>
    <t>SAINT PIERRE LA COUR</t>
  </si>
  <si>
    <t>53248</t>
  </si>
  <si>
    <t>SAINT PIERRE SUR ERVE</t>
  </si>
  <si>
    <t>53249</t>
  </si>
  <si>
    <t>SAINT PIERRE SUR ORTHE</t>
  </si>
  <si>
    <t>53250</t>
  </si>
  <si>
    <t>SAINT POIX</t>
  </si>
  <si>
    <t>53251</t>
  </si>
  <si>
    <t>SAINT QUENTIN LES ANGES</t>
  </si>
  <si>
    <t>53252</t>
  </si>
  <si>
    <t>53253</t>
  </si>
  <si>
    <t>SAINT SATURNIN DU LIMET</t>
  </si>
  <si>
    <t>53254</t>
  </si>
  <si>
    <t>53255</t>
  </si>
  <si>
    <t>53256</t>
  </si>
  <si>
    <t>SAINT THOMAS DE COURCERIERS</t>
  </si>
  <si>
    <t>53257</t>
  </si>
  <si>
    <t>SAULGES</t>
  </si>
  <si>
    <t>53258</t>
  </si>
  <si>
    <t>SELLE CRAONNAISE</t>
  </si>
  <si>
    <t>53259</t>
  </si>
  <si>
    <t>SENONNES</t>
  </si>
  <si>
    <t>53260</t>
  </si>
  <si>
    <t>SIMPLE</t>
  </si>
  <si>
    <t>53261</t>
  </si>
  <si>
    <t>SOUCE</t>
  </si>
  <si>
    <t>53262</t>
  </si>
  <si>
    <t>SOULGE SUR OUETTE</t>
  </si>
  <si>
    <t>53263</t>
  </si>
  <si>
    <t>THUBOEUF</t>
  </si>
  <si>
    <t>53264</t>
  </si>
  <si>
    <t>THORIGNE EN CHARNIE</t>
  </si>
  <si>
    <t>53265</t>
  </si>
  <si>
    <t>TORCE VIVIERS EN CHARNIE</t>
  </si>
  <si>
    <t>53266</t>
  </si>
  <si>
    <t>TRANS</t>
  </si>
  <si>
    <t>53267</t>
  </si>
  <si>
    <t>VAIGES</t>
  </si>
  <si>
    <t>53269</t>
  </si>
  <si>
    <t>VAUTORTE</t>
  </si>
  <si>
    <t>53270</t>
  </si>
  <si>
    <t>VIEUVY</t>
  </si>
  <si>
    <t>53271</t>
  </si>
  <si>
    <t>VILLAINES LA JUHEL</t>
  </si>
  <si>
    <t>53272</t>
  </si>
  <si>
    <t>VILLEPAIL</t>
  </si>
  <si>
    <t>53273</t>
  </si>
  <si>
    <t>VILLIERS CHARLEMAGNE</t>
  </si>
  <si>
    <t>53274</t>
  </si>
  <si>
    <t>VIMARCE</t>
  </si>
  <si>
    <t>53276</t>
  </si>
  <si>
    <t>VOUTRE</t>
  </si>
  <si>
    <t>54001</t>
  </si>
  <si>
    <t>ABAUCOURT</t>
  </si>
  <si>
    <t>54002</t>
  </si>
  <si>
    <t>ABBEVILLE LES CONFLANS</t>
  </si>
  <si>
    <t>54003</t>
  </si>
  <si>
    <t>ABONCOURT</t>
  </si>
  <si>
    <t>54004</t>
  </si>
  <si>
    <t>AFFLEVILLE</t>
  </si>
  <si>
    <t>54005</t>
  </si>
  <si>
    <t>AFFRACOURT</t>
  </si>
  <si>
    <t>54006</t>
  </si>
  <si>
    <t>AGINCOURT</t>
  </si>
  <si>
    <t>54007</t>
  </si>
  <si>
    <t>AINGERAY</t>
  </si>
  <si>
    <t>54008</t>
  </si>
  <si>
    <t>ALLAIN</t>
  </si>
  <si>
    <t>54009</t>
  </si>
  <si>
    <t>ALLAMONT</t>
  </si>
  <si>
    <t>54010</t>
  </si>
  <si>
    <t>ALLAMPS</t>
  </si>
  <si>
    <t>54011</t>
  </si>
  <si>
    <t>ALLONDRELLE LA MALMAISON</t>
  </si>
  <si>
    <t>54012</t>
  </si>
  <si>
    <t>54013</t>
  </si>
  <si>
    <t>AMENONCOURT</t>
  </si>
  <si>
    <t>54014</t>
  </si>
  <si>
    <t>ANCERVILLER</t>
  </si>
  <si>
    <t>54015</t>
  </si>
  <si>
    <t>ANDERNY</t>
  </si>
  <si>
    <t>54016</t>
  </si>
  <si>
    <t>54017</t>
  </si>
  <si>
    <t>ANGOMONT</t>
  </si>
  <si>
    <t>54018</t>
  </si>
  <si>
    <t>ANOUX</t>
  </si>
  <si>
    <t>54019</t>
  </si>
  <si>
    <t>ANSAUVILLE</t>
  </si>
  <si>
    <t>54020</t>
  </si>
  <si>
    <t>ANTHELUPT</t>
  </si>
  <si>
    <t>54021</t>
  </si>
  <si>
    <t>ARMAUCOURT</t>
  </si>
  <si>
    <t>54022</t>
  </si>
  <si>
    <t>ARNAVILLE</t>
  </si>
  <si>
    <t>54023</t>
  </si>
  <si>
    <t>ARRACOURT</t>
  </si>
  <si>
    <t>54024</t>
  </si>
  <si>
    <t>ARRAYE ET HAN</t>
  </si>
  <si>
    <t>54025</t>
  </si>
  <si>
    <t>ART SUR MEURTHE</t>
  </si>
  <si>
    <t>54026</t>
  </si>
  <si>
    <t>ATHIENVILLE</t>
  </si>
  <si>
    <t>54027</t>
  </si>
  <si>
    <t>ATTON</t>
  </si>
  <si>
    <t>54028</t>
  </si>
  <si>
    <t>AUBOUE</t>
  </si>
  <si>
    <t>54029</t>
  </si>
  <si>
    <t>AUDUN LE ROMAN</t>
  </si>
  <si>
    <t>54030</t>
  </si>
  <si>
    <t>AUTREPIERRE</t>
  </si>
  <si>
    <t>54031</t>
  </si>
  <si>
    <t>AUTREVILLE SUR MOSELLE</t>
  </si>
  <si>
    <t>54032</t>
  </si>
  <si>
    <t>AUTREY</t>
  </si>
  <si>
    <t>54033</t>
  </si>
  <si>
    <t>AVILLERS</t>
  </si>
  <si>
    <t>54034</t>
  </si>
  <si>
    <t>AVRAINVILLE</t>
  </si>
  <si>
    <t>54035</t>
  </si>
  <si>
    <t>AVRICOURT</t>
  </si>
  <si>
    <t>54036</t>
  </si>
  <si>
    <t>AVRIL</t>
  </si>
  <si>
    <t>54037</t>
  </si>
  <si>
    <t>AZELOT</t>
  </si>
  <si>
    <t>54038</t>
  </si>
  <si>
    <t>AZERAILLES</t>
  </si>
  <si>
    <t>54039</t>
  </si>
  <si>
    <t>BACCARAT</t>
  </si>
  <si>
    <t>54040</t>
  </si>
  <si>
    <t>BADONVILLER</t>
  </si>
  <si>
    <t>54041</t>
  </si>
  <si>
    <t>54042</t>
  </si>
  <si>
    <t>BAINVILLE AUX MIROIRS</t>
  </si>
  <si>
    <t>54043</t>
  </si>
  <si>
    <t>BAINVILLE SUR MADON</t>
  </si>
  <si>
    <t>54044</t>
  </si>
  <si>
    <t>BARBAS</t>
  </si>
  <si>
    <t>54045</t>
  </si>
  <si>
    <t>BARBONVILLE</t>
  </si>
  <si>
    <t>54046</t>
  </si>
  <si>
    <t>BARISEY AU PLAIN</t>
  </si>
  <si>
    <t>54047</t>
  </si>
  <si>
    <t>BARISEY LA COTE</t>
  </si>
  <si>
    <t>54048</t>
  </si>
  <si>
    <t>BAROCHES</t>
  </si>
  <si>
    <t>54049</t>
  </si>
  <si>
    <t>BASLIEUX</t>
  </si>
  <si>
    <t>54050</t>
  </si>
  <si>
    <t>BATHELEMONT</t>
  </si>
  <si>
    <t>54051</t>
  </si>
  <si>
    <t>BATILLY</t>
  </si>
  <si>
    <t>54052</t>
  </si>
  <si>
    <t>BATTIGNY</t>
  </si>
  <si>
    <t>54053</t>
  </si>
  <si>
    <t>BAUZEMONT</t>
  </si>
  <si>
    <t>54054</t>
  </si>
  <si>
    <t>BAYON</t>
  </si>
  <si>
    <t>54055</t>
  </si>
  <si>
    <t>BAYONVILLE SUR MAD</t>
  </si>
  <si>
    <t>54056</t>
  </si>
  <si>
    <t>BAZAILLES</t>
  </si>
  <si>
    <t>54057</t>
  </si>
  <si>
    <t>54058</t>
  </si>
  <si>
    <t>BECHAMPS</t>
  </si>
  <si>
    <t>54059</t>
  </si>
  <si>
    <t>54060</t>
  </si>
  <si>
    <t>BELLEVILLE</t>
  </si>
  <si>
    <t>54061</t>
  </si>
  <si>
    <t>BENAMENIL</t>
  </si>
  <si>
    <t>54062</t>
  </si>
  <si>
    <t>BENNEY</t>
  </si>
  <si>
    <t>54063</t>
  </si>
  <si>
    <t>BERNECOURT</t>
  </si>
  <si>
    <t>54064</t>
  </si>
  <si>
    <t>BERTRAMBOIS</t>
  </si>
  <si>
    <t>54065</t>
  </si>
  <si>
    <t>BERTRICHAMPS</t>
  </si>
  <si>
    <t>54066</t>
  </si>
  <si>
    <t>BETTAINVILLERS</t>
  </si>
  <si>
    <t>54067</t>
  </si>
  <si>
    <t>BEUVEILLE</t>
  </si>
  <si>
    <t>54068</t>
  </si>
  <si>
    <t>BEUVEZIN</t>
  </si>
  <si>
    <t>54069</t>
  </si>
  <si>
    <t>54070</t>
  </si>
  <si>
    <t>BEY SUR SEILLE</t>
  </si>
  <si>
    <t>54071</t>
  </si>
  <si>
    <t>BEZANGE LA GRANDE</t>
  </si>
  <si>
    <t>54072</t>
  </si>
  <si>
    <t>BEZAUMONT</t>
  </si>
  <si>
    <t>54073</t>
  </si>
  <si>
    <t>BICQUELEY</t>
  </si>
  <si>
    <t>54074</t>
  </si>
  <si>
    <t>BIENVILLE LA PETITE</t>
  </si>
  <si>
    <t>54075</t>
  </si>
  <si>
    <t>BIONVILLE</t>
  </si>
  <si>
    <t>54076</t>
  </si>
  <si>
    <t>BLAINVILLE SUR L'EAU</t>
  </si>
  <si>
    <t>54077</t>
  </si>
  <si>
    <t>54078</t>
  </si>
  <si>
    <t>BLEMEREY</t>
  </si>
  <si>
    <t>54079</t>
  </si>
  <si>
    <t>BLENOD LES PONT A MOUSSON</t>
  </si>
  <si>
    <t>54080</t>
  </si>
  <si>
    <t>BLENOD LES TOUL</t>
  </si>
  <si>
    <t>54081</t>
  </si>
  <si>
    <t>BOISMONT</t>
  </si>
  <si>
    <t>54082</t>
  </si>
  <si>
    <t>54083</t>
  </si>
  <si>
    <t>BONVILLER</t>
  </si>
  <si>
    <t>54084</t>
  </si>
  <si>
    <t>MONT BONVILLERS</t>
  </si>
  <si>
    <t>54085</t>
  </si>
  <si>
    <t>BORVILLE</t>
  </si>
  <si>
    <t>54086</t>
  </si>
  <si>
    <t>BOUCQ</t>
  </si>
  <si>
    <t>54087</t>
  </si>
  <si>
    <t>BOUILLONVILLE</t>
  </si>
  <si>
    <t>54088</t>
  </si>
  <si>
    <t>54089</t>
  </si>
  <si>
    <t>BOUXIERES AUX CHENES</t>
  </si>
  <si>
    <t>54090</t>
  </si>
  <si>
    <t>BOUXIERES AUX DAMES</t>
  </si>
  <si>
    <t>54091</t>
  </si>
  <si>
    <t>BOUXIERES SOUS FROIDMONT</t>
  </si>
  <si>
    <t>54092</t>
  </si>
  <si>
    <t>BOUZANVILLE</t>
  </si>
  <si>
    <t>54093</t>
  </si>
  <si>
    <t>54094</t>
  </si>
  <si>
    <t>BRALLEVILLE</t>
  </si>
  <si>
    <t>54095</t>
  </si>
  <si>
    <t>BRATTE</t>
  </si>
  <si>
    <t>54096</t>
  </si>
  <si>
    <t>BREHAIN LA VILLE</t>
  </si>
  <si>
    <t>54097</t>
  </si>
  <si>
    <t>BREMENIL</t>
  </si>
  <si>
    <t>54098</t>
  </si>
  <si>
    <t>BREMONCOURT</t>
  </si>
  <si>
    <t>54099</t>
  </si>
  <si>
    <t>BRIEY</t>
  </si>
  <si>
    <t>54100</t>
  </si>
  <si>
    <t>BRIN SUR SEILLE</t>
  </si>
  <si>
    <t>54101</t>
  </si>
  <si>
    <t>BROUVILLE</t>
  </si>
  <si>
    <t>54102</t>
  </si>
  <si>
    <t>BRULEY</t>
  </si>
  <si>
    <t>54103</t>
  </si>
  <si>
    <t>BRUVILLE</t>
  </si>
  <si>
    <t>54104</t>
  </si>
  <si>
    <t>BUISSONCOURT</t>
  </si>
  <si>
    <t>54105</t>
  </si>
  <si>
    <t>BULLIGNY</t>
  </si>
  <si>
    <t>54106</t>
  </si>
  <si>
    <t>BURES</t>
  </si>
  <si>
    <t>54107</t>
  </si>
  <si>
    <t>BURIVILLE</t>
  </si>
  <si>
    <t>54108</t>
  </si>
  <si>
    <t>BURTHECOURT AUX CHENES</t>
  </si>
  <si>
    <t>54109</t>
  </si>
  <si>
    <t>CEINTREY</t>
  </si>
  <si>
    <t>54110</t>
  </si>
  <si>
    <t>CERVILLE</t>
  </si>
  <si>
    <t>54111</t>
  </si>
  <si>
    <t>CHALIGNY</t>
  </si>
  <si>
    <t>54112</t>
  </si>
  <si>
    <t>CHAMBLEY BUSSIERES</t>
  </si>
  <si>
    <t>54113</t>
  </si>
  <si>
    <t>CHAMPENOUX</t>
  </si>
  <si>
    <t>54114</t>
  </si>
  <si>
    <t>CHAMPEY SUR MOSELLE</t>
  </si>
  <si>
    <t>54115</t>
  </si>
  <si>
    <t>CHAMPIGNEULLES</t>
  </si>
  <si>
    <t>54116</t>
  </si>
  <si>
    <t>CHANTEHEUX</t>
  </si>
  <si>
    <t>54117</t>
  </si>
  <si>
    <t>CHAOUILLEY</t>
  </si>
  <si>
    <t>54118</t>
  </si>
  <si>
    <t>CHARENCY VEZIN</t>
  </si>
  <si>
    <t>54119</t>
  </si>
  <si>
    <t>CHAREY</t>
  </si>
  <si>
    <t>54120</t>
  </si>
  <si>
    <t>CHARMES LA COTE</t>
  </si>
  <si>
    <t>54121</t>
  </si>
  <si>
    <t>CHARMOIS</t>
  </si>
  <si>
    <t>54122</t>
  </si>
  <si>
    <t>CHAUDENEY SUR MOSELLE</t>
  </si>
  <si>
    <t>54123</t>
  </si>
  <si>
    <t>54124</t>
  </si>
  <si>
    <t>CHAZELLES SUR ALBE</t>
  </si>
  <si>
    <t>54125</t>
  </si>
  <si>
    <t>CHENEVIERES</t>
  </si>
  <si>
    <t>54126</t>
  </si>
  <si>
    <t>CHENICOURT</t>
  </si>
  <si>
    <t>54127</t>
  </si>
  <si>
    <t>CHENIERES</t>
  </si>
  <si>
    <t>54128</t>
  </si>
  <si>
    <t>CHOLOY MENILLOT</t>
  </si>
  <si>
    <t>54129</t>
  </si>
  <si>
    <t>CIREY SUR VEZOUZE</t>
  </si>
  <si>
    <t>54130</t>
  </si>
  <si>
    <t>CLAYEURES</t>
  </si>
  <si>
    <t>54131</t>
  </si>
  <si>
    <t>CLEMERY</t>
  </si>
  <si>
    <t>54132</t>
  </si>
  <si>
    <t>CLEREY SUR BRENON</t>
  </si>
  <si>
    <t>54133</t>
  </si>
  <si>
    <t>COINCOURT</t>
  </si>
  <si>
    <t>54134</t>
  </si>
  <si>
    <t>COLMEY</t>
  </si>
  <si>
    <t>54135</t>
  </si>
  <si>
    <t>COLOMBEY LES BELLES</t>
  </si>
  <si>
    <t>54136</t>
  </si>
  <si>
    <t>CONFLANS EN JARNISY</t>
  </si>
  <si>
    <t>54137</t>
  </si>
  <si>
    <t>CONS LA GRANDVILLE</t>
  </si>
  <si>
    <t>54138</t>
  </si>
  <si>
    <t>COSNES ET ROMAIN</t>
  </si>
  <si>
    <t>54139</t>
  </si>
  <si>
    <t>COURBESSEAUX</t>
  </si>
  <si>
    <t>54140</t>
  </si>
  <si>
    <t>54141</t>
  </si>
  <si>
    <t>COYVILLER</t>
  </si>
  <si>
    <t>54142</t>
  </si>
  <si>
    <t>CRANTENOY</t>
  </si>
  <si>
    <t>54143</t>
  </si>
  <si>
    <t>CREPEY</t>
  </si>
  <si>
    <t>54144</t>
  </si>
  <si>
    <t>CREVECHAMPS</t>
  </si>
  <si>
    <t>54145</t>
  </si>
  <si>
    <t>CREVIC</t>
  </si>
  <si>
    <t>54146</t>
  </si>
  <si>
    <t>CREZILLES</t>
  </si>
  <si>
    <t>54147</t>
  </si>
  <si>
    <t>CRION</t>
  </si>
  <si>
    <t>54148</t>
  </si>
  <si>
    <t>CROISMARE</t>
  </si>
  <si>
    <t>54149</t>
  </si>
  <si>
    <t>CRUSNES</t>
  </si>
  <si>
    <t>54150</t>
  </si>
  <si>
    <t>CUSTINES</t>
  </si>
  <si>
    <t>54151</t>
  </si>
  <si>
    <t>54152</t>
  </si>
  <si>
    <t>DAMELEVIERES</t>
  </si>
  <si>
    <t>54153</t>
  </si>
  <si>
    <t>DAMPVITOUX</t>
  </si>
  <si>
    <t>54154</t>
  </si>
  <si>
    <t>DENEUVRE</t>
  </si>
  <si>
    <t>54155</t>
  </si>
  <si>
    <t>DEUXVILLE</t>
  </si>
  <si>
    <t>54156</t>
  </si>
  <si>
    <t>DIARVILLE</t>
  </si>
  <si>
    <t>54157</t>
  </si>
  <si>
    <t>DIEULOUARD</t>
  </si>
  <si>
    <t>54158</t>
  </si>
  <si>
    <t>DOLCOURT</t>
  </si>
  <si>
    <t>54159</t>
  </si>
  <si>
    <t>DOMBASLE SUR MEURTHE</t>
  </si>
  <si>
    <t>54160</t>
  </si>
  <si>
    <t>DOMEVRE EN HAYE</t>
  </si>
  <si>
    <t>54161</t>
  </si>
  <si>
    <t>DOMEVRE SUR VEZOUZE</t>
  </si>
  <si>
    <t>54162</t>
  </si>
  <si>
    <t>DOMGERMAIN</t>
  </si>
  <si>
    <t>54163</t>
  </si>
  <si>
    <t>DOMJEVIN</t>
  </si>
  <si>
    <t>54164</t>
  </si>
  <si>
    <t>DOMMARIE EULMONT</t>
  </si>
  <si>
    <t>54165</t>
  </si>
  <si>
    <t>DOMMARTEMONT</t>
  </si>
  <si>
    <t>54166</t>
  </si>
  <si>
    <t>DOMMARTIN LA CHAUSSEE</t>
  </si>
  <si>
    <t>54167</t>
  </si>
  <si>
    <t>DOMMARTIN LES TOUL</t>
  </si>
  <si>
    <t>54168</t>
  </si>
  <si>
    <t>DOMMARTIN SOUS AMANCE</t>
  </si>
  <si>
    <t>54169</t>
  </si>
  <si>
    <t>DOMPRIX</t>
  </si>
  <si>
    <t>54170</t>
  </si>
  <si>
    <t>DOMPTAIL EN L'AIR</t>
  </si>
  <si>
    <t>54171</t>
  </si>
  <si>
    <t>DONCOURT LES CONFLANS</t>
  </si>
  <si>
    <t>54172</t>
  </si>
  <si>
    <t>DONCOURT LES LONGUYON</t>
  </si>
  <si>
    <t>54173</t>
  </si>
  <si>
    <t>DROUVILLE</t>
  </si>
  <si>
    <t>54174</t>
  </si>
  <si>
    <t>ECROUVES</t>
  </si>
  <si>
    <t>54175</t>
  </si>
  <si>
    <t>EINVAUX</t>
  </si>
  <si>
    <t>54176</t>
  </si>
  <si>
    <t>EINVILLE AU JARD</t>
  </si>
  <si>
    <t>54177</t>
  </si>
  <si>
    <t>EMBERMENIL</t>
  </si>
  <si>
    <t>54178</t>
  </si>
  <si>
    <t>EPIEZ SUR CHIERS</t>
  </si>
  <si>
    <t>54179</t>
  </si>
  <si>
    <t>EPLY</t>
  </si>
  <si>
    <t>54180</t>
  </si>
  <si>
    <t>ERBEVILLER SUR AMEZULE</t>
  </si>
  <si>
    <t>54181</t>
  </si>
  <si>
    <t>ERROUVILLE</t>
  </si>
  <si>
    <t>54182</t>
  </si>
  <si>
    <t>ESSEY ET MAIZERAIS</t>
  </si>
  <si>
    <t>54183</t>
  </si>
  <si>
    <t>ESSEY LA COTE</t>
  </si>
  <si>
    <t>54184</t>
  </si>
  <si>
    <t>ESSEY LES NANCY</t>
  </si>
  <si>
    <t>54185</t>
  </si>
  <si>
    <t>ETREVAL</t>
  </si>
  <si>
    <t>54186</t>
  </si>
  <si>
    <t>EULMONT</t>
  </si>
  <si>
    <t>54187</t>
  </si>
  <si>
    <t>EUVEZIN</t>
  </si>
  <si>
    <t>54188</t>
  </si>
  <si>
    <t>FAULX</t>
  </si>
  <si>
    <t>54189</t>
  </si>
  <si>
    <t>54190</t>
  </si>
  <si>
    <t>FECOCOURT</t>
  </si>
  <si>
    <t>54191</t>
  </si>
  <si>
    <t>FENNEVILLER</t>
  </si>
  <si>
    <t>54192</t>
  </si>
  <si>
    <t>54193</t>
  </si>
  <si>
    <t>FEY EN HAYE</t>
  </si>
  <si>
    <t>54194</t>
  </si>
  <si>
    <t>FILLIERES</t>
  </si>
  <si>
    <t>54195</t>
  </si>
  <si>
    <t>FLAINVAL</t>
  </si>
  <si>
    <t>54196</t>
  </si>
  <si>
    <t>FLAVIGNY SUR MOSELLE</t>
  </si>
  <si>
    <t>54197</t>
  </si>
  <si>
    <t>FLEVILLE DEVANT NANCY</t>
  </si>
  <si>
    <t>54198</t>
  </si>
  <si>
    <t>FLEVILLE LIXIERES</t>
  </si>
  <si>
    <t>54199</t>
  </si>
  <si>
    <t>FLIN</t>
  </si>
  <si>
    <t>54200</t>
  </si>
  <si>
    <t>FLIREY</t>
  </si>
  <si>
    <t>54201</t>
  </si>
  <si>
    <t>FONTENOY LA JOUTE</t>
  </si>
  <si>
    <t>54202</t>
  </si>
  <si>
    <t>FONTENOY SUR MOSELLE</t>
  </si>
  <si>
    <t>54203</t>
  </si>
  <si>
    <t>FORCELLES SAINT GORGON</t>
  </si>
  <si>
    <t>54204</t>
  </si>
  <si>
    <t>FORCELLES SOUS GUGNEY</t>
  </si>
  <si>
    <t>54205</t>
  </si>
  <si>
    <t>FOUG</t>
  </si>
  <si>
    <t>54206</t>
  </si>
  <si>
    <t>FRAIMBOIS</t>
  </si>
  <si>
    <t>54207</t>
  </si>
  <si>
    <t>FRAISNES EN SAINTOIS</t>
  </si>
  <si>
    <t>54208</t>
  </si>
  <si>
    <t>54209</t>
  </si>
  <si>
    <t>FRANCONVILLE</t>
  </si>
  <si>
    <t>54210</t>
  </si>
  <si>
    <t>FREMENIL</t>
  </si>
  <si>
    <t>54211</t>
  </si>
  <si>
    <t>FREMONVILLE</t>
  </si>
  <si>
    <t>54212</t>
  </si>
  <si>
    <t>FRESNOIS LA MONTAGNE</t>
  </si>
  <si>
    <t>54213</t>
  </si>
  <si>
    <t>FRIAUVILLE</t>
  </si>
  <si>
    <t>54214</t>
  </si>
  <si>
    <t>54215</t>
  </si>
  <si>
    <t>FROUARD</t>
  </si>
  <si>
    <t>54216</t>
  </si>
  <si>
    <t>FROVILLE</t>
  </si>
  <si>
    <t>54217</t>
  </si>
  <si>
    <t>GELACOURT</t>
  </si>
  <si>
    <t>54218</t>
  </si>
  <si>
    <t>GELAUCOURT</t>
  </si>
  <si>
    <t>54219</t>
  </si>
  <si>
    <t>GELLENONCOURT</t>
  </si>
  <si>
    <t>54220</t>
  </si>
  <si>
    <t>GEMONVILLE</t>
  </si>
  <si>
    <t>54221</t>
  </si>
  <si>
    <t>GERBECOURT ET HAPLEMONT</t>
  </si>
  <si>
    <t>54222</t>
  </si>
  <si>
    <t>GERBEVILLER</t>
  </si>
  <si>
    <t>54223</t>
  </si>
  <si>
    <t>GERMINY</t>
  </si>
  <si>
    <t>54224</t>
  </si>
  <si>
    <t>GERMONVILLE</t>
  </si>
  <si>
    <t>54225</t>
  </si>
  <si>
    <t>GEZONCOURT</t>
  </si>
  <si>
    <t>54226</t>
  </si>
  <si>
    <t>GIBEAUMEIX</t>
  </si>
  <si>
    <t>54227</t>
  </si>
  <si>
    <t>GIRAUMONT</t>
  </si>
  <si>
    <t>54228</t>
  </si>
  <si>
    <t>GIRIVILLER</t>
  </si>
  <si>
    <t>54229</t>
  </si>
  <si>
    <t>GLONVILLE</t>
  </si>
  <si>
    <t>54230</t>
  </si>
  <si>
    <t>GOGNEY</t>
  </si>
  <si>
    <t>54231</t>
  </si>
  <si>
    <t>GONDRECOURT AIX</t>
  </si>
  <si>
    <t>54232</t>
  </si>
  <si>
    <t>54233</t>
  </si>
  <si>
    <t>GONDREXON</t>
  </si>
  <si>
    <t>54234</t>
  </si>
  <si>
    <t>GORCY</t>
  </si>
  <si>
    <t>54235</t>
  </si>
  <si>
    <t>GOVILLER</t>
  </si>
  <si>
    <t>54236</t>
  </si>
  <si>
    <t>GRAND FAILLY</t>
  </si>
  <si>
    <t>54237</t>
  </si>
  <si>
    <t>GRIMONVILLER</t>
  </si>
  <si>
    <t>54238</t>
  </si>
  <si>
    <t>GRIPPORT</t>
  </si>
  <si>
    <t>54239</t>
  </si>
  <si>
    <t>GRISCOURT</t>
  </si>
  <si>
    <t>54240</t>
  </si>
  <si>
    <t>GROSROUVRES</t>
  </si>
  <si>
    <t>54241</t>
  </si>
  <si>
    <t>GUGNEY</t>
  </si>
  <si>
    <t>54242</t>
  </si>
  <si>
    <t>GYE</t>
  </si>
  <si>
    <t>54243</t>
  </si>
  <si>
    <t>HABLAINVILLE</t>
  </si>
  <si>
    <t>54244</t>
  </si>
  <si>
    <t>HAGEVILLE</t>
  </si>
  <si>
    <t>54245</t>
  </si>
  <si>
    <t>HAIGNEVILLE</t>
  </si>
  <si>
    <t>54246</t>
  </si>
  <si>
    <t>HALLOVILLE</t>
  </si>
  <si>
    <t>54247</t>
  </si>
  <si>
    <t>HAMMEVILLE</t>
  </si>
  <si>
    <t>54248</t>
  </si>
  <si>
    <t>HAMONVILLE</t>
  </si>
  <si>
    <t>54249</t>
  </si>
  <si>
    <t>HANNONVILLE SUZEMONT</t>
  </si>
  <si>
    <t>54250</t>
  </si>
  <si>
    <t>54251</t>
  </si>
  <si>
    <t>HARBOUEY</t>
  </si>
  <si>
    <t>54252</t>
  </si>
  <si>
    <t>HAROUE</t>
  </si>
  <si>
    <t>54253</t>
  </si>
  <si>
    <t>HATRIZE</t>
  </si>
  <si>
    <t>54254</t>
  </si>
  <si>
    <t>HAUCOURT MOULAINE</t>
  </si>
  <si>
    <t>54255</t>
  </si>
  <si>
    <t>HAUDONVILLE</t>
  </si>
  <si>
    <t>54256</t>
  </si>
  <si>
    <t>HAUSSONVILLE</t>
  </si>
  <si>
    <t>54257</t>
  </si>
  <si>
    <t>HEILLECOURT</t>
  </si>
  <si>
    <t>54258</t>
  </si>
  <si>
    <t>HENAMENIL</t>
  </si>
  <si>
    <t>54259</t>
  </si>
  <si>
    <t>HERBEVILLER</t>
  </si>
  <si>
    <t>54260</t>
  </si>
  <si>
    <t>HERIMENIL</t>
  </si>
  <si>
    <t>54261</t>
  </si>
  <si>
    <t>HERSERANGE</t>
  </si>
  <si>
    <t>54262</t>
  </si>
  <si>
    <t>HOEVILLE</t>
  </si>
  <si>
    <t>54263</t>
  </si>
  <si>
    <t>HOMECOURT</t>
  </si>
  <si>
    <t>54264</t>
  </si>
  <si>
    <t>HOUDELMONT</t>
  </si>
  <si>
    <t>54265</t>
  </si>
  <si>
    <t>HOUDEMONT</t>
  </si>
  <si>
    <t>54266</t>
  </si>
  <si>
    <t>HOUDREVILLE</t>
  </si>
  <si>
    <t>54268</t>
  </si>
  <si>
    <t>HOUSSEVILLE</t>
  </si>
  <si>
    <t>54269</t>
  </si>
  <si>
    <t>HUDIVILLER</t>
  </si>
  <si>
    <t>54270</t>
  </si>
  <si>
    <t>HUSSIGNY GODBRANGE</t>
  </si>
  <si>
    <t>54271</t>
  </si>
  <si>
    <t>IGNEY</t>
  </si>
  <si>
    <t>54272</t>
  </si>
  <si>
    <t>JAILLON</t>
  </si>
  <si>
    <t>54273</t>
  </si>
  <si>
    <t>JARNY</t>
  </si>
  <si>
    <t>54274</t>
  </si>
  <si>
    <t>JARVILLE LA MALGRANGE</t>
  </si>
  <si>
    <t>54275</t>
  </si>
  <si>
    <t>JAULNY</t>
  </si>
  <si>
    <t>54276</t>
  </si>
  <si>
    <t>JEANDELAINCOURT</t>
  </si>
  <si>
    <t>54277</t>
  </si>
  <si>
    <t>JEANDELIZE</t>
  </si>
  <si>
    <t>54278</t>
  </si>
  <si>
    <t>JEVONCOURT</t>
  </si>
  <si>
    <t>54279</t>
  </si>
  <si>
    <t>JEZAINVILLE</t>
  </si>
  <si>
    <t>54280</t>
  </si>
  <si>
    <t>JOEUF</t>
  </si>
  <si>
    <t>54281</t>
  </si>
  <si>
    <t>JOLIVET</t>
  </si>
  <si>
    <t>54282</t>
  </si>
  <si>
    <t>JOPPECOURT</t>
  </si>
  <si>
    <t>54283</t>
  </si>
  <si>
    <t>JOUAVILLE</t>
  </si>
  <si>
    <t>54284</t>
  </si>
  <si>
    <t>JOUDREVILLE</t>
  </si>
  <si>
    <t>54285</t>
  </si>
  <si>
    <t>JUVRECOURT</t>
  </si>
  <si>
    <t>54286</t>
  </si>
  <si>
    <t>LABRY</t>
  </si>
  <si>
    <t>54287</t>
  </si>
  <si>
    <t>54288</t>
  </si>
  <si>
    <t>LAGNEY</t>
  </si>
  <si>
    <t>54289</t>
  </si>
  <si>
    <t>LAITRE SOUS AMANCE</t>
  </si>
  <si>
    <t>54290</t>
  </si>
  <si>
    <t>LAIX</t>
  </si>
  <si>
    <t>54291</t>
  </si>
  <si>
    <t>LALOEUF</t>
  </si>
  <si>
    <t>54292</t>
  </si>
  <si>
    <t>LAMATH</t>
  </si>
  <si>
    <t>54293</t>
  </si>
  <si>
    <t>LANDECOURT</t>
  </si>
  <si>
    <t>54294</t>
  </si>
  <si>
    <t>LANDREMONT</t>
  </si>
  <si>
    <t>54295</t>
  </si>
  <si>
    <t>LANDRES</t>
  </si>
  <si>
    <t>54296</t>
  </si>
  <si>
    <t>LANEUVELOTTE</t>
  </si>
  <si>
    <t>54297</t>
  </si>
  <si>
    <t>LANEUVEVILLE AUX BOIS</t>
  </si>
  <si>
    <t>54298</t>
  </si>
  <si>
    <t>LANEUVEVILLE DERRIERE FOUG</t>
  </si>
  <si>
    <t>54299</t>
  </si>
  <si>
    <t>LANEUVEVILLE DEVANT BAYON</t>
  </si>
  <si>
    <t>54300</t>
  </si>
  <si>
    <t>LANEUVEVILLE DEVANT NANCY</t>
  </si>
  <si>
    <t>54301</t>
  </si>
  <si>
    <t>LANFROICOURT</t>
  </si>
  <si>
    <t>54302</t>
  </si>
  <si>
    <t>LANTEFONTAINE</t>
  </si>
  <si>
    <t>54303</t>
  </si>
  <si>
    <t>LARONXE</t>
  </si>
  <si>
    <t>54304</t>
  </si>
  <si>
    <t>LAXOU</t>
  </si>
  <si>
    <t>54305</t>
  </si>
  <si>
    <t>LAY SAINT CHRISTOPHE</t>
  </si>
  <si>
    <t>54306</t>
  </si>
  <si>
    <t>LAY SAINT REMY</t>
  </si>
  <si>
    <t>54307</t>
  </si>
  <si>
    <t>LEBEUVILLE</t>
  </si>
  <si>
    <t>54308</t>
  </si>
  <si>
    <t>LEINTREY</t>
  </si>
  <si>
    <t>54309</t>
  </si>
  <si>
    <t>LEMAINVILLE</t>
  </si>
  <si>
    <t>54310</t>
  </si>
  <si>
    <t>LEMENIL MITRY</t>
  </si>
  <si>
    <t>54311</t>
  </si>
  <si>
    <t>LENONCOURT</t>
  </si>
  <si>
    <t>54312</t>
  </si>
  <si>
    <t>LESMENILS</t>
  </si>
  <si>
    <t>54313</t>
  </si>
  <si>
    <t>LETRICOURT</t>
  </si>
  <si>
    <t>54314</t>
  </si>
  <si>
    <t>LEXY</t>
  </si>
  <si>
    <t>54315</t>
  </si>
  <si>
    <t>LEYR</t>
  </si>
  <si>
    <t>54316</t>
  </si>
  <si>
    <t>LIMEY REMENAUVILLE</t>
  </si>
  <si>
    <t>54317</t>
  </si>
  <si>
    <t>LIRONVILLE</t>
  </si>
  <si>
    <t>54318</t>
  </si>
  <si>
    <t>LIVERDUN</t>
  </si>
  <si>
    <t>54320</t>
  </si>
  <si>
    <t>LOISY</t>
  </si>
  <si>
    <t>54321</t>
  </si>
  <si>
    <t>LONGLAVILLE</t>
  </si>
  <si>
    <t>54322</t>
  </si>
  <si>
    <t>LONGUYON</t>
  </si>
  <si>
    <t>54323</t>
  </si>
  <si>
    <t>LONGWY</t>
  </si>
  <si>
    <t>54324</t>
  </si>
  <si>
    <t>54325</t>
  </si>
  <si>
    <t>LOROMONTZEY</t>
  </si>
  <si>
    <t>54326</t>
  </si>
  <si>
    <t>LUBEY</t>
  </si>
  <si>
    <t>54327</t>
  </si>
  <si>
    <t>54328</t>
  </si>
  <si>
    <t>LUDRES</t>
  </si>
  <si>
    <t>54329</t>
  </si>
  <si>
    <t>LUNEVILLE</t>
  </si>
  <si>
    <t>54330</t>
  </si>
  <si>
    <t>LUPCOURT</t>
  </si>
  <si>
    <t>54331</t>
  </si>
  <si>
    <t>MAGNIERES</t>
  </si>
  <si>
    <t>54332</t>
  </si>
  <si>
    <t>MAIDIERES</t>
  </si>
  <si>
    <t>54333</t>
  </si>
  <si>
    <t>MAILLY SUR SEILLE</t>
  </si>
  <si>
    <t>54334</t>
  </si>
  <si>
    <t>MAIRY MAINVILLE</t>
  </si>
  <si>
    <t>54335</t>
  </si>
  <si>
    <t>MAIXE</t>
  </si>
  <si>
    <t>54336</t>
  </si>
  <si>
    <t>54337</t>
  </si>
  <si>
    <t>MALAVILLERS</t>
  </si>
  <si>
    <t>54338</t>
  </si>
  <si>
    <t>MALLELOY</t>
  </si>
  <si>
    <t>54339</t>
  </si>
  <si>
    <t>MALZEVILLE</t>
  </si>
  <si>
    <t>54340</t>
  </si>
  <si>
    <t>MAMEY</t>
  </si>
  <si>
    <t>54341</t>
  </si>
  <si>
    <t>MANCE</t>
  </si>
  <si>
    <t>54342</t>
  </si>
  <si>
    <t>MANCIEULLES</t>
  </si>
  <si>
    <t>54343</t>
  </si>
  <si>
    <t>MANDRES AUX QUATRE TOURS</t>
  </si>
  <si>
    <t>54344</t>
  </si>
  <si>
    <t>MANGONVILLE</t>
  </si>
  <si>
    <t>54345</t>
  </si>
  <si>
    <t>MANONCOURT EN VERMOIS</t>
  </si>
  <si>
    <t>54346</t>
  </si>
  <si>
    <t>MANONCOURT EN WOEVRE</t>
  </si>
  <si>
    <t>54348</t>
  </si>
  <si>
    <t>MANONVILLE</t>
  </si>
  <si>
    <t>54349</t>
  </si>
  <si>
    <t>MANONVILLER</t>
  </si>
  <si>
    <t>54350</t>
  </si>
  <si>
    <t>MARAINVILLER</t>
  </si>
  <si>
    <t>54351</t>
  </si>
  <si>
    <t>MARBACHE</t>
  </si>
  <si>
    <t>54352</t>
  </si>
  <si>
    <t>54353</t>
  </si>
  <si>
    <t>MARS LA TOUR</t>
  </si>
  <si>
    <t>54354</t>
  </si>
  <si>
    <t>MARTHEMONT</t>
  </si>
  <si>
    <t>54355</t>
  </si>
  <si>
    <t>MARTINCOURT</t>
  </si>
  <si>
    <t>54356</t>
  </si>
  <si>
    <t>MATTEXEY</t>
  </si>
  <si>
    <t>54357</t>
  </si>
  <si>
    <t>MAXEVILLE</t>
  </si>
  <si>
    <t>54358</t>
  </si>
  <si>
    <t>MAZERULLES</t>
  </si>
  <si>
    <t>54359</t>
  </si>
  <si>
    <t>MEHONCOURT</t>
  </si>
  <si>
    <t>54360</t>
  </si>
  <si>
    <t>MENIL LA TOUR</t>
  </si>
  <si>
    <t>54362</t>
  </si>
  <si>
    <t>MERCY LE BAS</t>
  </si>
  <si>
    <t>54363</t>
  </si>
  <si>
    <t>MERCY LE HAUT</t>
  </si>
  <si>
    <t>54364</t>
  </si>
  <si>
    <t>MEREVILLE</t>
  </si>
  <si>
    <t>54365</t>
  </si>
  <si>
    <t>MERVILLER</t>
  </si>
  <si>
    <t>54366</t>
  </si>
  <si>
    <t>MESSEIN</t>
  </si>
  <si>
    <t>54367</t>
  </si>
  <si>
    <t>MEXY</t>
  </si>
  <si>
    <t>54368</t>
  </si>
  <si>
    <t>MIGNEVILLE</t>
  </si>
  <si>
    <t>54369</t>
  </si>
  <si>
    <t>54370</t>
  </si>
  <si>
    <t>MINORVILLE</t>
  </si>
  <si>
    <t>54371</t>
  </si>
  <si>
    <t>MOINEVILLE</t>
  </si>
  <si>
    <t>54372</t>
  </si>
  <si>
    <t>MOIVRONS</t>
  </si>
  <si>
    <t>54373</t>
  </si>
  <si>
    <t>MONCEL LES LUNEVILLE</t>
  </si>
  <si>
    <t>54374</t>
  </si>
  <si>
    <t>MONCEL SUR SEILLE</t>
  </si>
  <si>
    <t>54375</t>
  </si>
  <si>
    <t>MONTAUVILLE</t>
  </si>
  <si>
    <t>54376</t>
  </si>
  <si>
    <t>MONTENOY</t>
  </si>
  <si>
    <t>54377</t>
  </si>
  <si>
    <t>54378</t>
  </si>
  <si>
    <t>MONTIGNY SUR CHIERS</t>
  </si>
  <si>
    <t>54379</t>
  </si>
  <si>
    <t>MONT L'ETROIT</t>
  </si>
  <si>
    <t>54380</t>
  </si>
  <si>
    <t>MONT LE VIGNOBLE</t>
  </si>
  <si>
    <t>54381</t>
  </si>
  <si>
    <t>MONTREUX</t>
  </si>
  <si>
    <t>54382</t>
  </si>
  <si>
    <t>54383</t>
  </si>
  <si>
    <t>MONT SUR MEURTHE</t>
  </si>
  <si>
    <t>54385</t>
  </si>
  <si>
    <t>MORFONTAINE</t>
  </si>
  <si>
    <t>54386</t>
  </si>
  <si>
    <t>MORIVILLER</t>
  </si>
  <si>
    <t>54387</t>
  </si>
  <si>
    <t>MORVILLE SUR SEILLE</t>
  </si>
  <si>
    <t>54388</t>
  </si>
  <si>
    <t>MOUACOURT</t>
  </si>
  <si>
    <t>54389</t>
  </si>
  <si>
    <t>MOUAVILLE</t>
  </si>
  <si>
    <t>54390</t>
  </si>
  <si>
    <t>MOUSSON</t>
  </si>
  <si>
    <t>54391</t>
  </si>
  <si>
    <t>54392</t>
  </si>
  <si>
    <t>MOUTROT</t>
  </si>
  <si>
    <t>54393</t>
  </si>
  <si>
    <t>MOYEN</t>
  </si>
  <si>
    <t>54394</t>
  </si>
  <si>
    <t>MURVILLE</t>
  </si>
  <si>
    <t>54395</t>
  </si>
  <si>
    <t>NANCY</t>
  </si>
  <si>
    <t>54396</t>
  </si>
  <si>
    <t>NEUFMAISONS</t>
  </si>
  <si>
    <t>54397</t>
  </si>
  <si>
    <t>NEUVES MAISONS</t>
  </si>
  <si>
    <t>54398</t>
  </si>
  <si>
    <t>NEUVILLER LES BADONVILLER</t>
  </si>
  <si>
    <t>54399</t>
  </si>
  <si>
    <t>NEUVILLER SUR MOSELLE</t>
  </si>
  <si>
    <t>54400</t>
  </si>
  <si>
    <t>NOMENY</t>
  </si>
  <si>
    <t>54401</t>
  </si>
  <si>
    <t>NONHIGNY</t>
  </si>
  <si>
    <t>54402</t>
  </si>
  <si>
    <t>NORROY LE SEC</t>
  </si>
  <si>
    <t>54403</t>
  </si>
  <si>
    <t>NORROY LES PONT A MOUSSON</t>
  </si>
  <si>
    <t>54404</t>
  </si>
  <si>
    <t>NOVIANT AUX PRES</t>
  </si>
  <si>
    <t>54405</t>
  </si>
  <si>
    <t>OCHEY</t>
  </si>
  <si>
    <t>54406</t>
  </si>
  <si>
    <t>OGEVILLER</t>
  </si>
  <si>
    <t>54407</t>
  </si>
  <si>
    <t>OGNEVILLE</t>
  </si>
  <si>
    <t>54408</t>
  </si>
  <si>
    <t>OLLEY</t>
  </si>
  <si>
    <t>54409</t>
  </si>
  <si>
    <t>OMELMONT</t>
  </si>
  <si>
    <t>54410</t>
  </si>
  <si>
    <t>ONVILLE</t>
  </si>
  <si>
    <t>54411</t>
  </si>
  <si>
    <t>ORMES ET VILLE</t>
  </si>
  <si>
    <t>54412</t>
  </si>
  <si>
    <t>OTHE</t>
  </si>
  <si>
    <t>54413</t>
  </si>
  <si>
    <t>OZERAILLES</t>
  </si>
  <si>
    <t>54414</t>
  </si>
  <si>
    <t>PAGNEY DERRIERE BARINE</t>
  </si>
  <si>
    <t>54415</t>
  </si>
  <si>
    <t>PAGNY SUR MOSELLE</t>
  </si>
  <si>
    <t>54416</t>
  </si>
  <si>
    <t>54417</t>
  </si>
  <si>
    <t>PAREY SAINT CESAIRE</t>
  </si>
  <si>
    <t>54418</t>
  </si>
  <si>
    <t>PARROY</t>
  </si>
  <si>
    <t>54419</t>
  </si>
  <si>
    <t>PARUX</t>
  </si>
  <si>
    <t>54420</t>
  </si>
  <si>
    <t>PETIT FAILLY</t>
  </si>
  <si>
    <t>54421</t>
  </si>
  <si>
    <t>PETITMONT</t>
  </si>
  <si>
    <t>54422</t>
  </si>
  <si>
    <t>PETTONVILLE</t>
  </si>
  <si>
    <t>54423</t>
  </si>
  <si>
    <t>PEXONNE</t>
  </si>
  <si>
    <t>54424</t>
  </si>
  <si>
    <t>PHLIN</t>
  </si>
  <si>
    <t>54425</t>
  </si>
  <si>
    <t>PIENNES</t>
  </si>
  <si>
    <t>54426</t>
  </si>
  <si>
    <t>PIERRE LA TREICHE</t>
  </si>
  <si>
    <t>54427</t>
  </si>
  <si>
    <t>PIERRE PERCEE</t>
  </si>
  <si>
    <t>54428</t>
  </si>
  <si>
    <t>54429</t>
  </si>
  <si>
    <t>54430</t>
  </si>
  <si>
    <t>POMPEY</t>
  </si>
  <si>
    <t>54431</t>
  </si>
  <si>
    <t>PONT A MOUSSON</t>
  </si>
  <si>
    <t>54432</t>
  </si>
  <si>
    <t>PONT SAINT VINCENT</t>
  </si>
  <si>
    <t>54433</t>
  </si>
  <si>
    <t>PORT SUR SEILLE</t>
  </si>
  <si>
    <t>54434</t>
  </si>
  <si>
    <t>PRAYE</t>
  </si>
  <si>
    <t>54435</t>
  </si>
  <si>
    <t>PRENY</t>
  </si>
  <si>
    <t>54436</t>
  </si>
  <si>
    <t>PREUTIN HIGNY</t>
  </si>
  <si>
    <t>54437</t>
  </si>
  <si>
    <t>PULLIGNY</t>
  </si>
  <si>
    <t>54438</t>
  </si>
  <si>
    <t>PULNEY</t>
  </si>
  <si>
    <t>54439</t>
  </si>
  <si>
    <t>PULNOY</t>
  </si>
  <si>
    <t>54440</t>
  </si>
  <si>
    <t>PUXE</t>
  </si>
  <si>
    <t>54441</t>
  </si>
  <si>
    <t>PUXIEUX</t>
  </si>
  <si>
    <t>54442</t>
  </si>
  <si>
    <t>QUEVILLONCOURT</t>
  </si>
  <si>
    <t>54443</t>
  </si>
  <si>
    <t>RAON LES LEAU</t>
  </si>
  <si>
    <t>54444</t>
  </si>
  <si>
    <t>RAUCOURT</t>
  </si>
  <si>
    <t>54445</t>
  </si>
  <si>
    <t>RAVILLE SUR SANON</t>
  </si>
  <si>
    <t>54446</t>
  </si>
  <si>
    <t>RECHICOURT LA PETITE</t>
  </si>
  <si>
    <t>54447</t>
  </si>
  <si>
    <t>RECLONVILLE</t>
  </si>
  <si>
    <t>54449</t>
  </si>
  <si>
    <t>REHAINVILLER</t>
  </si>
  <si>
    <t>54450</t>
  </si>
  <si>
    <t>REHERREY</t>
  </si>
  <si>
    <t>54451</t>
  </si>
  <si>
    <t>REHON</t>
  </si>
  <si>
    <t>54452</t>
  </si>
  <si>
    <t>REILLON</t>
  </si>
  <si>
    <t>54453</t>
  </si>
  <si>
    <t>REMBERCOURT SUR MAD</t>
  </si>
  <si>
    <t>54455</t>
  </si>
  <si>
    <t>REMENOVILLE</t>
  </si>
  <si>
    <t>54456</t>
  </si>
  <si>
    <t>REMEREVILLE</t>
  </si>
  <si>
    <t>54457</t>
  </si>
  <si>
    <t>REMONCOURT</t>
  </si>
  <si>
    <t>54458</t>
  </si>
  <si>
    <t>REPAIX</t>
  </si>
  <si>
    <t>54459</t>
  </si>
  <si>
    <t>RICHARDMENIL</t>
  </si>
  <si>
    <t>54460</t>
  </si>
  <si>
    <t>ROGEVILLE</t>
  </si>
  <si>
    <t>54461</t>
  </si>
  <si>
    <t>54462</t>
  </si>
  <si>
    <t>ROSIERES AUX SALINES</t>
  </si>
  <si>
    <t>54463</t>
  </si>
  <si>
    <t>ROSIERES EN HAYE</t>
  </si>
  <si>
    <t>54464</t>
  </si>
  <si>
    <t>ROUVES</t>
  </si>
  <si>
    <t>54465</t>
  </si>
  <si>
    <t>ROVILLE DEVANT BAYON</t>
  </si>
  <si>
    <t>54466</t>
  </si>
  <si>
    <t>ROYAUMEIX</t>
  </si>
  <si>
    <t>54467</t>
  </si>
  <si>
    <t>ROZELIEURES</t>
  </si>
  <si>
    <t>54468</t>
  </si>
  <si>
    <t>SAFFAIS</t>
  </si>
  <si>
    <t>54469</t>
  </si>
  <si>
    <t>SAINT AIL</t>
  </si>
  <si>
    <t>54470</t>
  </si>
  <si>
    <t>SAINT BAUSSANT</t>
  </si>
  <si>
    <t>54471</t>
  </si>
  <si>
    <t>SAINT BOINGT</t>
  </si>
  <si>
    <t>54472</t>
  </si>
  <si>
    <t>54473</t>
  </si>
  <si>
    <t>54474</t>
  </si>
  <si>
    <t>54475</t>
  </si>
  <si>
    <t>54476</t>
  </si>
  <si>
    <t>SAINT JEAN LES LONGUYON</t>
  </si>
  <si>
    <t>54477</t>
  </si>
  <si>
    <t>SAINT JULIEN LES GORZE</t>
  </si>
  <si>
    <t>54478</t>
  </si>
  <si>
    <t>54479</t>
  </si>
  <si>
    <t>54480</t>
  </si>
  <si>
    <t>54481</t>
  </si>
  <si>
    <t>SAINT MAURICE AUX FORGES</t>
  </si>
  <si>
    <t>54482</t>
  </si>
  <si>
    <t>SAINT MAX</t>
  </si>
  <si>
    <t>54483</t>
  </si>
  <si>
    <t>SAINT NICOLAS DE PORT</t>
  </si>
  <si>
    <t>54484</t>
  </si>
  <si>
    <t>SAINTE POLE</t>
  </si>
  <si>
    <t>54485</t>
  </si>
  <si>
    <t>SAINT PANCRE</t>
  </si>
  <si>
    <t>54486</t>
  </si>
  <si>
    <t>SAINT REMIMONT</t>
  </si>
  <si>
    <t>54487</t>
  </si>
  <si>
    <t>SAINT REMY AUX BOIS</t>
  </si>
  <si>
    <t>54488</t>
  </si>
  <si>
    <t>54489</t>
  </si>
  <si>
    <t>SAINT SUPPLET</t>
  </si>
  <si>
    <t>54490</t>
  </si>
  <si>
    <t>SAIZERAIS</t>
  </si>
  <si>
    <t>54491</t>
  </si>
  <si>
    <t>SANCY</t>
  </si>
  <si>
    <t>54492</t>
  </si>
  <si>
    <t>SANZEY</t>
  </si>
  <si>
    <t>54493</t>
  </si>
  <si>
    <t>SAULNES</t>
  </si>
  <si>
    <t>54494</t>
  </si>
  <si>
    <t>SAULXEROTTE</t>
  </si>
  <si>
    <t>54495</t>
  </si>
  <si>
    <t>SAULXURES LES NANCY</t>
  </si>
  <si>
    <t>54496</t>
  </si>
  <si>
    <t>SAULXURES LES VANNES</t>
  </si>
  <si>
    <t>54497</t>
  </si>
  <si>
    <t>SAXON SION</t>
  </si>
  <si>
    <t>54498</t>
  </si>
  <si>
    <t>SEICHAMPS</t>
  </si>
  <si>
    <t>54499</t>
  </si>
  <si>
    <t>SEICHEPREY</t>
  </si>
  <si>
    <t>54500</t>
  </si>
  <si>
    <t>SELAINCOURT</t>
  </si>
  <si>
    <t>54501</t>
  </si>
  <si>
    <t>SERANVILLE</t>
  </si>
  <si>
    <t>54502</t>
  </si>
  <si>
    <t>54504</t>
  </si>
  <si>
    <t>SERROUVILLE</t>
  </si>
  <si>
    <t>54505</t>
  </si>
  <si>
    <t>SEXEY AUX FORGES</t>
  </si>
  <si>
    <t>54506</t>
  </si>
  <si>
    <t>SEXEY LES BOIS</t>
  </si>
  <si>
    <t>54507</t>
  </si>
  <si>
    <t>SIONVILLER</t>
  </si>
  <si>
    <t>54508</t>
  </si>
  <si>
    <t>SIVRY</t>
  </si>
  <si>
    <t>54509</t>
  </si>
  <si>
    <t>SOMMERVILLER</t>
  </si>
  <si>
    <t>54510</t>
  </si>
  <si>
    <t>SORNEVILLE</t>
  </si>
  <si>
    <t>54511</t>
  </si>
  <si>
    <t>SPONVILLE</t>
  </si>
  <si>
    <t>54512</t>
  </si>
  <si>
    <t>TANCONVILLE</t>
  </si>
  <si>
    <t>54513</t>
  </si>
  <si>
    <t>TANTONVILLE</t>
  </si>
  <si>
    <t>54514</t>
  </si>
  <si>
    <t>TELLANCOURT</t>
  </si>
  <si>
    <t>54515</t>
  </si>
  <si>
    <t>THELOD</t>
  </si>
  <si>
    <t>54516</t>
  </si>
  <si>
    <t>THEY SOUS VAUDEMONT</t>
  </si>
  <si>
    <t>54517</t>
  </si>
  <si>
    <t>THEZEY SAINT MARTIN</t>
  </si>
  <si>
    <t>54518</t>
  </si>
  <si>
    <t>THIAUCOURT REGNIEVILLE</t>
  </si>
  <si>
    <t>54519</t>
  </si>
  <si>
    <t>THIAVILLE SUR MEURTHE</t>
  </si>
  <si>
    <t>54520</t>
  </si>
  <si>
    <t>THIEBAUMENIL</t>
  </si>
  <si>
    <t>54521</t>
  </si>
  <si>
    <t>54522</t>
  </si>
  <si>
    <t>THOREY LYAUTEY</t>
  </si>
  <si>
    <t>54523</t>
  </si>
  <si>
    <t>THUILLEY AUX GROSEILLES</t>
  </si>
  <si>
    <t>54524</t>
  </si>
  <si>
    <t>THUMEREVILLE</t>
  </si>
  <si>
    <t>54525</t>
  </si>
  <si>
    <t>TIERCELET</t>
  </si>
  <si>
    <t>54526</t>
  </si>
  <si>
    <t>TOMBLAINE</t>
  </si>
  <si>
    <t>54527</t>
  </si>
  <si>
    <t>TONNOY</t>
  </si>
  <si>
    <t>54528</t>
  </si>
  <si>
    <t>TOUL</t>
  </si>
  <si>
    <t>54529</t>
  </si>
  <si>
    <t>TRAMONT EMY</t>
  </si>
  <si>
    <t>54530</t>
  </si>
  <si>
    <t>TRAMONT LASSUS</t>
  </si>
  <si>
    <t>54531</t>
  </si>
  <si>
    <t>TRAMONT SAINT ANDRE</t>
  </si>
  <si>
    <t>54532</t>
  </si>
  <si>
    <t>TREMBLECOURT</t>
  </si>
  <si>
    <t>54533</t>
  </si>
  <si>
    <t>TRIEUX</t>
  </si>
  <si>
    <t>54534</t>
  </si>
  <si>
    <t>TRONDES</t>
  </si>
  <si>
    <t>54535</t>
  </si>
  <si>
    <t>TRONVILLE</t>
  </si>
  <si>
    <t>54536</t>
  </si>
  <si>
    <t>TUCQUEGNIEUX</t>
  </si>
  <si>
    <t>54537</t>
  </si>
  <si>
    <t>UGNY</t>
  </si>
  <si>
    <t>54538</t>
  </si>
  <si>
    <t>URUFFE</t>
  </si>
  <si>
    <t>54539</t>
  </si>
  <si>
    <t>VACQUEVILLE</t>
  </si>
  <si>
    <t>54540</t>
  </si>
  <si>
    <t>VAL ET CHATILLON</t>
  </si>
  <si>
    <t>54541</t>
  </si>
  <si>
    <t>VALHEY</t>
  </si>
  <si>
    <t>54542</t>
  </si>
  <si>
    <t>54543</t>
  </si>
  <si>
    <t>VALLOIS</t>
  </si>
  <si>
    <t>54544</t>
  </si>
  <si>
    <t>VANDELAINVILLE</t>
  </si>
  <si>
    <t>54545</t>
  </si>
  <si>
    <t>VANDELEVILLE</t>
  </si>
  <si>
    <t>54546</t>
  </si>
  <si>
    <t>54547</t>
  </si>
  <si>
    <t>VANDOEUVRE LES NANCY</t>
  </si>
  <si>
    <t>54548</t>
  </si>
  <si>
    <t>VANNES LE CHATEL</t>
  </si>
  <si>
    <t>54549</t>
  </si>
  <si>
    <t>VARANGEVILLE</t>
  </si>
  <si>
    <t>54550</t>
  </si>
  <si>
    <t>VATHIMENIL</t>
  </si>
  <si>
    <t>54551</t>
  </si>
  <si>
    <t>VAUCOURT</t>
  </si>
  <si>
    <t>54552</t>
  </si>
  <si>
    <t>VAUDEMONT</t>
  </si>
  <si>
    <t>54553</t>
  </si>
  <si>
    <t>VAUDEVILLE</t>
  </si>
  <si>
    <t>54554</t>
  </si>
  <si>
    <t>VAUDIGNY</t>
  </si>
  <si>
    <t>54555</t>
  </si>
  <si>
    <t>VAXAINVILLE</t>
  </si>
  <si>
    <t>54556</t>
  </si>
  <si>
    <t>VEHO</t>
  </si>
  <si>
    <t>54557</t>
  </si>
  <si>
    <t>VELAINE EN HAYE</t>
  </si>
  <si>
    <t>54558</t>
  </si>
  <si>
    <t>VELAINE SOUS AMANCE</t>
  </si>
  <si>
    <t>54559</t>
  </si>
  <si>
    <t>VELLE SUR MOSELLE</t>
  </si>
  <si>
    <t>54560</t>
  </si>
  <si>
    <t>VENEY</t>
  </si>
  <si>
    <t>54561</t>
  </si>
  <si>
    <t>VENNEZEY</t>
  </si>
  <si>
    <t>54562</t>
  </si>
  <si>
    <t>VERDENAL</t>
  </si>
  <si>
    <t>54563</t>
  </si>
  <si>
    <t>VEZELISE</t>
  </si>
  <si>
    <t>54564</t>
  </si>
  <si>
    <t>VIEVILLE EN HAYE</t>
  </si>
  <si>
    <t>54565</t>
  </si>
  <si>
    <t>VIGNEULLES</t>
  </si>
  <si>
    <t>54566</t>
  </si>
  <si>
    <t>VILCEY SUR TREY</t>
  </si>
  <si>
    <t>54567</t>
  </si>
  <si>
    <t>VILLACOURT</t>
  </si>
  <si>
    <t>54568</t>
  </si>
  <si>
    <t>VILLE AU MONTOIS</t>
  </si>
  <si>
    <t>54569</t>
  </si>
  <si>
    <t>VILLE AU VAL</t>
  </si>
  <si>
    <t>54570</t>
  </si>
  <si>
    <t>VILLECEY SUR MAD</t>
  </si>
  <si>
    <t>54571</t>
  </si>
  <si>
    <t>VILLE EN VERMOIS</t>
  </si>
  <si>
    <t>54572</t>
  </si>
  <si>
    <t>VILLE HOUDLEMONT</t>
  </si>
  <si>
    <t>54573</t>
  </si>
  <si>
    <t>VILLERS EN HAYE</t>
  </si>
  <si>
    <t>54574</t>
  </si>
  <si>
    <t>VILLERS LA CHEVRE</t>
  </si>
  <si>
    <t>54575</t>
  </si>
  <si>
    <t>VILLERS LA MONTAGNE</t>
  </si>
  <si>
    <t>54576</t>
  </si>
  <si>
    <t>VILLERS LE ROND</t>
  </si>
  <si>
    <t>54577</t>
  </si>
  <si>
    <t>VILLERS LES MOIVRONS</t>
  </si>
  <si>
    <t>54578</t>
  </si>
  <si>
    <t>VILLERS LES NANCY</t>
  </si>
  <si>
    <t>54579</t>
  </si>
  <si>
    <t>VILLERS SOUS PRENY</t>
  </si>
  <si>
    <t>54580</t>
  </si>
  <si>
    <t>VILLERUPT</t>
  </si>
  <si>
    <t>54581</t>
  </si>
  <si>
    <t>VILLE SUR YRON</t>
  </si>
  <si>
    <t>54582</t>
  </si>
  <si>
    <t>54583</t>
  </si>
  <si>
    <t>VILLEY LE SEC</t>
  </si>
  <si>
    <t>54584</t>
  </si>
  <si>
    <t>VILLEY SAINT ETIENNE</t>
  </si>
  <si>
    <t>54585</t>
  </si>
  <si>
    <t>VIRECOURT</t>
  </si>
  <si>
    <t>54586</t>
  </si>
  <si>
    <t>VITERNE</t>
  </si>
  <si>
    <t>54587</t>
  </si>
  <si>
    <t>VITREY</t>
  </si>
  <si>
    <t>54588</t>
  </si>
  <si>
    <t>VITRIMONT</t>
  </si>
  <si>
    <t>54589</t>
  </si>
  <si>
    <t>VITTONVILLE</t>
  </si>
  <si>
    <t>54590</t>
  </si>
  <si>
    <t>VIVIERS SUR CHIERS</t>
  </si>
  <si>
    <t>54591</t>
  </si>
  <si>
    <t>VOINEMONT</t>
  </si>
  <si>
    <t>54592</t>
  </si>
  <si>
    <t>VRONCOURT</t>
  </si>
  <si>
    <t>54593</t>
  </si>
  <si>
    <t>WAVILLE</t>
  </si>
  <si>
    <t>54594</t>
  </si>
  <si>
    <t>XAMMES</t>
  </si>
  <si>
    <t>54595</t>
  </si>
  <si>
    <t>XERMAMENIL</t>
  </si>
  <si>
    <t>54596</t>
  </si>
  <si>
    <t>XEUILLEY</t>
  </si>
  <si>
    <t>54597</t>
  </si>
  <si>
    <t>XIROCOURT</t>
  </si>
  <si>
    <t>54598</t>
  </si>
  <si>
    <t>XIVRY CIRCOURT</t>
  </si>
  <si>
    <t>54599</t>
  </si>
  <si>
    <t>XONVILLE</t>
  </si>
  <si>
    <t>54600</t>
  </si>
  <si>
    <t>XOUSSE</t>
  </si>
  <si>
    <t>54601</t>
  </si>
  <si>
    <t>XURES</t>
  </si>
  <si>
    <t>54602</t>
  </si>
  <si>
    <t>HAN DEVANT PIERREPONT</t>
  </si>
  <si>
    <t>55001</t>
  </si>
  <si>
    <t>ABAINVILLE</t>
  </si>
  <si>
    <t>55002</t>
  </si>
  <si>
    <t>ABAUCOURT HAUTECOURT</t>
  </si>
  <si>
    <t>55004</t>
  </si>
  <si>
    <t>AINCREVILLE</t>
  </si>
  <si>
    <t>55005</t>
  </si>
  <si>
    <t>AMANTY</t>
  </si>
  <si>
    <t>55007</t>
  </si>
  <si>
    <t>AMBLY SUR MEUSE</t>
  </si>
  <si>
    <t>55008</t>
  </si>
  <si>
    <t>AMEL SUR L'ETANG</t>
  </si>
  <si>
    <t>55009</t>
  </si>
  <si>
    <t>ANCEMONT</t>
  </si>
  <si>
    <t>55010</t>
  </si>
  <si>
    <t>ANCERVILLE</t>
  </si>
  <si>
    <t>55011</t>
  </si>
  <si>
    <t>ANDERNAY</t>
  </si>
  <si>
    <t>55012</t>
  </si>
  <si>
    <t>APREMONT LA FORET</t>
  </si>
  <si>
    <t>55013</t>
  </si>
  <si>
    <t>ARRANCY SUR CRUSNE</t>
  </si>
  <si>
    <t>55014</t>
  </si>
  <si>
    <t>AUBREVILLE</t>
  </si>
  <si>
    <t>55015</t>
  </si>
  <si>
    <t>AULNOIS EN PERTHOIS</t>
  </si>
  <si>
    <t>55017</t>
  </si>
  <si>
    <t>AUTRECOURT SUR AIRE</t>
  </si>
  <si>
    <t>55018</t>
  </si>
  <si>
    <t>AUTREVILLE SAINT LAMBERT</t>
  </si>
  <si>
    <t>55021</t>
  </si>
  <si>
    <t>AVILLERS SAINTE CROIX</t>
  </si>
  <si>
    <t>55022</t>
  </si>
  <si>
    <t>AVIOTH</t>
  </si>
  <si>
    <t>55023</t>
  </si>
  <si>
    <t>AVOCOURT</t>
  </si>
  <si>
    <t>55024</t>
  </si>
  <si>
    <t>AZANNES ET SOUMAZANNES</t>
  </si>
  <si>
    <t>55025</t>
  </si>
  <si>
    <t>BAALON</t>
  </si>
  <si>
    <t>55026</t>
  </si>
  <si>
    <t>BADONVILLIERS GERAUVILLIERS</t>
  </si>
  <si>
    <t>55027</t>
  </si>
  <si>
    <t>BANNONCOURT</t>
  </si>
  <si>
    <t>55028</t>
  </si>
  <si>
    <t>BANTHEVILLE</t>
  </si>
  <si>
    <t>55029</t>
  </si>
  <si>
    <t>BAR LE DUC</t>
  </si>
  <si>
    <t>55030</t>
  </si>
  <si>
    <t>BAUDIGNECOURT</t>
  </si>
  <si>
    <t>55031</t>
  </si>
  <si>
    <t>BAUDONVILLIERS</t>
  </si>
  <si>
    <t>55032</t>
  </si>
  <si>
    <t>BAUDREMONT</t>
  </si>
  <si>
    <t>55033</t>
  </si>
  <si>
    <t>BAULNY</t>
  </si>
  <si>
    <t>55034</t>
  </si>
  <si>
    <t>BAZEILLES SUR OTHAIN</t>
  </si>
  <si>
    <t>55035</t>
  </si>
  <si>
    <t>BAZINCOURT SUR SAULX</t>
  </si>
  <si>
    <t>55036</t>
  </si>
  <si>
    <t>BEAUCLAIR</t>
  </si>
  <si>
    <t>55037</t>
  </si>
  <si>
    <t>BEAUFORT EN ARGONNE</t>
  </si>
  <si>
    <t>55038</t>
  </si>
  <si>
    <t>BEAULIEU EN ARGONNE</t>
  </si>
  <si>
    <t>55039</t>
  </si>
  <si>
    <t>BEAUMONT EN VERDUNOIS</t>
  </si>
  <si>
    <t>55040</t>
  </si>
  <si>
    <t>BEAUSITE</t>
  </si>
  <si>
    <t>55041</t>
  </si>
  <si>
    <t>BEHONNE</t>
  </si>
  <si>
    <t>55042</t>
  </si>
  <si>
    <t>BELLERAY</t>
  </si>
  <si>
    <t>55043</t>
  </si>
  <si>
    <t>BELLEVILLE SUR MEUSE</t>
  </si>
  <si>
    <t>55044</t>
  </si>
  <si>
    <t>BELRAIN</t>
  </si>
  <si>
    <t>55045</t>
  </si>
  <si>
    <t>BELRUPT EN VERDUNOIS</t>
  </si>
  <si>
    <t>55046</t>
  </si>
  <si>
    <t>BENEY EN WOEVRE</t>
  </si>
  <si>
    <t>55047</t>
  </si>
  <si>
    <t>BETHELAINVILLE</t>
  </si>
  <si>
    <t>55048</t>
  </si>
  <si>
    <t>BETHINCOURT</t>
  </si>
  <si>
    <t>55049</t>
  </si>
  <si>
    <t>BEUREY SUR SAULX</t>
  </si>
  <si>
    <t>55050</t>
  </si>
  <si>
    <t>BEZONVAUX</t>
  </si>
  <si>
    <t>55051</t>
  </si>
  <si>
    <t>BIENCOURT SUR ORGE</t>
  </si>
  <si>
    <t>55053</t>
  </si>
  <si>
    <t>BILLY SOUS MANGIENNES</t>
  </si>
  <si>
    <t>55054</t>
  </si>
  <si>
    <t>BISLEE</t>
  </si>
  <si>
    <t>55055</t>
  </si>
  <si>
    <t>BLANZEE</t>
  </si>
  <si>
    <t>55057</t>
  </si>
  <si>
    <t>BOINVILLE EN WOEVRE</t>
  </si>
  <si>
    <t>55058</t>
  </si>
  <si>
    <t>BONCOURT SUR MEUSE</t>
  </si>
  <si>
    <t>55059</t>
  </si>
  <si>
    <t>BONNET</t>
  </si>
  <si>
    <t>55060</t>
  </si>
  <si>
    <t>BONZEE</t>
  </si>
  <si>
    <t>55061</t>
  </si>
  <si>
    <t>BOUCHON SUR SAULX</t>
  </si>
  <si>
    <t>55062</t>
  </si>
  <si>
    <t>BOUCONVILLE SUR MADT</t>
  </si>
  <si>
    <t>55063</t>
  </si>
  <si>
    <t>BOULIGNY</t>
  </si>
  <si>
    <t>55064</t>
  </si>
  <si>
    <t>BOUQUEMONT</t>
  </si>
  <si>
    <t>55065</t>
  </si>
  <si>
    <t>BOUREUILLES</t>
  </si>
  <si>
    <t>55066</t>
  </si>
  <si>
    <t>BOVEE SUR BARBOURE</t>
  </si>
  <si>
    <t>55067</t>
  </si>
  <si>
    <t>BOVIOLLES</t>
  </si>
  <si>
    <t>55068</t>
  </si>
  <si>
    <t>BRABANT EN ARGONNE</t>
  </si>
  <si>
    <t>55069</t>
  </si>
  <si>
    <t>BRABANT LE ROI</t>
  </si>
  <si>
    <t>55070</t>
  </si>
  <si>
    <t>BRABANT SUR MEUSE</t>
  </si>
  <si>
    <t>55071</t>
  </si>
  <si>
    <t>BRANDEVILLE</t>
  </si>
  <si>
    <t>55072</t>
  </si>
  <si>
    <t>BRAQUIS</t>
  </si>
  <si>
    <t>55073</t>
  </si>
  <si>
    <t>BRAS SUR MEUSE</t>
  </si>
  <si>
    <t>55075</t>
  </si>
  <si>
    <t>BRAUVILLIERS</t>
  </si>
  <si>
    <t>55076</t>
  </si>
  <si>
    <t>BREHEVILLE</t>
  </si>
  <si>
    <t>55077</t>
  </si>
  <si>
    <t>BREUX</t>
  </si>
  <si>
    <t>55078</t>
  </si>
  <si>
    <t>BRIEULLES SUR MEUSE</t>
  </si>
  <si>
    <t>55079</t>
  </si>
  <si>
    <t>BRILLON EN BARROIS</t>
  </si>
  <si>
    <t>55080</t>
  </si>
  <si>
    <t>BRIXEY AUX CHANOINES</t>
  </si>
  <si>
    <t>55081</t>
  </si>
  <si>
    <t>BRIZEAUX</t>
  </si>
  <si>
    <t>55082</t>
  </si>
  <si>
    <t>BROCOURT EN ARGONNE</t>
  </si>
  <si>
    <t>55083</t>
  </si>
  <si>
    <t>BROUENNES</t>
  </si>
  <si>
    <t>55084</t>
  </si>
  <si>
    <t>BROUSSEY EN BLOIS</t>
  </si>
  <si>
    <t>55085</t>
  </si>
  <si>
    <t>BROUSSEY RAULECOURT</t>
  </si>
  <si>
    <t>55087</t>
  </si>
  <si>
    <t>BURE</t>
  </si>
  <si>
    <t>55088</t>
  </si>
  <si>
    <t>BUREY EN VAUX</t>
  </si>
  <si>
    <t>55089</t>
  </si>
  <si>
    <t>BUREY LA COTE</t>
  </si>
  <si>
    <t>55093</t>
  </si>
  <si>
    <t>BUXIERES SOUS LES COTES</t>
  </si>
  <si>
    <t>55094</t>
  </si>
  <si>
    <t>BUZY DARMONT</t>
  </si>
  <si>
    <t>55095</t>
  </si>
  <si>
    <t>CESSE</t>
  </si>
  <si>
    <t>55096</t>
  </si>
  <si>
    <t>CHAILLON</t>
  </si>
  <si>
    <t>55097</t>
  </si>
  <si>
    <t>CHALAINES</t>
  </si>
  <si>
    <t>55099</t>
  </si>
  <si>
    <t>CHAMPNEUVILLE</t>
  </si>
  <si>
    <t>55100</t>
  </si>
  <si>
    <t>CHAMPOUGNY</t>
  </si>
  <si>
    <t>55101</t>
  </si>
  <si>
    <t>CHARDOGNE</t>
  </si>
  <si>
    <t>55102</t>
  </si>
  <si>
    <t>CHARNY SUR MEUSE</t>
  </si>
  <si>
    <t>55103</t>
  </si>
  <si>
    <t>CHARPENTRY</t>
  </si>
  <si>
    <t>55104</t>
  </si>
  <si>
    <t>CHASSEY BEAUPRE</t>
  </si>
  <si>
    <t>55105</t>
  </si>
  <si>
    <t>CHATILLON SOUS LES COTES</t>
  </si>
  <si>
    <t>55106</t>
  </si>
  <si>
    <t>CHATTANCOURT</t>
  </si>
  <si>
    <t>55107</t>
  </si>
  <si>
    <t>CHAUMONT DEVANT DAMVILLERS</t>
  </si>
  <si>
    <t>55108</t>
  </si>
  <si>
    <t>CHAUMONT SUR AIRE</t>
  </si>
  <si>
    <t>55109</t>
  </si>
  <si>
    <t>CHAUVENCY LE CHATEAU</t>
  </si>
  <si>
    <t>55110</t>
  </si>
  <si>
    <t>CHAUVENCY SAINT HUBERT</t>
  </si>
  <si>
    <t>55111</t>
  </si>
  <si>
    <t>CHAUVONCOURT</t>
  </si>
  <si>
    <t>55113</t>
  </si>
  <si>
    <t>CHEPPY</t>
  </si>
  <si>
    <t>55114</t>
  </si>
  <si>
    <t>CHONVILLE MALAUMONT</t>
  </si>
  <si>
    <t>55115</t>
  </si>
  <si>
    <t>CIERGES SOUS MONTFAUCON</t>
  </si>
  <si>
    <t>55116</t>
  </si>
  <si>
    <t>CLAON</t>
  </si>
  <si>
    <t>55117</t>
  </si>
  <si>
    <t>CLERMONT EN ARGONNE</t>
  </si>
  <si>
    <t>55118</t>
  </si>
  <si>
    <t>CLERY LE GRAND</t>
  </si>
  <si>
    <t>55119</t>
  </si>
  <si>
    <t>CLERY LE PETIT</t>
  </si>
  <si>
    <t>55120</t>
  </si>
  <si>
    <t>COMBLES EN BARROIS</t>
  </si>
  <si>
    <t>55121</t>
  </si>
  <si>
    <t>COMBRES SOUS LES COTES</t>
  </si>
  <si>
    <t>55122</t>
  </si>
  <si>
    <t>COMMERCY</t>
  </si>
  <si>
    <t>55123</t>
  </si>
  <si>
    <t>HAUTS DE CHEE</t>
  </si>
  <si>
    <t>55124</t>
  </si>
  <si>
    <t>CONSENVOYE</t>
  </si>
  <si>
    <t>55125</t>
  </si>
  <si>
    <t>CONTRISSON</t>
  </si>
  <si>
    <t>55127</t>
  </si>
  <si>
    <t>COURCELLES EN BARROIS</t>
  </si>
  <si>
    <t>55128</t>
  </si>
  <si>
    <t>COURCELLES SUR AIRE</t>
  </si>
  <si>
    <t>55129</t>
  </si>
  <si>
    <t>COUROUVRE</t>
  </si>
  <si>
    <t>55132</t>
  </si>
  <si>
    <t>COUSANCES LES FORGES</t>
  </si>
  <si>
    <t>55133</t>
  </si>
  <si>
    <t>COUVERTPUIS</t>
  </si>
  <si>
    <t>55134</t>
  </si>
  <si>
    <t>COUVONGES</t>
  </si>
  <si>
    <t>55137</t>
  </si>
  <si>
    <t>CUISY</t>
  </si>
  <si>
    <t>55139</t>
  </si>
  <si>
    <t>CUMIERES LE MORT HOMME</t>
  </si>
  <si>
    <t>55140</t>
  </si>
  <si>
    <t>CUNEL</t>
  </si>
  <si>
    <t>55141</t>
  </si>
  <si>
    <t>DAGONVILLE</t>
  </si>
  <si>
    <t>55142</t>
  </si>
  <si>
    <t>DAINVILLE BERTHELEVILLE</t>
  </si>
  <si>
    <t>55143</t>
  </si>
  <si>
    <t>DAMLOUP</t>
  </si>
  <si>
    <t>55144</t>
  </si>
  <si>
    <t>DAMMARIE SUR SAULX</t>
  </si>
  <si>
    <t>55145</t>
  </si>
  <si>
    <t>DAMVILLERS</t>
  </si>
  <si>
    <t>55146</t>
  </si>
  <si>
    <t>DANNEVOUX</t>
  </si>
  <si>
    <t>55148</t>
  </si>
  <si>
    <t>DELOUZE ROSIERES</t>
  </si>
  <si>
    <t>55149</t>
  </si>
  <si>
    <t>DELUT</t>
  </si>
  <si>
    <t>55150</t>
  </si>
  <si>
    <t>DEMANGE AUX EAUX</t>
  </si>
  <si>
    <t>55153</t>
  </si>
  <si>
    <t>DIEPPE SOUS DOUAUMONT</t>
  </si>
  <si>
    <t>55154</t>
  </si>
  <si>
    <t>DIEUE SUR MEUSE</t>
  </si>
  <si>
    <t>55155</t>
  </si>
  <si>
    <t>DOMBASLE EN ARGONNE</t>
  </si>
  <si>
    <t>55156</t>
  </si>
  <si>
    <t>DOMBRAS</t>
  </si>
  <si>
    <t>55157</t>
  </si>
  <si>
    <t>DOMMARTIN LA MONTAGNE</t>
  </si>
  <si>
    <t>55158</t>
  </si>
  <si>
    <t>DOMMARY BARONCOURT</t>
  </si>
  <si>
    <t>55159</t>
  </si>
  <si>
    <t>DOMPCEVRIN</t>
  </si>
  <si>
    <t>55160</t>
  </si>
  <si>
    <t>DOMPIERRE AUX BOIS</t>
  </si>
  <si>
    <t>55162</t>
  </si>
  <si>
    <t>DOMREMY LA CANNE</t>
  </si>
  <si>
    <t>55163</t>
  </si>
  <si>
    <t>DONCOURT AUX TEMPLIERS</t>
  </si>
  <si>
    <t>55164</t>
  </si>
  <si>
    <t>DOUAUMONT</t>
  </si>
  <si>
    <t>55165</t>
  </si>
  <si>
    <t>DOULCON</t>
  </si>
  <si>
    <t>55166</t>
  </si>
  <si>
    <t>DUGNY SUR MEUSE</t>
  </si>
  <si>
    <t>55167</t>
  </si>
  <si>
    <t>DUN SUR MEUSE</t>
  </si>
  <si>
    <t>55168</t>
  </si>
  <si>
    <t>DUZEY</t>
  </si>
  <si>
    <t>55169</t>
  </si>
  <si>
    <t>ECOUVIEZ</t>
  </si>
  <si>
    <t>55170</t>
  </si>
  <si>
    <t>ECUREY EN VERDUNOIS</t>
  </si>
  <si>
    <t>55171</t>
  </si>
  <si>
    <t>EIX</t>
  </si>
  <si>
    <t>55172</t>
  </si>
  <si>
    <t>EPARGES</t>
  </si>
  <si>
    <t>55173</t>
  </si>
  <si>
    <t>EPIEZ SUR MEUSE</t>
  </si>
  <si>
    <t>55174</t>
  </si>
  <si>
    <t>EPINONVILLE</t>
  </si>
  <si>
    <t>55175</t>
  </si>
  <si>
    <t>ERIZE LA BRULEE</t>
  </si>
  <si>
    <t>55177</t>
  </si>
  <si>
    <t>ERIZE LA PETITE</t>
  </si>
  <si>
    <t>55178</t>
  </si>
  <si>
    <t>ERIZE SAINT DIZIER</t>
  </si>
  <si>
    <t>55179</t>
  </si>
  <si>
    <t>ERNEVILLE AUX BOIS</t>
  </si>
  <si>
    <t>55180</t>
  </si>
  <si>
    <t>ESNES EN ARGONNE</t>
  </si>
  <si>
    <t>55181</t>
  </si>
  <si>
    <t>ETAIN</t>
  </si>
  <si>
    <t>55182</t>
  </si>
  <si>
    <t>ETON</t>
  </si>
  <si>
    <t>55183</t>
  </si>
  <si>
    <t>ETRAYE</t>
  </si>
  <si>
    <t>55184</t>
  </si>
  <si>
    <t>EUVILLE</t>
  </si>
  <si>
    <t>55185</t>
  </si>
  <si>
    <t>EVRES</t>
  </si>
  <si>
    <t>55186</t>
  </si>
  <si>
    <t>FAINS VEEL</t>
  </si>
  <si>
    <t>55188</t>
  </si>
  <si>
    <t>FLASSIGNY</t>
  </si>
  <si>
    <t>55189</t>
  </si>
  <si>
    <t>FLEURY DEVANT DOUAUMONT</t>
  </si>
  <si>
    <t>55191</t>
  </si>
  <si>
    <t>FOAMEIX ORNEL</t>
  </si>
  <si>
    <t>55192</t>
  </si>
  <si>
    <t>FONTAINES SAINT CLAIR</t>
  </si>
  <si>
    <t>55193</t>
  </si>
  <si>
    <t>FORGES SUR MEUSE</t>
  </si>
  <si>
    <t>55194</t>
  </si>
  <si>
    <t>FOUCAUCOURT SUR THABAS</t>
  </si>
  <si>
    <t>55195</t>
  </si>
  <si>
    <t>FOUCHERES AUX BOIS</t>
  </si>
  <si>
    <t>55196</t>
  </si>
  <si>
    <t>FREMEREVILLE SOUS LES COTES</t>
  </si>
  <si>
    <t>55197</t>
  </si>
  <si>
    <t>FRESNES AU MONT</t>
  </si>
  <si>
    <t>55198</t>
  </si>
  <si>
    <t>FRESNES EN WOEVRE</t>
  </si>
  <si>
    <t>55199</t>
  </si>
  <si>
    <t>FROIDOS</t>
  </si>
  <si>
    <t>55200</t>
  </si>
  <si>
    <t>FROMEREVILLE LES VALLONS</t>
  </si>
  <si>
    <t>55201</t>
  </si>
  <si>
    <t>FROMEZEY</t>
  </si>
  <si>
    <t>55202</t>
  </si>
  <si>
    <t>FUTEAU</t>
  </si>
  <si>
    <t>55204</t>
  </si>
  <si>
    <t>GENICOURT SUR MEUSE</t>
  </si>
  <si>
    <t>55206</t>
  </si>
  <si>
    <t>GERCOURT ET DRILLANCOURT</t>
  </si>
  <si>
    <t>55207</t>
  </si>
  <si>
    <t>GERY</t>
  </si>
  <si>
    <t>55208</t>
  </si>
  <si>
    <t>GESNES EN ARGONNE</t>
  </si>
  <si>
    <t>55210</t>
  </si>
  <si>
    <t>GIMECOURT</t>
  </si>
  <si>
    <t>55211</t>
  </si>
  <si>
    <t>GINCREY</t>
  </si>
  <si>
    <t>55212</t>
  </si>
  <si>
    <t>GIRAUVOISIN</t>
  </si>
  <si>
    <t>55214</t>
  </si>
  <si>
    <t>GIVRAUVAL</t>
  </si>
  <si>
    <t>55215</t>
  </si>
  <si>
    <t>GONDRECOURT LE CHATEAU</t>
  </si>
  <si>
    <t>55216</t>
  </si>
  <si>
    <t>GOURAINCOURT</t>
  </si>
  <si>
    <t>55217</t>
  </si>
  <si>
    <t>GOUSSAINCOURT</t>
  </si>
  <si>
    <t>55218</t>
  </si>
  <si>
    <t>GREMILLY</t>
  </si>
  <si>
    <t>55219</t>
  </si>
  <si>
    <t>GRIMAUCOURT EN WOEVRE</t>
  </si>
  <si>
    <t>55220</t>
  </si>
  <si>
    <t>GRIMAUCOURT PRES SAMPIGNY</t>
  </si>
  <si>
    <t>55221</t>
  </si>
  <si>
    <t>GUERPONT</t>
  </si>
  <si>
    <t>55222</t>
  </si>
  <si>
    <t>GUSSAINVILLE</t>
  </si>
  <si>
    <t>55224</t>
  </si>
  <si>
    <t>HAIRONVILLE</t>
  </si>
  <si>
    <t>55225</t>
  </si>
  <si>
    <t>HALLES SOUS LES COTES</t>
  </si>
  <si>
    <t>55226</t>
  </si>
  <si>
    <t>HAN LES JUVIGNY</t>
  </si>
  <si>
    <t>55228</t>
  </si>
  <si>
    <t>HANNONVILLE SOUS LES COTES</t>
  </si>
  <si>
    <t>55229</t>
  </si>
  <si>
    <t>HAN SUR MEUSE</t>
  </si>
  <si>
    <t>55232</t>
  </si>
  <si>
    <t>HARVILLE</t>
  </si>
  <si>
    <t>55236</t>
  </si>
  <si>
    <t>HAUDAINVILLE</t>
  </si>
  <si>
    <t>55237</t>
  </si>
  <si>
    <t>HAUDIOMONT</t>
  </si>
  <si>
    <t>55239</t>
  </si>
  <si>
    <t>HAUMONT PRES SAMOGNEUX</t>
  </si>
  <si>
    <t>55241</t>
  </si>
  <si>
    <t>HEIPPES</t>
  </si>
  <si>
    <t>55242</t>
  </si>
  <si>
    <t>HENNEMONT</t>
  </si>
  <si>
    <t>55243</t>
  </si>
  <si>
    <t>HERBEUVILLE</t>
  </si>
  <si>
    <t>55244</t>
  </si>
  <si>
    <t>HERMEVILLE EN WOEVRE</t>
  </si>
  <si>
    <t>55245</t>
  </si>
  <si>
    <t>HEUDICOURT SOUS LES COTES</t>
  </si>
  <si>
    <t>55246</t>
  </si>
  <si>
    <t>HEVILLIERS</t>
  </si>
  <si>
    <t>55247</t>
  </si>
  <si>
    <t>HORVILLE EN ORNOIS</t>
  </si>
  <si>
    <t>55248</t>
  </si>
  <si>
    <t>HOUDELAINCOURT</t>
  </si>
  <si>
    <t>55250</t>
  </si>
  <si>
    <t>INOR</t>
  </si>
  <si>
    <t>55251</t>
  </si>
  <si>
    <t>IPPECOURT</t>
  </si>
  <si>
    <t>55252</t>
  </si>
  <si>
    <t>IRE LE SEC</t>
  </si>
  <si>
    <t>55253</t>
  </si>
  <si>
    <t>ISLETTES</t>
  </si>
  <si>
    <t>55254</t>
  </si>
  <si>
    <t>TROIS DOMAINES</t>
  </si>
  <si>
    <t>55255</t>
  </si>
  <si>
    <t>JAMETZ</t>
  </si>
  <si>
    <t>55256</t>
  </si>
  <si>
    <t>JONVILLE EN WOEVRE</t>
  </si>
  <si>
    <t>55257</t>
  </si>
  <si>
    <t>JOUY EN ARGONNE</t>
  </si>
  <si>
    <t>55258</t>
  </si>
  <si>
    <t>GEVILLE</t>
  </si>
  <si>
    <t>55260</t>
  </si>
  <si>
    <t>JULVECOURT</t>
  </si>
  <si>
    <t>55261</t>
  </si>
  <si>
    <t>JUVIGNY EN PERTHOIS</t>
  </si>
  <si>
    <t>55262</t>
  </si>
  <si>
    <t>JUVIGNY SUR LOISON</t>
  </si>
  <si>
    <t>55263</t>
  </si>
  <si>
    <t>KOEUR LA GRANDE</t>
  </si>
  <si>
    <t>55264</t>
  </si>
  <si>
    <t>KOEUR LA PETITE</t>
  </si>
  <si>
    <t>55265</t>
  </si>
  <si>
    <t>LABEUVILLE</t>
  </si>
  <si>
    <t>55266</t>
  </si>
  <si>
    <t>LACHALADE</t>
  </si>
  <si>
    <t>55267</t>
  </si>
  <si>
    <t>LACHAUSSEE</t>
  </si>
  <si>
    <t>55268</t>
  </si>
  <si>
    <t>LACROIX SUR MEUSE</t>
  </si>
  <si>
    <t>55269</t>
  </si>
  <si>
    <t>LAHAYMEIX</t>
  </si>
  <si>
    <t>55270</t>
  </si>
  <si>
    <t>LAHAYVILLE</t>
  </si>
  <si>
    <t>55271</t>
  </si>
  <si>
    <t>LAHEYCOURT</t>
  </si>
  <si>
    <t>55272</t>
  </si>
  <si>
    <t>LAIMONT</t>
  </si>
  <si>
    <t>55274</t>
  </si>
  <si>
    <t>LAMORVILLE</t>
  </si>
  <si>
    <t>55275</t>
  </si>
  <si>
    <t>LAMOUILLY</t>
  </si>
  <si>
    <t>55276</t>
  </si>
  <si>
    <t>LANDRECOURT LEMPIRE</t>
  </si>
  <si>
    <t>55278</t>
  </si>
  <si>
    <t>LANEUVILLE AU RUPT</t>
  </si>
  <si>
    <t>55279</t>
  </si>
  <si>
    <t>LANEUVILLE SUR MEUSE</t>
  </si>
  <si>
    <t>55280</t>
  </si>
  <si>
    <t>LANHERES</t>
  </si>
  <si>
    <t>55281</t>
  </si>
  <si>
    <t>LATOUR EN WOEVRE</t>
  </si>
  <si>
    <t>55282</t>
  </si>
  <si>
    <t>LAVALLEE</t>
  </si>
  <si>
    <t>55284</t>
  </si>
  <si>
    <t>LAVINCOURT</t>
  </si>
  <si>
    <t>55285</t>
  </si>
  <si>
    <t>LAVOYE</t>
  </si>
  <si>
    <t>55286</t>
  </si>
  <si>
    <t>LEMMES</t>
  </si>
  <si>
    <t>55288</t>
  </si>
  <si>
    <t>LEROUVILLE</t>
  </si>
  <si>
    <t>55289</t>
  </si>
  <si>
    <t>LEVONCOURT</t>
  </si>
  <si>
    <t>55290</t>
  </si>
  <si>
    <t>LIGNIERES SUR AIRE</t>
  </si>
  <si>
    <t>55291</t>
  </si>
  <si>
    <t>LIGNY EN BARROIS</t>
  </si>
  <si>
    <t>55292</t>
  </si>
  <si>
    <t>LINY DEVANT DUN</t>
  </si>
  <si>
    <t>55293</t>
  </si>
  <si>
    <t>LION DEVANT DUN</t>
  </si>
  <si>
    <t>55295</t>
  </si>
  <si>
    <t>LISLE EN BARROIS</t>
  </si>
  <si>
    <t>55296</t>
  </si>
  <si>
    <t>LISLE EN RIGAULT</t>
  </si>
  <si>
    <t>55297</t>
  </si>
  <si>
    <t>LISSEY</t>
  </si>
  <si>
    <t>55298</t>
  </si>
  <si>
    <t>LOISEY CULEY</t>
  </si>
  <si>
    <t>55299</t>
  </si>
  <si>
    <t>LOISON</t>
  </si>
  <si>
    <t>55300</t>
  </si>
  <si>
    <t>LONGEAUX</t>
  </si>
  <si>
    <t>55301</t>
  </si>
  <si>
    <t>LONGCHAMPS SUR AIRE</t>
  </si>
  <si>
    <t>55302</t>
  </si>
  <si>
    <t>LONGEVILLE EN BARROIS</t>
  </si>
  <si>
    <t>55303</t>
  </si>
  <si>
    <t>LOUPMONT</t>
  </si>
  <si>
    <t>55304</t>
  </si>
  <si>
    <t>LOUPPY LE CHATEAU</t>
  </si>
  <si>
    <t>55306</t>
  </si>
  <si>
    <t>LOUPPY SUR LOISON</t>
  </si>
  <si>
    <t>55307</t>
  </si>
  <si>
    <t>LOUVEMONT COTE DU POIVRE</t>
  </si>
  <si>
    <t>55310</t>
  </si>
  <si>
    <t>LUZY SAINT MARTIN</t>
  </si>
  <si>
    <t>55311</t>
  </si>
  <si>
    <t>MAIZERAY</t>
  </si>
  <si>
    <t>55312</t>
  </si>
  <si>
    <t>MAIZEY</t>
  </si>
  <si>
    <t>55313</t>
  </si>
  <si>
    <t>MALANCOURT</t>
  </si>
  <si>
    <t>55315</t>
  </si>
  <si>
    <t>MANDRES EN BARROIS</t>
  </si>
  <si>
    <t>55316</t>
  </si>
  <si>
    <t>MANGIENNES</t>
  </si>
  <si>
    <t>55317</t>
  </si>
  <si>
    <t>MANHEULLES</t>
  </si>
  <si>
    <t>55320</t>
  </si>
  <si>
    <t>MARCHEVILLE EN WOEVRE</t>
  </si>
  <si>
    <t>55321</t>
  </si>
  <si>
    <t>55322</t>
  </si>
  <si>
    <t>MARSON SUR BARBOURE</t>
  </si>
  <si>
    <t>55323</t>
  </si>
  <si>
    <t>MARTINCOURT SUR MEUSE</t>
  </si>
  <si>
    <t>55324</t>
  </si>
  <si>
    <t>MARVILLE</t>
  </si>
  <si>
    <t>55325</t>
  </si>
  <si>
    <t>MAUCOURT SUR ORNE</t>
  </si>
  <si>
    <t>55326</t>
  </si>
  <si>
    <t>MAULAN</t>
  </si>
  <si>
    <t>55327</t>
  </si>
  <si>
    <t>MAUVAGES</t>
  </si>
  <si>
    <t>55328</t>
  </si>
  <si>
    <t>MAXEY SUR VAISE</t>
  </si>
  <si>
    <t>55329</t>
  </si>
  <si>
    <t>MECRIN</t>
  </si>
  <si>
    <t>55330</t>
  </si>
  <si>
    <t>MELIGNY LE GRAND</t>
  </si>
  <si>
    <t>55331</t>
  </si>
  <si>
    <t>MELIGNY LE PETIT</t>
  </si>
  <si>
    <t>55332</t>
  </si>
  <si>
    <t>MENAUCOURT</t>
  </si>
  <si>
    <t>55333</t>
  </si>
  <si>
    <t>MENIL AUX BOIS</t>
  </si>
  <si>
    <t>55334</t>
  </si>
  <si>
    <t>MENIL LA HORGNE</t>
  </si>
  <si>
    <t>55335</t>
  </si>
  <si>
    <t>MENIL SUR SAULX</t>
  </si>
  <si>
    <t>55336</t>
  </si>
  <si>
    <t>MERLES SUR LOISON</t>
  </si>
  <si>
    <t>55338</t>
  </si>
  <si>
    <t>MILLY SUR BRADON</t>
  </si>
  <si>
    <t>55339</t>
  </si>
  <si>
    <t>MOGEVILLE</t>
  </si>
  <si>
    <t>55340</t>
  </si>
  <si>
    <t>MOGNEVILLE</t>
  </si>
  <si>
    <t>55341</t>
  </si>
  <si>
    <t>MOIREY FLABAS CREPION</t>
  </si>
  <si>
    <t>55343</t>
  </si>
  <si>
    <t>MONTBLAINVILLE</t>
  </si>
  <si>
    <t>55344</t>
  </si>
  <si>
    <t>MONTBRAS</t>
  </si>
  <si>
    <t>55345</t>
  </si>
  <si>
    <t>MONT DEVANT SASSEY</t>
  </si>
  <si>
    <t>55346</t>
  </si>
  <si>
    <t>MONTFAUCON D'ARGONNE</t>
  </si>
  <si>
    <t>55347</t>
  </si>
  <si>
    <t>MONTHAIRONS</t>
  </si>
  <si>
    <t>55348</t>
  </si>
  <si>
    <t>MONTIERS SUR SAULX</t>
  </si>
  <si>
    <t>55349</t>
  </si>
  <si>
    <t>MONTIGNY DEVANT SASSEY</t>
  </si>
  <si>
    <t>55350</t>
  </si>
  <si>
    <t>MONTIGNY LES VAUCOULEURS</t>
  </si>
  <si>
    <t>55351</t>
  </si>
  <si>
    <t>MONTMEDY</t>
  </si>
  <si>
    <t>55352</t>
  </si>
  <si>
    <t>MONTPLONNE</t>
  </si>
  <si>
    <t>55353</t>
  </si>
  <si>
    <t>MONTSEC</t>
  </si>
  <si>
    <t>55355</t>
  </si>
  <si>
    <t>MONTZEVILLE</t>
  </si>
  <si>
    <t>55356</t>
  </si>
  <si>
    <t>MORANVILLE</t>
  </si>
  <si>
    <t>55357</t>
  </si>
  <si>
    <t>MORGEMOULIN</t>
  </si>
  <si>
    <t>55358</t>
  </si>
  <si>
    <t>CHANTERAINE</t>
  </si>
  <si>
    <t>55359</t>
  </si>
  <si>
    <t>MORLEY</t>
  </si>
  <si>
    <t>55360</t>
  </si>
  <si>
    <t>MOUILLY</t>
  </si>
  <si>
    <t>55361</t>
  </si>
  <si>
    <t>MOULAINVILLE</t>
  </si>
  <si>
    <t>55362</t>
  </si>
  <si>
    <t>MOULINS SAINT HUBERT</t>
  </si>
  <si>
    <t>55363</t>
  </si>
  <si>
    <t>MOULOTTE</t>
  </si>
  <si>
    <t>55364</t>
  </si>
  <si>
    <t>55365</t>
  </si>
  <si>
    <t>MURVAUX</t>
  </si>
  <si>
    <t>55366</t>
  </si>
  <si>
    <t>VAL D'ORNAIN</t>
  </si>
  <si>
    <t>55367</t>
  </si>
  <si>
    <t>MUZERAY</t>
  </si>
  <si>
    <t>55368</t>
  </si>
  <si>
    <t>NAIVES EN BLOIS</t>
  </si>
  <si>
    <t>55369</t>
  </si>
  <si>
    <t>NAIVES ROSIERES</t>
  </si>
  <si>
    <t>55370</t>
  </si>
  <si>
    <t>NAIX AUX FORGES</t>
  </si>
  <si>
    <t>55371</t>
  </si>
  <si>
    <t>NANCOIS LE GRAND</t>
  </si>
  <si>
    <t>55372</t>
  </si>
  <si>
    <t>NANCOIS SUR ORNAIN</t>
  </si>
  <si>
    <t>55373</t>
  </si>
  <si>
    <t>NANT LE GRAND</t>
  </si>
  <si>
    <t>55374</t>
  </si>
  <si>
    <t>NANT LE PETIT</t>
  </si>
  <si>
    <t>55375</t>
  </si>
  <si>
    <t>NANTILLOIS</t>
  </si>
  <si>
    <t>55376</t>
  </si>
  <si>
    <t>NANTOIS</t>
  </si>
  <si>
    <t>55377</t>
  </si>
  <si>
    <t>NEPVANT</t>
  </si>
  <si>
    <t>55378</t>
  </si>
  <si>
    <t>NETTANCOURT</t>
  </si>
  <si>
    <t>55379</t>
  </si>
  <si>
    <t>NEUFOUR</t>
  </si>
  <si>
    <t>55380</t>
  </si>
  <si>
    <t>NEUVILLE EN VERDUNOIS</t>
  </si>
  <si>
    <t>55381</t>
  </si>
  <si>
    <t>NEUVILLE LES VAUCOULEURS</t>
  </si>
  <si>
    <t>55382</t>
  </si>
  <si>
    <t>NEUVILLE SUR ORNAIN</t>
  </si>
  <si>
    <t>55383</t>
  </si>
  <si>
    <t>NEUVILLY EN ARGONNE</t>
  </si>
  <si>
    <t>55384</t>
  </si>
  <si>
    <t>NICEY SUR AIRE</t>
  </si>
  <si>
    <t>55385</t>
  </si>
  <si>
    <t>NIXEVILLE BLERCOURT</t>
  </si>
  <si>
    <t>55386</t>
  </si>
  <si>
    <t>NONSARD LAMARCHE</t>
  </si>
  <si>
    <t>55387</t>
  </si>
  <si>
    <t>NOUILLONPONT</t>
  </si>
  <si>
    <t>55388</t>
  </si>
  <si>
    <t>NOYERS AUZECOURT</t>
  </si>
  <si>
    <t>55389</t>
  </si>
  <si>
    <t>NUBECOURT</t>
  </si>
  <si>
    <t>55391</t>
  </si>
  <si>
    <t>OLIZY SUR CHIERS</t>
  </si>
  <si>
    <t>55394</t>
  </si>
  <si>
    <t>ORNES</t>
  </si>
  <si>
    <t>55395</t>
  </si>
  <si>
    <t>OSCHES</t>
  </si>
  <si>
    <t>55396</t>
  </si>
  <si>
    <t>OURCHES SUR MEUSE</t>
  </si>
  <si>
    <t>55397</t>
  </si>
  <si>
    <t>PAGNY LA BLANCHE COTE</t>
  </si>
  <si>
    <t>55398</t>
  </si>
  <si>
    <t>PAGNY SUR MEUSE</t>
  </si>
  <si>
    <t>55399</t>
  </si>
  <si>
    <t>PAREID</t>
  </si>
  <si>
    <t>55400</t>
  </si>
  <si>
    <t>PARFONDRUPT</t>
  </si>
  <si>
    <t>55401</t>
  </si>
  <si>
    <t>PAROCHES</t>
  </si>
  <si>
    <t>55403</t>
  </si>
  <si>
    <t>PEUVILLERS</t>
  </si>
  <si>
    <t>55404</t>
  </si>
  <si>
    <t>PIERREFITTE SUR AIRE</t>
  </si>
  <si>
    <t>55405</t>
  </si>
  <si>
    <t>PILLON</t>
  </si>
  <si>
    <t>55406</t>
  </si>
  <si>
    <t>PINTHEVILLE</t>
  </si>
  <si>
    <t>55407</t>
  </si>
  <si>
    <t>PONT SUR MEUSE</t>
  </si>
  <si>
    <t>55408</t>
  </si>
  <si>
    <t>POUILLY SUR MEUSE</t>
  </si>
  <si>
    <t>55409</t>
  </si>
  <si>
    <t>PRETZ EN ARGONNE</t>
  </si>
  <si>
    <t>55410</t>
  </si>
  <si>
    <t>QUINCY LANDZECOURT</t>
  </si>
  <si>
    <t>55411</t>
  </si>
  <si>
    <t>RAMBLUZIN ET BENOITE VAUX</t>
  </si>
  <si>
    <t>55412</t>
  </si>
  <si>
    <t>RAMBUCOURT</t>
  </si>
  <si>
    <t>55414</t>
  </si>
  <si>
    <t>RANCOURT SUR ORNAIN</t>
  </si>
  <si>
    <t>55415</t>
  </si>
  <si>
    <t>RANZIERES</t>
  </si>
  <si>
    <t>55416</t>
  </si>
  <si>
    <t>RARECOURT</t>
  </si>
  <si>
    <t>55419</t>
  </si>
  <si>
    <t>RECICOURT</t>
  </si>
  <si>
    <t>55420</t>
  </si>
  <si>
    <t>RECOURT LE CREUX</t>
  </si>
  <si>
    <t>55421</t>
  </si>
  <si>
    <t>REFFROY</t>
  </si>
  <si>
    <t>55422</t>
  </si>
  <si>
    <t>REGNEVILLE SUR MEUSE</t>
  </si>
  <si>
    <t>55423</t>
  </si>
  <si>
    <t>REMBERCOURT SOMMAISNE</t>
  </si>
  <si>
    <t>55424</t>
  </si>
  <si>
    <t>REMENNECOURT</t>
  </si>
  <si>
    <t>55425</t>
  </si>
  <si>
    <t>REMOIVILLE</t>
  </si>
  <si>
    <t>55426</t>
  </si>
  <si>
    <t>RESSON</t>
  </si>
  <si>
    <t>55427</t>
  </si>
  <si>
    <t>REVIGNY SUR ORNAIN</t>
  </si>
  <si>
    <t>55428</t>
  </si>
  <si>
    <t>REVILLE AUX BOIS</t>
  </si>
  <si>
    <t>55429</t>
  </si>
  <si>
    <t>RIAVILLE</t>
  </si>
  <si>
    <t>55430</t>
  </si>
  <si>
    <t>RIBEAUCOURT</t>
  </si>
  <si>
    <t>55431</t>
  </si>
  <si>
    <t>RICHECOURT</t>
  </si>
  <si>
    <t>55433</t>
  </si>
  <si>
    <t>RIGNY LA SALLE</t>
  </si>
  <si>
    <t>55434</t>
  </si>
  <si>
    <t>RIGNY SAINT MARTIN</t>
  </si>
  <si>
    <t>55435</t>
  </si>
  <si>
    <t>ROBERT ESPAGNE</t>
  </si>
  <si>
    <t>55436</t>
  </si>
  <si>
    <t>ROISES</t>
  </si>
  <si>
    <t>55437</t>
  </si>
  <si>
    <t>ROMAGNE SOUS LES COTES</t>
  </si>
  <si>
    <t>55438</t>
  </si>
  <si>
    <t>ROMAGNE SOUS MONTFAUCON</t>
  </si>
  <si>
    <t>55439</t>
  </si>
  <si>
    <t>RONVAUX</t>
  </si>
  <si>
    <t>55442</t>
  </si>
  <si>
    <t>RAIVAL</t>
  </si>
  <si>
    <t>55443</t>
  </si>
  <si>
    <t>ROUVRES EN WOEVRE</t>
  </si>
  <si>
    <t>55444</t>
  </si>
  <si>
    <t>ROUVROIS SUR MEUSE</t>
  </si>
  <si>
    <t>55445</t>
  </si>
  <si>
    <t>ROUVROIS SUR OTHAIN</t>
  </si>
  <si>
    <t>55446</t>
  </si>
  <si>
    <t>RUMONT</t>
  </si>
  <si>
    <t>55447</t>
  </si>
  <si>
    <t>RUPT AUX NONAINS</t>
  </si>
  <si>
    <t>55448</t>
  </si>
  <si>
    <t>RUPT DEVANT SAINT MIHIEL</t>
  </si>
  <si>
    <t>55449</t>
  </si>
  <si>
    <t>RUPT EN WOEVRE</t>
  </si>
  <si>
    <t>55450</t>
  </si>
  <si>
    <t>RUPT SUR OTHAIN</t>
  </si>
  <si>
    <t>55452</t>
  </si>
  <si>
    <t>SAINT AMAND SUR ORNAIN</t>
  </si>
  <si>
    <t>55453</t>
  </si>
  <si>
    <t>SAINT ANDRE EN BARROIS</t>
  </si>
  <si>
    <t>55454</t>
  </si>
  <si>
    <t>SAINT AUBIN SUR AIRE</t>
  </si>
  <si>
    <t>55456</t>
  </si>
  <si>
    <t>SAINT GERMAIN SUR MEUSE</t>
  </si>
  <si>
    <t>55457</t>
  </si>
  <si>
    <t>SAINT HILAIRE EN WOEVRE</t>
  </si>
  <si>
    <t>55458</t>
  </si>
  <si>
    <t>SAINT JEAN LES BUZY</t>
  </si>
  <si>
    <t>55459</t>
  </si>
  <si>
    <t>SAINT JOIRE</t>
  </si>
  <si>
    <t>55460</t>
  </si>
  <si>
    <t>SAINT JULIEN SOUS LES COTES</t>
  </si>
  <si>
    <t>55461</t>
  </si>
  <si>
    <t>SAINT LAURENT SUR OTHAIN</t>
  </si>
  <si>
    <t>55462</t>
  </si>
  <si>
    <t>SAINT MAURICE SOUS LES COTES</t>
  </si>
  <si>
    <t>55463</t>
  </si>
  <si>
    <t>SAINT MIHIEL</t>
  </si>
  <si>
    <t>55464</t>
  </si>
  <si>
    <t>SAINT PIERREVILLERS</t>
  </si>
  <si>
    <t>55465</t>
  </si>
  <si>
    <t>SAINT REMY LA CALONNE</t>
  </si>
  <si>
    <t>55466</t>
  </si>
  <si>
    <t>SALMAGNE</t>
  </si>
  <si>
    <t>55467</t>
  </si>
  <si>
    <t>SAMPIGNY</t>
  </si>
  <si>
    <t>55468</t>
  </si>
  <si>
    <t>SAMOGNEUX</t>
  </si>
  <si>
    <t>55469</t>
  </si>
  <si>
    <t>SASSEY SUR MEUSE</t>
  </si>
  <si>
    <t>55470</t>
  </si>
  <si>
    <t>SAUDRUPT</t>
  </si>
  <si>
    <t>55471</t>
  </si>
  <si>
    <t>SAULMORY ET VILLEFRANCHE</t>
  </si>
  <si>
    <t>55472</t>
  </si>
  <si>
    <t>SAULVAUX</t>
  </si>
  <si>
    <t>55473</t>
  </si>
  <si>
    <t>SAULX LES CHAMPLON</t>
  </si>
  <si>
    <t>55474</t>
  </si>
  <si>
    <t>SAUVIGNY</t>
  </si>
  <si>
    <t>55475</t>
  </si>
  <si>
    <t>SAUVOY</t>
  </si>
  <si>
    <t>55476</t>
  </si>
  <si>
    <t>SAVONNIERES DEVANT BAR</t>
  </si>
  <si>
    <t>55477</t>
  </si>
  <si>
    <t>SAVONNIERES EN PERTHOIS</t>
  </si>
  <si>
    <t>55479</t>
  </si>
  <si>
    <t>SEIGNEULLES</t>
  </si>
  <si>
    <t>55481</t>
  </si>
  <si>
    <t>SENON</t>
  </si>
  <si>
    <t>55482</t>
  </si>
  <si>
    <t>SENONCOURT LES MAUJOUY</t>
  </si>
  <si>
    <t>55484</t>
  </si>
  <si>
    <t>SEPTSARGES</t>
  </si>
  <si>
    <t>55485</t>
  </si>
  <si>
    <t>SEPVIGNY</t>
  </si>
  <si>
    <t>55487</t>
  </si>
  <si>
    <t>SEUZEY</t>
  </si>
  <si>
    <t>55488</t>
  </si>
  <si>
    <t>SILMONT</t>
  </si>
  <si>
    <t>55489</t>
  </si>
  <si>
    <t>SIVRY LA PERCHE</t>
  </si>
  <si>
    <t>55490</t>
  </si>
  <si>
    <t>SIVRY SUR MEUSE</t>
  </si>
  <si>
    <t>55492</t>
  </si>
  <si>
    <t>SOMMEDIEUE</t>
  </si>
  <si>
    <t>55493</t>
  </si>
  <si>
    <t>SOMMEILLES</t>
  </si>
  <si>
    <t>55494</t>
  </si>
  <si>
    <t>SOMMELONNE</t>
  </si>
  <si>
    <t>55495</t>
  </si>
  <si>
    <t>SORBEY</t>
  </si>
  <si>
    <t>55496</t>
  </si>
  <si>
    <t>SORCY SAINT MARTIN</t>
  </si>
  <si>
    <t>55497</t>
  </si>
  <si>
    <t>SOUHESMES RAMPONT</t>
  </si>
  <si>
    <t>55498</t>
  </si>
  <si>
    <t>SOUILLY</t>
  </si>
  <si>
    <t>55500</t>
  </si>
  <si>
    <t>SPINCOURT</t>
  </si>
  <si>
    <t>55501</t>
  </si>
  <si>
    <t>STAINVILLE</t>
  </si>
  <si>
    <t>55502</t>
  </si>
  <si>
    <t>STENAY</t>
  </si>
  <si>
    <t>55503</t>
  </si>
  <si>
    <t>TAILLANCOURT</t>
  </si>
  <si>
    <t>55504</t>
  </si>
  <si>
    <t>TANNOIS</t>
  </si>
  <si>
    <t>55505</t>
  </si>
  <si>
    <t>THIERVILLE SUR MEUSE</t>
  </si>
  <si>
    <t>55506</t>
  </si>
  <si>
    <t>THILLOMBOIS</t>
  </si>
  <si>
    <t>55507</t>
  </si>
  <si>
    <t>THILLOT</t>
  </si>
  <si>
    <t>55508</t>
  </si>
  <si>
    <t>THONNE LA LONG</t>
  </si>
  <si>
    <t>55509</t>
  </si>
  <si>
    <t>THONNE LE THIL</t>
  </si>
  <si>
    <t>55510</t>
  </si>
  <si>
    <t>THONNE LES PRES</t>
  </si>
  <si>
    <t>55511</t>
  </si>
  <si>
    <t>THONNELLE</t>
  </si>
  <si>
    <t>55512</t>
  </si>
  <si>
    <t>TILLY SUR MEUSE</t>
  </si>
  <si>
    <t>55514</t>
  </si>
  <si>
    <t>TREMONT SUR SAULX</t>
  </si>
  <si>
    <t>55515</t>
  </si>
  <si>
    <t>TRESAUVAUX</t>
  </si>
  <si>
    <t>55516</t>
  </si>
  <si>
    <t>TREVERAY</t>
  </si>
  <si>
    <t>55517</t>
  </si>
  <si>
    <t>SEUIL D'ARGONNE</t>
  </si>
  <si>
    <t>55518</t>
  </si>
  <si>
    <t>COUSANCES LES TRICONVILLE</t>
  </si>
  <si>
    <t>55519</t>
  </si>
  <si>
    <t>TRONVILLE EN BARROIS</t>
  </si>
  <si>
    <t>55520</t>
  </si>
  <si>
    <t>TROUSSEY</t>
  </si>
  <si>
    <t>55521</t>
  </si>
  <si>
    <t>TROYON</t>
  </si>
  <si>
    <t>55522</t>
  </si>
  <si>
    <t>UGNY SUR MEUSE</t>
  </si>
  <si>
    <t>55523</t>
  </si>
  <si>
    <t>VACHERAUVILLE</t>
  </si>
  <si>
    <t>55525</t>
  </si>
  <si>
    <t>VADELAINCOURT</t>
  </si>
  <si>
    <t>55526</t>
  </si>
  <si>
    <t>VADONVILLE</t>
  </si>
  <si>
    <t>55527</t>
  </si>
  <si>
    <t>VARENNES EN ARGONNE</t>
  </si>
  <si>
    <t>55528</t>
  </si>
  <si>
    <t>VARNEVILLE</t>
  </si>
  <si>
    <t>55530</t>
  </si>
  <si>
    <t>VALBOIS</t>
  </si>
  <si>
    <t>55531</t>
  </si>
  <si>
    <t>VASSINCOURT</t>
  </si>
  <si>
    <t>55532</t>
  </si>
  <si>
    <t>VAUBECOURT</t>
  </si>
  <si>
    <t>55533</t>
  </si>
  <si>
    <t>VAUCOULEURS</t>
  </si>
  <si>
    <t>55534</t>
  </si>
  <si>
    <t>VAUDEVILLE LE HAUT</t>
  </si>
  <si>
    <t>55535</t>
  </si>
  <si>
    <t>VAUDONCOURT</t>
  </si>
  <si>
    <t>55536</t>
  </si>
  <si>
    <t>VAUQUOIS</t>
  </si>
  <si>
    <t>55537</t>
  </si>
  <si>
    <t>VAUX DEVANT DAMLOUP</t>
  </si>
  <si>
    <t>55540</t>
  </si>
  <si>
    <t>VAUX LES PALAMEIX</t>
  </si>
  <si>
    <t>55541</t>
  </si>
  <si>
    <t>VAVINCOURT</t>
  </si>
  <si>
    <t>55543</t>
  </si>
  <si>
    <t>VELAINES</t>
  </si>
  <si>
    <t>55544</t>
  </si>
  <si>
    <t>VELOSNES</t>
  </si>
  <si>
    <t>55545</t>
  </si>
  <si>
    <t>55546</t>
  </si>
  <si>
    <t>VERNEUIL GRAND</t>
  </si>
  <si>
    <t>55547</t>
  </si>
  <si>
    <t>VERNEUIL PETIT</t>
  </si>
  <si>
    <t>55549</t>
  </si>
  <si>
    <t>VERY</t>
  </si>
  <si>
    <t>55551</t>
  </si>
  <si>
    <t>VIGNEULLES LES HATTONCHATEL</t>
  </si>
  <si>
    <t>55552</t>
  </si>
  <si>
    <t>VIGNEUL SOUS MONTMEDY</t>
  </si>
  <si>
    <t>55553</t>
  </si>
  <si>
    <t>VIGNOT</t>
  </si>
  <si>
    <t>55554</t>
  </si>
  <si>
    <t>VILLECLOYE</t>
  </si>
  <si>
    <t>55555</t>
  </si>
  <si>
    <t>VILLE DEVANT BELRAIN</t>
  </si>
  <si>
    <t>55556</t>
  </si>
  <si>
    <t>VILLE DEVANT CHAUMONT</t>
  </si>
  <si>
    <t>55557</t>
  </si>
  <si>
    <t>VILLE EN WOEVRE</t>
  </si>
  <si>
    <t>55559</t>
  </si>
  <si>
    <t>VILLEROY SUR MEHOLLE</t>
  </si>
  <si>
    <t>55560</t>
  </si>
  <si>
    <t>VILLERS AUX VENTS</t>
  </si>
  <si>
    <t>55561</t>
  </si>
  <si>
    <t>VILLERS DEVANT DUN</t>
  </si>
  <si>
    <t>55562</t>
  </si>
  <si>
    <t>55563</t>
  </si>
  <si>
    <t>VILLERS LES MANGIENNES</t>
  </si>
  <si>
    <t>55565</t>
  </si>
  <si>
    <t>VILLERS SOUS PAREID</t>
  </si>
  <si>
    <t>55566</t>
  </si>
  <si>
    <t>VILLERS SUR MEUSE</t>
  </si>
  <si>
    <t>55567</t>
  </si>
  <si>
    <t>VILLE SUR COUSANCES</t>
  </si>
  <si>
    <t>55568</t>
  </si>
  <si>
    <t>VILLE SUR SAULX</t>
  </si>
  <si>
    <t>55569</t>
  </si>
  <si>
    <t>VILLOTTE DEVANT LOUPPY</t>
  </si>
  <si>
    <t>55570</t>
  </si>
  <si>
    <t>VILLOTTE SUR AIRE</t>
  </si>
  <si>
    <t>55571</t>
  </si>
  <si>
    <t>VILOSNES HARAUMONT</t>
  </si>
  <si>
    <t>55572</t>
  </si>
  <si>
    <t>VITTARVILLE</t>
  </si>
  <si>
    <t>55573</t>
  </si>
  <si>
    <t>VOID VACON</t>
  </si>
  <si>
    <t>55574</t>
  </si>
  <si>
    <t>VOUTHON BAS</t>
  </si>
  <si>
    <t>55575</t>
  </si>
  <si>
    <t>VOUTHON HAUT</t>
  </si>
  <si>
    <t>55577</t>
  </si>
  <si>
    <t>WALY</t>
  </si>
  <si>
    <t>55578</t>
  </si>
  <si>
    <t>55579</t>
  </si>
  <si>
    <t>WATRONVILLE</t>
  </si>
  <si>
    <t>55580</t>
  </si>
  <si>
    <t>WAVRILLE</t>
  </si>
  <si>
    <t>55581</t>
  </si>
  <si>
    <t>WILLERONCOURT</t>
  </si>
  <si>
    <t>55582</t>
  </si>
  <si>
    <t>WISEPPE</t>
  </si>
  <si>
    <t>55583</t>
  </si>
  <si>
    <t>WOEL</t>
  </si>
  <si>
    <t>55584</t>
  </si>
  <si>
    <t>WOIMBEY</t>
  </si>
  <si>
    <t>55586</t>
  </si>
  <si>
    <t>XIVRAY ET MARVOISIN</t>
  </si>
  <si>
    <t>56001</t>
  </si>
  <si>
    <t>ALLAIRE</t>
  </si>
  <si>
    <t>56002</t>
  </si>
  <si>
    <t>AMBON</t>
  </si>
  <si>
    <t>56003</t>
  </si>
  <si>
    <t>ARRADON</t>
  </si>
  <si>
    <t>56004</t>
  </si>
  <si>
    <t>ARZAL</t>
  </si>
  <si>
    <t>56005</t>
  </si>
  <si>
    <t>ARZON</t>
  </si>
  <si>
    <t>56006</t>
  </si>
  <si>
    <t>AUGAN</t>
  </si>
  <si>
    <t>56007</t>
  </si>
  <si>
    <t>AURAY</t>
  </si>
  <si>
    <t>56008</t>
  </si>
  <si>
    <t>BADEN</t>
  </si>
  <si>
    <t>56009</t>
  </si>
  <si>
    <t>BANGOR</t>
  </si>
  <si>
    <t>56010</t>
  </si>
  <si>
    <t>BAUD</t>
  </si>
  <si>
    <t>56011</t>
  </si>
  <si>
    <t>BEGANNE</t>
  </si>
  <si>
    <t>56012</t>
  </si>
  <si>
    <t>BEIGNON</t>
  </si>
  <si>
    <t>56013</t>
  </si>
  <si>
    <t>BELZ</t>
  </si>
  <si>
    <t>56014</t>
  </si>
  <si>
    <t>BERNE</t>
  </si>
  <si>
    <t>56015</t>
  </si>
  <si>
    <t>BERRIC</t>
  </si>
  <si>
    <t>56016</t>
  </si>
  <si>
    <t>BIEUZY</t>
  </si>
  <si>
    <t>56017</t>
  </si>
  <si>
    <t>BIGNAN</t>
  </si>
  <si>
    <t>56018</t>
  </si>
  <si>
    <t>BILLIERS</t>
  </si>
  <si>
    <t>56019</t>
  </si>
  <si>
    <t>BILLIO</t>
  </si>
  <si>
    <t>56020</t>
  </si>
  <si>
    <t>BOHAL</t>
  </si>
  <si>
    <t>56021</t>
  </si>
  <si>
    <t>BRANDERION</t>
  </si>
  <si>
    <t>56022</t>
  </si>
  <si>
    <t>BRANDIVY</t>
  </si>
  <si>
    <t>56023</t>
  </si>
  <si>
    <t>BRECH</t>
  </si>
  <si>
    <t>56024</t>
  </si>
  <si>
    <t>BREHAN</t>
  </si>
  <si>
    <t>56025</t>
  </si>
  <si>
    <t>56026</t>
  </si>
  <si>
    <t>BUBRY</t>
  </si>
  <si>
    <t>56027</t>
  </si>
  <si>
    <t>BULEON</t>
  </si>
  <si>
    <t>56028</t>
  </si>
  <si>
    <t>CADEN</t>
  </si>
  <si>
    <t>56029</t>
  </si>
  <si>
    <t>CALAN</t>
  </si>
  <si>
    <t>56030</t>
  </si>
  <si>
    <t>CAMOEL</t>
  </si>
  <si>
    <t>56031</t>
  </si>
  <si>
    <t>CAMORS</t>
  </si>
  <si>
    <t>56032</t>
  </si>
  <si>
    <t>CAMPENEAC</t>
  </si>
  <si>
    <t>56033</t>
  </si>
  <si>
    <t>CARENTOIR</t>
  </si>
  <si>
    <t>56034</t>
  </si>
  <si>
    <t>CARNAC</t>
  </si>
  <si>
    <t>56035</t>
  </si>
  <si>
    <t>CARO</t>
  </si>
  <si>
    <t>56036</t>
  </si>
  <si>
    <t>CAUDAN</t>
  </si>
  <si>
    <t>56037</t>
  </si>
  <si>
    <t>CHAPELLE CARO</t>
  </si>
  <si>
    <t>56038</t>
  </si>
  <si>
    <t>CHAPELLE GACELINE</t>
  </si>
  <si>
    <t>56039</t>
  </si>
  <si>
    <t>56040</t>
  </si>
  <si>
    <t>CLEGUER</t>
  </si>
  <si>
    <t>56041</t>
  </si>
  <si>
    <t>CLEGUEREC</t>
  </si>
  <si>
    <t>56042</t>
  </si>
  <si>
    <t>COLPO</t>
  </si>
  <si>
    <t>56043</t>
  </si>
  <si>
    <t>CONCORET</t>
  </si>
  <si>
    <t>56044</t>
  </si>
  <si>
    <t>COURNON</t>
  </si>
  <si>
    <t>56045</t>
  </si>
  <si>
    <t>56046</t>
  </si>
  <si>
    <t>CRACH</t>
  </si>
  <si>
    <t>56047</t>
  </si>
  <si>
    <t>CREDIN</t>
  </si>
  <si>
    <t>56048</t>
  </si>
  <si>
    <t>CROISTY</t>
  </si>
  <si>
    <t>56049</t>
  </si>
  <si>
    <t>CROIXANVEC</t>
  </si>
  <si>
    <t>56050</t>
  </si>
  <si>
    <t>CROIX HELLEAN</t>
  </si>
  <si>
    <t>56051</t>
  </si>
  <si>
    <t>CRUGUEL</t>
  </si>
  <si>
    <t>56052</t>
  </si>
  <si>
    <t>DAMGAN</t>
  </si>
  <si>
    <t>56053</t>
  </si>
  <si>
    <t>ELVEN</t>
  </si>
  <si>
    <t>56054</t>
  </si>
  <si>
    <t>ERDEVEN</t>
  </si>
  <si>
    <t>56055</t>
  </si>
  <si>
    <t>ETEL</t>
  </si>
  <si>
    <t>56056</t>
  </si>
  <si>
    <t>EVRIGUET</t>
  </si>
  <si>
    <t>56057</t>
  </si>
  <si>
    <t>56058</t>
  </si>
  <si>
    <t>FEREL</t>
  </si>
  <si>
    <t>56059</t>
  </si>
  <si>
    <t>56060</t>
  </si>
  <si>
    <t>FOUGERETS</t>
  </si>
  <si>
    <t>56061</t>
  </si>
  <si>
    <t>GACILLY</t>
  </si>
  <si>
    <t>56062</t>
  </si>
  <si>
    <t>GAVRES</t>
  </si>
  <si>
    <t>56063</t>
  </si>
  <si>
    <t>GESTEL</t>
  </si>
  <si>
    <t>56064</t>
  </si>
  <si>
    <t>GLENAC</t>
  </si>
  <si>
    <t>56065</t>
  </si>
  <si>
    <t>GOURHEL</t>
  </si>
  <si>
    <t>56066</t>
  </si>
  <si>
    <t>GOURIN</t>
  </si>
  <si>
    <t>56067</t>
  </si>
  <si>
    <t>GRAND CHAMP</t>
  </si>
  <si>
    <t>56068</t>
  </si>
  <si>
    <t>GREE SAINT LAURENT</t>
  </si>
  <si>
    <t>56069</t>
  </si>
  <si>
    <t>GROIX</t>
  </si>
  <si>
    <t>56070</t>
  </si>
  <si>
    <t>GUEGON</t>
  </si>
  <si>
    <t>56071</t>
  </si>
  <si>
    <t>GUEHENNO</t>
  </si>
  <si>
    <t>56072</t>
  </si>
  <si>
    <t>GUELTAS</t>
  </si>
  <si>
    <t>56073</t>
  </si>
  <si>
    <t>GUEMENE SUR SCORFF</t>
  </si>
  <si>
    <t>56074</t>
  </si>
  <si>
    <t>GUENIN</t>
  </si>
  <si>
    <t>56075</t>
  </si>
  <si>
    <t>GUER</t>
  </si>
  <si>
    <t>56076</t>
  </si>
  <si>
    <t>GUERN</t>
  </si>
  <si>
    <t>56077</t>
  </si>
  <si>
    <t>GUERNO</t>
  </si>
  <si>
    <t>56078</t>
  </si>
  <si>
    <t>GUIDEL</t>
  </si>
  <si>
    <t>56079</t>
  </si>
  <si>
    <t>56080</t>
  </si>
  <si>
    <t>GUILLIERS</t>
  </si>
  <si>
    <t>56081</t>
  </si>
  <si>
    <t>GUISCRIFF</t>
  </si>
  <si>
    <t>56082</t>
  </si>
  <si>
    <t>HELLEAN</t>
  </si>
  <si>
    <t>56083</t>
  </si>
  <si>
    <t>HENNEBONT</t>
  </si>
  <si>
    <t>56084</t>
  </si>
  <si>
    <t>HEZO</t>
  </si>
  <si>
    <t>56085</t>
  </si>
  <si>
    <t>HOEDIC</t>
  </si>
  <si>
    <t>56086</t>
  </si>
  <si>
    <t>ILE D'HOUAT</t>
  </si>
  <si>
    <t>56087</t>
  </si>
  <si>
    <t>ILE AUX MOINES</t>
  </si>
  <si>
    <t>56088</t>
  </si>
  <si>
    <t>ILE D'ARZ</t>
  </si>
  <si>
    <t>56089</t>
  </si>
  <si>
    <t>INGUINIEL</t>
  </si>
  <si>
    <t>56090</t>
  </si>
  <si>
    <t>INZINZAC LOCHRIST</t>
  </si>
  <si>
    <t>56091</t>
  </si>
  <si>
    <t>JOSSELIN</t>
  </si>
  <si>
    <t>56092</t>
  </si>
  <si>
    <t>KERFOURN</t>
  </si>
  <si>
    <t>56093</t>
  </si>
  <si>
    <t>KERGRIST</t>
  </si>
  <si>
    <t>56094</t>
  </si>
  <si>
    <t>KERVIGNAC</t>
  </si>
  <si>
    <t>56096</t>
  </si>
  <si>
    <t>LANDAUL</t>
  </si>
  <si>
    <t>56097</t>
  </si>
  <si>
    <t>LANDEVANT</t>
  </si>
  <si>
    <t>56098</t>
  </si>
  <si>
    <t>LANESTER</t>
  </si>
  <si>
    <t>56099</t>
  </si>
  <si>
    <t>LANGOELAN</t>
  </si>
  <si>
    <t>56100</t>
  </si>
  <si>
    <t>LANGONNET</t>
  </si>
  <si>
    <t>56101</t>
  </si>
  <si>
    <t>LANGUIDIC</t>
  </si>
  <si>
    <t>56102</t>
  </si>
  <si>
    <t>LANOUEE</t>
  </si>
  <si>
    <t>56103</t>
  </si>
  <si>
    <t>LANTILLAC</t>
  </si>
  <si>
    <t>56104</t>
  </si>
  <si>
    <t>LANVAUDAN</t>
  </si>
  <si>
    <t>56105</t>
  </si>
  <si>
    <t>LANVENEGEN</t>
  </si>
  <si>
    <t>56106</t>
  </si>
  <si>
    <t>LARMOR BADEN</t>
  </si>
  <si>
    <t>56107</t>
  </si>
  <si>
    <t>LARMOR PLAGE</t>
  </si>
  <si>
    <t>56108</t>
  </si>
  <si>
    <t>LARRE</t>
  </si>
  <si>
    <t>56109</t>
  </si>
  <si>
    <t>LAUZACH</t>
  </si>
  <si>
    <t>56110</t>
  </si>
  <si>
    <t>LIGNOL</t>
  </si>
  <si>
    <t>56111</t>
  </si>
  <si>
    <t>LIMERZEL</t>
  </si>
  <si>
    <t>56112</t>
  </si>
  <si>
    <t>LIZIO</t>
  </si>
  <si>
    <t>56113</t>
  </si>
  <si>
    <t>LOCMALO</t>
  </si>
  <si>
    <t>56114</t>
  </si>
  <si>
    <t>LOCMARIA</t>
  </si>
  <si>
    <t>56115</t>
  </si>
  <si>
    <t>LOCMARIA GRAND CHAMP</t>
  </si>
  <si>
    <t>56116</t>
  </si>
  <si>
    <t>LOCMARIAQUER</t>
  </si>
  <si>
    <t>56117</t>
  </si>
  <si>
    <t>LOCMINE</t>
  </si>
  <si>
    <t>56118</t>
  </si>
  <si>
    <t>LOCMIQUELIC</t>
  </si>
  <si>
    <t>56119</t>
  </si>
  <si>
    <t>LOCOAL MENDON</t>
  </si>
  <si>
    <t>56120</t>
  </si>
  <si>
    <t>LOCQUELTAS</t>
  </si>
  <si>
    <t>56121</t>
  </si>
  <si>
    <t>LORIENT</t>
  </si>
  <si>
    <t>56122</t>
  </si>
  <si>
    <t>LOYAT</t>
  </si>
  <si>
    <t>56123</t>
  </si>
  <si>
    <t>MALANSAC</t>
  </si>
  <si>
    <t>56124</t>
  </si>
  <si>
    <t>MALESTROIT</t>
  </si>
  <si>
    <t>56125</t>
  </si>
  <si>
    <t>MALGUENAC</t>
  </si>
  <si>
    <t>56126</t>
  </si>
  <si>
    <t>MARZAN</t>
  </si>
  <si>
    <t>56127</t>
  </si>
  <si>
    <t>MAURON</t>
  </si>
  <si>
    <t>56128</t>
  </si>
  <si>
    <t>MELRAND</t>
  </si>
  <si>
    <t>56129</t>
  </si>
  <si>
    <t>MENEAC</t>
  </si>
  <si>
    <t>56130</t>
  </si>
  <si>
    <t>MERLEVENEZ</t>
  </si>
  <si>
    <t>56131</t>
  </si>
  <si>
    <t>MESLAN</t>
  </si>
  <si>
    <t>56132</t>
  </si>
  <si>
    <t>MEUCON</t>
  </si>
  <si>
    <t>56133</t>
  </si>
  <si>
    <t>MISSIRIAC</t>
  </si>
  <si>
    <t>56134</t>
  </si>
  <si>
    <t>MOHON</t>
  </si>
  <si>
    <t>56135</t>
  </si>
  <si>
    <t>MOLAC</t>
  </si>
  <si>
    <t>56136</t>
  </si>
  <si>
    <t>MONTENEUF</t>
  </si>
  <si>
    <t>56137</t>
  </si>
  <si>
    <t>MONTERBLANC</t>
  </si>
  <si>
    <t>56138</t>
  </si>
  <si>
    <t>MONTERREIN</t>
  </si>
  <si>
    <t>56139</t>
  </si>
  <si>
    <t>MONTERTELOT</t>
  </si>
  <si>
    <t>56140</t>
  </si>
  <si>
    <t>MOREAC</t>
  </si>
  <si>
    <t>56141</t>
  </si>
  <si>
    <t>MOUSTOIR AC</t>
  </si>
  <si>
    <t>56142</t>
  </si>
  <si>
    <t>MOUSTOIR REMUNGOL</t>
  </si>
  <si>
    <t>56143</t>
  </si>
  <si>
    <t>MUZILLAC</t>
  </si>
  <si>
    <t>56144</t>
  </si>
  <si>
    <t>NAIZIN</t>
  </si>
  <si>
    <t>56145</t>
  </si>
  <si>
    <t>NEANT SUR YVEL</t>
  </si>
  <si>
    <t>56146</t>
  </si>
  <si>
    <t>NEULLIAC</t>
  </si>
  <si>
    <t>56147</t>
  </si>
  <si>
    <t>NIVILLAC</t>
  </si>
  <si>
    <t>56148</t>
  </si>
  <si>
    <t>NOSTANG</t>
  </si>
  <si>
    <t>56149</t>
  </si>
  <si>
    <t>NOYAL MUZILLAC</t>
  </si>
  <si>
    <t>56150</t>
  </si>
  <si>
    <t>NOYALO</t>
  </si>
  <si>
    <t>56151</t>
  </si>
  <si>
    <t>NOYAL PONTIVY</t>
  </si>
  <si>
    <t>56152</t>
  </si>
  <si>
    <t>PALAIS</t>
  </si>
  <si>
    <t>56153</t>
  </si>
  <si>
    <t>PEAULE</t>
  </si>
  <si>
    <t>56154</t>
  </si>
  <si>
    <t>PEILLAC</t>
  </si>
  <si>
    <t>56155</t>
  </si>
  <si>
    <t>PENESTIN</t>
  </si>
  <si>
    <t>56156</t>
  </si>
  <si>
    <t>PERSQUEN</t>
  </si>
  <si>
    <t>56157</t>
  </si>
  <si>
    <t>PLAUDREN</t>
  </si>
  <si>
    <t>56158</t>
  </si>
  <si>
    <t>PLESCOP</t>
  </si>
  <si>
    <t>56159</t>
  </si>
  <si>
    <t>PLEUCADEUC</t>
  </si>
  <si>
    <t>56160</t>
  </si>
  <si>
    <t>PLEUGRIFFET</t>
  </si>
  <si>
    <t>56161</t>
  </si>
  <si>
    <t>PLOEMEL</t>
  </si>
  <si>
    <t>56162</t>
  </si>
  <si>
    <t>PLOEMEUR</t>
  </si>
  <si>
    <t>56163</t>
  </si>
  <si>
    <t>PLOERDUT</t>
  </si>
  <si>
    <t>56164</t>
  </si>
  <si>
    <t>PLOEREN</t>
  </si>
  <si>
    <t>56165</t>
  </si>
  <si>
    <t>PLOERMEL</t>
  </si>
  <si>
    <t>56166</t>
  </si>
  <si>
    <t>PLOUAY</t>
  </si>
  <si>
    <t>56167</t>
  </si>
  <si>
    <t>PLOUGOUMELEN</t>
  </si>
  <si>
    <t>56168</t>
  </si>
  <si>
    <t>PLOUHARNEL</t>
  </si>
  <si>
    <t>56169</t>
  </si>
  <si>
    <t>56170</t>
  </si>
  <si>
    <t>PLOURAY</t>
  </si>
  <si>
    <t>56171</t>
  </si>
  <si>
    <t>PLUHERLIN</t>
  </si>
  <si>
    <t>56172</t>
  </si>
  <si>
    <t>PLUMELEC</t>
  </si>
  <si>
    <t>56173</t>
  </si>
  <si>
    <t>PLUMELIAU</t>
  </si>
  <si>
    <t>56174</t>
  </si>
  <si>
    <t>PLUMELIN</t>
  </si>
  <si>
    <t>56175</t>
  </si>
  <si>
    <t>PLUMERGAT</t>
  </si>
  <si>
    <t>56176</t>
  </si>
  <si>
    <t>PLUNERET</t>
  </si>
  <si>
    <t>56177</t>
  </si>
  <si>
    <t>PLUVIGNER</t>
  </si>
  <si>
    <t>56178</t>
  </si>
  <si>
    <t>PONTIVY</t>
  </si>
  <si>
    <t>56179</t>
  </si>
  <si>
    <t>PONT SCORFF</t>
  </si>
  <si>
    <t>56180</t>
  </si>
  <si>
    <t>PORCARO</t>
  </si>
  <si>
    <t>56181</t>
  </si>
  <si>
    <t>PORT LOUIS</t>
  </si>
  <si>
    <t>56182</t>
  </si>
  <si>
    <t>PRIZIAC</t>
  </si>
  <si>
    <t>56183</t>
  </si>
  <si>
    <t>QUELNEUC</t>
  </si>
  <si>
    <t>56184</t>
  </si>
  <si>
    <t>QUESTEMBERT</t>
  </si>
  <si>
    <t>56185</t>
  </si>
  <si>
    <t>QUEVEN</t>
  </si>
  <si>
    <t>56186</t>
  </si>
  <si>
    <t>QUIBERON</t>
  </si>
  <si>
    <t>56187</t>
  </si>
  <si>
    <t>QUILY</t>
  </si>
  <si>
    <t>56188</t>
  </si>
  <si>
    <t>QUISTINIC</t>
  </si>
  <si>
    <t>56189</t>
  </si>
  <si>
    <t>RADENAC</t>
  </si>
  <si>
    <t>56190</t>
  </si>
  <si>
    <t>REGUINY</t>
  </si>
  <si>
    <t>56191</t>
  </si>
  <si>
    <t>REMINIAC</t>
  </si>
  <si>
    <t>56192</t>
  </si>
  <si>
    <t>REMUNGOL</t>
  </si>
  <si>
    <t>56193</t>
  </si>
  <si>
    <t>RIANTEC</t>
  </si>
  <si>
    <t>56194</t>
  </si>
  <si>
    <t>56195</t>
  </si>
  <si>
    <t>ROCHE BERNARD</t>
  </si>
  <si>
    <t>56196</t>
  </si>
  <si>
    <t>ROCHEFORT EN TERRE</t>
  </si>
  <si>
    <t>56197</t>
  </si>
  <si>
    <t>ROC SAINT ANDRE</t>
  </si>
  <si>
    <t>56198</t>
  </si>
  <si>
    <t>ROHAN</t>
  </si>
  <si>
    <t>56199</t>
  </si>
  <si>
    <t>ROUDOUALLEC</t>
  </si>
  <si>
    <t>56200</t>
  </si>
  <si>
    <t>56201</t>
  </si>
  <si>
    <t>SAINT</t>
  </si>
  <si>
    <t>56202</t>
  </si>
  <si>
    <t>SAINT ABRAHAM</t>
  </si>
  <si>
    <t>56203</t>
  </si>
  <si>
    <t>56204</t>
  </si>
  <si>
    <t>SAINT ALLOUESTRE</t>
  </si>
  <si>
    <t>56205</t>
  </si>
  <si>
    <t>56206</t>
  </si>
  <si>
    <t>SAINT AVE</t>
  </si>
  <si>
    <t>56207</t>
  </si>
  <si>
    <t>56208</t>
  </si>
  <si>
    <t>SAINT BRIEUC DE MAURON</t>
  </si>
  <si>
    <t>56209</t>
  </si>
  <si>
    <t>SAINTE BRIGITTE</t>
  </si>
  <si>
    <t>56210</t>
  </si>
  <si>
    <t>SAINT CARADEC TREGOMEL</t>
  </si>
  <si>
    <t>56211</t>
  </si>
  <si>
    <t>SAINT CONGARD</t>
  </si>
  <si>
    <t>56212</t>
  </si>
  <si>
    <t>SAINT DOLAY</t>
  </si>
  <si>
    <t>56213</t>
  </si>
  <si>
    <t>SAINT GERAND</t>
  </si>
  <si>
    <t>56214</t>
  </si>
  <si>
    <t>SAINT GILDAS DE RHUYS</t>
  </si>
  <si>
    <t>56215</t>
  </si>
  <si>
    <t>SAINT GONNERY</t>
  </si>
  <si>
    <t>56216</t>
  </si>
  <si>
    <t>SAINT GORGON</t>
  </si>
  <si>
    <t>56218</t>
  </si>
  <si>
    <t>SAINT GRAVE</t>
  </si>
  <si>
    <t>56219</t>
  </si>
  <si>
    <t>SAINT GUYOMARD</t>
  </si>
  <si>
    <t>56220</t>
  </si>
  <si>
    <t>56221</t>
  </si>
  <si>
    <t>SAINT JACUT LES PINS</t>
  </si>
  <si>
    <t>56222</t>
  </si>
  <si>
    <t>SAINT JEAN BREVELAY</t>
  </si>
  <si>
    <t>56223</t>
  </si>
  <si>
    <t>SAINT JEAN LA POTERIE</t>
  </si>
  <si>
    <t>56224</t>
  </si>
  <si>
    <t>SAINT LAURENT SUR OUST</t>
  </si>
  <si>
    <t>56225</t>
  </si>
  <si>
    <t>SAINT LERY</t>
  </si>
  <si>
    <t>56226</t>
  </si>
  <si>
    <t>SAINT MALO DE BEIGNON</t>
  </si>
  <si>
    <t>56227</t>
  </si>
  <si>
    <t>SAINT MALO DES TROIS FONTAINES</t>
  </si>
  <si>
    <t>56228</t>
  </si>
  <si>
    <t>56229</t>
  </si>
  <si>
    <t>SAINT MARTIN SUR OUST</t>
  </si>
  <si>
    <t>56230</t>
  </si>
  <si>
    <t>SAINT NICOLAS DU TERTRE</t>
  </si>
  <si>
    <t>56231</t>
  </si>
  <si>
    <t>SAINT NOLFF</t>
  </si>
  <si>
    <t>56232</t>
  </si>
  <si>
    <t>SAINT PERREUX</t>
  </si>
  <si>
    <t>56233</t>
  </si>
  <si>
    <t>56234</t>
  </si>
  <si>
    <t>SAINT PIERRE QUIBERON</t>
  </si>
  <si>
    <t>56236</t>
  </si>
  <si>
    <t>SAINT SERVANT</t>
  </si>
  <si>
    <t>56237</t>
  </si>
  <si>
    <t>SAINT THURIAU</t>
  </si>
  <si>
    <t>56238</t>
  </si>
  <si>
    <t>SAINT TUGDUAL</t>
  </si>
  <si>
    <t>56239</t>
  </si>
  <si>
    <t>SAINT VINCENT SUR OUST</t>
  </si>
  <si>
    <t>56240</t>
  </si>
  <si>
    <t>SARZEAU</t>
  </si>
  <si>
    <t>56241</t>
  </si>
  <si>
    <t>SAUZON</t>
  </si>
  <si>
    <t>56242</t>
  </si>
  <si>
    <t>SEGLIEN</t>
  </si>
  <si>
    <t>56243</t>
  </si>
  <si>
    <t>SENE</t>
  </si>
  <si>
    <t>56244</t>
  </si>
  <si>
    <t>SERENT</t>
  </si>
  <si>
    <t>56245</t>
  </si>
  <si>
    <t>SILFIAC</t>
  </si>
  <si>
    <t>56246</t>
  </si>
  <si>
    <t>SOURN</t>
  </si>
  <si>
    <t>56247</t>
  </si>
  <si>
    <t>SULNIAC</t>
  </si>
  <si>
    <t>56248</t>
  </si>
  <si>
    <t>SURZUR</t>
  </si>
  <si>
    <t>56249</t>
  </si>
  <si>
    <t>TAUPONT</t>
  </si>
  <si>
    <t>56250</t>
  </si>
  <si>
    <t>THEHILLAC</t>
  </si>
  <si>
    <t>56251</t>
  </si>
  <si>
    <t>THEIX</t>
  </si>
  <si>
    <t>56252</t>
  </si>
  <si>
    <t>TOUR DU PARC</t>
  </si>
  <si>
    <t>56253</t>
  </si>
  <si>
    <t>TREAL</t>
  </si>
  <si>
    <t>56254</t>
  </si>
  <si>
    <t>TREDION</t>
  </si>
  <si>
    <t>56255</t>
  </si>
  <si>
    <t>TREFFLEAN</t>
  </si>
  <si>
    <t>56256</t>
  </si>
  <si>
    <t>TREHORENTEUC</t>
  </si>
  <si>
    <t>56257</t>
  </si>
  <si>
    <t>TRINITE PORHOET</t>
  </si>
  <si>
    <t>56258</t>
  </si>
  <si>
    <t>TRINITE SUR MER</t>
  </si>
  <si>
    <t>56259</t>
  </si>
  <si>
    <t>TRINITE SURZUR</t>
  </si>
  <si>
    <t>56260</t>
  </si>
  <si>
    <t>VANNES</t>
  </si>
  <si>
    <t>56261</t>
  </si>
  <si>
    <t>VRAIE CROIX</t>
  </si>
  <si>
    <t>56262</t>
  </si>
  <si>
    <t>BONO</t>
  </si>
  <si>
    <t>56263</t>
  </si>
  <si>
    <t>SAINTE ANNE D'AURAY</t>
  </si>
  <si>
    <t>56264</t>
  </si>
  <si>
    <t>KERNASCLEDEN</t>
  </si>
  <si>
    <t>57001</t>
  </si>
  <si>
    <t>57002</t>
  </si>
  <si>
    <t>ABONCOURT SUR SEILLE</t>
  </si>
  <si>
    <t>57003</t>
  </si>
  <si>
    <t>ABRESCHVILLER</t>
  </si>
  <si>
    <t>57004</t>
  </si>
  <si>
    <t>ACHAIN</t>
  </si>
  <si>
    <t>57006</t>
  </si>
  <si>
    <t>ACHEN</t>
  </si>
  <si>
    <t>57007</t>
  </si>
  <si>
    <t>ADAINCOURT</t>
  </si>
  <si>
    <t>57008</t>
  </si>
  <si>
    <t>ADELANGE</t>
  </si>
  <si>
    <t>57009</t>
  </si>
  <si>
    <t>AJONCOURT</t>
  </si>
  <si>
    <t>57010</t>
  </si>
  <si>
    <t>ALAINCOURT LA COTE</t>
  </si>
  <si>
    <t>57011</t>
  </si>
  <si>
    <t>ALBESTROFF</t>
  </si>
  <si>
    <t>57012</t>
  </si>
  <si>
    <t>ALGRANGE</t>
  </si>
  <si>
    <t>57013</t>
  </si>
  <si>
    <t>ALSTING</t>
  </si>
  <si>
    <t>57014</t>
  </si>
  <si>
    <t>ALTRIPPE</t>
  </si>
  <si>
    <t>57015</t>
  </si>
  <si>
    <t>ALTVILLER</t>
  </si>
  <si>
    <t>57016</t>
  </si>
  <si>
    <t>ALZING</t>
  </si>
  <si>
    <t>57017</t>
  </si>
  <si>
    <t>AMANVILLERS</t>
  </si>
  <si>
    <t>57018</t>
  </si>
  <si>
    <t>AMELECOURT</t>
  </si>
  <si>
    <t>57019</t>
  </si>
  <si>
    <t>AMNEVILLE</t>
  </si>
  <si>
    <t>57020</t>
  </si>
  <si>
    <t>57021</t>
  </si>
  <si>
    <t>ANCY SUR MOSELLE</t>
  </si>
  <si>
    <t>57022</t>
  </si>
  <si>
    <t>ANGEVILLERS</t>
  </si>
  <si>
    <t>57024</t>
  </si>
  <si>
    <t>ANTILLY</t>
  </si>
  <si>
    <t>57025</t>
  </si>
  <si>
    <t>ANZELING</t>
  </si>
  <si>
    <t>57026</t>
  </si>
  <si>
    <t>APACH</t>
  </si>
  <si>
    <t>57027</t>
  </si>
  <si>
    <t>ARRAINCOURT</t>
  </si>
  <si>
    <t>57028</t>
  </si>
  <si>
    <t>ARGANCY</t>
  </si>
  <si>
    <t>57029</t>
  </si>
  <si>
    <t>ARRIANCE</t>
  </si>
  <si>
    <t>57030</t>
  </si>
  <si>
    <t>ARRY</t>
  </si>
  <si>
    <t>57031</t>
  </si>
  <si>
    <t>ARS LAQUENEXY</t>
  </si>
  <si>
    <t>57032</t>
  </si>
  <si>
    <t>ARS SUR MOSELLE</t>
  </si>
  <si>
    <t>57033</t>
  </si>
  <si>
    <t>ARZVILLER</t>
  </si>
  <si>
    <t>57034</t>
  </si>
  <si>
    <t>ASPACH</t>
  </si>
  <si>
    <t>57035</t>
  </si>
  <si>
    <t>ASSENONCOURT</t>
  </si>
  <si>
    <t>57036</t>
  </si>
  <si>
    <t>ATTILLONCOURT</t>
  </si>
  <si>
    <t>57037</t>
  </si>
  <si>
    <t>AUBE</t>
  </si>
  <si>
    <t>57038</t>
  </si>
  <si>
    <t>AUDUN LE TICHE</t>
  </si>
  <si>
    <t>57039</t>
  </si>
  <si>
    <t>AUGNY</t>
  </si>
  <si>
    <t>57040</t>
  </si>
  <si>
    <t>AULNOIS SUR SEILLE</t>
  </si>
  <si>
    <t>57041</t>
  </si>
  <si>
    <t>AUMETZ</t>
  </si>
  <si>
    <t>57042</t>
  </si>
  <si>
    <t>57043</t>
  </si>
  <si>
    <t>AY SUR MOSELLE</t>
  </si>
  <si>
    <t>57044</t>
  </si>
  <si>
    <t>AZOUDANGE</t>
  </si>
  <si>
    <t>57045</t>
  </si>
  <si>
    <t>BACOURT</t>
  </si>
  <si>
    <t>57046</t>
  </si>
  <si>
    <t>BAERENTHAL</t>
  </si>
  <si>
    <t>57047</t>
  </si>
  <si>
    <t>BAMBIDERSTROFF</t>
  </si>
  <si>
    <t>57048</t>
  </si>
  <si>
    <t>57049</t>
  </si>
  <si>
    <t>BAN SAINT MARTIN</t>
  </si>
  <si>
    <t>57050</t>
  </si>
  <si>
    <t>BARCHAIN</t>
  </si>
  <si>
    <t>57051</t>
  </si>
  <si>
    <t>BARONVILLE</t>
  </si>
  <si>
    <t>57052</t>
  </si>
  <si>
    <t>BARST</t>
  </si>
  <si>
    <t>57053</t>
  </si>
  <si>
    <t>BASSING</t>
  </si>
  <si>
    <t>57054</t>
  </si>
  <si>
    <t>57055</t>
  </si>
  <si>
    <t>BAZONCOURT</t>
  </si>
  <si>
    <t>57056</t>
  </si>
  <si>
    <t>BEBING</t>
  </si>
  <si>
    <t>57057</t>
  </si>
  <si>
    <t>BECHY</t>
  </si>
  <si>
    <t>57058</t>
  </si>
  <si>
    <t>BEHREN LES FORBACH</t>
  </si>
  <si>
    <t>57059</t>
  </si>
  <si>
    <t>BELLANGE</t>
  </si>
  <si>
    <t>57060</t>
  </si>
  <si>
    <t>BENESTROFF</t>
  </si>
  <si>
    <t>57061</t>
  </si>
  <si>
    <t>BENING LES SAINT AVOLD</t>
  </si>
  <si>
    <t>57062</t>
  </si>
  <si>
    <t>BERG SUR MOSELLE</t>
  </si>
  <si>
    <t>57063</t>
  </si>
  <si>
    <t>BERIG VINTRANGE</t>
  </si>
  <si>
    <t>57064</t>
  </si>
  <si>
    <t>BERLING</t>
  </si>
  <si>
    <t>57065</t>
  </si>
  <si>
    <t>BERMERING</t>
  </si>
  <si>
    <t>57066</t>
  </si>
  <si>
    <t>BERTHELMING</t>
  </si>
  <si>
    <t>57067</t>
  </si>
  <si>
    <t>BERTRANGE</t>
  </si>
  <si>
    <t>57069</t>
  </si>
  <si>
    <t>BERVILLER EN MOSELLE</t>
  </si>
  <si>
    <t>57070</t>
  </si>
  <si>
    <t>BETTANGE</t>
  </si>
  <si>
    <t>57071</t>
  </si>
  <si>
    <t>BETTBORN</t>
  </si>
  <si>
    <t>57072</t>
  </si>
  <si>
    <t>BETTELAINVILLE</t>
  </si>
  <si>
    <t>57073</t>
  </si>
  <si>
    <t>BETTING</t>
  </si>
  <si>
    <t>57074</t>
  </si>
  <si>
    <t>BETTVILLER</t>
  </si>
  <si>
    <t>57075</t>
  </si>
  <si>
    <t>BEUX</t>
  </si>
  <si>
    <t>57076</t>
  </si>
  <si>
    <t>BEYREN LES SIERCK</t>
  </si>
  <si>
    <t>57077</t>
  </si>
  <si>
    <t>BEZANGE LA PETITE</t>
  </si>
  <si>
    <t>57079</t>
  </si>
  <si>
    <t>BIBICHE</t>
  </si>
  <si>
    <t>57080</t>
  </si>
  <si>
    <t>BICKENHOLTZ</t>
  </si>
  <si>
    <t>57081</t>
  </si>
  <si>
    <t>BIDESTROFF</t>
  </si>
  <si>
    <t>57082</t>
  </si>
  <si>
    <t>BIDING</t>
  </si>
  <si>
    <t>57083</t>
  </si>
  <si>
    <t>BINING</t>
  </si>
  <si>
    <t>57084</t>
  </si>
  <si>
    <t>BIONCOURT</t>
  </si>
  <si>
    <t>57085</t>
  </si>
  <si>
    <t>BIONVILLE SUR NIED</t>
  </si>
  <si>
    <t>57086</t>
  </si>
  <si>
    <t>BELLES FORETS</t>
  </si>
  <si>
    <t>57087</t>
  </si>
  <si>
    <t>BISTEN EN LORRAINE</t>
  </si>
  <si>
    <t>57088</t>
  </si>
  <si>
    <t>BISTROFF</t>
  </si>
  <si>
    <t>57089</t>
  </si>
  <si>
    <t>BITCHE</t>
  </si>
  <si>
    <t>57090</t>
  </si>
  <si>
    <t>BLANCHE EGLISE</t>
  </si>
  <si>
    <t>57091</t>
  </si>
  <si>
    <t>BLIESBRUCK</t>
  </si>
  <si>
    <t>57092</t>
  </si>
  <si>
    <t>BLIES EBERSING</t>
  </si>
  <si>
    <t>57093</t>
  </si>
  <si>
    <t>BLIES GUERSVILLER</t>
  </si>
  <si>
    <t>57095</t>
  </si>
  <si>
    <t>BOUCHEPORN</t>
  </si>
  <si>
    <t>57096</t>
  </si>
  <si>
    <t>BOULANGE</t>
  </si>
  <si>
    <t>57097</t>
  </si>
  <si>
    <t>BOULAY MOSELLE</t>
  </si>
  <si>
    <t>57098</t>
  </si>
  <si>
    <t>BOURGALTROFF</t>
  </si>
  <si>
    <t>57099</t>
  </si>
  <si>
    <t>BOURDONNAY</t>
  </si>
  <si>
    <t>57100</t>
  </si>
  <si>
    <t>BOURSCHEID</t>
  </si>
  <si>
    <t>57101</t>
  </si>
  <si>
    <t>BOUSBACH</t>
  </si>
  <si>
    <t>57102</t>
  </si>
  <si>
    <t>BOUSSE</t>
  </si>
  <si>
    <t>57103</t>
  </si>
  <si>
    <t>BOUSSEVILLER</t>
  </si>
  <si>
    <t>57104</t>
  </si>
  <si>
    <t>BOUST</t>
  </si>
  <si>
    <t>57105</t>
  </si>
  <si>
    <t>BOUSTROFF</t>
  </si>
  <si>
    <t>57106</t>
  </si>
  <si>
    <t>BOUZONVILLE</t>
  </si>
  <si>
    <t>57107</t>
  </si>
  <si>
    <t>BREHAIN</t>
  </si>
  <si>
    <t>57108</t>
  </si>
  <si>
    <t>BREIDENBACH</t>
  </si>
  <si>
    <t>57109</t>
  </si>
  <si>
    <t>BREISTROFF LA GRANDE</t>
  </si>
  <si>
    <t>57110</t>
  </si>
  <si>
    <t>BRETTNACH</t>
  </si>
  <si>
    <t>57111</t>
  </si>
  <si>
    <t>BRONVAUX</t>
  </si>
  <si>
    <t>57112</t>
  </si>
  <si>
    <t>BROUCK</t>
  </si>
  <si>
    <t>57113</t>
  </si>
  <si>
    <t>BROUDERDORFF</t>
  </si>
  <si>
    <t>57114</t>
  </si>
  <si>
    <t>BROUVILLER</t>
  </si>
  <si>
    <t>57115</t>
  </si>
  <si>
    <t>BRULANGE</t>
  </si>
  <si>
    <t>57116</t>
  </si>
  <si>
    <t>BUCHY</t>
  </si>
  <si>
    <t>57117</t>
  </si>
  <si>
    <t>BUDING</t>
  </si>
  <si>
    <t>57118</t>
  </si>
  <si>
    <t>BUDLING</t>
  </si>
  <si>
    <t>57119</t>
  </si>
  <si>
    <t>BUHL LORRAINE</t>
  </si>
  <si>
    <t>57120</t>
  </si>
  <si>
    <t>BURLIONCOURT</t>
  </si>
  <si>
    <t>57121</t>
  </si>
  <si>
    <t>BURTONCOURT</t>
  </si>
  <si>
    <t>57122</t>
  </si>
  <si>
    <t>CAPPEL</t>
  </si>
  <si>
    <t>57123</t>
  </si>
  <si>
    <t>CARLING</t>
  </si>
  <si>
    <t>57124</t>
  </si>
  <si>
    <t>CATTENOM</t>
  </si>
  <si>
    <t>57125</t>
  </si>
  <si>
    <t>CHAILLY LES ENNERY</t>
  </si>
  <si>
    <t>57126</t>
  </si>
  <si>
    <t>CHAMBREY</t>
  </si>
  <si>
    <t>57127</t>
  </si>
  <si>
    <t>CHANVILLE</t>
  </si>
  <si>
    <t>57128</t>
  </si>
  <si>
    <t>CHARLEVILLE SOUS BOIS</t>
  </si>
  <si>
    <t>57129</t>
  </si>
  <si>
    <t>CHARLY ORADOUR</t>
  </si>
  <si>
    <t>57130</t>
  </si>
  <si>
    <t>CHATEAU BREHAIN</t>
  </si>
  <si>
    <t>57131</t>
  </si>
  <si>
    <t>CHATEAU ROUGE</t>
  </si>
  <si>
    <t>57132</t>
  </si>
  <si>
    <t>CHATEAU SALINS</t>
  </si>
  <si>
    <t>57133</t>
  </si>
  <si>
    <t>CHATEAU VOUE</t>
  </si>
  <si>
    <t>57134</t>
  </si>
  <si>
    <t>CHATEL SAINT GERMAIN</t>
  </si>
  <si>
    <t>57136</t>
  </si>
  <si>
    <t>CHEMERY LES DEUX</t>
  </si>
  <si>
    <t>57137</t>
  </si>
  <si>
    <t>CHEMINOT</t>
  </si>
  <si>
    <t>57138</t>
  </si>
  <si>
    <t>CHENOIS</t>
  </si>
  <si>
    <t>57139</t>
  </si>
  <si>
    <t>CHERISEY</t>
  </si>
  <si>
    <t>57140</t>
  </si>
  <si>
    <t>CHESNY</t>
  </si>
  <si>
    <t>57141</t>
  </si>
  <si>
    <t>CHICOURT</t>
  </si>
  <si>
    <t>57142</t>
  </si>
  <si>
    <t>CHIEULLES</t>
  </si>
  <si>
    <t>57143</t>
  </si>
  <si>
    <t>CLOUANGE</t>
  </si>
  <si>
    <t>57144</t>
  </si>
  <si>
    <t>COCHEREN</t>
  </si>
  <si>
    <t>57145</t>
  </si>
  <si>
    <t>57146</t>
  </si>
  <si>
    <t>COIN LES CUVRY</t>
  </si>
  <si>
    <t>57147</t>
  </si>
  <si>
    <t>COIN SUR SEILLE</t>
  </si>
  <si>
    <t>57148</t>
  </si>
  <si>
    <t>COLLIGNY</t>
  </si>
  <si>
    <t>57149</t>
  </si>
  <si>
    <t>COLMEN</t>
  </si>
  <si>
    <t>57150</t>
  </si>
  <si>
    <t>CONDE NORTHEN</t>
  </si>
  <si>
    <t>57151</t>
  </si>
  <si>
    <t>CONTHIL</t>
  </si>
  <si>
    <t>57152</t>
  </si>
  <si>
    <t>CONTZ LES BAINS</t>
  </si>
  <si>
    <t>57153</t>
  </si>
  <si>
    <t>CORNY SUR MOSELLE</t>
  </si>
  <si>
    <t>57154</t>
  </si>
  <si>
    <t>COUME</t>
  </si>
  <si>
    <t>57155</t>
  </si>
  <si>
    <t>COURCELLES CHAUSSY</t>
  </si>
  <si>
    <t>57156</t>
  </si>
  <si>
    <t>COURCELLES SUR NIED</t>
  </si>
  <si>
    <t>57158</t>
  </si>
  <si>
    <t>CRAINCOURT</t>
  </si>
  <si>
    <t>57159</t>
  </si>
  <si>
    <t>CREHANGE</t>
  </si>
  <si>
    <t>57160</t>
  </si>
  <si>
    <t>CREUTZWALD</t>
  </si>
  <si>
    <t>57161</t>
  </si>
  <si>
    <t>CUTTING</t>
  </si>
  <si>
    <t>57162</t>
  </si>
  <si>
    <t>CUVRY</t>
  </si>
  <si>
    <t>57163</t>
  </si>
  <si>
    <t>DABO</t>
  </si>
  <si>
    <t>57165</t>
  </si>
  <si>
    <t>DALEM</t>
  </si>
  <si>
    <t>57166</t>
  </si>
  <si>
    <t>DALHAIN</t>
  </si>
  <si>
    <t>57167</t>
  </si>
  <si>
    <t>DALSTEIN</t>
  </si>
  <si>
    <t>57168</t>
  </si>
  <si>
    <t>DANNE ET QUATRE VENTS</t>
  </si>
  <si>
    <t>57169</t>
  </si>
  <si>
    <t>DANNELBOURG</t>
  </si>
  <si>
    <t>57171</t>
  </si>
  <si>
    <t>DELME</t>
  </si>
  <si>
    <t>57172</t>
  </si>
  <si>
    <t>DENTING</t>
  </si>
  <si>
    <t>57173</t>
  </si>
  <si>
    <t>DESSELING</t>
  </si>
  <si>
    <t>57174</t>
  </si>
  <si>
    <t>DESTRY</t>
  </si>
  <si>
    <t>57175</t>
  </si>
  <si>
    <t>DIANE CAPELLE</t>
  </si>
  <si>
    <t>57176</t>
  </si>
  <si>
    <t>DIEBLING</t>
  </si>
  <si>
    <t>57177</t>
  </si>
  <si>
    <t>DIEUZE</t>
  </si>
  <si>
    <t>57178</t>
  </si>
  <si>
    <t>DIFFEMBACH LES HELLIMER</t>
  </si>
  <si>
    <t>57179</t>
  </si>
  <si>
    <t>DISTROFF</t>
  </si>
  <si>
    <t>57180</t>
  </si>
  <si>
    <t>DOLVING</t>
  </si>
  <si>
    <t>57181</t>
  </si>
  <si>
    <t>DOMNOM LES DIEUZE</t>
  </si>
  <si>
    <t>57182</t>
  </si>
  <si>
    <t>57183</t>
  </si>
  <si>
    <t>DONNELAY</t>
  </si>
  <si>
    <t>57184</t>
  </si>
  <si>
    <t>DORNOT</t>
  </si>
  <si>
    <t>57186</t>
  </si>
  <si>
    <t>EBERSVILLER</t>
  </si>
  <si>
    <t>57187</t>
  </si>
  <si>
    <t>EBLANGE</t>
  </si>
  <si>
    <t>57188</t>
  </si>
  <si>
    <t>EGUELSHARDT</t>
  </si>
  <si>
    <t>57189</t>
  </si>
  <si>
    <t>EINCHEVILLE</t>
  </si>
  <si>
    <t>57190</t>
  </si>
  <si>
    <t>ELVANGE</t>
  </si>
  <si>
    <t>57191</t>
  </si>
  <si>
    <t>ELZANGE</t>
  </si>
  <si>
    <t>57192</t>
  </si>
  <si>
    <t>ENCHENBERG</t>
  </si>
  <si>
    <t>57193</t>
  </si>
  <si>
    <t>ENNERY</t>
  </si>
  <si>
    <t>57194</t>
  </si>
  <si>
    <t>ENTRANGE</t>
  </si>
  <si>
    <t>57195</t>
  </si>
  <si>
    <t>EPPING</t>
  </si>
  <si>
    <t>57196</t>
  </si>
  <si>
    <t>ERCHING</t>
  </si>
  <si>
    <t>57197</t>
  </si>
  <si>
    <t>ERNESTVILLER</t>
  </si>
  <si>
    <t>57198</t>
  </si>
  <si>
    <t>ERSTROFF</t>
  </si>
  <si>
    <t>57199</t>
  </si>
  <si>
    <t>ESCHERANGE</t>
  </si>
  <si>
    <t>57200</t>
  </si>
  <si>
    <t>ETANGS</t>
  </si>
  <si>
    <t>57201</t>
  </si>
  <si>
    <t>ETTING</t>
  </si>
  <si>
    <t>57202</t>
  </si>
  <si>
    <t>ETZLING</t>
  </si>
  <si>
    <t>57203</t>
  </si>
  <si>
    <t>EVRANGE</t>
  </si>
  <si>
    <t>57204</t>
  </si>
  <si>
    <t>FAILLY</t>
  </si>
  <si>
    <t>57205</t>
  </si>
  <si>
    <t>FALCK</t>
  </si>
  <si>
    <t>57206</t>
  </si>
  <si>
    <t>FAMECK</t>
  </si>
  <si>
    <t>57207</t>
  </si>
  <si>
    <t>FAREBERSVILLER</t>
  </si>
  <si>
    <t>57208</t>
  </si>
  <si>
    <t>FARSCHVILLER</t>
  </si>
  <si>
    <t>57209</t>
  </si>
  <si>
    <t>FAULQUEMONT</t>
  </si>
  <si>
    <t>57210</t>
  </si>
  <si>
    <t>FENETRANGE</t>
  </si>
  <si>
    <t>57211</t>
  </si>
  <si>
    <t>FEVES</t>
  </si>
  <si>
    <t>57212</t>
  </si>
  <si>
    <t>FEY</t>
  </si>
  <si>
    <t>57213</t>
  </si>
  <si>
    <t>FILSTROFF</t>
  </si>
  <si>
    <t>57214</t>
  </si>
  <si>
    <t>FIXEM</t>
  </si>
  <si>
    <t>57215</t>
  </si>
  <si>
    <t>FLASTROFF</t>
  </si>
  <si>
    <t>57216</t>
  </si>
  <si>
    <t>FLEISHEIM</t>
  </si>
  <si>
    <t>57217</t>
  </si>
  <si>
    <t>FLETRANGE</t>
  </si>
  <si>
    <t>57218</t>
  </si>
  <si>
    <t>57219</t>
  </si>
  <si>
    <t>FLEVY</t>
  </si>
  <si>
    <t>57220</t>
  </si>
  <si>
    <t>FLOCOURT</t>
  </si>
  <si>
    <t>57221</t>
  </si>
  <si>
    <t>FLORANGE</t>
  </si>
  <si>
    <t>57222</t>
  </si>
  <si>
    <t>FOLKLING</t>
  </si>
  <si>
    <t>57224</t>
  </si>
  <si>
    <t>FOLSCHVILLER</t>
  </si>
  <si>
    <t>57225</t>
  </si>
  <si>
    <t>FONTENY</t>
  </si>
  <si>
    <t>57226</t>
  </si>
  <si>
    <t>FONTOY</t>
  </si>
  <si>
    <t>57227</t>
  </si>
  <si>
    <t>FORBACH</t>
  </si>
  <si>
    <t>57228</t>
  </si>
  <si>
    <t>FOSSIEUX</t>
  </si>
  <si>
    <t>57229</t>
  </si>
  <si>
    <t>FOULCREY</t>
  </si>
  <si>
    <t>57230</t>
  </si>
  <si>
    <t>FOULIGNY</t>
  </si>
  <si>
    <t>57231</t>
  </si>
  <si>
    <t>FOVILLE</t>
  </si>
  <si>
    <t>57232</t>
  </si>
  <si>
    <t>FRANCALTROFF</t>
  </si>
  <si>
    <t>57233</t>
  </si>
  <si>
    <t>FRAQUELFING</t>
  </si>
  <si>
    <t>57234</t>
  </si>
  <si>
    <t>FRAUENBERG</t>
  </si>
  <si>
    <t>57235</t>
  </si>
  <si>
    <t>FREISTROFF</t>
  </si>
  <si>
    <t>57236</t>
  </si>
  <si>
    <t>FREMERY</t>
  </si>
  <si>
    <t>57237</t>
  </si>
  <si>
    <t>FREMESTROFF</t>
  </si>
  <si>
    <t>57238</t>
  </si>
  <si>
    <t>FRESNES EN SAULNOIS</t>
  </si>
  <si>
    <t>57239</t>
  </si>
  <si>
    <t>FREYBOUSE</t>
  </si>
  <si>
    <t>57240</t>
  </si>
  <si>
    <t>FREYMING MERLEBACH</t>
  </si>
  <si>
    <t>57241</t>
  </si>
  <si>
    <t>FRIBOURG</t>
  </si>
  <si>
    <t>57242</t>
  </si>
  <si>
    <t>GANDRANGE</t>
  </si>
  <si>
    <t>57244</t>
  </si>
  <si>
    <t>GARREBOURG</t>
  </si>
  <si>
    <t>57245</t>
  </si>
  <si>
    <t>GAVISSE</t>
  </si>
  <si>
    <t>57246</t>
  </si>
  <si>
    <t>GELUCOURT</t>
  </si>
  <si>
    <t>57247</t>
  </si>
  <si>
    <t>GERBECOURT</t>
  </si>
  <si>
    <t>57248</t>
  </si>
  <si>
    <t>GIVRYCOURT</t>
  </si>
  <si>
    <t>57249</t>
  </si>
  <si>
    <t>57250</t>
  </si>
  <si>
    <t>GOETZENBRUCK</t>
  </si>
  <si>
    <t>57251</t>
  </si>
  <si>
    <t>GOIN</t>
  </si>
  <si>
    <t>57252</t>
  </si>
  <si>
    <t>GOMELANGE</t>
  </si>
  <si>
    <t>57253</t>
  </si>
  <si>
    <t>GONDREXANGE</t>
  </si>
  <si>
    <t>57254</t>
  </si>
  <si>
    <t>GORZE</t>
  </si>
  <si>
    <t>57255</t>
  </si>
  <si>
    <t>GOSSELMING</t>
  </si>
  <si>
    <t>57256</t>
  </si>
  <si>
    <t>GRAVELOTTE</t>
  </si>
  <si>
    <t>57257</t>
  </si>
  <si>
    <t>GREMECEY</t>
  </si>
  <si>
    <t>57258</t>
  </si>
  <si>
    <t>GRENING</t>
  </si>
  <si>
    <t>57259</t>
  </si>
  <si>
    <t>GRINDORFF BIZING</t>
  </si>
  <si>
    <t>57260</t>
  </si>
  <si>
    <t>GROSBLIEDERSTROFF</t>
  </si>
  <si>
    <t>57261</t>
  </si>
  <si>
    <t>GROS REDERCHING</t>
  </si>
  <si>
    <t>57262</t>
  </si>
  <si>
    <t>GROSTENQUIN</t>
  </si>
  <si>
    <t>57263</t>
  </si>
  <si>
    <t>GRUNDVILLER</t>
  </si>
  <si>
    <t>57264</t>
  </si>
  <si>
    <t>GUEBENHOUSE</t>
  </si>
  <si>
    <t>57265</t>
  </si>
  <si>
    <t>GUEBESTROFF</t>
  </si>
  <si>
    <t>57266</t>
  </si>
  <si>
    <t>GUEBLANGE LES DIEUZE</t>
  </si>
  <si>
    <t>57267</t>
  </si>
  <si>
    <t>VAL DE GUEBLANGE</t>
  </si>
  <si>
    <t>57268</t>
  </si>
  <si>
    <t>GUEBLING</t>
  </si>
  <si>
    <t>57269</t>
  </si>
  <si>
    <t>GUENANGE</t>
  </si>
  <si>
    <t>57270</t>
  </si>
  <si>
    <t>VAL DE BRIDE</t>
  </si>
  <si>
    <t>57271</t>
  </si>
  <si>
    <t>GUENVILLER</t>
  </si>
  <si>
    <t>57272</t>
  </si>
  <si>
    <t>GUERMANGE</t>
  </si>
  <si>
    <t>57273</t>
  </si>
  <si>
    <t>GUERSTLING</t>
  </si>
  <si>
    <t>57274</t>
  </si>
  <si>
    <t>GUERTING</t>
  </si>
  <si>
    <t>57275</t>
  </si>
  <si>
    <t>GUESSLING HEMERING</t>
  </si>
  <si>
    <t>57276</t>
  </si>
  <si>
    <t>GUINGLANGE</t>
  </si>
  <si>
    <t>57277</t>
  </si>
  <si>
    <t>GUINKIRCHEN</t>
  </si>
  <si>
    <t>57278</t>
  </si>
  <si>
    <t>GUINZELING</t>
  </si>
  <si>
    <t>57280</t>
  </si>
  <si>
    <t>GUNTZVILLER</t>
  </si>
  <si>
    <t>57281</t>
  </si>
  <si>
    <t>HABOUDANGE</t>
  </si>
  <si>
    <t>57282</t>
  </si>
  <si>
    <t>HAGEN</t>
  </si>
  <si>
    <t>57283</t>
  </si>
  <si>
    <t>HAGONDANGE</t>
  </si>
  <si>
    <t>57284</t>
  </si>
  <si>
    <t>HALLERING</t>
  </si>
  <si>
    <t>57286</t>
  </si>
  <si>
    <t>HALSTROFF</t>
  </si>
  <si>
    <t>57287</t>
  </si>
  <si>
    <t>BASSE HAM</t>
  </si>
  <si>
    <t>57288</t>
  </si>
  <si>
    <t>HAM SOUS VARSBERG</t>
  </si>
  <si>
    <t>57289</t>
  </si>
  <si>
    <t>HAMBACH</t>
  </si>
  <si>
    <t>57290</t>
  </si>
  <si>
    <t>HAMPONT</t>
  </si>
  <si>
    <t>57291</t>
  </si>
  <si>
    <t>HANGVILLER</t>
  </si>
  <si>
    <t>57292</t>
  </si>
  <si>
    <t>HANNOCOURT</t>
  </si>
  <si>
    <t>57293</t>
  </si>
  <si>
    <t>HAN SUR NIED</t>
  </si>
  <si>
    <t>57294</t>
  </si>
  <si>
    <t>HANVILLER</t>
  </si>
  <si>
    <t>57295</t>
  </si>
  <si>
    <t>HARAUCOURT SUR SEILLE</t>
  </si>
  <si>
    <t>57296</t>
  </si>
  <si>
    <t>HARGARTEN AUX MINES</t>
  </si>
  <si>
    <t>57297</t>
  </si>
  <si>
    <t>HARPRICH</t>
  </si>
  <si>
    <t>57298</t>
  </si>
  <si>
    <t>HARREBERG</t>
  </si>
  <si>
    <t>57299</t>
  </si>
  <si>
    <t>HARTZVILLER</t>
  </si>
  <si>
    <t>57300</t>
  </si>
  <si>
    <t>HASELBOURG</t>
  </si>
  <si>
    <t>57301</t>
  </si>
  <si>
    <t>HASPELSCHIEDT</t>
  </si>
  <si>
    <t>57302</t>
  </si>
  <si>
    <t>HATTIGNY</t>
  </si>
  <si>
    <t>57303</t>
  </si>
  <si>
    <t>HAUCONCOURT</t>
  </si>
  <si>
    <t>57304</t>
  </si>
  <si>
    <t>HAUT CLOCHER</t>
  </si>
  <si>
    <t>57305</t>
  </si>
  <si>
    <t>HAVANGE</t>
  </si>
  <si>
    <t>57306</t>
  </si>
  <si>
    <t>HAYANGE</t>
  </si>
  <si>
    <t>57307</t>
  </si>
  <si>
    <t>57308</t>
  </si>
  <si>
    <t>HAZEMBOURG</t>
  </si>
  <si>
    <t>57309</t>
  </si>
  <si>
    <t>HEINING LES BOUZONVILLE</t>
  </si>
  <si>
    <t>57310</t>
  </si>
  <si>
    <t>HELLERING LES FENETRANGE</t>
  </si>
  <si>
    <t>57311</t>
  </si>
  <si>
    <t>HELLIMER</t>
  </si>
  <si>
    <t>57312</t>
  </si>
  <si>
    <t>HELSTROFF</t>
  </si>
  <si>
    <t>57313</t>
  </si>
  <si>
    <t>HEMILLY</t>
  </si>
  <si>
    <t>57314</t>
  </si>
  <si>
    <t>HEMING</t>
  </si>
  <si>
    <t>57315</t>
  </si>
  <si>
    <t>HENRIDORFF</t>
  </si>
  <si>
    <t>57316</t>
  </si>
  <si>
    <t>HENRIVILLE</t>
  </si>
  <si>
    <t>57317</t>
  </si>
  <si>
    <t>HERANGE</t>
  </si>
  <si>
    <t>57318</t>
  </si>
  <si>
    <t>HERMELANGE</t>
  </si>
  <si>
    <t>57319</t>
  </si>
  <si>
    <t>HERNY</t>
  </si>
  <si>
    <t>57320</t>
  </si>
  <si>
    <t>HERTZING</t>
  </si>
  <si>
    <t>57321</t>
  </si>
  <si>
    <t>HESSE</t>
  </si>
  <si>
    <t>57322</t>
  </si>
  <si>
    <t>HESTROFF</t>
  </si>
  <si>
    <t>57323</t>
  </si>
  <si>
    <t>HETTANGE GRANDE</t>
  </si>
  <si>
    <t>57324</t>
  </si>
  <si>
    <t>HILBESHEIM</t>
  </si>
  <si>
    <t>57325</t>
  </si>
  <si>
    <t>HILSPRICH</t>
  </si>
  <si>
    <t>57326</t>
  </si>
  <si>
    <t>HINCKANGE</t>
  </si>
  <si>
    <t>57328</t>
  </si>
  <si>
    <t>HOLACOURT</t>
  </si>
  <si>
    <t>57329</t>
  </si>
  <si>
    <t>HOLLING</t>
  </si>
  <si>
    <t>57330</t>
  </si>
  <si>
    <t>HOLVING</t>
  </si>
  <si>
    <t>57331</t>
  </si>
  <si>
    <t>HOMBOURG BUDANGE</t>
  </si>
  <si>
    <t>57332</t>
  </si>
  <si>
    <t>HOMBOURG HAUT</t>
  </si>
  <si>
    <t>57333</t>
  </si>
  <si>
    <t>HOMMARTING</t>
  </si>
  <si>
    <t>57334</t>
  </si>
  <si>
    <t>HOMMERT</t>
  </si>
  <si>
    <t>57335</t>
  </si>
  <si>
    <t>HONSKIRCH</t>
  </si>
  <si>
    <t>57336</t>
  </si>
  <si>
    <t>HOPITAL</t>
  </si>
  <si>
    <t>57337</t>
  </si>
  <si>
    <t>HOSTE</t>
  </si>
  <si>
    <t>57338</t>
  </si>
  <si>
    <t>HOTTVILLER</t>
  </si>
  <si>
    <t>57339</t>
  </si>
  <si>
    <t>HULTEHOUSE</t>
  </si>
  <si>
    <t>57340</t>
  </si>
  <si>
    <t>HUNDLING</t>
  </si>
  <si>
    <t>57341</t>
  </si>
  <si>
    <t>HUNTING</t>
  </si>
  <si>
    <t>57342</t>
  </si>
  <si>
    <t>IBIGNY</t>
  </si>
  <si>
    <t>57343</t>
  </si>
  <si>
    <t>ILLANGE</t>
  </si>
  <si>
    <t>57344</t>
  </si>
  <si>
    <t>IMLING</t>
  </si>
  <si>
    <t>57345</t>
  </si>
  <si>
    <t>INGLANGE</t>
  </si>
  <si>
    <t>57346</t>
  </si>
  <si>
    <t>INSMING</t>
  </si>
  <si>
    <t>57347</t>
  </si>
  <si>
    <t>INSVILLER</t>
  </si>
  <si>
    <t>57348</t>
  </si>
  <si>
    <t>IPPLING</t>
  </si>
  <si>
    <t>57349</t>
  </si>
  <si>
    <t>JALLAUCOURT</t>
  </si>
  <si>
    <t>57350</t>
  </si>
  <si>
    <t>JOUY AUX ARCHES</t>
  </si>
  <si>
    <t>57351</t>
  </si>
  <si>
    <t>JURY</t>
  </si>
  <si>
    <t>57352</t>
  </si>
  <si>
    <t>57353</t>
  </si>
  <si>
    <t>JUVELIZE</t>
  </si>
  <si>
    <t>57354</t>
  </si>
  <si>
    <t>JUVILLE</t>
  </si>
  <si>
    <t>57355</t>
  </si>
  <si>
    <t>KALHAUSEN</t>
  </si>
  <si>
    <t>57356</t>
  </si>
  <si>
    <t>KANFEN</t>
  </si>
  <si>
    <t>57357</t>
  </si>
  <si>
    <t>KAPPELKINGER</t>
  </si>
  <si>
    <t>57358</t>
  </si>
  <si>
    <t>KEDANGE SUR CANNER</t>
  </si>
  <si>
    <t>57359</t>
  </si>
  <si>
    <t>KEMPLICH</t>
  </si>
  <si>
    <t>57360</t>
  </si>
  <si>
    <t>KERBACH</t>
  </si>
  <si>
    <t>57361</t>
  </si>
  <si>
    <t>KERLING LES SIERCK</t>
  </si>
  <si>
    <t>57362</t>
  </si>
  <si>
    <t>KERPRICH AUX BOIS</t>
  </si>
  <si>
    <t>57364</t>
  </si>
  <si>
    <t>KIRSCH LES SIERCK</t>
  </si>
  <si>
    <t>57365</t>
  </si>
  <si>
    <t>KIRSCHNAUMEN</t>
  </si>
  <si>
    <t>57366</t>
  </si>
  <si>
    <t>KIRVILLER</t>
  </si>
  <si>
    <t>57367</t>
  </si>
  <si>
    <t>KLANG</t>
  </si>
  <si>
    <t>57368</t>
  </si>
  <si>
    <t>KNUTANGE</t>
  </si>
  <si>
    <t>57370</t>
  </si>
  <si>
    <t>KOENIGSMACKER</t>
  </si>
  <si>
    <t>57371</t>
  </si>
  <si>
    <t>HAUTE KONTZ</t>
  </si>
  <si>
    <t>57372</t>
  </si>
  <si>
    <t>KUNTZIG</t>
  </si>
  <si>
    <t>57373</t>
  </si>
  <si>
    <t>LACHAMBRE</t>
  </si>
  <si>
    <t>57374</t>
  </si>
  <si>
    <t>LAFRIMBOLLE</t>
  </si>
  <si>
    <t>57375</t>
  </si>
  <si>
    <t>57376</t>
  </si>
  <si>
    <t>LAMBACH</t>
  </si>
  <si>
    <t>57377</t>
  </si>
  <si>
    <t>LANDANGE</t>
  </si>
  <si>
    <t>57379</t>
  </si>
  <si>
    <t>LANDROFF</t>
  </si>
  <si>
    <t>57380</t>
  </si>
  <si>
    <t>LANEUVEVILLE LES LORQUIN</t>
  </si>
  <si>
    <t>57381</t>
  </si>
  <si>
    <t>LANEUVEVILLE EN SAULNOIS</t>
  </si>
  <si>
    <t>57382</t>
  </si>
  <si>
    <t>LANGATTE</t>
  </si>
  <si>
    <t>57383</t>
  </si>
  <si>
    <t>LANGUIMBERG</t>
  </si>
  <si>
    <t>57384</t>
  </si>
  <si>
    <t>LANING</t>
  </si>
  <si>
    <t>57385</t>
  </si>
  <si>
    <t>LAQUENEXY</t>
  </si>
  <si>
    <t>57386</t>
  </si>
  <si>
    <t>LAUDREFANG</t>
  </si>
  <si>
    <t>57387</t>
  </si>
  <si>
    <t>LAUMESFELD</t>
  </si>
  <si>
    <t>57388</t>
  </si>
  <si>
    <t>LAUNSTROFF</t>
  </si>
  <si>
    <t>57389</t>
  </si>
  <si>
    <t>LELLING</t>
  </si>
  <si>
    <t>57390</t>
  </si>
  <si>
    <t>LEMBERG</t>
  </si>
  <si>
    <t>57391</t>
  </si>
  <si>
    <t>LEMONCOURT</t>
  </si>
  <si>
    <t>57392</t>
  </si>
  <si>
    <t>LEMUD</t>
  </si>
  <si>
    <t>57393</t>
  </si>
  <si>
    <t>LENGELSHEIM</t>
  </si>
  <si>
    <t>57394</t>
  </si>
  <si>
    <t>LENING</t>
  </si>
  <si>
    <t>57395</t>
  </si>
  <si>
    <t>LESSE</t>
  </si>
  <si>
    <t>57396</t>
  </si>
  <si>
    <t>LESSY</t>
  </si>
  <si>
    <t>57397</t>
  </si>
  <si>
    <t>LEY</t>
  </si>
  <si>
    <t>57398</t>
  </si>
  <si>
    <t>LEYVILLER</t>
  </si>
  <si>
    <t>57399</t>
  </si>
  <si>
    <t>LEZEY</t>
  </si>
  <si>
    <t>57401</t>
  </si>
  <si>
    <t>LIDREZING</t>
  </si>
  <si>
    <t>57402</t>
  </si>
  <si>
    <t>LIEDERSCHIEDT</t>
  </si>
  <si>
    <t>57403</t>
  </si>
  <si>
    <t>LIEHON</t>
  </si>
  <si>
    <t>57404</t>
  </si>
  <si>
    <t>LINDRE BASSE</t>
  </si>
  <si>
    <t>57405</t>
  </si>
  <si>
    <t>LINDRE HAUTE</t>
  </si>
  <si>
    <t>57406</t>
  </si>
  <si>
    <t>LIOCOURT</t>
  </si>
  <si>
    <t>57407</t>
  </si>
  <si>
    <t>LIXHEIM</t>
  </si>
  <si>
    <t>57408</t>
  </si>
  <si>
    <t>LIXING LES ROUHLING</t>
  </si>
  <si>
    <t>57409</t>
  </si>
  <si>
    <t>LIXING LES SAINT AVOLD</t>
  </si>
  <si>
    <t>57410</t>
  </si>
  <si>
    <t>LHOR</t>
  </si>
  <si>
    <t>57411</t>
  </si>
  <si>
    <t>LOMMERANGE</t>
  </si>
  <si>
    <t>57412</t>
  </si>
  <si>
    <t>LONGEVILLE LES METZ</t>
  </si>
  <si>
    <t>57413</t>
  </si>
  <si>
    <t>LONGEVILLE LES SAINT AVOLD</t>
  </si>
  <si>
    <t>57414</t>
  </si>
  <si>
    <t>LORQUIN</t>
  </si>
  <si>
    <t>57415</t>
  </si>
  <si>
    <t>LORRY LES METZ</t>
  </si>
  <si>
    <t>57416</t>
  </si>
  <si>
    <t>LORRY MARDIGNY</t>
  </si>
  <si>
    <t>57417</t>
  </si>
  <si>
    <t>LOSTROFF</t>
  </si>
  <si>
    <t>57418</t>
  </si>
  <si>
    <t>LOUDREFING</t>
  </si>
  <si>
    <t>57419</t>
  </si>
  <si>
    <t>LOUPERSHOUSE</t>
  </si>
  <si>
    <t>57421</t>
  </si>
  <si>
    <t>LOUTZVILLER</t>
  </si>
  <si>
    <t>57422</t>
  </si>
  <si>
    <t>57423</t>
  </si>
  <si>
    <t>LUBECOURT</t>
  </si>
  <si>
    <t>57424</t>
  </si>
  <si>
    <t>LUCY</t>
  </si>
  <si>
    <t>57425</t>
  </si>
  <si>
    <t>LUPPY</t>
  </si>
  <si>
    <t>57426</t>
  </si>
  <si>
    <t>LUTTANGE</t>
  </si>
  <si>
    <t>57427</t>
  </si>
  <si>
    <t>LUTZELBOURG</t>
  </si>
  <si>
    <t>57428</t>
  </si>
  <si>
    <t>MACHEREN</t>
  </si>
  <si>
    <t>57430</t>
  </si>
  <si>
    <t>MAINVILLERS</t>
  </si>
  <si>
    <t>57431</t>
  </si>
  <si>
    <t>MAIZEROY</t>
  </si>
  <si>
    <t>57432</t>
  </si>
  <si>
    <t>MAIZERY</t>
  </si>
  <si>
    <t>57433</t>
  </si>
  <si>
    <t>MAIZIERES LES METZ</t>
  </si>
  <si>
    <t>57434</t>
  </si>
  <si>
    <t>MAIZIERES LES VIC</t>
  </si>
  <si>
    <t>57436</t>
  </si>
  <si>
    <t>MALAUCOURT SUR SEILLE</t>
  </si>
  <si>
    <t>57437</t>
  </si>
  <si>
    <t>MALLING</t>
  </si>
  <si>
    <t>57438</t>
  </si>
  <si>
    <t>MALROY</t>
  </si>
  <si>
    <t>57439</t>
  </si>
  <si>
    <t>MANDEREN</t>
  </si>
  <si>
    <t>57440</t>
  </si>
  <si>
    <t>MANHOUE</t>
  </si>
  <si>
    <t>57441</t>
  </si>
  <si>
    <t>MANOM</t>
  </si>
  <si>
    <t>57442</t>
  </si>
  <si>
    <t>MANY</t>
  </si>
  <si>
    <t>57443</t>
  </si>
  <si>
    <t>MARANGE SILVANGE</t>
  </si>
  <si>
    <t>57444</t>
  </si>
  <si>
    <t>MARANGE ZONDRANGE</t>
  </si>
  <si>
    <t>57445</t>
  </si>
  <si>
    <t>MARIEULLES</t>
  </si>
  <si>
    <t>57446</t>
  </si>
  <si>
    <t>MARIMONT LES BENESTROFF</t>
  </si>
  <si>
    <t>57447</t>
  </si>
  <si>
    <t>MARLY</t>
  </si>
  <si>
    <t>57448</t>
  </si>
  <si>
    <t>MARSAL</t>
  </si>
  <si>
    <t>57449</t>
  </si>
  <si>
    <t>57451</t>
  </si>
  <si>
    <t>MARTHILLE</t>
  </si>
  <si>
    <t>57452</t>
  </si>
  <si>
    <t>MAXE</t>
  </si>
  <si>
    <t>57453</t>
  </si>
  <si>
    <t>MAXSTADT</t>
  </si>
  <si>
    <t>57454</t>
  </si>
  <si>
    <t>MECLEUVES</t>
  </si>
  <si>
    <t>57455</t>
  </si>
  <si>
    <t>MEGANGE</t>
  </si>
  <si>
    <t>57456</t>
  </si>
  <si>
    <t>MEISENTHAL</t>
  </si>
  <si>
    <t>57457</t>
  </si>
  <si>
    <t>MENSKIRCH</t>
  </si>
  <si>
    <t>57459</t>
  </si>
  <si>
    <t>MERSCHWEILLER</t>
  </si>
  <si>
    <t>57460</t>
  </si>
  <si>
    <t>MERTEN</t>
  </si>
  <si>
    <t>57461</t>
  </si>
  <si>
    <t>METAIRIES SAINT QUIRIN</t>
  </si>
  <si>
    <t>57462</t>
  </si>
  <si>
    <t>METTING</t>
  </si>
  <si>
    <t>57463</t>
  </si>
  <si>
    <t>METZ</t>
  </si>
  <si>
    <t>57464</t>
  </si>
  <si>
    <t>METZERESCHE</t>
  </si>
  <si>
    <t>57465</t>
  </si>
  <si>
    <t>METZERVISSE</t>
  </si>
  <si>
    <t>57466</t>
  </si>
  <si>
    <t>METZING</t>
  </si>
  <si>
    <t>57467</t>
  </si>
  <si>
    <t>MEY</t>
  </si>
  <si>
    <t>57468</t>
  </si>
  <si>
    <t>MITTELBRONN</t>
  </si>
  <si>
    <t>57469</t>
  </si>
  <si>
    <t>MITTERSHEIM</t>
  </si>
  <si>
    <t>57470</t>
  </si>
  <si>
    <t>MOLRING</t>
  </si>
  <si>
    <t>57471</t>
  </si>
  <si>
    <t>MOMERSTROFF</t>
  </si>
  <si>
    <t>57472</t>
  </si>
  <si>
    <t>MONCHEUX</t>
  </si>
  <si>
    <t>57473</t>
  </si>
  <si>
    <t>MONCOURT</t>
  </si>
  <si>
    <t>57474</t>
  </si>
  <si>
    <t>MONDELANGE</t>
  </si>
  <si>
    <t>57475</t>
  </si>
  <si>
    <t>MONDORFF</t>
  </si>
  <si>
    <t>57476</t>
  </si>
  <si>
    <t>MONNEREN</t>
  </si>
  <si>
    <t>57477</t>
  </si>
  <si>
    <t>MONTBRONN</t>
  </si>
  <si>
    <t>57478</t>
  </si>
  <si>
    <t>MONTDIDIER</t>
  </si>
  <si>
    <t>57479</t>
  </si>
  <si>
    <t>MONTENACH</t>
  </si>
  <si>
    <t>57480</t>
  </si>
  <si>
    <t>MONTIGNY LES METZ</t>
  </si>
  <si>
    <t>57481</t>
  </si>
  <si>
    <t>MONTOIS LA MONTAGNE</t>
  </si>
  <si>
    <t>57482</t>
  </si>
  <si>
    <t>MONTOY FLANVILLE</t>
  </si>
  <si>
    <t>57483</t>
  </si>
  <si>
    <t>MORHANGE</t>
  </si>
  <si>
    <t>57484</t>
  </si>
  <si>
    <t>MORSBACH</t>
  </si>
  <si>
    <t>57485</t>
  </si>
  <si>
    <t>MORVILLE LES VIC</t>
  </si>
  <si>
    <t>57486</t>
  </si>
  <si>
    <t>MORVILLE SUR NIED</t>
  </si>
  <si>
    <t>57487</t>
  </si>
  <si>
    <t>MOULINS LES METZ</t>
  </si>
  <si>
    <t>57488</t>
  </si>
  <si>
    <t>57489</t>
  </si>
  <si>
    <t>MOUTERHOUSE</t>
  </si>
  <si>
    <t>57490</t>
  </si>
  <si>
    <t>MOYENVIC</t>
  </si>
  <si>
    <t>57491</t>
  </si>
  <si>
    <t>MOYEUVRE GRANDE</t>
  </si>
  <si>
    <t>57492</t>
  </si>
  <si>
    <t>MOYEUVRE PETITE</t>
  </si>
  <si>
    <t>57493</t>
  </si>
  <si>
    <t>MULCEY</t>
  </si>
  <si>
    <t>57494</t>
  </si>
  <si>
    <t>MUNSTER</t>
  </si>
  <si>
    <t>57495</t>
  </si>
  <si>
    <t>NARBEFONTAINE</t>
  </si>
  <si>
    <t>57496</t>
  </si>
  <si>
    <t>NEBING</t>
  </si>
  <si>
    <t>57497</t>
  </si>
  <si>
    <t>NELLING</t>
  </si>
  <si>
    <t>57498</t>
  </si>
  <si>
    <t>NEUFCHEF</t>
  </si>
  <si>
    <t>57499</t>
  </si>
  <si>
    <t>NEUFGRANGE</t>
  </si>
  <si>
    <t>57500</t>
  </si>
  <si>
    <t>NEUFMOULINS</t>
  </si>
  <si>
    <t>57501</t>
  </si>
  <si>
    <t>NEUFVILLAGE</t>
  </si>
  <si>
    <t>57502</t>
  </si>
  <si>
    <t>NEUNKIRCHEN LES BOUZONVILLE</t>
  </si>
  <si>
    <t>57504</t>
  </si>
  <si>
    <t>NIDERHOFF</t>
  </si>
  <si>
    <t>57505</t>
  </si>
  <si>
    <t>NIDERVILLER</t>
  </si>
  <si>
    <t>57506</t>
  </si>
  <si>
    <t>NIEDERSTINZEL</t>
  </si>
  <si>
    <t>57507</t>
  </si>
  <si>
    <t>NIEDERVISSE</t>
  </si>
  <si>
    <t>57508</t>
  </si>
  <si>
    <t>NILVANGE</t>
  </si>
  <si>
    <t>57509</t>
  </si>
  <si>
    <t>NITTING</t>
  </si>
  <si>
    <t>57510</t>
  </si>
  <si>
    <t>NOISSEVILLE</t>
  </si>
  <si>
    <t>57511</t>
  </si>
  <si>
    <t>NORROY LE VENEUR</t>
  </si>
  <si>
    <t>57512</t>
  </si>
  <si>
    <t>NOUILLY</t>
  </si>
  <si>
    <t>57513</t>
  </si>
  <si>
    <t>NOUSSEVILLER LES BITCHE</t>
  </si>
  <si>
    <t>57514</t>
  </si>
  <si>
    <t>NOUSSEVILLER SAINT NABOR</t>
  </si>
  <si>
    <t>57515</t>
  </si>
  <si>
    <t>NOVEANT SUR MOSELLE</t>
  </si>
  <si>
    <t>57516</t>
  </si>
  <si>
    <t>OBERDORFF</t>
  </si>
  <si>
    <t>57517</t>
  </si>
  <si>
    <t>OBERGAILBACH</t>
  </si>
  <si>
    <t>57518</t>
  </si>
  <si>
    <t>OBERSTINZEL</t>
  </si>
  <si>
    <t>57519</t>
  </si>
  <si>
    <t>OBERVISSE</t>
  </si>
  <si>
    <t>57520</t>
  </si>
  <si>
    <t>OBRECK</t>
  </si>
  <si>
    <t>57521</t>
  </si>
  <si>
    <t>OETING</t>
  </si>
  <si>
    <t>57523</t>
  </si>
  <si>
    <t>OGY</t>
  </si>
  <si>
    <t>57524</t>
  </si>
  <si>
    <t>OMMERAY</t>
  </si>
  <si>
    <t>57525</t>
  </si>
  <si>
    <t>ORIOCOURT</t>
  </si>
  <si>
    <t>57526</t>
  </si>
  <si>
    <t>ORMERSVILLER</t>
  </si>
  <si>
    <t>57527</t>
  </si>
  <si>
    <t>ORNY</t>
  </si>
  <si>
    <t>57528</t>
  </si>
  <si>
    <t>ORON</t>
  </si>
  <si>
    <t>57529</t>
  </si>
  <si>
    <t>OTTANGE</t>
  </si>
  <si>
    <t>57530</t>
  </si>
  <si>
    <t>OTTONVILLE</t>
  </si>
  <si>
    <t>57531</t>
  </si>
  <si>
    <t>OUDRENNE</t>
  </si>
  <si>
    <t>57532</t>
  </si>
  <si>
    <t>PAGNY LES GOIN</t>
  </si>
  <si>
    <t>57533</t>
  </si>
  <si>
    <t>PANGE</t>
  </si>
  <si>
    <t>57534</t>
  </si>
  <si>
    <t>PELTRE</t>
  </si>
  <si>
    <t>57535</t>
  </si>
  <si>
    <t>PETIT REDERCHING</t>
  </si>
  <si>
    <t>57536</t>
  </si>
  <si>
    <t>PETIT TENQUIN</t>
  </si>
  <si>
    <t>57537</t>
  </si>
  <si>
    <t>PETITE ROSSELLE</t>
  </si>
  <si>
    <t>57538</t>
  </si>
  <si>
    <t>PETTONCOURT</t>
  </si>
  <si>
    <t>57539</t>
  </si>
  <si>
    <t>PEVANGE</t>
  </si>
  <si>
    <t>57540</t>
  </si>
  <si>
    <t>PHALSBOURG</t>
  </si>
  <si>
    <t>57541</t>
  </si>
  <si>
    <t>PHILIPPSBOURG</t>
  </si>
  <si>
    <t>57542</t>
  </si>
  <si>
    <t>PIBLANGE</t>
  </si>
  <si>
    <t>57543</t>
  </si>
  <si>
    <t>PIERREVILLERS</t>
  </si>
  <si>
    <t>57544</t>
  </si>
  <si>
    <t>PLAINE DE WALSCH</t>
  </si>
  <si>
    <t>57545</t>
  </si>
  <si>
    <t>PLAPPEVILLE</t>
  </si>
  <si>
    <t>57546</t>
  </si>
  <si>
    <t>PLESNOIS</t>
  </si>
  <si>
    <t>57547</t>
  </si>
  <si>
    <t>57548</t>
  </si>
  <si>
    <t>PONTOY</t>
  </si>
  <si>
    <t>57549</t>
  </si>
  <si>
    <t>PONTPIERRE</t>
  </si>
  <si>
    <t>57550</t>
  </si>
  <si>
    <t>PORCELETTE</t>
  </si>
  <si>
    <t>57551</t>
  </si>
  <si>
    <t>POSTROFF</t>
  </si>
  <si>
    <t>57552</t>
  </si>
  <si>
    <t>POUILLY</t>
  </si>
  <si>
    <t>57553</t>
  </si>
  <si>
    <t>POURNOY LA CHETIVE</t>
  </si>
  <si>
    <t>57554</t>
  </si>
  <si>
    <t>POURNOY LA GRASSE</t>
  </si>
  <si>
    <t>57555</t>
  </si>
  <si>
    <t>PREVOCOURT</t>
  </si>
  <si>
    <t>57556</t>
  </si>
  <si>
    <t>PUTTELANGE AUX LACS</t>
  </si>
  <si>
    <t>57557</t>
  </si>
  <si>
    <t>PUTTELANGE LES THIONVILLE</t>
  </si>
  <si>
    <t>57558</t>
  </si>
  <si>
    <t>PUTTIGNY</t>
  </si>
  <si>
    <t>57559</t>
  </si>
  <si>
    <t>PUZIEUX</t>
  </si>
  <si>
    <t>57560</t>
  </si>
  <si>
    <t>RACRANGE</t>
  </si>
  <si>
    <t>57561</t>
  </si>
  <si>
    <t>RAHLING</t>
  </si>
  <si>
    <t>57562</t>
  </si>
  <si>
    <t>RANGUEVAUX</t>
  </si>
  <si>
    <t>57563</t>
  </si>
  <si>
    <t>RAVILLE</t>
  </si>
  <si>
    <t>57564</t>
  </si>
  <si>
    <t>RECHICOURT LE CHATEAU</t>
  </si>
  <si>
    <t>57565</t>
  </si>
  <si>
    <t>REDANGE</t>
  </si>
  <si>
    <t>57566</t>
  </si>
  <si>
    <t>REDING</t>
  </si>
  <si>
    <t>57567</t>
  </si>
  <si>
    <t>REMELFANG</t>
  </si>
  <si>
    <t>57568</t>
  </si>
  <si>
    <t>REMELFING</t>
  </si>
  <si>
    <t>57569</t>
  </si>
  <si>
    <t>REMELING</t>
  </si>
  <si>
    <t>57570</t>
  </si>
  <si>
    <t>REMERING</t>
  </si>
  <si>
    <t>57571</t>
  </si>
  <si>
    <t>REMERING LES PUTTELANGE</t>
  </si>
  <si>
    <t>57572</t>
  </si>
  <si>
    <t>REMILLY</t>
  </si>
  <si>
    <t>57573</t>
  </si>
  <si>
    <t>RENING</t>
  </si>
  <si>
    <t>57574</t>
  </si>
  <si>
    <t>BASSE RENTGEN</t>
  </si>
  <si>
    <t>57575</t>
  </si>
  <si>
    <t>RETONFEY</t>
  </si>
  <si>
    <t>57576</t>
  </si>
  <si>
    <t>RETTEL</t>
  </si>
  <si>
    <t>57577</t>
  </si>
  <si>
    <t>REYERSVILLER</t>
  </si>
  <si>
    <t>57578</t>
  </si>
  <si>
    <t>REZONVILLE</t>
  </si>
  <si>
    <t>57579</t>
  </si>
  <si>
    <t>RHODES</t>
  </si>
  <si>
    <t>57580</t>
  </si>
  <si>
    <t>57581</t>
  </si>
  <si>
    <t>RICHELING</t>
  </si>
  <si>
    <t>57582</t>
  </si>
  <si>
    <t>RICHEMONT</t>
  </si>
  <si>
    <t>57583</t>
  </si>
  <si>
    <t>RICHEVAL</t>
  </si>
  <si>
    <t>57584</t>
  </si>
  <si>
    <t>RIMLING</t>
  </si>
  <si>
    <t>57585</t>
  </si>
  <si>
    <t>RITZING</t>
  </si>
  <si>
    <t>57586</t>
  </si>
  <si>
    <t>ROCHONVILLERS</t>
  </si>
  <si>
    <t>57587</t>
  </si>
  <si>
    <t>RODALBE</t>
  </si>
  <si>
    <t>57588</t>
  </si>
  <si>
    <t>RODEMACK</t>
  </si>
  <si>
    <t>57589</t>
  </si>
  <si>
    <t>ROHRBACH LES BITCHE</t>
  </si>
  <si>
    <t>57590</t>
  </si>
  <si>
    <t>ROLBING</t>
  </si>
  <si>
    <t>57591</t>
  </si>
  <si>
    <t>ROMBAS</t>
  </si>
  <si>
    <t>57592</t>
  </si>
  <si>
    <t>ROMELFING</t>
  </si>
  <si>
    <t>57593</t>
  </si>
  <si>
    <t>RONCOURT</t>
  </si>
  <si>
    <t>57594</t>
  </si>
  <si>
    <t>ROPPEVILLER</t>
  </si>
  <si>
    <t>57595</t>
  </si>
  <si>
    <t>RORBACH LES DIEUZE</t>
  </si>
  <si>
    <t>57596</t>
  </si>
  <si>
    <t>ROSBRUCK</t>
  </si>
  <si>
    <t>57597</t>
  </si>
  <si>
    <t>ROSSELANGE</t>
  </si>
  <si>
    <t>57598</t>
  </si>
  <si>
    <t>ROUHLING</t>
  </si>
  <si>
    <t>57599</t>
  </si>
  <si>
    <t>ROUPELDANGE</t>
  </si>
  <si>
    <t>57600</t>
  </si>
  <si>
    <t>ROUSSY LE VILLAGE</t>
  </si>
  <si>
    <t>57601</t>
  </si>
  <si>
    <t>ROZERIEULLES</t>
  </si>
  <si>
    <t>57602</t>
  </si>
  <si>
    <t>RURANGE LES THIONVILLE</t>
  </si>
  <si>
    <t>57603</t>
  </si>
  <si>
    <t>RUSSANGE</t>
  </si>
  <si>
    <t>57604</t>
  </si>
  <si>
    <t>RUSTROFF</t>
  </si>
  <si>
    <t>57605</t>
  </si>
  <si>
    <t>SAILLY ACHATEL</t>
  </si>
  <si>
    <t>57606</t>
  </si>
  <si>
    <t>SAINT AVOLD</t>
  </si>
  <si>
    <t>57607</t>
  </si>
  <si>
    <t>SAINTE BARBE</t>
  </si>
  <si>
    <t>57609</t>
  </si>
  <si>
    <t>SAINT EPVRE</t>
  </si>
  <si>
    <t>57610</t>
  </si>
  <si>
    <t>SAINT FRANCOIS LACROIX</t>
  </si>
  <si>
    <t>57611</t>
  </si>
  <si>
    <t>57612</t>
  </si>
  <si>
    <t>SAINT HUBERT</t>
  </si>
  <si>
    <t>57613</t>
  </si>
  <si>
    <t>SAINT JEAN DE BASSEL</t>
  </si>
  <si>
    <t>57614</t>
  </si>
  <si>
    <t>SAINT JEAN KOURTZERODE</t>
  </si>
  <si>
    <t>57615</t>
  </si>
  <si>
    <t>SAINT JEAN ROHRBACH</t>
  </si>
  <si>
    <t>57616</t>
  </si>
  <si>
    <t>SAINT JULIEN LES METZ</t>
  </si>
  <si>
    <t>57617</t>
  </si>
  <si>
    <t>SAINT JURE</t>
  </si>
  <si>
    <t>57618</t>
  </si>
  <si>
    <t>SAINT LOUIS</t>
  </si>
  <si>
    <t>57619</t>
  </si>
  <si>
    <t>SAINT LOUIS LES BITCHE</t>
  </si>
  <si>
    <t>57620</t>
  </si>
  <si>
    <t>SAINTE MARIE AUX CHENES</t>
  </si>
  <si>
    <t>57621</t>
  </si>
  <si>
    <t>57622</t>
  </si>
  <si>
    <t>SAINT PRIVAT LA MONTAGNE</t>
  </si>
  <si>
    <t>57623</t>
  </si>
  <si>
    <t>SAINT QUIRIN</t>
  </si>
  <si>
    <t>57624</t>
  </si>
  <si>
    <t>SAINTE RUFFINE</t>
  </si>
  <si>
    <t>57625</t>
  </si>
  <si>
    <t>SALONNES</t>
  </si>
  <si>
    <t>57626</t>
  </si>
  <si>
    <t>SANRY LES VIGY</t>
  </si>
  <si>
    <t>57627</t>
  </si>
  <si>
    <t>SANRY SUR NIED</t>
  </si>
  <si>
    <t>57628</t>
  </si>
  <si>
    <t>SARRALBE</t>
  </si>
  <si>
    <t>57629</t>
  </si>
  <si>
    <t>SARRALTROFF</t>
  </si>
  <si>
    <t>57630</t>
  </si>
  <si>
    <t>SARREBOURG</t>
  </si>
  <si>
    <t>57631</t>
  </si>
  <si>
    <t>SARREGUEMINES</t>
  </si>
  <si>
    <t>57633</t>
  </si>
  <si>
    <t>SARREINSMING</t>
  </si>
  <si>
    <t>57634</t>
  </si>
  <si>
    <t>SAULNY</t>
  </si>
  <si>
    <t>57635</t>
  </si>
  <si>
    <t>SCHALBACH</t>
  </si>
  <si>
    <t>57636</t>
  </si>
  <si>
    <t>SCHMITTVILLER</t>
  </si>
  <si>
    <t>57637</t>
  </si>
  <si>
    <t>SCHNECKENBUSCH</t>
  </si>
  <si>
    <t>57638</t>
  </si>
  <si>
    <t>SCHOENECK</t>
  </si>
  <si>
    <t>57639</t>
  </si>
  <si>
    <t>SCHORBACH</t>
  </si>
  <si>
    <t>57640</t>
  </si>
  <si>
    <t>SCHWERDORFF</t>
  </si>
  <si>
    <t>57641</t>
  </si>
  <si>
    <t>SCHWEYEN</t>
  </si>
  <si>
    <t>57642</t>
  </si>
  <si>
    <t>SCY CHAZELLES</t>
  </si>
  <si>
    <t>57643</t>
  </si>
  <si>
    <t>SECOURT</t>
  </si>
  <si>
    <t>57644</t>
  </si>
  <si>
    <t>SEINGBOUSE</t>
  </si>
  <si>
    <t>57645</t>
  </si>
  <si>
    <t>SEMECOURT</t>
  </si>
  <si>
    <t>57647</t>
  </si>
  <si>
    <t>SEREMANGE ERZANGE</t>
  </si>
  <si>
    <t>57648</t>
  </si>
  <si>
    <t>SERVIGNY LES RAVILLE</t>
  </si>
  <si>
    <t>57649</t>
  </si>
  <si>
    <t>SERVIGNY LES SAINTE BARBE</t>
  </si>
  <si>
    <t>57650</t>
  </si>
  <si>
    <t>SIERCK LES BAINS</t>
  </si>
  <si>
    <t>57651</t>
  </si>
  <si>
    <t>SIERSTHAL</t>
  </si>
  <si>
    <t>57652</t>
  </si>
  <si>
    <t>SILLEGNY</t>
  </si>
  <si>
    <t>57653</t>
  </si>
  <si>
    <t>SILLY EN SAULNOIS</t>
  </si>
  <si>
    <t>57654</t>
  </si>
  <si>
    <t>SILLY SUR NIED</t>
  </si>
  <si>
    <t>57655</t>
  </si>
  <si>
    <t>SOLGNE</t>
  </si>
  <si>
    <t>57656</t>
  </si>
  <si>
    <t>57657</t>
  </si>
  <si>
    <t>SOTZELING</t>
  </si>
  <si>
    <t>57658</t>
  </si>
  <si>
    <t>SOUCHT</t>
  </si>
  <si>
    <t>57659</t>
  </si>
  <si>
    <t>SPICHEREN</t>
  </si>
  <si>
    <t>57660</t>
  </si>
  <si>
    <t>STIRING WENDEL</t>
  </si>
  <si>
    <t>57661</t>
  </si>
  <si>
    <t>STURZELBRONN</t>
  </si>
  <si>
    <t>57662</t>
  </si>
  <si>
    <t>SUISSE</t>
  </si>
  <si>
    <t>57663</t>
  </si>
  <si>
    <t>TALANGE</t>
  </si>
  <si>
    <t>57664</t>
  </si>
  <si>
    <t>TARQUIMPOL</t>
  </si>
  <si>
    <t>57665</t>
  </si>
  <si>
    <t>TENTELING</t>
  </si>
  <si>
    <t>57666</t>
  </si>
  <si>
    <t>TERVILLE</t>
  </si>
  <si>
    <t>57667</t>
  </si>
  <si>
    <t>TETERCHEN</t>
  </si>
  <si>
    <t>57668</t>
  </si>
  <si>
    <t>TETING SUR NIED</t>
  </si>
  <si>
    <t>57669</t>
  </si>
  <si>
    <t>THEDING</t>
  </si>
  <si>
    <t>57670</t>
  </si>
  <si>
    <t>THICOURT</t>
  </si>
  <si>
    <t>57671</t>
  </si>
  <si>
    <t>THIMONVILLE</t>
  </si>
  <si>
    <t>57672</t>
  </si>
  <si>
    <t>THIONVILLE</t>
  </si>
  <si>
    <t>57673</t>
  </si>
  <si>
    <t>THONVILLE</t>
  </si>
  <si>
    <t>57674</t>
  </si>
  <si>
    <t>TINCRY</t>
  </si>
  <si>
    <t>57675</t>
  </si>
  <si>
    <t>TORCHEVILLE</t>
  </si>
  <si>
    <t>57676</t>
  </si>
  <si>
    <t>TRAGNY</t>
  </si>
  <si>
    <t>57677</t>
  </si>
  <si>
    <t>TREMERY</t>
  </si>
  <si>
    <t>57678</t>
  </si>
  <si>
    <t>TRESSANGE</t>
  </si>
  <si>
    <t>57679</t>
  </si>
  <si>
    <t>TRITTELING REDLACH</t>
  </si>
  <si>
    <t>57680</t>
  </si>
  <si>
    <t>TROISFONTAINES</t>
  </si>
  <si>
    <t>57681</t>
  </si>
  <si>
    <t>TROMBORN</t>
  </si>
  <si>
    <t>57682</t>
  </si>
  <si>
    <t>TURQUESTEIN BLANCRUPT</t>
  </si>
  <si>
    <t>57683</t>
  </si>
  <si>
    <t>UCKANGE</t>
  </si>
  <si>
    <t>57684</t>
  </si>
  <si>
    <t>VAHL EBERSING</t>
  </si>
  <si>
    <t>57685</t>
  </si>
  <si>
    <t>VAHL LES BENESTROFF</t>
  </si>
  <si>
    <t>57686</t>
  </si>
  <si>
    <t>VAHL LES FAULQUEMONT</t>
  </si>
  <si>
    <t>57687</t>
  </si>
  <si>
    <t>VALLERANGE</t>
  </si>
  <si>
    <t>57689</t>
  </si>
  <si>
    <t>VALMESTROFF</t>
  </si>
  <si>
    <t>57690</t>
  </si>
  <si>
    <t>VALMONT</t>
  </si>
  <si>
    <t>57691</t>
  </si>
  <si>
    <t>VALMUNSTER</t>
  </si>
  <si>
    <t>57692</t>
  </si>
  <si>
    <t>VANNECOURT</t>
  </si>
  <si>
    <t>57693</t>
  </si>
  <si>
    <t>VANTOUX</t>
  </si>
  <si>
    <t>57694</t>
  </si>
  <si>
    <t>VANY</t>
  </si>
  <si>
    <t>57695</t>
  </si>
  <si>
    <t>57696</t>
  </si>
  <si>
    <t>VARSBERG</t>
  </si>
  <si>
    <t>57697</t>
  </si>
  <si>
    <t>VASPERVILLER</t>
  </si>
  <si>
    <t>57698</t>
  </si>
  <si>
    <t>VATIMONT</t>
  </si>
  <si>
    <t>57700</t>
  </si>
  <si>
    <t>VAUDRECHING</t>
  </si>
  <si>
    <t>57701</t>
  </si>
  <si>
    <t>57702</t>
  </si>
  <si>
    <t>VAXY</t>
  </si>
  <si>
    <t>57703</t>
  </si>
  <si>
    <t>VECKERSVILLER</t>
  </si>
  <si>
    <t>57704</t>
  </si>
  <si>
    <t>VECKRING</t>
  </si>
  <si>
    <t>57705</t>
  </si>
  <si>
    <t>VELVING</t>
  </si>
  <si>
    <t>57706</t>
  </si>
  <si>
    <t>VERGAVILLE</t>
  </si>
  <si>
    <t>57707</t>
  </si>
  <si>
    <t>VERNEVILLE</t>
  </si>
  <si>
    <t>57708</t>
  </si>
  <si>
    <t>VERNY</t>
  </si>
  <si>
    <t>57709</t>
  </si>
  <si>
    <t>VESCHEIM</t>
  </si>
  <si>
    <t>57711</t>
  </si>
  <si>
    <t>VIBERSVILLER</t>
  </si>
  <si>
    <t>57712</t>
  </si>
  <si>
    <t>VIC SUR SEILLE</t>
  </si>
  <si>
    <t>57713</t>
  </si>
  <si>
    <t>VIEUX LIXHEIM</t>
  </si>
  <si>
    <t>57714</t>
  </si>
  <si>
    <t>HAUTE VIGNEULLES</t>
  </si>
  <si>
    <t>57715</t>
  </si>
  <si>
    <t>VIGNY</t>
  </si>
  <si>
    <t>57716</t>
  </si>
  <si>
    <t>VIGY</t>
  </si>
  <si>
    <t>57717</t>
  </si>
  <si>
    <t>VILLER</t>
  </si>
  <si>
    <t>57718</t>
  </si>
  <si>
    <t>VILLERS STONCOURT</t>
  </si>
  <si>
    <t>57719</t>
  </si>
  <si>
    <t>VILLERS SUR NIED</t>
  </si>
  <si>
    <t>57720</t>
  </si>
  <si>
    <t>VILLING</t>
  </si>
  <si>
    <t>57721</t>
  </si>
  <si>
    <t>VILSBERG</t>
  </si>
  <si>
    <t>57722</t>
  </si>
  <si>
    <t>VIONVILLE</t>
  </si>
  <si>
    <t>57723</t>
  </si>
  <si>
    <t>VIRMING</t>
  </si>
  <si>
    <t>57724</t>
  </si>
  <si>
    <t>VITRY SUR ORNE</t>
  </si>
  <si>
    <t>57725</t>
  </si>
  <si>
    <t>VITTERSBOURG</t>
  </si>
  <si>
    <t>57726</t>
  </si>
  <si>
    <t>VITTONCOURT</t>
  </si>
  <si>
    <t>57727</t>
  </si>
  <si>
    <t>57728</t>
  </si>
  <si>
    <t>VOIMHAUT</t>
  </si>
  <si>
    <t>57730</t>
  </si>
  <si>
    <t>VOLMERANGE LES BOULAY</t>
  </si>
  <si>
    <t>57731</t>
  </si>
  <si>
    <t>VOLMERANGE LES MINES</t>
  </si>
  <si>
    <t>57732</t>
  </si>
  <si>
    <t>VOLMUNSTER</t>
  </si>
  <si>
    <t>57733</t>
  </si>
  <si>
    <t>VOLSTROFF</t>
  </si>
  <si>
    <t>57734</t>
  </si>
  <si>
    <t>VOYER</t>
  </si>
  <si>
    <t>57736</t>
  </si>
  <si>
    <t>VRY</t>
  </si>
  <si>
    <t>57737</t>
  </si>
  <si>
    <t>VULMONT</t>
  </si>
  <si>
    <t>57738</t>
  </si>
  <si>
    <t>WALDHOUSE</t>
  </si>
  <si>
    <t>57739</t>
  </si>
  <si>
    <t>WALDWEISTROFF</t>
  </si>
  <si>
    <t>57740</t>
  </si>
  <si>
    <t>WALDWISSE</t>
  </si>
  <si>
    <t>57741</t>
  </si>
  <si>
    <t>WALSCHBRONN</t>
  </si>
  <si>
    <t>57742</t>
  </si>
  <si>
    <t>WALSCHEID</t>
  </si>
  <si>
    <t>57743</t>
  </si>
  <si>
    <t>WALTEMBOURG</t>
  </si>
  <si>
    <t>57745</t>
  </si>
  <si>
    <t>WIESVILLER</t>
  </si>
  <si>
    <t>57746</t>
  </si>
  <si>
    <t>WILLERWALD</t>
  </si>
  <si>
    <t>57747</t>
  </si>
  <si>
    <t>WINTERSBOURG</t>
  </si>
  <si>
    <t>57748</t>
  </si>
  <si>
    <t>WITTRING</t>
  </si>
  <si>
    <t>57749</t>
  </si>
  <si>
    <t>VOELFLING LES BOUZONVILLE</t>
  </si>
  <si>
    <t>57750</t>
  </si>
  <si>
    <t>WOELFLING LES SARREGUEMINES</t>
  </si>
  <si>
    <t>57751</t>
  </si>
  <si>
    <t>WOIPPY</t>
  </si>
  <si>
    <t>57752</t>
  </si>
  <si>
    <t>WOUSTVILLER</t>
  </si>
  <si>
    <t>57753</t>
  </si>
  <si>
    <t>WUISSE</t>
  </si>
  <si>
    <t>57754</t>
  </si>
  <si>
    <t>XANREY</t>
  </si>
  <si>
    <t>57755</t>
  </si>
  <si>
    <t>XOCOURT</t>
  </si>
  <si>
    <t>57756</t>
  </si>
  <si>
    <t>XOUAXANGE</t>
  </si>
  <si>
    <t>57757</t>
  </si>
  <si>
    <t>YUTZ</t>
  </si>
  <si>
    <t>57759</t>
  </si>
  <si>
    <t>ZARBELING</t>
  </si>
  <si>
    <t>57760</t>
  </si>
  <si>
    <t>ZETTING</t>
  </si>
  <si>
    <t>57761</t>
  </si>
  <si>
    <t>ZILLING</t>
  </si>
  <si>
    <t>57762</t>
  </si>
  <si>
    <t>ZIMMING</t>
  </si>
  <si>
    <t>57763</t>
  </si>
  <si>
    <t>ZOMMANGE</t>
  </si>
  <si>
    <t>57764</t>
  </si>
  <si>
    <t>ZOUFFTGEN</t>
  </si>
  <si>
    <t>57765</t>
  </si>
  <si>
    <t>DIESEN</t>
  </si>
  <si>
    <t>57767</t>
  </si>
  <si>
    <t>STUCKANGE</t>
  </si>
  <si>
    <t>58001</t>
  </si>
  <si>
    <t>ACHUN</t>
  </si>
  <si>
    <t>58002</t>
  </si>
  <si>
    <t>ALLIGNY COSNE</t>
  </si>
  <si>
    <t>58003</t>
  </si>
  <si>
    <t>ALLIGNY EN MORVAN</t>
  </si>
  <si>
    <t>58004</t>
  </si>
  <si>
    <t>ALLUY</t>
  </si>
  <si>
    <t>58005</t>
  </si>
  <si>
    <t>AMAZY</t>
  </si>
  <si>
    <t>58006</t>
  </si>
  <si>
    <t>ANLEZY</t>
  </si>
  <si>
    <t>58007</t>
  </si>
  <si>
    <t>ANNAY</t>
  </si>
  <si>
    <t>58008</t>
  </si>
  <si>
    <t>ANTHIEN</t>
  </si>
  <si>
    <t>58009</t>
  </si>
  <si>
    <t>ARBOURSE</t>
  </si>
  <si>
    <t>58010</t>
  </si>
  <si>
    <t>ARLEUF</t>
  </si>
  <si>
    <t>58011</t>
  </si>
  <si>
    <t>ARMES</t>
  </si>
  <si>
    <t>58012</t>
  </si>
  <si>
    <t>ARQUIAN</t>
  </si>
  <si>
    <t>58013</t>
  </si>
  <si>
    <t>ARTHEL</t>
  </si>
  <si>
    <t>58014</t>
  </si>
  <si>
    <t>ARZEMBOUY</t>
  </si>
  <si>
    <t>58015</t>
  </si>
  <si>
    <t>ASNAN</t>
  </si>
  <si>
    <t>58016</t>
  </si>
  <si>
    <t>ASNOIS</t>
  </si>
  <si>
    <t>58017</t>
  </si>
  <si>
    <t>AUNAY EN BAZOIS</t>
  </si>
  <si>
    <t>58018</t>
  </si>
  <si>
    <t>AUTHIOU</t>
  </si>
  <si>
    <t>58019</t>
  </si>
  <si>
    <t>AVREE</t>
  </si>
  <si>
    <t>58020</t>
  </si>
  <si>
    <t>AVRIL SUR LOIRE</t>
  </si>
  <si>
    <t>58021</t>
  </si>
  <si>
    <t>AZY LE VIF</t>
  </si>
  <si>
    <t>58022</t>
  </si>
  <si>
    <t>BALLERAY</t>
  </si>
  <si>
    <t>58023</t>
  </si>
  <si>
    <t>BAZOCHES</t>
  </si>
  <si>
    <t>58024</t>
  </si>
  <si>
    <t>BAZOLLES</t>
  </si>
  <si>
    <t>58025</t>
  </si>
  <si>
    <t>BEARD</t>
  </si>
  <si>
    <t>58026</t>
  </si>
  <si>
    <t>58027</t>
  </si>
  <si>
    <t>BEAUMONT LA FERRIERE</t>
  </si>
  <si>
    <t>58028</t>
  </si>
  <si>
    <t>BEAUMONT SARDOLLES</t>
  </si>
  <si>
    <t>58029</t>
  </si>
  <si>
    <t>BEUVRON</t>
  </si>
  <si>
    <t>58030</t>
  </si>
  <si>
    <t>BICHES</t>
  </si>
  <si>
    <t>58031</t>
  </si>
  <si>
    <t>BILLY CHEVANNES</t>
  </si>
  <si>
    <t>58032</t>
  </si>
  <si>
    <t>BILLY SUR OISY</t>
  </si>
  <si>
    <t>58033</t>
  </si>
  <si>
    <t>BITRY</t>
  </si>
  <si>
    <t>58034</t>
  </si>
  <si>
    <t>BLISMES</t>
  </si>
  <si>
    <t>58035</t>
  </si>
  <si>
    <t>BONA</t>
  </si>
  <si>
    <t>58036</t>
  </si>
  <si>
    <t>BOUHY</t>
  </si>
  <si>
    <t>58037</t>
  </si>
  <si>
    <t>BRASSY</t>
  </si>
  <si>
    <t>58038</t>
  </si>
  <si>
    <t>BREUGNON</t>
  </si>
  <si>
    <t>58039</t>
  </si>
  <si>
    <t>BREVES</t>
  </si>
  <si>
    <t>58040</t>
  </si>
  <si>
    <t>58041</t>
  </si>
  <si>
    <t>BRINON SUR BEUVRON</t>
  </si>
  <si>
    <t>58042</t>
  </si>
  <si>
    <t>BULCY</t>
  </si>
  <si>
    <t>58043</t>
  </si>
  <si>
    <t>58044</t>
  </si>
  <si>
    <t>CELLE SUR LOIRE</t>
  </si>
  <si>
    <t>58045</t>
  </si>
  <si>
    <t>CELLE SUR NIEVRE</t>
  </si>
  <si>
    <t>58046</t>
  </si>
  <si>
    <t>CERCY LA TOUR</t>
  </si>
  <si>
    <t>58047</t>
  </si>
  <si>
    <t>CERVON</t>
  </si>
  <si>
    <t>58048</t>
  </si>
  <si>
    <t>CESSY LES BOIS</t>
  </si>
  <si>
    <t>58049</t>
  </si>
  <si>
    <t>CHALAUX</t>
  </si>
  <si>
    <t>58050</t>
  </si>
  <si>
    <t>CHALLEMENT</t>
  </si>
  <si>
    <t>58051</t>
  </si>
  <si>
    <t>CHALLUY</t>
  </si>
  <si>
    <t>58052</t>
  </si>
  <si>
    <t>CHAMPALLEMENT</t>
  </si>
  <si>
    <t>58053</t>
  </si>
  <si>
    <t>CHAMPLEMY</t>
  </si>
  <si>
    <t>58054</t>
  </si>
  <si>
    <t>58055</t>
  </si>
  <si>
    <t>CHAMPVERT</t>
  </si>
  <si>
    <t>58056</t>
  </si>
  <si>
    <t>CHAMPVOUX</t>
  </si>
  <si>
    <t>58057</t>
  </si>
  <si>
    <t>CHANTENAY SAINT IMBERT</t>
  </si>
  <si>
    <t>58058</t>
  </si>
  <si>
    <t>CHAPELLE SAINT ANDRE</t>
  </si>
  <si>
    <t>58059</t>
  </si>
  <si>
    <t>CHARITE SUR LOIRE</t>
  </si>
  <si>
    <t>58060</t>
  </si>
  <si>
    <t>CHARRIN</t>
  </si>
  <si>
    <t>58061</t>
  </si>
  <si>
    <t>CHASNAY</t>
  </si>
  <si>
    <t>58062</t>
  </si>
  <si>
    <t>CHATEAU CHINON (VILLE)</t>
  </si>
  <si>
    <t>58063</t>
  </si>
  <si>
    <t>CHATEAU CHINON (CAMPAGNE)</t>
  </si>
  <si>
    <t>58064</t>
  </si>
  <si>
    <t>CHATEAUNEUF VAL DE BARGIS</t>
  </si>
  <si>
    <t>58065</t>
  </si>
  <si>
    <t>CHATILLON EN BAZOIS</t>
  </si>
  <si>
    <t>58066</t>
  </si>
  <si>
    <t>CHATIN</t>
  </si>
  <si>
    <t>58067</t>
  </si>
  <si>
    <t>CHAULGNES</t>
  </si>
  <si>
    <t>58068</t>
  </si>
  <si>
    <t>CHAUMARD</t>
  </si>
  <si>
    <t>58069</t>
  </si>
  <si>
    <t>CHAUMOT</t>
  </si>
  <si>
    <t>58070</t>
  </si>
  <si>
    <t>58071</t>
  </si>
  <si>
    <t>CHEVANNES CHANGY</t>
  </si>
  <si>
    <t>58072</t>
  </si>
  <si>
    <t>CHEVENON</t>
  </si>
  <si>
    <t>58073</t>
  </si>
  <si>
    <t>CHEVROCHES</t>
  </si>
  <si>
    <t>58074</t>
  </si>
  <si>
    <t>CHIDDES</t>
  </si>
  <si>
    <t>58075</t>
  </si>
  <si>
    <t>CHITRY LES MINES</t>
  </si>
  <si>
    <t>58076</t>
  </si>
  <si>
    <t>CHOUGNY</t>
  </si>
  <si>
    <t>58077</t>
  </si>
  <si>
    <t>CIEZ</t>
  </si>
  <si>
    <t>58078</t>
  </si>
  <si>
    <t>CIZELY</t>
  </si>
  <si>
    <t>58079</t>
  </si>
  <si>
    <t>58080</t>
  </si>
  <si>
    <t>COLLANCELLE</t>
  </si>
  <si>
    <t>58081</t>
  </si>
  <si>
    <t>COLMERY</t>
  </si>
  <si>
    <t>58082</t>
  </si>
  <si>
    <t>CORANCY</t>
  </si>
  <si>
    <t>58083</t>
  </si>
  <si>
    <t>CORBIGNY</t>
  </si>
  <si>
    <t>58084</t>
  </si>
  <si>
    <t>CORVOL D'EMBERNARD</t>
  </si>
  <si>
    <t>58085</t>
  </si>
  <si>
    <t>CORVOL L'ORGUEILLEUX</t>
  </si>
  <si>
    <t>58086</t>
  </si>
  <si>
    <t>COSNE COURS SUR LOIRE</t>
  </si>
  <si>
    <t>58087</t>
  </si>
  <si>
    <t>COSSAYE</t>
  </si>
  <si>
    <t>58088</t>
  </si>
  <si>
    <t>COULANGES LES NEVERS</t>
  </si>
  <si>
    <t>58089</t>
  </si>
  <si>
    <t>COULOUTRE</t>
  </si>
  <si>
    <t>58090</t>
  </si>
  <si>
    <t>58092</t>
  </si>
  <si>
    <t>CRUX LA VILLE</t>
  </si>
  <si>
    <t>58093</t>
  </si>
  <si>
    <t>CUNCY LES VARZY</t>
  </si>
  <si>
    <t>58094</t>
  </si>
  <si>
    <t>DAMPIERRE SOUS BOUHY</t>
  </si>
  <si>
    <t>58095</t>
  </si>
  <si>
    <t>DECIZE</t>
  </si>
  <si>
    <t>58096</t>
  </si>
  <si>
    <t>DEVAY</t>
  </si>
  <si>
    <t>58097</t>
  </si>
  <si>
    <t>DIENNES AUBIGNY</t>
  </si>
  <si>
    <t>58098</t>
  </si>
  <si>
    <t>DIROL</t>
  </si>
  <si>
    <t>58099</t>
  </si>
  <si>
    <t>58100</t>
  </si>
  <si>
    <t>DOMPIERRE SUR HERY</t>
  </si>
  <si>
    <t>58101</t>
  </si>
  <si>
    <t>DOMPIERRE SUR NIEVRE</t>
  </si>
  <si>
    <t>58102</t>
  </si>
  <si>
    <t>DONZY</t>
  </si>
  <si>
    <t>58103</t>
  </si>
  <si>
    <t>DORNECY</t>
  </si>
  <si>
    <t>58104</t>
  </si>
  <si>
    <t>DORNES</t>
  </si>
  <si>
    <t>58105</t>
  </si>
  <si>
    <t>DRUY PARIGNY</t>
  </si>
  <si>
    <t>58106</t>
  </si>
  <si>
    <t>DUN LES PLACES</t>
  </si>
  <si>
    <t>58107</t>
  </si>
  <si>
    <t>DUN SUR GRANDRY</t>
  </si>
  <si>
    <t>58108</t>
  </si>
  <si>
    <t>EMPURY</t>
  </si>
  <si>
    <t>58109</t>
  </si>
  <si>
    <t>ENTRAINS SUR NOHAIN</t>
  </si>
  <si>
    <t>58110</t>
  </si>
  <si>
    <t>EPIRY</t>
  </si>
  <si>
    <t>58111</t>
  </si>
  <si>
    <t>FACHIN</t>
  </si>
  <si>
    <t>58112</t>
  </si>
  <si>
    <t>FERMETE</t>
  </si>
  <si>
    <t>58113</t>
  </si>
  <si>
    <t>FERTREVE</t>
  </si>
  <si>
    <t>58114</t>
  </si>
  <si>
    <t>FLETY</t>
  </si>
  <si>
    <t>58115</t>
  </si>
  <si>
    <t>FLEURY SUR LOIRE</t>
  </si>
  <si>
    <t>58116</t>
  </si>
  <si>
    <t>FLEZ CUZY</t>
  </si>
  <si>
    <t>58117</t>
  </si>
  <si>
    <t>FOURCHAMBAULT</t>
  </si>
  <si>
    <t>58118</t>
  </si>
  <si>
    <t>58119</t>
  </si>
  <si>
    <t>FRASNAY REUGNY</t>
  </si>
  <si>
    <t>58120</t>
  </si>
  <si>
    <t>GACOGNE</t>
  </si>
  <si>
    <t>58121</t>
  </si>
  <si>
    <t>GARCHIZY</t>
  </si>
  <si>
    <t>58122</t>
  </si>
  <si>
    <t>GARCHY</t>
  </si>
  <si>
    <t>58123</t>
  </si>
  <si>
    <t>GERMENAY</t>
  </si>
  <si>
    <t>58124</t>
  </si>
  <si>
    <t>GERMIGNY SUR LOIRE</t>
  </si>
  <si>
    <t>58125</t>
  </si>
  <si>
    <t>GIEN SUR CURE</t>
  </si>
  <si>
    <t>58126</t>
  </si>
  <si>
    <t>GIMOUILLE</t>
  </si>
  <si>
    <t>58127</t>
  </si>
  <si>
    <t>GIRY</t>
  </si>
  <si>
    <t>58128</t>
  </si>
  <si>
    <t>GLUX EN GLENNE</t>
  </si>
  <si>
    <t>58129</t>
  </si>
  <si>
    <t>GOULOUX</t>
  </si>
  <si>
    <t>58130</t>
  </si>
  <si>
    <t>GRENOIS</t>
  </si>
  <si>
    <t>58131</t>
  </si>
  <si>
    <t>GUERIGNY</t>
  </si>
  <si>
    <t>58132</t>
  </si>
  <si>
    <t>GUIPY</t>
  </si>
  <si>
    <t>58133</t>
  </si>
  <si>
    <t>HERY</t>
  </si>
  <si>
    <t>58134</t>
  </si>
  <si>
    <t>IMPHY</t>
  </si>
  <si>
    <t>58135</t>
  </si>
  <si>
    <t>ISENAY</t>
  </si>
  <si>
    <t>58136</t>
  </si>
  <si>
    <t>JAILLY</t>
  </si>
  <si>
    <t>58137</t>
  </si>
  <si>
    <t>LAMENAY SUR LOIRE</t>
  </si>
  <si>
    <t>58138</t>
  </si>
  <si>
    <t>LANGERON</t>
  </si>
  <si>
    <t>58139</t>
  </si>
  <si>
    <t>LANTY</t>
  </si>
  <si>
    <t>58140</t>
  </si>
  <si>
    <t>LAROCHEMILLAY</t>
  </si>
  <si>
    <t>58141</t>
  </si>
  <si>
    <t>LAVAULT DE FRETOY</t>
  </si>
  <si>
    <t>58142</t>
  </si>
  <si>
    <t>LIMANTON</t>
  </si>
  <si>
    <t>58143</t>
  </si>
  <si>
    <t>LIMON</t>
  </si>
  <si>
    <t>58144</t>
  </si>
  <si>
    <t>58145</t>
  </si>
  <si>
    <t>LORMES</t>
  </si>
  <si>
    <t>58146</t>
  </si>
  <si>
    <t>LUCENAY LES AIX</t>
  </si>
  <si>
    <t>58147</t>
  </si>
  <si>
    <t>LURCY LE BOURG</t>
  </si>
  <si>
    <t>58148</t>
  </si>
  <si>
    <t>LUTHENAY UXELOUP</t>
  </si>
  <si>
    <t>58149</t>
  </si>
  <si>
    <t>LUZY</t>
  </si>
  <si>
    <t>58150</t>
  </si>
  <si>
    <t>LYS</t>
  </si>
  <si>
    <t>58151</t>
  </si>
  <si>
    <t>MACHINE</t>
  </si>
  <si>
    <t>58152</t>
  </si>
  <si>
    <t>MAGNY COURS</t>
  </si>
  <si>
    <t>58153</t>
  </si>
  <si>
    <t>MAGNY LORMES</t>
  </si>
  <si>
    <t>58154</t>
  </si>
  <si>
    <t>MAISON DIEU</t>
  </si>
  <si>
    <t>58155</t>
  </si>
  <si>
    <t>MARCHE</t>
  </si>
  <si>
    <t>58156</t>
  </si>
  <si>
    <t>58157</t>
  </si>
  <si>
    <t>MARIGNY L'EGLISE</t>
  </si>
  <si>
    <t>58158</t>
  </si>
  <si>
    <t>MARS SUR ALLIER</t>
  </si>
  <si>
    <t>58159</t>
  </si>
  <si>
    <t>MARIGNY SUR YONNE</t>
  </si>
  <si>
    <t>58160</t>
  </si>
  <si>
    <t>MARZY</t>
  </si>
  <si>
    <t>58161</t>
  </si>
  <si>
    <t>MAUX</t>
  </si>
  <si>
    <t>58162</t>
  </si>
  <si>
    <t>MENESTREAU</t>
  </si>
  <si>
    <t>58163</t>
  </si>
  <si>
    <t>MENOU</t>
  </si>
  <si>
    <t>58164</t>
  </si>
  <si>
    <t>MESVES SUR LOIRE</t>
  </si>
  <si>
    <t>58165</t>
  </si>
  <si>
    <t>METZ LE COMTE</t>
  </si>
  <si>
    <t>58166</t>
  </si>
  <si>
    <t>MHERE</t>
  </si>
  <si>
    <t>58167</t>
  </si>
  <si>
    <t>MICHAUGUES</t>
  </si>
  <si>
    <t>58168</t>
  </si>
  <si>
    <t>MILLAY</t>
  </si>
  <si>
    <t>58169</t>
  </si>
  <si>
    <t>MOISSY MOULINOT</t>
  </si>
  <si>
    <t>58170</t>
  </si>
  <si>
    <t>MONCEAUX LE COMTE</t>
  </si>
  <si>
    <t>58171</t>
  </si>
  <si>
    <t>MONTAPAS</t>
  </si>
  <si>
    <t>58172</t>
  </si>
  <si>
    <t>MONTAMBERT</t>
  </si>
  <si>
    <t>58173</t>
  </si>
  <si>
    <t>MONTARON</t>
  </si>
  <si>
    <t>58174</t>
  </si>
  <si>
    <t>MONTENOISON</t>
  </si>
  <si>
    <t>58175</t>
  </si>
  <si>
    <t>MONT ET MARRE</t>
  </si>
  <si>
    <t>58176</t>
  </si>
  <si>
    <t>MONTIGNY AUX AMOGNES</t>
  </si>
  <si>
    <t>58177</t>
  </si>
  <si>
    <t>MONTIGNY EN MORVAN</t>
  </si>
  <si>
    <t>58178</t>
  </si>
  <si>
    <t>MONTIGNY SUR CANNE</t>
  </si>
  <si>
    <t>58179</t>
  </si>
  <si>
    <t>MONTREUILLON</t>
  </si>
  <si>
    <t>58180</t>
  </si>
  <si>
    <t>MONTSAUCHE LES SETTONS</t>
  </si>
  <si>
    <t>58181</t>
  </si>
  <si>
    <t>MORACHES</t>
  </si>
  <si>
    <t>58182</t>
  </si>
  <si>
    <t>MOULINS ENGILBERT</t>
  </si>
  <si>
    <t>58183</t>
  </si>
  <si>
    <t>MOURON SUR YONNE</t>
  </si>
  <si>
    <t>58184</t>
  </si>
  <si>
    <t>58185</t>
  </si>
  <si>
    <t>MOUX EN MORVAN</t>
  </si>
  <si>
    <t>58186</t>
  </si>
  <si>
    <t>MURLIN</t>
  </si>
  <si>
    <t>58187</t>
  </si>
  <si>
    <t>MYENNES</t>
  </si>
  <si>
    <t>58188</t>
  </si>
  <si>
    <t>NANNAY</t>
  </si>
  <si>
    <t>58189</t>
  </si>
  <si>
    <t>58190</t>
  </si>
  <si>
    <t>NEUFFONTAINES</t>
  </si>
  <si>
    <t>58191</t>
  </si>
  <si>
    <t>58192</t>
  </si>
  <si>
    <t>NEUVILLE LES DECIZE</t>
  </si>
  <si>
    <t>58193</t>
  </si>
  <si>
    <t>NEUVY SUR LOIRE</t>
  </si>
  <si>
    <t>58194</t>
  </si>
  <si>
    <t>NEVERS</t>
  </si>
  <si>
    <t>58195</t>
  </si>
  <si>
    <t>NOCLE MAULAIX</t>
  </si>
  <si>
    <t>58196</t>
  </si>
  <si>
    <t>58197</t>
  </si>
  <si>
    <t>NUARS</t>
  </si>
  <si>
    <t>58198</t>
  </si>
  <si>
    <t>58199</t>
  </si>
  <si>
    <t>ONLAY</t>
  </si>
  <si>
    <t>58200</t>
  </si>
  <si>
    <t>OUAGNE</t>
  </si>
  <si>
    <t>58201</t>
  </si>
  <si>
    <t>OUDAN</t>
  </si>
  <si>
    <t>58202</t>
  </si>
  <si>
    <t>OUGNY</t>
  </si>
  <si>
    <t>58203</t>
  </si>
  <si>
    <t>OULON</t>
  </si>
  <si>
    <t>58204</t>
  </si>
  <si>
    <t>OUROUER</t>
  </si>
  <si>
    <t>58205</t>
  </si>
  <si>
    <t>OUROUX EN MORVAN</t>
  </si>
  <si>
    <t>58206</t>
  </si>
  <si>
    <t>PARIGNY LA ROSE</t>
  </si>
  <si>
    <t>58207</t>
  </si>
  <si>
    <t>PARIGNY LES VAUX</t>
  </si>
  <si>
    <t>58208</t>
  </si>
  <si>
    <t>PAZY</t>
  </si>
  <si>
    <t>58209</t>
  </si>
  <si>
    <t>PERROY</t>
  </si>
  <si>
    <t>58210</t>
  </si>
  <si>
    <t>PLANCHEZ</t>
  </si>
  <si>
    <t>58211</t>
  </si>
  <si>
    <t>POIL</t>
  </si>
  <si>
    <t>58212</t>
  </si>
  <si>
    <t>POISEUX</t>
  </si>
  <si>
    <t>58213</t>
  </si>
  <si>
    <t>58214</t>
  </si>
  <si>
    <t>POUGUES LES EAUX</t>
  </si>
  <si>
    <t>58215</t>
  </si>
  <si>
    <t>POUILLY SUR LOIRE</t>
  </si>
  <si>
    <t>58216</t>
  </si>
  <si>
    <t>POUQUES LORMES</t>
  </si>
  <si>
    <t>58217</t>
  </si>
  <si>
    <t>POUSSEAUX</t>
  </si>
  <si>
    <t>58218</t>
  </si>
  <si>
    <t>PREMERY</t>
  </si>
  <si>
    <t>58219</t>
  </si>
  <si>
    <t>PREPORCHE</t>
  </si>
  <si>
    <t>58220</t>
  </si>
  <si>
    <t>RAVEAU</t>
  </si>
  <si>
    <t>58221</t>
  </si>
  <si>
    <t>58222</t>
  </si>
  <si>
    <t>58223</t>
  </si>
  <si>
    <t>ROUY</t>
  </si>
  <si>
    <t>58224</t>
  </si>
  <si>
    <t>RUAGES</t>
  </si>
  <si>
    <t>58225</t>
  </si>
  <si>
    <t>SAINCAIZE MEAUCE</t>
  </si>
  <si>
    <t>58226</t>
  </si>
  <si>
    <t>58227</t>
  </si>
  <si>
    <t>SAINT AMAND EN PUISAYE</t>
  </si>
  <si>
    <t>58228</t>
  </si>
  <si>
    <t>SAINT ANDELAIN</t>
  </si>
  <si>
    <t>58229</t>
  </si>
  <si>
    <t>SAINT ANDRE EN MORVAN</t>
  </si>
  <si>
    <t>58230</t>
  </si>
  <si>
    <t>SAINT AUBIN DES CHAUMES</t>
  </si>
  <si>
    <t>58231</t>
  </si>
  <si>
    <t>SAINT AUBIN LES FORGES</t>
  </si>
  <si>
    <t>58232</t>
  </si>
  <si>
    <t>SAINT BENIN D'AZY</t>
  </si>
  <si>
    <t>58233</t>
  </si>
  <si>
    <t>SAINT BENIN DES BOIS</t>
  </si>
  <si>
    <t>58234</t>
  </si>
  <si>
    <t>SAINT BONNOT</t>
  </si>
  <si>
    <t>58235</t>
  </si>
  <si>
    <t>SAINT BRISSON</t>
  </si>
  <si>
    <t>58236</t>
  </si>
  <si>
    <t>SAINTE COLOMBE DES BOIS</t>
  </si>
  <si>
    <t>58237</t>
  </si>
  <si>
    <t>58238</t>
  </si>
  <si>
    <t>58239</t>
  </si>
  <si>
    <t>58240</t>
  </si>
  <si>
    <t>SAINT FRANCHY</t>
  </si>
  <si>
    <t>58241</t>
  </si>
  <si>
    <t>SAINT GERMAIN CHASSENAY</t>
  </si>
  <si>
    <t>58242</t>
  </si>
  <si>
    <t>58243</t>
  </si>
  <si>
    <t>SAINT GRATIEN SAVIGNY</t>
  </si>
  <si>
    <t>58244</t>
  </si>
  <si>
    <t>SAINT HILAIRE EN MORVAN</t>
  </si>
  <si>
    <t>58245</t>
  </si>
  <si>
    <t>SAINT HILAIRE FONTAINE</t>
  </si>
  <si>
    <t>58246</t>
  </si>
  <si>
    <t>SAINT HONORE LES BAINS</t>
  </si>
  <si>
    <t>58247</t>
  </si>
  <si>
    <t>SAINT JEAN AUX AMOGNES</t>
  </si>
  <si>
    <t>58248</t>
  </si>
  <si>
    <t>SAINT LAURENT L'ABBAYE</t>
  </si>
  <si>
    <t>58249</t>
  </si>
  <si>
    <t>SAINT LEGER DE FOUGERET</t>
  </si>
  <si>
    <t>58250</t>
  </si>
  <si>
    <t>SAINT LEGER DES VIGNES</t>
  </si>
  <si>
    <t>58251</t>
  </si>
  <si>
    <t>58252</t>
  </si>
  <si>
    <t>SAINT MALO EN DONZIOIS</t>
  </si>
  <si>
    <t>58253</t>
  </si>
  <si>
    <t>58254</t>
  </si>
  <si>
    <t>SAINT MARTIN D'HEUILLE</t>
  </si>
  <si>
    <t>58255</t>
  </si>
  <si>
    <t>58256</t>
  </si>
  <si>
    <t>SAINT MARTIN SUR NOHAIN</t>
  </si>
  <si>
    <t>58257</t>
  </si>
  <si>
    <t>58258</t>
  </si>
  <si>
    <t>SAINT OUEN SUR LOIRE</t>
  </si>
  <si>
    <t>58259</t>
  </si>
  <si>
    <t>SAINT PARIZE EN VIRY</t>
  </si>
  <si>
    <t>58260</t>
  </si>
  <si>
    <t>SAINT PARIZE LE CHATEL</t>
  </si>
  <si>
    <t>58261</t>
  </si>
  <si>
    <t>58262</t>
  </si>
  <si>
    <t>SAINT PEREUSE</t>
  </si>
  <si>
    <t>58263</t>
  </si>
  <si>
    <t>58264</t>
  </si>
  <si>
    <t>SAINT PIERRE LE MOUTIER</t>
  </si>
  <si>
    <t>58265</t>
  </si>
  <si>
    <t>SAINT QUENTIN SUR NOHAIN</t>
  </si>
  <si>
    <t>58266</t>
  </si>
  <si>
    <t>SAINT REVERIEN</t>
  </si>
  <si>
    <t>58267</t>
  </si>
  <si>
    <t>SAINT SAULGE</t>
  </si>
  <si>
    <t>58268</t>
  </si>
  <si>
    <t>SAINT SEINE</t>
  </si>
  <si>
    <t>58269</t>
  </si>
  <si>
    <t>58270</t>
  </si>
  <si>
    <t>SAINT VERAIN</t>
  </si>
  <si>
    <t>58271</t>
  </si>
  <si>
    <t>SAIZY</t>
  </si>
  <si>
    <t>58272</t>
  </si>
  <si>
    <t>SARDY LES EPIRY</t>
  </si>
  <si>
    <t>58273</t>
  </si>
  <si>
    <t>SAUVIGNY LES BOIS</t>
  </si>
  <si>
    <t>58274</t>
  </si>
  <si>
    <t>SAVIGNY POIL FOL</t>
  </si>
  <si>
    <t>58275</t>
  </si>
  <si>
    <t>SAXI BOURDON</t>
  </si>
  <si>
    <t>58276</t>
  </si>
  <si>
    <t>SEMELAY</t>
  </si>
  <si>
    <t>58277</t>
  </si>
  <si>
    <t>SERMAGES</t>
  </si>
  <si>
    <t>58278</t>
  </si>
  <si>
    <t>SERMOISE SUR LOIRE</t>
  </si>
  <si>
    <t>58279</t>
  </si>
  <si>
    <t>SICHAMPS</t>
  </si>
  <si>
    <t>58280</t>
  </si>
  <si>
    <t>SOUGY SUR LOIRE</t>
  </si>
  <si>
    <t>58281</t>
  </si>
  <si>
    <t>SUILLY LA TOUR</t>
  </si>
  <si>
    <t>58282</t>
  </si>
  <si>
    <t>SURGY</t>
  </si>
  <si>
    <t>58283</t>
  </si>
  <si>
    <t>TACONNAY</t>
  </si>
  <si>
    <t>58284</t>
  </si>
  <si>
    <t>TALON</t>
  </si>
  <si>
    <t>58285</t>
  </si>
  <si>
    <t>TAMNAY EN BAZOIS</t>
  </si>
  <si>
    <t>58286</t>
  </si>
  <si>
    <t>58287</t>
  </si>
  <si>
    <t>TAZILLY</t>
  </si>
  <si>
    <t>58288</t>
  </si>
  <si>
    <t>TEIGNY</t>
  </si>
  <si>
    <t>58289</t>
  </si>
  <si>
    <t>58290</t>
  </si>
  <si>
    <t>THAIX</t>
  </si>
  <si>
    <t>58291</t>
  </si>
  <si>
    <t>THIANGES</t>
  </si>
  <si>
    <t>58292</t>
  </si>
  <si>
    <t>TINTURY</t>
  </si>
  <si>
    <t>58293</t>
  </si>
  <si>
    <t>TOURY LURCY</t>
  </si>
  <si>
    <t>58294</t>
  </si>
  <si>
    <t>TOURY SUR JOUR</t>
  </si>
  <si>
    <t>58295</t>
  </si>
  <si>
    <t>TRACY SUR LOIRE</t>
  </si>
  <si>
    <t>58296</t>
  </si>
  <si>
    <t>TRESNAY</t>
  </si>
  <si>
    <t>58297</t>
  </si>
  <si>
    <t>TROIS VEVRES</t>
  </si>
  <si>
    <t>58298</t>
  </si>
  <si>
    <t>TRONSANGES</t>
  </si>
  <si>
    <t>58299</t>
  </si>
  <si>
    <t>TRUCY L'ORGUEILLEUX</t>
  </si>
  <si>
    <t>58300</t>
  </si>
  <si>
    <t>URZY</t>
  </si>
  <si>
    <t>58301</t>
  </si>
  <si>
    <t>VANDENESSE</t>
  </si>
  <si>
    <t>58302</t>
  </si>
  <si>
    <t>VARENNES LES NARCY</t>
  </si>
  <si>
    <t>58303</t>
  </si>
  <si>
    <t>VARENNES VAUZELLES</t>
  </si>
  <si>
    <t>58304</t>
  </si>
  <si>
    <t>VARZY</t>
  </si>
  <si>
    <t>58305</t>
  </si>
  <si>
    <t>VAUCLAIX</t>
  </si>
  <si>
    <t>58306</t>
  </si>
  <si>
    <t>58307</t>
  </si>
  <si>
    <t>VIELMANAY</t>
  </si>
  <si>
    <t>58308</t>
  </si>
  <si>
    <t>VIGNOL</t>
  </si>
  <si>
    <t>58309</t>
  </si>
  <si>
    <t>VILLAPOURCON</t>
  </si>
  <si>
    <t>58310</t>
  </si>
  <si>
    <t>58311</t>
  </si>
  <si>
    <t>VILLE LANGY</t>
  </si>
  <si>
    <t>58312</t>
  </si>
  <si>
    <t>VILLIERS SUR YONNE</t>
  </si>
  <si>
    <t>58313</t>
  </si>
  <si>
    <t>VITRY LACHE</t>
  </si>
  <si>
    <t>59001</t>
  </si>
  <si>
    <t>ABANCOURT</t>
  </si>
  <si>
    <t>59002</t>
  </si>
  <si>
    <t>ABSCON</t>
  </si>
  <si>
    <t>59003</t>
  </si>
  <si>
    <t>AIBES</t>
  </si>
  <si>
    <t>59004</t>
  </si>
  <si>
    <t>59005</t>
  </si>
  <si>
    <t>ALLENNES LES MARAIS</t>
  </si>
  <si>
    <t>59006</t>
  </si>
  <si>
    <t>AMFROIPRET</t>
  </si>
  <si>
    <t>59007</t>
  </si>
  <si>
    <t>ANHIERS</t>
  </si>
  <si>
    <t>59008</t>
  </si>
  <si>
    <t>ANICHE</t>
  </si>
  <si>
    <t>59009</t>
  </si>
  <si>
    <t>VILLENEUVE D'ASCQ</t>
  </si>
  <si>
    <t>59010</t>
  </si>
  <si>
    <t>ANNEUX</t>
  </si>
  <si>
    <t>59011</t>
  </si>
  <si>
    <t>ANNOEULLIN</t>
  </si>
  <si>
    <t>59012</t>
  </si>
  <si>
    <t>ANOR</t>
  </si>
  <si>
    <t>59013</t>
  </si>
  <si>
    <t>ANSTAING</t>
  </si>
  <si>
    <t>59014</t>
  </si>
  <si>
    <t>ANZIN</t>
  </si>
  <si>
    <t>59015</t>
  </si>
  <si>
    <t>ARLEUX</t>
  </si>
  <si>
    <t>59016</t>
  </si>
  <si>
    <t>ARMBOUTS CAPPEL</t>
  </si>
  <si>
    <t>59017</t>
  </si>
  <si>
    <t>ARMENTIERES</t>
  </si>
  <si>
    <t>59018</t>
  </si>
  <si>
    <t>ARNEKE</t>
  </si>
  <si>
    <t>59019</t>
  </si>
  <si>
    <t>ARTRES</t>
  </si>
  <si>
    <t>59021</t>
  </si>
  <si>
    <t>ASSEVENT</t>
  </si>
  <si>
    <t>59022</t>
  </si>
  <si>
    <t>ATTICHES</t>
  </si>
  <si>
    <t>59023</t>
  </si>
  <si>
    <t>AUBENCHEUL AU BAC</t>
  </si>
  <si>
    <t>59024</t>
  </si>
  <si>
    <t>AUBERCHICOURT</t>
  </si>
  <si>
    <t>59025</t>
  </si>
  <si>
    <t>AUBERS</t>
  </si>
  <si>
    <t>59026</t>
  </si>
  <si>
    <t>AUBIGNY AU BAC</t>
  </si>
  <si>
    <t>59027</t>
  </si>
  <si>
    <t>AUBRY DU HAINAUT</t>
  </si>
  <si>
    <t>59028</t>
  </si>
  <si>
    <t>AUBY</t>
  </si>
  <si>
    <t>59029</t>
  </si>
  <si>
    <t>AUCHY LEZ ORCHIES</t>
  </si>
  <si>
    <t>59031</t>
  </si>
  <si>
    <t>AUDIGNIES</t>
  </si>
  <si>
    <t>59032</t>
  </si>
  <si>
    <t>AULNOY LEZ VALENCIENNES</t>
  </si>
  <si>
    <t>59033</t>
  </si>
  <si>
    <t>AULNOYE AYMERIES</t>
  </si>
  <si>
    <t>59034</t>
  </si>
  <si>
    <t>AVELIN</t>
  </si>
  <si>
    <t>59035</t>
  </si>
  <si>
    <t>AVESNELLES</t>
  </si>
  <si>
    <t>59036</t>
  </si>
  <si>
    <t>AVESNES SUR HELPE</t>
  </si>
  <si>
    <t>59037</t>
  </si>
  <si>
    <t>AVESNES LES AUBERT</t>
  </si>
  <si>
    <t>59038</t>
  </si>
  <si>
    <t>AVESNES LE SEC</t>
  </si>
  <si>
    <t>59039</t>
  </si>
  <si>
    <t>AWOINGT</t>
  </si>
  <si>
    <t>59041</t>
  </si>
  <si>
    <t>BACHANT</t>
  </si>
  <si>
    <t>59042</t>
  </si>
  <si>
    <t>BACHY</t>
  </si>
  <si>
    <t>59043</t>
  </si>
  <si>
    <t>BAILLEUL</t>
  </si>
  <si>
    <t>59044</t>
  </si>
  <si>
    <t>BAISIEUX</t>
  </si>
  <si>
    <t>59045</t>
  </si>
  <si>
    <t>BAIVES</t>
  </si>
  <si>
    <t>59046</t>
  </si>
  <si>
    <t>BAMBECQUE</t>
  </si>
  <si>
    <t>59047</t>
  </si>
  <si>
    <t>BANTEUX</t>
  </si>
  <si>
    <t>59048</t>
  </si>
  <si>
    <t>BANTIGNY</t>
  </si>
  <si>
    <t>59049</t>
  </si>
  <si>
    <t>BANTOUZELLE</t>
  </si>
  <si>
    <t>59050</t>
  </si>
  <si>
    <t>BAS LIEU</t>
  </si>
  <si>
    <t>59051</t>
  </si>
  <si>
    <t>BASSEE</t>
  </si>
  <si>
    <t>59052</t>
  </si>
  <si>
    <t>BAUVIN</t>
  </si>
  <si>
    <t>59053</t>
  </si>
  <si>
    <t>BAVAY</t>
  </si>
  <si>
    <t>59054</t>
  </si>
  <si>
    <t>BAVINCHOVE</t>
  </si>
  <si>
    <t>59055</t>
  </si>
  <si>
    <t>BAZUEL</t>
  </si>
  <si>
    <t>59056</t>
  </si>
  <si>
    <t>BEAUCAMPS LIGNY</t>
  </si>
  <si>
    <t>59057</t>
  </si>
  <si>
    <t>BEAUDIGNIES</t>
  </si>
  <si>
    <t>59058</t>
  </si>
  <si>
    <t>59059</t>
  </si>
  <si>
    <t>BEAUMONT EN CAMBRESIS</t>
  </si>
  <si>
    <t>59060</t>
  </si>
  <si>
    <t>BEAURAIN</t>
  </si>
  <si>
    <t>59061</t>
  </si>
  <si>
    <t>BEAUREPAIRE SUR SAMBRE</t>
  </si>
  <si>
    <t>59062</t>
  </si>
  <si>
    <t>59063</t>
  </si>
  <si>
    <t>BEAUVOIS EN CAMBRESIS</t>
  </si>
  <si>
    <t>59064</t>
  </si>
  <si>
    <t>BELLAING</t>
  </si>
  <si>
    <t>59065</t>
  </si>
  <si>
    <t>BELLIGNIES</t>
  </si>
  <si>
    <t>59066</t>
  </si>
  <si>
    <t>BERELLES</t>
  </si>
  <si>
    <t>59067</t>
  </si>
  <si>
    <t>BERGUES</t>
  </si>
  <si>
    <t>59068</t>
  </si>
  <si>
    <t>BERLAIMONT</t>
  </si>
  <si>
    <t>59069</t>
  </si>
  <si>
    <t>BERMERAIN</t>
  </si>
  <si>
    <t>59070</t>
  </si>
  <si>
    <t>BERMERIES</t>
  </si>
  <si>
    <t>59071</t>
  </si>
  <si>
    <t>BERSEE</t>
  </si>
  <si>
    <t>59072</t>
  </si>
  <si>
    <t>BERSILLIES</t>
  </si>
  <si>
    <t>59073</t>
  </si>
  <si>
    <t>BERTHEN</t>
  </si>
  <si>
    <t>59074</t>
  </si>
  <si>
    <t>BERTRY</t>
  </si>
  <si>
    <t>59075</t>
  </si>
  <si>
    <t>BETHENCOURT</t>
  </si>
  <si>
    <t>59076</t>
  </si>
  <si>
    <t>BETTIGNIES</t>
  </si>
  <si>
    <t>59077</t>
  </si>
  <si>
    <t>BETTRECHIES</t>
  </si>
  <si>
    <t>59078</t>
  </si>
  <si>
    <t>BEUGNIES</t>
  </si>
  <si>
    <t>59079</t>
  </si>
  <si>
    <t>BEUVRAGES</t>
  </si>
  <si>
    <t>59080</t>
  </si>
  <si>
    <t>BEUVRY LA FORET</t>
  </si>
  <si>
    <t>59081</t>
  </si>
  <si>
    <t>BEVILLERS</t>
  </si>
  <si>
    <t>59082</t>
  </si>
  <si>
    <t>59083</t>
  </si>
  <si>
    <t>BISSEZEELE</t>
  </si>
  <si>
    <t>59084</t>
  </si>
  <si>
    <t>BLARINGHEM</t>
  </si>
  <si>
    <t>59085</t>
  </si>
  <si>
    <t>59086</t>
  </si>
  <si>
    <t>BOESCHEPE</t>
  </si>
  <si>
    <t>59087</t>
  </si>
  <si>
    <t>BOESEGHEM</t>
  </si>
  <si>
    <t>59088</t>
  </si>
  <si>
    <t>BOIS GRENIER</t>
  </si>
  <si>
    <t>59089</t>
  </si>
  <si>
    <t>BOLLEZEELE</t>
  </si>
  <si>
    <t>59090</t>
  </si>
  <si>
    <t>BONDUES</t>
  </si>
  <si>
    <t>59091</t>
  </si>
  <si>
    <t>BORRE</t>
  </si>
  <si>
    <t>59092</t>
  </si>
  <si>
    <t>BOUCHAIN</t>
  </si>
  <si>
    <t>59093</t>
  </si>
  <si>
    <t>BOULOGNE SUR HELPE</t>
  </si>
  <si>
    <t>59094</t>
  </si>
  <si>
    <t>BOURBOURG</t>
  </si>
  <si>
    <t>59096</t>
  </si>
  <si>
    <t>BOURGHELLES</t>
  </si>
  <si>
    <t>59097</t>
  </si>
  <si>
    <t>BOURSIES</t>
  </si>
  <si>
    <t>59098</t>
  </si>
  <si>
    <t>BOUSBECQUE</t>
  </si>
  <si>
    <t>59099</t>
  </si>
  <si>
    <t>BOUSIES</t>
  </si>
  <si>
    <t>59100</t>
  </si>
  <si>
    <t>BOUSIGNIES</t>
  </si>
  <si>
    <t>59101</t>
  </si>
  <si>
    <t>BOUSIGNIES SUR ROC</t>
  </si>
  <si>
    <t>59102</t>
  </si>
  <si>
    <t>BOUSSIERES EN CAMBRESIS</t>
  </si>
  <si>
    <t>59103</t>
  </si>
  <si>
    <t>BOUSSIERES SUR SAMBRE</t>
  </si>
  <si>
    <t>59104</t>
  </si>
  <si>
    <t>BOUSSOIS</t>
  </si>
  <si>
    <t>59105</t>
  </si>
  <si>
    <t>BOUVIGNIES</t>
  </si>
  <si>
    <t>59106</t>
  </si>
  <si>
    <t>BOUVINES</t>
  </si>
  <si>
    <t>59107</t>
  </si>
  <si>
    <t>BRAY DUNES</t>
  </si>
  <si>
    <t>59108</t>
  </si>
  <si>
    <t>BRIASTRE</t>
  </si>
  <si>
    <t>59109</t>
  </si>
  <si>
    <t>BRILLON</t>
  </si>
  <si>
    <t>59110</t>
  </si>
  <si>
    <t>BROUCKERQUE</t>
  </si>
  <si>
    <t>59111</t>
  </si>
  <si>
    <t>BROXEELE</t>
  </si>
  <si>
    <t>59112</t>
  </si>
  <si>
    <t>BRUAY SUR L'ESCAUT</t>
  </si>
  <si>
    <t>59113</t>
  </si>
  <si>
    <t>BRUILLE LEZ MARCHIENNES</t>
  </si>
  <si>
    <t>59114</t>
  </si>
  <si>
    <t>BRUILLE SAINT AMAND</t>
  </si>
  <si>
    <t>59115</t>
  </si>
  <si>
    <t>BRUNEMONT</t>
  </si>
  <si>
    <t>59116</t>
  </si>
  <si>
    <t>BRY</t>
  </si>
  <si>
    <t>59117</t>
  </si>
  <si>
    <t>BUGNICOURT</t>
  </si>
  <si>
    <t>59118</t>
  </si>
  <si>
    <t>BUSIGNY</t>
  </si>
  <si>
    <t>59119</t>
  </si>
  <si>
    <t>BUYSSCHEURE</t>
  </si>
  <si>
    <t>59120</t>
  </si>
  <si>
    <t>CAESTRE</t>
  </si>
  <si>
    <t>59121</t>
  </si>
  <si>
    <t>CAGNONCLES</t>
  </si>
  <si>
    <t>59122</t>
  </si>
  <si>
    <t>CAMBRAI</t>
  </si>
  <si>
    <t>59123</t>
  </si>
  <si>
    <t>CAMPHIN EN CAREMBAULT</t>
  </si>
  <si>
    <t>59124</t>
  </si>
  <si>
    <t>CAMPHIN EN PEVELE</t>
  </si>
  <si>
    <t>59125</t>
  </si>
  <si>
    <t>CANTAING SUR ESCAUT</t>
  </si>
  <si>
    <t>59126</t>
  </si>
  <si>
    <t>CANTIN</t>
  </si>
  <si>
    <t>59127</t>
  </si>
  <si>
    <t>59128</t>
  </si>
  <si>
    <t>CAPINGHEM</t>
  </si>
  <si>
    <t>59129</t>
  </si>
  <si>
    <t>CAPPELLE EN PEVELE</t>
  </si>
  <si>
    <t>59130</t>
  </si>
  <si>
    <t>CAPPELLE BROUCK</t>
  </si>
  <si>
    <t>59131</t>
  </si>
  <si>
    <t>CAPPELLE LA GRANDE</t>
  </si>
  <si>
    <t>59132</t>
  </si>
  <si>
    <t>CARNIERES</t>
  </si>
  <si>
    <t>59133</t>
  </si>
  <si>
    <t>CARNIN</t>
  </si>
  <si>
    <t>59134</t>
  </si>
  <si>
    <t>CARTIGNIES</t>
  </si>
  <si>
    <t>59135</t>
  </si>
  <si>
    <t>CASSEL</t>
  </si>
  <si>
    <t>59136</t>
  </si>
  <si>
    <t>CATEAU CAMBRESIS</t>
  </si>
  <si>
    <t>59137</t>
  </si>
  <si>
    <t>CATILLON SUR SAMBRE</t>
  </si>
  <si>
    <t>59138</t>
  </si>
  <si>
    <t>CATTENIERES</t>
  </si>
  <si>
    <t>59139</t>
  </si>
  <si>
    <t>CAUDRY</t>
  </si>
  <si>
    <t>59140</t>
  </si>
  <si>
    <t>CAULLERY</t>
  </si>
  <si>
    <t>59141</t>
  </si>
  <si>
    <t>CAUROIR</t>
  </si>
  <si>
    <t>59142</t>
  </si>
  <si>
    <t>CERFONTAINE</t>
  </si>
  <si>
    <t>59143</t>
  </si>
  <si>
    <t>CHAPELLE D'ARMENTIERES</t>
  </si>
  <si>
    <t>59144</t>
  </si>
  <si>
    <t>CHATEAU L'ABBAYE</t>
  </si>
  <si>
    <t>59145</t>
  </si>
  <si>
    <t>CHEMY</t>
  </si>
  <si>
    <t>59146</t>
  </si>
  <si>
    <t>CHERENG</t>
  </si>
  <si>
    <t>59147</t>
  </si>
  <si>
    <t>CHOISIES</t>
  </si>
  <si>
    <t>59148</t>
  </si>
  <si>
    <t>CLAIRFAYTS</t>
  </si>
  <si>
    <t>59149</t>
  </si>
  <si>
    <t>CLARY</t>
  </si>
  <si>
    <t>59150</t>
  </si>
  <si>
    <t>COBRIEUX</t>
  </si>
  <si>
    <t>59151</t>
  </si>
  <si>
    <t>COLLERET</t>
  </si>
  <si>
    <t>59152</t>
  </si>
  <si>
    <t>COMINES</t>
  </si>
  <si>
    <t>59153</t>
  </si>
  <si>
    <t>CONDE SUR L'ESCAUT</t>
  </si>
  <si>
    <t>59154</t>
  </si>
  <si>
    <t>COUDEKERQUE VILLAGE</t>
  </si>
  <si>
    <t>59155</t>
  </si>
  <si>
    <t>COUDEKERQUE BRANCHE</t>
  </si>
  <si>
    <t>59156</t>
  </si>
  <si>
    <t>COURCHELETTES</t>
  </si>
  <si>
    <t>59157</t>
  </si>
  <si>
    <t>COUSOLRE</t>
  </si>
  <si>
    <t>59158</t>
  </si>
  <si>
    <t>COUTICHES</t>
  </si>
  <si>
    <t>59159</t>
  </si>
  <si>
    <t>CRAYWICK</t>
  </si>
  <si>
    <t>59160</t>
  </si>
  <si>
    <t>59161</t>
  </si>
  <si>
    <t>CREVECOEUR SUR L'ESCAUT</t>
  </si>
  <si>
    <t>59162</t>
  </si>
  <si>
    <t>CROCHTE</t>
  </si>
  <si>
    <t>59163</t>
  </si>
  <si>
    <t>CROIX</t>
  </si>
  <si>
    <t>59164</t>
  </si>
  <si>
    <t>CROIX CALUYAU</t>
  </si>
  <si>
    <t>59165</t>
  </si>
  <si>
    <t>CUINCY</t>
  </si>
  <si>
    <t>59166</t>
  </si>
  <si>
    <t>CURGIES</t>
  </si>
  <si>
    <t>59167</t>
  </si>
  <si>
    <t>CUVILLERS</t>
  </si>
  <si>
    <t>59168</t>
  </si>
  <si>
    <t>CYSOING</t>
  </si>
  <si>
    <t>59169</t>
  </si>
  <si>
    <t>DAMOUSIES</t>
  </si>
  <si>
    <t>59170</t>
  </si>
  <si>
    <t>DECHY</t>
  </si>
  <si>
    <t>59171</t>
  </si>
  <si>
    <t>DEHERIES</t>
  </si>
  <si>
    <t>59172</t>
  </si>
  <si>
    <t>DENAIN</t>
  </si>
  <si>
    <t>59173</t>
  </si>
  <si>
    <t>DEULEMONT</t>
  </si>
  <si>
    <t>59174</t>
  </si>
  <si>
    <t>DIMECHAUX</t>
  </si>
  <si>
    <t>59175</t>
  </si>
  <si>
    <t>DIMONT</t>
  </si>
  <si>
    <t>59176</t>
  </si>
  <si>
    <t>DOIGNIES</t>
  </si>
  <si>
    <t>59177</t>
  </si>
  <si>
    <t>DOMPIERRE SUR HELPE</t>
  </si>
  <si>
    <t>59178</t>
  </si>
  <si>
    <t>DOUAI</t>
  </si>
  <si>
    <t>59179</t>
  </si>
  <si>
    <t>DOUCHY LES MINES</t>
  </si>
  <si>
    <t>59180</t>
  </si>
  <si>
    <t>DOULIEU</t>
  </si>
  <si>
    <t>59181</t>
  </si>
  <si>
    <t>DOURLERS</t>
  </si>
  <si>
    <t>59182</t>
  </si>
  <si>
    <t>DRINCHAM</t>
  </si>
  <si>
    <t>59183</t>
  </si>
  <si>
    <t>DUNKERQUE</t>
  </si>
  <si>
    <t>59184</t>
  </si>
  <si>
    <t>EBBLINGHEM</t>
  </si>
  <si>
    <t>59185</t>
  </si>
  <si>
    <t>ECAILLON</t>
  </si>
  <si>
    <t>59186</t>
  </si>
  <si>
    <t>ECCLES</t>
  </si>
  <si>
    <t>59187</t>
  </si>
  <si>
    <t>ECLAIBES</t>
  </si>
  <si>
    <t>59188</t>
  </si>
  <si>
    <t>ECUELIN</t>
  </si>
  <si>
    <t>59189</t>
  </si>
  <si>
    <t>EECKE</t>
  </si>
  <si>
    <t>59190</t>
  </si>
  <si>
    <t>ELESMES</t>
  </si>
  <si>
    <t>59191</t>
  </si>
  <si>
    <t>ELINCOURT</t>
  </si>
  <si>
    <t>59192</t>
  </si>
  <si>
    <t>EMERCHICOURT</t>
  </si>
  <si>
    <t>59193</t>
  </si>
  <si>
    <t>EMMERIN</t>
  </si>
  <si>
    <t>59194</t>
  </si>
  <si>
    <t>ENGLEFONTAINE</t>
  </si>
  <si>
    <t>59195</t>
  </si>
  <si>
    <t>ENGLOS</t>
  </si>
  <si>
    <t>59196</t>
  </si>
  <si>
    <t>ENNETIERES EN WEPPES</t>
  </si>
  <si>
    <t>59197</t>
  </si>
  <si>
    <t>ENNEVELIN</t>
  </si>
  <si>
    <t>59198</t>
  </si>
  <si>
    <t>EPPE SAUVAGE</t>
  </si>
  <si>
    <t>59199</t>
  </si>
  <si>
    <t>ERCHIN</t>
  </si>
  <si>
    <t>59200</t>
  </si>
  <si>
    <t>ERINGHEM</t>
  </si>
  <si>
    <t>59201</t>
  </si>
  <si>
    <t>ERQUINGHEM LE SEC</t>
  </si>
  <si>
    <t>59202</t>
  </si>
  <si>
    <t>ERQUINGHEM LYS</t>
  </si>
  <si>
    <t>59203</t>
  </si>
  <si>
    <t>ERRE</t>
  </si>
  <si>
    <t>59204</t>
  </si>
  <si>
    <t>ESCARMAIN</t>
  </si>
  <si>
    <t>59205</t>
  </si>
  <si>
    <t>ESCAUDAIN</t>
  </si>
  <si>
    <t>59206</t>
  </si>
  <si>
    <t>ESCAUDOEUVRES</t>
  </si>
  <si>
    <t>59207</t>
  </si>
  <si>
    <t>ESCAUTPONT</t>
  </si>
  <si>
    <t>59208</t>
  </si>
  <si>
    <t>ESCOBECQUES</t>
  </si>
  <si>
    <t>59209</t>
  </si>
  <si>
    <t>ESNES</t>
  </si>
  <si>
    <t>59210</t>
  </si>
  <si>
    <t>ESQUELBECQ</t>
  </si>
  <si>
    <t>59211</t>
  </si>
  <si>
    <t>ESQUERCHIN</t>
  </si>
  <si>
    <t>59212</t>
  </si>
  <si>
    <t>ESTAIRES</t>
  </si>
  <si>
    <t>59213</t>
  </si>
  <si>
    <t>ESTOURMEL</t>
  </si>
  <si>
    <t>59214</t>
  </si>
  <si>
    <t>59215</t>
  </si>
  <si>
    <t>ESTREUX</t>
  </si>
  <si>
    <t>59216</t>
  </si>
  <si>
    <t>ESWARS</t>
  </si>
  <si>
    <t>59217</t>
  </si>
  <si>
    <t>ETH</t>
  </si>
  <si>
    <t>59218</t>
  </si>
  <si>
    <t>ETROEUNGT</t>
  </si>
  <si>
    <t>59219</t>
  </si>
  <si>
    <t>ESTRUN</t>
  </si>
  <si>
    <t>59220</t>
  </si>
  <si>
    <t>FACHES THUMESNIL</t>
  </si>
  <si>
    <t>59221</t>
  </si>
  <si>
    <t>FAMARS</t>
  </si>
  <si>
    <t>59222</t>
  </si>
  <si>
    <t>FAUMONT</t>
  </si>
  <si>
    <t>59223</t>
  </si>
  <si>
    <t>59224</t>
  </si>
  <si>
    <t>FECHAIN</t>
  </si>
  <si>
    <t>59225</t>
  </si>
  <si>
    <t>FEIGNIES</t>
  </si>
  <si>
    <t>59226</t>
  </si>
  <si>
    <t>FELLERIES</t>
  </si>
  <si>
    <t>59227</t>
  </si>
  <si>
    <t>FENAIN</t>
  </si>
  <si>
    <t>59228</t>
  </si>
  <si>
    <t>FERIN</t>
  </si>
  <si>
    <t>59229</t>
  </si>
  <si>
    <t>FERON</t>
  </si>
  <si>
    <t>59230</t>
  </si>
  <si>
    <t>FERRIERE LA GRANDE</t>
  </si>
  <si>
    <t>59231</t>
  </si>
  <si>
    <t>FERRIERE LA PETITE</t>
  </si>
  <si>
    <t>59232</t>
  </si>
  <si>
    <t>59233</t>
  </si>
  <si>
    <t>FLAUMONT WAUDRECHIES</t>
  </si>
  <si>
    <t>59234</t>
  </si>
  <si>
    <t>FLERS EN ESCREBIEUX</t>
  </si>
  <si>
    <t>59236</t>
  </si>
  <si>
    <t>FLESQUIERES</t>
  </si>
  <si>
    <t>59237</t>
  </si>
  <si>
    <t>FLETRE</t>
  </si>
  <si>
    <t>59238</t>
  </si>
  <si>
    <t>FLINES LES MORTAGNE</t>
  </si>
  <si>
    <t>59239</t>
  </si>
  <si>
    <t>FLINES LEZ RACHES</t>
  </si>
  <si>
    <t>59240</t>
  </si>
  <si>
    <t>FLOURSIES</t>
  </si>
  <si>
    <t>59241</t>
  </si>
  <si>
    <t>FLOYON</t>
  </si>
  <si>
    <t>59242</t>
  </si>
  <si>
    <t>FONTAINE AU BOIS</t>
  </si>
  <si>
    <t>59243</t>
  </si>
  <si>
    <t>FONTAINE AU PIRE</t>
  </si>
  <si>
    <t>59244</t>
  </si>
  <si>
    <t>59246</t>
  </si>
  <si>
    <t>FOREST EN CAMBRESIS</t>
  </si>
  <si>
    <t>59247</t>
  </si>
  <si>
    <t>FOREST SUR MARQUE</t>
  </si>
  <si>
    <t>59249</t>
  </si>
  <si>
    <t>FOURMIES</t>
  </si>
  <si>
    <t>59250</t>
  </si>
  <si>
    <t>FOURNES EN WEPPES</t>
  </si>
  <si>
    <t>59251</t>
  </si>
  <si>
    <t>FRASNOY</t>
  </si>
  <si>
    <t>59252</t>
  </si>
  <si>
    <t>FRELINGHIEN</t>
  </si>
  <si>
    <t>59253</t>
  </si>
  <si>
    <t>FRESNES SUR ESCAUT</t>
  </si>
  <si>
    <t>59254</t>
  </si>
  <si>
    <t>FRESSAIN</t>
  </si>
  <si>
    <t>59255</t>
  </si>
  <si>
    <t>FRESSIES</t>
  </si>
  <si>
    <t>59256</t>
  </si>
  <si>
    <t>FRETIN</t>
  </si>
  <si>
    <t>59257</t>
  </si>
  <si>
    <t>FROMELLES</t>
  </si>
  <si>
    <t>59258</t>
  </si>
  <si>
    <t>GENECH</t>
  </si>
  <si>
    <t>59259</t>
  </si>
  <si>
    <t>GHISSIGNIES</t>
  </si>
  <si>
    <t>59260</t>
  </si>
  <si>
    <t>GHYVELDE</t>
  </si>
  <si>
    <t>59261</t>
  </si>
  <si>
    <t>GLAGEON</t>
  </si>
  <si>
    <t>59262</t>
  </si>
  <si>
    <t>GODEWAERSVELDE</t>
  </si>
  <si>
    <t>59263</t>
  </si>
  <si>
    <t>GOEULZIN</t>
  </si>
  <si>
    <t>59264</t>
  </si>
  <si>
    <t>GOGNIES CHAUSSEE</t>
  </si>
  <si>
    <t>59265</t>
  </si>
  <si>
    <t>GOMMEGNIES</t>
  </si>
  <si>
    <t>59266</t>
  </si>
  <si>
    <t>GONDECOURT</t>
  </si>
  <si>
    <t>59267</t>
  </si>
  <si>
    <t>GONNELIEU</t>
  </si>
  <si>
    <t>59268</t>
  </si>
  <si>
    <t>GORGUE</t>
  </si>
  <si>
    <t>59269</t>
  </si>
  <si>
    <t>GOUZEAUCOURT</t>
  </si>
  <si>
    <t>59270</t>
  </si>
  <si>
    <t>GRAND FAYT</t>
  </si>
  <si>
    <t>59271</t>
  </si>
  <si>
    <t>GRANDE SYNTHE</t>
  </si>
  <si>
    <t>59272</t>
  </si>
  <si>
    <t>GRAND FORT PHILIPPE</t>
  </si>
  <si>
    <t>59273</t>
  </si>
  <si>
    <t>GRAVELINES</t>
  </si>
  <si>
    <t>59274</t>
  </si>
  <si>
    <t>GROISE</t>
  </si>
  <si>
    <t>59275</t>
  </si>
  <si>
    <t>GRUSON</t>
  </si>
  <si>
    <t>59276</t>
  </si>
  <si>
    <t>GUESNAIN</t>
  </si>
  <si>
    <t>59277</t>
  </si>
  <si>
    <t>GUSSIGNIES</t>
  </si>
  <si>
    <t>59278</t>
  </si>
  <si>
    <t>HALLENNES LEZ HAUBOURDIN</t>
  </si>
  <si>
    <t>59279</t>
  </si>
  <si>
    <t>HALLUIN</t>
  </si>
  <si>
    <t>59280</t>
  </si>
  <si>
    <t>HAMEL</t>
  </si>
  <si>
    <t>59281</t>
  </si>
  <si>
    <t>HANTAY</t>
  </si>
  <si>
    <t>59282</t>
  </si>
  <si>
    <t>HARDIFORT</t>
  </si>
  <si>
    <t>59283</t>
  </si>
  <si>
    <t>59284</t>
  </si>
  <si>
    <t>HASNON</t>
  </si>
  <si>
    <t>59285</t>
  </si>
  <si>
    <t>HASPRES</t>
  </si>
  <si>
    <t>59286</t>
  </si>
  <si>
    <t>HAUBOURDIN</t>
  </si>
  <si>
    <t>59287</t>
  </si>
  <si>
    <t>HAUCOURT EN CAMBRESIS</t>
  </si>
  <si>
    <t>59288</t>
  </si>
  <si>
    <t>HAULCHIN</t>
  </si>
  <si>
    <t>59289</t>
  </si>
  <si>
    <t>HAUSSY</t>
  </si>
  <si>
    <t>59290</t>
  </si>
  <si>
    <t>HAUT LIEU</t>
  </si>
  <si>
    <t>59291</t>
  </si>
  <si>
    <t>HAUTMONT</t>
  </si>
  <si>
    <t>59292</t>
  </si>
  <si>
    <t>HAVELUY</t>
  </si>
  <si>
    <t>59293</t>
  </si>
  <si>
    <t>HAVERSKERQUE</t>
  </si>
  <si>
    <t>59294</t>
  </si>
  <si>
    <t>HAYNECOURT</t>
  </si>
  <si>
    <t>59295</t>
  </si>
  <si>
    <t>HAZEBROUCK</t>
  </si>
  <si>
    <t>59296</t>
  </si>
  <si>
    <t>HECQ</t>
  </si>
  <si>
    <t>59297</t>
  </si>
  <si>
    <t>HELESMES</t>
  </si>
  <si>
    <t>59299</t>
  </si>
  <si>
    <t>HEM</t>
  </si>
  <si>
    <t>59300</t>
  </si>
  <si>
    <t>HEM LENGLET</t>
  </si>
  <si>
    <t>59301</t>
  </si>
  <si>
    <t>HERGNIES</t>
  </si>
  <si>
    <t>59302</t>
  </si>
  <si>
    <t>HERIN</t>
  </si>
  <si>
    <t>59303</t>
  </si>
  <si>
    <t>HERLIES</t>
  </si>
  <si>
    <t>59304</t>
  </si>
  <si>
    <t>HERRIN</t>
  </si>
  <si>
    <t>59305</t>
  </si>
  <si>
    <t>HERZEELE</t>
  </si>
  <si>
    <t>59306</t>
  </si>
  <si>
    <t>HESTRUD</t>
  </si>
  <si>
    <t>59307</t>
  </si>
  <si>
    <t>HOLQUE</t>
  </si>
  <si>
    <t>59308</t>
  </si>
  <si>
    <t>HONDEGHEM</t>
  </si>
  <si>
    <t>59309</t>
  </si>
  <si>
    <t>HONDSCHOOTE</t>
  </si>
  <si>
    <t>59310</t>
  </si>
  <si>
    <t>HON HERGIES</t>
  </si>
  <si>
    <t>59311</t>
  </si>
  <si>
    <t>HONNECHY</t>
  </si>
  <si>
    <t>59312</t>
  </si>
  <si>
    <t>HONNECOURT SUR ESCAUT</t>
  </si>
  <si>
    <t>59313</t>
  </si>
  <si>
    <t>HORDAIN</t>
  </si>
  <si>
    <t>59314</t>
  </si>
  <si>
    <t>HORNAING</t>
  </si>
  <si>
    <t>59315</t>
  </si>
  <si>
    <t>HOUDAIN LEZ BAVAY</t>
  </si>
  <si>
    <t>59316</t>
  </si>
  <si>
    <t>HOUPLIN ANCOISNE</t>
  </si>
  <si>
    <t>59317</t>
  </si>
  <si>
    <t>HOUPLINES</t>
  </si>
  <si>
    <t>59318</t>
  </si>
  <si>
    <t>HOUTKERQUE</t>
  </si>
  <si>
    <t>59319</t>
  </si>
  <si>
    <t>HOYMILLE</t>
  </si>
  <si>
    <t>59320</t>
  </si>
  <si>
    <t>ILLIES</t>
  </si>
  <si>
    <t>59321</t>
  </si>
  <si>
    <t>INCHY</t>
  </si>
  <si>
    <t>59322</t>
  </si>
  <si>
    <t>IWUY</t>
  </si>
  <si>
    <t>59323</t>
  </si>
  <si>
    <t>JENLAIN</t>
  </si>
  <si>
    <t>59324</t>
  </si>
  <si>
    <t>JEUMONT</t>
  </si>
  <si>
    <t>59325</t>
  </si>
  <si>
    <t>JOLIMETZ</t>
  </si>
  <si>
    <t>59326</t>
  </si>
  <si>
    <t>KILLEM</t>
  </si>
  <si>
    <t>59327</t>
  </si>
  <si>
    <t>LALLAING</t>
  </si>
  <si>
    <t>59328</t>
  </si>
  <si>
    <t>LAMBERSART</t>
  </si>
  <si>
    <t>59329</t>
  </si>
  <si>
    <t>LAMBRES LEZ DOUAI</t>
  </si>
  <si>
    <t>59330</t>
  </si>
  <si>
    <t>LANDAS</t>
  </si>
  <si>
    <t>59331</t>
  </si>
  <si>
    <t>LANDRECIES</t>
  </si>
  <si>
    <t>59332</t>
  </si>
  <si>
    <t>LANNOY</t>
  </si>
  <si>
    <t>59333</t>
  </si>
  <si>
    <t>LAROUILLIES</t>
  </si>
  <si>
    <t>59334</t>
  </si>
  <si>
    <t>LAUWIN PLANQUE</t>
  </si>
  <si>
    <t>59335</t>
  </si>
  <si>
    <t>LECELLES</t>
  </si>
  <si>
    <t>59336</t>
  </si>
  <si>
    <t>LECLUSE</t>
  </si>
  <si>
    <t>59337</t>
  </si>
  <si>
    <t>LEDERZEELE</t>
  </si>
  <si>
    <t>59338</t>
  </si>
  <si>
    <t>LEDRINGHEM</t>
  </si>
  <si>
    <t>59339</t>
  </si>
  <si>
    <t>LEERS</t>
  </si>
  <si>
    <t>59340</t>
  </si>
  <si>
    <t>LEFFRINCKOUCKE</t>
  </si>
  <si>
    <t>59341</t>
  </si>
  <si>
    <t>LESDAIN</t>
  </si>
  <si>
    <t>59342</t>
  </si>
  <si>
    <t>LEZ FONTAINE</t>
  </si>
  <si>
    <t>59343</t>
  </si>
  <si>
    <t>LESQUIN</t>
  </si>
  <si>
    <t>59344</t>
  </si>
  <si>
    <t>LEVAL</t>
  </si>
  <si>
    <t>59345</t>
  </si>
  <si>
    <t>LEWARDE</t>
  </si>
  <si>
    <t>59346</t>
  </si>
  <si>
    <t>LEZENNES</t>
  </si>
  <si>
    <t>59347</t>
  </si>
  <si>
    <t>LIESSIES</t>
  </si>
  <si>
    <t>59348</t>
  </si>
  <si>
    <t>LIEU SAINT AMAND</t>
  </si>
  <si>
    <t>59349</t>
  </si>
  <si>
    <t>LIGNY EN CAMBRESIS</t>
  </si>
  <si>
    <t>59350</t>
  </si>
  <si>
    <t>LILLE</t>
  </si>
  <si>
    <t>59351</t>
  </si>
  <si>
    <t>LIMONT FONTAINE</t>
  </si>
  <si>
    <t>59352</t>
  </si>
  <si>
    <t>LINSELLES</t>
  </si>
  <si>
    <t>59353</t>
  </si>
  <si>
    <t>LOCQUIGNOL</t>
  </si>
  <si>
    <t>59354</t>
  </si>
  <si>
    <t>LOFFRE</t>
  </si>
  <si>
    <t>59356</t>
  </si>
  <si>
    <t>LOMPRET</t>
  </si>
  <si>
    <t>59357</t>
  </si>
  <si>
    <t>59358</t>
  </si>
  <si>
    <t>LOOBERGHE</t>
  </si>
  <si>
    <t>59359</t>
  </si>
  <si>
    <t>LOON PLAGE</t>
  </si>
  <si>
    <t>59360</t>
  </si>
  <si>
    <t>LOOS</t>
  </si>
  <si>
    <t>59361</t>
  </si>
  <si>
    <t>LOURCHES</t>
  </si>
  <si>
    <t>59363</t>
  </si>
  <si>
    <t>LOUVIGNIES QUESNOY</t>
  </si>
  <si>
    <t>59364</t>
  </si>
  <si>
    <t>LOUVIL</t>
  </si>
  <si>
    <t>59365</t>
  </si>
  <si>
    <t>LOUVROIL</t>
  </si>
  <si>
    <t>59366</t>
  </si>
  <si>
    <t>LYNDE</t>
  </si>
  <si>
    <t>59367</t>
  </si>
  <si>
    <t>LYS LEZ LANNOY</t>
  </si>
  <si>
    <t>59368</t>
  </si>
  <si>
    <t>MADELEINE</t>
  </si>
  <si>
    <t>59369</t>
  </si>
  <si>
    <t>MAING</t>
  </si>
  <si>
    <t>59370</t>
  </si>
  <si>
    <t>MAIRIEUX</t>
  </si>
  <si>
    <t>59371</t>
  </si>
  <si>
    <t>MAISNIL</t>
  </si>
  <si>
    <t>59372</t>
  </si>
  <si>
    <t>MALINCOURT</t>
  </si>
  <si>
    <t>59374</t>
  </si>
  <si>
    <t>MARBAIX</t>
  </si>
  <si>
    <t>59375</t>
  </si>
  <si>
    <t>MARCHIENNES</t>
  </si>
  <si>
    <t>59377</t>
  </si>
  <si>
    <t>MARCOING</t>
  </si>
  <si>
    <t>59378</t>
  </si>
  <si>
    <t>MARCQ EN BAROEUL</t>
  </si>
  <si>
    <t>59379</t>
  </si>
  <si>
    <t>MARCQ EN OSTREVENT</t>
  </si>
  <si>
    <t>59381</t>
  </si>
  <si>
    <t>MARESCHES</t>
  </si>
  <si>
    <t>59382</t>
  </si>
  <si>
    <t>MARETZ</t>
  </si>
  <si>
    <t>59383</t>
  </si>
  <si>
    <t>59384</t>
  </si>
  <si>
    <t>MAROILLES</t>
  </si>
  <si>
    <t>59385</t>
  </si>
  <si>
    <t>MARPENT</t>
  </si>
  <si>
    <t>59386</t>
  </si>
  <si>
    <t>MARQUETTE LEZ LILLE</t>
  </si>
  <si>
    <t>59387</t>
  </si>
  <si>
    <t>MARQUETTE EN OSTREVANT</t>
  </si>
  <si>
    <t>59388</t>
  </si>
  <si>
    <t>MARQUILLIES</t>
  </si>
  <si>
    <t>59389</t>
  </si>
  <si>
    <t>MASNIERES</t>
  </si>
  <si>
    <t>59390</t>
  </si>
  <si>
    <t>MASNY</t>
  </si>
  <si>
    <t>59391</t>
  </si>
  <si>
    <t>MASTAING</t>
  </si>
  <si>
    <t>59392</t>
  </si>
  <si>
    <t>MAUBEUGE</t>
  </si>
  <si>
    <t>59393</t>
  </si>
  <si>
    <t>MAULDE</t>
  </si>
  <si>
    <t>59394</t>
  </si>
  <si>
    <t>MAUROIS</t>
  </si>
  <si>
    <t>59395</t>
  </si>
  <si>
    <t>MAZINGHIEN</t>
  </si>
  <si>
    <t>59396</t>
  </si>
  <si>
    <t>MECQUIGNIES</t>
  </si>
  <si>
    <t>59397</t>
  </si>
  <si>
    <t>MERCKEGHEM</t>
  </si>
  <si>
    <t>59398</t>
  </si>
  <si>
    <t>MERIGNIES</t>
  </si>
  <si>
    <t>59399</t>
  </si>
  <si>
    <t>MERRIS</t>
  </si>
  <si>
    <t>59400</t>
  </si>
  <si>
    <t>59401</t>
  </si>
  <si>
    <t>METEREN</t>
  </si>
  <si>
    <t>59402</t>
  </si>
  <si>
    <t>MILLAM</t>
  </si>
  <si>
    <t>59403</t>
  </si>
  <si>
    <t>MILLONFOSSE</t>
  </si>
  <si>
    <t>59404</t>
  </si>
  <si>
    <t>MOERES</t>
  </si>
  <si>
    <t>59405</t>
  </si>
  <si>
    <t>MOEUVRES</t>
  </si>
  <si>
    <t>59406</t>
  </si>
  <si>
    <t>MONCEAU SAINT WAAST</t>
  </si>
  <si>
    <t>59407</t>
  </si>
  <si>
    <t>MONCHAUX SUR ECAILLON</t>
  </si>
  <si>
    <t>59408</t>
  </si>
  <si>
    <t>MONCHEAUX</t>
  </si>
  <si>
    <t>59409</t>
  </si>
  <si>
    <t>MONCHECOURT</t>
  </si>
  <si>
    <t>59410</t>
  </si>
  <si>
    <t>MONS EN BAROEUL</t>
  </si>
  <si>
    <t>59411</t>
  </si>
  <si>
    <t>MONS EN PEVELE</t>
  </si>
  <si>
    <t>59412</t>
  </si>
  <si>
    <t>MONTAY</t>
  </si>
  <si>
    <t>59413</t>
  </si>
  <si>
    <t>MONTIGNY EN CAMBRESIS</t>
  </si>
  <si>
    <t>59414</t>
  </si>
  <si>
    <t>MONTIGNY EN OSTREVENT</t>
  </si>
  <si>
    <t>59415</t>
  </si>
  <si>
    <t>MONTRECOURT</t>
  </si>
  <si>
    <t>59416</t>
  </si>
  <si>
    <t>MORBECQUE</t>
  </si>
  <si>
    <t>59418</t>
  </si>
  <si>
    <t>MORTAGNE DU NORD</t>
  </si>
  <si>
    <t>59419</t>
  </si>
  <si>
    <t>MOUCHIN</t>
  </si>
  <si>
    <t>59420</t>
  </si>
  <si>
    <t>MOUSTIER EN FAGNE</t>
  </si>
  <si>
    <t>59421</t>
  </si>
  <si>
    <t>MOUVAUX</t>
  </si>
  <si>
    <t>59422</t>
  </si>
  <si>
    <t>59423</t>
  </si>
  <si>
    <t>NEUF BERQUIN</t>
  </si>
  <si>
    <t>59424</t>
  </si>
  <si>
    <t>NEUF MESNIL</t>
  </si>
  <si>
    <t>59425</t>
  </si>
  <si>
    <t>NEUVILLE EN AVESNOIS</t>
  </si>
  <si>
    <t>59426</t>
  </si>
  <si>
    <t>NEUVILLE EN FERRAIN</t>
  </si>
  <si>
    <t>59427</t>
  </si>
  <si>
    <t>59428</t>
  </si>
  <si>
    <t>NEUVILLE SAINT REMY</t>
  </si>
  <si>
    <t>59429</t>
  </si>
  <si>
    <t>NEUVILLE SUR ESCAUT</t>
  </si>
  <si>
    <t>59430</t>
  </si>
  <si>
    <t>NEUVILLY</t>
  </si>
  <si>
    <t>59431</t>
  </si>
  <si>
    <t>NIEPPE</t>
  </si>
  <si>
    <t>59432</t>
  </si>
  <si>
    <t>NIERGNIES</t>
  </si>
  <si>
    <t>59433</t>
  </si>
  <si>
    <t>NIEURLET</t>
  </si>
  <si>
    <t>59434</t>
  </si>
  <si>
    <t>NIVELLE</t>
  </si>
  <si>
    <t>59435</t>
  </si>
  <si>
    <t>NOMAIN</t>
  </si>
  <si>
    <t>59436</t>
  </si>
  <si>
    <t>NOORDPEENE</t>
  </si>
  <si>
    <t>59437</t>
  </si>
  <si>
    <t>NOYELLES LES SECLIN</t>
  </si>
  <si>
    <t>59438</t>
  </si>
  <si>
    <t>NOYELLES SUR ESCAUT</t>
  </si>
  <si>
    <t>59439</t>
  </si>
  <si>
    <t>NOYELLES SUR SAMBRE</t>
  </si>
  <si>
    <t>59440</t>
  </si>
  <si>
    <t>NOYELLES SUR SELLE</t>
  </si>
  <si>
    <t>59441</t>
  </si>
  <si>
    <t>OBIES</t>
  </si>
  <si>
    <t>59442</t>
  </si>
  <si>
    <t>OBRECHIES</t>
  </si>
  <si>
    <t>59443</t>
  </si>
  <si>
    <t>OCHTEZEELE</t>
  </si>
  <si>
    <t>59444</t>
  </si>
  <si>
    <t>ODOMEZ</t>
  </si>
  <si>
    <t>59445</t>
  </si>
  <si>
    <t>OHAIN</t>
  </si>
  <si>
    <t>59446</t>
  </si>
  <si>
    <t>59447</t>
  </si>
  <si>
    <t>ONNAING</t>
  </si>
  <si>
    <t>59448</t>
  </si>
  <si>
    <t>OOST CAPPEL</t>
  </si>
  <si>
    <t>59449</t>
  </si>
  <si>
    <t>ORCHIES</t>
  </si>
  <si>
    <t>59450</t>
  </si>
  <si>
    <t>ORS</t>
  </si>
  <si>
    <t>59451</t>
  </si>
  <si>
    <t>ORSINVAL</t>
  </si>
  <si>
    <t>59452</t>
  </si>
  <si>
    <t>OSTRICOURT</t>
  </si>
  <si>
    <t>59453</t>
  </si>
  <si>
    <t>OUDEZEELE</t>
  </si>
  <si>
    <t>59454</t>
  </si>
  <si>
    <t>OXELAERE</t>
  </si>
  <si>
    <t>59455</t>
  </si>
  <si>
    <t>PAILLENCOURT</t>
  </si>
  <si>
    <t>59456</t>
  </si>
  <si>
    <t>PECQUENCOURT</t>
  </si>
  <si>
    <t>59457</t>
  </si>
  <si>
    <t>PERENCHIES</t>
  </si>
  <si>
    <t>59458</t>
  </si>
  <si>
    <t>PERONNE EN MELANTOIS</t>
  </si>
  <si>
    <t>59459</t>
  </si>
  <si>
    <t>PETITE FORET</t>
  </si>
  <si>
    <t>59461</t>
  </si>
  <si>
    <t>PETIT FAYT</t>
  </si>
  <si>
    <t>59462</t>
  </si>
  <si>
    <t>PHALEMPIN</t>
  </si>
  <si>
    <t>59463</t>
  </si>
  <si>
    <t>PITGAM</t>
  </si>
  <si>
    <t>59464</t>
  </si>
  <si>
    <t>POIX DU NORD</t>
  </si>
  <si>
    <t>59465</t>
  </si>
  <si>
    <t>POMMEREUIL</t>
  </si>
  <si>
    <t>59466</t>
  </si>
  <si>
    <t>PONT A MARCQ</t>
  </si>
  <si>
    <t>59467</t>
  </si>
  <si>
    <t>PONT SUR SAMBRE</t>
  </si>
  <si>
    <t>59468</t>
  </si>
  <si>
    <t>POTELLE</t>
  </si>
  <si>
    <t>59469</t>
  </si>
  <si>
    <t>59470</t>
  </si>
  <si>
    <t>PREMESQUES</t>
  </si>
  <si>
    <t>59471</t>
  </si>
  <si>
    <t>PRESEAU</t>
  </si>
  <si>
    <t>59472</t>
  </si>
  <si>
    <t>PREUX AU BOIS</t>
  </si>
  <si>
    <t>59473</t>
  </si>
  <si>
    <t>PREUX AU SART</t>
  </si>
  <si>
    <t>59474</t>
  </si>
  <si>
    <t>PRISCHES</t>
  </si>
  <si>
    <t>59475</t>
  </si>
  <si>
    <t>PROUVY</t>
  </si>
  <si>
    <t>59476</t>
  </si>
  <si>
    <t>PROVILLE</t>
  </si>
  <si>
    <t>59477</t>
  </si>
  <si>
    <t>PROVIN</t>
  </si>
  <si>
    <t>59478</t>
  </si>
  <si>
    <t>QUAEDYPRE</t>
  </si>
  <si>
    <t>59479</t>
  </si>
  <si>
    <t>QUAROUBLE</t>
  </si>
  <si>
    <t>59480</t>
  </si>
  <si>
    <t>QUERENAING</t>
  </si>
  <si>
    <t>59481</t>
  </si>
  <si>
    <t>QUESNOY</t>
  </si>
  <si>
    <t>59482</t>
  </si>
  <si>
    <t>QUESNOY SUR DEULE</t>
  </si>
  <si>
    <t>59483</t>
  </si>
  <si>
    <t>QUIEVELON</t>
  </si>
  <si>
    <t>59484</t>
  </si>
  <si>
    <t>QUIEVRECHAIN</t>
  </si>
  <si>
    <t>59485</t>
  </si>
  <si>
    <t>QUIEVY</t>
  </si>
  <si>
    <t>59486</t>
  </si>
  <si>
    <t>RACHES</t>
  </si>
  <si>
    <t>59487</t>
  </si>
  <si>
    <t>RADINGHEM EN WEPPES</t>
  </si>
  <si>
    <t>59488</t>
  </si>
  <si>
    <t>RAILLENCOURT SAINTE OLLE</t>
  </si>
  <si>
    <t>59489</t>
  </si>
  <si>
    <t>RAIMBEAUCOURT</t>
  </si>
  <si>
    <t>59490</t>
  </si>
  <si>
    <t>RAINSARS</t>
  </si>
  <si>
    <t>59491</t>
  </si>
  <si>
    <t>RAISMES</t>
  </si>
  <si>
    <t>59492</t>
  </si>
  <si>
    <t>RAMILLIES</t>
  </si>
  <si>
    <t>59493</t>
  </si>
  <si>
    <t>RAMOUSIES</t>
  </si>
  <si>
    <t>59494</t>
  </si>
  <si>
    <t>RAUCOURT AU BOIS</t>
  </si>
  <si>
    <t>59495</t>
  </si>
  <si>
    <t>RECQUIGNIES</t>
  </si>
  <si>
    <t>59496</t>
  </si>
  <si>
    <t>REJET DE BEAULIEU</t>
  </si>
  <si>
    <t>59497</t>
  </si>
  <si>
    <t>RENESCURE</t>
  </si>
  <si>
    <t>59498</t>
  </si>
  <si>
    <t>REUMONT</t>
  </si>
  <si>
    <t>59499</t>
  </si>
  <si>
    <t>REXPOEDE</t>
  </si>
  <si>
    <t>59500</t>
  </si>
  <si>
    <t>RIBECOURT LA TOUR</t>
  </si>
  <si>
    <t>59501</t>
  </si>
  <si>
    <t>RIEULAY</t>
  </si>
  <si>
    <t>59502</t>
  </si>
  <si>
    <t>RIEUX EN CAMBRESIS</t>
  </si>
  <si>
    <t>59503</t>
  </si>
  <si>
    <t>ROBERSART</t>
  </si>
  <si>
    <t>59504</t>
  </si>
  <si>
    <t>ROEULX</t>
  </si>
  <si>
    <t>59505</t>
  </si>
  <si>
    <t>ROMBIES ET MARCHIPONT</t>
  </si>
  <si>
    <t>59506</t>
  </si>
  <si>
    <t>ROMERIES</t>
  </si>
  <si>
    <t>59507</t>
  </si>
  <si>
    <t>RONCHIN</t>
  </si>
  <si>
    <t>59508</t>
  </si>
  <si>
    <t>RONCQ</t>
  </si>
  <si>
    <t>59509</t>
  </si>
  <si>
    <t>ROOST WARENDIN</t>
  </si>
  <si>
    <t>59511</t>
  </si>
  <si>
    <t>ROSULT</t>
  </si>
  <si>
    <t>59512</t>
  </si>
  <si>
    <t>ROUBAIX</t>
  </si>
  <si>
    <t>59513</t>
  </si>
  <si>
    <t>ROUCOURT</t>
  </si>
  <si>
    <t>59514</t>
  </si>
  <si>
    <t>ROUSIES</t>
  </si>
  <si>
    <t>59515</t>
  </si>
  <si>
    <t>ROUVIGNIES</t>
  </si>
  <si>
    <t>59516</t>
  </si>
  <si>
    <t>RUBROUCK</t>
  </si>
  <si>
    <t>59517</t>
  </si>
  <si>
    <t>RUES DES VIGNES</t>
  </si>
  <si>
    <t>59518</t>
  </si>
  <si>
    <t>RUESNES</t>
  </si>
  <si>
    <t>59519</t>
  </si>
  <si>
    <t>RUMEGIES</t>
  </si>
  <si>
    <t>59520</t>
  </si>
  <si>
    <t>RUMILLY EN CAMBRESIS</t>
  </si>
  <si>
    <t>59521</t>
  </si>
  <si>
    <t>SAILLY LEZ CAMBRAI</t>
  </si>
  <si>
    <t>59522</t>
  </si>
  <si>
    <t>SAILLY LEZ LANNOY</t>
  </si>
  <si>
    <t>59523</t>
  </si>
  <si>
    <t>SAINGHIN EN MELANTOIS</t>
  </si>
  <si>
    <t>59524</t>
  </si>
  <si>
    <t>SAINGHIN EN WEPPES</t>
  </si>
  <si>
    <t>59525</t>
  </si>
  <si>
    <t>SAINS DU NORD</t>
  </si>
  <si>
    <t>59526</t>
  </si>
  <si>
    <t>SAINT AMAND LES EAUX</t>
  </si>
  <si>
    <t>59527</t>
  </si>
  <si>
    <t>SAINT ANDRE LEZ LILLE</t>
  </si>
  <si>
    <t>59528</t>
  </si>
  <si>
    <t>SAINT AUBERT</t>
  </si>
  <si>
    <t>59529</t>
  </si>
  <si>
    <t>59530</t>
  </si>
  <si>
    <t>SAINT AYBERT</t>
  </si>
  <si>
    <t>59531</t>
  </si>
  <si>
    <t>SAINT BENIN</t>
  </si>
  <si>
    <t>59532</t>
  </si>
  <si>
    <t>SAINT GEORGES SUR L'AA</t>
  </si>
  <si>
    <t>59533</t>
  </si>
  <si>
    <t>SAINT HILAIRE LEZ CAMBRAI</t>
  </si>
  <si>
    <t>59534</t>
  </si>
  <si>
    <t>SAINT HILAIRE SUR HELPE</t>
  </si>
  <si>
    <t>59535</t>
  </si>
  <si>
    <t>SAINT JANS CAPPEL</t>
  </si>
  <si>
    <t>59536</t>
  </si>
  <si>
    <t>SAINTE MARIE CAPPEL</t>
  </si>
  <si>
    <t>59537</t>
  </si>
  <si>
    <t>SAINT MARTIN SUR ECAILLON</t>
  </si>
  <si>
    <t>59538</t>
  </si>
  <si>
    <t>SAINT MOMELIN</t>
  </si>
  <si>
    <t>59539</t>
  </si>
  <si>
    <t>SAINT PIERRE BROUCK</t>
  </si>
  <si>
    <t>59541</t>
  </si>
  <si>
    <t>SAINT PYTHON</t>
  </si>
  <si>
    <t>59542</t>
  </si>
  <si>
    <t>SAINT REMY CHAUSSEE</t>
  </si>
  <si>
    <t>59543</t>
  </si>
  <si>
    <t>SAINT REMY DU NORD</t>
  </si>
  <si>
    <t>59544</t>
  </si>
  <si>
    <t>SAINT SAULVE</t>
  </si>
  <si>
    <t>59545</t>
  </si>
  <si>
    <t>SAINT SOUPLET</t>
  </si>
  <si>
    <t>59546</t>
  </si>
  <si>
    <t>SAINT SYLVESTRE CAPPEL</t>
  </si>
  <si>
    <t>59547</t>
  </si>
  <si>
    <t>SAINT VAAST EN CAMBRESIS</t>
  </si>
  <si>
    <t>59548</t>
  </si>
  <si>
    <t>SAINT WAAST</t>
  </si>
  <si>
    <t>59549</t>
  </si>
  <si>
    <t>SALESCHES</t>
  </si>
  <si>
    <t>59550</t>
  </si>
  <si>
    <t>SALOME</t>
  </si>
  <si>
    <t>59551</t>
  </si>
  <si>
    <t>SAMEON</t>
  </si>
  <si>
    <t>59552</t>
  </si>
  <si>
    <t>59553</t>
  </si>
  <si>
    <t>SANTES</t>
  </si>
  <si>
    <t>59554</t>
  </si>
  <si>
    <t>SARS ET ROSIERES</t>
  </si>
  <si>
    <t>59555</t>
  </si>
  <si>
    <t>SARS POTERIES</t>
  </si>
  <si>
    <t>59556</t>
  </si>
  <si>
    <t>SASSEGNIES</t>
  </si>
  <si>
    <t>59557</t>
  </si>
  <si>
    <t>SAULTAIN</t>
  </si>
  <si>
    <t>59558</t>
  </si>
  <si>
    <t>SAULZOIR</t>
  </si>
  <si>
    <t>59559</t>
  </si>
  <si>
    <t>SEBOURG</t>
  </si>
  <si>
    <t>59560</t>
  </si>
  <si>
    <t>SECLIN</t>
  </si>
  <si>
    <t>59562</t>
  </si>
  <si>
    <t>SEMERIES</t>
  </si>
  <si>
    <t>59563</t>
  </si>
  <si>
    <t>SEMOUSIES</t>
  </si>
  <si>
    <t>59564</t>
  </si>
  <si>
    <t>SENTINELLE</t>
  </si>
  <si>
    <t>59565</t>
  </si>
  <si>
    <t>SEPMERIES</t>
  </si>
  <si>
    <t>59566</t>
  </si>
  <si>
    <t>SEQUEDIN</t>
  </si>
  <si>
    <t>59567</t>
  </si>
  <si>
    <t>SERANVILLERS FORENVILLE</t>
  </si>
  <si>
    <t>59568</t>
  </si>
  <si>
    <t>SERCUS</t>
  </si>
  <si>
    <t>59569</t>
  </si>
  <si>
    <t>SIN LE NOBLE</t>
  </si>
  <si>
    <t>59570</t>
  </si>
  <si>
    <t>SOCX</t>
  </si>
  <si>
    <t>59571</t>
  </si>
  <si>
    <t>SOLESMES</t>
  </si>
  <si>
    <t>59572</t>
  </si>
  <si>
    <t>SOLRE LE CHATEAU</t>
  </si>
  <si>
    <t>59573</t>
  </si>
  <si>
    <t>SOLRINNES</t>
  </si>
  <si>
    <t>59574</t>
  </si>
  <si>
    <t>SOMAIN</t>
  </si>
  <si>
    <t>59575</t>
  </si>
  <si>
    <t>SOMMAING</t>
  </si>
  <si>
    <t>59576</t>
  </si>
  <si>
    <t>SPYCKER</t>
  </si>
  <si>
    <t>59577</t>
  </si>
  <si>
    <t>STAPLE</t>
  </si>
  <si>
    <t>59578</t>
  </si>
  <si>
    <t>STEENBECQUE</t>
  </si>
  <si>
    <t>59579</t>
  </si>
  <si>
    <t>STEENE</t>
  </si>
  <si>
    <t>59580</t>
  </si>
  <si>
    <t>STEENVOORDE</t>
  </si>
  <si>
    <t>59581</t>
  </si>
  <si>
    <t>STEENWERCK</t>
  </si>
  <si>
    <t>59582</t>
  </si>
  <si>
    <t>STRAZEELE</t>
  </si>
  <si>
    <t>59583</t>
  </si>
  <si>
    <t>TAISNIERES EN THIERACHE</t>
  </si>
  <si>
    <t>59584</t>
  </si>
  <si>
    <t>TAISNIERES SUR HON</t>
  </si>
  <si>
    <t>59585</t>
  </si>
  <si>
    <t>TEMPLEMARS</t>
  </si>
  <si>
    <t>59586</t>
  </si>
  <si>
    <t>TEMPLEUVE</t>
  </si>
  <si>
    <t>59587</t>
  </si>
  <si>
    <t>TERDEGHEM</t>
  </si>
  <si>
    <t>59588</t>
  </si>
  <si>
    <t>TETEGHEM</t>
  </si>
  <si>
    <t>59589</t>
  </si>
  <si>
    <t>THIANT</t>
  </si>
  <si>
    <t>59590</t>
  </si>
  <si>
    <t>THIENNES</t>
  </si>
  <si>
    <t>59591</t>
  </si>
  <si>
    <t>THIVENCELLE</t>
  </si>
  <si>
    <t>59592</t>
  </si>
  <si>
    <t>THUMERIES</t>
  </si>
  <si>
    <t>59593</t>
  </si>
  <si>
    <t>THUN L'EVEQUE</t>
  </si>
  <si>
    <t>59594</t>
  </si>
  <si>
    <t>THUN SAINT AMAND</t>
  </si>
  <si>
    <t>59595</t>
  </si>
  <si>
    <t>THUN SAINT MARTIN</t>
  </si>
  <si>
    <t>59596</t>
  </si>
  <si>
    <t>TILLOY LEZ MARCHIENNES</t>
  </si>
  <si>
    <t>59597</t>
  </si>
  <si>
    <t>TILLOY LEZ CAMBRAI</t>
  </si>
  <si>
    <t>59598</t>
  </si>
  <si>
    <t>TOUFFLERS</t>
  </si>
  <si>
    <t>59599</t>
  </si>
  <si>
    <t>TOURCOING</t>
  </si>
  <si>
    <t>59600</t>
  </si>
  <si>
    <t>TOURMIGNIES</t>
  </si>
  <si>
    <t>59601</t>
  </si>
  <si>
    <t>TRELON</t>
  </si>
  <si>
    <t>59602</t>
  </si>
  <si>
    <t>TRESSIN</t>
  </si>
  <si>
    <t>59603</t>
  </si>
  <si>
    <t>TRITH SAINT LEGER</t>
  </si>
  <si>
    <t>59604</t>
  </si>
  <si>
    <t>TROISVILLES</t>
  </si>
  <si>
    <t>59605</t>
  </si>
  <si>
    <t>UXEM</t>
  </si>
  <si>
    <t>59606</t>
  </si>
  <si>
    <t>VALENCIENNES</t>
  </si>
  <si>
    <t>59607</t>
  </si>
  <si>
    <t>VENDEGIES AU BOIS</t>
  </si>
  <si>
    <t>59608</t>
  </si>
  <si>
    <t>VENDEGIES SUR ECAILLON</t>
  </si>
  <si>
    <t>59609</t>
  </si>
  <si>
    <t>VENDEVILLE</t>
  </si>
  <si>
    <t>59610</t>
  </si>
  <si>
    <t>VERCHAIN MAUGRE</t>
  </si>
  <si>
    <t>59611</t>
  </si>
  <si>
    <t>VERLINGHEM</t>
  </si>
  <si>
    <t>59612</t>
  </si>
  <si>
    <t>VERTAIN</t>
  </si>
  <si>
    <t>59613</t>
  </si>
  <si>
    <t>59614</t>
  </si>
  <si>
    <t>VIESLY</t>
  </si>
  <si>
    <t>59615</t>
  </si>
  <si>
    <t>VIEUX BERQUIN</t>
  </si>
  <si>
    <t>59616</t>
  </si>
  <si>
    <t>VIEUX CONDE</t>
  </si>
  <si>
    <t>59617</t>
  </si>
  <si>
    <t>VIEUX MESNIL</t>
  </si>
  <si>
    <t>59618</t>
  </si>
  <si>
    <t>VIEUX RENG</t>
  </si>
  <si>
    <t>59619</t>
  </si>
  <si>
    <t>59620</t>
  </si>
  <si>
    <t>VILLERS AU TERTRE</t>
  </si>
  <si>
    <t>59622</t>
  </si>
  <si>
    <t>VILLERS EN CAUCHIES</t>
  </si>
  <si>
    <t>59623</t>
  </si>
  <si>
    <t>VILLERS GUISLAIN</t>
  </si>
  <si>
    <t>59624</t>
  </si>
  <si>
    <t>VILLERS OUTREAUX</t>
  </si>
  <si>
    <t>59625</t>
  </si>
  <si>
    <t>VILLERS PLOUICH</t>
  </si>
  <si>
    <t>59626</t>
  </si>
  <si>
    <t>VILLERS POL</t>
  </si>
  <si>
    <t>59627</t>
  </si>
  <si>
    <t>VILLERS SIRE NICOLE</t>
  </si>
  <si>
    <t>59628</t>
  </si>
  <si>
    <t>VOLCKERINCKHOVE</t>
  </si>
  <si>
    <t>59629</t>
  </si>
  <si>
    <t>VRED</t>
  </si>
  <si>
    <t>59630</t>
  </si>
  <si>
    <t>WAHAGNIES</t>
  </si>
  <si>
    <t>59631</t>
  </si>
  <si>
    <t>WALINCOURT SELVIGNY</t>
  </si>
  <si>
    <t>59632</t>
  </si>
  <si>
    <t>WALLERS</t>
  </si>
  <si>
    <t>59633</t>
  </si>
  <si>
    <t>WALLERS EN FAGNE</t>
  </si>
  <si>
    <t>59634</t>
  </si>
  <si>
    <t>WALLON CAPPEL</t>
  </si>
  <si>
    <t>59635</t>
  </si>
  <si>
    <t>WAMBAIX</t>
  </si>
  <si>
    <t>59636</t>
  </si>
  <si>
    <t>WAMBRECHIES</t>
  </si>
  <si>
    <t>59637</t>
  </si>
  <si>
    <t>WANDIGNIES HAMAGE</t>
  </si>
  <si>
    <t>59638</t>
  </si>
  <si>
    <t>WANNEHAIN</t>
  </si>
  <si>
    <t>59639</t>
  </si>
  <si>
    <t>WARGNIES LE GRAND</t>
  </si>
  <si>
    <t>59640</t>
  </si>
  <si>
    <t>WARGNIES LE PETIT</t>
  </si>
  <si>
    <t>59641</t>
  </si>
  <si>
    <t>WARHEM</t>
  </si>
  <si>
    <t>59642</t>
  </si>
  <si>
    <t>WARLAING</t>
  </si>
  <si>
    <t>59643</t>
  </si>
  <si>
    <t>WARNETON</t>
  </si>
  <si>
    <t>59645</t>
  </si>
  <si>
    <t>WASNES AU BAC</t>
  </si>
  <si>
    <t>59646</t>
  </si>
  <si>
    <t>WASQUEHAL</t>
  </si>
  <si>
    <t>59647</t>
  </si>
  <si>
    <t>WATTEN</t>
  </si>
  <si>
    <t>59648</t>
  </si>
  <si>
    <t>WATTIGNIES</t>
  </si>
  <si>
    <t>59649</t>
  </si>
  <si>
    <t>WATTIGNIES LA VICTOIRE</t>
  </si>
  <si>
    <t>59650</t>
  </si>
  <si>
    <t>WATTRELOS</t>
  </si>
  <si>
    <t>59651</t>
  </si>
  <si>
    <t>WAVRECHAIN SOUS DENAIN</t>
  </si>
  <si>
    <t>59652</t>
  </si>
  <si>
    <t>WAVRECHAIN SOUS FAULX</t>
  </si>
  <si>
    <t>59653</t>
  </si>
  <si>
    <t>WAVRIN</t>
  </si>
  <si>
    <t>59654</t>
  </si>
  <si>
    <t>WAZIERS</t>
  </si>
  <si>
    <t>59655</t>
  </si>
  <si>
    <t>WEMAERS CAPPEL</t>
  </si>
  <si>
    <t>59656</t>
  </si>
  <si>
    <t>WERVICQ SUD</t>
  </si>
  <si>
    <t>59657</t>
  </si>
  <si>
    <t>WEST CAPPEL</t>
  </si>
  <si>
    <t>59658</t>
  </si>
  <si>
    <t>WICRES</t>
  </si>
  <si>
    <t>59659</t>
  </si>
  <si>
    <t>WIGNEHIES</t>
  </si>
  <si>
    <t>59660</t>
  </si>
  <si>
    <t>WILLEMS</t>
  </si>
  <si>
    <t>59661</t>
  </si>
  <si>
    <t>WILLIES</t>
  </si>
  <si>
    <t>59662</t>
  </si>
  <si>
    <t>WINNEZEELE</t>
  </si>
  <si>
    <t>59663</t>
  </si>
  <si>
    <t>WORMHOUT</t>
  </si>
  <si>
    <t>59664</t>
  </si>
  <si>
    <t>WULVERDINGHE</t>
  </si>
  <si>
    <t>59665</t>
  </si>
  <si>
    <t>WYLDER</t>
  </si>
  <si>
    <t>59666</t>
  </si>
  <si>
    <t>ZEGERSCAPPEL</t>
  </si>
  <si>
    <t>59667</t>
  </si>
  <si>
    <t>ZERMEZEELE</t>
  </si>
  <si>
    <t>59668</t>
  </si>
  <si>
    <t>ZUYDCOOTE</t>
  </si>
  <si>
    <t>59669</t>
  </si>
  <si>
    <t>ZUYTPEENE</t>
  </si>
  <si>
    <t>59670</t>
  </si>
  <si>
    <t>DON</t>
  </si>
  <si>
    <t>60001</t>
  </si>
  <si>
    <t>60002</t>
  </si>
  <si>
    <t>60003</t>
  </si>
  <si>
    <t>ABBEVILLE SAINT LUCIEN</t>
  </si>
  <si>
    <t>60004</t>
  </si>
  <si>
    <t>ACHY</t>
  </si>
  <si>
    <t>60005</t>
  </si>
  <si>
    <t>ACY EN MULTIEN</t>
  </si>
  <si>
    <t>60006</t>
  </si>
  <si>
    <t>AGEUX</t>
  </si>
  <si>
    <t>60007</t>
  </si>
  <si>
    <t>AGNETZ</t>
  </si>
  <si>
    <t>60008</t>
  </si>
  <si>
    <t>AIRION</t>
  </si>
  <si>
    <t>60009</t>
  </si>
  <si>
    <t>ALLONNE</t>
  </si>
  <si>
    <t>60010</t>
  </si>
  <si>
    <t>AMBLAINVILLE</t>
  </si>
  <si>
    <t>60011</t>
  </si>
  <si>
    <t>AMY</t>
  </si>
  <si>
    <t>60012</t>
  </si>
  <si>
    <t>ANDEVILLE</t>
  </si>
  <si>
    <t>60013</t>
  </si>
  <si>
    <t>ANGICOURT</t>
  </si>
  <si>
    <t>60014</t>
  </si>
  <si>
    <t>ANGIVILLERS</t>
  </si>
  <si>
    <t>60015</t>
  </si>
  <si>
    <t>ANGY</t>
  </si>
  <si>
    <t>60016</t>
  </si>
  <si>
    <t>ANSACQ</t>
  </si>
  <si>
    <t>60017</t>
  </si>
  <si>
    <t>ANSAUVILLERS</t>
  </si>
  <si>
    <t>60018</t>
  </si>
  <si>
    <t>ANSERVILLE</t>
  </si>
  <si>
    <t>60019</t>
  </si>
  <si>
    <t>ANTHEUIL PORTES</t>
  </si>
  <si>
    <t>60020</t>
  </si>
  <si>
    <t>60021</t>
  </si>
  <si>
    <t>APPILLY</t>
  </si>
  <si>
    <t>60022</t>
  </si>
  <si>
    <t>60023</t>
  </si>
  <si>
    <t>ARMANCOURT</t>
  </si>
  <si>
    <t>60024</t>
  </si>
  <si>
    <t>ARSY</t>
  </si>
  <si>
    <t>60025</t>
  </si>
  <si>
    <t>ATTICHY</t>
  </si>
  <si>
    <t>60026</t>
  </si>
  <si>
    <t>AUCHY LA MONTAGNE</t>
  </si>
  <si>
    <t>60027</t>
  </si>
  <si>
    <t>AUGER SAINT VINCENT</t>
  </si>
  <si>
    <t>60028</t>
  </si>
  <si>
    <t>AUMONT EN HALATTE</t>
  </si>
  <si>
    <t>60029</t>
  </si>
  <si>
    <t>AUNEUIL</t>
  </si>
  <si>
    <t>60030</t>
  </si>
  <si>
    <t>AUTEUIL</t>
  </si>
  <si>
    <t>60031</t>
  </si>
  <si>
    <t>AUTHEUIL EN VALOIS</t>
  </si>
  <si>
    <t>60032</t>
  </si>
  <si>
    <t>AUTRECHES</t>
  </si>
  <si>
    <t>60033</t>
  </si>
  <si>
    <t>AVILLY SAINT LEONARD</t>
  </si>
  <si>
    <t>60034</t>
  </si>
  <si>
    <t>AVRECHY</t>
  </si>
  <si>
    <t>60035</t>
  </si>
  <si>
    <t>60036</t>
  </si>
  <si>
    <t>AVRIGNY</t>
  </si>
  <si>
    <t>60037</t>
  </si>
  <si>
    <t>BABOEUF</t>
  </si>
  <si>
    <t>60038</t>
  </si>
  <si>
    <t>BACHIVILLERS</t>
  </si>
  <si>
    <t>60039</t>
  </si>
  <si>
    <t>BACOUEL</t>
  </si>
  <si>
    <t>60040</t>
  </si>
  <si>
    <t>BAILLEUL LE SOC</t>
  </si>
  <si>
    <t>60041</t>
  </si>
  <si>
    <t>BAILLEUL SUR THERAIN</t>
  </si>
  <si>
    <t>60042</t>
  </si>
  <si>
    <t>BAILLEVAL</t>
  </si>
  <si>
    <t>60043</t>
  </si>
  <si>
    <t>BAILLY</t>
  </si>
  <si>
    <t>60044</t>
  </si>
  <si>
    <t>BALAGNY SUR THERAIN</t>
  </si>
  <si>
    <t>60045</t>
  </si>
  <si>
    <t>60046</t>
  </si>
  <si>
    <t>BARGNY</t>
  </si>
  <si>
    <t>60047</t>
  </si>
  <si>
    <t>60048</t>
  </si>
  <si>
    <t>60049</t>
  </si>
  <si>
    <t>60050</t>
  </si>
  <si>
    <t>BAZICOURT</t>
  </si>
  <si>
    <t>60051</t>
  </si>
  <si>
    <t>BEAUDEDUIT</t>
  </si>
  <si>
    <t>60052</t>
  </si>
  <si>
    <t>BEAUGIES SOUS BOIS</t>
  </si>
  <si>
    <t>60053</t>
  </si>
  <si>
    <t>BEAULIEU LES FONTAINES</t>
  </si>
  <si>
    <t>60054</t>
  </si>
  <si>
    <t>BEAUMONT LES NONAINS</t>
  </si>
  <si>
    <t>60055</t>
  </si>
  <si>
    <t>BEAURAINS LES NOYON</t>
  </si>
  <si>
    <t>60056</t>
  </si>
  <si>
    <t>60057</t>
  </si>
  <si>
    <t>BEAUVAIS</t>
  </si>
  <si>
    <t>60058</t>
  </si>
  <si>
    <t>60059</t>
  </si>
  <si>
    <t>BEHERICOURT</t>
  </si>
  <si>
    <t>60060</t>
  </si>
  <si>
    <t>BELLE EGLISE</t>
  </si>
  <si>
    <t>60061</t>
  </si>
  <si>
    <t>BELLOY</t>
  </si>
  <si>
    <t>60062</t>
  </si>
  <si>
    <t>60063</t>
  </si>
  <si>
    <t>BERNEUIL EN BRAY</t>
  </si>
  <si>
    <t>60064</t>
  </si>
  <si>
    <t>BERNEUIL SUR AISNE</t>
  </si>
  <si>
    <t>60065</t>
  </si>
  <si>
    <t>BERTHECOURT</t>
  </si>
  <si>
    <t>60066</t>
  </si>
  <si>
    <t>BETHANCOURT EN VALOIS</t>
  </si>
  <si>
    <t>60067</t>
  </si>
  <si>
    <t>BETHISY SAINT MARTIN</t>
  </si>
  <si>
    <t>60068</t>
  </si>
  <si>
    <t>BETHISY SAINT PIERRE</t>
  </si>
  <si>
    <t>60069</t>
  </si>
  <si>
    <t>BETZ</t>
  </si>
  <si>
    <t>60070</t>
  </si>
  <si>
    <t>BIENVILLE</t>
  </si>
  <si>
    <t>60071</t>
  </si>
  <si>
    <t>BIERMONT</t>
  </si>
  <si>
    <t>60072</t>
  </si>
  <si>
    <t>60073</t>
  </si>
  <si>
    <t>BLACOURT</t>
  </si>
  <si>
    <t>60074</t>
  </si>
  <si>
    <t>BLAINCOURT LES PRECY</t>
  </si>
  <si>
    <t>60075</t>
  </si>
  <si>
    <t>BLANCFOSSE</t>
  </si>
  <si>
    <t>60076</t>
  </si>
  <si>
    <t>BLARGIES</t>
  </si>
  <si>
    <t>60077</t>
  </si>
  <si>
    <t>BLICOURT</t>
  </si>
  <si>
    <t>60078</t>
  </si>
  <si>
    <t>BLINCOURT</t>
  </si>
  <si>
    <t>60079</t>
  </si>
  <si>
    <t>BOISSY FRESNOY</t>
  </si>
  <si>
    <t>60080</t>
  </si>
  <si>
    <t>BOISSY LE BOIS</t>
  </si>
  <si>
    <t>60081</t>
  </si>
  <si>
    <t>BONLIER</t>
  </si>
  <si>
    <t>60082</t>
  </si>
  <si>
    <t>BONNEUIL LES EAUX</t>
  </si>
  <si>
    <t>60083</t>
  </si>
  <si>
    <t>BONNEUIL EN VALOIS</t>
  </si>
  <si>
    <t>60084</t>
  </si>
  <si>
    <t>BONNIERES</t>
  </si>
  <si>
    <t>60085</t>
  </si>
  <si>
    <t>BONVILLERS</t>
  </si>
  <si>
    <t>60086</t>
  </si>
  <si>
    <t>BORAN SUR OISE</t>
  </si>
  <si>
    <t>60087</t>
  </si>
  <si>
    <t>BOREST</t>
  </si>
  <si>
    <t>60088</t>
  </si>
  <si>
    <t>BORNEL</t>
  </si>
  <si>
    <t>60089</t>
  </si>
  <si>
    <t>BOUBIERS</t>
  </si>
  <si>
    <t>60090</t>
  </si>
  <si>
    <t>BOUCONVILLERS</t>
  </si>
  <si>
    <t>60091</t>
  </si>
  <si>
    <t>BOUILLANCY</t>
  </si>
  <si>
    <t>60092</t>
  </si>
  <si>
    <t>BOULLARRE</t>
  </si>
  <si>
    <t>60093</t>
  </si>
  <si>
    <t>BOULOGNE LA GRASSE</t>
  </si>
  <si>
    <t>60094</t>
  </si>
  <si>
    <t>BOURSONNE</t>
  </si>
  <si>
    <t>60095</t>
  </si>
  <si>
    <t>BOURY EN VEXIN</t>
  </si>
  <si>
    <t>60096</t>
  </si>
  <si>
    <t>BOUTAVENT</t>
  </si>
  <si>
    <t>60097</t>
  </si>
  <si>
    <t>BOUTENCOURT</t>
  </si>
  <si>
    <t>60098</t>
  </si>
  <si>
    <t>BOUVRESSE</t>
  </si>
  <si>
    <t>60099</t>
  </si>
  <si>
    <t>BRAISNES SUR ARONDE</t>
  </si>
  <si>
    <t>60100</t>
  </si>
  <si>
    <t>BRASSEUSE</t>
  </si>
  <si>
    <t>60101</t>
  </si>
  <si>
    <t>BREGY</t>
  </si>
  <si>
    <t>60102</t>
  </si>
  <si>
    <t>BRENOUILLE</t>
  </si>
  <si>
    <t>60103</t>
  </si>
  <si>
    <t>BRESLES</t>
  </si>
  <si>
    <t>60104</t>
  </si>
  <si>
    <t>60105</t>
  </si>
  <si>
    <t>60106</t>
  </si>
  <si>
    <t>BREUIL LE SEC</t>
  </si>
  <si>
    <t>60107</t>
  </si>
  <si>
    <t>BREUIL LE VERT</t>
  </si>
  <si>
    <t>60108</t>
  </si>
  <si>
    <t>BRIOT</t>
  </si>
  <si>
    <t>60109</t>
  </si>
  <si>
    <t>BROMBOS</t>
  </si>
  <si>
    <t>60110</t>
  </si>
  <si>
    <t>BROQUIERS</t>
  </si>
  <si>
    <t>60111</t>
  </si>
  <si>
    <t>60112</t>
  </si>
  <si>
    <t>BRUNVILLERS LA MOTTE</t>
  </si>
  <si>
    <t>60113</t>
  </si>
  <si>
    <t>BUCAMPS</t>
  </si>
  <si>
    <t>60114</t>
  </si>
  <si>
    <t>BUICOURT</t>
  </si>
  <si>
    <t>60115</t>
  </si>
  <si>
    <t>BULLES</t>
  </si>
  <si>
    <t>60116</t>
  </si>
  <si>
    <t>BURY</t>
  </si>
  <si>
    <t>60117</t>
  </si>
  <si>
    <t>60118</t>
  </si>
  <si>
    <t>CAISNES</t>
  </si>
  <si>
    <t>60119</t>
  </si>
  <si>
    <t>CAMBRONNE LES RIBECOURT</t>
  </si>
  <si>
    <t>60120</t>
  </si>
  <si>
    <t>CAMBRONNE LES CLERMONT</t>
  </si>
  <si>
    <t>60121</t>
  </si>
  <si>
    <t>60122</t>
  </si>
  <si>
    <t>60123</t>
  </si>
  <si>
    <t>CAMPREMY</t>
  </si>
  <si>
    <t>60124</t>
  </si>
  <si>
    <t>CANDOR</t>
  </si>
  <si>
    <t>60125</t>
  </si>
  <si>
    <t>CANLY</t>
  </si>
  <si>
    <t>60126</t>
  </si>
  <si>
    <t>CANNECTANCOURT</t>
  </si>
  <si>
    <t>60127</t>
  </si>
  <si>
    <t>CANNY SUR MATZ</t>
  </si>
  <si>
    <t>60128</t>
  </si>
  <si>
    <t>CANNY SUR THERAIN</t>
  </si>
  <si>
    <t>60129</t>
  </si>
  <si>
    <t>CARLEPONT</t>
  </si>
  <si>
    <t>60130</t>
  </si>
  <si>
    <t>CATENOY</t>
  </si>
  <si>
    <t>60131</t>
  </si>
  <si>
    <t>CATHEUX</t>
  </si>
  <si>
    <t>60132</t>
  </si>
  <si>
    <t>CATIGNY</t>
  </si>
  <si>
    <t>60133</t>
  </si>
  <si>
    <t>CATILLON FUMECHON</t>
  </si>
  <si>
    <t>60134</t>
  </si>
  <si>
    <t>CAUFFRY</t>
  </si>
  <si>
    <t>60135</t>
  </si>
  <si>
    <t>CAUVIGNY</t>
  </si>
  <si>
    <t>60136</t>
  </si>
  <si>
    <t>CEMPUIS</t>
  </si>
  <si>
    <t>60137</t>
  </si>
  <si>
    <t>CERNOY</t>
  </si>
  <si>
    <t>60138</t>
  </si>
  <si>
    <t>CHAMANT</t>
  </si>
  <si>
    <t>60139</t>
  </si>
  <si>
    <t>CHAMBLY</t>
  </si>
  <si>
    <t>60140</t>
  </si>
  <si>
    <t>CHAMBORS</t>
  </si>
  <si>
    <t>60141</t>
  </si>
  <si>
    <t>CHANTILLY</t>
  </si>
  <si>
    <t>60142</t>
  </si>
  <si>
    <t>CHAPELLE EN SERVAL</t>
  </si>
  <si>
    <t>60143</t>
  </si>
  <si>
    <t>CHAUMONT EN VEXIN</t>
  </si>
  <si>
    <t>60144</t>
  </si>
  <si>
    <t>CHAVENCON</t>
  </si>
  <si>
    <t>60145</t>
  </si>
  <si>
    <t>CHELLES</t>
  </si>
  <si>
    <t>60146</t>
  </si>
  <si>
    <t>CHEPOIX</t>
  </si>
  <si>
    <t>60147</t>
  </si>
  <si>
    <t>CHEVINCOURT</t>
  </si>
  <si>
    <t>60148</t>
  </si>
  <si>
    <t>60149</t>
  </si>
  <si>
    <t>60150</t>
  </si>
  <si>
    <t>CHIRY OURSCAMP</t>
  </si>
  <si>
    <t>60151</t>
  </si>
  <si>
    <t>CHOISY AU BAC</t>
  </si>
  <si>
    <t>60152</t>
  </si>
  <si>
    <t>CHOISY LA VICTOIRE</t>
  </si>
  <si>
    <t>60153</t>
  </si>
  <si>
    <t>CHOQUEUSE LES BENARDS</t>
  </si>
  <si>
    <t>60154</t>
  </si>
  <si>
    <t>CINQUEUX</t>
  </si>
  <si>
    <t>60155</t>
  </si>
  <si>
    <t>CIRES LES MELLO</t>
  </si>
  <si>
    <t>60156</t>
  </si>
  <si>
    <t>CLAIROIX</t>
  </si>
  <si>
    <t>60157</t>
  </si>
  <si>
    <t>60158</t>
  </si>
  <si>
    <t>COIVREL</t>
  </si>
  <si>
    <t>60159</t>
  </si>
  <si>
    <t>COMPIEGNE</t>
  </si>
  <si>
    <t>60160</t>
  </si>
  <si>
    <t>CONCHY LES POTS</t>
  </si>
  <si>
    <t>60161</t>
  </si>
  <si>
    <t>60162</t>
  </si>
  <si>
    <t>CORBEIL CERF</t>
  </si>
  <si>
    <t>60163</t>
  </si>
  <si>
    <t>60164</t>
  </si>
  <si>
    <t>COUDRAY SAINT GERMER</t>
  </si>
  <si>
    <t>60165</t>
  </si>
  <si>
    <t>COUDRAY SUR THELLE</t>
  </si>
  <si>
    <t>60166</t>
  </si>
  <si>
    <t>COUDUN</t>
  </si>
  <si>
    <t>60167</t>
  </si>
  <si>
    <t>COULOISY</t>
  </si>
  <si>
    <t>60168</t>
  </si>
  <si>
    <t>COURCELLES EPAYELLES</t>
  </si>
  <si>
    <t>60169</t>
  </si>
  <si>
    <t>COURCELLES LES GISORS</t>
  </si>
  <si>
    <t>60170</t>
  </si>
  <si>
    <t>COURTEUIL</t>
  </si>
  <si>
    <t>60171</t>
  </si>
  <si>
    <t>COURTIEUX</t>
  </si>
  <si>
    <t>60172</t>
  </si>
  <si>
    <t>COYE LA FORET</t>
  </si>
  <si>
    <t>60173</t>
  </si>
  <si>
    <t>CRAMOISY</t>
  </si>
  <si>
    <t>60174</t>
  </si>
  <si>
    <t>CRAPEAUMESNIL</t>
  </si>
  <si>
    <t>60175</t>
  </si>
  <si>
    <t>CREIL</t>
  </si>
  <si>
    <t>60176</t>
  </si>
  <si>
    <t>CREPY EN VALOIS</t>
  </si>
  <si>
    <t>60177</t>
  </si>
  <si>
    <t>CRESSONSACQ</t>
  </si>
  <si>
    <t>60178</t>
  </si>
  <si>
    <t>CREVECOEUR LE GRAND</t>
  </si>
  <si>
    <t>60179</t>
  </si>
  <si>
    <t>CREVECOEUR LE PETIT</t>
  </si>
  <si>
    <t>60180</t>
  </si>
  <si>
    <t>CRILLON</t>
  </si>
  <si>
    <t>60181</t>
  </si>
  <si>
    <t>CRISOLLES</t>
  </si>
  <si>
    <t>60182</t>
  </si>
  <si>
    <t>60183</t>
  </si>
  <si>
    <t>CROISSY SUR CELLE</t>
  </si>
  <si>
    <t>60184</t>
  </si>
  <si>
    <t>CROUTOY</t>
  </si>
  <si>
    <t>60185</t>
  </si>
  <si>
    <t>CROUY EN THELLE</t>
  </si>
  <si>
    <t>60186</t>
  </si>
  <si>
    <t>CUIGNIERES</t>
  </si>
  <si>
    <t>60187</t>
  </si>
  <si>
    <t>CUIGY EN BRAY</t>
  </si>
  <si>
    <t>60188</t>
  </si>
  <si>
    <t>CUISE LA MOTTE</t>
  </si>
  <si>
    <t>60189</t>
  </si>
  <si>
    <t>CUTS</t>
  </si>
  <si>
    <t>60190</t>
  </si>
  <si>
    <t>CUVERGNON</t>
  </si>
  <si>
    <t>60191</t>
  </si>
  <si>
    <t>CUVILLY</t>
  </si>
  <si>
    <t>60192</t>
  </si>
  <si>
    <t>CUY</t>
  </si>
  <si>
    <t>60193</t>
  </si>
  <si>
    <t>DAMERAUCOURT</t>
  </si>
  <si>
    <t>60194</t>
  </si>
  <si>
    <t>DARGIES</t>
  </si>
  <si>
    <t>60195</t>
  </si>
  <si>
    <t>DELINCOURT</t>
  </si>
  <si>
    <t>60196</t>
  </si>
  <si>
    <t>DELUGE</t>
  </si>
  <si>
    <t>60197</t>
  </si>
  <si>
    <t>DIEUDONNE</t>
  </si>
  <si>
    <t>60198</t>
  </si>
  <si>
    <t>DIVES</t>
  </si>
  <si>
    <t>60199</t>
  </si>
  <si>
    <t>DOMELIERS</t>
  </si>
  <si>
    <t>60200</t>
  </si>
  <si>
    <t>DOMFRONT</t>
  </si>
  <si>
    <t>60201</t>
  </si>
  <si>
    <t>DOMPIERRE</t>
  </si>
  <si>
    <t>60203</t>
  </si>
  <si>
    <t>DUVY</t>
  </si>
  <si>
    <t>60204</t>
  </si>
  <si>
    <t>ECUVILLY</t>
  </si>
  <si>
    <t>60205</t>
  </si>
  <si>
    <t>ELENCOURT</t>
  </si>
  <si>
    <t>60206</t>
  </si>
  <si>
    <t>ELINCOURT SAINTE MARGUERITE</t>
  </si>
  <si>
    <t>60207</t>
  </si>
  <si>
    <t>EMEVILLE</t>
  </si>
  <si>
    <t>60208</t>
  </si>
  <si>
    <t>ENENCOURT LEAGE</t>
  </si>
  <si>
    <t>60209</t>
  </si>
  <si>
    <t>ENENCOURT LE SEC</t>
  </si>
  <si>
    <t>60210</t>
  </si>
  <si>
    <t>EPINEUSE</t>
  </si>
  <si>
    <t>60211</t>
  </si>
  <si>
    <t>ERAGNY SUR EPTE</t>
  </si>
  <si>
    <t>60212</t>
  </si>
  <si>
    <t>ERCUIS</t>
  </si>
  <si>
    <t>60213</t>
  </si>
  <si>
    <t>ERMENONVILLE</t>
  </si>
  <si>
    <t>60214</t>
  </si>
  <si>
    <t>ERNEMONT BOUTAVENT</t>
  </si>
  <si>
    <t>60215</t>
  </si>
  <si>
    <t>ERQUERY</t>
  </si>
  <si>
    <t>60216</t>
  </si>
  <si>
    <t>ERQUINVILLERS</t>
  </si>
  <si>
    <t>60217</t>
  </si>
  <si>
    <t>ESCAMES</t>
  </si>
  <si>
    <t>60218</t>
  </si>
  <si>
    <t>ESCHES</t>
  </si>
  <si>
    <t>60219</t>
  </si>
  <si>
    <t>ESCLES SAINT PIERRE</t>
  </si>
  <si>
    <t>60220</t>
  </si>
  <si>
    <t>ESPAUBOURG</t>
  </si>
  <si>
    <t>60221</t>
  </si>
  <si>
    <t>ESQUENNOY</t>
  </si>
  <si>
    <t>60222</t>
  </si>
  <si>
    <t>ESSUILES</t>
  </si>
  <si>
    <t>60223</t>
  </si>
  <si>
    <t>ESTREES SAINT DENIS</t>
  </si>
  <si>
    <t>60224</t>
  </si>
  <si>
    <t>ETAVIGNY</t>
  </si>
  <si>
    <t>60225</t>
  </si>
  <si>
    <t>ETOUY</t>
  </si>
  <si>
    <t>60226</t>
  </si>
  <si>
    <t>EVE</t>
  </si>
  <si>
    <t>60227</t>
  </si>
  <si>
    <t>EVRICOURT</t>
  </si>
  <si>
    <t>60228</t>
  </si>
  <si>
    <t>FAY LES ETANGS</t>
  </si>
  <si>
    <t>60229</t>
  </si>
  <si>
    <t>FAYEL</t>
  </si>
  <si>
    <t>60230</t>
  </si>
  <si>
    <t>FAY SAINT QUENTIN</t>
  </si>
  <si>
    <t>60231</t>
  </si>
  <si>
    <t>FEIGNEUX</t>
  </si>
  <si>
    <t>60232</t>
  </si>
  <si>
    <t>60233</t>
  </si>
  <si>
    <t>FEUQUIERES</t>
  </si>
  <si>
    <t>60234</t>
  </si>
  <si>
    <t>FITZ JAMES</t>
  </si>
  <si>
    <t>60235</t>
  </si>
  <si>
    <t>FLAVACOURT</t>
  </si>
  <si>
    <t>60236</t>
  </si>
  <si>
    <t>FLAVY LE MELDEUX</t>
  </si>
  <si>
    <t>60237</t>
  </si>
  <si>
    <t>FLECHY</t>
  </si>
  <si>
    <t>60238</t>
  </si>
  <si>
    <t>FLEURINES</t>
  </si>
  <si>
    <t>60239</t>
  </si>
  <si>
    <t>60240</t>
  </si>
  <si>
    <t>FONTAINE BONNELEAU</t>
  </si>
  <si>
    <t>60241</t>
  </si>
  <si>
    <t>FONTAINE CHAALIS</t>
  </si>
  <si>
    <t>60242</t>
  </si>
  <si>
    <t>FONTAINE LAVAGANNE</t>
  </si>
  <si>
    <t>60243</t>
  </si>
  <si>
    <t>FONTAINE SAINT LUCIEN</t>
  </si>
  <si>
    <t>60244</t>
  </si>
  <si>
    <t>FONTENAY TORCY</t>
  </si>
  <si>
    <t>60245</t>
  </si>
  <si>
    <t>FORMERIE</t>
  </si>
  <si>
    <t>60246</t>
  </si>
  <si>
    <t>FOSSEUSE</t>
  </si>
  <si>
    <t>60247</t>
  </si>
  <si>
    <t>FOUILLEUSE</t>
  </si>
  <si>
    <t>60248</t>
  </si>
  <si>
    <t>FOUILLOY</t>
  </si>
  <si>
    <t>60249</t>
  </si>
  <si>
    <t>FOULANGUES</t>
  </si>
  <si>
    <t>60250</t>
  </si>
  <si>
    <t>FOUQUENIES</t>
  </si>
  <si>
    <t>60251</t>
  </si>
  <si>
    <t>FOUQUEROLLES</t>
  </si>
  <si>
    <t>60252</t>
  </si>
  <si>
    <t>FOURNIVAL</t>
  </si>
  <si>
    <t>60253</t>
  </si>
  <si>
    <t>FRANCASTEL</t>
  </si>
  <si>
    <t>60254</t>
  </si>
  <si>
    <t>FRANCIERES</t>
  </si>
  <si>
    <t>60255</t>
  </si>
  <si>
    <t>FRENICHES</t>
  </si>
  <si>
    <t>60256</t>
  </si>
  <si>
    <t>FRESNEAUX MONTCHEVREUIL</t>
  </si>
  <si>
    <t>60257</t>
  </si>
  <si>
    <t>FRESNE LEGUILLON</t>
  </si>
  <si>
    <t>60258</t>
  </si>
  <si>
    <t>FRESNIERES</t>
  </si>
  <si>
    <t>60259</t>
  </si>
  <si>
    <t>FRESNOY EN THELLE</t>
  </si>
  <si>
    <t>60260</t>
  </si>
  <si>
    <t>FRESNOY LA RIVIERE</t>
  </si>
  <si>
    <t>60261</t>
  </si>
  <si>
    <t>FRESNOY LE LUAT</t>
  </si>
  <si>
    <t>60262</t>
  </si>
  <si>
    <t>FRESTOY VAUX</t>
  </si>
  <si>
    <t>60263</t>
  </si>
  <si>
    <t>FRETOY LE CHATEAU</t>
  </si>
  <si>
    <t>60264</t>
  </si>
  <si>
    <t>FROCOURT</t>
  </si>
  <si>
    <t>60265</t>
  </si>
  <si>
    <t>FROISSY</t>
  </si>
  <si>
    <t>60267</t>
  </si>
  <si>
    <t>GALLET</t>
  </si>
  <si>
    <t>60268</t>
  </si>
  <si>
    <t>GANNES</t>
  </si>
  <si>
    <t>60269</t>
  </si>
  <si>
    <t>GAUDECHART</t>
  </si>
  <si>
    <t>60270</t>
  </si>
  <si>
    <t>GENVRY</t>
  </si>
  <si>
    <t>60271</t>
  </si>
  <si>
    <t>GERBEROY</t>
  </si>
  <si>
    <t>60272</t>
  </si>
  <si>
    <t>GILOCOURT</t>
  </si>
  <si>
    <t>60273</t>
  </si>
  <si>
    <t>60274</t>
  </si>
  <si>
    <t>GLAIGNES</t>
  </si>
  <si>
    <t>60275</t>
  </si>
  <si>
    <t>60276</t>
  </si>
  <si>
    <t>GODENVILLERS</t>
  </si>
  <si>
    <t>60277</t>
  </si>
  <si>
    <t>GOINCOURT</t>
  </si>
  <si>
    <t>60278</t>
  </si>
  <si>
    <t>GOLANCOURT</t>
  </si>
  <si>
    <t>60279</t>
  </si>
  <si>
    <t>60280</t>
  </si>
  <si>
    <t>GOURCHELLES</t>
  </si>
  <si>
    <t>60281</t>
  </si>
  <si>
    <t>GOURNAY SUR ARONDE</t>
  </si>
  <si>
    <t>60282</t>
  </si>
  <si>
    <t>GOUVIEUX</t>
  </si>
  <si>
    <t>60283</t>
  </si>
  <si>
    <t>GOUY LES GROSEILLERS</t>
  </si>
  <si>
    <t>60284</t>
  </si>
  <si>
    <t>GRANDFRESNOY</t>
  </si>
  <si>
    <t>60285</t>
  </si>
  <si>
    <t>GRANDVILLERS AUX BOIS</t>
  </si>
  <si>
    <t>60286</t>
  </si>
  <si>
    <t>60287</t>
  </si>
  <si>
    <t>GRANDRU</t>
  </si>
  <si>
    <t>60288</t>
  </si>
  <si>
    <t>GREMEVILLERS</t>
  </si>
  <si>
    <t>60289</t>
  </si>
  <si>
    <t>GREZ</t>
  </si>
  <si>
    <t>60290</t>
  </si>
  <si>
    <t>GUIGNECOURT</t>
  </si>
  <si>
    <t>60291</t>
  </si>
  <si>
    <t>GUISCARD</t>
  </si>
  <si>
    <t>60292</t>
  </si>
  <si>
    <t>GURY</t>
  </si>
  <si>
    <t>60293</t>
  </si>
  <si>
    <t>HADANCOURT LE HAUT CLOCHER</t>
  </si>
  <si>
    <t>60294</t>
  </si>
  <si>
    <t>HAINVILLERS</t>
  </si>
  <si>
    <t>60295</t>
  </si>
  <si>
    <t>HALLOY</t>
  </si>
  <si>
    <t>60296</t>
  </si>
  <si>
    <t>HANNACHES</t>
  </si>
  <si>
    <t>60297</t>
  </si>
  <si>
    <t>60298</t>
  </si>
  <si>
    <t>HANVOILE</t>
  </si>
  <si>
    <t>60299</t>
  </si>
  <si>
    <t>HARDIVILLERS</t>
  </si>
  <si>
    <t>60300</t>
  </si>
  <si>
    <t>HARDIVILLERS EN VEXIN</t>
  </si>
  <si>
    <t>60301</t>
  </si>
  <si>
    <t>HAUCOURT</t>
  </si>
  <si>
    <t>60302</t>
  </si>
  <si>
    <t>HAUDIVILLERS</t>
  </si>
  <si>
    <t>60303</t>
  </si>
  <si>
    <t>HAUTBOS</t>
  </si>
  <si>
    <t>60304</t>
  </si>
  <si>
    <t>HAUTE EPINE</t>
  </si>
  <si>
    <t>60305</t>
  </si>
  <si>
    <t>HAUTEFONTAINE</t>
  </si>
  <si>
    <t>60306</t>
  </si>
  <si>
    <t>60307</t>
  </si>
  <si>
    <t>HEILLES</t>
  </si>
  <si>
    <t>60308</t>
  </si>
  <si>
    <t>HEMEVILLERS</t>
  </si>
  <si>
    <t>60309</t>
  </si>
  <si>
    <t>HENONVILLE</t>
  </si>
  <si>
    <t>60310</t>
  </si>
  <si>
    <t>HERCHIES</t>
  </si>
  <si>
    <t>60311</t>
  </si>
  <si>
    <t>HERELLE</t>
  </si>
  <si>
    <t>60312</t>
  </si>
  <si>
    <t>HERICOURT SUR THERAIN</t>
  </si>
  <si>
    <t>60313</t>
  </si>
  <si>
    <t>HERMES</t>
  </si>
  <si>
    <t>60314</t>
  </si>
  <si>
    <t>HETOMESNIL</t>
  </si>
  <si>
    <t>60315</t>
  </si>
  <si>
    <t>HODENC EN BRAY</t>
  </si>
  <si>
    <t>60316</t>
  </si>
  <si>
    <t>HODENC L'EVEQUE</t>
  </si>
  <si>
    <t>60317</t>
  </si>
  <si>
    <t>HONDAINVILLE</t>
  </si>
  <si>
    <t>60318</t>
  </si>
  <si>
    <t>HOUDANCOURT</t>
  </si>
  <si>
    <t>60319</t>
  </si>
  <si>
    <t>HOUSSOYE</t>
  </si>
  <si>
    <t>60320</t>
  </si>
  <si>
    <t>IVORS</t>
  </si>
  <si>
    <t>60321</t>
  </si>
  <si>
    <t>IVRY LE TEMPLE</t>
  </si>
  <si>
    <t>60322</t>
  </si>
  <si>
    <t>JAMERICOURT</t>
  </si>
  <si>
    <t>60323</t>
  </si>
  <si>
    <t>60324</t>
  </si>
  <si>
    <t>JAULZY</t>
  </si>
  <si>
    <t>60325</t>
  </si>
  <si>
    <t>JAUX</t>
  </si>
  <si>
    <t>60326</t>
  </si>
  <si>
    <t>60327</t>
  </si>
  <si>
    <t>JOUY SOUS THELLE</t>
  </si>
  <si>
    <t>60328</t>
  </si>
  <si>
    <t>JUVIGNIES</t>
  </si>
  <si>
    <t>60329</t>
  </si>
  <si>
    <t>LABERLIERE</t>
  </si>
  <si>
    <t>60330</t>
  </si>
  <si>
    <t>LABOISSIERE EN THELLE</t>
  </si>
  <si>
    <t>60331</t>
  </si>
  <si>
    <t>LABOSSE</t>
  </si>
  <si>
    <t>60332</t>
  </si>
  <si>
    <t>60333</t>
  </si>
  <si>
    <t>LACHAPELLE AUX POTS</t>
  </si>
  <si>
    <t>60334</t>
  </si>
  <si>
    <t>LACHAPELLE SAINT PIERRE</t>
  </si>
  <si>
    <t>60335</t>
  </si>
  <si>
    <t>LACHAPELLE SOUS GERBEROY</t>
  </si>
  <si>
    <t>60336</t>
  </si>
  <si>
    <t>LACHAUSSEE DU BOIS D'ECU</t>
  </si>
  <si>
    <t>60337</t>
  </si>
  <si>
    <t>LACHELLE</t>
  </si>
  <si>
    <t>60338</t>
  </si>
  <si>
    <t>LACROIX SAINT OUEN</t>
  </si>
  <si>
    <t>60339</t>
  </si>
  <si>
    <t>LAFRAYE</t>
  </si>
  <si>
    <t>60340</t>
  </si>
  <si>
    <t>LAGNY</t>
  </si>
  <si>
    <t>60341</t>
  </si>
  <si>
    <t>LAGNY LE SEC</t>
  </si>
  <si>
    <t>60342</t>
  </si>
  <si>
    <t>LAIGNEVILLE</t>
  </si>
  <si>
    <t>60343</t>
  </si>
  <si>
    <t>LALANDE EN SON</t>
  </si>
  <si>
    <t>60344</t>
  </si>
  <si>
    <t>LALANDELLE</t>
  </si>
  <si>
    <t>60345</t>
  </si>
  <si>
    <t>LAMECOURT</t>
  </si>
  <si>
    <t>60346</t>
  </si>
  <si>
    <t>LAMORLAYE</t>
  </si>
  <si>
    <t>60347</t>
  </si>
  <si>
    <t>LANNOY CUILLERE</t>
  </si>
  <si>
    <t>60348</t>
  </si>
  <si>
    <t>LARBROYE</t>
  </si>
  <si>
    <t>60350</t>
  </si>
  <si>
    <t>LASSIGNY</t>
  </si>
  <si>
    <t>60351</t>
  </si>
  <si>
    <t>LATAULE</t>
  </si>
  <si>
    <t>60352</t>
  </si>
  <si>
    <t>LATTAINVILLE</t>
  </si>
  <si>
    <t>60353</t>
  </si>
  <si>
    <t>LAVACQUERIE</t>
  </si>
  <si>
    <t>60354</t>
  </si>
  <si>
    <t>LAVERRIERE</t>
  </si>
  <si>
    <t>60355</t>
  </si>
  <si>
    <t>LAVERSINES</t>
  </si>
  <si>
    <t>60356</t>
  </si>
  <si>
    <t>LAVILLETERTRE</t>
  </si>
  <si>
    <t>60357</t>
  </si>
  <si>
    <t>LEGLANTIERS</t>
  </si>
  <si>
    <t>60358</t>
  </si>
  <si>
    <t>LEVIGNEN</t>
  </si>
  <si>
    <t>60359</t>
  </si>
  <si>
    <t>LHERAULE</t>
  </si>
  <si>
    <t>60360</t>
  </si>
  <si>
    <t>LIANCOURT</t>
  </si>
  <si>
    <t>60361</t>
  </si>
  <si>
    <t>LIANCOURT SAINT PIERRE</t>
  </si>
  <si>
    <t>60362</t>
  </si>
  <si>
    <t>LIBERMONT</t>
  </si>
  <si>
    <t>60363</t>
  </si>
  <si>
    <t>LIERVILLE</t>
  </si>
  <si>
    <t>60364</t>
  </si>
  <si>
    <t>LIEUVILLERS</t>
  </si>
  <si>
    <t>60365</t>
  </si>
  <si>
    <t>LIHUS</t>
  </si>
  <si>
    <t>60366</t>
  </si>
  <si>
    <t>LITZ</t>
  </si>
  <si>
    <t>60367</t>
  </si>
  <si>
    <t>LOCONVILLE</t>
  </si>
  <si>
    <t>60368</t>
  </si>
  <si>
    <t>LONGUEIL ANNEL</t>
  </si>
  <si>
    <t>60369</t>
  </si>
  <si>
    <t>LONGUEIL SAINTE MARIE</t>
  </si>
  <si>
    <t>60370</t>
  </si>
  <si>
    <t>LORMAISON</t>
  </si>
  <si>
    <t>60371</t>
  </si>
  <si>
    <t>LOUEUSE</t>
  </si>
  <si>
    <t>60372</t>
  </si>
  <si>
    <t>LUCHY</t>
  </si>
  <si>
    <t>60373</t>
  </si>
  <si>
    <t>MACHEMONT</t>
  </si>
  <si>
    <t>60374</t>
  </si>
  <si>
    <t>MAIGNELAY MONTIGNY</t>
  </si>
  <si>
    <t>60375</t>
  </si>
  <si>
    <t>MAIMBEVILLE</t>
  </si>
  <si>
    <t>60376</t>
  </si>
  <si>
    <t>MAISONCELLE SAINT PIERRE</t>
  </si>
  <si>
    <t>60377</t>
  </si>
  <si>
    <t>MAISONCELLE TUILERIE</t>
  </si>
  <si>
    <t>60378</t>
  </si>
  <si>
    <t>MAREST SUR MATZ</t>
  </si>
  <si>
    <t>60379</t>
  </si>
  <si>
    <t>MAREUIL LA MOTTE</t>
  </si>
  <si>
    <t>60380</t>
  </si>
  <si>
    <t>MAREUIL SUR OURCQ</t>
  </si>
  <si>
    <t>60381</t>
  </si>
  <si>
    <t>MARGNY AUX CERISES</t>
  </si>
  <si>
    <t>60382</t>
  </si>
  <si>
    <t>MARGNY LES COMPIEGNE</t>
  </si>
  <si>
    <t>60383</t>
  </si>
  <si>
    <t>MARGNY SUR MATZ</t>
  </si>
  <si>
    <t>60385</t>
  </si>
  <si>
    <t>60386</t>
  </si>
  <si>
    <t>MARQUEGLISE</t>
  </si>
  <si>
    <t>60387</t>
  </si>
  <si>
    <t>MARSEILLE EN BEAUVAISIS</t>
  </si>
  <si>
    <t>60388</t>
  </si>
  <si>
    <t>60389</t>
  </si>
  <si>
    <t>MAUCOURT</t>
  </si>
  <si>
    <t>60390</t>
  </si>
  <si>
    <t>MAULERS</t>
  </si>
  <si>
    <t>60391</t>
  </si>
  <si>
    <t>MAYSEL</t>
  </si>
  <si>
    <t>60392</t>
  </si>
  <si>
    <t>MELICOCQ</t>
  </si>
  <si>
    <t>60393</t>
  </si>
  <si>
    <t>MELLO</t>
  </si>
  <si>
    <t>60394</t>
  </si>
  <si>
    <t>MENEVILLERS</t>
  </si>
  <si>
    <t>60395</t>
  </si>
  <si>
    <t>MERU</t>
  </si>
  <si>
    <t>60396</t>
  </si>
  <si>
    <t>MERY LA BATAILLE</t>
  </si>
  <si>
    <t>60397</t>
  </si>
  <si>
    <t>MESNIL CONTEVILLE</t>
  </si>
  <si>
    <t>60398</t>
  </si>
  <si>
    <t>MESNIL EN THELLE</t>
  </si>
  <si>
    <t>60399</t>
  </si>
  <si>
    <t>MESNIL SAINT FIRMIN</t>
  </si>
  <si>
    <t>60400</t>
  </si>
  <si>
    <t>MESNIL SUR BULLES</t>
  </si>
  <si>
    <t>60401</t>
  </si>
  <si>
    <t>MESNIL THERIBUS</t>
  </si>
  <si>
    <t>60402</t>
  </si>
  <si>
    <t>60403</t>
  </si>
  <si>
    <t>MILLY SUR THERAIN</t>
  </si>
  <si>
    <t>60404</t>
  </si>
  <si>
    <t>60405</t>
  </si>
  <si>
    <t>MOLIENS</t>
  </si>
  <si>
    <t>60406</t>
  </si>
  <si>
    <t>60407</t>
  </si>
  <si>
    <t>MONCEAUX L'ABBAYE</t>
  </si>
  <si>
    <t>60408</t>
  </si>
  <si>
    <t>MONCHY HUMIERES</t>
  </si>
  <si>
    <t>60409</t>
  </si>
  <si>
    <t>MONCHY SAINT ELOI</t>
  </si>
  <si>
    <t>60410</t>
  </si>
  <si>
    <t>MONDESCOURT</t>
  </si>
  <si>
    <t>60411</t>
  </si>
  <si>
    <t>MONNEVILLE</t>
  </si>
  <si>
    <t>60412</t>
  </si>
  <si>
    <t>MONTAGNY EN VEXIN</t>
  </si>
  <si>
    <t>60413</t>
  </si>
  <si>
    <t>MONTAGNY SAINTE FELICITE</t>
  </si>
  <si>
    <t>60414</t>
  </si>
  <si>
    <t>MONTATAIRE</t>
  </si>
  <si>
    <t>60415</t>
  </si>
  <si>
    <t>MONTEPILLOY</t>
  </si>
  <si>
    <t>60416</t>
  </si>
  <si>
    <t>MONTGERAIN</t>
  </si>
  <si>
    <t>60417</t>
  </si>
  <si>
    <t>MONTHERLANT</t>
  </si>
  <si>
    <t>60418</t>
  </si>
  <si>
    <t>MONTIERS</t>
  </si>
  <si>
    <t>60420</t>
  </si>
  <si>
    <t>MONTJAVOULT</t>
  </si>
  <si>
    <t>60421</t>
  </si>
  <si>
    <t>MONT L'EVEQUE</t>
  </si>
  <si>
    <t>60422</t>
  </si>
  <si>
    <t>MONTLOGNON</t>
  </si>
  <si>
    <t>60423</t>
  </si>
  <si>
    <t>MONTMACQ</t>
  </si>
  <si>
    <t>60424</t>
  </si>
  <si>
    <t>MONTMARTIN</t>
  </si>
  <si>
    <t>60425</t>
  </si>
  <si>
    <t>MONTREUIL SUR BRECHE</t>
  </si>
  <si>
    <t>60426</t>
  </si>
  <si>
    <t>MONTREUIL SUR THERAIN</t>
  </si>
  <si>
    <t>60427</t>
  </si>
  <si>
    <t>60428</t>
  </si>
  <si>
    <t>MONT SAINT ADRIEN</t>
  </si>
  <si>
    <t>60429</t>
  </si>
  <si>
    <t>MORANGLES</t>
  </si>
  <si>
    <t>60430</t>
  </si>
  <si>
    <t>MORIENVAL</t>
  </si>
  <si>
    <t>60431</t>
  </si>
  <si>
    <t>MORLINCOURT</t>
  </si>
  <si>
    <t>60432</t>
  </si>
  <si>
    <t>60433</t>
  </si>
  <si>
    <t>MORTEFONTAINE EN THELLE</t>
  </si>
  <si>
    <t>60434</t>
  </si>
  <si>
    <t>MORTEMER</t>
  </si>
  <si>
    <t>60435</t>
  </si>
  <si>
    <t>MORVILLERS</t>
  </si>
  <si>
    <t>60436</t>
  </si>
  <si>
    <t>MORY MONTCRUX</t>
  </si>
  <si>
    <t>60437</t>
  </si>
  <si>
    <t>MOUCHY LE CHATEL</t>
  </si>
  <si>
    <t>60438</t>
  </si>
  <si>
    <t>MOULIN SOUS TOUVENT</t>
  </si>
  <si>
    <t>60439</t>
  </si>
  <si>
    <t>MOUY</t>
  </si>
  <si>
    <t>60440</t>
  </si>
  <si>
    <t>MOYENNEVILLE</t>
  </si>
  <si>
    <t>60441</t>
  </si>
  <si>
    <t>MOYVILLERS</t>
  </si>
  <si>
    <t>60442</t>
  </si>
  <si>
    <t>MUIDORGE</t>
  </si>
  <si>
    <t>60443</t>
  </si>
  <si>
    <t>MUIRANCOURT</t>
  </si>
  <si>
    <t>60444</t>
  </si>
  <si>
    <t>MUREAUMONT</t>
  </si>
  <si>
    <t>60445</t>
  </si>
  <si>
    <t>NAMPCEL</t>
  </si>
  <si>
    <t>60446</t>
  </si>
  <si>
    <t>NANTEUIL LE HAUDOUIN</t>
  </si>
  <si>
    <t>60447</t>
  </si>
  <si>
    <t>NERY</t>
  </si>
  <si>
    <t>60448</t>
  </si>
  <si>
    <t>NEUFCHELLES</t>
  </si>
  <si>
    <t>60449</t>
  </si>
  <si>
    <t>NEUFVY SUR ARONDE</t>
  </si>
  <si>
    <t>60450</t>
  </si>
  <si>
    <t>NEUILLY EN THELLE</t>
  </si>
  <si>
    <t>60451</t>
  </si>
  <si>
    <t>NEUILLY SOUS CLERMONT</t>
  </si>
  <si>
    <t>60452</t>
  </si>
  <si>
    <t>NEUVILLE BOSC</t>
  </si>
  <si>
    <t>60453</t>
  </si>
  <si>
    <t>NEUVILLE D'AUMONT</t>
  </si>
  <si>
    <t>60454</t>
  </si>
  <si>
    <t>NEUVILLE EN HEZ</t>
  </si>
  <si>
    <t>60455</t>
  </si>
  <si>
    <t>NEUVILLE GARNIER</t>
  </si>
  <si>
    <t>60456</t>
  </si>
  <si>
    <t>NEUVILLE ROY</t>
  </si>
  <si>
    <t>60457</t>
  </si>
  <si>
    <t>NEUVILLE SAINT PIERRE</t>
  </si>
  <si>
    <t>60458</t>
  </si>
  <si>
    <t>NEUVILLE SUR OUDEUIL</t>
  </si>
  <si>
    <t>60459</t>
  </si>
  <si>
    <t>NEUVILLE SUR RESSONS</t>
  </si>
  <si>
    <t>60460</t>
  </si>
  <si>
    <t>NEUVILLE VAULT</t>
  </si>
  <si>
    <t>60461</t>
  </si>
  <si>
    <t>NIVILLERS</t>
  </si>
  <si>
    <t>60462</t>
  </si>
  <si>
    <t>60463</t>
  </si>
  <si>
    <t>NOGENT SUR OISE</t>
  </si>
  <si>
    <t>60464</t>
  </si>
  <si>
    <t>NOINTEL</t>
  </si>
  <si>
    <t>60465</t>
  </si>
  <si>
    <t>NOIREMONT</t>
  </si>
  <si>
    <t>60466</t>
  </si>
  <si>
    <t>NOROY</t>
  </si>
  <si>
    <t>60468</t>
  </si>
  <si>
    <t>NOURARD LE FRANC</t>
  </si>
  <si>
    <t>60469</t>
  </si>
  <si>
    <t>NOVILLERS</t>
  </si>
  <si>
    <t>60470</t>
  </si>
  <si>
    <t>NOYERS SAINT MARTIN</t>
  </si>
  <si>
    <t>60471</t>
  </si>
  <si>
    <t>NOYON</t>
  </si>
  <si>
    <t>60472</t>
  </si>
  <si>
    <t>OFFOY</t>
  </si>
  <si>
    <t>60473</t>
  </si>
  <si>
    <t>60474</t>
  </si>
  <si>
    <t>OGNOLLES</t>
  </si>
  <si>
    <t>60475</t>
  </si>
  <si>
    <t>OGNON</t>
  </si>
  <si>
    <t>60476</t>
  </si>
  <si>
    <t>OMECOURT</t>
  </si>
  <si>
    <t>60477</t>
  </si>
  <si>
    <t>ONS EN BRAY</t>
  </si>
  <si>
    <t>60478</t>
  </si>
  <si>
    <t>ORMOY LE DAVIEN</t>
  </si>
  <si>
    <t>60479</t>
  </si>
  <si>
    <t>ORMOY VILLERS</t>
  </si>
  <si>
    <t>60480</t>
  </si>
  <si>
    <t>OROER</t>
  </si>
  <si>
    <t>60481</t>
  </si>
  <si>
    <t>ORROUY</t>
  </si>
  <si>
    <t>60482</t>
  </si>
  <si>
    <t>ORRY LA VILLE</t>
  </si>
  <si>
    <t>60483</t>
  </si>
  <si>
    <t>ORVILLERS SOREL</t>
  </si>
  <si>
    <t>60484</t>
  </si>
  <si>
    <t>OUDEUIL</t>
  </si>
  <si>
    <t>60485</t>
  </si>
  <si>
    <t>OURSEL MAISON</t>
  </si>
  <si>
    <t>60486</t>
  </si>
  <si>
    <t>PAILLART</t>
  </si>
  <si>
    <t>60487</t>
  </si>
  <si>
    <t>PARNES</t>
  </si>
  <si>
    <t>60488</t>
  </si>
  <si>
    <t>PASSEL</t>
  </si>
  <si>
    <t>60489</t>
  </si>
  <si>
    <t>PEROY LES GOMBRIES</t>
  </si>
  <si>
    <t>60490</t>
  </si>
  <si>
    <t>PIERREFITTE EN BEAUVAISIS</t>
  </si>
  <si>
    <t>60491</t>
  </si>
  <si>
    <t>PIERREFONDS</t>
  </si>
  <si>
    <t>60492</t>
  </si>
  <si>
    <t>PIMPREZ</t>
  </si>
  <si>
    <t>60493</t>
  </si>
  <si>
    <t>PISSELEU</t>
  </si>
  <si>
    <t>60494</t>
  </si>
  <si>
    <t>PLAILLY</t>
  </si>
  <si>
    <t>60495</t>
  </si>
  <si>
    <t>PLAINVAL</t>
  </si>
  <si>
    <t>60496</t>
  </si>
  <si>
    <t>60497</t>
  </si>
  <si>
    <t>PLESSIER SUR BULLES</t>
  </si>
  <si>
    <t>60498</t>
  </si>
  <si>
    <t>PLESSIER SUR SAINT JUST</t>
  </si>
  <si>
    <t>60499</t>
  </si>
  <si>
    <t>PLESSIS DE ROYE</t>
  </si>
  <si>
    <t>60500</t>
  </si>
  <si>
    <t>PLESSIS BELLEVILLE</t>
  </si>
  <si>
    <t>60501</t>
  </si>
  <si>
    <t>PLESSIS BRION</t>
  </si>
  <si>
    <t>60502</t>
  </si>
  <si>
    <t>PLESSIS PATTE D'OIE</t>
  </si>
  <si>
    <t>60503</t>
  </si>
  <si>
    <t>PLOYRON</t>
  </si>
  <si>
    <t>60504</t>
  </si>
  <si>
    <t>PONCHON</t>
  </si>
  <si>
    <t>60505</t>
  </si>
  <si>
    <t>PONTARME</t>
  </si>
  <si>
    <t>60506</t>
  </si>
  <si>
    <t>60507</t>
  </si>
  <si>
    <t>PONTOISE LES NOYON</t>
  </si>
  <si>
    <t>60508</t>
  </si>
  <si>
    <t>PONTPOINT</t>
  </si>
  <si>
    <t>60509</t>
  </si>
  <si>
    <t>PONT SAINTE MAXENCE</t>
  </si>
  <si>
    <t>60510</t>
  </si>
  <si>
    <t>PORCHEUX</t>
  </si>
  <si>
    <t>60511</t>
  </si>
  <si>
    <t>PORQUERICOURT</t>
  </si>
  <si>
    <t>60512</t>
  </si>
  <si>
    <t>60513</t>
  </si>
  <si>
    <t>PRECY SUR OISE</t>
  </si>
  <si>
    <t>60514</t>
  </si>
  <si>
    <t>PREVILLERS</t>
  </si>
  <si>
    <t>60515</t>
  </si>
  <si>
    <t>PRONLEROY</t>
  </si>
  <si>
    <t>60516</t>
  </si>
  <si>
    <t>PUISEUX EN BRAY</t>
  </si>
  <si>
    <t>60517</t>
  </si>
  <si>
    <t>PUISEUX LE HAUBERGER</t>
  </si>
  <si>
    <t>60518</t>
  </si>
  <si>
    <t>PUITS LA VALLEE</t>
  </si>
  <si>
    <t>60519</t>
  </si>
  <si>
    <t>QUESMY</t>
  </si>
  <si>
    <t>60520</t>
  </si>
  <si>
    <t>QUESNEL AUBRY</t>
  </si>
  <si>
    <t>60521</t>
  </si>
  <si>
    <t>QUINCAMPOIX FLEUZY</t>
  </si>
  <si>
    <t>60522</t>
  </si>
  <si>
    <t>QUINQUEMPOIX</t>
  </si>
  <si>
    <t>60523</t>
  </si>
  <si>
    <t>RAINVILLERS</t>
  </si>
  <si>
    <t>60524</t>
  </si>
  <si>
    <t>RANTIGNY</t>
  </si>
  <si>
    <t>60525</t>
  </si>
  <si>
    <t>RARAY</t>
  </si>
  <si>
    <t>60526</t>
  </si>
  <si>
    <t>RAVENEL</t>
  </si>
  <si>
    <t>60527</t>
  </si>
  <si>
    <t>REEZ FOSSE MARTIN</t>
  </si>
  <si>
    <t>60528</t>
  </si>
  <si>
    <t>REILLY</t>
  </si>
  <si>
    <t>60529</t>
  </si>
  <si>
    <t>REMECOURT</t>
  </si>
  <si>
    <t>60530</t>
  </si>
  <si>
    <t>REMERANGLES</t>
  </si>
  <si>
    <t>60531</t>
  </si>
  <si>
    <t>REMY</t>
  </si>
  <si>
    <t>60532</t>
  </si>
  <si>
    <t>RESSONS L'ABBAYE</t>
  </si>
  <si>
    <t>60533</t>
  </si>
  <si>
    <t>RESSONS SUR MATZ</t>
  </si>
  <si>
    <t>60534</t>
  </si>
  <si>
    <t>RETHONDES</t>
  </si>
  <si>
    <t>60535</t>
  </si>
  <si>
    <t>REUIL SUR BRECHE</t>
  </si>
  <si>
    <t>60536</t>
  </si>
  <si>
    <t>RHUIS</t>
  </si>
  <si>
    <t>60537</t>
  </si>
  <si>
    <t>RIBECOURT DRESLINCOURT</t>
  </si>
  <si>
    <t>60538</t>
  </si>
  <si>
    <t>RICQUEBOURG</t>
  </si>
  <si>
    <t>60539</t>
  </si>
  <si>
    <t>60540</t>
  </si>
  <si>
    <t>RIVECOURT</t>
  </si>
  <si>
    <t>60541</t>
  </si>
  <si>
    <t>ROBERVAL</t>
  </si>
  <si>
    <t>60542</t>
  </si>
  <si>
    <t>ROCHY CONDE</t>
  </si>
  <si>
    <t>60543</t>
  </si>
  <si>
    <t>ROCQUEMONT</t>
  </si>
  <si>
    <t>60544</t>
  </si>
  <si>
    <t>ROCQUENCOURT</t>
  </si>
  <si>
    <t>60545</t>
  </si>
  <si>
    <t>ROMESCAMPS</t>
  </si>
  <si>
    <t>60546</t>
  </si>
  <si>
    <t>60547</t>
  </si>
  <si>
    <t>ROSOY</t>
  </si>
  <si>
    <t>60548</t>
  </si>
  <si>
    <t>ROSOY EN MULTIEN</t>
  </si>
  <si>
    <t>60549</t>
  </si>
  <si>
    <t>ROTANGY</t>
  </si>
  <si>
    <t>60550</t>
  </si>
  <si>
    <t>ROTHOIS</t>
  </si>
  <si>
    <t>60551</t>
  </si>
  <si>
    <t>ROUSSELOY</t>
  </si>
  <si>
    <t>60552</t>
  </si>
  <si>
    <t>ROUVILLE</t>
  </si>
  <si>
    <t>60553</t>
  </si>
  <si>
    <t>ROUVILLERS</t>
  </si>
  <si>
    <t>60554</t>
  </si>
  <si>
    <t>ROUVRES EN MULTIEN</t>
  </si>
  <si>
    <t>60555</t>
  </si>
  <si>
    <t>ROUVROY LES MERLES</t>
  </si>
  <si>
    <t>60556</t>
  </si>
  <si>
    <t>ROYAUCOURT</t>
  </si>
  <si>
    <t>60557</t>
  </si>
  <si>
    <t>ROY BOISSY</t>
  </si>
  <si>
    <t>60558</t>
  </si>
  <si>
    <t>ROYE SUR MATZ</t>
  </si>
  <si>
    <t>60559</t>
  </si>
  <si>
    <t>RUE SAINT PIERRE</t>
  </si>
  <si>
    <t>60560</t>
  </si>
  <si>
    <t>60561</t>
  </si>
  <si>
    <t>RUSSY BEMONT</t>
  </si>
  <si>
    <t>60562</t>
  </si>
  <si>
    <t>SACY LE GRAND</t>
  </si>
  <si>
    <t>60563</t>
  </si>
  <si>
    <t>SACY LE PETIT</t>
  </si>
  <si>
    <t>60564</t>
  </si>
  <si>
    <t>SAINS MORAINVILLERS</t>
  </si>
  <si>
    <t>60565</t>
  </si>
  <si>
    <t>SAINT ANDRE FARIVILLERS</t>
  </si>
  <si>
    <t>60566</t>
  </si>
  <si>
    <t>60567</t>
  </si>
  <si>
    <t>SAINT AUBIN EN BRAY</t>
  </si>
  <si>
    <t>60568</t>
  </si>
  <si>
    <t>SAINT AUBIN SOUS ERQUERY</t>
  </si>
  <si>
    <t>60569</t>
  </si>
  <si>
    <t>SAINT CREPIN AUX BOIS</t>
  </si>
  <si>
    <t>60570</t>
  </si>
  <si>
    <t>SAINT CREPIN IBOUVILLERS</t>
  </si>
  <si>
    <t>60571</t>
  </si>
  <si>
    <t>SAINT DENISCOURT</t>
  </si>
  <si>
    <t>60572</t>
  </si>
  <si>
    <t>SAINT ETIENNE ROILAYE</t>
  </si>
  <si>
    <t>60573</t>
  </si>
  <si>
    <t>SAINTE EUSOYE</t>
  </si>
  <si>
    <t>60574</t>
  </si>
  <si>
    <t>60575</t>
  </si>
  <si>
    <t>60576</t>
  </si>
  <si>
    <t>SAINT GERMAIN LA POTERIE</t>
  </si>
  <si>
    <t>60577</t>
  </si>
  <si>
    <t>SAINT GERMER DE FLY</t>
  </si>
  <si>
    <t>60578</t>
  </si>
  <si>
    <t>SAINTINES</t>
  </si>
  <si>
    <t>60579</t>
  </si>
  <si>
    <t>60581</t>
  </si>
  <si>
    <t>SAINT JUST EN CHAUSSEE</t>
  </si>
  <si>
    <t>60582</t>
  </si>
  <si>
    <t>SAINT LEGER AUX BOIS</t>
  </si>
  <si>
    <t>60583</t>
  </si>
  <si>
    <t>SAINT LEGER EN BRAY</t>
  </si>
  <si>
    <t>60584</t>
  </si>
  <si>
    <t>SAINT LEU D'ESSERENT</t>
  </si>
  <si>
    <t>60585</t>
  </si>
  <si>
    <t>SAINT MARTIN AUX BOIS</t>
  </si>
  <si>
    <t>60586</t>
  </si>
  <si>
    <t>SAINT MARTIN LE NOEUD</t>
  </si>
  <si>
    <t>60587</t>
  </si>
  <si>
    <t>SAINT MARTIN LONGUEAU</t>
  </si>
  <si>
    <t>60588</t>
  </si>
  <si>
    <t>60589</t>
  </si>
  <si>
    <t>60590</t>
  </si>
  <si>
    <t>SAINT OMER EN CHAUSSEE</t>
  </si>
  <si>
    <t>60591</t>
  </si>
  <si>
    <t>60592</t>
  </si>
  <si>
    <t>SAINT PIERRE ES CHAMPS</t>
  </si>
  <si>
    <t>60593</t>
  </si>
  <si>
    <t>SAINT PIERRE LES BITRY</t>
  </si>
  <si>
    <t>60594</t>
  </si>
  <si>
    <t>SAINT QUENTIN DES PRES</t>
  </si>
  <si>
    <t>60595</t>
  </si>
  <si>
    <t>SAINT REMY EN L'EAU</t>
  </si>
  <si>
    <t>60596</t>
  </si>
  <si>
    <t>SAINT SAMSON LA POTERIE</t>
  </si>
  <si>
    <t>60597</t>
  </si>
  <si>
    <t>60598</t>
  </si>
  <si>
    <t>60599</t>
  </si>
  <si>
    <t>60600</t>
  </si>
  <si>
    <t>SAINT VAAST DE LONGMONT</t>
  </si>
  <si>
    <t>60601</t>
  </si>
  <si>
    <t>SAINT VAAST LES MELLO</t>
  </si>
  <si>
    <t>60602</t>
  </si>
  <si>
    <t>SAINT VALERY</t>
  </si>
  <si>
    <t>60603</t>
  </si>
  <si>
    <t>SALENCY</t>
  </si>
  <si>
    <t>60604</t>
  </si>
  <si>
    <t>SARCUS</t>
  </si>
  <si>
    <t>60605</t>
  </si>
  <si>
    <t>SARNOIS</t>
  </si>
  <si>
    <t>60608</t>
  </si>
  <si>
    <t>SAULCHOY</t>
  </si>
  <si>
    <t>60609</t>
  </si>
  <si>
    <t>SAVIGNIES</t>
  </si>
  <si>
    <t>60610</t>
  </si>
  <si>
    <t>SEMPIGNY</t>
  </si>
  <si>
    <t>60611</t>
  </si>
  <si>
    <t>60612</t>
  </si>
  <si>
    <t>SENLIS</t>
  </si>
  <si>
    <t>60613</t>
  </si>
  <si>
    <t>SENOTS</t>
  </si>
  <si>
    <t>60614</t>
  </si>
  <si>
    <t>SERANS</t>
  </si>
  <si>
    <t>60615</t>
  </si>
  <si>
    <t>SEREVILLERS</t>
  </si>
  <si>
    <t>60616</t>
  </si>
  <si>
    <t>SERIFONTAINE</t>
  </si>
  <si>
    <t>60617</t>
  </si>
  <si>
    <t>SERMAIZE</t>
  </si>
  <si>
    <t>60618</t>
  </si>
  <si>
    <t>SERY MAGNEVAL</t>
  </si>
  <si>
    <t>60619</t>
  </si>
  <si>
    <t>SILLY LE LONG</t>
  </si>
  <si>
    <t>60620</t>
  </si>
  <si>
    <t>SILLY TILLARD</t>
  </si>
  <si>
    <t>60621</t>
  </si>
  <si>
    <t>SOLENTE</t>
  </si>
  <si>
    <t>60622</t>
  </si>
  <si>
    <t>SOMMEREUX</t>
  </si>
  <si>
    <t>60623</t>
  </si>
  <si>
    <t>SONGEONS</t>
  </si>
  <si>
    <t>60624</t>
  </si>
  <si>
    <t>60625</t>
  </si>
  <si>
    <t>SUZOY</t>
  </si>
  <si>
    <t>60626</t>
  </si>
  <si>
    <t>TALMONTIERS</t>
  </si>
  <si>
    <t>60627</t>
  </si>
  <si>
    <t>TARTIGNY</t>
  </si>
  <si>
    <t>60628</t>
  </si>
  <si>
    <t>THERDONNE</t>
  </si>
  <si>
    <t>60629</t>
  </si>
  <si>
    <t>THERINES</t>
  </si>
  <si>
    <t>60630</t>
  </si>
  <si>
    <t>THIBIVILLERS</t>
  </si>
  <si>
    <t>60631</t>
  </si>
  <si>
    <t>THIERS SUR THEVE</t>
  </si>
  <si>
    <t>60632</t>
  </si>
  <si>
    <t>THIESCOURT</t>
  </si>
  <si>
    <t>60633</t>
  </si>
  <si>
    <t>THIEULOY SAINT ANTOINE</t>
  </si>
  <si>
    <t>60634</t>
  </si>
  <si>
    <t>THIEUX</t>
  </si>
  <si>
    <t>60635</t>
  </si>
  <si>
    <t>THIVERNY</t>
  </si>
  <si>
    <t>60636</t>
  </si>
  <si>
    <t>THOUROTTE</t>
  </si>
  <si>
    <t>60637</t>
  </si>
  <si>
    <t>THURY EN VALOIS</t>
  </si>
  <si>
    <t>60638</t>
  </si>
  <si>
    <t>THURY SOUS CLERMONT</t>
  </si>
  <si>
    <t>60639</t>
  </si>
  <si>
    <t>TILLE</t>
  </si>
  <si>
    <t>60640</t>
  </si>
  <si>
    <t>TOURLY</t>
  </si>
  <si>
    <t>60641</t>
  </si>
  <si>
    <t>TRACY LE MONT</t>
  </si>
  <si>
    <t>60642</t>
  </si>
  <si>
    <t>TRACY LE VAL</t>
  </si>
  <si>
    <t>60643</t>
  </si>
  <si>
    <t>TRICOT</t>
  </si>
  <si>
    <t>60644</t>
  </si>
  <si>
    <t>TRIE CHATEAU</t>
  </si>
  <si>
    <t>60645</t>
  </si>
  <si>
    <t>TRIE LA VILLE</t>
  </si>
  <si>
    <t>60646</t>
  </si>
  <si>
    <t>TROISSEREUX</t>
  </si>
  <si>
    <t>60647</t>
  </si>
  <si>
    <t>TROSLY BREUIL</t>
  </si>
  <si>
    <t>60648</t>
  </si>
  <si>
    <t>TROUSSENCOURT</t>
  </si>
  <si>
    <t>60649</t>
  </si>
  <si>
    <t>TROUSSURES</t>
  </si>
  <si>
    <t>60650</t>
  </si>
  <si>
    <t>TRUMILLY</t>
  </si>
  <si>
    <t>60651</t>
  </si>
  <si>
    <t>ULLY SAINT GEORGES</t>
  </si>
  <si>
    <t>60652</t>
  </si>
  <si>
    <t>VALDAMPIERRE</t>
  </si>
  <si>
    <t>60653</t>
  </si>
  <si>
    <t>VALESCOURT</t>
  </si>
  <si>
    <t>60654</t>
  </si>
  <si>
    <t>VANDELICOURT</t>
  </si>
  <si>
    <t>60655</t>
  </si>
  <si>
    <t>VARESNES</t>
  </si>
  <si>
    <t>60656</t>
  </si>
  <si>
    <t>VARINFROY</t>
  </si>
  <si>
    <t>60657</t>
  </si>
  <si>
    <t>VAUCHELLES</t>
  </si>
  <si>
    <t>60658</t>
  </si>
  <si>
    <t>60659</t>
  </si>
  <si>
    <t>VAUDANCOURT</t>
  </si>
  <si>
    <t>60660</t>
  </si>
  <si>
    <t>VAUMAIN</t>
  </si>
  <si>
    <t>60661</t>
  </si>
  <si>
    <t>VAUMOISE</t>
  </si>
  <si>
    <t>60662</t>
  </si>
  <si>
    <t>VAUROUX</t>
  </si>
  <si>
    <t>60663</t>
  </si>
  <si>
    <t>VELENNES</t>
  </si>
  <si>
    <t>60664</t>
  </si>
  <si>
    <t>VENDEUIL CAPLY</t>
  </si>
  <si>
    <t>60665</t>
  </si>
  <si>
    <t>VENETTE</t>
  </si>
  <si>
    <t>60666</t>
  </si>
  <si>
    <t>VER SUR LAUNETTE</t>
  </si>
  <si>
    <t>60667</t>
  </si>
  <si>
    <t>VERBERIE</t>
  </si>
  <si>
    <t>60668</t>
  </si>
  <si>
    <t>VERDEREL LES SAUQUEUSE</t>
  </si>
  <si>
    <t>60669</t>
  </si>
  <si>
    <t>VERDERONNE</t>
  </si>
  <si>
    <t>60670</t>
  </si>
  <si>
    <t>VERNEUIL EN HALATTE</t>
  </si>
  <si>
    <t>60671</t>
  </si>
  <si>
    <t>60672</t>
  </si>
  <si>
    <t>VEZ</t>
  </si>
  <si>
    <t>60673</t>
  </si>
  <si>
    <t>VIEFVILLERS</t>
  </si>
  <si>
    <t>60674</t>
  </si>
  <si>
    <t>VIEUX MOULIN</t>
  </si>
  <si>
    <t>60675</t>
  </si>
  <si>
    <t>VIGNEMONT</t>
  </si>
  <si>
    <t>60676</t>
  </si>
  <si>
    <t>VILLE</t>
  </si>
  <si>
    <t>60677</t>
  </si>
  <si>
    <t>VILLEMBRAY</t>
  </si>
  <si>
    <t>60678</t>
  </si>
  <si>
    <t>VILLENEUVE LES SABLONS</t>
  </si>
  <si>
    <t>60679</t>
  </si>
  <si>
    <t>VILLENEUVE SOUS THURY</t>
  </si>
  <si>
    <t>60680</t>
  </si>
  <si>
    <t>VILLENEUVE SUR VERBERIE</t>
  </si>
  <si>
    <t>60681</t>
  </si>
  <si>
    <t>VILLERS SAINT BARTHELEMY</t>
  </si>
  <si>
    <t>60682</t>
  </si>
  <si>
    <t>VILLERS SAINT FRAMBOURG</t>
  </si>
  <si>
    <t>60683</t>
  </si>
  <si>
    <t>VILLERS SAINT GENEST</t>
  </si>
  <si>
    <t>60684</t>
  </si>
  <si>
    <t>VILLERS SAINT PAUL</t>
  </si>
  <si>
    <t>60685</t>
  </si>
  <si>
    <t>VILLERS SAINT SEPULCRE</t>
  </si>
  <si>
    <t>60686</t>
  </si>
  <si>
    <t>VILLERS SOUS SAINT LEU</t>
  </si>
  <si>
    <t>60687</t>
  </si>
  <si>
    <t>VILLERS SUR AUCHY</t>
  </si>
  <si>
    <t>60688</t>
  </si>
  <si>
    <t>VILLERS SUR BONNIERES</t>
  </si>
  <si>
    <t>60689</t>
  </si>
  <si>
    <t>VILLERS SUR COUDUN</t>
  </si>
  <si>
    <t>60690</t>
  </si>
  <si>
    <t>VILLERS SUR TRIE</t>
  </si>
  <si>
    <t>60691</t>
  </si>
  <si>
    <t>VILLERS VERMONT</t>
  </si>
  <si>
    <t>60692</t>
  </si>
  <si>
    <t>VILLERS VICOMTE</t>
  </si>
  <si>
    <t>60693</t>
  </si>
  <si>
    <t>VILLESELVE</t>
  </si>
  <si>
    <t>60694</t>
  </si>
  <si>
    <t>VILLOTRAN</t>
  </si>
  <si>
    <t>60695</t>
  </si>
  <si>
    <t>VINEUIL SAINT FIRMIN</t>
  </si>
  <si>
    <t>60697</t>
  </si>
  <si>
    <t>VROCOURT</t>
  </si>
  <si>
    <t>60698</t>
  </si>
  <si>
    <t>WACQUEMOULIN</t>
  </si>
  <si>
    <t>60699</t>
  </si>
  <si>
    <t>WAMBEZ</t>
  </si>
  <si>
    <t>60700</t>
  </si>
  <si>
    <t>WARLUIS</t>
  </si>
  <si>
    <t>60701</t>
  </si>
  <si>
    <t>WAVIGNIES</t>
  </si>
  <si>
    <t>60702</t>
  </si>
  <si>
    <t>WELLES PERENNES</t>
  </si>
  <si>
    <t>60703</t>
  </si>
  <si>
    <t>MARAIS</t>
  </si>
  <si>
    <t>61001</t>
  </si>
  <si>
    <t>ALENCON</t>
  </si>
  <si>
    <t>61002</t>
  </si>
  <si>
    <t>ALMENECHES</t>
  </si>
  <si>
    <t>61003</t>
  </si>
  <si>
    <t>ANCEINS</t>
  </si>
  <si>
    <t>61004</t>
  </si>
  <si>
    <t>ANTOIGNY</t>
  </si>
  <si>
    <t>61005</t>
  </si>
  <si>
    <t>APPENAI SOUS BELLEME</t>
  </si>
  <si>
    <t>61006</t>
  </si>
  <si>
    <t>ARGENTAN</t>
  </si>
  <si>
    <t>61007</t>
  </si>
  <si>
    <t>ATHIS DE L'ORNE</t>
  </si>
  <si>
    <t>61008</t>
  </si>
  <si>
    <t>61009</t>
  </si>
  <si>
    <t>AUBRY EN EXMES</t>
  </si>
  <si>
    <t>61010</t>
  </si>
  <si>
    <t>AUBRY LE PANTHOU</t>
  </si>
  <si>
    <t>61011</t>
  </si>
  <si>
    <t>61012</t>
  </si>
  <si>
    <t>AUGUAISE</t>
  </si>
  <si>
    <t>61013</t>
  </si>
  <si>
    <t>AUNAY LES BOIS</t>
  </si>
  <si>
    <t>61014</t>
  </si>
  <si>
    <t>AUNOU LE FAUCON</t>
  </si>
  <si>
    <t>61015</t>
  </si>
  <si>
    <t>AUNOU SUR ORNE</t>
  </si>
  <si>
    <t>61016</t>
  </si>
  <si>
    <t>61017</t>
  </si>
  <si>
    <t>AUTHIEUX DU PUITS</t>
  </si>
  <si>
    <t>61018</t>
  </si>
  <si>
    <t>AVERNES SAINT GOURGON</t>
  </si>
  <si>
    <t>61019</t>
  </si>
  <si>
    <t>AVERNES SOUS EXMES</t>
  </si>
  <si>
    <t>61020</t>
  </si>
  <si>
    <t>61021</t>
  </si>
  <si>
    <t>61023</t>
  </si>
  <si>
    <t>61024</t>
  </si>
  <si>
    <t>BANVOU</t>
  </si>
  <si>
    <t>61025</t>
  </si>
  <si>
    <t>BAROCHE SOUS LUCE</t>
  </si>
  <si>
    <t>61026</t>
  </si>
  <si>
    <t>61027</t>
  </si>
  <si>
    <t>61028</t>
  </si>
  <si>
    <t>BAZOCHES AU HOULME</t>
  </si>
  <si>
    <t>61029</t>
  </si>
  <si>
    <t>BAZOCHES SUR HOENE</t>
  </si>
  <si>
    <t>61030</t>
  </si>
  <si>
    <t>61031</t>
  </si>
  <si>
    <t>61032</t>
  </si>
  <si>
    <t>BEAUFAI</t>
  </si>
  <si>
    <t>61033</t>
  </si>
  <si>
    <t>BEAULANDAIS</t>
  </si>
  <si>
    <t>61034</t>
  </si>
  <si>
    <t>61035</t>
  </si>
  <si>
    <t>BEAUVAIN</t>
  </si>
  <si>
    <t>61036</t>
  </si>
  <si>
    <t>BELFONDS</t>
  </si>
  <si>
    <t>61037</t>
  </si>
  <si>
    <t>BELLAVILLIERS</t>
  </si>
  <si>
    <t>61038</t>
  </si>
  <si>
    <t>BELLEME</t>
  </si>
  <si>
    <t>61039</t>
  </si>
  <si>
    <t>BELLIERE</t>
  </si>
  <si>
    <t>61040</t>
  </si>
  <si>
    <t>BELLOU EN HOULME</t>
  </si>
  <si>
    <t>61041</t>
  </si>
  <si>
    <t>BELLOU LE TRICHARD</t>
  </si>
  <si>
    <t>61042</t>
  </si>
  <si>
    <t>BELLOU SUR HUISNE</t>
  </si>
  <si>
    <t>61043</t>
  </si>
  <si>
    <t>BERD'HUIS</t>
  </si>
  <si>
    <t>61044</t>
  </si>
  <si>
    <t>BERJOU</t>
  </si>
  <si>
    <t>61045</t>
  </si>
  <si>
    <t>BIVILLIERS</t>
  </si>
  <si>
    <t>61046</t>
  </si>
  <si>
    <t>BIZOU</t>
  </si>
  <si>
    <t>61047</t>
  </si>
  <si>
    <t>BOCQUENCE</t>
  </si>
  <si>
    <t>61048</t>
  </si>
  <si>
    <t>BOECE</t>
  </si>
  <si>
    <t>61049</t>
  </si>
  <si>
    <t>BOISSEI LA LANDE</t>
  </si>
  <si>
    <t>61050</t>
  </si>
  <si>
    <t>BOISSY MAUGIS</t>
  </si>
  <si>
    <t>61051</t>
  </si>
  <si>
    <t>BOITRON</t>
  </si>
  <si>
    <t>61052</t>
  </si>
  <si>
    <t>BONNEFOI</t>
  </si>
  <si>
    <t>61053</t>
  </si>
  <si>
    <t>BONSMOULINS</t>
  </si>
  <si>
    <t>61054</t>
  </si>
  <si>
    <t>BOSC RENOULT</t>
  </si>
  <si>
    <t>61055</t>
  </si>
  <si>
    <t>61056</t>
  </si>
  <si>
    <t>BOUILLON</t>
  </si>
  <si>
    <t>61057</t>
  </si>
  <si>
    <t>BOURG SAINT LEONARD</t>
  </si>
  <si>
    <t>61058</t>
  </si>
  <si>
    <t>BREEL</t>
  </si>
  <si>
    <t>61059</t>
  </si>
  <si>
    <t>BRESOLETTES</t>
  </si>
  <si>
    <t>61060</t>
  </si>
  <si>
    <t>BRETHEL</t>
  </si>
  <si>
    <t>61061</t>
  </si>
  <si>
    <t>BRETONCELLES</t>
  </si>
  <si>
    <t>61062</t>
  </si>
  <si>
    <t>BRIEUX</t>
  </si>
  <si>
    <t>61063</t>
  </si>
  <si>
    <t>BRIOUZE</t>
  </si>
  <si>
    <t>61064</t>
  </si>
  <si>
    <t>BRULLEMAIL</t>
  </si>
  <si>
    <t>61065</t>
  </si>
  <si>
    <t>BUBERTRE</t>
  </si>
  <si>
    <t>61066</t>
  </si>
  <si>
    <t>61067</t>
  </si>
  <si>
    <t>61068</t>
  </si>
  <si>
    <t>BURSARD</t>
  </si>
  <si>
    <t>61069</t>
  </si>
  <si>
    <t>CAHAN</t>
  </si>
  <si>
    <t>61070</t>
  </si>
  <si>
    <t>CALIGNY</t>
  </si>
  <si>
    <t>61071</t>
  </si>
  <si>
    <t>CAMEMBERT</t>
  </si>
  <si>
    <t>61072</t>
  </si>
  <si>
    <t>61073</t>
  </si>
  <si>
    <t>CARNEILLE</t>
  </si>
  <si>
    <t>61074</t>
  </si>
  <si>
    <t>CARROUGES</t>
  </si>
  <si>
    <t>61075</t>
  </si>
  <si>
    <t>CEAUCE</t>
  </si>
  <si>
    <t>61076</t>
  </si>
  <si>
    <t>CERCUEIL</t>
  </si>
  <si>
    <t>61077</t>
  </si>
  <si>
    <t>CERISE</t>
  </si>
  <si>
    <t>61078</t>
  </si>
  <si>
    <t>CERISY BELLE ETOILE</t>
  </si>
  <si>
    <t>61079</t>
  </si>
  <si>
    <t>CETON</t>
  </si>
  <si>
    <t>61080</t>
  </si>
  <si>
    <t>CHAHAINS</t>
  </si>
  <si>
    <t>61081</t>
  </si>
  <si>
    <t>CHAILLOUE</t>
  </si>
  <si>
    <t>61082</t>
  </si>
  <si>
    <t>CHALANGE</t>
  </si>
  <si>
    <t>61083</t>
  </si>
  <si>
    <t>CHAMBOIS</t>
  </si>
  <si>
    <t>61084</t>
  </si>
  <si>
    <t>CHAMPCERIE</t>
  </si>
  <si>
    <t>61085</t>
  </si>
  <si>
    <t>CHAMP DE LA PIERRE</t>
  </si>
  <si>
    <t>61086</t>
  </si>
  <si>
    <t>61087</t>
  </si>
  <si>
    <t>CHAMPEAUX SUR SARTHE</t>
  </si>
  <si>
    <t>61088</t>
  </si>
  <si>
    <t>CHAMP HAUT</t>
  </si>
  <si>
    <t>61089</t>
  </si>
  <si>
    <t>CHAMPOSOULT</t>
  </si>
  <si>
    <t>61090</t>
  </si>
  <si>
    <t>61091</t>
  </si>
  <si>
    <t>CHAMPSECRET</t>
  </si>
  <si>
    <t>61092</t>
  </si>
  <si>
    <t>CHANDAI</t>
  </si>
  <si>
    <t>61093</t>
  </si>
  <si>
    <t>CHANU</t>
  </si>
  <si>
    <t>61094</t>
  </si>
  <si>
    <t>CHAPELLE AU MOINE</t>
  </si>
  <si>
    <t>61095</t>
  </si>
  <si>
    <t>CHAPELLE BICHE</t>
  </si>
  <si>
    <t>61096</t>
  </si>
  <si>
    <t>CHAPELLE D'ANDAINE</t>
  </si>
  <si>
    <t>61097</t>
  </si>
  <si>
    <t>CHAPELLE MONTLIGEON</t>
  </si>
  <si>
    <t>61098</t>
  </si>
  <si>
    <t>CHAPELLE PRES SEES</t>
  </si>
  <si>
    <t>61099</t>
  </si>
  <si>
    <t>CHAPELLE SOUEF</t>
  </si>
  <si>
    <t>61100</t>
  </si>
  <si>
    <t>CHAPELLE VIEL</t>
  </si>
  <si>
    <t>61101</t>
  </si>
  <si>
    <t>CHATEAU D'ALMENECHES</t>
  </si>
  <si>
    <t>61102</t>
  </si>
  <si>
    <t>61103</t>
  </si>
  <si>
    <t>61104</t>
  </si>
  <si>
    <t>61105</t>
  </si>
  <si>
    <t>CHEMILLI</t>
  </si>
  <si>
    <t>61106</t>
  </si>
  <si>
    <t>CHENEDOUIT</t>
  </si>
  <si>
    <t>61107</t>
  </si>
  <si>
    <t>CIRAL</t>
  </si>
  <si>
    <t>61108</t>
  </si>
  <si>
    <t>CISAI SAINT AUBIN</t>
  </si>
  <si>
    <t>61109</t>
  </si>
  <si>
    <t>CLAIREFOUGERE</t>
  </si>
  <si>
    <t>61110</t>
  </si>
  <si>
    <t>COCHERE</t>
  </si>
  <si>
    <t>61111</t>
  </si>
  <si>
    <t>61112</t>
  </si>
  <si>
    <t>COLONARD CORUBERT</t>
  </si>
  <si>
    <t>61113</t>
  </si>
  <si>
    <t>COMBLOT</t>
  </si>
  <si>
    <t>61114</t>
  </si>
  <si>
    <t>COMMEAUX</t>
  </si>
  <si>
    <t>61115</t>
  </si>
  <si>
    <t>CONDEAU</t>
  </si>
  <si>
    <t>61116</t>
  </si>
  <si>
    <t>CONDE SUR HUISNE</t>
  </si>
  <si>
    <t>61117</t>
  </si>
  <si>
    <t>CONDE SUR SARTHE</t>
  </si>
  <si>
    <t>61118</t>
  </si>
  <si>
    <t>61120</t>
  </si>
  <si>
    <t>COUDEHARD</t>
  </si>
  <si>
    <t>61121</t>
  </si>
  <si>
    <t>COULIMER</t>
  </si>
  <si>
    <t>61122</t>
  </si>
  <si>
    <t>COULMER</t>
  </si>
  <si>
    <t>61123</t>
  </si>
  <si>
    <t>61124</t>
  </si>
  <si>
    <t>COULONCHE</t>
  </si>
  <si>
    <t>61125</t>
  </si>
  <si>
    <t>COULONGES LES SABLONS</t>
  </si>
  <si>
    <t>61126</t>
  </si>
  <si>
    <t>COULONGES SUR SARTHE</t>
  </si>
  <si>
    <t>61127</t>
  </si>
  <si>
    <t>COURBE</t>
  </si>
  <si>
    <t>61128</t>
  </si>
  <si>
    <t>COURCERAULT</t>
  </si>
  <si>
    <t>61129</t>
  </si>
  <si>
    <t>COURGEON</t>
  </si>
  <si>
    <t>61130</t>
  </si>
  <si>
    <t>COURGEOUT</t>
  </si>
  <si>
    <t>61131</t>
  </si>
  <si>
    <t>COURMENIL</t>
  </si>
  <si>
    <t>61133</t>
  </si>
  <si>
    <t>COURTOMER</t>
  </si>
  <si>
    <t>61135</t>
  </si>
  <si>
    <t>COUTERNE</t>
  </si>
  <si>
    <t>61136</t>
  </si>
  <si>
    <t>61137</t>
  </si>
  <si>
    <t>CRAMENIL</t>
  </si>
  <si>
    <t>61138</t>
  </si>
  <si>
    <t>61139</t>
  </si>
  <si>
    <t>CROUTTES</t>
  </si>
  <si>
    <t>61140</t>
  </si>
  <si>
    <t>CRULAI</t>
  </si>
  <si>
    <t>61141</t>
  </si>
  <si>
    <t>CUISSAI</t>
  </si>
  <si>
    <t>61142</t>
  </si>
  <si>
    <t>61143</t>
  </si>
  <si>
    <t>DAMIGNY</t>
  </si>
  <si>
    <t>61144</t>
  </si>
  <si>
    <t>61145</t>
  </si>
  <si>
    <t>61146</t>
  </si>
  <si>
    <t>61147</t>
  </si>
  <si>
    <t>DORCEAU</t>
  </si>
  <si>
    <t>61148</t>
  </si>
  <si>
    <t>DURCET</t>
  </si>
  <si>
    <t>61149</t>
  </si>
  <si>
    <t>ECHALOU</t>
  </si>
  <si>
    <t>61150</t>
  </si>
  <si>
    <t>ECHAUFFOUR</t>
  </si>
  <si>
    <t>61151</t>
  </si>
  <si>
    <t>ECORCEI</t>
  </si>
  <si>
    <t>61152</t>
  </si>
  <si>
    <t>ECORCHES</t>
  </si>
  <si>
    <t>61153</t>
  </si>
  <si>
    <t>ECOUCHE</t>
  </si>
  <si>
    <t>61154</t>
  </si>
  <si>
    <t>EPERRAIS</t>
  </si>
  <si>
    <t>61155</t>
  </si>
  <si>
    <t>EPINAY LE COMTE</t>
  </si>
  <si>
    <t>61156</t>
  </si>
  <si>
    <t>ESSAY</t>
  </si>
  <si>
    <t>61157</t>
  </si>
  <si>
    <t>EXMES</t>
  </si>
  <si>
    <t>61158</t>
  </si>
  <si>
    <t>61159</t>
  </si>
  <si>
    <t>FAY</t>
  </si>
  <si>
    <t>61160</t>
  </si>
  <si>
    <t>61161</t>
  </si>
  <si>
    <t>61162</t>
  </si>
  <si>
    <t>FERRIERE AU DOYEN</t>
  </si>
  <si>
    <t>61163</t>
  </si>
  <si>
    <t>FERRIERE AUX ETANGS</t>
  </si>
  <si>
    <t>61164</t>
  </si>
  <si>
    <t>FERRIERE BECHET</t>
  </si>
  <si>
    <t>61165</t>
  </si>
  <si>
    <t>FERRIERE BOCHARD</t>
  </si>
  <si>
    <t>61166</t>
  </si>
  <si>
    <t>FERRIERES LA VERRERIE</t>
  </si>
  <si>
    <t>61167</t>
  </si>
  <si>
    <t>FERTE FRENEL</t>
  </si>
  <si>
    <t>61168</t>
  </si>
  <si>
    <t>FERTE MACE</t>
  </si>
  <si>
    <t>61169</t>
  </si>
  <si>
    <t>FLERS</t>
  </si>
  <si>
    <t>61170</t>
  </si>
  <si>
    <t>FLEURE</t>
  </si>
  <si>
    <t>61171</t>
  </si>
  <si>
    <t>FONTAINE LES BASSETS</t>
  </si>
  <si>
    <t>61172</t>
  </si>
  <si>
    <t>FONTENAI LES LOUVETS</t>
  </si>
  <si>
    <t>61173</t>
  </si>
  <si>
    <t>FONTENAI SUR ORNE</t>
  </si>
  <si>
    <t>61174</t>
  </si>
  <si>
    <t>FORET AUVRAY</t>
  </si>
  <si>
    <t>61175</t>
  </si>
  <si>
    <t>61176</t>
  </si>
  <si>
    <t>61177</t>
  </si>
  <si>
    <t>FRENES</t>
  </si>
  <si>
    <t>61178</t>
  </si>
  <si>
    <t>FRESNAIE FAYEL</t>
  </si>
  <si>
    <t>61179</t>
  </si>
  <si>
    <t>FRESNAYE AU SAUVAGE</t>
  </si>
  <si>
    <t>61180</t>
  </si>
  <si>
    <t>FRESNAY LE SAMSON</t>
  </si>
  <si>
    <t>61181</t>
  </si>
  <si>
    <t>GACE</t>
  </si>
  <si>
    <t>61182</t>
  </si>
  <si>
    <t>GANDELAIN</t>
  </si>
  <si>
    <t>61183</t>
  </si>
  <si>
    <t>GAPREE</t>
  </si>
  <si>
    <t>61184</t>
  </si>
  <si>
    <t>GAUVILLE</t>
  </si>
  <si>
    <t>61185</t>
  </si>
  <si>
    <t>GEMAGES</t>
  </si>
  <si>
    <t>61186</t>
  </si>
  <si>
    <t>GENESLAY</t>
  </si>
  <si>
    <t>61187</t>
  </si>
  <si>
    <t>GENETTES</t>
  </si>
  <si>
    <t>61188</t>
  </si>
  <si>
    <t>GENEVRAIE</t>
  </si>
  <si>
    <t>61189</t>
  </si>
  <si>
    <t>GIEL COURTEILLES</t>
  </si>
  <si>
    <t>61190</t>
  </si>
  <si>
    <t>GINAI</t>
  </si>
  <si>
    <t>61191</t>
  </si>
  <si>
    <t>GLOS LA FERRIERE</t>
  </si>
  <si>
    <t>61192</t>
  </si>
  <si>
    <t>GODISSON</t>
  </si>
  <si>
    <t>61193</t>
  </si>
  <si>
    <t>GONFRIERE</t>
  </si>
  <si>
    <t>61194</t>
  </si>
  <si>
    <t>GOULET</t>
  </si>
  <si>
    <t>61195</t>
  </si>
  <si>
    <t>GRAIS</t>
  </si>
  <si>
    <t>61196</t>
  </si>
  <si>
    <t>GUE DE LA CHAINE</t>
  </si>
  <si>
    <t>61197</t>
  </si>
  <si>
    <t>GUEPREI</t>
  </si>
  <si>
    <t>61198</t>
  </si>
  <si>
    <t>GUERQUESALLES</t>
  </si>
  <si>
    <t>61199</t>
  </si>
  <si>
    <t>HABLOVILLE</t>
  </si>
  <si>
    <t>61200</t>
  </si>
  <si>
    <t>HALEINE</t>
  </si>
  <si>
    <t>61201</t>
  </si>
  <si>
    <t>HAUTE CHAPELLE</t>
  </si>
  <si>
    <t>61202</t>
  </si>
  <si>
    <t>61203</t>
  </si>
  <si>
    <t>HELOUP</t>
  </si>
  <si>
    <t>61204</t>
  </si>
  <si>
    <t>HERMITIERE</t>
  </si>
  <si>
    <t>61205</t>
  </si>
  <si>
    <t>HEUGON</t>
  </si>
  <si>
    <t>61206</t>
  </si>
  <si>
    <t>HOME CHAMONDOT</t>
  </si>
  <si>
    <t>61207</t>
  </si>
  <si>
    <t>IGE</t>
  </si>
  <si>
    <t>61208</t>
  </si>
  <si>
    <t>IRAI</t>
  </si>
  <si>
    <t>61209</t>
  </si>
  <si>
    <t>JOUE DU BOIS</t>
  </si>
  <si>
    <t>61210</t>
  </si>
  <si>
    <t>JOUE DU PLAIN</t>
  </si>
  <si>
    <t>61211</t>
  </si>
  <si>
    <t>JUVIGNY SOUS ANDAINE</t>
  </si>
  <si>
    <t>61212</t>
  </si>
  <si>
    <t>JUVIGNY SUR ORNE</t>
  </si>
  <si>
    <t>61213</t>
  </si>
  <si>
    <t>LALACELLE</t>
  </si>
  <si>
    <t>61214</t>
  </si>
  <si>
    <t>AIGLE</t>
  </si>
  <si>
    <t>61215</t>
  </si>
  <si>
    <t>LALEU</t>
  </si>
  <si>
    <t>61216</t>
  </si>
  <si>
    <t>LANDE DE GOULT</t>
  </si>
  <si>
    <t>61217</t>
  </si>
  <si>
    <t>LANDE DE LOUGE</t>
  </si>
  <si>
    <t>61218</t>
  </si>
  <si>
    <t>LANDE PATRY</t>
  </si>
  <si>
    <t>61219</t>
  </si>
  <si>
    <t>LANDE SAINT SIMEON</t>
  </si>
  <si>
    <t>61220</t>
  </si>
  <si>
    <t>LANDE SUR EURE</t>
  </si>
  <si>
    <t>61221</t>
  </si>
  <si>
    <t>LANDIGOU</t>
  </si>
  <si>
    <t>61222</t>
  </si>
  <si>
    <t>LANDISACQ</t>
  </si>
  <si>
    <t>61223</t>
  </si>
  <si>
    <t>61224</t>
  </si>
  <si>
    <t>61225</t>
  </si>
  <si>
    <t>LIGNERES</t>
  </si>
  <si>
    <t>61226</t>
  </si>
  <si>
    <t>61227</t>
  </si>
  <si>
    <t>LIGNOU</t>
  </si>
  <si>
    <t>61228</t>
  </si>
  <si>
    <t>LIVAIE</t>
  </si>
  <si>
    <t>61229</t>
  </si>
  <si>
    <t>LOISAIL</t>
  </si>
  <si>
    <t>61230</t>
  </si>
  <si>
    <t>LONGNY AU PERCHE</t>
  </si>
  <si>
    <t>61231</t>
  </si>
  <si>
    <t>LONGUENOE</t>
  </si>
  <si>
    <t>61232</t>
  </si>
  <si>
    <t>LONLAY L'ABBAYE</t>
  </si>
  <si>
    <t>61233</t>
  </si>
  <si>
    <t>LONLAY LE TESSON</t>
  </si>
  <si>
    <t>61234</t>
  </si>
  <si>
    <t>LONRAI</t>
  </si>
  <si>
    <t>61235</t>
  </si>
  <si>
    <t>LORE</t>
  </si>
  <si>
    <t>61236</t>
  </si>
  <si>
    <t>LOUCE</t>
  </si>
  <si>
    <t>61237</t>
  </si>
  <si>
    <t>LOUGE SUR MAIRE</t>
  </si>
  <si>
    <t>61238</t>
  </si>
  <si>
    <t>LOUVIERES EN AUGE</t>
  </si>
  <si>
    <t>61239</t>
  </si>
  <si>
    <t>61240</t>
  </si>
  <si>
    <t>MACE</t>
  </si>
  <si>
    <t>61241</t>
  </si>
  <si>
    <t>MADELEINE BOUVET</t>
  </si>
  <si>
    <t>61242</t>
  </si>
  <si>
    <t>MAGE</t>
  </si>
  <si>
    <t>61243</t>
  </si>
  <si>
    <t>MAGNY LE DESERT</t>
  </si>
  <si>
    <t>61244</t>
  </si>
  <si>
    <t>MAHERU</t>
  </si>
  <si>
    <t>61245</t>
  </si>
  <si>
    <t>MAISON MAUGIS</t>
  </si>
  <si>
    <t>61246</t>
  </si>
  <si>
    <t>MALE</t>
  </si>
  <si>
    <t>61247</t>
  </si>
  <si>
    <t>MALETABLE</t>
  </si>
  <si>
    <t>61248</t>
  </si>
  <si>
    <t>MANTILLY</t>
  </si>
  <si>
    <t>61249</t>
  </si>
  <si>
    <t>MARCEI</t>
  </si>
  <si>
    <t>61250</t>
  </si>
  <si>
    <t>MARCHAINVILLE</t>
  </si>
  <si>
    <t>61251</t>
  </si>
  <si>
    <t>MARCHEMAISONS</t>
  </si>
  <si>
    <t>61252</t>
  </si>
  <si>
    <t>MARDILLY</t>
  </si>
  <si>
    <t>61253</t>
  </si>
  <si>
    <t>MARMOUILLE</t>
  </si>
  <si>
    <t>61255</t>
  </si>
  <si>
    <t>MAUVES SUR HUISNE</t>
  </si>
  <si>
    <t>61256</t>
  </si>
  <si>
    <t>MEDAVY</t>
  </si>
  <si>
    <t>61257</t>
  </si>
  <si>
    <t>MEHOUDIN</t>
  </si>
  <si>
    <t>61258</t>
  </si>
  <si>
    <t>MELE SUR SARTHE</t>
  </si>
  <si>
    <t>61259</t>
  </si>
  <si>
    <t>MENIL BERARD</t>
  </si>
  <si>
    <t>61260</t>
  </si>
  <si>
    <t>MENIL DE BRIOUZE</t>
  </si>
  <si>
    <t>61261</t>
  </si>
  <si>
    <t>MENIL BROUT</t>
  </si>
  <si>
    <t>61262</t>
  </si>
  <si>
    <t>MENIL CIBOULT</t>
  </si>
  <si>
    <t>61263</t>
  </si>
  <si>
    <t>MENIL ERREUX</t>
  </si>
  <si>
    <t>61264</t>
  </si>
  <si>
    <t>MENIL FROGER</t>
  </si>
  <si>
    <t>61265</t>
  </si>
  <si>
    <t>MENIL GONDOUIN</t>
  </si>
  <si>
    <t>61266</t>
  </si>
  <si>
    <t>MENIL GUYON</t>
  </si>
  <si>
    <t>61267</t>
  </si>
  <si>
    <t>MENIL HERMEI</t>
  </si>
  <si>
    <t>61268</t>
  </si>
  <si>
    <t>MENIL HUBERT EN EXMES</t>
  </si>
  <si>
    <t>61269</t>
  </si>
  <si>
    <t>MENIL HUBERT SUR ORNE</t>
  </si>
  <si>
    <t>61270</t>
  </si>
  <si>
    <t>MENIL JEAN</t>
  </si>
  <si>
    <t>61271</t>
  </si>
  <si>
    <t>MENIL SCELLEUR</t>
  </si>
  <si>
    <t>61272</t>
  </si>
  <si>
    <t>MENIL VICOMTE</t>
  </si>
  <si>
    <t>61273</t>
  </si>
  <si>
    <t>MENIL VIN</t>
  </si>
  <si>
    <t>61274</t>
  </si>
  <si>
    <t>MENUS</t>
  </si>
  <si>
    <t>61275</t>
  </si>
  <si>
    <t>MERLERAULT</t>
  </si>
  <si>
    <t>61276</t>
  </si>
  <si>
    <t>MERRI</t>
  </si>
  <si>
    <t>61277</t>
  </si>
  <si>
    <t>MESNIERE</t>
  </si>
  <si>
    <t>61278</t>
  </si>
  <si>
    <t>MESSEI</t>
  </si>
  <si>
    <t>61279</t>
  </si>
  <si>
    <t>MIEUXCE</t>
  </si>
  <si>
    <t>61280</t>
  </si>
  <si>
    <t>MONCEAUX AU PERCHE</t>
  </si>
  <si>
    <t>61281</t>
  </si>
  <si>
    <t>MONCY</t>
  </si>
  <si>
    <t>61282</t>
  </si>
  <si>
    <t>MONNAI</t>
  </si>
  <si>
    <t>61283</t>
  </si>
  <si>
    <t>MONTABARD</t>
  </si>
  <si>
    <t>61284</t>
  </si>
  <si>
    <t>MONTCHEVREL</t>
  </si>
  <si>
    <t>61285</t>
  </si>
  <si>
    <t>MONTGAROULT</t>
  </si>
  <si>
    <t>61286</t>
  </si>
  <si>
    <t>MONTGAUDRY</t>
  </si>
  <si>
    <t>61287</t>
  </si>
  <si>
    <t>MONTILLY SUR NOIREAU</t>
  </si>
  <si>
    <t>61288</t>
  </si>
  <si>
    <t>MONTMERREI</t>
  </si>
  <si>
    <t>61289</t>
  </si>
  <si>
    <t>MONT ORMEL</t>
  </si>
  <si>
    <t>61290</t>
  </si>
  <si>
    <t>MONTREUIL AU HOULME</t>
  </si>
  <si>
    <t>61291</t>
  </si>
  <si>
    <t>MONTREUIL LA CAMBE</t>
  </si>
  <si>
    <t>61292</t>
  </si>
  <si>
    <t>MONTSECRET</t>
  </si>
  <si>
    <t>61293</t>
  </si>
  <si>
    <t>MORTAGNE AU PERCHE</t>
  </si>
  <si>
    <t>61294</t>
  </si>
  <si>
    <t>MORTREE</t>
  </si>
  <si>
    <t>61295</t>
  </si>
  <si>
    <t>MOTTE FOUQUET</t>
  </si>
  <si>
    <t>61296</t>
  </si>
  <si>
    <t>MOULICENT</t>
  </si>
  <si>
    <t>61297</t>
  </si>
  <si>
    <t>MOULINS LA MARCHE</t>
  </si>
  <si>
    <t>61298</t>
  </si>
  <si>
    <t>MOULINS SUR ORNE</t>
  </si>
  <si>
    <t>61299</t>
  </si>
  <si>
    <t>MOUSSONVILLIERS</t>
  </si>
  <si>
    <t>61300</t>
  </si>
  <si>
    <t>MOUTIERS AU PERCHE</t>
  </si>
  <si>
    <t>61301</t>
  </si>
  <si>
    <t>NEAUPHE SOUS ESSAI</t>
  </si>
  <si>
    <t>61302</t>
  </si>
  <si>
    <t>NEAUPHE SUR DIVE</t>
  </si>
  <si>
    <t>61303</t>
  </si>
  <si>
    <t>NECY</t>
  </si>
  <si>
    <t>61304</t>
  </si>
  <si>
    <t>NEUILLY LE BISSON</t>
  </si>
  <si>
    <t>61305</t>
  </si>
  <si>
    <t>NEUILLY SUR EURE</t>
  </si>
  <si>
    <t>61306</t>
  </si>
  <si>
    <t>NEUVILLE PRES SEES</t>
  </si>
  <si>
    <t>61307</t>
  </si>
  <si>
    <t>NEUVILLE SUR TOUQUES</t>
  </si>
  <si>
    <t>61308</t>
  </si>
  <si>
    <t>NEUVY AU HOULME</t>
  </si>
  <si>
    <t>61309</t>
  </si>
  <si>
    <t>NOCE</t>
  </si>
  <si>
    <t>61310</t>
  </si>
  <si>
    <t>NONANT LE PIN</t>
  </si>
  <si>
    <t>61311</t>
  </si>
  <si>
    <t>NORMANDEL</t>
  </si>
  <si>
    <t>61313</t>
  </si>
  <si>
    <t>NOTRE DAME DU ROCHER</t>
  </si>
  <si>
    <t>61314</t>
  </si>
  <si>
    <t>OCCAGNES</t>
  </si>
  <si>
    <t>61315</t>
  </si>
  <si>
    <t>OMMEEL</t>
  </si>
  <si>
    <t>61316</t>
  </si>
  <si>
    <t>OMMOY</t>
  </si>
  <si>
    <t>61317</t>
  </si>
  <si>
    <t>61318</t>
  </si>
  <si>
    <t>ORIGNY LE BUTIN</t>
  </si>
  <si>
    <t>61319</t>
  </si>
  <si>
    <t>ORIGNY LE ROUX</t>
  </si>
  <si>
    <t>61320</t>
  </si>
  <si>
    <t>61321</t>
  </si>
  <si>
    <t>61322</t>
  </si>
  <si>
    <t>61323</t>
  </si>
  <si>
    <t>PAS SAINT L'HOMER</t>
  </si>
  <si>
    <t>61324</t>
  </si>
  <si>
    <t>PASSAIS</t>
  </si>
  <si>
    <t>61325</t>
  </si>
  <si>
    <t>PERRIERE</t>
  </si>
  <si>
    <t>61326</t>
  </si>
  <si>
    <t>PERROU</t>
  </si>
  <si>
    <t>61327</t>
  </si>
  <si>
    <t>PERVENCHERES</t>
  </si>
  <si>
    <t>61328</t>
  </si>
  <si>
    <t>PIN AU HARAS</t>
  </si>
  <si>
    <t>61329</t>
  </si>
  <si>
    <t>PIN LA GARENNE</t>
  </si>
  <si>
    <t>61330</t>
  </si>
  <si>
    <t>PLANCHES</t>
  </si>
  <si>
    <t>61331</t>
  </si>
  <si>
    <t>PLANTIS</t>
  </si>
  <si>
    <t>61332</t>
  </si>
  <si>
    <t>POINTEL</t>
  </si>
  <si>
    <t>61333</t>
  </si>
  <si>
    <t>PONTCHARDON</t>
  </si>
  <si>
    <t>61335</t>
  </si>
  <si>
    <t>POTERIE AU PERCHE</t>
  </si>
  <si>
    <t>61336</t>
  </si>
  <si>
    <t>POUVRAI</t>
  </si>
  <si>
    <t>61337</t>
  </si>
  <si>
    <t>PREAUX DU PERCHE</t>
  </si>
  <si>
    <t>61338</t>
  </si>
  <si>
    <t>PREPOTIN</t>
  </si>
  <si>
    <t>61339</t>
  </si>
  <si>
    <t>PUTANGES PONT ECREPIN</t>
  </si>
  <si>
    <t>61340</t>
  </si>
  <si>
    <t>RABODANGES</t>
  </si>
  <si>
    <t>61341</t>
  </si>
  <si>
    <t>RADON</t>
  </si>
  <si>
    <t>61342</t>
  </si>
  <si>
    <t>RAI</t>
  </si>
  <si>
    <t>61343</t>
  </si>
  <si>
    <t>RANDONNAI</t>
  </si>
  <si>
    <t>61344</t>
  </si>
  <si>
    <t>RANES</t>
  </si>
  <si>
    <t>61345</t>
  </si>
  <si>
    <t>REMALARD</t>
  </si>
  <si>
    <t>61346</t>
  </si>
  <si>
    <t>RENOUARD</t>
  </si>
  <si>
    <t>61347</t>
  </si>
  <si>
    <t>RESENLIEU</t>
  </si>
  <si>
    <t>61348</t>
  </si>
  <si>
    <t>61349</t>
  </si>
  <si>
    <t>RI</t>
  </si>
  <si>
    <t>61350</t>
  </si>
  <si>
    <t>ROCHE MABILE</t>
  </si>
  <si>
    <t>61351</t>
  </si>
  <si>
    <t>ROIVILLE</t>
  </si>
  <si>
    <t>61352</t>
  </si>
  <si>
    <t>RONAI</t>
  </si>
  <si>
    <t>61353</t>
  </si>
  <si>
    <t>RONFEUGERAI</t>
  </si>
  <si>
    <t>61354</t>
  </si>
  <si>
    <t>ROTOURS</t>
  </si>
  <si>
    <t>61355</t>
  </si>
  <si>
    <t>ROUELLE</t>
  </si>
  <si>
    <t>61356</t>
  </si>
  <si>
    <t>61357</t>
  </si>
  <si>
    <t>ROUPERROUX</t>
  </si>
  <si>
    <t>61358</t>
  </si>
  <si>
    <t>SAI</t>
  </si>
  <si>
    <t>61359</t>
  </si>
  <si>
    <t>SAINT AGNAN SUR ERRE</t>
  </si>
  <si>
    <t>61360</t>
  </si>
  <si>
    <t>SAINT AGNAN SUR SARTHE</t>
  </si>
  <si>
    <t>61361</t>
  </si>
  <si>
    <t>SAINT ANDRE DE BRIOUZE</t>
  </si>
  <si>
    <t>61362</t>
  </si>
  <si>
    <t>SAINT ANDRE DE MESSEI</t>
  </si>
  <si>
    <t>61363</t>
  </si>
  <si>
    <t>SAINT AQUILIN DE CORBION</t>
  </si>
  <si>
    <t>61364</t>
  </si>
  <si>
    <t>SAINT AUBERT SUR ORNE</t>
  </si>
  <si>
    <t>61365</t>
  </si>
  <si>
    <t>SAINT AUBIN D'APPENAI</t>
  </si>
  <si>
    <t>61366</t>
  </si>
  <si>
    <t>SAINT AUBIN DE BONNEVAL</t>
  </si>
  <si>
    <t>61367</t>
  </si>
  <si>
    <t>SAINT AUBIN DE COURTERAIE</t>
  </si>
  <si>
    <t>61368</t>
  </si>
  <si>
    <t>SAINT AUBIN DES GROIS</t>
  </si>
  <si>
    <t>61369</t>
  </si>
  <si>
    <t>SAINT BOMER LES FORGES</t>
  </si>
  <si>
    <t>61370</t>
  </si>
  <si>
    <t>61371</t>
  </si>
  <si>
    <t>SAINT BRICE SOUS RANES</t>
  </si>
  <si>
    <t>61372</t>
  </si>
  <si>
    <t>SAINT CENERI LE GEREI</t>
  </si>
  <si>
    <t>61373</t>
  </si>
  <si>
    <t>SAINTE CERONNE LES MORTAGNE</t>
  </si>
  <si>
    <t>61374</t>
  </si>
  <si>
    <t>SAINT CHRISTOPHE DE CHAULIEU</t>
  </si>
  <si>
    <t>61375</t>
  </si>
  <si>
    <t>SAINT CHRISTOPHE LE JAJOLET</t>
  </si>
  <si>
    <t>61376</t>
  </si>
  <si>
    <t>SAINT CLAIR DE HALOUZE</t>
  </si>
  <si>
    <t>61377</t>
  </si>
  <si>
    <t>SAINT CORNIER DES LANDES</t>
  </si>
  <si>
    <t>61378</t>
  </si>
  <si>
    <t>SAINTE CROIX SUR ORNE</t>
  </si>
  <si>
    <t>61379</t>
  </si>
  <si>
    <t>SAINT CYR LA ROSIERE</t>
  </si>
  <si>
    <t>61380</t>
  </si>
  <si>
    <t>SAINT DENIS DE VILLENETTE</t>
  </si>
  <si>
    <t>61381</t>
  </si>
  <si>
    <t>SAINT DENIS SUR HUISNE</t>
  </si>
  <si>
    <t>61382</t>
  </si>
  <si>
    <t>SAINT DENIS SUR SARTHON</t>
  </si>
  <si>
    <t>61383</t>
  </si>
  <si>
    <t>SAINT DIDIER SOUS ECOUVES</t>
  </si>
  <si>
    <t>61384</t>
  </si>
  <si>
    <t>SAINT ELLIER LES BOIS</t>
  </si>
  <si>
    <t>61385</t>
  </si>
  <si>
    <t>SAINT EVROULT DE MONTFORT</t>
  </si>
  <si>
    <t>61386</t>
  </si>
  <si>
    <t>SAINT EVROULT NOTRE DAME DU BOIS</t>
  </si>
  <si>
    <t>61387</t>
  </si>
  <si>
    <t>SAINT FRAIMBAULT</t>
  </si>
  <si>
    <t>61388</t>
  </si>
  <si>
    <t>SAINT FULGENT DES ORMES</t>
  </si>
  <si>
    <t>61389</t>
  </si>
  <si>
    <t>SAINTE GAUBURGE SAINTE COLOMBE</t>
  </si>
  <si>
    <t>61390</t>
  </si>
  <si>
    <t>SAINT GEORGES D'ANNEBECQ</t>
  </si>
  <si>
    <t>61391</t>
  </si>
  <si>
    <t>SAINT GEORGES DES GROSEILLERS</t>
  </si>
  <si>
    <t>61392</t>
  </si>
  <si>
    <t>SAINT GERMAIN D'AUNAY</t>
  </si>
  <si>
    <t>61393</t>
  </si>
  <si>
    <t>SAINT GERMAIN DE CLAIREFEUILLE</t>
  </si>
  <si>
    <t>61394</t>
  </si>
  <si>
    <t>SAINT GERMAIN DE LA COUDRE</t>
  </si>
  <si>
    <t>61395</t>
  </si>
  <si>
    <t>SAINT GERMAIN DES GROIS</t>
  </si>
  <si>
    <t>61396</t>
  </si>
  <si>
    <t>SAINT GERMAIN DE MARTIGNY</t>
  </si>
  <si>
    <t>61397</t>
  </si>
  <si>
    <t>SAINT GERMAIN DU CORBEIS</t>
  </si>
  <si>
    <t>61398</t>
  </si>
  <si>
    <t>SAINT GERMAIN LE VIEUX</t>
  </si>
  <si>
    <t>61399</t>
  </si>
  <si>
    <t>SAINT GERVAIS DES SABLONS</t>
  </si>
  <si>
    <t>61400</t>
  </si>
  <si>
    <t>SAINT GERVAIS DU PERRON</t>
  </si>
  <si>
    <t>61401</t>
  </si>
  <si>
    <t>SAINT GILLES DES MARAIS</t>
  </si>
  <si>
    <t>61402</t>
  </si>
  <si>
    <t>SAINT HILAIRE DE BRIOUZE</t>
  </si>
  <si>
    <t>61403</t>
  </si>
  <si>
    <t>SAINT HILAIRE LA GERARD</t>
  </si>
  <si>
    <t>61404</t>
  </si>
  <si>
    <t>SAINT HILAIRE LE CHATEL</t>
  </si>
  <si>
    <t>61405</t>
  </si>
  <si>
    <t>SAINT HILAIRE SUR ERRE</t>
  </si>
  <si>
    <t>61406</t>
  </si>
  <si>
    <t>SAINT HILAIRE SUR RISLE</t>
  </si>
  <si>
    <t>61407</t>
  </si>
  <si>
    <t>SAINTE HONORINE LA CHARDONNE</t>
  </si>
  <si>
    <t>61408</t>
  </si>
  <si>
    <t>SAINTE HONORINE LA GUILLAUME</t>
  </si>
  <si>
    <t>61409</t>
  </si>
  <si>
    <t>SAINT JEAN DE LA FORET</t>
  </si>
  <si>
    <t>61410</t>
  </si>
  <si>
    <t>SAINT JEAN DES BOIS</t>
  </si>
  <si>
    <t>61411</t>
  </si>
  <si>
    <t>SAINT JOUIN DE BLAVOU</t>
  </si>
  <si>
    <t>61412</t>
  </si>
  <si>
    <t>SAINT JULIEN SUR SARTHE</t>
  </si>
  <si>
    <t>61413</t>
  </si>
  <si>
    <t>SAINT LAMBERT SUR DIVE</t>
  </si>
  <si>
    <t>61414</t>
  </si>
  <si>
    <t>SAINT LANGIS LES MORTAGNE</t>
  </si>
  <si>
    <t>61415</t>
  </si>
  <si>
    <t>SAINT LEGER SUR SARTHE</t>
  </si>
  <si>
    <t>61416</t>
  </si>
  <si>
    <t>SAINT LEONARD DES PARCS</t>
  </si>
  <si>
    <t>61417</t>
  </si>
  <si>
    <t>SAINT LOYER DES CHAMPS</t>
  </si>
  <si>
    <t>61418</t>
  </si>
  <si>
    <t>SAINT MARD DE RENO</t>
  </si>
  <si>
    <t>61419</t>
  </si>
  <si>
    <t>SAINTE MARGUERITE DE CARROUGES</t>
  </si>
  <si>
    <t>61420</t>
  </si>
  <si>
    <t>SAINTE MARIE LA ROBERT</t>
  </si>
  <si>
    <t>61421</t>
  </si>
  <si>
    <t>SAINT MARS D'EGRENNE</t>
  </si>
  <si>
    <t>61422</t>
  </si>
  <si>
    <t>ASPRES</t>
  </si>
  <si>
    <t>61423</t>
  </si>
  <si>
    <t>SAINT MARTIN D'ECUBLEI</t>
  </si>
  <si>
    <t>61424</t>
  </si>
  <si>
    <t>SAINT MARTIN DES LANDES</t>
  </si>
  <si>
    <t>61425</t>
  </si>
  <si>
    <t>SAINT MARTIN DES PEZERITS</t>
  </si>
  <si>
    <t>61426</t>
  </si>
  <si>
    <t>SAINT MARTIN DU VIEUX BELLEME</t>
  </si>
  <si>
    <t>61427</t>
  </si>
  <si>
    <t>SAINT MARTIN L'AIGUILLON</t>
  </si>
  <si>
    <t>61428</t>
  </si>
  <si>
    <t>SAINT MAURICE DU DESERT</t>
  </si>
  <si>
    <t>61429</t>
  </si>
  <si>
    <t>SAINT MAURICE LES CHARENCEY</t>
  </si>
  <si>
    <t>61430</t>
  </si>
  <si>
    <t>SAINT MAURICE SUR HUISNE</t>
  </si>
  <si>
    <t>61431</t>
  </si>
  <si>
    <t>SAINT MICHEL DES ANDAINES</t>
  </si>
  <si>
    <t>61432</t>
  </si>
  <si>
    <t>SAINT MICHEL TUBOEUF</t>
  </si>
  <si>
    <t>61433</t>
  </si>
  <si>
    <t>61434</t>
  </si>
  <si>
    <t>SAINT NICOLAS DES LAITIERS</t>
  </si>
  <si>
    <t>61435</t>
  </si>
  <si>
    <t>SAINT NICOLAS DE SOMMAIRE</t>
  </si>
  <si>
    <t>61436</t>
  </si>
  <si>
    <t>SAINTE OPPORTUNE</t>
  </si>
  <si>
    <t>61437</t>
  </si>
  <si>
    <t>SAINT OUEN DE LA COUR</t>
  </si>
  <si>
    <t>61438</t>
  </si>
  <si>
    <t>SAINT OUEN DE SECHEROUVRE</t>
  </si>
  <si>
    <t>61439</t>
  </si>
  <si>
    <t>SAINT OUEN LE BRISOULT</t>
  </si>
  <si>
    <t>61440</t>
  </si>
  <si>
    <t>SAINT OUEN SUR ITON</t>
  </si>
  <si>
    <t>61441</t>
  </si>
  <si>
    <t>SAINT OUEN SUR MAIRE</t>
  </si>
  <si>
    <t>61442</t>
  </si>
  <si>
    <t>SAINT PATRICE DU DESERT</t>
  </si>
  <si>
    <t>61443</t>
  </si>
  <si>
    <t>61444</t>
  </si>
  <si>
    <t>SAINT PHILBERT SUR ORNE</t>
  </si>
  <si>
    <t>61445</t>
  </si>
  <si>
    <t>61446</t>
  </si>
  <si>
    <t>SAINT PIERRE DES LOGES</t>
  </si>
  <si>
    <t>61447</t>
  </si>
  <si>
    <t>SAINT PIERRE DU REGARD</t>
  </si>
  <si>
    <t>61448</t>
  </si>
  <si>
    <t>SAINT PIERRE LA BRUYERE</t>
  </si>
  <si>
    <t>61449</t>
  </si>
  <si>
    <t>SAINT PIERRE LA RIVIERE</t>
  </si>
  <si>
    <t>61450</t>
  </si>
  <si>
    <t>SAINT QUENTIN DE BLAVOU</t>
  </si>
  <si>
    <t>61451</t>
  </si>
  <si>
    <t>SAINT QUENTIN LES CHARDONNETS</t>
  </si>
  <si>
    <t>61452</t>
  </si>
  <si>
    <t>SAINT ROCH SUR EGRENNE</t>
  </si>
  <si>
    <t>61453</t>
  </si>
  <si>
    <t>SAINT SAUVEUR DE CARROUGES</t>
  </si>
  <si>
    <t>61454</t>
  </si>
  <si>
    <t>SAINTE SCOLASSE SUR SARTHE</t>
  </si>
  <si>
    <t>61455</t>
  </si>
  <si>
    <t>61456</t>
  </si>
  <si>
    <t>SAINT SULPICE SUR RISLE</t>
  </si>
  <si>
    <t>61457</t>
  </si>
  <si>
    <t>SAINT SYMPHORIEN DES BRUYERES</t>
  </si>
  <si>
    <t>61458</t>
  </si>
  <si>
    <t>SAINT VICTOR DE RENO</t>
  </si>
  <si>
    <t>61459</t>
  </si>
  <si>
    <t>SAIRES LA VERRERIE</t>
  </si>
  <si>
    <t>61460</t>
  </si>
  <si>
    <t>SAP</t>
  </si>
  <si>
    <t>61461</t>
  </si>
  <si>
    <t>SAP ANDRE</t>
  </si>
  <si>
    <t>61462</t>
  </si>
  <si>
    <t>SARCEAUX</t>
  </si>
  <si>
    <t>61463</t>
  </si>
  <si>
    <t>SAUVAGERE</t>
  </si>
  <si>
    <t>61464</t>
  </si>
  <si>
    <t>SEES</t>
  </si>
  <si>
    <t>61465</t>
  </si>
  <si>
    <t>SEGRIE FONTAINE</t>
  </si>
  <si>
    <t>61466</t>
  </si>
  <si>
    <t>SELLE LA FORGE</t>
  </si>
  <si>
    <t>61467</t>
  </si>
  <si>
    <t>SEMALLE</t>
  </si>
  <si>
    <t>61468</t>
  </si>
  <si>
    <t>SENTILLY</t>
  </si>
  <si>
    <t>61469</t>
  </si>
  <si>
    <t>SEPT FORGES</t>
  </si>
  <si>
    <t>61470</t>
  </si>
  <si>
    <t>61471</t>
  </si>
  <si>
    <t>SERIGNY</t>
  </si>
  <si>
    <t>61472</t>
  </si>
  <si>
    <t>SEVIGNY</t>
  </si>
  <si>
    <t>61473</t>
  </si>
  <si>
    <t>SEVRAI</t>
  </si>
  <si>
    <t>61474</t>
  </si>
  <si>
    <t>SILLY EN GOUFFERN</t>
  </si>
  <si>
    <t>61475</t>
  </si>
  <si>
    <t>SOLIGNY LA TRAPPE</t>
  </si>
  <si>
    <t>61476</t>
  </si>
  <si>
    <t>SURE</t>
  </si>
  <si>
    <t>61477</t>
  </si>
  <si>
    <t>SURVIE</t>
  </si>
  <si>
    <t>61478</t>
  </si>
  <si>
    <t>TAILLEBOIS</t>
  </si>
  <si>
    <t>61479</t>
  </si>
  <si>
    <t>TANQUES</t>
  </si>
  <si>
    <t>61480</t>
  </si>
  <si>
    <t>TANVILLE</t>
  </si>
  <si>
    <t>61481</t>
  </si>
  <si>
    <t>TELLIERES LE PLESSIS</t>
  </si>
  <si>
    <t>61482</t>
  </si>
  <si>
    <t>TESSE FROULAY</t>
  </si>
  <si>
    <t>61483</t>
  </si>
  <si>
    <t>BAGNOLES DE L'ORNE</t>
  </si>
  <si>
    <t>61484</t>
  </si>
  <si>
    <t>61485</t>
  </si>
  <si>
    <t>TICHEVILLE</t>
  </si>
  <si>
    <t>61486</t>
  </si>
  <si>
    <t>TINCHEBRAY</t>
  </si>
  <si>
    <t>61487</t>
  </si>
  <si>
    <t>TORCHAMP</t>
  </si>
  <si>
    <t>61488</t>
  </si>
  <si>
    <t>TOUQUETTES</t>
  </si>
  <si>
    <t>61489</t>
  </si>
  <si>
    <t>61490</t>
  </si>
  <si>
    <t>TOURNAI SUR DIVE</t>
  </si>
  <si>
    <t>61491</t>
  </si>
  <si>
    <t>TOUROUVRE</t>
  </si>
  <si>
    <t>61492</t>
  </si>
  <si>
    <t>61493</t>
  </si>
  <si>
    <t>TRINITE DES LAITIERS</t>
  </si>
  <si>
    <t>61494</t>
  </si>
  <si>
    <t>TRUN</t>
  </si>
  <si>
    <t>61496</t>
  </si>
  <si>
    <t>UROU ET CRENNES</t>
  </si>
  <si>
    <t>61497</t>
  </si>
  <si>
    <t>VALFRAMBERT</t>
  </si>
  <si>
    <t>61498</t>
  </si>
  <si>
    <t>VAUNOISE</t>
  </si>
  <si>
    <t>61499</t>
  </si>
  <si>
    <t>VENTES DE BOURSE</t>
  </si>
  <si>
    <t>61500</t>
  </si>
  <si>
    <t>VENTROUZE</t>
  </si>
  <si>
    <t>61501</t>
  </si>
  <si>
    <t>61502</t>
  </si>
  <si>
    <t>VIDAI</t>
  </si>
  <si>
    <t>61503</t>
  </si>
  <si>
    <t>VIEUX PONT</t>
  </si>
  <si>
    <t>61504</t>
  </si>
  <si>
    <t>VILLEBADIN</t>
  </si>
  <si>
    <t>61505</t>
  </si>
  <si>
    <t>VILLEDIEU LES BAILLEUL</t>
  </si>
  <si>
    <t>61506</t>
  </si>
  <si>
    <t>VILLERS EN OUCHE</t>
  </si>
  <si>
    <t>61507</t>
  </si>
  <si>
    <t>VILLIERS SOUS MORTAGNE</t>
  </si>
  <si>
    <t>61508</t>
  </si>
  <si>
    <t>VIMOUTIERS</t>
  </si>
  <si>
    <t>61509</t>
  </si>
  <si>
    <t>VINGT HANAPS</t>
  </si>
  <si>
    <t>61510</t>
  </si>
  <si>
    <t>VITRAI SOUS LAIGLE</t>
  </si>
  <si>
    <t>61511</t>
  </si>
  <si>
    <t>61512</t>
  </si>
  <si>
    <t>YVETEAUX</t>
  </si>
  <si>
    <t>61513</t>
  </si>
  <si>
    <t>YVRANDES</t>
  </si>
  <si>
    <t>62001</t>
  </si>
  <si>
    <t>ABLAIN SAINT NAZAIRE</t>
  </si>
  <si>
    <t>62002</t>
  </si>
  <si>
    <t>ABLAINZEVELLE</t>
  </si>
  <si>
    <t>62003</t>
  </si>
  <si>
    <t>ACHEVILLE</t>
  </si>
  <si>
    <t>62004</t>
  </si>
  <si>
    <t>ACHICOURT</t>
  </si>
  <si>
    <t>62005</t>
  </si>
  <si>
    <t>ACHIET LE GRAND</t>
  </si>
  <si>
    <t>62006</t>
  </si>
  <si>
    <t>ACHIET LE PETIT</t>
  </si>
  <si>
    <t>62007</t>
  </si>
  <si>
    <t>ACQ</t>
  </si>
  <si>
    <t>62008</t>
  </si>
  <si>
    <t>ACQUIN WESTBECOURT</t>
  </si>
  <si>
    <t>62009</t>
  </si>
  <si>
    <t>ADINFER</t>
  </si>
  <si>
    <t>62010</t>
  </si>
  <si>
    <t>AFFRINGUES</t>
  </si>
  <si>
    <t>62011</t>
  </si>
  <si>
    <t>AGNEZ LES DUISANS</t>
  </si>
  <si>
    <t>62012</t>
  </si>
  <si>
    <t>AGNIERES</t>
  </si>
  <si>
    <t>62013</t>
  </si>
  <si>
    <t>AGNY</t>
  </si>
  <si>
    <t>62014</t>
  </si>
  <si>
    <t>AIRE SUR LA LYS</t>
  </si>
  <si>
    <t>62015</t>
  </si>
  <si>
    <t>AIRON NOTRE DAME</t>
  </si>
  <si>
    <t>62016</t>
  </si>
  <si>
    <t>AIRON SAINT VAAST</t>
  </si>
  <si>
    <t>62017</t>
  </si>
  <si>
    <t>AIX EN ERGNY</t>
  </si>
  <si>
    <t>62018</t>
  </si>
  <si>
    <t>AIX EN ISSART</t>
  </si>
  <si>
    <t>62019</t>
  </si>
  <si>
    <t>AIX NOULETTE</t>
  </si>
  <si>
    <t>62020</t>
  </si>
  <si>
    <t>ALEMBON</t>
  </si>
  <si>
    <t>62021</t>
  </si>
  <si>
    <t>ALETTE</t>
  </si>
  <si>
    <t>62022</t>
  </si>
  <si>
    <t>ALINCTHUN</t>
  </si>
  <si>
    <t>62023</t>
  </si>
  <si>
    <t>ALLOUAGNE</t>
  </si>
  <si>
    <t>62024</t>
  </si>
  <si>
    <t>ALQUINES</t>
  </si>
  <si>
    <t>62025</t>
  </si>
  <si>
    <t>AMBLETEUSE</t>
  </si>
  <si>
    <t>62026</t>
  </si>
  <si>
    <t>AMBRICOURT</t>
  </si>
  <si>
    <t>62027</t>
  </si>
  <si>
    <t>AMBRINES</t>
  </si>
  <si>
    <t>62028</t>
  </si>
  <si>
    <t>AMES</t>
  </si>
  <si>
    <t>62029</t>
  </si>
  <si>
    <t>AMETTES</t>
  </si>
  <si>
    <t>62030</t>
  </si>
  <si>
    <t>AMPLIER</t>
  </si>
  <si>
    <t>62031</t>
  </si>
  <si>
    <t>ANDRES</t>
  </si>
  <si>
    <t>62032</t>
  </si>
  <si>
    <t>ANGRES</t>
  </si>
  <si>
    <t>62033</t>
  </si>
  <si>
    <t>62034</t>
  </si>
  <si>
    <t>ANNEQUIN</t>
  </si>
  <si>
    <t>62035</t>
  </si>
  <si>
    <t>ANNEZIN</t>
  </si>
  <si>
    <t>62036</t>
  </si>
  <si>
    <t>ANVIN</t>
  </si>
  <si>
    <t>62037</t>
  </si>
  <si>
    <t>ANZIN SAINT AUBIN</t>
  </si>
  <si>
    <t>62038</t>
  </si>
  <si>
    <t>ARDRES</t>
  </si>
  <si>
    <t>62039</t>
  </si>
  <si>
    <t>ARLEUX EN GOHELLE</t>
  </si>
  <si>
    <t>62040</t>
  </si>
  <si>
    <t>62041</t>
  </si>
  <si>
    <t>ARRAS</t>
  </si>
  <si>
    <t>62042</t>
  </si>
  <si>
    <t>ATHIES</t>
  </si>
  <si>
    <t>62043</t>
  </si>
  <si>
    <t>ATTAQUES</t>
  </si>
  <si>
    <t>62044</t>
  </si>
  <si>
    <t>ATTIN</t>
  </si>
  <si>
    <t>62045</t>
  </si>
  <si>
    <t>AUBIGNY EN ARTOIS</t>
  </si>
  <si>
    <t>62046</t>
  </si>
  <si>
    <t>AUBIN SAINT VAAST</t>
  </si>
  <si>
    <t>62047</t>
  </si>
  <si>
    <t>AUBROMETZ</t>
  </si>
  <si>
    <t>62048</t>
  </si>
  <si>
    <t>AUCHEL</t>
  </si>
  <si>
    <t>62049</t>
  </si>
  <si>
    <t>AUCHY AU BOIS</t>
  </si>
  <si>
    <t>62050</t>
  </si>
  <si>
    <t>AUCHY LES HESDIN</t>
  </si>
  <si>
    <t>62051</t>
  </si>
  <si>
    <t>AUCHY LES MINES</t>
  </si>
  <si>
    <t>62052</t>
  </si>
  <si>
    <t>AUDEMBERT</t>
  </si>
  <si>
    <t>62053</t>
  </si>
  <si>
    <t>AUDINCTHUN</t>
  </si>
  <si>
    <t>62054</t>
  </si>
  <si>
    <t>AUDINGHEN</t>
  </si>
  <si>
    <t>62055</t>
  </si>
  <si>
    <t>AUDREHEM</t>
  </si>
  <si>
    <t>62056</t>
  </si>
  <si>
    <t>AUDRESSELLES</t>
  </si>
  <si>
    <t>62057</t>
  </si>
  <si>
    <t>AUDRUICQ</t>
  </si>
  <si>
    <t>62058</t>
  </si>
  <si>
    <t>AUMERVAL</t>
  </si>
  <si>
    <t>62059</t>
  </si>
  <si>
    <t>AUTINGUES</t>
  </si>
  <si>
    <t>62060</t>
  </si>
  <si>
    <t>AUXI LE CHATEAU</t>
  </si>
  <si>
    <t>62061</t>
  </si>
  <si>
    <t>AVERDOINGT</t>
  </si>
  <si>
    <t>62062</t>
  </si>
  <si>
    <t>AVESNES</t>
  </si>
  <si>
    <t>62063</t>
  </si>
  <si>
    <t>AVESNES LE COMTE</t>
  </si>
  <si>
    <t>62064</t>
  </si>
  <si>
    <t>AVESNES LES BAPAUME</t>
  </si>
  <si>
    <t>62065</t>
  </si>
  <si>
    <t>AVION</t>
  </si>
  <si>
    <t>62066</t>
  </si>
  <si>
    <t>AVONDANCE</t>
  </si>
  <si>
    <t>62067</t>
  </si>
  <si>
    <t>AVROULT</t>
  </si>
  <si>
    <t>62068</t>
  </si>
  <si>
    <t>AYETTE</t>
  </si>
  <si>
    <t>62069</t>
  </si>
  <si>
    <t>AZINCOURT</t>
  </si>
  <si>
    <t>62070</t>
  </si>
  <si>
    <t>BAILLEUL AUX CORNAILLES</t>
  </si>
  <si>
    <t>62071</t>
  </si>
  <si>
    <t>BAILLEUL LES PERNES</t>
  </si>
  <si>
    <t>62072</t>
  </si>
  <si>
    <t>BAILLEULMONT</t>
  </si>
  <si>
    <t>62073</t>
  </si>
  <si>
    <t>BAILLEUL SIR BERTHOULT</t>
  </si>
  <si>
    <t>62074</t>
  </si>
  <si>
    <t>BAILLEULVAL</t>
  </si>
  <si>
    <t>62075</t>
  </si>
  <si>
    <t>BAINCTHUN</t>
  </si>
  <si>
    <t>62076</t>
  </si>
  <si>
    <t>BAINGHEN</t>
  </si>
  <si>
    <t>62077</t>
  </si>
  <si>
    <t>BAJUS</t>
  </si>
  <si>
    <t>62078</t>
  </si>
  <si>
    <t>BALINGHEM</t>
  </si>
  <si>
    <t>62079</t>
  </si>
  <si>
    <t>BANCOURT</t>
  </si>
  <si>
    <t>62080</t>
  </si>
  <si>
    <t>BAPAUME</t>
  </si>
  <si>
    <t>62081</t>
  </si>
  <si>
    <t>BARALLE</t>
  </si>
  <si>
    <t>62082</t>
  </si>
  <si>
    <t>BARASTRE</t>
  </si>
  <si>
    <t>62083</t>
  </si>
  <si>
    <t>BARLIN</t>
  </si>
  <si>
    <t>62084</t>
  </si>
  <si>
    <t>BARLY</t>
  </si>
  <si>
    <t>62085</t>
  </si>
  <si>
    <t>BASSEUX</t>
  </si>
  <si>
    <t>62086</t>
  </si>
  <si>
    <t>BAVINCOURT</t>
  </si>
  <si>
    <t>62087</t>
  </si>
  <si>
    <t>BAYENGHEM LES EPERLECQUES</t>
  </si>
  <si>
    <t>62088</t>
  </si>
  <si>
    <t>BAYENGHEM LES SENINGHEM</t>
  </si>
  <si>
    <t>62089</t>
  </si>
  <si>
    <t>BAZINGHEN</t>
  </si>
  <si>
    <t>62090</t>
  </si>
  <si>
    <t>BEALENCOURT</t>
  </si>
  <si>
    <t>62091</t>
  </si>
  <si>
    <t>BEAUDRICOURT</t>
  </si>
  <si>
    <t>62092</t>
  </si>
  <si>
    <t>BEAUFORT BLAVINCOURT</t>
  </si>
  <si>
    <t>62093</t>
  </si>
  <si>
    <t>BEAULENCOURT</t>
  </si>
  <si>
    <t>62094</t>
  </si>
  <si>
    <t>BEAUMERIE SAINT MARTIN</t>
  </si>
  <si>
    <t>62095</t>
  </si>
  <si>
    <t>BEAUMETZ LES AIRE</t>
  </si>
  <si>
    <t>62096</t>
  </si>
  <si>
    <t>BEAUMETZ LES CAMBRAI</t>
  </si>
  <si>
    <t>62097</t>
  </si>
  <si>
    <t>BEAUMETZ LES LOGES</t>
  </si>
  <si>
    <t>62099</t>
  </si>
  <si>
    <t>BEAURAINS</t>
  </si>
  <si>
    <t>62100</t>
  </si>
  <si>
    <t>BEAURAINVILLE</t>
  </si>
  <si>
    <t>62101</t>
  </si>
  <si>
    <t>BEAUVOIS</t>
  </si>
  <si>
    <t>62102</t>
  </si>
  <si>
    <t>BECOURT</t>
  </si>
  <si>
    <t>62103</t>
  </si>
  <si>
    <t>BEHAGNIES</t>
  </si>
  <si>
    <t>62104</t>
  </si>
  <si>
    <t>BELLEBRUNE</t>
  </si>
  <si>
    <t>62105</t>
  </si>
  <si>
    <t>BELLE ET HOULLEFORT</t>
  </si>
  <si>
    <t>62106</t>
  </si>
  <si>
    <t>BELLONNE</t>
  </si>
  <si>
    <t>62107</t>
  </si>
  <si>
    <t>BENIFONTAINE</t>
  </si>
  <si>
    <t>62108</t>
  </si>
  <si>
    <t>BERCK</t>
  </si>
  <si>
    <t>62109</t>
  </si>
  <si>
    <t>BERGUENEUSE</t>
  </si>
  <si>
    <t>62111</t>
  </si>
  <si>
    <t>BERLENCOURT LE CAUROY</t>
  </si>
  <si>
    <t>62112</t>
  </si>
  <si>
    <t>BERLES AU BOIS</t>
  </si>
  <si>
    <t>62113</t>
  </si>
  <si>
    <t>BERLES MONCHEL</t>
  </si>
  <si>
    <t>62114</t>
  </si>
  <si>
    <t>BERMICOURT</t>
  </si>
  <si>
    <t>62115</t>
  </si>
  <si>
    <t>BERNEVILLE</t>
  </si>
  <si>
    <t>62116</t>
  </si>
  <si>
    <t>BERNIEULLES</t>
  </si>
  <si>
    <t>62117</t>
  </si>
  <si>
    <t>BERTINCOURT</t>
  </si>
  <si>
    <t>62118</t>
  </si>
  <si>
    <t>BETHONSART</t>
  </si>
  <si>
    <t>62119</t>
  </si>
  <si>
    <t>BETHUNE</t>
  </si>
  <si>
    <t>62120</t>
  </si>
  <si>
    <t>BEUGIN</t>
  </si>
  <si>
    <t>62121</t>
  </si>
  <si>
    <t>BEUGNATRE</t>
  </si>
  <si>
    <t>62122</t>
  </si>
  <si>
    <t>BEUGNY</t>
  </si>
  <si>
    <t>62123</t>
  </si>
  <si>
    <t>BEUSSENT</t>
  </si>
  <si>
    <t>62124</t>
  </si>
  <si>
    <t>BEUTIN</t>
  </si>
  <si>
    <t>62125</t>
  </si>
  <si>
    <t>BEUVREQUEN</t>
  </si>
  <si>
    <t>62126</t>
  </si>
  <si>
    <t>BEUVRY</t>
  </si>
  <si>
    <t>62127</t>
  </si>
  <si>
    <t>BEZINGHEM</t>
  </si>
  <si>
    <t>62128</t>
  </si>
  <si>
    <t>BIACHE SAINT VAAST</t>
  </si>
  <si>
    <t>62129</t>
  </si>
  <si>
    <t>BIEFVILLERS LES BAPAUME</t>
  </si>
  <si>
    <t>62130</t>
  </si>
  <si>
    <t>BIENVILLERS AU BOIS</t>
  </si>
  <si>
    <t>62131</t>
  </si>
  <si>
    <t>BIHUCOURT</t>
  </si>
  <si>
    <t>62132</t>
  </si>
  <si>
    <t>BILLY BERCLAU</t>
  </si>
  <si>
    <t>62133</t>
  </si>
  <si>
    <t>BILLY MONTIGNY</t>
  </si>
  <si>
    <t>62134</t>
  </si>
  <si>
    <t>BIMONT</t>
  </si>
  <si>
    <t>62135</t>
  </si>
  <si>
    <t>BLAIRVILLE</t>
  </si>
  <si>
    <t>62137</t>
  </si>
  <si>
    <t>BLANGERVAL BLANGERMONT</t>
  </si>
  <si>
    <t>62138</t>
  </si>
  <si>
    <t>BLANGY SUR TERNOISE</t>
  </si>
  <si>
    <t>62139</t>
  </si>
  <si>
    <t>BLENDECQUES</t>
  </si>
  <si>
    <t>62140</t>
  </si>
  <si>
    <t>BLEQUIN</t>
  </si>
  <si>
    <t>62141</t>
  </si>
  <si>
    <t>BLESSY</t>
  </si>
  <si>
    <t>62142</t>
  </si>
  <si>
    <t>BLINGEL</t>
  </si>
  <si>
    <t>62143</t>
  </si>
  <si>
    <t>BOFFLES</t>
  </si>
  <si>
    <t>62144</t>
  </si>
  <si>
    <t>BOIRY BECQUERELLE</t>
  </si>
  <si>
    <t>62145</t>
  </si>
  <si>
    <t>BOIRY NOTRE DAME</t>
  </si>
  <si>
    <t>62146</t>
  </si>
  <si>
    <t>BOIRY SAINT MARTIN</t>
  </si>
  <si>
    <t>62147</t>
  </si>
  <si>
    <t>BOIRY SAINTE RICTRUDE</t>
  </si>
  <si>
    <t>62148</t>
  </si>
  <si>
    <t>BOIS BERNARD</t>
  </si>
  <si>
    <t>62149</t>
  </si>
  <si>
    <t>BOISDINGHEM</t>
  </si>
  <si>
    <t>62150</t>
  </si>
  <si>
    <t>BOISJEAN</t>
  </si>
  <si>
    <t>62151</t>
  </si>
  <si>
    <t>BOISLEUX AU MONT</t>
  </si>
  <si>
    <t>62152</t>
  </si>
  <si>
    <t>BOISLEUX SAINT MARC</t>
  </si>
  <si>
    <t>62153</t>
  </si>
  <si>
    <t>BOMY</t>
  </si>
  <si>
    <t>62154</t>
  </si>
  <si>
    <t>62155</t>
  </si>
  <si>
    <t>BONNINGUES LES ARDRES</t>
  </si>
  <si>
    <t>62156</t>
  </si>
  <si>
    <t>BONNINGUES LES CALAIS</t>
  </si>
  <si>
    <t>62157</t>
  </si>
  <si>
    <t>BOUBERS LES HESMOND</t>
  </si>
  <si>
    <t>62158</t>
  </si>
  <si>
    <t>BOUBERS SUR CANCHE</t>
  </si>
  <si>
    <t>62160</t>
  </si>
  <si>
    <t>BOULOGNE SUR MER</t>
  </si>
  <si>
    <t>62161</t>
  </si>
  <si>
    <t>BOUQUEHAULT</t>
  </si>
  <si>
    <t>62162</t>
  </si>
  <si>
    <t>BOURECQ</t>
  </si>
  <si>
    <t>62163</t>
  </si>
  <si>
    <t>BOURET SUR CANCHE</t>
  </si>
  <si>
    <t>62164</t>
  </si>
  <si>
    <t>BOURLON</t>
  </si>
  <si>
    <t>62165</t>
  </si>
  <si>
    <t>BOURNONVILLE</t>
  </si>
  <si>
    <t>62166</t>
  </si>
  <si>
    <t>BOURS</t>
  </si>
  <si>
    <t>62167</t>
  </si>
  <si>
    <t>BOURSIN</t>
  </si>
  <si>
    <t>62168</t>
  </si>
  <si>
    <t>BOURTHES</t>
  </si>
  <si>
    <t>62169</t>
  </si>
  <si>
    <t>BOUVELINGHEM</t>
  </si>
  <si>
    <t>62170</t>
  </si>
  <si>
    <t>BOUVIGNY BOYEFFLES</t>
  </si>
  <si>
    <t>62171</t>
  </si>
  <si>
    <t>BOYAVAL</t>
  </si>
  <si>
    <t>62172</t>
  </si>
  <si>
    <t>BOYELLES</t>
  </si>
  <si>
    <t>62173</t>
  </si>
  <si>
    <t>BREBIERES</t>
  </si>
  <si>
    <t>62174</t>
  </si>
  <si>
    <t>BREMES</t>
  </si>
  <si>
    <t>62175</t>
  </si>
  <si>
    <t>BREVILLERS</t>
  </si>
  <si>
    <t>62176</t>
  </si>
  <si>
    <t>BREXENT ENOCQ</t>
  </si>
  <si>
    <t>62177</t>
  </si>
  <si>
    <t>BRIMEUX</t>
  </si>
  <si>
    <t>62178</t>
  </si>
  <si>
    <t>BRUAY LA BUISSIERE</t>
  </si>
  <si>
    <t>62179</t>
  </si>
  <si>
    <t>BRUNEMBERT</t>
  </si>
  <si>
    <t>62180</t>
  </si>
  <si>
    <t>BRIAS</t>
  </si>
  <si>
    <t>62181</t>
  </si>
  <si>
    <t>BUCQUOY</t>
  </si>
  <si>
    <t>62182</t>
  </si>
  <si>
    <t>BUIRE AU BOIS</t>
  </si>
  <si>
    <t>62183</t>
  </si>
  <si>
    <t>BUIRE LE SEC</t>
  </si>
  <si>
    <t>62184</t>
  </si>
  <si>
    <t>BUISSY</t>
  </si>
  <si>
    <t>62185</t>
  </si>
  <si>
    <t>BULLECOURT</t>
  </si>
  <si>
    <t>62186</t>
  </si>
  <si>
    <t>BULLY LES MINES</t>
  </si>
  <si>
    <t>62187</t>
  </si>
  <si>
    <t>BUNEVILLE</t>
  </si>
  <si>
    <t>62188</t>
  </si>
  <si>
    <t>BURBURE</t>
  </si>
  <si>
    <t>62189</t>
  </si>
  <si>
    <t>BUS</t>
  </si>
  <si>
    <t>62190</t>
  </si>
  <si>
    <t>BUSNES</t>
  </si>
  <si>
    <t>62191</t>
  </si>
  <si>
    <t>CAFFIERS</t>
  </si>
  <si>
    <t>62192</t>
  </si>
  <si>
    <t>CAGNICOURT</t>
  </si>
  <si>
    <t>62193</t>
  </si>
  <si>
    <t>CALAIS</t>
  </si>
  <si>
    <t>62194</t>
  </si>
  <si>
    <t>CALONNE RICOUART</t>
  </si>
  <si>
    <t>62195</t>
  </si>
  <si>
    <t>CALONNE SUR LA LYS</t>
  </si>
  <si>
    <t>62196</t>
  </si>
  <si>
    <t>CALOTTERIE</t>
  </si>
  <si>
    <t>62197</t>
  </si>
  <si>
    <t>CAMBLAIN CHATELAIN</t>
  </si>
  <si>
    <t>62198</t>
  </si>
  <si>
    <t>CAMBLIGNEUL</t>
  </si>
  <si>
    <t>62199</t>
  </si>
  <si>
    <t>CAMBLAIN L'ABBE</t>
  </si>
  <si>
    <t>62200</t>
  </si>
  <si>
    <t>CAMBRIN</t>
  </si>
  <si>
    <t>62201</t>
  </si>
  <si>
    <t>CAMIERS</t>
  </si>
  <si>
    <t>62202</t>
  </si>
  <si>
    <t>CAMPAGNE LES BOULONNAIS</t>
  </si>
  <si>
    <t>62203</t>
  </si>
  <si>
    <t>CAMPAGNE LES GUINES</t>
  </si>
  <si>
    <t>62204</t>
  </si>
  <si>
    <t>CAMPAGNE LES HESDIN</t>
  </si>
  <si>
    <t>62205</t>
  </si>
  <si>
    <t>CAMPAGNE LES WARDRECQUES</t>
  </si>
  <si>
    <t>62206</t>
  </si>
  <si>
    <t>CAMPIGNEULLES LES GRANDES</t>
  </si>
  <si>
    <t>62207</t>
  </si>
  <si>
    <t>CAMPIGNEULLES LES PETITES</t>
  </si>
  <si>
    <t>62208</t>
  </si>
  <si>
    <t>CANETTEMONT</t>
  </si>
  <si>
    <t>62209</t>
  </si>
  <si>
    <t>CANLERS</t>
  </si>
  <si>
    <t>62210</t>
  </si>
  <si>
    <t>CANTELEUX</t>
  </si>
  <si>
    <t>62211</t>
  </si>
  <si>
    <t>CAPELLE FERMONT</t>
  </si>
  <si>
    <t>62212</t>
  </si>
  <si>
    <t>CAPELLE LES HESDIN</t>
  </si>
  <si>
    <t>62213</t>
  </si>
  <si>
    <t>CARENCY</t>
  </si>
  <si>
    <t>62214</t>
  </si>
  <si>
    <t>CARLY</t>
  </si>
  <si>
    <t>62215</t>
  </si>
  <si>
    <t>CARVIN</t>
  </si>
  <si>
    <t>62216</t>
  </si>
  <si>
    <t>CAUCHIE</t>
  </si>
  <si>
    <t>62217</t>
  </si>
  <si>
    <t>CAUCHY A LA TOUR</t>
  </si>
  <si>
    <t>62218</t>
  </si>
  <si>
    <t>CAUCOURT</t>
  </si>
  <si>
    <t>62219</t>
  </si>
  <si>
    <t>62220</t>
  </si>
  <si>
    <t>CAVRON SAINT MARTIN</t>
  </si>
  <si>
    <t>62221</t>
  </si>
  <si>
    <t>CHELERS</t>
  </si>
  <si>
    <t>62222</t>
  </si>
  <si>
    <t>CHERIENNES</t>
  </si>
  <si>
    <t>62223</t>
  </si>
  <si>
    <t>62224</t>
  </si>
  <si>
    <t>CHOCQUES</t>
  </si>
  <si>
    <t>62225</t>
  </si>
  <si>
    <t>CLAIRMARAIS</t>
  </si>
  <si>
    <t>62226</t>
  </si>
  <si>
    <t>CLARQUES</t>
  </si>
  <si>
    <t>62227</t>
  </si>
  <si>
    <t>CLENLEU</t>
  </si>
  <si>
    <t>62228</t>
  </si>
  <si>
    <t>CLERQUES</t>
  </si>
  <si>
    <t>62229</t>
  </si>
  <si>
    <t>CLETY</t>
  </si>
  <si>
    <t>62230</t>
  </si>
  <si>
    <t>COLEMBERT</t>
  </si>
  <si>
    <t>62231</t>
  </si>
  <si>
    <t>COLLINE BEAUMONT</t>
  </si>
  <si>
    <t>62232</t>
  </si>
  <si>
    <t>COMTE</t>
  </si>
  <si>
    <t>62233</t>
  </si>
  <si>
    <t>CONCHIL LE TEMPLE</t>
  </si>
  <si>
    <t>62234</t>
  </si>
  <si>
    <t>CONCHY SUR CANCHE</t>
  </si>
  <si>
    <t>62235</t>
  </si>
  <si>
    <t>CONDETTE</t>
  </si>
  <si>
    <t>62236</t>
  </si>
  <si>
    <t>62237</t>
  </si>
  <si>
    <t>CONTEVILLE LES BOULOGNE</t>
  </si>
  <si>
    <t>62238</t>
  </si>
  <si>
    <t>CONTEVILLE EN TERNOIS</t>
  </si>
  <si>
    <t>62239</t>
  </si>
  <si>
    <t>COQUELLES</t>
  </si>
  <si>
    <t>62240</t>
  </si>
  <si>
    <t>CORBEHEM</t>
  </si>
  <si>
    <t>62241</t>
  </si>
  <si>
    <t>CORMONT</t>
  </si>
  <si>
    <t>62242</t>
  </si>
  <si>
    <t>COUIN</t>
  </si>
  <si>
    <t>62243</t>
  </si>
  <si>
    <t>COULLEMONT</t>
  </si>
  <si>
    <t>62244</t>
  </si>
  <si>
    <t>COULOGNE</t>
  </si>
  <si>
    <t>62245</t>
  </si>
  <si>
    <t>COULOMBY</t>
  </si>
  <si>
    <t>62246</t>
  </si>
  <si>
    <t>COUPELLE NEUVE</t>
  </si>
  <si>
    <t>62247</t>
  </si>
  <si>
    <t>COUPELLE VIEILLE</t>
  </si>
  <si>
    <t>62248</t>
  </si>
  <si>
    <t>COURCELLES LE COMTE</t>
  </si>
  <si>
    <t>62249</t>
  </si>
  <si>
    <t>COURCELLES LES LENS</t>
  </si>
  <si>
    <t>62250</t>
  </si>
  <si>
    <t>COURRIERES</t>
  </si>
  <si>
    <t>62251</t>
  </si>
  <si>
    <t>COURSET</t>
  </si>
  <si>
    <t>62252</t>
  </si>
  <si>
    <t>62253</t>
  </si>
  <si>
    <t>COUTURELLE</t>
  </si>
  <si>
    <t>62254</t>
  </si>
  <si>
    <t>COYECQUES</t>
  </si>
  <si>
    <t>62255</t>
  </si>
  <si>
    <t>CREMAREST</t>
  </si>
  <si>
    <t>62256</t>
  </si>
  <si>
    <t>62257</t>
  </si>
  <si>
    <t>CREQUY</t>
  </si>
  <si>
    <t>62258</t>
  </si>
  <si>
    <t>CROISETTE</t>
  </si>
  <si>
    <t>62259</t>
  </si>
  <si>
    <t>62260</t>
  </si>
  <si>
    <t>CROIX EN TERNOIS</t>
  </si>
  <si>
    <t>62261</t>
  </si>
  <si>
    <t>CUCQ</t>
  </si>
  <si>
    <t>62262</t>
  </si>
  <si>
    <t>CUINCHY</t>
  </si>
  <si>
    <t>62263</t>
  </si>
  <si>
    <t>DAINVILLE</t>
  </si>
  <si>
    <t>62264</t>
  </si>
  <si>
    <t>DANNES</t>
  </si>
  <si>
    <t>62265</t>
  </si>
  <si>
    <t>DELETTES</t>
  </si>
  <si>
    <t>62266</t>
  </si>
  <si>
    <t>DENIER</t>
  </si>
  <si>
    <t>62267</t>
  </si>
  <si>
    <t>DENNEBROEUCQ</t>
  </si>
  <si>
    <t>62268</t>
  </si>
  <si>
    <t>DESVRES</t>
  </si>
  <si>
    <t>62269</t>
  </si>
  <si>
    <t>DIEVAL</t>
  </si>
  <si>
    <t>62270</t>
  </si>
  <si>
    <t>DIVION</t>
  </si>
  <si>
    <t>62271</t>
  </si>
  <si>
    <t>DOHEM</t>
  </si>
  <si>
    <t>62272</t>
  </si>
  <si>
    <t>DOUCHY LES AYETTE</t>
  </si>
  <si>
    <t>62273</t>
  </si>
  <si>
    <t>DOUDEAUVILLE</t>
  </si>
  <si>
    <t>62274</t>
  </si>
  <si>
    <t>DOURGES</t>
  </si>
  <si>
    <t>62275</t>
  </si>
  <si>
    <t>DOURIEZ</t>
  </si>
  <si>
    <t>62276</t>
  </si>
  <si>
    <t>DOUVRIN</t>
  </si>
  <si>
    <t>62277</t>
  </si>
  <si>
    <t>DROCOURT</t>
  </si>
  <si>
    <t>62278</t>
  </si>
  <si>
    <t>DROUVIN LE MARAIS</t>
  </si>
  <si>
    <t>62279</t>
  </si>
  <si>
    <t>DUISANS</t>
  </si>
  <si>
    <t>62280</t>
  </si>
  <si>
    <t>62281</t>
  </si>
  <si>
    <t>ECHINGHEN</t>
  </si>
  <si>
    <t>62282</t>
  </si>
  <si>
    <t>ECLIMEUX</t>
  </si>
  <si>
    <t>62283</t>
  </si>
  <si>
    <t>ECOIVRES</t>
  </si>
  <si>
    <t>62284</t>
  </si>
  <si>
    <t>ECOURT SAINT QUENTIN</t>
  </si>
  <si>
    <t>62285</t>
  </si>
  <si>
    <t>ECOUST SAINT MEIN</t>
  </si>
  <si>
    <t>62286</t>
  </si>
  <si>
    <t>ECQUEDECQUES</t>
  </si>
  <si>
    <t>62288</t>
  </si>
  <si>
    <t>ECQUES</t>
  </si>
  <si>
    <t>62289</t>
  </si>
  <si>
    <t>ECUIRES</t>
  </si>
  <si>
    <t>62290</t>
  </si>
  <si>
    <t>ECURIE</t>
  </si>
  <si>
    <t>62291</t>
  </si>
  <si>
    <t>ELEU DIT LEAUWETTE</t>
  </si>
  <si>
    <t>62292</t>
  </si>
  <si>
    <t>ELNES</t>
  </si>
  <si>
    <t>62293</t>
  </si>
  <si>
    <t>EMBRY</t>
  </si>
  <si>
    <t>62294</t>
  </si>
  <si>
    <t>ENGUINEGATTE</t>
  </si>
  <si>
    <t>62295</t>
  </si>
  <si>
    <t>ENQUIN LES MINES</t>
  </si>
  <si>
    <t>62296</t>
  </si>
  <si>
    <t>ENQUIN SUR BAILLONS</t>
  </si>
  <si>
    <t>62297</t>
  </si>
  <si>
    <t>EPERLECQUES</t>
  </si>
  <si>
    <t>62298</t>
  </si>
  <si>
    <t>EPINOY</t>
  </si>
  <si>
    <t>62299</t>
  </si>
  <si>
    <t>EPS</t>
  </si>
  <si>
    <t>62300</t>
  </si>
  <si>
    <t>EQUIHEN PLAGE</t>
  </si>
  <si>
    <t>62301</t>
  </si>
  <si>
    <t>EQUIRRE</t>
  </si>
  <si>
    <t>62302</t>
  </si>
  <si>
    <t>ERGNY</t>
  </si>
  <si>
    <t>62303</t>
  </si>
  <si>
    <t>ERIN</t>
  </si>
  <si>
    <t>62304</t>
  </si>
  <si>
    <t>ERNY SAINT JULIEN</t>
  </si>
  <si>
    <t>62306</t>
  </si>
  <si>
    <t>ERVILLERS</t>
  </si>
  <si>
    <t>62307</t>
  </si>
  <si>
    <t>ESCALLES</t>
  </si>
  <si>
    <t>62308</t>
  </si>
  <si>
    <t>ESCOEUILLES</t>
  </si>
  <si>
    <t>62309</t>
  </si>
  <si>
    <t>ESQUERDES</t>
  </si>
  <si>
    <t>62310</t>
  </si>
  <si>
    <t>ESSARS</t>
  </si>
  <si>
    <t>62311</t>
  </si>
  <si>
    <t>ESTEVELLES</t>
  </si>
  <si>
    <t>62312</t>
  </si>
  <si>
    <t>ESTREE</t>
  </si>
  <si>
    <t>62313</t>
  </si>
  <si>
    <t>ESTREE BLANCHE</t>
  </si>
  <si>
    <t>62314</t>
  </si>
  <si>
    <t>ESTREE CAUCHY</t>
  </si>
  <si>
    <t>62315</t>
  </si>
  <si>
    <t>ESTREELLES</t>
  </si>
  <si>
    <t>62316</t>
  </si>
  <si>
    <t>ESTREE WAMIN</t>
  </si>
  <si>
    <t>62317</t>
  </si>
  <si>
    <t>ETAING</t>
  </si>
  <si>
    <t>62318</t>
  </si>
  <si>
    <t>ETAPLES</t>
  </si>
  <si>
    <t>62319</t>
  </si>
  <si>
    <t>ETERPIGNY</t>
  </si>
  <si>
    <t>62320</t>
  </si>
  <si>
    <t>ETRUN</t>
  </si>
  <si>
    <t>62321</t>
  </si>
  <si>
    <t>EVIN MALMAISON</t>
  </si>
  <si>
    <t>62322</t>
  </si>
  <si>
    <t>FAMECHON</t>
  </si>
  <si>
    <t>62323</t>
  </si>
  <si>
    <t>FAMPOUX</t>
  </si>
  <si>
    <t>62324</t>
  </si>
  <si>
    <t>FARBUS</t>
  </si>
  <si>
    <t>62325</t>
  </si>
  <si>
    <t>FAUQUEMBERGUES</t>
  </si>
  <si>
    <t>62326</t>
  </si>
  <si>
    <t>FAVREUIL</t>
  </si>
  <si>
    <t>62327</t>
  </si>
  <si>
    <t>FEBVIN PALFART</t>
  </si>
  <si>
    <t>62328</t>
  </si>
  <si>
    <t>FERFAY</t>
  </si>
  <si>
    <t>62329</t>
  </si>
  <si>
    <t>FERQUES</t>
  </si>
  <si>
    <t>62330</t>
  </si>
  <si>
    <t>FESTUBERT</t>
  </si>
  <si>
    <t>62331</t>
  </si>
  <si>
    <t>FEUCHY</t>
  </si>
  <si>
    <t>62332</t>
  </si>
  <si>
    <t>FICHEUX</t>
  </si>
  <si>
    <t>62333</t>
  </si>
  <si>
    <t>FIEFS</t>
  </si>
  <si>
    <t>62334</t>
  </si>
  <si>
    <t>FIENNES</t>
  </si>
  <si>
    <t>62335</t>
  </si>
  <si>
    <t>FILLIEVRES</t>
  </si>
  <si>
    <t>62336</t>
  </si>
  <si>
    <t>FLECHIN</t>
  </si>
  <si>
    <t>62337</t>
  </si>
  <si>
    <t>62338</t>
  </si>
  <si>
    <t>FLEURBAIX</t>
  </si>
  <si>
    <t>62339</t>
  </si>
  <si>
    <t>62340</t>
  </si>
  <si>
    <t>FLORINGHEM</t>
  </si>
  <si>
    <t>62341</t>
  </si>
  <si>
    <t>FONCQUEVILLERS</t>
  </si>
  <si>
    <t>62342</t>
  </si>
  <si>
    <t>FONTAINE LES BOULANS</t>
  </si>
  <si>
    <t>62343</t>
  </si>
  <si>
    <t>FONTAINE LES CROISILLES</t>
  </si>
  <si>
    <t>62344</t>
  </si>
  <si>
    <t>FONTAINE LES HERMANS</t>
  </si>
  <si>
    <t>62345</t>
  </si>
  <si>
    <t>FONTAINE L'ETALON</t>
  </si>
  <si>
    <t>62346</t>
  </si>
  <si>
    <t>FORTEL EN ARTOIS</t>
  </si>
  <si>
    <t>62347</t>
  </si>
  <si>
    <t>FOSSEUX</t>
  </si>
  <si>
    <t>62348</t>
  </si>
  <si>
    <t>FOUFFLIN RICAMETZ</t>
  </si>
  <si>
    <t>62349</t>
  </si>
  <si>
    <t>FOUQUEREUIL</t>
  </si>
  <si>
    <t>62350</t>
  </si>
  <si>
    <t>FOUQUIERES LES BETHUNE</t>
  </si>
  <si>
    <t>62351</t>
  </si>
  <si>
    <t>FOUQUIERES LES LENS</t>
  </si>
  <si>
    <t>62352</t>
  </si>
  <si>
    <t>FRAMECOURT</t>
  </si>
  <si>
    <t>62353</t>
  </si>
  <si>
    <t>FREMICOURT</t>
  </si>
  <si>
    <t>62354</t>
  </si>
  <si>
    <t>FRENCQ</t>
  </si>
  <si>
    <t>62355</t>
  </si>
  <si>
    <t>FRESNES LES MONTAUBAN</t>
  </si>
  <si>
    <t>62356</t>
  </si>
  <si>
    <t>FRESNICOURT LE DOLMEN</t>
  </si>
  <si>
    <t>62357</t>
  </si>
  <si>
    <t>FRESNOY</t>
  </si>
  <si>
    <t>62358</t>
  </si>
  <si>
    <t>FRESNOY EN GOHELLE</t>
  </si>
  <si>
    <t>62359</t>
  </si>
  <si>
    <t>FRESSIN</t>
  </si>
  <si>
    <t>62360</t>
  </si>
  <si>
    <t>FRETHUN</t>
  </si>
  <si>
    <t>62361</t>
  </si>
  <si>
    <t>FREVENT</t>
  </si>
  <si>
    <t>62362</t>
  </si>
  <si>
    <t>FREVILLERS</t>
  </si>
  <si>
    <t>62363</t>
  </si>
  <si>
    <t>FREVIN CAPELLE</t>
  </si>
  <si>
    <t>62364</t>
  </si>
  <si>
    <t>FRUGES</t>
  </si>
  <si>
    <t>62365</t>
  </si>
  <si>
    <t>GALAMETZ</t>
  </si>
  <si>
    <t>62366</t>
  </si>
  <si>
    <t>GAUCHIN LEGAL</t>
  </si>
  <si>
    <t>62367</t>
  </si>
  <si>
    <t>GAUCHIN VERLOINGT</t>
  </si>
  <si>
    <t>62368</t>
  </si>
  <si>
    <t>GAUDIEMPRE</t>
  </si>
  <si>
    <t>62369</t>
  </si>
  <si>
    <t>GAVRELLE</t>
  </si>
  <si>
    <t>62370</t>
  </si>
  <si>
    <t>GENNES IVERGNY</t>
  </si>
  <si>
    <t>62371</t>
  </si>
  <si>
    <t>GIVENCHY EN GOHELLE</t>
  </si>
  <si>
    <t>62372</t>
  </si>
  <si>
    <t>GIVENCHY LE NOBLE</t>
  </si>
  <si>
    <t>62373</t>
  </si>
  <si>
    <t>GIVENCHY LES LA BASSEE</t>
  </si>
  <si>
    <t>62374</t>
  </si>
  <si>
    <t>GOMIECOURT</t>
  </si>
  <si>
    <t>62375</t>
  </si>
  <si>
    <t>GOMMECOURT</t>
  </si>
  <si>
    <t>62376</t>
  </si>
  <si>
    <t>GONNEHEM</t>
  </si>
  <si>
    <t>62377</t>
  </si>
  <si>
    <t>GOSNAY</t>
  </si>
  <si>
    <t>62378</t>
  </si>
  <si>
    <t>GOUVES</t>
  </si>
  <si>
    <t>62379</t>
  </si>
  <si>
    <t>GOUY EN ARTOIS</t>
  </si>
  <si>
    <t>62380</t>
  </si>
  <si>
    <t>GOUY SERVINS</t>
  </si>
  <si>
    <t>62381</t>
  </si>
  <si>
    <t>GOUY EN TERNOIS</t>
  </si>
  <si>
    <t>62382</t>
  </si>
  <si>
    <t>GOUY SAINT ANDRE</t>
  </si>
  <si>
    <t>62383</t>
  </si>
  <si>
    <t>GOUY SOUS BELLONNE</t>
  </si>
  <si>
    <t>62384</t>
  </si>
  <si>
    <t>GRAINCOURT LES HAVRINCOURT</t>
  </si>
  <si>
    <t>62385</t>
  </si>
  <si>
    <t>GRAND RULLECOURT</t>
  </si>
  <si>
    <t>62386</t>
  </si>
  <si>
    <t>62387</t>
  </si>
  <si>
    <t>GREVILLERS</t>
  </si>
  <si>
    <t>62388</t>
  </si>
  <si>
    <t>GRIGNY</t>
  </si>
  <si>
    <t>62389</t>
  </si>
  <si>
    <t>GRINCOURT LES PAS</t>
  </si>
  <si>
    <t>62390</t>
  </si>
  <si>
    <t>GROFFLIERS</t>
  </si>
  <si>
    <t>62391</t>
  </si>
  <si>
    <t>GUARBECQUE</t>
  </si>
  <si>
    <t>62392</t>
  </si>
  <si>
    <t>GUEMAPPE</t>
  </si>
  <si>
    <t>62393</t>
  </si>
  <si>
    <t>GUEMPS</t>
  </si>
  <si>
    <t>62395</t>
  </si>
  <si>
    <t>GUIGNY</t>
  </si>
  <si>
    <t>62396</t>
  </si>
  <si>
    <t>GUINECOURT</t>
  </si>
  <si>
    <t>62397</t>
  </si>
  <si>
    <t>GUINES</t>
  </si>
  <si>
    <t>62398</t>
  </si>
  <si>
    <t>GUISY</t>
  </si>
  <si>
    <t>62399</t>
  </si>
  <si>
    <t>HABARCQ</t>
  </si>
  <si>
    <t>62400</t>
  </si>
  <si>
    <t>HAILLICOURT</t>
  </si>
  <si>
    <t>62401</t>
  </si>
  <si>
    <t>HAISNES</t>
  </si>
  <si>
    <t>62402</t>
  </si>
  <si>
    <t>HALINGHEN</t>
  </si>
  <si>
    <t>62403</t>
  </si>
  <si>
    <t>HALLINES</t>
  </si>
  <si>
    <t>62404</t>
  </si>
  <si>
    <t>62405</t>
  </si>
  <si>
    <t>HAMBLAIN LES PRES</t>
  </si>
  <si>
    <t>62406</t>
  </si>
  <si>
    <t>HAMELINCOURT</t>
  </si>
  <si>
    <t>62407</t>
  </si>
  <si>
    <t>HAM EN ARTOIS</t>
  </si>
  <si>
    <t>62408</t>
  </si>
  <si>
    <t>HAMES BOUCRES</t>
  </si>
  <si>
    <t>62409</t>
  </si>
  <si>
    <t>HANNESCAMPS</t>
  </si>
  <si>
    <t>62410</t>
  </si>
  <si>
    <t>HAPLINCOURT</t>
  </si>
  <si>
    <t>62411</t>
  </si>
  <si>
    <t>HARAVESNES</t>
  </si>
  <si>
    <t>62412</t>
  </si>
  <si>
    <t>HARDINGHEN</t>
  </si>
  <si>
    <t>62413</t>
  </si>
  <si>
    <t>HARNES</t>
  </si>
  <si>
    <t>62414</t>
  </si>
  <si>
    <t>62415</t>
  </si>
  <si>
    <t>HAUTE AVESNES</t>
  </si>
  <si>
    <t>62416</t>
  </si>
  <si>
    <t>HAUTECLOQUE</t>
  </si>
  <si>
    <t>62418</t>
  </si>
  <si>
    <t>62419</t>
  </si>
  <si>
    <t>HAUT LOQUIN</t>
  </si>
  <si>
    <t>62421</t>
  </si>
  <si>
    <t>HAVRINCOURT</t>
  </si>
  <si>
    <t>62422</t>
  </si>
  <si>
    <t>HEBUTERNE</t>
  </si>
  <si>
    <t>62423</t>
  </si>
  <si>
    <t>HELFAUT</t>
  </si>
  <si>
    <t>62424</t>
  </si>
  <si>
    <t>HENDECOURT LES CAGNICOURT</t>
  </si>
  <si>
    <t>62425</t>
  </si>
  <si>
    <t>HENDECOURT LES RANSART</t>
  </si>
  <si>
    <t>62426</t>
  </si>
  <si>
    <t>HENINEL</t>
  </si>
  <si>
    <t>62427</t>
  </si>
  <si>
    <t>HENIN BEAUMONT</t>
  </si>
  <si>
    <t>62428</t>
  </si>
  <si>
    <t>HENIN SUR COJEUL</t>
  </si>
  <si>
    <t>62429</t>
  </si>
  <si>
    <t>HENNEVEUX</t>
  </si>
  <si>
    <t>62430</t>
  </si>
  <si>
    <t>HENU</t>
  </si>
  <si>
    <t>62431</t>
  </si>
  <si>
    <t>HERBELLES</t>
  </si>
  <si>
    <t>62432</t>
  </si>
  <si>
    <t>HERBINGHEN</t>
  </si>
  <si>
    <t>62433</t>
  </si>
  <si>
    <t>HERICOURT</t>
  </si>
  <si>
    <t>62434</t>
  </si>
  <si>
    <t>HERLIERE</t>
  </si>
  <si>
    <t>62435</t>
  </si>
  <si>
    <t>HERLINCOURT</t>
  </si>
  <si>
    <t>62436</t>
  </si>
  <si>
    <t>HERLIN LE SEC</t>
  </si>
  <si>
    <t>62437</t>
  </si>
  <si>
    <t>HERLY</t>
  </si>
  <si>
    <t>62438</t>
  </si>
  <si>
    <t>HERMAVILLE</t>
  </si>
  <si>
    <t>62439</t>
  </si>
  <si>
    <t>HERMELINGHEN</t>
  </si>
  <si>
    <t>62440</t>
  </si>
  <si>
    <t>HERMIES</t>
  </si>
  <si>
    <t>62441</t>
  </si>
  <si>
    <t>HERMIN</t>
  </si>
  <si>
    <t>62442</t>
  </si>
  <si>
    <t>HERNICOURT</t>
  </si>
  <si>
    <t>62443</t>
  </si>
  <si>
    <t>HERSIN COUPIGNY</t>
  </si>
  <si>
    <t>62444</t>
  </si>
  <si>
    <t>HERVELINGHEN</t>
  </si>
  <si>
    <t>62445</t>
  </si>
  <si>
    <t>HESDIGNEUL LES BETHUNE</t>
  </si>
  <si>
    <t>62446</t>
  </si>
  <si>
    <t>HESDIGNEUL LES BOULOGNE</t>
  </si>
  <si>
    <t>62447</t>
  </si>
  <si>
    <t>HESDIN</t>
  </si>
  <si>
    <t>62448</t>
  </si>
  <si>
    <t>HESDIN L'ABBE</t>
  </si>
  <si>
    <t>62449</t>
  </si>
  <si>
    <t>HESMOND</t>
  </si>
  <si>
    <t>62450</t>
  </si>
  <si>
    <t>HESTRUS</t>
  </si>
  <si>
    <t>62451</t>
  </si>
  <si>
    <t>HEUCHIN</t>
  </si>
  <si>
    <t>62452</t>
  </si>
  <si>
    <t>HEURINGHEM</t>
  </si>
  <si>
    <t>62453</t>
  </si>
  <si>
    <t>HEZECQUES</t>
  </si>
  <si>
    <t>62454</t>
  </si>
  <si>
    <t>HINGES</t>
  </si>
  <si>
    <t>62455</t>
  </si>
  <si>
    <t>HOCQUINGHEN</t>
  </si>
  <si>
    <t>62456</t>
  </si>
  <si>
    <t>HOUCHIN</t>
  </si>
  <si>
    <t>62457</t>
  </si>
  <si>
    <t>HOUDAIN</t>
  </si>
  <si>
    <t>62458</t>
  </si>
  <si>
    <t>HOULLE</t>
  </si>
  <si>
    <t>62459</t>
  </si>
  <si>
    <t>HOUVIN HOUVIGNEUL</t>
  </si>
  <si>
    <t>62460</t>
  </si>
  <si>
    <t>HUBERSENT</t>
  </si>
  <si>
    <t>62461</t>
  </si>
  <si>
    <t>HUBY SAINT LEU</t>
  </si>
  <si>
    <t>62462</t>
  </si>
  <si>
    <t>HUCLIER</t>
  </si>
  <si>
    <t>62463</t>
  </si>
  <si>
    <t>HUCQUELIERS</t>
  </si>
  <si>
    <t>62464</t>
  </si>
  <si>
    <t>HULLUCH</t>
  </si>
  <si>
    <t>62465</t>
  </si>
  <si>
    <t>HUMBERCAMPS</t>
  </si>
  <si>
    <t>62466</t>
  </si>
  <si>
    <t>HUMBERT</t>
  </si>
  <si>
    <t>62467</t>
  </si>
  <si>
    <t>HUMEROEUILLE</t>
  </si>
  <si>
    <t>62468</t>
  </si>
  <si>
    <t>HUMIERES</t>
  </si>
  <si>
    <t>62469</t>
  </si>
  <si>
    <t>INCHY EN ARTOIS</t>
  </si>
  <si>
    <t>62470</t>
  </si>
  <si>
    <t>INCOURT</t>
  </si>
  <si>
    <t>62471</t>
  </si>
  <si>
    <t>INGHEM</t>
  </si>
  <si>
    <t>62472</t>
  </si>
  <si>
    <t>INXENT</t>
  </si>
  <si>
    <t>62473</t>
  </si>
  <si>
    <t>ISBERGUES</t>
  </si>
  <si>
    <t>62474</t>
  </si>
  <si>
    <t>ISQUES</t>
  </si>
  <si>
    <t>62475</t>
  </si>
  <si>
    <t>IVERGNY</t>
  </si>
  <si>
    <t>62476</t>
  </si>
  <si>
    <t>IZEL LES EQUERCHIN</t>
  </si>
  <si>
    <t>62477</t>
  </si>
  <si>
    <t>IZEL LES HAMEAU</t>
  </si>
  <si>
    <t>62478</t>
  </si>
  <si>
    <t>JOURNY</t>
  </si>
  <si>
    <t>62479</t>
  </si>
  <si>
    <t>LABEUVRIERE</t>
  </si>
  <si>
    <t>62480</t>
  </si>
  <si>
    <t>LABOURSE</t>
  </si>
  <si>
    <t>62481</t>
  </si>
  <si>
    <t>LABROYE</t>
  </si>
  <si>
    <t>62483</t>
  </si>
  <si>
    <t>LACRES</t>
  </si>
  <si>
    <t>62484</t>
  </si>
  <si>
    <t>LAGNICOURT MARCEL</t>
  </si>
  <si>
    <t>62485</t>
  </si>
  <si>
    <t>LAIRES</t>
  </si>
  <si>
    <t>62486</t>
  </si>
  <si>
    <t>LAMBRES</t>
  </si>
  <si>
    <t>62487</t>
  </si>
  <si>
    <t>LANDRETHUN LE NORD</t>
  </si>
  <si>
    <t>62488</t>
  </si>
  <si>
    <t>LANDRETHUN LES ARDRES</t>
  </si>
  <si>
    <t>62489</t>
  </si>
  <si>
    <t>LAPUGNOY</t>
  </si>
  <si>
    <t>62490</t>
  </si>
  <si>
    <t>LATTRE SAINT QUENTIN</t>
  </si>
  <si>
    <t>62491</t>
  </si>
  <si>
    <t>LAVENTIE</t>
  </si>
  <si>
    <t>62492</t>
  </si>
  <si>
    <t>LEBIEZ</t>
  </si>
  <si>
    <t>62493</t>
  </si>
  <si>
    <t>LEBUCQUIERE</t>
  </si>
  <si>
    <t>62494</t>
  </si>
  <si>
    <t>LECHELLE</t>
  </si>
  <si>
    <t>62495</t>
  </si>
  <si>
    <t>LEDINGHEM</t>
  </si>
  <si>
    <t>62496</t>
  </si>
  <si>
    <t>LEFAUX</t>
  </si>
  <si>
    <t>62497</t>
  </si>
  <si>
    <t>LEFOREST</t>
  </si>
  <si>
    <t>62498</t>
  </si>
  <si>
    <t>LENS</t>
  </si>
  <si>
    <t>62499</t>
  </si>
  <si>
    <t>LEPINE</t>
  </si>
  <si>
    <t>62500</t>
  </si>
  <si>
    <t>LESPESSES</t>
  </si>
  <si>
    <t>62501</t>
  </si>
  <si>
    <t>LESPINOY</t>
  </si>
  <si>
    <t>62502</t>
  </si>
  <si>
    <t>LESTREM</t>
  </si>
  <si>
    <t>62503</t>
  </si>
  <si>
    <t>LEUBRINGHEN</t>
  </si>
  <si>
    <t>62504</t>
  </si>
  <si>
    <t>LEULINGHEM</t>
  </si>
  <si>
    <t>62505</t>
  </si>
  <si>
    <t>LEULINGHEN BERNES</t>
  </si>
  <si>
    <t>62506</t>
  </si>
  <si>
    <t>LICQUES</t>
  </si>
  <si>
    <t>62507</t>
  </si>
  <si>
    <t>LIENCOURT</t>
  </si>
  <si>
    <t>62508</t>
  </si>
  <si>
    <t>LIERES</t>
  </si>
  <si>
    <t>62509</t>
  </si>
  <si>
    <t>LIETTRES</t>
  </si>
  <si>
    <t>62510</t>
  </si>
  <si>
    <t>LIEVIN</t>
  </si>
  <si>
    <t>62511</t>
  </si>
  <si>
    <t>LIGNEREUIL</t>
  </si>
  <si>
    <t>62512</t>
  </si>
  <si>
    <t>LIGNY LES AIRE</t>
  </si>
  <si>
    <t>62513</t>
  </si>
  <si>
    <t>LIGNY SUR CANCHE</t>
  </si>
  <si>
    <t>62514</t>
  </si>
  <si>
    <t>LIGNY SAINT FLOCHEL</t>
  </si>
  <si>
    <t>62515</t>
  </si>
  <si>
    <t>LIGNY THILLOY</t>
  </si>
  <si>
    <t>62516</t>
  </si>
  <si>
    <t>LILLERS</t>
  </si>
  <si>
    <t>62517</t>
  </si>
  <si>
    <t>LINGHEM</t>
  </si>
  <si>
    <t>62518</t>
  </si>
  <si>
    <t>LINZEUX</t>
  </si>
  <si>
    <t>62519</t>
  </si>
  <si>
    <t>LISBOURG</t>
  </si>
  <si>
    <t>62520</t>
  </si>
  <si>
    <t>LOCON</t>
  </si>
  <si>
    <t>62521</t>
  </si>
  <si>
    <t>LOGE</t>
  </si>
  <si>
    <t>62522</t>
  </si>
  <si>
    <t>LOISON SUR CREQUOISE</t>
  </si>
  <si>
    <t>62523</t>
  </si>
  <si>
    <t>LOISON SOUS LENS</t>
  </si>
  <si>
    <t>62524</t>
  </si>
  <si>
    <t>LONGFOSSE</t>
  </si>
  <si>
    <t>62525</t>
  </si>
  <si>
    <t>LONGUENESSE</t>
  </si>
  <si>
    <t>62526</t>
  </si>
  <si>
    <t>62527</t>
  </si>
  <si>
    <t>LONGVILLIERS</t>
  </si>
  <si>
    <t>62528</t>
  </si>
  <si>
    <t>LOOS EN GOHELLE</t>
  </si>
  <si>
    <t>62529</t>
  </si>
  <si>
    <t>LORGIES</t>
  </si>
  <si>
    <t>62530</t>
  </si>
  <si>
    <t>LOTTINGHEN</t>
  </si>
  <si>
    <t>62531</t>
  </si>
  <si>
    <t>LOUCHES</t>
  </si>
  <si>
    <t>62532</t>
  </si>
  <si>
    <t>LOZINGHEM</t>
  </si>
  <si>
    <t>62533</t>
  </si>
  <si>
    <t>LUGY</t>
  </si>
  <si>
    <t>62534</t>
  </si>
  <si>
    <t>LUMBRES</t>
  </si>
  <si>
    <t>62535</t>
  </si>
  <si>
    <t>MADELAINE SOUS MONTREUIL</t>
  </si>
  <si>
    <t>62536</t>
  </si>
  <si>
    <t>MAGNICOURT EN COMTE</t>
  </si>
  <si>
    <t>62537</t>
  </si>
  <si>
    <t>MAGNICOURT SUR CANCHE</t>
  </si>
  <si>
    <t>62538</t>
  </si>
  <si>
    <t>MAINTENAY</t>
  </si>
  <si>
    <t>62539</t>
  </si>
  <si>
    <t>62540</t>
  </si>
  <si>
    <t>MAISNIL LES RUITZ</t>
  </si>
  <si>
    <t>62541</t>
  </si>
  <si>
    <t>MAISONCELLE</t>
  </si>
  <si>
    <t>62542</t>
  </si>
  <si>
    <t>62543</t>
  </si>
  <si>
    <t>MAMETZ</t>
  </si>
  <si>
    <t>62544</t>
  </si>
  <si>
    <t>MANIN</t>
  </si>
  <si>
    <t>62545</t>
  </si>
  <si>
    <t>MANINGHEM</t>
  </si>
  <si>
    <t>62546</t>
  </si>
  <si>
    <t>MANINGHEN HENNE</t>
  </si>
  <si>
    <t>62547</t>
  </si>
  <si>
    <t>MARANT</t>
  </si>
  <si>
    <t>62548</t>
  </si>
  <si>
    <t>MARCK</t>
  </si>
  <si>
    <t>62549</t>
  </si>
  <si>
    <t>MARCONNE</t>
  </si>
  <si>
    <t>62550</t>
  </si>
  <si>
    <t>MARCONNELLE</t>
  </si>
  <si>
    <t>62551</t>
  </si>
  <si>
    <t>MARENLA</t>
  </si>
  <si>
    <t>62552</t>
  </si>
  <si>
    <t>MARESQUEL ECQUEMICOURT</t>
  </si>
  <si>
    <t>62553</t>
  </si>
  <si>
    <t>MAREST</t>
  </si>
  <si>
    <t>62554</t>
  </si>
  <si>
    <t>MARESVILLE</t>
  </si>
  <si>
    <t>62555</t>
  </si>
  <si>
    <t>MARLES LES MINES</t>
  </si>
  <si>
    <t>62556</t>
  </si>
  <si>
    <t>MARLES SUR CANCHE</t>
  </si>
  <si>
    <t>62557</t>
  </si>
  <si>
    <t>MAROEUIL</t>
  </si>
  <si>
    <t>62558</t>
  </si>
  <si>
    <t>62559</t>
  </si>
  <si>
    <t>MARQUION</t>
  </si>
  <si>
    <t>62560</t>
  </si>
  <si>
    <t>MARQUISE</t>
  </si>
  <si>
    <t>62561</t>
  </si>
  <si>
    <t>MARTINPUICH</t>
  </si>
  <si>
    <t>62562</t>
  </si>
  <si>
    <t>MATRINGHEM</t>
  </si>
  <si>
    <t>62563</t>
  </si>
  <si>
    <t>MAZINGARBE</t>
  </si>
  <si>
    <t>62564</t>
  </si>
  <si>
    <t>MAZINGHEM</t>
  </si>
  <si>
    <t>62565</t>
  </si>
  <si>
    <t>MENCAS</t>
  </si>
  <si>
    <t>62566</t>
  </si>
  <si>
    <t>62567</t>
  </si>
  <si>
    <t>MENTQUE NORTBECOURT</t>
  </si>
  <si>
    <t>62568</t>
  </si>
  <si>
    <t>MERCATEL</t>
  </si>
  <si>
    <t>62569</t>
  </si>
  <si>
    <t>MERCK SAINT LIEVIN</t>
  </si>
  <si>
    <t>62570</t>
  </si>
  <si>
    <t>MERICOURT</t>
  </si>
  <si>
    <t>62571</t>
  </si>
  <si>
    <t>MERLIMONT</t>
  </si>
  <si>
    <t>62572</t>
  </si>
  <si>
    <t>METZ EN COUTURE</t>
  </si>
  <si>
    <t>62573</t>
  </si>
  <si>
    <t>MEURCHIN</t>
  </si>
  <si>
    <t>62574</t>
  </si>
  <si>
    <t>MINGOVAL</t>
  </si>
  <si>
    <t>62576</t>
  </si>
  <si>
    <t>MONCHEAUX LES FREVENT</t>
  </si>
  <si>
    <t>62577</t>
  </si>
  <si>
    <t>MONCHEL SUR CANCHE</t>
  </si>
  <si>
    <t>62578</t>
  </si>
  <si>
    <t>MONCHIET</t>
  </si>
  <si>
    <t>62579</t>
  </si>
  <si>
    <t>MONCHY AU BOIS</t>
  </si>
  <si>
    <t>62580</t>
  </si>
  <si>
    <t>MONCHY BRETON</t>
  </si>
  <si>
    <t>62581</t>
  </si>
  <si>
    <t>MONCHY CAYEUX</t>
  </si>
  <si>
    <t>62582</t>
  </si>
  <si>
    <t>MONCHY LE PREUX</t>
  </si>
  <si>
    <t>62583</t>
  </si>
  <si>
    <t>MONDICOURT</t>
  </si>
  <si>
    <t>62584</t>
  </si>
  <si>
    <t>MONT BERNANCHON</t>
  </si>
  <si>
    <t>62585</t>
  </si>
  <si>
    <t>MONTCAVREL</t>
  </si>
  <si>
    <t>62586</t>
  </si>
  <si>
    <t>MONTENESCOURT</t>
  </si>
  <si>
    <t>62587</t>
  </si>
  <si>
    <t>MONTIGNY EN GOHELLE</t>
  </si>
  <si>
    <t>62588</t>
  </si>
  <si>
    <t>62589</t>
  </si>
  <si>
    <t>MONT SAINT ELOI</t>
  </si>
  <si>
    <t>62590</t>
  </si>
  <si>
    <t>MONTS EN TERNOIS</t>
  </si>
  <si>
    <t>62591</t>
  </si>
  <si>
    <t>MORCHIES</t>
  </si>
  <si>
    <t>62592</t>
  </si>
  <si>
    <t>MORINGHEM</t>
  </si>
  <si>
    <t>62593</t>
  </si>
  <si>
    <t>MORVAL</t>
  </si>
  <si>
    <t>62594</t>
  </si>
  <si>
    <t>MORY</t>
  </si>
  <si>
    <t>62595</t>
  </si>
  <si>
    <t>MOULLE</t>
  </si>
  <si>
    <t>62596</t>
  </si>
  <si>
    <t>MOURIEZ</t>
  </si>
  <si>
    <t>62597</t>
  </si>
  <si>
    <t>62598</t>
  </si>
  <si>
    <t>MUNCQ NIEURLET</t>
  </si>
  <si>
    <t>62599</t>
  </si>
  <si>
    <t>NABRINGHEN</t>
  </si>
  <si>
    <t>62600</t>
  </si>
  <si>
    <t>NEDON</t>
  </si>
  <si>
    <t>62601</t>
  </si>
  <si>
    <t>NEDONCHEL</t>
  </si>
  <si>
    <t>62602</t>
  </si>
  <si>
    <t>NEMPONT SAINT FIRMIN</t>
  </si>
  <si>
    <t>62603</t>
  </si>
  <si>
    <t>NESLES</t>
  </si>
  <si>
    <t>62604</t>
  </si>
  <si>
    <t>NEUFCHATEL HARDELOT</t>
  </si>
  <si>
    <t>62605</t>
  </si>
  <si>
    <t>NEULETTE</t>
  </si>
  <si>
    <t>62606</t>
  </si>
  <si>
    <t>NEUVE CHAPELLE</t>
  </si>
  <si>
    <t>62607</t>
  </si>
  <si>
    <t>NEUVILLE AU CORNET</t>
  </si>
  <si>
    <t>62608</t>
  </si>
  <si>
    <t>NEUVILLE BOURJONVAL</t>
  </si>
  <si>
    <t>62609</t>
  </si>
  <si>
    <t>NEUVILLE SAINT VAAST</t>
  </si>
  <si>
    <t>62610</t>
  </si>
  <si>
    <t>NEUVILLE SOUS MONTREUIL</t>
  </si>
  <si>
    <t>62611</t>
  </si>
  <si>
    <t>NEUVILLE VITASSE</t>
  </si>
  <si>
    <t>62612</t>
  </si>
  <si>
    <t>NEUVIREUIL</t>
  </si>
  <si>
    <t>62613</t>
  </si>
  <si>
    <t>NIELLES LES BLEQUIN</t>
  </si>
  <si>
    <t>62614</t>
  </si>
  <si>
    <t>NIELLES LES ARDRES</t>
  </si>
  <si>
    <t>62615</t>
  </si>
  <si>
    <t>NIELLES LES CALAIS</t>
  </si>
  <si>
    <t>62616</t>
  </si>
  <si>
    <t>NOEUX LES AUXI</t>
  </si>
  <si>
    <t>62617</t>
  </si>
  <si>
    <t>NOEUX LES MINES</t>
  </si>
  <si>
    <t>62618</t>
  </si>
  <si>
    <t>NORDAUSQUES</t>
  </si>
  <si>
    <t>62619</t>
  </si>
  <si>
    <t>NOREUIL</t>
  </si>
  <si>
    <t>62620</t>
  </si>
  <si>
    <t>NORRENT FONTES</t>
  </si>
  <si>
    <t>62621</t>
  </si>
  <si>
    <t>NORTKERQUE</t>
  </si>
  <si>
    <t>62622</t>
  </si>
  <si>
    <t>NORT LEULINGHEM</t>
  </si>
  <si>
    <t>62623</t>
  </si>
  <si>
    <t>NOUVELLE EGLISE</t>
  </si>
  <si>
    <t>62624</t>
  </si>
  <si>
    <t>NOYELLES GODAULT</t>
  </si>
  <si>
    <t>62625</t>
  </si>
  <si>
    <t>NOYELLES LES HUMIERES</t>
  </si>
  <si>
    <t>62626</t>
  </si>
  <si>
    <t>NOYELLES LES VERMELLES</t>
  </si>
  <si>
    <t>62627</t>
  </si>
  <si>
    <t>NOYELLES SOUS BELLONNE</t>
  </si>
  <si>
    <t>62628</t>
  </si>
  <si>
    <t>NOYELLES SOUS LENS</t>
  </si>
  <si>
    <t>62629</t>
  </si>
  <si>
    <t>NOYELLETTE</t>
  </si>
  <si>
    <t>62630</t>
  </si>
  <si>
    <t>NOYELLE VION</t>
  </si>
  <si>
    <t>62631</t>
  </si>
  <si>
    <t>NUNCQ HAUTECOTE</t>
  </si>
  <si>
    <t>62632</t>
  </si>
  <si>
    <t>OBLINGHEM</t>
  </si>
  <si>
    <t>62633</t>
  </si>
  <si>
    <t>OEUF EN TERNOIS</t>
  </si>
  <si>
    <t>62634</t>
  </si>
  <si>
    <t>OFFEKERQUE</t>
  </si>
  <si>
    <t>62635</t>
  </si>
  <si>
    <t>OFFIN</t>
  </si>
  <si>
    <t>62636</t>
  </si>
  <si>
    <t>OFFRETHUN</t>
  </si>
  <si>
    <t>62637</t>
  </si>
  <si>
    <t>OIGNIES</t>
  </si>
  <si>
    <t>62638</t>
  </si>
  <si>
    <t>OISY LE VERGER</t>
  </si>
  <si>
    <t>62639</t>
  </si>
  <si>
    <t>OPPY</t>
  </si>
  <si>
    <t>62640</t>
  </si>
  <si>
    <t>62641</t>
  </si>
  <si>
    <t>OSTREVILLE</t>
  </si>
  <si>
    <t>62642</t>
  </si>
  <si>
    <t>OURTON</t>
  </si>
  <si>
    <t>62643</t>
  </si>
  <si>
    <t>OUTREAU</t>
  </si>
  <si>
    <t>62644</t>
  </si>
  <si>
    <t>OUVE WIRQUIN</t>
  </si>
  <si>
    <t>62645</t>
  </si>
  <si>
    <t>OYE PLAGE</t>
  </si>
  <si>
    <t>62646</t>
  </si>
  <si>
    <t>PALLUEL</t>
  </si>
  <si>
    <t>62647</t>
  </si>
  <si>
    <t>PARCQ</t>
  </si>
  <si>
    <t>62648</t>
  </si>
  <si>
    <t>PARENTY</t>
  </si>
  <si>
    <t>62649</t>
  </si>
  <si>
    <t>PAS EN ARTOIS</t>
  </si>
  <si>
    <t>62650</t>
  </si>
  <si>
    <t>PELVES</t>
  </si>
  <si>
    <t>62651</t>
  </si>
  <si>
    <t>PENIN</t>
  </si>
  <si>
    <t>62652</t>
  </si>
  <si>
    <t>PERNES</t>
  </si>
  <si>
    <t>62653</t>
  </si>
  <si>
    <t>PERNES LES BOULOGNE</t>
  </si>
  <si>
    <t>62654</t>
  </si>
  <si>
    <t>PEUPLINGUES</t>
  </si>
  <si>
    <t>62655</t>
  </si>
  <si>
    <t>PIERREMONT</t>
  </si>
  <si>
    <t>62656</t>
  </si>
  <si>
    <t>PIHEM</t>
  </si>
  <si>
    <t>62657</t>
  </si>
  <si>
    <t>PIHEN LES GUINES</t>
  </si>
  <si>
    <t>62658</t>
  </si>
  <si>
    <t>PITTEFAUX</t>
  </si>
  <si>
    <t>62659</t>
  </si>
  <si>
    <t>PLANQUES</t>
  </si>
  <si>
    <t>62660</t>
  </si>
  <si>
    <t>PLOUVAIN</t>
  </si>
  <si>
    <t>62661</t>
  </si>
  <si>
    <t>BOUIN PLUMOISON</t>
  </si>
  <si>
    <t>62662</t>
  </si>
  <si>
    <t>POLINCOVE</t>
  </si>
  <si>
    <t>62663</t>
  </si>
  <si>
    <t>POMMERA</t>
  </si>
  <si>
    <t>62664</t>
  </si>
  <si>
    <t>POMMIER</t>
  </si>
  <si>
    <t>62665</t>
  </si>
  <si>
    <t>PONCHEL</t>
  </si>
  <si>
    <t>62666</t>
  </si>
  <si>
    <t>PONT A VENDIN</t>
  </si>
  <si>
    <t>62667</t>
  </si>
  <si>
    <t>PORTEL</t>
  </si>
  <si>
    <t>62668</t>
  </si>
  <si>
    <t>PREDEFIN</t>
  </si>
  <si>
    <t>62669</t>
  </si>
  <si>
    <t>PRESSY</t>
  </si>
  <si>
    <t>62670</t>
  </si>
  <si>
    <t>PREURES</t>
  </si>
  <si>
    <t>62671</t>
  </si>
  <si>
    <t>PRONVILLE</t>
  </si>
  <si>
    <t>62672</t>
  </si>
  <si>
    <t>PUISIEUX</t>
  </si>
  <si>
    <t>62673</t>
  </si>
  <si>
    <t>QUEANT</t>
  </si>
  <si>
    <t>62674</t>
  </si>
  <si>
    <t>QUELMES</t>
  </si>
  <si>
    <t>62675</t>
  </si>
  <si>
    <t>QUERCAMPS</t>
  </si>
  <si>
    <t>62676</t>
  </si>
  <si>
    <t>QUERNES</t>
  </si>
  <si>
    <t>62677</t>
  </si>
  <si>
    <t>QUESNOY EN ARTOIS</t>
  </si>
  <si>
    <t>62678</t>
  </si>
  <si>
    <t>QUESQUES</t>
  </si>
  <si>
    <t>62679</t>
  </si>
  <si>
    <t>QUESTRECQUES</t>
  </si>
  <si>
    <t>62680</t>
  </si>
  <si>
    <t>QUIERY LA MOTTE</t>
  </si>
  <si>
    <t>62681</t>
  </si>
  <si>
    <t>QUIESTEDE</t>
  </si>
  <si>
    <t>62682</t>
  </si>
  <si>
    <t>QUILEN</t>
  </si>
  <si>
    <t>62683</t>
  </si>
  <si>
    <t>QUOEUX HAUT MAINIL</t>
  </si>
  <si>
    <t>62684</t>
  </si>
  <si>
    <t>RACQUINGHEM</t>
  </si>
  <si>
    <t>62685</t>
  </si>
  <si>
    <t>RADINGHEM</t>
  </si>
  <si>
    <t>62686</t>
  </si>
  <si>
    <t>RAMECOURT</t>
  </si>
  <si>
    <t>62688</t>
  </si>
  <si>
    <t>RANG DU FLIERS</t>
  </si>
  <si>
    <t>62689</t>
  </si>
  <si>
    <t>RANSART</t>
  </si>
  <si>
    <t>62690</t>
  </si>
  <si>
    <t>RAYE SUR AUTHIE</t>
  </si>
  <si>
    <t>62691</t>
  </si>
  <si>
    <t>REBECQUES</t>
  </si>
  <si>
    <t>62692</t>
  </si>
  <si>
    <t>REBERGUES</t>
  </si>
  <si>
    <t>62693</t>
  </si>
  <si>
    <t>REBREUVE RANCHICOURT</t>
  </si>
  <si>
    <t>62694</t>
  </si>
  <si>
    <t>REBREUVE SUR CANCHE</t>
  </si>
  <si>
    <t>62695</t>
  </si>
  <si>
    <t>REBREUVIETTE</t>
  </si>
  <si>
    <t>62696</t>
  </si>
  <si>
    <t>RECLINGHEM</t>
  </si>
  <si>
    <t>62697</t>
  </si>
  <si>
    <t>RECOURT</t>
  </si>
  <si>
    <t>62698</t>
  </si>
  <si>
    <t>RECQUES SUR COURSE</t>
  </si>
  <si>
    <t>62699</t>
  </si>
  <si>
    <t>RECQUES SUR HEM</t>
  </si>
  <si>
    <t>62700</t>
  </si>
  <si>
    <t>REGNAUVILLE</t>
  </si>
  <si>
    <t>62701</t>
  </si>
  <si>
    <t>RELY</t>
  </si>
  <si>
    <t>62702</t>
  </si>
  <si>
    <t>REMILLY WIRQUIN</t>
  </si>
  <si>
    <t>62703</t>
  </si>
  <si>
    <t>62704</t>
  </si>
  <si>
    <t>RENTY</t>
  </si>
  <si>
    <t>62705</t>
  </si>
  <si>
    <t>RETY</t>
  </si>
  <si>
    <t>62706</t>
  </si>
  <si>
    <t>62708</t>
  </si>
  <si>
    <t>RIENCOURT LES BAPAUME</t>
  </si>
  <si>
    <t>62709</t>
  </si>
  <si>
    <t>RIENCOURT LES CAGNICOURT</t>
  </si>
  <si>
    <t>62710</t>
  </si>
  <si>
    <t>RIMBOVAL</t>
  </si>
  <si>
    <t>62711</t>
  </si>
  <si>
    <t>RINXENT</t>
  </si>
  <si>
    <t>62712</t>
  </si>
  <si>
    <t>62713</t>
  </si>
  <si>
    <t>ROBECQ</t>
  </si>
  <si>
    <t>62714</t>
  </si>
  <si>
    <t>ROCLINCOURT</t>
  </si>
  <si>
    <t>62715</t>
  </si>
  <si>
    <t>62716</t>
  </si>
  <si>
    <t>RODELINGHEM</t>
  </si>
  <si>
    <t>62717</t>
  </si>
  <si>
    <t>ROELLECOURT</t>
  </si>
  <si>
    <t>62718</t>
  </si>
  <si>
    <t>ROEUX</t>
  </si>
  <si>
    <t>62719</t>
  </si>
  <si>
    <t>ROLLANCOURT</t>
  </si>
  <si>
    <t>62720</t>
  </si>
  <si>
    <t>ROMBLY</t>
  </si>
  <si>
    <t>62721</t>
  </si>
  <si>
    <t>ROQUETOIRE</t>
  </si>
  <si>
    <t>62722</t>
  </si>
  <si>
    <t>ROUGEFAY</t>
  </si>
  <si>
    <t>62723</t>
  </si>
  <si>
    <t>ROUSSENT</t>
  </si>
  <si>
    <t>62724</t>
  </si>
  <si>
    <t>62725</t>
  </si>
  <si>
    <t>ROYON</t>
  </si>
  <si>
    <t>62726</t>
  </si>
  <si>
    <t>RUISSEAUVILLE</t>
  </si>
  <si>
    <t>62727</t>
  </si>
  <si>
    <t>RUITZ</t>
  </si>
  <si>
    <t>62728</t>
  </si>
  <si>
    <t>RUMAUCOURT</t>
  </si>
  <si>
    <t>62729</t>
  </si>
  <si>
    <t>RUMILLY</t>
  </si>
  <si>
    <t>62730</t>
  </si>
  <si>
    <t>RUMINGHEM</t>
  </si>
  <si>
    <t>62731</t>
  </si>
  <si>
    <t>RUYAULCOURT</t>
  </si>
  <si>
    <t>62732</t>
  </si>
  <si>
    <t>SACHIN</t>
  </si>
  <si>
    <t>62733</t>
  </si>
  <si>
    <t>SAILLY AU BOIS</t>
  </si>
  <si>
    <t>62734</t>
  </si>
  <si>
    <t>SAILLY EN OSTREVENT</t>
  </si>
  <si>
    <t>62735</t>
  </si>
  <si>
    <t>SAILLY LABOURSE</t>
  </si>
  <si>
    <t>62736</t>
  </si>
  <si>
    <t>SAILLY SUR LA LYS</t>
  </si>
  <si>
    <t>62737</t>
  </si>
  <si>
    <t>SAINS EN GOHELLE</t>
  </si>
  <si>
    <t>62738</t>
  </si>
  <si>
    <t>SAINS LES FRESSIN</t>
  </si>
  <si>
    <t>62739</t>
  </si>
  <si>
    <t>SAINS LES MARQUION</t>
  </si>
  <si>
    <t>62740</t>
  </si>
  <si>
    <t>SAINS LES PERNES</t>
  </si>
  <si>
    <t>62741</t>
  </si>
  <si>
    <t>62742</t>
  </si>
  <si>
    <t>62743</t>
  </si>
  <si>
    <t>SAINTE AUSTREBERTHE</t>
  </si>
  <si>
    <t>62744</t>
  </si>
  <si>
    <t>SAINTE CATHERINE</t>
  </si>
  <si>
    <t>62745</t>
  </si>
  <si>
    <t>SAINT DENOEUX</t>
  </si>
  <si>
    <t>62746</t>
  </si>
  <si>
    <t>SAINT ETIENNE AU MONT</t>
  </si>
  <si>
    <t>62747</t>
  </si>
  <si>
    <t>SAINT FLORIS</t>
  </si>
  <si>
    <t>62748</t>
  </si>
  <si>
    <t>SAINT FOLQUIN</t>
  </si>
  <si>
    <t>62749</t>
  </si>
  <si>
    <t>62750</t>
  </si>
  <si>
    <t>SAINT HILAIRE COTTES</t>
  </si>
  <si>
    <t>62751</t>
  </si>
  <si>
    <t>SAINT INGLEVERT</t>
  </si>
  <si>
    <t>62752</t>
  </si>
  <si>
    <t>SAINT JOSSE</t>
  </si>
  <si>
    <t>62753</t>
  </si>
  <si>
    <t>SAINT LAURENT BLANGY</t>
  </si>
  <si>
    <t>62754</t>
  </si>
  <si>
    <t>62755</t>
  </si>
  <si>
    <t>62756</t>
  </si>
  <si>
    <t>SAINTE MARIE KERQUE</t>
  </si>
  <si>
    <t>62757</t>
  </si>
  <si>
    <t>SAINT MARTIN AU LAERT</t>
  </si>
  <si>
    <t>62758</t>
  </si>
  <si>
    <t>SAINT MARTIN BOULOGNE</t>
  </si>
  <si>
    <t>62759</t>
  </si>
  <si>
    <t>SAINT MARTIN CHOQUEL</t>
  </si>
  <si>
    <t>62760</t>
  </si>
  <si>
    <t>SAINT MARTIN D'HARDINGHEM</t>
  </si>
  <si>
    <t>62761</t>
  </si>
  <si>
    <t>SAINT MARTIN SUR COJEUL</t>
  </si>
  <si>
    <t>62762</t>
  </si>
  <si>
    <t>SAINT MICHEL SOUS BOIS</t>
  </si>
  <si>
    <t>62763</t>
  </si>
  <si>
    <t>SAINT MICHEL SUR TERNOISE</t>
  </si>
  <si>
    <t>62764</t>
  </si>
  <si>
    <t>SAINT NICOLAS</t>
  </si>
  <si>
    <t>62765</t>
  </si>
  <si>
    <t>62766</t>
  </si>
  <si>
    <t>SAINT OMER CAPELLE</t>
  </si>
  <si>
    <t>62767</t>
  </si>
  <si>
    <t>SAINT POL SUR TERNOISE</t>
  </si>
  <si>
    <t>62768</t>
  </si>
  <si>
    <t>SAINT REMY AU BOIS</t>
  </si>
  <si>
    <t>62769</t>
  </si>
  <si>
    <t>SAINT TRICAT</t>
  </si>
  <si>
    <t>62770</t>
  </si>
  <si>
    <t>SAINT VENANT</t>
  </si>
  <si>
    <t>62771</t>
  </si>
  <si>
    <t>SALLAUMINES</t>
  </si>
  <si>
    <t>62772</t>
  </si>
  <si>
    <t>SALPERWICK</t>
  </si>
  <si>
    <t>62773</t>
  </si>
  <si>
    <t>SAMER</t>
  </si>
  <si>
    <t>62774</t>
  </si>
  <si>
    <t>SANGATTE</t>
  </si>
  <si>
    <t>62775</t>
  </si>
  <si>
    <t>SANGHEN</t>
  </si>
  <si>
    <t>62776</t>
  </si>
  <si>
    <t>SAPIGNIES</t>
  </si>
  <si>
    <t>62777</t>
  </si>
  <si>
    <t>SARS</t>
  </si>
  <si>
    <t>62778</t>
  </si>
  <si>
    <t>SARS LE BOIS</t>
  </si>
  <si>
    <t>62779</t>
  </si>
  <si>
    <t>SARTON</t>
  </si>
  <si>
    <t>62780</t>
  </si>
  <si>
    <t>SAUCHY CAUCHY</t>
  </si>
  <si>
    <t>62781</t>
  </si>
  <si>
    <t>SAUCHY LESTREE</t>
  </si>
  <si>
    <t>62782</t>
  </si>
  <si>
    <t>SAUDEMONT</t>
  </si>
  <si>
    <t>62783</t>
  </si>
  <si>
    <t>62784</t>
  </si>
  <si>
    <t>SAULTY</t>
  </si>
  <si>
    <t>62785</t>
  </si>
  <si>
    <t>SAVY BERLETTE</t>
  </si>
  <si>
    <t>62786</t>
  </si>
  <si>
    <t>62787</t>
  </si>
  <si>
    <t>SEMPY</t>
  </si>
  <si>
    <t>62788</t>
  </si>
  <si>
    <t>SENINGHEM</t>
  </si>
  <si>
    <t>62789</t>
  </si>
  <si>
    <t>SENLECQUES</t>
  </si>
  <si>
    <t>62790</t>
  </si>
  <si>
    <t>62791</t>
  </si>
  <si>
    <t>SERICOURT</t>
  </si>
  <si>
    <t>62792</t>
  </si>
  <si>
    <t>SERQUES</t>
  </si>
  <si>
    <t>62793</t>
  </si>
  <si>
    <t>SERVINS</t>
  </si>
  <si>
    <t>62794</t>
  </si>
  <si>
    <t>SETQUES</t>
  </si>
  <si>
    <t>62795</t>
  </si>
  <si>
    <t>SIBIVILLE</t>
  </si>
  <si>
    <t>62796</t>
  </si>
  <si>
    <t>SIMENCOURT</t>
  </si>
  <si>
    <t>62797</t>
  </si>
  <si>
    <t>SIRACOURT</t>
  </si>
  <si>
    <t>62798</t>
  </si>
  <si>
    <t>SOMBRIN</t>
  </si>
  <si>
    <t>62799</t>
  </si>
  <si>
    <t>SORRUS</t>
  </si>
  <si>
    <t>62800</t>
  </si>
  <si>
    <t>SOUASTRE</t>
  </si>
  <si>
    <t>62801</t>
  </si>
  <si>
    <t>SOUCHEZ</t>
  </si>
  <si>
    <t>62802</t>
  </si>
  <si>
    <t>SOUICH</t>
  </si>
  <si>
    <t>62803</t>
  </si>
  <si>
    <t>SURQUES</t>
  </si>
  <si>
    <t>62804</t>
  </si>
  <si>
    <t>SUS SAINT LEGER</t>
  </si>
  <si>
    <t>62805</t>
  </si>
  <si>
    <t>TANGRY</t>
  </si>
  <si>
    <t>62806</t>
  </si>
  <si>
    <t>TARDINGHEN</t>
  </si>
  <si>
    <t>62807</t>
  </si>
  <si>
    <t>TATINGHEM</t>
  </si>
  <si>
    <t>62808</t>
  </si>
  <si>
    <t>TENEUR</t>
  </si>
  <si>
    <t>62809</t>
  </si>
  <si>
    <t>TERNAS</t>
  </si>
  <si>
    <t>62810</t>
  </si>
  <si>
    <t>THELUS</t>
  </si>
  <si>
    <t>62811</t>
  </si>
  <si>
    <t>THEROUANNE</t>
  </si>
  <si>
    <t>62812</t>
  </si>
  <si>
    <t>THIEMBRONNE</t>
  </si>
  <si>
    <t>62813</t>
  </si>
  <si>
    <t>THIEULOYE</t>
  </si>
  <si>
    <t>62814</t>
  </si>
  <si>
    <t>THIEVRES</t>
  </si>
  <si>
    <t>62815</t>
  </si>
  <si>
    <t>TIGNY NOYELLE</t>
  </si>
  <si>
    <t>62816</t>
  </si>
  <si>
    <t>TILLOY LES HERMAVILLE</t>
  </si>
  <si>
    <t>62817</t>
  </si>
  <si>
    <t>TILLOY LES MOFFLAINES</t>
  </si>
  <si>
    <t>62818</t>
  </si>
  <si>
    <t>TILLY CAPELLE</t>
  </si>
  <si>
    <t>62819</t>
  </si>
  <si>
    <t>TILQUES</t>
  </si>
  <si>
    <t>62820</t>
  </si>
  <si>
    <t>TINCQUES</t>
  </si>
  <si>
    <t>62821</t>
  </si>
  <si>
    <t>TINGRY</t>
  </si>
  <si>
    <t>62822</t>
  </si>
  <si>
    <t>TOLLENT</t>
  </si>
  <si>
    <t>62823</t>
  </si>
  <si>
    <t>TORCY</t>
  </si>
  <si>
    <t>62824</t>
  </si>
  <si>
    <t>TORTEFONTAINE</t>
  </si>
  <si>
    <t>62825</t>
  </si>
  <si>
    <t>TORTEQUESNE</t>
  </si>
  <si>
    <t>62826</t>
  </si>
  <si>
    <t>TOUQUET PARIS PLAGE</t>
  </si>
  <si>
    <t>62827</t>
  </si>
  <si>
    <t>TOURNEHEM SUR LA HEM</t>
  </si>
  <si>
    <t>62828</t>
  </si>
  <si>
    <t>TRAMECOURT</t>
  </si>
  <si>
    <t>62829</t>
  </si>
  <si>
    <t>TRANSLOY</t>
  </si>
  <si>
    <t>62830</t>
  </si>
  <si>
    <t>TRESCAULT</t>
  </si>
  <si>
    <t>62831</t>
  </si>
  <si>
    <t>TROISVAUX</t>
  </si>
  <si>
    <t>62832</t>
  </si>
  <si>
    <t>TUBERSENT</t>
  </si>
  <si>
    <t>62833</t>
  </si>
  <si>
    <t>VACQUERIE LE BOUCQ</t>
  </si>
  <si>
    <t>62834</t>
  </si>
  <si>
    <t>VACQUERIETTE ERQUIERES</t>
  </si>
  <si>
    <t>62835</t>
  </si>
  <si>
    <t>VALHUON</t>
  </si>
  <si>
    <t>62836</t>
  </si>
  <si>
    <t>VAUDRICOURT</t>
  </si>
  <si>
    <t>62837</t>
  </si>
  <si>
    <t>VAUDRINGHEM</t>
  </si>
  <si>
    <t>62838</t>
  </si>
  <si>
    <t>VAULX</t>
  </si>
  <si>
    <t>62839</t>
  </si>
  <si>
    <t>VAULX VRAUCOURT</t>
  </si>
  <si>
    <t>62840</t>
  </si>
  <si>
    <t>VELU</t>
  </si>
  <si>
    <t>62841</t>
  </si>
  <si>
    <t>VENDIN LES BETHUNE</t>
  </si>
  <si>
    <t>62842</t>
  </si>
  <si>
    <t>VENDIN LE VIEIL</t>
  </si>
  <si>
    <t>62843</t>
  </si>
  <si>
    <t>VERCHIN</t>
  </si>
  <si>
    <t>62844</t>
  </si>
  <si>
    <t>VERCHOCQ</t>
  </si>
  <si>
    <t>62845</t>
  </si>
  <si>
    <t>VERLINCTHUN</t>
  </si>
  <si>
    <t>62846</t>
  </si>
  <si>
    <t>VERMELLES</t>
  </si>
  <si>
    <t>62847</t>
  </si>
  <si>
    <t>VERQUIGNEUL</t>
  </si>
  <si>
    <t>62848</t>
  </si>
  <si>
    <t>VERQUIN</t>
  </si>
  <si>
    <t>62849</t>
  </si>
  <si>
    <t>VERTON</t>
  </si>
  <si>
    <t>62850</t>
  </si>
  <si>
    <t>VIEIL HESDIN</t>
  </si>
  <si>
    <t>62851</t>
  </si>
  <si>
    <t>VIEILLE CHAPELLE</t>
  </si>
  <si>
    <t>62852</t>
  </si>
  <si>
    <t>VIEILLE EGLISE</t>
  </si>
  <si>
    <t>62853</t>
  </si>
  <si>
    <t>VIEIL MOUTIER</t>
  </si>
  <si>
    <t>62854</t>
  </si>
  <si>
    <t>VILLERS AU BOIS</t>
  </si>
  <si>
    <t>62855</t>
  </si>
  <si>
    <t>VILLERS AU FLOS</t>
  </si>
  <si>
    <t>62856</t>
  </si>
  <si>
    <t>VILLERS BRULIN</t>
  </si>
  <si>
    <t>62857</t>
  </si>
  <si>
    <t>VILLERS CHATEL</t>
  </si>
  <si>
    <t>62858</t>
  </si>
  <si>
    <t>VILLERS LES CAGNICOURT</t>
  </si>
  <si>
    <t>62859</t>
  </si>
  <si>
    <t>VILLERS L'HOPITAL</t>
  </si>
  <si>
    <t>62860</t>
  </si>
  <si>
    <t>VILLERS SIR SIMON</t>
  </si>
  <si>
    <t>62861</t>
  </si>
  <si>
    <t>VIMY</t>
  </si>
  <si>
    <t>62862</t>
  </si>
  <si>
    <t>VINCLY</t>
  </si>
  <si>
    <t>62863</t>
  </si>
  <si>
    <t>VIOLAINES</t>
  </si>
  <si>
    <t>62864</t>
  </si>
  <si>
    <t>VIS EN ARTOIS</t>
  </si>
  <si>
    <t>62865</t>
  </si>
  <si>
    <t>VITRY EN ARTOIS</t>
  </si>
  <si>
    <t>62866</t>
  </si>
  <si>
    <t>WABEN</t>
  </si>
  <si>
    <t>62867</t>
  </si>
  <si>
    <t>WACQUINGHEN</t>
  </si>
  <si>
    <t>62868</t>
  </si>
  <si>
    <t>WAIL</t>
  </si>
  <si>
    <t>62869</t>
  </si>
  <si>
    <t>WAILLY</t>
  </si>
  <si>
    <t>62870</t>
  </si>
  <si>
    <t>WAILLY BEAUCAMP</t>
  </si>
  <si>
    <t>62871</t>
  </si>
  <si>
    <t>WAMBERCOURT</t>
  </si>
  <si>
    <t>62872</t>
  </si>
  <si>
    <t>WAMIN</t>
  </si>
  <si>
    <t>62873</t>
  </si>
  <si>
    <t>WANCOURT</t>
  </si>
  <si>
    <t>62874</t>
  </si>
  <si>
    <t>WANQUETIN</t>
  </si>
  <si>
    <t>62875</t>
  </si>
  <si>
    <t>WARDRECQUES</t>
  </si>
  <si>
    <t>62876</t>
  </si>
  <si>
    <t>WARLENCOURT EAUCOURT</t>
  </si>
  <si>
    <t>62877</t>
  </si>
  <si>
    <t>WARLINCOURT LES PAS</t>
  </si>
  <si>
    <t>62878</t>
  </si>
  <si>
    <t>WARLUS</t>
  </si>
  <si>
    <t>62879</t>
  </si>
  <si>
    <t>WARLUZEL</t>
  </si>
  <si>
    <t>62880</t>
  </si>
  <si>
    <t>WAST</t>
  </si>
  <si>
    <t>62881</t>
  </si>
  <si>
    <t>BEAUVOIR WAVANS</t>
  </si>
  <si>
    <t>62882</t>
  </si>
  <si>
    <t>WAVRANS SUR L'AA</t>
  </si>
  <si>
    <t>62883</t>
  </si>
  <si>
    <t>WAVRANS SUR TERNOISE</t>
  </si>
  <si>
    <t>62885</t>
  </si>
  <si>
    <t>WESTREHEM</t>
  </si>
  <si>
    <t>62886</t>
  </si>
  <si>
    <t>WICQUINGHEM</t>
  </si>
  <si>
    <t>62887</t>
  </si>
  <si>
    <t>WIDEHEM</t>
  </si>
  <si>
    <t>62888</t>
  </si>
  <si>
    <t>WIERRE AU BOIS</t>
  </si>
  <si>
    <t>62889</t>
  </si>
  <si>
    <t>WIERRE EFFROY</t>
  </si>
  <si>
    <t>62890</t>
  </si>
  <si>
    <t>WILLEMAN</t>
  </si>
  <si>
    <t>62891</t>
  </si>
  <si>
    <t>WILLENCOURT</t>
  </si>
  <si>
    <t>62892</t>
  </si>
  <si>
    <t>WILLERVAL</t>
  </si>
  <si>
    <t>62893</t>
  </si>
  <si>
    <t>WIMEREUX</t>
  </si>
  <si>
    <t>62894</t>
  </si>
  <si>
    <t>WIMILLE</t>
  </si>
  <si>
    <t>62895</t>
  </si>
  <si>
    <t>WINGLES</t>
  </si>
  <si>
    <t>62896</t>
  </si>
  <si>
    <t>WIRWIGNES</t>
  </si>
  <si>
    <t>62897</t>
  </si>
  <si>
    <t>WISMES</t>
  </si>
  <si>
    <t>62898</t>
  </si>
  <si>
    <t>WISQUES</t>
  </si>
  <si>
    <t>62899</t>
  </si>
  <si>
    <t>WISSANT</t>
  </si>
  <si>
    <t>62900</t>
  </si>
  <si>
    <t>WITTERNESSE</t>
  </si>
  <si>
    <t>62901</t>
  </si>
  <si>
    <t>WITTES</t>
  </si>
  <si>
    <t>62902</t>
  </si>
  <si>
    <t>WIZERNES</t>
  </si>
  <si>
    <t>62903</t>
  </si>
  <si>
    <t>ZOTEUX</t>
  </si>
  <si>
    <t>62904</t>
  </si>
  <si>
    <t>ZOUAFQUES</t>
  </si>
  <si>
    <t>62905</t>
  </si>
  <si>
    <t>ZUDAUSQUES</t>
  </si>
  <si>
    <t>62906</t>
  </si>
  <si>
    <t>ZUTKERQUE</t>
  </si>
  <si>
    <t>62907</t>
  </si>
  <si>
    <t>LIBERCOURT</t>
  </si>
  <si>
    <t>62908</t>
  </si>
  <si>
    <t>CAPELLE LES BOULOGNE</t>
  </si>
  <si>
    <t>62909</t>
  </si>
  <si>
    <t>YTRES</t>
  </si>
  <si>
    <t>63001</t>
  </si>
  <si>
    <t>AIGUEPERSE</t>
  </si>
  <si>
    <t>63002</t>
  </si>
  <si>
    <t>AIX LA FAYETTE</t>
  </si>
  <si>
    <t>63003</t>
  </si>
  <si>
    <t>AMBERT</t>
  </si>
  <si>
    <t>63004</t>
  </si>
  <si>
    <t>ANCIZES COMPS</t>
  </si>
  <si>
    <t>63005</t>
  </si>
  <si>
    <t>ANTOINGT</t>
  </si>
  <si>
    <t>63006</t>
  </si>
  <si>
    <t>ANZAT LE LUGUET</t>
  </si>
  <si>
    <t>63007</t>
  </si>
  <si>
    <t>APCHAT</t>
  </si>
  <si>
    <t>63008</t>
  </si>
  <si>
    <t>ARCONSAT</t>
  </si>
  <si>
    <t>63009</t>
  </si>
  <si>
    <t>ARDES</t>
  </si>
  <si>
    <t>63010</t>
  </si>
  <si>
    <t>ARLANC</t>
  </si>
  <si>
    <t>63011</t>
  </si>
  <si>
    <t>ARS LES FAVETS</t>
  </si>
  <si>
    <t>63012</t>
  </si>
  <si>
    <t>ARTONNE</t>
  </si>
  <si>
    <t>63013</t>
  </si>
  <si>
    <t>AUBIAT</t>
  </si>
  <si>
    <t>63014</t>
  </si>
  <si>
    <t>AUBIERE</t>
  </si>
  <si>
    <t>63015</t>
  </si>
  <si>
    <t>AUBUSSON D'AUVERGNE</t>
  </si>
  <si>
    <t>63016</t>
  </si>
  <si>
    <t>AUGEROLLES</t>
  </si>
  <si>
    <t>63017</t>
  </si>
  <si>
    <t>AUGNAT</t>
  </si>
  <si>
    <t>63018</t>
  </si>
  <si>
    <t>AULHAT SAINT PRIVAT</t>
  </si>
  <si>
    <t>63019</t>
  </si>
  <si>
    <t>AULNAT</t>
  </si>
  <si>
    <t>63020</t>
  </si>
  <si>
    <t>AURIERES</t>
  </si>
  <si>
    <t>63021</t>
  </si>
  <si>
    <t>AUTHEZAT</t>
  </si>
  <si>
    <t>63022</t>
  </si>
  <si>
    <t>AUZAT LA COMBELLE</t>
  </si>
  <si>
    <t>63023</t>
  </si>
  <si>
    <t>AUZELLES</t>
  </si>
  <si>
    <t>63024</t>
  </si>
  <si>
    <t>63025</t>
  </si>
  <si>
    <t>AYAT SUR SIOULE</t>
  </si>
  <si>
    <t>63026</t>
  </si>
  <si>
    <t>AYDAT</t>
  </si>
  <si>
    <t>63027</t>
  </si>
  <si>
    <t>BAFFIE</t>
  </si>
  <si>
    <t>63028</t>
  </si>
  <si>
    <t>BAGNOLS</t>
  </si>
  <si>
    <t>63029</t>
  </si>
  <si>
    <t>BANSAT</t>
  </si>
  <si>
    <t>63030</t>
  </si>
  <si>
    <t>BAS ET LEZAT</t>
  </si>
  <si>
    <t>63031</t>
  </si>
  <si>
    <t>63032</t>
  </si>
  <si>
    <t>63033</t>
  </si>
  <si>
    <t>BEAUMONT LES RANDAN</t>
  </si>
  <si>
    <t>63034</t>
  </si>
  <si>
    <t>BEAUREGARD L'EVEQUE</t>
  </si>
  <si>
    <t>63035</t>
  </si>
  <si>
    <t>BEAUREGARD VENDON</t>
  </si>
  <si>
    <t>63036</t>
  </si>
  <si>
    <t>BERGONNE</t>
  </si>
  <si>
    <t>63037</t>
  </si>
  <si>
    <t>BERTIGNAT</t>
  </si>
  <si>
    <t>63038</t>
  </si>
  <si>
    <t>BESSE ET SAINT ANASTAISE</t>
  </si>
  <si>
    <t>63039</t>
  </si>
  <si>
    <t>BEURIERES</t>
  </si>
  <si>
    <t>63040</t>
  </si>
  <si>
    <t>BILLOM</t>
  </si>
  <si>
    <t>63041</t>
  </si>
  <si>
    <t>BIOLLET</t>
  </si>
  <si>
    <t>63042</t>
  </si>
  <si>
    <t>BLANZAT</t>
  </si>
  <si>
    <t>63043</t>
  </si>
  <si>
    <t>BLOT L'EGLISE</t>
  </si>
  <si>
    <t>63044</t>
  </si>
  <si>
    <t>BONGHEAT</t>
  </si>
  <si>
    <t>63045</t>
  </si>
  <si>
    <t>BORT L'ETANG</t>
  </si>
  <si>
    <t>63046</t>
  </si>
  <si>
    <t>BOUDES</t>
  </si>
  <si>
    <t>63047</t>
  </si>
  <si>
    <t>BOURBOULE</t>
  </si>
  <si>
    <t>63048</t>
  </si>
  <si>
    <t>BOURG LASTIC</t>
  </si>
  <si>
    <t>63049</t>
  </si>
  <si>
    <t>BOUZEL</t>
  </si>
  <si>
    <t>63050</t>
  </si>
  <si>
    <t>BRASSAC LES MINES</t>
  </si>
  <si>
    <t>63051</t>
  </si>
  <si>
    <t>BRENAT</t>
  </si>
  <si>
    <t>63052</t>
  </si>
  <si>
    <t>BREUIL SUR COUZE</t>
  </si>
  <si>
    <t>63053</t>
  </si>
  <si>
    <t>BRIFFONS</t>
  </si>
  <si>
    <t>63054</t>
  </si>
  <si>
    <t>63055</t>
  </si>
  <si>
    <t>BROMONT LAMOTHE</t>
  </si>
  <si>
    <t>63056</t>
  </si>
  <si>
    <t>63057</t>
  </si>
  <si>
    <t>BRUGERON</t>
  </si>
  <si>
    <t>63058</t>
  </si>
  <si>
    <t>BULHON</t>
  </si>
  <si>
    <t>63059</t>
  </si>
  <si>
    <t>BUSSEOL</t>
  </si>
  <si>
    <t>63060</t>
  </si>
  <si>
    <t>63061</t>
  </si>
  <si>
    <t>BUSSIERES ET PRUNS</t>
  </si>
  <si>
    <t>63062</t>
  </si>
  <si>
    <t>BUXIERES SOUS MONTAIGUT</t>
  </si>
  <si>
    <t>63063</t>
  </si>
  <si>
    <t>CEBAZAT</t>
  </si>
  <si>
    <t>63064</t>
  </si>
  <si>
    <t>63065</t>
  </si>
  <si>
    <t>CEILLOUX</t>
  </si>
  <si>
    <t>63066</t>
  </si>
  <si>
    <t>CELLES SUR DUROLLE</t>
  </si>
  <si>
    <t>63067</t>
  </si>
  <si>
    <t>63068</t>
  </si>
  <si>
    <t>CELLULE</t>
  </si>
  <si>
    <t>63069</t>
  </si>
  <si>
    <t>CENDRE</t>
  </si>
  <si>
    <t>63070</t>
  </si>
  <si>
    <t>CEYRAT</t>
  </si>
  <si>
    <t>63071</t>
  </si>
  <si>
    <t>CEYSSAT</t>
  </si>
  <si>
    <t>63072</t>
  </si>
  <si>
    <t>CHABRELOCHE</t>
  </si>
  <si>
    <t>63073</t>
  </si>
  <si>
    <t>CHADELEUF</t>
  </si>
  <si>
    <t>63074</t>
  </si>
  <si>
    <t>CHALUS</t>
  </si>
  <si>
    <t>63075</t>
  </si>
  <si>
    <t>CHAMALIERES</t>
  </si>
  <si>
    <t>63076</t>
  </si>
  <si>
    <t>CHAMBON SUR DOLORE</t>
  </si>
  <si>
    <t>63077</t>
  </si>
  <si>
    <t>CHAMBON SUR LAC</t>
  </si>
  <si>
    <t>63078</t>
  </si>
  <si>
    <t>CHAMEANE</t>
  </si>
  <si>
    <t>63079</t>
  </si>
  <si>
    <t>CHAMPAGNAT LE JEUNE</t>
  </si>
  <si>
    <t>63080</t>
  </si>
  <si>
    <t>CHAMPEIX</t>
  </si>
  <si>
    <t>63081</t>
  </si>
  <si>
    <t>CHAMPETIERES</t>
  </si>
  <si>
    <t>63082</t>
  </si>
  <si>
    <t>63083</t>
  </si>
  <si>
    <t>CHANAT LA MOUTEYRE</t>
  </si>
  <si>
    <t>63084</t>
  </si>
  <si>
    <t>CHANONAT</t>
  </si>
  <si>
    <t>63085</t>
  </si>
  <si>
    <t>CHAPDES BEAUFORT</t>
  </si>
  <si>
    <t>63086</t>
  </si>
  <si>
    <t>CHAPELLE AGNON</t>
  </si>
  <si>
    <t>63087</t>
  </si>
  <si>
    <t>CHAPELLE MARCOUSSE</t>
  </si>
  <si>
    <t>63088</t>
  </si>
  <si>
    <t>CHAPELLE SUR USSON</t>
  </si>
  <si>
    <t>63089</t>
  </si>
  <si>
    <t>63090</t>
  </si>
  <si>
    <t>CHAPTUZAT</t>
  </si>
  <si>
    <t>63091</t>
  </si>
  <si>
    <t>CHARBONNIER LES MINES</t>
  </si>
  <si>
    <t>63092</t>
  </si>
  <si>
    <t>CHARBONNIERES LES VARENNES</t>
  </si>
  <si>
    <t>63093</t>
  </si>
  <si>
    <t>CHARBONNIERES LES VIEILLES</t>
  </si>
  <si>
    <t>63094</t>
  </si>
  <si>
    <t>CHARENSAT</t>
  </si>
  <si>
    <t>63095</t>
  </si>
  <si>
    <t>CHARNAT</t>
  </si>
  <si>
    <t>63096</t>
  </si>
  <si>
    <t>CHAS</t>
  </si>
  <si>
    <t>63097</t>
  </si>
  <si>
    <t>63098</t>
  </si>
  <si>
    <t>CHASTREIX</t>
  </si>
  <si>
    <t>63099</t>
  </si>
  <si>
    <t>CHATEAUGAY</t>
  </si>
  <si>
    <t>63100</t>
  </si>
  <si>
    <t>CHATEAUNEUF LES BAINS</t>
  </si>
  <si>
    <t>63101</t>
  </si>
  <si>
    <t>CHATEAU SUR CHER</t>
  </si>
  <si>
    <t>63102</t>
  </si>
  <si>
    <t>CHATELDON</t>
  </si>
  <si>
    <t>63103</t>
  </si>
  <si>
    <t>CHATEL GUYON</t>
  </si>
  <si>
    <t>63104</t>
  </si>
  <si>
    <t>CHAULME</t>
  </si>
  <si>
    <t>63105</t>
  </si>
  <si>
    <t>CHAUMONT LE BOURG</t>
  </si>
  <si>
    <t>63106</t>
  </si>
  <si>
    <t>CHAURIAT</t>
  </si>
  <si>
    <t>63107</t>
  </si>
  <si>
    <t>CHAVAROUX</t>
  </si>
  <si>
    <t>63108</t>
  </si>
  <si>
    <t>CHEIX</t>
  </si>
  <si>
    <t>63109</t>
  </si>
  <si>
    <t>CHIDRAC</t>
  </si>
  <si>
    <t>63110</t>
  </si>
  <si>
    <t>CISTERNES LA FORET</t>
  </si>
  <si>
    <t>63111</t>
  </si>
  <si>
    <t>CLEMENSAT</t>
  </si>
  <si>
    <t>63112</t>
  </si>
  <si>
    <t>CLERLANDE</t>
  </si>
  <si>
    <t>63113</t>
  </si>
  <si>
    <t>CLERMONT FERRAND</t>
  </si>
  <si>
    <t>63114</t>
  </si>
  <si>
    <t>COLLANGES</t>
  </si>
  <si>
    <t>63115</t>
  </si>
  <si>
    <t>COMBRAILLES</t>
  </si>
  <si>
    <t>63116</t>
  </si>
  <si>
    <t>COMBRONDE</t>
  </si>
  <si>
    <t>63117</t>
  </si>
  <si>
    <t>COMPAINS</t>
  </si>
  <si>
    <t>63118</t>
  </si>
  <si>
    <t>CONDAT EN COMBRAILLE</t>
  </si>
  <si>
    <t>63119</t>
  </si>
  <si>
    <t>CONDAT LES MONTBOISSIER</t>
  </si>
  <si>
    <t>63120</t>
  </si>
  <si>
    <t>CORENT</t>
  </si>
  <si>
    <t>63121</t>
  </si>
  <si>
    <t>COUDES</t>
  </si>
  <si>
    <t>63122</t>
  </si>
  <si>
    <t>COURGOUL</t>
  </si>
  <si>
    <t>63123</t>
  </si>
  <si>
    <t>COURNOLS</t>
  </si>
  <si>
    <t>63124</t>
  </si>
  <si>
    <t>COURNON D'AUVERGNE</t>
  </si>
  <si>
    <t>63125</t>
  </si>
  <si>
    <t>COURPIERE</t>
  </si>
  <si>
    <t>63126</t>
  </si>
  <si>
    <t>63127</t>
  </si>
  <si>
    <t>CRESTE</t>
  </si>
  <si>
    <t>63128</t>
  </si>
  <si>
    <t>CREVANT LAVEINE</t>
  </si>
  <si>
    <t>63129</t>
  </si>
  <si>
    <t>63130</t>
  </si>
  <si>
    <t>CROUZILLE</t>
  </si>
  <si>
    <t>63131</t>
  </si>
  <si>
    <t>CULHAT</t>
  </si>
  <si>
    <t>63132</t>
  </si>
  <si>
    <t>CUNLHAT</t>
  </si>
  <si>
    <t>63133</t>
  </si>
  <si>
    <t>DALLET</t>
  </si>
  <si>
    <t>63134</t>
  </si>
  <si>
    <t>DAUZAT SUR VODABLE</t>
  </si>
  <si>
    <t>63135</t>
  </si>
  <si>
    <t>DAVAYAT</t>
  </si>
  <si>
    <t>63136</t>
  </si>
  <si>
    <t>DOMAIZE</t>
  </si>
  <si>
    <t>63137</t>
  </si>
  <si>
    <t>DORANGES</t>
  </si>
  <si>
    <t>63138</t>
  </si>
  <si>
    <t>DORAT</t>
  </si>
  <si>
    <t>63139</t>
  </si>
  <si>
    <t>DORE L'EGLISE</t>
  </si>
  <si>
    <t>63140</t>
  </si>
  <si>
    <t>DURMIGNAT</t>
  </si>
  <si>
    <t>63141</t>
  </si>
  <si>
    <t>DURTOL</t>
  </si>
  <si>
    <t>63142</t>
  </si>
  <si>
    <t>ECHANDELYS</t>
  </si>
  <si>
    <t>63143</t>
  </si>
  <si>
    <t>EFFIAT</t>
  </si>
  <si>
    <t>63144</t>
  </si>
  <si>
    <t>EGLISENEUVE D'ENTRAIGUES</t>
  </si>
  <si>
    <t>63145</t>
  </si>
  <si>
    <t>EGLISENEUVE DES LIARDS</t>
  </si>
  <si>
    <t>63146</t>
  </si>
  <si>
    <t>EGLISENEUVE PRES BILLOM</t>
  </si>
  <si>
    <t>63147</t>
  </si>
  <si>
    <t>EGLISOLLES</t>
  </si>
  <si>
    <t>63148</t>
  </si>
  <si>
    <t>ENNEZAT</t>
  </si>
  <si>
    <t>63149</t>
  </si>
  <si>
    <t>63150</t>
  </si>
  <si>
    <t>ENVAL</t>
  </si>
  <si>
    <t>63151</t>
  </si>
  <si>
    <t>ESCOUTOUX</t>
  </si>
  <si>
    <t>63152</t>
  </si>
  <si>
    <t>63153</t>
  </si>
  <si>
    <t>ESPINCHAL</t>
  </si>
  <si>
    <t>63154</t>
  </si>
  <si>
    <t>ESPIRAT</t>
  </si>
  <si>
    <t>63155</t>
  </si>
  <si>
    <t>ESTANDEUIL</t>
  </si>
  <si>
    <t>63156</t>
  </si>
  <si>
    <t>ESTEIL</t>
  </si>
  <si>
    <t>63157</t>
  </si>
  <si>
    <t>FAYET LE CHATEAU</t>
  </si>
  <si>
    <t>63158</t>
  </si>
  <si>
    <t>FAYET RONAYE</t>
  </si>
  <si>
    <t>63159</t>
  </si>
  <si>
    <t>FERNOEL</t>
  </si>
  <si>
    <t>63160</t>
  </si>
  <si>
    <t>FLAT</t>
  </si>
  <si>
    <t>63161</t>
  </si>
  <si>
    <t>FORIE</t>
  </si>
  <si>
    <t>63162</t>
  </si>
  <si>
    <t>FOURNOLS</t>
  </si>
  <si>
    <t>63163</t>
  </si>
  <si>
    <t>GELLES</t>
  </si>
  <si>
    <t>63164</t>
  </si>
  <si>
    <t>GERZAT</t>
  </si>
  <si>
    <t>63165</t>
  </si>
  <si>
    <t>GIAT</t>
  </si>
  <si>
    <t>63166</t>
  </si>
  <si>
    <t>GIGNAT</t>
  </si>
  <si>
    <t>63167</t>
  </si>
  <si>
    <t>GIMEAUX</t>
  </si>
  <si>
    <t>63168</t>
  </si>
  <si>
    <t>GLAINE MONTAIGUT</t>
  </si>
  <si>
    <t>63169</t>
  </si>
  <si>
    <t>GODIVELLE</t>
  </si>
  <si>
    <t>63170</t>
  </si>
  <si>
    <t>GOUTELLE</t>
  </si>
  <si>
    <t>63171</t>
  </si>
  <si>
    <t>63172</t>
  </si>
  <si>
    <t>GRANDEYROLLES</t>
  </si>
  <si>
    <t>63173</t>
  </si>
  <si>
    <t>GRANDRIF</t>
  </si>
  <si>
    <t>63174</t>
  </si>
  <si>
    <t>GRANDVAL</t>
  </si>
  <si>
    <t>63175</t>
  </si>
  <si>
    <t>HERMENT</t>
  </si>
  <si>
    <t>63176</t>
  </si>
  <si>
    <t>HEUME L'EGLISE</t>
  </si>
  <si>
    <t>63177</t>
  </si>
  <si>
    <t>ISSERTEAUX</t>
  </si>
  <si>
    <t>63178</t>
  </si>
  <si>
    <t>ISSOIRE</t>
  </si>
  <si>
    <t>63179</t>
  </si>
  <si>
    <t>JOB</t>
  </si>
  <si>
    <t>63180</t>
  </si>
  <si>
    <t>JOZE</t>
  </si>
  <si>
    <t>63181</t>
  </si>
  <si>
    <t>JOZERAND</t>
  </si>
  <si>
    <t>63182</t>
  </si>
  <si>
    <t>JUMEAUX</t>
  </si>
  <si>
    <t>63183</t>
  </si>
  <si>
    <t>LABESSETTE</t>
  </si>
  <si>
    <t>63184</t>
  </si>
  <si>
    <t>LACHAUX</t>
  </si>
  <si>
    <t>63185</t>
  </si>
  <si>
    <t>LAMONTGIE</t>
  </si>
  <si>
    <t>63186</t>
  </si>
  <si>
    <t>LANDOGNE</t>
  </si>
  <si>
    <t>63187</t>
  </si>
  <si>
    <t>63188</t>
  </si>
  <si>
    <t>LAPS</t>
  </si>
  <si>
    <t>63189</t>
  </si>
  <si>
    <t>LAQUEUILLE</t>
  </si>
  <si>
    <t>63190</t>
  </si>
  <si>
    <t>LARODDE</t>
  </si>
  <si>
    <t>63191</t>
  </si>
  <si>
    <t>63192</t>
  </si>
  <si>
    <t>TOUR D'AUVERGNE</t>
  </si>
  <si>
    <t>63193</t>
  </si>
  <si>
    <t>LEMPDES</t>
  </si>
  <si>
    <t>63194</t>
  </si>
  <si>
    <t>LEMPTY</t>
  </si>
  <si>
    <t>63195</t>
  </si>
  <si>
    <t>LEZOUX</t>
  </si>
  <si>
    <t>63196</t>
  </si>
  <si>
    <t>LIMONS</t>
  </si>
  <si>
    <t>63197</t>
  </si>
  <si>
    <t>LISSEUIL</t>
  </si>
  <si>
    <t>63198</t>
  </si>
  <si>
    <t>LOUBEYRAT</t>
  </si>
  <si>
    <t>63199</t>
  </si>
  <si>
    <t>LUDESSE</t>
  </si>
  <si>
    <t>63200</t>
  </si>
  <si>
    <t>63201</t>
  </si>
  <si>
    <t>LUZILLAT</t>
  </si>
  <si>
    <t>63202</t>
  </si>
  <si>
    <t>MADRIAT</t>
  </si>
  <si>
    <t>63203</t>
  </si>
  <si>
    <t>MALAUZAT</t>
  </si>
  <si>
    <t>63204</t>
  </si>
  <si>
    <t>MALINTRAT</t>
  </si>
  <si>
    <t>63205</t>
  </si>
  <si>
    <t>MANGLIEU</t>
  </si>
  <si>
    <t>63206</t>
  </si>
  <si>
    <t>MANZAT</t>
  </si>
  <si>
    <t>63207</t>
  </si>
  <si>
    <t>MARAT</t>
  </si>
  <si>
    <t>63208</t>
  </si>
  <si>
    <t>MARCILLAT</t>
  </si>
  <si>
    <t>63209</t>
  </si>
  <si>
    <t>MAREUGHEOL</t>
  </si>
  <si>
    <t>63210</t>
  </si>
  <si>
    <t>MARINGUES</t>
  </si>
  <si>
    <t>63211</t>
  </si>
  <si>
    <t>MARSAC EN LIVRADOIS</t>
  </si>
  <si>
    <t>63212</t>
  </si>
  <si>
    <t>MARSAT</t>
  </si>
  <si>
    <t>63213</t>
  </si>
  <si>
    <t>MARTRES D'ARTIERE</t>
  </si>
  <si>
    <t>63214</t>
  </si>
  <si>
    <t>MARTRES DE VEYRE</t>
  </si>
  <si>
    <t>63215</t>
  </si>
  <si>
    <t>MARTRES SUR MORGE</t>
  </si>
  <si>
    <t>63216</t>
  </si>
  <si>
    <t>MAUZUN</t>
  </si>
  <si>
    <t>63218</t>
  </si>
  <si>
    <t>63219</t>
  </si>
  <si>
    <t>MAZAYE</t>
  </si>
  <si>
    <t>63220</t>
  </si>
  <si>
    <t>MAZOIRES</t>
  </si>
  <si>
    <t>63221</t>
  </si>
  <si>
    <t>MEDEYROLLES</t>
  </si>
  <si>
    <t>63222</t>
  </si>
  <si>
    <t>MEILHAUD</t>
  </si>
  <si>
    <t>63223</t>
  </si>
  <si>
    <t>MENAT</t>
  </si>
  <si>
    <t>63224</t>
  </si>
  <si>
    <t>MENETROL</t>
  </si>
  <si>
    <t>63225</t>
  </si>
  <si>
    <t>MESSEIX</t>
  </si>
  <si>
    <t>63226</t>
  </si>
  <si>
    <t>63227</t>
  </si>
  <si>
    <t>MIREFLEURS</t>
  </si>
  <si>
    <t>63228</t>
  </si>
  <si>
    <t>63229</t>
  </si>
  <si>
    <t>MOISSAT</t>
  </si>
  <si>
    <t>63230</t>
  </si>
  <si>
    <t>63231</t>
  </si>
  <si>
    <t>MONNERIE LE MONTEL</t>
  </si>
  <si>
    <t>63232</t>
  </si>
  <si>
    <t>63233</t>
  </si>
  <si>
    <t>MONTAIGUT</t>
  </si>
  <si>
    <t>63234</t>
  </si>
  <si>
    <t>63235</t>
  </si>
  <si>
    <t>MONTCEL</t>
  </si>
  <si>
    <t>63236</t>
  </si>
  <si>
    <t>MONT DORE</t>
  </si>
  <si>
    <t>63237</t>
  </si>
  <si>
    <t>MONTEL DE GELAT</t>
  </si>
  <si>
    <t>63238</t>
  </si>
  <si>
    <t>MONTFERMY</t>
  </si>
  <si>
    <t>63239</t>
  </si>
  <si>
    <t>63240</t>
  </si>
  <si>
    <t>MONTPENSIER</t>
  </si>
  <si>
    <t>63241</t>
  </si>
  <si>
    <t>63242</t>
  </si>
  <si>
    <t>MORIAT</t>
  </si>
  <si>
    <t>63243</t>
  </si>
  <si>
    <t>MOUREUILLE</t>
  </si>
  <si>
    <t>63244</t>
  </si>
  <si>
    <t>MOUTADE</t>
  </si>
  <si>
    <t>63245</t>
  </si>
  <si>
    <t>MOZAC</t>
  </si>
  <si>
    <t>63246</t>
  </si>
  <si>
    <t>MURAT LE QUAIRE</t>
  </si>
  <si>
    <t>63247</t>
  </si>
  <si>
    <t>MUROL</t>
  </si>
  <si>
    <t>63248</t>
  </si>
  <si>
    <t>NEBOUZAT</t>
  </si>
  <si>
    <t>63249</t>
  </si>
  <si>
    <t>NERONDE SUR DORE</t>
  </si>
  <si>
    <t>63250</t>
  </si>
  <si>
    <t>NESCHERS</t>
  </si>
  <si>
    <t>63251</t>
  </si>
  <si>
    <t>NEUF EGLISE</t>
  </si>
  <si>
    <t>63252</t>
  </si>
  <si>
    <t>63253</t>
  </si>
  <si>
    <t>NOALHAT</t>
  </si>
  <si>
    <t>63254</t>
  </si>
  <si>
    <t>NOHANENT</t>
  </si>
  <si>
    <t>63255</t>
  </si>
  <si>
    <t>NONETTE</t>
  </si>
  <si>
    <t>63256</t>
  </si>
  <si>
    <t>NOVACELLES</t>
  </si>
  <si>
    <t>63257</t>
  </si>
  <si>
    <t>OLBY</t>
  </si>
  <si>
    <t>63258</t>
  </si>
  <si>
    <t>OLLIERGUES</t>
  </si>
  <si>
    <t>63259</t>
  </si>
  <si>
    <t>OLLOIX</t>
  </si>
  <si>
    <t>63260</t>
  </si>
  <si>
    <t>OLMET</t>
  </si>
  <si>
    <t>63261</t>
  </si>
  <si>
    <t>ORBEIL</t>
  </si>
  <si>
    <t>63262</t>
  </si>
  <si>
    <t>ORCET</t>
  </si>
  <si>
    <t>63263</t>
  </si>
  <si>
    <t>ORCINES</t>
  </si>
  <si>
    <t>63264</t>
  </si>
  <si>
    <t>ORCIVAL</t>
  </si>
  <si>
    <t>63265</t>
  </si>
  <si>
    <t>ORLEAT</t>
  </si>
  <si>
    <t>63266</t>
  </si>
  <si>
    <t>ORSONNETTE</t>
  </si>
  <si>
    <t>63267</t>
  </si>
  <si>
    <t>PALLADUC</t>
  </si>
  <si>
    <t>63268</t>
  </si>
  <si>
    <t>PARDINES</t>
  </si>
  <si>
    <t>63269</t>
  </si>
  <si>
    <t>PARENT</t>
  </si>
  <si>
    <t>63270</t>
  </si>
  <si>
    <t>PARENTIGNAT</t>
  </si>
  <si>
    <t>63271</t>
  </si>
  <si>
    <t>PASLIERES</t>
  </si>
  <si>
    <t>63272</t>
  </si>
  <si>
    <t>PERIGNAT LES SARLIEVE</t>
  </si>
  <si>
    <t>63273</t>
  </si>
  <si>
    <t>PERIGNAT SUR ALLIER</t>
  </si>
  <si>
    <t>63274</t>
  </si>
  <si>
    <t>PERPEZAT</t>
  </si>
  <si>
    <t>63275</t>
  </si>
  <si>
    <t>PERRIER</t>
  </si>
  <si>
    <t>63276</t>
  </si>
  <si>
    <t>PESCHADOIRES</t>
  </si>
  <si>
    <t>63277</t>
  </si>
  <si>
    <t>PESLIERES</t>
  </si>
  <si>
    <t>63278</t>
  </si>
  <si>
    <t>PESSAT VILLENEUVE</t>
  </si>
  <si>
    <t>63279</t>
  </si>
  <si>
    <t>PICHERANDE</t>
  </si>
  <si>
    <t>63280</t>
  </si>
  <si>
    <t>PIGNOLS</t>
  </si>
  <si>
    <t>63281</t>
  </si>
  <si>
    <t>PIONSAT</t>
  </si>
  <si>
    <t>63282</t>
  </si>
  <si>
    <t>PLAUZAT</t>
  </si>
  <si>
    <t>63283</t>
  </si>
  <si>
    <t>PONTAUMUR</t>
  </si>
  <si>
    <t>63284</t>
  </si>
  <si>
    <t>PONT DU CHATEAU</t>
  </si>
  <si>
    <t>63285</t>
  </si>
  <si>
    <t>PONTGIBAUD</t>
  </si>
  <si>
    <t>63286</t>
  </si>
  <si>
    <t>POUZOL</t>
  </si>
  <si>
    <t>63287</t>
  </si>
  <si>
    <t>PRADEAUX</t>
  </si>
  <si>
    <t>63288</t>
  </si>
  <si>
    <t>PROMPSAT</t>
  </si>
  <si>
    <t>63289</t>
  </si>
  <si>
    <t>PRONDINES</t>
  </si>
  <si>
    <t>63290</t>
  </si>
  <si>
    <t>PULVERIERES</t>
  </si>
  <si>
    <t>63291</t>
  </si>
  <si>
    <t>PUY GUILLAUME</t>
  </si>
  <si>
    <t>63292</t>
  </si>
  <si>
    <t>PUY SAINT GULMIER</t>
  </si>
  <si>
    <t>63293</t>
  </si>
  <si>
    <t>QUARTIER</t>
  </si>
  <si>
    <t>63294</t>
  </si>
  <si>
    <t>QUEUILLE</t>
  </si>
  <si>
    <t>63295</t>
  </si>
  <si>
    <t>RANDAN</t>
  </si>
  <si>
    <t>63296</t>
  </si>
  <si>
    <t>RAVEL</t>
  </si>
  <si>
    <t>63297</t>
  </si>
  <si>
    <t>REIGNAT</t>
  </si>
  <si>
    <t>63298</t>
  </si>
  <si>
    <t>RENAUDIE</t>
  </si>
  <si>
    <t>63299</t>
  </si>
  <si>
    <t>RENTIERES</t>
  </si>
  <si>
    <t>63300</t>
  </si>
  <si>
    <t>RIOM</t>
  </si>
  <si>
    <t>63301</t>
  </si>
  <si>
    <t>RIS</t>
  </si>
  <si>
    <t>63302</t>
  </si>
  <si>
    <t>63303</t>
  </si>
  <si>
    <t>ROCHE CHARLES LA MAYRAND</t>
  </si>
  <si>
    <t>63304</t>
  </si>
  <si>
    <t>ROCHE D'AGOUX</t>
  </si>
  <si>
    <t>63305</t>
  </si>
  <si>
    <t>ROCHEFORT MONTAGNE</t>
  </si>
  <si>
    <t>63306</t>
  </si>
  <si>
    <t>ROCHE NOIRE</t>
  </si>
  <si>
    <t>63307</t>
  </si>
  <si>
    <t>ROMAGNAT</t>
  </si>
  <si>
    <t>63308</t>
  </si>
  <si>
    <t>ROYAT</t>
  </si>
  <si>
    <t>63309</t>
  </si>
  <si>
    <t>SAILLANT</t>
  </si>
  <si>
    <t>63310</t>
  </si>
  <si>
    <t>SAINTE AGATHE</t>
  </si>
  <si>
    <t>63311</t>
  </si>
  <si>
    <t>SAINT AGOULIN</t>
  </si>
  <si>
    <t>63312</t>
  </si>
  <si>
    <t>SAINT ALYRE D'ARLANC</t>
  </si>
  <si>
    <t>63313</t>
  </si>
  <si>
    <t>SAINT ALYRE ES MONTAGNE</t>
  </si>
  <si>
    <t>63314</t>
  </si>
  <si>
    <t>SAINT AMANT ROCHE SAVINE</t>
  </si>
  <si>
    <t>63315</t>
  </si>
  <si>
    <t>SAINT AMANT TALLENDE</t>
  </si>
  <si>
    <t>63317</t>
  </si>
  <si>
    <t>SAINT ANDRE LE COQ</t>
  </si>
  <si>
    <t>63318</t>
  </si>
  <si>
    <t>63319</t>
  </si>
  <si>
    <t>SAINT ANTHEME</t>
  </si>
  <si>
    <t>63320</t>
  </si>
  <si>
    <t>63321</t>
  </si>
  <si>
    <t>SAINT BABEL</t>
  </si>
  <si>
    <t>63322</t>
  </si>
  <si>
    <t>63323</t>
  </si>
  <si>
    <t>SAINT BONNET LE BOURG</t>
  </si>
  <si>
    <t>63324</t>
  </si>
  <si>
    <t>SAINT BONNET LE CHASTEL</t>
  </si>
  <si>
    <t>63325</t>
  </si>
  <si>
    <t>SAINT BONNET LES ALLIER</t>
  </si>
  <si>
    <t>63326</t>
  </si>
  <si>
    <t>SAINT BONNET PRES ORCIVAL</t>
  </si>
  <si>
    <t>63327</t>
  </si>
  <si>
    <t>SAINT BONNET PRES RIOM</t>
  </si>
  <si>
    <t>63328</t>
  </si>
  <si>
    <t>63329</t>
  </si>
  <si>
    <t>63330</t>
  </si>
  <si>
    <t>SAINT CIRGUES SUR COUZE</t>
  </si>
  <si>
    <t>63331</t>
  </si>
  <si>
    <t>SAINT CLEMENT DE VALORGUE</t>
  </si>
  <si>
    <t>63332</t>
  </si>
  <si>
    <t>SAINT CLEMENT DE REGNAT</t>
  </si>
  <si>
    <t>63333</t>
  </si>
  <si>
    <t>SAINT DENIS COMBARNAZAT</t>
  </si>
  <si>
    <t>63334</t>
  </si>
  <si>
    <t>SAINT DIER D'AUVERGNE</t>
  </si>
  <si>
    <t>63335</t>
  </si>
  <si>
    <t>SAINT DIERY</t>
  </si>
  <si>
    <t>63336</t>
  </si>
  <si>
    <t>SAINT DONAT</t>
  </si>
  <si>
    <t>63337</t>
  </si>
  <si>
    <t>SAINT ELOY LA GLACIERE</t>
  </si>
  <si>
    <t>63338</t>
  </si>
  <si>
    <t>SAINT ELOY LES MINES</t>
  </si>
  <si>
    <t>63339</t>
  </si>
  <si>
    <t>SAINT ETIENNE DES CHAMPS</t>
  </si>
  <si>
    <t>63340</t>
  </si>
  <si>
    <t>SAINT ETIENNE SUR USSON</t>
  </si>
  <si>
    <t>63341</t>
  </si>
  <si>
    <t>SAINT FERREOL DES COTES</t>
  </si>
  <si>
    <t>63342</t>
  </si>
  <si>
    <t>SAINT FLORET</t>
  </si>
  <si>
    <t>63343</t>
  </si>
  <si>
    <t>63344</t>
  </si>
  <si>
    <t>SAINT GAL SUR SIOULE</t>
  </si>
  <si>
    <t>63345</t>
  </si>
  <si>
    <t>SAINT GENES CHAMPANELLE</t>
  </si>
  <si>
    <t>63346</t>
  </si>
  <si>
    <t>SAINT GENES CHAMPESPE</t>
  </si>
  <si>
    <t>63347</t>
  </si>
  <si>
    <t>SAINT GENES DU RETZ</t>
  </si>
  <si>
    <t>63348</t>
  </si>
  <si>
    <t>SAINT GENES LA TOURETTE</t>
  </si>
  <si>
    <t>63349</t>
  </si>
  <si>
    <t>SAINT GEORGES DE MONS</t>
  </si>
  <si>
    <t>63350</t>
  </si>
  <si>
    <t>SAINT GEORGES SUR ALLIER</t>
  </si>
  <si>
    <t>63351</t>
  </si>
  <si>
    <t>SAINT GERMAIN PRES HERMENT</t>
  </si>
  <si>
    <t>63352</t>
  </si>
  <si>
    <t>SAINT GERMAIN LEMBRON</t>
  </si>
  <si>
    <t>63353</t>
  </si>
  <si>
    <t>SAINT GERMAIN L'HERM</t>
  </si>
  <si>
    <t>63354</t>
  </si>
  <si>
    <t>SAINT GERVAIS D'AUVERGNE</t>
  </si>
  <si>
    <t>63355</t>
  </si>
  <si>
    <t>SAINT GERVAIS SOUS MEYMONT</t>
  </si>
  <si>
    <t>63356</t>
  </si>
  <si>
    <t>SAINT GERVAZY</t>
  </si>
  <si>
    <t>63357</t>
  </si>
  <si>
    <t>SAINT HERENT</t>
  </si>
  <si>
    <t>63358</t>
  </si>
  <si>
    <t>SAINT HILAIRE LA CROIX</t>
  </si>
  <si>
    <t>63359</t>
  </si>
  <si>
    <t>SAINT HILAIRE LES MONGES</t>
  </si>
  <si>
    <t>63360</t>
  </si>
  <si>
    <t>63362</t>
  </si>
  <si>
    <t>SAINT IGNAT</t>
  </si>
  <si>
    <t>63363</t>
  </si>
  <si>
    <t>SAINT JACQUES D'AMBUR</t>
  </si>
  <si>
    <t>63364</t>
  </si>
  <si>
    <t>SAINT JEAN D'HEURS</t>
  </si>
  <si>
    <t>63365</t>
  </si>
  <si>
    <t>SAINT JEAN DES OLLIERES</t>
  </si>
  <si>
    <t>63366</t>
  </si>
  <si>
    <t>SAINT JEAN EN VAL</t>
  </si>
  <si>
    <t>63367</t>
  </si>
  <si>
    <t>SAINT JEAN SAINT GERVAIS</t>
  </si>
  <si>
    <t>63368</t>
  </si>
  <si>
    <t>SAINT JULIEN DE COPPEL</t>
  </si>
  <si>
    <t>63369</t>
  </si>
  <si>
    <t>SAINT JULIEN LA GENESTE</t>
  </si>
  <si>
    <t>63370</t>
  </si>
  <si>
    <t>SAINT JULIEN PUY LAVEZE</t>
  </si>
  <si>
    <t>63371</t>
  </si>
  <si>
    <t>63372</t>
  </si>
  <si>
    <t>SAINT LAURE</t>
  </si>
  <si>
    <t>63373</t>
  </si>
  <si>
    <t>SAINT MAIGNER</t>
  </si>
  <si>
    <t>63374</t>
  </si>
  <si>
    <t>SAINT MARTIN DES OLMES</t>
  </si>
  <si>
    <t>63375</t>
  </si>
  <si>
    <t>SAINT MARTIN DES PLAINS</t>
  </si>
  <si>
    <t>63376</t>
  </si>
  <si>
    <t>SAINT MARTIN D'OLLIERES</t>
  </si>
  <si>
    <t>63377</t>
  </si>
  <si>
    <t>SAINT MAURICE PRES PIONSAT</t>
  </si>
  <si>
    <t>63378</t>
  </si>
  <si>
    <t>63379</t>
  </si>
  <si>
    <t>SAINT MYON</t>
  </si>
  <si>
    <t>63380</t>
  </si>
  <si>
    <t>SAINT NECTAIRE</t>
  </si>
  <si>
    <t>63381</t>
  </si>
  <si>
    <t>SAINT OURS</t>
  </si>
  <si>
    <t>63382</t>
  </si>
  <si>
    <t>SAINT PARDOUX</t>
  </si>
  <si>
    <t>63383</t>
  </si>
  <si>
    <t>SAINT PIERRE COLAMINE</t>
  </si>
  <si>
    <t>63384</t>
  </si>
  <si>
    <t>SAINT PIERRE LA BOURLHONNE</t>
  </si>
  <si>
    <t>63385</t>
  </si>
  <si>
    <t>SAINT PIERRE LE CHASTEL</t>
  </si>
  <si>
    <t>63386</t>
  </si>
  <si>
    <t>SAINT PIERRE ROCHE</t>
  </si>
  <si>
    <t>63387</t>
  </si>
  <si>
    <t>SAINT PRIEST BRAMEFANT</t>
  </si>
  <si>
    <t>63388</t>
  </si>
  <si>
    <t>SAINT PRIEST DES CHAMPS</t>
  </si>
  <si>
    <t>63389</t>
  </si>
  <si>
    <t>SAINT QUENTIN SUR SAUXILLANGES</t>
  </si>
  <si>
    <t>63390</t>
  </si>
  <si>
    <t>SAINT QUINTIN SUR SIOULE</t>
  </si>
  <si>
    <t>63391</t>
  </si>
  <si>
    <t>SAINT REMY DE BLOT</t>
  </si>
  <si>
    <t>63392</t>
  </si>
  <si>
    <t>SAINT REMY DE CHARGNAT</t>
  </si>
  <si>
    <t>63393</t>
  </si>
  <si>
    <t>SAINT REMY SUR DUROLLE</t>
  </si>
  <si>
    <t>63394</t>
  </si>
  <si>
    <t>63395</t>
  </si>
  <si>
    <t>SAINT SANDOUX</t>
  </si>
  <si>
    <t>63396</t>
  </si>
  <si>
    <t>63397</t>
  </si>
  <si>
    <t>SAINT SAUVES D'AUVERGNE</t>
  </si>
  <si>
    <t>63398</t>
  </si>
  <si>
    <t>SAINT SAUVEUR LA SAGNE</t>
  </si>
  <si>
    <t>63399</t>
  </si>
  <si>
    <t>63400</t>
  </si>
  <si>
    <t>SAINT SYLVESTRE PRAGOULIN</t>
  </si>
  <si>
    <t>63401</t>
  </si>
  <si>
    <t>SAINT VICTOR LA RIVIERE</t>
  </si>
  <si>
    <t>63402</t>
  </si>
  <si>
    <t>SAINT VICTOR MONTVIANEIX</t>
  </si>
  <si>
    <t>63403</t>
  </si>
  <si>
    <t>63404</t>
  </si>
  <si>
    <t>SAINT YVOINE</t>
  </si>
  <si>
    <t>63405</t>
  </si>
  <si>
    <t>SALLEDES</t>
  </si>
  <si>
    <t>63406</t>
  </si>
  <si>
    <t>SARDON</t>
  </si>
  <si>
    <t>63407</t>
  </si>
  <si>
    <t>SAULZET LE FROID</t>
  </si>
  <si>
    <t>63408</t>
  </si>
  <si>
    <t>SAURET BESSERVE</t>
  </si>
  <si>
    <t>63409</t>
  </si>
  <si>
    <t>SAURIER</t>
  </si>
  <si>
    <t>63410</t>
  </si>
  <si>
    <t>SAUVAGNAT</t>
  </si>
  <si>
    <t>63411</t>
  </si>
  <si>
    <t>SAUVAGNAT SAINTE MARTHE</t>
  </si>
  <si>
    <t>63412</t>
  </si>
  <si>
    <t>SAUVESSANGES</t>
  </si>
  <si>
    <t>63413</t>
  </si>
  <si>
    <t>63414</t>
  </si>
  <si>
    <t>SAUVIAT</t>
  </si>
  <si>
    <t>63415</t>
  </si>
  <si>
    <t>SAUXILLANGES</t>
  </si>
  <si>
    <t>63416</t>
  </si>
  <si>
    <t>63417</t>
  </si>
  <si>
    <t>SAYAT</t>
  </si>
  <si>
    <t>63418</t>
  </si>
  <si>
    <t>SERMENTIZON</t>
  </si>
  <si>
    <t>63419</t>
  </si>
  <si>
    <t>SERVANT</t>
  </si>
  <si>
    <t>63420</t>
  </si>
  <si>
    <t>SEYCHALLES</t>
  </si>
  <si>
    <t>63421</t>
  </si>
  <si>
    <t>SINGLES</t>
  </si>
  <si>
    <t>63422</t>
  </si>
  <si>
    <t>SOLIGNAT</t>
  </si>
  <si>
    <t>63423</t>
  </si>
  <si>
    <t>SUGERES</t>
  </si>
  <si>
    <t>63424</t>
  </si>
  <si>
    <t>SURAT</t>
  </si>
  <si>
    <t>63425</t>
  </si>
  <si>
    <t>TALLENDE</t>
  </si>
  <si>
    <t>63426</t>
  </si>
  <si>
    <t>TAUVES</t>
  </si>
  <si>
    <t>63427</t>
  </si>
  <si>
    <t>TEILHEDE</t>
  </si>
  <si>
    <t>63428</t>
  </si>
  <si>
    <t>63429</t>
  </si>
  <si>
    <t>TERNANT LES EAUX</t>
  </si>
  <si>
    <t>63430</t>
  </si>
  <si>
    <t>THIERS</t>
  </si>
  <si>
    <t>63431</t>
  </si>
  <si>
    <t>THIOLIERES</t>
  </si>
  <si>
    <t>63432</t>
  </si>
  <si>
    <t>THURET</t>
  </si>
  <si>
    <t>63433</t>
  </si>
  <si>
    <t>TORTEBESSE</t>
  </si>
  <si>
    <t>63434</t>
  </si>
  <si>
    <t>TOURS SUR MEYMONT</t>
  </si>
  <si>
    <t>63435</t>
  </si>
  <si>
    <t>TOURZEL RONZIERES</t>
  </si>
  <si>
    <t>63436</t>
  </si>
  <si>
    <t>TRALAIGUES</t>
  </si>
  <si>
    <t>63437</t>
  </si>
  <si>
    <t>TREMOUILLE SAINT LOUP</t>
  </si>
  <si>
    <t>63438</t>
  </si>
  <si>
    <t>TREZIOUX</t>
  </si>
  <si>
    <t>63439</t>
  </si>
  <si>
    <t>USSON</t>
  </si>
  <si>
    <t>63440</t>
  </si>
  <si>
    <t>VALBELEIX</t>
  </si>
  <si>
    <t>63441</t>
  </si>
  <si>
    <t>VALCIVIERES</t>
  </si>
  <si>
    <t>63442</t>
  </si>
  <si>
    <t>VALZ SOUS CHATEAUNEUF</t>
  </si>
  <si>
    <t>63443</t>
  </si>
  <si>
    <t>VARENNES SUR MORGE</t>
  </si>
  <si>
    <t>63444</t>
  </si>
  <si>
    <t>VARENNES SUR USSON</t>
  </si>
  <si>
    <t>63445</t>
  </si>
  <si>
    <t>VASSEL</t>
  </si>
  <si>
    <t>63446</t>
  </si>
  <si>
    <t>VENSAT</t>
  </si>
  <si>
    <t>63447</t>
  </si>
  <si>
    <t>VERGHEAS</t>
  </si>
  <si>
    <t>63448</t>
  </si>
  <si>
    <t>VERNET LA VARENNE</t>
  </si>
  <si>
    <t>63449</t>
  </si>
  <si>
    <t>VERNET SAINTE MARGUERITE</t>
  </si>
  <si>
    <t>63450</t>
  </si>
  <si>
    <t>VERNEUGHEOL</t>
  </si>
  <si>
    <t>63451</t>
  </si>
  <si>
    <t>VERNINES</t>
  </si>
  <si>
    <t>63452</t>
  </si>
  <si>
    <t>63453</t>
  </si>
  <si>
    <t>VERTAIZON</t>
  </si>
  <si>
    <t>63454</t>
  </si>
  <si>
    <t>VERTOLAYE</t>
  </si>
  <si>
    <t>63455</t>
  </si>
  <si>
    <t>VEYRE MONTON</t>
  </si>
  <si>
    <t>63456</t>
  </si>
  <si>
    <t>VICHEL</t>
  </si>
  <si>
    <t>63457</t>
  </si>
  <si>
    <t>VIC LE COMTE</t>
  </si>
  <si>
    <t>63458</t>
  </si>
  <si>
    <t>63459</t>
  </si>
  <si>
    <t>VILLENEUVE LES CERFS</t>
  </si>
  <si>
    <t>63460</t>
  </si>
  <si>
    <t>VILLOSANGES</t>
  </si>
  <si>
    <t>63461</t>
  </si>
  <si>
    <t>VINZELLES</t>
  </si>
  <si>
    <t>63462</t>
  </si>
  <si>
    <t>VIRLET</t>
  </si>
  <si>
    <t>63463</t>
  </si>
  <si>
    <t>VISCOMTAT</t>
  </si>
  <si>
    <t>63464</t>
  </si>
  <si>
    <t>63465</t>
  </si>
  <si>
    <t>VIVEROLS</t>
  </si>
  <si>
    <t>63466</t>
  </si>
  <si>
    <t>VODABLE</t>
  </si>
  <si>
    <t>63467</t>
  </si>
  <si>
    <t>VOINGT</t>
  </si>
  <si>
    <t>63468</t>
  </si>
  <si>
    <t>VOLLORE MONTAGNE</t>
  </si>
  <si>
    <t>63469</t>
  </si>
  <si>
    <t>VOLLORE VILLE</t>
  </si>
  <si>
    <t>63470</t>
  </si>
  <si>
    <t>VOLVIC</t>
  </si>
  <si>
    <t>63471</t>
  </si>
  <si>
    <t>YOUX</t>
  </si>
  <si>
    <t>63472</t>
  </si>
  <si>
    <t>YRONDE ET BURON</t>
  </si>
  <si>
    <t>63473</t>
  </si>
  <si>
    <t>YSSAC LA TOURETTE</t>
  </si>
  <si>
    <t>64001</t>
  </si>
  <si>
    <t>AAST</t>
  </si>
  <si>
    <t>64002</t>
  </si>
  <si>
    <t>ABERE</t>
  </si>
  <si>
    <t>64003</t>
  </si>
  <si>
    <t>ABIDOS</t>
  </si>
  <si>
    <t>64004</t>
  </si>
  <si>
    <t>ABITAIN</t>
  </si>
  <si>
    <t>64005</t>
  </si>
  <si>
    <t>ABOS</t>
  </si>
  <si>
    <t>64006</t>
  </si>
  <si>
    <t>ACCOUS</t>
  </si>
  <si>
    <t>64007</t>
  </si>
  <si>
    <t>AGNOS</t>
  </si>
  <si>
    <t>64008</t>
  </si>
  <si>
    <t>AHAXE ALCIETTE BASCASSAN</t>
  </si>
  <si>
    <t>64009</t>
  </si>
  <si>
    <t>AHETZE</t>
  </si>
  <si>
    <t>64010</t>
  </si>
  <si>
    <t>AICIRITS CAMOU SUHAST</t>
  </si>
  <si>
    <t>64011</t>
  </si>
  <si>
    <t>AINCILLE</t>
  </si>
  <si>
    <t>64012</t>
  </si>
  <si>
    <t>AINHARP</t>
  </si>
  <si>
    <t>64013</t>
  </si>
  <si>
    <t>AINHICE MONGELOS</t>
  </si>
  <si>
    <t>64014</t>
  </si>
  <si>
    <t>AINHOA</t>
  </si>
  <si>
    <t>64015</t>
  </si>
  <si>
    <t>ALCAY ALCABEHETY SUNHARETTE</t>
  </si>
  <si>
    <t>64016</t>
  </si>
  <si>
    <t>ALDUDES</t>
  </si>
  <si>
    <t>64017</t>
  </si>
  <si>
    <t>ALOS SIBAS ABENSE</t>
  </si>
  <si>
    <t>64018</t>
  </si>
  <si>
    <t>AMENDEUIX ONEIX</t>
  </si>
  <si>
    <t>64019</t>
  </si>
  <si>
    <t>AMOROTS SUCCOS</t>
  </si>
  <si>
    <t>64020</t>
  </si>
  <si>
    <t>ANCE</t>
  </si>
  <si>
    <t>64021</t>
  </si>
  <si>
    <t>ANDOINS</t>
  </si>
  <si>
    <t>64022</t>
  </si>
  <si>
    <t>ANDREIN</t>
  </si>
  <si>
    <t>64023</t>
  </si>
  <si>
    <t>ANGAIS</t>
  </si>
  <si>
    <t>64024</t>
  </si>
  <si>
    <t>ANGLET</t>
  </si>
  <si>
    <t>64025</t>
  </si>
  <si>
    <t>ANGOUS</t>
  </si>
  <si>
    <t>64026</t>
  </si>
  <si>
    <t>ANHAUX</t>
  </si>
  <si>
    <t>64027</t>
  </si>
  <si>
    <t>ANOS</t>
  </si>
  <si>
    <t>64028</t>
  </si>
  <si>
    <t>ANOYE</t>
  </si>
  <si>
    <t>64029</t>
  </si>
  <si>
    <t>ARAMITS</t>
  </si>
  <si>
    <t>64031</t>
  </si>
  <si>
    <t>ARANCOU</t>
  </si>
  <si>
    <t>64032</t>
  </si>
  <si>
    <t>ARAUJUZON</t>
  </si>
  <si>
    <t>64033</t>
  </si>
  <si>
    <t>ARAUX</t>
  </si>
  <si>
    <t>64034</t>
  </si>
  <si>
    <t>ARBERATS SILLEGUE</t>
  </si>
  <si>
    <t>64035</t>
  </si>
  <si>
    <t>ARBONNE</t>
  </si>
  <si>
    <t>64036</t>
  </si>
  <si>
    <t>ARBOUET SUSSAUTE</t>
  </si>
  <si>
    <t>64037</t>
  </si>
  <si>
    <t>ARBUS</t>
  </si>
  <si>
    <t>64038</t>
  </si>
  <si>
    <t>ARCANGUES</t>
  </si>
  <si>
    <t>64039</t>
  </si>
  <si>
    <t>AREN</t>
  </si>
  <si>
    <t>64040</t>
  </si>
  <si>
    <t>ARETTE</t>
  </si>
  <si>
    <t>64041</t>
  </si>
  <si>
    <t>ARESSY</t>
  </si>
  <si>
    <t>64042</t>
  </si>
  <si>
    <t>ARGAGNON</t>
  </si>
  <si>
    <t>64043</t>
  </si>
  <si>
    <t>64044</t>
  </si>
  <si>
    <t>ARGET</t>
  </si>
  <si>
    <t>64045</t>
  </si>
  <si>
    <t>ARHANSUS</t>
  </si>
  <si>
    <t>64046</t>
  </si>
  <si>
    <t>ARMENDARITS</t>
  </si>
  <si>
    <t>64047</t>
  </si>
  <si>
    <t>ARNEGUY</t>
  </si>
  <si>
    <t>64048</t>
  </si>
  <si>
    <t>ARNOS</t>
  </si>
  <si>
    <t>64049</t>
  </si>
  <si>
    <t>AROUE ITHOROTS OLHAIBY</t>
  </si>
  <si>
    <t>64050</t>
  </si>
  <si>
    <t>ARRAST LARREBIEU</t>
  </si>
  <si>
    <t>64051</t>
  </si>
  <si>
    <t>ARRAUTE CHARRITTE</t>
  </si>
  <si>
    <t>64052</t>
  </si>
  <si>
    <t>ARRICAU BORDES</t>
  </si>
  <si>
    <t>64053</t>
  </si>
  <si>
    <t>ARRIEN</t>
  </si>
  <si>
    <t>64054</t>
  </si>
  <si>
    <t>ARROS DE NAY</t>
  </si>
  <si>
    <t>64056</t>
  </si>
  <si>
    <t>ARROSES</t>
  </si>
  <si>
    <t>64057</t>
  </si>
  <si>
    <t>ARTHEZ DE BEARN</t>
  </si>
  <si>
    <t>64058</t>
  </si>
  <si>
    <t>ARTHEZ D'ASSON</t>
  </si>
  <si>
    <t>64059</t>
  </si>
  <si>
    <t>ARTIGUELOUTAN</t>
  </si>
  <si>
    <t>64060</t>
  </si>
  <si>
    <t>ARTIGUELOUVE</t>
  </si>
  <si>
    <t>64061</t>
  </si>
  <si>
    <t>64062</t>
  </si>
  <si>
    <t>ARUDY</t>
  </si>
  <si>
    <t>64063</t>
  </si>
  <si>
    <t>ARZACQ ARRAZIGUET</t>
  </si>
  <si>
    <t>64064</t>
  </si>
  <si>
    <t>ASASP ARROS</t>
  </si>
  <si>
    <t>64065</t>
  </si>
  <si>
    <t>ASCAIN</t>
  </si>
  <si>
    <t>64066</t>
  </si>
  <si>
    <t>ASCARAT</t>
  </si>
  <si>
    <t>64067</t>
  </si>
  <si>
    <t>ASSAT</t>
  </si>
  <si>
    <t>64068</t>
  </si>
  <si>
    <t>ASSON</t>
  </si>
  <si>
    <t>64069</t>
  </si>
  <si>
    <t>ASTE BEON</t>
  </si>
  <si>
    <t>64070</t>
  </si>
  <si>
    <t>ASTIS</t>
  </si>
  <si>
    <t>64071</t>
  </si>
  <si>
    <t>ATHOS ASPIS</t>
  </si>
  <si>
    <t>64072</t>
  </si>
  <si>
    <t>AUBERTIN</t>
  </si>
  <si>
    <t>64073</t>
  </si>
  <si>
    <t>64074</t>
  </si>
  <si>
    <t>AUBOUS</t>
  </si>
  <si>
    <t>64075</t>
  </si>
  <si>
    <t>AUDAUX</t>
  </si>
  <si>
    <t>64077</t>
  </si>
  <si>
    <t>AUGA</t>
  </si>
  <si>
    <t>64078</t>
  </si>
  <si>
    <t>64079</t>
  </si>
  <si>
    <t>AURIONS IDERNES</t>
  </si>
  <si>
    <t>64080</t>
  </si>
  <si>
    <t>AUSSEVIELLE</t>
  </si>
  <si>
    <t>64081</t>
  </si>
  <si>
    <t>AUSSURUCQ</t>
  </si>
  <si>
    <t>64082</t>
  </si>
  <si>
    <t>AUTERRIVE</t>
  </si>
  <si>
    <t>64083</t>
  </si>
  <si>
    <t>AUTEVIELLE SAINT MARTIN BIDEREN</t>
  </si>
  <si>
    <t>64084</t>
  </si>
  <si>
    <t>AYDIE</t>
  </si>
  <si>
    <t>64085</t>
  </si>
  <si>
    <t>AYDIUS</t>
  </si>
  <si>
    <t>64086</t>
  </si>
  <si>
    <t>AYHERRE</t>
  </si>
  <si>
    <t>64087</t>
  </si>
  <si>
    <t>BAIGTS DE BEARN</t>
  </si>
  <si>
    <t>64088</t>
  </si>
  <si>
    <t>BALANSUN</t>
  </si>
  <si>
    <t>64089</t>
  </si>
  <si>
    <t>BALEIX</t>
  </si>
  <si>
    <t>64090</t>
  </si>
  <si>
    <t>BALIRACQ MAUMUSSON</t>
  </si>
  <si>
    <t>64091</t>
  </si>
  <si>
    <t>BALIROS</t>
  </si>
  <si>
    <t>64092</t>
  </si>
  <si>
    <t>BANCA</t>
  </si>
  <si>
    <t>64093</t>
  </si>
  <si>
    <t>BARCUS</t>
  </si>
  <si>
    <t>64094</t>
  </si>
  <si>
    <t>BARDOS</t>
  </si>
  <si>
    <t>64095</t>
  </si>
  <si>
    <t>BARINQUE</t>
  </si>
  <si>
    <t>64096</t>
  </si>
  <si>
    <t>BARRAUTE CAMU</t>
  </si>
  <si>
    <t>64097</t>
  </si>
  <si>
    <t>BARZUN</t>
  </si>
  <si>
    <t>64098</t>
  </si>
  <si>
    <t>BASSILLON VAUZE</t>
  </si>
  <si>
    <t>64099</t>
  </si>
  <si>
    <t>BASTANES</t>
  </si>
  <si>
    <t>64100</t>
  </si>
  <si>
    <t>BASSUSSARRY</t>
  </si>
  <si>
    <t>64101</t>
  </si>
  <si>
    <t>BAUDREIX</t>
  </si>
  <si>
    <t>64102</t>
  </si>
  <si>
    <t>BAYONNE</t>
  </si>
  <si>
    <t>64103</t>
  </si>
  <si>
    <t>64104</t>
  </si>
  <si>
    <t>BEDOUS</t>
  </si>
  <si>
    <t>64105</t>
  </si>
  <si>
    <t>BEGUIOS</t>
  </si>
  <si>
    <t>64106</t>
  </si>
  <si>
    <t>BEHASQUE LAPISTE</t>
  </si>
  <si>
    <t>64107</t>
  </si>
  <si>
    <t>BEHORLEGUY</t>
  </si>
  <si>
    <t>64108</t>
  </si>
  <si>
    <t>BELLOCQ</t>
  </si>
  <si>
    <t>64109</t>
  </si>
  <si>
    <t>BENEJACQ</t>
  </si>
  <si>
    <t>64110</t>
  </si>
  <si>
    <t>BEOST</t>
  </si>
  <si>
    <t>64111</t>
  </si>
  <si>
    <t>BENTAYOU SEREE</t>
  </si>
  <si>
    <t>64112</t>
  </si>
  <si>
    <t>BERENX</t>
  </si>
  <si>
    <t>64113</t>
  </si>
  <si>
    <t>BERGOUEY VIELLENAVE</t>
  </si>
  <si>
    <t>64114</t>
  </si>
  <si>
    <t>BERNADETS</t>
  </si>
  <si>
    <t>64115</t>
  </si>
  <si>
    <t>BERROGAIN LARUNS</t>
  </si>
  <si>
    <t>64116</t>
  </si>
  <si>
    <t>BESCAT</t>
  </si>
  <si>
    <t>64117</t>
  </si>
  <si>
    <t>BESINGRAND</t>
  </si>
  <si>
    <t>64118</t>
  </si>
  <si>
    <t>BETRACQ</t>
  </si>
  <si>
    <t>64119</t>
  </si>
  <si>
    <t>BEUSTE</t>
  </si>
  <si>
    <t>64120</t>
  </si>
  <si>
    <t>BEYRIE SUR JOYEUSE</t>
  </si>
  <si>
    <t>64121</t>
  </si>
  <si>
    <t>BEYRIE EN BEARN</t>
  </si>
  <si>
    <t>64122</t>
  </si>
  <si>
    <t>BIARRITZ</t>
  </si>
  <si>
    <t>64123</t>
  </si>
  <si>
    <t>BIDACHE</t>
  </si>
  <si>
    <t>64124</t>
  </si>
  <si>
    <t>BIDARRAY</t>
  </si>
  <si>
    <t>64125</t>
  </si>
  <si>
    <t>BIDART</t>
  </si>
  <si>
    <t>64126</t>
  </si>
  <si>
    <t>BIDOS</t>
  </si>
  <si>
    <t>64127</t>
  </si>
  <si>
    <t>BIELLE</t>
  </si>
  <si>
    <t>64128</t>
  </si>
  <si>
    <t>BILHERES</t>
  </si>
  <si>
    <t>64129</t>
  </si>
  <si>
    <t>BILLERE</t>
  </si>
  <si>
    <t>64130</t>
  </si>
  <si>
    <t>BIRIATOU</t>
  </si>
  <si>
    <t>64131</t>
  </si>
  <si>
    <t>64132</t>
  </si>
  <si>
    <t>BIZANOS</t>
  </si>
  <si>
    <t>64133</t>
  </si>
  <si>
    <t>BOEIL BEZING</t>
  </si>
  <si>
    <t>64134</t>
  </si>
  <si>
    <t>BONLOC</t>
  </si>
  <si>
    <t>64135</t>
  </si>
  <si>
    <t>BONNUT</t>
  </si>
  <si>
    <t>64136</t>
  </si>
  <si>
    <t>BORCE</t>
  </si>
  <si>
    <t>64137</t>
  </si>
  <si>
    <t>BORDERES</t>
  </si>
  <si>
    <t>64138</t>
  </si>
  <si>
    <t>64139</t>
  </si>
  <si>
    <t>BOSDARROS</t>
  </si>
  <si>
    <t>64140</t>
  </si>
  <si>
    <t>BOUCAU</t>
  </si>
  <si>
    <t>64141</t>
  </si>
  <si>
    <t>BOUEILH BOUEILHO LASQUE</t>
  </si>
  <si>
    <t>64142</t>
  </si>
  <si>
    <t>BOUGARBER</t>
  </si>
  <si>
    <t>64143</t>
  </si>
  <si>
    <t>64144</t>
  </si>
  <si>
    <t>BOUMOURT</t>
  </si>
  <si>
    <t>64145</t>
  </si>
  <si>
    <t>BOURDETTES</t>
  </si>
  <si>
    <t>64146</t>
  </si>
  <si>
    <t>BOURNOS</t>
  </si>
  <si>
    <t>64147</t>
  </si>
  <si>
    <t>BRISCOUS</t>
  </si>
  <si>
    <t>64148</t>
  </si>
  <si>
    <t>BRUGES CAPBIS MIFAGET</t>
  </si>
  <si>
    <t>64149</t>
  </si>
  <si>
    <t>BUGNEIN</t>
  </si>
  <si>
    <t>64150</t>
  </si>
  <si>
    <t>BUNUS</t>
  </si>
  <si>
    <t>64151</t>
  </si>
  <si>
    <t>BURGARONNE</t>
  </si>
  <si>
    <t>64152</t>
  </si>
  <si>
    <t>BUROS</t>
  </si>
  <si>
    <t>64153</t>
  </si>
  <si>
    <t>BUROSSE MENDOUSSE</t>
  </si>
  <si>
    <t>64154</t>
  </si>
  <si>
    <t>BUSSUNARITS SARRASQUETTE</t>
  </si>
  <si>
    <t>64155</t>
  </si>
  <si>
    <t>BUSTINCE IRIBERRY</t>
  </si>
  <si>
    <t>64156</t>
  </si>
  <si>
    <t>BUZIET</t>
  </si>
  <si>
    <t>64157</t>
  </si>
  <si>
    <t>BUZY</t>
  </si>
  <si>
    <t>64158</t>
  </si>
  <si>
    <t>CABIDOS</t>
  </si>
  <si>
    <t>64159</t>
  </si>
  <si>
    <t>CADILLON</t>
  </si>
  <si>
    <t>64160</t>
  </si>
  <si>
    <t>CAMBO LES BAINS</t>
  </si>
  <si>
    <t>64161</t>
  </si>
  <si>
    <t>CAME</t>
  </si>
  <si>
    <t>64162</t>
  </si>
  <si>
    <t>CAMOU CIHIGUE</t>
  </si>
  <si>
    <t>64165</t>
  </si>
  <si>
    <t>CARDESSE</t>
  </si>
  <si>
    <t>64166</t>
  </si>
  <si>
    <t>64167</t>
  </si>
  <si>
    <t>CARRERE</t>
  </si>
  <si>
    <t>64168</t>
  </si>
  <si>
    <t>CARRESSE CASSABER</t>
  </si>
  <si>
    <t>64170</t>
  </si>
  <si>
    <t>64171</t>
  </si>
  <si>
    <t>CASTEIDE CAMI</t>
  </si>
  <si>
    <t>64172</t>
  </si>
  <si>
    <t>CASTEIDE CANDAU</t>
  </si>
  <si>
    <t>64173</t>
  </si>
  <si>
    <t>CASTEIDE DOAT</t>
  </si>
  <si>
    <t>64174</t>
  </si>
  <si>
    <t>CASTERA LOUBIX</t>
  </si>
  <si>
    <t>64175</t>
  </si>
  <si>
    <t>CASTET</t>
  </si>
  <si>
    <t>64176</t>
  </si>
  <si>
    <t>CASTETBON</t>
  </si>
  <si>
    <t>64177</t>
  </si>
  <si>
    <t>CASTETIS</t>
  </si>
  <si>
    <t>64178</t>
  </si>
  <si>
    <t>CASTETNAU CAMBLONG</t>
  </si>
  <si>
    <t>64179</t>
  </si>
  <si>
    <t>CASTETNER</t>
  </si>
  <si>
    <t>64180</t>
  </si>
  <si>
    <t>CASTETPUGON</t>
  </si>
  <si>
    <t>64181</t>
  </si>
  <si>
    <t>CASTILLON (CANTON D'ARTHEZ DE BEARN)</t>
  </si>
  <si>
    <t>64182</t>
  </si>
  <si>
    <t>CASTILLON (CANTON DE LEMBEYE)</t>
  </si>
  <si>
    <t>64183</t>
  </si>
  <si>
    <t>CAUBIOS LOOS</t>
  </si>
  <si>
    <t>64184</t>
  </si>
  <si>
    <t>64185</t>
  </si>
  <si>
    <t>CETTE EYGUN</t>
  </si>
  <si>
    <t>64186</t>
  </si>
  <si>
    <t>CHARRE</t>
  </si>
  <si>
    <t>64187</t>
  </si>
  <si>
    <t>CHARRITTE DE BAS</t>
  </si>
  <si>
    <t>64188</t>
  </si>
  <si>
    <t>CHERAUTE</t>
  </si>
  <si>
    <t>64189</t>
  </si>
  <si>
    <t>CIBOURE</t>
  </si>
  <si>
    <t>64190</t>
  </si>
  <si>
    <t>CLARACQ</t>
  </si>
  <si>
    <t>64191</t>
  </si>
  <si>
    <t>COARRAZE</t>
  </si>
  <si>
    <t>64192</t>
  </si>
  <si>
    <t>CONCHEZ DE BEARN</t>
  </si>
  <si>
    <t>64193</t>
  </si>
  <si>
    <t>CORBERE ABERES</t>
  </si>
  <si>
    <t>64194</t>
  </si>
  <si>
    <t>COSLEDAA LUBE BOAST</t>
  </si>
  <si>
    <t>64195</t>
  </si>
  <si>
    <t>COUBLUCQ</t>
  </si>
  <si>
    <t>64196</t>
  </si>
  <si>
    <t>CROUSEILLES</t>
  </si>
  <si>
    <t>64197</t>
  </si>
  <si>
    <t>CUQUERON</t>
  </si>
  <si>
    <t>64198</t>
  </si>
  <si>
    <t>DENGUIN</t>
  </si>
  <si>
    <t>64199</t>
  </si>
  <si>
    <t>DIUSSE</t>
  </si>
  <si>
    <t>64200</t>
  </si>
  <si>
    <t>DOAZON</t>
  </si>
  <si>
    <t>64201</t>
  </si>
  <si>
    <t>DOGNEN</t>
  </si>
  <si>
    <t>64202</t>
  </si>
  <si>
    <t>DOMEZAIN BERRAUTE</t>
  </si>
  <si>
    <t>64203</t>
  </si>
  <si>
    <t>DOUMY</t>
  </si>
  <si>
    <t>64204</t>
  </si>
  <si>
    <t>EAUX BONNES</t>
  </si>
  <si>
    <t>64205</t>
  </si>
  <si>
    <t>ESCOS</t>
  </si>
  <si>
    <t>64206</t>
  </si>
  <si>
    <t>ESCOT</t>
  </si>
  <si>
    <t>64207</t>
  </si>
  <si>
    <t>ESCOU</t>
  </si>
  <si>
    <t>64208</t>
  </si>
  <si>
    <t>ESCOUBES</t>
  </si>
  <si>
    <t>64209</t>
  </si>
  <si>
    <t>ESCOUT</t>
  </si>
  <si>
    <t>64210</t>
  </si>
  <si>
    <t>ESCURES</t>
  </si>
  <si>
    <t>64211</t>
  </si>
  <si>
    <t>ESLOURENTIES DABAN</t>
  </si>
  <si>
    <t>64212</t>
  </si>
  <si>
    <t>ESPECHEDE</t>
  </si>
  <si>
    <t>64213</t>
  </si>
  <si>
    <t>ESPELETTE</t>
  </si>
  <si>
    <t>64214</t>
  </si>
  <si>
    <t>ESPES UNDUREIN</t>
  </si>
  <si>
    <t>64215</t>
  </si>
  <si>
    <t>ESPIUTE</t>
  </si>
  <si>
    <t>64216</t>
  </si>
  <si>
    <t>ESPOEY</t>
  </si>
  <si>
    <t>64217</t>
  </si>
  <si>
    <t>ESQUIULE</t>
  </si>
  <si>
    <t>64218</t>
  </si>
  <si>
    <t>ESTERENCUBY</t>
  </si>
  <si>
    <t>64219</t>
  </si>
  <si>
    <t>ESTIALESCQ</t>
  </si>
  <si>
    <t>64220</t>
  </si>
  <si>
    <t>ESTOS</t>
  </si>
  <si>
    <t>64221</t>
  </si>
  <si>
    <t>ETCHARRY</t>
  </si>
  <si>
    <t>64222</t>
  </si>
  <si>
    <t>ETCHEBAR</t>
  </si>
  <si>
    <t>64223</t>
  </si>
  <si>
    <t>ETSAUT</t>
  </si>
  <si>
    <t>64224</t>
  </si>
  <si>
    <t>EYSUS</t>
  </si>
  <si>
    <t>64225</t>
  </si>
  <si>
    <t>FEAS</t>
  </si>
  <si>
    <t>64226</t>
  </si>
  <si>
    <t>FICHOUS RIUMAYOU</t>
  </si>
  <si>
    <t>64227</t>
  </si>
  <si>
    <t>GABASTON</t>
  </si>
  <si>
    <t>64228</t>
  </si>
  <si>
    <t>GABAT</t>
  </si>
  <si>
    <t>64229</t>
  </si>
  <si>
    <t>GAMARTHE</t>
  </si>
  <si>
    <t>64230</t>
  </si>
  <si>
    <t>GAN</t>
  </si>
  <si>
    <t>64231</t>
  </si>
  <si>
    <t>GARINDEIN</t>
  </si>
  <si>
    <t>64232</t>
  </si>
  <si>
    <t>GARLEDE MONDEBAT</t>
  </si>
  <si>
    <t>64233</t>
  </si>
  <si>
    <t>GARLIN</t>
  </si>
  <si>
    <t>64234</t>
  </si>
  <si>
    <t>GAROS</t>
  </si>
  <si>
    <t>64235</t>
  </si>
  <si>
    <t>GARRIS</t>
  </si>
  <si>
    <t>64236</t>
  </si>
  <si>
    <t>GAYON</t>
  </si>
  <si>
    <t>64237</t>
  </si>
  <si>
    <t>GELOS</t>
  </si>
  <si>
    <t>64238</t>
  </si>
  <si>
    <t>64239</t>
  </si>
  <si>
    <t>GERDEREST</t>
  </si>
  <si>
    <t>64240</t>
  </si>
  <si>
    <t>GERE BELESTEN</t>
  </si>
  <si>
    <t>64241</t>
  </si>
  <si>
    <t>GERONCE</t>
  </si>
  <si>
    <t>64242</t>
  </si>
  <si>
    <t>GESTAS</t>
  </si>
  <si>
    <t>64243</t>
  </si>
  <si>
    <t>GEUS D'ARZACQ</t>
  </si>
  <si>
    <t>64244</t>
  </si>
  <si>
    <t>GEUS D'OLORON</t>
  </si>
  <si>
    <t>64245</t>
  </si>
  <si>
    <t>GOES</t>
  </si>
  <si>
    <t>64246</t>
  </si>
  <si>
    <t>GOMER</t>
  </si>
  <si>
    <t>64247</t>
  </si>
  <si>
    <t>GOTEIN LIBARRENX</t>
  </si>
  <si>
    <t>64249</t>
  </si>
  <si>
    <t>GUETHARY</t>
  </si>
  <si>
    <t>64250</t>
  </si>
  <si>
    <t>GUICHE</t>
  </si>
  <si>
    <t>64251</t>
  </si>
  <si>
    <t>GUINARTHE PARENTIES</t>
  </si>
  <si>
    <t>64252</t>
  </si>
  <si>
    <t>GURMENCON</t>
  </si>
  <si>
    <t>64253</t>
  </si>
  <si>
    <t>GURS</t>
  </si>
  <si>
    <t>64254</t>
  </si>
  <si>
    <t>HAGETAUBIN</t>
  </si>
  <si>
    <t>64255</t>
  </si>
  <si>
    <t>HALSOU</t>
  </si>
  <si>
    <t>64256</t>
  </si>
  <si>
    <t>HASPARREN</t>
  </si>
  <si>
    <t>64257</t>
  </si>
  <si>
    <t>HAUT DE BOSDARROS</t>
  </si>
  <si>
    <t>64258</t>
  </si>
  <si>
    <t>64259</t>
  </si>
  <si>
    <t>HELETTE</t>
  </si>
  <si>
    <t>64260</t>
  </si>
  <si>
    <t>HENDAYE</t>
  </si>
  <si>
    <t>64261</t>
  </si>
  <si>
    <t>HERRERE</t>
  </si>
  <si>
    <t>64262</t>
  </si>
  <si>
    <t>HIGUERES SOUYE</t>
  </si>
  <si>
    <t>64263</t>
  </si>
  <si>
    <t>HOPITAL D'ORION</t>
  </si>
  <si>
    <t>64264</t>
  </si>
  <si>
    <t>HOPITAL SAINT BLAISE</t>
  </si>
  <si>
    <t>64265</t>
  </si>
  <si>
    <t>HOSTA</t>
  </si>
  <si>
    <t>64266</t>
  </si>
  <si>
    <t>HOURS</t>
  </si>
  <si>
    <t>64267</t>
  </si>
  <si>
    <t>IBARROLLE</t>
  </si>
  <si>
    <t>64268</t>
  </si>
  <si>
    <t>IDAUX MENDY</t>
  </si>
  <si>
    <t>64269</t>
  </si>
  <si>
    <t>IDRON</t>
  </si>
  <si>
    <t>64270</t>
  </si>
  <si>
    <t>IGON</t>
  </si>
  <si>
    <t>64271</t>
  </si>
  <si>
    <t>IHOLDY</t>
  </si>
  <si>
    <t>64272</t>
  </si>
  <si>
    <t>ILHARRE</t>
  </si>
  <si>
    <t>64273</t>
  </si>
  <si>
    <t>IRISSARRY</t>
  </si>
  <si>
    <t>64274</t>
  </si>
  <si>
    <t>IROULEGUY</t>
  </si>
  <si>
    <t>64275</t>
  </si>
  <si>
    <t>ISPOURE</t>
  </si>
  <si>
    <t>64276</t>
  </si>
  <si>
    <t>ISSOR</t>
  </si>
  <si>
    <t>64277</t>
  </si>
  <si>
    <t>ISTURITS</t>
  </si>
  <si>
    <t>64279</t>
  </si>
  <si>
    <t>ITXASSOU</t>
  </si>
  <si>
    <t>64280</t>
  </si>
  <si>
    <t>IZESTE</t>
  </si>
  <si>
    <t>64281</t>
  </si>
  <si>
    <t>JASSES</t>
  </si>
  <si>
    <t>64282</t>
  </si>
  <si>
    <t>JATXOU</t>
  </si>
  <si>
    <t>64283</t>
  </si>
  <si>
    <t>JAXU</t>
  </si>
  <si>
    <t>64284</t>
  </si>
  <si>
    <t>JURANCON</t>
  </si>
  <si>
    <t>64285</t>
  </si>
  <si>
    <t>JUXUE</t>
  </si>
  <si>
    <t>64286</t>
  </si>
  <si>
    <t>LAA MONDRANS</t>
  </si>
  <si>
    <t>64287</t>
  </si>
  <si>
    <t>64288</t>
  </si>
  <si>
    <t>LABASTIDE CEZERACQ</t>
  </si>
  <si>
    <t>64289</t>
  </si>
  <si>
    <t>BASTIDE CLAIRENCE</t>
  </si>
  <si>
    <t>64290</t>
  </si>
  <si>
    <t>LABASTIDE MONREJEAU</t>
  </si>
  <si>
    <t>64291</t>
  </si>
  <si>
    <t>LABASTIDE VILLEFRANCHE</t>
  </si>
  <si>
    <t>64292</t>
  </si>
  <si>
    <t>LABATMALE</t>
  </si>
  <si>
    <t>64293</t>
  </si>
  <si>
    <t>64294</t>
  </si>
  <si>
    <t>LABETS BISCAY</t>
  </si>
  <si>
    <t>64295</t>
  </si>
  <si>
    <t>LABEYRIE</t>
  </si>
  <si>
    <t>64296</t>
  </si>
  <si>
    <t>LACADEE</t>
  </si>
  <si>
    <t>64297</t>
  </si>
  <si>
    <t>LACARRE</t>
  </si>
  <si>
    <t>64298</t>
  </si>
  <si>
    <t>LACARRY ARHAN CHARRITTE DE HAUT</t>
  </si>
  <si>
    <t>64299</t>
  </si>
  <si>
    <t>LACOMMANDE</t>
  </si>
  <si>
    <t>64300</t>
  </si>
  <si>
    <t>LACQ</t>
  </si>
  <si>
    <t>64301</t>
  </si>
  <si>
    <t>LAGOR</t>
  </si>
  <si>
    <t>64302</t>
  </si>
  <si>
    <t>LAGOS</t>
  </si>
  <si>
    <t>64303</t>
  </si>
  <si>
    <t>LAGUINGE RESTOUE</t>
  </si>
  <si>
    <t>64304</t>
  </si>
  <si>
    <t>LAHONCE</t>
  </si>
  <si>
    <t>64305</t>
  </si>
  <si>
    <t>LAHONTAN</t>
  </si>
  <si>
    <t>64306</t>
  </si>
  <si>
    <t>LAHOURCADE</t>
  </si>
  <si>
    <t>64307</t>
  </si>
  <si>
    <t>LALONGUE</t>
  </si>
  <si>
    <t>64308</t>
  </si>
  <si>
    <t>LALONQUETTE</t>
  </si>
  <si>
    <t>64309</t>
  </si>
  <si>
    <t>LAMAYOU</t>
  </si>
  <si>
    <t>64310</t>
  </si>
  <si>
    <t>LANNE EN BARETOUS</t>
  </si>
  <si>
    <t>64311</t>
  </si>
  <si>
    <t>LANNECAUBE</t>
  </si>
  <si>
    <t>64312</t>
  </si>
  <si>
    <t>LANNEPLAA</t>
  </si>
  <si>
    <t>64313</t>
  </si>
  <si>
    <t>LANTABAT</t>
  </si>
  <si>
    <t>64314</t>
  </si>
  <si>
    <t>LARCEVEAU ARROS CIBITS</t>
  </si>
  <si>
    <t>64315</t>
  </si>
  <si>
    <t>LAROIN</t>
  </si>
  <si>
    <t>64316</t>
  </si>
  <si>
    <t>LARRAU</t>
  </si>
  <si>
    <t>64317</t>
  </si>
  <si>
    <t>LARRESSORE</t>
  </si>
  <si>
    <t>64318</t>
  </si>
  <si>
    <t>LARREULE</t>
  </si>
  <si>
    <t>64319</t>
  </si>
  <si>
    <t>LARRIBAR SORHAPURU</t>
  </si>
  <si>
    <t>64320</t>
  </si>
  <si>
    <t>LARUNS</t>
  </si>
  <si>
    <t>64321</t>
  </si>
  <si>
    <t>LASCLAVERIES</t>
  </si>
  <si>
    <t>64322</t>
  </si>
  <si>
    <t>64323</t>
  </si>
  <si>
    <t>64324</t>
  </si>
  <si>
    <t>LASSEUBE</t>
  </si>
  <si>
    <t>64325</t>
  </si>
  <si>
    <t>LASSEUBETAT</t>
  </si>
  <si>
    <t>64326</t>
  </si>
  <si>
    <t>LAY LAMIDOU</t>
  </si>
  <si>
    <t>64327</t>
  </si>
  <si>
    <t>LECUMBERRY</t>
  </si>
  <si>
    <t>64328</t>
  </si>
  <si>
    <t>LEDEUIX</t>
  </si>
  <si>
    <t>64329</t>
  </si>
  <si>
    <t>LEE</t>
  </si>
  <si>
    <t>64330</t>
  </si>
  <si>
    <t>LEES ATHAS</t>
  </si>
  <si>
    <t>64331</t>
  </si>
  <si>
    <t>LEMBEYE</t>
  </si>
  <si>
    <t>64332</t>
  </si>
  <si>
    <t>64334</t>
  </si>
  <si>
    <t>LEREN</t>
  </si>
  <si>
    <t>64335</t>
  </si>
  <si>
    <t>LESCAR</t>
  </si>
  <si>
    <t>64336</t>
  </si>
  <si>
    <t>LESCUN</t>
  </si>
  <si>
    <t>64337</t>
  </si>
  <si>
    <t>LESPIELLE</t>
  </si>
  <si>
    <t>64338</t>
  </si>
  <si>
    <t>LESPOURCY</t>
  </si>
  <si>
    <t>64339</t>
  </si>
  <si>
    <t>LESTELLE BETHARRAM</t>
  </si>
  <si>
    <t>64340</t>
  </si>
  <si>
    <t>LICHANS SUNHAR</t>
  </si>
  <si>
    <t>64341</t>
  </si>
  <si>
    <t>LICHOS</t>
  </si>
  <si>
    <t>64342</t>
  </si>
  <si>
    <t>LICQ ATHEREY</t>
  </si>
  <si>
    <t>64343</t>
  </si>
  <si>
    <t>LIMENDOUS</t>
  </si>
  <si>
    <t>64344</t>
  </si>
  <si>
    <t>LIVRON</t>
  </si>
  <si>
    <t>64345</t>
  </si>
  <si>
    <t>LOHITZUN OYHERCQ</t>
  </si>
  <si>
    <t>64346</t>
  </si>
  <si>
    <t>LOMBIA</t>
  </si>
  <si>
    <t>64347</t>
  </si>
  <si>
    <t>LONCON</t>
  </si>
  <si>
    <t>64348</t>
  </si>
  <si>
    <t>LONS</t>
  </si>
  <si>
    <t>64349</t>
  </si>
  <si>
    <t>LOUBIENG</t>
  </si>
  <si>
    <t>64350</t>
  </si>
  <si>
    <t>LOUHOSSOA</t>
  </si>
  <si>
    <t>64351</t>
  </si>
  <si>
    <t>LOURDIOS ICHERE</t>
  </si>
  <si>
    <t>64352</t>
  </si>
  <si>
    <t>LOURENTIES</t>
  </si>
  <si>
    <t>64353</t>
  </si>
  <si>
    <t>LOUVIE JUZON</t>
  </si>
  <si>
    <t>64354</t>
  </si>
  <si>
    <t>LOUVIE SOUBIRON</t>
  </si>
  <si>
    <t>64355</t>
  </si>
  <si>
    <t>64356</t>
  </si>
  <si>
    <t>LUC ARMAU</t>
  </si>
  <si>
    <t>64357</t>
  </si>
  <si>
    <t>LUCARRE</t>
  </si>
  <si>
    <t>64358</t>
  </si>
  <si>
    <t>LUCGARIER</t>
  </si>
  <si>
    <t>64359</t>
  </si>
  <si>
    <t>LUCQ DE BEARN</t>
  </si>
  <si>
    <t>64360</t>
  </si>
  <si>
    <t>LURBE SAINT CHRISTAU</t>
  </si>
  <si>
    <t>64361</t>
  </si>
  <si>
    <t>LUSSAGNET LUSSON</t>
  </si>
  <si>
    <t>64362</t>
  </si>
  <si>
    <t>LUXE SUMBERRAUTE</t>
  </si>
  <si>
    <t>64363</t>
  </si>
  <si>
    <t>64364</t>
  </si>
  <si>
    <t>MACAYE</t>
  </si>
  <si>
    <t>64365</t>
  </si>
  <si>
    <t>MALAUSSANNE</t>
  </si>
  <si>
    <t>64366</t>
  </si>
  <si>
    <t>MASCARAAS HARON</t>
  </si>
  <si>
    <t>64367</t>
  </si>
  <si>
    <t>MASLACQ</t>
  </si>
  <si>
    <t>64368</t>
  </si>
  <si>
    <t>MASPARRAUTE</t>
  </si>
  <si>
    <t>64369</t>
  </si>
  <si>
    <t>MASPIE LALONQUERE JUILLACQ</t>
  </si>
  <si>
    <t>64370</t>
  </si>
  <si>
    <t>MAUCOR</t>
  </si>
  <si>
    <t>64371</t>
  </si>
  <si>
    <t>MAULEON LICHARRE</t>
  </si>
  <si>
    <t>64372</t>
  </si>
  <si>
    <t>MAURE</t>
  </si>
  <si>
    <t>64373</t>
  </si>
  <si>
    <t>MAZERES LEZONS</t>
  </si>
  <si>
    <t>64374</t>
  </si>
  <si>
    <t>64375</t>
  </si>
  <si>
    <t>MEHARIN</t>
  </si>
  <si>
    <t>64376</t>
  </si>
  <si>
    <t>MEILLON</t>
  </si>
  <si>
    <t>64377</t>
  </si>
  <si>
    <t>MENDIONDE</t>
  </si>
  <si>
    <t>64378</t>
  </si>
  <si>
    <t>MENDITTE</t>
  </si>
  <si>
    <t>64379</t>
  </si>
  <si>
    <t>MENDIVE</t>
  </si>
  <si>
    <t>64380</t>
  </si>
  <si>
    <t>MERACQ</t>
  </si>
  <si>
    <t>64381</t>
  </si>
  <si>
    <t>MERITEIN</t>
  </si>
  <si>
    <t>64382</t>
  </si>
  <si>
    <t>MESPLEDE</t>
  </si>
  <si>
    <t>64383</t>
  </si>
  <si>
    <t>MIALOS</t>
  </si>
  <si>
    <t>64385</t>
  </si>
  <si>
    <t>MIOSSENS LANUSSE</t>
  </si>
  <si>
    <t>64386</t>
  </si>
  <si>
    <t>MIREPEIX</t>
  </si>
  <si>
    <t>64387</t>
  </si>
  <si>
    <t>MOMAS</t>
  </si>
  <si>
    <t>64388</t>
  </si>
  <si>
    <t>MOMY</t>
  </si>
  <si>
    <t>64389</t>
  </si>
  <si>
    <t>MONASSUT AUDIRACQ</t>
  </si>
  <si>
    <t>64390</t>
  </si>
  <si>
    <t>64391</t>
  </si>
  <si>
    <t>MONCAYOLLE LARRORY MENDIBIEU</t>
  </si>
  <si>
    <t>64392</t>
  </si>
  <si>
    <t>MONCLA</t>
  </si>
  <si>
    <t>64393</t>
  </si>
  <si>
    <t>MONEIN</t>
  </si>
  <si>
    <t>64394</t>
  </si>
  <si>
    <t>MONPEZAT</t>
  </si>
  <si>
    <t>64395</t>
  </si>
  <si>
    <t>64396</t>
  </si>
  <si>
    <t>MONT</t>
  </si>
  <si>
    <t>64397</t>
  </si>
  <si>
    <t>MONTAGUT</t>
  </si>
  <si>
    <t>64398</t>
  </si>
  <si>
    <t>MONTANER</t>
  </si>
  <si>
    <t>64399</t>
  </si>
  <si>
    <t>MONTARDON</t>
  </si>
  <si>
    <t>64400</t>
  </si>
  <si>
    <t>64401</t>
  </si>
  <si>
    <t>MONT DISSE</t>
  </si>
  <si>
    <t>64403</t>
  </si>
  <si>
    <t>64404</t>
  </si>
  <si>
    <t>MONTORY</t>
  </si>
  <si>
    <t>64405</t>
  </si>
  <si>
    <t>MORLAAS</t>
  </si>
  <si>
    <t>64406</t>
  </si>
  <si>
    <t>MORLANNE</t>
  </si>
  <si>
    <t>64407</t>
  </si>
  <si>
    <t>MOUGUERRE</t>
  </si>
  <si>
    <t>64408</t>
  </si>
  <si>
    <t>MOUHOUS</t>
  </si>
  <si>
    <t>64409</t>
  </si>
  <si>
    <t>MOUMOUR</t>
  </si>
  <si>
    <t>64410</t>
  </si>
  <si>
    <t>MOURENX</t>
  </si>
  <si>
    <t>64411</t>
  </si>
  <si>
    <t>MUSCULDY</t>
  </si>
  <si>
    <t>64412</t>
  </si>
  <si>
    <t>NABAS</t>
  </si>
  <si>
    <t>64413</t>
  </si>
  <si>
    <t>NARCASTET</t>
  </si>
  <si>
    <t>64414</t>
  </si>
  <si>
    <t>NARP</t>
  </si>
  <si>
    <t>64415</t>
  </si>
  <si>
    <t>NAVAILLES ANGOS</t>
  </si>
  <si>
    <t>64416</t>
  </si>
  <si>
    <t>NAVARRENX</t>
  </si>
  <si>
    <t>64417</t>
  </si>
  <si>
    <t>64418</t>
  </si>
  <si>
    <t>NOGUERES</t>
  </si>
  <si>
    <t>64419</t>
  </si>
  <si>
    <t>NOUSTY</t>
  </si>
  <si>
    <t>64420</t>
  </si>
  <si>
    <t>OGENNE CAMPTORT</t>
  </si>
  <si>
    <t>64421</t>
  </si>
  <si>
    <t>OGEU LES BAINS</t>
  </si>
  <si>
    <t>64422</t>
  </si>
  <si>
    <t>OLORON SAINTE MARIE</t>
  </si>
  <si>
    <t>64423</t>
  </si>
  <si>
    <t>ORAAS</t>
  </si>
  <si>
    <t>64424</t>
  </si>
  <si>
    <t>ORDIARP</t>
  </si>
  <si>
    <t>64425</t>
  </si>
  <si>
    <t>OREGUE</t>
  </si>
  <si>
    <t>64426</t>
  </si>
  <si>
    <t>ORIN</t>
  </si>
  <si>
    <t>64427</t>
  </si>
  <si>
    <t>ORION</t>
  </si>
  <si>
    <t>64428</t>
  </si>
  <si>
    <t>ORRIULE</t>
  </si>
  <si>
    <t>64429</t>
  </si>
  <si>
    <t>ORSANCO</t>
  </si>
  <si>
    <t>64430</t>
  </si>
  <si>
    <t>ORTHEZ</t>
  </si>
  <si>
    <t>64431</t>
  </si>
  <si>
    <t>OS MARSILLON</t>
  </si>
  <si>
    <t>64432</t>
  </si>
  <si>
    <t>OSSAS SUHARE</t>
  </si>
  <si>
    <t>64433</t>
  </si>
  <si>
    <t>OSSE EN ASPE</t>
  </si>
  <si>
    <t>64434</t>
  </si>
  <si>
    <t>OSSENX</t>
  </si>
  <si>
    <t>64435</t>
  </si>
  <si>
    <t>OSSERAIN RIVAREYTE</t>
  </si>
  <si>
    <t>64436</t>
  </si>
  <si>
    <t>OSSES</t>
  </si>
  <si>
    <t>64437</t>
  </si>
  <si>
    <t>OSTABAT ASME</t>
  </si>
  <si>
    <t>64438</t>
  </si>
  <si>
    <t>OUILLON</t>
  </si>
  <si>
    <t>64439</t>
  </si>
  <si>
    <t>OUSSE</t>
  </si>
  <si>
    <t>64440</t>
  </si>
  <si>
    <t>OZENX MONTESTRUCQ</t>
  </si>
  <si>
    <t>64441</t>
  </si>
  <si>
    <t>PAGOLLE</t>
  </si>
  <si>
    <t>64442</t>
  </si>
  <si>
    <t>PARBAYSE</t>
  </si>
  <si>
    <t>64443</t>
  </si>
  <si>
    <t>PARDIES</t>
  </si>
  <si>
    <t>64444</t>
  </si>
  <si>
    <t>PARDIES PIETAT</t>
  </si>
  <si>
    <t>64445</t>
  </si>
  <si>
    <t>PAU</t>
  </si>
  <si>
    <t>64446</t>
  </si>
  <si>
    <t>PEYRELONGUE ABOS</t>
  </si>
  <si>
    <t>64447</t>
  </si>
  <si>
    <t>PIETS PLASENCE MOUSTROU</t>
  </si>
  <si>
    <t>64448</t>
  </si>
  <si>
    <t>POEY DE LESCAR</t>
  </si>
  <si>
    <t>64449</t>
  </si>
  <si>
    <t>POEY D'OLORON</t>
  </si>
  <si>
    <t>64450</t>
  </si>
  <si>
    <t>POMPS</t>
  </si>
  <si>
    <t>64451</t>
  </si>
  <si>
    <t>PONSON DEBAT POUTS</t>
  </si>
  <si>
    <t>64452</t>
  </si>
  <si>
    <t>PONSON DESSUS</t>
  </si>
  <si>
    <t>64453</t>
  </si>
  <si>
    <t>PONTACQ</t>
  </si>
  <si>
    <t>64454</t>
  </si>
  <si>
    <t>PONTIACQ VIELLEPINTE</t>
  </si>
  <si>
    <t>64455</t>
  </si>
  <si>
    <t>PORTET</t>
  </si>
  <si>
    <t>64456</t>
  </si>
  <si>
    <t>POULIACQ</t>
  </si>
  <si>
    <t>64457</t>
  </si>
  <si>
    <t>POURSIUGUES BOUCOUE</t>
  </si>
  <si>
    <t>64458</t>
  </si>
  <si>
    <t>PRECHACQ JOSBAIG</t>
  </si>
  <si>
    <t>64459</t>
  </si>
  <si>
    <t>PRECHACQ NAVARRENX</t>
  </si>
  <si>
    <t>64460</t>
  </si>
  <si>
    <t>PRECILHON</t>
  </si>
  <si>
    <t>64461</t>
  </si>
  <si>
    <t>PUYOO</t>
  </si>
  <si>
    <t>64462</t>
  </si>
  <si>
    <t>RAMOUS</t>
  </si>
  <si>
    <t>64463</t>
  </si>
  <si>
    <t>REBENACQ</t>
  </si>
  <si>
    <t>64464</t>
  </si>
  <si>
    <t>RIBARROUY</t>
  </si>
  <si>
    <t>64465</t>
  </si>
  <si>
    <t>RIUPEYROUS</t>
  </si>
  <si>
    <t>64466</t>
  </si>
  <si>
    <t>RIVEHAUTE</t>
  </si>
  <si>
    <t>64467</t>
  </si>
  <si>
    <t>RONTIGNON</t>
  </si>
  <si>
    <t>64468</t>
  </si>
  <si>
    <t>ROQUIAGUE</t>
  </si>
  <si>
    <t>64469</t>
  </si>
  <si>
    <t>SAINT ABIT</t>
  </si>
  <si>
    <t>64470</t>
  </si>
  <si>
    <t>SAINT ARMOU</t>
  </si>
  <si>
    <t>64471</t>
  </si>
  <si>
    <t>SAINT BOES</t>
  </si>
  <si>
    <t>64472</t>
  </si>
  <si>
    <t>SAINT CASTIN</t>
  </si>
  <si>
    <t>64473</t>
  </si>
  <si>
    <t>SAINTE COLOME</t>
  </si>
  <si>
    <t>64474</t>
  </si>
  <si>
    <t>SAINT DOS</t>
  </si>
  <si>
    <t>64475</t>
  </si>
  <si>
    <t>SAINTE ENGRACE</t>
  </si>
  <si>
    <t>64476</t>
  </si>
  <si>
    <t>SAINT ESTEBEN</t>
  </si>
  <si>
    <t>64477</t>
  </si>
  <si>
    <t>SAINT ETIENNE DE BAIGORRY</t>
  </si>
  <si>
    <t>64478</t>
  </si>
  <si>
    <t>SAINT FAUST</t>
  </si>
  <si>
    <t>64479</t>
  </si>
  <si>
    <t>SAINT GIRONS EN BEARN</t>
  </si>
  <si>
    <t>64480</t>
  </si>
  <si>
    <t>SAINT GLADIE ARRIVE MUNEIN</t>
  </si>
  <si>
    <t>64481</t>
  </si>
  <si>
    <t>SAINT GOIN</t>
  </si>
  <si>
    <t>64482</t>
  </si>
  <si>
    <t>SAINT JAMMES</t>
  </si>
  <si>
    <t>64483</t>
  </si>
  <si>
    <t>SAINT JEAN DE LUZ</t>
  </si>
  <si>
    <t>64484</t>
  </si>
  <si>
    <t>64485</t>
  </si>
  <si>
    <t>SAINT JEAN PIED DE PORT</t>
  </si>
  <si>
    <t>64486</t>
  </si>
  <si>
    <t>SAINT JEAN POUDGE</t>
  </si>
  <si>
    <t>64487</t>
  </si>
  <si>
    <t>SAINT JUST IBARRE</t>
  </si>
  <si>
    <t>64488</t>
  </si>
  <si>
    <t>SAINT LAURENT BRETAGNE</t>
  </si>
  <si>
    <t>64489</t>
  </si>
  <si>
    <t>SAINT MARTIN D'ARBEROUE</t>
  </si>
  <si>
    <t>64490</t>
  </si>
  <si>
    <t>SAINT MARTIN D'ARROSSA</t>
  </si>
  <si>
    <t>64491</t>
  </si>
  <si>
    <t>64492</t>
  </si>
  <si>
    <t>64493</t>
  </si>
  <si>
    <t>64494</t>
  </si>
  <si>
    <t>SAINT PE DE LEREN</t>
  </si>
  <si>
    <t>64495</t>
  </si>
  <si>
    <t>SAINT PEE SUR NIVELLE</t>
  </si>
  <si>
    <t>64496</t>
  </si>
  <si>
    <t>SAINT PIERRE D'IRUBE</t>
  </si>
  <si>
    <t>64498</t>
  </si>
  <si>
    <t>64499</t>
  </si>
  <si>
    <t>SALIES DE BEARN</t>
  </si>
  <si>
    <t>64500</t>
  </si>
  <si>
    <t>SALLES MONGISCARD</t>
  </si>
  <si>
    <t>64501</t>
  </si>
  <si>
    <t>SALLESPISSE</t>
  </si>
  <si>
    <t>64502</t>
  </si>
  <si>
    <t>SAMES</t>
  </si>
  <si>
    <t>64503</t>
  </si>
  <si>
    <t>SAMSONS LION</t>
  </si>
  <si>
    <t>64504</t>
  </si>
  <si>
    <t>SARE</t>
  </si>
  <si>
    <t>64505</t>
  </si>
  <si>
    <t>SARPOURENX</t>
  </si>
  <si>
    <t>64506</t>
  </si>
  <si>
    <t>SARRANCE</t>
  </si>
  <si>
    <t>64507</t>
  </si>
  <si>
    <t>SAUBOLE</t>
  </si>
  <si>
    <t>64508</t>
  </si>
  <si>
    <t>SAUCEDE</t>
  </si>
  <si>
    <t>64509</t>
  </si>
  <si>
    <t>SAUGUIS SAINT ETIENNE</t>
  </si>
  <si>
    <t>64510</t>
  </si>
  <si>
    <t>SAULT DE NAVAILLES</t>
  </si>
  <si>
    <t>64511</t>
  </si>
  <si>
    <t>SAUVAGNON</t>
  </si>
  <si>
    <t>64512</t>
  </si>
  <si>
    <t>SAUVELADE</t>
  </si>
  <si>
    <t>64513</t>
  </si>
  <si>
    <t>SAUVETERRE DE BEARN</t>
  </si>
  <si>
    <t>64514</t>
  </si>
  <si>
    <t>SEBY</t>
  </si>
  <si>
    <t>64515</t>
  </si>
  <si>
    <t>SEDZE MAUBECQ</t>
  </si>
  <si>
    <t>64516</t>
  </si>
  <si>
    <t>SEDZERE</t>
  </si>
  <si>
    <t>64517</t>
  </si>
  <si>
    <t>SEMEACQ BLACHON</t>
  </si>
  <si>
    <t>64518</t>
  </si>
  <si>
    <t>64519</t>
  </si>
  <si>
    <t>SERRES CASTET</t>
  </si>
  <si>
    <t>64520</t>
  </si>
  <si>
    <t>SERRES MORLAAS</t>
  </si>
  <si>
    <t>64521</t>
  </si>
  <si>
    <t>SERRES SAINTE MARIE</t>
  </si>
  <si>
    <t>64522</t>
  </si>
  <si>
    <t>SEVIGNACQ MEYRACQ</t>
  </si>
  <si>
    <t>64523</t>
  </si>
  <si>
    <t>SEVIGNACQ</t>
  </si>
  <si>
    <t>64524</t>
  </si>
  <si>
    <t>SIMACOURBE</t>
  </si>
  <si>
    <t>64525</t>
  </si>
  <si>
    <t>SIROS</t>
  </si>
  <si>
    <t>64526</t>
  </si>
  <si>
    <t>SOUMOULOU</t>
  </si>
  <si>
    <t>64527</t>
  </si>
  <si>
    <t>SOURAIDE</t>
  </si>
  <si>
    <t>64528</t>
  </si>
  <si>
    <t>SUHESCUN</t>
  </si>
  <si>
    <t>64529</t>
  </si>
  <si>
    <t>SUS</t>
  </si>
  <si>
    <t>64530</t>
  </si>
  <si>
    <t>SUSMIOU</t>
  </si>
  <si>
    <t>64531</t>
  </si>
  <si>
    <t>TABAILLE USQUAIN</t>
  </si>
  <si>
    <t>64532</t>
  </si>
  <si>
    <t>TADOUSSE USSAU</t>
  </si>
  <si>
    <t>64533</t>
  </si>
  <si>
    <t>TARDETS SORHOLUS</t>
  </si>
  <si>
    <t>64534</t>
  </si>
  <si>
    <t>TARON SADIRAC VIELLENAVE</t>
  </si>
  <si>
    <t>64535</t>
  </si>
  <si>
    <t>TARSACQ</t>
  </si>
  <si>
    <t>64536</t>
  </si>
  <si>
    <t>64537</t>
  </si>
  <si>
    <t>TROIS VILLES</t>
  </si>
  <si>
    <t>64538</t>
  </si>
  <si>
    <t>UHART CIZE</t>
  </si>
  <si>
    <t>64539</t>
  </si>
  <si>
    <t>UHART MIXE</t>
  </si>
  <si>
    <t>64540</t>
  </si>
  <si>
    <t>URCUIT</t>
  </si>
  <si>
    <t>64541</t>
  </si>
  <si>
    <t>URDES</t>
  </si>
  <si>
    <t>64542</t>
  </si>
  <si>
    <t>URDOS</t>
  </si>
  <si>
    <t>64543</t>
  </si>
  <si>
    <t>UREPEL</t>
  </si>
  <si>
    <t>64544</t>
  </si>
  <si>
    <t>UROST</t>
  </si>
  <si>
    <t>64545</t>
  </si>
  <si>
    <t>URRUGNE</t>
  </si>
  <si>
    <t>64546</t>
  </si>
  <si>
    <t>URT</t>
  </si>
  <si>
    <t>64547</t>
  </si>
  <si>
    <t>USTARITZ</t>
  </si>
  <si>
    <t>64548</t>
  </si>
  <si>
    <t>UZAN</t>
  </si>
  <si>
    <t>64549</t>
  </si>
  <si>
    <t>UZEIN</t>
  </si>
  <si>
    <t>64550</t>
  </si>
  <si>
    <t>UZOS</t>
  </si>
  <si>
    <t>64551</t>
  </si>
  <si>
    <t>VERDETS</t>
  </si>
  <si>
    <t>64552</t>
  </si>
  <si>
    <t>VIALER</t>
  </si>
  <si>
    <t>64554</t>
  </si>
  <si>
    <t>VIELLENAVE D'ARTHEZ</t>
  </si>
  <si>
    <t>64555</t>
  </si>
  <si>
    <t>VIELLENAVE DE NAVARRENX</t>
  </si>
  <si>
    <t>64556</t>
  </si>
  <si>
    <t>VIELLESEGURE</t>
  </si>
  <si>
    <t>64557</t>
  </si>
  <si>
    <t>64558</t>
  </si>
  <si>
    <t>VILLEFRANQUE</t>
  </si>
  <si>
    <t>64559</t>
  </si>
  <si>
    <t>VIODOS ABENSE DE BAS</t>
  </si>
  <si>
    <t>64560</t>
  </si>
  <si>
    <t>VIVEN</t>
  </si>
  <si>
    <t>65001</t>
  </si>
  <si>
    <t>ADAST</t>
  </si>
  <si>
    <t>65002</t>
  </si>
  <si>
    <t>ADE</t>
  </si>
  <si>
    <t>65003</t>
  </si>
  <si>
    <t>ADERVIELLE POUCHERGUES</t>
  </si>
  <si>
    <t>65004</t>
  </si>
  <si>
    <t>AGOS VIDALOS</t>
  </si>
  <si>
    <t>65005</t>
  </si>
  <si>
    <t>ALLIER</t>
  </si>
  <si>
    <t>65006</t>
  </si>
  <si>
    <t>ANCIZAN</t>
  </si>
  <si>
    <t>65007</t>
  </si>
  <si>
    <t>ANDREST</t>
  </si>
  <si>
    <t>65009</t>
  </si>
  <si>
    <t>ANERES</t>
  </si>
  <si>
    <t>65010</t>
  </si>
  <si>
    <t>ANGOS</t>
  </si>
  <si>
    <t>65011</t>
  </si>
  <si>
    <t>65012</t>
  </si>
  <si>
    <t>ANLA</t>
  </si>
  <si>
    <t>65013</t>
  </si>
  <si>
    <t>ANSOST</t>
  </si>
  <si>
    <t>65014</t>
  </si>
  <si>
    <t>ANTICHAN</t>
  </si>
  <si>
    <t>65015</t>
  </si>
  <si>
    <t>ANTIN</t>
  </si>
  <si>
    <t>65016</t>
  </si>
  <si>
    <t>ANTIST</t>
  </si>
  <si>
    <t>65017</t>
  </si>
  <si>
    <t>ARAGNOUET</t>
  </si>
  <si>
    <t>65018</t>
  </si>
  <si>
    <t>ARBEOST</t>
  </si>
  <si>
    <t>65019</t>
  </si>
  <si>
    <t>ARCIZAC ADOUR</t>
  </si>
  <si>
    <t>65020</t>
  </si>
  <si>
    <t>ARCIZAC EZ ANGLES</t>
  </si>
  <si>
    <t>65021</t>
  </si>
  <si>
    <t>ARCIZANS AVANT</t>
  </si>
  <si>
    <t>65022</t>
  </si>
  <si>
    <t>ARCIZANS DESSUS</t>
  </si>
  <si>
    <t>65023</t>
  </si>
  <si>
    <t>ARDENGOST</t>
  </si>
  <si>
    <t>65024</t>
  </si>
  <si>
    <t>ARGELES BAGNERES</t>
  </si>
  <si>
    <t>65025</t>
  </si>
  <si>
    <t>ARGELES GAZOST</t>
  </si>
  <si>
    <t>65026</t>
  </si>
  <si>
    <t>ARIES ESPENAN</t>
  </si>
  <si>
    <t>65027</t>
  </si>
  <si>
    <t>ARMENTEULE</t>
  </si>
  <si>
    <t>65028</t>
  </si>
  <si>
    <t>ARNE</t>
  </si>
  <si>
    <t>65029</t>
  </si>
  <si>
    <t>ARRAS EN LAVEDAN</t>
  </si>
  <si>
    <t>65031</t>
  </si>
  <si>
    <t>ARREAU</t>
  </si>
  <si>
    <t>65032</t>
  </si>
  <si>
    <t>ARRENS MARSOUS</t>
  </si>
  <si>
    <t>65033</t>
  </si>
  <si>
    <t>ARRODETS EZ ANGLES</t>
  </si>
  <si>
    <t>65034</t>
  </si>
  <si>
    <t>ARRODETS</t>
  </si>
  <si>
    <t>65035</t>
  </si>
  <si>
    <t>ARTAGNAN</t>
  </si>
  <si>
    <t>65036</t>
  </si>
  <si>
    <t>ARTALENS SOUIN</t>
  </si>
  <si>
    <t>65037</t>
  </si>
  <si>
    <t>ARTIGUEMY</t>
  </si>
  <si>
    <t>65038</t>
  </si>
  <si>
    <t>65039</t>
  </si>
  <si>
    <t>ASPIN AURE</t>
  </si>
  <si>
    <t>65040</t>
  </si>
  <si>
    <t>ASPIN EN LAVEDAN</t>
  </si>
  <si>
    <t>65041</t>
  </si>
  <si>
    <t>ASQUE</t>
  </si>
  <si>
    <t>65042</t>
  </si>
  <si>
    <t>ASTE</t>
  </si>
  <si>
    <t>65043</t>
  </si>
  <si>
    <t>ASTUGUE</t>
  </si>
  <si>
    <t>65044</t>
  </si>
  <si>
    <t>AUBAREDE</t>
  </si>
  <si>
    <t>65045</t>
  </si>
  <si>
    <t>AUCUN</t>
  </si>
  <si>
    <t>65046</t>
  </si>
  <si>
    <t>65047</t>
  </si>
  <si>
    <t>65048</t>
  </si>
  <si>
    <t>65049</t>
  </si>
  <si>
    <t>AURIEBAT</t>
  </si>
  <si>
    <t>65050</t>
  </si>
  <si>
    <t>AVAJAN</t>
  </si>
  <si>
    <t>65051</t>
  </si>
  <si>
    <t>AVENTIGNAN</t>
  </si>
  <si>
    <t>65052</t>
  </si>
  <si>
    <t>AVERAN</t>
  </si>
  <si>
    <t>65053</t>
  </si>
  <si>
    <t>AVEUX</t>
  </si>
  <si>
    <t>65054</t>
  </si>
  <si>
    <t>AVEZAC PRAT LAHITTE</t>
  </si>
  <si>
    <t>65055</t>
  </si>
  <si>
    <t>AYROS ARBOUIX</t>
  </si>
  <si>
    <t>65056</t>
  </si>
  <si>
    <t>AYZAC OST</t>
  </si>
  <si>
    <t>65057</t>
  </si>
  <si>
    <t>AZEREIX</t>
  </si>
  <si>
    <t>65058</t>
  </si>
  <si>
    <t>AZET</t>
  </si>
  <si>
    <t>65059</t>
  </si>
  <si>
    <t>BAGNERES DE BIGORRE</t>
  </si>
  <si>
    <t>65060</t>
  </si>
  <si>
    <t>BANIOS</t>
  </si>
  <si>
    <t>65061</t>
  </si>
  <si>
    <t>BARBACHEN</t>
  </si>
  <si>
    <t>65062</t>
  </si>
  <si>
    <t>BARBAZAN DEBAT</t>
  </si>
  <si>
    <t>65063</t>
  </si>
  <si>
    <t>BARBAZAN DESSUS</t>
  </si>
  <si>
    <t>65064</t>
  </si>
  <si>
    <t>BAREILLES</t>
  </si>
  <si>
    <t>65065</t>
  </si>
  <si>
    <t>BARLEST</t>
  </si>
  <si>
    <t>65066</t>
  </si>
  <si>
    <t>BARRANCOUEU</t>
  </si>
  <si>
    <t>65067</t>
  </si>
  <si>
    <t>BARRY</t>
  </si>
  <si>
    <t>65068</t>
  </si>
  <si>
    <t>BARTHE</t>
  </si>
  <si>
    <t>65069</t>
  </si>
  <si>
    <t>BARTHE DE NESTE</t>
  </si>
  <si>
    <t>65070</t>
  </si>
  <si>
    <t>BARTRES</t>
  </si>
  <si>
    <t>65071</t>
  </si>
  <si>
    <t>BATSERE</t>
  </si>
  <si>
    <t>65072</t>
  </si>
  <si>
    <t>BAZET</t>
  </si>
  <si>
    <t>65073</t>
  </si>
  <si>
    <t>BAZILLAC</t>
  </si>
  <si>
    <t>65074</t>
  </si>
  <si>
    <t>BAZORDAN</t>
  </si>
  <si>
    <t>65075</t>
  </si>
  <si>
    <t>BAZUS AURE</t>
  </si>
  <si>
    <t>65076</t>
  </si>
  <si>
    <t>BAZUS NESTE</t>
  </si>
  <si>
    <t>65077</t>
  </si>
  <si>
    <t>BEAUCENS</t>
  </si>
  <si>
    <t>65078</t>
  </si>
  <si>
    <t>BEAUDEAN</t>
  </si>
  <si>
    <t>65079</t>
  </si>
  <si>
    <t>BEGOLE</t>
  </si>
  <si>
    <t>65080</t>
  </si>
  <si>
    <t>65081</t>
  </si>
  <si>
    <t>65082</t>
  </si>
  <si>
    <t>BERBERUST LIAS</t>
  </si>
  <si>
    <t>65083</t>
  </si>
  <si>
    <t>BERNAC DEBAT</t>
  </si>
  <si>
    <t>65084</t>
  </si>
  <si>
    <t>BERNAC DESSUS</t>
  </si>
  <si>
    <t>65085</t>
  </si>
  <si>
    <t>BERNADETS DEBAT</t>
  </si>
  <si>
    <t>65086</t>
  </si>
  <si>
    <t>BERNADETS DESSUS</t>
  </si>
  <si>
    <t>65087</t>
  </si>
  <si>
    <t>BERTREN</t>
  </si>
  <si>
    <t>65088</t>
  </si>
  <si>
    <t>BETBEZE</t>
  </si>
  <si>
    <t>65089</t>
  </si>
  <si>
    <t>BETPOUEY</t>
  </si>
  <si>
    <t>65090</t>
  </si>
  <si>
    <t>BETPOUY</t>
  </si>
  <si>
    <t>65091</t>
  </si>
  <si>
    <t>BETTES</t>
  </si>
  <si>
    <t>65092</t>
  </si>
  <si>
    <t>BEYREDE JUMET</t>
  </si>
  <si>
    <t>65093</t>
  </si>
  <si>
    <t>65094</t>
  </si>
  <si>
    <t>BIZOUS</t>
  </si>
  <si>
    <t>65095</t>
  </si>
  <si>
    <t>BONNEFONT</t>
  </si>
  <si>
    <t>65096</t>
  </si>
  <si>
    <t>BONNEMAZON</t>
  </si>
  <si>
    <t>65097</t>
  </si>
  <si>
    <t>BONREPOS</t>
  </si>
  <si>
    <t>65098</t>
  </si>
  <si>
    <t>BOO SILHEN</t>
  </si>
  <si>
    <t>65099</t>
  </si>
  <si>
    <t>BORDERES LOURON</t>
  </si>
  <si>
    <t>65100</t>
  </si>
  <si>
    <t>BORDERES SUR L'ECHEZ</t>
  </si>
  <si>
    <t>65101</t>
  </si>
  <si>
    <t>65102</t>
  </si>
  <si>
    <t>BOUILH DEVANT</t>
  </si>
  <si>
    <t>65103</t>
  </si>
  <si>
    <t>BOUILH PEREUILH</t>
  </si>
  <si>
    <t>65104</t>
  </si>
  <si>
    <t>BOULIN</t>
  </si>
  <si>
    <t>65105</t>
  </si>
  <si>
    <t>BOURG DE BIGORRE</t>
  </si>
  <si>
    <t>65106</t>
  </si>
  <si>
    <t>BOURISP</t>
  </si>
  <si>
    <t>65107</t>
  </si>
  <si>
    <t>BOURREAC</t>
  </si>
  <si>
    <t>65108</t>
  </si>
  <si>
    <t>65109</t>
  </si>
  <si>
    <t>BRAMEVAQUE</t>
  </si>
  <si>
    <t>65110</t>
  </si>
  <si>
    <t>BUGARD</t>
  </si>
  <si>
    <t>65111</t>
  </si>
  <si>
    <t>BULAN</t>
  </si>
  <si>
    <t>65112</t>
  </si>
  <si>
    <t>BUN</t>
  </si>
  <si>
    <t>65113</t>
  </si>
  <si>
    <t>BURG</t>
  </si>
  <si>
    <t>65114</t>
  </si>
  <si>
    <t>BUZON</t>
  </si>
  <si>
    <t>65115</t>
  </si>
  <si>
    <t>CABANAC</t>
  </si>
  <si>
    <t>65116</t>
  </si>
  <si>
    <t>CADEAC</t>
  </si>
  <si>
    <t>65117</t>
  </si>
  <si>
    <t>CADEILHAN TRACHERE</t>
  </si>
  <si>
    <t>65118</t>
  </si>
  <si>
    <t>CAHARET</t>
  </si>
  <si>
    <t>65119</t>
  </si>
  <si>
    <t>CAIXON</t>
  </si>
  <si>
    <t>65120</t>
  </si>
  <si>
    <t>CALAVANTE</t>
  </si>
  <si>
    <t>65121</t>
  </si>
  <si>
    <t>CAMALES</t>
  </si>
  <si>
    <t>65122</t>
  </si>
  <si>
    <t>CAMOUS</t>
  </si>
  <si>
    <t>65123</t>
  </si>
  <si>
    <t>CAMPAN</t>
  </si>
  <si>
    <t>65124</t>
  </si>
  <si>
    <t>CAMPARAN</t>
  </si>
  <si>
    <t>65125</t>
  </si>
  <si>
    <t>CAMPISTROUS</t>
  </si>
  <si>
    <t>65126</t>
  </si>
  <si>
    <t>CAMPUZAN</t>
  </si>
  <si>
    <t>65127</t>
  </si>
  <si>
    <t>CAPVERN</t>
  </si>
  <si>
    <t>65128</t>
  </si>
  <si>
    <t>CASTELBAJAC</t>
  </si>
  <si>
    <t>65129</t>
  </si>
  <si>
    <t>CASTELNAU MAGNOAC</t>
  </si>
  <si>
    <t>65130</t>
  </si>
  <si>
    <t>CASTELNAU RIVIERE BASSE</t>
  </si>
  <si>
    <t>65131</t>
  </si>
  <si>
    <t>CASTELVIEILH</t>
  </si>
  <si>
    <t>65132</t>
  </si>
  <si>
    <t>CASTERA LANUSSE</t>
  </si>
  <si>
    <t>65133</t>
  </si>
  <si>
    <t>CASTERA LOU</t>
  </si>
  <si>
    <t>65134</t>
  </si>
  <si>
    <t>CASTERETS</t>
  </si>
  <si>
    <t>65135</t>
  </si>
  <si>
    <t>65136</t>
  </si>
  <si>
    <t>65137</t>
  </si>
  <si>
    <t>CAUSSADE RIVIERE</t>
  </si>
  <si>
    <t>65138</t>
  </si>
  <si>
    <t>CAUTERETS</t>
  </si>
  <si>
    <t>65139</t>
  </si>
  <si>
    <t>CAZARILH</t>
  </si>
  <si>
    <t>65140</t>
  </si>
  <si>
    <t>CAZAUX DEBAT</t>
  </si>
  <si>
    <t>65141</t>
  </si>
  <si>
    <t>CAZAUX FRECHET ANERAN CAMORS</t>
  </si>
  <si>
    <t>65142</t>
  </si>
  <si>
    <t>CHELLE DEBAT</t>
  </si>
  <si>
    <t>65143</t>
  </si>
  <si>
    <t>CHELLE SPOU</t>
  </si>
  <si>
    <t>65144</t>
  </si>
  <si>
    <t>CHEUST</t>
  </si>
  <si>
    <t>65145</t>
  </si>
  <si>
    <t>65146</t>
  </si>
  <si>
    <t>CHIS</t>
  </si>
  <si>
    <t>65147</t>
  </si>
  <si>
    <t>CIEUTAT</t>
  </si>
  <si>
    <t>65148</t>
  </si>
  <si>
    <t>CIZOS</t>
  </si>
  <si>
    <t>65149</t>
  </si>
  <si>
    <t>65150</t>
  </si>
  <si>
    <t>CLARENS</t>
  </si>
  <si>
    <t>65151</t>
  </si>
  <si>
    <t>65153</t>
  </si>
  <si>
    <t>COUSSAN</t>
  </si>
  <si>
    <t>65154</t>
  </si>
  <si>
    <t>CRECHETS</t>
  </si>
  <si>
    <t>65155</t>
  </si>
  <si>
    <t>DEVEZE</t>
  </si>
  <si>
    <t>65156</t>
  </si>
  <si>
    <t>DOURS</t>
  </si>
  <si>
    <t>65157</t>
  </si>
  <si>
    <t>ENS</t>
  </si>
  <si>
    <t>65158</t>
  </si>
  <si>
    <t>ESBAREICH</t>
  </si>
  <si>
    <t>65159</t>
  </si>
  <si>
    <t>ESCALA</t>
  </si>
  <si>
    <t>65160</t>
  </si>
  <si>
    <t>ESCAUNETS</t>
  </si>
  <si>
    <t>65161</t>
  </si>
  <si>
    <t>ESCONDEAUX</t>
  </si>
  <si>
    <t>65162</t>
  </si>
  <si>
    <t>ESCONNETS</t>
  </si>
  <si>
    <t>65163</t>
  </si>
  <si>
    <t>ESCOTS</t>
  </si>
  <si>
    <t>65164</t>
  </si>
  <si>
    <t>ESCOUBES POUTS</t>
  </si>
  <si>
    <t>65165</t>
  </si>
  <si>
    <t>ESPARROS</t>
  </si>
  <si>
    <t>65166</t>
  </si>
  <si>
    <t>ESPECHE</t>
  </si>
  <si>
    <t>65167</t>
  </si>
  <si>
    <t>ESPIEILH</t>
  </si>
  <si>
    <t>65168</t>
  </si>
  <si>
    <t>ESQUIEZE SERE</t>
  </si>
  <si>
    <t>65169</t>
  </si>
  <si>
    <t>65170</t>
  </si>
  <si>
    <t>ESTAMPURES</t>
  </si>
  <si>
    <t>65171</t>
  </si>
  <si>
    <t>ESTARVIELLE</t>
  </si>
  <si>
    <t>65172</t>
  </si>
  <si>
    <t>ESTENSAN</t>
  </si>
  <si>
    <t>65173</t>
  </si>
  <si>
    <t>ESTERRE</t>
  </si>
  <si>
    <t>65174</t>
  </si>
  <si>
    <t>ESTIRAC</t>
  </si>
  <si>
    <t>65175</t>
  </si>
  <si>
    <t>FERRERE</t>
  </si>
  <si>
    <t>65176</t>
  </si>
  <si>
    <t>65177</t>
  </si>
  <si>
    <t>FONTRAILLES</t>
  </si>
  <si>
    <t>65178</t>
  </si>
  <si>
    <t>FRECHEDE</t>
  </si>
  <si>
    <t>65179</t>
  </si>
  <si>
    <t>FRECHENDETS</t>
  </si>
  <si>
    <t>65180</t>
  </si>
  <si>
    <t>FRECHET AURE</t>
  </si>
  <si>
    <t>65181</t>
  </si>
  <si>
    <t>FRECHOU FRECHET</t>
  </si>
  <si>
    <t>65182</t>
  </si>
  <si>
    <t>GAILLAGOS</t>
  </si>
  <si>
    <t>65183</t>
  </si>
  <si>
    <t>GALAN</t>
  </si>
  <si>
    <t>65184</t>
  </si>
  <si>
    <t>GALEZ</t>
  </si>
  <si>
    <t>65185</t>
  </si>
  <si>
    <t>GARDERES</t>
  </si>
  <si>
    <t>65186</t>
  </si>
  <si>
    <t>GAUDENT</t>
  </si>
  <si>
    <t>65187</t>
  </si>
  <si>
    <t>GAUSSAN</t>
  </si>
  <si>
    <t>65188</t>
  </si>
  <si>
    <t>GAVARNIE</t>
  </si>
  <si>
    <t>65189</t>
  </si>
  <si>
    <t>GAYAN</t>
  </si>
  <si>
    <t>65190</t>
  </si>
  <si>
    <t>GAZAVE</t>
  </si>
  <si>
    <t>65191</t>
  </si>
  <si>
    <t>GAZOST</t>
  </si>
  <si>
    <t>65192</t>
  </si>
  <si>
    <t>GEDRE</t>
  </si>
  <si>
    <t>65193</t>
  </si>
  <si>
    <t>GEMBRIE</t>
  </si>
  <si>
    <t>65194</t>
  </si>
  <si>
    <t>GENEREST</t>
  </si>
  <si>
    <t>65195</t>
  </si>
  <si>
    <t>65196</t>
  </si>
  <si>
    <t>65197</t>
  </si>
  <si>
    <t>65198</t>
  </si>
  <si>
    <t>GERDE</t>
  </si>
  <si>
    <t>65199</t>
  </si>
  <si>
    <t>GERM</t>
  </si>
  <si>
    <t>65200</t>
  </si>
  <si>
    <t>GERMS SUR L'OUSSOUET</t>
  </si>
  <si>
    <t>65201</t>
  </si>
  <si>
    <t>GEU</t>
  </si>
  <si>
    <t>65202</t>
  </si>
  <si>
    <t>GEZ</t>
  </si>
  <si>
    <t>65203</t>
  </si>
  <si>
    <t>GEZ EZ ANGLES</t>
  </si>
  <si>
    <t>65204</t>
  </si>
  <si>
    <t>GONEZ</t>
  </si>
  <si>
    <t>65205</t>
  </si>
  <si>
    <t>GOUAUX</t>
  </si>
  <si>
    <t>65206</t>
  </si>
  <si>
    <t>GOUDON</t>
  </si>
  <si>
    <t>65207</t>
  </si>
  <si>
    <t>GOURGUE</t>
  </si>
  <si>
    <t>65208</t>
  </si>
  <si>
    <t>GRAILHEN</t>
  </si>
  <si>
    <t>65209</t>
  </si>
  <si>
    <t>GREZIAN</t>
  </si>
  <si>
    <t>65210</t>
  </si>
  <si>
    <t>GRUST</t>
  </si>
  <si>
    <t>65211</t>
  </si>
  <si>
    <t>GUCHAN</t>
  </si>
  <si>
    <t>65212</t>
  </si>
  <si>
    <t>GUCHEN</t>
  </si>
  <si>
    <t>65213</t>
  </si>
  <si>
    <t>GUIZERIX</t>
  </si>
  <si>
    <t>65214</t>
  </si>
  <si>
    <t>HACHAN</t>
  </si>
  <si>
    <t>65215</t>
  </si>
  <si>
    <t>HAGEDET</t>
  </si>
  <si>
    <t>65216</t>
  </si>
  <si>
    <t>HAUBAN</t>
  </si>
  <si>
    <t>65217</t>
  </si>
  <si>
    <t>HAUTAGET</t>
  </si>
  <si>
    <t>65218</t>
  </si>
  <si>
    <t>HECHES</t>
  </si>
  <si>
    <t>65219</t>
  </si>
  <si>
    <t>HERES</t>
  </si>
  <si>
    <t>65220</t>
  </si>
  <si>
    <t>HIBARETTE</t>
  </si>
  <si>
    <t>65221</t>
  </si>
  <si>
    <t>HIIS</t>
  </si>
  <si>
    <t>65222</t>
  </si>
  <si>
    <t>HITTE</t>
  </si>
  <si>
    <t>65223</t>
  </si>
  <si>
    <t>HORGUES</t>
  </si>
  <si>
    <t>65224</t>
  </si>
  <si>
    <t>HOUEYDETS</t>
  </si>
  <si>
    <t>65225</t>
  </si>
  <si>
    <t>HOURC</t>
  </si>
  <si>
    <t>65226</t>
  </si>
  <si>
    <t>IBOS</t>
  </si>
  <si>
    <t>65228</t>
  </si>
  <si>
    <t>ILHET</t>
  </si>
  <si>
    <t>65229</t>
  </si>
  <si>
    <t>ILHEU</t>
  </si>
  <si>
    <t>65230</t>
  </si>
  <si>
    <t>IZAOURT</t>
  </si>
  <si>
    <t>65231</t>
  </si>
  <si>
    <t>IZAUX</t>
  </si>
  <si>
    <t>65232</t>
  </si>
  <si>
    <t>JACQUE</t>
  </si>
  <si>
    <t>65233</t>
  </si>
  <si>
    <t>JARRET</t>
  </si>
  <si>
    <t>65234</t>
  </si>
  <si>
    <t>JEZEAU</t>
  </si>
  <si>
    <t>65235</t>
  </si>
  <si>
    <t>JUILLAN</t>
  </si>
  <si>
    <t>65236</t>
  </si>
  <si>
    <t>JULOS</t>
  </si>
  <si>
    <t>65237</t>
  </si>
  <si>
    <t>JUNCALAS</t>
  </si>
  <si>
    <t>65238</t>
  </si>
  <si>
    <t>LABASSERE</t>
  </si>
  <si>
    <t>65239</t>
  </si>
  <si>
    <t>LABASTIDE</t>
  </si>
  <si>
    <t>65240</t>
  </si>
  <si>
    <t>LABATUT RIVIERE</t>
  </si>
  <si>
    <t>65241</t>
  </si>
  <si>
    <t>LABORDE</t>
  </si>
  <si>
    <t>65242</t>
  </si>
  <si>
    <t>LACASSAGNE</t>
  </si>
  <si>
    <t>65243</t>
  </si>
  <si>
    <t>LAFITOLE</t>
  </si>
  <si>
    <t>65244</t>
  </si>
  <si>
    <t>65245</t>
  </si>
  <si>
    <t>65247</t>
  </si>
  <si>
    <t>ARRAYOU LAHITTE</t>
  </si>
  <si>
    <t>65248</t>
  </si>
  <si>
    <t>LAHITTE TOUPIERE</t>
  </si>
  <si>
    <t>65249</t>
  </si>
  <si>
    <t>65250</t>
  </si>
  <si>
    <t>LALANNE TRIE</t>
  </si>
  <si>
    <t>65251</t>
  </si>
  <si>
    <t>LALOUBERE</t>
  </si>
  <si>
    <t>65252</t>
  </si>
  <si>
    <t>LAMARQUE PONTACQ</t>
  </si>
  <si>
    <t>65253</t>
  </si>
  <si>
    <t>LAMARQUE RUSTAING</t>
  </si>
  <si>
    <t>65254</t>
  </si>
  <si>
    <t>LAMEAC</t>
  </si>
  <si>
    <t>65255</t>
  </si>
  <si>
    <t>65256</t>
  </si>
  <si>
    <t>LANESPEDE</t>
  </si>
  <si>
    <t>65257</t>
  </si>
  <si>
    <t>LANNE</t>
  </si>
  <si>
    <t>65258</t>
  </si>
  <si>
    <t>LANNEMEZAN</t>
  </si>
  <si>
    <t>65259</t>
  </si>
  <si>
    <t>65260</t>
  </si>
  <si>
    <t>LAPEYRE</t>
  </si>
  <si>
    <t>65261</t>
  </si>
  <si>
    <t>LARAN</t>
  </si>
  <si>
    <t>65262</t>
  </si>
  <si>
    <t>65263</t>
  </si>
  <si>
    <t>65264</t>
  </si>
  <si>
    <t>LASCAZERES</t>
  </si>
  <si>
    <t>65265</t>
  </si>
  <si>
    <t>LASLADES</t>
  </si>
  <si>
    <t>65266</t>
  </si>
  <si>
    <t>LASSALES</t>
  </si>
  <si>
    <t>65267</t>
  </si>
  <si>
    <t>LAU BALAGNAS</t>
  </si>
  <si>
    <t>65268</t>
  </si>
  <si>
    <t>LAYRISSE</t>
  </si>
  <si>
    <t>65269</t>
  </si>
  <si>
    <t>LESCURRY</t>
  </si>
  <si>
    <t>65270</t>
  </si>
  <si>
    <t>LESPOUEY</t>
  </si>
  <si>
    <t>65271</t>
  </si>
  <si>
    <t>LEZIGNAN</t>
  </si>
  <si>
    <t>65272</t>
  </si>
  <si>
    <t>LHEZ</t>
  </si>
  <si>
    <t>65273</t>
  </si>
  <si>
    <t>LIAC</t>
  </si>
  <si>
    <t>65274</t>
  </si>
  <si>
    <t>LIBAROS</t>
  </si>
  <si>
    <t>65275</t>
  </si>
  <si>
    <t>LIES</t>
  </si>
  <si>
    <t>65276</t>
  </si>
  <si>
    <t>LIZOS</t>
  </si>
  <si>
    <t>65277</t>
  </si>
  <si>
    <t>LOMBRES</t>
  </si>
  <si>
    <t>65278</t>
  </si>
  <si>
    <t>LOMNE</t>
  </si>
  <si>
    <t>65279</t>
  </si>
  <si>
    <t>LORTET</t>
  </si>
  <si>
    <t>65280</t>
  </si>
  <si>
    <t>LOUBAJAC</t>
  </si>
  <si>
    <t>65281</t>
  </si>
  <si>
    <t>LOUCRUP</t>
  </si>
  <si>
    <t>65282</t>
  </si>
  <si>
    <t>LOUDENVIELLE</t>
  </si>
  <si>
    <t>65283</t>
  </si>
  <si>
    <t>LOUDERVIELLE</t>
  </si>
  <si>
    <t>65284</t>
  </si>
  <si>
    <t>LOUEY</t>
  </si>
  <si>
    <t>65285</t>
  </si>
  <si>
    <t>LOUIT</t>
  </si>
  <si>
    <t>65286</t>
  </si>
  <si>
    <t>LOURDES</t>
  </si>
  <si>
    <t>65287</t>
  </si>
  <si>
    <t>LOURES BAROUSSE</t>
  </si>
  <si>
    <t>65288</t>
  </si>
  <si>
    <t>LUBRET SAINT LUC</t>
  </si>
  <si>
    <t>65289</t>
  </si>
  <si>
    <t>LUBY BETMONT</t>
  </si>
  <si>
    <t>65290</t>
  </si>
  <si>
    <t>65291</t>
  </si>
  <si>
    <t>LUGAGNAN</t>
  </si>
  <si>
    <t>65292</t>
  </si>
  <si>
    <t>LUQUET</t>
  </si>
  <si>
    <t>65293</t>
  </si>
  <si>
    <t>LUSTAR</t>
  </si>
  <si>
    <t>65294</t>
  </si>
  <si>
    <t>LUTILHOUS</t>
  </si>
  <si>
    <t>65295</t>
  </si>
  <si>
    <t>LUZ SAINT SAUVEUR</t>
  </si>
  <si>
    <t>65296</t>
  </si>
  <si>
    <t>MADIRAN</t>
  </si>
  <si>
    <t>65297</t>
  </si>
  <si>
    <t>MANSAN</t>
  </si>
  <si>
    <t>65298</t>
  </si>
  <si>
    <t>MARQUERIE</t>
  </si>
  <si>
    <t>65299</t>
  </si>
  <si>
    <t>65300</t>
  </si>
  <si>
    <t>65301</t>
  </si>
  <si>
    <t>65303</t>
  </si>
  <si>
    <t>65304</t>
  </si>
  <si>
    <t>MAUBOURGUET</t>
  </si>
  <si>
    <t>65305</t>
  </si>
  <si>
    <t>MAULEON BAROUSSE</t>
  </si>
  <si>
    <t>65306</t>
  </si>
  <si>
    <t>65307</t>
  </si>
  <si>
    <t>MAZERES DE NESTE</t>
  </si>
  <si>
    <t>65308</t>
  </si>
  <si>
    <t>65309</t>
  </si>
  <si>
    <t>MAZOUAU</t>
  </si>
  <si>
    <t>65310</t>
  </si>
  <si>
    <t>MERILHEU</t>
  </si>
  <si>
    <t>65311</t>
  </si>
  <si>
    <t>MINGOT</t>
  </si>
  <si>
    <t>65312</t>
  </si>
  <si>
    <t>MOLERE</t>
  </si>
  <si>
    <t>65313</t>
  </si>
  <si>
    <t>MOMERES</t>
  </si>
  <si>
    <t>65314</t>
  </si>
  <si>
    <t>65315</t>
  </si>
  <si>
    <t>MONLEON MAGNOAC</t>
  </si>
  <si>
    <t>65316</t>
  </si>
  <si>
    <t>MONLONG</t>
  </si>
  <si>
    <t>65317</t>
  </si>
  <si>
    <t>65318</t>
  </si>
  <si>
    <t>65319</t>
  </si>
  <si>
    <t>65320</t>
  </si>
  <si>
    <t>65321</t>
  </si>
  <si>
    <t>65322</t>
  </si>
  <si>
    <t>MONTOUSSE</t>
  </si>
  <si>
    <t>65323</t>
  </si>
  <si>
    <t>MONTSERIE</t>
  </si>
  <si>
    <t>65324</t>
  </si>
  <si>
    <t>MOULEDOUS</t>
  </si>
  <si>
    <t>65325</t>
  </si>
  <si>
    <t>MOUMOULOUS</t>
  </si>
  <si>
    <t>65326</t>
  </si>
  <si>
    <t>MUN</t>
  </si>
  <si>
    <t>65327</t>
  </si>
  <si>
    <t>NESTIER</t>
  </si>
  <si>
    <t>65328</t>
  </si>
  <si>
    <t>NEUILH</t>
  </si>
  <si>
    <t>65329</t>
  </si>
  <si>
    <t>NISTOS</t>
  </si>
  <si>
    <t>65330</t>
  </si>
  <si>
    <t>NOUILHAN</t>
  </si>
  <si>
    <t>65331</t>
  </si>
  <si>
    <t>ODOS</t>
  </si>
  <si>
    <t>65332</t>
  </si>
  <si>
    <t>OLEAC DEBAT</t>
  </si>
  <si>
    <t>65333</t>
  </si>
  <si>
    <t>OLEAC DESSUS</t>
  </si>
  <si>
    <t>65334</t>
  </si>
  <si>
    <t>OMEX</t>
  </si>
  <si>
    <t>65335</t>
  </si>
  <si>
    <t>ORDIZAN</t>
  </si>
  <si>
    <t>65336</t>
  </si>
  <si>
    <t>ORGAN</t>
  </si>
  <si>
    <t>65337</t>
  </si>
  <si>
    <t>ORIEUX</t>
  </si>
  <si>
    <t>65338</t>
  </si>
  <si>
    <t>ORIGNAC</t>
  </si>
  <si>
    <t>65339</t>
  </si>
  <si>
    <t>ORINCLES</t>
  </si>
  <si>
    <t>65340</t>
  </si>
  <si>
    <t>ORLEIX</t>
  </si>
  <si>
    <t>65341</t>
  </si>
  <si>
    <t>OROIX</t>
  </si>
  <si>
    <t>65342</t>
  </si>
  <si>
    <t>OSMETS</t>
  </si>
  <si>
    <t>65343</t>
  </si>
  <si>
    <t>OSSEN</t>
  </si>
  <si>
    <t>65344</t>
  </si>
  <si>
    <t>OSSUN</t>
  </si>
  <si>
    <t>65345</t>
  </si>
  <si>
    <t>OSSUN EZ ANGLES</t>
  </si>
  <si>
    <t>65346</t>
  </si>
  <si>
    <t>OUEILLOUX</t>
  </si>
  <si>
    <t>65347</t>
  </si>
  <si>
    <t>OURDE</t>
  </si>
  <si>
    <t>65348</t>
  </si>
  <si>
    <t>OURDIS COTDOUSSAN</t>
  </si>
  <si>
    <t>65349</t>
  </si>
  <si>
    <t>OURDON</t>
  </si>
  <si>
    <t>65350</t>
  </si>
  <si>
    <t>OURSBELILLE</t>
  </si>
  <si>
    <t>65351</t>
  </si>
  <si>
    <t>OUSTE</t>
  </si>
  <si>
    <t>65352</t>
  </si>
  <si>
    <t>OUZOUS</t>
  </si>
  <si>
    <t>65353</t>
  </si>
  <si>
    <t>65354</t>
  </si>
  <si>
    <t>PAILHAC</t>
  </si>
  <si>
    <t>65355</t>
  </si>
  <si>
    <t>PAREAC</t>
  </si>
  <si>
    <t>65356</t>
  </si>
  <si>
    <t>65357</t>
  </si>
  <si>
    <t>PEYRAUBE</t>
  </si>
  <si>
    <t>65358</t>
  </si>
  <si>
    <t>PEYRET SAINT ANDRE</t>
  </si>
  <si>
    <t>65359</t>
  </si>
  <si>
    <t>PEYRIGUERE</t>
  </si>
  <si>
    <t>65360</t>
  </si>
  <si>
    <t>PEYROUSE</t>
  </si>
  <si>
    <t>65361</t>
  </si>
  <si>
    <t>PEYRUN</t>
  </si>
  <si>
    <t>65362</t>
  </si>
  <si>
    <t>PIERREFITTE NESTALAS</t>
  </si>
  <si>
    <t>65363</t>
  </si>
  <si>
    <t>PINAS</t>
  </si>
  <si>
    <t>65364</t>
  </si>
  <si>
    <t>PINTAC</t>
  </si>
  <si>
    <t>65366</t>
  </si>
  <si>
    <t>POUEYFERRE</t>
  </si>
  <si>
    <t>65367</t>
  </si>
  <si>
    <t>POUMAROUS</t>
  </si>
  <si>
    <t>65368</t>
  </si>
  <si>
    <t>POUY</t>
  </si>
  <si>
    <t>65369</t>
  </si>
  <si>
    <t>POUYASTRUC</t>
  </si>
  <si>
    <t>65370</t>
  </si>
  <si>
    <t>POUZAC</t>
  </si>
  <si>
    <t>65371</t>
  </si>
  <si>
    <t>65372</t>
  </si>
  <si>
    <t>PUJO</t>
  </si>
  <si>
    <t>65373</t>
  </si>
  <si>
    <t>PUNTOUS</t>
  </si>
  <si>
    <t>65374</t>
  </si>
  <si>
    <t>PUYDARRIEUX</t>
  </si>
  <si>
    <t>65375</t>
  </si>
  <si>
    <t>RABASTENS DE BIGORRE</t>
  </si>
  <si>
    <t>65376</t>
  </si>
  <si>
    <t>RECURT</t>
  </si>
  <si>
    <t>65377</t>
  </si>
  <si>
    <t>65378</t>
  </si>
  <si>
    <t>65379</t>
  </si>
  <si>
    <t>65380</t>
  </si>
  <si>
    <t>SABALOS</t>
  </si>
  <si>
    <t>65381</t>
  </si>
  <si>
    <t>SABARROS</t>
  </si>
  <si>
    <t>65382</t>
  </si>
  <si>
    <t>SACOUE</t>
  </si>
  <si>
    <t>65383</t>
  </si>
  <si>
    <t>SADOURNIN</t>
  </si>
  <si>
    <t>65384</t>
  </si>
  <si>
    <t>SAILHAN</t>
  </si>
  <si>
    <t>65385</t>
  </si>
  <si>
    <t>65386</t>
  </si>
  <si>
    <t>65387</t>
  </si>
  <si>
    <t>SAINT LANNE</t>
  </si>
  <si>
    <t>65388</t>
  </si>
  <si>
    <t>SAINT LARY SOULAN</t>
  </si>
  <si>
    <t>65389</t>
  </si>
  <si>
    <t>SAINT LAURENT DE NESTE</t>
  </si>
  <si>
    <t>65390</t>
  </si>
  <si>
    <t>SAINT LEZER</t>
  </si>
  <si>
    <t>65391</t>
  </si>
  <si>
    <t>65392</t>
  </si>
  <si>
    <t>65393</t>
  </si>
  <si>
    <t>SAINT PASTOUS</t>
  </si>
  <si>
    <t>65394</t>
  </si>
  <si>
    <t>65395</t>
  </si>
  <si>
    <t>SAINT PE DE BIGORRE</t>
  </si>
  <si>
    <t>65396</t>
  </si>
  <si>
    <t>65397</t>
  </si>
  <si>
    <t>SAINT SEVER DE RUSTAN</t>
  </si>
  <si>
    <t>65398</t>
  </si>
  <si>
    <t>SALECHAN</t>
  </si>
  <si>
    <t>65399</t>
  </si>
  <si>
    <t>SALIGOS</t>
  </si>
  <si>
    <t>65400</t>
  </si>
  <si>
    <t>65401</t>
  </si>
  <si>
    <t>SALLES ADOUR</t>
  </si>
  <si>
    <t>65402</t>
  </si>
  <si>
    <t>SAMURAN</t>
  </si>
  <si>
    <t>65403</t>
  </si>
  <si>
    <t>SANOUS</t>
  </si>
  <si>
    <t>65404</t>
  </si>
  <si>
    <t>SARIAC MAGNOAC</t>
  </si>
  <si>
    <t>65405</t>
  </si>
  <si>
    <t>SARLABOUS</t>
  </si>
  <si>
    <t>65406</t>
  </si>
  <si>
    <t>SARNIGUET</t>
  </si>
  <si>
    <t>65407</t>
  </si>
  <si>
    <t>SARP</t>
  </si>
  <si>
    <t>65408</t>
  </si>
  <si>
    <t>SARRANCOLIN</t>
  </si>
  <si>
    <t>65409</t>
  </si>
  <si>
    <t>SARRIAC BIGORRE</t>
  </si>
  <si>
    <t>65410</t>
  </si>
  <si>
    <t>SARROUILLES</t>
  </si>
  <si>
    <t>65411</t>
  </si>
  <si>
    <t>SASSIS</t>
  </si>
  <si>
    <t>65412</t>
  </si>
  <si>
    <t>65413</t>
  </si>
  <si>
    <t>SAZOS</t>
  </si>
  <si>
    <t>65414</t>
  </si>
  <si>
    <t>65415</t>
  </si>
  <si>
    <t>SEGUS</t>
  </si>
  <si>
    <t>65416</t>
  </si>
  <si>
    <t>SEICH</t>
  </si>
  <si>
    <t>65417</t>
  </si>
  <si>
    <t>SEMEAC</t>
  </si>
  <si>
    <t>65418</t>
  </si>
  <si>
    <t>SENAC</t>
  </si>
  <si>
    <t>65419</t>
  </si>
  <si>
    <t>SENTOUS</t>
  </si>
  <si>
    <t>65420</t>
  </si>
  <si>
    <t>SERE EN LAVEDAN</t>
  </si>
  <si>
    <t>65421</t>
  </si>
  <si>
    <t>SERE LANSO</t>
  </si>
  <si>
    <t>65422</t>
  </si>
  <si>
    <t>SERON</t>
  </si>
  <si>
    <t>65423</t>
  </si>
  <si>
    <t>SERE RUSTAING</t>
  </si>
  <si>
    <t>65424</t>
  </si>
  <si>
    <t>65425</t>
  </si>
  <si>
    <t>SIARROUY</t>
  </si>
  <si>
    <t>65426</t>
  </si>
  <si>
    <t>SINZOS</t>
  </si>
  <si>
    <t>65427</t>
  </si>
  <si>
    <t>SIRADAN</t>
  </si>
  <si>
    <t>65428</t>
  </si>
  <si>
    <t>SIREIX</t>
  </si>
  <si>
    <t>65429</t>
  </si>
  <si>
    <t>SOMBRUN</t>
  </si>
  <si>
    <t>65430</t>
  </si>
  <si>
    <t>SOREAC</t>
  </si>
  <si>
    <t>65431</t>
  </si>
  <si>
    <t>SOST</t>
  </si>
  <si>
    <t>65432</t>
  </si>
  <si>
    <t>SOUBLECAUSE</t>
  </si>
  <si>
    <t>65433</t>
  </si>
  <si>
    <t>SOUES</t>
  </si>
  <si>
    <t>65435</t>
  </si>
  <si>
    <t>SOULOM</t>
  </si>
  <si>
    <t>65436</t>
  </si>
  <si>
    <t>SOUYEAUX</t>
  </si>
  <si>
    <t>65437</t>
  </si>
  <si>
    <t>TAJAN</t>
  </si>
  <si>
    <t>65438</t>
  </si>
  <si>
    <t>TALAZAC</t>
  </si>
  <si>
    <t>65439</t>
  </si>
  <si>
    <t>TARASTEIX</t>
  </si>
  <si>
    <t>65440</t>
  </si>
  <si>
    <t>TARBES</t>
  </si>
  <si>
    <t>65441</t>
  </si>
  <si>
    <t>THEBE</t>
  </si>
  <si>
    <t>65442</t>
  </si>
  <si>
    <t>THERMES MAGNOAC</t>
  </si>
  <si>
    <t>65443</t>
  </si>
  <si>
    <t>THUY</t>
  </si>
  <si>
    <t>65444</t>
  </si>
  <si>
    <t>TIBIRAN JAUNAC</t>
  </si>
  <si>
    <t>65445</t>
  </si>
  <si>
    <t>TILHOUSE</t>
  </si>
  <si>
    <t>65446</t>
  </si>
  <si>
    <t>TOSTAT</t>
  </si>
  <si>
    <t>65447</t>
  </si>
  <si>
    <t>TOURNAY</t>
  </si>
  <si>
    <t>65448</t>
  </si>
  <si>
    <t>TOURNOUS DARRE</t>
  </si>
  <si>
    <t>65449</t>
  </si>
  <si>
    <t>TOURNOUS DEVANT</t>
  </si>
  <si>
    <t>65450</t>
  </si>
  <si>
    <t>TRAMEZAIGUES</t>
  </si>
  <si>
    <t>65451</t>
  </si>
  <si>
    <t>TREBONS</t>
  </si>
  <si>
    <t>65452</t>
  </si>
  <si>
    <t>TRIE SUR BAISE</t>
  </si>
  <si>
    <t>65453</t>
  </si>
  <si>
    <t>TROUBAT</t>
  </si>
  <si>
    <t>65454</t>
  </si>
  <si>
    <t>TROULEY LABARTHE</t>
  </si>
  <si>
    <t>65455</t>
  </si>
  <si>
    <t>TUZAGUET</t>
  </si>
  <si>
    <t>65456</t>
  </si>
  <si>
    <t>UGLAS</t>
  </si>
  <si>
    <t>65457</t>
  </si>
  <si>
    <t>UGNOUAS</t>
  </si>
  <si>
    <t>65458</t>
  </si>
  <si>
    <t>UZ</t>
  </si>
  <si>
    <t>65459</t>
  </si>
  <si>
    <t>65460</t>
  </si>
  <si>
    <t>VIC EN BIGORRE</t>
  </si>
  <si>
    <t>65461</t>
  </si>
  <si>
    <t>VIDOU</t>
  </si>
  <si>
    <t>65462</t>
  </si>
  <si>
    <t>VIDOUZE</t>
  </si>
  <si>
    <t>65463</t>
  </si>
  <si>
    <t>65464</t>
  </si>
  <si>
    <t>VIELLE ADOUR</t>
  </si>
  <si>
    <t>65465</t>
  </si>
  <si>
    <t>VIELLE AURE</t>
  </si>
  <si>
    <t>65466</t>
  </si>
  <si>
    <t>VIELLE LOURON</t>
  </si>
  <si>
    <t>65467</t>
  </si>
  <si>
    <t>VIER BORDES</t>
  </si>
  <si>
    <t>65468</t>
  </si>
  <si>
    <t>VIEUZOS</t>
  </si>
  <si>
    <t>65469</t>
  </si>
  <si>
    <t>VIEY</t>
  </si>
  <si>
    <t>65470</t>
  </si>
  <si>
    <t>VIGER</t>
  </si>
  <si>
    <t>65471</t>
  </si>
  <si>
    <t>VIGNEC</t>
  </si>
  <si>
    <t>65472</t>
  </si>
  <si>
    <t>65473</t>
  </si>
  <si>
    <t>VILLELONGUE</t>
  </si>
  <si>
    <t>65474</t>
  </si>
  <si>
    <t>VILLEMBITS</t>
  </si>
  <si>
    <t>65475</t>
  </si>
  <si>
    <t>VILLEMUR</t>
  </si>
  <si>
    <t>65476</t>
  </si>
  <si>
    <t>VILLENAVE PRES BEARN</t>
  </si>
  <si>
    <t>65477</t>
  </si>
  <si>
    <t>VILLENAVE PRES MARSAC</t>
  </si>
  <si>
    <t>65478</t>
  </si>
  <si>
    <t>VISCOS</t>
  </si>
  <si>
    <t>65479</t>
  </si>
  <si>
    <t>VISKER</t>
  </si>
  <si>
    <t>65480</t>
  </si>
  <si>
    <t>VIZOS</t>
  </si>
  <si>
    <t>65481</t>
  </si>
  <si>
    <t>BAREGES</t>
  </si>
  <si>
    <t>65482</t>
  </si>
  <si>
    <t>CANTAOUS</t>
  </si>
  <si>
    <t>66001</t>
  </si>
  <si>
    <t>ALBERE</t>
  </si>
  <si>
    <t>66002</t>
  </si>
  <si>
    <t>ALENYA</t>
  </si>
  <si>
    <t>66003</t>
  </si>
  <si>
    <t>AMELIE LES BAINS PALALDA</t>
  </si>
  <si>
    <t>66004</t>
  </si>
  <si>
    <t>66005</t>
  </si>
  <si>
    <t>ANGOUSTRINE VILLENEUVE DES ESCALDES</t>
  </si>
  <si>
    <t>66006</t>
  </si>
  <si>
    <t>ANSIGNAN</t>
  </si>
  <si>
    <t>66007</t>
  </si>
  <si>
    <t>ARBOUSSOLS</t>
  </si>
  <si>
    <t>66008</t>
  </si>
  <si>
    <t>ARGELES SUR MER</t>
  </si>
  <si>
    <t>66009</t>
  </si>
  <si>
    <t>ARLES SUR TECH</t>
  </si>
  <si>
    <t>66010</t>
  </si>
  <si>
    <t>AYGUATEBIA TALAU</t>
  </si>
  <si>
    <t>66011</t>
  </si>
  <si>
    <t>66012</t>
  </si>
  <si>
    <t>BAHO</t>
  </si>
  <si>
    <t>66013</t>
  </si>
  <si>
    <t>BAILLESTAVY</t>
  </si>
  <si>
    <t>66014</t>
  </si>
  <si>
    <t>BAIXAS</t>
  </si>
  <si>
    <t>66015</t>
  </si>
  <si>
    <t>BANYULS DELS ASPRES</t>
  </si>
  <si>
    <t>66016</t>
  </si>
  <si>
    <t>BANYULS SUR MER</t>
  </si>
  <si>
    <t>66017</t>
  </si>
  <si>
    <t>BARCARES</t>
  </si>
  <si>
    <t>66018</t>
  </si>
  <si>
    <t>BASTIDE</t>
  </si>
  <si>
    <t>66019</t>
  </si>
  <si>
    <t>66020</t>
  </si>
  <si>
    <t>BOLQUERE</t>
  </si>
  <si>
    <t>66021</t>
  </si>
  <si>
    <t>66022</t>
  </si>
  <si>
    <t>BOULE D'AMONT</t>
  </si>
  <si>
    <t>66023</t>
  </si>
  <si>
    <t>BOULETERNERE</t>
  </si>
  <si>
    <t>66024</t>
  </si>
  <si>
    <t>BOULOU</t>
  </si>
  <si>
    <t>66025</t>
  </si>
  <si>
    <t>BOURG MADAME</t>
  </si>
  <si>
    <t>66026</t>
  </si>
  <si>
    <t>BROUILLA</t>
  </si>
  <si>
    <t>66027</t>
  </si>
  <si>
    <t>CABANASSE</t>
  </si>
  <si>
    <t>66028</t>
  </si>
  <si>
    <t>CABESTANY</t>
  </si>
  <si>
    <t>66029</t>
  </si>
  <si>
    <t>CAIXAS</t>
  </si>
  <si>
    <t>66030</t>
  </si>
  <si>
    <t>CALCE</t>
  </si>
  <si>
    <t>66032</t>
  </si>
  <si>
    <t>CALMEILLES</t>
  </si>
  <si>
    <t>66033</t>
  </si>
  <si>
    <t>CAMELAS</t>
  </si>
  <si>
    <t>66034</t>
  </si>
  <si>
    <t>CAMPOME</t>
  </si>
  <si>
    <t>66035</t>
  </si>
  <si>
    <t>CAMPOUSSY</t>
  </si>
  <si>
    <t>66036</t>
  </si>
  <si>
    <t>CANAVEILLES</t>
  </si>
  <si>
    <t>66037</t>
  </si>
  <si>
    <t>CANET EN ROUSSILLON</t>
  </si>
  <si>
    <t>66038</t>
  </si>
  <si>
    <t>CANOHES</t>
  </si>
  <si>
    <t>66039</t>
  </si>
  <si>
    <t>CARAMANY</t>
  </si>
  <si>
    <t>66040</t>
  </si>
  <si>
    <t>CASEFABRE</t>
  </si>
  <si>
    <t>66041</t>
  </si>
  <si>
    <t>CASES DE PENE</t>
  </si>
  <si>
    <t>66042</t>
  </si>
  <si>
    <t>66043</t>
  </si>
  <si>
    <t>CASTEIL</t>
  </si>
  <si>
    <t>66044</t>
  </si>
  <si>
    <t>CASTELNOU</t>
  </si>
  <si>
    <t>66045</t>
  </si>
  <si>
    <t>CATLLAR</t>
  </si>
  <si>
    <t>66046</t>
  </si>
  <si>
    <t>CAUDIES DE FENOUILLEDES</t>
  </si>
  <si>
    <t>66047</t>
  </si>
  <si>
    <t>CAUDIES DE CONFLENT</t>
  </si>
  <si>
    <t>66048</t>
  </si>
  <si>
    <t>CERBERE</t>
  </si>
  <si>
    <t>66049</t>
  </si>
  <si>
    <t>CERET</t>
  </si>
  <si>
    <t>66050</t>
  </si>
  <si>
    <t>CLAIRA</t>
  </si>
  <si>
    <t>66051</t>
  </si>
  <si>
    <t>CLARA</t>
  </si>
  <si>
    <t>66052</t>
  </si>
  <si>
    <t>CODALET</t>
  </si>
  <si>
    <t>66053</t>
  </si>
  <si>
    <t>COLLIOURE</t>
  </si>
  <si>
    <t>66054</t>
  </si>
  <si>
    <t>CONAT</t>
  </si>
  <si>
    <t>66055</t>
  </si>
  <si>
    <t>CORBERE</t>
  </si>
  <si>
    <t>66056</t>
  </si>
  <si>
    <t>CORBERE LES CABANES</t>
  </si>
  <si>
    <t>66057</t>
  </si>
  <si>
    <t>CORNEILLA DE CONFLENT</t>
  </si>
  <si>
    <t>66058</t>
  </si>
  <si>
    <t>CORNEILLA LA RIVIERE</t>
  </si>
  <si>
    <t>66059</t>
  </si>
  <si>
    <t>CORNEILLA DEL VERCOL</t>
  </si>
  <si>
    <t>66060</t>
  </si>
  <si>
    <t>CORSAVY</t>
  </si>
  <si>
    <t>66061</t>
  </si>
  <si>
    <t>COUSTOUGES</t>
  </si>
  <si>
    <t>66062</t>
  </si>
  <si>
    <t>DORRES</t>
  </si>
  <si>
    <t>66063</t>
  </si>
  <si>
    <t>CLUSES</t>
  </si>
  <si>
    <t>66064</t>
  </si>
  <si>
    <t>EGAT</t>
  </si>
  <si>
    <t>66065</t>
  </si>
  <si>
    <t>ELNE</t>
  </si>
  <si>
    <t>66066</t>
  </si>
  <si>
    <t>ENVEITG</t>
  </si>
  <si>
    <t>66067</t>
  </si>
  <si>
    <t>ERR</t>
  </si>
  <si>
    <t>66068</t>
  </si>
  <si>
    <t>ESCARO</t>
  </si>
  <si>
    <t>66069</t>
  </si>
  <si>
    <t>ESPIRA DE L'AGLY</t>
  </si>
  <si>
    <t>66070</t>
  </si>
  <si>
    <t>ESPIRA DE CONFLENT</t>
  </si>
  <si>
    <t>66071</t>
  </si>
  <si>
    <t>ESTAGEL</t>
  </si>
  <si>
    <t>66072</t>
  </si>
  <si>
    <t>ESTAVAR</t>
  </si>
  <si>
    <t>66073</t>
  </si>
  <si>
    <t>ESTOHER</t>
  </si>
  <si>
    <t>66074</t>
  </si>
  <si>
    <t>EUS</t>
  </si>
  <si>
    <t>66075</t>
  </si>
  <si>
    <t>EYNE</t>
  </si>
  <si>
    <t>66076</t>
  </si>
  <si>
    <t>FELLUNS</t>
  </si>
  <si>
    <t>66077</t>
  </si>
  <si>
    <t>66078</t>
  </si>
  <si>
    <t>FILLOLS</t>
  </si>
  <si>
    <t>66079</t>
  </si>
  <si>
    <t>FINESTRET</t>
  </si>
  <si>
    <t>66080</t>
  </si>
  <si>
    <t>FONTPEDROUSE</t>
  </si>
  <si>
    <t>66081</t>
  </si>
  <si>
    <t>FONTRABIOUSE</t>
  </si>
  <si>
    <t>66082</t>
  </si>
  <si>
    <t>FORMIGUERES</t>
  </si>
  <si>
    <t>66083</t>
  </si>
  <si>
    <t>66084</t>
  </si>
  <si>
    <t>66085</t>
  </si>
  <si>
    <t>FUILLA</t>
  </si>
  <si>
    <t>66086</t>
  </si>
  <si>
    <t>GLORIANES</t>
  </si>
  <si>
    <t>66088</t>
  </si>
  <si>
    <t>ILLE SUR TET</t>
  </si>
  <si>
    <t>66089</t>
  </si>
  <si>
    <t>JOCH</t>
  </si>
  <si>
    <t>66090</t>
  </si>
  <si>
    <t>JUJOLS</t>
  </si>
  <si>
    <t>66091</t>
  </si>
  <si>
    <t>LAMANERE</t>
  </si>
  <si>
    <t>66092</t>
  </si>
  <si>
    <t>66093</t>
  </si>
  <si>
    <t>LAROQUE DES ALBERES</t>
  </si>
  <si>
    <t>66094</t>
  </si>
  <si>
    <t>LATOUR BAS ELNE</t>
  </si>
  <si>
    <t>66095</t>
  </si>
  <si>
    <t>LATOUR DE CAROL</t>
  </si>
  <si>
    <t>66096</t>
  </si>
  <si>
    <t>LATOUR DE FRANCE</t>
  </si>
  <si>
    <t>66097</t>
  </si>
  <si>
    <t>LESQUERDE</t>
  </si>
  <si>
    <t>66098</t>
  </si>
  <si>
    <t>LLAGONNE</t>
  </si>
  <si>
    <t>66099</t>
  </si>
  <si>
    <t>LLAURO</t>
  </si>
  <si>
    <t>66100</t>
  </si>
  <si>
    <t>LLO</t>
  </si>
  <si>
    <t>66101</t>
  </si>
  <si>
    <t>LLUPIA</t>
  </si>
  <si>
    <t>66102</t>
  </si>
  <si>
    <t>MANTET</t>
  </si>
  <si>
    <t>66103</t>
  </si>
  <si>
    <t>MARQUIXANES</t>
  </si>
  <si>
    <t>66104</t>
  </si>
  <si>
    <t>MASOS</t>
  </si>
  <si>
    <t>66105</t>
  </si>
  <si>
    <t>MATEMALE</t>
  </si>
  <si>
    <t>66106</t>
  </si>
  <si>
    <t>MAUREILLAS LAS ILLAS</t>
  </si>
  <si>
    <t>66107</t>
  </si>
  <si>
    <t>MAURY</t>
  </si>
  <si>
    <t>66108</t>
  </si>
  <si>
    <t>MILLAS</t>
  </si>
  <si>
    <t>66109</t>
  </si>
  <si>
    <t>MOLITG LES BAINS</t>
  </si>
  <si>
    <t>66111</t>
  </si>
  <si>
    <t>MONTALBA LE CHATEAU</t>
  </si>
  <si>
    <t>66112</t>
  </si>
  <si>
    <t>66113</t>
  </si>
  <si>
    <t>MONTBOLO</t>
  </si>
  <si>
    <t>66114</t>
  </si>
  <si>
    <t>MONTESCOT</t>
  </si>
  <si>
    <t>66115</t>
  </si>
  <si>
    <t>MONTESQUIEU DES ALBERES</t>
  </si>
  <si>
    <t>66116</t>
  </si>
  <si>
    <t>MONTFERRER</t>
  </si>
  <si>
    <t>66117</t>
  </si>
  <si>
    <t>MONT LOUIS</t>
  </si>
  <si>
    <t>66118</t>
  </si>
  <si>
    <t>MONTNER</t>
  </si>
  <si>
    <t>66119</t>
  </si>
  <si>
    <t>MOSSET</t>
  </si>
  <si>
    <t>66120</t>
  </si>
  <si>
    <t>NAHUJA</t>
  </si>
  <si>
    <t>66121</t>
  </si>
  <si>
    <t>NEFIACH</t>
  </si>
  <si>
    <t>66122</t>
  </si>
  <si>
    <t>NOHEDES</t>
  </si>
  <si>
    <t>66123</t>
  </si>
  <si>
    <t>NYER</t>
  </si>
  <si>
    <t>66124</t>
  </si>
  <si>
    <t>FONT ROMEU ODEILLO VIA</t>
  </si>
  <si>
    <t>66125</t>
  </si>
  <si>
    <t>OLETTE</t>
  </si>
  <si>
    <t>66126</t>
  </si>
  <si>
    <t>OMS</t>
  </si>
  <si>
    <t>66127</t>
  </si>
  <si>
    <t>OPOUL PERILLOS</t>
  </si>
  <si>
    <t>66128</t>
  </si>
  <si>
    <t>OREILLA</t>
  </si>
  <si>
    <t>66129</t>
  </si>
  <si>
    <t>ORTAFFA</t>
  </si>
  <si>
    <t>66130</t>
  </si>
  <si>
    <t>OSSEJA</t>
  </si>
  <si>
    <t>66132</t>
  </si>
  <si>
    <t>PALAU DE CERDAGNE</t>
  </si>
  <si>
    <t>66133</t>
  </si>
  <si>
    <t>PALAU DEL VIDRE</t>
  </si>
  <si>
    <t>66134</t>
  </si>
  <si>
    <t>PASSA</t>
  </si>
  <si>
    <t>66136</t>
  </si>
  <si>
    <t>PERPIGNAN</t>
  </si>
  <si>
    <t>66137</t>
  </si>
  <si>
    <t>PERTHUS</t>
  </si>
  <si>
    <t>66138</t>
  </si>
  <si>
    <t>PEYRESTORTES</t>
  </si>
  <si>
    <t>66139</t>
  </si>
  <si>
    <t>PEZILLA DE CONFLENT</t>
  </si>
  <si>
    <t>66140</t>
  </si>
  <si>
    <t>PEZILLA LA RIVIERE</t>
  </si>
  <si>
    <t>66141</t>
  </si>
  <si>
    <t>PIA</t>
  </si>
  <si>
    <t>66142</t>
  </si>
  <si>
    <t>PLANES</t>
  </si>
  <si>
    <t>66143</t>
  </si>
  <si>
    <t>PLANEZES</t>
  </si>
  <si>
    <t>66144</t>
  </si>
  <si>
    <t>POLLESTRES</t>
  </si>
  <si>
    <t>66145</t>
  </si>
  <si>
    <t>PONTEILLA</t>
  </si>
  <si>
    <t>66146</t>
  </si>
  <si>
    <t>PORTA</t>
  </si>
  <si>
    <t>66147</t>
  </si>
  <si>
    <t>PORTE PUYMORENS</t>
  </si>
  <si>
    <t>66148</t>
  </si>
  <si>
    <t>PORT VENDRES</t>
  </si>
  <si>
    <t>66149</t>
  </si>
  <si>
    <t>66150</t>
  </si>
  <si>
    <t>PRATS DE MOLLO LA PRESTE</t>
  </si>
  <si>
    <t>66151</t>
  </si>
  <si>
    <t>PRATS DE SOURNIA</t>
  </si>
  <si>
    <t>66152</t>
  </si>
  <si>
    <t>PRUGNANES</t>
  </si>
  <si>
    <t>66153</t>
  </si>
  <si>
    <t>PRUNET ET BELPUIG</t>
  </si>
  <si>
    <t>66154</t>
  </si>
  <si>
    <t>PUYVALADOR</t>
  </si>
  <si>
    <t>66155</t>
  </si>
  <si>
    <t>PY</t>
  </si>
  <si>
    <t>66156</t>
  </si>
  <si>
    <t>RABOUILLET</t>
  </si>
  <si>
    <t>66157</t>
  </si>
  <si>
    <t>RAILLEU</t>
  </si>
  <si>
    <t>66158</t>
  </si>
  <si>
    <t>RASIGUERES</t>
  </si>
  <si>
    <t>66159</t>
  </si>
  <si>
    <t>REAL</t>
  </si>
  <si>
    <t>66160</t>
  </si>
  <si>
    <t>REYNES</t>
  </si>
  <si>
    <t>66161</t>
  </si>
  <si>
    <t>RIA SIRACH</t>
  </si>
  <si>
    <t>66162</t>
  </si>
  <si>
    <t>RIGARDA</t>
  </si>
  <si>
    <t>66164</t>
  </si>
  <si>
    <t>RIVESALTES</t>
  </si>
  <si>
    <t>66165</t>
  </si>
  <si>
    <t>RODES</t>
  </si>
  <si>
    <t>66166</t>
  </si>
  <si>
    <t>SAHORRE</t>
  </si>
  <si>
    <t>66167</t>
  </si>
  <si>
    <t>SAILLAGOUSE</t>
  </si>
  <si>
    <t>66168</t>
  </si>
  <si>
    <t>66169</t>
  </si>
  <si>
    <t>SAINT ARNAC</t>
  </si>
  <si>
    <t>66170</t>
  </si>
  <si>
    <t>SAINTE COLOMBE DE LA COMMANDERIE</t>
  </si>
  <si>
    <t>66171</t>
  </si>
  <si>
    <t>66172</t>
  </si>
  <si>
    <t>SAINT ESTEVE</t>
  </si>
  <si>
    <t>66173</t>
  </si>
  <si>
    <t>SAINT FELIU D'AMONT</t>
  </si>
  <si>
    <t>66174</t>
  </si>
  <si>
    <t>SAINT FELIU D'AVALL</t>
  </si>
  <si>
    <t>66175</t>
  </si>
  <si>
    <t>SAINT GENIS DES FONTAINES</t>
  </si>
  <si>
    <t>66176</t>
  </si>
  <si>
    <t>66177</t>
  </si>
  <si>
    <t>SAINT JEAN LASSEILLE</t>
  </si>
  <si>
    <t>66178</t>
  </si>
  <si>
    <t>SAINT JEAN PLA DE CORTS</t>
  </si>
  <si>
    <t>66179</t>
  </si>
  <si>
    <t>SAINT LAURENT DE CERDANS</t>
  </si>
  <si>
    <t>66180</t>
  </si>
  <si>
    <t>SAINT LAURENT DE LA SALANQUE</t>
  </si>
  <si>
    <t>66181</t>
  </si>
  <si>
    <t>SAINTE LEOCADIE</t>
  </si>
  <si>
    <t>66182</t>
  </si>
  <si>
    <t>66183</t>
  </si>
  <si>
    <t>SAINT MARSAL</t>
  </si>
  <si>
    <t>66184</t>
  </si>
  <si>
    <t>66185</t>
  </si>
  <si>
    <t>SAINT MICHEL DE LLOTES</t>
  </si>
  <si>
    <t>66186</t>
  </si>
  <si>
    <t>66187</t>
  </si>
  <si>
    <t>SAINT PAUL DE FENOUILLET</t>
  </si>
  <si>
    <t>66188</t>
  </si>
  <si>
    <t>SAINT PIERRE DELS FORCATS</t>
  </si>
  <si>
    <t>66189</t>
  </si>
  <si>
    <t>SALEILLES</t>
  </si>
  <si>
    <t>66190</t>
  </si>
  <si>
    <t>SALSES LE CHATEAU</t>
  </si>
  <si>
    <t>66191</t>
  </si>
  <si>
    <t>SANSA</t>
  </si>
  <si>
    <t>66192</t>
  </si>
  <si>
    <t>SAUTO</t>
  </si>
  <si>
    <t>66193</t>
  </si>
  <si>
    <t>SERDINYA</t>
  </si>
  <si>
    <t>66194</t>
  </si>
  <si>
    <t>SERRALONGUE</t>
  </si>
  <si>
    <t>66195</t>
  </si>
  <si>
    <t>SOLER</t>
  </si>
  <si>
    <t>66196</t>
  </si>
  <si>
    <t>SOREDE</t>
  </si>
  <si>
    <t>66197</t>
  </si>
  <si>
    <t>SOUANYAS</t>
  </si>
  <si>
    <t>66198</t>
  </si>
  <si>
    <t>SOURNIA</t>
  </si>
  <si>
    <t>66199</t>
  </si>
  <si>
    <t>TAILLET</t>
  </si>
  <si>
    <t>66201</t>
  </si>
  <si>
    <t>TARERACH</t>
  </si>
  <si>
    <t>66202</t>
  </si>
  <si>
    <t>TARGASSONNE</t>
  </si>
  <si>
    <t>66203</t>
  </si>
  <si>
    <t>TAULIS</t>
  </si>
  <si>
    <t>66204</t>
  </si>
  <si>
    <t>TAURINYA</t>
  </si>
  <si>
    <t>66205</t>
  </si>
  <si>
    <t>TAUTAVEL</t>
  </si>
  <si>
    <t>66206</t>
  </si>
  <si>
    <t>TECH</t>
  </si>
  <si>
    <t>66207</t>
  </si>
  <si>
    <t>TERRATS</t>
  </si>
  <si>
    <t>66208</t>
  </si>
  <si>
    <t>THEZA</t>
  </si>
  <si>
    <t>66209</t>
  </si>
  <si>
    <t>THUES ENTRE VALLS</t>
  </si>
  <si>
    <t>66210</t>
  </si>
  <si>
    <t>THUIR</t>
  </si>
  <si>
    <t>66211</t>
  </si>
  <si>
    <t>TORDERES</t>
  </si>
  <si>
    <t>66212</t>
  </si>
  <si>
    <t>TORREILLES</t>
  </si>
  <si>
    <t>66213</t>
  </si>
  <si>
    <t>TOULOUGES</t>
  </si>
  <si>
    <t>66214</t>
  </si>
  <si>
    <t>TRESSERRE</t>
  </si>
  <si>
    <t>66215</t>
  </si>
  <si>
    <t>TREVILLACH</t>
  </si>
  <si>
    <t>66216</t>
  </si>
  <si>
    <t>TRILLA</t>
  </si>
  <si>
    <t>66217</t>
  </si>
  <si>
    <t>TROUILLAS</t>
  </si>
  <si>
    <t>66218</t>
  </si>
  <si>
    <t>UR</t>
  </si>
  <si>
    <t>66219</t>
  </si>
  <si>
    <t>URBANYA</t>
  </si>
  <si>
    <t>66220</t>
  </si>
  <si>
    <t>VALCEBOLLERE</t>
  </si>
  <si>
    <t>66221</t>
  </si>
  <si>
    <t>VALMANYA</t>
  </si>
  <si>
    <t>66222</t>
  </si>
  <si>
    <t>VERNET LES BAINS</t>
  </si>
  <si>
    <t>66223</t>
  </si>
  <si>
    <t>VILLEFRANCHE DE CONFLENT</t>
  </si>
  <si>
    <t>66224</t>
  </si>
  <si>
    <t>VILLELONGUE DE LA SALANQUE</t>
  </si>
  <si>
    <t>66225</t>
  </si>
  <si>
    <t>VILLELONGUE DELS MONTS</t>
  </si>
  <si>
    <t>66226</t>
  </si>
  <si>
    <t>VILLEMOLAQUE</t>
  </si>
  <si>
    <t>66227</t>
  </si>
  <si>
    <t>VILLENEUVE DE LA RAHO</t>
  </si>
  <si>
    <t>66228</t>
  </si>
  <si>
    <t>VILLENEUVE LA RIVIERE</t>
  </si>
  <si>
    <t>66230</t>
  </si>
  <si>
    <t>VINCA</t>
  </si>
  <si>
    <t>66231</t>
  </si>
  <si>
    <t>VINGRAU</t>
  </si>
  <si>
    <t>66232</t>
  </si>
  <si>
    <t>66233</t>
  </si>
  <si>
    <t>VIVES</t>
  </si>
  <si>
    <t>66234</t>
  </si>
  <si>
    <t>VIVIER</t>
  </si>
  <si>
    <t>67001</t>
  </si>
  <si>
    <t>ACHENHEIM</t>
  </si>
  <si>
    <t>67002</t>
  </si>
  <si>
    <t>ADAMSWILLER</t>
  </si>
  <si>
    <t>67003</t>
  </si>
  <si>
    <t>ALBE</t>
  </si>
  <si>
    <t>67004</t>
  </si>
  <si>
    <t>ALLENWILLER</t>
  </si>
  <si>
    <t>67005</t>
  </si>
  <si>
    <t>ALTECKENDORF</t>
  </si>
  <si>
    <t>67006</t>
  </si>
  <si>
    <t>ALTENHEIM</t>
  </si>
  <si>
    <t>67008</t>
  </si>
  <si>
    <t>ALTORF</t>
  </si>
  <si>
    <t>67009</t>
  </si>
  <si>
    <t>ALTWILLER</t>
  </si>
  <si>
    <t>67010</t>
  </si>
  <si>
    <t>ANDLAU</t>
  </si>
  <si>
    <t>67011</t>
  </si>
  <si>
    <t>ARTOLSHEIM</t>
  </si>
  <si>
    <t>67012</t>
  </si>
  <si>
    <t>ASCHBACH</t>
  </si>
  <si>
    <t>67013</t>
  </si>
  <si>
    <t>ASSWILLER</t>
  </si>
  <si>
    <t>67014</t>
  </si>
  <si>
    <t>AUENHEIM</t>
  </si>
  <si>
    <t>67016</t>
  </si>
  <si>
    <t>AVOLSHEIM</t>
  </si>
  <si>
    <t>67017</t>
  </si>
  <si>
    <t>BAERENDORF</t>
  </si>
  <si>
    <t>67018</t>
  </si>
  <si>
    <t>BALBRONN</t>
  </si>
  <si>
    <t>67019</t>
  </si>
  <si>
    <t>BALDENHEIM</t>
  </si>
  <si>
    <t>67020</t>
  </si>
  <si>
    <t>BAREMBACH</t>
  </si>
  <si>
    <t>67021</t>
  </si>
  <si>
    <t>BARR</t>
  </si>
  <si>
    <t>67022</t>
  </si>
  <si>
    <t>BASSEMBERG</t>
  </si>
  <si>
    <t>67023</t>
  </si>
  <si>
    <t>BATZENDORF</t>
  </si>
  <si>
    <t>67025</t>
  </si>
  <si>
    <t>BEINHEIM</t>
  </si>
  <si>
    <t>67026</t>
  </si>
  <si>
    <t>BELLEFOSSE</t>
  </si>
  <si>
    <t>67027</t>
  </si>
  <si>
    <t>67028</t>
  </si>
  <si>
    <t>BENFELD</t>
  </si>
  <si>
    <t>67029</t>
  </si>
  <si>
    <t>BERG</t>
  </si>
  <si>
    <t>67030</t>
  </si>
  <si>
    <t>BERGBIETEN</t>
  </si>
  <si>
    <t>67031</t>
  </si>
  <si>
    <t>BERNARDSWILLER</t>
  </si>
  <si>
    <t>67032</t>
  </si>
  <si>
    <t>BERNARDVILLE</t>
  </si>
  <si>
    <t>67033</t>
  </si>
  <si>
    <t>BERNOLSHEIM</t>
  </si>
  <si>
    <t>67034</t>
  </si>
  <si>
    <t>BERSTETT</t>
  </si>
  <si>
    <t>67035</t>
  </si>
  <si>
    <t>BERSTHEIM</t>
  </si>
  <si>
    <t>67036</t>
  </si>
  <si>
    <t>BETTWILLER</t>
  </si>
  <si>
    <t>67037</t>
  </si>
  <si>
    <t>BIBLISHEIM</t>
  </si>
  <si>
    <t>67038</t>
  </si>
  <si>
    <t>BIETLENHEIM</t>
  </si>
  <si>
    <t>67039</t>
  </si>
  <si>
    <t>BILWISHEIM</t>
  </si>
  <si>
    <t>67040</t>
  </si>
  <si>
    <t>BINDERNHEIM</t>
  </si>
  <si>
    <t>67041</t>
  </si>
  <si>
    <t>BIRKENWALD</t>
  </si>
  <si>
    <t>67043</t>
  </si>
  <si>
    <t>BISCHHEIM</t>
  </si>
  <si>
    <t>67044</t>
  </si>
  <si>
    <t>BISCHHOLTZ</t>
  </si>
  <si>
    <t>67045</t>
  </si>
  <si>
    <t>BISCHOFFSHEIM</t>
  </si>
  <si>
    <t>67046</t>
  </si>
  <si>
    <t>BISCHWILLER</t>
  </si>
  <si>
    <t>67047</t>
  </si>
  <si>
    <t>BISSERT</t>
  </si>
  <si>
    <t>67048</t>
  </si>
  <si>
    <t>BITSCHHOFFEN</t>
  </si>
  <si>
    <t>67049</t>
  </si>
  <si>
    <t>BLAESHEIM</t>
  </si>
  <si>
    <t>67050</t>
  </si>
  <si>
    <t>BLANCHERUPT</t>
  </si>
  <si>
    <t>67051</t>
  </si>
  <si>
    <t>BLIENSCHWILLER</t>
  </si>
  <si>
    <t>67052</t>
  </si>
  <si>
    <t>BOERSCH</t>
  </si>
  <si>
    <t>67053</t>
  </si>
  <si>
    <t>BOESENBIESEN</t>
  </si>
  <si>
    <t>67054</t>
  </si>
  <si>
    <t>BOLSENHEIM</t>
  </si>
  <si>
    <t>67055</t>
  </si>
  <si>
    <t>BOOFZHEIM</t>
  </si>
  <si>
    <t>67056</t>
  </si>
  <si>
    <t>BOOTZHEIM</t>
  </si>
  <si>
    <t>67057</t>
  </si>
  <si>
    <t>BOSSELSHAUSEN</t>
  </si>
  <si>
    <t>67058</t>
  </si>
  <si>
    <t>BOSSENDORF</t>
  </si>
  <si>
    <t>67059</t>
  </si>
  <si>
    <t>BOURG BRUCHE</t>
  </si>
  <si>
    <t>67060</t>
  </si>
  <si>
    <t>BOURGHEIM</t>
  </si>
  <si>
    <t>67061</t>
  </si>
  <si>
    <t>BOUXWILLER</t>
  </si>
  <si>
    <t>67062</t>
  </si>
  <si>
    <t>BREITENAU</t>
  </si>
  <si>
    <t>67063</t>
  </si>
  <si>
    <t>BREITENBACH</t>
  </si>
  <si>
    <t>67065</t>
  </si>
  <si>
    <t>BREUSCHWICKERSHEIM</t>
  </si>
  <si>
    <t>67066</t>
  </si>
  <si>
    <t>BROQUE</t>
  </si>
  <si>
    <t>67067</t>
  </si>
  <si>
    <t>BRUMATH</t>
  </si>
  <si>
    <t>67068</t>
  </si>
  <si>
    <t>BUSWILLER</t>
  </si>
  <si>
    <t>67069</t>
  </si>
  <si>
    <t>BUHL</t>
  </si>
  <si>
    <t>67070</t>
  </si>
  <si>
    <t>BURBACH</t>
  </si>
  <si>
    <t>67071</t>
  </si>
  <si>
    <t>BUST</t>
  </si>
  <si>
    <t>67072</t>
  </si>
  <si>
    <t>BUTTEN</t>
  </si>
  <si>
    <t>67073</t>
  </si>
  <si>
    <t>67074</t>
  </si>
  <si>
    <t>CLEEBOURG</t>
  </si>
  <si>
    <t>67075</t>
  </si>
  <si>
    <t>CLIMBACH</t>
  </si>
  <si>
    <t>67076</t>
  </si>
  <si>
    <t>COLROY LA ROCHE</t>
  </si>
  <si>
    <t>67077</t>
  </si>
  <si>
    <t>COSSWILLER</t>
  </si>
  <si>
    <t>67078</t>
  </si>
  <si>
    <t>CRASTATT</t>
  </si>
  <si>
    <t>67079</t>
  </si>
  <si>
    <t>CROETTWILLER</t>
  </si>
  <si>
    <t>67080</t>
  </si>
  <si>
    <t>DACHSTEIN</t>
  </si>
  <si>
    <t>67081</t>
  </si>
  <si>
    <t>DAHLENHEIM</t>
  </si>
  <si>
    <t>67082</t>
  </si>
  <si>
    <t>DALHUNDEN</t>
  </si>
  <si>
    <t>67083</t>
  </si>
  <si>
    <t>DAMBACH</t>
  </si>
  <si>
    <t>67084</t>
  </si>
  <si>
    <t>DAMBACH LA VILLE</t>
  </si>
  <si>
    <t>67085</t>
  </si>
  <si>
    <t>DANGOLSHEIM</t>
  </si>
  <si>
    <t>67086</t>
  </si>
  <si>
    <t>DAUBENSAND</t>
  </si>
  <si>
    <t>67087</t>
  </si>
  <si>
    <t>DAUENDORF</t>
  </si>
  <si>
    <t>67088</t>
  </si>
  <si>
    <t>DEHLINGEN</t>
  </si>
  <si>
    <t>67089</t>
  </si>
  <si>
    <t>DETTWILLER</t>
  </si>
  <si>
    <t>67090</t>
  </si>
  <si>
    <t>DIEBOLSHEIM</t>
  </si>
  <si>
    <t>67091</t>
  </si>
  <si>
    <t>DIEDENDORF</t>
  </si>
  <si>
    <t>67092</t>
  </si>
  <si>
    <t>DIEFFENBACH AU VAL</t>
  </si>
  <si>
    <t>67093</t>
  </si>
  <si>
    <t>DIEFFENBACH LES WOERTH</t>
  </si>
  <si>
    <t>67094</t>
  </si>
  <si>
    <t>DIEFFENTHAL</t>
  </si>
  <si>
    <t>67095</t>
  </si>
  <si>
    <t>DIEMERINGEN</t>
  </si>
  <si>
    <t>67096</t>
  </si>
  <si>
    <t>DIMBSTHAL</t>
  </si>
  <si>
    <t>67097</t>
  </si>
  <si>
    <t>DINGSHEIM</t>
  </si>
  <si>
    <t>67098</t>
  </si>
  <si>
    <t>DINSHEIM SUR BRUCHE</t>
  </si>
  <si>
    <t>67099</t>
  </si>
  <si>
    <t>DOMFESSEL</t>
  </si>
  <si>
    <t>67100</t>
  </si>
  <si>
    <t>DONNENHEIM</t>
  </si>
  <si>
    <t>67101</t>
  </si>
  <si>
    <t>DORLISHEIM</t>
  </si>
  <si>
    <t>67102</t>
  </si>
  <si>
    <t>DOSSENHEIM KOCHERSBERG</t>
  </si>
  <si>
    <t>67103</t>
  </si>
  <si>
    <t>DOSSENHEIM SUR ZINSEL</t>
  </si>
  <si>
    <t>67104</t>
  </si>
  <si>
    <t>DRACHENBRONN BIRLENBACH</t>
  </si>
  <si>
    <t>67105</t>
  </si>
  <si>
    <t>DRULINGEN</t>
  </si>
  <si>
    <t>67106</t>
  </si>
  <si>
    <t>DRUSENHEIM</t>
  </si>
  <si>
    <t>67107</t>
  </si>
  <si>
    <t>DUNTZENHEIM</t>
  </si>
  <si>
    <t>67108</t>
  </si>
  <si>
    <t>DUPPIGHEIM</t>
  </si>
  <si>
    <t>67109</t>
  </si>
  <si>
    <t>DURNINGEN</t>
  </si>
  <si>
    <t>67110</t>
  </si>
  <si>
    <t>DURRENBACH</t>
  </si>
  <si>
    <t>67111</t>
  </si>
  <si>
    <t>DURSTEL</t>
  </si>
  <si>
    <t>67112</t>
  </si>
  <si>
    <t>DUTTLENHEIM</t>
  </si>
  <si>
    <t>67113</t>
  </si>
  <si>
    <t>EBERBACH SELTZ</t>
  </si>
  <si>
    <t>67115</t>
  </si>
  <si>
    <t>EBERSHEIM</t>
  </si>
  <si>
    <t>67116</t>
  </si>
  <si>
    <t>EBERSMUNSTER</t>
  </si>
  <si>
    <t>67117</t>
  </si>
  <si>
    <t>ECKARTSWILLER</t>
  </si>
  <si>
    <t>67118</t>
  </si>
  <si>
    <t>ECKBOLSHEIM</t>
  </si>
  <si>
    <t>67119</t>
  </si>
  <si>
    <t>ECKWERSHEIM</t>
  </si>
  <si>
    <t>67120</t>
  </si>
  <si>
    <t>EICHHOFFEN</t>
  </si>
  <si>
    <t>67121</t>
  </si>
  <si>
    <t>ELSENHEIM</t>
  </si>
  <si>
    <t>67122</t>
  </si>
  <si>
    <t>WANGENBOURG ENGENTHAL</t>
  </si>
  <si>
    <t>67123</t>
  </si>
  <si>
    <t>ENGWILLER</t>
  </si>
  <si>
    <t>67124</t>
  </si>
  <si>
    <t>ENTZHEIM</t>
  </si>
  <si>
    <t>67125</t>
  </si>
  <si>
    <t>EPFIG</t>
  </si>
  <si>
    <t>67126</t>
  </si>
  <si>
    <t>ERCKARTSWILLER</t>
  </si>
  <si>
    <t>67127</t>
  </si>
  <si>
    <t>ERGERSHEIM</t>
  </si>
  <si>
    <t>67128</t>
  </si>
  <si>
    <t>ERNOLSHEIM BRUCHE</t>
  </si>
  <si>
    <t>67129</t>
  </si>
  <si>
    <t>ERNOLSHEIM LES SAVERNE</t>
  </si>
  <si>
    <t>67130</t>
  </si>
  <si>
    <t>ERSTEIN</t>
  </si>
  <si>
    <t>67131</t>
  </si>
  <si>
    <t>ESCHAU</t>
  </si>
  <si>
    <t>67132</t>
  </si>
  <si>
    <t>ESCHBACH</t>
  </si>
  <si>
    <t>67133</t>
  </si>
  <si>
    <t>ESCHBOURG</t>
  </si>
  <si>
    <t>67134</t>
  </si>
  <si>
    <t>ESCHWILLER</t>
  </si>
  <si>
    <t>67135</t>
  </si>
  <si>
    <t>ETTENDORF</t>
  </si>
  <si>
    <t>67136</t>
  </si>
  <si>
    <t>EYWILLER</t>
  </si>
  <si>
    <t>67137</t>
  </si>
  <si>
    <t>FEGERSHEIM</t>
  </si>
  <si>
    <t>67138</t>
  </si>
  <si>
    <t>FESSENHEIM LE BAS</t>
  </si>
  <si>
    <t>67139</t>
  </si>
  <si>
    <t>FLEXBOURG</t>
  </si>
  <si>
    <t>67140</t>
  </si>
  <si>
    <t>FORSTFELD</t>
  </si>
  <si>
    <t>67141</t>
  </si>
  <si>
    <t>FORSTHEIM</t>
  </si>
  <si>
    <t>67142</t>
  </si>
  <si>
    <t>FORT LOUIS</t>
  </si>
  <si>
    <t>67143</t>
  </si>
  <si>
    <t>FOUCHY</t>
  </si>
  <si>
    <t>67144</t>
  </si>
  <si>
    <t>FOUDAY</t>
  </si>
  <si>
    <t>67145</t>
  </si>
  <si>
    <t>FRIEDOLSHEIM</t>
  </si>
  <si>
    <t>67146</t>
  </si>
  <si>
    <t>FRIESENHEIM</t>
  </si>
  <si>
    <t>67147</t>
  </si>
  <si>
    <t>FROESCHWILLER</t>
  </si>
  <si>
    <t>67148</t>
  </si>
  <si>
    <t>FROHMUHL</t>
  </si>
  <si>
    <t>67149</t>
  </si>
  <si>
    <t>FURCHHAUSEN</t>
  </si>
  <si>
    <t>67150</t>
  </si>
  <si>
    <t>FURDENHEIM</t>
  </si>
  <si>
    <t>67151</t>
  </si>
  <si>
    <t>GAMBSHEIM</t>
  </si>
  <si>
    <t>67152</t>
  </si>
  <si>
    <t>GEISPOLSHEIM</t>
  </si>
  <si>
    <t>67153</t>
  </si>
  <si>
    <t>GEISWILLER</t>
  </si>
  <si>
    <t>67154</t>
  </si>
  <si>
    <t>GERSTHEIM</t>
  </si>
  <si>
    <t>67155</t>
  </si>
  <si>
    <t>GERTWILLER</t>
  </si>
  <si>
    <t>67156</t>
  </si>
  <si>
    <t>GEUDERTHEIM</t>
  </si>
  <si>
    <t>67158</t>
  </si>
  <si>
    <t>GINGSHEIM</t>
  </si>
  <si>
    <t>67159</t>
  </si>
  <si>
    <t>GOERLINGEN</t>
  </si>
  <si>
    <t>67160</t>
  </si>
  <si>
    <t>GOERSDORF</t>
  </si>
  <si>
    <t>67161</t>
  </si>
  <si>
    <t>GOTTENHOUSE</t>
  </si>
  <si>
    <t>67162</t>
  </si>
  <si>
    <t>GOTTESHEIM</t>
  </si>
  <si>
    <t>67163</t>
  </si>
  <si>
    <t>GOUGENHEIM</t>
  </si>
  <si>
    <t>67164</t>
  </si>
  <si>
    <t>GOXWILLER</t>
  </si>
  <si>
    <t>67165</t>
  </si>
  <si>
    <t>67166</t>
  </si>
  <si>
    <t>GRASSENDORF</t>
  </si>
  <si>
    <t>67167</t>
  </si>
  <si>
    <t>GRENDELBRUCH</t>
  </si>
  <si>
    <t>67168</t>
  </si>
  <si>
    <t>GRESSWILLER</t>
  </si>
  <si>
    <t>67169</t>
  </si>
  <si>
    <t>GRIES</t>
  </si>
  <si>
    <t>67172</t>
  </si>
  <si>
    <t>GRIESHEIM PRES MOLSHEIM</t>
  </si>
  <si>
    <t>67173</t>
  </si>
  <si>
    <t>GRIESHEIM SUR SOUFFEL</t>
  </si>
  <si>
    <t>67174</t>
  </si>
  <si>
    <t>GUMBRECHTSHOFFEN</t>
  </si>
  <si>
    <t>67176</t>
  </si>
  <si>
    <t>GUNDERSHOFFEN</t>
  </si>
  <si>
    <t>67177</t>
  </si>
  <si>
    <t>GUNSTETT</t>
  </si>
  <si>
    <t>67178</t>
  </si>
  <si>
    <t>GUNGWILLER</t>
  </si>
  <si>
    <t>67179</t>
  </si>
  <si>
    <t>HAEGEN</t>
  </si>
  <si>
    <t>67180</t>
  </si>
  <si>
    <t>HAGUENAU</t>
  </si>
  <si>
    <t>67181</t>
  </si>
  <si>
    <t>HANDSCHUHEIM</t>
  </si>
  <si>
    <t>67182</t>
  </si>
  <si>
    <t>HANGENBIETEN</t>
  </si>
  <si>
    <t>67183</t>
  </si>
  <si>
    <t>HARSKIRCHEN</t>
  </si>
  <si>
    <t>67184</t>
  </si>
  <si>
    <t>HATTEN</t>
  </si>
  <si>
    <t>67185</t>
  </si>
  <si>
    <t>HATTMATT</t>
  </si>
  <si>
    <t>67186</t>
  </si>
  <si>
    <t>HEGENEY</t>
  </si>
  <si>
    <t>67187</t>
  </si>
  <si>
    <t>HEIDOLSHEIM</t>
  </si>
  <si>
    <t>67188</t>
  </si>
  <si>
    <t>HEILIGENBERG</t>
  </si>
  <si>
    <t>67189</t>
  </si>
  <si>
    <t>HEILIGENSTEIN</t>
  </si>
  <si>
    <t>67190</t>
  </si>
  <si>
    <t>HENGWILLER</t>
  </si>
  <si>
    <t>67191</t>
  </si>
  <si>
    <t>HERBITZHEIM</t>
  </si>
  <si>
    <t>67192</t>
  </si>
  <si>
    <t>HERBSHEIM</t>
  </si>
  <si>
    <t>67194</t>
  </si>
  <si>
    <t>HERRLISHEIM</t>
  </si>
  <si>
    <t>67195</t>
  </si>
  <si>
    <t>HESSENHEIM</t>
  </si>
  <si>
    <t>67196</t>
  </si>
  <si>
    <t>HILSENHEIM</t>
  </si>
  <si>
    <t>67197</t>
  </si>
  <si>
    <t>HINDISHEIM</t>
  </si>
  <si>
    <t>67198</t>
  </si>
  <si>
    <t>HINSBOURG</t>
  </si>
  <si>
    <t>67199</t>
  </si>
  <si>
    <t>HINSINGEN</t>
  </si>
  <si>
    <t>67200</t>
  </si>
  <si>
    <t>HIPSHEIM</t>
  </si>
  <si>
    <t>67201</t>
  </si>
  <si>
    <t>HIRSCHLAND</t>
  </si>
  <si>
    <t>67202</t>
  </si>
  <si>
    <t>HOCHFELDEN</t>
  </si>
  <si>
    <t>67203</t>
  </si>
  <si>
    <t>HOCHSTETT</t>
  </si>
  <si>
    <t>67204</t>
  </si>
  <si>
    <t>HOENHEIM</t>
  </si>
  <si>
    <t>67205</t>
  </si>
  <si>
    <t>HOERDT</t>
  </si>
  <si>
    <t>67206</t>
  </si>
  <si>
    <t>HOFFEN</t>
  </si>
  <si>
    <t>67207</t>
  </si>
  <si>
    <t>HOHATZENHEIM</t>
  </si>
  <si>
    <t>67208</t>
  </si>
  <si>
    <t>HOHENGOEFT</t>
  </si>
  <si>
    <t>67209</t>
  </si>
  <si>
    <t>HOHFRANKENHEIM</t>
  </si>
  <si>
    <t>67210</t>
  </si>
  <si>
    <t>HOHWALD</t>
  </si>
  <si>
    <t>67212</t>
  </si>
  <si>
    <t>HOLTZHEIM</t>
  </si>
  <si>
    <t>67213</t>
  </si>
  <si>
    <t>HUNSPACH</t>
  </si>
  <si>
    <t>67214</t>
  </si>
  <si>
    <t>HURTIGHEIM</t>
  </si>
  <si>
    <t>67215</t>
  </si>
  <si>
    <t>HUTTENDORF</t>
  </si>
  <si>
    <t>67216</t>
  </si>
  <si>
    <t>HUTTENHEIM</t>
  </si>
  <si>
    <t>67217</t>
  </si>
  <si>
    <t>ICHTRATZHEIM</t>
  </si>
  <si>
    <t>67218</t>
  </si>
  <si>
    <t>ILLKIRCH GRAFFENSTADEN</t>
  </si>
  <si>
    <t>67220</t>
  </si>
  <si>
    <t>INGENHEIM</t>
  </si>
  <si>
    <t>67221</t>
  </si>
  <si>
    <t>INGOLSHEIM</t>
  </si>
  <si>
    <t>67222</t>
  </si>
  <si>
    <t>INGWILLER</t>
  </si>
  <si>
    <t>67223</t>
  </si>
  <si>
    <t>INNENHEIM</t>
  </si>
  <si>
    <t>67225</t>
  </si>
  <si>
    <t>ISSENHAUSEN</t>
  </si>
  <si>
    <t>67226</t>
  </si>
  <si>
    <t>ITTENHEIM</t>
  </si>
  <si>
    <t>67227</t>
  </si>
  <si>
    <t>ITTERSWILLER</t>
  </si>
  <si>
    <t>67228</t>
  </si>
  <si>
    <t>NEUGARTHEIM ITTLENHEIM</t>
  </si>
  <si>
    <t>67229</t>
  </si>
  <si>
    <t>JETTERSWILLER</t>
  </si>
  <si>
    <t>67230</t>
  </si>
  <si>
    <t>KALTENHOUSE</t>
  </si>
  <si>
    <t>67231</t>
  </si>
  <si>
    <t>KAUFFENHEIM</t>
  </si>
  <si>
    <t>67232</t>
  </si>
  <si>
    <t>KEFFENACH</t>
  </si>
  <si>
    <t>67233</t>
  </si>
  <si>
    <t>KERTZFELD</t>
  </si>
  <si>
    <t>67234</t>
  </si>
  <si>
    <t>KESKASTEL</t>
  </si>
  <si>
    <t>67235</t>
  </si>
  <si>
    <t>KESSELDORF</t>
  </si>
  <si>
    <t>67236</t>
  </si>
  <si>
    <t>KIENHEIM</t>
  </si>
  <si>
    <t>67237</t>
  </si>
  <si>
    <t>KILSTETT</t>
  </si>
  <si>
    <t>67238</t>
  </si>
  <si>
    <t>KINDWILLER</t>
  </si>
  <si>
    <t>67239</t>
  </si>
  <si>
    <t>KINTZHEIM</t>
  </si>
  <si>
    <t>67240</t>
  </si>
  <si>
    <t>KIRCHHEIM</t>
  </si>
  <si>
    <t>67241</t>
  </si>
  <si>
    <t>KIRRBERG</t>
  </si>
  <si>
    <t>67242</t>
  </si>
  <si>
    <t>KIRRWILLER</t>
  </si>
  <si>
    <t>67244</t>
  </si>
  <si>
    <t>KLEINGOEFT</t>
  </si>
  <si>
    <t>67245</t>
  </si>
  <si>
    <t>KNOERSHEIM</t>
  </si>
  <si>
    <t>67246</t>
  </si>
  <si>
    <t>KOGENHEIM</t>
  </si>
  <si>
    <t>67247</t>
  </si>
  <si>
    <t>KOLBSHEIM</t>
  </si>
  <si>
    <t>67248</t>
  </si>
  <si>
    <t>KRAUTERGERSHEIM</t>
  </si>
  <si>
    <t>67249</t>
  </si>
  <si>
    <t>KRAUTWILLER</t>
  </si>
  <si>
    <t>67250</t>
  </si>
  <si>
    <t>KRIEGSHEIM</t>
  </si>
  <si>
    <t>67252</t>
  </si>
  <si>
    <t>KURTZENHOUSE</t>
  </si>
  <si>
    <t>67253</t>
  </si>
  <si>
    <t>KUTTOLSHEIM</t>
  </si>
  <si>
    <t>67254</t>
  </si>
  <si>
    <t>KUTZENHAUSEN</t>
  </si>
  <si>
    <t>67255</t>
  </si>
  <si>
    <t>LALAYE</t>
  </si>
  <si>
    <t>67256</t>
  </si>
  <si>
    <t>LAMPERTHEIM</t>
  </si>
  <si>
    <t>67257</t>
  </si>
  <si>
    <t>LAMPERTSLOCH</t>
  </si>
  <si>
    <t>67258</t>
  </si>
  <si>
    <t>LANDERSHEIM</t>
  </si>
  <si>
    <t>67259</t>
  </si>
  <si>
    <t>LANGENSOULTZBACH</t>
  </si>
  <si>
    <t>67260</t>
  </si>
  <si>
    <t>LAUBACH</t>
  </si>
  <si>
    <t>67261</t>
  </si>
  <si>
    <t>LAUTERBOURG</t>
  </si>
  <si>
    <t>67263</t>
  </si>
  <si>
    <t>LEMBACH</t>
  </si>
  <si>
    <t>67264</t>
  </si>
  <si>
    <t>LEUTENHEIM</t>
  </si>
  <si>
    <t>67265</t>
  </si>
  <si>
    <t>LICHTENBERG</t>
  </si>
  <si>
    <t>67266</t>
  </si>
  <si>
    <t>LIMERSHEIM</t>
  </si>
  <si>
    <t>67267</t>
  </si>
  <si>
    <t>LINGOLSHEIM</t>
  </si>
  <si>
    <t>67268</t>
  </si>
  <si>
    <t>LIPSHEIM</t>
  </si>
  <si>
    <t>67269</t>
  </si>
  <si>
    <t>LITTENHEIM</t>
  </si>
  <si>
    <t>67270</t>
  </si>
  <si>
    <t>LIXHAUSEN</t>
  </si>
  <si>
    <t>67271</t>
  </si>
  <si>
    <t>LOBSANN</t>
  </si>
  <si>
    <t>67272</t>
  </si>
  <si>
    <t>LOCHWILLER</t>
  </si>
  <si>
    <t>67273</t>
  </si>
  <si>
    <t>LOHR</t>
  </si>
  <si>
    <t>67274</t>
  </si>
  <si>
    <t>LORENTZEN</t>
  </si>
  <si>
    <t>67275</t>
  </si>
  <si>
    <t>LUPSTEIN</t>
  </si>
  <si>
    <t>67276</t>
  </si>
  <si>
    <t>LUTZELHOUSE</t>
  </si>
  <si>
    <t>67277</t>
  </si>
  <si>
    <t>MACKENHEIM</t>
  </si>
  <si>
    <t>67278</t>
  </si>
  <si>
    <t>MACKWILLER</t>
  </si>
  <si>
    <t>67279</t>
  </si>
  <si>
    <t>MAENNOLSHEIM</t>
  </si>
  <si>
    <t>67280</t>
  </si>
  <si>
    <t>MAISONSGOUTTE</t>
  </si>
  <si>
    <t>67281</t>
  </si>
  <si>
    <t>MARCKOLSHEIM</t>
  </si>
  <si>
    <t>67282</t>
  </si>
  <si>
    <t>MARLENHEIM</t>
  </si>
  <si>
    <t>67283</t>
  </si>
  <si>
    <t>MARMOUTIER</t>
  </si>
  <si>
    <t>67285</t>
  </si>
  <si>
    <t>MATZENHEIM</t>
  </si>
  <si>
    <t>67286</t>
  </si>
  <si>
    <t>MEISTRATZHEIM</t>
  </si>
  <si>
    <t>67287</t>
  </si>
  <si>
    <t>MELSHEIM</t>
  </si>
  <si>
    <t>67288</t>
  </si>
  <si>
    <t>MEMMELSHOFFEN</t>
  </si>
  <si>
    <t>67289</t>
  </si>
  <si>
    <t>MENCHHOFFEN</t>
  </si>
  <si>
    <t>67290</t>
  </si>
  <si>
    <t>MERKWILLER PECHELBRONN</t>
  </si>
  <si>
    <t>67291</t>
  </si>
  <si>
    <t>MERTZWILLER</t>
  </si>
  <si>
    <t>67292</t>
  </si>
  <si>
    <t>MIETESHEIM</t>
  </si>
  <si>
    <t>67293</t>
  </si>
  <si>
    <t>MINVERSHEIM</t>
  </si>
  <si>
    <t>67295</t>
  </si>
  <si>
    <t>MITTELBERGHEIM</t>
  </si>
  <si>
    <t>67296</t>
  </si>
  <si>
    <t>MITTELHAUSBERGEN</t>
  </si>
  <si>
    <t>67297</t>
  </si>
  <si>
    <t>MITTELHAUSEN</t>
  </si>
  <si>
    <t>67298</t>
  </si>
  <si>
    <t>MITTELSCHAEFFOLSHEIM</t>
  </si>
  <si>
    <t>67299</t>
  </si>
  <si>
    <t>MOLLKIRCH</t>
  </si>
  <si>
    <t>67300</t>
  </si>
  <si>
    <t>MOLSHEIM</t>
  </si>
  <si>
    <t>67301</t>
  </si>
  <si>
    <t>MOMMENHEIM</t>
  </si>
  <si>
    <t>67302</t>
  </si>
  <si>
    <t>MONSWILLER</t>
  </si>
  <si>
    <t>67303</t>
  </si>
  <si>
    <t>MORSBRONN LES BAINS</t>
  </si>
  <si>
    <t>67304</t>
  </si>
  <si>
    <t>MORSCHWILLER</t>
  </si>
  <si>
    <t>67305</t>
  </si>
  <si>
    <t>MOTHERN</t>
  </si>
  <si>
    <t>67306</t>
  </si>
  <si>
    <t>MUHLBACH SUR BRUCHE</t>
  </si>
  <si>
    <t>67307</t>
  </si>
  <si>
    <t>MULHAUSEN</t>
  </si>
  <si>
    <t>67308</t>
  </si>
  <si>
    <t>MUNCHHAUSEN</t>
  </si>
  <si>
    <t>67309</t>
  </si>
  <si>
    <t>MUNDOLSHEIM</t>
  </si>
  <si>
    <t>67310</t>
  </si>
  <si>
    <t>MUSSIG</t>
  </si>
  <si>
    <t>67311</t>
  </si>
  <si>
    <t>MUTTERSHOLTZ</t>
  </si>
  <si>
    <t>67312</t>
  </si>
  <si>
    <t>MUTZENHOUSE</t>
  </si>
  <si>
    <t>67313</t>
  </si>
  <si>
    <t>MUTZIG</t>
  </si>
  <si>
    <t>67314</t>
  </si>
  <si>
    <t>NATZWILLER</t>
  </si>
  <si>
    <t>67315</t>
  </si>
  <si>
    <t>NEEWILLER PRES LAUTERBOURG</t>
  </si>
  <si>
    <t>67317</t>
  </si>
  <si>
    <t>NEUBOIS</t>
  </si>
  <si>
    <t>67319</t>
  </si>
  <si>
    <t>NEUHAEUSEL</t>
  </si>
  <si>
    <t>67320</t>
  </si>
  <si>
    <t>NEUVE EGLISE</t>
  </si>
  <si>
    <t>67321</t>
  </si>
  <si>
    <t>NEUVILLER LA ROCHE</t>
  </si>
  <si>
    <t>67322</t>
  </si>
  <si>
    <t>NEUWILLER LES SAVERNE</t>
  </si>
  <si>
    <t>67324</t>
  </si>
  <si>
    <t>NIEDERBRONN LES BAINS</t>
  </si>
  <si>
    <t>67325</t>
  </si>
  <si>
    <t>NIEDERHASLACH</t>
  </si>
  <si>
    <t>67326</t>
  </si>
  <si>
    <t>NIEDERHAUSBERGEN</t>
  </si>
  <si>
    <t>67327</t>
  </si>
  <si>
    <t>NIEDERLAUTERBACH</t>
  </si>
  <si>
    <t>67328</t>
  </si>
  <si>
    <t>NIEDERMODERN</t>
  </si>
  <si>
    <t>67329</t>
  </si>
  <si>
    <t>NIEDERNAI</t>
  </si>
  <si>
    <t>67330</t>
  </si>
  <si>
    <t>NIEDERROEDERN</t>
  </si>
  <si>
    <t>67331</t>
  </si>
  <si>
    <t>NIEDERSCHAEFFOLSHEIM</t>
  </si>
  <si>
    <t>67333</t>
  </si>
  <si>
    <t>NIEDERSOULTZBACH</t>
  </si>
  <si>
    <t>67334</t>
  </si>
  <si>
    <t>NIEDERSTEINBACH</t>
  </si>
  <si>
    <t>67335</t>
  </si>
  <si>
    <t>NORDHEIM</t>
  </si>
  <si>
    <t>67336</t>
  </si>
  <si>
    <t>NORDHOUSE</t>
  </si>
  <si>
    <t>67337</t>
  </si>
  <si>
    <t>NOTHALTEN</t>
  </si>
  <si>
    <t>67338</t>
  </si>
  <si>
    <t>OBENHEIM</t>
  </si>
  <si>
    <t>67339</t>
  </si>
  <si>
    <t>BETSCHDORF</t>
  </si>
  <si>
    <t>67340</t>
  </si>
  <si>
    <t>OBERBRONN</t>
  </si>
  <si>
    <t>67341</t>
  </si>
  <si>
    <t>OBERDORF SPACHBACH</t>
  </si>
  <si>
    <t>67342</t>
  </si>
  <si>
    <t>OBERHASLACH</t>
  </si>
  <si>
    <t>67343</t>
  </si>
  <si>
    <t>OBERHAUSBERGEN</t>
  </si>
  <si>
    <t>67344</t>
  </si>
  <si>
    <t>OBERHOFFEN LES WISSEMBOURG</t>
  </si>
  <si>
    <t>67345</t>
  </si>
  <si>
    <t>OBERHOFFEN SUR MODER</t>
  </si>
  <si>
    <t>67346</t>
  </si>
  <si>
    <t>OBERLAUTERBACH</t>
  </si>
  <si>
    <t>67347</t>
  </si>
  <si>
    <t>OBERMODERN ZUTZENDORF</t>
  </si>
  <si>
    <t>67348</t>
  </si>
  <si>
    <t>OBERNAI</t>
  </si>
  <si>
    <t>67349</t>
  </si>
  <si>
    <t>OBERROEDERN</t>
  </si>
  <si>
    <t>67350</t>
  </si>
  <si>
    <t>OBERSCHAEFFOLSHEIM</t>
  </si>
  <si>
    <t>67351</t>
  </si>
  <si>
    <t>SEEBACH</t>
  </si>
  <si>
    <t>67352</t>
  </si>
  <si>
    <t>OBERSOULTZBACH</t>
  </si>
  <si>
    <t>67353</t>
  </si>
  <si>
    <t>OBERSTEINBACH</t>
  </si>
  <si>
    <t>67354</t>
  </si>
  <si>
    <t>ODRATZHEIM</t>
  </si>
  <si>
    <t>67355</t>
  </si>
  <si>
    <t>OERMINGEN</t>
  </si>
  <si>
    <t>67356</t>
  </si>
  <si>
    <t>OFFENDORF</t>
  </si>
  <si>
    <t>67358</t>
  </si>
  <si>
    <t>OFFWILLER</t>
  </si>
  <si>
    <t>67359</t>
  </si>
  <si>
    <t>OHLUNGEN</t>
  </si>
  <si>
    <t>67360</t>
  </si>
  <si>
    <t>OHNENHEIM</t>
  </si>
  <si>
    <t>67361</t>
  </si>
  <si>
    <t>OLWISHEIM</t>
  </si>
  <si>
    <t>67362</t>
  </si>
  <si>
    <t>ORSCHWILLER</t>
  </si>
  <si>
    <t>67363</t>
  </si>
  <si>
    <t>OSTHOFFEN</t>
  </si>
  <si>
    <t>67364</t>
  </si>
  <si>
    <t>OSTHOUSE</t>
  </si>
  <si>
    <t>67365</t>
  </si>
  <si>
    <t>OSTWALD</t>
  </si>
  <si>
    <t>67366</t>
  </si>
  <si>
    <t>OTTERSTHAL</t>
  </si>
  <si>
    <t>67367</t>
  </si>
  <si>
    <t>OTTERSWILLER</t>
  </si>
  <si>
    <t>67368</t>
  </si>
  <si>
    <t>OTTROTT</t>
  </si>
  <si>
    <t>67369</t>
  </si>
  <si>
    <t>OTTWILLER</t>
  </si>
  <si>
    <t>67370</t>
  </si>
  <si>
    <t>PETERSBACH</t>
  </si>
  <si>
    <t>67371</t>
  </si>
  <si>
    <t>PETITE PIERRE</t>
  </si>
  <si>
    <t>67372</t>
  </si>
  <si>
    <t>PFAFFENHOFFEN</t>
  </si>
  <si>
    <t>67373</t>
  </si>
  <si>
    <t>PFALZWEYER</t>
  </si>
  <si>
    <t>67374</t>
  </si>
  <si>
    <t>PFETTISHEIM</t>
  </si>
  <si>
    <t>67375</t>
  </si>
  <si>
    <t>PFULGRIESHEIM</t>
  </si>
  <si>
    <t>67377</t>
  </si>
  <si>
    <t>67378</t>
  </si>
  <si>
    <t>PLOBSHEIM</t>
  </si>
  <si>
    <t>67379</t>
  </si>
  <si>
    <t>PREUSCHDORF</t>
  </si>
  <si>
    <t>67380</t>
  </si>
  <si>
    <t>PRINTZHEIM</t>
  </si>
  <si>
    <t>67381</t>
  </si>
  <si>
    <t>PUBERG</t>
  </si>
  <si>
    <t>67382</t>
  </si>
  <si>
    <t>QUATZENHEIM</t>
  </si>
  <si>
    <t>67383</t>
  </si>
  <si>
    <t>RANGEN</t>
  </si>
  <si>
    <t>67384</t>
  </si>
  <si>
    <t>RANRUPT</t>
  </si>
  <si>
    <t>67385</t>
  </si>
  <si>
    <t>RATZWILLER</t>
  </si>
  <si>
    <t>67386</t>
  </si>
  <si>
    <t>RAUWILLER</t>
  </si>
  <si>
    <t>67387</t>
  </si>
  <si>
    <t>REICHSFELD</t>
  </si>
  <si>
    <t>67388</t>
  </si>
  <si>
    <t>REICHSHOFFEN</t>
  </si>
  <si>
    <t>67389</t>
  </si>
  <si>
    <t>REICHSTETT</t>
  </si>
  <si>
    <t>67391</t>
  </si>
  <si>
    <t>REINHARDSMUNSTER</t>
  </si>
  <si>
    <t>67392</t>
  </si>
  <si>
    <t>REIPERTSWILLER</t>
  </si>
  <si>
    <t>67394</t>
  </si>
  <si>
    <t>RETSCHWILLER</t>
  </si>
  <si>
    <t>67395</t>
  </si>
  <si>
    <t>REUTENBOURG</t>
  </si>
  <si>
    <t>67396</t>
  </si>
  <si>
    <t>REXINGEN</t>
  </si>
  <si>
    <t>67397</t>
  </si>
  <si>
    <t>RHINAU</t>
  </si>
  <si>
    <t>67398</t>
  </si>
  <si>
    <t>RICHTOLSHEIM</t>
  </si>
  <si>
    <t>67400</t>
  </si>
  <si>
    <t>RIEDSELTZ</t>
  </si>
  <si>
    <t>67401</t>
  </si>
  <si>
    <t>RIMSDORF</t>
  </si>
  <si>
    <t>67402</t>
  </si>
  <si>
    <t>RINGELDORF</t>
  </si>
  <si>
    <t>67403</t>
  </si>
  <si>
    <t>RINGENDORF</t>
  </si>
  <si>
    <t>67404</t>
  </si>
  <si>
    <t>RITTERSHOFFEN</t>
  </si>
  <si>
    <t>67405</t>
  </si>
  <si>
    <t>ROESCHWOOG</t>
  </si>
  <si>
    <t>67406</t>
  </si>
  <si>
    <t>ROHR</t>
  </si>
  <si>
    <t>67407</t>
  </si>
  <si>
    <t>ROHRWILLER</t>
  </si>
  <si>
    <t>67408</t>
  </si>
  <si>
    <t>ROMANSWILLER</t>
  </si>
  <si>
    <t>67409</t>
  </si>
  <si>
    <t>ROPPENHEIM</t>
  </si>
  <si>
    <t>67410</t>
  </si>
  <si>
    <t>ROSENWILLER</t>
  </si>
  <si>
    <t>67411</t>
  </si>
  <si>
    <t>ROSHEIM</t>
  </si>
  <si>
    <t>67412</t>
  </si>
  <si>
    <t>ROSSFELD</t>
  </si>
  <si>
    <t>67413</t>
  </si>
  <si>
    <t>ROSTEIG</t>
  </si>
  <si>
    <t>67414</t>
  </si>
  <si>
    <t>ROTHAU</t>
  </si>
  <si>
    <t>67415</t>
  </si>
  <si>
    <t>ROTHBACH</t>
  </si>
  <si>
    <t>67416</t>
  </si>
  <si>
    <t>ROTT</t>
  </si>
  <si>
    <t>67417</t>
  </si>
  <si>
    <t>ROTTELSHEIM</t>
  </si>
  <si>
    <t>67418</t>
  </si>
  <si>
    <t>ROUNTZENHEIM</t>
  </si>
  <si>
    <t>67420</t>
  </si>
  <si>
    <t>RUSS</t>
  </si>
  <si>
    <t>67421</t>
  </si>
  <si>
    <t>SAALES</t>
  </si>
  <si>
    <t>67422</t>
  </si>
  <si>
    <t>SAASENHEIM</t>
  </si>
  <si>
    <t>67423</t>
  </si>
  <si>
    <t>SAESSOLSHEIM</t>
  </si>
  <si>
    <t>67424</t>
  </si>
  <si>
    <t>SAINT BLAISE LA ROCHE</t>
  </si>
  <si>
    <t>67425</t>
  </si>
  <si>
    <t>SAINT JEAN SAVERNE</t>
  </si>
  <si>
    <t>67426</t>
  </si>
  <si>
    <t>67427</t>
  </si>
  <si>
    <t>67428</t>
  </si>
  <si>
    <t>SAINT NABOR</t>
  </si>
  <si>
    <t>67429</t>
  </si>
  <si>
    <t>67430</t>
  </si>
  <si>
    <t>SAINT PIERRE BOIS</t>
  </si>
  <si>
    <t>67431</t>
  </si>
  <si>
    <t>SALENTHAL</t>
  </si>
  <si>
    <t>67432</t>
  </si>
  <si>
    <t>SALMBACH</t>
  </si>
  <si>
    <t>67433</t>
  </si>
  <si>
    <t>SAND</t>
  </si>
  <si>
    <t>67434</t>
  </si>
  <si>
    <t>SARRE UNION</t>
  </si>
  <si>
    <t>67435</t>
  </si>
  <si>
    <t>SARREWERDEN</t>
  </si>
  <si>
    <t>67436</t>
  </si>
  <si>
    <t>67437</t>
  </si>
  <si>
    <t>SAVERNE</t>
  </si>
  <si>
    <t>67438</t>
  </si>
  <si>
    <t>SCHAEFFERSHEIM</t>
  </si>
  <si>
    <t>67439</t>
  </si>
  <si>
    <t>SCHAFFHOUSE SUR ZORN</t>
  </si>
  <si>
    <t>67440</t>
  </si>
  <si>
    <t>SCHAFFHOUSE PRES SELTZ</t>
  </si>
  <si>
    <t>67441</t>
  </si>
  <si>
    <t>SCHALKENDORF</t>
  </si>
  <si>
    <t>67442</t>
  </si>
  <si>
    <t>SCHARRACHBERGHEIM IRMSTETT</t>
  </si>
  <si>
    <t>67443</t>
  </si>
  <si>
    <t>SCHEIBENHARD</t>
  </si>
  <si>
    <t>67444</t>
  </si>
  <si>
    <t>SCHERLENHEIM</t>
  </si>
  <si>
    <t>67445</t>
  </si>
  <si>
    <t>SCHERWILLER</t>
  </si>
  <si>
    <t>67446</t>
  </si>
  <si>
    <t>SCHILLERSDORF</t>
  </si>
  <si>
    <t>67447</t>
  </si>
  <si>
    <t>SCHILTIGHEIM</t>
  </si>
  <si>
    <t>67448</t>
  </si>
  <si>
    <t>SCHIRMECK</t>
  </si>
  <si>
    <t>67449</t>
  </si>
  <si>
    <t>SCHIRRHEIN</t>
  </si>
  <si>
    <t>67450</t>
  </si>
  <si>
    <t>SCHIRRHOFFEN</t>
  </si>
  <si>
    <t>67451</t>
  </si>
  <si>
    <t>SCHLEITHAL</t>
  </si>
  <si>
    <t>67452</t>
  </si>
  <si>
    <t>SCHNERSHEIM</t>
  </si>
  <si>
    <t>67453</t>
  </si>
  <si>
    <t>SCHOENAU</t>
  </si>
  <si>
    <t>67454</t>
  </si>
  <si>
    <t>SCHOENBOURG</t>
  </si>
  <si>
    <t>67455</t>
  </si>
  <si>
    <t>SCHOENENBOURG</t>
  </si>
  <si>
    <t>67456</t>
  </si>
  <si>
    <t>SCHOPPERTEN</t>
  </si>
  <si>
    <t>67458</t>
  </si>
  <si>
    <t>SCHWEIGHOUSE SUR MODER</t>
  </si>
  <si>
    <t>67459</t>
  </si>
  <si>
    <t>SCHWENHEIM</t>
  </si>
  <si>
    <t>67460</t>
  </si>
  <si>
    <t>SCHWINDRATZHEIM</t>
  </si>
  <si>
    <t>67461</t>
  </si>
  <si>
    <t>SCHWOBSHEIM</t>
  </si>
  <si>
    <t>67462</t>
  </si>
  <si>
    <t>SELESTAT</t>
  </si>
  <si>
    <t>67463</t>
  </si>
  <si>
    <t>SELTZ</t>
  </si>
  <si>
    <t>67464</t>
  </si>
  <si>
    <t>SERMERSHEIM</t>
  </si>
  <si>
    <t>67465</t>
  </si>
  <si>
    <t>SESSENHEIM</t>
  </si>
  <si>
    <t>67466</t>
  </si>
  <si>
    <t>SIEGEN</t>
  </si>
  <si>
    <t>67467</t>
  </si>
  <si>
    <t>SIEWILLER</t>
  </si>
  <si>
    <t>67468</t>
  </si>
  <si>
    <t>SILTZHEIM</t>
  </si>
  <si>
    <t>67469</t>
  </si>
  <si>
    <t>SINGRIST</t>
  </si>
  <si>
    <t>67470</t>
  </si>
  <si>
    <t>SOLBACH</t>
  </si>
  <si>
    <t>67471</t>
  </si>
  <si>
    <t>SOUFFELWEYERSHEIM</t>
  </si>
  <si>
    <t>67472</t>
  </si>
  <si>
    <t>SOUFFLENHEIM</t>
  </si>
  <si>
    <t>67473</t>
  </si>
  <si>
    <t>SOULTZ LES BAINS</t>
  </si>
  <si>
    <t>67474</t>
  </si>
  <si>
    <t>SOULTZ SOUS FORETS</t>
  </si>
  <si>
    <t>67475</t>
  </si>
  <si>
    <t>SPARSBACH</t>
  </si>
  <si>
    <t>67476</t>
  </si>
  <si>
    <t>STATTMATTEN</t>
  </si>
  <si>
    <t>67477</t>
  </si>
  <si>
    <t>STEIGE</t>
  </si>
  <si>
    <t>67478</t>
  </si>
  <si>
    <t>STEINBOURG</t>
  </si>
  <si>
    <t>67479</t>
  </si>
  <si>
    <t>STEINSELTZ</t>
  </si>
  <si>
    <t>67480</t>
  </si>
  <si>
    <t>STILL</t>
  </si>
  <si>
    <t>67481</t>
  </si>
  <si>
    <t>STOTZHEIM</t>
  </si>
  <si>
    <t>67482</t>
  </si>
  <si>
    <t>STRASBOURG</t>
  </si>
  <si>
    <t>67483</t>
  </si>
  <si>
    <t>STRUTH</t>
  </si>
  <si>
    <t>67484</t>
  </si>
  <si>
    <t>STUNDWILLER</t>
  </si>
  <si>
    <t>67485</t>
  </si>
  <si>
    <t>STUTZHEIM OFFENHEIM</t>
  </si>
  <si>
    <t>67486</t>
  </si>
  <si>
    <t>SUNDHOUSE</t>
  </si>
  <si>
    <t>67487</t>
  </si>
  <si>
    <t>SURBOURG</t>
  </si>
  <si>
    <t>67488</t>
  </si>
  <si>
    <t>THAL DRULINGEN</t>
  </si>
  <si>
    <t>67489</t>
  </si>
  <si>
    <t>THAL MARMOUTIER</t>
  </si>
  <si>
    <t>67490</t>
  </si>
  <si>
    <t>THANVILLE</t>
  </si>
  <si>
    <t>67491</t>
  </si>
  <si>
    <t>TIEFFENBACH</t>
  </si>
  <si>
    <t>67492</t>
  </si>
  <si>
    <t>TRAENHEIM</t>
  </si>
  <si>
    <t>67493</t>
  </si>
  <si>
    <t>TRIEMBACH AU VAL</t>
  </si>
  <si>
    <t>67494</t>
  </si>
  <si>
    <t>TRIMBACH</t>
  </si>
  <si>
    <t>67495</t>
  </si>
  <si>
    <t>TRUCHTERSHEIM</t>
  </si>
  <si>
    <t>67496</t>
  </si>
  <si>
    <t>UBERACH</t>
  </si>
  <si>
    <t>67497</t>
  </si>
  <si>
    <t>UHLWILLER</t>
  </si>
  <si>
    <t>67498</t>
  </si>
  <si>
    <t>UHRWILLER</t>
  </si>
  <si>
    <t>67499</t>
  </si>
  <si>
    <t>URBEIS</t>
  </si>
  <si>
    <t>67500</t>
  </si>
  <si>
    <t>URMATT</t>
  </si>
  <si>
    <t>67501</t>
  </si>
  <si>
    <t>UTTENHEIM</t>
  </si>
  <si>
    <t>67502</t>
  </si>
  <si>
    <t>UTTENHOFFEN</t>
  </si>
  <si>
    <t>67503</t>
  </si>
  <si>
    <t>UTTWILLER</t>
  </si>
  <si>
    <t>67504</t>
  </si>
  <si>
    <t>VALFF</t>
  </si>
  <si>
    <t>67505</t>
  </si>
  <si>
    <t>VANCELLE</t>
  </si>
  <si>
    <t>67506</t>
  </si>
  <si>
    <t>VENDENHEIM</t>
  </si>
  <si>
    <t>67507</t>
  </si>
  <si>
    <t>67508</t>
  </si>
  <si>
    <t>VOELLERDINGEN</t>
  </si>
  <si>
    <t>67509</t>
  </si>
  <si>
    <t>VOLKSBERG</t>
  </si>
  <si>
    <t>67510</t>
  </si>
  <si>
    <t>WAHLENHEIM</t>
  </si>
  <si>
    <t>67511</t>
  </si>
  <si>
    <t>WALBOURG</t>
  </si>
  <si>
    <t>67512</t>
  </si>
  <si>
    <t>WALCK</t>
  </si>
  <si>
    <t>67513</t>
  </si>
  <si>
    <t>WALDERSBACH</t>
  </si>
  <si>
    <t>67514</t>
  </si>
  <si>
    <t>WALDHAMBACH</t>
  </si>
  <si>
    <t>67515</t>
  </si>
  <si>
    <t>WALDOLWISHEIM</t>
  </si>
  <si>
    <t>67516</t>
  </si>
  <si>
    <t>WALTENHEIM SUR ZORN</t>
  </si>
  <si>
    <t>67517</t>
  </si>
  <si>
    <t>WANGEN</t>
  </si>
  <si>
    <t>67519</t>
  </si>
  <si>
    <t>WANTZENAU</t>
  </si>
  <si>
    <t>67520</t>
  </si>
  <si>
    <t>WASSELONNE</t>
  </si>
  <si>
    <t>67521</t>
  </si>
  <si>
    <t>WEINBOURG</t>
  </si>
  <si>
    <t>67522</t>
  </si>
  <si>
    <t>WEISLINGEN</t>
  </si>
  <si>
    <t>67523</t>
  </si>
  <si>
    <t>WEITBRUCH</t>
  </si>
  <si>
    <t>67524</t>
  </si>
  <si>
    <t>WEITERSWILLER</t>
  </si>
  <si>
    <t>67525</t>
  </si>
  <si>
    <t>WESTHOFFEN</t>
  </si>
  <si>
    <t>67526</t>
  </si>
  <si>
    <t>WESTHOUSE</t>
  </si>
  <si>
    <t>67527</t>
  </si>
  <si>
    <t>WESTHOUSE MARMOUTIER</t>
  </si>
  <si>
    <t>67528</t>
  </si>
  <si>
    <t>WEYER</t>
  </si>
  <si>
    <t>67529</t>
  </si>
  <si>
    <t>WEYERSHEIM</t>
  </si>
  <si>
    <t>67530</t>
  </si>
  <si>
    <t>WICKERSHEIM WILSHAUSEN</t>
  </si>
  <si>
    <t>67531</t>
  </si>
  <si>
    <t>WILDERSBACH</t>
  </si>
  <si>
    <t>67532</t>
  </si>
  <si>
    <t>WILLGOTTHEIM</t>
  </si>
  <si>
    <t>67534</t>
  </si>
  <si>
    <t>WILWISHEIM</t>
  </si>
  <si>
    <t>67535</t>
  </si>
  <si>
    <t>WIMMENAU</t>
  </si>
  <si>
    <t>67536</t>
  </si>
  <si>
    <t>WINDSTEIN</t>
  </si>
  <si>
    <t>67537</t>
  </si>
  <si>
    <t>WINGEN</t>
  </si>
  <si>
    <t>67538</t>
  </si>
  <si>
    <t>WINGEN SUR MODER</t>
  </si>
  <si>
    <t>67539</t>
  </si>
  <si>
    <t>WINGERSHEIM</t>
  </si>
  <si>
    <t>67540</t>
  </si>
  <si>
    <t>WINTERSHOUSE</t>
  </si>
  <si>
    <t>67541</t>
  </si>
  <si>
    <t>WINTZENBACH</t>
  </si>
  <si>
    <t>67542</t>
  </si>
  <si>
    <t>WINTZENHEIM KOCHERSBERG</t>
  </si>
  <si>
    <t>67543</t>
  </si>
  <si>
    <t>WISCHES</t>
  </si>
  <si>
    <t>67544</t>
  </si>
  <si>
    <t>WISSEMBOURG</t>
  </si>
  <si>
    <t>67545</t>
  </si>
  <si>
    <t>WITTERNHEIM</t>
  </si>
  <si>
    <t>67546</t>
  </si>
  <si>
    <t>WITTERSHEIM</t>
  </si>
  <si>
    <t>67547</t>
  </si>
  <si>
    <t>WITTISHEIM</t>
  </si>
  <si>
    <t>67548</t>
  </si>
  <si>
    <t>WIWERSHEIM</t>
  </si>
  <si>
    <t>67550</t>
  </si>
  <si>
    <t>WOERTH</t>
  </si>
  <si>
    <t>67551</t>
  </si>
  <si>
    <t>WOLFISHEIM</t>
  </si>
  <si>
    <t>67552</t>
  </si>
  <si>
    <t>WOLFSKIRCHEN</t>
  </si>
  <si>
    <t>67553</t>
  </si>
  <si>
    <t>WOLSCHHEIM</t>
  </si>
  <si>
    <t>67554</t>
  </si>
  <si>
    <t>WOLXHEIM</t>
  </si>
  <si>
    <t>67555</t>
  </si>
  <si>
    <t>ZEHNACKER</t>
  </si>
  <si>
    <t>67556</t>
  </si>
  <si>
    <t>ZEINHEIM</t>
  </si>
  <si>
    <t>67557</t>
  </si>
  <si>
    <t>ZELLWILLER</t>
  </si>
  <si>
    <t>67558</t>
  </si>
  <si>
    <t>ZINSWILLER</t>
  </si>
  <si>
    <t>67559</t>
  </si>
  <si>
    <t>ZITTERSHEIM</t>
  </si>
  <si>
    <t>67560</t>
  </si>
  <si>
    <t>ZOEBERSDORF</t>
  </si>
  <si>
    <t>68001</t>
  </si>
  <si>
    <t>ALGOLSHEIM</t>
  </si>
  <si>
    <t>68002</t>
  </si>
  <si>
    <t>ALTENACH</t>
  </si>
  <si>
    <t>68004</t>
  </si>
  <si>
    <t>ALTKIRCH</t>
  </si>
  <si>
    <t>68005</t>
  </si>
  <si>
    <t>AMMERSCHWIHR</t>
  </si>
  <si>
    <t>68006</t>
  </si>
  <si>
    <t>AMMERZWILLER</t>
  </si>
  <si>
    <t>68007</t>
  </si>
  <si>
    <t>ANDOLSHEIM</t>
  </si>
  <si>
    <t>68008</t>
  </si>
  <si>
    <t>APPENWIHR</t>
  </si>
  <si>
    <t>68009</t>
  </si>
  <si>
    <t>ARTZENHEIM</t>
  </si>
  <si>
    <t>68010</t>
  </si>
  <si>
    <t>68011</t>
  </si>
  <si>
    <t>ASPACH LE BAS</t>
  </si>
  <si>
    <t>68012</t>
  </si>
  <si>
    <t>ASPACH LE HAUT</t>
  </si>
  <si>
    <t>68013</t>
  </si>
  <si>
    <t>ATTENSCHWILLER</t>
  </si>
  <si>
    <t>68014</t>
  </si>
  <si>
    <t>AUBURE</t>
  </si>
  <si>
    <t>68015</t>
  </si>
  <si>
    <t>BALDERSHEIM</t>
  </si>
  <si>
    <t>68016</t>
  </si>
  <si>
    <t>BALGAU</t>
  </si>
  <si>
    <t>68017</t>
  </si>
  <si>
    <t>BALLERSDORF</t>
  </si>
  <si>
    <t>68018</t>
  </si>
  <si>
    <t>BALSCHWILLER</t>
  </si>
  <si>
    <t>68019</t>
  </si>
  <si>
    <t>BALTZENHEIM</t>
  </si>
  <si>
    <t>68020</t>
  </si>
  <si>
    <t>BANTZENHEIM</t>
  </si>
  <si>
    <t>68021</t>
  </si>
  <si>
    <t>BARTENHEIM</t>
  </si>
  <si>
    <t>68022</t>
  </si>
  <si>
    <t>BATTENHEIM</t>
  </si>
  <si>
    <t>68023</t>
  </si>
  <si>
    <t>BEBLENHEIM</t>
  </si>
  <si>
    <t>68024</t>
  </si>
  <si>
    <t>BELLEMAGNY</t>
  </si>
  <si>
    <t>68025</t>
  </si>
  <si>
    <t>BENDORF</t>
  </si>
  <si>
    <t>68026</t>
  </si>
  <si>
    <t>BENNWIHR</t>
  </si>
  <si>
    <t>68027</t>
  </si>
  <si>
    <t>BERENTZWILLER</t>
  </si>
  <si>
    <t>68028</t>
  </si>
  <si>
    <t>BERGHEIM</t>
  </si>
  <si>
    <t>68029</t>
  </si>
  <si>
    <t>BERGHOLTZ</t>
  </si>
  <si>
    <t>68030</t>
  </si>
  <si>
    <t>BERGHOLTZZELL</t>
  </si>
  <si>
    <t>68031</t>
  </si>
  <si>
    <t>BERNWILLER</t>
  </si>
  <si>
    <t>68032</t>
  </si>
  <si>
    <t>BERRWILLER</t>
  </si>
  <si>
    <t>68033</t>
  </si>
  <si>
    <t>BETTENDORF</t>
  </si>
  <si>
    <t>68034</t>
  </si>
  <si>
    <t>BETTLACH</t>
  </si>
  <si>
    <t>68035</t>
  </si>
  <si>
    <t>BIEDERTHAL</t>
  </si>
  <si>
    <t>68036</t>
  </si>
  <si>
    <t>BIESHEIM</t>
  </si>
  <si>
    <t>68037</t>
  </si>
  <si>
    <t>BILTZHEIM</t>
  </si>
  <si>
    <t>68038</t>
  </si>
  <si>
    <t>BISCHWIHR</t>
  </si>
  <si>
    <t>68039</t>
  </si>
  <si>
    <t>BISEL</t>
  </si>
  <si>
    <t>68040</t>
  </si>
  <si>
    <t>BITSCHWILLER LES THANN</t>
  </si>
  <si>
    <t>68041</t>
  </si>
  <si>
    <t>BLODELSHEIM</t>
  </si>
  <si>
    <t>68042</t>
  </si>
  <si>
    <t>BLOTZHEIM</t>
  </si>
  <si>
    <t>68043</t>
  </si>
  <si>
    <t>BOLLWILLER</t>
  </si>
  <si>
    <t>68044</t>
  </si>
  <si>
    <t>BONHOMME</t>
  </si>
  <si>
    <t>68045</t>
  </si>
  <si>
    <t>BOURBACH LE BAS</t>
  </si>
  <si>
    <t>68046</t>
  </si>
  <si>
    <t>BOURBACH LE HAUT</t>
  </si>
  <si>
    <t>68049</t>
  </si>
  <si>
    <t>68050</t>
  </si>
  <si>
    <t>BRECHAUMONT</t>
  </si>
  <si>
    <t>68051</t>
  </si>
  <si>
    <t>BREITENBACH HAUT RHIN</t>
  </si>
  <si>
    <t>68052</t>
  </si>
  <si>
    <t>BRETTEN</t>
  </si>
  <si>
    <t>68054</t>
  </si>
  <si>
    <t>BRINCKHEIM</t>
  </si>
  <si>
    <t>68055</t>
  </si>
  <si>
    <t>BRUEBACH</t>
  </si>
  <si>
    <t>68056</t>
  </si>
  <si>
    <t>BRUNSTATT</t>
  </si>
  <si>
    <t>68057</t>
  </si>
  <si>
    <t>BUETHWILLER</t>
  </si>
  <si>
    <t>68058</t>
  </si>
  <si>
    <t>68059</t>
  </si>
  <si>
    <t>BURNHAUPT LE BAS</t>
  </si>
  <si>
    <t>68060</t>
  </si>
  <si>
    <t>BURNHAUPT LE HAUT</t>
  </si>
  <si>
    <t>68061</t>
  </si>
  <si>
    <t>BUSCHWILLER</t>
  </si>
  <si>
    <t>68062</t>
  </si>
  <si>
    <t>CARSPACH</t>
  </si>
  <si>
    <t>68063</t>
  </si>
  <si>
    <t>68064</t>
  </si>
  <si>
    <t>CHALAMPE</t>
  </si>
  <si>
    <t>68065</t>
  </si>
  <si>
    <t>CHAVANNES SUR L'ETANG</t>
  </si>
  <si>
    <t>68066</t>
  </si>
  <si>
    <t>COLMAR</t>
  </si>
  <si>
    <t>68067</t>
  </si>
  <si>
    <t>COURTAVON</t>
  </si>
  <si>
    <t>68068</t>
  </si>
  <si>
    <t>68069</t>
  </si>
  <si>
    <t>DESSENHEIM</t>
  </si>
  <si>
    <t>68070</t>
  </si>
  <si>
    <t>DIDENHEIM</t>
  </si>
  <si>
    <t>68071</t>
  </si>
  <si>
    <t>DIEFMATTEN</t>
  </si>
  <si>
    <t>68072</t>
  </si>
  <si>
    <t>DIETWILLER</t>
  </si>
  <si>
    <t>68073</t>
  </si>
  <si>
    <t>DOLLEREN</t>
  </si>
  <si>
    <t>68074</t>
  </si>
  <si>
    <t>DURLINSDORF</t>
  </si>
  <si>
    <t>68075</t>
  </si>
  <si>
    <t>DURMENACH</t>
  </si>
  <si>
    <t>68076</t>
  </si>
  <si>
    <t>DURRENENTZEN</t>
  </si>
  <si>
    <t>68077</t>
  </si>
  <si>
    <t>EGLINGEN</t>
  </si>
  <si>
    <t>68078</t>
  </si>
  <si>
    <t>EGUISHEIM</t>
  </si>
  <si>
    <t>68079</t>
  </si>
  <si>
    <t>ELBACH</t>
  </si>
  <si>
    <t>68080</t>
  </si>
  <si>
    <t>EMLINGEN</t>
  </si>
  <si>
    <t>68081</t>
  </si>
  <si>
    <t>68082</t>
  </si>
  <si>
    <t>ENSISHEIM</t>
  </si>
  <si>
    <t>68083</t>
  </si>
  <si>
    <t>ESCHBACH AU VAL</t>
  </si>
  <si>
    <t>68084</t>
  </si>
  <si>
    <t>ESCHENTZWILLER</t>
  </si>
  <si>
    <t>68085</t>
  </si>
  <si>
    <t>ETEIMBES</t>
  </si>
  <si>
    <t>68086</t>
  </si>
  <si>
    <t>FALKWILLER</t>
  </si>
  <si>
    <t>68087</t>
  </si>
  <si>
    <t>FELDBACH</t>
  </si>
  <si>
    <t>68088</t>
  </si>
  <si>
    <t>FELDKIRCH</t>
  </si>
  <si>
    <t>68089</t>
  </si>
  <si>
    <t>FELLERING</t>
  </si>
  <si>
    <t>68090</t>
  </si>
  <si>
    <t>FERRETTE</t>
  </si>
  <si>
    <t>68091</t>
  </si>
  <si>
    <t>FESSENHEIM</t>
  </si>
  <si>
    <t>68092</t>
  </si>
  <si>
    <t>FISLIS</t>
  </si>
  <si>
    <t>68093</t>
  </si>
  <si>
    <t>FLAXLANDEN</t>
  </si>
  <si>
    <t>68094</t>
  </si>
  <si>
    <t>FOLGENSBOURG</t>
  </si>
  <si>
    <t>68095</t>
  </si>
  <si>
    <t>FORTSCHWIHR</t>
  </si>
  <si>
    <t>68096</t>
  </si>
  <si>
    <t>FRANKEN</t>
  </si>
  <si>
    <t>68097</t>
  </si>
  <si>
    <t>FRELAND</t>
  </si>
  <si>
    <t>68098</t>
  </si>
  <si>
    <t>FRIESEN</t>
  </si>
  <si>
    <t>68099</t>
  </si>
  <si>
    <t>FROENINGEN</t>
  </si>
  <si>
    <t>68100</t>
  </si>
  <si>
    <t>FULLEREN</t>
  </si>
  <si>
    <t>68101</t>
  </si>
  <si>
    <t>GALFINGUE</t>
  </si>
  <si>
    <t>68102</t>
  </si>
  <si>
    <t>GEISHOUSE</t>
  </si>
  <si>
    <t>68103</t>
  </si>
  <si>
    <t>GEISPITZEN</t>
  </si>
  <si>
    <t>68104</t>
  </si>
  <si>
    <t>GEISWASSER</t>
  </si>
  <si>
    <t>68105</t>
  </si>
  <si>
    <t>GILDWILLER</t>
  </si>
  <si>
    <t>68106</t>
  </si>
  <si>
    <t>GOLDBACH ALTENBACH</t>
  </si>
  <si>
    <t>68107</t>
  </si>
  <si>
    <t>GOMMERSDORF</t>
  </si>
  <si>
    <t>68108</t>
  </si>
  <si>
    <t>GRENTZINGEN</t>
  </si>
  <si>
    <t>68109</t>
  </si>
  <si>
    <t>GRIESBACH AU VAL</t>
  </si>
  <si>
    <t>68110</t>
  </si>
  <si>
    <t>GRUSSENHEIM</t>
  </si>
  <si>
    <t>68111</t>
  </si>
  <si>
    <t>GUEBERSCHWIHR</t>
  </si>
  <si>
    <t>68112</t>
  </si>
  <si>
    <t>GUEBWILLER</t>
  </si>
  <si>
    <t>68113</t>
  </si>
  <si>
    <t>GUEMAR</t>
  </si>
  <si>
    <t>68114</t>
  </si>
  <si>
    <t>GUEVENATTEN</t>
  </si>
  <si>
    <t>68115</t>
  </si>
  <si>
    <t>GUEWENHEIM</t>
  </si>
  <si>
    <t>68116</t>
  </si>
  <si>
    <t>GUNDOLSHEIM</t>
  </si>
  <si>
    <t>68117</t>
  </si>
  <si>
    <t>GUNSBACH</t>
  </si>
  <si>
    <t>68118</t>
  </si>
  <si>
    <t>HABSHEIM</t>
  </si>
  <si>
    <t>68119</t>
  </si>
  <si>
    <t>HAGENBACH</t>
  </si>
  <si>
    <t>68120</t>
  </si>
  <si>
    <t>HAGENTHAL LE BAS</t>
  </si>
  <si>
    <t>68121</t>
  </si>
  <si>
    <t>HAGENTHAL LE HAUT</t>
  </si>
  <si>
    <t>68122</t>
  </si>
  <si>
    <t>HARTMANNSWILLER</t>
  </si>
  <si>
    <t>68123</t>
  </si>
  <si>
    <t>HATTSTATT</t>
  </si>
  <si>
    <t>68124</t>
  </si>
  <si>
    <t>HAUSGAUEN</t>
  </si>
  <si>
    <t>68125</t>
  </si>
  <si>
    <t>HECKEN</t>
  </si>
  <si>
    <t>68126</t>
  </si>
  <si>
    <t>HEGENHEIM</t>
  </si>
  <si>
    <t>68127</t>
  </si>
  <si>
    <t>HEIDWILLER</t>
  </si>
  <si>
    <t>68128</t>
  </si>
  <si>
    <t>HEIMERSDORF</t>
  </si>
  <si>
    <t>68129</t>
  </si>
  <si>
    <t>HEIMSBRUNN</t>
  </si>
  <si>
    <t>68130</t>
  </si>
  <si>
    <t>HEITEREN</t>
  </si>
  <si>
    <t>68131</t>
  </si>
  <si>
    <t>HEIWILLER</t>
  </si>
  <si>
    <t>68132</t>
  </si>
  <si>
    <t>HELFRANTZKIRCH</t>
  </si>
  <si>
    <t>68133</t>
  </si>
  <si>
    <t>HENFLINGEN</t>
  </si>
  <si>
    <t>68134</t>
  </si>
  <si>
    <t>HERRLISHEIM PRES COLMAR</t>
  </si>
  <si>
    <t>68135</t>
  </si>
  <si>
    <t>HESINGUE</t>
  </si>
  <si>
    <t>68136</t>
  </si>
  <si>
    <t>HETTENSCHLAG</t>
  </si>
  <si>
    <t>68137</t>
  </si>
  <si>
    <t>HINDLINGEN</t>
  </si>
  <si>
    <t>68138</t>
  </si>
  <si>
    <t>HIRSINGUE</t>
  </si>
  <si>
    <t>68139</t>
  </si>
  <si>
    <t>HIRTZBACH</t>
  </si>
  <si>
    <t>68140</t>
  </si>
  <si>
    <t>HIRTZFELDEN</t>
  </si>
  <si>
    <t>68141</t>
  </si>
  <si>
    <t>HOCHSTATT</t>
  </si>
  <si>
    <t>68142</t>
  </si>
  <si>
    <t>HOHROD</t>
  </si>
  <si>
    <t>68143</t>
  </si>
  <si>
    <t>HOLTZWIHR</t>
  </si>
  <si>
    <t>68144</t>
  </si>
  <si>
    <t>HOMBOURG</t>
  </si>
  <si>
    <t>68145</t>
  </si>
  <si>
    <t>HORBOURG WIHR</t>
  </si>
  <si>
    <t>68146</t>
  </si>
  <si>
    <t>HOUSSEN</t>
  </si>
  <si>
    <t>68147</t>
  </si>
  <si>
    <t>HUNAWIHR</t>
  </si>
  <si>
    <t>68148</t>
  </si>
  <si>
    <t>HUNDSBACH</t>
  </si>
  <si>
    <t>68149</t>
  </si>
  <si>
    <t>HUNINGUE</t>
  </si>
  <si>
    <t>68150</t>
  </si>
  <si>
    <t>HUSSEREN LES CHATEAUX</t>
  </si>
  <si>
    <t>68151</t>
  </si>
  <si>
    <t>HUSSEREN WESSERLING</t>
  </si>
  <si>
    <t>68152</t>
  </si>
  <si>
    <t>ILLFURTH</t>
  </si>
  <si>
    <t>68153</t>
  </si>
  <si>
    <t>ILLHAEUSERN</t>
  </si>
  <si>
    <t>68154</t>
  </si>
  <si>
    <t>ILLZACH</t>
  </si>
  <si>
    <t>68155</t>
  </si>
  <si>
    <t>INGERSHEIM</t>
  </si>
  <si>
    <t>68156</t>
  </si>
  <si>
    <t>ISSENHEIM</t>
  </si>
  <si>
    <t>68157</t>
  </si>
  <si>
    <t>JEBSHEIM</t>
  </si>
  <si>
    <t>68158</t>
  </si>
  <si>
    <t>JETTINGEN</t>
  </si>
  <si>
    <t>68159</t>
  </si>
  <si>
    <t>JUNGHOLTZ</t>
  </si>
  <si>
    <t>68160</t>
  </si>
  <si>
    <t>KAPPELEN</t>
  </si>
  <si>
    <t>68161</t>
  </si>
  <si>
    <t>KATZENTHAL</t>
  </si>
  <si>
    <t>68162</t>
  </si>
  <si>
    <t>KAYSERSBERG</t>
  </si>
  <si>
    <t>68163</t>
  </si>
  <si>
    <t>KEMBS</t>
  </si>
  <si>
    <t>68164</t>
  </si>
  <si>
    <t>KIENTZHEIM</t>
  </si>
  <si>
    <t>68165</t>
  </si>
  <si>
    <t>KIFFIS</t>
  </si>
  <si>
    <t>68166</t>
  </si>
  <si>
    <t>KINGERSHEIM</t>
  </si>
  <si>
    <t>68167</t>
  </si>
  <si>
    <t>KIRCHBERG</t>
  </si>
  <si>
    <t>68168</t>
  </si>
  <si>
    <t>KNOERINGUE</t>
  </si>
  <si>
    <t>68169</t>
  </si>
  <si>
    <t>KOESTLACH</t>
  </si>
  <si>
    <t>68170</t>
  </si>
  <si>
    <t>KOETZINGUE</t>
  </si>
  <si>
    <t>68171</t>
  </si>
  <si>
    <t>KRUTH</t>
  </si>
  <si>
    <t>68172</t>
  </si>
  <si>
    <t>KUNHEIM</t>
  </si>
  <si>
    <t>68173</t>
  </si>
  <si>
    <t>LABAROCHE</t>
  </si>
  <si>
    <t>68174</t>
  </si>
  <si>
    <t>LANDSER</t>
  </si>
  <si>
    <t>68175</t>
  </si>
  <si>
    <t>LAPOUTROIE</t>
  </si>
  <si>
    <t>68176</t>
  </si>
  <si>
    <t>LARGITZEN</t>
  </si>
  <si>
    <t>68177</t>
  </si>
  <si>
    <t>LAUTENBACH</t>
  </si>
  <si>
    <t>68178</t>
  </si>
  <si>
    <t>LAUTENBACHZELL</t>
  </si>
  <si>
    <t>68179</t>
  </si>
  <si>
    <t>LAUW</t>
  </si>
  <si>
    <t>68180</t>
  </si>
  <si>
    <t>LEIMBACH</t>
  </si>
  <si>
    <t>68181</t>
  </si>
  <si>
    <t>68182</t>
  </si>
  <si>
    <t>LEYMEN</t>
  </si>
  <si>
    <t>68183</t>
  </si>
  <si>
    <t>LIEBENSWILLER</t>
  </si>
  <si>
    <t>68184</t>
  </si>
  <si>
    <t>LIEBSDORF</t>
  </si>
  <si>
    <t>68185</t>
  </si>
  <si>
    <t>LIEPVRE</t>
  </si>
  <si>
    <t>68186</t>
  </si>
  <si>
    <t>LIGSDORF</t>
  </si>
  <si>
    <t>68187</t>
  </si>
  <si>
    <t>LINSDORF</t>
  </si>
  <si>
    <t>68188</t>
  </si>
  <si>
    <t>LINTHAL</t>
  </si>
  <si>
    <t>68189</t>
  </si>
  <si>
    <t>LOGELHEIM</t>
  </si>
  <si>
    <t>68190</t>
  </si>
  <si>
    <t>LUCELLE</t>
  </si>
  <si>
    <t>68191</t>
  </si>
  <si>
    <t>LUEMSCHWILLER</t>
  </si>
  <si>
    <t>68192</t>
  </si>
  <si>
    <t>VALDIEU LUTRAN</t>
  </si>
  <si>
    <t>68193</t>
  </si>
  <si>
    <t>LUTTENBACH PRES MUNSTER</t>
  </si>
  <si>
    <t>68194</t>
  </si>
  <si>
    <t>LUTTER</t>
  </si>
  <si>
    <t>68195</t>
  </si>
  <si>
    <t>LUTTERBACH</t>
  </si>
  <si>
    <t>68196</t>
  </si>
  <si>
    <t>68197</t>
  </si>
  <si>
    <t>MAGSTATT LE BAS</t>
  </si>
  <si>
    <t>68198</t>
  </si>
  <si>
    <t>MAGSTATT LE HAUT</t>
  </si>
  <si>
    <t>68199</t>
  </si>
  <si>
    <t>MALMERSPACH</t>
  </si>
  <si>
    <t>68200</t>
  </si>
  <si>
    <t>MANSPACH</t>
  </si>
  <si>
    <t>68201</t>
  </si>
  <si>
    <t>MASEVAUX</t>
  </si>
  <si>
    <t>68202</t>
  </si>
  <si>
    <t>MERTZEN</t>
  </si>
  <si>
    <t>68203</t>
  </si>
  <si>
    <t>MERXHEIM</t>
  </si>
  <si>
    <t>68204</t>
  </si>
  <si>
    <t>METZERAL</t>
  </si>
  <si>
    <t>68205</t>
  </si>
  <si>
    <t>MEYENHEIM</t>
  </si>
  <si>
    <t>68206</t>
  </si>
  <si>
    <t>MICHELBACH</t>
  </si>
  <si>
    <t>68207</t>
  </si>
  <si>
    <t>MICHELBACH LE BAS</t>
  </si>
  <si>
    <t>68208</t>
  </si>
  <si>
    <t>MICHELBACH LE HAUT</t>
  </si>
  <si>
    <t>68209</t>
  </si>
  <si>
    <t>MITTELWIHR</t>
  </si>
  <si>
    <t>68210</t>
  </si>
  <si>
    <t>MITTLACH</t>
  </si>
  <si>
    <t>68211</t>
  </si>
  <si>
    <t>MITZACH</t>
  </si>
  <si>
    <t>68212</t>
  </si>
  <si>
    <t>MOERNACH</t>
  </si>
  <si>
    <t>68213</t>
  </si>
  <si>
    <t>MOLLAU</t>
  </si>
  <si>
    <t>68214</t>
  </si>
  <si>
    <t>MONTREUX JEUNE</t>
  </si>
  <si>
    <t>68215</t>
  </si>
  <si>
    <t>MONTREUX VIEUX</t>
  </si>
  <si>
    <t>68216</t>
  </si>
  <si>
    <t>MOOSLARGUE</t>
  </si>
  <si>
    <t>68217</t>
  </si>
  <si>
    <t>MOOSCH</t>
  </si>
  <si>
    <t>68218</t>
  </si>
  <si>
    <t>MORSCHWILLER LE BAS</t>
  </si>
  <si>
    <t>68219</t>
  </si>
  <si>
    <t>MORTZWILLER</t>
  </si>
  <si>
    <t>68221</t>
  </si>
  <si>
    <t>MUESPACH</t>
  </si>
  <si>
    <t>68222</t>
  </si>
  <si>
    <t>MUESPACH LE HAUT</t>
  </si>
  <si>
    <t>68223</t>
  </si>
  <si>
    <t>MUHLBACH SUR MUNSTER</t>
  </si>
  <si>
    <t>68224</t>
  </si>
  <si>
    <t>MULHOUSE</t>
  </si>
  <si>
    <t>68225</t>
  </si>
  <si>
    <t>MUNCHHOUSE</t>
  </si>
  <si>
    <t>68226</t>
  </si>
  <si>
    <t>68227</t>
  </si>
  <si>
    <t>MUNTZENHEIM</t>
  </si>
  <si>
    <t>68228</t>
  </si>
  <si>
    <t>MUNWILLER</t>
  </si>
  <si>
    <t>68229</t>
  </si>
  <si>
    <t>MURBACH</t>
  </si>
  <si>
    <t>68230</t>
  </si>
  <si>
    <t>NAMBSHEIM</t>
  </si>
  <si>
    <t>68231</t>
  </si>
  <si>
    <t>NEUF BRISACH</t>
  </si>
  <si>
    <t>68232</t>
  </si>
  <si>
    <t>NEUWILLER</t>
  </si>
  <si>
    <t>68233</t>
  </si>
  <si>
    <t>NIEDERBRUCK</t>
  </si>
  <si>
    <t>68234</t>
  </si>
  <si>
    <t>NIEDERENTZEN</t>
  </si>
  <si>
    <t>68235</t>
  </si>
  <si>
    <t>NIEDERHERGHEIM</t>
  </si>
  <si>
    <t>68237</t>
  </si>
  <si>
    <t>NIEDERMORSCHWIHR</t>
  </si>
  <si>
    <t>68238</t>
  </si>
  <si>
    <t>NIFFER</t>
  </si>
  <si>
    <t>68239</t>
  </si>
  <si>
    <t>OBERBRUCK</t>
  </si>
  <si>
    <t>68240</t>
  </si>
  <si>
    <t>OBERDORF</t>
  </si>
  <si>
    <t>68241</t>
  </si>
  <si>
    <t>OBERENTZEN</t>
  </si>
  <si>
    <t>68242</t>
  </si>
  <si>
    <t>OBERHERGHEIM</t>
  </si>
  <si>
    <t>68243</t>
  </si>
  <si>
    <t>OBERLARG</t>
  </si>
  <si>
    <t>68244</t>
  </si>
  <si>
    <t>OBERMORSCHWIHR</t>
  </si>
  <si>
    <t>68245</t>
  </si>
  <si>
    <t>OBERMORSCHWILLER</t>
  </si>
  <si>
    <t>68246</t>
  </si>
  <si>
    <t>OBERSAASHEIM</t>
  </si>
  <si>
    <t>68247</t>
  </si>
  <si>
    <t>ODEREN</t>
  </si>
  <si>
    <t>68248</t>
  </si>
  <si>
    <t>OLTINGUE</t>
  </si>
  <si>
    <t>68249</t>
  </si>
  <si>
    <t>ORBEY</t>
  </si>
  <si>
    <t>68250</t>
  </si>
  <si>
    <t>ORSCHWIHR</t>
  </si>
  <si>
    <t>68251</t>
  </si>
  <si>
    <t>OSENBACH</t>
  </si>
  <si>
    <t>68252</t>
  </si>
  <si>
    <t>OSTHEIM</t>
  </si>
  <si>
    <t>68253</t>
  </si>
  <si>
    <t>OTTMARSHEIM</t>
  </si>
  <si>
    <t>68254</t>
  </si>
  <si>
    <t>PETIT LANDAU</t>
  </si>
  <si>
    <t>68255</t>
  </si>
  <si>
    <t>PFAFFENHEIM</t>
  </si>
  <si>
    <t>68256</t>
  </si>
  <si>
    <t>PFASTATT</t>
  </si>
  <si>
    <t>68257</t>
  </si>
  <si>
    <t>PFETTERHOUSE</t>
  </si>
  <si>
    <t>68258</t>
  </si>
  <si>
    <t>PULVERSHEIM</t>
  </si>
  <si>
    <t>68259</t>
  </si>
  <si>
    <t>RAEDERSDORF</t>
  </si>
  <si>
    <t>68260</t>
  </si>
  <si>
    <t>RAEDERSHEIM</t>
  </si>
  <si>
    <t>68261</t>
  </si>
  <si>
    <t>RAMMERSMATT</t>
  </si>
  <si>
    <t>68262</t>
  </si>
  <si>
    <t>RANSPACH</t>
  </si>
  <si>
    <t>68263</t>
  </si>
  <si>
    <t>RANSPACH LE BAS</t>
  </si>
  <si>
    <t>68264</t>
  </si>
  <si>
    <t>RANSPACH LE HAUT</t>
  </si>
  <si>
    <t>68265</t>
  </si>
  <si>
    <t>RANTZWILLER</t>
  </si>
  <si>
    <t>68266</t>
  </si>
  <si>
    <t>REGUISHEIM</t>
  </si>
  <si>
    <t>68267</t>
  </si>
  <si>
    <t>REININGUE</t>
  </si>
  <si>
    <t>68268</t>
  </si>
  <si>
    <t>RETZWILLER</t>
  </si>
  <si>
    <t>68269</t>
  </si>
  <si>
    <t>68270</t>
  </si>
  <si>
    <t>RICHWILLER</t>
  </si>
  <si>
    <t>68271</t>
  </si>
  <si>
    <t>RIEDISHEIM</t>
  </si>
  <si>
    <t>68272</t>
  </si>
  <si>
    <t>RIEDWIHR</t>
  </si>
  <si>
    <t>68273</t>
  </si>
  <si>
    <t>RIESPACH</t>
  </si>
  <si>
    <t>68274</t>
  </si>
  <si>
    <t>RIMBACH PRES GUEBWILLER</t>
  </si>
  <si>
    <t>68275</t>
  </si>
  <si>
    <t>RIMBACH PRES MASEVAUX</t>
  </si>
  <si>
    <t>68276</t>
  </si>
  <si>
    <t>RIMBACHZELL</t>
  </si>
  <si>
    <t>68277</t>
  </si>
  <si>
    <t>RIQUEWIHR</t>
  </si>
  <si>
    <t>68278</t>
  </si>
  <si>
    <t>RIXHEIM</t>
  </si>
  <si>
    <t>68279</t>
  </si>
  <si>
    <t>RODEREN</t>
  </si>
  <si>
    <t>68280</t>
  </si>
  <si>
    <t>RODERN</t>
  </si>
  <si>
    <t>68281</t>
  </si>
  <si>
    <t>ROGGENHOUSE</t>
  </si>
  <si>
    <t>68282</t>
  </si>
  <si>
    <t>68283</t>
  </si>
  <si>
    <t>ROMBACH LE FRANC</t>
  </si>
  <si>
    <t>68284</t>
  </si>
  <si>
    <t>ROPPENTZWILLER</t>
  </si>
  <si>
    <t>68285</t>
  </si>
  <si>
    <t>RORSCHWIHR</t>
  </si>
  <si>
    <t>68286</t>
  </si>
  <si>
    <t>ROSENAU</t>
  </si>
  <si>
    <t>68287</t>
  </si>
  <si>
    <t>ROUFFACH</t>
  </si>
  <si>
    <t>68288</t>
  </si>
  <si>
    <t>RUEDERBACH</t>
  </si>
  <si>
    <t>68289</t>
  </si>
  <si>
    <t>RUELISHEIM</t>
  </si>
  <si>
    <t>68290</t>
  </si>
  <si>
    <t>RUSTENHART</t>
  </si>
  <si>
    <t>68291</t>
  </si>
  <si>
    <t>RUMERSHEIM LE HAUT</t>
  </si>
  <si>
    <t>68292</t>
  </si>
  <si>
    <t>SAINT AMARIN</t>
  </si>
  <si>
    <t>68293</t>
  </si>
  <si>
    <t>SAINT COSME</t>
  </si>
  <si>
    <t>68294</t>
  </si>
  <si>
    <t>SAINTE CROIX AUX MINES</t>
  </si>
  <si>
    <t>68295</t>
  </si>
  <si>
    <t>SAINTE CROIX EN PLAINE</t>
  </si>
  <si>
    <t>68296</t>
  </si>
  <si>
    <t>68297</t>
  </si>
  <si>
    <t>68298</t>
  </si>
  <si>
    <t>SAINTE MARIE AUX MINES</t>
  </si>
  <si>
    <t>68299</t>
  </si>
  <si>
    <t>SAINT ULRICH</t>
  </si>
  <si>
    <t>68300</t>
  </si>
  <si>
    <t>SAUSHEIM</t>
  </si>
  <si>
    <t>68301</t>
  </si>
  <si>
    <t>SCHLIERBACH</t>
  </si>
  <si>
    <t>68302</t>
  </si>
  <si>
    <t>SCHWEIGHOUSE THANN</t>
  </si>
  <si>
    <t>68303</t>
  </si>
  <si>
    <t>SCHWOBEN</t>
  </si>
  <si>
    <t>68304</t>
  </si>
  <si>
    <t>SENTHEIM</t>
  </si>
  <si>
    <t>68305</t>
  </si>
  <si>
    <t>SEPPOIS LE BAS</t>
  </si>
  <si>
    <t>68306</t>
  </si>
  <si>
    <t>SEPPOIS LE HAUT</t>
  </si>
  <si>
    <t>68307</t>
  </si>
  <si>
    <t>SEWEN</t>
  </si>
  <si>
    <t>68308</t>
  </si>
  <si>
    <t>SICKERT</t>
  </si>
  <si>
    <t>68309</t>
  </si>
  <si>
    <t>SIERENTZ</t>
  </si>
  <si>
    <t>68310</t>
  </si>
  <si>
    <t>SIGOLSHEIM</t>
  </si>
  <si>
    <t>68311</t>
  </si>
  <si>
    <t>SONDERNACH</t>
  </si>
  <si>
    <t>68312</t>
  </si>
  <si>
    <t>SONDERSDORF</t>
  </si>
  <si>
    <t>68313</t>
  </si>
  <si>
    <t>SOPPE LE BAS</t>
  </si>
  <si>
    <t>68314</t>
  </si>
  <si>
    <t>SOPPE LE HAUT</t>
  </si>
  <si>
    <t>68315</t>
  </si>
  <si>
    <t>SOULTZ HAUT RHIN</t>
  </si>
  <si>
    <t>68316</t>
  </si>
  <si>
    <t>SOULTZBACH LES BAINS</t>
  </si>
  <si>
    <t>68317</t>
  </si>
  <si>
    <t>SOULTZEREN</t>
  </si>
  <si>
    <t>68318</t>
  </si>
  <si>
    <t>SOULTZMATT</t>
  </si>
  <si>
    <t>68319</t>
  </si>
  <si>
    <t>SPECHBACH LE BAS</t>
  </si>
  <si>
    <t>68320</t>
  </si>
  <si>
    <t>SPECHBACH LE HAUT</t>
  </si>
  <si>
    <t>68321</t>
  </si>
  <si>
    <t>STAFFELFELDEN</t>
  </si>
  <si>
    <t>68322</t>
  </si>
  <si>
    <t>STEINBACH</t>
  </si>
  <si>
    <t>68323</t>
  </si>
  <si>
    <t>STEINBRUNN LE BAS</t>
  </si>
  <si>
    <t>68324</t>
  </si>
  <si>
    <t>STEINBRUNN LE HAUT</t>
  </si>
  <si>
    <t>68325</t>
  </si>
  <si>
    <t>STEINSOULTZ</t>
  </si>
  <si>
    <t>68326</t>
  </si>
  <si>
    <t>STERNENBERG</t>
  </si>
  <si>
    <t>68327</t>
  </si>
  <si>
    <t>STETTEN</t>
  </si>
  <si>
    <t>68328</t>
  </si>
  <si>
    <t>STORCKENSOHN</t>
  </si>
  <si>
    <t>68329</t>
  </si>
  <si>
    <t>STOSSWIHR</t>
  </si>
  <si>
    <t>68330</t>
  </si>
  <si>
    <t>STRUETH</t>
  </si>
  <si>
    <t>68331</t>
  </si>
  <si>
    <t>SUNDHOFFEN</t>
  </si>
  <si>
    <t>68332</t>
  </si>
  <si>
    <t>TAGOLSHEIM</t>
  </si>
  <si>
    <t>68333</t>
  </si>
  <si>
    <t>TAGSDORF</t>
  </si>
  <si>
    <t>68334</t>
  </si>
  <si>
    <t>THANN</t>
  </si>
  <si>
    <t>68335</t>
  </si>
  <si>
    <t>THANNENKIRCH</t>
  </si>
  <si>
    <t>68336</t>
  </si>
  <si>
    <t>TRAUBACH LE BAS</t>
  </si>
  <si>
    <t>68337</t>
  </si>
  <si>
    <t>TRAUBACH LE HAUT</t>
  </si>
  <si>
    <t>68338</t>
  </si>
  <si>
    <t>TURCKHEIM</t>
  </si>
  <si>
    <t>68340</t>
  </si>
  <si>
    <t>UEBERSTRASS</t>
  </si>
  <si>
    <t>68341</t>
  </si>
  <si>
    <t>UFFHEIM</t>
  </si>
  <si>
    <t>68342</t>
  </si>
  <si>
    <t>UFFHOLTZ</t>
  </si>
  <si>
    <t>68343</t>
  </si>
  <si>
    <t>UNGERSHEIM</t>
  </si>
  <si>
    <t>68344</t>
  </si>
  <si>
    <t>URBES</t>
  </si>
  <si>
    <t>68345</t>
  </si>
  <si>
    <t>URSCHENHEIM</t>
  </si>
  <si>
    <t>68347</t>
  </si>
  <si>
    <t>VIEUX FERRETTE</t>
  </si>
  <si>
    <t>68348</t>
  </si>
  <si>
    <t>VIEUX THANN</t>
  </si>
  <si>
    <t>68349</t>
  </si>
  <si>
    <t>VILLAGE NEUF</t>
  </si>
  <si>
    <t>68350</t>
  </si>
  <si>
    <t>VOEGTLINSHOFFEN</t>
  </si>
  <si>
    <t>68351</t>
  </si>
  <si>
    <t>VOGELGRUN</t>
  </si>
  <si>
    <t>68352</t>
  </si>
  <si>
    <t>VOLGELSHEIM</t>
  </si>
  <si>
    <t>68353</t>
  </si>
  <si>
    <t>WAHLBACH</t>
  </si>
  <si>
    <t>68354</t>
  </si>
  <si>
    <t>WALBACH</t>
  </si>
  <si>
    <t>68355</t>
  </si>
  <si>
    <t>WALDIGHOFEN</t>
  </si>
  <si>
    <t>68356</t>
  </si>
  <si>
    <t>WALHEIM</t>
  </si>
  <si>
    <t>68357</t>
  </si>
  <si>
    <t>WALTENHEIM</t>
  </si>
  <si>
    <t>68358</t>
  </si>
  <si>
    <t>WASSERBOURG</t>
  </si>
  <si>
    <t>68359</t>
  </si>
  <si>
    <t>WATTWILLER</t>
  </si>
  <si>
    <t>68360</t>
  </si>
  <si>
    <t>WECKOLSHEIM</t>
  </si>
  <si>
    <t>68361</t>
  </si>
  <si>
    <t>WEGSCHEID</t>
  </si>
  <si>
    <t>68362</t>
  </si>
  <si>
    <t>WENTZWILLER</t>
  </si>
  <si>
    <t>68363</t>
  </si>
  <si>
    <t>WERENTZHOUSE</t>
  </si>
  <si>
    <t>68364</t>
  </si>
  <si>
    <t>WESTHALTEN</t>
  </si>
  <si>
    <t>68365</t>
  </si>
  <si>
    <t>WETTOLSHEIM</t>
  </si>
  <si>
    <t>68366</t>
  </si>
  <si>
    <t>WICKERSCHWIHR</t>
  </si>
  <si>
    <t>68367</t>
  </si>
  <si>
    <t>WIDENSOLEN</t>
  </si>
  <si>
    <t>68368</t>
  </si>
  <si>
    <t>WIHR AU VAL</t>
  </si>
  <si>
    <t>68370</t>
  </si>
  <si>
    <t>WILDENSTEIN</t>
  </si>
  <si>
    <t>68371</t>
  </si>
  <si>
    <t>WILLER</t>
  </si>
  <si>
    <t>68372</t>
  </si>
  <si>
    <t>WILLER SUR THUR</t>
  </si>
  <si>
    <t>68373</t>
  </si>
  <si>
    <t>WINKEL</t>
  </si>
  <si>
    <t>68374</t>
  </si>
  <si>
    <t>WINTZENHEIM</t>
  </si>
  <si>
    <t>68375</t>
  </si>
  <si>
    <t>WITTELSHEIM</t>
  </si>
  <si>
    <t>68376</t>
  </si>
  <si>
    <t>WITTENHEIM</t>
  </si>
  <si>
    <t>68377</t>
  </si>
  <si>
    <t>WITTERSDORF</t>
  </si>
  <si>
    <t>68378</t>
  </si>
  <si>
    <t>WOLFERSDORF</t>
  </si>
  <si>
    <t>68379</t>
  </si>
  <si>
    <t>WOLFGANTZEN</t>
  </si>
  <si>
    <t>68380</t>
  </si>
  <si>
    <t>WOLSCHWILLER</t>
  </si>
  <si>
    <t>68381</t>
  </si>
  <si>
    <t>WUENHEIM</t>
  </si>
  <si>
    <t>68382</t>
  </si>
  <si>
    <t>ZAESSINGUE</t>
  </si>
  <si>
    <t>68383</t>
  </si>
  <si>
    <t>ZELLENBERG</t>
  </si>
  <si>
    <t>68384</t>
  </si>
  <si>
    <t>ZILLISHEIM</t>
  </si>
  <si>
    <t>68385</t>
  </si>
  <si>
    <t>ZIMMERBACH</t>
  </si>
  <si>
    <t>68386</t>
  </si>
  <si>
    <t>ZIMMERSHEIM</t>
  </si>
  <si>
    <t>69001</t>
  </si>
  <si>
    <t>AFFOUX</t>
  </si>
  <si>
    <t>69002</t>
  </si>
  <si>
    <t>69003</t>
  </si>
  <si>
    <t>ALBIGNY SUR SAONE</t>
  </si>
  <si>
    <t>69004</t>
  </si>
  <si>
    <t>ALIX</t>
  </si>
  <si>
    <t>69005</t>
  </si>
  <si>
    <t>AMBERIEUX</t>
  </si>
  <si>
    <t>69006</t>
  </si>
  <si>
    <t>AMPLEPUIS</t>
  </si>
  <si>
    <t>69007</t>
  </si>
  <si>
    <t>AMPUIS</t>
  </si>
  <si>
    <t>69008</t>
  </si>
  <si>
    <t>ANCY</t>
  </si>
  <si>
    <t>69009</t>
  </si>
  <si>
    <t>ANSE</t>
  </si>
  <si>
    <t>69010</t>
  </si>
  <si>
    <t>ARBRESLE</t>
  </si>
  <si>
    <t>69012</t>
  </si>
  <si>
    <t>ARDILLATS</t>
  </si>
  <si>
    <t>69013</t>
  </si>
  <si>
    <t>ARNAS</t>
  </si>
  <si>
    <t>69014</t>
  </si>
  <si>
    <t>AVEIZE</t>
  </si>
  <si>
    <t>69015</t>
  </si>
  <si>
    <t>AVENAS</t>
  </si>
  <si>
    <t>69016</t>
  </si>
  <si>
    <t>AZOLETTE</t>
  </si>
  <si>
    <t>69017</t>
  </si>
  <si>
    <t>69018</t>
  </si>
  <si>
    <t>69019</t>
  </si>
  <si>
    <t>69020</t>
  </si>
  <si>
    <t>BELMONT D'AZERGUES</t>
  </si>
  <si>
    <t>69021</t>
  </si>
  <si>
    <t>BESSENAY</t>
  </si>
  <si>
    <t>69022</t>
  </si>
  <si>
    <t>BIBOST</t>
  </si>
  <si>
    <t>69023</t>
  </si>
  <si>
    <t>BLACE</t>
  </si>
  <si>
    <t>69024</t>
  </si>
  <si>
    <t>BOIS D'OINGT</t>
  </si>
  <si>
    <t>69026</t>
  </si>
  <si>
    <t>69027</t>
  </si>
  <si>
    <t>BRIGNAIS</t>
  </si>
  <si>
    <t>69028</t>
  </si>
  <si>
    <t>BRINDAS</t>
  </si>
  <si>
    <t>69029</t>
  </si>
  <si>
    <t>BRON</t>
  </si>
  <si>
    <t>69030</t>
  </si>
  <si>
    <t>BRULLIOLES</t>
  </si>
  <si>
    <t>69031</t>
  </si>
  <si>
    <t>BRUSSIEU</t>
  </si>
  <si>
    <t>69032</t>
  </si>
  <si>
    <t>69033</t>
  </si>
  <si>
    <t>CAILLOUX SUR FONTAINES</t>
  </si>
  <si>
    <t>69034</t>
  </si>
  <si>
    <t>CALUIRE ET CUIRE</t>
  </si>
  <si>
    <t>69035</t>
  </si>
  <si>
    <t>CENVES</t>
  </si>
  <si>
    <t>69036</t>
  </si>
  <si>
    <t>CERCIE</t>
  </si>
  <si>
    <t>69037</t>
  </si>
  <si>
    <t>CHAMBOST ALLIERES</t>
  </si>
  <si>
    <t>69038</t>
  </si>
  <si>
    <t>CHAMBOST LONGESSAIGNE</t>
  </si>
  <si>
    <t>69039</t>
  </si>
  <si>
    <t>CHAMELET</t>
  </si>
  <si>
    <t>69040</t>
  </si>
  <si>
    <t>CHAMPAGNE AU MONT D'OR</t>
  </si>
  <si>
    <t>69042</t>
  </si>
  <si>
    <t>CHAPELLE SUR COISE</t>
  </si>
  <si>
    <t>69043</t>
  </si>
  <si>
    <t>CHAPONOST</t>
  </si>
  <si>
    <t>69044</t>
  </si>
  <si>
    <t>CHARBONNIERES LES BAINS</t>
  </si>
  <si>
    <t>69045</t>
  </si>
  <si>
    <t>CHARENTAY</t>
  </si>
  <si>
    <t>69046</t>
  </si>
  <si>
    <t>69047</t>
  </si>
  <si>
    <t>69048</t>
  </si>
  <si>
    <t>CHASSAGNY</t>
  </si>
  <si>
    <t>69049</t>
  </si>
  <si>
    <t>69050</t>
  </si>
  <si>
    <t>69051</t>
  </si>
  <si>
    <t>CHAUSSAN</t>
  </si>
  <si>
    <t>69052</t>
  </si>
  <si>
    <t>CHAZAY D'AZERGUES</t>
  </si>
  <si>
    <t>69053</t>
  </si>
  <si>
    <t>CHENAS</t>
  </si>
  <si>
    <t>69054</t>
  </si>
  <si>
    <t>CHENELETTE</t>
  </si>
  <si>
    <t>69055</t>
  </si>
  <si>
    <t>CHERES</t>
  </si>
  <si>
    <t>69056</t>
  </si>
  <si>
    <t>CHESSY</t>
  </si>
  <si>
    <t>69057</t>
  </si>
  <si>
    <t>CHEVINAY</t>
  </si>
  <si>
    <t>69058</t>
  </si>
  <si>
    <t>CHIROUBLES</t>
  </si>
  <si>
    <t>69059</t>
  </si>
  <si>
    <t>CIVRIEUX D'AZERGUES</t>
  </si>
  <si>
    <t>69060</t>
  </si>
  <si>
    <t>CLAVEISOLLES</t>
  </si>
  <si>
    <t>69061</t>
  </si>
  <si>
    <t>69062</t>
  </si>
  <si>
    <t>COISE</t>
  </si>
  <si>
    <t>69063</t>
  </si>
  <si>
    <t>COLLONGES AU MONT D'OR</t>
  </si>
  <si>
    <t>69064</t>
  </si>
  <si>
    <t>CONDRIEU</t>
  </si>
  <si>
    <t>69065</t>
  </si>
  <si>
    <t>CORCELLES EN BEAUJOLAIS</t>
  </si>
  <si>
    <t>69066</t>
  </si>
  <si>
    <t>COURS LA VILLE</t>
  </si>
  <si>
    <t>69067</t>
  </si>
  <si>
    <t>COURZIEU</t>
  </si>
  <si>
    <t>69068</t>
  </si>
  <si>
    <t>COUZON AU MONT D'OR</t>
  </si>
  <si>
    <t>69069</t>
  </si>
  <si>
    <t>CRAPONNE</t>
  </si>
  <si>
    <t>69070</t>
  </si>
  <si>
    <t>CUBLIZE</t>
  </si>
  <si>
    <t>69071</t>
  </si>
  <si>
    <t>CURIS AU MONT D'OR</t>
  </si>
  <si>
    <t>69072</t>
  </si>
  <si>
    <t>DARDILLY</t>
  </si>
  <si>
    <t>69073</t>
  </si>
  <si>
    <t>DAREIZE</t>
  </si>
  <si>
    <t>69074</t>
  </si>
  <si>
    <t>DENICE</t>
  </si>
  <si>
    <t>69075</t>
  </si>
  <si>
    <t>DIEME</t>
  </si>
  <si>
    <t>69076</t>
  </si>
  <si>
    <t>69077</t>
  </si>
  <si>
    <t>DRACE</t>
  </si>
  <si>
    <t>69078</t>
  </si>
  <si>
    <t>DUERNE</t>
  </si>
  <si>
    <t>69080</t>
  </si>
  <si>
    <t>ECHALAS</t>
  </si>
  <si>
    <t>69081</t>
  </si>
  <si>
    <t>ECULLY</t>
  </si>
  <si>
    <t>69082</t>
  </si>
  <si>
    <t>EMERINGES</t>
  </si>
  <si>
    <t>69083</t>
  </si>
  <si>
    <t>EVEUX</t>
  </si>
  <si>
    <t>69084</t>
  </si>
  <si>
    <t>FLEURIE</t>
  </si>
  <si>
    <t>69085</t>
  </si>
  <si>
    <t>FLEURIEU SUR SAONE</t>
  </si>
  <si>
    <t>69086</t>
  </si>
  <si>
    <t>FLEURIEUX SUR L'ARBRESLE</t>
  </si>
  <si>
    <t>69087</t>
  </si>
  <si>
    <t>FONTAINES SAINT MARTIN</t>
  </si>
  <si>
    <t>69088</t>
  </si>
  <si>
    <t>FONTAINES SUR SAONE</t>
  </si>
  <si>
    <t>69089</t>
  </si>
  <si>
    <t>69090</t>
  </si>
  <si>
    <t>FRONTENAS</t>
  </si>
  <si>
    <t>69091</t>
  </si>
  <si>
    <t>GIVORS</t>
  </si>
  <si>
    <t>69092</t>
  </si>
  <si>
    <t>GLEIZE</t>
  </si>
  <si>
    <t>69093</t>
  </si>
  <si>
    <t>GRANDRIS</t>
  </si>
  <si>
    <t>69094</t>
  </si>
  <si>
    <t>GREZIEU LA VARENNE</t>
  </si>
  <si>
    <t>69095</t>
  </si>
  <si>
    <t>GREZIEU LE MARCHE</t>
  </si>
  <si>
    <t>69096</t>
  </si>
  <si>
    <t>69097</t>
  </si>
  <si>
    <t>HAIES</t>
  </si>
  <si>
    <t>69098</t>
  </si>
  <si>
    <t>HALLES</t>
  </si>
  <si>
    <t>69099</t>
  </si>
  <si>
    <t>HAUTE RIVOIRE</t>
  </si>
  <si>
    <t>69100</t>
  </si>
  <si>
    <t>IRIGNY</t>
  </si>
  <si>
    <t>69101</t>
  </si>
  <si>
    <t>JARNIOUX</t>
  </si>
  <si>
    <t>69102</t>
  </si>
  <si>
    <t>JOUX</t>
  </si>
  <si>
    <t>69103</t>
  </si>
  <si>
    <t>JULIENAS</t>
  </si>
  <si>
    <t>69104</t>
  </si>
  <si>
    <t>JULLIE</t>
  </si>
  <si>
    <t>69105</t>
  </si>
  <si>
    <t>LACENAS</t>
  </si>
  <si>
    <t>69106</t>
  </si>
  <si>
    <t>LACHASSAGNE</t>
  </si>
  <si>
    <t>69107</t>
  </si>
  <si>
    <t>LAMURE SUR AZERGUES</t>
  </si>
  <si>
    <t>69108</t>
  </si>
  <si>
    <t>LANCIE</t>
  </si>
  <si>
    <t>69109</t>
  </si>
  <si>
    <t>LANTIGNIE</t>
  </si>
  <si>
    <t>69110</t>
  </si>
  <si>
    <t>LARAJASSE</t>
  </si>
  <si>
    <t>69111</t>
  </si>
  <si>
    <t>LEGNY</t>
  </si>
  <si>
    <t>69112</t>
  </si>
  <si>
    <t>LENTILLY</t>
  </si>
  <si>
    <t>69113</t>
  </si>
  <si>
    <t>LETRA</t>
  </si>
  <si>
    <t>69114</t>
  </si>
  <si>
    <t>LIERGUES</t>
  </si>
  <si>
    <t>69115</t>
  </si>
  <si>
    <t>LIMAS</t>
  </si>
  <si>
    <t>69116</t>
  </si>
  <si>
    <t>LIMONEST</t>
  </si>
  <si>
    <t>69117</t>
  </si>
  <si>
    <t>LISSIEU</t>
  </si>
  <si>
    <t>69118</t>
  </si>
  <si>
    <t>LOIRE SUR RHONE</t>
  </si>
  <si>
    <t>69119</t>
  </si>
  <si>
    <t>LONGES</t>
  </si>
  <si>
    <t>69120</t>
  </si>
  <si>
    <t>LONGESSAIGNE</t>
  </si>
  <si>
    <t>69121</t>
  </si>
  <si>
    <t>LOZANNE</t>
  </si>
  <si>
    <t>69122</t>
  </si>
  <si>
    <t>LUCENAY</t>
  </si>
  <si>
    <t>69123</t>
  </si>
  <si>
    <t>LYON</t>
  </si>
  <si>
    <t>69124</t>
  </si>
  <si>
    <t>MARCHAMPT</t>
  </si>
  <si>
    <t>69125</t>
  </si>
  <si>
    <t>MARCILLY D'AZERGUES</t>
  </si>
  <si>
    <t>69126</t>
  </si>
  <si>
    <t>69127</t>
  </si>
  <si>
    <t>MARCY L'ETOILE</t>
  </si>
  <si>
    <t>69130</t>
  </si>
  <si>
    <t>MEAUX LA MONTAGNE</t>
  </si>
  <si>
    <t>69131</t>
  </si>
  <si>
    <t>MESSIMY</t>
  </si>
  <si>
    <t>69132</t>
  </si>
  <si>
    <t>MEYS</t>
  </si>
  <si>
    <t>69133</t>
  </si>
  <si>
    <t>69134</t>
  </si>
  <si>
    <t>MOIRE</t>
  </si>
  <si>
    <t>69135</t>
  </si>
  <si>
    <t>MONSOLS</t>
  </si>
  <si>
    <t>69136</t>
  </si>
  <si>
    <t>69137</t>
  </si>
  <si>
    <t>MONTMELAS SAINT SORLIN</t>
  </si>
  <si>
    <t>69138</t>
  </si>
  <si>
    <t>MONTROMANT</t>
  </si>
  <si>
    <t>69139</t>
  </si>
  <si>
    <t>MONTROTTIER</t>
  </si>
  <si>
    <t>69140</t>
  </si>
  <si>
    <t>MORANCE</t>
  </si>
  <si>
    <t>69141</t>
  </si>
  <si>
    <t>MORNANT</t>
  </si>
  <si>
    <t>69142</t>
  </si>
  <si>
    <t>MULATIERE</t>
  </si>
  <si>
    <t>69143</t>
  </si>
  <si>
    <t>NEUVILLE SUR SAONE</t>
  </si>
  <si>
    <t>69145</t>
  </si>
  <si>
    <t>ODENAS</t>
  </si>
  <si>
    <t>69146</t>
  </si>
  <si>
    <t>OINGT</t>
  </si>
  <si>
    <t>69147</t>
  </si>
  <si>
    <t>OLMES</t>
  </si>
  <si>
    <t>69148</t>
  </si>
  <si>
    <t>ORLIENAS</t>
  </si>
  <si>
    <t>69149</t>
  </si>
  <si>
    <t>OULLINS</t>
  </si>
  <si>
    <t>69150</t>
  </si>
  <si>
    <t>OUROUX</t>
  </si>
  <si>
    <t>69151</t>
  </si>
  <si>
    <t>PERREON</t>
  </si>
  <si>
    <t>69152</t>
  </si>
  <si>
    <t>PIERRE BENITE</t>
  </si>
  <si>
    <t>69153</t>
  </si>
  <si>
    <t>POLEYMIEUX AU MONT D'OR</t>
  </si>
  <si>
    <t>69154</t>
  </si>
  <si>
    <t>POLLIONNAY</t>
  </si>
  <si>
    <t>69155</t>
  </si>
  <si>
    <t>POMEYS</t>
  </si>
  <si>
    <t>69156</t>
  </si>
  <si>
    <t>69157</t>
  </si>
  <si>
    <t>PONTCHARRA SUR TURDINE</t>
  </si>
  <si>
    <t>69158</t>
  </si>
  <si>
    <t>PONT TRAMBOUZE</t>
  </si>
  <si>
    <t>69159</t>
  </si>
  <si>
    <t>POUILLY LE MONIAL</t>
  </si>
  <si>
    <t>69160</t>
  </si>
  <si>
    <t>POULE LES ECHARMEAUX</t>
  </si>
  <si>
    <t>69161</t>
  </si>
  <si>
    <t>PROPIERES</t>
  </si>
  <si>
    <t>69162</t>
  </si>
  <si>
    <t>QUINCIE EN BEAUJOLAIS</t>
  </si>
  <si>
    <t>69163</t>
  </si>
  <si>
    <t>QUINCIEUX</t>
  </si>
  <si>
    <t>69164</t>
  </si>
  <si>
    <t>RANCHAL</t>
  </si>
  <si>
    <t>69165</t>
  </si>
  <si>
    <t>REGNIE DURETTE</t>
  </si>
  <si>
    <t>69166</t>
  </si>
  <si>
    <t>RIVERIE</t>
  </si>
  <si>
    <t>69167</t>
  </si>
  <si>
    <t>RIVOLET</t>
  </si>
  <si>
    <t>69168</t>
  </si>
  <si>
    <t>ROCHETAILLEE SUR SAONE</t>
  </si>
  <si>
    <t>69169</t>
  </si>
  <si>
    <t>RONNO</t>
  </si>
  <si>
    <t>69170</t>
  </si>
  <si>
    <t>RONTALON</t>
  </si>
  <si>
    <t>69171</t>
  </si>
  <si>
    <t>SAIN BEL</t>
  </si>
  <si>
    <t>69172</t>
  </si>
  <si>
    <t>SALLES ARBUISSONNAS EN BEAUJOLAIS</t>
  </si>
  <si>
    <t>69173</t>
  </si>
  <si>
    <t>69174</t>
  </si>
  <si>
    <t>SAUVAGES</t>
  </si>
  <si>
    <t>69175</t>
  </si>
  <si>
    <t>69176</t>
  </si>
  <si>
    <t>SOUCIEU EN JARREST</t>
  </si>
  <si>
    <t>69177</t>
  </si>
  <si>
    <t>SOURCIEUX LES MINES</t>
  </si>
  <si>
    <t>69178</t>
  </si>
  <si>
    <t>SOUZY</t>
  </si>
  <si>
    <t>69179</t>
  </si>
  <si>
    <t>SAINT ANDEOL LE CHATEAU</t>
  </si>
  <si>
    <t>69180</t>
  </si>
  <si>
    <t>SAINT ANDRE LA COTE</t>
  </si>
  <si>
    <t>69181</t>
  </si>
  <si>
    <t>SAINT APPOLINAIRE</t>
  </si>
  <si>
    <t>69182</t>
  </si>
  <si>
    <t>SAINT BONNET DES BRUYERES</t>
  </si>
  <si>
    <t>69183</t>
  </si>
  <si>
    <t>SAINT BONNET LE TRONCY</t>
  </si>
  <si>
    <t>69184</t>
  </si>
  <si>
    <t>69185</t>
  </si>
  <si>
    <t>69186</t>
  </si>
  <si>
    <t>SAINT CLEMENT DE VERS</t>
  </si>
  <si>
    <t>69187</t>
  </si>
  <si>
    <t>SAINT CLEMENT LES PLACES</t>
  </si>
  <si>
    <t>69188</t>
  </si>
  <si>
    <t>SAINT CLEMENT SUR VALSONNE</t>
  </si>
  <si>
    <t>69189</t>
  </si>
  <si>
    <t>69190</t>
  </si>
  <si>
    <t>SAINTE CONSORCE</t>
  </si>
  <si>
    <t>69191</t>
  </si>
  <si>
    <t>SAINT CYR AU MONT D'OR</t>
  </si>
  <si>
    <t>69192</t>
  </si>
  <si>
    <t>SAINT CYR LE CHATOUX</t>
  </si>
  <si>
    <t>69193</t>
  </si>
  <si>
    <t>SAINT CYR SUR LE RHONE</t>
  </si>
  <si>
    <t>69194</t>
  </si>
  <si>
    <t>SAINT DIDIER AU MONT D'OR</t>
  </si>
  <si>
    <t>69195</t>
  </si>
  <si>
    <t>SAINT DIDIER SOUS RIVERIE</t>
  </si>
  <si>
    <t>69196</t>
  </si>
  <si>
    <t>SAINT DIDIER SUR BEAUJEU</t>
  </si>
  <si>
    <t>69197</t>
  </si>
  <si>
    <t>SAINT ETIENNE DES OULLIERES</t>
  </si>
  <si>
    <t>69198</t>
  </si>
  <si>
    <t>SAINT ETIENNE LA VARENNE</t>
  </si>
  <si>
    <t>69199</t>
  </si>
  <si>
    <t>SAINT FONS</t>
  </si>
  <si>
    <t>69200</t>
  </si>
  <si>
    <t>SAINT FORGEUX</t>
  </si>
  <si>
    <t>69201</t>
  </si>
  <si>
    <t>SAINTE FOY L'ARGENTIERE</t>
  </si>
  <si>
    <t>69202</t>
  </si>
  <si>
    <t>SAINTE FOY LES LYON</t>
  </si>
  <si>
    <t>69203</t>
  </si>
  <si>
    <t>SAINT GENIS L'ARGENTIERE</t>
  </si>
  <si>
    <t>69204</t>
  </si>
  <si>
    <t>SAINT GENIS LAVAL</t>
  </si>
  <si>
    <t>69205</t>
  </si>
  <si>
    <t>SAINT GENIS LES OLLIERES</t>
  </si>
  <si>
    <t>69206</t>
  </si>
  <si>
    <t>SAINT GEORGES DE RENEINS</t>
  </si>
  <si>
    <t>69207</t>
  </si>
  <si>
    <t>SAINT GERMAIN AU MONT D'OR</t>
  </si>
  <si>
    <t>69208</t>
  </si>
  <si>
    <t>SAINT GERMAIN NUELLES</t>
  </si>
  <si>
    <t>69209</t>
  </si>
  <si>
    <t>SAINT IGNY DE VERS</t>
  </si>
  <si>
    <t>69210</t>
  </si>
  <si>
    <t>SAINT JACQUES DES ARRETS</t>
  </si>
  <si>
    <t>69211</t>
  </si>
  <si>
    <t>SAINT JEAN D'ARDIERES</t>
  </si>
  <si>
    <t>69212</t>
  </si>
  <si>
    <t>SAINT JEAN DES VIGNES</t>
  </si>
  <si>
    <t>69213</t>
  </si>
  <si>
    <t>SAINT JEAN DE TOUSLAS</t>
  </si>
  <si>
    <t>69214</t>
  </si>
  <si>
    <t>SAINT JEAN LA BUSSIERE</t>
  </si>
  <si>
    <t>69215</t>
  </si>
  <si>
    <t>69216</t>
  </si>
  <si>
    <t>SAINT JULIEN SUR BIBOST</t>
  </si>
  <si>
    <t>69217</t>
  </si>
  <si>
    <t>SAINT JUST D'AVRAY</t>
  </si>
  <si>
    <t>69218</t>
  </si>
  <si>
    <t>SAINT LAGER</t>
  </si>
  <si>
    <t>69219</t>
  </si>
  <si>
    <t>SAINT LAURENT D'AGNY</t>
  </si>
  <si>
    <t>69220</t>
  </si>
  <si>
    <t>SAINT LAURENT DE CHAMOUSSET</t>
  </si>
  <si>
    <t>69221</t>
  </si>
  <si>
    <t>SAINT LAURENT DE VAUX</t>
  </si>
  <si>
    <t>69222</t>
  </si>
  <si>
    <t>SAINT LAURENT D'OINGT</t>
  </si>
  <si>
    <t>69223</t>
  </si>
  <si>
    <t>69224</t>
  </si>
  <si>
    <t>SAINT MAMERT</t>
  </si>
  <si>
    <t>69225</t>
  </si>
  <si>
    <t>SAINT MARCEL L'ECLAIRE</t>
  </si>
  <si>
    <t>69227</t>
  </si>
  <si>
    <t>SAINT MARTIN EN HAUT</t>
  </si>
  <si>
    <t>69228</t>
  </si>
  <si>
    <t>SAINT MAURICE SUR DARGOIRE</t>
  </si>
  <si>
    <t>69229</t>
  </si>
  <si>
    <t>SAINT NIZIER D'AZERGUES</t>
  </si>
  <si>
    <t>69230</t>
  </si>
  <si>
    <t>SAINTE PAULE</t>
  </si>
  <si>
    <t>69231</t>
  </si>
  <si>
    <t>SAINT PIERRE LA PALUD</t>
  </si>
  <si>
    <t>69233</t>
  </si>
  <si>
    <t>SAINT ROMAIN AU MONT D'OR</t>
  </si>
  <si>
    <t>69234</t>
  </si>
  <si>
    <t>SAINT ROMAIN DE POPEY</t>
  </si>
  <si>
    <t>69235</t>
  </si>
  <si>
    <t>SAINT ROMAIN EN GAL</t>
  </si>
  <si>
    <t>69236</t>
  </si>
  <si>
    <t>SAINT ROMAIN EN GIER</t>
  </si>
  <si>
    <t>69237</t>
  </si>
  <si>
    <t>SAINT SORLIN</t>
  </si>
  <si>
    <t>69238</t>
  </si>
  <si>
    <t>SAINT SYMPHORIEN SUR COISE</t>
  </si>
  <si>
    <t>69239</t>
  </si>
  <si>
    <t>69240</t>
  </si>
  <si>
    <t>SAINT VINCENT DE REINS</t>
  </si>
  <si>
    <t>69241</t>
  </si>
  <si>
    <t>TALUYERS</t>
  </si>
  <si>
    <t>69242</t>
  </si>
  <si>
    <t>TAPONAS</t>
  </si>
  <si>
    <t>69243</t>
  </si>
  <si>
    <t>TARARE</t>
  </si>
  <si>
    <t>69244</t>
  </si>
  <si>
    <t>TASSIN LA DEMI LUNE</t>
  </si>
  <si>
    <t>69245</t>
  </si>
  <si>
    <t>TERNAND</t>
  </si>
  <si>
    <t>69246</t>
  </si>
  <si>
    <t>THEIZE</t>
  </si>
  <si>
    <t>69247</t>
  </si>
  <si>
    <t>THEL</t>
  </si>
  <si>
    <t>69248</t>
  </si>
  <si>
    <t>THIZY LES BOURGS</t>
  </si>
  <si>
    <t>69249</t>
  </si>
  <si>
    <t>THURINS</t>
  </si>
  <si>
    <t>69250</t>
  </si>
  <si>
    <t>TOUR DE SALVAGNY</t>
  </si>
  <si>
    <t>69251</t>
  </si>
  <si>
    <t>TRADES</t>
  </si>
  <si>
    <t>69252</t>
  </si>
  <si>
    <t>69253</t>
  </si>
  <si>
    <t>TUPIN ET SEMONS</t>
  </si>
  <si>
    <t>69254</t>
  </si>
  <si>
    <t>VALSONNE</t>
  </si>
  <si>
    <t>69255</t>
  </si>
  <si>
    <t>VAUGNERAY</t>
  </si>
  <si>
    <t>69256</t>
  </si>
  <si>
    <t>VAULX EN VELIN</t>
  </si>
  <si>
    <t>69257</t>
  </si>
  <si>
    <t>VAUX EN BEAUJOLAIS</t>
  </si>
  <si>
    <t>69258</t>
  </si>
  <si>
    <t>VAUXRENARD</t>
  </si>
  <si>
    <t>69259</t>
  </si>
  <si>
    <t>VENISSIEUX</t>
  </si>
  <si>
    <t>69260</t>
  </si>
  <si>
    <t>VERNAISON</t>
  </si>
  <si>
    <t>69261</t>
  </si>
  <si>
    <t>VERNAY</t>
  </si>
  <si>
    <t>69263</t>
  </si>
  <si>
    <t>VILLECHENEVE</t>
  </si>
  <si>
    <t>69264</t>
  </si>
  <si>
    <t>VILLEFRANCHE SUR SAONE</t>
  </si>
  <si>
    <t>69265</t>
  </si>
  <si>
    <t>VILLE SUR JARNIOUX</t>
  </si>
  <si>
    <t>69266</t>
  </si>
  <si>
    <t>VILLEURBANNE</t>
  </si>
  <si>
    <t>69267</t>
  </si>
  <si>
    <t>VILLIE MORGON</t>
  </si>
  <si>
    <t>69268</t>
  </si>
  <si>
    <t>VOURLES</t>
  </si>
  <si>
    <t>69269</t>
  </si>
  <si>
    <t>YZERON</t>
  </si>
  <si>
    <t>69270</t>
  </si>
  <si>
    <t>CHAPONNAY</t>
  </si>
  <si>
    <t>69271</t>
  </si>
  <si>
    <t>CHASSIEU</t>
  </si>
  <si>
    <t>69272</t>
  </si>
  <si>
    <t>COMMUNAY</t>
  </si>
  <si>
    <t>69273</t>
  </si>
  <si>
    <t>CORBAS</t>
  </si>
  <si>
    <t>69275</t>
  </si>
  <si>
    <t>DECINES CHARPIEU</t>
  </si>
  <si>
    <t>69276</t>
  </si>
  <si>
    <t>FEYZIN</t>
  </si>
  <si>
    <t>69277</t>
  </si>
  <si>
    <t>GENAS</t>
  </si>
  <si>
    <t>69278</t>
  </si>
  <si>
    <t>69279</t>
  </si>
  <si>
    <t>JONAGE</t>
  </si>
  <si>
    <t>69280</t>
  </si>
  <si>
    <t>JONS</t>
  </si>
  <si>
    <t>69281</t>
  </si>
  <si>
    <t>69282</t>
  </si>
  <si>
    <t>MEYZIEU</t>
  </si>
  <si>
    <t>69283</t>
  </si>
  <si>
    <t>MIONS</t>
  </si>
  <si>
    <t>69284</t>
  </si>
  <si>
    <t>MONTANAY</t>
  </si>
  <si>
    <t>69285</t>
  </si>
  <si>
    <t>PUSIGNAN</t>
  </si>
  <si>
    <t>69286</t>
  </si>
  <si>
    <t>RILLIEUX LA PAPE</t>
  </si>
  <si>
    <t>69287</t>
  </si>
  <si>
    <t>SAINT BONNET DE MURE</t>
  </si>
  <si>
    <t>69288</t>
  </si>
  <si>
    <t>SAINT LAURENT DE MURE</t>
  </si>
  <si>
    <t>69289</t>
  </si>
  <si>
    <t>SAINT PIERRE DE CHANDIEU</t>
  </si>
  <si>
    <t>69290</t>
  </si>
  <si>
    <t>69291</t>
  </si>
  <si>
    <t>SAINT SYMPHORIEN D'OZON</t>
  </si>
  <si>
    <t>69292</t>
  </si>
  <si>
    <t>SATHONAY CAMP</t>
  </si>
  <si>
    <t>69293</t>
  </si>
  <si>
    <t>SATHONAY VILLAGE</t>
  </si>
  <si>
    <t>69294</t>
  </si>
  <si>
    <t>SEREZIN DU RHONE</t>
  </si>
  <si>
    <t>69295</t>
  </si>
  <si>
    <t>SIMANDRES</t>
  </si>
  <si>
    <t>69296</t>
  </si>
  <si>
    <t>SOLAIZE</t>
  </si>
  <si>
    <t>69297</t>
  </si>
  <si>
    <t>69298</t>
  </si>
  <si>
    <t>TOUSSIEU</t>
  </si>
  <si>
    <t>69299</t>
  </si>
  <si>
    <t>COLOMBIER SAUGNIEU</t>
  </si>
  <si>
    <t>69381</t>
  </si>
  <si>
    <t>LYON 01</t>
  </si>
  <si>
    <t>69382</t>
  </si>
  <si>
    <t>LYON 02</t>
  </si>
  <si>
    <t>69383</t>
  </si>
  <si>
    <t>LYON 03</t>
  </si>
  <si>
    <t>69384</t>
  </si>
  <si>
    <t>LYON 04</t>
  </si>
  <si>
    <t>69385</t>
  </si>
  <si>
    <t>LYON 05</t>
  </si>
  <si>
    <t>69386</t>
  </si>
  <si>
    <t>LYON 06</t>
  </si>
  <si>
    <t>69387</t>
  </si>
  <si>
    <t>LYON 07</t>
  </si>
  <si>
    <t>69388</t>
  </si>
  <si>
    <t>LYON 08</t>
  </si>
  <si>
    <t>69389</t>
  </si>
  <si>
    <t>LYON 09</t>
  </si>
  <si>
    <t>70001</t>
  </si>
  <si>
    <t>ABELCOURT</t>
  </si>
  <si>
    <t>70002</t>
  </si>
  <si>
    <t>ABONCOURT GESINCOURT</t>
  </si>
  <si>
    <t>70003</t>
  </si>
  <si>
    <t>ACHEY</t>
  </si>
  <si>
    <t>70004</t>
  </si>
  <si>
    <t>ADELANS ET LE VAL DE BITHAINE</t>
  </si>
  <si>
    <t>70005</t>
  </si>
  <si>
    <t>AILLEVANS</t>
  </si>
  <si>
    <t>70006</t>
  </si>
  <si>
    <t>AILLEVILLERS ET LYAUMONT</t>
  </si>
  <si>
    <t>70007</t>
  </si>
  <si>
    <t>AILLONCOURT</t>
  </si>
  <si>
    <t>70008</t>
  </si>
  <si>
    <t>AINVELLE</t>
  </si>
  <si>
    <t>70009</t>
  </si>
  <si>
    <t>AISEY ET RICHECOURT</t>
  </si>
  <si>
    <t>70010</t>
  </si>
  <si>
    <t>70011</t>
  </si>
  <si>
    <t>AMAGE</t>
  </si>
  <si>
    <t>70012</t>
  </si>
  <si>
    <t>70013</t>
  </si>
  <si>
    <t>AMBIEVILLERS</t>
  </si>
  <si>
    <t>70014</t>
  </si>
  <si>
    <t>AMBLANS ET VELOTTE</t>
  </si>
  <si>
    <t>70015</t>
  </si>
  <si>
    <t>AMONCOURT</t>
  </si>
  <si>
    <t>70016</t>
  </si>
  <si>
    <t>AMONT ET EFFRENEY</t>
  </si>
  <si>
    <t>70017</t>
  </si>
  <si>
    <t>ANCHENONCOURT ET CHAZEL</t>
  </si>
  <si>
    <t>70018</t>
  </si>
  <si>
    <t>ANCIER</t>
  </si>
  <si>
    <t>70019</t>
  </si>
  <si>
    <t>ANDELARRE</t>
  </si>
  <si>
    <t>70020</t>
  </si>
  <si>
    <t>ANDELARROT</t>
  </si>
  <si>
    <t>70021</t>
  </si>
  <si>
    <t>ANDORNAY</t>
  </si>
  <si>
    <t>70022</t>
  </si>
  <si>
    <t>ANGIREY</t>
  </si>
  <si>
    <t>70023</t>
  </si>
  <si>
    <t>ANJEUX</t>
  </si>
  <si>
    <t>70024</t>
  </si>
  <si>
    <t>70025</t>
  </si>
  <si>
    <t>ARBECEY</t>
  </si>
  <si>
    <t>70026</t>
  </si>
  <si>
    <t>ARC LES GRAY</t>
  </si>
  <si>
    <t>70027</t>
  </si>
  <si>
    <t>ARGILLIERES</t>
  </si>
  <si>
    <t>70028</t>
  </si>
  <si>
    <t>AROZ</t>
  </si>
  <si>
    <t>70029</t>
  </si>
  <si>
    <t>ARPENANS</t>
  </si>
  <si>
    <t>70030</t>
  </si>
  <si>
    <t>ARSANS</t>
  </si>
  <si>
    <t>70031</t>
  </si>
  <si>
    <t>ATHESANS ETROITEFONTAINE</t>
  </si>
  <si>
    <t>70032</t>
  </si>
  <si>
    <t>ATTRICOURT</t>
  </si>
  <si>
    <t>70035</t>
  </si>
  <si>
    <t>AUGICOURT</t>
  </si>
  <si>
    <t>70036</t>
  </si>
  <si>
    <t>AULX LES CROMARY</t>
  </si>
  <si>
    <t>70037</t>
  </si>
  <si>
    <t>AUTET</t>
  </si>
  <si>
    <t>70038</t>
  </si>
  <si>
    <t>AUTHOISON</t>
  </si>
  <si>
    <t>70039</t>
  </si>
  <si>
    <t>AUTOREILLE</t>
  </si>
  <si>
    <t>70040</t>
  </si>
  <si>
    <t>AUTREY LES CERRE</t>
  </si>
  <si>
    <t>70041</t>
  </si>
  <si>
    <t>AUTREY LES GRAY</t>
  </si>
  <si>
    <t>70042</t>
  </si>
  <si>
    <t>AUTREY LE VAY</t>
  </si>
  <si>
    <t>70043</t>
  </si>
  <si>
    <t>AUVET ET LA CHAPELOTTE</t>
  </si>
  <si>
    <t>70044</t>
  </si>
  <si>
    <t>70045</t>
  </si>
  <si>
    <t>AVRIGNEY VIREY</t>
  </si>
  <si>
    <t>70046</t>
  </si>
  <si>
    <t>AYNANS</t>
  </si>
  <si>
    <t>70047</t>
  </si>
  <si>
    <t>BAIGNES</t>
  </si>
  <si>
    <t>70048</t>
  </si>
  <si>
    <t>BARD LES PESMES</t>
  </si>
  <si>
    <t>70049</t>
  </si>
  <si>
    <t>70050</t>
  </si>
  <si>
    <t>70051</t>
  </si>
  <si>
    <t>BASSE VAIVRE</t>
  </si>
  <si>
    <t>70052</t>
  </si>
  <si>
    <t>BASSIGNEY</t>
  </si>
  <si>
    <t>70053</t>
  </si>
  <si>
    <t>BATIES</t>
  </si>
  <si>
    <t>70054</t>
  </si>
  <si>
    <t>BATTRANS</t>
  </si>
  <si>
    <t>70055</t>
  </si>
  <si>
    <t>BAUDONCOURT</t>
  </si>
  <si>
    <t>70056</t>
  </si>
  <si>
    <t>BAULAY</t>
  </si>
  <si>
    <t>70057</t>
  </si>
  <si>
    <t>BAY</t>
  </si>
  <si>
    <t>70058</t>
  </si>
  <si>
    <t>BEAUJEU SAINT VALLIER PIERREJUX ET QUITTEUR</t>
  </si>
  <si>
    <t>70059</t>
  </si>
  <si>
    <t>BEAUMOTTE AUBERTANS</t>
  </si>
  <si>
    <t>70060</t>
  </si>
  <si>
    <t>BEAUMOTTE LES PIN</t>
  </si>
  <si>
    <t>70061</t>
  </si>
  <si>
    <t>BELFAHY</t>
  </si>
  <si>
    <t>70062</t>
  </si>
  <si>
    <t>70063</t>
  </si>
  <si>
    <t>BELONCHAMP</t>
  </si>
  <si>
    <t>70064</t>
  </si>
  <si>
    <t>BELVERNE</t>
  </si>
  <si>
    <t>70065</t>
  </si>
  <si>
    <t>BESNANS</t>
  </si>
  <si>
    <t>70066</t>
  </si>
  <si>
    <t>BETAUCOURT</t>
  </si>
  <si>
    <t>70067</t>
  </si>
  <si>
    <t>BETONCOURT LES BROTTE</t>
  </si>
  <si>
    <t>70069</t>
  </si>
  <si>
    <t>BETONCOURT SAINT PANCRAS</t>
  </si>
  <si>
    <t>70070</t>
  </si>
  <si>
    <t>BETONCOURT SUR MANCE</t>
  </si>
  <si>
    <t>70071</t>
  </si>
  <si>
    <t>BEULOTTE SAINT LAURENT</t>
  </si>
  <si>
    <t>70072</t>
  </si>
  <si>
    <t>BEVEUGE</t>
  </si>
  <si>
    <t>70074</t>
  </si>
  <si>
    <t>BLONDEFONTAINE</t>
  </si>
  <si>
    <t>70075</t>
  </si>
  <si>
    <t>BONBOILLON</t>
  </si>
  <si>
    <t>70076</t>
  </si>
  <si>
    <t>BONNEVENT VELLOREILLE</t>
  </si>
  <si>
    <t>70077</t>
  </si>
  <si>
    <t>BOREY</t>
  </si>
  <si>
    <t>70078</t>
  </si>
  <si>
    <t>BOUGEY</t>
  </si>
  <si>
    <t>70079</t>
  </si>
  <si>
    <t>BOUGNON</t>
  </si>
  <si>
    <t>70080</t>
  </si>
  <si>
    <t>BOUHANS ET FEURG</t>
  </si>
  <si>
    <t>70081</t>
  </si>
  <si>
    <t>BOUHANS LES LURE</t>
  </si>
  <si>
    <t>70082</t>
  </si>
  <si>
    <t>BOUHANS LES MONTBOZON</t>
  </si>
  <si>
    <t>70083</t>
  </si>
  <si>
    <t>BOULIGNEY</t>
  </si>
  <si>
    <t>70084</t>
  </si>
  <si>
    <t>BOULOT</t>
  </si>
  <si>
    <t>70085</t>
  </si>
  <si>
    <t>BOULT</t>
  </si>
  <si>
    <t>70086</t>
  </si>
  <si>
    <t>BOURBEVELLE</t>
  </si>
  <si>
    <t>70087</t>
  </si>
  <si>
    <t>BOURGUIGNON LES CONFLANS</t>
  </si>
  <si>
    <t>70088</t>
  </si>
  <si>
    <t>BOURGUIGNON LES LA CHARITE</t>
  </si>
  <si>
    <t>70089</t>
  </si>
  <si>
    <t>BOURGUIGNON LES MOREY</t>
  </si>
  <si>
    <t>70090</t>
  </si>
  <si>
    <t>BOURSIERES</t>
  </si>
  <si>
    <t>70091</t>
  </si>
  <si>
    <t>BOUSSERAUCOURT</t>
  </si>
  <si>
    <t>70092</t>
  </si>
  <si>
    <t>BRESILLEY</t>
  </si>
  <si>
    <t>70093</t>
  </si>
  <si>
    <t>BREUCHES</t>
  </si>
  <si>
    <t>70094</t>
  </si>
  <si>
    <t>BREUCHOTTE</t>
  </si>
  <si>
    <t>70095</t>
  </si>
  <si>
    <t>BREUREY LES FAVERNEY</t>
  </si>
  <si>
    <t>70096</t>
  </si>
  <si>
    <t>BREVILLIERS</t>
  </si>
  <si>
    <t>70097</t>
  </si>
  <si>
    <t>70098</t>
  </si>
  <si>
    <t>BROTTE LES LUXEUIL</t>
  </si>
  <si>
    <t>70099</t>
  </si>
  <si>
    <t>BROTTE LES RAY</t>
  </si>
  <si>
    <t>70100</t>
  </si>
  <si>
    <t>BROYE LES LOUPS ET VERFONTAINE</t>
  </si>
  <si>
    <t>70101</t>
  </si>
  <si>
    <t>BROYE AUBIGNEY MONTSEUGNY</t>
  </si>
  <si>
    <t>70102</t>
  </si>
  <si>
    <t>BRUSSEY</t>
  </si>
  <si>
    <t>70103</t>
  </si>
  <si>
    <t>BRUYERE</t>
  </si>
  <si>
    <t>70104</t>
  </si>
  <si>
    <t>BUCEY LES GY</t>
  </si>
  <si>
    <t>70105</t>
  </si>
  <si>
    <t>BUCEY LES TRAVES</t>
  </si>
  <si>
    <t>70106</t>
  </si>
  <si>
    <t>BUFFIGNECOURT</t>
  </si>
  <si>
    <t>70107</t>
  </si>
  <si>
    <t>70109</t>
  </si>
  <si>
    <t>BUTHIERS</t>
  </si>
  <si>
    <t>70111</t>
  </si>
  <si>
    <t>CALMOUTIER</t>
  </si>
  <si>
    <t>70112</t>
  </si>
  <si>
    <t>CEMBOING</t>
  </si>
  <si>
    <t>70113</t>
  </si>
  <si>
    <t>CENANS</t>
  </si>
  <si>
    <t>70114</t>
  </si>
  <si>
    <t>CENDRECOURT</t>
  </si>
  <si>
    <t>70115</t>
  </si>
  <si>
    <t>CERRE LES NOROY</t>
  </si>
  <si>
    <t>70116</t>
  </si>
  <si>
    <t>CHAGEY</t>
  </si>
  <si>
    <t>70117</t>
  </si>
  <si>
    <t>CHALONVILLARS</t>
  </si>
  <si>
    <t>70118</t>
  </si>
  <si>
    <t>CHAMBORNAY LES BELLEVAUX</t>
  </si>
  <si>
    <t>70119</t>
  </si>
  <si>
    <t>CHAMBORNAY LES PIN</t>
  </si>
  <si>
    <t>70120</t>
  </si>
  <si>
    <t>70121</t>
  </si>
  <si>
    <t>CHAMPEY</t>
  </si>
  <si>
    <t>70122</t>
  </si>
  <si>
    <t>CHAMPLITTE</t>
  </si>
  <si>
    <t>70124</t>
  </si>
  <si>
    <t>CHAMPTONNAY</t>
  </si>
  <si>
    <t>70125</t>
  </si>
  <si>
    <t>70126</t>
  </si>
  <si>
    <t>CHANCEY</t>
  </si>
  <si>
    <t>70127</t>
  </si>
  <si>
    <t>CHANTES</t>
  </si>
  <si>
    <t>70128</t>
  </si>
  <si>
    <t>CHAPELLE LES LUXEUIL</t>
  </si>
  <si>
    <t>70129</t>
  </si>
  <si>
    <t>CHAPELLE SAINT QUILLAIN</t>
  </si>
  <si>
    <t>70130</t>
  </si>
  <si>
    <t>CHARCENNE</t>
  </si>
  <si>
    <t>70132</t>
  </si>
  <si>
    <t>CHARGEY LES GRAY</t>
  </si>
  <si>
    <t>70133</t>
  </si>
  <si>
    <t>CHARGEY LES PORT</t>
  </si>
  <si>
    <t>70134</t>
  </si>
  <si>
    <t>CHARIEZ</t>
  </si>
  <si>
    <t>70135</t>
  </si>
  <si>
    <t>CHARMES SAINT VALBERT</t>
  </si>
  <si>
    <t>70136</t>
  </si>
  <si>
    <t>70137</t>
  </si>
  <si>
    <t>CHASSEY LES MONTBOZON</t>
  </si>
  <si>
    <t>70138</t>
  </si>
  <si>
    <t>CHASSEY LES SCEY</t>
  </si>
  <si>
    <t>70140</t>
  </si>
  <si>
    <t>CHATENEY</t>
  </si>
  <si>
    <t>70141</t>
  </si>
  <si>
    <t>70142</t>
  </si>
  <si>
    <t>CHAUMERCENNE</t>
  </si>
  <si>
    <t>70143</t>
  </si>
  <si>
    <t>CHAUVIREY LE CHATEL</t>
  </si>
  <si>
    <t>70144</t>
  </si>
  <si>
    <t>CHAUVIREY LE VIEIL</t>
  </si>
  <si>
    <t>70145</t>
  </si>
  <si>
    <t>CHAUX LA LOTIERE</t>
  </si>
  <si>
    <t>70146</t>
  </si>
  <si>
    <t>CHAUX LES PORT</t>
  </si>
  <si>
    <t>70147</t>
  </si>
  <si>
    <t>CHAVANNE</t>
  </si>
  <si>
    <t>70148</t>
  </si>
  <si>
    <t>70149</t>
  </si>
  <si>
    <t>CHENEBIER</t>
  </si>
  <si>
    <t>70150</t>
  </si>
  <si>
    <t>CHENEVREY ET MOROGNE</t>
  </si>
  <si>
    <t>70151</t>
  </si>
  <si>
    <t>CHEVIGNEY</t>
  </si>
  <si>
    <t>70152</t>
  </si>
  <si>
    <t>CHOYE</t>
  </si>
  <si>
    <t>70153</t>
  </si>
  <si>
    <t>CINTREY</t>
  </si>
  <si>
    <t>70154</t>
  </si>
  <si>
    <t>CIREY</t>
  </si>
  <si>
    <t>70155</t>
  </si>
  <si>
    <t>CITERS</t>
  </si>
  <si>
    <t>70156</t>
  </si>
  <si>
    <t>CITEY</t>
  </si>
  <si>
    <t>70157</t>
  </si>
  <si>
    <t>CLAIREGOUTTE</t>
  </si>
  <si>
    <t>70158</t>
  </si>
  <si>
    <t>70159</t>
  </si>
  <si>
    <t>COGNIERES</t>
  </si>
  <si>
    <t>70160</t>
  </si>
  <si>
    <t>COISEVAUX</t>
  </si>
  <si>
    <t>70162</t>
  </si>
  <si>
    <t>COLOMBE LES VESOUL</t>
  </si>
  <si>
    <t>70163</t>
  </si>
  <si>
    <t>70164</t>
  </si>
  <si>
    <t>COLOMBOTTE</t>
  </si>
  <si>
    <t>70165</t>
  </si>
  <si>
    <t>COMBEAUFONTAINE</t>
  </si>
  <si>
    <t>70166</t>
  </si>
  <si>
    <t>COMBERJON</t>
  </si>
  <si>
    <t>70167</t>
  </si>
  <si>
    <t>CONFLANDEY</t>
  </si>
  <si>
    <t>70168</t>
  </si>
  <si>
    <t>CONFLANS SUR LANTERNE</t>
  </si>
  <si>
    <t>70169</t>
  </si>
  <si>
    <t>CONFRACOURT</t>
  </si>
  <si>
    <t>70170</t>
  </si>
  <si>
    <t>CONTREGLISE</t>
  </si>
  <si>
    <t>70171</t>
  </si>
  <si>
    <t>CORBENAY</t>
  </si>
  <si>
    <t>70172</t>
  </si>
  <si>
    <t>CORBIERE</t>
  </si>
  <si>
    <t>70174</t>
  </si>
  <si>
    <t>CORDONNET</t>
  </si>
  <si>
    <t>70175</t>
  </si>
  <si>
    <t>CORNOT</t>
  </si>
  <si>
    <t>70176</t>
  </si>
  <si>
    <t>CORRAVILLERS</t>
  </si>
  <si>
    <t>70177</t>
  </si>
  <si>
    <t>CORRE</t>
  </si>
  <si>
    <t>70178</t>
  </si>
  <si>
    <t>COTE</t>
  </si>
  <si>
    <t>70179</t>
  </si>
  <si>
    <t>COULEVON</t>
  </si>
  <si>
    <t>70180</t>
  </si>
  <si>
    <t>COURCHATON</t>
  </si>
  <si>
    <t>70181</t>
  </si>
  <si>
    <t>COURCUIRE</t>
  </si>
  <si>
    <t>70182</t>
  </si>
  <si>
    <t>70183</t>
  </si>
  <si>
    <t>COURTESOULT ET GATEY</t>
  </si>
  <si>
    <t>70184</t>
  </si>
  <si>
    <t>COUTHENANS</t>
  </si>
  <si>
    <t>70185</t>
  </si>
  <si>
    <t>CRESANCEY</t>
  </si>
  <si>
    <t>70186</t>
  </si>
  <si>
    <t>CREUSE</t>
  </si>
  <si>
    <t>70187</t>
  </si>
  <si>
    <t>CREVANS ET LA CHAPELLE LES GRANGES</t>
  </si>
  <si>
    <t>70188</t>
  </si>
  <si>
    <t>CREVENEY</t>
  </si>
  <si>
    <t>70189</t>
  </si>
  <si>
    <t>CROMARY</t>
  </si>
  <si>
    <t>70190</t>
  </si>
  <si>
    <t>CUBRY LES FAVERNEY</t>
  </si>
  <si>
    <t>70192</t>
  </si>
  <si>
    <t>CUGNEY</t>
  </si>
  <si>
    <t>70193</t>
  </si>
  <si>
    <t>CULT</t>
  </si>
  <si>
    <t>70194</t>
  </si>
  <si>
    <t>CUVE</t>
  </si>
  <si>
    <t>70195</t>
  </si>
  <si>
    <t>DAMBENOIT LES COLOMBE</t>
  </si>
  <si>
    <t>70196</t>
  </si>
  <si>
    <t>DAMPIERRE LES CONFLANS</t>
  </si>
  <si>
    <t>70197</t>
  </si>
  <si>
    <t>DAMPIERRE SUR LINOTTE</t>
  </si>
  <si>
    <t>70198</t>
  </si>
  <si>
    <t>DAMPIERRE SUR SALON</t>
  </si>
  <si>
    <t>70199</t>
  </si>
  <si>
    <t>DAMPVALLEY LES COLOMBE</t>
  </si>
  <si>
    <t>70200</t>
  </si>
  <si>
    <t>DAMPVALLEY SAINT PANCRAS</t>
  </si>
  <si>
    <t>70201</t>
  </si>
  <si>
    <t>DELAIN</t>
  </si>
  <si>
    <t>70202</t>
  </si>
  <si>
    <t>DEMANGEVELLE</t>
  </si>
  <si>
    <t>70203</t>
  </si>
  <si>
    <t>DEMIE</t>
  </si>
  <si>
    <t>70204</t>
  </si>
  <si>
    <t>DENEVRE</t>
  </si>
  <si>
    <t>70205</t>
  </si>
  <si>
    <t>ECHAVANNE</t>
  </si>
  <si>
    <t>70206</t>
  </si>
  <si>
    <t>ECHENANS SOUS MONT VAUDOIS</t>
  </si>
  <si>
    <t>70207</t>
  </si>
  <si>
    <t>ECHENOZ LA MELINE</t>
  </si>
  <si>
    <t>70208</t>
  </si>
  <si>
    <t>ECHENOZ LE SEC</t>
  </si>
  <si>
    <t>70210</t>
  </si>
  <si>
    <t>ECROMAGNY</t>
  </si>
  <si>
    <t>70211</t>
  </si>
  <si>
    <t>ECUELLE</t>
  </si>
  <si>
    <t>70213</t>
  </si>
  <si>
    <t>EHUNS</t>
  </si>
  <si>
    <t>70214</t>
  </si>
  <si>
    <t>EQUEVILLEY</t>
  </si>
  <si>
    <t>70215</t>
  </si>
  <si>
    <t>ERREVET</t>
  </si>
  <si>
    <t>70216</t>
  </si>
  <si>
    <t>ESBOZ BREST</t>
  </si>
  <si>
    <t>70217</t>
  </si>
  <si>
    <t>ESMOULIERES</t>
  </si>
  <si>
    <t>70218</t>
  </si>
  <si>
    <t>ESMOULINS</t>
  </si>
  <si>
    <t>70219</t>
  </si>
  <si>
    <t>ESPRELS</t>
  </si>
  <si>
    <t>70220</t>
  </si>
  <si>
    <t>ESSERTENNE ET CECEY</t>
  </si>
  <si>
    <t>70221</t>
  </si>
  <si>
    <t>ETOBON</t>
  </si>
  <si>
    <t>70222</t>
  </si>
  <si>
    <t>ETRELLES ET LA MONTBLEUSE</t>
  </si>
  <si>
    <t>70224</t>
  </si>
  <si>
    <t>ETUZ</t>
  </si>
  <si>
    <t>70225</t>
  </si>
  <si>
    <t>FAHY LES AUTREY</t>
  </si>
  <si>
    <t>70226</t>
  </si>
  <si>
    <t>FALLON</t>
  </si>
  <si>
    <t>70227</t>
  </si>
  <si>
    <t>FAUCOGNEY ET LA MER</t>
  </si>
  <si>
    <t>70228</t>
  </si>
  <si>
    <t>FAVERNEY</t>
  </si>
  <si>
    <t>70229</t>
  </si>
  <si>
    <t>FAYMONT</t>
  </si>
  <si>
    <t>70230</t>
  </si>
  <si>
    <t>FEDRY</t>
  </si>
  <si>
    <t>70231</t>
  </si>
  <si>
    <t>FERRIERES LES RAY</t>
  </si>
  <si>
    <t>70232</t>
  </si>
  <si>
    <t>FERRIERES LES SCEY</t>
  </si>
  <si>
    <t>70233</t>
  </si>
  <si>
    <t>FESSEY</t>
  </si>
  <si>
    <t>70234</t>
  </si>
  <si>
    <t>70235</t>
  </si>
  <si>
    <t>FLAGY</t>
  </si>
  <si>
    <t>70236</t>
  </si>
  <si>
    <t>FLEUREY LES FAVERNEY</t>
  </si>
  <si>
    <t>70237</t>
  </si>
  <si>
    <t>FLEUREY LES LAVONCOURT</t>
  </si>
  <si>
    <t>70238</t>
  </si>
  <si>
    <t>FLEUREY LES SAINT LOUP</t>
  </si>
  <si>
    <t>70239</t>
  </si>
  <si>
    <t>FONDREMAND</t>
  </si>
  <si>
    <t>70240</t>
  </si>
  <si>
    <t>FONTAINE LES LUXEUIL</t>
  </si>
  <si>
    <t>70242</t>
  </si>
  <si>
    <t>FONTENOIS LA VILLE</t>
  </si>
  <si>
    <t>70243</t>
  </si>
  <si>
    <t>FONTENOIS LES MONTBOZON</t>
  </si>
  <si>
    <t>70244</t>
  </si>
  <si>
    <t>FOUCHECOURT</t>
  </si>
  <si>
    <t>70245</t>
  </si>
  <si>
    <t>70247</t>
  </si>
  <si>
    <t>FOUVENT SAINT ANDOCHE</t>
  </si>
  <si>
    <t>70248</t>
  </si>
  <si>
    <t>FRAHIER ET CHATEBIER</t>
  </si>
  <si>
    <t>70249</t>
  </si>
  <si>
    <t>FRANCALMONT</t>
  </si>
  <si>
    <t>70250</t>
  </si>
  <si>
    <t>FRANCHEVELLE</t>
  </si>
  <si>
    <t>70251</t>
  </si>
  <si>
    <t>FRANCOURT</t>
  </si>
  <si>
    <t>70252</t>
  </si>
  <si>
    <t>FRAMONT</t>
  </si>
  <si>
    <t>70253</t>
  </si>
  <si>
    <t>FRASNE LE CHATEAU</t>
  </si>
  <si>
    <t>70254</t>
  </si>
  <si>
    <t>FREDERIC FONTAINE</t>
  </si>
  <si>
    <t>70255</t>
  </si>
  <si>
    <t>FRESNE SAINT MAMES</t>
  </si>
  <si>
    <t>70256</t>
  </si>
  <si>
    <t>FRESSE</t>
  </si>
  <si>
    <t>70257</t>
  </si>
  <si>
    <t>FRETIGNEY ET VELLOREILLE</t>
  </si>
  <si>
    <t>70258</t>
  </si>
  <si>
    <t>FROIDECONCHE</t>
  </si>
  <si>
    <t>70259</t>
  </si>
  <si>
    <t>FROIDETERRE</t>
  </si>
  <si>
    <t>70260</t>
  </si>
  <si>
    <t>FROTEY LES LURE</t>
  </si>
  <si>
    <t>70261</t>
  </si>
  <si>
    <t>FROTEY LES VESOUL</t>
  </si>
  <si>
    <t>70262</t>
  </si>
  <si>
    <t>GENEVREUILLE</t>
  </si>
  <si>
    <t>70263</t>
  </si>
  <si>
    <t>GENEVREY</t>
  </si>
  <si>
    <t>70264</t>
  </si>
  <si>
    <t>GEORFANS</t>
  </si>
  <si>
    <t>70265</t>
  </si>
  <si>
    <t>70267</t>
  </si>
  <si>
    <t>GEVIGNEY ET MERCEY</t>
  </si>
  <si>
    <t>70268</t>
  </si>
  <si>
    <t>GEZIER ET FONTENELAY</t>
  </si>
  <si>
    <t>70269</t>
  </si>
  <si>
    <t>GIREFONTAINE</t>
  </si>
  <si>
    <t>70271</t>
  </si>
  <si>
    <t>GOUHENANS</t>
  </si>
  <si>
    <t>70272</t>
  </si>
  <si>
    <t>GOURGEON</t>
  </si>
  <si>
    <t>70273</t>
  </si>
  <si>
    <t>GRAMMONT</t>
  </si>
  <si>
    <t>70274</t>
  </si>
  <si>
    <t>GRANDECOURT</t>
  </si>
  <si>
    <t>70275</t>
  </si>
  <si>
    <t>GRANDVELLE ET LE PERRENOT</t>
  </si>
  <si>
    <t>70276</t>
  </si>
  <si>
    <t>GRANGES LA VILLE</t>
  </si>
  <si>
    <t>70277</t>
  </si>
  <si>
    <t>GRANGES LE BOURG</t>
  </si>
  <si>
    <t>70278</t>
  </si>
  <si>
    <t>GRATTERY</t>
  </si>
  <si>
    <t>70279</t>
  </si>
  <si>
    <t>GRAY</t>
  </si>
  <si>
    <t>70280</t>
  </si>
  <si>
    <t>GRAY LA VILLE</t>
  </si>
  <si>
    <t>70281</t>
  </si>
  <si>
    <t>GREUCOURT</t>
  </si>
  <si>
    <t>70282</t>
  </si>
  <si>
    <t>GY</t>
  </si>
  <si>
    <t>70283</t>
  </si>
  <si>
    <t>HAUT DU THEM CHATEAU LAMBERT</t>
  </si>
  <si>
    <t>70284</t>
  </si>
  <si>
    <t>HAUTEVELLE</t>
  </si>
  <si>
    <t>70285</t>
  </si>
  <si>
    <t>70286</t>
  </si>
  <si>
    <t>HUGIER</t>
  </si>
  <si>
    <t>70287</t>
  </si>
  <si>
    <t>HURECOURT</t>
  </si>
  <si>
    <t>70288</t>
  </si>
  <si>
    <t>HYET</t>
  </si>
  <si>
    <t>70289</t>
  </si>
  <si>
    <t>IGNY</t>
  </si>
  <si>
    <t>70290</t>
  </si>
  <si>
    <t>JASNEY</t>
  </si>
  <si>
    <t>70291</t>
  </si>
  <si>
    <t>JONVELLE</t>
  </si>
  <si>
    <t>70292</t>
  </si>
  <si>
    <t>JUSSEY</t>
  </si>
  <si>
    <t>70293</t>
  </si>
  <si>
    <t>LAMBREY</t>
  </si>
  <si>
    <t>70294</t>
  </si>
  <si>
    <t>LANTENOT</t>
  </si>
  <si>
    <t>70295</t>
  </si>
  <si>
    <t>LANTERNE ET LES ARMONTS</t>
  </si>
  <si>
    <t>70296</t>
  </si>
  <si>
    <t>LARIANS ET MUNANS</t>
  </si>
  <si>
    <t>70297</t>
  </si>
  <si>
    <t>LARRET</t>
  </si>
  <si>
    <t>70298</t>
  </si>
  <si>
    <t>LAVIGNEY</t>
  </si>
  <si>
    <t>70299</t>
  </si>
  <si>
    <t>LAVONCOURT</t>
  </si>
  <si>
    <t>70301</t>
  </si>
  <si>
    <t>LIEFFRANS</t>
  </si>
  <si>
    <t>70302</t>
  </si>
  <si>
    <t>LIEUCOURT</t>
  </si>
  <si>
    <t>70303</t>
  </si>
  <si>
    <t>LIEVANS</t>
  </si>
  <si>
    <t>70304</t>
  </si>
  <si>
    <t>LINEXERT</t>
  </si>
  <si>
    <t>70305</t>
  </si>
  <si>
    <t>LOEUILLEY</t>
  </si>
  <si>
    <t>70306</t>
  </si>
  <si>
    <t>LOMONT</t>
  </si>
  <si>
    <t>70307</t>
  </si>
  <si>
    <t>LONGEVELLE</t>
  </si>
  <si>
    <t>70308</t>
  </si>
  <si>
    <t>LONGINE</t>
  </si>
  <si>
    <t>70309</t>
  </si>
  <si>
    <t>LOULANS VERCHAMP</t>
  </si>
  <si>
    <t>70310</t>
  </si>
  <si>
    <t>70311</t>
  </si>
  <si>
    <t>LUXEUIL LES BAINS</t>
  </si>
  <si>
    <t>70312</t>
  </si>
  <si>
    <t>70313</t>
  </si>
  <si>
    <t>LYOFFANS</t>
  </si>
  <si>
    <t>70314</t>
  </si>
  <si>
    <t>MAGNIVRAY</t>
  </si>
  <si>
    <t>70315</t>
  </si>
  <si>
    <t>MAGNONCOURT</t>
  </si>
  <si>
    <t>70316</t>
  </si>
  <si>
    <t>MAGNORAY</t>
  </si>
  <si>
    <t>70317</t>
  </si>
  <si>
    <t>70318</t>
  </si>
  <si>
    <t>MAGNY DANIGON</t>
  </si>
  <si>
    <t>70319</t>
  </si>
  <si>
    <t>MAGNY JOBERT</t>
  </si>
  <si>
    <t>70320</t>
  </si>
  <si>
    <t>MAGNY LES JUSSEY</t>
  </si>
  <si>
    <t>70321</t>
  </si>
  <si>
    <t>MAGNY VERNOIS</t>
  </si>
  <si>
    <t>70322</t>
  </si>
  <si>
    <t>MAILLERONCOURT CHARETTE</t>
  </si>
  <si>
    <t>70323</t>
  </si>
  <si>
    <t>MAILLERONCOURT SAINT PANCRAS</t>
  </si>
  <si>
    <t>70324</t>
  </si>
  <si>
    <t>MAILLEY ET CHAZELOT</t>
  </si>
  <si>
    <t>70325</t>
  </si>
  <si>
    <t>70326</t>
  </si>
  <si>
    <t>MALACHERE</t>
  </si>
  <si>
    <t>70327</t>
  </si>
  <si>
    <t>70328</t>
  </si>
  <si>
    <t>MALBOUHANS</t>
  </si>
  <si>
    <t>70329</t>
  </si>
  <si>
    <t>MALVILLERS</t>
  </si>
  <si>
    <t>70330</t>
  </si>
  <si>
    <t>MANDREVILLARS</t>
  </si>
  <si>
    <t>70331</t>
  </si>
  <si>
    <t>MANTOCHE</t>
  </si>
  <si>
    <t>70332</t>
  </si>
  <si>
    <t>MARAST</t>
  </si>
  <si>
    <t>70334</t>
  </si>
  <si>
    <t>MARNAY</t>
  </si>
  <si>
    <t>70335</t>
  </si>
  <si>
    <t>MAUSSANS</t>
  </si>
  <si>
    <t>70336</t>
  </si>
  <si>
    <t>MELECEY</t>
  </si>
  <si>
    <t>70337</t>
  </si>
  <si>
    <t>MELIN</t>
  </si>
  <si>
    <t>70338</t>
  </si>
  <si>
    <t>MELINCOURT</t>
  </si>
  <si>
    <t>70339</t>
  </si>
  <si>
    <t>MELISEY</t>
  </si>
  <si>
    <t>70340</t>
  </si>
  <si>
    <t>MEMBREY</t>
  </si>
  <si>
    <t>70341</t>
  </si>
  <si>
    <t>70342</t>
  </si>
  <si>
    <t>MERCEY SUR SAONE</t>
  </si>
  <si>
    <t>70343</t>
  </si>
  <si>
    <t>MERSUAY</t>
  </si>
  <si>
    <t>70344</t>
  </si>
  <si>
    <t>MEURCOURT</t>
  </si>
  <si>
    <t>70345</t>
  </si>
  <si>
    <t>MIELLIN</t>
  </si>
  <si>
    <t>70347</t>
  </si>
  <si>
    <t>MIGNAVILLERS</t>
  </si>
  <si>
    <t>70348</t>
  </si>
  <si>
    <t>MOFFANS ET VACHERESSE</t>
  </si>
  <si>
    <t>70349</t>
  </si>
  <si>
    <t>MOIMAY</t>
  </si>
  <si>
    <t>70350</t>
  </si>
  <si>
    <t>70351</t>
  </si>
  <si>
    <t>MOLLANS</t>
  </si>
  <si>
    <t>70352</t>
  </si>
  <si>
    <t>70353</t>
  </si>
  <si>
    <t>MONTAGNEY</t>
  </si>
  <si>
    <t>70355</t>
  </si>
  <si>
    <t>MONTARLOT LES RIOZ</t>
  </si>
  <si>
    <t>70356</t>
  </si>
  <si>
    <t>MONTBOILLON</t>
  </si>
  <si>
    <t>70357</t>
  </si>
  <si>
    <t>MONTBOZON</t>
  </si>
  <si>
    <t>70358</t>
  </si>
  <si>
    <t>MONTCEY</t>
  </si>
  <si>
    <t>70359</t>
  </si>
  <si>
    <t>MONTCOURT</t>
  </si>
  <si>
    <t>70360</t>
  </si>
  <si>
    <t>MONTDORE</t>
  </si>
  <si>
    <t>70361</t>
  </si>
  <si>
    <t>MONTESSAUX</t>
  </si>
  <si>
    <t>70362</t>
  </si>
  <si>
    <t>MONTIGNY LES CHERLIEU</t>
  </si>
  <si>
    <t>70363</t>
  </si>
  <si>
    <t>MONTIGNY LES VESOUL</t>
  </si>
  <si>
    <t>70364</t>
  </si>
  <si>
    <t>MONTJUSTIN ET VELOTTE</t>
  </si>
  <si>
    <t>70366</t>
  </si>
  <si>
    <t>VILLERS CHEMIN ET MONT LES ETRELLES</t>
  </si>
  <si>
    <t>70367</t>
  </si>
  <si>
    <t>MONT LE VERNOIS</t>
  </si>
  <si>
    <t>70368</t>
  </si>
  <si>
    <t>70369</t>
  </si>
  <si>
    <t>MONT SAINT LEGER</t>
  </si>
  <si>
    <t>70371</t>
  </si>
  <si>
    <t>MONTUREUX ET PRANTIGNY</t>
  </si>
  <si>
    <t>70372</t>
  </si>
  <si>
    <t>MONTUREUX LES BAULAY</t>
  </si>
  <si>
    <t>70373</t>
  </si>
  <si>
    <t>ROCHE MOREY</t>
  </si>
  <si>
    <t>70374</t>
  </si>
  <si>
    <t>MOTEY BESUCHE</t>
  </si>
  <si>
    <t>70375</t>
  </si>
  <si>
    <t>MOTEY SUR SAONE</t>
  </si>
  <si>
    <t>70376</t>
  </si>
  <si>
    <t>NANTILLY</t>
  </si>
  <si>
    <t>70378</t>
  </si>
  <si>
    <t>NAVENNE</t>
  </si>
  <si>
    <t>70380</t>
  </si>
  <si>
    <t>NEUREY EN VAUX</t>
  </si>
  <si>
    <t>70381</t>
  </si>
  <si>
    <t>NEUREY LES LA DEMIE</t>
  </si>
  <si>
    <t>70383</t>
  </si>
  <si>
    <t>NEUVELLE LES CROMARY</t>
  </si>
  <si>
    <t>70384</t>
  </si>
  <si>
    <t>NEUVELLE LES LA CHARITE</t>
  </si>
  <si>
    <t>70385</t>
  </si>
  <si>
    <t>NEUVELLE LES LURE</t>
  </si>
  <si>
    <t>70386</t>
  </si>
  <si>
    <t>NEUVELLE LES SCEY</t>
  </si>
  <si>
    <t>70387</t>
  </si>
  <si>
    <t>NOIDANS LE FERROUX</t>
  </si>
  <si>
    <t>70388</t>
  </si>
  <si>
    <t>NOIDANS LES VESOUL</t>
  </si>
  <si>
    <t>70389</t>
  </si>
  <si>
    <t>NOIRON</t>
  </si>
  <si>
    <t>70390</t>
  </si>
  <si>
    <t>NOROY LE BOURG</t>
  </si>
  <si>
    <t>70392</t>
  </si>
  <si>
    <t>OIGNEY</t>
  </si>
  <si>
    <t>70393</t>
  </si>
  <si>
    <t>OISELAY ET GRACHAUX</t>
  </si>
  <si>
    <t>70394</t>
  </si>
  <si>
    <t>ONAY</t>
  </si>
  <si>
    <t>70395</t>
  </si>
  <si>
    <t>OPPENANS</t>
  </si>
  <si>
    <t>70396</t>
  </si>
  <si>
    <t>ORICOURT</t>
  </si>
  <si>
    <t>70397</t>
  </si>
  <si>
    <t>ORMENANS</t>
  </si>
  <si>
    <t>70398</t>
  </si>
  <si>
    <t>ORMOICHE</t>
  </si>
  <si>
    <t>70399</t>
  </si>
  <si>
    <t>70400</t>
  </si>
  <si>
    <t>OUGE</t>
  </si>
  <si>
    <t>70401</t>
  </si>
  <si>
    <t>OVANCHES</t>
  </si>
  <si>
    <t>70402</t>
  </si>
  <si>
    <t>OYRIERES</t>
  </si>
  <si>
    <t>70403</t>
  </si>
  <si>
    <t>PALANTE</t>
  </si>
  <si>
    <t>70404</t>
  </si>
  <si>
    <t>PASSAVANT LA ROCHERE</t>
  </si>
  <si>
    <t>70405</t>
  </si>
  <si>
    <t>PENNESIERES</t>
  </si>
  <si>
    <t>70406</t>
  </si>
  <si>
    <t>PERCEY LE GRAND</t>
  </si>
  <si>
    <t>70407</t>
  </si>
  <si>
    <t>PERROUSE</t>
  </si>
  <si>
    <t>70408</t>
  </si>
  <si>
    <t>PESMES</t>
  </si>
  <si>
    <t>70409</t>
  </si>
  <si>
    <t>PIERRECOURT</t>
  </si>
  <si>
    <t>70410</t>
  </si>
  <si>
    <t>70411</t>
  </si>
  <si>
    <t>PISSEURE</t>
  </si>
  <si>
    <t>70412</t>
  </si>
  <si>
    <t>PLAINEMONT</t>
  </si>
  <si>
    <t>70413</t>
  </si>
  <si>
    <t>PLANCHER BAS</t>
  </si>
  <si>
    <t>70414</t>
  </si>
  <si>
    <t>PLANCHER LES MINES</t>
  </si>
  <si>
    <t>70415</t>
  </si>
  <si>
    <t>POLAINCOURT ET CLAIREFONTAINE</t>
  </si>
  <si>
    <t>70416</t>
  </si>
  <si>
    <t>POMOY</t>
  </si>
  <si>
    <t>70417</t>
  </si>
  <si>
    <t>PONTCEY</t>
  </si>
  <si>
    <t>70418</t>
  </si>
  <si>
    <t>PONT DE PLANCHES</t>
  </si>
  <si>
    <t>70419</t>
  </si>
  <si>
    <t>PONT DU BOIS</t>
  </si>
  <si>
    <t>70420</t>
  </si>
  <si>
    <t>PONT SUR L'OGNON</t>
  </si>
  <si>
    <t>70421</t>
  </si>
  <si>
    <t>PORT SUR SAONE</t>
  </si>
  <si>
    <t>70422</t>
  </si>
  <si>
    <t>POYANS</t>
  </si>
  <si>
    <t>70423</t>
  </si>
  <si>
    <t>PREIGNEY</t>
  </si>
  <si>
    <t>70425</t>
  </si>
  <si>
    <t>PROISELIERE ET LANGLE</t>
  </si>
  <si>
    <t>70426</t>
  </si>
  <si>
    <t>70427</t>
  </si>
  <si>
    <t>PURGEROT</t>
  </si>
  <si>
    <t>70428</t>
  </si>
  <si>
    <t>PUSEY</t>
  </si>
  <si>
    <t>70429</t>
  </si>
  <si>
    <t>PUSY ET EPENOUX</t>
  </si>
  <si>
    <t>70430</t>
  </si>
  <si>
    <t>QUARTE</t>
  </si>
  <si>
    <t>70431</t>
  </si>
  <si>
    <t>QUENOCHE</t>
  </si>
  <si>
    <t>70432</t>
  </si>
  <si>
    <t>QUERS</t>
  </si>
  <si>
    <t>70433</t>
  </si>
  <si>
    <t>70435</t>
  </si>
  <si>
    <t>RADDON ET CHAPENDU</t>
  </si>
  <si>
    <t>70436</t>
  </si>
  <si>
    <t>RAINCOURT</t>
  </si>
  <si>
    <t>70437</t>
  </si>
  <si>
    <t>RANZEVELLE</t>
  </si>
  <si>
    <t>70438</t>
  </si>
  <si>
    <t>RAY SUR SAONE</t>
  </si>
  <si>
    <t>70439</t>
  </si>
  <si>
    <t>RAZE</t>
  </si>
  <si>
    <t>70440</t>
  </si>
  <si>
    <t>70441</t>
  </si>
  <si>
    <t>RECOLOGNE LES RIOZ</t>
  </si>
  <si>
    <t>70442</t>
  </si>
  <si>
    <t>RENAUCOURT</t>
  </si>
  <si>
    <t>70443</t>
  </si>
  <si>
    <t>GRANDE RESIE</t>
  </si>
  <si>
    <t>70444</t>
  </si>
  <si>
    <t>RESIE SAINT MARTIN</t>
  </si>
  <si>
    <t>70445</t>
  </si>
  <si>
    <t>RIGNOVELLE</t>
  </si>
  <si>
    <t>70446</t>
  </si>
  <si>
    <t>RIGNY</t>
  </si>
  <si>
    <t>70447</t>
  </si>
  <si>
    <t>RIOZ</t>
  </si>
  <si>
    <t>70448</t>
  </si>
  <si>
    <t>ROCHE ET RAUCOURT</t>
  </si>
  <si>
    <t>70449</t>
  </si>
  <si>
    <t>ROCHE SUR LINOTTE ET SORANS LES CORDIERS</t>
  </si>
  <si>
    <t>70450</t>
  </si>
  <si>
    <t>70451</t>
  </si>
  <si>
    <t>RONCHAMP</t>
  </si>
  <si>
    <t>70452</t>
  </si>
  <si>
    <t>ROSEY</t>
  </si>
  <si>
    <t>70453</t>
  </si>
  <si>
    <t>ROSIERE</t>
  </si>
  <si>
    <t>70454</t>
  </si>
  <si>
    <t>ROSIERES SUR MANCE</t>
  </si>
  <si>
    <t>70455</t>
  </si>
  <si>
    <t>ROYE</t>
  </si>
  <si>
    <t>70456</t>
  </si>
  <si>
    <t>RUHANS</t>
  </si>
  <si>
    <t>70457</t>
  </si>
  <si>
    <t>RUPT SUR SAONE</t>
  </si>
  <si>
    <t>70459</t>
  </si>
  <si>
    <t>70460</t>
  </si>
  <si>
    <t>70461</t>
  </si>
  <si>
    <t>SAINT BROING</t>
  </si>
  <si>
    <t>70462</t>
  </si>
  <si>
    <t>SAINT FERJEUX</t>
  </si>
  <si>
    <t>70463</t>
  </si>
  <si>
    <t>SAINT GAND</t>
  </si>
  <si>
    <t>70464</t>
  </si>
  <si>
    <t>70466</t>
  </si>
  <si>
    <t>SAINT LOUP NANTOUARD</t>
  </si>
  <si>
    <t>70467</t>
  </si>
  <si>
    <t>SAINT LOUP SUR SEMOUSE</t>
  </si>
  <si>
    <t>70468</t>
  </si>
  <si>
    <t>70469</t>
  </si>
  <si>
    <t>SAINTE MARIE EN CHANOIS</t>
  </si>
  <si>
    <t>70470</t>
  </si>
  <si>
    <t>SAINTE MARIE EN CHAUX</t>
  </si>
  <si>
    <t>70471</t>
  </si>
  <si>
    <t>SAINTE REINE</t>
  </si>
  <si>
    <t>70472</t>
  </si>
  <si>
    <t>70473</t>
  </si>
  <si>
    <t>70474</t>
  </si>
  <si>
    <t>70475</t>
  </si>
  <si>
    <t>SAINT VALBERT</t>
  </si>
  <si>
    <t>70476</t>
  </si>
  <si>
    <t>SAPONCOURT</t>
  </si>
  <si>
    <t>70477</t>
  </si>
  <si>
    <t>SAULNOT</t>
  </si>
  <si>
    <t>70478</t>
  </si>
  <si>
    <t>SAULX</t>
  </si>
  <si>
    <t>70479</t>
  </si>
  <si>
    <t>SAUVIGNEY LES GRAY</t>
  </si>
  <si>
    <t>70480</t>
  </si>
  <si>
    <t>SAUVIGNEY LES PESMES</t>
  </si>
  <si>
    <t>70481</t>
  </si>
  <si>
    <t>SAVOYEUX</t>
  </si>
  <si>
    <t>70482</t>
  </si>
  <si>
    <t>SCEY SUR SAONE ET SAINT ALBIN</t>
  </si>
  <si>
    <t>70483</t>
  </si>
  <si>
    <t>SCYE</t>
  </si>
  <si>
    <t>70484</t>
  </si>
  <si>
    <t>SECENANS</t>
  </si>
  <si>
    <t>70485</t>
  </si>
  <si>
    <t>70486</t>
  </si>
  <si>
    <t>SEMMADON</t>
  </si>
  <si>
    <t>70487</t>
  </si>
  <si>
    <t>SENARGENT MIGNAFANS</t>
  </si>
  <si>
    <t>70488</t>
  </si>
  <si>
    <t>SENONCOURT</t>
  </si>
  <si>
    <t>70489</t>
  </si>
  <si>
    <t>SERVANCE</t>
  </si>
  <si>
    <t>70490</t>
  </si>
  <si>
    <t>SERVIGNEY</t>
  </si>
  <si>
    <t>70491</t>
  </si>
  <si>
    <t>SEVEUX</t>
  </si>
  <si>
    <t>70492</t>
  </si>
  <si>
    <t>SOING CUBRY CHARENTENAY</t>
  </si>
  <si>
    <t>70493</t>
  </si>
  <si>
    <t>SORANS LES BREUREY</t>
  </si>
  <si>
    <t>70494</t>
  </si>
  <si>
    <t>SORNAY</t>
  </si>
  <si>
    <t>70496</t>
  </si>
  <si>
    <t>TARTECOURT</t>
  </si>
  <si>
    <t>70497</t>
  </si>
  <si>
    <t>TAVEY</t>
  </si>
  <si>
    <t>70498</t>
  </si>
  <si>
    <t>TERNUAY MELAY ET SAINT HILAIRE</t>
  </si>
  <si>
    <t>70499</t>
  </si>
  <si>
    <t>THEULEY</t>
  </si>
  <si>
    <t>70500</t>
  </si>
  <si>
    <t>THIEFFRANS</t>
  </si>
  <si>
    <t>70501</t>
  </si>
  <si>
    <t>THIENANS</t>
  </si>
  <si>
    <t>70502</t>
  </si>
  <si>
    <t>TINCEY ET PONTREBEAU</t>
  </si>
  <si>
    <t>70503</t>
  </si>
  <si>
    <t>TRAITIEFONTAINE</t>
  </si>
  <si>
    <t>70504</t>
  </si>
  <si>
    <t>TRAVES</t>
  </si>
  <si>
    <t>70505</t>
  </si>
  <si>
    <t>TREMBLOIS</t>
  </si>
  <si>
    <t>70506</t>
  </si>
  <si>
    <t>TREMOINS</t>
  </si>
  <si>
    <t>70507</t>
  </si>
  <si>
    <t>TRESILLEY</t>
  </si>
  <si>
    <t>70509</t>
  </si>
  <si>
    <t>TROMAREY</t>
  </si>
  <si>
    <t>70510</t>
  </si>
  <si>
    <t>70511</t>
  </si>
  <si>
    <t>VAITE</t>
  </si>
  <si>
    <t>70512</t>
  </si>
  <si>
    <t>VAIVRE</t>
  </si>
  <si>
    <t>70513</t>
  </si>
  <si>
    <t>VAIVRE ET MONTOILLE</t>
  </si>
  <si>
    <t>70514</t>
  </si>
  <si>
    <t>VALAY</t>
  </si>
  <si>
    <t>70515</t>
  </si>
  <si>
    <t>VAL DE GOUHENANS</t>
  </si>
  <si>
    <t>70516</t>
  </si>
  <si>
    <t>VALLEROIS LE BOIS</t>
  </si>
  <si>
    <t>70517</t>
  </si>
  <si>
    <t>VALLEROIS LORIOZ</t>
  </si>
  <si>
    <t>70518</t>
  </si>
  <si>
    <t>VAL SAINT ELOI</t>
  </si>
  <si>
    <t>70519</t>
  </si>
  <si>
    <t>VANDELANS</t>
  </si>
  <si>
    <t>70520</t>
  </si>
  <si>
    <t>VANNE</t>
  </si>
  <si>
    <t>70521</t>
  </si>
  <si>
    <t>VANTOUX ET LONGEVELLE</t>
  </si>
  <si>
    <t>70522</t>
  </si>
  <si>
    <t>VAROGNE</t>
  </si>
  <si>
    <t>70523</t>
  </si>
  <si>
    <t>70524</t>
  </si>
  <si>
    <t>VAUCHOUX</t>
  </si>
  <si>
    <t>70525</t>
  </si>
  <si>
    <t>VAUCONCOURT NERVEZAIN</t>
  </si>
  <si>
    <t>70526</t>
  </si>
  <si>
    <t>VAUVILLERS</t>
  </si>
  <si>
    <t>70527</t>
  </si>
  <si>
    <t>VAUX LE MONCELOT</t>
  </si>
  <si>
    <t>70528</t>
  </si>
  <si>
    <t>VELESMES ECHEVANNE</t>
  </si>
  <si>
    <t>70529</t>
  </si>
  <si>
    <t>VELET</t>
  </si>
  <si>
    <t>70530</t>
  </si>
  <si>
    <t>VELLECHEVREUX ET COURBENANS</t>
  </si>
  <si>
    <t>70531</t>
  </si>
  <si>
    <t>VELLECLAIRE</t>
  </si>
  <si>
    <t>70532</t>
  </si>
  <si>
    <t>VELLEFAUX</t>
  </si>
  <si>
    <t>70533</t>
  </si>
  <si>
    <t>VELLEFREY ET VELLEFRANGE</t>
  </si>
  <si>
    <t>70534</t>
  </si>
  <si>
    <t>VELLEFRIE</t>
  </si>
  <si>
    <t>70535</t>
  </si>
  <si>
    <t>VELLEGUINDRY ET LEVRECEY</t>
  </si>
  <si>
    <t>70536</t>
  </si>
  <si>
    <t>VELLE LE CHATEL</t>
  </si>
  <si>
    <t>70537</t>
  </si>
  <si>
    <t>VELLEMINFROY</t>
  </si>
  <si>
    <t>70538</t>
  </si>
  <si>
    <t>VELLEMOZ</t>
  </si>
  <si>
    <t>70539</t>
  </si>
  <si>
    <t>VELLEXON QUEUTREY ET VAUDEY</t>
  </si>
  <si>
    <t>70540</t>
  </si>
  <si>
    <t>VELLOREILLE LES CHOYE</t>
  </si>
  <si>
    <t>70541</t>
  </si>
  <si>
    <t>VELORCEY</t>
  </si>
  <si>
    <t>70542</t>
  </si>
  <si>
    <t>VENERE</t>
  </si>
  <si>
    <t>70544</t>
  </si>
  <si>
    <t>VERGENNE</t>
  </si>
  <si>
    <t>70545</t>
  </si>
  <si>
    <t>VENISEY</t>
  </si>
  <si>
    <t>70546</t>
  </si>
  <si>
    <t>VEREUX</t>
  </si>
  <si>
    <t>70547</t>
  </si>
  <si>
    <t>VERLANS</t>
  </si>
  <si>
    <t>70548</t>
  </si>
  <si>
    <t>VERNOIS SUR MANCE</t>
  </si>
  <si>
    <t>70549</t>
  </si>
  <si>
    <t>VERNOTTE</t>
  </si>
  <si>
    <t>70550</t>
  </si>
  <si>
    <t>VESOUL</t>
  </si>
  <si>
    <t>70551</t>
  </si>
  <si>
    <t>VEZET</t>
  </si>
  <si>
    <t>70552</t>
  </si>
  <si>
    <t>VILLAFANS</t>
  </si>
  <si>
    <t>70553</t>
  </si>
  <si>
    <t>VILLARGENT</t>
  </si>
  <si>
    <t>70554</t>
  </si>
  <si>
    <t>VILLARS LE PAUTEL</t>
  </si>
  <si>
    <t>70555</t>
  </si>
  <si>
    <t>VILLEDIEU EN FONTENETTE</t>
  </si>
  <si>
    <t>70557</t>
  </si>
  <si>
    <t>VILLEFRANCON</t>
  </si>
  <si>
    <t>70558</t>
  </si>
  <si>
    <t>VILLENEUVE BELLENOYE ET LA MAIZE</t>
  </si>
  <si>
    <t>70559</t>
  </si>
  <si>
    <t>VILLEPAROIS</t>
  </si>
  <si>
    <t>70560</t>
  </si>
  <si>
    <t>VILLERS BOUTON</t>
  </si>
  <si>
    <t>70561</t>
  </si>
  <si>
    <t>VILLERSEXEL</t>
  </si>
  <si>
    <t>70562</t>
  </si>
  <si>
    <t>VILLERS LA VILLE</t>
  </si>
  <si>
    <t>70563</t>
  </si>
  <si>
    <t>70564</t>
  </si>
  <si>
    <t>VILLERS LES LUXEUIL</t>
  </si>
  <si>
    <t>70565</t>
  </si>
  <si>
    <t>VILLERS PATER</t>
  </si>
  <si>
    <t>70566</t>
  </si>
  <si>
    <t>VILLERS SUR PORT</t>
  </si>
  <si>
    <t>70567</t>
  </si>
  <si>
    <t>VILLERS SUR SAULNOT</t>
  </si>
  <si>
    <t>70568</t>
  </si>
  <si>
    <t>VILLERS VAUDEY</t>
  </si>
  <si>
    <t>70569</t>
  </si>
  <si>
    <t>VILORY</t>
  </si>
  <si>
    <t>70571</t>
  </si>
  <si>
    <t>VISONCOURT</t>
  </si>
  <si>
    <t>70572</t>
  </si>
  <si>
    <t>VITREY SUR MANCE</t>
  </si>
  <si>
    <t>70573</t>
  </si>
  <si>
    <t>VOIVRE</t>
  </si>
  <si>
    <t>70574</t>
  </si>
  <si>
    <t>VOLON</t>
  </si>
  <si>
    <t>70575</t>
  </si>
  <si>
    <t>VORAY SUR L'OGNON</t>
  </si>
  <si>
    <t>70576</t>
  </si>
  <si>
    <t>VOUGECOURT</t>
  </si>
  <si>
    <t>70577</t>
  </si>
  <si>
    <t>VOUHENANS</t>
  </si>
  <si>
    <t>70578</t>
  </si>
  <si>
    <t>VREGILLE</t>
  </si>
  <si>
    <t>70579</t>
  </si>
  <si>
    <t>VYANS LE VAL</t>
  </si>
  <si>
    <t>70580</t>
  </si>
  <si>
    <t>VY LE FERROUX</t>
  </si>
  <si>
    <t>70581</t>
  </si>
  <si>
    <t>VY LES LURE</t>
  </si>
  <si>
    <t>70582</t>
  </si>
  <si>
    <t>VY LES RUPT</t>
  </si>
  <si>
    <t>70583</t>
  </si>
  <si>
    <t>VY LES FILAIN</t>
  </si>
  <si>
    <t>71001</t>
  </si>
  <si>
    <t>ABERGEMENT DE CUISERY</t>
  </si>
  <si>
    <t>71002</t>
  </si>
  <si>
    <t>ABERGEMENT SAINTE COLOMBE</t>
  </si>
  <si>
    <t>71003</t>
  </si>
  <si>
    <t>ALLEREY SUR SAONE</t>
  </si>
  <si>
    <t>71004</t>
  </si>
  <si>
    <t>ALLERIOT</t>
  </si>
  <si>
    <t>71005</t>
  </si>
  <si>
    <t>ALUZE</t>
  </si>
  <si>
    <t>71006</t>
  </si>
  <si>
    <t>AMANZE</t>
  </si>
  <si>
    <t>71007</t>
  </si>
  <si>
    <t>AMEUGNY</t>
  </si>
  <si>
    <t>71008</t>
  </si>
  <si>
    <t>ANGLURE SOUS DUN</t>
  </si>
  <si>
    <t>71009</t>
  </si>
  <si>
    <t>ANOST</t>
  </si>
  <si>
    <t>71010</t>
  </si>
  <si>
    <t>ANTULLY</t>
  </si>
  <si>
    <t>71011</t>
  </si>
  <si>
    <t>ANZY LE DUC</t>
  </si>
  <si>
    <t>71012</t>
  </si>
  <si>
    <t>ARTAIX</t>
  </si>
  <si>
    <t>71013</t>
  </si>
  <si>
    <t>AUTHUMES</t>
  </si>
  <si>
    <t>71014</t>
  </si>
  <si>
    <t>AUTUN</t>
  </si>
  <si>
    <t>71015</t>
  </si>
  <si>
    <t>71016</t>
  </si>
  <si>
    <t>71017</t>
  </si>
  <si>
    <t>BALLORE</t>
  </si>
  <si>
    <t>71018</t>
  </si>
  <si>
    <t>BANTANGES</t>
  </si>
  <si>
    <t>71019</t>
  </si>
  <si>
    <t>BARIZEY</t>
  </si>
  <si>
    <t>71020</t>
  </si>
  <si>
    <t>BARNAY</t>
  </si>
  <si>
    <t>71021</t>
  </si>
  <si>
    <t>71022</t>
  </si>
  <si>
    <t>BAUDEMONT</t>
  </si>
  <si>
    <t>71023</t>
  </si>
  <si>
    <t>BAUDRIERES</t>
  </si>
  <si>
    <t>71024</t>
  </si>
  <si>
    <t>71025</t>
  </si>
  <si>
    <t>BEAUBERY</t>
  </si>
  <si>
    <t>71026</t>
  </si>
  <si>
    <t>BEAUMONT SUR GROSNE</t>
  </si>
  <si>
    <t>71027</t>
  </si>
  <si>
    <t>BEAUREPAIRE EN BRESSE</t>
  </si>
  <si>
    <t>71028</t>
  </si>
  <si>
    <t>BEAUVERNOIS</t>
  </si>
  <si>
    <t>71029</t>
  </si>
  <si>
    <t>BELLEVESVRE</t>
  </si>
  <si>
    <t>71030</t>
  </si>
  <si>
    <t>BERGESSERIN</t>
  </si>
  <si>
    <t>71031</t>
  </si>
  <si>
    <t>BERZE LE CHATEL</t>
  </si>
  <si>
    <t>71032</t>
  </si>
  <si>
    <t>BERZE LA VILLE</t>
  </si>
  <si>
    <t>71033</t>
  </si>
  <si>
    <t>71034</t>
  </si>
  <si>
    <t>BISSEY SOUS CRUCHAUD</t>
  </si>
  <si>
    <t>71035</t>
  </si>
  <si>
    <t>BISSY LA MACONNAISE</t>
  </si>
  <si>
    <t>71036</t>
  </si>
  <si>
    <t>BISSY SOUS UXELLES</t>
  </si>
  <si>
    <t>71037</t>
  </si>
  <si>
    <t>BISSY SUR FLEY</t>
  </si>
  <si>
    <t>71038</t>
  </si>
  <si>
    <t>BIZOTS</t>
  </si>
  <si>
    <t>71039</t>
  </si>
  <si>
    <t>71040</t>
  </si>
  <si>
    <t>BLANZY</t>
  </si>
  <si>
    <t>71041</t>
  </si>
  <si>
    <t>BOIS SAINTE MARIE</t>
  </si>
  <si>
    <t>71042</t>
  </si>
  <si>
    <t>71043</t>
  </si>
  <si>
    <t>71044</t>
  </si>
  <si>
    <t>BOSJEAN</t>
  </si>
  <si>
    <t>71045</t>
  </si>
  <si>
    <t>BOUHANS</t>
  </si>
  <si>
    <t>71046</t>
  </si>
  <si>
    <t>BOULAYE</t>
  </si>
  <si>
    <t>71047</t>
  </si>
  <si>
    <t>BOURBON LANCY</t>
  </si>
  <si>
    <t>71048</t>
  </si>
  <si>
    <t>BOURG LE COMTE</t>
  </si>
  <si>
    <t>71050</t>
  </si>
  <si>
    <t>BOURGVILAIN</t>
  </si>
  <si>
    <t>71051</t>
  </si>
  <si>
    <t>BOUZERON</t>
  </si>
  <si>
    <t>71052</t>
  </si>
  <si>
    <t>71054</t>
  </si>
  <si>
    <t>BRAGNY SUR SAONE</t>
  </si>
  <si>
    <t>71055</t>
  </si>
  <si>
    <t>BRANDON</t>
  </si>
  <si>
    <t>71056</t>
  </si>
  <si>
    <t>BRANGES</t>
  </si>
  <si>
    <t>71057</t>
  </si>
  <si>
    <t>71058</t>
  </si>
  <si>
    <t>BRESSE SUR GROSNE</t>
  </si>
  <si>
    <t>71059</t>
  </si>
  <si>
    <t>71060</t>
  </si>
  <si>
    <t>BRIANT</t>
  </si>
  <si>
    <t>71061</t>
  </si>
  <si>
    <t>BRIENNE</t>
  </si>
  <si>
    <t>71062</t>
  </si>
  <si>
    <t>71063</t>
  </si>
  <si>
    <t>BROYE</t>
  </si>
  <si>
    <t>71064</t>
  </si>
  <si>
    <t>BRUAILLES</t>
  </si>
  <si>
    <t>71065</t>
  </si>
  <si>
    <t>BUFFIERES</t>
  </si>
  <si>
    <t>71066</t>
  </si>
  <si>
    <t>BURGY</t>
  </si>
  <si>
    <t>71067</t>
  </si>
  <si>
    <t>BURNAND</t>
  </si>
  <si>
    <t>71068</t>
  </si>
  <si>
    <t>BURZY</t>
  </si>
  <si>
    <t>71069</t>
  </si>
  <si>
    <t>71070</t>
  </si>
  <si>
    <t>BUXY</t>
  </si>
  <si>
    <t>71071</t>
  </si>
  <si>
    <t>CERON</t>
  </si>
  <si>
    <t>71072</t>
  </si>
  <si>
    <t>CERSOT</t>
  </si>
  <si>
    <t>71073</t>
  </si>
  <si>
    <t>71074</t>
  </si>
  <si>
    <t>CHAINTRE</t>
  </si>
  <si>
    <t>71075</t>
  </si>
  <si>
    <t>CHALMOUX</t>
  </si>
  <si>
    <t>71076</t>
  </si>
  <si>
    <t>CHALON SUR SAONE</t>
  </si>
  <si>
    <t>71077</t>
  </si>
  <si>
    <t>CHAMBILLY</t>
  </si>
  <si>
    <t>71078</t>
  </si>
  <si>
    <t>CHAMILLY</t>
  </si>
  <si>
    <t>71079</t>
  </si>
  <si>
    <t>71080</t>
  </si>
  <si>
    <t>CHAMPAGNY SOUS UXELLES</t>
  </si>
  <si>
    <t>71081</t>
  </si>
  <si>
    <t>CHAMPFORGEUIL</t>
  </si>
  <si>
    <t>71082</t>
  </si>
  <si>
    <t>CHAMPLECY</t>
  </si>
  <si>
    <t>71084</t>
  </si>
  <si>
    <t>CHANES</t>
  </si>
  <si>
    <t>71085</t>
  </si>
  <si>
    <t>71086</t>
  </si>
  <si>
    <t>71087</t>
  </si>
  <si>
    <t>CHAPAIZE</t>
  </si>
  <si>
    <t>71088</t>
  </si>
  <si>
    <t>CHAPELLE AU MANS</t>
  </si>
  <si>
    <t>71089</t>
  </si>
  <si>
    <t>CHAPELLE DE BRAGNY</t>
  </si>
  <si>
    <t>71090</t>
  </si>
  <si>
    <t>CHAPELLE DE GUINCHAY</t>
  </si>
  <si>
    <t>71091</t>
  </si>
  <si>
    <t>CHAPELLE DU MONT DE FRANCE</t>
  </si>
  <si>
    <t>71092</t>
  </si>
  <si>
    <t>CHAPELLE NAUDE</t>
  </si>
  <si>
    <t>71093</t>
  </si>
  <si>
    <t>71094</t>
  </si>
  <si>
    <t>CHAPELLE SOUS BRANCION</t>
  </si>
  <si>
    <t>71095</t>
  </si>
  <si>
    <t>CHAPELLE SOUS DUN</t>
  </si>
  <si>
    <t>71096</t>
  </si>
  <si>
    <t>CHAPELLE SOUS UCHON</t>
  </si>
  <si>
    <t>71097</t>
  </si>
  <si>
    <t>CHAPELLE THECLE</t>
  </si>
  <si>
    <t>71098</t>
  </si>
  <si>
    <t>CHARBONNAT</t>
  </si>
  <si>
    <t>71099</t>
  </si>
  <si>
    <t>71100</t>
  </si>
  <si>
    <t>CHARDONNAY</t>
  </si>
  <si>
    <t>71101</t>
  </si>
  <si>
    <t>CHARETTE VARENNES</t>
  </si>
  <si>
    <t>71102</t>
  </si>
  <si>
    <t>CHARMEE</t>
  </si>
  <si>
    <t>71103</t>
  </si>
  <si>
    <t>71104</t>
  </si>
  <si>
    <t>CHARNAY LES CHALON</t>
  </si>
  <si>
    <t>71105</t>
  </si>
  <si>
    <t>CHARNAY LES MACON</t>
  </si>
  <si>
    <t>71106</t>
  </si>
  <si>
    <t>CHAROLLES</t>
  </si>
  <si>
    <t>71107</t>
  </si>
  <si>
    <t>CHARRECEY</t>
  </si>
  <si>
    <t>71108</t>
  </si>
  <si>
    <t>CHASSELAS</t>
  </si>
  <si>
    <t>71109</t>
  </si>
  <si>
    <t>CHASSEY LE CAMP</t>
  </si>
  <si>
    <t>71110</t>
  </si>
  <si>
    <t>CHASSIGNY SOUS DUN</t>
  </si>
  <si>
    <t>71111</t>
  </si>
  <si>
    <t>71112</t>
  </si>
  <si>
    <t>CHATEAU</t>
  </si>
  <si>
    <t>71113</t>
  </si>
  <si>
    <t>71115</t>
  </si>
  <si>
    <t>CHATEL MORON</t>
  </si>
  <si>
    <t>71116</t>
  </si>
  <si>
    <t>71117</t>
  </si>
  <si>
    <t>CHATENOY EN BRESSE</t>
  </si>
  <si>
    <t>71118</t>
  </si>
  <si>
    <t>CHATENOY LE ROYAL</t>
  </si>
  <si>
    <t>71119</t>
  </si>
  <si>
    <t>71120</t>
  </si>
  <si>
    <t>CHAUFFAILLES</t>
  </si>
  <si>
    <t>71121</t>
  </si>
  <si>
    <t>71122</t>
  </si>
  <si>
    <t>CHEILLY LES MARANGES</t>
  </si>
  <si>
    <t>71123</t>
  </si>
  <si>
    <t>CHENAY LE CHATEL</t>
  </si>
  <si>
    <t>71124</t>
  </si>
  <si>
    <t>CHENOVES</t>
  </si>
  <si>
    <t>71125</t>
  </si>
  <si>
    <t>CHERIZET</t>
  </si>
  <si>
    <t>71126</t>
  </si>
  <si>
    <t>CHEVAGNY LES CHEVRIERES</t>
  </si>
  <si>
    <t>71127</t>
  </si>
  <si>
    <t>CHEVAGNY SUR GUYE</t>
  </si>
  <si>
    <t>71128</t>
  </si>
  <si>
    <t>71129</t>
  </si>
  <si>
    <t>CHISSEY EN MORVAN</t>
  </si>
  <si>
    <t>71130</t>
  </si>
  <si>
    <t>CHISSEY LES MACON</t>
  </si>
  <si>
    <t>71131</t>
  </si>
  <si>
    <t>CIEL</t>
  </si>
  <si>
    <t>71132</t>
  </si>
  <si>
    <t>CIRY LE NOBLE</t>
  </si>
  <si>
    <t>71133</t>
  </si>
  <si>
    <t>CLAYETTE</t>
  </si>
  <si>
    <t>71134</t>
  </si>
  <si>
    <t>CLERMAIN</t>
  </si>
  <si>
    <t>71135</t>
  </si>
  <si>
    <t>CLESSE</t>
  </si>
  <si>
    <t>71136</t>
  </si>
  <si>
    <t>CLESSY</t>
  </si>
  <si>
    <t>71137</t>
  </si>
  <si>
    <t>CLUNY</t>
  </si>
  <si>
    <t>71138</t>
  </si>
  <si>
    <t>CLUX</t>
  </si>
  <si>
    <t>71139</t>
  </si>
  <si>
    <t>COLLONGE EN CHAROLLAIS</t>
  </si>
  <si>
    <t>71140</t>
  </si>
  <si>
    <t>COLLONGE LA MADELEINE</t>
  </si>
  <si>
    <t>71141</t>
  </si>
  <si>
    <t>COLOMBIER EN BRIONNAIS</t>
  </si>
  <si>
    <t>71142</t>
  </si>
  <si>
    <t>COMELLE</t>
  </si>
  <si>
    <t>71143</t>
  </si>
  <si>
    <t>CONDAL</t>
  </si>
  <si>
    <t>71144</t>
  </si>
  <si>
    <t>CORDESSE</t>
  </si>
  <si>
    <t>71145</t>
  </si>
  <si>
    <t>CORMATIN</t>
  </si>
  <si>
    <t>71146</t>
  </si>
  <si>
    <t>CORTAMBERT</t>
  </si>
  <si>
    <t>71147</t>
  </si>
  <si>
    <t>CORTEVAIX</t>
  </si>
  <si>
    <t>71148</t>
  </si>
  <si>
    <t>71149</t>
  </si>
  <si>
    <t>COUCHES</t>
  </si>
  <si>
    <t>71150</t>
  </si>
  <si>
    <t>CRECHES SUR SAONE</t>
  </si>
  <si>
    <t>71151</t>
  </si>
  <si>
    <t>CREOT</t>
  </si>
  <si>
    <t>71152</t>
  </si>
  <si>
    <t>CRESSY SUR SOMME</t>
  </si>
  <si>
    <t>71153</t>
  </si>
  <si>
    <t>CREUSOT</t>
  </si>
  <si>
    <t>71154</t>
  </si>
  <si>
    <t>71155</t>
  </si>
  <si>
    <t>CRONAT</t>
  </si>
  <si>
    <t>71156</t>
  </si>
  <si>
    <t>CRUZILLE</t>
  </si>
  <si>
    <t>71157</t>
  </si>
  <si>
    <t>CUISEAUX</t>
  </si>
  <si>
    <t>71158</t>
  </si>
  <si>
    <t>CUISERY</t>
  </si>
  <si>
    <t>71159</t>
  </si>
  <si>
    <t>CULLES LES ROCHES</t>
  </si>
  <si>
    <t>71160</t>
  </si>
  <si>
    <t>CURBIGNY</t>
  </si>
  <si>
    <t>71161</t>
  </si>
  <si>
    <t>CURDIN</t>
  </si>
  <si>
    <t>71162</t>
  </si>
  <si>
    <t>CURGY</t>
  </si>
  <si>
    <t>71163</t>
  </si>
  <si>
    <t>CURTIL SOUS BUFFIERES</t>
  </si>
  <si>
    <t>71164</t>
  </si>
  <si>
    <t>CURTIL SOUS BURNAND</t>
  </si>
  <si>
    <t>71165</t>
  </si>
  <si>
    <t>CUSSY EN MORVAN</t>
  </si>
  <si>
    <t>71166</t>
  </si>
  <si>
    <t>CUZY</t>
  </si>
  <si>
    <t>71167</t>
  </si>
  <si>
    <t>DAMEREY</t>
  </si>
  <si>
    <t>71168</t>
  </si>
  <si>
    <t>DAMPIERRE EN BRESSE</t>
  </si>
  <si>
    <t>71169</t>
  </si>
  <si>
    <t>DAVAYE</t>
  </si>
  <si>
    <t>71170</t>
  </si>
  <si>
    <t>DEMIGNY</t>
  </si>
  <si>
    <t>71171</t>
  </si>
  <si>
    <t>DENNEVY</t>
  </si>
  <si>
    <t>71172</t>
  </si>
  <si>
    <t>DETTEY</t>
  </si>
  <si>
    <t>71173</t>
  </si>
  <si>
    <t>DEVROUZE</t>
  </si>
  <si>
    <t>71174</t>
  </si>
  <si>
    <t>DEZIZE LES MARANGES</t>
  </si>
  <si>
    <t>71175</t>
  </si>
  <si>
    <t>DICONNE</t>
  </si>
  <si>
    <t>71176</t>
  </si>
  <si>
    <t>DIGOIN</t>
  </si>
  <si>
    <t>71177</t>
  </si>
  <si>
    <t>DOMMARTIN LES CUISEAUX</t>
  </si>
  <si>
    <t>71178</t>
  </si>
  <si>
    <t>DOMPIERRE LES ORMES</t>
  </si>
  <si>
    <t>71179</t>
  </si>
  <si>
    <t>DOMPIERRE SOUS SANVIGNES</t>
  </si>
  <si>
    <t>71180</t>
  </si>
  <si>
    <t>DONZY LE NATIONAL</t>
  </si>
  <si>
    <t>71181</t>
  </si>
  <si>
    <t>DONZY LE PERTUIS</t>
  </si>
  <si>
    <t>71182</t>
  </si>
  <si>
    <t>DRACY LE FORT</t>
  </si>
  <si>
    <t>71183</t>
  </si>
  <si>
    <t>DRACY LES COUCHES</t>
  </si>
  <si>
    <t>71184</t>
  </si>
  <si>
    <t>DRACY SAINT LOUP</t>
  </si>
  <si>
    <t>71185</t>
  </si>
  <si>
    <t>DYO</t>
  </si>
  <si>
    <t>71186</t>
  </si>
  <si>
    <t>ECUELLES</t>
  </si>
  <si>
    <t>71187</t>
  </si>
  <si>
    <t>ECUISSES</t>
  </si>
  <si>
    <t>71188</t>
  </si>
  <si>
    <t>EPERTULLY</t>
  </si>
  <si>
    <t>71189</t>
  </si>
  <si>
    <t>EPERVANS</t>
  </si>
  <si>
    <t>71190</t>
  </si>
  <si>
    <t>EPINAC</t>
  </si>
  <si>
    <t>71191</t>
  </si>
  <si>
    <t>ESSERTENNE</t>
  </si>
  <si>
    <t>71192</t>
  </si>
  <si>
    <t>ETANG SUR ARROUX</t>
  </si>
  <si>
    <t>71193</t>
  </si>
  <si>
    <t>ETRIGNY</t>
  </si>
  <si>
    <t>71194</t>
  </si>
  <si>
    <t>FARGES LES CHALON</t>
  </si>
  <si>
    <t>71195</t>
  </si>
  <si>
    <t>FARGES LES MACON</t>
  </si>
  <si>
    <t>71196</t>
  </si>
  <si>
    <t>71198</t>
  </si>
  <si>
    <t>FLACEY EN BRESSE</t>
  </si>
  <si>
    <t>71199</t>
  </si>
  <si>
    <t>71200</t>
  </si>
  <si>
    <t>FLEURY LA MONTAGNE</t>
  </si>
  <si>
    <t>71201</t>
  </si>
  <si>
    <t>FLEY</t>
  </si>
  <si>
    <t>71202</t>
  </si>
  <si>
    <t>FONTAINES</t>
  </si>
  <si>
    <t>71203</t>
  </si>
  <si>
    <t>71204</t>
  </si>
  <si>
    <t>FRAGNES</t>
  </si>
  <si>
    <t>71205</t>
  </si>
  <si>
    <t>FRANGY EN BRESSE</t>
  </si>
  <si>
    <t>71206</t>
  </si>
  <si>
    <t>71207</t>
  </si>
  <si>
    <t>FRETTERANS</t>
  </si>
  <si>
    <t>71208</t>
  </si>
  <si>
    <t>FRONTENARD</t>
  </si>
  <si>
    <t>71209</t>
  </si>
  <si>
    <t>FRONTENAUD</t>
  </si>
  <si>
    <t>71210</t>
  </si>
  <si>
    <t>FUISSE</t>
  </si>
  <si>
    <t>71212</t>
  </si>
  <si>
    <t>GENELARD</t>
  </si>
  <si>
    <t>71213</t>
  </si>
  <si>
    <t>GENETE</t>
  </si>
  <si>
    <t>71214</t>
  </si>
  <si>
    <t>71215</t>
  </si>
  <si>
    <t>GERGY</t>
  </si>
  <si>
    <t>71216</t>
  </si>
  <si>
    <t>GERMAGNY</t>
  </si>
  <si>
    <t>71217</t>
  </si>
  <si>
    <t>GERMOLLES SUR GROSNE</t>
  </si>
  <si>
    <t>71218</t>
  </si>
  <si>
    <t>GIBLES</t>
  </si>
  <si>
    <t>71219</t>
  </si>
  <si>
    <t>GIGNY SUR SAONE</t>
  </si>
  <si>
    <t>71220</t>
  </si>
  <si>
    <t>GILLY SUR LOIRE</t>
  </si>
  <si>
    <t>71221</t>
  </si>
  <si>
    <t>71222</t>
  </si>
  <si>
    <t>71223</t>
  </si>
  <si>
    <t>GRANDE VERRIERE</t>
  </si>
  <si>
    <t>71224</t>
  </si>
  <si>
    <t>GRANDVAUX</t>
  </si>
  <si>
    <t>71225</t>
  </si>
  <si>
    <t>71226</t>
  </si>
  <si>
    <t>GREVILLY</t>
  </si>
  <si>
    <t>71227</t>
  </si>
  <si>
    <t>GRURY</t>
  </si>
  <si>
    <t>71228</t>
  </si>
  <si>
    <t>GUERFAND</t>
  </si>
  <si>
    <t>71229</t>
  </si>
  <si>
    <t>GUERREAUX</t>
  </si>
  <si>
    <t>71230</t>
  </si>
  <si>
    <t>GUEUGNON</t>
  </si>
  <si>
    <t>71231</t>
  </si>
  <si>
    <t>71232</t>
  </si>
  <si>
    <t>HAUTEFOND</t>
  </si>
  <si>
    <t>71233</t>
  </si>
  <si>
    <t>HOPITAL LE MERCIER</t>
  </si>
  <si>
    <t>71234</t>
  </si>
  <si>
    <t>HUILLY SUR SEILLE</t>
  </si>
  <si>
    <t>71235</t>
  </si>
  <si>
    <t>HURIGNY</t>
  </si>
  <si>
    <t>71236</t>
  </si>
  <si>
    <t>71237</t>
  </si>
  <si>
    <t>IGORNAY</t>
  </si>
  <si>
    <t>71238</t>
  </si>
  <si>
    <t>IGUERANDE</t>
  </si>
  <si>
    <t>71239</t>
  </si>
  <si>
    <t>ISSY L'EVEQUE</t>
  </si>
  <si>
    <t>71240</t>
  </si>
  <si>
    <t>JALOGNY</t>
  </si>
  <si>
    <t>71241</t>
  </si>
  <si>
    <t>JAMBLES</t>
  </si>
  <si>
    <t>71242</t>
  </si>
  <si>
    <t>JONCY</t>
  </si>
  <si>
    <t>71243</t>
  </si>
  <si>
    <t>JOUDES</t>
  </si>
  <si>
    <t>71244</t>
  </si>
  <si>
    <t>JOUVENCON</t>
  </si>
  <si>
    <t>71245</t>
  </si>
  <si>
    <t>JUGY</t>
  </si>
  <si>
    <t>71246</t>
  </si>
  <si>
    <t>JUIF</t>
  </si>
  <si>
    <t>71247</t>
  </si>
  <si>
    <t>JULLY LES BUXY</t>
  </si>
  <si>
    <t>71248</t>
  </si>
  <si>
    <t>LACROST</t>
  </si>
  <si>
    <t>71249</t>
  </si>
  <si>
    <t>LAIVES</t>
  </si>
  <si>
    <t>71250</t>
  </si>
  <si>
    <t>LAIZE</t>
  </si>
  <si>
    <t>71251</t>
  </si>
  <si>
    <t>LAIZY</t>
  </si>
  <si>
    <t>71252</t>
  </si>
  <si>
    <t>LALHEUE</t>
  </si>
  <si>
    <t>71253</t>
  </si>
  <si>
    <t>LANS</t>
  </si>
  <si>
    <t>71254</t>
  </si>
  <si>
    <t>LAYS SUR LE DOUBS</t>
  </si>
  <si>
    <t>71255</t>
  </si>
  <si>
    <t>LESME</t>
  </si>
  <si>
    <t>71256</t>
  </si>
  <si>
    <t>LESSARD EN BRESSE</t>
  </si>
  <si>
    <t>71257</t>
  </si>
  <si>
    <t>LESSARD LE NATIONAL</t>
  </si>
  <si>
    <t>71258</t>
  </si>
  <si>
    <t>LEYNES</t>
  </si>
  <si>
    <t>71259</t>
  </si>
  <si>
    <t>LIGNY EN BRIONNAIS</t>
  </si>
  <si>
    <t>71261</t>
  </si>
  <si>
    <t>71262</t>
  </si>
  <si>
    <t>LONGEPIERRE</t>
  </si>
  <si>
    <t>71263</t>
  </si>
  <si>
    <t>LOUHANS</t>
  </si>
  <si>
    <t>71264</t>
  </si>
  <si>
    <t>LOURNAND</t>
  </si>
  <si>
    <t>71265</t>
  </si>
  <si>
    <t>LOYERE</t>
  </si>
  <si>
    <t>71266</t>
  </si>
  <si>
    <t>LUCENAY L'EVEQUE</t>
  </si>
  <si>
    <t>71267</t>
  </si>
  <si>
    <t>71268</t>
  </si>
  <si>
    <t>LUGNY LES CHAROLLES</t>
  </si>
  <si>
    <t>71269</t>
  </si>
  <si>
    <t>71270</t>
  </si>
  <si>
    <t>MACON</t>
  </si>
  <si>
    <t>71271</t>
  </si>
  <si>
    <t>MAILLY</t>
  </si>
  <si>
    <t>71272</t>
  </si>
  <si>
    <t>MALAY</t>
  </si>
  <si>
    <t>71273</t>
  </si>
  <si>
    <t>MALTAT</t>
  </si>
  <si>
    <t>71274</t>
  </si>
  <si>
    <t>MANCEY</t>
  </si>
  <si>
    <t>71275</t>
  </si>
  <si>
    <t>MARCIGNY</t>
  </si>
  <si>
    <t>71276</t>
  </si>
  <si>
    <t>MARCILLY LA GUEURCE</t>
  </si>
  <si>
    <t>71277</t>
  </si>
  <si>
    <t>MARCILLY LES BUXY</t>
  </si>
  <si>
    <t>71278</t>
  </si>
  <si>
    <t>71279</t>
  </si>
  <si>
    <t>MARIZY</t>
  </si>
  <si>
    <t>71280</t>
  </si>
  <si>
    <t>MARLY SOUS ISSY</t>
  </si>
  <si>
    <t>71281</t>
  </si>
  <si>
    <t>MARLY SUR ARROUX</t>
  </si>
  <si>
    <t>71282</t>
  </si>
  <si>
    <t>71283</t>
  </si>
  <si>
    <t>71284</t>
  </si>
  <si>
    <t>MARTAILLY LES BRANCION</t>
  </si>
  <si>
    <t>71285</t>
  </si>
  <si>
    <t>MARTIGNY LE COMTE</t>
  </si>
  <si>
    <t>71286</t>
  </si>
  <si>
    <t>MARY</t>
  </si>
  <si>
    <t>71287</t>
  </si>
  <si>
    <t>MASSILLY</t>
  </si>
  <si>
    <t>71288</t>
  </si>
  <si>
    <t>MASSY</t>
  </si>
  <si>
    <t>71289</t>
  </si>
  <si>
    <t>MATOUR</t>
  </si>
  <si>
    <t>71290</t>
  </si>
  <si>
    <t>MAZILLE</t>
  </si>
  <si>
    <t>71291</t>
  </si>
  <si>
    <t>71292</t>
  </si>
  <si>
    <t>MELLECEY</t>
  </si>
  <si>
    <t>71293</t>
  </si>
  <si>
    <t>MENETREUIL</t>
  </si>
  <si>
    <t>71294</t>
  </si>
  <si>
    <t>MERCUREY</t>
  </si>
  <si>
    <t>71295</t>
  </si>
  <si>
    <t>MERVANS</t>
  </si>
  <si>
    <t>71296</t>
  </si>
  <si>
    <t>MESSEY SUR GROSNE</t>
  </si>
  <si>
    <t>71297</t>
  </si>
  <si>
    <t>MESVRES</t>
  </si>
  <si>
    <t>71299</t>
  </si>
  <si>
    <t>MILLY LAMARTINE</t>
  </si>
  <si>
    <t>71300</t>
  </si>
  <si>
    <t>MIROIR</t>
  </si>
  <si>
    <t>71301</t>
  </si>
  <si>
    <t>71302</t>
  </si>
  <si>
    <t>MONTAGNY LES BUXY</t>
  </si>
  <si>
    <t>71303</t>
  </si>
  <si>
    <t>MONTAGNY PRES LOUHANS</t>
  </si>
  <si>
    <t>71304</t>
  </si>
  <si>
    <t>MONTAGNY SUR GROSNE</t>
  </si>
  <si>
    <t>71305</t>
  </si>
  <si>
    <t>MONTBELLET</t>
  </si>
  <si>
    <t>71306</t>
  </si>
  <si>
    <t>MONTCEAU LES MINES</t>
  </si>
  <si>
    <t>71307</t>
  </si>
  <si>
    <t>MONTCEAUX L'ETOILE</t>
  </si>
  <si>
    <t>71308</t>
  </si>
  <si>
    <t>MONTCEAUX RAGNY</t>
  </si>
  <si>
    <t>71309</t>
  </si>
  <si>
    <t>MONTCENIS</t>
  </si>
  <si>
    <t>71310</t>
  </si>
  <si>
    <t>MONTCHANIN</t>
  </si>
  <si>
    <t>71311</t>
  </si>
  <si>
    <t>MONTCONY</t>
  </si>
  <si>
    <t>71312</t>
  </si>
  <si>
    <t>MONTCOY</t>
  </si>
  <si>
    <t>71313</t>
  </si>
  <si>
    <t>71314</t>
  </si>
  <si>
    <t>71315</t>
  </si>
  <si>
    <t>MONT LES SEURRE</t>
  </si>
  <si>
    <t>71316</t>
  </si>
  <si>
    <t>MONTMELARD</t>
  </si>
  <si>
    <t>71317</t>
  </si>
  <si>
    <t>MONTMORT</t>
  </si>
  <si>
    <t>71318</t>
  </si>
  <si>
    <t>MONTPONT EN BRESSE</t>
  </si>
  <si>
    <t>71319</t>
  </si>
  <si>
    <t>MONTRET</t>
  </si>
  <si>
    <t>71320</t>
  </si>
  <si>
    <t>MONT SAINT VINCENT</t>
  </si>
  <si>
    <t>71321</t>
  </si>
  <si>
    <t>MOREY</t>
  </si>
  <si>
    <t>71322</t>
  </si>
  <si>
    <t>MORLET</t>
  </si>
  <si>
    <t>71323</t>
  </si>
  <si>
    <t>MORNAY</t>
  </si>
  <si>
    <t>71324</t>
  </si>
  <si>
    <t>MOROGES</t>
  </si>
  <si>
    <t>71325</t>
  </si>
  <si>
    <t>MOTTE SAINT JEAN</t>
  </si>
  <si>
    <t>71326</t>
  </si>
  <si>
    <t>MOUTHIER EN BRESSE</t>
  </si>
  <si>
    <t>71327</t>
  </si>
  <si>
    <t>MUSSY SOUS DUN</t>
  </si>
  <si>
    <t>71328</t>
  </si>
  <si>
    <t>NANTON</t>
  </si>
  <si>
    <t>71329</t>
  </si>
  <si>
    <t>NAVILLY</t>
  </si>
  <si>
    <t>71330</t>
  </si>
  <si>
    <t>NEUVY GRANDCHAMP</t>
  </si>
  <si>
    <t>71331</t>
  </si>
  <si>
    <t>NOCHIZE</t>
  </si>
  <si>
    <t>71332</t>
  </si>
  <si>
    <t>71333</t>
  </si>
  <si>
    <t>OSLON</t>
  </si>
  <si>
    <t>71334</t>
  </si>
  <si>
    <t>OUDRY</t>
  </si>
  <si>
    <t>71335</t>
  </si>
  <si>
    <t>OUROUX SOUS LE BOIS SAINTE MARIE</t>
  </si>
  <si>
    <t>71336</t>
  </si>
  <si>
    <t>OUROUX SUR SAONE</t>
  </si>
  <si>
    <t>71337</t>
  </si>
  <si>
    <t>OYE</t>
  </si>
  <si>
    <t>71338</t>
  </si>
  <si>
    <t>OZENAY</t>
  </si>
  <si>
    <t>71339</t>
  </si>
  <si>
    <t>OZOLLES</t>
  </si>
  <si>
    <t>71340</t>
  </si>
  <si>
    <t>PALINGES</t>
  </si>
  <si>
    <t>71341</t>
  </si>
  <si>
    <t>PALLEAU</t>
  </si>
  <si>
    <t>71342</t>
  </si>
  <si>
    <t>PARAY LE MONIAL</t>
  </si>
  <si>
    <t>71343</t>
  </si>
  <si>
    <t>PARIS L'HOPITAL</t>
  </si>
  <si>
    <t>71344</t>
  </si>
  <si>
    <t>PASSY</t>
  </si>
  <si>
    <t>71345</t>
  </si>
  <si>
    <t>PERONNE</t>
  </si>
  <si>
    <t>71346</t>
  </si>
  <si>
    <t>PERRECY LES FORGES</t>
  </si>
  <si>
    <t>71347</t>
  </si>
  <si>
    <t>PERREUIL</t>
  </si>
  <si>
    <t>71348</t>
  </si>
  <si>
    <t>PERRIGNY SUR LOIRE</t>
  </si>
  <si>
    <t>71349</t>
  </si>
  <si>
    <t>PETITE VERRIERE</t>
  </si>
  <si>
    <t>71350</t>
  </si>
  <si>
    <t>PIERRECLOS</t>
  </si>
  <si>
    <t>71351</t>
  </si>
  <si>
    <t>PIERRE DE BRESSE</t>
  </si>
  <si>
    <t>71352</t>
  </si>
  <si>
    <t>PLANOIS</t>
  </si>
  <si>
    <t>71353</t>
  </si>
  <si>
    <t>PLOTTES</t>
  </si>
  <si>
    <t>71354</t>
  </si>
  <si>
    <t>POISSON</t>
  </si>
  <si>
    <t>71355</t>
  </si>
  <si>
    <t>PONTOUX</t>
  </si>
  <si>
    <t>71356</t>
  </si>
  <si>
    <t>POUILLOUX</t>
  </si>
  <si>
    <t>71357</t>
  </si>
  <si>
    <t>POURLANS</t>
  </si>
  <si>
    <t>71358</t>
  </si>
  <si>
    <t>PRESSY SOUS DONDIN</t>
  </si>
  <si>
    <t>71359</t>
  </si>
  <si>
    <t>PRETY</t>
  </si>
  <si>
    <t>71360</t>
  </si>
  <si>
    <t>PRISSE</t>
  </si>
  <si>
    <t>71361</t>
  </si>
  <si>
    <t>PRIZY</t>
  </si>
  <si>
    <t>71362</t>
  </si>
  <si>
    <t>PRUZILLY</t>
  </si>
  <si>
    <t>71363</t>
  </si>
  <si>
    <t>PULEY</t>
  </si>
  <si>
    <t>71364</t>
  </si>
  <si>
    <t>RACINEUSE</t>
  </si>
  <si>
    <t>71365</t>
  </si>
  <si>
    <t>RANCY</t>
  </si>
  <si>
    <t>71366</t>
  </si>
  <si>
    <t>RATENELLE</t>
  </si>
  <si>
    <t>71367</t>
  </si>
  <si>
    <t>RATTE</t>
  </si>
  <si>
    <t>71368</t>
  </si>
  <si>
    <t>RECLESNE</t>
  </si>
  <si>
    <t>71369</t>
  </si>
  <si>
    <t>71370</t>
  </si>
  <si>
    <t>RIGNY SUR ARROUX</t>
  </si>
  <si>
    <t>71371</t>
  </si>
  <si>
    <t>ROCHE VINEUSE</t>
  </si>
  <si>
    <t>71372</t>
  </si>
  <si>
    <t>ROMANECHE THORINS</t>
  </si>
  <si>
    <t>71373</t>
  </si>
  <si>
    <t>ROMENAY</t>
  </si>
  <si>
    <t>71374</t>
  </si>
  <si>
    <t>71375</t>
  </si>
  <si>
    <t>71376</t>
  </si>
  <si>
    <t>ROUSSILLON EN MORVAN</t>
  </si>
  <si>
    <t>71377</t>
  </si>
  <si>
    <t>ROYER</t>
  </si>
  <si>
    <t>71378</t>
  </si>
  <si>
    <t>71379</t>
  </si>
  <si>
    <t>SAGY</t>
  </si>
  <si>
    <t>71380</t>
  </si>
  <si>
    <t>SAILLENARD</t>
  </si>
  <si>
    <t>71381</t>
  </si>
  <si>
    <t>71382</t>
  </si>
  <si>
    <t>71383</t>
  </si>
  <si>
    <t>SAINT ALBAIN</t>
  </si>
  <si>
    <t>71384</t>
  </si>
  <si>
    <t>SAINT AMBREUIL</t>
  </si>
  <si>
    <t>71385</t>
  </si>
  <si>
    <t>SAINT AMOUR BELLEVUE</t>
  </si>
  <si>
    <t>71386</t>
  </si>
  <si>
    <t>SAINT ANDRE EN BRESSE</t>
  </si>
  <si>
    <t>71387</t>
  </si>
  <si>
    <t>SAINT ANDRE LE DESERT</t>
  </si>
  <si>
    <t>71388</t>
  </si>
  <si>
    <t>SAINT AUBIN EN CHAROLLAIS</t>
  </si>
  <si>
    <t>71389</t>
  </si>
  <si>
    <t>SAINT AUBIN SUR LOIRE</t>
  </si>
  <si>
    <t>71390</t>
  </si>
  <si>
    <t>SAINT BERAIN SOUS SANVIGNES</t>
  </si>
  <si>
    <t>71391</t>
  </si>
  <si>
    <t>SAINT BERAIN SUR DHEUNE</t>
  </si>
  <si>
    <t>71392</t>
  </si>
  <si>
    <t>SAINT BOIL</t>
  </si>
  <si>
    <t>71393</t>
  </si>
  <si>
    <t>SAINT BONNET DE CRAY</t>
  </si>
  <si>
    <t>71394</t>
  </si>
  <si>
    <t>SAINT BONNET DE JOUX</t>
  </si>
  <si>
    <t>71395</t>
  </si>
  <si>
    <t>SAINT BONNET DE VIEILLE VIGNE</t>
  </si>
  <si>
    <t>71396</t>
  </si>
  <si>
    <t>SAINT BONNET EN BRESSE</t>
  </si>
  <si>
    <t>71397</t>
  </si>
  <si>
    <t>71398</t>
  </si>
  <si>
    <t>SAINT CHRISTOPHE EN BRESSE</t>
  </si>
  <si>
    <t>71399</t>
  </si>
  <si>
    <t>SAINT CHRISTOPHE EN BRIONNAIS</t>
  </si>
  <si>
    <t>71400</t>
  </si>
  <si>
    <t>SAINT CLEMENT SUR GUYE</t>
  </si>
  <si>
    <t>71401</t>
  </si>
  <si>
    <t>71402</t>
  </si>
  <si>
    <t>71403</t>
  </si>
  <si>
    <t>SAINT DENIS DE VAUX</t>
  </si>
  <si>
    <t>71404</t>
  </si>
  <si>
    <t>SAINT DESERT</t>
  </si>
  <si>
    <t>71405</t>
  </si>
  <si>
    <t>SAINT DIDIER EN BRESSE</t>
  </si>
  <si>
    <t>71406</t>
  </si>
  <si>
    <t>SAINT DIDIER EN BRIONNAIS</t>
  </si>
  <si>
    <t>71407</t>
  </si>
  <si>
    <t>SAINT DIDIER SUR ARROUX</t>
  </si>
  <si>
    <t>71408</t>
  </si>
  <si>
    <t>SAINT EDMOND</t>
  </si>
  <si>
    <t>71409</t>
  </si>
  <si>
    <t>SAINT EMILAND</t>
  </si>
  <si>
    <t>71410</t>
  </si>
  <si>
    <t>SAINT ETIENNE EN BRESSE</t>
  </si>
  <si>
    <t>71411</t>
  </si>
  <si>
    <t>71412</t>
  </si>
  <si>
    <t>SAINT EUSEBE</t>
  </si>
  <si>
    <t>71413</t>
  </si>
  <si>
    <t>71414</t>
  </si>
  <si>
    <t>SAINT FORGEOT</t>
  </si>
  <si>
    <t>71415</t>
  </si>
  <si>
    <t>71416</t>
  </si>
  <si>
    <t>SAINT GENGOUX DE SCISSE</t>
  </si>
  <si>
    <t>71417</t>
  </si>
  <si>
    <t>SAINT GENGOUX LE NATIONAL</t>
  </si>
  <si>
    <t>71419</t>
  </si>
  <si>
    <t>SAINT GERMAIN DU BOIS</t>
  </si>
  <si>
    <t>71420</t>
  </si>
  <si>
    <t>SAINT GERMAIN DU PLAIN</t>
  </si>
  <si>
    <t>71421</t>
  </si>
  <si>
    <t>SAINT GERMAIN EN BRIONNAIS</t>
  </si>
  <si>
    <t>71422</t>
  </si>
  <si>
    <t>SAINT GERMAIN LES BUXY</t>
  </si>
  <si>
    <t>71423</t>
  </si>
  <si>
    <t>SAINT GERVAIS EN VALLIERE</t>
  </si>
  <si>
    <t>71424</t>
  </si>
  <si>
    <t>SAINT GERVAIS SUR COUCHES</t>
  </si>
  <si>
    <t>71425</t>
  </si>
  <si>
    <t>71426</t>
  </si>
  <si>
    <t>71427</t>
  </si>
  <si>
    <t>SAINT HURUGE</t>
  </si>
  <si>
    <t>71428</t>
  </si>
  <si>
    <t>SAINT IGNY DE ROCHE</t>
  </si>
  <si>
    <t>71430</t>
  </si>
  <si>
    <t>SAINT JEAN DE VAUX</t>
  </si>
  <si>
    <t>71431</t>
  </si>
  <si>
    <t>SAINT JEAN DE TREZY</t>
  </si>
  <si>
    <t>71433</t>
  </si>
  <si>
    <t>SAINT JULIEN DE CIVRY</t>
  </si>
  <si>
    <t>71434</t>
  </si>
  <si>
    <t>SAINT JULIEN DE JONZY</t>
  </si>
  <si>
    <t>71435</t>
  </si>
  <si>
    <t>SAINT JULIEN SUR DHEUNE</t>
  </si>
  <si>
    <t>71436</t>
  </si>
  <si>
    <t>SAINT LAURENT D'ANDENAY</t>
  </si>
  <si>
    <t>71437</t>
  </si>
  <si>
    <t>SAINT LAURENT EN BRIONNAIS</t>
  </si>
  <si>
    <t>71438</t>
  </si>
  <si>
    <t>SAINT LEGER DU BOIS</t>
  </si>
  <si>
    <t>71439</t>
  </si>
  <si>
    <t>SAINT LEGER LES PARAY</t>
  </si>
  <si>
    <t>71440</t>
  </si>
  <si>
    <t>SAINT LEGER SOUS BEUVRAY</t>
  </si>
  <si>
    <t>71441</t>
  </si>
  <si>
    <t>SAINT LEGER SOUS LA BUSSIERE</t>
  </si>
  <si>
    <t>71442</t>
  </si>
  <si>
    <t>SAINT LEGER SUR DHEUNE</t>
  </si>
  <si>
    <t>71443</t>
  </si>
  <si>
    <t>SAINT LOUP GEANGES</t>
  </si>
  <si>
    <t>71444</t>
  </si>
  <si>
    <t>SAINT LOUP DE VARENNES</t>
  </si>
  <si>
    <t>71445</t>
  </si>
  <si>
    <t>71446</t>
  </si>
  <si>
    <t>SAINT MARCELIN DE CRAY</t>
  </si>
  <si>
    <t>71447</t>
  </si>
  <si>
    <t>SAINT MARD DE VAUX</t>
  </si>
  <si>
    <t>71448</t>
  </si>
  <si>
    <t>SAINT MARTIN BELLE ROCHE</t>
  </si>
  <si>
    <t>71449</t>
  </si>
  <si>
    <t>SAINT MARTIN D'AUXY</t>
  </si>
  <si>
    <t>71450</t>
  </si>
  <si>
    <t>SAINT MARTIN DE COMMUNE</t>
  </si>
  <si>
    <t>71451</t>
  </si>
  <si>
    <t>SAINT MARTIN DE LIXY</t>
  </si>
  <si>
    <t>71452</t>
  </si>
  <si>
    <t>SAINT MARTIN DE SALENCEY</t>
  </si>
  <si>
    <t>71453</t>
  </si>
  <si>
    <t>SAINT MARTIN DU LAC</t>
  </si>
  <si>
    <t>71454</t>
  </si>
  <si>
    <t>71455</t>
  </si>
  <si>
    <t>SAINT MARTIN DU TARTRE</t>
  </si>
  <si>
    <t>71456</t>
  </si>
  <si>
    <t>SAINT MARTIN EN BRESSE</t>
  </si>
  <si>
    <t>71457</t>
  </si>
  <si>
    <t>SAINT MARTIN EN GATINOIS</t>
  </si>
  <si>
    <t>71458</t>
  </si>
  <si>
    <t>SAINT MARTIN LA PATROUILLE</t>
  </si>
  <si>
    <t>71459</t>
  </si>
  <si>
    <t>SAINT MARTIN SOUS MONTAIGU</t>
  </si>
  <si>
    <t>71460</t>
  </si>
  <si>
    <t>SAINT MAURICE DE SATONNAY</t>
  </si>
  <si>
    <t>71461</t>
  </si>
  <si>
    <t>SAINT MAURICE DES CHAMPS</t>
  </si>
  <si>
    <t>71462</t>
  </si>
  <si>
    <t>SAINT MAURICE EN RIVIERE</t>
  </si>
  <si>
    <t>71463</t>
  </si>
  <si>
    <t>SAINT MAURICE LES CHATEAUNEUF</t>
  </si>
  <si>
    <t>71464</t>
  </si>
  <si>
    <t>SAINT MAURICE LES COUCHES</t>
  </si>
  <si>
    <t>71465</t>
  </si>
  <si>
    <t>SAINT MICAUD</t>
  </si>
  <si>
    <t>71466</t>
  </si>
  <si>
    <t>SAINT NIZIER SUR ARROUX</t>
  </si>
  <si>
    <t>71468</t>
  </si>
  <si>
    <t>SAINT PIERRE DE VARENNES</t>
  </si>
  <si>
    <t>71469</t>
  </si>
  <si>
    <t>71470</t>
  </si>
  <si>
    <t>SAINT POINT</t>
  </si>
  <si>
    <t>71471</t>
  </si>
  <si>
    <t>SAINT PRIVE</t>
  </si>
  <si>
    <t>71472</t>
  </si>
  <si>
    <t>71473</t>
  </si>
  <si>
    <t>SAINT RACHO</t>
  </si>
  <si>
    <t>71474</t>
  </si>
  <si>
    <t>71475</t>
  </si>
  <si>
    <t>71477</t>
  </si>
  <si>
    <t>SAINT ROMAIN SOUS GOURDON</t>
  </si>
  <si>
    <t>71478</t>
  </si>
  <si>
    <t>SAINT ROMAIN SOUS VERSIGNY</t>
  </si>
  <si>
    <t>71479</t>
  </si>
  <si>
    <t>SAINT SERNIN DU BOIS</t>
  </si>
  <si>
    <t>71480</t>
  </si>
  <si>
    <t>SAINT SERNIN DU PLAIN</t>
  </si>
  <si>
    <t>71481</t>
  </si>
  <si>
    <t>SAINT SYMPHORIEN D'ANCELLES</t>
  </si>
  <si>
    <t>71482</t>
  </si>
  <si>
    <t>SAINT SYMPHORIEN DE MARMAGNE</t>
  </si>
  <si>
    <t>71483</t>
  </si>
  <si>
    <t>SAINT SYMPHORIEN DES BOIS</t>
  </si>
  <si>
    <t>71484</t>
  </si>
  <si>
    <t>SAINT USUGE</t>
  </si>
  <si>
    <t>71485</t>
  </si>
  <si>
    <t>SAINT VALLERIN</t>
  </si>
  <si>
    <t>71486</t>
  </si>
  <si>
    <t>71487</t>
  </si>
  <si>
    <t>71488</t>
  </si>
  <si>
    <t>SAINT VINCENT DES PRES</t>
  </si>
  <si>
    <t>71489</t>
  </si>
  <si>
    <t>SAINT VINCENT EN BRESSE</t>
  </si>
  <si>
    <t>71490</t>
  </si>
  <si>
    <t>SAINT VINCENT BRAGNY</t>
  </si>
  <si>
    <t>71491</t>
  </si>
  <si>
    <t>SAINT YAN</t>
  </si>
  <si>
    <t>71492</t>
  </si>
  <si>
    <t>SAINT YTHAIRE</t>
  </si>
  <si>
    <t>71493</t>
  </si>
  <si>
    <t>SAISY</t>
  </si>
  <si>
    <t>71494</t>
  </si>
  <si>
    <t>SALLE</t>
  </si>
  <si>
    <t>71495</t>
  </si>
  <si>
    <t>SALORNAY SUR GUYE</t>
  </si>
  <si>
    <t>71496</t>
  </si>
  <si>
    <t>SAMPIGNY LES MARANGES</t>
  </si>
  <si>
    <t>71497</t>
  </si>
  <si>
    <t>SANCE</t>
  </si>
  <si>
    <t>71498</t>
  </si>
  <si>
    <t>71499</t>
  </si>
  <si>
    <t>SANVIGNES LES MINES</t>
  </si>
  <si>
    <t>71500</t>
  </si>
  <si>
    <t>71501</t>
  </si>
  <si>
    <t>SASSANGY</t>
  </si>
  <si>
    <t>71502</t>
  </si>
  <si>
    <t>SASSENAY</t>
  </si>
  <si>
    <t>71503</t>
  </si>
  <si>
    <t>71504</t>
  </si>
  <si>
    <t>SAUNIERES</t>
  </si>
  <si>
    <t>71505</t>
  </si>
  <si>
    <t>SAVIANGES</t>
  </si>
  <si>
    <t>71506</t>
  </si>
  <si>
    <t>SAVIGNY EN REVERMONT</t>
  </si>
  <si>
    <t>71507</t>
  </si>
  <si>
    <t>SAVIGNY SUR GROSNE</t>
  </si>
  <si>
    <t>71508</t>
  </si>
  <si>
    <t>SAVIGNY SUR SEILLE</t>
  </si>
  <si>
    <t>71509</t>
  </si>
  <si>
    <t>CELLE EN MORVAN</t>
  </si>
  <si>
    <t>71510</t>
  </si>
  <si>
    <t>SEMUR EN BRIONNAIS</t>
  </si>
  <si>
    <t>71512</t>
  </si>
  <si>
    <t>SENNECEY LE GRAND</t>
  </si>
  <si>
    <t>71513</t>
  </si>
  <si>
    <t>SENOZAN</t>
  </si>
  <si>
    <t>71514</t>
  </si>
  <si>
    <t>SENS SUR SEILLE</t>
  </si>
  <si>
    <t>71515</t>
  </si>
  <si>
    <t>SERCY</t>
  </si>
  <si>
    <t>71516</t>
  </si>
  <si>
    <t>SERLEY</t>
  </si>
  <si>
    <t>71517</t>
  </si>
  <si>
    <t>SERMESSE</t>
  </si>
  <si>
    <t>71518</t>
  </si>
  <si>
    <t>71519</t>
  </si>
  <si>
    <t>SERRIGNY EN BRESSE</t>
  </si>
  <si>
    <t>71520</t>
  </si>
  <si>
    <t>SEVREY</t>
  </si>
  <si>
    <t>71521</t>
  </si>
  <si>
    <t>SIGY LE CHATEL</t>
  </si>
  <si>
    <t>71522</t>
  </si>
  <si>
    <t>SIMANDRE</t>
  </si>
  <si>
    <t>71523</t>
  </si>
  <si>
    <t>SIMARD</t>
  </si>
  <si>
    <t>71524</t>
  </si>
  <si>
    <t>SIVIGNON</t>
  </si>
  <si>
    <t>71525</t>
  </si>
  <si>
    <t>SOLOGNY</t>
  </si>
  <si>
    <t>71526</t>
  </si>
  <si>
    <t>SOLUTRE POUILLY</t>
  </si>
  <si>
    <t>71527</t>
  </si>
  <si>
    <t>SOMMANT</t>
  </si>
  <si>
    <t>71528</t>
  </si>
  <si>
    <t>71529</t>
  </si>
  <si>
    <t>SUIN</t>
  </si>
  <si>
    <t>71530</t>
  </si>
  <si>
    <t>71531</t>
  </si>
  <si>
    <t>TAGNIERE</t>
  </si>
  <si>
    <t>71532</t>
  </si>
  <si>
    <t>TAIZE</t>
  </si>
  <si>
    <t>71533</t>
  </si>
  <si>
    <t>TANCON</t>
  </si>
  <si>
    <t>71534</t>
  </si>
  <si>
    <t>TARTRE</t>
  </si>
  <si>
    <t>71535</t>
  </si>
  <si>
    <t>TAVERNAY</t>
  </si>
  <si>
    <t>71537</t>
  </si>
  <si>
    <t>THIL SUR ARROUX</t>
  </si>
  <si>
    <t>71538</t>
  </si>
  <si>
    <t>THUREY</t>
  </si>
  <si>
    <t>71539</t>
  </si>
  <si>
    <t>TINTRY</t>
  </si>
  <si>
    <t>71540</t>
  </si>
  <si>
    <t>71541</t>
  </si>
  <si>
    <t>71542</t>
  </si>
  <si>
    <t>TOULON SUR ARROUX</t>
  </si>
  <si>
    <t>71543</t>
  </si>
  <si>
    <t>TOURNUS</t>
  </si>
  <si>
    <t>71544</t>
  </si>
  <si>
    <t>TOUTENANT</t>
  </si>
  <si>
    <t>71545</t>
  </si>
  <si>
    <t>TRAMAYES</t>
  </si>
  <si>
    <t>71546</t>
  </si>
  <si>
    <t>TRAMBLY</t>
  </si>
  <si>
    <t>71547</t>
  </si>
  <si>
    <t>TRIVY</t>
  </si>
  <si>
    <t>71548</t>
  </si>
  <si>
    <t>TRONCHY</t>
  </si>
  <si>
    <t>71549</t>
  </si>
  <si>
    <t>TRUCHERE</t>
  </si>
  <si>
    <t>71550</t>
  </si>
  <si>
    <t>UCHIZY</t>
  </si>
  <si>
    <t>71551</t>
  </si>
  <si>
    <t>UCHON</t>
  </si>
  <si>
    <t>71552</t>
  </si>
  <si>
    <t>UXEAU</t>
  </si>
  <si>
    <t>71553</t>
  </si>
  <si>
    <t>71554</t>
  </si>
  <si>
    <t>VARENNE L'ARCONCE</t>
  </si>
  <si>
    <t>71555</t>
  </si>
  <si>
    <t>VARENNES LE GRAND</t>
  </si>
  <si>
    <t>71556</t>
  </si>
  <si>
    <t>VARENNES LES MACON</t>
  </si>
  <si>
    <t>71557</t>
  </si>
  <si>
    <t>VARENNE SAINT GERMAIN</t>
  </si>
  <si>
    <t>71558</t>
  </si>
  <si>
    <t>VARENNES SAINT SAUVEUR</t>
  </si>
  <si>
    <t>71559</t>
  </si>
  <si>
    <t>VARENNES SOUS DUN</t>
  </si>
  <si>
    <t>71561</t>
  </si>
  <si>
    <t>VAUBAN</t>
  </si>
  <si>
    <t>71562</t>
  </si>
  <si>
    <t>VAUDEBARRIER</t>
  </si>
  <si>
    <t>71563</t>
  </si>
  <si>
    <t>VAUX EN PRE</t>
  </si>
  <si>
    <t>71564</t>
  </si>
  <si>
    <t>VENDENESSE LES CHAROLLES</t>
  </si>
  <si>
    <t>71565</t>
  </si>
  <si>
    <t>VENDENESSE SUR ARROUX</t>
  </si>
  <si>
    <t>71566</t>
  </si>
  <si>
    <t>VERDUN SUR LE DOUBS</t>
  </si>
  <si>
    <t>71567</t>
  </si>
  <si>
    <t>VERGISSON</t>
  </si>
  <si>
    <t>71568</t>
  </si>
  <si>
    <t>VERISSEY</t>
  </si>
  <si>
    <t>71570</t>
  </si>
  <si>
    <t>VERJUX</t>
  </si>
  <si>
    <t>71571</t>
  </si>
  <si>
    <t>VEROSVRES</t>
  </si>
  <si>
    <t>71572</t>
  </si>
  <si>
    <t>71573</t>
  </si>
  <si>
    <t>VERSAUGUES</t>
  </si>
  <si>
    <t>71574</t>
  </si>
  <si>
    <t>VERZE</t>
  </si>
  <si>
    <t>71576</t>
  </si>
  <si>
    <t>71577</t>
  </si>
  <si>
    <t>VILLEGAUDIN</t>
  </si>
  <si>
    <t>71578</t>
  </si>
  <si>
    <t>71579</t>
  </si>
  <si>
    <t>VILLENEUVE EN MONTAGNE</t>
  </si>
  <si>
    <t>71580</t>
  </si>
  <si>
    <t>71581</t>
  </si>
  <si>
    <t>VINDECY</t>
  </si>
  <si>
    <t>71582</t>
  </si>
  <si>
    <t>VINEUSE</t>
  </si>
  <si>
    <t>71583</t>
  </si>
  <si>
    <t>71584</t>
  </si>
  <si>
    <t>71585</t>
  </si>
  <si>
    <t>VIREY LE GRAND</t>
  </si>
  <si>
    <t>71586</t>
  </si>
  <si>
    <t>71587</t>
  </si>
  <si>
    <t>VITRY LES CLUNY</t>
  </si>
  <si>
    <t>71588</t>
  </si>
  <si>
    <t>VITRY EN CHAROLLAIS</t>
  </si>
  <si>
    <t>71589</t>
  </si>
  <si>
    <t>VITRY SUR LOIRE</t>
  </si>
  <si>
    <t>71590</t>
  </si>
  <si>
    <t>VOLESVRES</t>
  </si>
  <si>
    <t>71591</t>
  </si>
  <si>
    <t>FLEURVILLE</t>
  </si>
  <si>
    <t>72001</t>
  </si>
  <si>
    <t>72002</t>
  </si>
  <si>
    <t>AILLIERES BEAUVOIR</t>
  </si>
  <si>
    <t>72003</t>
  </si>
  <si>
    <t>72004</t>
  </si>
  <si>
    <t>AMNE</t>
  </si>
  <si>
    <t>72005</t>
  </si>
  <si>
    <t>ANCINNES</t>
  </si>
  <si>
    <t>72006</t>
  </si>
  <si>
    <t>ARCONNAY</t>
  </si>
  <si>
    <t>72007</t>
  </si>
  <si>
    <t>ARDENAY SUR MERIZE</t>
  </si>
  <si>
    <t>72008</t>
  </si>
  <si>
    <t>ARNAGE</t>
  </si>
  <si>
    <t>72009</t>
  </si>
  <si>
    <t>ARTHEZE</t>
  </si>
  <si>
    <t>72010</t>
  </si>
  <si>
    <t>ASNIERES SUR VEGRE</t>
  </si>
  <si>
    <t>72011</t>
  </si>
  <si>
    <t>ASSE LE BOISNE</t>
  </si>
  <si>
    <t>72012</t>
  </si>
  <si>
    <t>ASSE LE RIBOUL</t>
  </si>
  <si>
    <t>72013</t>
  </si>
  <si>
    <t>AUBIGNE RACAN</t>
  </si>
  <si>
    <t>72015</t>
  </si>
  <si>
    <t>AULNEAUX</t>
  </si>
  <si>
    <t>72016</t>
  </si>
  <si>
    <t>AUVERS LE HAMON</t>
  </si>
  <si>
    <t>72017</t>
  </si>
  <si>
    <t>AUVERS SOUS MONTFAUCON</t>
  </si>
  <si>
    <t>72018</t>
  </si>
  <si>
    <t>AVESNES EN SAOSNOIS</t>
  </si>
  <si>
    <t>72019</t>
  </si>
  <si>
    <t>AVESSE</t>
  </si>
  <si>
    <t>72020</t>
  </si>
  <si>
    <t>72021</t>
  </si>
  <si>
    <t>AVOISE</t>
  </si>
  <si>
    <t>72022</t>
  </si>
  <si>
    <t>72023</t>
  </si>
  <si>
    <t>72024</t>
  </si>
  <si>
    <t>72025</t>
  </si>
  <si>
    <t>BAZOUGES SUR LE LOIR</t>
  </si>
  <si>
    <t>72026</t>
  </si>
  <si>
    <t>BEAUFAY</t>
  </si>
  <si>
    <t>72027</t>
  </si>
  <si>
    <t>BEAUMONT SUR DEME</t>
  </si>
  <si>
    <t>72028</t>
  </si>
  <si>
    <t>72029</t>
  </si>
  <si>
    <t>BEAUMONT SUR SARTHE</t>
  </si>
  <si>
    <t>72031</t>
  </si>
  <si>
    <t>BEILLE</t>
  </si>
  <si>
    <t>72032</t>
  </si>
  <si>
    <t>BERFAY</t>
  </si>
  <si>
    <t>72033</t>
  </si>
  <si>
    <t>BERNAY EN CHAMPAGNE</t>
  </si>
  <si>
    <t>72034</t>
  </si>
  <si>
    <t>BERUS</t>
  </si>
  <si>
    <t>72035</t>
  </si>
  <si>
    <t>BESSE SUR BRAYE</t>
  </si>
  <si>
    <t>72036</t>
  </si>
  <si>
    <t>72037</t>
  </si>
  <si>
    <t>BLEVES</t>
  </si>
  <si>
    <t>72038</t>
  </si>
  <si>
    <t>BOESSE LE SEC</t>
  </si>
  <si>
    <t>72039</t>
  </si>
  <si>
    <t>BONNETABLE</t>
  </si>
  <si>
    <t>72040</t>
  </si>
  <si>
    <t>72041</t>
  </si>
  <si>
    <t>BOUER</t>
  </si>
  <si>
    <t>72042</t>
  </si>
  <si>
    <t>BOULOIRE</t>
  </si>
  <si>
    <t>72043</t>
  </si>
  <si>
    <t>BOURG LE ROI</t>
  </si>
  <si>
    <t>72044</t>
  </si>
  <si>
    <t>72045</t>
  </si>
  <si>
    <t>BRAINS SUR GEE</t>
  </si>
  <si>
    <t>72046</t>
  </si>
  <si>
    <t>BREIL SUR MERIZE</t>
  </si>
  <si>
    <t>72047</t>
  </si>
  <si>
    <t>BRETTE LES PINS</t>
  </si>
  <si>
    <t>72048</t>
  </si>
  <si>
    <t>BRIOSNE LES SABLES</t>
  </si>
  <si>
    <t>72049</t>
  </si>
  <si>
    <t>BRUERE SUR LOIR</t>
  </si>
  <si>
    <t>72050</t>
  </si>
  <si>
    <t>BRULON</t>
  </si>
  <si>
    <t>72051</t>
  </si>
  <si>
    <t>CERANS FOULLETOURTE</t>
  </si>
  <si>
    <t>72052</t>
  </si>
  <si>
    <t>CHAHAIGNES</t>
  </si>
  <si>
    <t>72053</t>
  </si>
  <si>
    <t>CHALLES</t>
  </si>
  <si>
    <t>72054</t>
  </si>
  <si>
    <t>72056</t>
  </si>
  <si>
    <t>CHAMPFLEUR</t>
  </si>
  <si>
    <t>72057</t>
  </si>
  <si>
    <t>CHAMPROND</t>
  </si>
  <si>
    <t>72058</t>
  </si>
  <si>
    <t>72059</t>
  </si>
  <si>
    <t>CHANTENAY VILLEDIEU</t>
  </si>
  <si>
    <t>72060</t>
  </si>
  <si>
    <t>CHAPELLE AUX CHOUX</t>
  </si>
  <si>
    <t>72061</t>
  </si>
  <si>
    <t>CHAPELLE D'ALIGNE</t>
  </si>
  <si>
    <t>72062</t>
  </si>
  <si>
    <t>CHAPELLE DU BOIS</t>
  </si>
  <si>
    <t>72063</t>
  </si>
  <si>
    <t>CHAPELLE GAUGAIN</t>
  </si>
  <si>
    <t>72064</t>
  </si>
  <si>
    <t>CHAPELLE HUON</t>
  </si>
  <si>
    <t>72065</t>
  </si>
  <si>
    <t>CHAPELLE SAINT AUBIN</t>
  </si>
  <si>
    <t>72066</t>
  </si>
  <si>
    <t>CHAPELLE SAINT FRAY</t>
  </si>
  <si>
    <t>72067</t>
  </si>
  <si>
    <t>CHAPELLE SAINT REMY</t>
  </si>
  <si>
    <t>72068</t>
  </si>
  <si>
    <t>CHARTRE SUR LE LOIR</t>
  </si>
  <si>
    <t>72069</t>
  </si>
  <si>
    <t>CHASSE</t>
  </si>
  <si>
    <t>72070</t>
  </si>
  <si>
    <t>CHASSILLE</t>
  </si>
  <si>
    <t>72071</t>
  </si>
  <si>
    <t>CHATEAU DU LOIR</t>
  </si>
  <si>
    <t>72072</t>
  </si>
  <si>
    <t>CHATEAU L'HERMITAGE</t>
  </si>
  <si>
    <t>72073</t>
  </si>
  <si>
    <t>CHAUFOUR NOTRE DAME</t>
  </si>
  <si>
    <t>72074</t>
  </si>
  <si>
    <t>CHEMIRE EN CHARNIE</t>
  </si>
  <si>
    <t>72075</t>
  </si>
  <si>
    <t>CHEMIRE LE GAUDIN</t>
  </si>
  <si>
    <t>72076</t>
  </si>
  <si>
    <t>72077</t>
  </si>
  <si>
    <t>CHENU</t>
  </si>
  <si>
    <t>72078</t>
  </si>
  <si>
    <t>72079</t>
  </si>
  <si>
    <t>CHERISAY</t>
  </si>
  <si>
    <t>72080</t>
  </si>
  <si>
    <t>72081</t>
  </si>
  <si>
    <t>CHERREAU</t>
  </si>
  <si>
    <t>72082</t>
  </si>
  <si>
    <t>CHEVAIN</t>
  </si>
  <si>
    <t>72083</t>
  </si>
  <si>
    <t>CHEVILLE</t>
  </si>
  <si>
    <t>72084</t>
  </si>
  <si>
    <t>CLERMONT CREANS</t>
  </si>
  <si>
    <t>72085</t>
  </si>
  <si>
    <t>COGNERS</t>
  </si>
  <si>
    <t>72086</t>
  </si>
  <si>
    <t>COMMERVEIL</t>
  </si>
  <si>
    <t>72087</t>
  </si>
  <si>
    <t>CONFLANS SUR ANILLE</t>
  </si>
  <si>
    <t>72088</t>
  </si>
  <si>
    <t>CONGE SUR ORNE</t>
  </si>
  <si>
    <t>72089</t>
  </si>
  <si>
    <t>CONLIE</t>
  </si>
  <si>
    <t>72090</t>
  </si>
  <si>
    <t>CONNERRE</t>
  </si>
  <si>
    <t>72091</t>
  </si>
  <si>
    <t>CONTILLY</t>
  </si>
  <si>
    <t>72093</t>
  </si>
  <si>
    <t>CORMES</t>
  </si>
  <si>
    <t>72094</t>
  </si>
  <si>
    <t>COUDRECIEUX</t>
  </si>
  <si>
    <t>72095</t>
  </si>
  <si>
    <t>COULAINES</t>
  </si>
  <si>
    <t>72096</t>
  </si>
  <si>
    <t>COULANS SUR GEE</t>
  </si>
  <si>
    <t>72097</t>
  </si>
  <si>
    <t>COULOMBIERS</t>
  </si>
  <si>
    <t>72098</t>
  </si>
  <si>
    <t>COULONGE</t>
  </si>
  <si>
    <t>72099</t>
  </si>
  <si>
    <t>COURCEBOEUFS</t>
  </si>
  <si>
    <t>72100</t>
  </si>
  <si>
    <t>COURCELLES LA FORET</t>
  </si>
  <si>
    <t>72101</t>
  </si>
  <si>
    <t>COURCEMONT</t>
  </si>
  <si>
    <t>72102</t>
  </si>
  <si>
    <t>COURCIVAL</t>
  </si>
  <si>
    <t>72103</t>
  </si>
  <si>
    <t>72104</t>
  </si>
  <si>
    <t>COURGAINS</t>
  </si>
  <si>
    <t>72105</t>
  </si>
  <si>
    <t>COURGENARD</t>
  </si>
  <si>
    <t>72106</t>
  </si>
  <si>
    <t>COURTILLERS</t>
  </si>
  <si>
    <t>72107</t>
  </si>
  <si>
    <t>CRANNES EN CHAMPAGNE</t>
  </si>
  <si>
    <t>72108</t>
  </si>
  <si>
    <t>CRE</t>
  </si>
  <si>
    <t>72109</t>
  </si>
  <si>
    <t>CRISSE</t>
  </si>
  <si>
    <t>72110</t>
  </si>
  <si>
    <t>CROSMIERES</t>
  </si>
  <si>
    <t>72111</t>
  </si>
  <si>
    <t>CURES</t>
  </si>
  <si>
    <t>72112</t>
  </si>
  <si>
    <t>DANGEUL</t>
  </si>
  <si>
    <t>72113</t>
  </si>
  <si>
    <t>DEGRE</t>
  </si>
  <si>
    <t>72114</t>
  </si>
  <si>
    <t>DEHAULT</t>
  </si>
  <si>
    <t>72115</t>
  </si>
  <si>
    <t>DISSAY SOUS COURCILLON</t>
  </si>
  <si>
    <t>72116</t>
  </si>
  <si>
    <t>DISSE SOUS BALLON</t>
  </si>
  <si>
    <t>72117</t>
  </si>
  <si>
    <t>DISSE SOUS LE LUDE</t>
  </si>
  <si>
    <t>72118</t>
  </si>
  <si>
    <t>DOLLON</t>
  </si>
  <si>
    <t>72119</t>
  </si>
  <si>
    <t>DOMFRONT EN CHAMPAGNE</t>
  </si>
  <si>
    <t>72120</t>
  </si>
  <si>
    <t>DOUCELLES</t>
  </si>
  <si>
    <t>72121</t>
  </si>
  <si>
    <t>DOUILLET</t>
  </si>
  <si>
    <t>72122</t>
  </si>
  <si>
    <t>DUNEAU</t>
  </si>
  <si>
    <t>72123</t>
  </si>
  <si>
    <t>DUREIL</t>
  </si>
  <si>
    <t>72124</t>
  </si>
  <si>
    <t>ECOMMOY</t>
  </si>
  <si>
    <t>72125</t>
  </si>
  <si>
    <t>ECORPAIN</t>
  </si>
  <si>
    <t>72126</t>
  </si>
  <si>
    <t>EPINEU LE CHEVREUIL</t>
  </si>
  <si>
    <t>72127</t>
  </si>
  <si>
    <t>ETIVAL LES LE MANS</t>
  </si>
  <si>
    <t>72128</t>
  </si>
  <si>
    <t>EVAILLE</t>
  </si>
  <si>
    <t>72129</t>
  </si>
  <si>
    <t>FATINES</t>
  </si>
  <si>
    <t>72130</t>
  </si>
  <si>
    <t>72131</t>
  </si>
  <si>
    <t>FERCE SUR SARTHE</t>
  </si>
  <si>
    <t>72132</t>
  </si>
  <si>
    <t>FERTE BERNARD</t>
  </si>
  <si>
    <t>72133</t>
  </si>
  <si>
    <t>FILLE</t>
  </si>
  <si>
    <t>72134</t>
  </si>
  <si>
    <t>72135</t>
  </si>
  <si>
    <t>FONTAINE SAINT MARTIN</t>
  </si>
  <si>
    <t>72136</t>
  </si>
  <si>
    <t>FONTENAY SUR VEGRE</t>
  </si>
  <si>
    <t>72137</t>
  </si>
  <si>
    <t>FRESNAYE SUR CHEDOUET</t>
  </si>
  <si>
    <t>72138</t>
  </si>
  <si>
    <t>FRESNAY SUR SARTHE</t>
  </si>
  <si>
    <t>72139</t>
  </si>
  <si>
    <t>FYE</t>
  </si>
  <si>
    <t>72141</t>
  </si>
  <si>
    <t>GESNES LE GANDELIN</t>
  </si>
  <si>
    <t>72142</t>
  </si>
  <si>
    <t>72143</t>
  </si>
  <si>
    <t>GRAND LUCE</t>
  </si>
  <si>
    <t>72144</t>
  </si>
  <si>
    <t>GREEZ SUR ROC</t>
  </si>
  <si>
    <t>72145</t>
  </si>
  <si>
    <t>72146</t>
  </si>
  <si>
    <t>GUECELARD</t>
  </si>
  <si>
    <t>72147</t>
  </si>
  <si>
    <t>GUIERCHE</t>
  </si>
  <si>
    <t>72148</t>
  </si>
  <si>
    <t>JAUZE</t>
  </si>
  <si>
    <t>72149</t>
  </si>
  <si>
    <t>JOUE EN CHARNIE</t>
  </si>
  <si>
    <t>72150</t>
  </si>
  <si>
    <t>JOUE L'ABBE</t>
  </si>
  <si>
    <t>72151</t>
  </si>
  <si>
    <t>JUIGNE SUR SARTHE</t>
  </si>
  <si>
    <t>72152</t>
  </si>
  <si>
    <t>72153</t>
  </si>
  <si>
    <t>JUPILLES</t>
  </si>
  <si>
    <t>72154</t>
  </si>
  <si>
    <t>FLECHE</t>
  </si>
  <si>
    <t>72155</t>
  </si>
  <si>
    <t>LAIGNE EN BELIN</t>
  </si>
  <si>
    <t>72156</t>
  </si>
  <si>
    <t>LAMNAY</t>
  </si>
  <si>
    <t>72157</t>
  </si>
  <si>
    <t>72158</t>
  </si>
  <si>
    <t>LAVARE</t>
  </si>
  <si>
    <t>72159</t>
  </si>
  <si>
    <t>LAVENAY</t>
  </si>
  <si>
    <t>72160</t>
  </si>
  <si>
    <t>LAVERNAT</t>
  </si>
  <si>
    <t>72161</t>
  </si>
  <si>
    <t>LHOMME</t>
  </si>
  <si>
    <t>72162</t>
  </si>
  <si>
    <t>LIGNIERES LA CARELLE</t>
  </si>
  <si>
    <t>72163</t>
  </si>
  <si>
    <t>LIGRON</t>
  </si>
  <si>
    <t>72164</t>
  </si>
  <si>
    <t>LIVET EN SAOSNOIS</t>
  </si>
  <si>
    <t>72165</t>
  </si>
  <si>
    <t>LOMBRON</t>
  </si>
  <si>
    <t>72166</t>
  </si>
  <si>
    <t>LONGNES</t>
  </si>
  <si>
    <t>72167</t>
  </si>
  <si>
    <t>LOUAILLES</t>
  </si>
  <si>
    <t>72168</t>
  </si>
  <si>
    <t>LOUE</t>
  </si>
  <si>
    <t>72169</t>
  </si>
  <si>
    <t>LOUPLANDE</t>
  </si>
  <si>
    <t>72170</t>
  </si>
  <si>
    <t>72171</t>
  </si>
  <si>
    <t>LOUZES</t>
  </si>
  <si>
    <t>72172</t>
  </si>
  <si>
    <t>LUART</t>
  </si>
  <si>
    <t>72173</t>
  </si>
  <si>
    <t>LUCEAU</t>
  </si>
  <si>
    <t>72174</t>
  </si>
  <si>
    <t>LUCE SOUS BALLON</t>
  </si>
  <si>
    <t>72175</t>
  </si>
  <si>
    <t>LUCHE PRINGE</t>
  </si>
  <si>
    <t>72176</t>
  </si>
  <si>
    <t>LUDE</t>
  </si>
  <si>
    <t>72177</t>
  </si>
  <si>
    <t>MAIGNE</t>
  </si>
  <si>
    <t>72178</t>
  </si>
  <si>
    <t>72179</t>
  </si>
  <si>
    <t>MALICORNE SUR SARTHE</t>
  </si>
  <si>
    <t>72180</t>
  </si>
  <si>
    <t>MAMERS</t>
  </si>
  <si>
    <t>72181</t>
  </si>
  <si>
    <t>MANS</t>
  </si>
  <si>
    <t>72182</t>
  </si>
  <si>
    <t>MANSIGNE</t>
  </si>
  <si>
    <t>72183</t>
  </si>
  <si>
    <t>MARCON</t>
  </si>
  <si>
    <t>72184</t>
  </si>
  <si>
    <t>MAREIL EN CHAMPAGNE</t>
  </si>
  <si>
    <t>72185</t>
  </si>
  <si>
    <t>MAREIL SUR LOIR</t>
  </si>
  <si>
    <t>72186</t>
  </si>
  <si>
    <t>MARESCHE</t>
  </si>
  <si>
    <t>72187</t>
  </si>
  <si>
    <t>MARIGNE LAILLE</t>
  </si>
  <si>
    <t>72188</t>
  </si>
  <si>
    <t>MAROLLETTE</t>
  </si>
  <si>
    <t>72189</t>
  </si>
  <si>
    <t>MAROLLES LES BRAULTS</t>
  </si>
  <si>
    <t>72190</t>
  </si>
  <si>
    <t>MAROLLES LES SAINT CALAIS</t>
  </si>
  <si>
    <t>72191</t>
  </si>
  <si>
    <t>MAYET</t>
  </si>
  <si>
    <t>72192</t>
  </si>
  <si>
    <t>72193</t>
  </si>
  <si>
    <t>MELLERAY</t>
  </si>
  <si>
    <t>72194</t>
  </si>
  <si>
    <t>MEURCE</t>
  </si>
  <si>
    <t>72195</t>
  </si>
  <si>
    <t>MEZERAY</t>
  </si>
  <si>
    <t>72196</t>
  </si>
  <si>
    <t>MEZIERES SUR PONTHOUIN</t>
  </si>
  <si>
    <t>72197</t>
  </si>
  <si>
    <t>MEZIERES SOUS LAVARDIN</t>
  </si>
  <si>
    <t>72198</t>
  </si>
  <si>
    <t>MILESSE</t>
  </si>
  <si>
    <t>72199</t>
  </si>
  <si>
    <t>MOITRON SUR SARTHE</t>
  </si>
  <si>
    <t>72200</t>
  </si>
  <si>
    <t>MONCE EN BELIN</t>
  </si>
  <si>
    <t>72201</t>
  </si>
  <si>
    <t>MONCE EN SAOSNOIS</t>
  </si>
  <si>
    <t>72202</t>
  </si>
  <si>
    <t>MONHOUDOU</t>
  </si>
  <si>
    <t>72203</t>
  </si>
  <si>
    <t>MONTABON</t>
  </si>
  <si>
    <t>72204</t>
  </si>
  <si>
    <t>MONTAILLE</t>
  </si>
  <si>
    <t>72205</t>
  </si>
  <si>
    <t>MONTBIZOT</t>
  </si>
  <si>
    <t>72207</t>
  </si>
  <si>
    <t>72208</t>
  </si>
  <si>
    <t>72209</t>
  </si>
  <si>
    <t>MONTREUIL LE CHETIF</t>
  </si>
  <si>
    <t>72210</t>
  </si>
  <si>
    <t>MONTREUIL LE HENRI</t>
  </si>
  <si>
    <t>72211</t>
  </si>
  <si>
    <t>72212</t>
  </si>
  <si>
    <t>MOULINS LE CARBONNEL</t>
  </si>
  <si>
    <t>72213</t>
  </si>
  <si>
    <t>MULSANNE</t>
  </si>
  <si>
    <t>72214</t>
  </si>
  <si>
    <t>NAUVAY</t>
  </si>
  <si>
    <t>72215</t>
  </si>
  <si>
    <t>NEUFCHATEL EN SAOSNOIS</t>
  </si>
  <si>
    <t>72216</t>
  </si>
  <si>
    <t>NEUVILLALAIS</t>
  </si>
  <si>
    <t>72217</t>
  </si>
  <si>
    <t>NEUVILLE SUR SARTHE</t>
  </si>
  <si>
    <t>72218</t>
  </si>
  <si>
    <t>NEUVILLETTE EN CHARNIE</t>
  </si>
  <si>
    <t>72219</t>
  </si>
  <si>
    <t>NEUVY EN CHAMPAGNE</t>
  </si>
  <si>
    <t>72220</t>
  </si>
  <si>
    <t>NOGENT LE BERNARD</t>
  </si>
  <si>
    <t>72221</t>
  </si>
  <si>
    <t>NOGENT SUR LOIR</t>
  </si>
  <si>
    <t>72222</t>
  </si>
  <si>
    <t>NOUANS</t>
  </si>
  <si>
    <t>72223</t>
  </si>
  <si>
    <t>NOYEN SUR SARTHE</t>
  </si>
  <si>
    <t>72224</t>
  </si>
  <si>
    <t>NUILLE LE JALAIS</t>
  </si>
  <si>
    <t>72225</t>
  </si>
  <si>
    <t>OISSEAU LE PETIT</t>
  </si>
  <si>
    <t>72226</t>
  </si>
  <si>
    <t>OIZE</t>
  </si>
  <si>
    <t>72227</t>
  </si>
  <si>
    <t>PANON</t>
  </si>
  <si>
    <t>72228</t>
  </si>
  <si>
    <t>PARCE SUR SARTHE</t>
  </si>
  <si>
    <t>72229</t>
  </si>
  <si>
    <t>PARENNES</t>
  </si>
  <si>
    <t>72230</t>
  </si>
  <si>
    <t>PARIGNE LE POLIN</t>
  </si>
  <si>
    <t>72231</t>
  </si>
  <si>
    <t>PARIGNE L'EVEQUE</t>
  </si>
  <si>
    <t>72232</t>
  </si>
  <si>
    <t>NOTRE DAME DU PE</t>
  </si>
  <si>
    <t>72233</t>
  </si>
  <si>
    <t>PERAY</t>
  </si>
  <si>
    <t>72234</t>
  </si>
  <si>
    <t>PEZE LE ROBERT</t>
  </si>
  <si>
    <t>72235</t>
  </si>
  <si>
    <t>PIACE</t>
  </si>
  <si>
    <t>72236</t>
  </si>
  <si>
    <t>PINCE</t>
  </si>
  <si>
    <t>72237</t>
  </si>
  <si>
    <t>PIRMIL</t>
  </si>
  <si>
    <t>72238</t>
  </si>
  <si>
    <t>PIZIEUX</t>
  </si>
  <si>
    <t>72239</t>
  </si>
  <si>
    <t>POILLE SUR VEGRE</t>
  </si>
  <si>
    <t>72240</t>
  </si>
  <si>
    <t>PONCE SUR LE LOIR</t>
  </si>
  <si>
    <t>72241</t>
  </si>
  <si>
    <t>MONTFORT LE GESNOIS</t>
  </si>
  <si>
    <t>72243</t>
  </si>
  <si>
    <t>PONTVALLAIN</t>
  </si>
  <si>
    <t>72244</t>
  </si>
  <si>
    <t>PRECIGNE</t>
  </si>
  <si>
    <t>72245</t>
  </si>
  <si>
    <t>PREVAL</t>
  </si>
  <si>
    <t>72246</t>
  </si>
  <si>
    <t>PREVELLES</t>
  </si>
  <si>
    <t>72247</t>
  </si>
  <si>
    <t>PRUILLE LE CHETIF</t>
  </si>
  <si>
    <t>72248</t>
  </si>
  <si>
    <t>PRUILLE L'EGUILLE</t>
  </si>
  <si>
    <t>72249</t>
  </si>
  <si>
    <t>QUINTE</t>
  </si>
  <si>
    <t>72250</t>
  </si>
  <si>
    <t>RAHAY</t>
  </si>
  <si>
    <t>72251</t>
  </si>
  <si>
    <t>RENE</t>
  </si>
  <si>
    <t>72252</t>
  </si>
  <si>
    <t>REQUEIL</t>
  </si>
  <si>
    <t>72253</t>
  </si>
  <si>
    <t>ROEZE SUR SARTHE</t>
  </si>
  <si>
    <t>72254</t>
  </si>
  <si>
    <t>ROUESSE FONTAINE</t>
  </si>
  <si>
    <t>72255</t>
  </si>
  <si>
    <t>ROUESSE VASSE</t>
  </si>
  <si>
    <t>72256</t>
  </si>
  <si>
    <t>ROUEZ</t>
  </si>
  <si>
    <t>72257</t>
  </si>
  <si>
    <t>ROUILLON</t>
  </si>
  <si>
    <t>72258</t>
  </si>
  <si>
    <t>ROULLEE</t>
  </si>
  <si>
    <t>72259</t>
  </si>
  <si>
    <t>ROUPERROUX LE COQUET</t>
  </si>
  <si>
    <t>72260</t>
  </si>
  <si>
    <t>RUAUDIN</t>
  </si>
  <si>
    <t>72261</t>
  </si>
  <si>
    <t>RUILLE EN CHAMPAGNE</t>
  </si>
  <si>
    <t>72262</t>
  </si>
  <si>
    <t>RUILLE SUR LOIR</t>
  </si>
  <si>
    <t>72264</t>
  </si>
  <si>
    <t>SABLE SUR SARTHE</t>
  </si>
  <si>
    <t>72265</t>
  </si>
  <si>
    <t>72266</t>
  </si>
  <si>
    <t>SAINT AUBIN DE LOCQUENAY</t>
  </si>
  <si>
    <t>72267</t>
  </si>
  <si>
    <t>SAINT AUBIN DES COUDRAIS</t>
  </si>
  <si>
    <t>72268</t>
  </si>
  <si>
    <t>SAINT BIEZ EN BELIN</t>
  </si>
  <si>
    <t>72269</t>
  </si>
  <si>
    <t>SAINT CALAIS</t>
  </si>
  <si>
    <t>72270</t>
  </si>
  <si>
    <t>SAINT CALEZ EN SAOSNOIS</t>
  </si>
  <si>
    <t>72271</t>
  </si>
  <si>
    <t>SAINT CELERIN</t>
  </si>
  <si>
    <t>72272</t>
  </si>
  <si>
    <t>SAINTE CEROTTE</t>
  </si>
  <si>
    <t>72273</t>
  </si>
  <si>
    <t>SAINT CHRISTOPHE DU JAMBET</t>
  </si>
  <si>
    <t>72274</t>
  </si>
  <si>
    <t>SAINT CHRISTOPHE EN CHAMPAGNE</t>
  </si>
  <si>
    <t>72275</t>
  </si>
  <si>
    <t>SAINT CORNEILLE</t>
  </si>
  <si>
    <t>72276</t>
  </si>
  <si>
    <t>SAINT COSME EN VAIRAIS</t>
  </si>
  <si>
    <t>72277</t>
  </si>
  <si>
    <t>SAINT DENIS DES COUDRAIS</t>
  </si>
  <si>
    <t>72278</t>
  </si>
  <si>
    <t>SAINT DENIS D'ORQUES</t>
  </si>
  <si>
    <t>72279</t>
  </si>
  <si>
    <t>SAINT GEORGES DE LA COUEE</t>
  </si>
  <si>
    <t>72280</t>
  </si>
  <si>
    <t>72281</t>
  </si>
  <si>
    <t>SAINT GEORGES DU ROSAY</t>
  </si>
  <si>
    <t>72282</t>
  </si>
  <si>
    <t>SAINT GEORGES LE GAULTIER</t>
  </si>
  <si>
    <t>72283</t>
  </si>
  <si>
    <t>SAINT GERMAIN D'ARCE</t>
  </si>
  <si>
    <t>72284</t>
  </si>
  <si>
    <t>SAINT GERMAIN SUR SARTHE</t>
  </si>
  <si>
    <t>72286</t>
  </si>
  <si>
    <t>SAINT GERVAIS DE VIC</t>
  </si>
  <si>
    <t>72287</t>
  </si>
  <si>
    <t>SAINT GERVAIS EN BELIN</t>
  </si>
  <si>
    <t>72288</t>
  </si>
  <si>
    <t>SAINT HILAIRE LE LIERRU</t>
  </si>
  <si>
    <t>72289</t>
  </si>
  <si>
    <t>SAINTE JAMME SUR SARTHE</t>
  </si>
  <si>
    <t>72290</t>
  </si>
  <si>
    <t>SAINT JEAN D'ASSE</t>
  </si>
  <si>
    <t>72291</t>
  </si>
  <si>
    <t>SAINT JEAN DE LA MOTTE</t>
  </si>
  <si>
    <t>72292</t>
  </si>
  <si>
    <t>SAINT JEAN DES ECHELLES</t>
  </si>
  <si>
    <t>72293</t>
  </si>
  <si>
    <t>SAINT JEAN DU BOIS</t>
  </si>
  <si>
    <t>72294</t>
  </si>
  <si>
    <t>SAINT LEONARD DES BOIS</t>
  </si>
  <si>
    <t>72295</t>
  </si>
  <si>
    <t>SAINT LONGIS</t>
  </si>
  <si>
    <t>72296</t>
  </si>
  <si>
    <t>SAINT MAIXENT</t>
  </si>
  <si>
    <t>72297</t>
  </si>
  <si>
    <t>72298</t>
  </si>
  <si>
    <t>SAINT MARS DE LOCQUENAY</t>
  </si>
  <si>
    <t>72299</t>
  </si>
  <si>
    <t>SAINT MARS D'OUTILLE</t>
  </si>
  <si>
    <t>72300</t>
  </si>
  <si>
    <t>SAINT MARS LA BRIERE</t>
  </si>
  <si>
    <t>72301</t>
  </si>
  <si>
    <t>SAINT MARS SOUS BALLON</t>
  </si>
  <si>
    <t>72302</t>
  </si>
  <si>
    <t>SAINT MARTIN DES MONTS</t>
  </si>
  <si>
    <t>72303</t>
  </si>
  <si>
    <t>SAINT MICHEL DE CHAVAIGNES</t>
  </si>
  <si>
    <t>72304</t>
  </si>
  <si>
    <t>SAINTE OSMANE</t>
  </si>
  <si>
    <t>72305</t>
  </si>
  <si>
    <t>SAINT OUEN DE MIMBRE</t>
  </si>
  <si>
    <t>72306</t>
  </si>
  <si>
    <t>SAINT OUEN EN BELIN</t>
  </si>
  <si>
    <t>72307</t>
  </si>
  <si>
    <t>SAINT OUEN EN CHAMPAGNE</t>
  </si>
  <si>
    <t>72308</t>
  </si>
  <si>
    <t>SAINT PATERNE</t>
  </si>
  <si>
    <t>72309</t>
  </si>
  <si>
    <t>SAINT PAUL LE GAULTIER</t>
  </si>
  <si>
    <t>72310</t>
  </si>
  <si>
    <t>SAINT PAVACE</t>
  </si>
  <si>
    <t>72311</t>
  </si>
  <si>
    <t>SAINT PIERRE DE CHEVILLE</t>
  </si>
  <si>
    <t>72312</t>
  </si>
  <si>
    <t>SAINT PIERRE DES BOIS</t>
  </si>
  <si>
    <t>72313</t>
  </si>
  <si>
    <t>SAINT PIERRE DES ORMES</t>
  </si>
  <si>
    <t>72314</t>
  </si>
  <si>
    <t>SAINT PIERRE DU LOROUER</t>
  </si>
  <si>
    <t>72315</t>
  </si>
  <si>
    <t>SAINT REMY DE SILLE</t>
  </si>
  <si>
    <t>72316</t>
  </si>
  <si>
    <t>SAINT REMY DES MONTS</t>
  </si>
  <si>
    <t>72317</t>
  </si>
  <si>
    <t>SAINT REMY DU VAL</t>
  </si>
  <si>
    <t>72318</t>
  </si>
  <si>
    <t>SAINT RIGOMER DES BOIS</t>
  </si>
  <si>
    <t>72319</t>
  </si>
  <si>
    <t>SAINTE SABINE SUR LONGEVE</t>
  </si>
  <si>
    <t>72320</t>
  </si>
  <si>
    <t>72321</t>
  </si>
  <si>
    <t>72322</t>
  </si>
  <si>
    <t>SAINT ULPHACE</t>
  </si>
  <si>
    <t>72323</t>
  </si>
  <si>
    <t>SAINT VICTEUR</t>
  </si>
  <si>
    <t>72324</t>
  </si>
  <si>
    <t>72325</t>
  </si>
  <si>
    <t>SAINT VINCENT DU LOROUER</t>
  </si>
  <si>
    <t>72326</t>
  </si>
  <si>
    <t>SAOSNES</t>
  </si>
  <si>
    <t>72327</t>
  </si>
  <si>
    <t>SARCE</t>
  </si>
  <si>
    <t>72328</t>
  </si>
  <si>
    <t>SARGE LES LE MANS</t>
  </si>
  <si>
    <t>72329</t>
  </si>
  <si>
    <t>SAVIGNE L'EVEQUE</t>
  </si>
  <si>
    <t>72330</t>
  </si>
  <si>
    <t>SAVIGNE SOUS LE LUDE</t>
  </si>
  <si>
    <t>72331</t>
  </si>
  <si>
    <t>SCEAUX SUR HUISNE</t>
  </si>
  <si>
    <t>72332</t>
  </si>
  <si>
    <t>SEGRIE</t>
  </si>
  <si>
    <t>72333</t>
  </si>
  <si>
    <t>SEMUR EN VALLON</t>
  </si>
  <si>
    <t>72334</t>
  </si>
  <si>
    <t>SILLE LE GUILLAUME</t>
  </si>
  <si>
    <t>72335</t>
  </si>
  <si>
    <t>SILLE LE PHILIPPE</t>
  </si>
  <si>
    <t>72336</t>
  </si>
  <si>
    <t>72337</t>
  </si>
  <si>
    <t>SOUGE LE GANELON</t>
  </si>
  <si>
    <t>72338</t>
  </si>
  <si>
    <t>SOUILLE</t>
  </si>
  <si>
    <t>72339</t>
  </si>
  <si>
    <t>SOULIGNE FLACE</t>
  </si>
  <si>
    <t>72340</t>
  </si>
  <si>
    <t>SOULIGNE SOUS BALLON</t>
  </si>
  <si>
    <t>72341</t>
  </si>
  <si>
    <t>SOULITRE</t>
  </si>
  <si>
    <t>72342</t>
  </si>
  <si>
    <t>SOUVIGNE SUR MEME</t>
  </si>
  <si>
    <t>72343</t>
  </si>
  <si>
    <t>SOUVIGNE SUR SARTHE</t>
  </si>
  <si>
    <t>72344</t>
  </si>
  <si>
    <t>SPAY</t>
  </si>
  <si>
    <t>72345</t>
  </si>
  <si>
    <t>SURFONDS</t>
  </si>
  <si>
    <t>72346</t>
  </si>
  <si>
    <t>SUZE SUR SARTHE</t>
  </si>
  <si>
    <t>72347</t>
  </si>
  <si>
    <t>TASSE</t>
  </si>
  <si>
    <t>72348</t>
  </si>
  <si>
    <t>TASSILLE</t>
  </si>
  <si>
    <t>72349</t>
  </si>
  <si>
    <t>72350</t>
  </si>
  <si>
    <t>TELOCHE</t>
  </si>
  <si>
    <t>72351</t>
  </si>
  <si>
    <t>TENNIE</t>
  </si>
  <si>
    <t>72352</t>
  </si>
  <si>
    <t>TERREHAULT</t>
  </si>
  <si>
    <t>72353</t>
  </si>
  <si>
    <t>THELIGNY</t>
  </si>
  <si>
    <t>72354</t>
  </si>
  <si>
    <t>THOIGNE</t>
  </si>
  <si>
    <t>72355</t>
  </si>
  <si>
    <t>THOIRE SOUS CONTENSOR</t>
  </si>
  <si>
    <t>72356</t>
  </si>
  <si>
    <t>THOIRE SUR DINAN</t>
  </si>
  <si>
    <t>72357</t>
  </si>
  <si>
    <t>THOREE LES PINS</t>
  </si>
  <si>
    <t>72358</t>
  </si>
  <si>
    <t>THORIGNE SUR DUE</t>
  </si>
  <si>
    <t>72359</t>
  </si>
  <si>
    <t>TORCE EN VALLEE</t>
  </si>
  <si>
    <t>72360</t>
  </si>
  <si>
    <t>TRANGE</t>
  </si>
  <si>
    <t>72361</t>
  </si>
  <si>
    <t>TRESSON</t>
  </si>
  <si>
    <t>72362</t>
  </si>
  <si>
    <t>72363</t>
  </si>
  <si>
    <t>TUFFE</t>
  </si>
  <si>
    <t>72364</t>
  </si>
  <si>
    <t>VAAS</t>
  </si>
  <si>
    <t>72366</t>
  </si>
  <si>
    <t>VALENNES</t>
  </si>
  <si>
    <t>72367</t>
  </si>
  <si>
    <t>VALLON SUR GEE</t>
  </si>
  <si>
    <t>72368</t>
  </si>
  <si>
    <t>VANCE</t>
  </si>
  <si>
    <t>72369</t>
  </si>
  <si>
    <t>VERNEIL LE CHETIF</t>
  </si>
  <si>
    <t>72370</t>
  </si>
  <si>
    <t>VERNIE</t>
  </si>
  <si>
    <t>72372</t>
  </si>
  <si>
    <t>VEZOT</t>
  </si>
  <si>
    <t>72373</t>
  </si>
  <si>
    <t>VIBRAYE</t>
  </si>
  <si>
    <t>72374</t>
  </si>
  <si>
    <t>VILLAINES LA CARELLE</t>
  </si>
  <si>
    <t>72375</t>
  </si>
  <si>
    <t>VILLAINES LA GONAIS</t>
  </si>
  <si>
    <t>72376</t>
  </si>
  <si>
    <t>VILLAINES SOUS LUCE</t>
  </si>
  <si>
    <t>72377</t>
  </si>
  <si>
    <t>VILLAINES SOUS MALICORNE</t>
  </si>
  <si>
    <t>72378</t>
  </si>
  <si>
    <t>72379</t>
  </si>
  <si>
    <t>VIRE EN CHAMPAGNE</t>
  </si>
  <si>
    <t>72380</t>
  </si>
  <si>
    <t>VIVOIN</t>
  </si>
  <si>
    <t>72381</t>
  </si>
  <si>
    <t>VOIVRES LES LE MANS</t>
  </si>
  <si>
    <t>72382</t>
  </si>
  <si>
    <t>72383</t>
  </si>
  <si>
    <t>VOUVRAY SUR HUISNE</t>
  </si>
  <si>
    <t>72384</t>
  </si>
  <si>
    <t>VOUVRAY SUR LOIR</t>
  </si>
  <si>
    <t>72385</t>
  </si>
  <si>
    <t>YVRE LE POLIN</t>
  </si>
  <si>
    <t>72386</t>
  </si>
  <si>
    <t>YVRE L'EVEQUE</t>
  </si>
  <si>
    <t>73001</t>
  </si>
  <si>
    <t>AIGUEBELETTE LE LAC</t>
  </si>
  <si>
    <t>73002</t>
  </si>
  <si>
    <t>AIGUEBELLE</t>
  </si>
  <si>
    <t>73003</t>
  </si>
  <si>
    <t>AIGUEBLANCHE</t>
  </si>
  <si>
    <t>73004</t>
  </si>
  <si>
    <t>AILLON LE JEUNE</t>
  </si>
  <si>
    <t>73005</t>
  </si>
  <si>
    <t>AILLON LE VIEUX</t>
  </si>
  <si>
    <t>73006</t>
  </si>
  <si>
    <t>AIME</t>
  </si>
  <si>
    <t>73007</t>
  </si>
  <si>
    <t>AITON</t>
  </si>
  <si>
    <t>73008</t>
  </si>
  <si>
    <t>AIX LES BAINS</t>
  </si>
  <si>
    <t>73010</t>
  </si>
  <si>
    <t>ALBENS</t>
  </si>
  <si>
    <t>73011</t>
  </si>
  <si>
    <t>ALBERTVILLE</t>
  </si>
  <si>
    <t>73012</t>
  </si>
  <si>
    <t>ALBIEZ LE JEUNE</t>
  </si>
  <si>
    <t>73013</t>
  </si>
  <si>
    <t>ALBIEZ MONTROND</t>
  </si>
  <si>
    <t>73014</t>
  </si>
  <si>
    <t>ALLONDAZ</t>
  </si>
  <si>
    <t>73015</t>
  </si>
  <si>
    <t>ALLUES</t>
  </si>
  <si>
    <t>73017</t>
  </si>
  <si>
    <t>73018</t>
  </si>
  <si>
    <t>ARBIN</t>
  </si>
  <si>
    <t>73019</t>
  </si>
  <si>
    <t>ARGENTINE</t>
  </si>
  <si>
    <t>73020</t>
  </si>
  <si>
    <t>ARITH</t>
  </si>
  <si>
    <t>73021</t>
  </si>
  <si>
    <t>ARVILLARD</t>
  </si>
  <si>
    <t>73022</t>
  </si>
  <si>
    <t>ATTIGNAT ONCIN</t>
  </si>
  <si>
    <t>73023</t>
  </si>
  <si>
    <t>AUSSOIS</t>
  </si>
  <si>
    <t>73024</t>
  </si>
  <si>
    <t>AVANCHERS VALMOREL</t>
  </si>
  <si>
    <t>73025</t>
  </si>
  <si>
    <t>AVRESSIEUX</t>
  </si>
  <si>
    <t>73026</t>
  </si>
  <si>
    <t>AVRIEUX</t>
  </si>
  <si>
    <t>73027</t>
  </si>
  <si>
    <t>AYN</t>
  </si>
  <si>
    <t>73028</t>
  </si>
  <si>
    <t>BALME</t>
  </si>
  <si>
    <t>73029</t>
  </si>
  <si>
    <t>BARBERAZ</t>
  </si>
  <si>
    <t>73030</t>
  </si>
  <si>
    <t>73031</t>
  </si>
  <si>
    <t>73032</t>
  </si>
  <si>
    <t>BATHIE</t>
  </si>
  <si>
    <t>73033</t>
  </si>
  <si>
    <t>BAUCHE</t>
  </si>
  <si>
    <t>73034</t>
  </si>
  <si>
    <t>73036</t>
  </si>
  <si>
    <t>BELLECOMBE EN BAUGES</t>
  </si>
  <si>
    <t>73038</t>
  </si>
  <si>
    <t>BELLENTRE</t>
  </si>
  <si>
    <t>73039</t>
  </si>
  <si>
    <t>BELMONT TRAMONET</t>
  </si>
  <si>
    <t>73040</t>
  </si>
  <si>
    <t>BESSANS</t>
  </si>
  <si>
    <t>73041</t>
  </si>
  <si>
    <t>BETTON BETTONET</t>
  </si>
  <si>
    <t>73042</t>
  </si>
  <si>
    <t>BILLIEME</t>
  </si>
  <si>
    <t>73043</t>
  </si>
  <si>
    <t>BIOLLE</t>
  </si>
  <si>
    <t>73045</t>
  </si>
  <si>
    <t>73046</t>
  </si>
  <si>
    <t>73047</t>
  </si>
  <si>
    <t>BONNEVAL SUR ARC</t>
  </si>
  <si>
    <t>73048</t>
  </si>
  <si>
    <t>BONVILLARD</t>
  </si>
  <si>
    <t>73049</t>
  </si>
  <si>
    <t>BONVILLARET</t>
  </si>
  <si>
    <t>73050</t>
  </si>
  <si>
    <t>BOURDEAU</t>
  </si>
  <si>
    <t>73051</t>
  </si>
  <si>
    <t>BOURGET DU LAC</t>
  </si>
  <si>
    <t>73052</t>
  </si>
  <si>
    <t>BOURGET EN HUILE</t>
  </si>
  <si>
    <t>73053</t>
  </si>
  <si>
    <t>73054</t>
  </si>
  <si>
    <t>BOURG SAINT MAURICE</t>
  </si>
  <si>
    <t>73055</t>
  </si>
  <si>
    <t>BOZEL</t>
  </si>
  <si>
    <t>73056</t>
  </si>
  <si>
    <t>BRAMANS</t>
  </si>
  <si>
    <t>73057</t>
  </si>
  <si>
    <t>BRIDES LES BAINS</t>
  </si>
  <si>
    <t>73058</t>
  </si>
  <si>
    <t>BRIDOIRE</t>
  </si>
  <si>
    <t>73059</t>
  </si>
  <si>
    <t>BRISON SAINT INNOCENT</t>
  </si>
  <si>
    <t>73061</t>
  </si>
  <si>
    <t>CESARCHES</t>
  </si>
  <si>
    <t>73062</t>
  </si>
  <si>
    <t>CESSENS</t>
  </si>
  <si>
    <t>73063</t>
  </si>
  <si>
    <t>CEVINS</t>
  </si>
  <si>
    <t>73064</t>
  </si>
  <si>
    <t>CHALLES LES EAUX</t>
  </si>
  <si>
    <t>73065</t>
  </si>
  <si>
    <t>CHAMBERY</t>
  </si>
  <si>
    <t>73067</t>
  </si>
  <si>
    <t>CHAMBRE</t>
  </si>
  <si>
    <t>73068</t>
  </si>
  <si>
    <t>CHAMOUSSET</t>
  </si>
  <si>
    <t>73069</t>
  </si>
  <si>
    <t>CHAMOUX SUR GELON</t>
  </si>
  <si>
    <t>73070</t>
  </si>
  <si>
    <t>CHAMPAGNEUX</t>
  </si>
  <si>
    <t>73071</t>
  </si>
  <si>
    <t>CHAMPAGNY EN VANOISE</t>
  </si>
  <si>
    <t>73072</t>
  </si>
  <si>
    <t>CHAMP LAURENT</t>
  </si>
  <si>
    <t>73073</t>
  </si>
  <si>
    <t>CHANAZ</t>
  </si>
  <si>
    <t>73074</t>
  </si>
  <si>
    <t>73075</t>
  </si>
  <si>
    <t>73076</t>
  </si>
  <si>
    <t>CHAPELLE DU MONT DU CHAT</t>
  </si>
  <si>
    <t>73077</t>
  </si>
  <si>
    <t>CHAPELLES</t>
  </si>
  <si>
    <t>73078</t>
  </si>
  <si>
    <t>CHAPELLE SAINT MARTIN</t>
  </si>
  <si>
    <t>73079</t>
  </si>
  <si>
    <t>73080</t>
  </si>
  <si>
    <t>CHATEL</t>
  </si>
  <si>
    <t>73081</t>
  </si>
  <si>
    <t>73082</t>
  </si>
  <si>
    <t>73083</t>
  </si>
  <si>
    <t>CHAVANNES EN MAURIENNE</t>
  </si>
  <si>
    <t>73084</t>
  </si>
  <si>
    <t>CHIGNIN</t>
  </si>
  <si>
    <t>73085</t>
  </si>
  <si>
    <t>CHINDRIEUX</t>
  </si>
  <si>
    <t>73086</t>
  </si>
  <si>
    <t>73087</t>
  </si>
  <si>
    <t>COGNIN</t>
  </si>
  <si>
    <t>73088</t>
  </si>
  <si>
    <t>COHENNOZ</t>
  </si>
  <si>
    <t>73089</t>
  </si>
  <si>
    <t>COISE SAINT JEAN PIED GAUTHIER</t>
  </si>
  <si>
    <t>73090</t>
  </si>
  <si>
    <t>COMPOTE</t>
  </si>
  <si>
    <t>73091</t>
  </si>
  <si>
    <t>CONJUX</t>
  </si>
  <si>
    <t>73092</t>
  </si>
  <si>
    <t>CORBEL</t>
  </si>
  <si>
    <t>73093</t>
  </si>
  <si>
    <t>COTE D'AIME</t>
  </si>
  <si>
    <t>73094</t>
  </si>
  <si>
    <t>CREST VOLAND</t>
  </si>
  <si>
    <t>73095</t>
  </si>
  <si>
    <t>CROIX DE LA ROCHETTE</t>
  </si>
  <si>
    <t>73096</t>
  </si>
  <si>
    <t>CRUET</t>
  </si>
  <si>
    <t>73097</t>
  </si>
  <si>
    <t>CURIENNE</t>
  </si>
  <si>
    <t>73098</t>
  </si>
  <si>
    <t>DESERTS</t>
  </si>
  <si>
    <t>73099</t>
  </si>
  <si>
    <t>DETRIER</t>
  </si>
  <si>
    <t>73100</t>
  </si>
  <si>
    <t>DOMESSIN</t>
  </si>
  <si>
    <t>73101</t>
  </si>
  <si>
    <t>DOUCY EN BAUGES</t>
  </si>
  <si>
    <t>73103</t>
  </si>
  <si>
    <t>DRUMETTAZ CLARAFOND</t>
  </si>
  <si>
    <t>73104</t>
  </si>
  <si>
    <t>DULLIN</t>
  </si>
  <si>
    <t>73105</t>
  </si>
  <si>
    <t>ECHELLES</t>
  </si>
  <si>
    <t>73106</t>
  </si>
  <si>
    <t>ECOLE</t>
  </si>
  <si>
    <t>73107</t>
  </si>
  <si>
    <t>ENTREMONT LE VIEUX</t>
  </si>
  <si>
    <t>73108</t>
  </si>
  <si>
    <t>EPERSY</t>
  </si>
  <si>
    <t>73109</t>
  </si>
  <si>
    <t>EPIERRE</t>
  </si>
  <si>
    <t>73110</t>
  </si>
  <si>
    <t>ESSERTS BLAY</t>
  </si>
  <si>
    <t>73111</t>
  </si>
  <si>
    <t>ETABLE</t>
  </si>
  <si>
    <t>73112</t>
  </si>
  <si>
    <t>FEISSONS SUR ISERE</t>
  </si>
  <si>
    <t>73113</t>
  </si>
  <si>
    <t>FEISSONS SUR SALINS</t>
  </si>
  <si>
    <t>73114</t>
  </si>
  <si>
    <t>FLUMET</t>
  </si>
  <si>
    <t>73115</t>
  </si>
  <si>
    <t>FONTAINE LE PUITS</t>
  </si>
  <si>
    <t>73116</t>
  </si>
  <si>
    <t>FONTCOUVERTE LA TOUSSUIRE</t>
  </si>
  <si>
    <t>73117</t>
  </si>
  <si>
    <t>73118</t>
  </si>
  <si>
    <t>FRANCIN</t>
  </si>
  <si>
    <t>73119</t>
  </si>
  <si>
    <t>FRENEY</t>
  </si>
  <si>
    <t>73120</t>
  </si>
  <si>
    <t>FRETERIVE</t>
  </si>
  <si>
    <t>73121</t>
  </si>
  <si>
    <t>FRONTENEX</t>
  </si>
  <si>
    <t>73122</t>
  </si>
  <si>
    <t>GERBAIX</t>
  </si>
  <si>
    <t>73123</t>
  </si>
  <si>
    <t>GIETTAZ</t>
  </si>
  <si>
    <t>73124</t>
  </si>
  <si>
    <t>GILLY SUR ISERE</t>
  </si>
  <si>
    <t>73126</t>
  </si>
  <si>
    <t>GRANIER</t>
  </si>
  <si>
    <t>73127</t>
  </si>
  <si>
    <t>GRESIN</t>
  </si>
  <si>
    <t>73128</t>
  </si>
  <si>
    <t>GRESY SUR AIX</t>
  </si>
  <si>
    <t>73129</t>
  </si>
  <si>
    <t>GRESY SUR ISERE</t>
  </si>
  <si>
    <t>73130</t>
  </si>
  <si>
    <t>73131</t>
  </si>
  <si>
    <t>73132</t>
  </si>
  <si>
    <t>HAUTELUCE</t>
  </si>
  <si>
    <t>73133</t>
  </si>
  <si>
    <t>73135</t>
  </si>
  <si>
    <t>HERMILLON</t>
  </si>
  <si>
    <t>73137</t>
  </si>
  <si>
    <t>JACOB BELLECOMBETTE</t>
  </si>
  <si>
    <t>73138</t>
  </si>
  <si>
    <t>JARRIER</t>
  </si>
  <si>
    <t>73139</t>
  </si>
  <si>
    <t>JARSY</t>
  </si>
  <si>
    <t>73140</t>
  </si>
  <si>
    <t>JONGIEUX</t>
  </si>
  <si>
    <t>73141</t>
  </si>
  <si>
    <t>LAISSAUD</t>
  </si>
  <si>
    <t>73142</t>
  </si>
  <si>
    <t>LANDRY</t>
  </si>
  <si>
    <t>73143</t>
  </si>
  <si>
    <t>LANSLEBOURG MONT CENIS</t>
  </si>
  <si>
    <t>73144</t>
  </si>
  <si>
    <t>LANSLEVILLARD</t>
  </si>
  <si>
    <t>73145</t>
  </si>
  <si>
    <t>LEPIN LE LAC</t>
  </si>
  <si>
    <t>73146</t>
  </si>
  <si>
    <t>LESCHERAINES</t>
  </si>
  <si>
    <t>73147</t>
  </si>
  <si>
    <t>LOISIEUX</t>
  </si>
  <si>
    <t>73149</t>
  </si>
  <si>
    <t>73150</t>
  </si>
  <si>
    <t>MACOT LA PLAGNE</t>
  </si>
  <si>
    <t>73151</t>
  </si>
  <si>
    <t>73152</t>
  </si>
  <si>
    <t>MARCIEUX</t>
  </si>
  <si>
    <t>73153</t>
  </si>
  <si>
    <t>MARTHOD</t>
  </si>
  <si>
    <t>73154</t>
  </si>
  <si>
    <t>MERCURY</t>
  </si>
  <si>
    <t>73155</t>
  </si>
  <si>
    <t>MERY</t>
  </si>
  <si>
    <t>73156</t>
  </si>
  <si>
    <t>MEYRIEUX TROUET</t>
  </si>
  <si>
    <t>73157</t>
  </si>
  <si>
    <t>MODANE</t>
  </si>
  <si>
    <t>73158</t>
  </si>
  <si>
    <t>MOGNARD</t>
  </si>
  <si>
    <t>73159</t>
  </si>
  <si>
    <t>MOLLETTES</t>
  </si>
  <si>
    <t>73160</t>
  </si>
  <si>
    <t>MONTAGNOLE</t>
  </si>
  <si>
    <t>73161</t>
  </si>
  <si>
    <t>73162</t>
  </si>
  <si>
    <t>MONTAILLEUR</t>
  </si>
  <si>
    <t>73163</t>
  </si>
  <si>
    <t>MONTAIMONT</t>
  </si>
  <si>
    <t>73164</t>
  </si>
  <si>
    <t>73166</t>
  </si>
  <si>
    <t>MONTENDRY</t>
  </si>
  <si>
    <t>73167</t>
  </si>
  <si>
    <t>MONTGELLAFREY</t>
  </si>
  <si>
    <t>73168</t>
  </si>
  <si>
    <t>MONTGILBERT</t>
  </si>
  <si>
    <t>73169</t>
  </si>
  <si>
    <t>MONTGIROD</t>
  </si>
  <si>
    <t>73170</t>
  </si>
  <si>
    <t>MONTHION</t>
  </si>
  <si>
    <t>73171</t>
  </si>
  <si>
    <t>MONTMELIAN</t>
  </si>
  <si>
    <t>73173</t>
  </si>
  <si>
    <t>MONTRICHER ALBANNE</t>
  </si>
  <si>
    <t>73175</t>
  </si>
  <si>
    <t>MONTSAPEY</t>
  </si>
  <si>
    <t>73176</t>
  </si>
  <si>
    <t>MONTVALEZAN</t>
  </si>
  <si>
    <t>73177</t>
  </si>
  <si>
    <t>MONTVERNIER</t>
  </si>
  <si>
    <t>73178</t>
  </si>
  <si>
    <t>MOTTE EN BAUGES</t>
  </si>
  <si>
    <t>73179</t>
  </si>
  <si>
    <t>MOTTE SERVOLEX</t>
  </si>
  <si>
    <t>73180</t>
  </si>
  <si>
    <t>MOTZ</t>
  </si>
  <si>
    <t>73181</t>
  </si>
  <si>
    <t>73182</t>
  </si>
  <si>
    <t>MOUXY</t>
  </si>
  <si>
    <t>73183</t>
  </si>
  <si>
    <t>MYANS</t>
  </si>
  <si>
    <t>73184</t>
  </si>
  <si>
    <t>NANCES</t>
  </si>
  <si>
    <t>73186</t>
  </si>
  <si>
    <t>NOTRE DAME DE BELLECOMBE</t>
  </si>
  <si>
    <t>73187</t>
  </si>
  <si>
    <t>LECHERE</t>
  </si>
  <si>
    <t>73188</t>
  </si>
  <si>
    <t>NOTRE DAME DES MILLIERES</t>
  </si>
  <si>
    <t>73189</t>
  </si>
  <si>
    <t>NOTRE DAME DU CRUET</t>
  </si>
  <si>
    <t>73190</t>
  </si>
  <si>
    <t>NOTRE DAME DU PRE</t>
  </si>
  <si>
    <t>73191</t>
  </si>
  <si>
    <t>NOVALAISE</t>
  </si>
  <si>
    <t>73192</t>
  </si>
  <si>
    <t>73193</t>
  </si>
  <si>
    <t>ONTEX</t>
  </si>
  <si>
    <t>73194</t>
  </si>
  <si>
    <t>ORELLE</t>
  </si>
  <si>
    <t>73196</t>
  </si>
  <si>
    <t>PALLUD</t>
  </si>
  <si>
    <t>73197</t>
  </si>
  <si>
    <t>PEISEY NANCROIX</t>
  </si>
  <si>
    <t>73198</t>
  </si>
  <si>
    <t>73200</t>
  </si>
  <si>
    <t>PLANAISE</t>
  </si>
  <si>
    <t>73201</t>
  </si>
  <si>
    <t>73202</t>
  </si>
  <si>
    <t>PLANCHERINE</t>
  </si>
  <si>
    <t>73203</t>
  </si>
  <si>
    <t>PONTAMAFREY MONTPASCAL</t>
  </si>
  <si>
    <t>73204</t>
  </si>
  <si>
    <t>73205</t>
  </si>
  <si>
    <t>PONTET</t>
  </si>
  <si>
    <t>73206</t>
  </si>
  <si>
    <t>PRALOGNAN LA VANOISE</t>
  </si>
  <si>
    <t>73207</t>
  </si>
  <si>
    <t>PRESLE</t>
  </si>
  <si>
    <t>73208</t>
  </si>
  <si>
    <t>PUGNY CHATENOD</t>
  </si>
  <si>
    <t>73210</t>
  </si>
  <si>
    <t>PUYGROS</t>
  </si>
  <si>
    <t>73211</t>
  </si>
  <si>
    <t>QUEIGE</t>
  </si>
  <si>
    <t>73212</t>
  </si>
  <si>
    <t>RANDENS</t>
  </si>
  <si>
    <t>73213</t>
  </si>
  <si>
    <t>RAVOIRE</t>
  </si>
  <si>
    <t>73214</t>
  </si>
  <si>
    <t>73215</t>
  </si>
  <si>
    <t>73216</t>
  </si>
  <si>
    <t>ROGNAIX</t>
  </si>
  <si>
    <t>73217</t>
  </si>
  <si>
    <t>ROTHERENS</t>
  </si>
  <si>
    <t>73218</t>
  </si>
  <si>
    <t>RUFFIEUX</t>
  </si>
  <si>
    <t>73219</t>
  </si>
  <si>
    <t>SAINT ALBAN DE MONTBEL</t>
  </si>
  <si>
    <t>73220</t>
  </si>
  <si>
    <t>SAINT ALBAN D'HURTIERES</t>
  </si>
  <si>
    <t>73221</t>
  </si>
  <si>
    <t>SAINT ALBAN DES VILLARDS</t>
  </si>
  <si>
    <t>73222</t>
  </si>
  <si>
    <t>SAINT ALBAN LEYSSE</t>
  </si>
  <si>
    <t>73223</t>
  </si>
  <si>
    <t>73224</t>
  </si>
  <si>
    <t>SAINT AVRE</t>
  </si>
  <si>
    <t>73225</t>
  </si>
  <si>
    <t>SAINT BALDOPH</t>
  </si>
  <si>
    <t>73226</t>
  </si>
  <si>
    <t>SAINT BERON</t>
  </si>
  <si>
    <t>73227</t>
  </si>
  <si>
    <t>SAINT BON TARENTAISE</t>
  </si>
  <si>
    <t>73228</t>
  </si>
  <si>
    <t>SAINT CASSIN</t>
  </si>
  <si>
    <t>73229</t>
  </si>
  <si>
    <t>73230</t>
  </si>
  <si>
    <t>SAINT COLOMBAN DES VILLARDS</t>
  </si>
  <si>
    <t>73231</t>
  </si>
  <si>
    <t>SAINT ETIENNE DE CUINES</t>
  </si>
  <si>
    <t>73232</t>
  </si>
  <si>
    <t>SAINTE FOY TARENTAISE</t>
  </si>
  <si>
    <t>73233</t>
  </si>
  <si>
    <t>SAINT FRANC</t>
  </si>
  <si>
    <t>73234</t>
  </si>
  <si>
    <t>SAINT FRANCOIS DE SALES</t>
  </si>
  <si>
    <t>73235</t>
  </si>
  <si>
    <t>SAINT FRANCOIS LONGCHAMP</t>
  </si>
  <si>
    <t>73236</t>
  </si>
  <si>
    <t>SAINT GENIX SUR GUIERS</t>
  </si>
  <si>
    <t>73237</t>
  </si>
  <si>
    <t>SAINT GEORGES D'HURTIERES</t>
  </si>
  <si>
    <t>73238</t>
  </si>
  <si>
    <t>SAINT GERMAIN LA CHAMBOTTE</t>
  </si>
  <si>
    <t>73239</t>
  </si>
  <si>
    <t>SAINT GIROD</t>
  </si>
  <si>
    <t>73240</t>
  </si>
  <si>
    <t>SAINTE HELENE DU LAC</t>
  </si>
  <si>
    <t>73241</t>
  </si>
  <si>
    <t>SAINTE HELENE SUR ISERE</t>
  </si>
  <si>
    <t>73242</t>
  </si>
  <si>
    <t>SAINT JEAN D'ARVES</t>
  </si>
  <si>
    <t>73243</t>
  </si>
  <si>
    <t>SAINT JEAN D'ARVEY</t>
  </si>
  <si>
    <t>73244</t>
  </si>
  <si>
    <t>SAINT JEAN DE BELLEVILLE</t>
  </si>
  <si>
    <t>73245</t>
  </si>
  <si>
    <t>SAINT JEAN DE CHEVELU</t>
  </si>
  <si>
    <t>73246</t>
  </si>
  <si>
    <t>SAINT JEAN DE COUZ</t>
  </si>
  <si>
    <t>73247</t>
  </si>
  <si>
    <t>SAINT JEAN DE LA PORTE</t>
  </si>
  <si>
    <t>73248</t>
  </si>
  <si>
    <t>SAINT JEAN DE MAURIENNE</t>
  </si>
  <si>
    <t>73249</t>
  </si>
  <si>
    <t>SAINT JEOIRE PRIEURE</t>
  </si>
  <si>
    <t>73250</t>
  </si>
  <si>
    <t>SAINT JULIEN MONT DENIS</t>
  </si>
  <si>
    <t>73252</t>
  </si>
  <si>
    <t>73253</t>
  </si>
  <si>
    <t>73254</t>
  </si>
  <si>
    <t>SAINTE MARIE D'ALVEY</t>
  </si>
  <si>
    <t>73255</t>
  </si>
  <si>
    <t>SAINTE MARIE DE CUINES</t>
  </si>
  <si>
    <t>73256</t>
  </si>
  <si>
    <t>SAINT MARTIN D'ARC</t>
  </si>
  <si>
    <t>73257</t>
  </si>
  <si>
    <t>SAINT MARTIN DE BELLEVILLE</t>
  </si>
  <si>
    <t>73258</t>
  </si>
  <si>
    <t>SAINT MARTIN DE LA PORTE</t>
  </si>
  <si>
    <t>73259</t>
  </si>
  <si>
    <t>SAINT MARTIN SUR LA CHAMBRE</t>
  </si>
  <si>
    <t>73260</t>
  </si>
  <si>
    <t>SAINT MAURICE DE ROTHERENS</t>
  </si>
  <si>
    <t>73261</t>
  </si>
  <si>
    <t>SAINT MICHEL DE MAURIENNE</t>
  </si>
  <si>
    <t>73262</t>
  </si>
  <si>
    <t>73263</t>
  </si>
  <si>
    <t>SAINT OFFENGE DESSOUS</t>
  </si>
  <si>
    <t>73264</t>
  </si>
  <si>
    <t>SAINT OFFENGE DESSUS</t>
  </si>
  <si>
    <t>73265</t>
  </si>
  <si>
    <t>73266</t>
  </si>
  <si>
    <t>SAINT OYEN</t>
  </si>
  <si>
    <t>73267</t>
  </si>
  <si>
    <t>73268</t>
  </si>
  <si>
    <t>SAINT PAUL SUR ISERE</t>
  </si>
  <si>
    <t>73269</t>
  </si>
  <si>
    <t>73270</t>
  </si>
  <si>
    <t>SAINT PIERRE D'ALBIGNY</t>
  </si>
  <si>
    <t>73271</t>
  </si>
  <si>
    <t>SAINT PIERRE D'ALVEY</t>
  </si>
  <si>
    <t>73272</t>
  </si>
  <si>
    <t>SAINT PIERRE DE BELLEVILLE</t>
  </si>
  <si>
    <t>73273</t>
  </si>
  <si>
    <t>SAINT PIERRE DE CURTILLE</t>
  </si>
  <si>
    <t>73274</t>
  </si>
  <si>
    <t>73275</t>
  </si>
  <si>
    <t>SAINT PIERRE DE GENEBROZ</t>
  </si>
  <si>
    <t>73276</t>
  </si>
  <si>
    <t>SAINT PIERRE DE SOUCY</t>
  </si>
  <si>
    <t>73277</t>
  </si>
  <si>
    <t>73278</t>
  </si>
  <si>
    <t>SAINT REMY DE MAURIENNE</t>
  </si>
  <si>
    <t>73280</t>
  </si>
  <si>
    <t>SAINT SORLIN D'ARVES</t>
  </si>
  <si>
    <t>73281</t>
  </si>
  <si>
    <t>73282</t>
  </si>
  <si>
    <t>SAINT THIBAUD DE COUZ</t>
  </si>
  <si>
    <t>73283</t>
  </si>
  <si>
    <t>SAINT VITAL</t>
  </si>
  <si>
    <t>73284</t>
  </si>
  <si>
    <t>SALINS LES THERMES</t>
  </si>
  <si>
    <t>73285</t>
  </si>
  <si>
    <t>SEEZ</t>
  </si>
  <si>
    <t>73286</t>
  </si>
  <si>
    <t>SERRIERES EN CHAUTAGNE</t>
  </si>
  <si>
    <t>73287</t>
  </si>
  <si>
    <t>SOLLIERES SARDIERES</t>
  </si>
  <si>
    <t>73288</t>
  </si>
  <si>
    <t>SONNAZ</t>
  </si>
  <si>
    <t>73289</t>
  </si>
  <si>
    <t>TABLE</t>
  </si>
  <si>
    <t>73290</t>
  </si>
  <si>
    <t>TERMIGNON</t>
  </si>
  <si>
    <t>73292</t>
  </si>
  <si>
    <t>THENESOL</t>
  </si>
  <si>
    <t>73293</t>
  </si>
  <si>
    <t>73294</t>
  </si>
  <si>
    <t>THUILE</t>
  </si>
  <si>
    <t>73296</t>
  </si>
  <si>
    <t>TIGNES</t>
  </si>
  <si>
    <t>73297</t>
  </si>
  <si>
    <t>TOURNON</t>
  </si>
  <si>
    <t>73298</t>
  </si>
  <si>
    <t>TOURS EN SAVOIE</t>
  </si>
  <si>
    <t>73299</t>
  </si>
  <si>
    <t>TRAIZE</t>
  </si>
  <si>
    <t>73300</t>
  </si>
  <si>
    <t>TRESSERVE</t>
  </si>
  <si>
    <t>73301</t>
  </si>
  <si>
    <t>TREVIGNIN</t>
  </si>
  <si>
    <t>73302</t>
  </si>
  <si>
    <t>73303</t>
  </si>
  <si>
    <t>UGINE</t>
  </si>
  <si>
    <t>73304</t>
  </si>
  <si>
    <t>VAL D'ISERE</t>
  </si>
  <si>
    <t>73305</t>
  </si>
  <si>
    <t>VALEZAN</t>
  </si>
  <si>
    <t>73306</t>
  </si>
  <si>
    <t>VALLOIRE</t>
  </si>
  <si>
    <t>73307</t>
  </si>
  <si>
    <t>VALMEINIER</t>
  </si>
  <si>
    <t>73308</t>
  </si>
  <si>
    <t>VENTHON</t>
  </si>
  <si>
    <t>73309</t>
  </si>
  <si>
    <t>VEREL DE MONTBEL</t>
  </si>
  <si>
    <t>73310</t>
  </si>
  <si>
    <t>VEREL PRAGONDRAN</t>
  </si>
  <si>
    <t>73311</t>
  </si>
  <si>
    <t>VERNEIL</t>
  </si>
  <si>
    <t>73312</t>
  </si>
  <si>
    <t>VERRENS ARVEY</t>
  </si>
  <si>
    <t>73313</t>
  </si>
  <si>
    <t>VERTHEMEX</t>
  </si>
  <si>
    <t>73314</t>
  </si>
  <si>
    <t>VILLARD D'HERY</t>
  </si>
  <si>
    <t>73315</t>
  </si>
  <si>
    <t>VILLARD LEGER</t>
  </si>
  <si>
    <t>73316</t>
  </si>
  <si>
    <t>VILLARD SALLET</t>
  </si>
  <si>
    <t>73317</t>
  </si>
  <si>
    <t>VILLARD SUR DORON</t>
  </si>
  <si>
    <t>73318</t>
  </si>
  <si>
    <t>VILLAREMBERT</t>
  </si>
  <si>
    <t>73320</t>
  </si>
  <si>
    <t>VILLARGONDRAN</t>
  </si>
  <si>
    <t>73321</t>
  </si>
  <si>
    <t>VILLARLURIN</t>
  </si>
  <si>
    <t>73322</t>
  </si>
  <si>
    <t>VILLARODIN BOURGET</t>
  </si>
  <si>
    <t>73323</t>
  </si>
  <si>
    <t>VILLAROGER</t>
  </si>
  <si>
    <t>73324</t>
  </si>
  <si>
    <t>VILLAROUX</t>
  </si>
  <si>
    <t>73326</t>
  </si>
  <si>
    <t>VIMINES</t>
  </si>
  <si>
    <t>73327</t>
  </si>
  <si>
    <t>VIONS</t>
  </si>
  <si>
    <t>73328</t>
  </si>
  <si>
    <t>VIVIERS DU LAC</t>
  </si>
  <si>
    <t>73329</t>
  </si>
  <si>
    <t>VOGLANS</t>
  </si>
  <si>
    <t>73330</t>
  </si>
  <si>
    <t>YENNE</t>
  </si>
  <si>
    <t>74001</t>
  </si>
  <si>
    <t>ABONDANCE</t>
  </si>
  <si>
    <t>74002</t>
  </si>
  <si>
    <t>ALBY SUR CHERAN</t>
  </si>
  <si>
    <t>74003</t>
  </si>
  <si>
    <t>ALEX</t>
  </si>
  <si>
    <t>74004</t>
  </si>
  <si>
    <t>ALLEVES</t>
  </si>
  <si>
    <t>74005</t>
  </si>
  <si>
    <t>ALLINGES</t>
  </si>
  <si>
    <t>74006</t>
  </si>
  <si>
    <t>ALLONZIER LA CAILLE</t>
  </si>
  <si>
    <t>74007</t>
  </si>
  <si>
    <t>AMANCY</t>
  </si>
  <si>
    <t>74008</t>
  </si>
  <si>
    <t>AMBILLY</t>
  </si>
  <si>
    <t>74009</t>
  </si>
  <si>
    <t>74010</t>
  </si>
  <si>
    <t>ANNECY</t>
  </si>
  <si>
    <t>74011</t>
  </si>
  <si>
    <t>ANNECY LE VIEUX</t>
  </si>
  <si>
    <t>74012</t>
  </si>
  <si>
    <t>ANNEMASSE</t>
  </si>
  <si>
    <t>74013</t>
  </si>
  <si>
    <t>ANTHY SUR LEMAN</t>
  </si>
  <si>
    <t>74014</t>
  </si>
  <si>
    <t>ARACHES LA FRASSE</t>
  </si>
  <si>
    <t>74015</t>
  </si>
  <si>
    <t>ARBUSIGNY</t>
  </si>
  <si>
    <t>74016</t>
  </si>
  <si>
    <t>ARCHAMPS</t>
  </si>
  <si>
    <t>74018</t>
  </si>
  <si>
    <t>ARENTHON</t>
  </si>
  <si>
    <t>74019</t>
  </si>
  <si>
    <t>ARGONAY</t>
  </si>
  <si>
    <t>74020</t>
  </si>
  <si>
    <t>ARMOY</t>
  </si>
  <si>
    <t>74021</t>
  </si>
  <si>
    <t>ARTHAZ PONT NOTRE DAME</t>
  </si>
  <si>
    <t>74022</t>
  </si>
  <si>
    <t>AVIERNOZ</t>
  </si>
  <si>
    <t>74024</t>
  </si>
  <si>
    <t>AYSE</t>
  </si>
  <si>
    <t>74025</t>
  </si>
  <si>
    <t>BALLAISON</t>
  </si>
  <si>
    <t>74026</t>
  </si>
  <si>
    <t>BALME DE SILLINGY</t>
  </si>
  <si>
    <t>74027</t>
  </si>
  <si>
    <t>BALME DE THUY</t>
  </si>
  <si>
    <t>74029</t>
  </si>
  <si>
    <t>BASSY</t>
  </si>
  <si>
    <t>74030</t>
  </si>
  <si>
    <t>BAUME</t>
  </si>
  <si>
    <t>74031</t>
  </si>
  <si>
    <t>74032</t>
  </si>
  <si>
    <t>BELLEVAUX</t>
  </si>
  <si>
    <t>74033</t>
  </si>
  <si>
    <t>BERNEX</t>
  </si>
  <si>
    <t>74034</t>
  </si>
  <si>
    <t>74035</t>
  </si>
  <si>
    <t>BLOYE</t>
  </si>
  <si>
    <t>74036</t>
  </si>
  <si>
    <t>BLUFFY</t>
  </si>
  <si>
    <t>74037</t>
  </si>
  <si>
    <t>BOEGE</t>
  </si>
  <si>
    <t>74038</t>
  </si>
  <si>
    <t>BOGEVE</t>
  </si>
  <si>
    <t>74040</t>
  </si>
  <si>
    <t>BONNE</t>
  </si>
  <si>
    <t>74041</t>
  </si>
  <si>
    <t>74042</t>
  </si>
  <si>
    <t>74043</t>
  </si>
  <si>
    <t>BONS EN CHABLAIS</t>
  </si>
  <si>
    <t>74044</t>
  </si>
  <si>
    <t>BOSSEY</t>
  </si>
  <si>
    <t>74045</t>
  </si>
  <si>
    <t>BOUCHET MONT CHARVIN</t>
  </si>
  <si>
    <t>74046</t>
  </si>
  <si>
    <t>BOUSSY</t>
  </si>
  <si>
    <t>74048</t>
  </si>
  <si>
    <t>BRENTHONNE</t>
  </si>
  <si>
    <t>74049</t>
  </si>
  <si>
    <t>BRIZON</t>
  </si>
  <si>
    <t>74050</t>
  </si>
  <si>
    <t>BURDIGNIN</t>
  </si>
  <si>
    <t>74051</t>
  </si>
  <si>
    <t>CERCIER</t>
  </si>
  <si>
    <t>74052</t>
  </si>
  <si>
    <t>CERNEX</t>
  </si>
  <si>
    <t>74053</t>
  </si>
  <si>
    <t>CERVENS</t>
  </si>
  <si>
    <t>74054</t>
  </si>
  <si>
    <t>CHAINAZ LES FRASSES</t>
  </si>
  <si>
    <t>74055</t>
  </si>
  <si>
    <t>CHALLONGES</t>
  </si>
  <si>
    <t>74056</t>
  </si>
  <si>
    <t>CHAMONIX MONT BLANC</t>
  </si>
  <si>
    <t>74057</t>
  </si>
  <si>
    <t>CHAMPANGES</t>
  </si>
  <si>
    <t>74058</t>
  </si>
  <si>
    <t>CHAPELLE D'ABONDANCE</t>
  </si>
  <si>
    <t>74059</t>
  </si>
  <si>
    <t>CHAPELLE RAMBAUD</t>
  </si>
  <si>
    <t>74060</t>
  </si>
  <si>
    <t>CHAPELLE SAINT MAURICE</t>
  </si>
  <si>
    <t>74061</t>
  </si>
  <si>
    <t>CHAPEIRY</t>
  </si>
  <si>
    <t>74062</t>
  </si>
  <si>
    <t>CHARVONNEX</t>
  </si>
  <si>
    <t>74063</t>
  </si>
  <si>
    <t>74064</t>
  </si>
  <si>
    <t>CHATILLON SUR CLUSES</t>
  </si>
  <si>
    <t>74065</t>
  </si>
  <si>
    <t>74066</t>
  </si>
  <si>
    <t>CHAVANNAZ</t>
  </si>
  <si>
    <t>74067</t>
  </si>
  <si>
    <t>CHAVANOD</t>
  </si>
  <si>
    <t>74068</t>
  </si>
  <si>
    <t>CHENE EN SEMINE</t>
  </si>
  <si>
    <t>74069</t>
  </si>
  <si>
    <t>CHENEX</t>
  </si>
  <si>
    <t>74070</t>
  </si>
  <si>
    <t>CHENS SUR LEMAN</t>
  </si>
  <si>
    <t>74071</t>
  </si>
  <si>
    <t>CHESSENAZ</t>
  </si>
  <si>
    <t>74072</t>
  </si>
  <si>
    <t>CHEVALINE</t>
  </si>
  <si>
    <t>74073</t>
  </si>
  <si>
    <t>CHEVENOZ</t>
  </si>
  <si>
    <t>74074</t>
  </si>
  <si>
    <t>CHEVRIER</t>
  </si>
  <si>
    <t>74075</t>
  </si>
  <si>
    <t>74076</t>
  </si>
  <si>
    <t>CHOISY</t>
  </si>
  <si>
    <t>74077</t>
  </si>
  <si>
    <t>CLARAFOND ARCINE</t>
  </si>
  <si>
    <t>74078</t>
  </si>
  <si>
    <t>74079</t>
  </si>
  <si>
    <t>CLEFS</t>
  </si>
  <si>
    <t>74080</t>
  </si>
  <si>
    <t>CLUSAZ</t>
  </si>
  <si>
    <t>74081</t>
  </si>
  <si>
    <t>74082</t>
  </si>
  <si>
    <t>COLLONGES SOUS SALEVE</t>
  </si>
  <si>
    <t>74083</t>
  </si>
  <si>
    <t>COMBLOUX</t>
  </si>
  <si>
    <t>74084</t>
  </si>
  <si>
    <t>CONS SAINTE COLOMBE</t>
  </si>
  <si>
    <t>74085</t>
  </si>
  <si>
    <t>CONTAMINES MONTJOIE</t>
  </si>
  <si>
    <t>74086</t>
  </si>
  <si>
    <t>CONTAMINE SARZIN</t>
  </si>
  <si>
    <t>74087</t>
  </si>
  <si>
    <t>CONTAMINE SUR ARVE</t>
  </si>
  <si>
    <t>74088</t>
  </si>
  <si>
    <t>COPPONEX</t>
  </si>
  <si>
    <t>74089</t>
  </si>
  <si>
    <t>CORDON</t>
  </si>
  <si>
    <t>74090</t>
  </si>
  <si>
    <t>CORNIER</t>
  </si>
  <si>
    <t>74091</t>
  </si>
  <si>
    <t>COTE D'ARBROZ</t>
  </si>
  <si>
    <t>74093</t>
  </si>
  <si>
    <t>CRAN GEVRIER</t>
  </si>
  <si>
    <t>74094</t>
  </si>
  <si>
    <t>CRANVES SALES</t>
  </si>
  <si>
    <t>74095</t>
  </si>
  <si>
    <t>CREMPIGNY BONNEGUETE</t>
  </si>
  <si>
    <t>74096</t>
  </si>
  <si>
    <t>CRUSEILLES</t>
  </si>
  <si>
    <t>74097</t>
  </si>
  <si>
    <t>CUSY</t>
  </si>
  <si>
    <t>74098</t>
  </si>
  <si>
    <t>CUVAT</t>
  </si>
  <si>
    <t>74099</t>
  </si>
  <si>
    <t>DEMI QUARTIER</t>
  </si>
  <si>
    <t>74100</t>
  </si>
  <si>
    <t>DESINGY</t>
  </si>
  <si>
    <t>74101</t>
  </si>
  <si>
    <t>DINGY EN VUACHE</t>
  </si>
  <si>
    <t>74102</t>
  </si>
  <si>
    <t>DINGY SAINT CLAIR</t>
  </si>
  <si>
    <t>74103</t>
  </si>
  <si>
    <t>DOMANCY</t>
  </si>
  <si>
    <t>74104</t>
  </si>
  <si>
    <t>DOUSSARD</t>
  </si>
  <si>
    <t>74105</t>
  </si>
  <si>
    <t>DOUVAINE</t>
  </si>
  <si>
    <t>74106</t>
  </si>
  <si>
    <t>DRAILLANT</t>
  </si>
  <si>
    <t>74107</t>
  </si>
  <si>
    <t>74108</t>
  </si>
  <si>
    <t>DUINGT</t>
  </si>
  <si>
    <t>74109</t>
  </si>
  <si>
    <t>ELOISE</t>
  </si>
  <si>
    <t>74110</t>
  </si>
  <si>
    <t>ENTREMONT</t>
  </si>
  <si>
    <t>74111</t>
  </si>
  <si>
    <t>ENTREVERNES</t>
  </si>
  <si>
    <t>74112</t>
  </si>
  <si>
    <t>74114</t>
  </si>
  <si>
    <t>ESSERT ROMAND</t>
  </si>
  <si>
    <t>74116</t>
  </si>
  <si>
    <t>ETAUX</t>
  </si>
  <si>
    <t>74117</t>
  </si>
  <si>
    <t>ETERCY</t>
  </si>
  <si>
    <t>74118</t>
  </si>
  <si>
    <t>ETREMBIERES</t>
  </si>
  <si>
    <t>74119</t>
  </si>
  <si>
    <t>EVIAN LES BAINS</t>
  </si>
  <si>
    <t>74120</t>
  </si>
  <si>
    <t>EVIRES</t>
  </si>
  <si>
    <t>74121</t>
  </si>
  <si>
    <t>EXCENEVEX</t>
  </si>
  <si>
    <t>74122</t>
  </si>
  <si>
    <t>FAUCIGNY</t>
  </si>
  <si>
    <t>74123</t>
  </si>
  <si>
    <t>FAVERGES</t>
  </si>
  <si>
    <t>74124</t>
  </si>
  <si>
    <t>FEIGERES</t>
  </si>
  <si>
    <t>74126</t>
  </si>
  <si>
    <t>FESSY</t>
  </si>
  <si>
    <t>74127</t>
  </si>
  <si>
    <t>FETERNES</t>
  </si>
  <si>
    <t>74128</t>
  </si>
  <si>
    <t>FILLINGES</t>
  </si>
  <si>
    <t>74129</t>
  </si>
  <si>
    <t>FORCLAZ</t>
  </si>
  <si>
    <t>74130</t>
  </si>
  <si>
    <t>FRANCLENS</t>
  </si>
  <si>
    <t>74131</t>
  </si>
  <si>
    <t>FRANGY</t>
  </si>
  <si>
    <t>74133</t>
  </si>
  <si>
    <t>GAILLARD</t>
  </si>
  <si>
    <t>74134</t>
  </si>
  <si>
    <t>GETS</t>
  </si>
  <si>
    <t>74135</t>
  </si>
  <si>
    <t>GIEZ</t>
  </si>
  <si>
    <t>74136</t>
  </si>
  <si>
    <t>GRAND BORNAND</t>
  </si>
  <si>
    <t>74137</t>
  </si>
  <si>
    <t>GROISY</t>
  </si>
  <si>
    <t>74138</t>
  </si>
  <si>
    <t>GRUFFY</t>
  </si>
  <si>
    <t>74139</t>
  </si>
  <si>
    <t>HABERE LULLIN</t>
  </si>
  <si>
    <t>74140</t>
  </si>
  <si>
    <t>HABERE POCHE</t>
  </si>
  <si>
    <t>74141</t>
  </si>
  <si>
    <t>HAUTEVILLE SUR FIER</t>
  </si>
  <si>
    <t>74142</t>
  </si>
  <si>
    <t>HERY SUR ALBY</t>
  </si>
  <si>
    <t>74143</t>
  </si>
  <si>
    <t>HOUCHES</t>
  </si>
  <si>
    <t>74144</t>
  </si>
  <si>
    <t>JONZIER EPAGNY</t>
  </si>
  <si>
    <t>74145</t>
  </si>
  <si>
    <t>74146</t>
  </si>
  <si>
    <t>LARRINGES</t>
  </si>
  <si>
    <t>74147</t>
  </si>
  <si>
    <t>LATHUILE</t>
  </si>
  <si>
    <t>74148</t>
  </si>
  <si>
    <t>LESCHAUX</t>
  </si>
  <si>
    <t>74150</t>
  </si>
  <si>
    <t>LOISIN</t>
  </si>
  <si>
    <t>74151</t>
  </si>
  <si>
    <t>LORNAY</t>
  </si>
  <si>
    <t>74152</t>
  </si>
  <si>
    <t>LOVAGNY</t>
  </si>
  <si>
    <t>74153</t>
  </si>
  <si>
    <t>LUCINGES</t>
  </si>
  <si>
    <t>74154</t>
  </si>
  <si>
    <t>LUGRIN</t>
  </si>
  <si>
    <t>74155</t>
  </si>
  <si>
    <t>LULLIN</t>
  </si>
  <si>
    <t>74156</t>
  </si>
  <si>
    <t>LULLY</t>
  </si>
  <si>
    <t>74157</t>
  </si>
  <si>
    <t>LYAUD</t>
  </si>
  <si>
    <t>74158</t>
  </si>
  <si>
    <t>MACHILLY</t>
  </si>
  <si>
    <t>74159</t>
  </si>
  <si>
    <t>MAGLAND</t>
  </si>
  <si>
    <t>74160</t>
  </si>
  <si>
    <t>MANIGOD</t>
  </si>
  <si>
    <t>74161</t>
  </si>
  <si>
    <t>MARCELLAZ ALBANAIS</t>
  </si>
  <si>
    <t>74162</t>
  </si>
  <si>
    <t>MARCELLAZ</t>
  </si>
  <si>
    <t>74163</t>
  </si>
  <si>
    <t>MARGENCEL</t>
  </si>
  <si>
    <t>74164</t>
  </si>
  <si>
    <t>MARIGNIER</t>
  </si>
  <si>
    <t>74165</t>
  </si>
  <si>
    <t>MARIGNY SAINT MARCEL</t>
  </si>
  <si>
    <t>74166</t>
  </si>
  <si>
    <t>MARIN</t>
  </si>
  <si>
    <t>74167</t>
  </si>
  <si>
    <t>MARLENS</t>
  </si>
  <si>
    <t>74168</t>
  </si>
  <si>
    <t>MARLIOZ</t>
  </si>
  <si>
    <t>74169</t>
  </si>
  <si>
    <t>MARNAZ</t>
  </si>
  <si>
    <t>74170</t>
  </si>
  <si>
    <t>74171</t>
  </si>
  <si>
    <t>MASSONGY</t>
  </si>
  <si>
    <t>74172</t>
  </si>
  <si>
    <t>MAXILLY SUR LEMAN</t>
  </si>
  <si>
    <t>74173</t>
  </si>
  <si>
    <t>MEGEVE</t>
  </si>
  <si>
    <t>74174</t>
  </si>
  <si>
    <t>MEGEVETTE</t>
  </si>
  <si>
    <t>74175</t>
  </si>
  <si>
    <t>MEILLERIE</t>
  </si>
  <si>
    <t>74176</t>
  </si>
  <si>
    <t>MENTHON SAINT BERNARD</t>
  </si>
  <si>
    <t>74177</t>
  </si>
  <si>
    <t>MENTHONNEX EN BORNES</t>
  </si>
  <si>
    <t>74178</t>
  </si>
  <si>
    <t>MENTHONNEX SOUS CLERMONT</t>
  </si>
  <si>
    <t>74179</t>
  </si>
  <si>
    <t>MESIGNY</t>
  </si>
  <si>
    <t>74180</t>
  </si>
  <si>
    <t>MESSERY</t>
  </si>
  <si>
    <t>74181</t>
  </si>
  <si>
    <t>METZ TESSY</t>
  </si>
  <si>
    <t>74182</t>
  </si>
  <si>
    <t>MEYTHET</t>
  </si>
  <si>
    <t>74183</t>
  </si>
  <si>
    <t>MIEUSSY</t>
  </si>
  <si>
    <t>74184</t>
  </si>
  <si>
    <t>MINZIER</t>
  </si>
  <si>
    <t>74185</t>
  </si>
  <si>
    <t>MONNETIER MORNEX</t>
  </si>
  <si>
    <t>74186</t>
  </si>
  <si>
    <t>MONTAGNY LES LANCHES</t>
  </si>
  <si>
    <t>74187</t>
  </si>
  <si>
    <t>MONTMIN</t>
  </si>
  <si>
    <t>74188</t>
  </si>
  <si>
    <t>MONTRIOND</t>
  </si>
  <si>
    <t>74189</t>
  </si>
  <si>
    <t>MONT SAXONNEX</t>
  </si>
  <si>
    <t>74190</t>
  </si>
  <si>
    <t>MORILLON</t>
  </si>
  <si>
    <t>74191</t>
  </si>
  <si>
    <t>MORZINE</t>
  </si>
  <si>
    <t>74192</t>
  </si>
  <si>
    <t>MOYE</t>
  </si>
  <si>
    <t>74193</t>
  </si>
  <si>
    <t>MURAZ</t>
  </si>
  <si>
    <t>74194</t>
  </si>
  <si>
    <t>MURES</t>
  </si>
  <si>
    <t>74195</t>
  </si>
  <si>
    <t>MUSIEGES</t>
  </si>
  <si>
    <t>74196</t>
  </si>
  <si>
    <t>NANCY SUR CLUSES</t>
  </si>
  <si>
    <t>74197</t>
  </si>
  <si>
    <t>NANGY</t>
  </si>
  <si>
    <t>74198</t>
  </si>
  <si>
    <t>NAVES PARMELAN</t>
  </si>
  <si>
    <t>74199</t>
  </si>
  <si>
    <t>NERNIER</t>
  </si>
  <si>
    <t>74200</t>
  </si>
  <si>
    <t>NEUVECELLE</t>
  </si>
  <si>
    <t>74201</t>
  </si>
  <si>
    <t>NEYDENS</t>
  </si>
  <si>
    <t>74202</t>
  </si>
  <si>
    <t>NONGLARD</t>
  </si>
  <si>
    <t>74203</t>
  </si>
  <si>
    <t>NOVEL</t>
  </si>
  <si>
    <t>74204</t>
  </si>
  <si>
    <t>OLLIERES</t>
  </si>
  <si>
    <t>74205</t>
  </si>
  <si>
    <t>ONNION</t>
  </si>
  <si>
    <t>74206</t>
  </si>
  <si>
    <t>ORCIER</t>
  </si>
  <si>
    <t>74208</t>
  </si>
  <si>
    <t>74209</t>
  </si>
  <si>
    <t>PEILLONNEX</t>
  </si>
  <si>
    <t>74210</t>
  </si>
  <si>
    <t>PERRIGNIER</t>
  </si>
  <si>
    <t>74211</t>
  </si>
  <si>
    <t>PERS JUSSY</t>
  </si>
  <si>
    <t>74212</t>
  </si>
  <si>
    <t>PETIT BORNAND LES GLIERES</t>
  </si>
  <si>
    <t>74213</t>
  </si>
  <si>
    <t>POISY</t>
  </si>
  <si>
    <t>74215</t>
  </si>
  <si>
    <t>PRAZ SUR ARLY</t>
  </si>
  <si>
    <t>74216</t>
  </si>
  <si>
    <t>74217</t>
  </si>
  <si>
    <t>74218</t>
  </si>
  <si>
    <t>PUBLIER</t>
  </si>
  <si>
    <t>74219</t>
  </si>
  <si>
    <t>QUINTAL</t>
  </si>
  <si>
    <t>74220</t>
  </si>
  <si>
    <t>REIGNIER ESERY</t>
  </si>
  <si>
    <t>74221</t>
  </si>
  <si>
    <t>REPOSOIR</t>
  </si>
  <si>
    <t>74222</t>
  </si>
  <si>
    <t>REYVROZ</t>
  </si>
  <si>
    <t>74223</t>
  </si>
  <si>
    <t>RIVIERE ENVERSE</t>
  </si>
  <si>
    <t>74224</t>
  </si>
  <si>
    <t>ROCHE SUR FORON</t>
  </si>
  <si>
    <t>74225</t>
  </si>
  <si>
    <t>74226</t>
  </si>
  <si>
    <t>SAINT ANDRE DE BOEGE</t>
  </si>
  <si>
    <t>74228</t>
  </si>
  <si>
    <t>74229</t>
  </si>
  <si>
    <t>SAINT CERGUES</t>
  </si>
  <si>
    <t>74231</t>
  </si>
  <si>
    <t>74232</t>
  </si>
  <si>
    <t>SAINT EUSTACHE</t>
  </si>
  <si>
    <t>74233</t>
  </si>
  <si>
    <t>74234</t>
  </si>
  <si>
    <t>SAINT FERREOL</t>
  </si>
  <si>
    <t>74235</t>
  </si>
  <si>
    <t>SAINT GERMAIN SUR RHONE</t>
  </si>
  <si>
    <t>74236</t>
  </si>
  <si>
    <t>SAINT GERVAIS LES BAINS</t>
  </si>
  <si>
    <t>74237</t>
  </si>
  <si>
    <t>SAINT GINGOLPH</t>
  </si>
  <si>
    <t>74238</t>
  </si>
  <si>
    <t>SAINT JEAN D'AULPS</t>
  </si>
  <si>
    <t>74239</t>
  </si>
  <si>
    <t>SAINT JEAN DE SIXT</t>
  </si>
  <si>
    <t>74240</t>
  </si>
  <si>
    <t>SAINT JEAN DE THOLOME</t>
  </si>
  <si>
    <t>74241</t>
  </si>
  <si>
    <t>SAINT JEOIRE</t>
  </si>
  <si>
    <t>74242</t>
  </si>
  <si>
    <t>SAINT JORIOZ</t>
  </si>
  <si>
    <t>74243</t>
  </si>
  <si>
    <t>SAINT JULIEN EN GENEVOIS</t>
  </si>
  <si>
    <t>74244</t>
  </si>
  <si>
    <t>74245</t>
  </si>
  <si>
    <t>SAINT MARTIN BELLEVUE</t>
  </si>
  <si>
    <t>74249</t>
  </si>
  <si>
    <t>SAINT PAUL EN CHABLAIS</t>
  </si>
  <si>
    <t>74250</t>
  </si>
  <si>
    <t>SAINT PIERRE EN FAUCIGNY</t>
  </si>
  <si>
    <t>74252</t>
  </si>
  <si>
    <t>74253</t>
  </si>
  <si>
    <t>SAINT SIXT</t>
  </si>
  <si>
    <t>74254</t>
  </si>
  <si>
    <t>74255</t>
  </si>
  <si>
    <t>SALES</t>
  </si>
  <si>
    <t>74256</t>
  </si>
  <si>
    <t>SALLANCHES</t>
  </si>
  <si>
    <t>74257</t>
  </si>
  <si>
    <t>SALLENOVES</t>
  </si>
  <si>
    <t>74258</t>
  </si>
  <si>
    <t>SAMOENS</t>
  </si>
  <si>
    <t>74259</t>
  </si>
  <si>
    <t>SAPPEY</t>
  </si>
  <si>
    <t>74260</t>
  </si>
  <si>
    <t>74261</t>
  </si>
  <si>
    <t>SAXEL</t>
  </si>
  <si>
    <t>74262</t>
  </si>
  <si>
    <t>SCIENTRIER</t>
  </si>
  <si>
    <t>74263</t>
  </si>
  <si>
    <t>SCIEZ</t>
  </si>
  <si>
    <t>74264</t>
  </si>
  <si>
    <t>SCIONZIER</t>
  </si>
  <si>
    <t>74265</t>
  </si>
  <si>
    <t>SERRAVAL</t>
  </si>
  <si>
    <t>74266</t>
  </si>
  <si>
    <t>SERVOZ</t>
  </si>
  <si>
    <t>74267</t>
  </si>
  <si>
    <t>SEVRIER</t>
  </si>
  <si>
    <t>74268</t>
  </si>
  <si>
    <t>SEYNOD</t>
  </si>
  <si>
    <t>74269</t>
  </si>
  <si>
    <t>74270</t>
  </si>
  <si>
    <t>SEYTHENEX</t>
  </si>
  <si>
    <t>74271</t>
  </si>
  <si>
    <t>SEYTROUX</t>
  </si>
  <si>
    <t>74272</t>
  </si>
  <si>
    <t>SILLINGY</t>
  </si>
  <si>
    <t>74273</t>
  </si>
  <si>
    <t>SIXT FER A CHEVAL</t>
  </si>
  <si>
    <t>74274</t>
  </si>
  <si>
    <t>VAL DE FIER</t>
  </si>
  <si>
    <t>74275</t>
  </si>
  <si>
    <t>TALLOIRES</t>
  </si>
  <si>
    <t>74276</t>
  </si>
  <si>
    <t>TANINGES</t>
  </si>
  <si>
    <t>74278</t>
  </si>
  <si>
    <t>THYEZ</t>
  </si>
  <si>
    <t>74279</t>
  </si>
  <si>
    <t>THOLLON LES MEMISES</t>
  </si>
  <si>
    <t>74280</t>
  </si>
  <si>
    <t>THONES</t>
  </si>
  <si>
    <t>74281</t>
  </si>
  <si>
    <t>THONON LES BAINS</t>
  </si>
  <si>
    <t>74282</t>
  </si>
  <si>
    <t>THORENS GLIERES</t>
  </si>
  <si>
    <t>74283</t>
  </si>
  <si>
    <t>THUSY</t>
  </si>
  <si>
    <t>74284</t>
  </si>
  <si>
    <t>74285</t>
  </si>
  <si>
    <t>USINENS</t>
  </si>
  <si>
    <t>74286</t>
  </si>
  <si>
    <t>VACHERESSE</t>
  </si>
  <si>
    <t>74287</t>
  </si>
  <si>
    <t>74288</t>
  </si>
  <si>
    <t>VALLEIRY</t>
  </si>
  <si>
    <t>74289</t>
  </si>
  <si>
    <t>74290</t>
  </si>
  <si>
    <t>VALLORCINE</t>
  </si>
  <si>
    <t>74291</t>
  </si>
  <si>
    <t>VANZY</t>
  </si>
  <si>
    <t>74292</t>
  </si>
  <si>
    <t>74293</t>
  </si>
  <si>
    <t>VEIGY FONCENEX</t>
  </si>
  <si>
    <t>74294</t>
  </si>
  <si>
    <t>VERCHAIX</t>
  </si>
  <si>
    <t>74295</t>
  </si>
  <si>
    <t>VERNAZ</t>
  </si>
  <si>
    <t>74296</t>
  </si>
  <si>
    <t>74297</t>
  </si>
  <si>
    <t>74298</t>
  </si>
  <si>
    <t>VETRAZ MONTHOUX</t>
  </si>
  <si>
    <t>74299</t>
  </si>
  <si>
    <t>VEYRIER DU LAC</t>
  </si>
  <si>
    <t>74301</t>
  </si>
  <si>
    <t>74302</t>
  </si>
  <si>
    <t>VILLARDS SUR THONES</t>
  </si>
  <si>
    <t>74303</t>
  </si>
  <si>
    <t>VILLAZ</t>
  </si>
  <si>
    <t>74304</t>
  </si>
  <si>
    <t>VILLE EN SALLAZ</t>
  </si>
  <si>
    <t>74305</t>
  </si>
  <si>
    <t>VILLE LA GRAND</t>
  </si>
  <si>
    <t>74306</t>
  </si>
  <si>
    <t>VILLY LE BOUVERET</t>
  </si>
  <si>
    <t>74307</t>
  </si>
  <si>
    <t>VILLY LE PELLOUX</t>
  </si>
  <si>
    <t>74308</t>
  </si>
  <si>
    <t>VINZIER</t>
  </si>
  <si>
    <t>74309</t>
  </si>
  <si>
    <t>74310</t>
  </si>
  <si>
    <t>VIUZ LA CHIESAZ</t>
  </si>
  <si>
    <t>74311</t>
  </si>
  <si>
    <t>VIUZ EN SALLAZ</t>
  </si>
  <si>
    <t>74312</t>
  </si>
  <si>
    <t>74313</t>
  </si>
  <si>
    <t>VOVRAY EN BORNES</t>
  </si>
  <si>
    <t>74314</t>
  </si>
  <si>
    <t>VULBENS</t>
  </si>
  <si>
    <t>74315</t>
  </si>
  <si>
    <t>YVOIRE</t>
  </si>
  <si>
    <t>75056</t>
  </si>
  <si>
    <t>PARIS</t>
  </si>
  <si>
    <t>75101</t>
  </si>
  <si>
    <t>PARIS 01</t>
  </si>
  <si>
    <t>75102</t>
  </si>
  <si>
    <t>PARIS 02</t>
  </si>
  <si>
    <t>75103</t>
  </si>
  <si>
    <t>PARIS 03</t>
  </si>
  <si>
    <t>75104</t>
  </si>
  <si>
    <t>PARIS 04</t>
  </si>
  <si>
    <t>75105</t>
  </si>
  <si>
    <t>PARIS 05</t>
  </si>
  <si>
    <t>75106</t>
  </si>
  <si>
    <t>PARIS 06</t>
  </si>
  <si>
    <t>75107</t>
  </si>
  <si>
    <t>PARIS 07</t>
  </si>
  <si>
    <t>75108</t>
  </si>
  <si>
    <t>PARIS 08</t>
  </si>
  <si>
    <t>75109</t>
  </si>
  <si>
    <t>PARIS 09</t>
  </si>
  <si>
    <t>75110</t>
  </si>
  <si>
    <t>PARIS 10</t>
  </si>
  <si>
    <t>75111</t>
  </si>
  <si>
    <t>PARIS 11</t>
  </si>
  <si>
    <t>75112</t>
  </si>
  <si>
    <t>PARIS 12</t>
  </si>
  <si>
    <t>75113</t>
  </si>
  <si>
    <t>PARIS 13</t>
  </si>
  <si>
    <t>75114</t>
  </si>
  <si>
    <t>PARIS 14</t>
  </si>
  <si>
    <t>75115</t>
  </si>
  <si>
    <t>PARIS 15</t>
  </si>
  <si>
    <t>75116</t>
  </si>
  <si>
    <t>PARIS 16</t>
  </si>
  <si>
    <t>75117</t>
  </si>
  <si>
    <t>PARIS 17</t>
  </si>
  <si>
    <t>75118</t>
  </si>
  <si>
    <t>PARIS 18</t>
  </si>
  <si>
    <t>75119</t>
  </si>
  <si>
    <t>PARIS 19</t>
  </si>
  <si>
    <t>75120</t>
  </si>
  <si>
    <t>PARIS 20</t>
  </si>
  <si>
    <t>76001</t>
  </si>
  <si>
    <t>ALLOUVILLE BELLEFOSSE</t>
  </si>
  <si>
    <t>76002</t>
  </si>
  <si>
    <t>ALVIMARE</t>
  </si>
  <si>
    <t>76004</t>
  </si>
  <si>
    <t>AMBRUMESNIL</t>
  </si>
  <si>
    <t>76005</t>
  </si>
  <si>
    <t>AMFREVILLE LA MI VOIE</t>
  </si>
  <si>
    <t>76006</t>
  </si>
  <si>
    <t>76007</t>
  </si>
  <si>
    <t>ANCEAUMEVILLE</t>
  </si>
  <si>
    <t>76008</t>
  </si>
  <si>
    <t>ANCOURT</t>
  </si>
  <si>
    <t>76009</t>
  </si>
  <si>
    <t>ANCOURTEVILLE SUR HERICOURT</t>
  </si>
  <si>
    <t>76010</t>
  </si>
  <si>
    <t>ANCRETIEVILLE SAINT VICTOR</t>
  </si>
  <si>
    <t>76011</t>
  </si>
  <si>
    <t>ANCRETTEVILLE SUR MER</t>
  </si>
  <si>
    <t>76012</t>
  </si>
  <si>
    <t>ANGERVILLE BAILLEUL</t>
  </si>
  <si>
    <t>76013</t>
  </si>
  <si>
    <t>ANGERVILLE LA MARTEL</t>
  </si>
  <si>
    <t>76014</t>
  </si>
  <si>
    <t>ANGERVILLE L'ORCHER</t>
  </si>
  <si>
    <t>76015</t>
  </si>
  <si>
    <t>ANGIENS</t>
  </si>
  <si>
    <t>76016</t>
  </si>
  <si>
    <t>ANGLESQUEVILLE LA BRAS LONG</t>
  </si>
  <si>
    <t>76017</t>
  </si>
  <si>
    <t>ANGLESQUEVILLE L'ESNEVAL</t>
  </si>
  <si>
    <t>76018</t>
  </si>
  <si>
    <t>VAL DE SAANE</t>
  </si>
  <si>
    <t>76019</t>
  </si>
  <si>
    <t>ANNEVILLE SUR SCIE</t>
  </si>
  <si>
    <t>76020</t>
  </si>
  <si>
    <t>ANNEVILLE AMBOURVILLE</t>
  </si>
  <si>
    <t>76021</t>
  </si>
  <si>
    <t>ANNOUVILLE VILMESNIL</t>
  </si>
  <si>
    <t>76022</t>
  </si>
  <si>
    <t>ANQUETIERVILLE</t>
  </si>
  <si>
    <t>76023</t>
  </si>
  <si>
    <t>ANVEVILLE</t>
  </si>
  <si>
    <t>76024</t>
  </si>
  <si>
    <t>ARDOUVAL</t>
  </si>
  <si>
    <t>76025</t>
  </si>
  <si>
    <t>ARGUEIL</t>
  </si>
  <si>
    <t>76026</t>
  </si>
  <si>
    <t>ARQUES LA BATAILLE</t>
  </si>
  <si>
    <t>76027</t>
  </si>
  <si>
    <t>76028</t>
  </si>
  <si>
    <t>AUBEGUIMONT</t>
  </si>
  <si>
    <t>76029</t>
  </si>
  <si>
    <t>AUBERMESNIL AUX ERABLES</t>
  </si>
  <si>
    <t>76030</t>
  </si>
  <si>
    <t>AUBERMESNIL BEAUMAIS</t>
  </si>
  <si>
    <t>76031</t>
  </si>
  <si>
    <t>AUBERVILLE LA CAMPAGNE</t>
  </si>
  <si>
    <t>76032</t>
  </si>
  <si>
    <t>AUBERVILLE LA MANUEL</t>
  </si>
  <si>
    <t>76033</t>
  </si>
  <si>
    <t>AUBERVILLE LA RENAULT</t>
  </si>
  <si>
    <t>76034</t>
  </si>
  <si>
    <t>AUFFAY</t>
  </si>
  <si>
    <t>76035</t>
  </si>
  <si>
    <t>AUMALE</t>
  </si>
  <si>
    <t>76036</t>
  </si>
  <si>
    <t>AUPPEGARD</t>
  </si>
  <si>
    <t>76037</t>
  </si>
  <si>
    <t>AUQUEMESNIL</t>
  </si>
  <si>
    <t>76038</t>
  </si>
  <si>
    <t>AUTHIEUX RATIEVILLE</t>
  </si>
  <si>
    <t>76039</t>
  </si>
  <si>
    <t>AUTHIEUX SUR LE PORT SAINT OUEN</t>
  </si>
  <si>
    <t>76040</t>
  </si>
  <si>
    <t>AUTIGNY</t>
  </si>
  <si>
    <t>76041</t>
  </si>
  <si>
    <t>AUTRETOT</t>
  </si>
  <si>
    <t>76042</t>
  </si>
  <si>
    <t>AUVILLIERS</t>
  </si>
  <si>
    <t>76043</t>
  </si>
  <si>
    <t>AUZEBOSC</t>
  </si>
  <si>
    <t>76044</t>
  </si>
  <si>
    <t>AUZOUVILLE AUBERBOSC</t>
  </si>
  <si>
    <t>76045</t>
  </si>
  <si>
    <t>AUZOUVILLE L'ESNEVAL</t>
  </si>
  <si>
    <t>76046</t>
  </si>
  <si>
    <t>AUZOUVILLE SUR RY</t>
  </si>
  <si>
    <t>76047</t>
  </si>
  <si>
    <t>AUZOUVILLE SUR SAANE</t>
  </si>
  <si>
    <t>76048</t>
  </si>
  <si>
    <t>AVESNES EN BRAY</t>
  </si>
  <si>
    <t>76049</t>
  </si>
  <si>
    <t>AVESNES EN VAL</t>
  </si>
  <si>
    <t>76050</t>
  </si>
  <si>
    <t>AVREMESNIL</t>
  </si>
  <si>
    <t>76051</t>
  </si>
  <si>
    <t>BACQUEVILLE EN CAUX</t>
  </si>
  <si>
    <t>76052</t>
  </si>
  <si>
    <t>BAILLEUL NEUVILLE</t>
  </si>
  <si>
    <t>76053</t>
  </si>
  <si>
    <t>BAILLOLET</t>
  </si>
  <si>
    <t>76054</t>
  </si>
  <si>
    <t>BAILLY EN RIVIERE</t>
  </si>
  <si>
    <t>76055</t>
  </si>
  <si>
    <t>BAONS LE COMTE</t>
  </si>
  <si>
    <t>76056</t>
  </si>
  <si>
    <t>BARDOUVILLE</t>
  </si>
  <si>
    <t>76057</t>
  </si>
  <si>
    <t>BARENTIN</t>
  </si>
  <si>
    <t>76058</t>
  </si>
  <si>
    <t>BAROMESNIL</t>
  </si>
  <si>
    <t>76059</t>
  </si>
  <si>
    <t>BAZINVAL</t>
  </si>
  <si>
    <t>76060</t>
  </si>
  <si>
    <t>BEAUBEC LA ROSIERE</t>
  </si>
  <si>
    <t>76062</t>
  </si>
  <si>
    <t>BEAUMONT LE HARENG</t>
  </si>
  <si>
    <t>76063</t>
  </si>
  <si>
    <t>BEAUVAL EN CAUX</t>
  </si>
  <si>
    <t>76064</t>
  </si>
  <si>
    <t>76065</t>
  </si>
  <si>
    <t>BEAUSSAULT</t>
  </si>
  <si>
    <t>76066</t>
  </si>
  <si>
    <t>BEAUTOT</t>
  </si>
  <si>
    <t>76067</t>
  </si>
  <si>
    <t>BEAUVOIR EN LYONS</t>
  </si>
  <si>
    <t>76068</t>
  </si>
  <si>
    <t>BEC DE MORTAGNE</t>
  </si>
  <si>
    <t>76069</t>
  </si>
  <si>
    <t>BELBEUF</t>
  </si>
  <si>
    <t>76070</t>
  </si>
  <si>
    <t>BELLENCOMBRE</t>
  </si>
  <si>
    <t>76071</t>
  </si>
  <si>
    <t>76072</t>
  </si>
  <si>
    <t>BELLEVILLE EN CAUX</t>
  </si>
  <si>
    <t>76073</t>
  </si>
  <si>
    <t>BELLEVILLE SUR MER</t>
  </si>
  <si>
    <t>76074</t>
  </si>
  <si>
    <t>76075</t>
  </si>
  <si>
    <t>BELMESNIL</t>
  </si>
  <si>
    <t>76076</t>
  </si>
  <si>
    <t>BENARVILLE</t>
  </si>
  <si>
    <t>76077</t>
  </si>
  <si>
    <t>BENESVILLE</t>
  </si>
  <si>
    <t>76078</t>
  </si>
  <si>
    <t>BENNETOT</t>
  </si>
  <si>
    <t>76079</t>
  </si>
  <si>
    <t>76080</t>
  </si>
  <si>
    <t>BERMONVILLE</t>
  </si>
  <si>
    <t>76081</t>
  </si>
  <si>
    <t>BERNEVAL LE GRAND</t>
  </si>
  <si>
    <t>76082</t>
  </si>
  <si>
    <t>BERNIERES</t>
  </si>
  <si>
    <t>76083</t>
  </si>
  <si>
    <t>BERTHEAUVILLE</t>
  </si>
  <si>
    <t>76084</t>
  </si>
  <si>
    <t>BERTREVILLE</t>
  </si>
  <si>
    <t>76085</t>
  </si>
  <si>
    <t>BERTREVILLE SAINT OUEN</t>
  </si>
  <si>
    <t>76086</t>
  </si>
  <si>
    <t>BERTRIMONT</t>
  </si>
  <si>
    <t>76087</t>
  </si>
  <si>
    <t>BERVILLE</t>
  </si>
  <si>
    <t>76088</t>
  </si>
  <si>
    <t>BERVILLE SUR SEINE</t>
  </si>
  <si>
    <t>76089</t>
  </si>
  <si>
    <t>BETTEVILLE</t>
  </si>
  <si>
    <t>76090</t>
  </si>
  <si>
    <t>BEUZEVILLE LA GRENIER</t>
  </si>
  <si>
    <t>76091</t>
  </si>
  <si>
    <t>BEUZEVILLE LA GUERARD</t>
  </si>
  <si>
    <t>76092</t>
  </si>
  <si>
    <t>BEUZEVILLETTE</t>
  </si>
  <si>
    <t>76093</t>
  </si>
  <si>
    <t>BEZANCOURT</t>
  </si>
  <si>
    <t>76094</t>
  </si>
  <si>
    <t>BIERVILLE</t>
  </si>
  <si>
    <t>76095</t>
  </si>
  <si>
    <t>BIHOREL</t>
  </si>
  <si>
    <t>76096</t>
  </si>
  <si>
    <t>BIVILLE LA BAIGNARDE</t>
  </si>
  <si>
    <t>76097</t>
  </si>
  <si>
    <t>BIVILLE LA RIVIERE</t>
  </si>
  <si>
    <t>76098</t>
  </si>
  <si>
    <t>BIVILLE SUR MER</t>
  </si>
  <si>
    <t>76099</t>
  </si>
  <si>
    <t>BLACQUEVILLE</t>
  </si>
  <si>
    <t>76100</t>
  </si>
  <si>
    <t>BLAINVILLE CREVON</t>
  </si>
  <si>
    <t>76101</t>
  </si>
  <si>
    <t>BLANGY SUR BRESLE</t>
  </si>
  <si>
    <t>76103</t>
  </si>
  <si>
    <t>BONSECOURS</t>
  </si>
  <si>
    <t>76104</t>
  </si>
  <si>
    <t>BLOSSEVILLE</t>
  </si>
  <si>
    <t>76105</t>
  </si>
  <si>
    <t>BOCASSE</t>
  </si>
  <si>
    <t>76106</t>
  </si>
  <si>
    <t>BOIS D'ENNEBOURG</t>
  </si>
  <si>
    <t>76107</t>
  </si>
  <si>
    <t>BOIS GUILBERT</t>
  </si>
  <si>
    <t>76108</t>
  </si>
  <si>
    <t>BOIS GUILLAUME</t>
  </si>
  <si>
    <t>76109</t>
  </si>
  <si>
    <t>BOIS HEROULT</t>
  </si>
  <si>
    <t>76110</t>
  </si>
  <si>
    <t>BOIS HIMONT</t>
  </si>
  <si>
    <t>76111</t>
  </si>
  <si>
    <t>BOIS L'EVEQUE</t>
  </si>
  <si>
    <t>76112</t>
  </si>
  <si>
    <t>BOIS ROBERT</t>
  </si>
  <si>
    <t>76113</t>
  </si>
  <si>
    <t>BOISSAY</t>
  </si>
  <si>
    <t>76114</t>
  </si>
  <si>
    <t>BOLBEC</t>
  </si>
  <si>
    <t>76115</t>
  </si>
  <si>
    <t>76116</t>
  </si>
  <si>
    <t>76117</t>
  </si>
  <si>
    <t>BORDEAUX SAINT CLAIR</t>
  </si>
  <si>
    <t>76118</t>
  </si>
  <si>
    <t>BORNAMBUSC</t>
  </si>
  <si>
    <t>76119</t>
  </si>
  <si>
    <t>BOSC BERENGER</t>
  </si>
  <si>
    <t>76120</t>
  </si>
  <si>
    <t>BOSC BORDEL</t>
  </si>
  <si>
    <t>76121</t>
  </si>
  <si>
    <t>BOSC EDELINE</t>
  </si>
  <si>
    <t>76122</t>
  </si>
  <si>
    <t>CALLENGEVILLE</t>
  </si>
  <si>
    <t>76123</t>
  </si>
  <si>
    <t>BOSC GUERARD SAINT ADRIEN</t>
  </si>
  <si>
    <t>76124</t>
  </si>
  <si>
    <t>BOSC HYONS</t>
  </si>
  <si>
    <t>76125</t>
  </si>
  <si>
    <t>BOSC LE HARD</t>
  </si>
  <si>
    <t>76126</t>
  </si>
  <si>
    <t>BOSC MESNIL</t>
  </si>
  <si>
    <t>76127</t>
  </si>
  <si>
    <t>BOSC ROGER SUR BUCHY</t>
  </si>
  <si>
    <t>76128</t>
  </si>
  <si>
    <t>BOSVILLE</t>
  </si>
  <si>
    <t>76129</t>
  </si>
  <si>
    <t>BOUDEVILLE</t>
  </si>
  <si>
    <t>76130</t>
  </si>
  <si>
    <t>BOUELLES</t>
  </si>
  <si>
    <t>76131</t>
  </si>
  <si>
    <t>BOUILLE</t>
  </si>
  <si>
    <t>76132</t>
  </si>
  <si>
    <t>BOURDAINVILLE</t>
  </si>
  <si>
    <t>76133</t>
  </si>
  <si>
    <t>BOURG DUN</t>
  </si>
  <si>
    <t>76134</t>
  </si>
  <si>
    <t>BOURVILLE</t>
  </si>
  <si>
    <t>76135</t>
  </si>
  <si>
    <t>76136</t>
  </si>
  <si>
    <t>BRACHY</t>
  </si>
  <si>
    <t>76137</t>
  </si>
  <si>
    <t>BRACQUEMONT</t>
  </si>
  <si>
    <t>76138</t>
  </si>
  <si>
    <t>BRACQUETUIT</t>
  </si>
  <si>
    <t>76139</t>
  </si>
  <si>
    <t>BRADIANCOURT</t>
  </si>
  <si>
    <t>76140</t>
  </si>
  <si>
    <t>BRAMETOT</t>
  </si>
  <si>
    <t>76141</t>
  </si>
  <si>
    <t>BREAUTE</t>
  </si>
  <si>
    <t>76142</t>
  </si>
  <si>
    <t>BREMONTIER MERVAL</t>
  </si>
  <si>
    <t>76143</t>
  </si>
  <si>
    <t>BRETTEVILLE DU GRAND CAUX</t>
  </si>
  <si>
    <t>76144</t>
  </si>
  <si>
    <t>BRETTEVILLE SAINT LAURENT</t>
  </si>
  <si>
    <t>76145</t>
  </si>
  <si>
    <t>BRUNVILLE</t>
  </si>
  <si>
    <t>76146</t>
  </si>
  <si>
    <t>76147</t>
  </si>
  <si>
    <t>76148</t>
  </si>
  <si>
    <t>BURES EN BRAY</t>
  </si>
  <si>
    <t>76149</t>
  </si>
  <si>
    <t>BUTOT</t>
  </si>
  <si>
    <t>76151</t>
  </si>
  <si>
    <t>CAILLEVILLE</t>
  </si>
  <si>
    <t>76152</t>
  </si>
  <si>
    <t>CAILLY</t>
  </si>
  <si>
    <t>76153</t>
  </si>
  <si>
    <t>CALLEVILLE LES DEUX EGLISES</t>
  </si>
  <si>
    <t>76154</t>
  </si>
  <si>
    <t>CAMPNEUSEVILLE</t>
  </si>
  <si>
    <t>76155</t>
  </si>
  <si>
    <t>CANEHAN</t>
  </si>
  <si>
    <t>76156</t>
  </si>
  <si>
    <t>CANOUVILLE</t>
  </si>
  <si>
    <t>76157</t>
  </si>
  <si>
    <t>CANTELEU</t>
  </si>
  <si>
    <t>76158</t>
  </si>
  <si>
    <t>CANVILLE LES DEUX EGLISES</t>
  </si>
  <si>
    <t>76159</t>
  </si>
  <si>
    <t>CANY BARVILLE</t>
  </si>
  <si>
    <t>76160</t>
  </si>
  <si>
    <t>CARVILLE LA FOLLETIERE</t>
  </si>
  <si>
    <t>76161</t>
  </si>
  <si>
    <t>CARVILLE POT DE FER</t>
  </si>
  <si>
    <t>76162</t>
  </si>
  <si>
    <t>CATELIER</t>
  </si>
  <si>
    <t>76163</t>
  </si>
  <si>
    <t>CATENAY</t>
  </si>
  <si>
    <t>76164</t>
  </si>
  <si>
    <t>CAUDEBEC EN CAUX</t>
  </si>
  <si>
    <t>76165</t>
  </si>
  <si>
    <t>CAUDEBEC LES ELBEUF</t>
  </si>
  <si>
    <t>76166</t>
  </si>
  <si>
    <t>CAULE SAINTE BEUVE</t>
  </si>
  <si>
    <t>76167</t>
  </si>
  <si>
    <t>CAUVILLE SUR MER</t>
  </si>
  <si>
    <t>76168</t>
  </si>
  <si>
    <t>CENT ACRES</t>
  </si>
  <si>
    <t>76169</t>
  </si>
  <si>
    <t>CERLANGUE</t>
  </si>
  <si>
    <t>76170</t>
  </si>
  <si>
    <t>CHAPELLE DU BOURGAY</t>
  </si>
  <si>
    <t>76171</t>
  </si>
  <si>
    <t>CHAPELLE SAINT OUEN</t>
  </si>
  <si>
    <t>76172</t>
  </si>
  <si>
    <t>CHAPELLE SUR DUN</t>
  </si>
  <si>
    <t>76173</t>
  </si>
  <si>
    <t>CHAUSSEE</t>
  </si>
  <si>
    <t>76174</t>
  </si>
  <si>
    <t>CIDEVILLE</t>
  </si>
  <si>
    <t>76175</t>
  </si>
  <si>
    <t>CLAIS</t>
  </si>
  <si>
    <t>76176</t>
  </si>
  <si>
    <t>CLASVILLE</t>
  </si>
  <si>
    <t>76177</t>
  </si>
  <si>
    <t>CLAVILLE MOTTEVILLE</t>
  </si>
  <si>
    <t>76178</t>
  </si>
  <si>
    <t>CLEON</t>
  </si>
  <si>
    <t>76179</t>
  </si>
  <si>
    <t>CLERES</t>
  </si>
  <si>
    <t>76180</t>
  </si>
  <si>
    <t>CLEUVILLE</t>
  </si>
  <si>
    <t>76181</t>
  </si>
  <si>
    <t>76182</t>
  </si>
  <si>
    <t>CLIPONVILLE</t>
  </si>
  <si>
    <t>76183</t>
  </si>
  <si>
    <t>COLLEVILLE</t>
  </si>
  <si>
    <t>76184</t>
  </si>
  <si>
    <t>COLMESNIL MANNEVILLE</t>
  </si>
  <si>
    <t>76185</t>
  </si>
  <si>
    <t>COMPAINVILLE</t>
  </si>
  <si>
    <t>76186</t>
  </si>
  <si>
    <t>76187</t>
  </si>
  <si>
    <t>CONTREMOULINS</t>
  </si>
  <si>
    <t>76188</t>
  </si>
  <si>
    <t>COTTEVRARD</t>
  </si>
  <si>
    <t>76189</t>
  </si>
  <si>
    <t>CRASVILLE LA MALLET</t>
  </si>
  <si>
    <t>76190</t>
  </si>
  <si>
    <t>CRASVILLE LA ROCQUEFORT</t>
  </si>
  <si>
    <t>76191</t>
  </si>
  <si>
    <t>CRESSY</t>
  </si>
  <si>
    <t>76192</t>
  </si>
  <si>
    <t>CRIEL SUR MER</t>
  </si>
  <si>
    <t>76193</t>
  </si>
  <si>
    <t>CRIQUE</t>
  </si>
  <si>
    <t>76194</t>
  </si>
  <si>
    <t>CRIQUEBEUF EN CAUX</t>
  </si>
  <si>
    <t>76195</t>
  </si>
  <si>
    <t>CRIQUETOT LE MAUCONDUIT</t>
  </si>
  <si>
    <t>76196</t>
  </si>
  <si>
    <t>CRIQUETOT L'ESNEVAL</t>
  </si>
  <si>
    <t>76197</t>
  </si>
  <si>
    <t>CRIQUETOT SUR LONGUEVILLE</t>
  </si>
  <si>
    <t>76198</t>
  </si>
  <si>
    <t>CRIQUETOT SUR OUVILLE</t>
  </si>
  <si>
    <t>76199</t>
  </si>
  <si>
    <t>CRIQUIERS</t>
  </si>
  <si>
    <t>76200</t>
  </si>
  <si>
    <t>CRITOT</t>
  </si>
  <si>
    <t>76201</t>
  </si>
  <si>
    <t>CROISY SUR ANDELLE</t>
  </si>
  <si>
    <t>76202</t>
  </si>
  <si>
    <t>CROIXDALLE</t>
  </si>
  <si>
    <t>76203</t>
  </si>
  <si>
    <t>CROIX MARE</t>
  </si>
  <si>
    <t>76204</t>
  </si>
  <si>
    <t>CROPUS</t>
  </si>
  <si>
    <t>76205</t>
  </si>
  <si>
    <t>CROSVILLE SUR SCIE</t>
  </si>
  <si>
    <t>76206</t>
  </si>
  <si>
    <t>76207</t>
  </si>
  <si>
    <t>CUVERVILLE SUR YERES</t>
  </si>
  <si>
    <t>76208</t>
  </si>
  <si>
    <t>CUY SAINT FIACRE</t>
  </si>
  <si>
    <t>76209</t>
  </si>
  <si>
    <t>DAMPIERRE EN BRAY</t>
  </si>
  <si>
    <t>76210</t>
  </si>
  <si>
    <t>DAMPIERRE SAINT NICOLAS</t>
  </si>
  <si>
    <t>76211</t>
  </si>
  <si>
    <t>DANCOURT</t>
  </si>
  <si>
    <t>76212</t>
  </si>
  <si>
    <t>DARNETAL</t>
  </si>
  <si>
    <t>76213</t>
  </si>
  <si>
    <t>DAUBEUF SERVILLE</t>
  </si>
  <si>
    <t>76214</t>
  </si>
  <si>
    <t>DENESTANVILLE</t>
  </si>
  <si>
    <t>76215</t>
  </si>
  <si>
    <t>DERCHIGNY</t>
  </si>
  <si>
    <t>76216</t>
  </si>
  <si>
    <t>DEVILLE LES ROUEN</t>
  </si>
  <si>
    <t>76217</t>
  </si>
  <si>
    <t>DIEPPE</t>
  </si>
  <si>
    <t>76218</t>
  </si>
  <si>
    <t>76219</t>
  </si>
  <si>
    <t>DOUDEVILLE</t>
  </si>
  <si>
    <t>76220</t>
  </si>
  <si>
    <t>DOUVREND</t>
  </si>
  <si>
    <t>76221</t>
  </si>
  <si>
    <t>DROSAY</t>
  </si>
  <si>
    <t>76222</t>
  </si>
  <si>
    <t>DUCLAIR</t>
  </si>
  <si>
    <t>76223</t>
  </si>
  <si>
    <t>ECALLES ALIX</t>
  </si>
  <si>
    <t>76224</t>
  </si>
  <si>
    <t>ECRAINVILLE</t>
  </si>
  <si>
    <t>76225</t>
  </si>
  <si>
    <t>ECRETTEVILLE LES BAONS</t>
  </si>
  <si>
    <t>76226</t>
  </si>
  <si>
    <t>ECRETTEVILLE SUR MER</t>
  </si>
  <si>
    <t>76227</t>
  </si>
  <si>
    <t>ECTOT L'AUBER</t>
  </si>
  <si>
    <t>76228</t>
  </si>
  <si>
    <t>ECTOT LES BAONS</t>
  </si>
  <si>
    <t>76229</t>
  </si>
  <si>
    <t>ELBEUF EN BRAY</t>
  </si>
  <si>
    <t>76230</t>
  </si>
  <si>
    <t>ELBEUF SUR ANDELLE</t>
  </si>
  <si>
    <t>76231</t>
  </si>
  <si>
    <t>ELBEUF</t>
  </si>
  <si>
    <t>76232</t>
  </si>
  <si>
    <t>ELETOT</t>
  </si>
  <si>
    <t>76233</t>
  </si>
  <si>
    <t>ELLECOURT</t>
  </si>
  <si>
    <t>76234</t>
  </si>
  <si>
    <t>76235</t>
  </si>
  <si>
    <t>ENVERMEU</t>
  </si>
  <si>
    <t>76236</t>
  </si>
  <si>
    <t>ENVRONVILLE</t>
  </si>
  <si>
    <t>76237</t>
  </si>
  <si>
    <t>EPINAY SUR DUCLAIR</t>
  </si>
  <si>
    <t>76238</t>
  </si>
  <si>
    <t>EPOUVILLE</t>
  </si>
  <si>
    <t>76239</t>
  </si>
  <si>
    <t>EPRETOT</t>
  </si>
  <si>
    <t>76240</t>
  </si>
  <si>
    <t>EPREVILLE</t>
  </si>
  <si>
    <t>76241</t>
  </si>
  <si>
    <t>ERMENOUVILLE</t>
  </si>
  <si>
    <t>76242</t>
  </si>
  <si>
    <t>ERNEMONT LA VILLETTE</t>
  </si>
  <si>
    <t>76243</t>
  </si>
  <si>
    <t>ERNEMONT SUR BUCHY</t>
  </si>
  <si>
    <t>76244</t>
  </si>
  <si>
    <t>ESCLAVELLES</t>
  </si>
  <si>
    <t>76245</t>
  </si>
  <si>
    <t>ESLETTES</t>
  </si>
  <si>
    <t>76247</t>
  </si>
  <si>
    <t>ESTEVILLE</t>
  </si>
  <si>
    <t>76248</t>
  </si>
  <si>
    <t>ESTOUTEVILLE ECALLES</t>
  </si>
  <si>
    <t>76249</t>
  </si>
  <si>
    <t>ETAIMPUIS</t>
  </si>
  <si>
    <t>76250</t>
  </si>
  <si>
    <t>ETAINHUS</t>
  </si>
  <si>
    <t>76251</t>
  </si>
  <si>
    <t>ETALLEVILLE</t>
  </si>
  <si>
    <t>76252</t>
  </si>
  <si>
    <t>ETALONDES</t>
  </si>
  <si>
    <t>76253</t>
  </si>
  <si>
    <t>ETOUTTEVILLE</t>
  </si>
  <si>
    <t>76254</t>
  </si>
  <si>
    <t>ETRETAT</t>
  </si>
  <si>
    <t>76255</t>
  </si>
  <si>
    <t>EU</t>
  </si>
  <si>
    <t>76257</t>
  </si>
  <si>
    <t>FALLENCOURT</t>
  </si>
  <si>
    <t>76258</t>
  </si>
  <si>
    <t>FAUVILLE EN CAUX</t>
  </si>
  <si>
    <t>76259</t>
  </si>
  <si>
    <t>FECAMP</t>
  </si>
  <si>
    <t>76260</t>
  </si>
  <si>
    <t>FERRIERES EN BRAY</t>
  </si>
  <si>
    <t>76261</t>
  </si>
  <si>
    <t>FERTE SAINT SAMSON</t>
  </si>
  <si>
    <t>76262</t>
  </si>
  <si>
    <t>FESQUES</t>
  </si>
  <si>
    <t>76263</t>
  </si>
  <si>
    <t>76264</t>
  </si>
  <si>
    <t>76265</t>
  </si>
  <si>
    <t>FLAMETS FRETILS</t>
  </si>
  <si>
    <t>76266</t>
  </si>
  <si>
    <t>FLOCQUES</t>
  </si>
  <si>
    <t>76267</t>
  </si>
  <si>
    <t>FOLLETIERE</t>
  </si>
  <si>
    <t>76268</t>
  </si>
  <si>
    <t>FONGUEUSEMARE</t>
  </si>
  <si>
    <t>76269</t>
  </si>
  <si>
    <t>FONTAINE EN BRAY</t>
  </si>
  <si>
    <t>76270</t>
  </si>
  <si>
    <t>FONTAINE LA MALLET</t>
  </si>
  <si>
    <t>76271</t>
  </si>
  <si>
    <t>FONTAINE LE BOURG</t>
  </si>
  <si>
    <t>76272</t>
  </si>
  <si>
    <t>FONTAINE LE DUN</t>
  </si>
  <si>
    <t>76273</t>
  </si>
  <si>
    <t>FONTAINE SOUS PREAUX</t>
  </si>
  <si>
    <t>76274</t>
  </si>
  <si>
    <t>FONTELAYE</t>
  </si>
  <si>
    <t>76275</t>
  </si>
  <si>
    <t>76276</t>
  </si>
  <si>
    <t>FORGES LES EAUX</t>
  </si>
  <si>
    <t>76277</t>
  </si>
  <si>
    <t>76278</t>
  </si>
  <si>
    <t>FOUCARMONT</t>
  </si>
  <si>
    <t>76279</t>
  </si>
  <si>
    <t>FOUCART</t>
  </si>
  <si>
    <t>76280</t>
  </si>
  <si>
    <t>FREAUVILLE</t>
  </si>
  <si>
    <t>76281</t>
  </si>
  <si>
    <t>FRENAYE</t>
  </si>
  <si>
    <t>76282</t>
  </si>
  <si>
    <t>FRENEUSE</t>
  </si>
  <si>
    <t>76283</t>
  </si>
  <si>
    <t>FRESLES</t>
  </si>
  <si>
    <t>76284</t>
  </si>
  <si>
    <t>FRESNAY LE LONG</t>
  </si>
  <si>
    <t>76285</t>
  </si>
  <si>
    <t>FRESNE LE PLAN</t>
  </si>
  <si>
    <t>76286</t>
  </si>
  <si>
    <t>FRESNOY FOLNY</t>
  </si>
  <si>
    <t>76287</t>
  </si>
  <si>
    <t>FRESQUIENNES</t>
  </si>
  <si>
    <t>76288</t>
  </si>
  <si>
    <t>FREULLEVILLE</t>
  </si>
  <si>
    <t>76289</t>
  </si>
  <si>
    <t>FREVILLE</t>
  </si>
  <si>
    <t>76290</t>
  </si>
  <si>
    <t>FRICHEMESNIL</t>
  </si>
  <si>
    <t>76291</t>
  </si>
  <si>
    <t>FROBERVILLE</t>
  </si>
  <si>
    <t>76292</t>
  </si>
  <si>
    <t>FRY</t>
  </si>
  <si>
    <t>76293</t>
  </si>
  <si>
    <t>FULTOT</t>
  </si>
  <si>
    <t>76294</t>
  </si>
  <si>
    <t>GAILLARDE</t>
  </si>
  <si>
    <t>76295</t>
  </si>
  <si>
    <t>GAILLEFONTAINE</t>
  </si>
  <si>
    <t>76296</t>
  </si>
  <si>
    <t>GAINNEVILLE</t>
  </si>
  <si>
    <t>76297</t>
  </si>
  <si>
    <t>GANCOURT SAINT ETIENNE</t>
  </si>
  <si>
    <t>76298</t>
  </si>
  <si>
    <t>GANZEVILLE</t>
  </si>
  <si>
    <t>76299</t>
  </si>
  <si>
    <t>GERPONVILLE</t>
  </si>
  <si>
    <t>76300</t>
  </si>
  <si>
    <t>GERVILLE</t>
  </si>
  <si>
    <t>76301</t>
  </si>
  <si>
    <t>GLICOURT</t>
  </si>
  <si>
    <t>76302</t>
  </si>
  <si>
    <t>GODERVILLE</t>
  </si>
  <si>
    <t>76303</t>
  </si>
  <si>
    <t>76304</t>
  </si>
  <si>
    <t>GONFREVILLE CAILLOT</t>
  </si>
  <si>
    <t>76305</t>
  </si>
  <si>
    <t>GONFREVILLE L'ORCHER</t>
  </si>
  <si>
    <t>76306</t>
  </si>
  <si>
    <t>GONNETOT</t>
  </si>
  <si>
    <t>76307</t>
  </si>
  <si>
    <t>GONNEVILLE LA MALLET</t>
  </si>
  <si>
    <t>76308</t>
  </si>
  <si>
    <t>GONNEVILLE SUR SCIE</t>
  </si>
  <si>
    <t>76309</t>
  </si>
  <si>
    <t>GONZEVILLE</t>
  </si>
  <si>
    <t>76310</t>
  </si>
  <si>
    <t>GOUCHAUPRE</t>
  </si>
  <si>
    <t>76311</t>
  </si>
  <si>
    <t>76312</t>
  </si>
  <si>
    <t>GOURNAY EN BRAY</t>
  </si>
  <si>
    <t>76313</t>
  </si>
  <si>
    <t>76314</t>
  </si>
  <si>
    <t>GRAIMBOUVILLE</t>
  </si>
  <si>
    <t>76315</t>
  </si>
  <si>
    <t>GRAINVILLE LA TEINTURIERE</t>
  </si>
  <si>
    <t>76316</t>
  </si>
  <si>
    <t>GRAINVILLE SUR RY</t>
  </si>
  <si>
    <t>76317</t>
  </si>
  <si>
    <t>GRAINVILLE YMAUVILLE</t>
  </si>
  <si>
    <t>76318</t>
  </si>
  <si>
    <t>76319</t>
  </si>
  <si>
    <t>GRAND COURONNE</t>
  </si>
  <si>
    <t>76320</t>
  </si>
  <si>
    <t>GRANDCOURT</t>
  </si>
  <si>
    <t>76321</t>
  </si>
  <si>
    <t>GRANDES VENTES</t>
  </si>
  <si>
    <t>76322</t>
  </si>
  <si>
    <t>GRAND QUEVILLY</t>
  </si>
  <si>
    <t>76323</t>
  </si>
  <si>
    <t>GRAVAL</t>
  </si>
  <si>
    <t>76324</t>
  </si>
  <si>
    <t>GREGES</t>
  </si>
  <si>
    <t>76325</t>
  </si>
  <si>
    <t>GREMONVILLE</t>
  </si>
  <si>
    <t>76326</t>
  </si>
  <si>
    <t>GRENY</t>
  </si>
  <si>
    <t>76327</t>
  </si>
  <si>
    <t>GREUVILLE</t>
  </si>
  <si>
    <t>76328</t>
  </si>
  <si>
    <t>GRIGNEUSEVILLE</t>
  </si>
  <si>
    <t>76329</t>
  </si>
  <si>
    <t>GRUCHET LE VALASSE</t>
  </si>
  <si>
    <t>76330</t>
  </si>
  <si>
    <t>GRUCHET SAINT SIMEON</t>
  </si>
  <si>
    <t>76331</t>
  </si>
  <si>
    <t>GRUGNY</t>
  </si>
  <si>
    <t>76332</t>
  </si>
  <si>
    <t>GRUMESNIL</t>
  </si>
  <si>
    <t>76333</t>
  </si>
  <si>
    <t>GUERVILLE</t>
  </si>
  <si>
    <t>76334</t>
  </si>
  <si>
    <t>GUEURES</t>
  </si>
  <si>
    <t>76335</t>
  </si>
  <si>
    <t>GUEUTTEVILLE</t>
  </si>
  <si>
    <t>76336</t>
  </si>
  <si>
    <t>GUEUTTEVILLE LES GRES</t>
  </si>
  <si>
    <t>76337</t>
  </si>
  <si>
    <t>GUILMECOURT</t>
  </si>
  <si>
    <t>76338</t>
  </si>
  <si>
    <t>HALLOTIERE</t>
  </si>
  <si>
    <t>76339</t>
  </si>
  <si>
    <t>HANOUARD</t>
  </si>
  <si>
    <t>76340</t>
  </si>
  <si>
    <t>HARCANVILLE</t>
  </si>
  <si>
    <t>76341</t>
  </si>
  <si>
    <t>HARFLEUR</t>
  </si>
  <si>
    <t>76342</t>
  </si>
  <si>
    <t>HATTENVILLE</t>
  </si>
  <si>
    <t>76343</t>
  </si>
  <si>
    <t>76344</t>
  </si>
  <si>
    <t>HAUDRICOURT</t>
  </si>
  <si>
    <t>76345</t>
  </si>
  <si>
    <t>HAUSSEZ</t>
  </si>
  <si>
    <t>76346</t>
  </si>
  <si>
    <t>HAUTOT L'AUVRAY</t>
  </si>
  <si>
    <t>76347</t>
  </si>
  <si>
    <t>HAUTOT LE VATOIS</t>
  </si>
  <si>
    <t>76348</t>
  </si>
  <si>
    <t>HAUTOT SAINT SULPICE</t>
  </si>
  <si>
    <t>76349</t>
  </si>
  <si>
    <t>HAUTOT SUR MER</t>
  </si>
  <si>
    <t>76350</t>
  </si>
  <si>
    <t>HAUTOT SUR SEINE</t>
  </si>
  <si>
    <t>76351</t>
  </si>
  <si>
    <t>HAVRE</t>
  </si>
  <si>
    <t>76352</t>
  </si>
  <si>
    <t>HAYE</t>
  </si>
  <si>
    <t>76353</t>
  </si>
  <si>
    <t>HEBERVILLE</t>
  </si>
  <si>
    <t>76354</t>
  </si>
  <si>
    <t>HENOUVILLE</t>
  </si>
  <si>
    <t>76355</t>
  </si>
  <si>
    <t>HERICOURT EN CAUX</t>
  </si>
  <si>
    <t>76356</t>
  </si>
  <si>
    <t>HERMANVILLE</t>
  </si>
  <si>
    <t>76357</t>
  </si>
  <si>
    <t>HERMEVILLE</t>
  </si>
  <si>
    <t>76358</t>
  </si>
  <si>
    <t>HERON</t>
  </si>
  <si>
    <t>76359</t>
  </si>
  <si>
    <t>HERONCHELLES</t>
  </si>
  <si>
    <t>76360</t>
  </si>
  <si>
    <t>HEUGLEVILLE SUR SCIE</t>
  </si>
  <si>
    <t>76361</t>
  </si>
  <si>
    <t>76362</t>
  </si>
  <si>
    <t>HEURTEAUVILLE</t>
  </si>
  <si>
    <t>76363</t>
  </si>
  <si>
    <t>HODENG AU BOSC</t>
  </si>
  <si>
    <t>76364</t>
  </si>
  <si>
    <t>HODENG HODENGER</t>
  </si>
  <si>
    <t>76365</t>
  </si>
  <si>
    <t>HOUDETOT</t>
  </si>
  <si>
    <t>76366</t>
  </si>
  <si>
    <t>HOULME</t>
  </si>
  <si>
    <t>76367</t>
  </si>
  <si>
    <t>HOUPPEVILLE</t>
  </si>
  <si>
    <t>76368</t>
  </si>
  <si>
    <t>HOUQUETOT</t>
  </si>
  <si>
    <t>76369</t>
  </si>
  <si>
    <t>HOUSSAYE BERANGER</t>
  </si>
  <si>
    <t>76370</t>
  </si>
  <si>
    <t>HUGLEVILLE EN CAUX</t>
  </si>
  <si>
    <t>76371</t>
  </si>
  <si>
    <t>76372</t>
  </si>
  <si>
    <t>ILLOIS</t>
  </si>
  <si>
    <t>76373</t>
  </si>
  <si>
    <t>IMBLEVILLE</t>
  </si>
  <si>
    <t>76374</t>
  </si>
  <si>
    <t>INCHEVILLE</t>
  </si>
  <si>
    <t>76375</t>
  </si>
  <si>
    <t>INGOUVILLE</t>
  </si>
  <si>
    <t>76376</t>
  </si>
  <si>
    <t>INTRAVILLE</t>
  </si>
  <si>
    <t>76377</t>
  </si>
  <si>
    <t>ISNEAUVILLE</t>
  </si>
  <si>
    <t>76378</t>
  </si>
  <si>
    <t>JUMIEGES</t>
  </si>
  <si>
    <t>76379</t>
  </si>
  <si>
    <t>76380</t>
  </si>
  <si>
    <t>LAMMERVILLE</t>
  </si>
  <si>
    <t>76381</t>
  </si>
  <si>
    <t>LANDES VIEILLES ET NEUVES</t>
  </si>
  <si>
    <t>76382</t>
  </si>
  <si>
    <t>LANQUETOT</t>
  </si>
  <si>
    <t>76383</t>
  </si>
  <si>
    <t>LESTANVILLE</t>
  </si>
  <si>
    <t>76384</t>
  </si>
  <si>
    <t>LILLEBONNE</t>
  </si>
  <si>
    <t>76385</t>
  </si>
  <si>
    <t>LIMESY</t>
  </si>
  <si>
    <t>76386</t>
  </si>
  <si>
    <t>LIMPIVILLE</t>
  </si>
  <si>
    <t>76387</t>
  </si>
  <si>
    <t>LINDEBEUF</t>
  </si>
  <si>
    <t>76388</t>
  </si>
  <si>
    <t>LINTOT</t>
  </si>
  <si>
    <t>76389</t>
  </si>
  <si>
    <t>LINTOT LES BOIS</t>
  </si>
  <si>
    <t>76390</t>
  </si>
  <si>
    <t>76391</t>
  </si>
  <si>
    <t>LONDE</t>
  </si>
  <si>
    <t>76392</t>
  </si>
  <si>
    <t>LONDINIERES</t>
  </si>
  <si>
    <t>76393</t>
  </si>
  <si>
    <t>LONGMESNIL</t>
  </si>
  <si>
    <t>76394</t>
  </si>
  <si>
    <t>LONGROY</t>
  </si>
  <si>
    <t>76395</t>
  </si>
  <si>
    <t>LONGUEIL</t>
  </si>
  <si>
    <t>76396</t>
  </si>
  <si>
    <t>LONGUERUE</t>
  </si>
  <si>
    <t>76397</t>
  </si>
  <si>
    <t>LONGUEVILLE SUR SCIE</t>
  </si>
  <si>
    <t>76398</t>
  </si>
  <si>
    <t>LOUVETOT</t>
  </si>
  <si>
    <t>76399</t>
  </si>
  <si>
    <t>76400</t>
  </si>
  <si>
    <t>LUNERAY</t>
  </si>
  <si>
    <t>76401</t>
  </si>
  <si>
    <t>MAILLERAYE SUR SEINE</t>
  </si>
  <si>
    <t>76402</t>
  </si>
  <si>
    <t>MALAUNAY</t>
  </si>
  <si>
    <t>76403</t>
  </si>
  <si>
    <t>MALLEVILLE LES GRES</t>
  </si>
  <si>
    <t>76404</t>
  </si>
  <si>
    <t>MANEGLISE</t>
  </si>
  <si>
    <t>76405</t>
  </si>
  <si>
    <t>MANEHOUVILLE</t>
  </si>
  <si>
    <t>76406</t>
  </si>
  <si>
    <t>MANIQUERVILLE</t>
  </si>
  <si>
    <t>76407</t>
  </si>
  <si>
    <t>MANNEVILLE ES PLAINS</t>
  </si>
  <si>
    <t>76408</t>
  </si>
  <si>
    <t>MANNEVILLE LA GOUPIL</t>
  </si>
  <si>
    <t>76409</t>
  </si>
  <si>
    <t>MANNEVILLETTE</t>
  </si>
  <si>
    <t>76410</t>
  </si>
  <si>
    <t>MAROMME</t>
  </si>
  <si>
    <t>76411</t>
  </si>
  <si>
    <t>MARQUES</t>
  </si>
  <si>
    <t>76412</t>
  </si>
  <si>
    <t>MARTAINVILLE EPREVILLE</t>
  </si>
  <si>
    <t>76413</t>
  </si>
  <si>
    <t>76414</t>
  </si>
  <si>
    <t>MARTIN EGLISE</t>
  </si>
  <si>
    <t>76415</t>
  </si>
  <si>
    <t>76416</t>
  </si>
  <si>
    <t>MATHONVILLE</t>
  </si>
  <si>
    <t>76417</t>
  </si>
  <si>
    <t>MAUCOMBLE</t>
  </si>
  <si>
    <t>76418</t>
  </si>
  <si>
    <t>MAULEVRIER SAINTE GERTRUDE</t>
  </si>
  <si>
    <t>76419</t>
  </si>
  <si>
    <t>MAUNY</t>
  </si>
  <si>
    <t>76420</t>
  </si>
  <si>
    <t>MAUQUENCHY</t>
  </si>
  <si>
    <t>76421</t>
  </si>
  <si>
    <t>MELAMARE</t>
  </si>
  <si>
    <t>76422</t>
  </si>
  <si>
    <t>MELLEVILLE</t>
  </si>
  <si>
    <t>76423</t>
  </si>
  <si>
    <t>MENERVAL</t>
  </si>
  <si>
    <t>76424</t>
  </si>
  <si>
    <t>MENONVAL</t>
  </si>
  <si>
    <t>76425</t>
  </si>
  <si>
    <t>MENTHEVILLE</t>
  </si>
  <si>
    <t>76426</t>
  </si>
  <si>
    <t>MESANGUEVILLE</t>
  </si>
  <si>
    <t>76427</t>
  </si>
  <si>
    <t>MESNIERES EN BRAY</t>
  </si>
  <si>
    <t>76428</t>
  </si>
  <si>
    <t>MESNIL DURDENT</t>
  </si>
  <si>
    <t>76429</t>
  </si>
  <si>
    <t>MESNIL ESNARD</t>
  </si>
  <si>
    <t>76430</t>
  </si>
  <si>
    <t>MESNIL FOLLEMPRISE</t>
  </si>
  <si>
    <t>76431</t>
  </si>
  <si>
    <t>MESNIL LIEUBRAY</t>
  </si>
  <si>
    <t>76432</t>
  </si>
  <si>
    <t>76433</t>
  </si>
  <si>
    <t>MESNIL PANNEVILLE</t>
  </si>
  <si>
    <t>76434</t>
  </si>
  <si>
    <t>MESNIL RAOUL</t>
  </si>
  <si>
    <t>76435</t>
  </si>
  <si>
    <t>MESNIL REAUME</t>
  </si>
  <si>
    <t>76436</t>
  </si>
  <si>
    <t>MESNIL SOUS JUMIEGES</t>
  </si>
  <si>
    <t>76437</t>
  </si>
  <si>
    <t>MEULERS</t>
  </si>
  <si>
    <t>76438</t>
  </si>
  <si>
    <t>MILLEBOSC</t>
  </si>
  <si>
    <t>76439</t>
  </si>
  <si>
    <t>MIRVILLE</t>
  </si>
  <si>
    <t>76440</t>
  </si>
  <si>
    <t>MOLAGNIES</t>
  </si>
  <si>
    <t>76441</t>
  </si>
  <si>
    <t>MONCHAUX SORENG</t>
  </si>
  <si>
    <t>76442</t>
  </si>
  <si>
    <t>MONCHY SUR EU</t>
  </si>
  <si>
    <t>76443</t>
  </si>
  <si>
    <t>MONT CAUVAIRE</t>
  </si>
  <si>
    <t>76444</t>
  </si>
  <si>
    <t>MONT DE L'IF</t>
  </si>
  <si>
    <t>76445</t>
  </si>
  <si>
    <t>MONTEROLIER</t>
  </si>
  <si>
    <t>76446</t>
  </si>
  <si>
    <t>76447</t>
  </si>
  <si>
    <t>MONTIVILLIERS</t>
  </si>
  <si>
    <t>76448</t>
  </si>
  <si>
    <t>76449</t>
  </si>
  <si>
    <t>MONTREUIL EN CAUX</t>
  </si>
  <si>
    <t>76450</t>
  </si>
  <si>
    <t>MONTROTY</t>
  </si>
  <si>
    <t>76451</t>
  </si>
  <si>
    <t>MONT SAINT AIGNAN</t>
  </si>
  <si>
    <t>76452</t>
  </si>
  <si>
    <t>MONTVILLE</t>
  </si>
  <si>
    <t>76453</t>
  </si>
  <si>
    <t>MORGNY LA POMMERAYE</t>
  </si>
  <si>
    <t>76454</t>
  </si>
  <si>
    <t>76455</t>
  </si>
  <si>
    <t>MORVILLE SUR ANDELLE</t>
  </si>
  <si>
    <t>76456</t>
  </si>
  <si>
    <t>MOTTEVILLE</t>
  </si>
  <si>
    <t>76457</t>
  </si>
  <si>
    <t>MOULINEAUX</t>
  </si>
  <si>
    <t>76458</t>
  </si>
  <si>
    <t>MUCHEDENT</t>
  </si>
  <si>
    <t>76459</t>
  </si>
  <si>
    <t>NESLE HODENG</t>
  </si>
  <si>
    <t>76460</t>
  </si>
  <si>
    <t>NESLE NORMANDEUSE</t>
  </si>
  <si>
    <t>76461</t>
  </si>
  <si>
    <t>NEUFBOSC</t>
  </si>
  <si>
    <t>76462</t>
  </si>
  <si>
    <t>NEUFCHATEL EN BRAY</t>
  </si>
  <si>
    <t>76463</t>
  </si>
  <si>
    <t>NEUF MARCHE</t>
  </si>
  <si>
    <t>76464</t>
  </si>
  <si>
    <t>NEUVILLE CHANT D'OISEL</t>
  </si>
  <si>
    <t>76465</t>
  </si>
  <si>
    <t>NEUVILLE FERRIERES</t>
  </si>
  <si>
    <t>76467</t>
  </si>
  <si>
    <t>NEVILLE</t>
  </si>
  <si>
    <t>76468</t>
  </si>
  <si>
    <t>NOINTOT</t>
  </si>
  <si>
    <t>76469</t>
  </si>
  <si>
    <t>NOLLEVAL</t>
  </si>
  <si>
    <t>76470</t>
  </si>
  <si>
    <t>76471</t>
  </si>
  <si>
    <t>NORVILLE</t>
  </si>
  <si>
    <t>76472</t>
  </si>
  <si>
    <t>NOTRE DAME D'ALIERMONT</t>
  </si>
  <si>
    <t>76473</t>
  </si>
  <si>
    <t>NOTRE DAME DE BLIQUETUIT</t>
  </si>
  <si>
    <t>76474</t>
  </si>
  <si>
    <t>NOTRE DAME DE BONDEVILLE</t>
  </si>
  <si>
    <t>76475</t>
  </si>
  <si>
    <t>FRANQUEVILLE SAINT PIERRE</t>
  </si>
  <si>
    <t>76476</t>
  </si>
  <si>
    <t>NOTRE DAME DE GRAVENCHON</t>
  </si>
  <si>
    <t>76477</t>
  </si>
  <si>
    <t>NOTRE DAME DU BEC</t>
  </si>
  <si>
    <t>76478</t>
  </si>
  <si>
    <t>NOTRE DAME DU PARC</t>
  </si>
  <si>
    <t>76479</t>
  </si>
  <si>
    <t>NULLEMONT</t>
  </si>
  <si>
    <t>76480</t>
  </si>
  <si>
    <t>OCQUEVILLE</t>
  </si>
  <si>
    <t>76481</t>
  </si>
  <si>
    <t>OCTEVILLE SUR MER</t>
  </si>
  <si>
    <t>76482</t>
  </si>
  <si>
    <t>OFFRANVILLE</t>
  </si>
  <si>
    <t>76483</t>
  </si>
  <si>
    <t>OHERVILLE</t>
  </si>
  <si>
    <t>76484</t>
  </si>
  <si>
    <t>OISSEL</t>
  </si>
  <si>
    <t>76485</t>
  </si>
  <si>
    <t>OMONVILLE</t>
  </si>
  <si>
    <t>76486</t>
  </si>
  <si>
    <t>76487</t>
  </si>
  <si>
    <t>OSMOY SAINT VALERY</t>
  </si>
  <si>
    <t>76488</t>
  </si>
  <si>
    <t>OUAINVILLE</t>
  </si>
  <si>
    <t>76489</t>
  </si>
  <si>
    <t>OUDALLE</t>
  </si>
  <si>
    <t>76490</t>
  </si>
  <si>
    <t>OURVILLE EN CAUX</t>
  </si>
  <si>
    <t>76491</t>
  </si>
  <si>
    <t>OUVILLE L'ABBAYE</t>
  </si>
  <si>
    <t>76492</t>
  </si>
  <si>
    <t>OUVILLE LA RIVIERE</t>
  </si>
  <si>
    <t>76493</t>
  </si>
  <si>
    <t>PALUEL</t>
  </si>
  <si>
    <t>76494</t>
  </si>
  <si>
    <t>PARC D'ANXTOT</t>
  </si>
  <si>
    <t>76495</t>
  </si>
  <si>
    <t>PAVILLY</t>
  </si>
  <si>
    <t>76496</t>
  </si>
  <si>
    <t>PENLY</t>
  </si>
  <si>
    <t>76497</t>
  </si>
  <si>
    <t>PETIT COURONNE</t>
  </si>
  <si>
    <t>76498</t>
  </si>
  <si>
    <t>PETIT QUEVILLY</t>
  </si>
  <si>
    <t>76499</t>
  </si>
  <si>
    <t>76500</t>
  </si>
  <si>
    <t>76501</t>
  </si>
  <si>
    <t>PIERREFIQUES</t>
  </si>
  <si>
    <t>76502</t>
  </si>
  <si>
    <t>PIERREVAL</t>
  </si>
  <si>
    <t>76503</t>
  </si>
  <si>
    <t>PISSY POVILLE</t>
  </si>
  <si>
    <t>76504</t>
  </si>
  <si>
    <t>PLEINE SEVE</t>
  </si>
  <si>
    <t>76505</t>
  </si>
  <si>
    <t>POMMEREUX</t>
  </si>
  <si>
    <t>76506</t>
  </si>
  <si>
    <t>POMMEREVAL</t>
  </si>
  <si>
    <t>76507</t>
  </si>
  <si>
    <t>PONTS ET MARAIS</t>
  </si>
  <si>
    <t>76508</t>
  </si>
  <si>
    <t>POTERIE CAP D'ANTIFER</t>
  </si>
  <si>
    <t>76509</t>
  </si>
  <si>
    <t>76510</t>
  </si>
  <si>
    <t>PRETOT VICQUEMARE</t>
  </si>
  <si>
    <t>76511</t>
  </si>
  <si>
    <t>PREUSEVILLE</t>
  </si>
  <si>
    <t>76512</t>
  </si>
  <si>
    <t>PUISENVAL</t>
  </si>
  <si>
    <t>76513</t>
  </si>
  <si>
    <t>QUEVILLON</t>
  </si>
  <si>
    <t>76514</t>
  </si>
  <si>
    <t>QUEVREVILLE LA POTERIE</t>
  </si>
  <si>
    <t>76515</t>
  </si>
  <si>
    <t>QUIBERVILLE</t>
  </si>
  <si>
    <t>76516</t>
  </si>
  <si>
    <t>QUIEVRECOURT</t>
  </si>
  <si>
    <t>76517</t>
  </si>
  <si>
    <t>QUINCAMPOIX</t>
  </si>
  <si>
    <t>76518</t>
  </si>
  <si>
    <t>RAFFETOT</t>
  </si>
  <si>
    <t>76519</t>
  </si>
  <si>
    <t>RAINFREVILLE</t>
  </si>
  <si>
    <t>76520</t>
  </si>
  <si>
    <t>REALCAMP</t>
  </si>
  <si>
    <t>76521</t>
  </si>
  <si>
    <t>REBETS</t>
  </si>
  <si>
    <t>76522</t>
  </si>
  <si>
    <t>REMUEE</t>
  </si>
  <si>
    <t>76523</t>
  </si>
  <si>
    <t>RETONVAL</t>
  </si>
  <si>
    <t>76524</t>
  </si>
  <si>
    <t>REUVILLE</t>
  </si>
  <si>
    <t>76525</t>
  </si>
  <si>
    <t>RICARVILLE</t>
  </si>
  <si>
    <t>76526</t>
  </si>
  <si>
    <t>RICARVILLE DU VAL</t>
  </si>
  <si>
    <t>76527</t>
  </si>
  <si>
    <t>76528</t>
  </si>
  <si>
    <t>76529</t>
  </si>
  <si>
    <t>RIVILLE</t>
  </si>
  <si>
    <t>76530</t>
  </si>
  <si>
    <t>ROBERTOT</t>
  </si>
  <si>
    <t>76531</t>
  </si>
  <si>
    <t>ROCQUEFORT</t>
  </si>
  <si>
    <t>76532</t>
  </si>
  <si>
    <t>76533</t>
  </si>
  <si>
    <t>ROGERVILLE</t>
  </si>
  <si>
    <t>76534</t>
  </si>
  <si>
    <t>ROLLEVILLE</t>
  </si>
  <si>
    <t>76535</t>
  </si>
  <si>
    <t>RONCHEROLLES EN BRAY</t>
  </si>
  <si>
    <t>76536</t>
  </si>
  <si>
    <t>RONCHEROLLES SUR LE VIVIER</t>
  </si>
  <si>
    <t>76537</t>
  </si>
  <si>
    <t>RONCHOIS</t>
  </si>
  <si>
    <t>76538</t>
  </si>
  <si>
    <t>76540</t>
  </si>
  <si>
    <t>ROUEN</t>
  </si>
  <si>
    <t>76541</t>
  </si>
  <si>
    <t>ROUMARE</t>
  </si>
  <si>
    <t>76542</t>
  </si>
  <si>
    <t>ROUTES</t>
  </si>
  <si>
    <t>76543</t>
  </si>
  <si>
    <t>76544</t>
  </si>
  <si>
    <t>ROUVRAY CATILLON</t>
  </si>
  <si>
    <t>76545</t>
  </si>
  <si>
    <t>ROUXMESNIL BOUTEILLES</t>
  </si>
  <si>
    <t>76546</t>
  </si>
  <si>
    <t>ROYVILLE</t>
  </si>
  <si>
    <t>76547</t>
  </si>
  <si>
    <t>76548</t>
  </si>
  <si>
    <t>RY</t>
  </si>
  <si>
    <t>76549</t>
  </si>
  <si>
    <t>SAANE SAINT JUST</t>
  </si>
  <si>
    <t>76550</t>
  </si>
  <si>
    <t>SAHURS</t>
  </si>
  <si>
    <t>76551</t>
  </si>
  <si>
    <t>SAINNEVILLE</t>
  </si>
  <si>
    <t>76552</t>
  </si>
  <si>
    <t>SAINTE ADRESSE</t>
  </si>
  <si>
    <t>76553</t>
  </si>
  <si>
    <t>SAINTE AGATHE D'ALIERMONT</t>
  </si>
  <si>
    <t>76554</t>
  </si>
  <si>
    <t>SAINT AIGNAN SUR RY</t>
  </si>
  <si>
    <t>76555</t>
  </si>
  <si>
    <t>SAINT ANDRE SUR CAILLY</t>
  </si>
  <si>
    <t>76556</t>
  </si>
  <si>
    <t>SAINT ANTOINE LA FORET</t>
  </si>
  <si>
    <t>76557</t>
  </si>
  <si>
    <t>76558</t>
  </si>
  <si>
    <t>SAINT AUBIN CELLOVILLE</t>
  </si>
  <si>
    <t>76559</t>
  </si>
  <si>
    <t>SAINT AUBIN DE CRETOT</t>
  </si>
  <si>
    <t>76560</t>
  </si>
  <si>
    <t>SAINT AUBIN EPINAY</t>
  </si>
  <si>
    <t>76561</t>
  </si>
  <si>
    <t>SAINT AUBIN LES ELBEUF</t>
  </si>
  <si>
    <t>76562</t>
  </si>
  <si>
    <t>SAINT AUBIN LE CAUF</t>
  </si>
  <si>
    <t>76563</t>
  </si>
  <si>
    <t>SAINT AUBIN ROUTOT</t>
  </si>
  <si>
    <t>76564</t>
  </si>
  <si>
    <t>76565</t>
  </si>
  <si>
    <t>SAINT AUBIN SUR SCIE</t>
  </si>
  <si>
    <t>76566</t>
  </si>
  <si>
    <t>76567</t>
  </si>
  <si>
    <t>SAINTE BEUVE EN RIVIERE</t>
  </si>
  <si>
    <t>76568</t>
  </si>
  <si>
    <t>SAINT CLAIR SUR LES MONTS</t>
  </si>
  <si>
    <t>76569</t>
  </si>
  <si>
    <t>76570</t>
  </si>
  <si>
    <t>SAINT CRESPIN</t>
  </si>
  <si>
    <t>76571</t>
  </si>
  <si>
    <t>SAINTE CROIX SUR BUCHY</t>
  </si>
  <si>
    <t>76572</t>
  </si>
  <si>
    <t>SAINT DENIS D'ACLON</t>
  </si>
  <si>
    <t>76573</t>
  </si>
  <si>
    <t>SAINT DENIS LE THIBOULT</t>
  </si>
  <si>
    <t>76574</t>
  </si>
  <si>
    <t>SAINT DENIS SUR SCIE</t>
  </si>
  <si>
    <t>76575</t>
  </si>
  <si>
    <t>SAINT ETIENNE DU ROUVRAY</t>
  </si>
  <si>
    <t>76576</t>
  </si>
  <si>
    <t>SAINT EUSTACHE LA FORET</t>
  </si>
  <si>
    <t>76577</t>
  </si>
  <si>
    <t>76578</t>
  </si>
  <si>
    <t>76580</t>
  </si>
  <si>
    <t>SAINT GEORGES SUR FONTAINE</t>
  </si>
  <si>
    <t>76581</t>
  </si>
  <si>
    <t>SAINT GERMAIN DES ESSOURTS</t>
  </si>
  <si>
    <t>76582</t>
  </si>
  <si>
    <t>SAINT GERMAIN D'ETABLES</t>
  </si>
  <si>
    <t>76583</t>
  </si>
  <si>
    <t>SAINT GERMAIN SOUS CAILLY</t>
  </si>
  <si>
    <t>76584</t>
  </si>
  <si>
    <t>SAINT GERMAIN SUR EAULNE</t>
  </si>
  <si>
    <t>76585</t>
  </si>
  <si>
    <t>SAINT GILLES DE CRETOT</t>
  </si>
  <si>
    <t>76586</t>
  </si>
  <si>
    <t>SAINT GILLES DE LA NEUVILLE</t>
  </si>
  <si>
    <t>76587</t>
  </si>
  <si>
    <t>SAINTE HELENE BONDEVILLE</t>
  </si>
  <si>
    <t>76588</t>
  </si>
  <si>
    <t>SAINT HELLIER</t>
  </si>
  <si>
    <t>76589</t>
  </si>
  <si>
    <t>76590</t>
  </si>
  <si>
    <t>SAINT JACQUES D'ALIERMONT</t>
  </si>
  <si>
    <t>76591</t>
  </si>
  <si>
    <t>SAINT JACQUES SUR DARNETAL</t>
  </si>
  <si>
    <t>76592</t>
  </si>
  <si>
    <t>SAINT JEAN DE FOLLEVILLE</t>
  </si>
  <si>
    <t>76593</t>
  </si>
  <si>
    <t>SAINT JEAN DE LA NEUVILLE</t>
  </si>
  <si>
    <t>76594</t>
  </si>
  <si>
    <t>SAINT JEAN DU CARDONNAY</t>
  </si>
  <si>
    <t>76595</t>
  </si>
  <si>
    <t>SAINT JOUIN BRUNEVAL</t>
  </si>
  <si>
    <t>76596</t>
  </si>
  <si>
    <t>SAINT LAURENT DE BREVEDENT</t>
  </si>
  <si>
    <t>76597</t>
  </si>
  <si>
    <t>SAINT LAURENT EN CAUX</t>
  </si>
  <si>
    <t>76598</t>
  </si>
  <si>
    <t>76599</t>
  </si>
  <si>
    <t>SAINT LEGER DU BOURG DENIS</t>
  </si>
  <si>
    <t>76600</t>
  </si>
  <si>
    <t>76602</t>
  </si>
  <si>
    <t>SAINT MACLOU DE FOLLEVILLE</t>
  </si>
  <si>
    <t>76603</t>
  </si>
  <si>
    <t>SAINT MACLOU LA BRIERE</t>
  </si>
  <si>
    <t>76604</t>
  </si>
  <si>
    <t>SAINT MARDS</t>
  </si>
  <si>
    <t>76605</t>
  </si>
  <si>
    <t>SAINTE MARGUERITE SUR MER</t>
  </si>
  <si>
    <t>76606</t>
  </si>
  <si>
    <t>MORIENNE</t>
  </si>
  <si>
    <t>76607</t>
  </si>
  <si>
    <t>SAINTE MARGUERITE SUR FAUVILLE</t>
  </si>
  <si>
    <t>76608</t>
  </si>
  <si>
    <t>SAINTE MARGUERITE SUR DUCLAIR</t>
  </si>
  <si>
    <t>76609</t>
  </si>
  <si>
    <t>SAINTE MARIE AU BOSC</t>
  </si>
  <si>
    <t>76610</t>
  </si>
  <si>
    <t>SAINTE MARIE DES CHAMPS</t>
  </si>
  <si>
    <t>76611</t>
  </si>
  <si>
    <t>SAINT MARTIN AUX ARBRES</t>
  </si>
  <si>
    <t>76612</t>
  </si>
  <si>
    <t>SAINT MARTIN AU BOSC</t>
  </si>
  <si>
    <t>76613</t>
  </si>
  <si>
    <t>SAINT MARTIN AUX BUNEAUX</t>
  </si>
  <si>
    <t>76614</t>
  </si>
  <si>
    <t>SAINT MARTIN DE BOSCHERVILLE</t>
  </si>
  <si>
    <t>76615</t>
  </si>
  <si>
    <t>SAINT MARTIN DU BEC</t>
  </si>
  <si>
    <t>76616</t>
  </si>
  <si>
    <t>SAINT MARTIN DU MANOIR</t>
  </si>
  <si>
    <t>76617</t>
  </si>
  <si>
    <t>SAINT MARTIN DU VIVIER</t>
  </si>
  <si>
    <t>76618</t>
  </si>
  <si>
    <t>SAINT MARTIN EN CAMPAGNE</t>
  </si>
  <si>
    <t>76619</t>
  </si>
  <si>
    <t>SAINT MARTIN LE GAILLARD</t>
  </si>
  <si>
    <t>76620</t>
  </si>
  <si>
    <t>SAINT MARTIN L'HORTIER</t>
  </si>
  <si>
    <t>76621</t>
  </si>
  <si>
    <t>SAINT MARTIN OSMONVILLE</t>
  </si>
  <si>
    <t>76622</t>
  </si>
  <si>
    <t>SAINT MAURICE D'ETELAN</t>
  </si>
  <si>
    <t>76623</t>
  </si>
  <si>
    <t>SAINT MICHEL D'HALESCOURT</t>
  </si>
  <si>
    <t>76624</t>
  </si>
  <si>
    <t>SAINT NICOLAS D'ALIERMONT</t>
  </si>
  <si>
    <t>76625</t>
  </si>
  <si>
    <t>SAINT NICOLAS DE BLIQUETUIT</t>
  </si>
  <si>
    <t>76626</t>
  </si>
  <si>
    <t>SAINT NICOLAS DE LA HAIE</t>
  </si>
  <si>
    <t>76627</t>
  </si>
  <si>
    <t>SAINT NICOLAS DE LA TAILLE</t>
  </si>
  <si>
    <t>76628</t>
  </si>
  <si>
    <t>SAINT OUEN DU BREUIL</t>
  </si>
  <si>
    <t>76629</t>
  </si>
  <si>
    <t>SAINT OUEN LE MAUGER</t>
  </si>
  <si>
    <t>76630</t>
  </si>
  <si>
    <t>SAINT OUEN SOUS BAILLY</t>
  </si>
  <si>
    <t>76631</t>
  </si>
  <si>
    <t>SAINT PAER</t>
  </si>
  <si>
    <t>76632</t>
  </si>
  <si>
    <t>SAINT PIERRE BENOUVILLE</t>
  </si>
  <si>
    <t>76634</t>
  </si>
  <si>
    <t>SAINT PIERRE DE MANNEVILLE</t>
  </si>
  <si>
    <t>76635</t>
  </si>
  <si>
    <t>SAINT PIERRE DES JONQUIERES</t>
  </si>
  <si>
    <t>76636</t>
  </si>
  <si>
    <t>SAINT PIERRE DE VARENGEVILLE</t>
  </si>
  <si>
    <t>76637</t>
  </si>
  <si>
    <t>SAINT PIERRE EN PORT</t>
  </si>
  <si>
    <t>76638</t>
  </si>
  <si>
    <t>SAINT PIERRE EN VAL</t>
  </si>
  <si>
    <t>76639</t>
  </si>
  <si>
    <t>SAINT PIERRE LAVIS</t>
  </si>
  <si>
    <t>76640</t>
  </si>
  <si>
    <t>SAINT PIERRE LES ELBEUF</t>
  </si>
  <si>
    <t>76641</t>
  </si>
  <si>
    <t>76642</t>
  </si>
  <si>
    <t>SAINT PIERRE LE VIGER</t>
  </si>
  <si>
    <t>76643</t>
  </si>
  <si>
    <t>SAINT QUENTIN AU BOSC</t>
  </si>
  <si>
    <t>76644</t>
  </si>
  <si>
    <t>SAINT REMY BOSCROCOURT</t>
  </si>
  <si>
    <t>76645</t>
  </si>
  <si>
    <t>SAINT RIQUIER EN RIVIERE</t>
  </si>
  <si>
    <t>76646</t>
  </si>
  <si>
    <t>SAINT RIQUIER ES PLAINS</t>
  </si>
  <si>
    <t>76647</t>
  </si>
  <si>
    <t>SAINT ROMAIN DE COLBOSC</t>
  </si>
  <si>
    <t>76648</t>
  </si>
  <si>
    <t>SAINT SAENS</t>
  </si>
  <si>
    <t>76649</t>
  </si>
  <si>
    <t>SAINT SAIRE</t>
  </si>
  <si>
    <t>76650</t>
  </si>
  <si>
    <t>SAINT SAUVEUR D'EMALLEVILLE</t>
  </si>
  <si>
    <t>76651</t>
  </si>
  <si>
    <t>76652</t>
  </si>
  <si>
    <t>SAINT VAAST D'EQUIQUEVILLE</t>
  </si>
  <si>
    <t>76653</t>
  </si>
  <si>
    <t>SAINT VAAST DIEPPEDALLE</t>
  </si>
  <si>
    <t>76654</t>
  </si>
  <si>
    <t>SAINT VAAST DU VAL</t>
  </si>
  <si>
    <t>76655</t>
  </si>
  <si>
    <t>SAINT VALERY EN CAUX</t>
  </si>
  <si>
    <t>76656</t>
  </si>
  <si>
    <t>SAINT VICTOR L'ABBAYE</t>
  </si>
  <si>
    <t>76657</t>
  </si>
  <si>
    <t>SAINT VIGOR D'YMONVILLE</t>
  </si>
  <si>
    <t>76658</t>
  </si>
  <si>
    <t>SAINT VINCENT CRAMESNIL</t>
  </si>
  <si>
    <t>76659</t>
  </si>
  <si>
    <t>SAINT WANDRILLE RANCON</t>
  </si>
  <si>
    <t>76660</t>
  </si>
  <si>
    <t>SANDOUVILLE</t>
  </si>
  <si>
    <t>76662</t>
  </si>
  <si>
    <t>SASSETOT LE MALGARDE</t>
  </si>
  <si>
    <t>76663</t>
  </si>
  <si>
    <t>SASSETOT LE MAUCONDUIT</t>
  </si>
  <si>
    <t>76664</t>
  </si>
  <si>
    <t>SASSEVILLE</t>
  </si>
  <si>
    <t>76665</t>
  </si>
  <si>
    <t>SAUCHAY</t>
  </si>
  <si>
    <t>76666</t>
  </si>
  <si>
    <t>SAUMONT LA POTERIE</t>
  </si>
  <si>
    <t>76667</t>
  </si>
  <si>
    <t>SAUQUEVILLE</t>
  </si>
  <si>
    <t>76668</t>
  </si>
  <si>
    <t>76669</t>
  </si>
  <si>
    <t>SAUSSEUZEMARE EN CAUX</t>
  </si>
  <si>
    <t>76670</t>
  </si>
  <si>
    <t>SENNEVILLE SUR FECAMP</t>
  </si>
  <si>
    <t>76671</t>
  </si>
  <si>
    <t>SEPT MEULES</t>
  </si>
  <si>
    <t>76672</t>
  </si>
  <si>
    <t>76673</t>
  </si>
  <si>
    <t>SERVAVILLE SALMONVILLE</t>
  </si>
  <si>
    <t>76674</t>
  </si>
  <si>
    <t>SEVIS</t>
  </si>
  <si>
    <t>76675</t>
  </si>
  <si>
    <t>SIERVILLE</t>
  </si>
  <si>
    <t>76676</t>
  </si>
  <si>
    <t>SIGY EN BRAY</t>
  </si>
  <si>
    <t>76677</t>
  </si>
  <si>
    <t>SMERMESNIL</t>
  </si>
  <si>
    <t>76678</t>
  </si>
  <si>
    <t>SOMMERY</t>
  </si>
  <si>
    <t>76679</t>
  </si>
  <si>
    <t>SOMMESNIL</t>
  </si>
  <si>
    <t>76680</t>
  </si>
  <si>
    <t>SORQUAINVILLE</t>
  </si>
  <si>
    <t>76681</t>
  </si>
  <si>
    <t>SOTTEVILLE LES ROUEN</t>
  </si>
  <si>
    <t>76682</t>
  </si>
  <si>
    <t>SOTTEVILLE SOUS LE VAL</t>
  </si>
  <si>
    <t>76683</t>
  </si>
  <si>
    <t>SOTTEVILLE SUR MER</t>
  </si>
  <si>
    <t>76684</t>
  </si>
  <si>
    <t>TANCARVILLE</t>
  </si>
  <si>
    <t>76685</t>
  </si>
  <si>
    <t>THEROULDEVILLE</t>
  </si>
  <si>
    <t>76686</t>
  </si>
  <si>
    <t>THEUVILLE AUX MAILLOTS</t>
  </si>
  <si>
    <t>76688</t>
  </si>
  <si>
    <t>THIERGEVILLE</t>
  </si>
  <si>
    <t>76689</t>
  </si>
  <si>
    <t>THIETREVILLE</t>
  </si>
  <si>
    <t>76690</t>
  </si>
  <si>
    <t>THIL MANNEVILLE</t>
  </si>
  <si>
    <t>76691</t>
  </si>
  <si>
    <t>THIL RIBERPRE</t>
  </si>
  <si>
    <t>76692</t>
  </si>
  <si>
    <t>THIOUVILLE</t>
  </si>
  <si>
    <t>76693</t>
  </si>
  <si>
    <t>TILLEUL</t>
  </si>
  <si>
    <t>76694</t>
  </si>
  <si>
    <t>TOCQUEVILLE EN CAUX</t>
  </si>
  <si>
    <t>76695</t>
  </si>
  <si>
    <t>TOCQUEVILLE LES MURS</t>
  </si>
  <si>
    <t>76696</t>
  </si>
  <si>
    <t>TOCQUEVILLE SUR EU</t>
  </si>
  <si>
    <t>76697</t>
  </si>
  <si>
    <t>76698</t>
  </si>
  <si>
    <t>76699</t>
  </si>
  <si>
    <t>TORP MESNIL</t>
  </si>
  <si>
    <t>76700</t>
  </si>
  <si>
    <t>TOTES</t>
  </si>
  <si>
    <t>76701</t>
  </si>
  <si>
    <t>TOUFFREVILLE LA CABLE</t>
  </si>
  <si>
    <t>76702</t>
  </si>
  <si>
    <t>TOUFFREVILLE LA CORBELINE</t>
  </si>
  <si>
    <t>76703</t>
  </si>
  <si>
    <t>TOUFFREVILLE SUR EU</t>
  </si>
  <si>
    <t>76704</t>
  </si>
  <si>
    <t>TOURVILLE LA CHAPELLE</t>
  </si>
  <si>
    <t>76705</t>
  </si>
  <si>
    <t>TOURVILLE LA RIVIERE</t>
  </si>
  <si>
    <t>76706</t>
  </si>
  <si>
    <t>TOURVILLE LES IFS</t>
  </si>
  <si>
    <t>76707</t>
  </si>
  <si>
    <t>TOURVILLE SUR ARQUES</t>
  </si>
  <si>
    <t>76708</t>
  </si>
  <si>
    <t>TOUSSAINT</t>
  </si>
  <si>
    <t>76709</t>
  </si>
  <si>
    <t>TRAIT</t>
  </si>
  <si>
    <t>76710</t>
  </si>
  <si>
    <t>TREMAUVILLE</t>
  </si>
  <si>
    <t>76711</t>
  </si>
  <si>
    <t>TREPORT</t>
  </si>
  <si>
    <t>76712</t>
  </si>
  <si>
    <t>TRINITE DU MONT</t>
  </si>
  <si>
    <t>76713</t>
  </si>
  <si>
    <t>TRIQUERVILLE</t>
  </si>
  <si>
    <t>76714</t>
  </si>
  <si>
    <t>TROIS PIERRES</t>
  </si>
  <si>
    <t>76715</t>
  </si>
  <si>
    <t>TROUVILLE</t>
  </si>
  <si>
    <t>76716</t>
  </si>
  <si>
    <t>TURRETOT</t>
  </si>
  <si>
    <t>76717</t>
  </si>
  <si>
    <t>VAL DE LA HAYE</t>
  </si>
  <si>
    <t>76718</t>
  </si>
  <si>
    <t>VALLIQUERVILLE</t>
  </si>
  <si>
    <t>76719</t>
  </si>
  <si>
    <t>76720</t>
  </si>
  <si>
    <t>VARENGEVILLE SUR MER</t>
  </si>
  <si>
    <t>76721</t>
  </si>
  <si>
    <t>VARNEVILLE BRETTEVILLE</t>
  </si>
  <si>
    <t>76723</t>
  </si>
  <si>
    <t>VASSONVILLE</t>
  </si>
  <si>
    <t>76724</t>
  </si>
  <si>
    <t>VATIERVILLE</t>
  </si>
  <si>
    <t>76725</t>
  </si>
  <si>
    <t>VATTETOT SOUS BEAUMONT</t>
  </si>
  <si>
    <t>76726</t>
  </si>
  <si>
    <t>VATTETOT SUR MER</t>
  </si>
  <si>
    <t>76727</t>
  </si>
  <si>
    <t>VATTEVILLE LA RUE</t>
  </si>
  <si>
    <t>76728</t>
  </si>
  <si>
    <t>VAUPALIERE</t>
  </si>
  <si>
    <t>76729</t>
  </si>
  <si>
    <t>VEAUVILLE LES BAONS</t>
  </si>
  <si>
    <t>76730</t>
  </si>
  <si>
    <t>VEAUVILLE LES QUELLES</t>
  </si>
  <si>
    <t>76731</t>
  </si>
  <si>
    <t>VENESTANVILLE</t>
  </si>
  <si>
    <t>76732</t>
  </si>
  <si>
    <t>BUTOT VENESVILLE</t>
  </si>
  <si>
    <t>76733</t>
  </si>
  <si>
    <t>VENTES SAINT REMY</t>
  </si>
  <si>
    <t>76734</t>
  </si>
  <si>
    <t>VERGETOT</t>
  </si>
  <si>
    <t>76735</t>
  </si>
  <si>
    <t>VEULES LES ROSES</t>
  </si>
  <si>
    <t>76736</t>
  </si>
  <si>
    <t>VEULETTES SUR MER</t>
  </si>
  <si>
    <t>76737</t>
  </si>
  <si>
    <t>VIBEUF</t>
  </si>
  <si>
    <t>76738</t>
  </si>
  <si>
    <t>VIEUX MANOIR</t>
  </si>
  <si>
    <t>76739</t>
  </si>
  <si>
    <t>VIEUX ROUEN SUR BRESLE</t>
  </si>
  <si>
    <t>76740</t>
  </si>
  <si>
    <t>VIEUX RUE</t>
  </si>
  <si>
    <t>76741</t>
  </si>
  <si>
    <t>VILLAINVILLE</t>
  </si>
  <si>
    <t>76742</t>
  </si>
  <si>
    <t>VILLEQUIER</t>
  </si>
  <si>
    <t>76743</t>
  </si>
  <si>
    <t>VILLERS ECALLES</t>
  </si>
  <si>
    <t>76744</t>
  </si>
  <si>
    <t>VILLERS SOUS FOUCARMONT</t>
  </si>
  <si>
    <t>76745</t>
  </si>
  <si>
    <t>VILLY SUR YERES</t>
  </si>
  <si>
    <t>76746</t>
  </si>
  <si>
    <t>VINNEMERVILLE</t>
  </si>
  <si>
    <t>76747</t>
  </si>
  <si>
    <t>VIRVILLE</t>
  </si>
  <si>
    <t>76748</t>
  </si>
  <si>
    <t>VITTEFLEUR</t>
  </si>
  <si>
    <t>76749</t>
  </si>
  <si>
    <t>WANCHY CAPVAL</t>
  </si>
  <si>
    <t>76750</t>
  </si>
  <si>
    <t>YAINVILLE</t>
  </si>
  <si>
    <t>76751</t>
  </si>
  <si>
    <t>YEBLERON</t>
  </si>
  <si>
    <t>76752</t>
  </si>
  <si>
    <t>YERVILLE</t>
  </si>
  <si>
    <t>76753</t>
  </si>
  <si>
    <t>YMARE</t>
  </si>
  <si>
    <t>76754</t>
  </si>
  <si>
    <t>YPORT</t>
  </si>
  <si>
    <t>76755</t>
  </si>
  <si>
    <t>YPREVILLE BIVILLE</t>
  </si>
  <si>
    <t>76756</t>
  </si>
  <si>
    <t>YQUEBEUF</t>
  </si>
  <si>
    <t>76757</t>
  </si>
  <si>
    <t>YVECRIQUE</t>
  </si>
  <si>
    <t>76758</t>
  </si>
  <si>
    <t>YVETOT</t>
  </si>
  <si>
    <t>76759</t>
  </si>
  <si>
    <t>YVILLE SUR SEINE</t>
  </si>
  <si>
    <t>77001</t>
  </si>
  <si>
    <t>ACHERES LA FORET</t>
  </si>
  <si>
    <t>77002</t>
  </si>
  <si>
    <t>AMILLIS</t>
  </si>
  <si>
    <t>77003</t>
  </si>
  <si>
    <t>AMPONVILLE</t>
  </si>
  <si>
    <t>77004</t>
  </si>
  <si>
    <t>ANDREZEL</t>
  </si>
  <si>
    <t>77005</t>
  </si>
  <si>
    <t>ANNET SUR MARNE</t>
  </si>
  <si>
    <t>77006</t>
  </si>
  <si>
    <t>ARBONNE LA FORET</t>
  </si>
  <si>
    <t>77007</t>
  </si>
  <si>
    <t>ARGENTIERES</t>
  </si>
  <si>
    <t>77008</t>
  </si>
  <si>
    <t>ARMENTIERES EN BRIE</t>
  </si>
  <si>
    <t>77009</t>
  </si>
  <si>
    <t>77010</t>
  </si>
  <si>
    <t>AUBEPIERRE OZOUER LE REPOS</t>
  </si>
  <si>
    <t>77011</t>
  </si>
  <si>
    <t>AUFFERVILLE</t>
  </si>
  <si>
    <t>77012</t>
  </si>
  <si>
    <t>AUGERS EN BRIE</t>
  </si>
  <si>
    <t>77013</t>
  </si>
  <si>
    <t>AULNOY</t>
  </si>
  <si>
    <t>77014</t>
  </si>
  <si>
    <t>AVON</t>
  </si>
  <si>
    <t>77015</t>
  </si>
  <si>
    <t>BABY</t>
  </si>
  <si>
    <t>77016</t>
  </si>
  <si>
    <t>BAGNEAUX SUR LOING</t>
  </si>
  <si>
    <t>77018</t>
  </si>
  <si>
    <t>BAILLY ROMAINVILLIERS</t>
  </si>
  <si>
    <t>77019</t>
  </si>
  <si>
    <t>BALLOY</t>
  </si>
  <si>
    <t>77020</t>
  </si>
  <si>
    <t>BANNOST VILLEGAGNON</t>
  </si>
  <si>
    <t>77021</t>
  </si>
  <si>
    <t>BARBEY</t>
  </si>
  <si>
    <t>77022</t>
  </si>
  <si>
    <t>BARBIZON</t>
  </si>
  <si>
    <t>77023</t>
  </si>
  <si>
    <t>BARCY</t>
  </si>
  <si>
    <t>77024</t>
  </si>
  <si>
    <t>BASSEVELLE</t>
  </si>
  <si>
    <t>77025</t>
  </si>
  <si>
    <t>BAZOCHES LES BRAY</t>
  </si>
  <si>
    <t>77026</t>
  </si>
  <si>
    <t>BEAUCHERY SAINT MARTIN</t>
  </si>
  <si>
    <t>77027</t>
  </si>
  <si>
    <t>BEAUMONT DU GATINAIS</t>
  </si>
  <si>
    <t>77028</t>
  </si>
  <si>
    <t>BEAUTHEIL</t>
  </si>
  <si>
    <t>77029</t>
  </si>
  <si>
    <t>77030</t>
  </si>
  <si>
    <t>BELLOT</t>
  </si>
  <si>
    <t>77031</t>
  </si>
  <si>
    <t>BERNAY VILBERT</t>
  </si>
  <si>
    <t>77032</t>
  </si>
  <si>
    <t>BETON BAZOCHES</t>
  </si>
  <si>
    <t>77033</t>
  </si>
  <si>
    <t>BEZALLES</t>
  </si>
  <si>
    <t>77034</t>
  </si>
  <si>
    <t>BLANDY</t>
  </si>
  <si>
    <t>77035</t>
  </si>
  <si>
    <t>BLENNES</t>
  </si>
  <si>
    <t>77036</t>
  </si>
  <si>
    <t>BOISDON</t>
  </si>
  <si>
    <t>77037</t>
  </si>
  <si>
    <t>77038</t>
  </si>
  <si>
    <t>BOISSETTES</t>
  </si>
  <si>
    <t>77039</t>
  </si>
  <si>
    <t>BOISSISE LA BERTRAND</t>
  </si>
  <si>
    <t>77040</t>
  </si>
  <si>
    <t>BOISSISE LE ROI</t>
  </si>
  <si>
    <t>77041</t>
  </si>
  <si>
    <t>BOISSY AUX CAILLES</t>
  </si>
  <si>
    <t>77042</t>
  </si>
  <si>
    <t>BOISSY LE CHATEL</t>
  </si>
  <si>
    <t>77043</t>
  </si>
  <si>
    <t>77044</t>
  </si>
  <si>
    <t>BOMBON</t>
  </si>
  <si>
    <t>77045</t>
  </si>
  <si>
    <t>BOUGLIGNY</t>
  </si>
  <si>
    <t>77046</t>
  </si>
  <si>
    <t>BOULANCOURT</t>
  </si>
  <si>
    <t>77047</t>
  </si>
  <si>
    <t>BOULEURS</t>
  </si>
  <si>
    <t>77048</t>
  </si>
  <si>
    <t>BOURRON MARLOTTE</t>
  </si>
  <si>
    <t>77049</t>
  </si>
  <si>
    <t>BOUTIGNY</t>
  </si>
  <si>
    <t>77050</t>
  </si>
  <si>
    <t>BRANSLES</t>
  </si>
  <si>
    <t>77051</t>
  </si>
  <si>
    <t>BRAY SUR SEINE</t>
  </si>
  <si>
    <t>77052</t>
  </si>
  <si>
    <t>BREAU</t>
  </si>
  <si>
    <t>77053</t>
  </si>
  <si>
    <t>BRIE COMTE ROBERT</t>
  </si>
  <si>
    <t>77054</t>
  </si>
  <si>
    <t>BROSSE MONTCEAUX</t>
  </si>
  <si>
    <t>77055</t>
  </si>
  <si>
    <t>BROU SUR CHANTEREINE</t>
  </si>
  <si>
    <t>77056</t>
  </si>
  <si>
    <t>77057</t>
  </si>
  <si>
    <t>77058</t>
  </si>
  <si>
    <t>BUSSY SAINT GEORGES</t>
  </si>
  <si>
    <t>77059</t>
  </si>
  <si>
    <t>BUSSY SAINT MARTIN</t>
  </si>
  <si>
    <t>77060</t>
  </si>
  <si>
    <t>77061</t>
  </si>
  <si>
    <t>CANNES ECLUSE</t>
  </si>
  <si>
    <t>77062</t>
  </si>
  <si>
    <t>CARNETIN</t>
  </si>
  <si>
    <t>77063</t>
  </si>
  <si>
    <t>CELLE SUR MORIN</t>
  </si>
  <si>
    <t>77065</t>
  </si>
  <si>
    <t>CELY</t>
  </si>
  <si>
    <t>77066</t>
  </si>
  <si>
    <t>CERNEUX</t>
  </si>
  <si>
    <t>77067</t>
  </si>
  <si>
    <t>CESSON</t>
  </si>
  <si>
    <t>77068</t>
  </si>
  <si>
    <t>CESSOY EN MONTOIS</t>
  </si>
  <si>
    <t>77069</t>
  </si>
  <si>
    <t>CHAILLY EN BIERE</t>
  </si>
  <si>
    <t>77070</t>
  </si>
  <si>
    <t>CHAILLY EN BRIE</t>
  </si>
  <si>
    <t>77071</t>
  </si>
  <si>
    <t>CHAINTREAUX</t>
  </si>
  <si>
    <t>77072</t>
  </si>
  <si>
    <t>CHALAUTRE LA GRANDE</t>
  </si>
  <si>
    <t>77073</t>
  </si>
  <si>
    <t>CHALAUTRE LA PETITE</t>
  </si>
  <si>
    <t>77075</t>
  </si>
  <si>
    <t>CHALIFERT</t>
  </si>
  <si>
    <t>77076</t>
  </si>
  <si>
    <t>CHALMAISON</t>
  </si>
  <si>
    <t>77077</t>
  </si>
  <si>
    <t>77078</t>
  </si>
  <si>
    <t>CHAMIGNY</t>
  </si>
  <si>
    <t>77079</t>
  </si>
  <si>
    <t>CHAMPAGNE SUR SEINE</t>
  </si>
  <si>
    <t>77080</t>
  </si>
  <si>
    <t>CHAMPCENEST</t>
  </si>
  <si>
    <t>77081</t>
  </si>
  <si>
    <t>CHAMPDEUIL</t>
  </si>
  <si>
    <t>77082</t>
  </si>
  <si>
    <t>77083</t>
  </si>
  <si>
    <t>CHAMPS SUR MARNE</t>
  </si>
  <si>
    <t>77084</t>
  </si>
  <si>
    <t>CHANGIS SUR MARNE</t>
  </si>
  <si>
    <t>77085</t>
  </si>
  <si>
    <t>CHANTELOUP EN BRIE</t>
  </si>
  <si>
    <t>77086</t>
  </si>
  <si>
    <t>77087</t>
  </si>
  <si>
    <t>CHAPELLE IGER</t>
  </si>
  <si>
    <t>77088</t>
  </si>
  <si>
    <t>CHAPELLE LA REINE</t>
  </si>
  <si>
    <t>77089</t>
  </si>
  <si>
    <t>CHAPELLE RABLAIS</t>
  </si>
  <si>
    <t>77090</t>
  </si>
  <si>
    <t>CHAPELLE SAINT SULPICE</t>
  </si>
  <si>
    <t>77091</t>
  </si>
  <si>
    <t>CHAPELLES BOURBON</t>
  </si>
  <si>
    <t>77093</t>
  </si>
  <si>
    <t>CHAPELLE MOUTILS</t>
  </si>
  <si>
    <t>77094</t>
  </si>
  <si>
    <t>CHARMENTRAY</t>
  </si>
  <si>
    <t>77095</t>
  </si>
  <si>
    <t>77096</t>
  </si>
  <si>
    <t>CHARTRETTES</t>
  </si>
  <si>
    <t>77097</t>
  </si>
  <si>
    <t>CHARTRONGES</t>
  </si>
  <si>
    <t>77098</t>
  </si>
  <si>
    <t>CHATEAUBLEAU</t>
  </si>
  <si>
    <t>77099</t>
  </si>
  <si>
    <t>CHATEAU LANDON</t>
  </si>
  <si>
    <t>77100</t>
  </si>
  <si>
    <t>CHATELET EN BRIE</t>
  </si>
  <si>
    <t>77101</t>
  </si>
  <si>
    <t>CHATENAY SUR SEINE</t>
  </si>
  <si>
    <t>77102</t>
  </si>
  <si>
    <t>77103</t>
  </si>
  <si>
    <t>CHATILLON LA BORDE</t>
  </si>
  <si>
    <t>77104</t>
  </si>
  <si>
    <t>77106</t>
  </si>
  <si>
    <t>CHAUFFRY</t>
  </si>
  <si>
    <t>77107</t>
  </si>
  <si>
    <t>CHAUMES EN BRIE</t>
  </si>
  <si>
    <t>77108</t>
  </si>
  <si>
    <t>77109</t>
  </si>
  <si>
    <t>CHENOISE</t>
  </si>
  <si>
    <t>77110</t>
  </si>
  <si>
    <t>CHENOU</t>
  </si>
  <si>
    <t>77111</t>
  </si>
  <si>
    <t>77112</t>
  </si>
  <si>
    <t>CHEVRAINVILLIERS</t>
  </si>
  <si>
    <t>77113</t>
  </si>
  <si>
    <t>CHEVRU</t>
  </si>
  <si>
    <t>77114</t>
  </si>
  <si>
    <t>CHEVRY COSSIGNY</t>
  </si>
  <si>
    <t>77115</t>
  </si>
  <si>
    <t>CHEVRY EN SEREINE</t>
  </si>
  <si>
    <t>77116</t>
  </si>
  <si>
    <t>CHOISY EN BRIE</t>
  </si>
  <si>
    <t>77117</t>
  </si>
  <si>
    <t>CITRY</t>
  </si>
  <si>
    <t>77118</t>
  </si>
  <si>
    <t>CLAYE SOUILLY</t>
  </si>
  <si>
    <t>77119</t>
  </si>
  <si>
    <t>CLOS FONTAINE</t>
  </si>
  <si>
    <t>77120</t>
  </si>
  <si>
    <t>COCHEREL</t>
  </si>
  <si>
    <t>77121</t>
  </si>
  <si>
    <t>COLLEGIEN</t>
  </si>
  <si>
    <t>77122</t>
  </si>
  <si>
    <t>COMBS LA VILLE</t>
  </si>
  <si>
    <t>77123</t>
  </si>
  <si>
    <t>COMPANS</t>
  </si>
  <si>
    <t>77124</t>
  </si>
  <si>
    <t>CONCHES SUR GONDOIRE</t>
  </si>
  <si>
    <t>77125</t>
  </si>
  <si>
    <t>CONDE SAINTE LIBIAIRE</t>
  </si>
  <si>
    <t>77126</t>
  </si>
  <si>
    <t>CONGIS SUR THEROUANNE</t>
  </si>
  <si>
    <t>77127</t>
  </si>
  <si>
    <t>COUBERT</t>
  </si>
  <si>
    <t>77128</t>
  </si>
  <si>
    <t>COUILLY PONT AUX DAMES</t>
  </si>
  <si>
    <t>77129</t>
  </si>
  <si>
    <t>COULOMBS EN VALOIS</t>
  </si>
  <si>
    <t>77130</t>
  </si>
  <si>
    <t>COULOMMES</t>
  </si>
  <si>
    <t>77131</t>
  </si>
  <si>
    <t>COULOMMIERS</t>
  </si>
  <si>
    <t>77132</t>
  </si>
  <si>
    <t>COUPVRAY</t>
  </si>
  <si>
    <t>77133</t>
  </si>
  <si>
    <t>COURCELLES EN BASSEE</t>
  </si>
  <si>
    <t>77134</t>
  </si>
  <si>
    <t>COURCHAMP</t>
  </si>
  <si>
    <t>77135</t>
  </si>
  <si>
    <t>COURPALAY</t>
  </si>
  <si>
    <t>77136</t>
  </si>
  <si>
    <t>COURQUETAINE</t>
  </si>
  <si>
    <t>77137</t>
  </si>
  <si>
    <t>COURTACON</t>
  </si>
  <si>
    <t>77138</t>
  </si>
  <si>
    <t>77139</t>
  </si>
  <si>
    <t>COURTRY</t>
  </si>
  <si>
    <t>77140</t>
  </si>
  <si>
    <t>COUTENCON</t>
  </si>
  <si>
    <t>77141</t>
  </si>
  <si>
    <t>COUTEVROULT</t>
  </si>
  <si>
    <t>77142</t>
  </si>
  <si>
    <t>CRECY LA CHAPELLE</t>
  </si>
  <si>
    <t>77143</t>
  </si>
  <si>
    <t>CREGY LES MEAUX</t>
  </si>
  <si>
    <t>77144</t>
  </si>
  <si>
    <t>CREVECOEUR EN BRIE</t>
  </si>
  <si>
    <t>77145</t>
  </si>
  <si>
    <t>CRISENOY</t>
  </si>
  <si>
    <t>77146</t>
  </si>
  <si>
    <t>CROISSY BEAUBOURG</t>
  </si>
  <si>
    <t>77147</t>
  </si>
  <si>
    <t>CROIX EN BRIE</t>
  </si>
  <si>
    <t>77148</t>
  </si>
  <si>
    <t>CROUY SUR OURCQ</t>
  </si>
  <si>
    <t>77149</t>
  </si>
  <si>
    <t>CUCHARMOY</t>
  </si>
  <si>
    <t>77150</t>
  </si>
  <si>
    <t>77151</t>
  </si>
  <si>
    <t>DAGNY</t>
  </si>
  <si>
    <t>77152</t>
  </si>
  <si>
    <t>DAMMARIE LES LYS</t>
  </si>
  <si>
    <t>77153</t>
  </si>
  <si>
    <t>DAMMARTIN EN GOELE</t>
  </si>
  <si>
    <t>77154</t>
  </si>
  <si>
    <t>DAMMARTIN SUR TIGEAUX</t>
  </si>
  <si>
    <t>77155</t>
  </si>
  <si>
    <t>DAMPMART</t>
  </si>
  <si>
    <t>77156</t>
  </si>
  <si>
    <t>DARVAULT</t>
  </si>
  <si>
    <t>77157</t>
  </si>
  <si>
    <t>DHUISY</t>
  </si>
  <si>
    <t>77158</t>
  </si>
  <si>
    <t>DIANT</t>
  </si>
  <si>
    <t>77159</t>
  </si>
  <si>
    <t>DONNEMARIE DONTILLY</t>
  </si>
  <si>
    <t>77161</t>
  </si>
  <si>
    <t>DORMELLES</t>
  </si>
  <si>
    <t>77162</t>
  </si>
  <si>
    <t>DOUE</t>
  </si>
  <si>
    <t>77163</t>
  </si>
  <si>
    <t>DOUY LA RAMEE</t>
  </si>
  <si>
    <t>77164</t>
  </si>
  <si>
    <t>ECHOUBOULAINS</t>
  </si>
  <si>
    <t>77165</t>
  </si>
  <si>
    <t>ECRENNES</t>
  </si>
  <si>
    <t>77166</t>
  </si>
  <si>
    <t>77167</t>
  </si>
  <si>
    <t>EGLIGNY</t>
  </si>
  <si>
    <t>77168</t>
  </si>
  <si>
    <t>EGREVILLE</t>
  </si>
  <si>
    <t>77169</t>
  </si>
  <si>
    <t>EMERAINVILLE</t>
  </si>
  <si>
    <t>77170</t>
  </si>
  <si>
    <t>EPISY</t>
  </si>
  <si>
    <t>77171</t>
  </si>
  <si>
    <t>ESBLY</t>
  </si>
  <si>
    <t>77172</t>
  </si>
  <si>
    <t>ESMANS</t>
  </si>
  <si>
    <t>77173</t>
  </si>
  <si>
    <t>77174</t>
  </si>
  <si>
    <t>EVERLY</t>
  </si>
  <si>
    <t>77175</t>
  </si>
  <si>
    <t>EVRY GREGY SUR YERRE</t>
  </si>
  <si>
    <t>77176</t>
  </si>
  <si>
    <t>FAREMOUTIERS</t>
  </si>
  <si>
    <t>77177</t>
  </si>
  <si>
    <t>77178</t>
  </si>
  <si>
    <t>FAY LES NEMOURS</t>
  </si>
  <si>
    <t>77179</t>
  </si>
  <si>
    <t>FERICY</t>
  </si>
  <si>
    <t>77180</t>
  </si>
  <si>
    <t>FEROLLES ATTILLY</t>
  </si>
  <si>
    <t>77181</t>
  </si>
  <si>
    <t>FERRIERES EN BRIE</t>
  </si>
  <si>
    <t>77182</t>
  </si>
  <si>
    <t>FERTE GAUCHER</t>
  </si>
  <si>
    <t>77183</t>
  </si>
  <si>
    <t>FERTE SOUS JOUARRE</t>
  </si>
  <si>
    <t>77184</t>
  </si>
  <si>
    <t>77185</t>
  </si>
  <si>
    <t>FLEURY EN BIERE</t>
  </si>
  <si>
    <t>77186</t>
  </si>
  <si>
    <t>FONTAINEBLEAU</t>
  </si>
  <si>
    <t>77187</t>
  </si>
  <si>
    <t>FONTAINE FOURCHES</t>
  </si>
  <si>
    <t>77188</t>
  </si>
  <si>
    <t>FONTAINE LE PORT</t>
  </si>
  <si>
    <t>77190</t>
  </si>
  <si>
    <t>FONTAINS</t>
  </si>
  <si>
    <t>77191</t>
  </si>
  <si>
    <t>FONTENAILLES</t>
  </si>
  <si>
    <t>77192</t>
  </si>
  <si>
    <t>FONTENAY TRESIGNY</t>
  </si>
  <si>
    <t>77193</t>
  </si>
  <si>
    <t>FORFRY</t>
  </si>
  <si>
    <t>77194</t>
  </si>
  <si>
    <t>77195</t>
  </si>
  <si>
    <t>FOUJU</t>
  </si>
  <si>
    <t>77196</t>
  </si>
  <si>
    <t>FRESNES SUR MARNE</t>
  </si>
  <si>
    <t>77197</t>
  </si>
  <si>
    <t>FRETOY</t>
  </si>
  <si>
    <t>77198</t>
  </si>
  <si>
    <t>FROMONT</t>
  </si>
  <si>
    <t>77199</t>
  </si>
  <si>
    <t>FUBLAINES</t>
  </si>
  <si>
    <t>77200</t>
  </si>
  <si>
    <t>GARENTREVILLE</t>
  </si>
  <si>
    <t>77201</t>
  </si>
  <si>
    <t>GASTINS</t>
  </si>
  <si>
    <t>77202</t>
  </si>
  <si>
    <t>GENEVRAYE</t>
  </si>
  <si>
    <t>77203</t>
  </si>
  <si>
    <t>GERMIGNY L'EVEQUE</t>
  </si>
  <si>
    <t>77204</t>
  </si>
  <si>
    <t>GERMIGNY SOUS COULOMBS</t>
  </si>
  <si>
    <t>77205</t>
  </si>
  <si>
    <t>GESVRES LE CHAPITRE</t>
  </si>
  <si>
    <t>77206</t>
  </si>
  <si>
    <t>GIREMOUTIERS</t>
  </si>
  <si>
    <t>77207</t>
  </si>
  <si>
    <t>GIRONVILLE</t>
  </si>
  <si>
    <t>77208</t>
  </si>
  <si>
    <t>GOUAIX</t>
  </si>
  <si>
    <t>77209</t>
  </si>
  <si>
    <t>GOUVERNES</t>
  </si>
  <si>
    <t>77210</t>
  </si>
  <si>
    <t>GRANDE PAROISSE</t>
  </si>
  <si>
    <t>77211</t>
  </si>
  <si>
    <t>GRANDPUITS BAILLY CARROIS</t>
  </si>
  <si>
    <t>77212</t>
  </si>
  <si>
    <t>GRAVON</t>
  </si>
  <si>
    <t>77214</t>
  </si>
  <si>
    <t>GRESSY</t>
  </si>
  <si>
    <t>77215</t>
  </si>
  <si>
    <t>GRETZ ARMAINVILLIERS</t>
  </si>
  <si>
    <t>77216</t>
  </si>
  <si>
    <t>GREZ SUR LOING</t>
  </si>
  <si>
    <t>77217</t>
  </si>
  <si>
    <t>GRISY SUISNES</t>
  </si>
  <si>
    <t>77218</t>
  </si>
  <si>
    <t>GRISY SUR SEINE</t>
  </si>
  <si>
    <t>77219</t>
  </si>
  <si>
    <t>GUERARD</t>
  </si>
  <si>
    <t>77220</t>
  </si>
  <si>
    <t>GUERCHEVILLE</t>
  </si>
  <si>
    <t>77221</t>
  </si>
  <si>
    <t>GUERMANTES</t>
  </si>
  <si>
    <t>77222</t>
  </si>
  <si>
    <t>GUIGNES</t>
  </si>
  <si>
    <t>77223</t>
  </si>
  <si>
    <t>GURCY LE CHATEL</t>
  </si>
  <si>
    <t>77224</t>
  </si>
  <si>
    <t>HAUTEFEUILLE</t>
  </si>
  <si>
    <t>77225</t>
  </si>
  <si>
    <t>HAUTE MAISON</t>
  </si>
  <si>
    <t>77226</t>
  </si>
  <si>
    <t>HERICY</t>
  </si>
  <si>
    <t>77227</t>
  </si>
  <si>
    <t>HERME</t>
  </si>
  <si>
    <t>77228</t>
  </si>
  <si>
    <t>HONDEVILLIERS</t>
  </si>
  <si>
    <t>77229</t>
  </si>
  <si>
    <t>HOUSSAYE EN BRIE</t>
  </si>
  <si>
    <t>77230</t>
  </si>
  <si>
    <t>ICHY</t>
  </si>
  <si>
    <t>77231</t>
  </si>
  <si>
    <t>ISLES LES MELDEUSES</t>
  </si>
  <si>
    <t>77232</t>
  </si>
  <si>
    <t>ISLES LES VILLENOY</t>
  </si>
  <si>
    <t>77233</t>
  </si>
  <si>
    <t>IVERNY</t>
  </si>
  <si>
    <t>77234</t>
  </si>
  <si>
    <t>JABLINES</t>
  </si>
  <si>
    <t>77235</t>
  </si>
  <si>
    <t>JAIGNES</t>
  </si>
  <si>
    <t>77236</t>
  </si>
  <si>
    <t>JAULNES</t>
  </si>
  <si>
    <t>77237</t>
  </si>
  <si>
    <t>JOSSIGNY</t>
  </si>
  <si>
    <t>77238</t>
  </si>
  <si>
    <t>JOUARRE</t>
  </si>
  <si>
    <t>77239</t>
  </si>
  <si>
    <t>JOUY LE CHATEL</t>
  </si>
  <si>
    <t>77240</t>
  </si>
  <si>
    <t>JOUY SUR MORIN</t>
  </si>
  <si>
    <t>77241</t>
  </si>
  <si>
    <t>77242</t>
  </si>
  <si>
    <t>JUTIGNY</t>
  </si>
  <si>
    <t>77243</t>
  </si>
  <si>
    <t>LAGNY SUR MARNE</t>
  </si>
  <si>
    <t>77244</t>
  </si>
  <si>
    <t>LARCHANT</t>
  </si>
  <si>
    <t>77245</t>
  </si>
  <si>
    <t>LAVAL EN BRIE</t>
  </si>
  <si>
    <t>77246</t>
  </si>
  <si>
    <t>77247</t>
  </si>
  <si>
    <t>LESCHEROLLES</t>
  </si>
  <si>
    <t>77248</t>
  </si>
  <si>
    <t>LESCHES</t>
  </si>
  <si>
    <t>77249</t>
  </si>
  <si>
    <t>LESIGNY</t>
  </si>
  <si>
    <t>77250</t>
  </si>
  <si>
    <t>LEUDON EN BRIE</t>
  </si>
  <si>
    <t>77251</t>
  </si>
  <si>
    <t>77252</t>
  </si>
  <si>
    <t>LIMOGES FOURCHES</t>
  </si>
  <si>
    <t>77253</t>
  </si>
  <si>
    <t>LISSY</t>
  </si>
  <si>
    <t>77254</t>
  </si>
  <si>
    <t>LIVERDY EN BRIE</t>
  </si>
  <si>
    <t>77255</t>
  </si>
  <si>
    <t>LIVRY SUR SEINE</t>
  </si>
  <si>
    <t>77256</t>
  </si>
  <si>
    <t>LIZINES</t>
  </si>
  <si>
    <t>77257</t>
  </si>
  <si>
    <t>LIZY SUR OURCQ</t>
  </si>
  <si>
    <t>77258</t>
  </si>
  <si>
    <t>LOGNES</t>
  </si>
  <si>
    <t>77259</t>
  </si>
  <si>
    <t>LONGPERRIER</t>
  </si>
  <si>
    <t>77260</t>
  </si>
  <si>
    <t>77261</t>
  </si>
  <si>
    <t>LORREZ LE BOCAGE PREAUX</t>
  </si>
  <si>
    <t>77262</t>
  </si>
  <si>
    <t>LOUAN VILLEGRUIS FONTAINE</t>
  </si>
  <si>
    <t>77263</t>
  </si>
  <si>
    <t>LUISETAINES</t>
  </si>
  <si>
    <t>77264</t>
  </si>
  <si>
    <t>LUMIGNY NESLES ORMEAUX</t>
  </si>
  <si>
    <t>77265</t>
  </si>
  <si>
    <t>LUZANCY</t>
  </si>
  <si>
    <t>77266</t>
  </si>
  <si>
    <t>77267</t>
  </si>
  <si>
    <t>MADELEINE SUR LOING</t>
  </si>
  <si>
    <t>77268</t>
  </si>
  <si>
    <t>MAGNY LE HONGRE</t>
  </si>
  <si>
    <t>77269</t>
  </si>
  <si>
    <t>MAINCY</t>
  </si>
  <si>
    <t>77270</t>
  </si>
  <si>
    <t>MAISONCELLES EN BRIE</t>
  </si>
  <si>
    <t>77271</t>
  </si>
  <si>
    <t>MAISONCELLES EN GATINAIS</t>
  </si>
  <si>
    <t>77272</t>
  </si>
  <si>
    <t>MAISON ROUGE</t>
  </si>
  <si>
    <t>77273</t>
  </si>
  <si>
    <t>MARCHEMORET</t>
  </si>
  <si>
    <t>77274</t>
  </si>
  <si>
    <t>77275</t>
  </si>
  <si>
    <t>MARETS</t>
  </si>
  <si>
    <t>77276</t>
  </si>
  <si>
    <t>MAREUIL LES MEAUX</t>
  </si>
  <si>
    <t>77277</t>
  </si>
  <si>
    <t>MARLES EN BRIE</t>
  </si>
  <si>
    <t>77278</t>
  </si>
  <si>
    <t>MAROLLES EN BRIE</t>
  </si>
  <si>
    <t>77279</t>
  </si>
  <si>
    <t>MAROLLES SUR SEINE</t>
  </si>
  <si>
    <t>77280</t>
  </si>
  <si>
    <t>MARY SUR MARNE</t>
  </si>
  <si>
    <t>77281</t>
  </si>
  <si>
    <t>MAUPERTHUIS</t>
  </si>
  <si>
    <t>77282</t>
  </si>
  <si>
    <t>MAUREGARD</t>
  </si>
  <si>
    <t>77283</t>
  </si>
  <si>
    <t>MAY EN MULTIEN</t>
  </si>
  <si>
    <t>77284</t>
  </si>
  <si>
    <t>MEAUX</t>
  </si>
  <si>
    <t>77285</t>
  </si>
  <si>
    <t>MEE SUR SEINE</t>
  </si>
  <si>
    <t>77286</t>
  </si>
  <si>
    <t>MEIGNEUX</t>
  </si>
  <si>
    <t>77287</t>
  </si>
  <si>
    <t>MEILLERAY</t>
  </si>
  <si>
    <t>77288</t>
  </si>
  <si>
    <t>MELUN</t>
  </si>
  <si>
    <t>77289</t>
  </si>
  <si>
    <t>MELZ SUR SEINE</t>
  </si>
  <si>
    <t>77290</t>
  </si>
  <si>
    <t>MERY SUR MARNE</t>
  </si>
  <si>
    <t>77291</t>
  </si>
  <si>
    <t>MESNIL AMELOT</t>
  </si>
  <si>
    <t>77292</t>
  </si>
  <si>
    <t>MESSY</t>
  </si>
  <si>
    <t>77293</t>
  </si>
  <si>
    <t>MISY SUR YONNE</t>
  </si>
  <si>
    <t>77294</t>
  </si>
  <si>
    <t>MITRY MORY</t>
  </si>
  <si>
    <t>77295</t>
  </si>
  <si>
    <t>MOISENAY</t>
  </si>
  <si>
    <t>77296</t>
  </si>
  <si>
    <t>MOISSY CRAMAYEL</t>
  </si>
  <si>
    <t>77297</t>
  </si>
  <si>
    <t>MONDREVILLE</t>
  </si>
  <si>
    <t>77298</t>
  </si>
  <si>
    <t>MONS EN MONTOIS</t>
  </si>
  <si>
    <t>77299</t>
  </si>
  <si>
    <t>MONTARLOT</t>
  </si>
  <si>
    <t>77300</t>
  </si>
  <si>
    <t>MONTCEAUX LES MEAUX</t>
  </si>
  <si>
    <t>77301</t>
  </si>
  <si>
    <t>MONTCEAUX LES PROVINS</t>
  </si>
  <si>
    <t>77302</t>
  </si>
  <si>
    <t>MONTCOURT FROMONVILLE</t>
  </si>
  <si>
    <t>77303</t>
  </si>
  <si>
    <t>MONTDAUPHIN</t>
  </si>
  <si>
    <t>77304</t>
  </si>
  <si>
    <t>MONTENILS</t>
  </si>
  <si>
    <t>77305</t>
  </si>
  <si>
    <t>MONTEREAU FAULT YONNE</t>
  </si>
  <si>
    <t>77306</t>
  </si>
  <si>
    <t>MONTEREAU SUR LE JARD</t>
  </si>
  <si>
    <t>77307</t>
  </si>
  <si>
    <t>MONTEVRAIN</t>
  </si>
  <si>
    <t>77308</t>
  </si>
  <si>
    <t>MONTGE EN GOELE</t>
  </si>
  <si>
    <t>77309</t>
  </si>
  <si>
    <t>MONTHYON</t>
  </si>
  <si>
    <t>77310</t>
  </si>
  <si>
    <t>MONTIGNY LE GUESDIER</t>
  </si>
  <si>
    <t>77311</t>
  </si>
  <si>
    <t>MONTIGNY LENCOUP</t>
  </si>
  <si>
    <t>77312</t>
  </si>
  <si>
    <t>MONTIGNY SUR LOING</t>
  </si>
  <si>
    <t>77313</t>
  </si>
  <si>
    <t>MONTMACHOUX</t>
  </si>
  <si>
    <t>77314</t>
  </si>
  <si>
    <t>MONTOLIVET</t>
  </si>
  <si>
    <t>77315</t>
  </si>
  <si>
    <t>MONTRY</t>
  </si>
  <si>
    <t>77316</t>
  </si>
  <si>
    <t>MORET SUR LOING</t>
  </si>
  <si>
    <t>77317</t>
  </si>
  <si>
    <t>MORMANT</t>
  </si>
  <si>
    <t>77318</t>
  </si>
  <si>
    <t>MORTCERF</t>
  </si>
  <si>
    <t>77319</t>
  </si>
  <si>
    <t>MORTERY</t>
  </si>
  <si>
    <t>77320</t>
  </si>
  <si>
    <t>MOUROUX</t>
  </si>
  <si>
    <t>77321</t>
  </si>
  <si>
    <t>MOUSSEAUX LES BRAY</t>
  </si>
  <si>
    <t>77322</t>
  </si>
  <si>
    <t>MOUSSY LE NEUF</t>
  </si>
  <si>
    <t>77323</t>
  </si>
  <si>
    <t>MOUSSY LE VIEUX</t>
  </si>
  <si>
    <t>77325</t>
  </si>
  <si>
    <t>MOUY SUR SEINE</t>
  </si>
  <si>
    <t>77326</t>
  </si>
  <si>
    <t>NANDY</t>
  </si>
  <si>
    <t>77327</t>
  </si>
  <si>
    <t>NANGIS</t>
  </si>
  <si>
    <t>77328</t>
  </si>
  <si>
    <t>NANTEAU SUR ESSONNE</t>
  </si>
  <si>
    <t>77329</t>
  </si>
  <si>
    <t>NANTEAU SUR LUNAIN</t>
  </si>
  <si>
    <t>77330</t>
  </si>
  <si>
    <t>NANTEUIL LES MEAUX</t>
  </si>
  <si>
    <t>77331</t>
  </si>
  <si>
    <t>NANTEUIL SUR MARNE</t>
  </si>
  <si>
    <t>77332</t>
  </si>
  <si>
    <t>NANTOUILLET</t>
  </si>
  <si>
    <t>77333</t>
  </si>
  <si>
    <t>NEMOURS</t>
  </si>
  <si>
    <t>77335</t>
  </si>
  <si>
    <t>CHAUCONIN NEUFMONTIERS</t>
  </si>
  <si>
    <t>77336</t>
  </si>
  <si>
    <t>NEUFMOUTIERS EN BRIE</t>
  </si>
  <si>
    <t>77337</t>
  </si>
  <si>
    <t>NOISIEL</t>
  </si>
  <si>
    <t>77338</t>
  </si>
  <si>
    <t>NOISY RUDIGNON</t>
  </si>
  <si>
    <t>77339</t>
  </si>
  <si>
    <t>NOISY SUR ECOLE</t>
  </si>
  <si>
    <t>77340</t>
  </si>
  <si>
    <t>NONVILLE</t>
  </si>
  <si>
    <t>77341</t>
  </si>
  <si>
    <t>NOYEN SUR SEINE</t>
  </si>
  <si>
    <t>77342</t>
  </si>
  <si>
    <t>OBSONVILLE</t>
  </si>
  <si>
    <t>77343</t>
  </si>
  <si>
    <t>OCQUERRE</t>
  </si>
  <si>
    <t>77344</t>
  </si>
  <si>
    <t>OISSERY</t>
  </si>
  <si>
    <t>77345</t>
  </si>
  <si>
    <t>ORLY SUR MORIN</t>
  </si>
  <si>
    <t>77347</t>
  </si>
  <si>
    <t>ORMES SUR VOULZIE</t>
  </si>
  <si>
    <t>77348</t>
  </si>
  <si>
    <t>ORMESSON</t>
  </si>
  <si>
    <t>77349</t>
  </si>
  <si>
    <t>OTHIS</t>
  </si>
  <si>
    <t>77350</t>
  </si>
  <si>
    <t>OZOIR LA FERRIERE</t>
  </si>
  <si>
    <t>77352</t>
  </si>
  <si>
    <t>OZOUER LE VOULGIS</t>
  </si>
  <si>
    <t>77353</t>
  </si>
  <si>
    <t>PALEY</t>
  </si>
  <si>
    <t>77354</t>
  </si>
  <si>
    <t>PAMFOU</t>
  </si>
  <si>
    <t>77355</t>
  </si>
  <si>
    <t>77356</t>
  </si>
  <si>
    <t>PASSY SUR SEINE</t>
  </si>
  <si>
    <t>77357</t>
  </si>
  <si>
    <t>PECY</t>
  </si>
  <si>
    <t>77358</t>
  </si>
  <si>
    <t>PENCHARD</t>
  </si>
  <si>
    <t>77359</t>
  </si>
  <si>
    <t>77360</t>
  </si>
  <si>
    <t>PEZARCHES</t>
  </si>
  <si>
    <t>77361</t>
  </si>
  <si>
    <t>PIERRE LEVEE</t>
  </si>
  <si>
    <t>77363</t>
  </si>
  <si>
    <t>77364</t>
  </si>
  <si>
    <t>PLESSIS AUX BOIS</t>
  </si>
  <si>
    <t>77365</t>
  </si>
  <si>
    <t>PLESSIS FEU AUSSOUX</t>
  </si>
  <si>
    <t>77366</t>
  </si>
  <si>
    <t>PLESSIS L'EVEQUE</t>
  </si>
  <si>
    <t>77367</t>
  </si>
  <si>
    <t>PLESSIS PLACY</t>
  </si>
  <si>
    <t>77368</t>
  </si>
  <si>
    <t>POIGNY</t>
  </si>
  <si>
    <t>77369</t>
  </si>
  <si>
    <t>POINCY</t>
  </si>
  <si>
    <t>77370</t>
  </si>
  <si>
    <t>77371</t>
  </si>
  <si>
    <t>POMMEUSE</t>
  </si>
  <si>
    <t>77372</t>
  </si>
  <si>
    <t>POMPONNE</t>
  </si>
  <si>
    <t>77373</t>
  </si>
  <si>
    <t>PONTAULT COMBAULT</t>
  </si>
  <si>
    <t>77374</t>
  </si>
  <si>
    <t>PONTCARRE</t>
  </si>
  <si>
    <t>77376</t>
  </si>
  <si>
    <t>PRECY SUR MARNE</t>
  </si>
  <si>
    <t>77377</t>
  </si>
  <si>
    <t>PRESLES EN BRIE</t>
  </si>
  <si>
    <t>77378</t>
  </si>
  <si>
    <t>77379</t>
  </si>
  <si>
    <t>PROVINS</t>
  </si>
  <si>
    <t>77380</t>
  </si>
  <si>
    <t>77381</t>
  </si>
  <si>
    <t>QUIERS</t>
  </si>
  <si>
    <t>77382</t>
  </si>
  <si>
    <t>QUINCY VOISINS</t>
  </si>
  <si>
    <t>77383</t>
  </si>
  <si>
    <t>RAMPILLON</t>
  </si>
  <si>
    <t>77384</t>
  </si>
  <si>
    <t>REAU</t>
  </si>
  <si>
    <t>77385</t>
  </si>
  <si>
    <t>REBAIS</t>
  </si>
  <si>
    <t>77386</t>
  </si>
  <si>
    <t>RECLOSES</t>
  </si>
  <si>
    <t>77387</t>
  </si>
  <si>
    <t>REMAUVILLE</t>
  </si>
  <si>
    <t>77388</t>
  </si>
  <si>
    <t>REUIL EN BRIE</t>
  </si>
  <si>
    <t>77389</t>
  </si>
  <si>
    <t>77390</t>
  </si>
  <si>
    <t>ROISSY EN BRIE</t>
  </si>
  <si>
    <t>77391</t>
  </si>
  <si>
    <t>ROUILLY</t>
  </si>
  <si>
    <t>77392</t>
  </si>
  <si>
    <t>77393</t>
  </si>
  <si>
    <t>ROZAY EN BRIE</t>
  </si>
  <si>
    <t>77394</t>
  </si>
  <si>
    <t>RUBELLES</t>
  </si>
  <si>
    <t>77395</t>
  </si>
  <si>
    <t>77396</t>
  </si>
  <si>
    <t>RUPEREUX</t>
  </si>
  <si>
    <t>77397</t>
  </si>
  <si>
    <t>SAACY SUR MARNE</t>
  </si>
  <si>
    <t>77398</t>
  </si>
  <si>
    <t>SABLONNIERES</t>
  </si>
  <si>
    <t>77399</t>
  </si>
  <si>
    <t>SAINT ANGE LE VIEL</t>
  </si>
  <si>
    <t>77400</t>
  </si>
  <si>
    <t>77401</t>
  </si>
  <si>
    <t>SAINTE AULDE</t>
  </si>
  <si>
    <t>77402</t>
  </si>
  <si>
    <t>77403</t>
  </si>
  <si>
    <t>77404</t>
  </si>
  <si>
    <t>77405</t>
  </si>
  <si>
    <t>SAINT CYR SUR MORIN</t>
  </si>
  <si>
    <t>77406</t>
  </si>
  <si>
    <t>SAINT DENIS LES REBAIS</t>
  </si>
  <si>
    <t>77407</t>
  </si>
  <si>
    <t>SAINT FARGEAU PONTHIERRY</t>
  </si>
  <si>
    <t>77408</t>
  </si>
  <si>
    <t>77409</t>
  </si>
  <si>
    <t>77410</t>
  </si>
  <si>
    <t>SAINT GERMAIN LAXIS</t>
  </si>
  <si>
    <t>77411</t>
  </si>
  <si>
    <t>SAINT GERMAIN SOUS DOUE</t>
  </si>
  <si>
    <t>77412</t>
  </si>
  <si>
    <t>SAINT GERMAIN SUR ECOLE</t>
  </si>
  <si>
    <t>77413</t>
  </si>
  <si>
    <t>SAINT GERMAIN SUR MORIN</t>
  </si>
  <si>
    <t>77414</t>
  </si>
  <si>
    <t>SAINT HILLIERS</t>
  </si>
  <si>
    <t>77415</t>
  </si>
  <si>
    <t>SAINT JEAN LES DEUX JUMEAUX</t>
  </si>
  <si>
    <t>77416</t>
  </si>
  <si>
    <t>SAINT JUST EN BRIE</t>
  </si>
  <si>
    <t>77417</t>
  </si>
  <si>
    <t>77418</t>
  </si>
  <si>
    <t>SAINT LOUP DE NAUD</t>
  </si>
  <si>
    <t>77419</t>
  </si>
  <si>
    <t>SAINT MAMMES</t>
  </si>
  <si>
    <t>77420</t>
  </si>
  <si>
    <t>77421</t>
  </si>
  <si>
    <t>SAINT MARS VIEUX MAISONS</t>
  </si>
  <si>
    <t>77423</t>
  </si>
  <si>
    <t>77424</t>
  </si>
  <si>
    <t>SAINT MARTIN DU BOSCHET</t>
  </si>
  <si>
    <t>77425</t>
  </si>
  <si>
    <t>SAINT MARTIN EN BIERE</t>
  </si>
  <si>
    <t>77426</t>
  </si>
  <si>
    <t>SAINT MERY</t>
  </si>
  <si>
    <t>77427</t>
  </si>
  <si>
    <t>SAINT MESMES</t>
  </si>
  <si>
    <t>77428</t>
  </si>
  <si>
    <t>SAINT OUEN EN BRIE</t>
  </si>
  <si>
    <t>77429</t>
  </si>
  <si>
    <t>SAINT OUEN SUR MORIN</t>
  </si>
  <si>
    <t>77430</t>
  </si>
  <si>
    <t>SAINT PATHUS</t>
  </si>
  <si>
    <t>77431</t>
  </si>
  <si>
    <t>SAINT PIERRE LES NEMOURS</t>
  </si>
  <si>
    <t>77432</t>
  </si>
  <si>
    <t>SAINT REMY LA VANNE</t>
  </si>
  <si>
    <t>77433</t>
  </si>
  <si>
    <t>SAINTS</t>
  </si>
  <si>
    <t>77434</t>
  </si>
  <si>
    <t>SAINT SAUVEUR LES BRAY</t>
  </si>
  <si>
    <t>77435</t>
  </si>
  <si>
    <t>SAINT SAUVEUR SUR ECOLE</t>
  </si>
  <si>
    <t>77436</t>
  </si>
  <si>
    <t>77437</t>
  </si>
  <si>
    <t>SAINT SOUPPLETS</t>
  </si>
  <si>
    <t>77438</t>
  </si>
  <si>
    <t>SAINT THIBAULT DES VIGNES</t>
  </si>
  <si>
    <t>77439</t>
  </si>
  <si>
    <t>77440</t>
  </si>
  <si>
    <t>SAMMERON</t>
  </si>
  <si>
    <t>77441</t>
  </si>
  <si>
    <t>SAMOIS SUR SEINE</t>
  </si>
  <si>
    <t>77442</t>
  </si>
  <si>
    <t>SAMOREAU</t>
  </si>
  <si>
    <t>77443</t>
  </si>
  <si>
    <t>77444</t>
  </si>
  <si>
    <t>SANCY LES PROVINS</t>
  </si>
  <si>
    <t>77445</t>
  </si>
  <si>
    <t>SAVIGNY LE TEMPLE</t>
  </si>
  <si>
    <t>77446</t>
  </si>
  <si>
    <t>SAVINS</t>
  </si>
  <si>
    <t>77447</t>
  </si>
  <si>
    <t>SEINE PORT</t>
  </si>
  <si>
    <t>77448</t>
  </si>
  <si>
    <t>SEPT SORTS</t>
  </si>
  <si>
    <t>77449</t>
  </si>
  <si>
    <t>SERRIS</t>
  </si>
  <si>
    <t>77450</t>
  </si>
  <si>
    <t>77451</t>
  </si>
  <si>
    <t>SIGNY SIGNETS</t>
  </si>
  <si>
    <t>77452</t>
  </si>
  <si>
    <t>SIGY</t>
  </si>
  <si>
    <t>77453</t>
  </si>
  <si>
    <t>SIVRY COURTRY</t>
  </si>
  <si>
    <t>77454</t>
  </si>
  <si>
    <t>SOGNOLLES EN MONTOIS</t>
  </si>
  <si>
    <t>77455</t>
  </si>
  <si>
    <t>SOIGNOLLES EN BRIE</t>
  </si>
  <si>
    <t>77456</t>
  </si>
  <si>
    <t>SOISY BOUY</t>
  </si>
  <si>
    <t>77457</t>
  </si>
  <si>
    <t>SOLERS</t>
  </si>
  <si>
    <t>77458</t>
  </si>
  <si>
    <t>SOUPPES SUR LOING</t>
  </si>
  <si>
    <t>77459</t>
  </si>
  <si>
    <t>SOURDUN</t>
  </si>
  <si>
    <t>77460</t>
  </si>
  <si>
    <t>TANCROU</t>
  </si>
  <si>
    <t>77461</t>
  </si>
  <si>
    <t>THENISY</t>
  </si>
  <si>
    <t>77462</t>
  </si>
  <si>
    <t>77463</t>
  </si>
  <si>
    <t>THOMERY</t>
  </si>
  <si>
    <t>77464</t>
  </si>
  <si>
    <t>THORIGNY SUR MARNE</t>
  </si>
  <si>
    <t>77465</t>
  </si>
  <si>
    <t>THOURY FEROTTES</t>
  </si>
  <si>
    <t>77466</t>
  </si>
  <si>
    <t>TIGEAUX</t>
  </si>
  <si>
    <t>77467</t>
  </si>
  <si>
    <t>TOMBE</t>
  </si>
  <si>
    <t>77468</t>
  </si>
  <si>
    <t>77469</t>
  </si>
  <si>
    <t>TOUQUIN</t>
  </si>
  <si>
    <t>77470</t>
  </si>
  <si>
    <t>TOURNAN EN BRIE</t>
  </si>
  <si>
    <t>77471</t>
  </si>
  <si>
    <t>TOUSSON</t>
  </si>
  <si>
    <t>77472</t>
  </si>
  <si>
    <t>TRETOIRE</t>
  </si>
  <si>
    <t>77473</t>
  </si>
  <si>
    <t>TREUZY LEVELAY</t>
  </si>
  <si>
    <t>77474</t>
  </si>
  <si>
    <t>TRILBARDOU</t>
  </si>
  <si>
    <t>77475</t>
  </si>
  <si>
    <t>TRILPORT</t>
  </si>
  <si>
    <t>77476</t>
  </si>
  <si>
    <t>TROCY EN MULTIEN</t>
  </si>
  <si>
    <t>77477</t>
  </si>
  <si>
    <t>URY</t>
  </si>
  <si>
    <t>77478</t>
  </si>
  <si>
    <t>USSY SUR MARNE</t>
  </si>
  <si>
    <t>77479</t>
  </si>
  <si>
    <t>VAIRES SUR MARNE</t>
  </si>
  <si>
    <t>77480</t>
  </si>
  <si>
    <t>VALENCE EN BRIE</t>
  </si>
  <si>
    <t>77481</t>
  </si>
  <si>
    <t>VANVILLE</t>
  </si>
  <si>
    <t>77482</t>
  </si>
  <si>
    <t>VARENNES SUR SEINE</t>
  </si>
  <si>
    <t>77483</t>
  </si>
  <si>
    <t>VARREDDES</t>
  </si>
  <si>
    <t>77484</t>
  </si>
  <si>
    <t>VAUCOURTOIS</t>
  </si>
  <si>
    <t>77485</t>
  </si>
  <si>
    <t>VAUDOUE</t>
  </si>
  <si>
    <t>77486</t>
  </si>
  <si>
    <t>VAUDOY EN BRIE</t>
  </si>
  <si>
    <t>77487</t>
  </si>
  <si>
    <t>VAUX LE PENIL</t>
  </si>
  <si>
    <t>77489</t>
  </si>
  <si>
    <t>VAUX SUR LUNAIN</t>
  </si>
  <si>
    <t>77490</t>
  </si>
  <si>
    <t>VENDREST</t>
  </si>
  <si>
    <t>77491</t>
  </si>
  <si>
    <t>VENEUX LES SABLONS</t>
  </si>
  <si>
    <t>77492</t>
  </si>
  <si>
    <t>VERDELOT</t>
  </si>
  <si>
    <t>77493</t>
  </si>
  <si>
    <t>VERNEUIL L'ETANG</t>
  </si>
  <si>
    <t>77494</t>
  </si>
  <si>
    <t>VERNOU LA CELLE SUR SEINE</t>
  </si>
  <si>
    <t>77495</t>
  </si>
  <si>
    <t>VERT SAINT DENIS</t>
  </si>
  <si>
    <t>77496</t>
  </si>
  <si>
    <t>VIEUX CHAMPAGNE</t>
  </si>
  <si>
    <t>77498</t>
  </si>
  <si>
    <t>VIGNELY</t>
  </si>
  <si>
    <t>77500</t>
  </si>
  <si>
    <t>VILLEBEON</t>
  </si>
  <si>
    <t>77501</t>
  </si>
  <si>
    <t>VILLECERF</t>
  </si>
  <si>
    <t>77504</t>
  </si>
  <si>
    <t>VILLEMARECHAL</t>
  </si>
  <si>
    <t>77505</t>
  </si>
  <si>
    <t>VILLEMAREUIL</t>
  </si>
  <si>
    <t>77506</t>
  </si>
  <si>
    <t>VILLEMER</t>
  </si>
  <si>
    <t>77507</t>
  </si>
  <si>
    <t>VILLENAUXE LA PETITE</t>
  </si>
  <si>
    <t>77508</t>
  </si>
  <si>
    <t>VILLENEUVE LE COMTE</t>
  </si>
  <si>
    <t>77509</t>
  </si>
  <si>
    <t>VILLENEUVE LES BORDES</t>
  </si>
  <si>
    <t>77510</t>
  </si>
  <si>
    <t>VILLENEUVE SAINT DENIS</t>
  </si>
  <si>
    <t>77511</t>
  </si>
  <si>
    <t>VILLENEUVE SOUS DAMMARTIN</t>
  </si>
  <si>
    <t>77512</t>
  </si>
  <si>
    <t>VILLENEUVE SUR BELLOT</t>
  </si>
  <si>
    <t>77513</t>
  </si>
  <si>
    <t>VILLENOY</t>
  </si>
  <si>
    <t>77514</t>
  </si>
  <si>
    <t>VILLEPARISIS</t>
  </si>
  <si>
    <t>77515</t>
  </si>
  <si>
    <t>VILLEROY</t>
  </si>
  <si>
    <t>77516</t>
  </si>
  <si>
    <t>VILLE SAINT JACQUES</t>
  </si>
  <si>
    <t>77517</t>
  </si>
  <si>
    <t>VILLEVAUDE</t>
  </si>
  <si>
    <t>77518</t>
  </si>
  <si>
    <t>VILLIERS EN BIERE</t>
  </si>
  <si>
    <t>77519</t>
  </si>
  <si>
    <t>VILLIERS SAINT GEORGES</t>
  </si>
  <si>
    <t>77520</t>
  </si>
  <si>
    <t>VILLIERS SOUS GREZ</t>
  </si>
  <si>
    <t>77521</t>
  </si>
  <si>
    <t>VILLIERS SUR MORIN</t>
  </si>
  <si>
    <t>77522</t>
  </si>
  <si>
    <t>VILLIERS SUR SEINE</t>
  </si>
  <si>
    <t>77523</t>
  </si>
  <si>
    <t>VILLUIS</t>
  </si>
  <si>
    <t>77524</t>
  </si>
  <si>
    <t>VIMPELLES</t>
  </si>
  <si>
    <t>77525</t>
  </si>
  <si>
    <t>VINANTES</t>
  </si>
  <si>
    <t>77526</t>
  </si>
  <si>
    <t>VINCY MANOEUVRE</t>
  </si>
  <si>
    <t>77527</t>
  </si>
  <si>
    <t>VOINSLES</t>
  </si>
  <si>
    <t>77528</t>
  </si>
  <si>
    <t>VOISENON</t>
  </si>
  <si>
    <t>77529</t>
  </si>
  <si>
    <t>VOULANGIS</t>
  </si>
  <si>
    <t>77530</t>
  </si>
  <si>
    <t>VOULTON</t>
  </si>
  <si>
    <t>77531</t>
  </si>
  <si>
    <t>VOULX</t>
  </si>
  <si>
    <t>77532</t>
  </si>
  <si>
    <t>VULAINES LES PROVINS</t>
  </si>
  <si>
    <t>77533</t>
  </si>
  <si>
    <t>VULAINES SUR SEINE</t>
  </si>
  <si>
    <t>77534</t>
  </si>
  <si>
    <t>YEBLES</t>
  </si>
  <si>
    <t>78003</t>
  </si>
  <si>
    <t>ABLIS</t>
  </si>
  <si>
    <t>78005</t>
  </si>
  <si>
    <t>78006</t>
  </si>
  <si>
    <t>ADAINVILLE</t>
  </si>
  <si>
    <t>78007</t>
  </si>
  <si>
    <t>78009</t>
  </si>
  <si>
    <t>78010</t>
  </si>
  <si>
    <t>ALLUETS LE ROI</t>
  </si>
  <si>
    <t>78013</t>
  </si>
  <si>
    <t>ANDELU</t>
  </si>
  <si>
    <t>78015</t>
  </si>
  <si>
    <t>ANDRESY</t>
  </si>
  <si>
    <t>78020</t>
  </si>
  <si>
    <t>ARNOUVILLE LES MANTES</t>
  </si>
  <si>
    <t>78029</t>
  </si>
  <si>
    <t>AUBERGENVILLE</t>
  </si>
  <si>
    <t>78030</t>
  </si>
  <si>
    <t>AUFFARGIS</t>
  </si>
  <si>
    <t>78031</t>
  </si>
  <si>
    <t>AUFFREVILLE BRASSEUIL</t>
  </si>
  <si>
    <t>78033</t>
  </si>
  <si>
    <t>AULNAY SUR MAULDRE</t>
  </si>
  <si>
    <t>78034</t>
  </si>
  <si>
    <t>78036</t>
  </si>
  <si>
    <t>AUTOUILLET</t>
  </si>
  <si>
    <t>78043</t>
  </si>
  <si>
    <t>78048</t>
  </si>
  <si>
    <t>BAZAINVILLE</t>
  </si>
  <si>
    <t>78049</t>
  </si>
  <si>
    <t>BAZEMONT</t>
  </si>
  <si>
    <t>78050</t>
  </si>
  <si>
    <t>BAZOCHES SUR GUYONNE</t>
  </si>
  <si>
    <t>78053</t>
  </si>
  <si>
    <t>BEHOUST</t>
  </si>
  <si>
    <t>78057</t>
  </si>
  <si>
    <t>BENNECOURT</t>
  </si>
  <si>
    <t>78062</t>
  </si>
  <si>
    <t>78068</t>
  </si>
  <si>
    <t>BLARU</t>
  </si>
  <si>
    <t>78070</t>
  </si>
  <si>
    <t>BOINVILLE EN MANTOIS</t>
  </si>
  <si>
    <t>78071</t>
  </si>
  <si>
    <t>BOINVILLE LE GAILLARD</t>
  </si>
  <si>
    <t>78072</t>
  </si>
  <si>
    <t>BOINVILLIERS</t>
  </si>
  <si>
    <t>78073</t>
  </si>
  <si>
    <t>BOIS D'ARCY</t>
  </si>
  <si>
    <t>78076</t>
  </si>
  <si>
    <t>BOISSETS</t>
  </si>
  <si>
    <t>78077</t>
  </si>
  <si>
    <t>BOISSIERE ECOLE</t>
  </si>
  <si>
    <t>78082</t>
  </si>
  <si>
    <t>BOISSY MAUVOISIN</t>
  </si>
  <si>
    <t>78084</t>
  </si>
  <si>
    <t>BOISSY SANS AVOIR</t>
  </si>
  <si>
    <t>78087</t>
  </si>
  <si>
    <t>BONNELLES</t>
  </si>
  <si>
    <t>78089</t>
  </si>
  <si>
    <t>BONNIERES SUR SEINE</t>
  </si>
  <si>
    <t>78090</t>
  </si>
  <si>
    <t>BOUAFLE</t>
  </si>
  <si>
    <t>78092</t>
  </si>
  <si>
    <t>BOUGIVAL</t>
  </si>
  <si>
    <t>78096</t>
  </si>
  <si>
    <t>BOURDONNE</t>
  </si>
  <si>
    <t>78104</t>
  </si>
  <si>
    <t>BREUIL BOIS ROBERT</t>
  </si>
  <si>
    <t>78107</t>
  </si>
  <si>
    <t>BREVAL</t>
  </si>
  <si>
    <t>78108</t>
  </si>
  <si>
    <t>BREVIAIRES</t>
  </si>
  <si>
    <t>78113</t>
  </si>
  <si>
    <t>BRUEIL EN VEXIN</t>
  </si>
  <si>
    <t>78117</t>
  </si>
  <si>
    <t>BUC</t>
  </si>
  <si>
    <t>78118</t>
  </si>
  <si>
    <t>BUCHELAY</t>
  </si>
  <si>
    <t>78120</t>
  </si>
  <si>
    <t>BULLION</t>
  </si>
  <si>
    <t>78123</t>
  </si>
  <si>
    <t>CARRIERES SOUS POISSY</t>
  </si>
  <si>
    <t>78124</t>
  </si>
  <si>
    <t>CARRIERES SUR SEINE</t>
  </si>
  <si>
    <t>78125</t>
  </si>
  <si>
    <t>CELLE LES BORDES</t>
  </si>
  <si>
    <t>78126</t>
  </si>
  <si>
    <t>CELLE SAINT CLOUD</t>
  </si>
  <si>
    <t>78128</t>
  </si>
  <si>
    <t>CERNAY LA VILLE</t>
  </si>
  <si>
    <t>78133</t>
  </si>
  <si>
    <t>CHAMBOURCY</t>
  </si>
  <si>
    <t>78138</t>
  </si>
  <si>
    <t>CHANTELOUP LES VIGNES</t>
  </si>
  <si>
    <t>78140</t>
  </si>
  <si>
    <t>CHAPET</t>
  </si>
  <si>
    <t>78143</t>
  </si>
  <si>
    <t>78146</t>
  </si>
  <si>
    <t>CHATOU</t>
  </si>
  <si>
    <t>78147</t>
  </si>
  <si>
    <t>CHAUFOUR LES BONNIERES</t>
  </si>
  <si>
    <t>78152</t>
  </si>
  <si>
    <t>CHAVENAY</t>
  </si>
  <si>
    <t>78158</t>
  </si>
  <si>
    <t>CHESNAY</t>
  </si>
  <si>
    <t>78160</t>
  </si>
  <si>
    <t>CHEVREUSE</t>
  </si>
  <si>
    <t>78162</t>
  </si>
  <si>
    <t>CHOISEL</t>
  </si>
  <si>
    <t>78163</t>
  </si>
  <si>
    <t>CIVRY LA FORET</t>
  </si>
  <si>
    <t>78164</t>
  </si>
  <si>
    <t>CLAIREFONTAINE EN YVELINES</t>
  </si>
  <si>
    <t>78165</t>
  </si>
  <si>
    <t>CLAYES SOUS BOIS</t>
  </si>
  <si>
    <t>78168</t>
  </si>
  <si>
    <t>COIGNIERES</t>
  </si>
  <si>
    <t>78171</t>
  </si>
  <si>
    <t>CONDE SUR VESGRE</t>
  </si>
  <si>
    <t>78172</t>
  </si>
  <si>
    <t>CONFLANS SAINTE HONORINE</t>
  </si>
  <si>
    <t>78185</t>
  </si>
  <si>
    <t>COURGENT</t>
  </si>
  <si>
    <t>78188</t>
  </si>
  <si>
    <t>CRAVENT</t>
  </si>
  <si>
    <t>78189</t>
  </si>
  <si>
    <t>CRESPIERES</t>
  </si>
  <si>
    <t>78190</t>
  </si>
  <si>
    <t>CROISSY SUR SEINE</t>
  </si>
  <si>
    <t>78192</t>
  </si>
  <si>
    <t>DAMMARTIN EN SERVE</t>
  </si>
  <si>
    <t>78193</t>
  </si>
  <si>
    <t>DAMPIERRE EN YVELINES</t>
  </si>
  <si>
    <t>78194</t>
  </si>
  <si>
    <t>78196</t>
  </si>
  <si>
    <t>DAVRON</t>
  </si>
  <si>
    <t>78202</t>
  </si>
  <si>
    <t>78206</t>
  </si>
  <si>
    <t>ECQUEVILLY</t>
  </si>
  <si>
    <t>78208</t>
  </si>
  <si>
    <t>ELANCOURT</t>
  </si>
  <si>
    <t>78209</t>
  </si>
  <si>
    <t>EMANCE</t>
  </si>
  <si>
    <t>78217</t>
  </si>
  <si>
    <t>EPONE</t>
  </si>
  <si>
    <t>78220</t>
  </si>
  <si>
    <t>ESSARTS LE ROI</t>
  </si>
  <si>
    <t>78224</t>
  </si>
  <si>
    <t>ETANG LA VILLE</t>
  </si>
  <si>
    <t>78227</t>
  </si>
  <si>
    <t>EVECQUEMONT</t>
  </si>
  <si>
    <t>78230</t>
  </si>
  <si>
    <t>78231</t>
  </si>
  <si>
    <t>FAVRIEUX</t>
  </si>
  <si>
    <t>78233</t>
  </si>
  <si>
    <t>FEUCHEROLLES</t>
  </si>
  <si>
    <t>78234</t>
  </si>
  <si>
    <t>FLACOURT</t>
  </si>
  <si>
    <t>78236</t>
  </si>
  <si>
    <t>FLEXANVILLE</t>
  </si>
  <si>
    <t>78237</t>
  </si>
  <si>
    <t>FLINS NEUVE EGLISE</t>
  </si>
  <si>
    <t>78238</t>
  </si>
  <si>
    <t>FLINS SUR SEINE</t>
  </si>
  <si>
    <t>78239</t>
  </si>
  <si>
    <t>FOLLAINVILLE DENNEMONT</t>
  </si>
  <si>
    <t>78242</t>
  </si>
  <si>
    <t>FONTENAY LE FLEURY</t>
  </si>
  <si>
    <t>78245</t>
  </si>
  <si>
    <t>FONTENAY MAUVOISIN</t>
  </si>
  <si>
    <t>78246</t>
  </si>
  <si>
    <t>FONTENAY SAINT PERE</t>
  </si>
  <si>
    <t>78251</t>
  </si>
  <si>
    <t>FOURQUEUX</t>
  </si>
  <si>
    <t>78255</t>
  </si>
  <si>
    <t>78261</t>
  </si>
  <si>
    <t>GAILLON SUR MONTCIENT</t>
  </si>
  <si>
    <t>78262</t>
  </si>
  <si>
    <t>GALLUIS</t>
  </si>
  <si>
    <t>78263</t>
  </si>
  <si>
    <t>GAMBAIS</t>
  </si>
  <si>
    <t>78264</t>
  </si>
  <si>
    <t>GAMBAISEUIL</t>
  </si>
  <si>
    <t>78265</t>
  </si>
  <si>
    <t>GARANCIERES</t>
  </si>
  <si>
    <t>78267</t>
  </si>
  <si>
    <t>GARGENVILLE</t>
  </si>
  <si>
    <t>78269</t>
  </si>
  <si>
    <t>GAZERAN</t>
  </si>
  <si>
    <t>78276</t>
  </si>
  <si>
    <t>78278</t>
  </si>
  <si>
    <t>78281</t>
  </si>
  <si>
    <t>GOUSSONVILLE</t>
  </si>
  <si>
    <t>78283</t>
  </si>
  <si>
    <t>78285</t>
  </si>
  <si>
    <t>GRESSEY</t>
  </si>
  <si>
    <t>78289</t>
  </si>
  <si>
    <t>GROSROUVRE</t>
  </si>
  <si>
    <t>78290</t>
  </si>
  <si>
    <t>GUERNES</t>
  </si>
  <si>
    <t>78291</t>
  </si>
  <si>
    <t>78296</t>
  </si>
  <si>
    <t>GUITRANCOURT</t>
  </si>
  <si>
    <t>78297</t>
  </si>
  <si>
    <t>GUYANCOURT</t>
  </si>
  <si>
    <t>78299</t>
  </si>
  <si>
    <t>HARDRICOURT</t>
  </si>
  <si>
    <t>78300</t>
  </si>
  <si>
    <t>HARGEVILLE</t>
  </si>
  <si>
    <t>78302</t>
  </si>
  <si>
    <t>78305</t>
  </si>
  <si>
    <t>HERBEVILLE</t>
  </si>
  <si>
    <t>78307</t>
  </si>
  <si>
    <t>HERMERAY</t>
  </si>
  <si>
    <t>78310</t>
  </si>
  <si>
    <t>HOUDAN</t>
  </si>
  <si>
    <t>78311</t>
  </si>
  <si>
    <t>HOUILLES</t>
  </si>
  <si>
    <t>78314</t>
  </si>
  <si>
    <t>ISSOU</t>
  </si>
  <si>
    <t>78317</t>
  </si>
  <si>
    <t>JAMBVILLE</t>
  </si>
  <si>
    <t>78320</t>
  </si>
  <si>
    <t>JEUFOSSE</t>
  </si>
  <si>
    <t>78321</t>
  </si>
  <si>
    <t>JOUARS PONTCHARTRAIN</t>
  </si>
  <si>
    <t>78322</t>
  </si>
  <si>
    <t>JOUY EN JOSAS</t>
  </si>
  <si>
    <t>78324</t>
  </si>
  <si>
    <t>JOUY MAUVOISIN</t>
  </si>
  <si>
    <t>78325</t>
  </si>
  <si>
    <t>JUMEAUVILLE</t>
  </si>
  <si>
    <t>78327</t>
  </si>
  <si>
    <t>JUZIERS</t>
  </si>
  <si>
    <t>78329</t>
  </si>
  <si>
    <t>LAINVILLE EN VEXIN</t>
  </si>
  <si>
    <t>78334</t>
  </si>
  <si>
    <t>LEVIS SAINT NOM</t>
  </si>
  <si>
    <t>78335</t>
  </si>
  <si>
    <t>LIMAY</t>
  </si>
  <si>
    <t>78337</t>
  </si>
  <si>
    <t>LIMETZ VILLEZ</t>
  </si>
  <si>
    <t>78343</t>
  </si>
  <si>
    <t>LOGES EN JOSAS</t>
  </si>
  <si>
    <t>78344</t>
  </si>
  <si>
    <t>LOMMOYE</t>
  </si>
  <si>
    <t>78346</t>
  </si>
  <si>
    <t>78349</t>
  </si>
  <si>
    <t>78350</t>
  </si>
  <si>
    <t>LOUVECIENNES</t>
  </si>
  <si>
    <t>78354</t>
  </si>
  <si>
    <t>MAGNANVILLE</t>
  </si>
  <si>
    <t>78356</t>
  </si>
  <si>
    <t>MAGNY LES HAMEAUX</t>
  </si>
  <si>
    <t>78358</t>
  </si>
  <si>
    <t>MAISONS LAFFITTE</t>
  </si>
  <si>
    <t>78361</t>
  </si>
  <si>
    <t>MANTES LA JOLIE</t>
  </si>
  <si>
    <t>78362</t>
  </si>
  <si>
    <t>MANTES LA VILLE</t>
  </si>
  <si>
    <t>78364</t>
  </si>
  <si>
    <t>78366</t>
  </si>
  <si>
    <t>MAREIL LE GUYON</t>
  </si>
  <si>
    <t>78367</t>
  </si>
  <si>
    <t>MAREIL MARLY</t>
  </si>
  <si>
    <t>78368</t>
  </si>
  <si>
    <t>MAREIL SUR MAULDRE</t>
  </si>
  <si>
    <t>78372</t>
  </si>
  <si>
    <t>MARLY LE ROI</t>
  </si>
  <si>
    <t>78380</t>
  </si>
  <si>
    <t>MAULE</t>
  </si>
  <si>
    <t>78381</t>
  </si>
  <si>
    <t>MAULETTE</t>
  </si>
  <si>
    <t>78382</t>
  </si>
  <si>
    <t>MAURECOURT</t>
  </si>
  <si>
    <t>78383</t>
  </si>
  <si>
    <t>MAUREPAS</t>
  </si>
  <si>
    <t>78384</t>
  </si>
  <si>
    <t>MEDAN</t>
  </si>
  <si>
    <t>78385</t>
  </si>
  <si>
    <t>MENERVILLE</t>
  </si>
  <si>
    <t>78389</t>
  </si>
  <si>
    <t>MERE</t>
  </si>
  <si>
    <t>78391</t>
  </si>
  <si>
    <t>78396</t>
  </si>
  <si>
    <t>MESNIL LE ROI</t>
  </si>
  <si>
    <t>78397</t>
  </si>
  <si>
    <t>MESNIL SAINT DENIS</t>
  </si>
  <si>
    <t>78398</t>
  </si>
  <si>
    <t>MESNULS</t>
  </si>
  <si>
    <t>78401</t>
  </si>
  <si>
    <t>MEULAN EN YVELINES</t>
  </si>
  <si>
    <t>78402</t>
  </si>
  <si>
    <t>MEZIERES SUR SEINE</t>
  </si>
  <si>
    <t>78403</t>
  </si>
  <si>
    <t>MEZY SUR SEINE</t>
  </si>
  <si>
    <t>78404</t>
  </si>
  <si>
    <t>MILLEMONT</t>
  </si>
  <si>
    <t>78406</t>
  </si>
  <si>
    <t>MILON LA CHAPELLE</t>
  </si>
  <si>
    <t>78407</t>
  </si>
  <si>
    <t>MITTAINVILLE</t>
  </si>
  <si>
    <t>78410</t>
  </si>
  <si>
    <t>MOISSON</t>
  </si>
  <si>
    <t>78413</t>
  </si>
  <si>
    <t>78415</t>
  </si>
  <si>
    <t>78416</t>
  </si>
  <si>
    <t>MONTALET LE BOIS</t>
  </si>
  <si>
    <t>78417</t>
  </si>
  <si>
    <t>78418</t>
  </si>
  <si>
    <t>MONTESSON</t>
  </si>
  <si>
    <t>78420</t>
  </si>
  <si>
    <t>MONTFORT L'AMAURY</t>
  </si>
  <si>
    <t>78423</t>
  </si>
  <si>
    <t>MONTIGNY LE BRETONNEUX</t>
  </si>
  <si>
    <t>78431</t>
  </si>
  <si>
    <t>MORAINVILLIERS</t>
  </si>
  <si>
    <t>78437</t>
  </si>
  <si>
    <t>MOUSSEAUX SUR SEINE</t>
  </si>
  <si>
    <t>78439</t>
  </si>
  <si>
    <t>MULCENT</t>
  </si>
  <si>
    <t>78440</t>
  </si>
  <si>
    <t>MUREAUX</t>
  </si>
  <si>
    <t>78442</t>
  </si>
  <si>
    <t>NEAUPHLE LE CHATEAU</t>
  </si>
  <si>
    <t>78443</t>
  </si>
  <si>
    <t>NEAUPHLE LE VIEUX</t>
  </si>
  <si>
    <t>78444</t>
  </si>
  <si>
    <t>NEAUPHLETTE</t>
  </si>
  <si>
    <t>78451</t>
  </si>
  <si>
    <t>NEZEL</t>
  </si>
  <si>
    <t>78455</t>
  </si>
  <si>
    <t>NOISY LE ROI</t>
  </si>
  <si>
    <t>78460</t>
  </si>
  <si>
    <t>OINVILLE SUR MONTCIENT</t>
  </si>
  <si>
    <t>78464</t>
  </si>
  <si>
    <t>ORCEMONT</t>
  </si>
  <si>
    <t>78465</t>
  </si>
  <si>
    <t>ORGERUS</t>
  </si>
  <si>
    <t>78466</t>
  </si>
  <si>
    <t>78470</t>
  </si>
  <si>
    <t>ORPHIN</t>
  </si>
  <si>
    <t>78472</t>
  </si>
  <si>
    <t>ORSONVILLE</t>
  </si>
  <si>
    <t>78474</t>
  </si>
  <si>
    <t>ORVILLIERS</t>
  </si>
  <si>
    <t>78475</t>
  </si>
  <si>
    <t>78478</t>
  </si>
  <si>
    <t>PARAY DOUAVILLE</t>
  </si>
  <si>
    <t>78481</t>
  </si>
  <si>
    <t>PECQ</t>
  </si>
  <si>
    <t>78484</t>
  </si>
  <si>
    <t>PERDREAUVILLE</t>
  </si>
  <si>
    <t>78486</t>
  </si>
  <si>
    <t>PERRAY EN YVELINES</t>
  </si>
  <si>
    <t>78490</t>
  </si>
  <si>
    <t>PLAISIR</t>
  </si>
  <si>
    <t>78497</t>
  </si>
  <si>
    <t>POIGNY LA FORET</t>
  </si>
  <si>
    <t>78498</t>
  </si>
  <si>
    <t>POISSY</t>
  </si>
  <si>
    <t>78499</t>
  </si>
  <si>
    <t>PONTHEVRARD</t>
  </si>
  <si>
    <t>78501</t>
  </si>
  <si>
    <t>PORCHEVILLE</t>
  </si>
  <si>
    <t>78502</t>
  </si>
  <si>
    <t>PORT MARLY</t>
  </si>
  <si>
    <t>78503</t>
  </si>
  <si>
    <t>PORT VILLEZ</t>
  </si>
  <si>
    <t>78505</t>
  </si>
  <si>
    <t>PRUNAY LE TEMPLE</t>
  </si>
  <si>
    <t>78506</t>
  </si>
  <si>
    <t>PRUNAY EN YVELINES</t>
  </si>
  <si>
    <t>78513</t>
  </si>
  <si>
    <t>QUEUE LES YVELINES</t>
  </si>
  <si>
    <t>78516</t>
  </si>
  <si>
    <t>RAIZEUX</t>
  </si>
  <si>
    <t>78517</t>
  </si>
  <si>
    <t>RAMBOUILLET</t>
  </si>
  <si>
    <t>78518</t>
  </si>
  <si>
    <t>RENNEMOULIN</t>
  </si>
  <si>
    <t>78520</t>
  </si>
  <si>
    <t>78522</t>
  </si>
  <si>
    <t>ROCHEFORT EN YVELINES</t>
  </si>
  <si>
    <t>78524</t>
  </si>
  <si>
    <t>78528</t>
  </si>
  <si>
    <t>ROLLEBOISE</t>
  </si>
  <si>
    <t>78530</t>
  </si>
  <si>
    <t>78531</t>
  </si>
  <si>
    <t>ROSNY SUR SEINE</t>
  </si>
  <si>
    <t>78536</t>
  </si>
  <si>
    <t>78537</t>
  </si>
  <si>
    <t>SAINT ARNOULT EN YVELINES</t>
  </si>
  <si>
    <t>78545</t>
  </si>
  <si>
    <t>SAINT CYR L'ECOLE</t>
  </si>
  <si>
    <t>78548</t>
  </si>
  <si>
    <t>SAINT FORGET</t>
  </si>
  <si>
    <t>78550</t>
  </si>
  <si>
    <t>SAINT GERMAIN DE LA GRANGE</t>
  </si>
  <si>
    <t>78551</t>
  </si>
  <si>
    <t>SAINT GERMAIN EN LAYE</t>
  </si>
  <si>
    <t>78557</t>
  </si>
  <si>
    <t>SAINT HILARION</t>
  </si>
  <si>
    <t>78558</t>
  </si>
  <si>
    <t>SAINT ILLIERS LA VILLE</t>
  </si>
  <si>
    <t>78559</t>
  </si>
  <si>
    <t>SAINT ILLIERS LE BOIS</t>
  </si>
  <si>
    <t>78561</t>
  </si>
  <si>
    <t>78562</t>
  </si>
  <si>
    <t>SAINT LEGER EN YVELINES</t>
  </si>
  <si>
    <t>78564</t>
  </si>
  <si>
    <t>SAINT MARTIN DE BRETHENCOURT</t>
  </si>
  <si>
    <t>78565</t>
  </si>
  <si>
    <t>78567</t>
  </si>
  <si>
    <t>SAINT MARTIN LA GARENNE</t>
  </si>
  <si>
    <t>78569</t>
  </si>
  <si>
    <t>SAINTE MESME</t>
  </si>
  <si>
    <t>78571</t>
  </si>
  <si>
    <t>SAINT NOM LA BRETECHE</t>
  </si>
  <si>
    <t>78575</t>
  </si>
  <si>
    <t>SAINT REMY LES CHEVREUSE</t>
  </si>
  <si>
    <t>78576</t>
  </si>
  <si>
    <t>SAINT REMY L'HONORE</t>
  </si>
  <si>
    <t>78586</t>
  </si>
  <si>
    <t>SARTROUVILLE</t>
  </si>
  <si>
    <t>78588</t>
  </si>
  <si>
    <t>SAULX MARCHAIS</t>
  </si>
  <si>
    <t>78590</t>
  </si>
  <si>
    <t>SENLISSE</t>
  </si>
  <si>
    <t>78591</t>
  </si>
  <si>
    <t>SEPTEUIL</t>
  </si>
  <si>
    <t>78597</t>
  </si>
  <si>
    <t>SOINDRES</t>
  </si>
  <si>
    <t>78601</t>
  </si>
  <si>
    <t>SONCHAMP</t>
  </si>
  <si>
    <t>78605</t>
  </si>
  <si>
    <t>TACOIGNIERES</t>
  </si>
  <si>
    <t>78606</t>
  </si>
  <si>
    <t>TARTRE GAUDRAN</t>
  </si>
  <si>
    <t>78608</t>
  </si>
  <si>
    <t>TERTRE SAINT DENIS</t>
  </si>
  <si>
    <t>78609</t>
  </si>
  <si>
    <t>TESSANCOURT SUR AUBETTE</t>
  </si>
  <si>
    <t>78615</t>
  </si>
  <si>
    <t>THIVERVAL GRIGNON</t>
  </si>
  <si>
    <t>78616</t>
  </si>
  <si>
    <t>78618</t>
  </si>
  <si>
    <t>78620</t>
  </si>
  <si>
    <t>TOUSSUS LE NOBLE</t>
  </si>
  <si>
    <t>78621</t>
  </si>
  <si>
    <t>TRAPPES</t>
  </si>
  <si>
    <t>78623</t>
  </si>
  <si>
    <t>TREMBLAY SUR MAULDRE</t>
  </si>
  <si>
    <t>78624</t>
  </si>
  <si>
    <t>TRIEL SUR SEINE</t>
  </si>
  <si>
    <t>78638</t>
  </si>
  <si>
    <t>VAUX SUR SEINE</t>
  </si>
  <si>
    <t>78640</t>
  </si>
  <si>
    <t>VELIZY VILLACOUBLAY</t>
  </si>
  <si>
    <t>78642</t>
  </si>
  <si>
    <t>VERNEUIL SUR SEINE</t>
  </si>
  <si>
    <t>78643</t>
  </si>
  <si>
    <t>78644</t>
  </si>
  <si>
    <t>VERRIERE</t>
  </si>
  <si>
    <t>78646</t>
  </si>
  <si>
    <t>VERSAILLES</t>
  </si>
  <si>
    <t>78647</t>
  </si>
  <si>
    <t>78650</t>
  </si>
  <si>
    <t>VESINET</t>
  </si>
  <si>
    <t>78653</t>
  </si>
  <si>
    <t>78655</t>
  </si>
  <si>
    <t>VIEILLE EGLISE EN YVELINES</t>
  </si>
  <si>
    <t>78668</t>
  </si>
  <si>
    <t>VILLENEUVE EN CHEVRIE</t>
  </si>
  <si>
    <t>78672</t>
  </si>
  <si>
    <t>VILLENNES SUR SEINE</t>
  </si>
  <si>
    <t>78674</t>
  </si>
  <si>
    <t>VILLEPREUX</t>
  </si>
  <si>
    <t>78677</t>
  </si>
  <si>
    <t>78681</t>
  </si>
  <si>
    <t>VILLIERS LE MAHIEU</t>
  </si>
  <si>
    <t>78683</t>
  </si>
  <si>
    <t>VILLIERS SAINT FREDERIC</t>
  </si>
  <si>
    <t>78686</t>
  </si>
  <si>
    <t>VIROFLAY</t>
  </si>
  <si>
    <t>78688</t>
  </si>
  <si>
    <t>VOISINS LE BRETONNEUX</t>
  </si>
  <si>
    <t>79001</t>
  </si>
  <si>
    <t>ABSIE</t>
  </si>
  <si>
    <t>79002</t>
  </si>
  <si>
    <t>ADILLY</t>
  </si>
  <si>
    <t>79003</t>
  </si>
  <si>
    <t>AIFFRES</t>
  </si>
  <si>
    <t>79004</t>
  </si>
  <si>
    <t>AIGONNAY</t>
  </si>
  <si>
    <t>79005</t>
  </si>
  <si>
    <t>AIRVAULT</t>
  </si>
  <si>
    <t>79006</t>
  </si>
  <si>
    <t>79007</t>
  </si>
  <si>
    <t>79008</t>
  </si>
  <si>
    <t>AMAILLOUX</t>
  </si>
  <si>
    <t>79009</t>
  </si>
  <si>
    <t>AMURE</t>
  </si>
  <si>
    <t>79010</t>
  </si>
  <si>
    <t>ARCAIS</t>
  </si>
  <si>
    <t>79011</t>
  </si>
  <si>
    <t>ARDILLEUX</t>
  </si>
  <si>
    <t>79012</t>
  </si>
  <si>
    <t>ARDIN</t>
  </si>
  <si>
    <t>79013</t>
  </si>
  <si>
    <t>ARGENTON LES VALLEES</t>
  </si>
  <si>
    <t>79014</t>
  </si>
  <si>
    <t>ARGENTON L'EGLISE</t>
  </si>
  <si>
    <t>79015</t>
  </si>
  <si>
    <t>ASNIERES EN POITOU</t>
  </si>
  <si>
    <t>79016</t>
  </si>
  <si>
    <t>ASSAIS LES JUMEAUX</t>
  </si>
  <si>
    <t>79018</t>
  </si>
  <si>
    <t>79019</t>
  </si>
  <si>
    <t>79020</t>
  </si>
  <si>
    <t>79022</t>
  </si>
  <si>
    <t>AVAILLES THOUARSAIS</t>
  </si>
  <si>
    <t>79023</t>
  </si>
  <si>
    <t>79024</t>
  </si>
  <si>
    <t>AZAY LE BRULE</t>
  </si>
  <si>
    <t>79025</t>
  </si>
  <si>
    <t>AZAY SUR THOUET</t>
  </si>
  <si>
    <t>79027</t>
  </si>
  <si>
    <t>BATAILLE</t>
  </si>
  <si>
    <t>79029</t>
  </si>
  <si>
    <t>BEAULIEU SOUS PARTHENAY</t>
  </si>
  <si>
    <t>79030</t>
  </si>
  <si>
    <t>BEAUSSAIS VITRE</t>
  </si>
  <si>
    <t>79031</t>
  </si>
  <si>
    <t>BEAUVOIR SUR NIORT</t>
  </si>
  <si>
    <t>79032</t>
  </si>
  <si>
    <t>BECELEUF</t>
  </si>
  <si>
    <t>79033</t>
  </si>
  <si>
    <t>79034</t>
  </si>
  <si>
    <t>BESSINES</t>
  </si>
  <si>
    <t>79035</t>
  </si>
  <si>
    <t>BEUGNON</t>
  </si>
  <si>
    <t>79038</t>
  </si>
  <si>
    <t>BOISME</t>
  </si>
  <si>
    <t>79039</t>
  </si>
  <si>
    <t>BOISSEROLLES</t>
  </si>
  <si>
    <t>79040</t>
  </si>
  <si>
    <t>BOISSIERE EN GATINE</t>
  </si>
  <si>
    <t>79042</t>
  </si>
  <si>
    <t>BOUGON</t>
  </si>
  <si>
    <t>79043</t>
  </si>
  <si>
    <t>BOUILLE LORETZ</t>
  </si>
  <si>
    <t>79044</t>
  </si>
  <si>
    <t>BOUILLE SAINT PAUL</t>
  </si>
  <si>
    <t>79045</t>
  </si>
  <si>
    <t>BOUIN</t>
  </si>
  <si>
    <t>79046</t>
  </si>
  <si>
    <t>BOURDET</t>
  </si>
  <si>
    <t>79047</t>
  </si>
  <si>
    <t>BOUSSAIS</t>
  </si>
  <si>
    <t>79048</t>
  </si>
  <si>
    <t>CRECHE</t>
  </si>
  <si>
    <t>79049</t>
  </si>
  <si>
    <t>BRESSUIRE</t>
  </si>
  <si>
    <t>79050</t>
  </si>
  <si>
    <t>BRETIGNOLLES</t>
  </si>
  <si>
    <t>79051</t>
  </si>
  <si>
    <t>BREUIL BERNARD</t>
  </si>
  <si>
    <t>79053</t>
  </si>
  <si>
    <t>BREUIL SOUS ARGENTON</t>
  </si>
  <si>
    <t>79054</t>
  </si>
  <si>
    <t>79055</t>
  </si>
  <si>
    <t>BRIEUIL SUR CHIZE</t>
  </si>
  <si>
    <t>79056</t>
  </si>
  <si>
    <t>BRION PRES THOUET</t>
  </si>
  <si>
    <t>79057</t>
  </si>
  <si>
    <t>BRIOUX SUR BOUTONNE</t>
  </si>
  <si>
    <t>79058</t>
  </si>
  <si>
    <t>BRULAIN</t>
  </si>
  <si>
    <t>79059</t>
  </si>
  <si>
    <t>BUSSEAU</t>
  </si>
  <si>
    <t>79060</t>
  </si>
  <si>
    <t>CAUNAY</t>
  </si>
  <si>
    <t>79061</t>
  </si>
  <si>
    <t>CELLES SUR BELLE</t>
  </si>
  <si>
    <t>79062</t>
  </si>
  <si>
    <t>CERIZAY</t>
  </si>
  <si>
    <t>79063</t>
  </si>
  <si>
    <t>CERSAY</t>
  </si>
  <si>
    <t>79064</t>
  </si>
  <si>
    <t>CHAIL</t>
  </si>
  <si>
    <t>79066</t>
  </si>
  <si>
    <t>CHAMPDENIERS SAINT DENIS</t>
  </si>
  <si>
    <t>79068</t>
  </si>
  <si>
    <t>CHANTECORPS</t>
  </si>
  <si>
    <t>79069</t>
  </si>
  <si>
    <t>79070</t>
  </si>
  <si>
    <t>CHAPELLE BATON</t>
  </si>
  <si>
    <t>79071</t>
  </si>
  <si>
    <t>CHAPELLE BERTRAND</t>
  </si>
  <si>
    <t>79072</t>
  </si>
  <si>
    <t>CHAPELLE GAUDIN</t>
  </si>
  <si>
    <t>79074</t>
  </si>
  <si>
    <t>CHAPELLE POUILLOUX</t>
  </si>
  <si>
    <t>79075</t>
  </si>
  <si>
    <t>CHAPELLE SAINT ETIENNE</t>
  </si>
  <si>
    <t>79076</t>
  </si>
  <si>
    <t>CHAPELLE SAINT LAURENT</t>
  </si>
  <si>
    <t>79077</t>
  </si>
  <si>
    <t>CHAPELLE THIREUIL</t>
  </si>
  <si>
    <t>79078</t>
  </si>
  <si>
    <t>PRISSE LA CHARRIERE</t>
  </si>
  <si>
    <t>79079</t>
  </si>
  <si>
    <t>MAULEON</t>
  </si>
  <si>
    <t>79080</t>
  </si>
  <si>
    <t>CHATILLON SUR THOUET</t>
  </si>
  <si>
    <t>79081</t>
  </si>
  <si>
    <t>CHAURAY</t>
  </si>
  <si>
    <t>79083</t>
  </si>
  <si>
    <t>CHEF BOUTONNE</t>
  </si>
  <si>
    <t>79084</t>
  </si>
  <si>
    <t>79085</t>
  </si>
  <si>
    <t>CHERIGNE</t>
  </si>
  <si>
    <t>79086</t>
  </si>
  <si>
    <t>CHERVEUX</t>
  </si>
  <si>
    <t>79087</t>
  </si>
  <si>
    <t>CHEY</t>
  </si>
  <si>
    <t>79088</t>
  </si>
  <si>
    <t>CHICHE</t>
  </si>
  <si>
    <t>79089</t>
  </si>
  <si>
    <t>CHILLOU</t>
  </si>
  <si>
    <t>79090</t>
  </si>
  <si>
    <t>CHIZE</t>
  </si>
  <si>
    <t>79091</t>
  </si>
  <si>
    <t>CIRIERES</t>
  </si>
  <si>
    <t>79092</t>
  </si>
  <si>
    <t>CLAVE</t>
  </si>
  <si>
    <t>79094</t>
  </si>
  <si>
    <t>79095</t>
  </si>
  <si>
    <t>CLUSSAIS LA POMMERAIE</t>
  </si>
  <si>
    <t>79096</t>
  </si>
  <si>
    <t>COMBRAND</t>
  </si>
  <si>
    <t>79098</t>
  </si>
  <si>
    <t>COUARDE</t>
  </si>
  <si>
    <t>79099</t>
  </si>
  <si>
    <t>COUDRE</t>
  </si>
  <si>
    <t>79100</t>
  </si>
  <si>
    <t>COULON</t>
  </si>
  <si>
    <t>79101</t>
  </si>
  <si>
    <t>COULONGES SUR L'AUTIZE</t>
  </si>
  <si>
    <t>79102</t>
  </si>
  <si>
    <t>COULONGES THOUARSAIS</t>
  </si>
  <si>
    <t>79103</t>
  </si>
  <si>
    <t>COURLAY</t>
  </si>
  <si>
    <t>79104</t>
  </si>
  <si>
    <t>79105</t>
  </si>
  <si>
    <t>COUTIERES</t>
  </si>
  <si>
    <t>79106</t>
  </si>
  <si>
    <t>COUTURE D'ARGENSON</t>
  </si>
  <si>
    <t>79107</t>
  </si>
  <si>
    <t>CREZIERES</t>
  </si>
  <si>
    <t>79108</t>
  </si>
  <si>
    <t>79109</t>
  </si>
  <si>
    <t>ECHIRE</t>
  </si>
  <si>
    <t>79111</t>
  </si>
  <si>
    <t>ENSIGNE</t>
  </si>
  <si>
    <t>79112</t>
  </si>
  <si>
    <t>EPANNES</t>
  </si>
  <si>
    <t>79113</t>
  </si>
  <si>
    <t>ETUSSON</t>
  </si>
  <si>
    <t>79114</t>
  </si>
  <si>
    <t>EXIREUIL</t>
  </si>
  <si>
    <t>79115</t>
  </si>
  <si>
    <t>EXOUDUN</t>
  </si>
  <si>
    <t>79116</t>
  </si>
  <si>
    <t>FAYE L'ABBESSE</t>
  </si>
  <si>
    <t>79117</t>
  </si>
  <si>
    <t>FAYE SUR ARDIN</t>
  </si>
  <si>
    <t>79118</t>
  </si>
  <si>
    <t>FENERY</t>
  </si>
  <si>
    <t>79119</t>
  </si>
  <si>
    <t>79120</t>
  </si>
  <si>
    <t>FERRIERE EN PARTHENAY</t>
  </si>
  <si>
    <t>79121</t>
  </si>
  <si>
    <t>FOMPERRON</t>
  </si>
  <si>
    <t>79122</t>
  </si>
  <si>
    <t>FONTENILLE SAINT MARTIN D'ENTRAIGUES</t>
  </si>
  <si>
    <t>79123</t>
  </si>
  <si>
    <t>FORET SUR SEVRE</t>
  </si>
  <si>
    <t>79124</t>
  </si>
  <si>
    <t>79125</t>
  </si>
  <si>
    <t>FORS</t>
  </si>
  <si>
    <t>79126</t>
  </si>
  <si>
    <t>FOSSES</t>
  </si>
  <si>
    <t>79127</t>
  </si>
  <si>
    <t>FOYE MONJAULT</t>
  </si>
  <si>
    <t>79128</t>
  </si>
  <si>
    <t>FRANCOIS</t>
  </si>
  <si>
    <t>79129</t>
  </si>
  <si>
    <t>FRESSINES</t>
  </si>
  <si>
    <t>79130</t>
  </si>
  <si>
    <t>FRONTENAY ROHAN ROHAN</t>
  </si>
  <si>
    <t>79131</t>
  </si>
  <si>
    <t>79132</t>
  </si>
  <si>
    <t>GENNETON</t>
  </si>
  <si>
    <t>79133</t>
  </si>
  <si>
    <t>GERMOND ROUVRE</t>
  </si>
  <si>
    <t>79134</t>
  </si>
  <si>
    <t>GLENAY</t>
  </si>
  <si>
    <t>79135</t>
  </si>
  <si>
    <t>GOURGE</t>
  </si>
  <si>
    <t>79136</t>
  </si>
  <si>
    <t>GOURNAY LOIZE</t>
  </si>
  <si>
    <t>79137</t>
  </si>
  <si>
    <t>GRANZAY GRIPT</t>
  </si>
  <si>
    <t>79139</t>
  </si>
  <si>
    <t>GROSEILLERS</t>
  </si>
  <si>
    <t>79140</t>
  </si>
  <si>
    <t>HANC</t>
  </si>
  <si>
    <t>79141</t>
  </si>
  <si>
    <t>IRAIS</t>
  </si>
  <si>
    <t>79142</t>
  </si>
  <si>
    <t>79144</t>
  </si>
  <si>
    <t>JUSCORPS</t>
  </si>
  <si>
    <t>79145</t>
  </si>
  <si>
    <t>LAGEON</t>
  </si>
  <si>
    <t>79147</t>
  </si>
  <si>
    <t>LARGEASSE</t>
  </si>
  <si>
    <t>79148</t>
  </si>
  <si>
    <t>LEZAY</t>
  </si>
  <si>
    <t>79149</t>
  </si>
  <si>
    <t>LHOUMOIS</t>
  </si>
  <si>
    <t>79150</t>
  </si>
  <si>
    <t>LIMALONGES</t>
  </si>
  <si>
    <t>79152</t>
  </si>
  <si>
    <t>LORIGNE</t>
  </si>
  <si>
    <t>79153</t>
  </si>
  <si>
    <t>LOUBIGNE</t>
  </si>
  <si>
    <t>79154</t>
  </si>
  <si>
    <t>LOUBILLE</t>
  </si>
  <si>
    <t>79156</t>
  </si>
  <si>
    <t>LOUIN</t>
  </si>
  <si>
    <t>79157</t>
  </si>
  <si>
    <t>LOUZY</t>
  </si>
  <si>
    <t>79158</t>
  </si>
  <si>
    <t>LUCHE SUR BRIOUX</t>
  </si>
  <si>
    <t>79159</t>
  </si>
  <si>
    <t>LUCHE THOUARSAIS</t>
  </si>
  <si>
    <t>79160</t>
  </si>
  <si>
    <t>LUSSERAY</t>
  </si>
  <si>
    <t>79161</t>
  </si>
  <si>
    <t>LUZAY</t>
  </si>
  <si>
    <t>79162</t>
  </si>
  <si>
    <t>MAGNE</t>
  </si>
  <si>
    <t>79163</t>
  </si>
  <si>
    <t>MAIRE LEVESCAULT</t>
  </si>
  <si>
    <t>79164</t>
  </si>
  <si>
    <t>MAISONNAY</t>
  </si>
  <si>
    <t>79165</t>
  </si>
  <si>
    <t>MAISONTIERS</t>
  </si>
  <si>
    <t>79166</t>
  </si>
  <si>
    <t>79167</t>
  </si>
  <si>
    <t>MARNES</t>
  </si>
  <si>
    <t>79168</t>
  </si>
  <si>
    <t>MASSAIS</t>
  </si>
  <si>
    <t>79170</t>
  </si>
  <si>
    <t>MAUZE SUR LE MIGNON</t>
  </si>
  <si>
    <t>79171</t>
  </si>
  <si>
    <t>MAUZE THOUARSAIS</t>
  </si>
  <si>
    <t>79172</t>
  </si>
  <si>
    <t>MAZIERES EN GATINE</t>
  </si>
  <si>
    <t>79173</t>
  </si>
  <si>
    <t>MAZIERES SUR BERONNE</t>
  </si>
  <si>
    <t>79174</t>
  </si>
  <si>
    <t>79175</t>
  </si>
  <si>
    <t>MELLERAN</t>
  </si>
  <si>
    <t>79176</t>
  </si>
  <si>
    <t>MENIGOUTE</t>
  </si>
  <si>
    <t>79177</t>
  </si>
  <si>
    <t>MESSE</t>
  </si>
  <si>
    <t>79178</t>
  </si>
  <si>
    <t>MISSE</t>
  </si>
  <si>
    <t>79179</t>
  </si>
  <si>
    <t>MONCOUTANT</t>
  </si>
  <si>
    <t>79180</t>
  </si>
  <si>
    <t>MONTALEMBERT</t>
  </si>
  <si>
    <t>79183</t>
  </si>
  <si>
    <t>MONTRAVERS</t>
  </si>
  <si>
    <t>79184</t>
  </si>
  <si>
    <t>MOTHE SAINT HERAY</t>
  </si>
  <si>
    <t>79185</t>
  </si>
  <si>
    <t>MOUGON</t>
  </si>
  <si>
    <t>79187</t>
  </si>
  <si>
    <t>MOUTIERS SOUS ARGENTON</t>
  </si>
  <si>
    <t>79188</t>
  </si>
  <si>
    <t>MOUTIERS SOUS CHANTEMERLE</t>
  </si>
  <si>
    <t>79189</t>
  </si>
  <si>
    <t>NANTEUIL</t>
  </si>
  <si>
    <t>79190</t>
  </si>
  <si>
    <t>NEUVY BOUIN</t>
  </si>
  <si>
    <t>79191</t>
  </si>
  <si>
    <t>NIORT</t>
  </si>
  <si>
    <t>79195</t>
  </si>
  <si>
    <t>NUEIL LES AUBIERS</t>
  </si>
  <si>
    <t>79196</t>
  </si>
  <si>
    <t>OIRON</t>
  </si>
  <si>
    <t>79197</t>
  </si>
  <si>
    <t>OROUX</t>
  </si>
  <si>
    <t>79198</t>
  </si>
  <si>
    <t>PAIZAY LE CHAPT</t>
  </si>
  <si>
    <t>79199</t>
  </si>
  <si>
    <t>PAIZAY LE TORT</t>
  </si>
  <si>
    <t>79200</t>
  </si>
  <si>
    <t>PAMPLIE</t>
  </si>
  <si>
    <t>79201</t>
  </si>
  <si>
    <t>PAMPROUX</t>
  </si>
  <si>
    <t>79202</t>
  </si>
  <si>
    <t>PARTHENAY</t>
  </si>
  <si>
    <t>79203</t>
  </si>
  <si>
    <t>PAS DE JEU</t>
  </si>
  <si>
    <t>79204</t>
  </si>
  <si>
    <t>PERIGNE</t>
  </si>
  <si>
    <t>79205</t>
  </si>
  <si>
    <t>79207</t>
  </si>
  <si>
    <t>PETITE BOISSIERE</t>
  </si>
  <si>
    <t>79208</t>
  </si>
  <si>
    <t>PEYRATTE</t>
  </si>
  <si>
    <t>79209</t>
  </si>
  <si>
    <t>79210</t>
  </si>
  <si>
    <t>79211</t>
  </si>
  <si>
    <t>PIOUSSAY</t>
  </si>
  <si>
    <t>79212</t>
  </si>
  <si>
    <t>PLIBOUX</t>
  </si>
  <si>
    <t>79213</t>
  </si>
  <si>
    <t>POMPAIRE</t>
  </si>
  <si>
    <t>79214</t>
  </si>
  <si>
    <t>POUFFONDS</t>
  </si>
  <si>
    <t>79215</t>
  </si>
  <si>
    <t>POUGNE HERISSON</t>
  </si>
  <si>
    <t>79216</t>
  </si>
  <si>
    <t>PRAHECQ</t>
  </si>
  <si>
    <t>79217</t>
  </si>
  <si>
    <t>PRAILLES</t>
  </si>
  <si>
    <t>79218</t>
  </si>
  <si>
    <t>79219</t>
  </si>
  <si>
    <t>PRIAIRES</t>
  </si>
  <si>
    <t>79220</t>
  </si>
  <si>
    <t>PRIN DEYRANCON</t>
  </si>
  <si>
    <t>79222</t>
  </si>
  <si>
    <t>PUGNY</t>
  </si>
  <si>
    <t>79223</t>
  </si>
  <si>
    <t>PUIHARDY</t>
  </si>
  <si>
    <t>79225</t>
  </si>
  <si>
    <t>REFFANNES</t>
  </si>
  <si>
    <t>79226</t>
  </si>
  <si>
    <t>RETAIL</t>
  </si>
  <si>
    <t>79229</t>
  </si>
  <si>
    <t>ROCHENARD</t>
  </si>
  <si>
    <t>79230</t>
  </si>
  <si>
    <t>ROM</t>
  </si>
  <si>
    <t>79231</t>
  </si>
  <si>
    <t>79235</t>
  </si>
  <si>
    <t>SAINT AMAND SUR SEVRE</t>
  </si>
  <si>
    <t>79236</t>
  </si>
  <si>
    <t>SAINT ANDRE SUR SEVRE</t>
  </si>
  <si>
    <t>79238</t>
  </si>
  <si>
    <t>SAINT AUBIN DU PLAIN</t>
  </si>
  <si>
    <t>79239</t>
  </si>
  <si>
    <t>SAINT AUBIN LE CLOUD</t>
  </si>
  <si>
    <t>79240</t>
  </si>
  <si>
    <t>79241</t>
  </si>
  <si>
    <t>SAINT CHRISTOPHE SUR ROC</t>
  </si>
  <si>
    <t>79242</t>
  </si>
  <si>
    <t>VOULMENTIN</t>
  </si>
  <si>
    <t>79243</t>
  </si>
  <si>
    <t>79244</t>
  </si>
  <si>
    <t>SAINT CYR LA LANDE</t>
  </si>
  <si>
    <t>79246</t>
  </si>
  <si>
    <t>SAINTE EANNE</t>
  </si>
  <si>
    <t>79247</t>
  </si>
  <si>
    <t>SAINT ETIENNE LA CIGOGNE</t>
  </si>
  <si>
    <t>79249</t>
  </si>
  <si>
    <t>SAINT GELAIS</t>
  </si>
  <si>
    <t>79250</t>
  </si>
  <si>
    <t>79251</t>
  </si>
  <si>
    <t>SAINT GENARD</t>
  </si>
  <si>
    <t>79252</t>
  </si>
  <si>
    <t>SAINT GENEROUX</t>
  </si>
  <si>
    <t>79253</t>
  </si>
  <si>
    <t>SAINT GEORGES DE NOISNE</t>
  </si>
  <si>
    <t>79254</t>
  </si>
  <si>
    <t>SAINT GEORGES DE REX</t>
  </si>
  <si>
    <t>79255</t>
  </si>
  <si>
    <t>SAINT GERMAIN DE LONGUE CHAUME</t>
  </si>
  <si>
    <t>79256</t>
  </si>
  <si>
    <t>79257</t>
  </si>
  <si>
    <t>SAINT HILAIRE LA PALUD</t>
  </si>
  <si>
    <t>79258</t>
  </si>
  <si>
    <t>SAINT JACQUES DE THOUARS</t>
  </si>
  <si>
    <t>79259</t>
  </si>
  <si>
    <t>SAINT JEAN DE THOUARS</t>
  </si>
  <si>
    <t>79260</t>
  </si>
  <si>
    <t>SAINT JOUIN DE MARNES</t>
  </si>
  <si>
    <t>79261</t>
  </si>
  <si>
    <t>SAINT JOUIN DE MILLY</t>
  </si>
  <si>
    <t>79263</t>
  </si>
  <si>
    <t>SAINT LAURS</t>
  </si>
  <si>
    <t>79264</t>
  </si>
  <si>
    <t>SAINT LEGER DE LA MARTINIERE</t>
  </si>
  <si>
    <t>79265</t>
  </si>
  <si>
    <t>SAINT LEGER DE MONTBRUN</t>
  </si>
  <si>
    <t>79267</t>
  </si>
  <si>
    <t>SAINT LIN</t>
  </si>
  <si>
    <t>79268</t>
  </si>
  <si>
    <t>SAINT LOUP LAMAIRE</t>
  </si>
  <si>
    <t>79269</t>
  </si>
  <si>
    <t>SAINT MAIXENT DE BEUGNE</t>
  </si>
  <si>
    <t>79270</t>
  </si>
  <si>
    <t>SAINT MAIXENT L'ECOLE</t>
  </si>
  <si>
    <t>79271</t>
  </si>
  <si>
    <t>SAINT MARC LA LANDE</t>
  </si>
  <si>
    <t>79273</t>
  </si>
  <si>
    <t>SAINT MARTIN DE BERNEGOUE</t>
  </si>
  <si>
    <t>79274</t>
  </si>
  <si>
    <t>SAINT MARTIN DE MACON</t>
  </si>
  <si>
    <t>79276</t>
  </si>
  <si>
    <t>SAINT MARTIN DE SAINT MAIXENT</t>
  </si>
  <si>
    <t>79277</t>
  </si>
  <si>
    <t>SAINT MARTIN DE SANZAY</t>
  </si>
  <si>
    <t>79278</t>
  </si>
  <si>
    <t>79279</t>
  </si>
  <si>
    <t>SAINT MARTIN LES MELLE</t>
  </si>
  <si>
    <t>79280</t>
  </si>
  <si>
    <t>SAINT MAURICE LA FOUGEREUSE</t>
  </si>
  <si>
    <t>79281</t>
  </si>
  <si>
    <t>SAINT MAXIRE</t>
  </si>
  <si>
    <t>79282</t>
  </si>
  <si>
    <t>79283</t>
  </si>
  <si>
    <t>SAINTE NEOMAYE</t>
  </si>
  <si>
    <t>79284</t>
  </si>
  <si>
    <t>SAINTE OUENNE</t>
  </si>
  <si>
    <t>79285</t>
  </si>
  <si>
    <t>79286</t>
  </si>
  <si>
    <t>SAINT PAUL EN GATINE</t>
  </si>
  <si>
    <t>79289</t>
  </si>
  <si>
    <t>SAINT PIERRE DES ECHAUBROGNES</t>
  </si>
  <si>
    <t>79290</t>
  </si>
  <si>
    <t>SAINT POMPAIN</t>
  </si>
  <si>
    <t>79292</t>
  </si>
  <si>
    <t>79293</t>
  </si>
  <si>
    <t>79294</t>
  </si>
  <si>
    <t>SAINT ROMANS DES CHAMPS</t>
  </si>
  <si>
    <t>79295</t>
  </si>
  <si>
    <t>SAINT ROMANS LES MELLE</t>
  </si>
  <si>
    <t>79297</t>
  </si>
  <si>
    <t>SAINTE SOLINE</t>
  </si>
  <si>
    <t>79298</t>
  </si>
  <si>
    <t>79299</t>
  </si>
  <si>
    <t>SAINT VARENT</t>
  </si>
  <si>
    <t>79300</t>
  </si>
  <si>
    <t>SAINTE VERGE</t>
  </si>
  <si>
    <t>79301</t>
  </si>
  <si>
    <t>SAINT VINCENT LA CHATRE</t>
  </si>
  <si>
    <t>79302</t>
  </si>
  <si>
    <t>SAIVRES</t>
  </si>
  <si>
    <t>79303</t>
  </si>
  <si>
    <t>79304</t>
  </si>
  <si>
    <t>SANSAIS</t>
  </si>
  <si>
    <t>79306</t>
  </si>
  <si>
    <t>SAURAIS</t>
  </si>
  <si>
    <t>79307</t>
  </si>
  <si>
    <t>SAUZE VAUSSAIS</t>
  </si>
  <si>
    <t>79308</t>
  </si>
  <si>
    <t>SCIECQ</t>
  </si>
  <si>
    <t>79309</t>
  </si>
  <si>
    <t>SCILLE</t>
  </si>
  <si>
    <t>79310</t>
  </si>
  <si>
    <t>SECONDIGNE SUR BELLE</t>
  </si>
  <si>
    <t>79311</t>
  </si>
  <si>
    <t>SECONDIGNY</t>
  </si>
  <si>
    <t>79312</t>
  </si>
  <si>
    <t>SELIGNE</t>
  </si>
  <si>
    <t>79313</t>
  </si>
  <si>
    <t>SEPVRET</t>
  </si>
  <si>
    <t>79314</t>
  </si>
  <si>
    <t>SOMPT</t>
  </si>
  <si>
    <t>79316</t>
  </si>
  <si>
    <t>79318</t>
  </si>
  <si>
    <t>SOUTIERS</t>
  </si>
  <si>
    <t>79319</t>
  </si>
  <si>
    <t>79320</t>
  </si>
  <si>
    <t>SURIN</t>
  </si>
  <si>
    <t>79321</t>
  </si>
  <si>
    <t>79322</t>
  </si>
  <si>
    <t>TALLUD</t>
  </si>
  <si>
    <t>79325</t>
  </si>
  <si>
    <t>TESSONNIERE</t>
  </si>
  <si>
    <t>79326</t>
  </si>
  <si>
    <t>THENEZAY</t>
  </si>
  <si>
    <t>79327</t>
  </si>
  <si>
    <t>THORIGNE</t>
  </si>
  <si>
    <t>79328</t>
  </si>
  <si>
    <t>THORIGNY SUR LE MIGNON</t>
  </si>
  <si>
    <t>79329</t>
  </si>
  <si>
    <t>THOUARS</t>
  </si>
  <si>
    <t>79330</t>
  </si>
  <si>
    <t>TILLOU</t>
  </si>
  <si>
    <t>79331</t>
  </si>
  <si>
    <t>TOURTENAY</t>
  </si>
  <si>
    <t>79332</t>
  </si>
  <si>
    <t>TRAYES</t>
  </si>
  <si>
    <t>79333</t>
  </si>
  <si>
    <t>ULCOT</t>
  </si>
  <si>
    <t>79334</t>
  </si>
  <si>
    <t>USSEAU</t>
  </si>
  <si>
    <t>79335</t>
  </si>
  <si>
    <t>VALLANS</t>
  </si>
  <si>
    <t>79336</t>
  </si>
  <si>
    <t>VANCAIS</t>
  </si>
  <si>
    <t>79337</t>
  </si>
  <si>
    <t>VANNEAU IRLEAU</t>
  </si>
  <si>
    <t>79338</t>
  </si>
  <si>
    <t>VANZAY</t>
  </si>
  <si>
    <t>79339</t>
  </si>
  <si>
    <t>VASLES</t>
  </si>
  <si>
    <t>79340</t>
  </si>
  <si>
    <t>VAUSSEROUX</t>
  </si>
  <si>
    <t>79341</t>
  </si>
  <si>
    <t>VAUTEBIS</t>
  </si>
  <si>
    <t>79342</t>
  </si>
  <si>
    <t>VERNOUX EN GATINE</t>
  </si>
  <si>
    <t>79343</t>
  </si>
  <si>
    <t>VERNOUX SUR BOUTONNE</t>
  </si>
  <si>
    <t>79345</t>
  </si>
  <si>
    <t>VERRUYES</t>
  </si>
  <si>
    <t>79346</t>
  </si>
  <si>
    <t>79347</t>
  </si>
  <si>
    <t>VIENNAY</t>
  </si>
  <si>
    <t>79348</t>
  </si>
  <si>
    <t>VILLEFOLLET</t>
  </si>
  <si>
    <t>79349</t>
  </si>
  <si>
    <t>VILLEMAIN</t>
  </si>
  <si>
    <t>79350</t>
  </si>
  <si>
    <t>VILLIERS EN BOIS</t>
  </si>
  <si>
    <t>79351</t>
  </si>
  <si>
    <t>VILLIERS EN PLAINE</t>
  </si>
  <si>
    <t>79352</t>
  </si>
  <si>
    <t>VILLIERS SUR CHIZE</t>
  </si>
  <si>
    <t>79354</t>
  </si>
  <si>
    <t>79355</t>
  </si>
  <si>
    <t>VOUILLE</t>
  </si>
  <si>
    <t>79357</t>
  </si>
  <si>
    <t>XAINTRAY</t>
  </si>
  <si>
    <t>80001</t>
  </si>
  <si>
    <t>ABBEVILLE</t>
  </si>
  <si>
    <t>80002</t>
  </si>
  <si>
    <t>ABLAINCOURT PRESSOIR</t>
  </si>
  <si>
    <t>80003</t>
  </si>
  <si>
    <t>ACHEUX EN AMIENOIS</t>
  </si>
  <si>
    <t>80004</t>
  </si>
  <si>
    <t>ACHEUX EN VIMEU</t>
  </si>
  <si>
    <t>80005</t>
  </si>
  <si>
    <t>AGENVILLE</t>
  </si>
  <si>
    <t>80006</t>
  </si>
  <si>
    <t>AGENVILLERS</t>
  </si>
  <si>
    <t>80008</t>
  </si>
  <si>
    <t>AIGNEVILLE</t>
  </si>
  <si>
    <t>80009</t>
  </si>
  <si>
    <t>AILLY LE HAUT CLOCHER</t>
  </si>
  <si>
    <t>80010</t>
  </si>
  <si>
    <t>AILLY SUR NOYE</t>
  </si>
  <si>
    <t>80011</t>
  </si>
  <si>
    <t>AILLY SUR SOMME</t>
  </si>
  <si>
    <t>80013</t>
  </si>
  <si>
    <t>AIRAINES</t>
  </si>
  <si>
    <t>80014</t>
  </si>
  <si>
    <t>AIZECOURT LE BAS</t>
  </si>
  <si>
    <t>80015</t>
  </si>
  <si>
    <t>AIZECOURT LE HAUT</t>
  </si>
  <si>
    <t>80016</t>
  </si>
  <si>
    <t>ALBERT</t>
  </si>
  <si>
    <t>80017</t>
  </si>
  <si>
    <t>ALLAINES</t>
  </si>
  <si>
    <t>80018</t>
  </si>
  <si>
    <t>ALLENAY</t>
  </si>
  <si>
    <t>80019</t>
  </si>
  <si>
    <t>ALLERY</t>
  </si>
  <si>
    <t>80020</t>
  </si>
  <si>
    <t>ALLONVILLE</t>
  </si>
  <si>
    <t>80021</t>
  </si>
  <si>
    <t>AMIENS</t>
  </si>
  <si>
    <t>80022</t>
  </si>
  <si>
    <t>ANDAINVILLE</t>
  </si>
  <si>
    <t>80023</t>
  </si>
  <si>
    <t>ANDECHY</t>
  </si>
  <si>
    <t>80024</t>
  </si>
  <si>
    <t>ARGOEUVES</t>
  </si>
  <si>
    <t>80025</t>
  </si>
  <si>
    <t>ARGOULES</t>
  </si>
  <si>
    <t>80026</t>
  </si>
  <si>
    <t>80027</t>
  </si>
  <si>
    <t>80028</t>
  </si>
  <si>
    <t>ARQUEVES</t>
  </si>
  <si>
    <t>80029</t>
  </si>
  <si>
    <t>ARREST</t>
  </si>
  <si>
    <t>80030</t>
  </si>
  <si>
    <t>80031</t>
  </si>
  <si>
    <t>ARVILLERS</t>
  </si>
  <si>
    <t>80032</t>
  </si>
  <si>
    <t>ASSAINVILLERS</t>
  </si>
  <si>
    <t>80033</t>
  </si>
  <si>
    <t>ASSEVILLERS</t>
  </si>
  <si>
    <t>80034</t>
  </si>
  <si>
    <t>80035</t>
  </si>
  <si>
    <t>AUBERCOURT</t>
  </si>
  <si>
    <t>80036</t>
  </si>
  <si>
    <t>80037</t>
  </si>
  <si>
    <t>AUBVILLERS</t>
  </si>
  <si>
    <t>80038</t>
  </si>
  <si>
    <t>AUCHONVILLERS</t>
  </si>
  <si>
    <t>80039</t>
  </si>
  <si>
    <t>AULT</t>
  </si>
  <si>
    <t>80040</t>
  </si>
  <si>
    <t>AUMATRE</t>
  </si>
  <si>
    <t>80041</t>
  </si>
  <si>
    <t>80042</t>
  </si>
  <si>
    <t>AUTHEUX</t>
  </si>
  <si>
    <t>80043</t>
  </si>
  <si>
    <t>80044</t>
  </si>
  <si>
    <t>AUTHIEULE</t>
  </si>
  <si>
    <t>80045</t>
  </si>
  <si>
    <t>AUTHUILLE</t>
  </si>
  <si>
    <t>80046</t>
  </si>
  <si>
    <t>AVELESGES</t>
  </si>
  <si>
    <t>80047</t>
  </si>
  <si>
    <t>AVELUY</t>
  </si>
  <si>
    <t>80048</t>
  </si>
  <si>
    <t>AVESNES CHAUSSOY</t>
  </si>
  <si>
    <t>80049</t>
  </si>
  <si>
    <t>AYENCOURT</t>
  </si>
  <si>
    <t>80050</t>
  </si>
  <si>
    <t>BACOUEL SUR SELLE</t>
  </si>
  <si>
    <t>80051</t>
  </si>
  <si>
    <t>80052</t>
  </si>
  <si>
    <t>BAIZIEUX</t>
  </si>
  <si>
    <t>80053</t>
  </si>
  <si>
    <t>BALATRE</t>
  </si>
  <si>
    <t>80054</t>
  </si>
  <si>
    <t>BARLEUX</t>
  </si>
  <si>
    <t>80055</t>
  </si>
  <si>
    <t>80056</t>
  </si>
  <si>
    <t>BAVELINCOURT</t>
  </si>
  <si>
    <t>80057</t>
  </si>
  <si>
    <t>BAYENCOURT</t>
  </si>
  <si>
    <t>80058</t>
  </si>
  <si>
    <t>BAYONVILLERS</t>
  </si>
  <si>
    <t>80059</t>
  </si>
  <si>
    <t>BAZENTIN</t>
  </si>
  <si>
    <t>80060</t>
  </si>
  <si>
    <t>BEALCOURT</t>
  </si>
  <si>
    <t>80061</t>
  </si>
  <si>
    <t>BEAUCAMPS LE JEUNE</t>
  </si>
  <si>
    <t>80062</t>
  </si>
  <si>
    <t>BEAUCAMPS LE VIEUX</t>
  </si>
  <si>
    <t>80063</t>
  </si>
  <si>
    <t>80064</t>
  </si>
  <si>
    <t>BEAUCOURT EN SANTERRE</t>
  </si>
  <si>
    <t>80065</t>
  </si>
  <si>
    <t>BEAUCOURT SUR L'ANCRE</t>
  </si>
  <si>
    <t>80066</t>
  </si>
  <si>
    <t>BEAUCOURT SUR L'HALLUE</t>
  </si>
  <si>
    <t>80067</t>
  </si>
  <si>
    <t>BEAUFORT EN SANTERRE</t>
  </si>
  <si>
    <t>80068</t>
  </si>
  <si>
    <t>BEAUMETZ</t>
  </si>
  <si>
    <t>80069</t>
  </si>
  <si>
    <t>BEAUMONT HAMEL</t>
  </si>
  <si>
    <t>80070</t>
  </si>
  <si>
    <t>BEAUQUESNE</t>
  </si>
  <si>
    <t>80071</t>
  </si>
  <si>
    <t>BEAUVAL</t>
  </si>
  <si>
    <t>80073</t>
  </si>
  <si>
    <t>BECORDEL BECOURT</t>
  </si>
  <si>
    <t>80074</t>
  </si>
  <si>
    <t>80076</t>
  </si>
  <si>
    <t>BEHEN</t>
  </si>
  <si>
    <t>80077</t>
  </si>
  <si>
    <t>BEHENCOURT</t>
  </si>
  <si>
    <t>80078</t>
  </si>
  <si>
    <t>BELLANCOURT</t>
  </si>
  <si>
    <t>80079</t>
  </si>
  <si>
    <t>BELLEUSE</t>
  </si>
  <si>
    <t>80080</t>
  </si>
  <si>
    <t>BELLOY EN SANTERRE</t>
  </si>
  <si>
    <t>80081</t>
  </si>
  <si>
    <t>BELLOY SAINT LEONARD</t>
  </si>
  <si>
    <t>80082</t>
  </si>
  <si>
    <t>BELLOY SUR SOMME</t>
  </si>
  <si>
    <t>80083</t>
  </si>
  <si>
    <t>BERGICOURT</t>
  </si>
  <si>
    <t>80084</t>
  </si>
  <si>
    <t>BERMESNIL</t>
  </si>
  <si>
    <t>80085</t>
  </si>
  <si>
    <t>BERNATRE</t>
  </si>
  <si>
    <t>80086</t>
  </si>
  <si>
    <t>BERNAVILLE</t>
  </si>
  <si>
    <t>80087</t>
  </si>
  <si>
    <t>BERNAY EN PONTHIEU</t>
  </si>
  <si>
    <t>80088</t>
  </si>
  <si>
    <t>BERNES</t>
  </si>
  <si>
    <t>80089</t>
  </si>
  <si>
    <t>80090</t>
  </si>
  <si>
    <t>BERNY EN SANTERRE</t>
  </si>
  <si>
    <t>80092</t>
  </si>
  <si>
    <t>BERTANGLES</t>
  </si>
  <si>
    <t>80093</t>
  </si>
  <si>
    <t>BERTEAUCOURT LES DAMES</t>
  </si>
  <si>
    <t>80094</t>
  </si>
  <si>
    <t>BERTEAUCOURT LES THENNES</t>
  </si>
  <si>
    <t>80095</t>
  </si>
  <si>
    <t>BERTRANCOURT</t>
  </si>
  <si>
    <t>80096</t>
  </si>
  <si>
    <t>BETHENCOURT SUR MER</t>
  </si>
  <si>
    <t>80097</t>
  </si>
  <si>
    <t>BETHENCOURT SUR SOMME</t>
  </si>
  <si>
    <t>80098</t>
  </si>
  <si>
    <t>BETTEMBOS</t>
  </si>
  <si>
    <t>80099</t>
  </si>
  <si>
    <t>BETTENCOURT RIVIERE</t>
  </si>
  <si>
    <t>80100</t>
  </si>
  <si>
    <t>BETTENCOURT SAINT OUEN</t>
  </si>
  <si>
    <t>80101</t>
  </si>
  <si>
    <t>BEUVRAIGNES</t>
  </si>
  <si>
    <t>80102</t>
  </si>
  <si>
    <t>BIACHES</t>
  </si>
  <si>
    <t>80103</t>
  </si>
  <si>
    <t>BIARRE</t>
  </si>
  <si>
    <t>80104</t>
  </si>
  <si>
    <t>BIENCOURT</t>
  </si>
  <si>
    <t>80105</t>
  </si>
  <si>
    <t>BILLANCOURT</t>
  </si>
  <si>
    <t>80106</t>
  </si>
  <si>
    <t>BLANGY SOUS POIX</t>
  </si>
  <si>
    <t>80107</t>
  </si>
  <si>
    <t>BLANGY TRONVILLE</t>
  </si>
  <si>
    <t>80108</t>
  </si>
  <si>
    <t>BOISBERGUES</t>
  </si>
  <si>
    <t>80109</t>
  </si>
  <si>
    <t>BOISLE</t>
  </si>
  <si>
    <t>80110</t>
  </si>
  <si>
    <t>80112</t>
  </si>
  <si>
    <t>80113</t>
  </si>
  <si>
    <t>80114</t>
  </si>
  <si>
    <t>BOSQUEL</t>
  </si>
  <si>
    <t>80115</t>
  </si>
  <si>
    <t>BOUCHAVESNES BERGEN</t>
  </si>
  <si>
    <t>80116</t>
  </si>
  <si>
    <t>BOUCHOIR</t>
  </si>
  <si>
    <t>80117</t>
  </si>
  <si>
    <t>BOUCHON</t>
  </si>
  <si>
    <t>80118</t>
  </si>
  <si>
    <t>BOUFFLERS</t>
  </si>
  <si>
    <t>80119</t>
  </si>
  <si>
    <t>BOUGAINVILLE</t>
  </si>
  <si>
    <t>80120</t>
  </si>
  <si>
    <t>BOUILLANCOURT EN SERY</t>
  </si>
  <si>
    <t>80121</t>
  </si>
  <si>
    <t>BOUILLANCOURT LA BATAILLE</t>
  </si>
  <si>
    <t>80122</t>
  </si>
  <si>
    <t>BOUQUEMAISON</t>
  </si>
  <si>
    <t>80123</t>
  </si>
  <si>
    <t>BOURDON</t>
  </si>
  <si>
    <t>80124</t>
  </si>
  <si>
    <t>BOURSEVILLE</t>
  </si>
  <si>
    <t>80125</t>
  </si>
  <si>
    <t>BOUSSICOURT</t>
  </si>
  <si>
    <t>80126</t>
  </si>
  <si>
    <t>BOUTTENCOURT</t>
  </si>
  <si>
    <t>80127</t>
  </si>
  <si>
    <t>BOUVAINCOURT SUR BRESLE</t>
  </si>
  <si>
    <t>80128</t>
  </si>
  <si>
    <t>BOUVINCOURT EN VERMANDOIS</t>
  </si>
  <si>
    <t>80129</t>
  </si>
  <si>
    <t>BOUZINCOURT</t>
  </si>
  <si>
    <t>80130</t>
  </si>
  <si>
    <t>BOVELLES</t>
  </si>
  <si>
    <t>80131</t>
  </si>
  <si>
    <t>BOVES</t>
  </si>
  <si>
    <t>80132</t>
  </si>
  <si>
    <t>BRACHES</t>
  </si>
  <si>
    <t>80133</t>
  </si>
  <si>
    <t>BRAILLY CORNEHOTTE</t>
  </si>
  <si>
    <t>80134</t>
  </si>
  <si>
    <t>80135</t>
  </si>
  <si>
    <t>BRAY LES MAREUIL</t>
  </si>
  <si>
    <t>80136</t>
  </si>
  <si>
    <t>BRAY SUR SOMME</t>
  </si>
  <si>
    <t>80137</t>
  </si>
  <si>
    <t>BREILLY</t>
  </si>
  <si>
    <t>80138</t>
  </si>
  <si>
    <t>BRESLE</t>
  </si>
  <si>
    <t>80139</t>
  </si>
  <si>
    <t>80140</t>
  </si>
  <si>
    <t>80141</t>
  </si>
  <si>
    <t>80142</t>
  </si>
  <si>
    <t>BRIQUEMESNIL FLOXICOURT</t>
  </si>
  <si>
    <t>80143</t>
  </si>
  <si>
    <t>BROCOURT</t>
  </si>
  <si>
    <t>80144</t>
  </si>
  <si>
    <t>BROUCHY</t>
  </si>
  <si>
    <t>80145</t>
  </si>
  <si>
    <t>BRUCAMPS</t>
  </si>
  <si>
    <t>80146</t>
  </si>
  <si>
    <t>BRUTELLES</t>
  </si>
  <si>
    <t>80147</t>
  </si>
  <si>
    <t>BUIGNY L'ABBE</t>
  </si>
  <si>
    <t>80148</t>
  </si>
  <si>
    <t>BUIGNY LES GAMACHES</t>
  </si>
  <si>
    <t>80149</t>
  </si>
  <si>
    <t>BUIGNY SAINT MACLOU</t>
  </si>
  <si>
    <t>80150</t>
  </si>
  <si>
    <t>BUIRE COURCELLES</t>
  </si>
  <si>
    <t>80151</t>
  </si>
  <si>
    <t>BUIRE SUR L'ANCRE</t>
  </si>
  <si>
    <t>80152</t>
  </si>
  <si>
    <t>BUS LA MESIERE</t>
  </si>
  <si>
    <t>80153</t>
  </si>
  <si>
    <t>BUS LES ARTOIS</t>
  </si>
  <si>
    <t>80154</t>
  </si>
  <si>
    <t>BUSSU</t>
  </si>
  <si>
    <t>80155</t>
  </si>
  <si>
    <t>BUSSUS BUSSUEL</t>
  </si>
  <si>
    <t>80156</t>
  </si>
  <si>
    <t>BUSSY LES DAOURS</t>
  </si>
  <si>
    <t>80157</t>
  </si>
  <si>
    <t>BUSSY LES POIX</t>
  </si>
  <si>
    <t>80158</t>
  </si>
  <si>
    <t>BUVERCHY</t>
  </si>
  <si>
    <t>80159</t>
  </si>
  <si>
    <t>CACHY</t>
  </si>
  <si>
    <t>80160</t>
  </si>
  <si>
    <t>80161</t>
  </si>
  <si>
    <t>CAHON</t>
  </si>
  <si>
    <t>80162</t>
  </si>
  <si>
    <t>CAIX</t>
  </si>
  <si>
    <t>80163</t>
  </si>
  <si>
    <t>CAMBRON</t>
  </si>
  <si>
    <t>80164</t>
  </si>
  <si>
    <t>80165</t>
  </si>
  <si>
    <t>CAMPS EN AMIENOIS</t>
  </si>
  <si>
    <t>80166</t>
  </si>
  <si>
    <t>CANAPLES</t>
  </si>
  <si>
    <t>80167</t>
  </si>
  <si>
    <t>80168</t>
  </si>
  <si>
    <t>CANDAS</t>
  </si>
  <si>
    <t>80169</t>
  </si>
  <si>
    <t>CANNESSIERES</t>
  </si>
  <si>
    <t>80170</t>
  </si>
  <si>
    <t>CANTIGNY</t>
  </si>
  <si>
    <t>80171</t>
  </si>
  <si>
    <t>CAOURS</t>
  </si>
  <si>
    <t>80172</t>
  </si>
  <si>
    <t>CAPPY</t>
  </si>
  <si>
    <t>80173</t>
  </si>
  <si>
    <t>CARDONNETTE</t>
  </si>
  <si>
    <t>80174</t>
  </si>
  <si>
    <t>CARDONNOIS</t>
  </si>
  <si>
    <t>80175</t>
  </si>
  <si>
    <t>CARNOY</t>
  </si>
  <si>
    <t>80176</t>
  </si>
  <si>
    <t>CARREPUIS</t>
  </si>
  <si>
    <t>80177</t>
  </si>
  <si>
    <t>CARTIGNY</t>
  </si>
  <si>
    <t>80179</t>
  </si>
  <si>
    <t>CAULIERES</t>
  </si>
  <si>
    <t>80180</t>
  </si>
  <si>
    <t>CAVILLON</t>
  </si>
  <si>
    <t>80181</t>
  </si>
  <si>
    <t>CAYEUX EN SANTERRE</t>
  </si>
  <si>
    <t>80182</t>
  </si>
  <si>
    <t>CAYEUX SUR MER</t>
  </si>
  <si>
    <t>80183</t>
  </si>
  <si>
    <t>CERISY BULEUX</t>
  </si>
  <si>
    <t>80184</t>
  </si>
  <si>
    <t>CERISY</t>
  </si>
  <si>
    <t>80185</t>
  </si>
  <si>
    <t>CHAMPIEN</t>
  </si>
  <si>
    <t>80186</t>
  </si>
  <si>
    <t>CHAULNES</t>
  </si>
  <si>
    <t>80187</t>
  </si>
  <si>
    <t>CHAUSSEE TIRANCOURT</t>
  </si>
  <si>
    <t>80188</t>
  </si>
  <si>
    <t>CHAUSSOY EPAGNY</t>
  </si>
  <si>
    <t>80189</t>
  </si>
  <si>
    <t>CHAVATTE</t>
  </si>
  <si>
    <t>80190</t>
  </si>
  <si>
    <t>80191</t>
  </si>
  <si>
    <t>80192</t>
  </si>
  <si>
    <t>CHIPILLY</t>
  </si>
  <si>
    <t>80193</t>
  </si>
  <si>
    <t>CHIRMONT</t>
  </si>
  <si>
    <t>80194</t>
  </si>
  <si>
    <t>CHUIGNES</t>
  </si>
  <si>
    <t>80195</t>
  </si>
  <si>
    <t>CHUIGNOLLES</t>
  </si>
  <si>
    <t>80196</t>
  </si>
  <si>
    <t>CITERNE</t>
  </si>
  <si>
    <t>80197</t>
  </si>
  <si>
    <t>CIZANCOURT</t>
  </si>
  <si>
    <t>80198</t>
  </si>
  <si>
    <t>CLAIRY SAULCHOIX</t>
  </si>
  <si>
    <t>80199</t>
  </si>
  <si>
    <t>CLERY SUR SOMME</t>
  </si>
  <si>
    <t>80200</t>
  </si>
  <si>
    <t>COCQUEREL</t>
  </si>
  <si>
    <t>80201</t>
  </si>
  <si>
    <t>COIGNEUX</t>
  </si>
  <si>
    <t>80202</t>
  </si>
  <si>
    <t>COISY</t>
  </si>
  <si>
    <t>80203</t>
  </si>
  <si>
    <t>COLINCAMPS</t>
  </si>
  <si>
    <t>80204</t>
  </si>
  <si>
    <t>COMBLES</t>
  </si>
  <si>
    <t>80205</t>
  </si>
  <si>
    <t>CONDE FOLIE</t>
  </si>
  <si>
    <t>80206</t>
  </si>
  <si>
    <t>CONTALMAISON</t>
  </si>
  <si>
    <t>80207</t>
  </si>
  <si>
    <t>CONTAY</t>
  </si>
  <si>
    <t>80208</t>
  </si>
  <si>
    <t>80209</t>
  </si>
  <si>
    <t>CONTOIRE</t>
  </si>
  <si>
    <t>80210</t>
  </si>
  <si>
    <t>80211</t>
  </si>
  <si>
    <t>CONTY</t>
  </si>
  <si>
    <t>80212</t>
  </si>
  <si>
    <t>CORBIE</t>
  </si>
  <si>
    <t>80213</t>
  </si>
  <si>
    <t>COTTENCHY</t>
  </si>
  <si>
    <t>80214</t>
  </si>
  <si>
    <t>COULLEMELLE</t>
  </si>
  <si>
    <t>80215</t>
  </si>
  <si>
    <t>COULONVILLERS</t>
  </si>
  <si>
    <t>80216</t>
  </si>
  <si>
    <t>COURCELETTE</t>
  </si>
  <si>
    <t>80217</t>
  </si>
  <si>
    <t>COURCELLES AU BOIS</t>
  </si>
  <si>
    <t>80218</t>
  </si>
  <si>
    <t>COURCELLES SOUS MOYENCOURT</t>
  </si>
  <si>
    <t>80219</t>
  </si>
  <si>
    <t>COURCELLES SOUS THOIX</t>
  </si>
  <si>
    <t>80220</t>
  </si>
  <si>
    <t>COURTEMANCHE</t>
  </si>
  <si>
    <t>80221</t>
  </si>
  <si>
    <t>CRAMONT</t>
  </si>
  <si>
    <t>80222</t>
  </si>
  <si>
    <t>CRECY EN PONTHIEU</t>
  </si>
  <si>
    <t>80223</t>
  </si>
  <si>
    <t>CREMERY</t>
  </si>
  <si>
    <t>80224</t>
  </si>
  <si>
    <t>CRESSY OMENCOURT</t>
  </si>
  <si>
    <t>80225</t>
  </si>
  <si>
    <t>80226</t>
  </si>
  <si>
    <t>CROIX MOLIGNEAUX</t>
  </si>
  <si>
    <t>80227</t>
  </si>
  <si>
    <t>CROIXRAULT</t>
  </si>
  <si>
    <t>80228</t>
  </si>
  <si>
    <t>CROTOY</t>
  </si>
  <si>
    <t>80229</t>
  </si>
  <si>
    <t>CROUY SAINT PIERRE</t>
  </si>
  <si>
    <t>80230</t>
  </si>
  <si>
    <t>CURCHY</t>
  </si>
  <si>
    <t>80231</t>
  </si>
  <si>
    <t>CURLU</t>
  </si>
  <si>
    <t>80232</t>
  </si>
  <si>
    <t>80233</t>
  </si>
  <si>
    <t>DANCOURT POPINCOURT</t>
  </si>
  <si>
    <t>80234</t>
  </si>
  <si>
    <t>DAOURS</t>
  </si>
  <si>
    <t>80235</t>
  </si>
  <si>
    <t>DARGNIES</t>
  </si>
  <si>
    <t>80236</t>
  </si>
  <si>
    <t>DAVENESCOURT</t>
  </si>
  <si>
    <t>80237</t>
  </si>
  <si>
    <t>DEMUIN</t>
  </si>
  <si>
    <t>80238</t>
  </si>
  <si>
    <t>DERNANCOURT</t>
  </si>
  <si>
    <t>80239</t>
  </si>
  <si>
    <t>DEVISE</t>
  </si>
  <si>
    <t>80240</t>
  </si>
  <si>
    <t>DOINGT</t>
  </si>
  <si>
    <t>80241</t>
  </si>
  <si>
    <t>DOMART EN PONTHIEU</t>
  </si>
  <si>
    <t>80242</t>
  </si>
  <si>
    <t>DOMART SUR LA LUCE</t>
  </si>
  <si>
    <t>80243</t>
  </si>
  <si>
    <t>DOMESMONT</t>
  </si>
  <si>
    <t>80244</t>
  </si>
  <si>
    <t>DOMINOIS</t>
  </si>
  <si>
    <t>80245</t>
  </si>
  <si>
    <t>DOMLEGER LONGVILLERS</t>
  </si>
  <si>
    <t>80246</t>
  </si>
  <si>
    <t>80247</t>
  </si>
  <si>
    <t>DOMPIERRE BECQUINCOURT</t>
  </si>
  <si>
    <t>80248</t>
  </si>
  <si>
    <t>DOMPIERRE SUR AUTHIE</t>
  </si>
  <si>
    <t>80249</t>
  </si>
  <si>
    <t>DOMQUEUR</t>
  </si>
  <si>
    <t>80250</t>
  </si>
  <si>
    <t>DOMVAST</t>
  </si>
  <si>
    <t>80251</t>
  </si>
  <si>
    <t>DOUDELAINVILLE</t>
  </si>
  <si>
    <t>80252</t>
  </si>
  <si>
    <t>DOUILLY</t>
  </si>
  <si>
    <t>80253</t>
  </si>
  <si>
    <t>DOULLENS</t>
  </si>
  <si>
    <t>80256</t>
  </si>
  <si>
    <t>DREUIL LES AMIENS</t>
  </si>
  <si>
    <t>80258</t>
  </si>
  <si>
    <t>DRIENCOURT</t>
  </si>
  <si>
    <t>80259</t>
  </si>
  <si>
    <t>DROMESNIL</t>
  </si>
  <si>
    <t>80260</t>
  </si>
  <si>
    <t>DRUCAT</t>
  </si>
  <si>
    <t>80261</t>
  </si>
  <si>
    <t>80262</t>
  </si>
  <si>
    <t>EAUCOURT SUR SOMME</t>
  </si>
  <si>
    <t>80263</t>
  </si>
  <si>
    <t>ECHELLE SAINT AURIN</t>
  </si>
  <si>
    <t>80264</t>
  </si>
  <si>
    <t>ECLUSIER VAUX</t>
  </si>
  <si>
    <t>80265</t>
  </si>
  <si>
    <t>EMBREVILLE</t>
  </si>
  <si>
    <t>80266</t>
  </si>
  <si>
    <t>ENGLEBELMER</t>
  </si>
  <si>
    <t>80267</t>
  </si>
  <si>
    <t>ENNEMAIN</t>
  </si>
  <si>
    <t>80268</t>
  </si>
  <si>
    <t>EPAGNE EPAGNETTE</t>
  </si>
  <si>
    <t>80269</t>
  </si>
  <si>
    <t>EPAUMESNIL</t>
  </si>
  <si>
    <t>80270</t>
  </si>
  <si>
    <t>EPECAMPS</t>
  </si>
  <si>
    <t>80271</t>
  </si>
  <si>
    <t>EPEHY</t>
  </si>
  <si>
    <t>80272</t>
  </si>
  <si>
    <t>EPENANCOURT</t>
  </si>
  <si>
    <t>80273</t>
  </si>
  <si>
    <t>EPLESSIER</t>
  </si>
  <si>
    <t>80274</t>
  </si>
  <si>
    <t>EPPEVILLE</t>
  </si>
  <si>
    <t>80275</t>
  </si>
  <si>
    <t>EQUANCOURT</t>
  </si>
  <si>
    <t>80276</t>
  </si>
  <si>
    <t>EQUENNES ERAMECOURT</t>
  </si>
  <si>
    <t>80278</t>
  </si>
  <si>
    <t>ERCHES</t>
  </si>
  <si>
    <t>80279</t>
  </si>
  <si>
    <t>ERCHEU</t>
  </si>
  <si>
    <t>80280</t>
  </si>
  <si>
    <t>ERCOURT</t>
  </si>
  <si>
    <t>80281</t>
  </si>
  <si>
    <t>ERGNIES</t>
  </si>
  <si>
    <t>80282</t>
  </si>
  <si>
    <t>ERONDELLE</t>
  </si>
  <si>
    <t>80283</t>
  </si>
  <si>
    <t>ESCLAINVILLERS</t>
  </si>
  <si>
    <t>80284</t>
  </si>
  <si>
    <t>ESMERY HALLON</t>
  </si>
  <si>
    <t>80285</t>
  </si>
  <si>
    <t>ESSERTAUX</t>
  </si>
  <si>
    <t>80287</t>
  </si>
  <si>
    <t>ESTREBOEUF</t>
  </si>
  <si>
    <t>80288</t>
  </si>
  <si>
    <t>ESTREES DENIECOURT</t>
  </si>
  <si>
    <t>80290</t>
  </si>
  <si>
    <t>ESTREES LES CRECY</t>
  </si>
  <si>
    <t>80291</t>
  </si>
  <si>
    <t>ESTREES SUR NOYE</t>
  </si>
  <si>
    <t>80292</t>
  </si>
  <si>
    <t>ETALON</t>
  </si>
  <si>
    <t>80293</t>
  </si>
  <si>
    <t>ETELFAY</t>
  </si>
  <si>
    <t>80294</t>
  </si>
  <si>
    <t>80295</t>
  </si>
  <si>
    <t>ETINEHEM</t>
  </si>
  <si>
    <t>80296</t>
  </si>
  <si>
    <t>80297</t>
  </si>
  <si>
    <t>ETREJUST</t>
  </si>
  <si>
    <t>80298</t>
  </si>
  <si>
    <t>ETRICOURT MANANCOURT</t>
  </si>
  <si>
    <t>80299</t>
  </si>
  <si>
    <t>FALOISE</t>
  </si>
  <si>
    <t>80300</t>
  </si>
  <si>
    <t>FALVY</t>
  </si>
  <si>
    <t>80301</t>
  </si>
  <si>
    <t>80302</t>
  </si>
  <si>
    <t>80303</t>
  </si>
  <si>
    <t>80304</t>
  </si>
  <si>
    <t>80305</t>
  </si>
  <si>
    <t>80306</t>
  </si>
  <si>
    <t>FESCAMPS</t>
  </si>
  <si>
    <t>80307</t>
  </si>
  <si>
    <t>FEUILLERES</t>
  </si>
  <si>
    <t>80308</t>
  </si>
  <si>
    <t>FEUQUIERES EN VIMEU</t>
  </si>
  <si>
    <t>80310</t>
  </si>
  <si>
    <t>FIENVILLERS</t>
  </si>
  <si>
    <t>80311</t>
  </si>
  <si>
    <t>FIGNIERES</t>
  </si>
  <si>
    <t>80312</t>
  </si>
  <si>
    <t>80313</t>
  </si>
  <si>
    <t>FLAUCOURT</t>
  </si>
  <si>
    <t>80314</t>
  </si>
  <si>
    <t>80315</t>
  </si>
  <si>
    <t>FLERS SUR NOYE</t>
  </si>
  <si>
    <t>80316</t>
  </si>
  <si>
    <t>FLESSELLES</t>
  </si>
  <si>
    <t>80317</t>
  </si>
  <si>
    <t>80318</t>
  </si>
  <si>
    <t>FLIXECOURT</t>
  </si>
  <si>
    <t>80319</t>
  </si>
  <si>
    <t>FLUY</t>
  </si>
  <si>
    <t>80320</t>
  </si>
  <si>
    <t>FOLIES</t>
  </si>
  <si>
    <t>80321</t>
  </si>
  <si>
    <t>80322</t>
  </si>
  <si>
    <t>FONCHES FONCHETTE</t>
  </si>
  <si>
    <t>80324</t>
  </si>
  <si>
    <t>FONTAINE LE SEC</t>
  </si>
  <si>
    <t>80325</t>
  </si>
  <si>
    <t>FONTAINE LES CAPPY</t>
  </si>
  <si>
    <t>80326</t>
  </si>
  <si>
    <t>FONTAINE SOUS MONTDIDIER</t>
  </si>
  <si>
    <t>80327</t>
  </si>
  <si>
    <t>FONTAINE SUR MAYE</t>
  </si>
  <si>
    <t>80328</t>
  </si>
  <si>
    <t>FONTAINE SUR SOMME</t>
  </si>
  <si>
    <t>80329</t>
  </si>
  <si>
    <t>FORCEVILLE</t>
  </si>
  <si>
    <t>80330</t>
  </si>
  <si>
    <t>FORCEVILLE EN VIMEU</t>
  </si>
  <si>
    <t>80331</t>
  </si>
  <si>
    <t>FOREST L'ABBAYE</t>
  </si>
  <si>
    <t>80332</t>
  </si>
  <si>
    <t>FOREST MONTIERS</t>
  </si>
  <si>
    <t>80333</t>
  </si>
  <si>
    <t>FORT MAHON PLAGE</t>
  </si>
  <si>
    <t>80334</t>
  </si>
  <si>
    <t>FOSSEMANANT</t>
  </si>
  <si>
    <t>80335</t>
  </si>
  <si>
    <t>FOUCAUCOURT EN SANTERRE</t>
  </si>
  <si>
    <t>80336</t>
  </si>
  <si>
    <t>FOUCAUCOURT HORS NESLE</t>
  </si>
  <si>
    <t>80337</t>
  </si>
  <si>
    <t>FOUENCAMPS</t>
  </si>
  <si>
    <t>80338</t>
  </si>
  <si>
    <t>80339</t>
  </si>
  <si>
    <t>FOUQUESCOURT</t>
  </si>
  <si>
    <t>80340</t>
  </si>
  <si>
    <t>FOURCIGNY</t>
  </si>
  <si>
    <t>80341</t>
  </si>
  <si>
    <t>FOURDRINOY</t>
  </si>
  <si>
    <t>80342</t>
  </si>
  <si>
    <t>FRAMERVILLE RAINECOURT</t>
  </si>
  <si>
    <t>80343</t>
  </si>
  <si>
    <t>FRAMICOURT</t>
  </si>
  <si>
    <t>80344</t>
  </si>
  <si>
    <t>80345</t>
  </si>
  <si>
    <t>FRANLEU</t>
  </si>
  <si>
    <t>80346</t>
  </si>
  <si>
    <t>80347</t>
  </si>
  <si>
    <t>FRANSART</t>
  </si>
  <si>
    <t>80348</t>
  </si>
  <si>
    <t>FRANSU</t>
  </si>
  <si>
    <t>80349</t>
  </si>
  <si>
    <t>FRANSURES</t>
  </si>
  <si>
    <t>80350</t>
  </si>
  <si>
    <t>FRANVILLERS</t>
  </si>
  <si>
    <t>80351</t>
  </si>
  <si>
    <t>FRECHENCOURT</t>
  </si>
  <si>
    <t>80352</t>
  </si>
  <si>
    <t>FREMONTIERS</t>
  </si>
  <si>
    <t>80353</t>
  </si>
  <si>
    <t>FRESNES MAZANCOURT</t>
  </si>
  <si>
    <t>80354</t>
  </si>
  <si>
    <t>FRESNES TILLOLOY</t>
  </si>
  <si>
    <t>80355</t>
  </si>
  <si>
    <t>FRESNEVILLE</t>
  </si>
  <si>
    <t>80356</t>
  </si>
  <si>
    <t>FRESNOY ANDAINVILLE</t>
  </si>
  <si>
    <t>80357</t>
  </si>
  <si>
    <t>FRESNOY AU VAL</t>
  </si>
  <si>
    <t>80358</t>
  </si>
  <si>
    <t>FRESNOY EN CHAUSSEE</t>
  </si>
  <si>
    <t>80359</t>
  </si>
  <si>
    <t>FRESNOY LES ROYE</t>
  </si>
  <si>
    <t>80360</t>
  </si>
  <si>
    <t>FRESSENNEVILLE</t>
  </si>
  <si>
    <t>80361</t>
  </si>
  <si>
    <t>FRETTECUISSE</t>
  </si>
  <si>
    <t>80362</t>
  </si>
  <si>
    <t>FRETTEMEULE</t>
  </si>
  <si>
    <t>80364</t>
  </si>
  <si>
    <t>FRIAUCOURT</t>
  </si>
  <si>
    <t>80365</t>
  </si>
  <si>
    <t>FRICAMPS</t>
  </si>
  <si>
    <t>80366</t>
  </si>
  <si>
    <t>FRICOURT</t>
  </si>
  <si>
    <t>80367</t>
  </si>
  <si>
    <t>FRISE</t>
  </si>
  <si>
    <t>80368</t>
  </si>
  <si>
    <t>FRIVILLE ESCARBOTIN</t>
  </si>
  <si>
    <t>80369</t>
  </si>
  <si>
    <t>FROHEN SUR AUTHIE</t>
  </si>
  <si>
    <t>80371</t>
  </si>
  <si>
    <t>FROYELLES</t>
  </si>
  <si>
    <t>80372</t>
  </si>
  <si>
    <t>FRUCOURT</t>
  </si>
  <si>
    <t>80373</t>
  </si>
  <si>
    <t>GAMACHES</t>
  </si>
  <si>
    <t>80374</t>
  </si>
  <si>
    <t>GAPENNES</t>
  </si>
  <si>
    <t>80375</t>
  </si>
  <si>
    <t>80376</t>
  </si>
  <si>
    <t>GENTELLES</t>
  </si>
  <si>
    <t>80377</t>
  </si>
  <si>
    <t>GEZAINCOURT</t>
  </si>
  <si>
    <t>80378</t>
  </si>
  <si>
    <t>GINCHY</t>
  </si>
  <si>
    <t>80379</t>
  </si>
  <si>
    <t>GLISY</t>
  </si>
  <si>
    <t>80380</t>
  </si>
  <si>
    <t>GORENFLOS</t>
  </si>
  <si>
    <t>80381</t>
  </si>
  <si>
    <t>80383</t>
  </si>
  <si>
    <t>GOYENCOURT</t>
  </si>
  <si>
    <t>80384</t>
  </si>
  <si>
    <t>80385</t>
  </si>
  <si>
    <t>GRAND LAVIERS</t>
  </si>
  <si>
    <t>80386</t>
  </si>
  <si>
    <t>GRATIBUS</t>
  </si>
  <si>
    <t>80387</t>
  </si>
  <si>
    <t>GRATTEPANCHE</t>
  </si>
  <si>
    <t>80388</t>
  </si>
  <si>
    <t>GREBAULT MESNIL</t>
  </si>
  <si>
    <t>80389</t>
  </si>
  <si>
    <t>GRECOURT</t>
  </si>
  <si>
    <t>80390</t>
  </si>
  <si>
    <t>GRIVESNES</t>
  </si>
  <si>
    <t>80391</t>
  </si>
  <si>
    <t>GRIVILLERS</t>
  </si>
  <si>
    <t>80392</t>
  </si>
  <si>
    <t>GROUCHES LUCHUEL</t>
  </si>
  <si>
    <t>80393</t>
  </si>
  <si>
    <t>GRUNY</t>
  </si>
  <si>
    <t>80395</t>
  </si>
  <si>
    <t>GUERBIGNY</t>
  </si>
  <si>
    <t>80396</t>
  </si>
  <si>
    <t>GUESCHART</t>
  </si>
  <si>
    <t>80397</t>
  </si>
  <si>
    <t>GUEUDECOURT</t>
  </si>
  <si>
    <t>80399</t>
  </si>
  <si>
    <t>GUIGNEMICOURT</t>
  </si>
  <si>
    <t>80400</t>
  </si>
  <si>
    <t>GUILLAUCOURT</t>
  </si>
  <si>
    <t>80401</t>
  </si>
  <si>
    <t>GUILLEMONT</t>
  </si>
  <si>
    <t>80402</t>
  </si>
  <si>
    <t>GUIZANCOURT</t>
  </si>
  <si>
    <t>80403</t>
  </si>
  <si>
    <t>GUYENCOURT SUR NOYE</t>
  </si>
  <si>
    <t>80404</t>
  </si>
  <si>
    <t>GUYENCOURT SAULCOURT</t>
  </si>
  <si>
    <t>80405</t>
  </si>
  <si>
    <t>HAILLES</t>
  </si>
  <si>
    <t>80406</t>
  </si>
  <si>
    <t>HALLENCOURT</t>
  </si>
  <si>
    <t>80407</t>
  </si>
  <si>
    <t>HALLIVILLERS</t>
  </si>
  <si>
    <t>80408</t>
  </si>
  <si>
    <t>HALLOY LES PERNOIS</t>
  </si>
  <si>
    <t>80409</t>
  </si>
  <si>
    <t>HALLU</t>
  </si>
  <si>
    <t>80410</t>
  </si>
  <si>
    <t>80411</t>
  </si>
  <si>
    <t>80412</t>
  </si>
  <si>
    <t>HAMELET</t>
  </si>
  <si>
    <t>80413</t>
  </si>
  <si>
    <t>HANCOURT</t>
  </si>
  <si>
    <t>80414</t>
  </si>
  <si>
    <t>HANGARD</t>
  </si>
  <si>
    <t>80415</t>
  </si>
  <si>
    <t>HANGEST EN SANTERRE</t>
  </si>
  <si>
    <t>80416</t>
  </si>
  <si>
    <t>HANGEST SUR SOMME</t>
  </si>
  <si>
    <t>80417</t>
  </si>
  <si>
    <t>HARBONNIERES</t>
  </si>
  <si>
    <t>80418</t>
  </si>
  <si>
    <t>HARDECOURT AUX BOIS</t>
  </si>
  <si>
    <t>80419</t>
  </si>
  <si>
    <t>80420</t>
  </si>
  <si>
    <t>HARPONVILLE</t>
  </si>
  <si>
    <t>80421</t>
  </si>
  <si>
    <t>HATTENCOURT</t>
  </si>
  <si>
    <t>80422</t>
  </si>
  <si>
    <t>HAUTVILLERS OUVILLE</t>
  </si>
  <si>
    <t>80423</t>
  </si>
  <si>
    <t>HAVERNAS</t>
  </si>
  <si>
    <t>80424</t>
  </si>
  <si>
    <t>80425</t>
  </si>
  <si>
    <t>HEDAUVILLE</t>
  </si>
  <si>
    <t>80426</t>
  </si>
  <si>
    <t>HEILLY</t>
  </si>
  <si>
    <t>80427</t>
  </si>
  <si>
    <t>HEM HARDINVAL</t>
  </si>
  <si>
    <t>80428</t>
  </si>
  <si>
    <t>HEM MONACU</t>
  </si>
  <si>
    <t>80429</t>
  </si>
  <si>
    <t>HENENCOURT</t>
  </si>
  <si>
    <t>80430</t>
  </si>
  <si>
    <t>HERBECOURT</t>
  </si>
  <si>
    <t>80431</t>
  </si>
  <si>
    <t>HERISSART</t>
  </si>
  <si>
    <t>80432</t>
  </si>
  <si>
    <t>HERLEVILLE</t>
  </si>
  <si>
    <t>80433</t>
  </si>
  <si>
    <t>80434</t>
  </si>
  <si>
    <t>HERVILLY</t>
  </si>
  <si>
    <t>80435</t>
  </si>
  <si>
    <t>HESBECOURT</t>
  </si>
  <si>
    <t>80436</t>
  </si>
  <si>
    <t>HESCAMPS</t>
  </si>
  <si>
    <t>80437</t>
  </si>
  <si>
    <t>HEUCOURT CROQUOISON</t>
  </si>
  <si>
    <t>80438</t>
  </si>
  <si>
    <t>80439</t>
  </si>
  <si>
    <t>HEUZECOURT</t>
  </si>
  <si>
    <t>80440</t>
  </si>
  <si>
    <t>HIERMONT</t>
  </si>
  <si>
    <t>80442</t>
  </si>
  <si>
    <t>HOMBLEUX</t>
  </si>
  <si>
    <t>80443</t>
  </si>
  <si>
    <t>HORNOY LE BOURG</t>
  </si>
  <si>
    <t>80444</t>
  </si>
  <si>
    <t>HUCHENNEVILLE</t>
  </si>
  <si>
    <t>80445</t>
  </si>
  <si>
    <t>HUMBERCOURT</t>
  </si>
  <si>
    <t>80446</t>
  </si>
  <si>
    <t>HUPPY</t>
  </si>
  <si>
    <t>80447</t>
  </si>
  <si>
    <t>HYENCOURT LE GRAND</t>
  </si>
  <si>
    <t>80449</t>
  </si>
  <si>
    <t>IGNAUCOURT</t>
  </si>
  <si>
    <t>80450</t>
  </si>
  <si>
    <t>INVAL BOIRON</t>
  </si>
  <si>
    <t>80451</t>
  </si>
  <si>
    <t>IRLES</t>
  </si>
  <si>
    <t>80452</t>
  </si>
  <si>
    <t>JUMEL</t>
  </si>
  <si>
    <t>80453</t>
  </si>
  <si>
    <t>LABOISSIERE EN SANTERRE</t>
  </si>
  <si>
    <t>80455</t>
  </si>
  <si>
    <t>80456</t>
  </si>
  <si>
    <t>LAFRESGUIMONT SAINT MARTIN</t>
  </si>
  <si>
    <t>80458</t>
  </si>
  <si>
    <t>LAHOUSSOYE</t>
  </si>
  <si>
    <t>80459</t>
  </si>
  <si>
    <t>80460</t>
  </si>
  <si>
    <t>LAMARONDE</t>
  </si>
  <si>
    <t>80461</t>
  </si>
  <si>
    <t>LAMOTTE BREBIERE</t>
  </si>
  <si>
    <t>80462</t>
  </si>
  <si>
    <t>LAMOTTE BULEUX</t>
  </si>
  <si>
    <t>80463</t>
  </si>
  <si>
    <t>LAMOTTE WARFUSEE</t>
  </si>
  <si>
    <t>80464</t>
  </si>
  <si>
    <t>LANCHERES</t>
  </si>
  <si>
    <t>80465</t>
  </si>
  <si>
    <t>LANGUEVOISIN QUIQUERY</t>
  </si>
  <si>
    <t>80466</t>
  </si>
  <si>
    <t>LANCHES SAINT HILAIRE</t>
  </si>
  <si>
    <t>80467</t>
  </si>
  <si>
    <t>LAUCOURT</t>
  </si>
  <si>
    <t>80468</t>
  </si>
  <si>
    <t>LAVIEVILLE</t>
  </si>
  <si>
    <t>80469</t>
  </si>
  <si>
    <t>LAWARDE MAUGER L'HORTOY</t>
  </si>
  <si>
    <t>80470</t>
  </si>
  <si>
    <t>LEALVILLERS</t>
  </si>
  <si>
    <t>80472</t>
  </si>
  <si>
    <t>LESBOEUFS</t>
  </si>
  <si>
    <t>80473</t>
  </si>
  <si>
    <t>LIANCOURT FOSSE</t>
  </si>
  <si>
    <t>80474</t>
  </si>
  <si>
    <t>LICOURT</t>
  </si>
  <si>
    <t>80475</t>
  </si>
  <si>
    <t>LIERAMONT</t>
  </si>
  <si>
    <t>80476</t>
  </si>
  <si>
    <t>LIERCOURT</t>
  </si>
  <si>
    <t>80477</t>
  </si>
  <si>
    <t>LIGESCOURT</t>
  </si>
  <si>
    <t>80478</t>
  </si>
  <si>
    <t>80479</t>
  </si>
  <si>
    <t>LIGNIERES CHATELAIN</t>
  </si>
  <si>
    <t>80480</t>
  </si>
  <si>
    <t>LIGNIERES EN VIMEU</t>
  </si>
  <si>
    <t>80481</t>
  </si>
  <si>
    <t>LIHONS</t>
  </si>
  <si>
    <t>80482</t>
  </si>
  <si>
    <t>80484</t>
  </si>
  <si>
    <t>LIOMER</t>
  </si>
  <si>
    <t>80485</t>
  </si>
  <si>
    <t>LOEUILLY</t>
  </si>
  <si>
    <t>80486</t>
  </si>
  <si>
    <t>LONG</t>
  </si>
  <si>
    <t>80487</t>
  </si>
  <si>
    <t>LONGAVESNES</t>
  </si>
  <si>
    <t>80488</t>
  </si>
  <si>
    <t>LONGPRE LES CORPS SAINTS</t>
  </si>
  <si>
    <t>80489</t>
  </si>
  <si>
    <t>LONGUEAU</t>
  </si>
  <si>
    <t>80490</t>
  </si>
  <si>
    <t>LONGUEVAL</t>
  </si>
  <si>
    <t>80491</t>
  </si>
  <si>
    <t>LONGUEVILLETTE</t>
  </si>
  <si>
    <t>80493</t>
  </si>
  <si>
    <t>LOUVENCOURT</t>
  </si>
  <si>
    <t>80494</t>
  </si>
  <si>
    <t>LOUVRECHY</t>
  </si>
  <si>
    <t>80495</t>
  </si>
  <si>
    <t>LUCHEUX</t>
  </si>
  <si>
    <t>80496</t>
  </si>
  <si>
    <t>MACHIEL</t>
  </si>
  <si>
    <t>80497</t>
  </si>
  <si>
    <t>80498</t>
  </si>
  <si>
    <t>MAILLY MAILLET</t>
  </si>
  <si>
    <t>80499</t>
  </si>
  <si>
    <t>MAILLY RAINEVAL</t>
  </si>
  <si>
    <t>80500</t>
  </si>
  <si>
    <t>MAISNIERES</t>
  </si>
  <si>
    <t>80501</t>
  </si>
  <si>
    <t>MAISON PONTHIEU</t>
  </si>
  <si>
    <t>80502</t>
  </si>
  <si>
    <t>MAISON ROLAND</t>
  </si>
  <si>
    <t>80503</t>
  </si>
  <si>
    <t>MAIZICOURT</t>
  </si>
  <si>
    <t>80504</t>
  </si>
  <si>
    <t>MALPART</t>
  </si>
  <si>
    <t>80505</t>
  </si>
  <si>
    <t>80507</t>
  </si>
  <si>
    <t>MARCELCAVE</t>
  </si>
  <si>
    <t>80508</t>
  </si>
  <si>
    <t>MARCHE ALLOUARDE</t>
  </si>
  <si>
    <t>80509</t>
  </si>
  <si>
    <t>MARCHELEPOT</t>
  </si>
  <si>
    <t>80511</t>
  </si>
  <si>
    <t>MARESTMONTIERS</t>
  </si>
  <si>
    <t>80512</t>
  </si>
  <si>
    <t>MAREUIL CAUBERT</t>
  </si>
  <si>
    <t>80513</t>
  </si>
  <si>
    <t>MARICOURT</t>
  </si>
  <si>
    <t>80514</t>
  </si>
  <si>
    <t>MARIEUX</t>
  </si>
  <si>
    <t>80515</t>
  </si>
  <si>
    <t>MARLERS</t>
  </si>
  <si>
    <t>80516</t>
  </si>
  <si>
    <t>MARQUAIX</t>
  </si>
  <si>
    <t>80517</t>
  </si>
  <si>
    <t>MARQUIVILLERS</t>
  </si>
  <si>
    <t>80518</t>
  </si>
  <si>
    <t>MARTAINNEVILLE</t>
  </si>
  <si>
    <t>80519</t>
  </si>
  <si>
    <t>MATIGNY</t>
  </si>
  <si>
    <t>80520</t>
  </si>
  <si>
    <t>80521</t>
  </si>
  <si>
    <t>80522</t>
  </si>
  <si>
    <t>MAZIS</t>
  </si>
  <si>
    <t>80523</t>
  </si>
  <si>
    <t>MEAULTE</t>
  </si>
  <si>
    <t>80524</t>
  </si>
  <si>
    <t>MEHARICOURT</t>
  </si>
  <si>
    <t>80525</t>
  </si>
  <si>
    <t>80526</t>
  </si>
  <si>
    <t>80527</t>
  </si>
  <si>
    <t>MENESLIES</t>
  </si>
  <si>
    <t>80528</t>
  </si>
  <si>
    <t>MEREAUCOURT</t>
  </si>
  <si>
    <t>80529</t>
  </si>
  <si>
    <t>MERELESSART</t>
  </si>
  <si>
    <t>80530</t>
  </si>
  <si>
    <t>MERICOURT L'ABBE</t>
  </si>
  <si>
    <t>80531</t>
  </si>
  <si>
    <t>MERICOURT EN VIMEU</t>
  </si>
  <si>
    <t>80532</t>
  </si>
  <si>
    <t>MERICOURT SUR SOMME</t>
  </si>
  <si>
    <t>80533</t>
  </si>
  <si>
    <t>MERS LES BAINS</t>
  </si>
  <si>
    <t>80535</t>
  </si>
  <si>
    <t>MESGE</t>
  </si>
  <si>
    <t>80536</t>
  </si>
  <si>
    <t>MESNIL BRUNTEL</t>
  </si>
  <si>
    <t>80537</t>
  </si>
  <si>
    <t>MESNIL DOMQUEUR</t>
  </si>
  <si>
    <t>80538</t>
  </si>
  <si>
    <t>MESNIL EN ARROUAISE</t>
  </si>
  <si>
    <t>80540</t>
  </si>
  <si>
    <t>MESNIL MARTINSART</t>
  </si>
  <si>
    <t>80541</t>
  </si>
  <si>
    <t>MESNIL SAINT GEORGES</t>
  </si>
  <si>
    <t>80542</t>
  </si>
  <si>
    <t>MESNIL SAINT NICAISE</t>
  </si>
  <si>
    <t>80543</t>
  </si>
  <si>
    <t>METIGNY</t>
  </si>
  <si>
    <t>80544</t>
  </si>
  <si>
    <t>MEZEROLLES</t>
  </si>
  <si>
    <t>80545</t>
  </si>
  <si>
    <t>MEZIERES EN SANTERRE</t>
  </si>
  <si>
    <t>80546</t>
  </si>
  <si>
    <t>MIANNAY</t>
  </si>
  <si>
    <t>80547</t>
  </si>
  <si>
    <t>MILLENCOURT</t>
  </si>
  <si>
    <t>80548</t>
  </si>
  <si>
    <t>MILLENCOURT EN PONTHIEU</t>
  </si>
  <si>
    <t>80549</t>
  </si>
  <si>
    <t>MIRAUMONT</t>
  </si>
  <si>
    <t>80550</t>
  </si>
  <si>
    <t>MIRVAUX</t>
  </si>
  <si>
    <t>80551</t>
  </si>
  <si>
    <t>MISERY</t>
  </si>
  <si>
    <t>80552</t>
  </si>
  <si>
    <t>MOISLAINS</t>
  </si>
  <si>
    <t>80553</t>
  </si>
  <si>
    <t>MOLLIENS AU BOIS</t>
  </si>
  <si>
    <t>80554</t>
  </si>
  <si>
    <t>MOLLIENS DREUIL</t>
  </si>
  <si>
    <t>80555</t>
  </si>
  <si>
    <t>MONCHY LAGACHE</t>
  </si>
  <si>
    <t>80556</t>
  </si>
  <si>
    <t>MONS BOUBERT</t>
  </si>
  <si>
    <t>80557</t>
  </si>
  <si>
    <t>ESTREES MONS</t>
  </si>
  <si>
    <t>80558</t>
  </si>
  <si>
    <t>MONSURES</t>
  </si>
  <si>
    <t>80559</t>
  </si>
  <si>
    <t>MONTAGNE FAYEL</t>
  </si>
  <si>
    <t>80560</t>
  </si>
  <si>
    <t>MONTAUBAN DE PICARDIE</t>
  </si>
  <si>
    <t>80561</t>
  </si>
  <si>
    <t>80562</t>
  </si>
  <si>
    <t>MONTIGNY SUR L'HALLUE</t>
  </si>
  <si>
    <t>80563</t>
  </si>
  <si>
    <t>MONTIGNY LES JONGLEURS</t>
  </si>
  <si>
    <t>80565</t>
  </si>
  <si>
    <t>MONTONVILLERS</t>
  </si>
  <si>
    <t>80566</t>
  </si>
  <si>
    <t>FIEFFES MONTRELET</t>
  </si>
  <si>
    <t>80568</t>
  </si>
  <si>
    <t>MORCHAIN</t>
  </si>
  <si>
    <t>80569</t>
  </si>
  <si>
    <t>80570</t>
  </si>
  <si>
    <t>MOREUIL</t>
  </si>
  <si>
    <t>80571</t>
  </si>
  <si>
    <t>MORISEL</t>
  </si>
  <si>
    <t>80572</t>
  </si>
  <si>
    <t>MORLANCOURT</t>
  </si>
  <si>
    <t>80573</t>
  </si>
  <si>
    <t>MORVILLERS SAINT SATURNIN</t>
  </si>
  <si>
    <t>80574</t>
  </si>
  <si>
    <t>MOUFLERS</t>
  </si>
  <si>
    <t>80575</t>
  </si>
  <si>
    <t>MOUFLIERES</t>
  </si>
  <si>
    <t>80576</t>
  </si>
  <si>
    <t>MOYENCOURT</t>
  </si>
  <si>
    <t>80577</t>
  </si>
  <si>
    <t>MOYENCOURT LES POIX</t>
  </si>
  <si>
    <t>80578</t>
  </si>
  <si>
    <t>80579</t>
  </si>
  <si>
    <t>MUILLE VILLETTE</t>
  </si>
  <si>
    <t>80580</t>
  </si>
  <si>
    <t>NAMPONT</t>
  </si>
  <si>
    <t>80582</t>
  </si>
  <si>
    <t>NAMPS MAISNIL</t>
  </si>
  <si>
    <t>80583</t>
  </si>
  <si>
    <t>NAMPTY</t>
  </si>
  <si>
    <t>80584</t>
  </si>
  <si>
    <t>NAOURS</t>
  </si>
  <si>
    <t>80585</t>
  </si>
  <si>
    <t>NESLE</t>
  </si>
  <si>
    <t>80586</t>
  </si>
  <si>
    <t>NESLE L'HOPITAL</t>
  </si>
  <si>
    <t>80587</t>
  </si>
  <si>
    <t>NESLETTE</t>
  </si>
  <si>
    <t>80588</t>
  </si>
  <si>
    <t>NEUFMOULIN</t>
  </si>
  <si>
    <t>80589</t>
  </si>
  <si>
    <t>NEUILLY LE DIEN</t>
  </si>
  <si>
    <t>80590</t>
  </si>
  <si>
    <t>NEUILLY L'HOPITAL</t>
  </si>
  <si>
    <t>80591</t>
  </si>
  <si>
    <t>NEUVILLE AU BOIS</t>
  </si>
  <si>
    <t>80592</t>
  </si>
  <si>
    <t>NEUVILLE COPPEGUEULE</t>
  </si>
  <si>
    <t>80593</t>
  </si>
  <si>
    <t>NEUVILLE LES BRAY</t>
  </si>
  <si>
    <t>80594</t>
  </si>
  <si>
    <t>NEUVILLE LES LOEUILLY</t>
  </si>
  <si>
    <t>80595</t>
  </si>
  <si>
    <t>NEUVILLE SIRE BERNARD</t>
  </si>
  <si>
    <t>80596</t>
  </si>
  <si>
    <t>80597</t>
  </si>
  <si>
    <t>NIBAS</t>
  </si>
  <si>
    <t>80598</t>
  </si>
  <si>
    <t>NOUVION</t>
  </si>
  <si>
    <t>80599</t>
  </si>
  <si>
    <t>NOYELLES EN CHAUSSEE</t>
  </si>
  <si>
    <t>80600</t>
  </si>
  <si>
    <t>NOYELLES SUR MER</t>
  </si>
  <si>
    <t>80601</t>
  </si>
  <si>
    <t>NURLU</t>
  </si>
  <si>
    <t>80602</t>
  </si>
  <si>
    <t>OCCOCHES</t>
  </si>
  <si>
    <t>80603</t>
  </si>
  <si>
    <t>OCHANCOURT</t>
  </si>
  <si>
    <t>80604</t>
  </si>
  <si>
    <t>OFFIGNIES</t>
  </si>
  <si>
    <t>80605</t>
  </si>
  <si>
    <t>80606</t>
  </si>
  <si>
    <t>OISEMONT</t>
  </si>
  <si>
    <t>80607</t>
  </si>
  <si>
    <t>OISSY</t>
  </si>
  <si>
    <t>80608</t>
  </si>
  <si>
    <t>OMIECOURT</t>
  </si>
  <si>
    <t>80609</t>
  </si>
  <si>
    <t>ONEUX</t>
  </si>
  <si>
    <t>80611</t>
  </si>
  <si>
    <t>ORESMAUX</t>
  </si>
  <si>
    <t>80613</t>
  </si>
  <si>
    <t>OUST MAREST</t>
  </si>
  <si>
    <t>80614</t>
  </si>
  <si>
    <t>OUTREBOIS</t>
  </si>
  <si>
    <t>80615</t>
  </si>
  <si>
    <t>OVILLERS LA BOISSELLE</t>
  </si>
  <si>
    <t>80616</t>
  </si>
  <si>
    <t>PARGNY</t>
  </si>
  <si>
    <t>80617</t>
  </si>
  <si>
    <t>PARVILLERS LE QUESNOY</t>
  </si>
  <si>
    <t>80618</t>
  </si>
  <si>
    <t>PENDE</t>
  </si>
  <si>
    <t>80619</t>
  </si>
  <si>
    <t>PERNOIS</t>
  </si>
  <si>
    <t>80620</t>
  </si>
  <si>
    <t>80621</t>
  </si>
  <si>
    <t>PERTAIN</t>
  </si>
  <si>
    <t>80622</t>
  </si>
  <si>
    <t>PICQUIGNY</t>
  </si>
  <si>
    <t>80623</t>
  </si>
  <si>
    <t>PIENNES ONVILLERS</t>
  </si>
  <si>
    <t>80624</t>
  </si>
  <si>
    <t>PIERREGOT</t>
  </si>
  <si>
    <t>80625</t>
  </si>
  <si>
    <t>PIERREPONT SUR AVRE</t>
  </si>
  <si>
    <t>80626</t>
  </si>
  <si>
    <t>PISSY</t>
  </si>
  <si>
    <t>80627</t>
  </si>
  <si>
    <t>PLACHY BUYON</t>
  </si>
  <si>
    <t>80628</t>
  </si>
  <si>
    <t>PLESSIER ROZAINVILLERS</t>
  </si>
  <si>
    <t>80629</t>
  </si>
  <si>
    <t>POEUILLY</t>
  </si>
  <si>
    <t>80630</t>
  </si>
  <si>
    <t>POIX DE PICARDIE</t>
  </si>
  <si>
    <t>80631</t>
  </si>
  <si>
    <t>PONCHES ESTRUVAL</t>
  </si>
  <si>
    <t>80632</t>
  </si>
  <si>
    <t>PONT DE METZ</t>
  </si>
  <si>
    <t>80633</t>
  </si>
  <si>
    <t>PONTHOILE</t>
  </si>
  <si>
    <t>80634</t>
  </si>
  <si>
    <t>PONT NOYELLES</t>
  </si>
  <si>
    <t>80635</t>
  </si>
  <si>
    <t>PONT REMY</t>
  </si>
  <si>
    <t>80637</t>
  </si>
  <si>
    <t>PORT LE GRAND</t>
  </si>
  <si>
    <t>80638</t>
  </si>
  <si>
    <t>POTTE</t>
  </si>
  <si>
    <t>80639</t>
  </si>
  <si>
    <t>POULAINVILLE</t>
  </si>
  <si>
    <t>80640</t>
  </si>
  <si>
    <t>POZIERES</t>
  </si>
  <si>
    <t>80642</t>
  </si>
  <si>
    <t>PROUVILLE</t>
  </si>
  <si>
    <t>80643</t>
  </si>
  <si>
    <t>PROUZEL</t>
  </si>
  <si>
    <t>80644</t>
  </si>
  <si>
    <t>PROYART</t>
  </si>
  <si>
    <t>80645</t>
  </si>
  <si>
    <t>PUCHEVILLERS</t>
  </si>
  <si>
    <t>80646</t>
  </si>
  <si>
    <t>PUNCHY</t>
  </si>
  <si>
    <t>80647</t>
  </si>
  <si>
    <t>PUZEAUX</t>
  </si>
  <si>
    <t>80648</t>
  </si>
  <si>
    <t>PYS</t>
  </si>
  <si>
    <t>80649</t>
  </si>
  <si>
    <t>QUEND</t>
  </si>
  <si>
    <t>80650</t>
  </si>
  <si>
    <t>QUERRIEU</t>
  </si>
  <si>
    <t>80651</t>
  </si>
  <si>
    <t>QUESNE</t>
  </si>
  <si>
    <t>80652</t>
  </si>
  <si>
    <t>QUESNEL</t>
  </si>
  <si>
    <t>80654</t>
  </si>
  <si>
    <t>QUESNOY LE MONTANT</t>
  </si>
  <si>
    <t>80655</t>
  </si>
  <si>
    <t>QUESNOY SUR AIRAINES</t>
  </si>
  <si>
    <t>80656</t>
  </si>
  <si>
    <t>QUEVAUVILLERS</t>
  </si>
  <si>
    <t>80657</t>
  </si>
  <si>
    <t>QUIRY LE SEC</t>
  </si>
  <si>
    <t>80658</t>
  </si>
  <si>
    <t>QUIVIERES</t>
  </si>
  <si>
    <t>80659</t>
  </si>
  <si>
    <t>RAINCHEVAL</t>
  </si>
  <si>
    <t>80661</t>
  </si>
  <si>
    <t>RAINNEVILLE</t>
  </si>
  <si>
    <t>80662</t>
  </si>
  <si>
    <t>RAMBURELLES</t>
  </si>
  <si>
    <t>80663</t>
  </si>
  <si>
    <t>RAMBURES</t>
  </si>
  <si>
    <t>80664</t>
  </si>
  <si>
    <t>RANCOURT</t>
  </si>
  <si>
    <t>80665</t>
  </si>
  <si>
    <t>REGNIERE ECLUSE</t>
  </si>
  <si>
    <t>80666</t>
  </si>
  <si>
    <t>REMAISNIL</t>
  </si>
  <si>
    <t>80667</t>
  </si>
  <si>
    <t>REMAUGIES</t>
  </si>
  <si>
    <t>80668</t>
  </si>
  <si>
    <t>REMIENCOURT</t>
  </si>
  <si>
    <t>80669</t>
  </si>
  <si>
    <t>RETHONVILLERS</t>
  </si>
  <si>
    <t>80670</t>
  </si>
  <si>
    <t>REVELLES</t>
  </si>
  <si>
    <t>80671</t>
  </si>
  <si>
    <t>80672</t>
  </si>
  <si>
    <t>RIBEMONT SUR ANCRE</t>
  </si>
  <si>
    <t>80673</t>
  </si>
  <si>
    <t>RIENCOURT</t>
  </si>
  <si>
    <t>80674</t>
  </si>
  <si>
    <t>RIVERY</t>
  </si>
  <si>
    <t>80675</t>
  </si>
  <si>
    <t>ROGY</t>
  </si>
  <si>
    <t>80676</t>
  </si>
  <si>
    <t>ROIGLISE</t>
  </si>
  <si>
    <t>80677</t>
  </si>
  <si>
    <t>ROISEL</t>
  </si>
  <si>
    <t>80678</t>
  </si>
  <si>
    <t>ROLLOT</t>
  </si>
  <si>
    <t>80679</t>
  </si>
  <si>
    <t>RONSSOY</t>
  </si>
  <si>
    <t>80680</t>
  </si>
  <si>
    <t>ROSIERES EN SANTERRE</t>
  </si>
  <si>
    <t>80681</t>
  </si>
  <si>
    <t>ROUVREL</t>
  </si>
  <si>
    <t>80682</t>
  </si>
  <si>
    <t>ROUVROY EN SANTERRE</t>
  </si>
  <si>
    <t>80683</t>
  </si>
  <si>
    <t>ROUY LE GRAND</t>
  </si>
  <si>
    <t>80684</t>
  </si>
  <si>
    <t>ROUY LE PETIT</t>
  </si>
  <si>
    <t>80685</t>
  </si>
  <si>
    <t>80686</t>
  </si>
  <si>
    <t>RUBEMPRE</t>
  </si>
  <si>
    <t>80687</t>
  </si>
  <si>
    <t>RUBESCOURT</t>
  </si>
  <si>
    <t>80688</t>
  </si>
  <si>
    <t>RUE</t>
  </si>
  <si>
    <t>80690</t>
  </si>
  <si>
    <t>80691</t>
  </si>
  <si>
    <t>SAIGNEVILLE</t>
  </si>
  <si>
    <t>80692</t>
  </si>
  <si>
    <t>SAILLY FLIBEAUCOURT</t>
  </si>
  <si>
    <t>80693</t>
  </si>
  <si>
    <t>SAILLY LAURETTE</t>
  </si>
  <si>
    <t>80694</t>
  </si>
  <si>
    <t>SAILLY LE SEC</t>
  </si>
  <si>
    <t>80695</t>
  </si>
  <si>
    <t>SAILLY SAILLISEL</t>
  </si>
  <si>
    <t>80696</t>
  </si>
  <si>
    <t>SAINS EN AMIENOIS</t>
  </si>
  <si>
    <t>80697</t>
  </si>
  <si>
    <t>SAINT ACHEUL</t>
  </si>
  <si>
    <t>80698</t>
  </si>
  <si>
    <t>SAINT AUBIN MONTENOY</t>
  </si>
  <si>
    <t>80699</t>
  </si>
  <si>
    <t>SAINT AUBIN RIVIERE</t>
  </si>
  <si>
    <t>80700</t>
  </si>
  <si>
    <t>SAINT BLIMONT</t>
  </si>
  <si>
    <t>80701</t>
  </si>
  <si>
    <t>SAINT CHRIST BRIOST</t>
  </si>
  <si>
    <t>80702</t>
  </si>
  <si>
    <t>SAINT FUSCIEN</t>
  </si>
  <si>
    <t>80703</t>
  </si>
  <si>
    <t>SAINT GERMAIN SUR BRESLE</t>
  </si>
  <si>
    <t>80704</t>
  </si>
  <si>
    <t>SAINT GRATIEN</t>
  </si>
  <si>
    <t>80705</t>
  </si>
  <si>
    <t>SAINT LEGER LES AUTHIE</t>
  </si>
  <si>
    <t>80706</t>
  </si>
  <si>
    <t>SAINT LEGER LES DOMART</t>
  </si>
  <si>
    <t>80707</t>
  </si>
  <si>
    <t>SAINT LEGER SUR BRESLE</t>
  </si>
  <si>
    <t>80708</t>
  </si>
  <si>
    <t>80709</t>
  </si>
  <si>
    <t>SAINT MAULVIS</t>
  </si>
  <si>
    <t>80710</t>
  </si>
  <si>
    <t>SAINT MAXENT</t>
  </si>
  <si>
    <t>80711</t>
  </si>
  <si>
    <t>80713</t>
  </si>
  <si>
    <t>SAINT QUENTIN EN TOURMONT</t>
  </si>
  <si>
    <t>80714</t>
  </si>
  <si>
    <t>SAINT QUENTIN LA MOTTE CROIX AU BAILLY</t>
  </si>
  <si>
    <t>80716</t>
  </si>
  <si>
    <t>SAINT RIQUIER</t>
  </si>
  <si>
    <t>80717</t>
  </si>
  <si>
    <t>SAINT SAUFLIEU</t>
  </si>
  <si>
    <t>80718</t>
  </si>
  <si>
    <t>80719</t>
  </si>
  <si>
    <t>SAINTE SEGREE</t>
  </si>
  <si>
    <t>80721</t>
  </si>
  <si>
    <t>SAINT VALERY SUR SOMME</t>
  </si>
  <si>
    <t>80722</t>
  </si>
  <si>
    <t>SAINT VAAST EN CHAUSSEE</t>
  </si>
  <si>
    <t>80723</t>
  </si>
  <si>
    <t>SAISSEVAL</t>
  </si>
  <si>
    <t>80724</t>
  </si>
  <si>
    <t>SALEUX</t>
  </si>
  <si>
    <t>80725</t>
  </si>
  <si>
    <t>SALOUEL</t>
  </si>
  <si>
    <t>80726</t>
  </si>
  <si>
    <t>80728</t>
  </si>
  <si>
    <t>SAULCHOY SOUS POIX</t>
  </si>
  <si>
    <t>80729</t>
  </si>
  <si>
    <t>SAUVILLERS MONGIVAL</t>
  </si>
  <si>
    <t>80730</t>
  </si>
  <si>
    <t>SAVEUSE</t>
  </si>
  <si>
    <t>80732</t>
  </si>
  <si>
    <t>SENARPONT</t>
  </si>
  <si>
    <t>80733</t>
  </si>
  <si>
    <t>SENLIS LE SEC</t>
  </si>
  <si>
    <t>80734</t>
  </si>
  <si>
    <t>SENTELIE</t>
  </si>
  <si>
    <t>80735</t>
  </si>
  <si>
    <t>SEUX</t>
  </si>
  <si>
    <t>80736</t>
  </si>
  <si>
    <t>SOREL EN VIMEU</t>
  </si>
  <si>
    <t>80737</t>
  </si>
  <si>
    <t>SOREL</t>
  </si>
  <si>
    <t>80738</t>
  </si>
  <si>
    <t>80740</t>
  </si>
  <si>
    <t>SOURDON</t>
  </si>
  <si>
    <t>80741</t>
  </si>
  <si>
    <t>SOYECOURT</t>
  </si>
  <si>
    <t>80742</t>
  </si>
  <si>
    <t>SURCAMPS</t>
  </si>
  <si>
    <t>80743</t>
  </si>
  <si>
    <t>80744</t>
  </si>
  <si>
    <t>80746</t>
  </si>
  <si>
    <t>TALMAS</t>
  </si>
  <si>
    <t>80747</t>
  </si>
  <si>
    <t>TEMPLEUX LA FOSSE</t>
  </si>
  <si>
    <t>80748</t>
  </si>
  <si>
    <t>TEMPLEUX LE GUERARD</t>
  </si>
  <si>
    <t>80749</t>
  </si>
  <si>
    <t>TERRAMESNIL</t>
  </si>
  <si>
    <t>80750</t>
  </si>
  <si>
    <t>TERTRY</t>
  </si>
  <si>
    <t>80751</t>
  </si>
  <si>
    <t>THENNES</t>
  </si>
  <si>
    <t>80752</t>
  </si>
  <si>
    <t>THEZY GLIMONT</t>
  </si>
  <si>
    <t>80753</t>
  </si>
  <si>
    <t>THIEPVAL</t>
  </si>
  <si>
    <t>80754</t>
  </si>
  <si>
    <t>THIEULLOY L'ABBAYE</t>
  </si>
  <si>
    <t>80755</t>
  </si>
  <si>
    <t>THIEULLOY LA VILLE</t>
  </si>
  <si>
    <t>80756</t>
  </si>
  <si>
    <t>80757</t>
  </si>
  <si>
    <t>THOIX</t>
  </si>
  <si>
    <t>80758</t>
  </si>
  <si>
    <t>THORY</t>
  </si>
  <si>
    <t>80759</t>
  </si>
  <si>
    <t>TILLOLOY</t>
  </si>
  <si>
    <t>80760</t>
  </si>
  <si>
    <t>TILLOY FLORIVILLE</t>
  </si>
  <si>
    <t>80761</t>
  </si>
  <si>
    <t>TILLOY LES CONTY</t>
  </si>
  <si>
    <t>80762</t>
  </si>
  <si>
    <t>TINCOURT BOUCLY</t>
  </si>
  <si>
    <t>80763</t>
  </si>
  <si>
    <t>TITRE</t>
  </si>
  <si>
    <t>80764</t>
  </si>
  <si>
    <t>TOEUFLES</t>
  </si>
  <si>
    <t>80765</t>
  </si>
  <si>
    <t>TOURS EN VIMEU</t>
  </si>
  <si>
    <t>80766</t>
  </si>
  <si>
    <t>TOUTENCOURT</t>
  </si>
  <si>
    <t>80767</t>
  </si>
  <si>
    <t>TRANSLAY</t>
  </si>
  <si>
    <t>80769</t>
  </si>
  <si>
    <t>TREUX</t>
  </si>
  <si>
    <t>80770</t>
  </si>
  <si>
    <t>TULLY</t>
  </si>
  <si>
    <t>80771</t>
  </si>
  <si>
    <t>UGNY L'EQUIPEE</t>
  </si>
  <si>
    <t>80773</t>
  </si>
  <si>
    <t>80774</t>
  </si>
  <si>
    <t>VAIRE SOUS CORBIE</t>
  </si>
  <si>
    <t>80775</t>
  </si>
  <si>
    <t>VALINES</t>
  </si>
  <si>
    <t>80776</t>
  </si>
  <si>
    <t>80777</t>
  </si>
  <si>
    <t>VAUCHELLES LES AUTHIE</t>
  </si>
  <si>
    <t>80778</t>
  </si>
  <si>
    <t>VAUCHELLES LES DOMART</t>
  </si>
  <si>
    <t>80779</t>
  </si>
  <si>
    <t>VAUCHELLES LES QUESNOY</t>
  </si>
  <si>
    <t>80780</t>
  </si>
  <si>
    <t>80781</t>
  </si>
  <si>
    <t>80782</t>
  </si>
  <si>
    <t>VAUX EN AMIENOIS</t>
  </si>
  <si>
    <t>80783</t>
  </si>
  <si>
    <t>VAUX MARQUENNEVILLE</t>
  </si>
  <si>
    <t>80784</t>
  </si>
  <si>
    <t>VAUX SUR SOMME</t>
  </si>
  <si>
    <t>80785</t>
  </si>
  <si>
    <t>VECQUEMONT</t>
  </si>
  <si>
    <t>80786</t>
  </si>
  <si>
    <t>80787</t>
  </si>
  <si>
    <t>VERCOURT</t>
  </si>
  <si>
    <t>80788</t>
  </si>
  <si>
    <t>VERGIES</t>
  </si>
  <si>
    <t>80789</t>
  </si>
  <si>
    <t>VERMANDOVILLERS</t>
  </si>
  <si>
    <t>80790</t>
  </si>
  <si>
    <t>VERPILLIERES</t>
  </si>
  <si>
    <t>80791</t>
  </si>
  <si>
    <t>VERS SUR SELLES</t>
  </si>
  <si>
    <t>80792</t>
  </si>
  <si>
    <t>VICOGNE</t>
  </si>
  <si>
    <t>80793</t>
  </si>
  <si>
    <t>VIGNACOURT</t>
  </si>
  <si>
    <t>80794</t>
  </si>
  <si>
    <t>VILLECOURT</t>
  </si>
  <si>
    <t>80795</t>
  </si>
  <si>
    <t>VILLE LE MARCLET</t>
  </si>
  <si>
    <t>80796</t>
  </si>
  <si>
    <t>80797</t>
  </si>
  <si>
    <t>VILLERS AUX ERABLES</t>
  </si>
  <si>
    <t>80798</t>
  </si>
  <si>
    <t>80799</t>
  </si>
  <si>
    <t>VILLERS BRETONNEUX</t>
  </si>
  <si>
    <t>80800</t>
  </si>
  <si>
    <t>VILLERS CAMPSART</t>
  </si>
  <si>
    <t>80801</t>
  </si>
  <si>
    <t>VILLERS CARBONNEL</t>
  </si>
  <si>
    <t>80802</t>
  </si>
  <si>
    <t>VILLERS FAUCON</t>
  </si>
  <si>
    <t>80803</t>
  </si>
  <si>
    <t>VILLERS LES ROYE</t>
  </si>
  <si>
    <t>80804</t>
  </si>
  <si>
    <t>VILLERS SOUS AILLY</t>
  </si>
  <si>
    <t>80805</t>
  </si>
  <si>
    <t>VILLERS TOURNELLE</t>
  </si>
  <si>
    <t>80806</t>
  </si>
  <si>
    <t>VILLERS SUR AUTHIE</t>
  </si>
  <si>
    <t>80807</t>
  </si>
  <si>
    <t>VILLE SUR ANCRE</t>
  </si>
  <si>
    <t>80808</t>
  </si>
  <si>
    <t>VIRONCHAUX</t>
  </si>
  <si>
    <t>80809</t>
  </si>
  <si>
    <t>VISMES</t>
  </si>
  <si>
    <t>80810</t>
  </si>
  <si>
    <t>VITZ SUR AUTHIE</t>
  </si>
  <si>
    <t>80811</t>
  </si>
  <si>
    <t>VOYENNES</t>
  </si>
  <si>
    <t>80812</t>
  </si>
  <si>
    <t>VRAIGNES EN VERMANDOIS</t>
  </si>
  <si>
    <t>80813</t>
  </si>
  <si>
    <t>VRAIGNES LES HORNOY</t>
  </si>
  <si>
    <t>80814</t>
  </si>
  <si>
    <t>VRELY</t>
  </si>
  <si>
    <t>80815</t>
  </si>
  <si>
    <t>VRON</t>
  </si>
  <si>
    <t>80819</t>
  </si>
  <si>
    <t>WARGNIES</t>
  </si>
  <si>
    <t>80820</t>
  </si>
  <si>
    <t>WARLOY BAILLON</t>
  </si>
  <si>
    <t>80821</t>
  </si>
  <si>
    <t>80822</t>
  </si>
  <si>
    <t>WARSY</t>
  </si>
  <si>
    <t>80823</t>
  </si>
  <si>
    <t>WARVILLERS</t>
  </si>
  <si>
    <t>80824</t>
  </si>
  <si>
    <t>WIENCOURT L'EQUIPEE</t>
  </si>
  <si>
    <t>80825</t>
  </si>
  <si>
    <t>WIRY AU MONT</t>
  </si>
  <si>
    <t>80826</t>
  </si>
  <si>
    <t>WOIGNARUE</t>
  </si>
  <si>
    <t>80827</t>
  </si>
  <si>
    <t>WOINCOURT</t>
  </si>
  <si>
    <t>80828</t>
  </si>
  <si>
    <t>WOIREL</t>
  </si>
  <si>
    <t>80829</t>
  </si>
  <si>
    <t>Y</t>
  </si>
  <si>
    <t>80830</t>
  </si>
  <si>
    <t>YAUCOURT BUSSUS</t>
  </si>
  <si>
    <t>80832</t>
  </si>
  <si>
    <t>YVRENCH</t>
  </si>
  <si>
    <t>80833</t>
  </si>
  <si>
    <t>YVRENCHEUX</t>
  </si>
  <si>
    <t>80834</t>
  </si>
  <si>
    <t>YZENGREMER</t>
  </si>
  <si>
    <t>80835</t>
  </si>
  <si>
    <t>YZEUX</t>
  </si>
  <si>
    <t>80836</t>
  </si>
  <si>
    <t>YONVAL</t>
  </si>
  <si>
    <t>81001</t>
  </si>
  <si>
    <t>AGUTS</t>
  </si>
  <si>
    <t>81002</t>
  </si>
  <si>
    <t>AIGUEFONDE</t>
  </si>
  <si>
    <t>81003</t>
  </si>
  <si>
    <t>ALBAN</t>
  </si>
  <si>
    <t>81004</t>
  </si>
  <si>
    <t>ALBI</t>
  </si>
  <si>
    <t>81005</t>
  </si>
  <si>
    <t>ALBINE</t>
  </si>
  <si>
    <t>81006</t>
  </si>
  <si>
    <t>ALGANS</t>
  </si>
  <si>
    <t>81007</t>
  </si>
  <si>
    <t>81008</t>
  </si>
  <si>
    <t>ALMAYRAC</t>
  </si>
  <si>
    <t>81009</t>
  </si>
  <si>
    <t>AMARENS</t>
  </si>
  <si>
    <t>81010</t>
  </si>
  <si>
    <t>AMBIALET</t>
  </si>
  <si>
    <t>81011</t>
  </si>
  <si>
    <t>AMBRES</t>
  </si>
  <si>
    <t>81012</t>
  </si>
  <si>
    <t>ANDILLAC</t>
  </si>
  <si>
    <t>81013</t>
  </si>
  <si>
    <t>ANDOUQUE</t>
  </si>
  <si>
    <t>81014</t>
  </si>
  <si>
    <t>81015</t>
  </si>
  <si>
    <t>APPELLE</t>
  </si>
  <si>
    <t>81016</t>
  </si>
  <si>
    <t>ARFONS</t>
  </si>
  <si>
    <t>81017</t>
  </si>
  <si>
    <t>ARIFAT</t>
  </si>
  <si>
    <t>81018</t>
  </si>
  <si>
    <t>ARTHES</t>
  </si>
  <si>
    <t>81019</t>
  </si>
  <si>
    <t>ASSAC</t>
  </si>
  <si>
    <t>81020</t>
  </si>
  <si>
    <t>AUSSAC</t>
  </si>
  <si>
    <t>81021</t>
  </si>
  <si>
    <t>AUSSILLON</t>
  </si>
  <si>
    <t>81022</t>
  </si>
  <si>
    <t>BANNIERES</t>
  </si>
  <si>
    <t>81023</t>
  </si>
  <si>
    <t>81024</t>
  </si>
  <si>
    <t>BEAUVAIS SUR TESCOU</t>
  </si>
  <si>
    <t>81025</t>
  </si>
  <si>
    <t>81026</t>
  </si>
  <si>
    <t>81027</t>
  </si>
  <si>
    <t>BELLESERRE</t>
  </si>
  <si>
    <t>81028</t>
  </si>
  <si>
    <t>BERLATS</t>
  </si>
  <si>
    <t>81029</t>
  </si>
  <si>
    <t>81030</t>
  </si>
  <si>
    <t>BERTRE</t>
  </si>
  <si>
    <t>81031</t>
  </si>
  <si>
    <t>BEZ</t>
  </si>
  <si>
    <t>81032</t>
  </si>
  <si>
    <t>BLAN</t>
  </si>
  <si>
    <t>81033</t>
  </si>
  <si>
    <t>BLAYE LES MINES</t>
  </si>
  <si>
    <t>81034</t>
  </si>
  <si>
    <t>BOISSEZON</t>
  </si>
  <si>
    <t>81035</t>
  </si>
  <si>
    <t>81036</t>
  </si>
  <si>
    <t>BOUT DU PONT DE LARN</t>
  </si>
  <si>
    <t>81037</t>
  </si>
  <si>
    <t>81038</t>
  </si>
  <si>
    <t>81039</t>
  </si>
  <si>
    <t>BRIATEXTE</t>
  </si>
  <si>
    <t>81040</t>
  </si>
  <si>
    <t>81041</t>
  </si>
  <si>
    <t>BROZE</t>
  </si>
  <si>
    <t>81042</t>
  </si>
  <si>
    <t>BURLATS</t>
  </si>
  <si>
    <t>81043</t>
  </si>
  <si>
    <t>BUSQUE</t>
  </si>
  <si>
    <t>81044</t>
  </si>
  <si>
    <t>81045</t>
  </si>
  <si>
    <t>81046</t>
  </si>
  <si>
    <t>CADALEN</t>
  </si>
  <si>
    <t>81047</t>
  </si>
  <si>
    <t>CADIX</t>
  </si>
  <si>
    <t>81048</t>
  </si>
  <si>
    <t>CAGNAC LES MINES</t>
  </si>
  <si>
    <t>81049</t>
  </si>
  <si>
    <t>81050</t>
  </si>
  <si>
    <t>CAMBON LES LAVAUR</t>
  </si>
  <si>
    <t>81051</t>
  </si>
  <si>
    <t>CAHUZAC SUR VERE</t>
  </si>
  <si>
    <t>81052</t>
  </si>
  <si>
    <t>CAMBON</t>
  </si>
  <si>
    <t>81053</t>
  </si>
  <si>
    <t>CAMBOUNES</t>
  </si>
  <si>
    <t>81054</t>
  </si>
  <si>
    <t>CAMBOUNET SUR LE SOR</t>
  </si>
  <si>
    <t>81055</t>
  </si>
  <si>
    <t>CAMMAZES</t>
  </si>
  <si>
    <t>81056</t>
  </si>
  <si>
    <t>81058</t>
  </si>
  <si>
    <t>CARBES</t>
  </si>
  <si>
    <t>81059</t>
  </si>
  <si>
    <t>CARLUS</t>
  </si>
  <si>
    <t>81060</t>
  </si>
  <si>
    <t>CARMAUX</t>
  </si>
  <si>
    <t>81061</t>
  </si>
  <si>
    <t>81062</t>
  </si>
  <si>
    <t>CASTELNAU DE BRASSAC</t>
  </si>
  <si>
    <t>81063</t>
  </si>
  <si>
    <t>CASTELNAU DE LEVIS</t>
  </si>
  <si>
    <t>81064</t>
  </si>
  <si>
    <t>CASTELNAU DE MONTMIRAL</t>
  </si>
  <si>
    <t>81065</t>
  </si>
  <si>
    <t>81066</t>
  </si>
  <si>
    <t>CAUCALIERES</t>
  </si>
  <si>
    <t>81067</t>
  </si>
  <si>
    <t>CESTAYROLS</t>
  </si>
  <si>
    <t>81068</t>
  </si>
  <si>
    <t>COMBEFA</t>
  </si>
  <si>
    <t>81069</t>
  </si>
  <si>
    <t>CORDES SUR CIEL</t>
  </si>
  <si>
    <t>81070</t>
  </si>
  <si>
    <t>COUFOULEUX</t>
  </si>
  <si>
    <t>81071</t>
  </si>
  <si>
    <t>COURRIS</t>
  </si>
  <si>
    <t>81072</t>
  </si>
  <si>
    <t>81073</t>
  </si>
  <si>
    <t>CRESPINET</t>
  </si>
  <si>
    <t>81074</t>
  </si>
  <si>
    <t>CUNAC</t>
  </si>
  <si>
    <t>81075</t>
  </si>
  <si>
    <t>81076</t>
  </si>
  <si>
    <t>CUQ TOULZA</t>
  </si>
  <si>
    <t>81077</t>
  </si>
  <si>
    <t>CURVALLE</t>
  </si>
  <si>
    <t>81078</t>
  </si>
  <si>
    <t>DAMIATTE</t>
  </si>
  <si>
    <t>81079</t>
  </si>
  <si>
    <t>DENAT</t>
  </si>
  <si>
    <t>81080</t>
  </si>
  <si>
    <t>DONNAZAC</t>
  </si>
  <si>
    <t>81081</t>
  </si>
  <si>
    <t>DOURGNE</t>
  </si>
  <si>
    <t>81082</t>
  </si>
  <si>
    <t>DOURN</t>
  </si>
  <si>
    <t>81083</t>
  </si>
  <si>
    <t>81084</t>
  </si>
  <si>
    <t>ESCOUSSENS</t>
  </si>
  <si>
    <t>81085</t>
  </si>
  <si>
    <t>ESCROUX</t>
  </si>
  <si>
    <t>81086</t>
  </si>
  <si>
    <t>ESPERAUSSES</t>
  </si>
  <si>
    <t>81087</t>
  </si>
  <si>
    <t>FAYSSAC</t>
  </si>
  <si>
    <t>81088</t>
  </si>
  <si>
    <t>FAUCH</t>
  </si>
  <si>
    <t>81089</t>
  </si>
  <si>
    <t>FAUSSERGUES</t>
  </si>
  <si>
    <t>81090</t>
  </si>
  <si>
    <t>FENOLS</t>
  </si>
  <si>
    <t>81091</t>
  </si>
  <si>
    <t>81092</t>
  </si>
  <si>
    <t>FIAC</t>
  </si>
  <si>
    <t>81093</t>
  </si>
  <si>
    <t>FLORENTIN</t>
  </si>
  <si>
    <t>81094</t>
  </si>
  <si>
    <t>FRAISSINES</t>
  </si>
  <si>
    <t>81095</t>
  </si>
  <si>
    <t>FRAUSSEILLES</t>
  </si>
  <si>
    <t>81096</t>
  </si>
  <si>
    <t>FRAYSSE</t>
  </si>
  <si>
    <t>81097</t>
  </si>
  <si>
    <t>FREJAIROLLES</t>
  </si>
  <si>
    <t>81098</t>
  </si>
  <si>
    <t>FREJEVILLE</t>
  </si>
  <si>
    <t>81099</t>
  </si>
  <si>
    <t>GAILLAC</t>
  </si>
  <si>
    <t>81100</t>
  </si>
  <si>
    <t>GARREVAQUES</t>
  </si>
  <si>
    <t>81101</t>
  </si>
  <si>
    <t>GARRIC</t>
  </si>
  <si>
    <t>81102</t>
  </si>
  <si>
    <t>81103</t>
  </si>
  <si>
    <t>GIJOUNET</t>
  </si>
  <si>
    <t>81104</t>
  </si>
  <si>
    <t>GIROUSSENS</t>
  </si>
  <si>
    <t>81105</t>
  </si>
  <si>
    <t>GRAULHET</t>
  </si>
  <si>
    <t>81106</t>
  </si>
  <si>
    <t>81108</t>
  </si>
  <si>
    <t>ITZAC</t>
  </si>
  <si>
    <t>81109</t>
  </si>
  <si>
    <t>81110</t>
  </si>
  <si>
    <t>JOUQUEVIEL</t>
  </si>
  <si>
    <t>81111</t>
  </si>
  <si>
    <t>LABARTHE BLEYS</t>
  </si>
  <si>
    <t>81112</t>
  </si>
  <si>
    <t>LABASTIDE DE LEVIS</t>
  </si>
  <si>
    <t>81113</t>
  </si>
  <si>
    <t>LABASTIDE DENAT</t>
  </si>
  <si>
    <t>81114</t>
  </si>
  <si>
    <t>LABASTIDE GABAUSSE</t>
  </si>
  <si>
    <t>81115</t>
  </si>
  <si>
    <t>LABASTIDE ROUAIROUX</t>
  </si>
  <si>
    <t>81116</t>
  </si>
  <si>
    <t>LABASTIDE SAINT GEORGES</t>
  </si>
  <si>
    <t>81117</t>
  </si>
  <si>
    <t>LABESSIERE CANDEIL</t>
  </si>
  <si>
    <t>81118</t>
  </si>
  <si>
    <t>LABOULBENE</t>
  </si>
  <si>
    <t>81119</t>
  </si>
  <si>
    <t>LABOUTARIE</t>
  </si>
  <si>
    <t>81120</t>
  </si>
  <si>
    <t>LABRUGUIERE</t>
  </si>
  <si>
    <t>81121</t>
  </si>
  <si>
    <t>LACABAREDE</t>
  </si>
  <si>
    <t>81122</t>
  </si>
  <si>
    <t>LACAPELLE PINET</t>
  </si>
  <si>
    <t>81123</t>
  </si>
  <si>
    <t>LACAPELLE SEGALAR</t>
  </si>
  <si>
    <t>81124</t>
  </si>
  <si>
    <t>LACAUNE</t>
  </si>
  <si>
    <t>81125</t>
  </si>
  <si>
    <t>LACAZE</t>
  </si>
  <si>
    <t>81126</t>
  </si>
  <si>
    <t>LACOUGOTTE CADOUL</t>
  </si>
  <si>
    <t>81127</t>
  </si>
  <si>
    <t>LACROISILLE</t>
  </si>
  <si>
    <t>81128</t>
  </si>
  <si>
    <t>LACROUZETTE</t>
  </si>
  <si>
    <t>81129</t>
  </si>
  <si>
    <t>LAGARDIOLLE</t>
  </si>
  <si>
    <t>81130</t>
  </si>
  <si>
    <t>81131</t>
  </si>
  <si>
    <t>LAGRAVE</t>
  </si>
  <si>
    <t>81132</t>
  </si>
  <si>
    <t>GUITALENS L'ALBAREDE</t>
  </si>
  <si>
    <t>81133</t>
  </si>
  <si>
    <t>LAMILLARIE</t>
  </si>
  <si>
    <t>81134</t>
  </si>
  <si>
    <t>LAMONTELARIE</t>
  </si>
  <si>
    <t>81135</t>
  </si>
  <si>
    <t>LAPARROUQUIAL</t>
  </si>
  <si>
    <t>81136</t>
  </si>
  <si>
    <t>81137</t>
  </si>
  <si>
    <t>LASFAILLADES</t>
  </si>
  <si>
    <t>81138</t>
  </si>
  <si>
    <t>LASGRAISSES</t>
  </si>
  <si>
    <t>81139</t>
  </si>
  <si>
    <t>LAUTREC</t>
  </si>
  <si>
    <t>81140</t>
  </si>
  <si>
    <t>81141</t>
  </si>
  <si>
    <t>LEDAS ET PENTHIES</t>
  </si>
  <si>
    <t>81142</t>
  </si>
  <si>
    <t>LEMPAUT</t>
  </si>
  <si>
    <t>81143</t>
  </si>
  <si>
    <t>LESCOUT</t>
  </si>
  <si>
    <t>81144</t>
  </si>
  <si>
    <t>LESCURE D'ALBIGEOIS</t>
  </si>
  <si>
    <t>81145</t>
  </si>
  <si>
    <t>LISLE SUR TARN</t>
  </si>
  <si>
    <t>81146</t>
  </si>
  <si>
    <t>LIVERS CAZELLES</t>
  </si>
  <si>
    <t>81147</t>
  </si>
  <si>
    <t>LOMBERS</t>
  </si>
  <si>
    <t>81148</t>
  </si>
  <si>
    <t>LOUBERS</t>
  </si>
  <si>
    <t>81149</t>
  </si>
  <si>
    <t>81150</t>
  </si>
  <si>
    <t>81151</t>
  </si>
  <si>
    <t>MAGRIN</t>
  </si>
  <si>
    <t>81152</t>
  </si>
  <si>
    <t>MAILHOC</t>
  </si>
  <si>
    <t>81153</t>
  </si>
  <si>
    <t>MARGNES</t>
  </si>
  <si>
    <t>81154</t>
  </si>
  <si>
    <t>MARNAVES</t>
  </si>
  <si>
    <t>81155</t>
  </si>
  <si>
    <t>81156</t>
  </si>
  <si>
    <t>MARSSAC SUR TARN</t>
  </si>
  <si>
    <t>81157</t>
  </si>
  <si>
    <t>MARZENS</t>
  </si>
  <si>
    <t>81158</t>
  </si>
  <si>
    <t>MASNAU MASSUGUIES</t>
  </si>
  <si>
    <t>81159</t>
  </si>
  <si>
    <t>MASSAC SERAN</t>
  </si>
  <si>
    <t>81160</t>
  </si>
  <si>
    <t>MASSAGUEL</t>
  </si>
  <si>
    <t>81161</t>
  </si>
  <si>
    <t>MASSALS</t>
  </si>
  <si>
    <t>81162</t>
  </si>
  <si>
    <t>MAURENS SCOPONT</t>
  </si>
  <si>
    <t>81163</t>
  </si>
  <si>
    <t>MAZAMET</t>
  </si>
  <si>
    <t>81164</t>
  </si>
  <si>
    <t>MEZENS</t>
  </si>
  <si>
    <t>81165</t>
  </si>
  <si>
    <t>MILHARS</t>
  </si>
  <si>
    <t>81166</t>
  </si>
  <si>
    <t>MILHAVET</t>
  </si>
  <si>
    <t>81167</t>
  </si>
  <si>
    <t>MIOLLES</t>
  </si>
  <si>
    <t>81168</t>
  </si>
  <si>
    <t>MIRANDOL BOURGNOUNAC</t>
  </si>
  <si>
    <t>81169</t>
  </si>
  <si>
    <t>MISSECLE</t>
  </si>
  <si>
    <t>81170</t>
  </si>
  <si>
    <t>MONESTIES</t>
  </si>
  <si>
    <t>81171</t>
  </si>
  <si>
    <t>MONTANS</t>
  </si>
  <si>
    <t>81172</t>
  </si>
  <si>
    <t>81173</t>
  </si>
  <si>
    <t>81174</t>
  </si>
  <si>
    <t>MONTDRAGON</t>
  </si>
  <si>
    <t>81175</t>
  </si>
  <si>
    <t>MONTDURAUSSE</t>
  </si>
  <si>
    <t>81176</t>
  </si>
  <si>
    <t>81177</t>
  </si>
  <si>
    <t>81178</t>
  </si>
  <si>
    <t>81179</t>
  </si>
  <si>
    <t>MONTGEY</t>
  </si>
  <si>
    <t>81180</t>
  </si>
  <si>
    <t>81181</t>
  </si>
  <si>
    <t>MONTPINIER</t>
  </si>
  <si>
    <t>81182</t>
  </si>
  <si>
    <t>MONTREDON LABESSONNIE</t>
  </si>
  <si>
    <t>81183</t>
  </si>
  <si>
    <t>MONT ROC</t>
  </si>
  <si>
    <t>81184</t>
  </si>
  <si>
    <t>MONTROSIER</t>
  </si>
  <si>
    <t>81185</t>
  </si>
  <si>
    <t>MONTVALEN</t>
  </si>
  <si>
    <t>81186</t>
  </si>
  <si>
    <t>MOULARES</t>
  </si>
  <si>
    <t>81187</t>
  </si>
  <si>
    <t>MOULAYRES</t>
  </si>
  <si>
    <t>81188</t>
  </si>
  <si>
    <t>MOULIN MAGE</t>
  </si>
  <si>
    <t>81189</t>
  </si>
  <si>
    <t>81190</t>
  </si>
  <si>
    <t>MOUZIEYS TEULET</t>
  </si>
  <si>
    <t>81191</t>
  </si>
  <si>
    <t>MOUZIEYS PANENS</t>
  </si>
  <si>
    <t>81192</t>
  </si>
  <si>
    <t>MURAT SUR VEBRE</t>
  </si>
  <si>
    <t>81193</t>
  </si>
  <si>
    <t>NAGES</t>
  </si>
  <si>
    <t>81195</t>
  </si>
  <si>
    <t>81196</t>
  </si>
  <si>
    <t>81197</t>
  </si>
  <si>
    <t>81198</t>
  </si>
  <si>
    <t>ORBAN</t>
  </si>
  <si>
    <t>81199</t>
  </si>
  <si>
    <t>PADIES</t>
  </si>
  <si>
    <t>81200</t>
  </si>
  <si>
    <t>PALLEVILLE</t>
  </si>
  <si>
    <t>81201</t>
  </si>
  <si>
    <t>PAMPELONNE</t>
  </si>
  <si>
    <t>81202</t>
  </si>
  <si>
    <t>PARISOT</t>
  </si>
  <si>
    <t>81203</t>
  </si>
  <si>
    <t>PAULINET</t>
  </si>
  <si>
    <t>81204</t>
  </si>
  <si>
    <t>PAYRIN AUGMONTEL</t>
  </si>
  <si>
    <t>81205</t>
  </si>
  <si>
    <t>PECHAUDIER</t>
  </si>
  <si>
    <t>81206</t>
  </si>
  <si>
    <t>81207</t>
  </si>
  <si>
    <t>PEYREGOUX</t>
  </si>
  <si>
    <t>81208</t>
  </si>
  <si>
    <t>PEYROLE</t>
  </si>
  <si>
    <t>81209</t>
  </si>
  <si>
    <t>PONT DE LARN</t>
  </si>
  <si>
    <t>81210</t>
  </si>
  <si>
    <t>POUDIS</t>
  </si>
  <si>
    <t>81211</t>
  </si>
  <si>
    <t>POULAN POUZOLS</t>
  </si>
  <si>
    <t>81212</t>
  </si>
  <si>
    <t>81213</t>
  </si>
  <si>
    <t>PRATVIEL</t>
  </si>
  <si>
    <t>81214</t>
  </si>
  <si>
    <t>PUECHOURSI</t>
  </si>
  <si>
    <t>81215</t>
  </si>
  <si>
    <t>PUYBEGON</t>
  </si>
  <si>
    <t>81216</t>
  </si>
  <si>
    <t>PUYCALVEL</t>
  </si>
  <si>
    <t>81217</t>
  </si>
  <si>
    <t>PUYCELSI</t>
  </si>
  <si>
    <t>81218</t>
  </si>
  <si>
    <t>PUYGOUZON</t>
  </si>
  <si>
    <t>81219</t>
  </si>
  <si>
    <t>PUYLAURENS</t>
  </si>
  <si>
    <t>81220</t>
  </si>
  <si>
    <t>RABASTENS</t>
  </si>
  <si>
    <t>81221</t>
  </si>
  <si>
    <t>RAYSSAC</t>
  </si>
  <si>
    <t>81222</t>
  </si>
  <si>
    <t>REALMONT</t>
  </si>
  <si>
    <t>81223</t>
  </si>
  <si>
    <t>RIALET</t>
  </si>
  <si>
    <t>81224</t>
  </si>
  <si>
    <t>81225</t>
  </si>
  <si>
    <t>81226</t>
  </si>
  <si>
    <t>RONEL</t>
  </si>
  <si>
    <t>81227</t>
  </si>
  <si>
    <t>ROQUECOURBE</t>
  </si>
  <si>
    <t>81228</t>
  </si>
  <si>
    <t>81229</t>
  </si>
  <si>
    <t>ROQUEVIDAL</t>
  </si>
  <si>
    <t>81230</t>
  </si>
  <si>
    <t>81231</t>
  </si>
  <si>
    <t>ROUAIROUX</t>
  </si>
  <si>
    <t>81232</t>
  </si>
  <si>
    <t>81233</t>
  </si>
  <si>
    <t>81234</t>
  </si>
  <si>
    <t>ROUSSAYROLLES</t>
  </si>
  <si>
    <t>81235</t>
  </si>
  <si>
    <t>SAINT AFFRIQUE LES MONTAGNES</t>
  </si>
  <si>
    <t>81236</t>
  </si>
  <si>
    <t>81237</t>
  </si>
  <si>
    <t>SAINT AMANCET</t>
  </si>
  <si>
    <t>81238</t>
  </si>
  <si>
    <t>SAINT AMANS SOULT</t>
  </si>
  <si>
    <t>81239</t>
  </si>
  <si>
    <t>SAINT AMANS VALTORET</t>
  </si>
  <si>
    <t>81240</t>
  </si>
  <si>
    <t>81241</t>
  </si>
  <si>
    <t>SAINT ANTONIN DE LACALM</t>
  </si>
  <si>
    <t>81242</t>
  </si>
  <si>
    <t>81243</t>
  </si>
  <si>
    <t>SAINT BEAUZILE</t>
  </si>
  <si>
    <t>81244</t>
  </si>
  <si>
    <t>SAINT BENOIT DE CARMAUX</t>
  </si>
  <si>
    <t>81245</t>
  </si>
  <si>
    <t>81246</t>
  </si>
  <si>
    <t>SAINTE CECILE DU CAYROU</t>
  </si>
  <si>
    <t>81247</t>
  </si>
  <si>
    <t>SAINT CIRGUE</t>
  </si>
  <si>
    <t>81248</t>
  </si>
  <si>
    <t>SAINT GAUZENS</t>
  </si>
  <si>
    <t>81249</t>
  </si>
  <si>
    <t>81250</t>
  </si>
  <si>
    <t>SAINT GENEST DE CONTEST</t>
  </si>
  <si>
    <t>81251</t>
  </si>
  <si>
    <t>81252</t>
  </si>
  <si>
    <t>81253</t>
  </si>
  <si>
    <t>81254</t>
  </si>
  <si>
    <t>SAINT JEAN DE MARCEL</t>
  </si>
  <si>
    <t>81255</t>
  </si>
  <si>
    <t>SAINT JEAN DE RIVES</t>
  </si>
  <si>
    <t>81256</t>
  </si>
  <si>
    <t>SAINT JEAN DE VALS</t>
  </si>
  <si>
    <t>81257</t>
  </si>
  <si>
    <t>81258</t>
  </si>
  <si>
    <t>SAINT JULIEN DU PUY</t>
  </si>
  <si>
    <t>81259</t>
  </si>
  <si>
    <t>SAINT JULIEN GAULENE</t>
  </si>
  <si>
    <t>81260</t>
  </si>
  <si>
    <t>SAINT LIEUX LAFENASSE</t>
  </si>
  <si>
    <t>81261</t>
  </si>
  <si>
    <t>SAINT LIEUX LES LAVAUR</t>
  </si>
  <si>
    <t>81262</t>
  </si>
  <si>
    <t>SAINT MARCEL CAMPES</t>
  </si>
  <si>
    <t>81263</t>
  </si>
  <si>
    <t>SAINT MARTIN LAGUEPIE</t>
  </si>
  <si>
    <t>81264</t>
  </si>
  <si>
    <t>SAINT MICHEL LABADIE</t>
  </si>
  <si>
    <t>81265</t>
  </si>
  <si>
    <t>SAINT MICHEL DE VAX</t>
  </si>
  <si>
    <t>81266</t>
  </si>
  <si>
    <t>SAINT PAUL CAP DE JOUX</t>
  </si>
  <si>
    <t>81267</t>
  </si>
  <si>
    <t>SAINT PIERRE DE TRIVISY</t>
  </si>
  <si>
    <t>81268</t>
  </si>
  <si>
    <t>SAINT SALVI DE CARCAVES</t>
  </si>
  <si>
    <t>81269</t>
  </si>
  <si>
    <t>SAINT SALVY DE LA BALME</t>
  </si>
  <si>
    <t>81270</t>
  </si>
  <si>
    <t>SAINT SERNIN LES LAVAUR</t>
  </si>
  <si>
    <t>81271</t>
  </si>
  <si>
    <t>SAINT SULPICE LA POINTE</t>
  </si>
  <si>
    <t>81272</t>
  </si>
  <si>
    <t>81273</t>
  </si>
  <si>
    <t>81274</t>
  </si>
  <si>
    <t>SALIES</t>
  </si>
  <si>
    <t>81275</t>
  </si>
  <si>
    <t>81276</t>
  </si>
  <si>
    <t>SALVAGNAC</t>
  </si>
  <si>
    <t>81277</t>
  </si>
  <si>
    <t>SAUSSENAC</t>
  </si>
  <si>
    <t>81278</t>
  </si>
  <si>
    <t>81279</t>
  </si>
  <si>
    <t>SAUZIERE SAINT JEAN</t>
  </si>
  <si>
    <t>81280</t>
  </si>
  <si>
    <t>81281</t>
  </si>
  <si>
    <t>SEMALENS</t>
  </si>
  <si>
    <t>81282</t>
  </si>
  <si>
    <t>SENAUX</t>
  </si>
  <si>
    <t>81283</t>
  </si>
  <si>
    <t>SENOUILLAC</t>
  </si>
  <si>
    <t>81284</t>
  </si>
  <si>
    <t>SEQUESTRE</t>
  </si>
  <si>
    <t>81285</t>
  </si>
  <si>
    <t>SERENAC</t>
  </si>
  <si>
    <t>81286</t>
  </si>
  <si>
    <t>SERVIES</t>
  </si>
  <si>
    <t>81287</t>
  </si>
  <si>
    <t>SIEURAC</t>
  </si>
  <si>
    <t>81288</t>
  </si>
  <si>
    <t>SOREZE</t>
  </si>
  <si>
    <t>81289</t>
  </si>
  <si>
    <t>SOUAL</t>
  </si>
  <si>
    <t>81290</t>
  </si>
  <si>
    <t>SOUEL</t>
  </si>
  <si>
    <t>81291</t>
  </si>
  <si>
    <t>TAIX</t>
  </si>
  <si>
    <t>81292</t>
  </si>
  <si>
    <t>TANUS</t>
  </si>
  <si>
    <t>81293</t>
  </si>
  <si>
    <t>81294</t>
  </si>
  <si>
    <t>TECOU</t>
  </si>
  <si>
    <t>81295</t>
  </si>
  <si>
    <t>TEILLET</t>
  </si>
  <si>
    <t>81296</t>
  </si>
  <si>
    <t>TERRE CLAPIER</t>
  </si>
  <si>
    <t>81297</t>
  </si>
  <si>
    <t>TERSSAC</t>
  </si>
  <si>
    <t>81298</t>
  </si>
  <si>
    <t>TEULAT</t>
  </si>
  <si>
    <t>81299</t>
  </si>
  <si>
    <t>TEYSSODE</t>
  </si>
  <si>
    <t>81300</t>
  </si>
  <si>
    <t>TONNAC</t>
  </si>
  <si>
    <t>81301</t>
  </si>
  <si>
    <t>TRAVET</t>
  </si>
  <si>
    <t>81302</t>
  </si>
  <si>
    <t>81303</t>
  </si>
  <si>
    <t>TREBAS</t>
  </si>
  <si>
    <t>81304</t>
  </si>
  <si>
    <t>TREVIEN</t>
  </si>
  <si>
    <t>81305</t>
  </si>
  <si>
    <t>VABRE</t>
  </si>
  <si>
    <t>81306</t>
  </si>
  <si>
    <t>VALDERIES</t>
  </si>
  <si>
    <t>81307</t>
  </si>
  <si>
    <t>VALDURENQUE</t>
  </si>
  <si>
    <t>81308</t>
  </si>
  <si>
    <t>VALENCE D'ALBIGEOIS</t>
  </si>
  <si>
    <t>81309</t>
  </si>
  <si>
    <t>VAOUR</t>
  </si>
  <si>
    <t>81310</t>
  </si>
  <si>
    <t>VEILHES</t>
  </si>
  <si>
    <t>81311</t>
  </si>
  <si>
    <t>VENES</t>
  </si>
  <si>
    <t>81312</t>
  </si>
  <si>
    <t>VERDALLE</t>
  </si>
  <si>
    <t>81313</t>
  </si>
  <si>
    <t>VERDIER</t>
  </si>
  <si>
    <t>81314</t>
  </si>
  <si>
    <t>VIANE</t>
  </si>
  <si>
    <t>81315</t>
  </si>
  <si>
    <t>VIELMUR SUR AGOUT</t>
  </si>
  <si>
    <t>81316</t>
  </si>
  <si>
    <t>81317</t>
  </si>
  <si>
    <t>VILLEFRANCHE D'ALBIGEOIS</t>
  </si>
  <si>
    <t>81318</t>
  </si>
  <si>
    <t>VILLENEUVE LES LAVAUR</t>
  </si>
  <si>
    <t>81319</t>
  </si>
  <si>
    <t>VILLENEUVE SUR VERE</t>
  </si>
  <si>
    <t>81320</t>
  </si>
  <si>
    <t>VINDRAC ALAYRAC</t>
  </si>
  <si>
    <t>81321</t>
  </si>
  <si>
    <t>VINTROU</t>
  </si>
  <si>
    <t>81322</t>
  </si>
  <si>
    <t>VIRAC</t>
  </si>
  <si>
    <t>81323</t>
  </si>
  <si>
    <t>VITERBE</t>
  </si>
  <si>
    <t>81324</t>
  </si>
  <si>
    <t>VIVIERS LES LAVAUR</t>
  </si>
  <si>
    <t>81325</t>
  </si>
  <si>
    <t>VIVIERS LES MONTAGNES</t>
  </si>
  <si>
    <t>81326</t>
  </si>
  <si>
    <t>82001</t>
  </si>
  <si>
    <t>ALBEFEUILLE LAGARDE</t>
  </si>
  <si>
    <t>82002</t>
  </si>
  <si>
    <t>ALBIAS</t>
  </si>
  <si>
    <t>82003</t>
  </si>
  <si>
    <t>ANGEVILLE</t>
  </si>
  <si>
    <t>82004</t>
  </si>
  <si>
    <t>82005</t>
  </si>
  <si>
    <t>82006</t>
  </si>
  <si>
    <t>82007</t>
  </si>
  <si>
    <t>AUTY</t>
  </si>
  <si>
    <t>82008</t>
  </si>
  <si>
    <t>AUVILLAR</t>
  </si>
  <si>
    <t>82009</t>
  </si>
  <si>
    <t>BALIGNAC</t>
  </si>
  <si>
    <t>82010</t>
  </si>
  <si>
    <t>BARDIGUES</t>
  </si>
  <si>
    <t>82011</t>
  </si>
  <si>
    <t>BARRY D'ISLEMADE</t>
  </si>
  <si>
    <t>82012</t>
  </si>
  <si>
    <t>BARTHES</t>
  </si>
  <si>
    <t>82013</t>
  </si>
  <si>
    <t>BEAUMONT DE LOMAGNE</t>
  </si>
  <si>
    <t>82014</t>
  </si>
  <si>
    <t>82015</t>
  </si>
  <si>
    <t>BELBESE</t>
  </si>
  <si>
    <t>82016</t>
  </si>
  <si>
    <t>BELVEZE</t>
  </si>
  <si>
    <t>82017</t>
  </si>
  <si>
    <t>BESSENS</t>
  </si>
  <si>
    <t>82018</t>
  </si>
  <si>
    <t>BIOULE</t>
  </si>
  <si>
    <t>82019</t>
  </si>
  <si>
    <t>BOUDOU</t>
  </si>
  <si>
    <t>82020</t>
  </si>
  <si>
    <t>82021</t>
  </si>
  <si>
    <t>82022</t>
  </si>
  <si>
    <t>BOURG DE VISA</t>
  </si>
  <si>
    <t>82023</t>
  </si>
  <si>
    <t>BOURRET</t>
  </si>
  <si>
    <t>82024</t>
  </si>
  <si>
    <t>82025</t>
  </si>
  <si>
    <t>BRESSOLS</t>
  </si>
  <si>
    <t>82026</t>
  </si>
  <si>
    <t>BRUNIQUEL</t>
  </si>
  <si>
    <t>82027</t>
  </si>
  <si>
    <t>CAMPSAS</t>
  </si>
  <si>
    <t>82028</t>
  </si>
  <si>
    <t>CANALS</t>
  </si>
  <si>
    <t>82029</t>
  </si>
  <si>
    <t>82030</t>
  </si>
  <si>
    <t>CASTELFERRUS</t>
  </si>
  <si>
    <t>82031</t>
  </si>
  <si>
    <t>CASTELMAYRAN</t>
  </si>
  <si>
    <t>82032</t>
  </si>
  <si>
    <t>CASTELSAGRAT</t>
  </si>
  <si>
    <t>82033</t>
  </si>
  <si>
    <t>CASTELSARRASIN</t>
  </si>
  <si>
    <t>82034</t>
  </si>
  <si>
    <t>CASTERA BOUZET</t>
  </si>
  <si>
    <t>82035</t>
  </si>
  <si>
    <t>82036</t>
  </si>
  <si>
    <t>CAUSE</t>
  </si>
  <si>
    <t>82037</t>
  </si>
  <si>
    <t>CAUSSADE</t>
  </si>
  <si>
    <t>82038</t>
  </si>
  <si>
    <t>CAYLUS</t>
  </si>
  <si>
    <t>82039</t>
  </si>
  <si>
    <t>CAYRAC</t>
  </si>
  <si>
    <t>82040</t>
  </si>
  <si>
    <t>CAYRIECH</t>
  </si>
  <si>
    <t>82041</t>
  </si>
  <si>
    <t>82042</t>
  </si>
  <si>
    <t>CAZES MONDENARD</t>
  </si>
  <si>
    <t>82043</t>
  </si>
  <si>
    <t>COMBEROUGER</t>
  </si>
  <si>
    <t>82044</t>
  </si>
  <si>
    <t>CORBARIEU</t>
  </si>
  <si>
    <t>82045</t>
  </si>
  <si>
    <t>CORDES TOLOSANNES</t>
  </si>
  <si>
    <t>82046</t>
  </si>
  <si>
    <t>82047</t>
  </si>
  <si>
    <t>CUMONT</t>
  </si>
  <si>
    <t>82048</t>
  </si>
  <si>
    <t>DIEUPENTALE</t>
  </si>
  <si>
    <t>82049</t>
  </si>
  <si>
    <t>82050</t>
  </si>
  <si>
    <t>DUNES</t>
  </si>
  <si>
    <t>82051</t>
  </si>
  <si>
    <t>DURFORT LACAPELETTE</t>
  </si>
  <si>
    <t>82052</t>
  </si>
  <si>
    <t>ESCATALENS</t>
  </si>
  <si>
    <t>82053</t>
  </si>
  <si>
    <t>ESCAZEAUX</t>
  </si>
  <si>
    <t>82054</t>
  </si>
  <si>
    <t>ESPALAIS</t>
  </si>
  <si>
    <t>82055</t>
  </si>
  <si>
    <t>ESPARSAC</t>
  </si>
  <si>
    <t>82056</t>
  </si>
  <si>
    <t>ESPINAS</t>
  </si>
  <si>
    <t>82057</t>
  </si>
  <si>
    <t>82058</t>
  </si>
  <si>
    <t>FAJOLLES</t>
  </si>
  <si>
    <t>82059</t>
  </si>
  <si>
    <t>FAUDOAS</t>
  </si>
  <si>
    <t>82060</t>
  </si>
  <si>
    <t>FAUROUX</t>
  </si>
  <si>
    <t>82061</t>
  </si>
  <si>
    <t>FENEYROLS</t>
  </si>
  <si>
    <t>82062</t>
  </si>
  <si>
    <t>FINHAN</t>
  </si>
  <si>
    <t>82063</t>
  </si>
  <si>
    <t>GARGANVILLAR</t>
  </si>
  <si>
    <t>82064</t>
  </si>
  <si>
    <t>GARIES</t>
  </si>
  <si>
    <t>82065</t>
  </si>
  <si>
    <t>GASQUES</t>
  </si>
  <si>
    <t>82066</t>
  </si>
  <si>
    <t>GENEBRIERES</t>
  </si>
  <si>
    <t>82067</t>
  </si>
  <si>
    <t>82068</t>
  </si>
  <si>
    <t>GIMAT</t>
  </si>
  <si>
    <t>82069</t>
  </si>
  <si>
    <t>GINALS</t>
  </si>
  <si>
    <t>82070</t>
  </si>
  <si>
    <t>GLATENS</t>
  </si>
  <si>
    <t>82071</t>
  </si>
  <si>
    <t>GOAS</t>
  </si>
  <si>
    <t>82072</t>
  </si>
  <si>
    <t>GOLFECH</t>
  </si>
  <si>
    <t>82073</t>
  </si>
  <si>
    <t>GOUDOURVILLE</t>
  </si>
  <si>
    <t>82074</t>
  </si>
  <si>
    <t>GRAMONT</t>
  </si>
  <si>
    <t>82075</t>
  </si>
  <si>
    <t>82076</t>
  </si>
  <si>
    <t>HONOR DE COS</t>
  </si>
  <si>
    <t>82077</t>
  </si>
  <si>
    <t>82078</t>
  </si>
  <si>
    <t>LABASTIDE DE PENNE</t>
  </si>
  <si>
    <t>82079</t>
  </si>
  <si>
    <t>LABASTIDE SAINT PIERRE</t>
  </si>
  <si>
    <t>82080</t>
  </si>
  <si>
    <t>LABASTIDE DU TEMPLE</t>
  </si>
  <si>
    <t>82081</t>
  </si>
  <si>
    <t>LABOURGADE</t>
  </si>
  <si>
    <t>82082</t>
  </si>
  <si>
    <t>LACAPELLE LIVRON</t>
  </si>
  <si>
    <t>82083</t>
  </si>
  <si>
    <t>82084</t>
  </si>
  <si>
    <t>LACOUR</t>
  </si>
  <si>
    <t>82085</t>
  </si>
  <si>
    <t>LACOURT SAINT PIERRE</t>
  </si>
  <si>
    <t>82086</t>
  </si>
  <si>
    <t>LAFITTE</t>
  </si>
  <si>
    <t>82087</t>
  </si>
  <si>
    <t>LAFRANCAISE</t>
  </si>
  <si>
    <t>82088</t>
  </si>
  <si>
    <t>LAGUEPIE</t>
  </si>
  <si>
    <t>82089</t>
  </si>
  <si>
    <t>LAMAGISTERE</t>
  </si>
  <si>
    <t>82090</t>
  </si>
  <si>
    <t>LAMOTHE CAPDEVILLE</t>
  </si>
  <si>
    <t>82091</t>
  </si>
  <si>
    <t>LAMOTHE CUMONT</t>
  </si>
  <si>
    <t>82092</t>
  </si>
  <si>
    <t>LAPENCHE</t>
  </si>
  <si>
    <t>82093</t>
  </si>
  <si>
    <t>LARRAZET</t>
  </si>
  <si>
    <t>82094</t>
  </si>
  <si>
    <t>LAUZERTE</t>
  </si>
  <si>
    <t>82095</t>
  </si>
  <si>
    <t>LAVAURETTE</t>
  </si>
  <si>
    <t>82096</t>
  </si>
  <si>
    <t>VILLE DIEU DU TEMPLE</t>
  </si>
  <si>
    <t>82097</t>
  </si>
  <si>
    <t>LAVIT</t>
  </si>
  <si>
    <t>82098</t>
  </si>
  <si>
    <t>LEOJAC</t>
  </si>
  <si>
    <t>82099</t>
  </si>
  <si>
    <t>LIZAC</t>
  </si>
  <si>
    <t>82100</t>
  </si>
  <si>
    <t>LOZE</t>
  </si>
  <si>
    <t>82101</t>
  </si>
  <si>
    <t>MALAUSE</t>
  </si>
  <si>
    <t>82102</t>
  </si>
  <si>
    <t>MANSONVILLE</t>
  </si>
  <si>
    <t>82103</t>
  </si>
  <si>
    <t>82104</t>
  </si>
  <si>
    <t>82105</t>
  </si>
  <si>
    <t>MAS GRENIER</t>
  </si>
  <si>
    <t>82106</t>
  </si>
  <si>
    <t>82107</t>
  </si>
  <si>
    <t>82108</t>
  </si>
  <si>
    <t>MEAUZAC</t>
  </si>
  <si>
    <t>82109</t>
  </si>
  <si>
    <t>MERLES</t>
  </si>
  <si>
    <t>82110</t>
  </si>
  <si>
    <t>82111</t>
  </si>
  <si>
    <t>MIRAMONT DE QUERCY</t>
  </si>
  <si>
    <t>82112</t>
  </si>
  <si>
    <t>MOISSAC</t>
  </si>
  <si>
    <t>82113</t>
  </si>
  <si>
    <t>82114</t>
  </si>
  <si>
    <t>MONBEQUI</t>
  </si>
  <si>
    <t>82115</t>
  </si>
  <si>
    <t>MONCLAR DE QUERCY</t>
  </si>
  <si>
    <t>82116</t>
  </si>
  <si>
    <t>MONTAGUDET</t>
  </si>
  <si>
    <t>82117</t>
  </si>
  <si>
    <t>MONTAIGU DE QUERCY</t>
  </si>
  <si>
    <t>82118</t>
  </si>
  <si>
    <t>82119</t>
  </si>
  <si>
    <t>MONTALZAT</t>
  </si>
  <si>
    <t>82120</t>
  </si>
  <si>
    <t>82121</t>
  </si>
  <si>
    <t>MONTAUBAN</t>
  </si>
  <si>
    <t>82122</t>
  </si>
  <si>
    <t>MONTBARLA</t>
  </si>
  <si>
    <t>82123</t>
  </si>
  <si>
    <t>MONTBARTIER</t>
  </si>
  <si>
    <t>82124</t>
  </si>
  <si>
    <t>MONTBETON</t>
  </si>
  <si>
    <t>82125</t>
  </si>
  <si>
    <t>MONTECH</t>
  </si>
  <si>
    <t>82126</t>
  </si>
  <si>
    <t>82127</t>
  </si>
  <si>
    <t>82128</t>
  </si>
  <si>
    <t>MONTFERMIER</t>
  </si>
  <si>
    <t>82129</t>
  </si>
  <si>
    <t>82130</t>
  </si>
  <si>
    <t>82131</t>
  </si>
  <si>
    <t>MONTPEZAT DE QUERCY</t>
  </si>
  <si>
    <t>82132</t>
  </si>
  <si>
    <t>MONTRICOUX</t>
  </si>
  <si>
    <t>82133</t>
  </si>
  <si>
    <t>82134</t>
  </si>
  <si>
    <t>NEGREPELISSE</t>
  </si>
  <si>
    <t>82135</t>
  </si>
  <si>
    <t>NOHIC</t>
  </si>
  <si>
    <t>82136</t>
  </si>
  <si>
    <t>ORGUEIL</t>
  </si>
  <si>
    <t>82137</t>
  </si>
  <si>
    <t>82138</t>
  </si>
  <si>
    <t>PERVILLE</t>
  </si>
  <si>
    <t>82139</t>
  </si>
  <si>
    <t>82140</t>
  </si>
  <si>
    <t>PIQUECOS</t>
  </si>
  <si>
    <t>82141</t>
  </si>
  <si>
    <t>POMMEVIC</t>
  </si>
  <si>
    <t>82142</t>
  </si>
  <si>
    <t>82143</t>
  </si>
  <si>
    <t>POUPAS</t>
  </si>
  <si>
    <t>82144</t>
  </si>
  <si>
    <t>PUYCORNET</t>
  </si>
  <si>
    <t>82145</t>
  </si>
  <si>
    <t>PUYGAILLARD DE QUERCY</t>
  </si>
  <si>
    <t>82146</t>
  </si>
  <si>
    <t>PUYGAILLARD DE LOMAGNE</t>
  </si>
  <si>
    <t>82147</t>
  </si>
  <si>
    <t>PUYLAGARDE</t>
  </si>
  <si>
    <t>82148</t>
  </si>
  <si>
    <t>PUYLAROQUE</t>
  </si>
  <si>
    <t>82149</t>
  </si>
  <si>
    <t>REALVILLE</t>
  </si>
  <si>
    <t>82150</t>
  </si>
  <si>
    <t>REYNIES</t>
  </si>
  <si>
    <t>82151</t>
  </si>
  <si>
    <t>ROQUECOR</t>
  </si>
  <si>
    <t>82152</t>
  </si>
  <si>
    <t>82153</t>
  </si>
  <si>
    <t>SAINT AMANS DU PECH</t>
  </si>
  <si>
    <t>82154</t>
  </si>
  <si>
    <t>SAINT AMANS DE PELLAGAL</t>
  </si>
  <si>
    <t>82155</t>
  </si>
  <si>
    <t>SAINT ANTONIN NOBLE VAL</t>
  </si>
  <si>
    <t>82156</t>
  </si>
  <si>
    <t>SAINT ARROUMEX</t>
  </si>
  <si>
    <t>82157</t>
  </si>
  <si>
    <t>SAINT BEAUZEIL</t>
  </si>
  <si>
    <t>82158</t>
  </si>
  <si>
    <t>SAINT CIRICE</t>
  </si>
  <si>
    <t>82159</t>
  </si>
  <si>
    <t>82160</t>
  </si>
  <si>
    <t>82161</t>
  </si>
  <si>
    <t>SAINT ETIENNE DE TULMONT</t>
  </si>
  <si>
    <t>82162</t>
  </si>
  <si>
    <t>82163</t>
  </si>
  <si>
    <t>SAINT JEAN DU BOUZET</t>
  </si>
  <si>
    <t>82164</t>
  </si>
  <si>
    <t>SAINTE JULIETTE</t>
  </si>
  <si>
    <t>82165</t>
  </si>
  <si>
    <t>82166</t>
  </si>
  <si>
    <t>82167</t>
  </si>
  <si>
    <t>SAINT NAUPHARY</t>
  </si>
  <si>
    <t>82168</t>
  </si>
  <si>
    <t>SAINT NAZAIRE DE VALENTANE</t>
  </si>
  <si>
    <t>82169</t>
  </si>
  <si>
    <t>SAINT NICOLAS DE LA GRAVE</t>
  </si>
  <si>
    <t>82170</t>
  </si>
  <si>
    <t>SAINT PAUL D'ESPIS</t>
  </si>
  <si>
    <t>82171</t>
  </si>
  <si>
    <t>SAINT PORQUIER</t>
  </si>
  <si>
    <t>82172</t>
  </si>
  <si>
    <t>82173</t>
  </si>
  <si>
    <t>82174</t>
  </si>
  <si>
    <t>82175</t>
  </si>
  <si>
    <t>SAINT VINCENT LESPINASSE</t>
  </si>
  <si>
    <t>82176</t>
  </si>
  <si>
    <t>SALVETAT BELMONTET</t>
  </si>
  <si>
    <t>82177</t>
  </si>
  <si>
    <t>82178</t>
  </si>
  <si>
    <t>SAVENES</t>
  </si>
  <si>
    <t>82179</t>
  </si>
  <si>
    <t>SEPTFONDS</t>
  </si>
  <si>
    <t>82180</t>
  </si>
  <si>
    <t>82181</t>
  </si>
  <si>
    <t>SISTELS</t>
  </si>
  <si>
    <t>82182</t>
  </si>
  <si>
    <t>TOUFFAILLES</t>
  </si>
  <si>
    <t>82183</t>
  </si>
  <si>
    <t>TREJOULS</t>
  </si>
  <si>
    <t>82184</t>
  </si>
  <si>
    <t>VAISSAC</t>
  </si>
  <si>
    <t>82185</t>
  </si>
  <si>
    <t>VALEILLES</t>
  </si>
  <si>
    <t>82186</t>
  </si>
  <si>
    <t>82187</t>
  </si>
  <si>
    <t>VAREN</t>
  </si>
  <si>
    <t>82188</t>
  </si>
  <si>
    <t>82189</t>
  </si>
  <si>
    <t>VAZERAC</t>
  </si>
  <si>
    <t>82190</t>
  </si>
  <si>
    <t>VERDUN SUR GARONNE</t>
  </si>
  <si>
    <t>82191</t>
  </si>
  <si>
    <t>82192</t>
  </si>
  <si>
    <t>VERLHAC TESCOU</t>
  </si>
  <si>
    <t>82193</t>
  </si>
  <si>
    <t>VIGUERON</t>
  </si>
  <si>
    <t>82194</t>
  </si>
  <si>
    <t>VILLEBRUMIER</t>
  </si>
  <si>
    <t>82195</t>
  </si>
  <si>
    <t>VILLEMADE</t>
  </si>
  <si>
    <t>83001</t>
  </si>
  <si>
    <t>ADRETS DE L'ESTEREL</t>
  </si>
  <si>
    <t>83002</t>
  </si>
  <si>
    <t>AIGUINES</t>
  </si>
  <si>
    <t>83003</t>
  </si>
  <si>
    <t>AMPUS</t>
  </si>
  <si>
    <t>83004</t>
  </si>
  <si>
    <t>ARCS</t>
  </si>
  <si>
    <t>83005</t>
  </si>
  <si>
    <t>ARTIGNOSC SUR VERDON</t>
  </si>
  <si>
    <t>83006</t>
  </si>
  <si>
    <t>83007</t>
  </si>
  <si>
    <t>AUPS</t>
  </si>
  <si>
    <t>83008</t>
  </si>
  <si>
    <t>BAGNOLS EN FORET</t>
  </si>
  <si>
    <t>83009</t>
  </si>
  <si>
    <t>BANDOL</t>
  </si>
  <si>
    <t>83010</t>
  </si>
  <si>
    <t>BARGEME</t>
  </si>
  <si>
    <t>83011</t>
  </si>
  <si>
    <t>BARGEMON</t>
  </si>
  <si>
    <t>83012</t>
  </si>
  <si>
    <t>BARJOLS</t>
  </si>
  <si>
    <t>83013</t>
  </si>
  <si>
    <t>83014</t>
  </si>
  <si>
    <t>BAUDINARD SUR VERDON</t>
  </si>
  <si>
    <t>83015</t>
  </si>
  <si>
    <t>BAUDUEN</t>
  </si>
  <si>
    <t>83016</t>
  </si>
  <si>
    <t>BEAUSSET</t>
  </si>
  <si>
    <t>83017</t>
  </si>
  <si>
    <t>BELGENTIER</t>
  </si>
  <si>
    <t>83018</t>
  </si>
  <si>
    <t>BESSE SUR ISSOLE</t>
  </si>
  <si>
    <t>83019</t>
  </si>
  <si>
    <t>BORMES LES MIMOSAS</t>
  </si>
  <si>
    <t>83020</t>
  </si>
  <si>
    <t>BOURGUET</t>
  </si>
  <si>
    <t>83021</t>
  </si>
  <si>
    <t>BRAS</t>
  </si>
  <si>
    <t>83022</t>
  </si>
  <si>
    <t>BRENON</t>
  </si>
  <si>
    <t>83023</t>
  </si>
  <si>
    <t>BRIGNOLES</t>
  </si>
  <si>
    <t>83025</t>
  </si>
  <si>
    <t>BRUE AURIAC</t>
  </si>
  <si>
    <t>83026</t>
  </si>
  <si>
    <t>CABASSE</t>
  </si>
  <si>
    <t>83027</t>
  </si>
  <si>
    <t>CADIERE D'AZUR</t>
  </si>
  <si>
    <t>83028</t>
  </si>
  <si>
    <t>CALLAS</t>
  </si>
  <si>
    <t>83029</t>
  </si>
  <si>
    <t>83030</t>
  </si>
  <si>
    <t>CAMPS LA SOURCE</t>
  </si>
  <si>
    <t>83031</t>
  </si>
  <si>
    <t>CANNET DES MAURES</t>
  </si>
  <si>
    <t>83032</t>
  </si>
  <si>
    <t>CARCES</t>
  </si>
  <si>
    <t>83033</t>
  </si>
  <si>
    <t>CARNOULES</t>
  </si>
  <si>
    <t>83034</t>
  </si>
  <si>
    <t>CARQUEIRANNE</t>
  </si>
  <si>
    <t>83035</t>
  </si>
  <si>
    <t>83036</t>
  </si>
  <si>
    <t>CAVALAIRE SUR MER</t>
  </si>
  <si>
    <t>83037</t>
  </si>
  <si>
    <t>83038</t>
  </si>
  <si>
    <t>83039</t>
  </si>
  <si>
    <t>CHATEAUVERT</t>
  </si>
  <si>
    <t>83040</t>
  </si>
  <si>
    <t>83041</t>
  </si>
  <si>
    <t>CLAVIERS</t>
  </si>
  <si>
    <t>83042</t>
  </si>
  <si>
    <t>COGOLIN</t>
  </si>
  <si>
    <t>83043</t>
  </si>
  <si>
    <t>COLLOBRIERES</t>
  </si>
  <si>
    <t>83044</t>
  </si>
  <si>
    <t>COMPS SUR ARTUBY</t>
  </si>
  <si>
    <t>83045</t>
  </si>
  <si>
    <t>CORRENS</t>
  </si>
  <si>
    <t>83046</t>
  </si>
  <si>
    <t>COTIGNAC</t>
  </si>
  <si>
    <t>83047</t>
  </si>
  <si>
    <t>CRAU</t>
  </si>
  <si>
    <t>83048</t>
  </si>
  <si>
    <t>CROIX VALMER</t>
  </si>
  <si>
    <t>83049</t>
  </si>
  <si>
    <t>CUERS</t>
  </si>
  <si>
    <t>83050</t>
  </si>
  <si>
    <t>DRAGUIGNAN</t>
  </si>
  <si>
    <t>83051</t>
  </si>
  <si>
    <t>ENTRECASTEAUX</t>
  </si>
  <si>
    <t>83052</t>
  </si>
  <si>
    <t>83053</t>
  </si>
  <si>
    <t>EVENOS</t>
  </si>
  <si>
    <t>83054</t>
  </si>
  <si>
    <t>FARLEDE</t>
  </si>
  <si>
    <t>83055</t>
  </si>
  <si>
    <t>FAYENCE</t>
  </si>
  <si>
    <t>83056</t>
  </si>
  <si>
    <t>FIGANIERES</t>
  </si>
  <si>
    <t>83057</t>
  </si>
  <si>
    <t>FLASSANS SUR ISSOLE</t>
  </si>
  <si>
    <t>83058</t>
  </si>
  <si>
    <t>FLAYOSC</t>
  </si>
  <si>
    <t>83059</t>
  </si>
  <si>
    <t>FORCALQUEIRET</t>
  </si>
  <si>
    <t>83060</t>
  </si>
  <si>
    <t>FOX AMPHOUX</t>
  </si>
  <si>
    <t>83061</t>
  </si>
  <si>
    <t>FREJUS</t>
  </si>
  <si>
    <t>83062</t>
  </si>
  <si>
    <t>83063</t>
  </si>
  <si>
    <t>GARDE FREINET</t>
  </si>
  <si>
    <t>83064</t>
  </si>
  <si>
    <t>GAREOULT</t>
  </si>
  <si>
    <t>83065</t>
  </si>
  <si>
    <t>GASSIN</t>
  </si>
  <si>
    <t>83066</t>
  </si>
  <si>
    <t>GINASSERVIS</t>
  </si>
  <si>
    <t>83067</t>
  </si>
  <si>
    <t>GONFARON</t>
  </si>
  <si>
    <t>83068</t>
  </si>
  <si>
    <t>GRIMAUD</t>
  </si>
  <si>
    <t>83069</t>
  </si>
  <si>
    <t>HYERES</t>
  </si>
  <si>
    <t>83070</t>
  </si>
  <si>
    <t>LAVANDOU</t>
  </si>
  <si>
    <t>83071</t>
  </si>
  <si>
    <t>LONDE LES MAURES</t>
  </si>
  <si>
    <t>83072</t>
  </si>
  <si>
    <t>LORGUES</t>
  </si>
  <si>
    <t>83073</t>
  </si>
  <si>
    <t>83074</t>
  </si>
  <si>
    <t>MARTRE</t>
  </si>
  <si>
    <t>83075</t>
  </si>
  <si>
    <t>MAYONS</t>
  </si>
  <si>
    <t>83076</t>
  </si>
  <si>
    <t>MAZAUGUES</t>
  </si>
  <si>
    <t>83077</t>
  </si>
  <si>
    <t>MEOUNES LES MONTRIEUX</t>
  </si>
  <si>
    <t>83078</t>
  </si>
  <si>
    <t>MOISSAC BELLEVUE</t>
  </si>
  <si>
    <t>83079</t>
  </si>
  <si>
    <t>MOLE</t>
  </si>
  <si>
    <t>83080</t>
  </si>
  <si>
    <t>83081</t>
  </si>
  <si>
    <t>MONTAUROUX</t>
  </si>
  <si>
    <t>83082</t>
  </si>
  <si>
    <t>83083</t>
  </si>
  <si>
    <t>MONTFORT SUR ARGENS</t>
  </si>
  <si>
    <t>83084</t>
  </si>
  <si>
    <t>MONTMEYAN</t>
  </si>
  <si>
    <t>83085</t>
  </si>
  <si>
    <t>83086</t>
  </si>
  <si>
    <t>MUY</t>
  </si>
  <si>
    <t>83087</t>
  </si>
  <si>
    <t>NANS LES PINS</t>
  </si>
  <si>
    <t>83088</t>
  </si>
  <si>
    <t>NEOULES</t>
  </si>
  <si>
    <t>83089</t>
  </si>
  <si>
    <t>83090</t>
  </si>
  <si>
    <t>OLLIOULES</t>
  </si>
  <si>
    <t>83091</t>
  </si>
  <si>
    <t>PIERREFEU DU VAR</t>
  </si>
  <si>
    <t>83092</t>
  </si>
  <si>
    <t>PIGNANS</t>
  </si>
  <si>
    <t>83093</t>
  </si>
  <si>
    <t>PLAN D'AUPS SAINTE BAUME</t>
  </si>
  <si>
    <t>83094</t>
  </si>
  <si>
    <t>PLAN DE LA TOUR</t>
  </si>
  <si>
    <t>83095</t>
  </si>
  <si>
    <t>PONTEVES</t>
  </si>
  <si>
    <t>83096</t>
  </si>
  <si>
    <t>POURCIEUX</t>
  </si>
  <si>
    <t>83097</t>
  </si>
  <si>
    <t>POURRIERES</t>
  </si>
  <si>
    <t>83098</t>
  </si>
  <si>
    <t>PRADET</t>
  </si>
  <si>
    <t>83099</t>
  </si>
  <si>
    <t>PUGET SUR ARGENS</t>
  </si>
  <si>
    <t>83100</t>
  </si>
  <si>
    <t>PUGET VILLE</t>
  </si>
  <si>
    <t>83101</t>
  </si>
  <si>
    <t>RAMATUELLE</t>
  </si>
  <si>
    <t>83102</t>
  </si>
  <si>
    <t>REGUSSE</t>
  </si>
  <si>
    <t>83103</t>
  </si>
  <si>
    <t>REVEST LES EAUX</t>
  </si>
  <si>
    <t>83104</t>
  </si>
  <si>
    <t>83105</t>
  </si>
  <si>
    <t>RIBOUX</t>
  </si>
  <si>
    <t>83106</t>
  </si>
  <si>
    <t>ROCBARON</t>
  </si>
  <si>
    <t>83107</t>
  </si>
  <si>
    <t>ROQUEBRUNE SUR ARGENS</t>
  </si>
  <si>
    <t>83108</t>
  </si>
  <si>
    <t>ROQUEBRUSSANNE</t>
  </si>
  <si>
    <t>83109</t>
  </si>
  <si>
    <t>ROQUE ESCLAPON</t>
  </si>
  <si>
    <t>83110</t>
  </si>
  <si>
    <t>ROUGIERS</t>
  </si>
  <si>
    <t>83111</t>
  </si>
  <si>
    <t>SAINTE ANASTASIE SUR ISSOLE</t>
  </si>
  <si>
    <t>83112</t>
  </si>
  <si>
    <t>SAINT CYR SUR MER</t>
  </si>
  <si>
    <t>83113</t>
  </si>
  <si>
    <t>83114</t>
  </si>
  <si>
    <t>SAINT MARTIN DE PALLIERES</t>
  </si>
  <si>
    <t>83115</t>
  </si>
  <si>
    <t>SAINTE MAXIME</t>
  </si>
  <si>
    <t>83116</t>
  </si>
  <si>
    <t>SAINT MAXIMIN LA SAINTE BAUME</t>
  </si>
  <si>
    <t>83117</t>
  </si>
  <si>
    <t>SAINT PAUL EN FORET</t>
  </si>
  <si>
    <t>83118</t>
  </si>
  <si>
    <t>83119</t>
  </si>
  <si>
    <t>SAINT TROPEZ</t>
  </si>
  <si>
    <t>83120</t>
  </si>
  <si>
    <t>SAINT ZACHARIE</t>
  </si>
  <si>
    <t>83121</t>
  </si>
  <si>
    <t>SALERNES</t>
  </si>
  <si>
    <t>83122</t>
  </si>
  <si>
    <t>SALLES SUR VERDON</t>
  </si>
  <si>
    <t>83123</t>
  </si>
  <si>
    <t>SANARY SUR MER</t>
  </si>
  <si>
    <t>83124</t>
  </si>
  <si>
    <t>SEILLANS</t>
  </si>
  <si>
    <t>83125</t>
  </si>
  <si>
    <t>SEILLONS SOURCE D'ARGENS</t>
  </si>
  <si>
    <t>83126</t>
  </si>
  <si>
    <t>SEYNE SUR MER</t>
  </si>
  <si>
    <t>83127</t>
  </si>
  <si>
    <t>SIGNES</t>
  </si>
  <si>
    <t>83128</t>
  </si>
  <si>
    <t>SILLANS LA CASCADE</t>
  </si>
  <si>
    <t>83129</t>
  </si>
  <si>
    <t>SIX FOURS LES PLAGES</t>
  </si>
  <si>
    <t>83130</t>
  </si>
  <si>
    <t>SOLLIES PONT</t>
  </si>
  <si>
    <t>83131</t>
  </si>
  <si>
    <t>SOLLIES TOUCAS</t>
  </si>
  <si>
    <t>83132</t>
  </si>
  <si>
    <t>SOLLIES VILLE</t>
  </si>
  <si>
    <t>83133</t>
  </si>
  <si>
    <t>TANNERON</t>
  </si>
  <si>
    <t>83134</t>
  </si>
  <si>
    <t>TARADEAU</t>
  </si>
  <si>
    <t>83135</t>
  </si>
  <si>
    <t>TAVERNES</t>
  </si>
  <si>
    <t>83136</t>
  </si>
  <si>
    <t>THORONET</t>
  </si>
  <si>
    <t>83137</t>
  </si>
  <si>
    <t>TOULON</t>
  </si>
  <si>
    <t>83138</t>
  </si>
  <si>
    <t>83139</t>
  </si>
  <si>
    <t>TOURTOUR</t>
  </si>
  <si>
    <t>83140</t>
  </si>
  <si>
    <t>TOURVES</t>
  </si>
  <si>
    <t>83141</t>
  </si>
  <si>
    <t>TRANS EN PROVENCE</t>
  </si>
  <si>
    <t>83142</t>
  </si>
  <si>
    <t>TRIGANCE</t>
  </si>
  <si>
    <t>83143</t>
  </si>
  <si>
    <t>VAL</t>
  </si>
  <si>
    <t>83144</t>
  </si>
  <si>
    <t>VALETTE DU VAR</t>
  </si>
  <si>
    <t>83145</t>
  </si>
  <si>
    <t>VARAGES</t>
  </si>
  <si>
    <t>83146</t>
  </si>
  <si>
    <t>VERDIERE</t>
  </si>
  <si>
    <t>83147</t>
  </si>
  <si>
    <t>VERIGNON</t>
  </si>
  <si>
    <t>83148</t>
  </si>
  <si>
    <t>VIDAUBAN</t>
  </si>
  <si>
    <t>83149</t>
  </si>
  <si>
    <t>VILLECROZE</t>
  </si>
  <si>
    <t>83150</t>
  </si>
  <si>
    <t>VINON SUR VERDON</t>
  </si>
  <si>
    <t>83151</t>
  </si>
  <si>
    <t>VINS SUR CARAMY</t>
  </si>
  <si>
    <t>83152</t>
  </si>
  <si>
    <t>RAYOL CANADEL SUR MER</t>
  </si>
  <si>
    <t>83153</t>
  </si>
  <si>
    <t>SAINT MANDRIER SUR MER</t>
  </si>
  <si>
    <t>83154</t>
  </si>
  <si>
    <t>SAINT ANTONIN DU VAR</t>
  </si>
  <si>
    <t>84001</t>
  </si>
  <si>
    <t>ALTHEN DES PALUDS</t>
  </si>
  <si>
    <t>84002</t>
  </si>
  <si>
    <t>ANSOUIS</t>
  </si>
  <si>
    <t>84003</t>
  </si>
  <si>
    <t>APT</t>
  </si>
  <si>
    <t>84004</t>
  </si>
  <si>
    <t>AUBIGNAN</t>
  </si>
  <si>
    <t>84005</t>
  </si>
  <si>
    <t>84006</t>
  </si>
  <si>
    <t>AURIBEAU</t>
  </si>
  <si>
    <t>84007</t>
  </si>
  <si>
    <t>AVIGNON</t>
  </si>
  <si>
    <t>84008</t>
  </si>
  <si>
    <t>BARROUX</t>
  </si>
  <si>
    <t>84009</t>
  </si>
  <si>
    <t>BASTIDE DES JOURDANS</t>
  </si>
  <si>
    <t>84010</t>
  </si>
  <si>
    <t>BASTIDONNE</t>
  </si>
  <si>
    <t>84011</t>
  </si>
  <si>
    <t>BEAUCET</t>
  </si>
  <si>
    <t>84012</t>
  </si>
  <si>
    <t>BEAUMES DE VENISE</t>
  </si>
  <si>
    <t>84013</t>
  </si>
  <si>
    <t>BEAUMETTES</t>
  </si>
  <si>
    <t>84014</t>
  </si>
  <si>
    <t>BEAUMONT DE PERTUIS</t>
  </si>
  <si>
    <t>84015</t>
  </si>
  <si>
    <t>BEAUMONT DU VENTOUX</t>
  </si>
  <si>
    <t>84016</t>
  </si>
  <si>
    <t>BEDARRIDES</t>
  </si>
  <si>
    <t>84017</t>
  </si>
  <si>
    <t>BEDOIN</t>
  </si>
  <si>
    <t>84018</t>
  </si>
  <si>
    <t>BLAUVAC</t>
  </si>
  <si>
    <t>84019</t>
  </si>
  <si>
    <t>BOLLENE</t>
  </si>
  <si>
    <t>84020</t>
  </si>
  <si>
    <t>BONNIEUX</t>
  </si>
  <si>
    <t>84021</t>
  </si>
  <si>
    <t>BRANTES</t>
  </si>
  <si>
    <t>84022</t>
  </si>
  <si>
    <t>84023</t>
  </si>
  <si>
    <t>BUOUX</t>
  </si>
  <si>
    <t>84024</t>
  </si>
  <si>
    <t>CABRIERES D'AIGUES</t>
  </si>
  <si>
    <t>84025</t>
  </si>
  <si>
    <t>CABRIERES D'AVIGNON</t>
  </si>
  <si>
    <t>84026</t>
  </si>
  <si>
    <t>CADENET</t>
  </si>
  <si>
    <t>84027</t>
  </si>
  <si>
    <t>CADEROUSSE</t>
  </si>
  <si>
    <t>84028</t>
  </si>
  <si>
    <t>CAIRANNE</t>
  </si>
  <si>
    <t>84029</t>
  </si>
  <si>
    <t>CAMARET SUR AIGUES</t>
  </si>
  <si>
    <t>84030</t>
  </si>
  <si>
    <t>CAROMB</t>
  </si>
  <si>
    <t>84031</t>
  </si>
  <si>
    <t>CARPENTRAS</t>
  </si>
  <si>
    <t>84032</t>
  </si>
  <si>
    <t>CASENEUVE</t>
  </si>
  <si>
    <t>84033</t>
  </si>
  <si>
    <t>84034</t>
  </si>
  <si>
    <t>CAUMONT SUR DURANCE</t>
  </si>
  <si>
    <t>84035</t>
  </si>
  <si>
    <t>CAVAILLON</t>
  </si>
  <si>
    <t>84036</t>
  </si>
  <si>
    <t>CHATEAUNEUF DE GADAGNE</t>
  </si>
  <si>
    <t>84037</t>
  </si>
  <si>
    <t>CHATEAUNEUF DU PAPE</t>
  </si>
  <si>
    <t>84038</t>
  </si>
  <si>
    <t>CHEVAL BLANC</t>
  </si>
  <si>
    <t>84039</t>
  </si>
  <si>
    <t>COURTHEZON</t>
  </si>
  <si>
    <t>84040</t>
  </si>
  <si>
    <t>84041</t>
  </si>
  <si>
    <t>CRILLON LE BRAVE</t>
  </si>
  <si>
    <t>84042</t>
  </si>
  <si>
    <t>CUCURON</t>
  </si>
  <si>
    <t>84043</t>
  </si>
  <si>
    <t>ENTRAIGUES SUR LA SORGUE</t>
  </si>
  <si>
    <t>84044</t>
  </si>
  <si>
    <t>ENTRECHAUX</t>
  </si>
  <si>
    <t>84045</t>
  </si>
  <si>
    <t>FAUCON</t>
  </si>
  <si>
    <t>84046</t>
  </si>
  <si>
    <t>FLASSAN</t>
  </si>
  <si>
    <t>84047</t>
  </si>
  <si>
    <t>84048</t>
  </si>
  <si>
    <t>84049</t>
  </si>
  <si>
    <t>GIGONDAS</t>
  </si>
  <si>
    <t>84050</t>
  </si>
  <si>
    <t>GORDES</t>
  </si>
  <si>
    <t>84051</t>
  </si>
  <si>
    <t>GOULT</t>
  </si>
  <si>
    <t>84052</t>
  </si>
  <si>
    <t>GRAMBOIS</t>
  </si>
  <si>
    <t>84053</t>
  </si>
  <si>
    <t>GRILLON</t>
  </si>
  <si>
    <t>84054</t>
  </si>
  <si>
    <t>ISLE SUR LA SORGUE</t>
  </si>
  <si>
    <t>84055</t>
  </si>
  <si>
    <t>JONQUERETTES</t>
  </si>
  <si>
    <t>84056</t>
  </si>
  <si>
    <t>84057</t>
  </si>
  <si>
    <t>JOUCAS</t>
  </si>
  <si>
    <t>84058</t>
  </si>
  <si>
    <t>84059</t>
  </si>
  <si>
    <t>LAFARE</t>
  </si>
  <si>
    <t>84060</t>
  </si>
  <si>
    <t>LAGARDE D'APT</t>
  </si>
  <si>
    <t>84061</t>
  </si>
  <si>
    <t>LAGARDE PAREOL</t>
  </si>
  <si>
    <t>84062</t>
  </si>
  <si>
    <t>LAGNES</t>
  </si>
  <si>
    <t>84063</t>
  </si>
  <si>
    <t>LAMOTTE DU RHONE</t>
  </si>
  <si>
    <t>84064</t>
  </si>
  <si>
    <t>LAPALUD</t>
  </si>
  <si>
    <t>84065</t>
  </si>
  <si>
    <t>LAURIS</t>
  </si>
  <si>
    <t>84066</t>
  </si>
  <si>
    <t>LIOUX</t>
  </si>
  <si>
    <t>84067</t>
  </si>
  <si>
    <t>LORIOL DU COMTAT</t>
  </si>
  <si>
    <t>84068</t>
  </si>
  <si>
    <t>LOURMARIN</t>
  </si>
  <si>
    <t>84069</t>
  </si>
  <si>
    <t>MALAUCENE</t>
  </si>
  <si>
    <t>84070</t>
  </si>
  <si>
    <t>MALEMORT DU COMTAT</t>
  </si>
  <si>
    <t>84071</t>
  </si>
  <si>
    <t>84072</t>
  </si>
  <si>
    <t>MAZAN</t>
  </si>
  <si>
    <t>84073</t>
  </si>
  <si>
    <t>MENERBES</t>
  </si>
  <si>
    <t>84074</t>
  </si>
  <si>
    <t>MERINDOL</t>
  </si>
  <si>
    <t>84075</t>
  </si>
  <si>
    <t>METHAMIS</t>
  </si>
  <si>
    <t>84076</t>
  </si>
  <si>
    <t>84077</t>
  </si>
  <si>
    <t>MODENE</t>
  </si>
  <si>
    <t>84078</t>
  </si>
  <si>
    <t>MONDRAGON</t>
  </si>
  <si>
    <t>84079</t>
  </si>
  <si>
    <t>MONIEUX</t>
  </si>
  <si>
    <t>84080</t>
  </si>
  <si>
    <t>MONTEUX</t>
  </si>
  <si>
    <t>84081</t>
  </si>
  <si>
    <t>MORIERES LES AVIGNON</t>
  </si>
  <si>
    <t>84082</t>
  </si>
  <si>
    <t>MORMOIRON</t>
  </si>
  <si>
    <t>84083</t>
  </si>
  <si>
    <t>MORNAS</t>
  </si>
  <si>
    <t>84084</t>
  </si>
  <si>
    <t>MOTTE D'AIGUES</t>
  </si>
  <si>
    <t>84085</t>
  </si>
  <si>
    <t>84086</t>
  </si>
  <si>
    <t>OPPEDE</t>
  </si>
  <si>
    <t>84087</t>
  </si>
  <si>
    <t>ORANGE</t>
  </si>
  <si>
    <t>84088</t>
  </si>
  <si>
    <t>PERNES LES FONTAINES</t>
  </si>
  <si>
    <t>84089</t>
  </si>
  <si>
    <t>84090</t>
  </si>
  <si>
    <t>PEYPIN D'AIGUES</t>
  </si>
  <si>
    <t>84091</t>
  </si>
  <si>
    <t>PIOLENC</t>
  </si>
  <si>
    <t>84092</t>
  </si>
  <si>
    <t>84093</t>
  </si>
  <si>
    <t>PUGET</t>
  </si>
  <si>
    <t>84094</t>
  </si>
  <si>
    <t>PUYMERAS</t>
  </si>
  <si>
    <t>84095</t>
  </si>
  <si>
    <t>PUYVERT</t>
  </si>
  <si>
    <t>84096</t>
  </si>
  <si>
    <t>RASTEAU</t>
  </si>
  <si>
    <t>84097</t>
  </si>
  <si>
    <t>RICHERENCHES</t>
  </si>
  <si>
    <t>84098</t>
  </si>
  <si>
    <t>ROAIX</t>
  </si>
  <si>
    <t>84099</t>
  </si>
  <si>
    <t>ROBION</t>
  </si>
  <si>
    <t>84100</t>
  </si>
  <si>
    <t>ROQUE ALRIC</t>
  </si>
  <si>
    <t>84101</t>
  </si>
  <si>
    <t>ROQUE SUR PERNES</t>
  </si>
  <si>
    <t>84102</t>
  </si>
  <si>
    <t>84103</t>
  </si>
  <si>
    <t>RUSTREL</t>
  </si>
  <si>
    <t>84104</t>
  </si>
  <si>
    <t>SABLET</t>
  </si>
  <si>
    <t>84105</t>
  </si>
  <si>
    <t>SAIGNON</t>
  </si>
  <si>
    <t>84106</t>
  </si>
  <si>
    <t>SAINTE CECILE LES VIGNES</t>
  </si>
  <si>
    <t>84107</t>
  </si>
  <si>
    <t>84108</t>
  </si>
  <si>
    <t>84109</t>
  </si>
  <si>
    <t>SAINT HIPPOLYTE LE GRAVEYRON</t>
  </si>
  <si>
    <t>84110</t>
  </si>
  <si>
    <t>SAINT LEGER DU VENTOUX</t>
  </si>
  <si>
    <t>84111</t>
  </si>
  <si>
    <t>SAINT MARCELLIN LES VAISON</t>
  </si>
  <si>
    <t>84112</t>
  </si>
  <si>
    <t>SAINT MARTIN DE CASTILLON</t>
  </si>
  <si>
    <t>84113</t>
  </si>
  <si>
    <t>SAINT MARTIN DE LA BRASQUE</t>
  </si>
  <si>
    <t>84114</t>
  </si>
  <si>
    <t>84115</t>
  </si>
  <si>
    <t>SAINT PIERRE DE VASSOLS</t>
  </si>
  <si>
    <t>84116</t>
  </si>
  <si>
    <t>SAINT ROMAIN EN VIENNOIS</t>
  </si>
  <si>
    <t>84117</t>
  </si>
  <si>
    <t>SAINT ROMAN DE MALEGARDE</t>
  </si>
  <si>
    <t>84118</t>
  </si>
  <si>
    <t>SAINT SATURNIN LES APT</t>
  </si>
  <si>
    <t>84119</t>
  </si>
  <si>
    <t>SAINT SATURNIN LES AVIGNON</t>
  </si>
  <si>
    <t>84120</t>
  </si>
  <si>
    <t>SAINT TRINIT</t>
  </si>
  <si>
    <t>84121</t>
  </si>
  <si>
    <t>SANNES</t>
  </si>
  <si>
    <t>84122</t>
  </si>
  <si>
    <t>SARRIANS</t>
  </si>
  <si>
    <t>84123</t>
  </si>
  <si>
    <t>SAULT</t>
  </si>
  <si>
    <t>84124</t>
  </si>
  <si>
    <t>SAUMANE DE VAUCLUSE</t>
  </si>
  <si>
    <t>84125</t>
  </si>
  <si>
    <t>SAVOILLAN</t>
  </si>
  <si>
    <t>84126</t>
  </si>
  <si>
    <t>SEGURET</t>
  </si>
  <si>
    <t>84127</t>
  </si>
  <si>
    <t>SERIGNAN DU COMTAT</t>
  </si>
  <si>
    <t>84128</t>
  </si>
  <si>
    <t>SIVERGUES</t>
  </si>
  <si>
    <t>84129</t>
  </si>
  <si>
    <t>SORGUES</t>
  </si>
  <si>
    <t>84130</t>
  </si>
  <si>
    <t>SUZETTE</t>
  </si>
  <si>
    <t>84131</t>
  </si>
  <si>
    <t>TAILLADES</t>
  </si>
  <si>
    <t>84132</t>
  </si>
  <si>
    <t>THOR</t>
  </si>
  <si>
    <t>84133</t>
  </si>
  <si>
    <t>TOUR D'AIGUES</t>
  </si>
  <si>
    <t>84134</t>
  </si>
  <si>
    <t>TRAVAILLAN</t>
  </si>
  <si>
    <t>84135</t>
  </si>
  <si>
    <t>UCHAUX</t>
  </si>
  <si>
    <t>84136</t>
  </si>
  <si>
    <t>VACQUEYRAS</t>
  </si>
  <si>
    <t>84137</t>
  </si>
  <si>
    <t>VAISON LA ROMAINE</t>
  </si>
  <si>
    <t>84138</t>
  </si>
  <si>
    <t>VALREAS</t>
  </si>
  <si>
    <t>84139</t>
  </si>
  <si>
    <t>FONTAINE DE VAUCLUSE</t>
  </si>
  <si>
    <t>84140</t>
  </si>
  <si>
    <t>VAUGINES</t>
  </si>
  <si>
    <t>84141</t>
  </si>
  <si>
    <t>VEDENE</t>
  </si>
  <si>
    <t>84142</t>
  </si>
  <si>
    <t>VELLERON</t>
  </si>
  <si>
    <t>84143</t>
  </si>
  <si>
    <t>VENASQUE</t>
  </si>
  <si>
    <t>84144</t>
  </si>
  <si>
    <t>VIENS</t>
  </si>
  <si>
    <t>84145</t>
  </si>
  <si>
    <t>84146</t>
  </si>
  <si>
    <t>84147</t>
  </si>
  <si>
    <t>VILLELAURE</t>
  </si>
  <si>
    <t>84148</t>
  </si>
  <si>
    <t>VILLES SUR AUZON</t>
  </si>
  <si>
    <t>84149</t>
  </si>
  <si>
    <t>VIOLES</t>
  </si>
  <si>
    <t>84150</t>
  </si>
  <si>
    <t>VISAN</t>
  </si>
  <si>
    <t>84151</t>
  </si>
  <si>
    <t>VITROLLES EN LUBERON</t>
  </si>
  <si>
    <t>85001</t>
  </si>
  <si>
    <t>AIGUILLON SUR MER</t>
  </si>
  <si>
    <t>85002</t>
  </si>
  <si>
    <t>AIGUILLON SUR VIE</t>
  </si>
  <si>
    <t>85003</t>
  </si>
  <si>
    <t>AIZENAY</t>
  </si>
  <si>
    <t>85004</t>
  </si>
  <si>
    <t>85005</t>
  </si>
  <si>
    <t>ANTIGNY</t>
  </si>
  <si>
    <t>85006</t>
  </si>
  <si>
    <t>85008</t>
  </si>
  <si>
    <t>85009</t>
  </si>
  <si>
    <t>AUZAY</t>
  </si>
  <si>
    <t>85010</t>
  </si>
  <si>
    <t>85011</t>
  </si>
  <si>
    <t>BARBATRE</t>
  </si>
  <si>
    <t>85012</t>
  </si>
  <si>
    <t>BARRE DE MONTS</t>
  </si>
  <si>
    <t>85013</t>
  </si>
  <si>
    <t>BAZOGES EN PAILLERS</t>
  </si>
  <si>
    <t>85014</t>
  </si>
  <si>
    <t>BAZOGES EN PAREDS</t>
  </si>
  <si>
    <t>85015</t>
  </si>
  <si>
    <t>BEAUFOU</t>
  </si>
  <si>
    <t>85016</t>
  </si>
  <si>
    <t>BEAULIEU SOUS LA ROCHE</t>
  </si>
  <si>
    <t>85017</t>
  </si>
  <si>
    <t>85018</t>
  </si>
  <si>
    <t>BEAUVOIR SUR MER</t>
  </si>
  <si>
    <t>85019</t>
  </si>
  <si>
    <t>BELLEVILLE SUR VIE</t>
  </si>
  <si>
    <t>85020</t>
  </si>
  <si>
    <t>BENET</t>
  </si>
  <si>
    <t>85021</t>
  </si>
  <si>
    <t>BERNARDIERE</t>
  </si>
  <si>
    <t>85022</t>
  </si>
  <si>
    <t>BERNARD</t>
  </si>
  <si>
    <t>85023</t>
  </si>
  <si>
    <t>BESSAY</t>
  </si>
  <si>
    <t>85024</t>
  </si>
  <si>
    <t>BOIS DE CENE</t>
  </si>
  <si>
    <t>85025</t>
  </si>
  <si>
    <t>BOISSIERE DE MONTAIGU</t>
  </si>
  <si>
    <t>85026</t>
  </si>
  <si>
    <t>BOISSIERE DES LANDES</t>
  </si>
  <si>
    <t>85027</t>
  </si>
  <si>
    <t>BOUFFERE</t>
  </si>
  <si>
    <t>85028</t>
  </si>
  <si>
    <t>BOUILLE COURDAULT</t>
  </si>
  <si>
    <t>85029</t>
  </si>
  <si>
    <t>85030</t>
  </si>
  <si>
    <t>BOULOGNE</t>
  </si>
  <si>
    <t>85031</t>
  </si>
  <si>
    <t>BOUPERE</t>
  </si>
  <si>
    <t>85033</t>
  </si>
  <si>
    <t>BOURNEAU</t>
  </si>
  <si>
    <t>85034</t>
  </si>
  <si>
    <t>BOURNEZEAU</t>
  </si>
  <si>
    <t>85035</t>
  </si>
  <si>
    <t>BRETIGNOLLES SUR MER</t>
  </si>
  <si>
    <t>85036</t>
  </si>
  <si>
    <t>BRETONNIERE LA CLAYE</t>
  </si>
  <si>
    <t>85037</t>
  </si>
  <si>
    <t>BREUIL BARRET</t>
  </si>
  <si>
    <t>85038</t>
  </si>
  <si>
    <t>BROUZILS</t>
  </si>
  <si>
    <t>85039</t>
  </si>
  <si>
    <t>BRUFFIERE</t>
  </si>
  <si>
    <t>85040</t>
  </si>
  <si>
    <t>CAILLERE SAINT HILAIRE</t>
  </si>
  <si>
    <t>85041</t>
  </si>
  <si>
    <t>CEZAIS</t>
  </si>
  <si>
    <t>85042</t>
  </si>
  <si>
    <t>CHAILLE LES MARAIS</t>
  </si>
  <si>
    <t>85043</t>
  </si>
  <si>
    <t>CHAILLE SOUS LES ORMEAUX</t>
  </si>
  <si>
    <t>85044</t>
  </si>
  <si>
    <t>CHAIX</t>
  </si>
  <si>
    <t>85045</t>
  </si>
  <si>
    <t>CHAIZE GIRAUD</t>
  </si>
  <si>
    <t>85046</t>
  </si>
  <si>
    <t>CHAIZE LE VICOMTE</t>
  </si>
  <si>
    <t>85047</t>
  </si>
  <si>
    <t>CHALLANS</t>
  </si>
  <si>
    <t>85048</t>
  </si>
  <si>
    <t>CHAMBRETAUD</t>
  </si>
  <si>
    <t>85049</t>
  </si>
  <si>
    <t>CHAMPAGNE LES MARAIS</t>
  </si>
  <si>
    <t>85050</t>
  </si>
  <si>
    <t>CHAMP SAINT PERE</t>
  </si>
  <si>
    <t>85051</t>
  </si>
  <si>
    <t>CHANTONNAY</t>
  </si>
  <si>
    <t>85052</t>
  </si>
  <si>
    <t>CHAPELLE ACHARD</t>
  </si>
  <si>
    <t>85053</t>
  </si>
  <si>
    <t>CHAPELLE AUX LYS</t>
  </si>
  <si>
    <t>85054</t>
  </si>
  <si>
    <t>CHAPELLE HERMIER</t>
  </si>
  <si>
    <t>85055</t>
  </si>
  <si>
    <t>CHAPELLE PALLUAU</t>
  </si>
  <si>
    <t>85056</t>
  </si>
  <si>
    <t>CHAPELLE THEMER</t>
  </si>
  <si>
    <t>85058</t>
  </si>
  <si>
    <t>CHASNAIS</t>
  </si>
  <si>
    <t>85059</t>
  </si>
  <si>
    <t>CHATAIGNERAIE</t>
  </si>
  <si>
    <t>85060</t>
  </si>
  <si>
    <t>CHATEAU D'OLONNE</t>
  </si>
  <si>
    <t>85061</t>
  </si>
  <si>
    <t>CHATEAU GUIBERT</t>
  </si>
  <si>
    <t>85062</t>
  </si>
  <si>
    <t>85063</t>
  </si>
  <si>
    <t>CHATELLIERS CHATEAUMUR</t>
  </si>
  <si>
    <t>85064</t>
  </si>
  <si>
    <t>CHAUCHE</t>
  </si>
  <si>
    <t>85065</t>
  </si>
  <si>
    <t>CHAVAGNES EN PAILLERS</t>
  </si>
  <si>
    <t>85066</t>
  </si>
  <si>
    <t>CHAVAGNES LES REDOUX</t>
  </si>
  <si>
    <t>85067</t>
  </si>
  <si>
    <t>CHEFFOIS</t>
  </si>
  <si>
    <t>85069</t>
  </si>
  <si>
    <t>CLOUZEAUX</t>
  </si>
  <si>
    <t>85070</t>
  </si>
  <si>
    <t>COEX</t>
  </si>
  <si>
    <t>85071</t>
  </si>
  <si>
    <t>COMMEQUIERS</t>
  </si>
  <si>
    <t>85072</t>
  </si>
  <si>
    <t>COPECHAGNIERE</t>
  </si>
  <si>
    <t>85073</t>
  </si>
  <si>
    <t>CORPE</t>
  </si>
  <si>
    <t>85074</t>
  </si>
  <si>
    <t>85076</t>
  </si>
  <si>
    <t>CUGAND</t>
  </si>
  <si>
    <t>85077</t>
  </si>
  <si>
    <t>CURZON</t>
  </si>
  <si>
    <t>85078</t>
  </si>
  <si>
    <t>DAMVIX</t>
  </si>
  <si>
    <t>85080</t>
  </si>
  <si>
    <t>DOIX</t>
  </si>
  <si>
    <t>85081</t>
  </si>
  <si>
    <t>DOMPIERRE SUR YON</t>
  </si>
  <si>
    <t>85082</t>
  </si>
  <si>
    <t>EPESSES</t>
  </si>
  <si>
    <t>85083</t>
  </si>
  <si>
    <t>85084</t>
  </si>
  <si>
    <t>85086</t>
  </si>
  <si>
    <t>FALLERON</t>
  </si>
  <si>
    <t>85087</t>
  </si>
  <si>
    <t>FAYMOREAU</t>
  </si>
  <si>
    <t>85088</t>
  </si>
  <si>
    <t>FENOUILLER</t>
  </si>
  <si>
    <t>85089</t>
  </si>
  <si>
    <t>85090</t>
  </si>
  <si>
    <t>FLOCELLIERE</t>
  </si>
  <si>
    <t>85091</t>
  </si>
  <si>
    <t>85092</t>
  </si>
  <si>
    <t>FONTENAY LE COMTE</t>
  </si>
  <si>
    <t>85093</t>
  </si>
  <si>
    <t>85094</t>
  </si>
  <si>
    <t>FOUSSAIS PAYRE</t>
  </si>
  <si>
    <t>85095</t>
  </si>
  <si>
    <t>FROIDFOND</t>
  </si>
  <si>
    <t>85096</t>
  </si>
  <si>
    <t>GARNACHE</t>
  </si>
  <si>
    <t>85097</t>
  </si>
  <si>
    <t>GAUBRETIERE</t>
  </si>
  <si>
    <t>85098</t>
  </si>
  <si>
    <t>85099</t>
  </si>
  <si>
    <t>GIROUARD</t>
  </si>
  <si>
    <t>85100</t>
  </si>
  <si>
    <t>GIVRAND</t>
  </si>
  <si>
    <t>85101</t>
  </si>
  <si>
    <t>GIVRE</t>
  </si>
  <si>
    <t>85102</t>
  </si>
  <si>
    <t>GRAND'LANDES</t>
  </si>
  <si>
    <t>85103</t>
  </si>
  <si>
    <t>GROSBREUIL</t>
  </si>
  <si>
    <t>85104</t>
  </si>
  <si>
    <t>GRUES</t>
  </si>
  <si>
    <t>85105</t>
  </si>
  <si>
    <t>GUE DE VELLUIRE</t>
  </si>
  <si>
    <t>85106</t>
  </si>
  <si>
    <t>GUERINIERE</t>
  </si>
  <si>
    <t>85107</t>
  </si>
  <si>
    <t>GUYONNIERE</t>
  </si>
  <si>
    <t>85108</t>
  </si>
  <si>
    <t>HERBERGEMENT</t>
  </si>
  <si>
    <t>85109</t>
  </si>
  <si>
    <t>HERBIERS</t>
  </si>
  <si>
    <t>85110</t>
  </si>
  <si>
    <t>HERMENAULT</t>
  </si>
  <si>
    <t>85111</t>
  </si>
  <si>
    <t>ILE D'ELLE</t>
  </si>
  <si>
    <t>85112</t>
  </si>
  <si>
    <t>ILE D'OLONNE</t>
  </si>
  <si>
    <t>85113</t>
  </si>
  <si>
    <t>ILE D'YEU</t>
  </si>
  <si>
    <t>85114</t>
  </si>
  <si>
    <t>JARD SUR MER</t>
  </si>
  <si>
    <t>85115</t>
  </si>
  <si>
    <t>JAUDONNIERE</t>
  </si>
  <si>
    <t>85116</t>
  </si>
  <si>
    <t>JONCHERE</t>
  </si>
  <si>
    <t>85117</t>
  </si>
  <si>
    <t>LAIROUX</t>
  </si>
  <si>
    <t>85118</t>
  </si>
  <si>
    <t>LANDERONDE</t>
  </si>
  <si>
    <t>85119</t>
  </si>
  <si>
    <t>LANDES GENUSSON</t>
  </si>
  <si>
    <t>85120</t>
  </si>
  <si>
    <t>LANDEVIEILLE</t>
  </si>
  <si>
    <t>85121</t>
  </si>
  <si>
    <t>85123</t>
  </si>
  <si>
    <t>85125</t>
  </si>
  <si>
    <t>LOGE FOUGEREUSE</t>
  </si>
  <si>
    <t>85126</t>
  </si>
  <si>
    <t>85127</t>
  </si>
  <si>
    <t>LONGEVILLE SUR MER</t>
  </si>
  <si>
    <t>85128</t>
  </si>
  <si>
    <t>LUCON</t>
  </si>
  <si>
    <t>85129</t>
  </si>
  <si>
    <t>LUCS SUR BOULOGNE</t>
  </si>
  <si>
    <t>85130</t>
  </si>
  <si>
    <t>MACHE</t>
  </si>
  <si>
    <t>85131</t>
  </si>
  <si>
    <t>MAGNILS REIGNIERS</t>
  </si>
  <si>
    <t>85132</t>
  </si>
  <si>
    <t>85133</t>
  </si>
  <si>
    <t>MAILLEZAIS</t>
  </si>
  <si>
    <t>85134</t>
  </si>
  <si>
    <t>MALLIEVRE</t>
  </si>
  <si>
    <t>85135</t>
  </si>
  <si>
    <t>MAREUIL SUR LAY DISSAIS</t>
  </si>
  <si>
    <t>85136</t>
  </si>
  <si>
    <t>MARILLET</t>
  </si>
  <si>
    <t>85137</t>
  </si>
  <si>
    <t>MARSAIS SAINTE RADEGONDE</t>
  </si>
  <si>
    <t>85138</t>
  </si>
  <si>
    <t>85139</t>
  </si>
  <si>
    <t>MAZEAU</t>
  </si>
  <si>
    <t>85140</t>
  </si>
  <si>
    <t>MEILLERAIE TILLAY</t>
  </si>
  <si>
    <t>85141</t>
  </si>
  <si>
    <t>MENOMBLET</t>
  </si>
  <si>
    <t>85142</t>
  </si>
  <si>
    <t>MERLATIERE</t>
  </si>
  <si>
    <t>85143</t>
  </si>
  <si>
    <t>MERVENT</t>
  </si>
  <si>
    <t>85144</t>
  </si>
  <si>
    <t>MESNARD LA BAROTIERE</t>
  </si>
  <si>
    <t>85145</t>
  </si>
  <si>
    <t>MONSIREIGNE</t>
  </si>
  <si>
    <t>85146</t>
  </si>
  <si>
    <t>85147</t>
  </si>
  <si>
    <t>MONTOURNAIS</t>
  </si>
  <si>
    <t>85148</t>
  </si>
  <si>
    <t>85149</t>
  </si>
  <si>
    <t>MOREILLES</t>
  </si>
  <si>
    <t>85150</t>
  </si>
  <si>
    <t>MORMAISON</t>
  </si>
  <si>
    <t>85151</t>
  </si>
  <si>
    <t>MORTAGNE SUR SEVRE</t>
  </si>
  <si>
    <t>85152</t>
  </si>
  <si>
    <t>MOTHE ACHARD</t>
  </si>
  <si>
    <t>85153</t>
  </si>
  <si>
    <t>MOUCHAMPS</t>
  </si>
  <si>
    <t>85154</t>
  </si>
  <si>
    <t>MOUILLERON EN PAREDS</t>
  </si>
  <si>
    <t>85155</t>
  </si>
  <si>
    <t>MOUILLERON LE CAPTIF</t>
  </si>
  <si>
    <t>85156</t>
  </si>
  <si>
    <t>MOUTIERS LES MAUXFAITS</t>
  </si>
  <si>
    <t>85157</t>
  </si>
  <si>
    <t>MOUTIERS SUR LE LAY</t>
  </si>
  <si>
    <t>85158</t>
  </si>
  <si>
    <t>MOUZEUIL SAINT MARTIN</t>
  </si>
  <si>
    <t>85159</t>
  </si>
  <si>
    <t>NALLIERS</t>
  </si>
  <si>
    <t>85160</t>
  </si>
  <si>
    <t>NESMY</t>
  </si>
  <si>
    <t>85161</t>
  </si>
  <si>
    <t>NIEUL LE DOLENT</t>
  </si>
  <si>
    <t>85162</t>
  </si>
  <si>
    <t>NIEUL SUR L'AUTISE</t>
  </si>
  <si>
    <t>85163</t>
  </si>
  <si>
    <t>NOIRMOUTIER EN L'ILE</t>
  </si>
  <si>
    <t>85164</t>
  </si>
  <si>
    <t>NOTRE DAME DE MONTS</t>
  </si>
  <si>
    <t>85165</t>
  </si>
  <si>
    <t>OIE</t>
  </si>
  <si>
    <t>85166</t>
  </si>
  <si>
    <t>OLONNE SUR MER</t>
  </si>
  <si>
    <t>85167</t>
  </si>
  <si>
    <t>ORBRIE</t>
  </si>
  <si>
    <t>85168</t>
  </si>
  <si>
    <t>OULMES</t>
  </si>
  <si>
    <t>85169</t>
  </si>
  <si>
    <t>PALLUAU</t>
  </si>
  <si>
    <t>85171</t>
  </si>
  <si>
    <t>PEAULT</t>
  </si>
  <si>
    <t>85172</t>
  </si>
  <si>
    <t>85174</t>
  </si>
  <si>
    <t>PETOSSE</t>
  </si>
  <si>
    <t>85175</t>
  </si>
  <si>
    <t>PINEAUX</t>
  </si>
  <si>
    <t>85176</t>
  </si>
  <si>
    <t>PISSOTTE</t>
  </si>
  <si>
    <t>85177</t>
  </si>
  <si>
    <t>POIRE SUR VELLUIRE</t>
  </si>
  <si>
    <t>85178</t>
  </si>
  <si>
    <t>POIRE SUR VIE</t>
  </si>
  <si>
    <t>85179</t>
  </si>
  <si>
    <t>POIROUX</t>
  </si>
  <si>
    <t>85180</t>
  </si>
  <si>
    <t>POMMERAIE SUR SEVRE</t>
  </si>
  <si>
    <t>85181</t>
  </si>
  <si>
    <t>85182</t>
  </si>
  <si>
    <t>POUZAUGES</t>
  </si>
  <si>
    <t>85184</t>
  </si>
  <si>
    <t>PUY DE SERRE</t>
  </si>
  <si>
    <t>85185</t>
  </si>
  <si>
    <t>85186</t>
  </si>
  <si>
    <t>RABATELIERE</t>
  </si>
  <si>
    <t>85187</t>
  </si>
  <si>
    <t>REAUMUR</t>
  </si>
  <si>
    <t>85188</t>
  </si>
  <si>
    <t>REORTHE</t>
  </si>
  <si>
    <t>85189</t>
  </si>
  <si>
    <t>NOTRE DAME DE RIEZ</t>
  </si>
  <si>
    <t>85190</t>
  </si>
  <si>
    <t>ROCHESERVIERE</t>
  </si>
  <si>
    <t>85191</t>
  </si>
  <si>
    <t>ROCHE SUR YON</t>
  </si>
  <si>
    <t>85192</t>
  </si>
  <si>
    <t>ROCHETREJOUX</t>
  </si>
  <si>
    <t>85193</t>
  </si>
  <si>
    <t>85194</t>
  </si>
  <si>
    <t>SABLES D'OLONNE</t>
  </si>
  <si>
    <t>85196</t>
  </si>
  <si>
    <t>SAINT ANDRE GOULE D'OIE</t>
  </si>
  <si>
    <t>85197</t>
  </si>
  <si>
    <t>SAINT ANDRE TREIZE VOIES</t>
  </si>
  <si>
    <t>85198</t>
  </si>
  <si>
    <t>SAINT AUBIN DES ORMEAUX</t>
  </si>
  <si>
    <t>85199</t>
  </si>
  <si>
    <t>SAINT AUBIN LA PLAINE</t>
  </si>
  <si>
    <t>85200</t>
  </si>
  <si>
    <t>SAINT AVAUGOURD DES LANDES</t>
  </si>
  <si>
    <t>85201</t>
  </si>
  <si>
    <t>SAINT BENOIST SUR MER</t>
  </si>
  <si>
    <t>85202</t>
  </si>
  <si>
    <t>85204</t>
  </si>
  <si>
    <t>SAINT CHRISTOPHE DU LIGNERON</t>
  </si>
  <si>
    <t>85205</t>
  </si>
  <si>
    <t>SAINT CYR DES GATS</t>
  </si>
  <si>
    <t>85206</t>
  </si>
  <si>
    <t>SAINT CYR EN TALMONDAIS</t>
  </si>
  <si>
    <t>85207</t>
  </si>
  <si>
    <t>SAINT DENIS DU PAYRE</t>
  </si>
  <si>
    <t>85208</t>
  </si>
  <si>
    <t>SAINT DENIS LA CHEVASSE</t>
  </si>
  <si>
    <t>85209</t>
  </si>
  <si>
    <t>SAINT ETIENNE DE BRILLOUET</t>
  </si>
  <si>
    <t>85210</t>
  </si>
  <si>
    <t>85211</t>
  </si>
  <si>
    <t>SAINTE FLAIVE DES LOUPS</t>
  </si>
  <si>
    <t>85212</t>
  </si>
  <si>
    <t>85213</t>
  </si>
  <si>
    <t>SAINT FLORENT DES BOIS</t>
  </si>
  <si>
    <t>85214</t>
  </si>
  <si>
    <t>85215</t>
  </si>
  <si>
    <t>SAINT FULGENT</t>
  </si>
  <si>
    <t>85216</t>
  </si>
  <si>
    <t>SAINTE GEMME LA PLAINE</t>
  </si>
  <si>
    <t>85217</t>
  </si>
  <si>
    <t>SAINT GEORGES DE MONTAIGU</t>
  </si>
  <si>
    <t>85218</t>
  </si>
  <si>
    <t>SAINT GEORGES DE POINTINDOUX</t>
  </si>
  <si>
    <t>85219</t>
  </si>
  <si>
    <t>SAINT GERMAIN L'AIGUILLER</t>
  </si>
  <si>
    <t>85220</t>
  </si>
  <si>
    <t>SAINT GERMAIN DE PRINCAY</t>
  </si>
  <si>
    <t>85221</t>
  </si>
  <si>
    <t>85222</t>
  </si>
  <si>
    <t>SAINT GILLES CROIX DE VIE</t>
  </si>
  <si>
    <t>85223</t>
  </si>
  <si>
    <t>SAINTE HERMINE</t>
  </si>
  <si>
    <t>85224</t>
  </si>
  <si>
    <t>SAINT HILAIRE DE LOULAY</t>
  </si>
  <si>
    <t>85226</t>
  </si>
  <si>
    <t>SAINT HILAIRE DE RIEZ</t>
  </si>
  <si>
    <t>85227</t>
  </si>
  <si>
    <t>SAINT HILAIRE DES LOGES</t>
  </si>
  <si>
    <t>85229</t>
  </si>
  <si>
    <t>SAINT HILAIRE DE VOUST</t>
  </si>
  <si>
    <t>85231</t>
  </si>
  <si>
    <t>SAINT HILAIRE LA FORET</t>
  </si>
  <si>
    <t>85232</t>
  </si>
  <si>
    <t>SAINT HILAIRE LE VOUHIS</t>
  </si>
  <si>
    <t>85233</t>
  </si>
  <si>
    <t>SAINT JEAN DE BEUGNE</t>
  </si>
  <si>
    <t>85234</t>
  </si>
  <si>
    <t>SAINT JEAN DE MONTS</t>
  </si>
  <si>
    <t>85235</t>
  </si>
  <si>
    <t>SAINT JUIRE CHAMPGILLON</t>
  </si>
  <si>
    <t>85236</t>
  </si>
  <si>
    <t>SAINT JULIEN DES LANDES</t>
  </si>
  <si>
    <t>85237</t>
  </si>
  <si>
    <t>SAINT LAURENT DE LA SALLE</t>
  </si>
  <si>
    <t>85238</t>
  </si>
  <si>
    <t>SAINT LAURENT SUR SEVRE</t>
  </si>
  <si>
    <t>85239</t>
  </si>
  <si>
    <t>SAINT MAIXENT SUR VIE</t>
  </si>
  <si>
    <t>85240</t>
  </si>
  <si>
    <t>SAINT MALO DU BOIS</t>
  </si>
  <si>
    <t>85242</t>
  </si>
  <si>
    <t>SAINT MARS LA REORTHE</t>
  </si>
  <si>
    <t>85243</t>
  </si>
  <si>
    <t>BREM SUR MER</t>
  </si>
  <si>
    <t>85244</t>
  </si>
  <si>
    <t>SAINT MARTIN DE FRAIGNEAU</t>
  </si>
  <si>
    <t>85245</t>
  </si>
  <si>
    <t>SAINT MARTIN DES FONTAINES</t>
  </si>
  <si>
    <t>85246</t>
  </si>
  <si>
    <t>SAINT MARTIN DES NOYERS</t>
  </si>
  <si>
    <t>85247</t>
  </si>
  <si>
    <t>SAINT MARTIN DES TILLEULS</t>
  </si>
  <si>
    <t>85248</t>
  </si>
  <si>
    <t>SAINT MARTIN LARS EN SAINTE HERMINE</t>
  </si>
  <si>
    <t>85250</t>
  </si>
  <si>
    <t>SAINT MATHURIN</t>
  </si>
  <si>
    <t>85251</t>
  </si>
  <si>
    <t>SAINT MAURICE DES NOUES</t>
  </si>
  <si>
    <t>85252</t>
  </si>
  <si>
    <t>SAINT MAURICE LE GIRARD</t>
  </si>
  <si>
    <t>85254</t>
  </si>
  <si>
    <t>85255</t>
  </si>
  <si>
    <t>SAINT MICHEL EN L'HERM</t>
  </si>
  <si>
    <t>85256</t>
  </si>
  <si>
    <t>SAINT MICHEL LE CLOUCQ</t>
  </si>
  <si>
    <t>85257</t>
  </si>
  <si>
    <t>SAINT MICHEL MONT MERCURE</t>
  </si>
  <si>
    <t>85259</t>
  </si>
  <si>
    <t>SAINT PAUL EN PAREDS</t>
  </si>
  <si>
    <t>85260</t>
  </si>
  <si>
    <t>SAINT PAUL MONT PENIT</t>
  </si>
  <si>
    <t>85261</t>
  </si>
  <si>
    <t>SAINTE PEXINE</t>
  </si>
  <si>
    <t>85262</t>
  </si>
  <si>
    <t>SAINT PHILBERT DE BOUAINE</t>
  </si>
  <si>
    <t>85264</t>
  </si>
  <si>
    <t>SAINT PIERRE DU CHEMIN</t>
  </si>
  <si>
    <t>85265</t>
  </si>
  <si>
    <t>85266</t>
  </si>
  <si>
    <t>SAINT PROUANT</t>
  </si>
  <si>
    <t>85267</t>
  </si>
  <si>
    <t>SAINTE RADEGONDE DES NOYERS</t>
  </si>
  <si>
    <t>85268</t>
  </si>
  <si>
    <t>SAINT REVEREND</t>
  </si>
  <si>
    <t>85269</t>
  </si>
  <si>
    <t>85271</t>
  </si>
  <si>
    <t>SAINT SULPICE EN PAREDS</t>
  </si>
  <si>
    <t>85272</t>
  </si>
  <si>
    <t>SAINT SULPICE LE VERDON</t>
  </si>
  <si>
    <t>85273</t>
  </si>
  <si>
    <t>85274</t>
  </si>
  <si>
    <t>SAINT VALERIEN</t>
  </si>
  <si>
    <t>85276</t>
  </si>
  <si>
    <t>SAINT VINCENT STERLANGES</t>
  </si>
  <si>
    <t>85277</t>
  </si>
  <si>
    <t>SAINT VINCENT SUR GRAON</t>
  </si>
  <si>
    <t>85278</t>
  </si>
  <si>
    <t>SAINT VINCENT SUR JARD</t>
  </si>
  <si>
    <t>85279</t>
  </si>
  <si>
    <t>SALIGNY</t>
  </si>
  <si>
    <t>85280</t>
  </si>
  <si>
    <t>SALLERTAINE</t>
  </si>
  <si>
    <t>85281</t>
  </si>
  <si>
    <t>SERIGNE</t>
  </si>
  <si>
    <t>85282</t>
  </si>
  <si>
    <t>SIGOURNAIS</t>
  </si>
  <si>
    <t>85284</t>
  </si>
  <si>
    <t>SOULLANS</t>
  </si>
  <si>
    <t>85285</t>
  </si>
  <si>
    <t>TABLIER</t>
  </si>
  <si>
    <t>85286</t>
  </si>
  <si>
    <t>TAILLEE</t>
  </si>
  <si>
    <t>85287</t>
  </si>
  <si>
    <t>TALLUD SAINTE GEMME</t>
  </si>
  <si>
    <t>85288</t>
  </si>
  <si>
    <t>TALMONT SAINT HILAIRE</t>
  </si>
  <si>
    <t>85289</t>
  </si>
  <si>
    <t>TARDIERE</t>
  </si>
  <si>
    <t>85290</t>
  </si>
  <si>
    <t>THIRE</t>
  </si>
  <si>
    <t>85291</t>
  </si>
  <si>
    <t>THORIGNY</t>
  </si>
  <si>
    <t>85292</t>
  </si>
  <si>
    <t>THOUARSAIS BOUILDROUX</t>
  </si>
  <si>
    <t>85293</t>
  </si>
  <si>
    <t>TIFFAUGES</t>
  </si>
  <si>
    <t>85294</t>
  </si>
  <si>
    <t>TRANCHE SUR MER</t>
  </si>
  <si>
    <t>85295</t>
  </si>
  <si>
    <t>TREIZE SEPTIERS</t>
  </si>
  <si>
    <t>85296</t>
  </si>
  <si>
    <t>TREIZE VENTS</t>
  </si>
  <si>
    <t>85297</t>
  </si>
  <si>
    <t>TRIAIZE</t>
  </si>
  <si>
    <t>85298</t>
  </si>
  <si>
    <t>VAIRE</t>
  </si>
  <si>
    <t>85299</t>
  </si>
  <si>
    <t>VELLUIRE</t>
  </si>
  <si>
    <t>85300</t>
  </si>
  <si>
    <t>VENANSAULT</t>
  </si>
  <si>
    <t>85301</t>
  </si>
  <si>
    <t>VENDRENNES</t>
  </si>
  <si>
    <t>85302</t>
  </si>
  <si>
    <t>85303</t>
  </si>
  <si>
    <t>85304</t>
  </si>
  <si>
    <t>VOUILLE LES MARAIS</t>
  </si>
  <si>
    <t>85305</t>
  </si>
  <si>
    <t>VOUVANT</t>
  </si>
  <si>
    <t>85306</t>
  </si>
  <si>
    <t>XANTON CHASSENON</t>
  </si>
  <si>
    <t>85307</t>
  </si>
  <si>
    <t>FAUTE SUR MER</t>
  </si>
  <si>
    <t>86001</t>
  </si>
  <si>
    <t>ADRIERS</t>
  </si>
  <si>
    <t>86002</t>
  </si>
  <si>
    <t>AMBERRE</t>
  </si>
  <si>
    <t>86003</t>
  </si>
  <si>
    <t>86004</t>
  </si>
  <si>
    <t>ANGLES SUR L'ANGLIN</t>
  </si>
  <si>
    <t>86005</t>
  </si>
  <si>
    <t>86006</t>
  </si>
  <si>
    <t>86007</t>
  </si>
  <si>
    <t>ANTRAN</t>
  </si>
  <si>
    <t>86008</t>
  </si>
  <si>
    <t>86009</t>
  </si>
  <si>
    <t>ARCHIGNY</t>
  </si>
  <si>
    <t>86010</t>
  </si>
  <si>
    <t>ASLONNES</t>
  </si>
  <si>
    <t>86011</t>
  </si>
  <si>
    <t>ASNIERES SUR BLOUR</t>
  </si>
  <si>
    <t>86012</t>
  </si>
  <si>
    <t>86013</t>
  </si>
  <si>
    <t>86014</t>
  </si>
  <si>
    <t>AVAILLES EN CHATELLERAULT</t>
  </si>
  <si>
    <t>86015</t>
  </si>
  <si>
    <t>AVAILLES LIMOUZINE</t>
  </si>
  <si>
    <t>86016</t>
  </si>
  <si>
    <t>AVANTON</t>
  </si>
  <si>
    <t>86017</t>
  </si>
  <si>
    <t>AYRON</t>
  </si>
  <si>
    <t>86018</t>
  </si>
  <si>
    <t>BASSES</t>
  </si>
  <si>
    <t>86019</t>
  </si>
  <si>
    <t>86020</t>
  </si>
  <si>
    <t>BELLEFONDS</t>
  </si>
  <si>
    <t>86021</t>
  </si>
  <si>
    <t>BENASSAY</t>
  </si>
  <si>
    <t>86022</t>
  </si>
  <si>
    <t>BERRIE</t>
  </si>
  <si>
    <t>86023</t>
  </si>
  <si>
    <t>BERTHEGON</t>
  </si>
  <si>
    <t>86024</t>
  </si>
  <si>
    <t>BERUGES</t>
  </si>
  <si>
    <t>86025</t>
  </si>
  <si>
    <t>BETHINES</t>
  </si>
  <si>
    <t>86026</t>
  </si>
  <si>
    <t>BEUXES</t>
  </si>
  <si>
    <t>86027</t>
  </si>
  <si>
    <t>BIARD</t>
  </si>
  <si>
    <t>86028</t>
  </si>
  <si>
    <t>BIGNOUX</t>
  </si>
  <si>
    <t>86029</t>
  </si>
  <si>
    <t>BLANZAY</t>
  </si>
  <si>
    <t>86030</t>
  </si>
  <si>
    <t>BLASLAY</t>
  </si>
  <si>
    <t>86031</t>
  </si>
  <si>
    <t>86032</t>
  </si>
  <si>
    <t>BONNEUIL MATOURS</t>
  </si>
  <si>
    <t>86034</t>
  </si>
  <si>
    <t>BOURESSE</t>
  </si>
  <si>
    <t>86035</t>
  </si>
  <si>
    <t>BOURG ARCHAMBAULT</t>
  </si>
  <si>
    <t>86036</t>
  </si>
  <si>
    <t>BOURNAND</t>
  </si>
  <si>
    <t>86037</t>
  </si>
  <si>
    <t>BRIGUEIL LE CHANTRE</t>
  </si>
  <si>
    <t>86038</t>
  </si>
  <si>
    <t>86039</t>
  </si>
  <si>
    <t>BRUX</t>
  </si>
  <si>
    <t>86040</t>
  </si>
  <si>
    <t>86041</t>
  </si>
  <si>
    <t>86042</t>
  </si>
  <si>
    <t>86043</t>
  </si>
  <si>
    <t>CEAUX EN COUHE</t>
  </si>
  <si>
    <t>86044</t>
  </si>
  <si>
    <t>CEAUX EN LOUDUN</t>
  </si>
  <si>
    <t>86045</t>
  </si>
  <si>
    <t>CELLE LEVESCAULT</t>
  </si>
  <si>
    <t>86046</t>
  </si>
  <si>
    <t>CENON SUR VIENNE</t>
  </si>
  <si>
    <t>86047</t>
  </si>
  <si>
    <t>86048</t>
  </si>
  <si>
    <t>CHABOURNAY</t>
  </si>
  <si>
    <t>86049</t>
  </si>
  <si>
    <t>86050</t>
  </si>
  <si>
    <t>CHALANDRAY</t>
  </si>
  <si>
    <t>86051</t>
  </si>
  <si>
    <t>CHAMPAGNE LE SEC</t>
  </si>
  <si>
    <t>86052</t>
  </si>
  <si>
    <t>CHAMPAGNE SAINT HILAIRE</t>
  </si>
  <si>
    <t>86053</t>
  </si>
  <si>
    <t>CHAMPIGNY LE SEC</t>
  </si>
  <si>
    <t>86054</t>
  </si>
  <si>
    <t>86055</t>
  </si>
  <si>
    <t>86056</t>
  </si>
  <si>
    <t>CHAPELLE MONTREUIL</t>
  </si>
  <si>
    <t>86058</t>
  </si>
  <si>
    <t>CHAPELLE MOULIERE</t>
  </si>
  <si>
    <t>86059</t>
  </si>
  <si>
    <t>CHAPELLE VIVIERS</t>
  </si>
  <si>
    <t>86060</t>
  </si>
  <si>
    <t>CHARRAIS</t>
  </si>
  <si>
    <t>86061</t>
  </si>
  <si>
    <t>86062</t>
  </si>
  <si>
    <t>CHASSENEUIL DU POITOU</t>
  </si>
  <si>
    <t>86063</t>
  </si>
  <si>
    <t>CHATAIN</t>
  </si>
  <si>
    <t>86064</t>
  </si>
  <si>
    <t>CHATEAU GARNIER</t>
  </si>
  <si>
    <t>86065</t>
  </si>
  <si>
    <t>CHATEAU LARCHER</t>
  </si>
  <si>
    <t>86066</t>
  </si>
  <si>
    <t>CHATELLERAULT</t>
  </si>
  <si>
    <t>86067</t>
  </si>
  <si>
    <t>86068</t>
  </si>
  <si>
    <t>CHAUNAY</t>
  </si>
  <si>
    <t>86069</t>
  </si>
  <si>
    <t>86070</t>
  </si>
  <si>
    <t>CHAUVIGNY</t>
  </si>
  <si>
    <t>86071</t>
  </si>
  <si>
    <t>CHENECHE</t>
  </si>
  <si>
    <t>86072</t>
  </si>
  <si>
    <t>CHENEVELLES</t>
  </si>
  <si>
    <t>86073</t>
  </si>
  <si>
    <t>CHERVES</t>
  </si>
  <si>
    <t>86074</t>
  </si>
  <si>
    <t>CHIRE EN MONTREUIL</t>
  </si>
  <si>
    <t>86075</t>
  </si>
  <si>
    <t>CHOUPPES</t>
  </si>
  <si>
    <t>86076</t>
  </si>
  <si>
    <t>CISSE</t>
  </si>
  <si>
    <t>86077</t>
  </si>
  <si>
    <t>CIVAUX</t>
  </si>
  <si>
    <t>86078</t>
  </si>
  <si>
    <t>86079</t>
  </si>
  <si>
    <t>ROCHE RIGAULT</t>
  </si>
  <si>
    <t>86080</t>
  </si>
  <si>
    <t>CLOUE</t>
  </si>
  <si>
    <t>86081</t>
  </si>
  <si>
    <t>86082</t>
  </si>
  <si>
    <t>COUHE</t>
  </si>
  <si>
    <t>86083</t>
  </si>
  <si>
    <t>86084</t>
  </si>
  <si>
    <t>86085</t>
  </si>
  <si>
    <t>COUSSAY</t>
  </si>
  <si>
    <t>86086</t>
  </si>
  <si>
    <t>COUSSAY LES BOIS</t>
  </si>
  <si>
    <t>86087</t>
  </si>
  <si>
    <t>86088</t>
  </si>
  <si>
    <t>CROUTELLE</t>
  </si>
  <si>
    <t>86089</t>
  </si>
  <si>
    <t>CUHON</t>
  </si>
  <si>
    <t>86090</t>
  </si>
  <si>
    <t>CURCAY SUR DIVE</t>
  </si>
  <si>
    <t>86091</t>
  </si>
  <si>
    <t>CURZAY SUR VONNE</t>
  </si>
  <si>
    <t>86092</t>
  </si>
  <si>
    <t>DANGE SAINT ROMAIN</t>
  </si>
  <si>
    <t>86093</t>
  </si>
  <si>
    <t>DERCE</t>
  </si>
  <si>
    <t>86094</t>
  </si>
  <si>
    <t>86095</t>
  </si>
  <si>
    <t>DISSAY</t>
  </si>
  <si>
    <t>86096</t>
  </si>
  <si>
    <t>DOUSSAY</t>
  </si>
  <si>
    <t>86097</t>
  </si>
  <si>
    <t>FERRIERE AIROUX</t>
  </si>
  <si>
    <t>86098</t>
  </si>
  <si>
    <t>86099</t>
  </si>
  <si>
    <t>86100</t>
  </si>
  <si>
    <t>FONTAINE LE COMTE</t>
  </si>
  <si>
    <t>86102</t>
  </si>
  <si>
    <t>FROZES</t>
  </si>
  <si>
    <t>86103</t>
  </si>
  <si>
    <t>GENCAY</t>
  </si>
  <si>
    <t>86104</t>
  </si>
  <si>
    <t>86105</t>
  </si>
  <si>
    <t>GIZAY</t>
  </si>
  <si>
    <t>86106</t>
  </si>
  <si>
    <t>GLENOUZE</t>
  </si>
  <si>
    <t>86107</t>
  </si>
  <si>
    <t>GOUEX</t>
  </si>
  <si>
    <t>86108</t>
  </si>
  <si>
    <t>GRIMAUDIERE</t>
  </si>
  <si>
    <t>86109</t>
  </si>
  <si>
    <t>GUESNES</t>
  </si>
  <si>
    <t>86110</t>
  </si>
  <si>
    <t>HAIMS</t>
  </si>
  <si>
    <t>86111</t>
  </si>
  <si>
    <t>86112</t>
  </si>
  <si>
    <t>86113</t>
  </si>
  <si>
    <t>ITEUIL</t>
  </si>
  <si>
    <t>86114</t>
  </si>
  <si>
    <t>JARDRES</t>
  </si>
  <si>
    <t>86115</t>
  </si>
  <si>
    <t>JAUNAY CLAN</t>
  </si>
  <si>
    <t>86116</t>
  </si>
  <si>
    <t>JAZENEUIL</t>
  </si>
  <si>
    <t>86117</t>
  </si>
  <si>
    <t>JOUHET</t>
  </si>
  <si>
    <t>86118</t>
  </si>
  <si>
    <t>JOURNET</t>
  </si>
  <si>
    <t>86119</t>
  </si>
  <si>
    <t>JOUSSE</t>
  </si>
  <si>
    <t>86120</t>
  </si>
  <si>
    <t>LATHUS SAINT REMY</t>
  </si>
  <si>
    <t>86121</t>
  </si>
  <si>
    <t>LATILLE</t>
  </si>
  <si>
    <t>86122</t>
  </si>
  <si>
    <t>LAUTHIERS</t>
  </si>
  <si>
    <t>86123</t>
  </si>
  <si>
    <t>LAVAUSSEAU</t>
  </si>
  <si>
    <t>86124</t>
  </si>
  <si>
    <t>LAVOUX</t>
  </si>
  <si>
    <t>86125</t>
  </si>
  <si>
    <t>LEIGNE LES BOIS</t>
  </si>
  <si>
    <t>86126</t>
  </si>
  <si>
    <t>LEIGNES SUR FONTAINE</t>
  </si>
  <si>
    <t>86127</t>
  </si>
  <si>
    <t>LEIGNE SUR USSEAU</t>
  </si>
  <si>
    <t>86128</t>
  </si>
  <si>
    <t>LENCLOITRE</t>
  </si>
  <si>
    <t>86129</t>
  </si>
  <si>
    <t>86130</t>
  </si>
  <si>
    <t>LEUGNY</t>
  </si>
  <si>
    <t>86131</t>
  </si>
  <si>
    <t>LHOMMAIZE</t>
  </si>
  <si>
    <t>86132</t>
  </si>
  <si>
    <t>LIGLET</t>
  </si>
  <si>
    <t>86133</t>
  </si>
  <si>
    <t>LIGUGE</t>
  </si>
  <si>
    <t>86134</t>
  </si>
  <si>
    <t>LINAZAY</t>
  </si>
  <si>
    <t>86135</t>
  </si>
  <si>
    <t>LINIERS</t>
  </si>
  <si>
    <t>86136</t>
  </si>
  <si>
    <t>LIZANT</t>
  </si>
  <si>
    <t>86137</t>
  </si>
  <si>
    <t>LOUDUN</t>
  </si>
  <si>
    <t>86138</t>
  </si>
  <si>
    <t>LUCHAPT</t>
  </si>
  <si>
    <t>86139</t>
  </si>
  <si>
    <t>LUSIGNAN</t>
  </si>
  <si>
    <t>86140</t>
  </si>
  <si>
    <t>LUSSAC LES CHATEAUX</t>
  </si>
  <si>
    <t>86141</t>
  </si>
  <si>
    <t>86142</t>
  </si>
  <si>
    <t>86143</t>
  </si>
  <si>
    <t>MAIRE</t>
  </si>
  <si>
    <t>86144</t>
  </si>
  <si>
    <t>MAISONNEUVE</t>
  </si>
  <si>
    <t>86145</t>
  </si>
  <si>
    <t>86146</t>
  </si>
  <si>
    <t>MARIGNY BRIZAY</t>
  </si>
  <si>
    <t>86147</t>
  </si>
  <si>
    <t>MARIGNY CHEMEREAU</t>
  </si>
  <si>
    <t>86148</t>
  </si>
  <si>
    <t>86149</t>
  </si>
  <si>
    <t>MARTAIZE</t>
  </si>
  <si>
    <t>86150</t>
  </si>
  <si>
    <t>MASSOGNES</t>
  </si>
  <si>
    <t>86151</t>
  </si>
  <si>
    <t>MAULAY</t>
  </si>
  <si>
    <t>86152</t>
  </si>
  <si>
    <t>MAUPREVOIR</t>
  </si>
  <si>
    <t>86153</t>
  </si>
  <si>
    <t>86154</t>
  </si>
  <si>
    <t>MAZEUIL</t>
  </si>
  <si>
    <t>86156</t>
  </si>
  <si>
    <t>MESSEME</t>
  </si>
  <si>
    <t>86157</t>
  </si>
  <si>
    <t>MIGNALOUX BEAUVOIR</t>
  </si>
  <si>
    <t>86158</t>
  </si>
  <si>
    <t>MIGNE AUXANCES</t>
  </si>
  <si>
    <t>86159</t>
  </si>
  <si>
    <t>MILLAC</t>
  </si>
  <si>
    <t>86160</t>
  </si>
  <si>
    <t>MIREBEAU</t>
  </si>
  <si>
    <t>86161</t>
  </si>
  <si>
    <t>86162</t>
  </si>
  <si>
    <t>MONDION</t>
  </si>
  <si>
    <t>86163</t>
  </si>
  <si>
    <t>MONTAMISE</t>
  </si>
  <si>
    <t>86164</t>
  </si>
  <si>
    <t>MONTHOIRON</t>
  </si>
  <si>
    <t>86165</t>
  </si>
  <si>
    <t>MONTMORILLON</t>
  </si>
  <si>
    <t>86166</t>
  </si>
  <si>
    <t>MONTREUIL BONNIN</t>
  </si>
  <si>
    <t>86167</t>
  </si>
  <si>
    <t>MONTS SUR GUESNES</t>
  </si>
  <si>
    <t>86169</t>
  </si>
  <si>
    <t>MORTON</t>
  </si>
  <si>
    <t>86170</t>
  </si>
  <si>
    <t>MOULISMES</t>
  </si>
  <si>
    <t>86171</t>
  </si>
  <si>
    <t>86172</t>
  </si>
  <si>
    <t>MOUTERRE SUR BLOURDE</t>
  </si>
  <si>
    <t>86173</t>
  </si>
  <si>
    <t>MOUTERRE SILLY</t>
  </si>
  <si>
    <t>86174</t>
  </si>
  <si>
    <t>NAINTRE</t>
  </si>
  <si>
    <t>86175</t>
  </si>
  <si>
    <t>86176</t>
  </si>
  <si>
    <t>NERIGNAC</t>
  </si>
  <si>
    <t>86177</t>
  </si>
  <si>
    <t>NEUVILLE DE POITOU</t>
  </si>
  <si>
    <t>86178</t>
  </si>
  <si>
    <t>NIEUIL L'ESPOIR</t>
  </si>
  <si>
    <t>86180</t>
  </si>
  <si>
    <t>NOUAILLE MAUPERTUIS</t>
  </si>
  <si>
    <t>86181</t>
  </si>
  <si>
    <t>NUEIL SOUS FAYE</t>
  </si>
  <si>
    <t>86182</t>
  </si>
  <si>
    <t>ORCHES</t>
  </si>
  <si>
    <t>86183</t>
  </si>
  <si>
    <t>86184</t>
  </si>
  <si>
    <t>OUZILLY</t>
  </si>
  <si>
    <t>86186</t>
  </si>
  <si>
    <t>OYRE</t>
  </si>
  <si>
    <t>86187</t>
  </si>
  <si>
    <t>PAIZAY LE SEC</t>
  </si>
  <si>
    <t>86188</t>
  </si>
  <si>
    <t>PAYRE</t>
  </si>
  <si>
    <t>86189</t>
  </si>
  <si>
    <t>PAYROUX</t>
  </si>
  <si>
    <t>86190</t>
  </si>
  <si>
    <t>PERSAC</t>
  </si>
  <si>
    <t>86191</t>
  </si>
  <si>
    <t>PINDRAY</t>
  </si>
  <si>
    <t>86192</t>
  </si>
  <si>
    <t>86193</t>
  </si>
  <si>
    <t>PLEUMARTIN</t>
  </si>
  <si>
    <t>86194</t>
  </si>
  <si>
    <t>POITIERS</t>
  </si>
  <si>
    <t>86195</t>
  </si>
  <si>
    <t>PORT DE PILES</t>
  </si>
  <si>
    <t>86196</t>
  </si>
  <si>
    <t>POUANCAY</t>
  </si>
  <si>
    <t>86197</t>
  </si>
  <si>
    <t>POUANT</t>
  </si>
  <si>
    <t>86198</t>
  </si>
  <si>
    <t>86200</t>
  </si>
  <si>
    <t>PRESSAC</t>
  </si>
  <si>
    <t>86201</t>
  </si>
  <si>
    <t>PRINCAY</t>
  </si>
  <si>
    <t>86202</t>
  </si>
  <si>
    <t>PUYE</t>
  </si>
  <si>
    <t>86203</t>
  </si>
  <si>
    <t>QUEAUX</t>
  </si>
  <si>
    <t>86204</t>
  </si>
  <si>
    <t>QUINCAY</t>
  </si>
  <si>
    <t>86205</t>
  </si>
  <si>
    <t>RANTON</t>
  </si>
  <si>
    <t>86206</t>
  </si>
  <si>
    <t>RASLAY</t>
  </si>
  <si>
    <t>86207</t>
  </si>
  <si>
    <t>ROCHE POSAY</t>
  </si>
  <si>
    <t>86208</t>
  </si>
  <si>
    <t>ROCHEREAU</t>
  </si>
  <si>
    <t>86209</t>
  </si>
  <si>
    <t>ROCHES PREMARIE ANDILLE</t>
  </si>
  <si>
    <t>86210</t>
  </si>
  <si>
    <t>ROIFFE</t>
  </si>
  <si>
    <t>86211</t>
  </si>
  <si>
    <t>86213</t>
  </si>
  <si>
    <t>ROUILLE</t>
  </si>
  <si>
    <t>86214</t>
  </si>
  <si>
    <t>86217</t>
  </si>
  <si>
    <t>86218</t>
  </si>
  <si>
    <t>86219</t>
  </si>
  <si>
    <t>86220</t>
  </si>
  <si>
    <t>SAINT GAUDENT</t>
  </si>
  <si>
    <t>86221</t>
  </si>
  <si>
    <t>SAINT GENEST D'AMBIERE</t>
  </si>
  <si>
    <t>86222</t>
  </si>
  <si>
    <t>SAINT GEORGES LES BAILLARGEAUX</t>
  </si>
  <si>
    <t>86223</t>
  </si>
  <si>
    <t>86224</t>
  </si>
  <si>
    <t>SAINT GERVAIS LES TROIS CLOCHERS</t>
  </si>
  <si>
    <t>86225</t>
  </si>
  <si>
    <t>SAINT JEAN DE SAUVES</t>
  </si>
  <si>
    <t>86226</t>
  </si>
  <si>
    <t>SAINT JULIEN L'ARS</t>
  </si>
  <si>
    <t>86227</t>
  </si>
  <si>
    <t>SAINT LAON</t>
  </si>
  <si>
    <t>86228</t>
  </si>
  <si>
    <t>SAINT LAURENT DE JOURDES</t>
  </si>
  <si>
    <t>86229</t>
  </si>
  <si>
    <t>SAINT LEGER DE MONTBRILLAIS</t>
  </si>
  <si>
    <t>86230</t>
  </si>
  <si>
    <t>SAINT LEOMER</t>
  </si>
  <si>
    <t>86231</t>
  </si>
  <si>
    <t>SAINT MACOUX</t>
  </si>
  <si>
    <t>86233</t>
  </si>
  <si>
    <t>VALDIVIENNE</t>
  </si>
  <si>
    <t>86234</t>
  </si>
  <si>
    <t>SAINT MARTIN L'ARS</t>
  </si>
  <si>
    <t>86235</t>
  </si>
  <si>
    <t>SAINT MAURICE LA CLOUERE</t>
  </si>
  <si>
    <t>86236</t>
  </si>
  <si>
    <t>SAINT PIERRE DE MAILLE</t>
  </si>
  <si>
    <t>86237</t>
  </si>
  <si>
    <t>SAINT PIERRE D'EXIDEUIL</t>
  </si>
  <si>
    <t>86239</t>
  </si>
  <si>
    <t>86241</t>
  </si>
  <si>
    <t>SAINT REMY SUR CREUSE</t>
  </si>
  <si>
    <t>86242</t>
  </si>
  <si>
    <t>86244</t>
  </si>
  <si>
    <t>86245</t>
  </si>
  <si>
    <t>86246</t>
  </si>
  <si>
    <t>86247</t>
  </si>
  <si>
    <t>SAINT SAVIOL</t>
  </si>
  <si>
    <t>86248</t>
  </si>
  <si>
    <t>SAINT SECONDIN</t>
  </si>
  <si>
    <t>86249</t>
  </si>
  <si>
    <t>SAIRES</t>
  </si>
  <si>
    <t>86250</t>
  </si>
  <si>
    <t>86252</t>
  </si>
  <si>
    <t>SAMMARCOLLES</t>
  </si>
  <si>
    <t>86253</t>
  </si>
  <si>
    <t>SANXAY</t>
  </si>
  <si>
    <t>86254</t>
  </si>
  <si>
    <t>SAULGE</t>
  </si>
  <si>
    <t>86255</t>
  </si>
  <si>
    <t>SAVIGNE</t>
  </si>
  <si>
    <t>86256</t>
  </si>
  <si>
    <t>SAVIGNY LEVESCAULT</t>
  </si>
  <si>
    <t>86257</t>
  </si>
  <si>
    <t>SAVIGNY SOUS FAYE</t>
  </si>
  <si>
    <t>86258</t>
  </si>
  <si>
    <t>SCORBE CLAIRVAUX</t>
  </si>
  <si>
    <t>86259</t>
  </si>
  <si>
    <t>SENILLE</t>
  </si>
  <si>
    <t>86260</t>
  </si>
  <si>
    <t>86261</t>
  </si>
  <si>
    <t>SEVRES ANXAUMONT</t>
  </si>
  <si>
    <t>86262</t>
  </si>
  <si>
    <t>SILLARS</t>
  </si>
  <si>
    <t>86263</t>
  </si>
  <si>
    <t>SMARVES</t>
  </si>
  <si>
    <t>86264</t>
  </si>
  <si>
    <t>SOMMIERES DU CLAIN</t>
  </si>
  <si>
    <t>86265</t>
  </si>
  <si>
    <t>SOSSAIS</t>
  </si>
  <si>
    <t>86266</t>
  </si>
  <si>
    <t>86268</t>
  </si>
  <si>
    <t>TERCE</t>
  </si>
  <si>
    <t>86269</t>
  </si>
  <si>
    <t>86270</t>
  </si>
  <si>
    <t>THOLLET</t>
  </si>
  <si>
    <t>86271</t>
  </si>
  <si>
    <t>THURAGEAU</t>
  </si>
  <si>
    <t>86272</t>
  </si>
  <si>
    <t>THURE</t>
  </si>
  <si>
    <t>86273</t>
  </si>
  <si>
    <t>TRIMOUILLE</t>
  </si>
  <si>
    <t>86274</t>
  </si>
  <si>
    <t>TROIS MOUTIERS</t>
  </si>
  <si>
    <t>86275</t>
  </si>
  <si>
    <t>86276</t>
  </si>
  <si>
    <t>USSON DU POITOU</t>
  </si>
  <si>
    <t>86277</t>
  </si>
  <si>
    <t>86278</t>
  </si>
  <si>
    <t>86279</t>
  </si>
  <si>
    <t>VAUX SUR VIENNE</t>
  </si>
  <si>
    <t>86280</t>
  </si>
  <si>
    <t>VELLECHES</t>
  </si>
  <si>
    <t>86281</t>
  </si>
  <si>
    <t>VENDEUVRE DU POITOU</t>
  </si>
  <si>
    <t>86284</t>
  </si>
  <si>
    <t>86285</t>
  </si>
  <si>
    <t>86286</t>
  </si>
  <si>
    <t>VERRUE</t>
  </si>
  <si>
    <t>86287</t>
  </si>
  <si>
    <t>VEZIERES</t>
  </si>
  <si>
    <t>86288</t>
  </si>
  <si>
    <t>VICQ SUR GARTEMPE</t>
  </si>
  <si>
    <t>86289</t>
  </si>
  <si>
    <t>VIGEANT</t>
  </si>
  <si>
    <t>86290</t>
  </si>
  <si>
    <t>VILLEDIEU DU CLAIN</t>
  </si>
  <si>
    <t>86291</t>
  </si>
  <si>
    <t>VILLEMORT</t>
  </si>
  <si>
    <t>86292</t>
  </si>
  <si>
    <t>86293</t>
  </si>
  <si>
    <t>VIVONNE</t>
  </si>
  <si>
    <t>86294</t>
  </si>
  <si>
    <t>86295</t>
  </si>
  <si>
    <t>VOULEME</t>
  </si>
  <si>
    <t>86296</t>
  </si>
  <si>
    <t>VOULON</t>
  </si>
  <si>
    <t>86297</t>
  </si>
  <si>
    <t>VOUNEUIL SOUS BIARD</t>
  </si>
  <si>
    <t>86298</t>
  </si>
  <si>
    <t>VOUNEUIL SUR VIENNE</t>
  </si>
  <si>
    <t>86299</t>
  </si>
  <si>
    <t>VOUZAILLES</t>
  </si>
  <si>
    <t>86300</t>
  </si>
  <si>
    <t>YVERSAY</t>
  </si>
  <si>
    <t>87001</t>
  </si>
  <si>
    <t>AIXE SUR VIENNE</t>
  </si>
  <si>
    <t>87002</t>
  </si>
  <si>
    <t>AMBAZAC</t>
  </si>
  <si>
    <t>87003</t>
  </si>
  <si>
    <t>ARNAC LA POSTE</t>
  </si>
  <si>
    <t>87004</t>
  </si>
  <si>
    <t>AUGNE</t>
  </si>
  <si>
    <t>87005</t>
  </si>
  <si>
    <t>AUREIL</t>
  </si>
  <si>
    <t>87006</t>
  </si>
  <si>
    <t>AZAT LE RIS</t>
  </si>
  <si>
    <t>87007</t>
  </si>
  <si>
    <t>BALLEDENT</t>
  </si>
  <si>
    <t>87008</t>
  </si>
  <si>
    <t>BAZEUGE</t>
  </si>
  <si>
    <t>87009</t>
  </si>
  <si>
    <t>BEAUMONT DU LAC</t>
  </si>
  <si>
    <t>87011</t>
  </si>
  <si>
    <t>BELLAC</t>
  </si>
  <si>
    <t>87012</t>
  </si>
  <si>
    <t>87013</t>
  </si>
  <si>
    <t>BERSAC SUR RIVALIER</t>
  </si>
  <si>
    <t>87014</t>
  </si>
  <si>
    <t>BESSINES SUR GARTEMPE</t>
  </si>
  <si>
    <t>87015</t>
  </si>
  <si>
    <t>BEYNAC</t>
  </si>
  <si>
    <t>87016</t>
  </si>
  <si>
    <t>BILLANGES</t>
  </si>
  <si>
    <t>87017</t>
  </si>
  <si>
    <t>87018</t>
  </si>
  <si>
    <t>BLOND</t>
  </si>
  <si>
    <t>87019</t>
  </si>
  <si>
    <t>BOISSEUIL</t>
  </si>
  <si>
    <t>87020</t>
  </si>
  <si>
    <t>BONNAC LA COTE</t>
  </si>
  <si>
    <t>87021</t>
  </si>
  <si>
    <t>BOSMIE L'AIGUILLE</t>
  </si>
  <si>
    <t>87022</t>
  </si>
  <si>
    <t>BREUILAUFA</t>
  </si>
  <si>
    <t>87023</t>
  </si>
  <si>
    <t>BUIS</t>
  </si>
  <si>
    <t>87024</t>
  </si>
  <si>
    <t>BUJALEUF</t>
  </si>
  <si>
    <t>87025</t>
  </si>
  <si>
    <t>BURGNAC</t>
  </si>
  <si>
    <t>87026</t>
  </si>
  <si>
    <t>BUSSIERE BOFFY</t>
  </si>
  <si>
    <t>87027</t>
  </si>
  <si>
    <t>BUSSIERE GALANT</t>
  </si>
  <si>
    <t>87028</t>
  </si>
  <si>
    <t>BUSSIERE POITEVINE</t>
  </si>
  <si>
    <t>87029</t>
  </si>
  <si>
    <t>87030</t>
  </si>
  <si>
    <t>CHAILLAC SUR VIENNE</t>
  </si>
  <si>
    <t>87031</t>
  </si>
  <si>
    <t>CHALARD</t>
  </si>
  <si>
    <t>87032</t>
  </si>
  <si>
    <t>87033</t>
  </si>
  <si>
    <t>CHAMBORET</t>
  </si>
  <si>
    <t>87034</t>
  </si>
  <si>
    <t>CHAMPAGNAC LA RIVIERE</t>
  </si>
  <si>
    <t>87035</t>
  </si>
  <si>
    <t>CHAMPNETERY</t>
  </si>
  <si>
    <t>87036</t>
  </si>
  <si>
    <t>CHAMPSAC</t>
  </si>
  <si>
    <t>87037</t>
  </si>
  <si>
    <t>CHAPELLE MONTBRANDEIX</t>
  </si>
  <si>
    <t>87038</t>
  </si>
  <si>
    <t>CHAPTELAT</t>
  </si>
  <si>
    <t>87039</t>
  </si>
  <si>
    <t>CHATEAU CHERVIX</t>
  </si>
  <si>
    <t>87040</t>
  </si>
  <si>
    <t>CHATEAUNEUF LA FORET</t>
  </si>
  <si>
    <t>87041</t>
  </si>
  <si>
    <t>CHATEAUPONSAC</t>
  </si>
  <si>
    <t>87042</t>
  </si>
  <si>
    <t>CHATENET EN DOGNON</t>
  </si>
  <si>
    <t>87043</t>
  </si>
  <si>
    <t>CHEISSOUX</t>
  </si>
  <si>
    <t>87044</t>
  </si>
  <si>
    <t>CHERONNAC</t>
  </si>
  <si>
    <t>87045</t>
  </si>
  <si>
    <t>CIEUX</t>
  </si>
  <si>
    <t>87046</t>
  </si>
  <si>
    <t>COGNAC LA FORET</t>
  </si>
  <si>
    <t>87047</t>
  </si>
  <si>
    <t>COMPREIGNAC</t>
  </si>
  <si>
    <t>87048</t>
  </si>
  <si>
    <t>CONDAT SUR VIENNE</t>
  </si>
  <si>
    <t>87049</t>
  </si>
  <si>
    <t>COUSSAC BONNEVAL</t>
  </si>
  <si>
    <t>87050</t>
  </si>
  <si>
    <t>COUZEIX</t>
  </si>
  <si>
    <t>87051</t>
  </si>
  <si>
    <t>CROISILLE SUR BRIANCE</t>
  </si>
  <si>
    <t>87052</t>
  </si>
  <si>
    <t>CROIX SUR GARTEMPE</t>
  </si>
  <si>
    <t>87053</t>
  </si>
  <si>
    <t>CROMAC</t>
  </si>
  <si>
    <t>87054</t>
  </si>
  <si>
    <t>87055</t>
  </si>
  <si>
    <t>DARNAC</t>
  </si>
  <si>
    <t>87056</t>
  </si>
  <si>
    <t>DINSAC</t>
  </si>
  <si>
    <t>87057</t>
  </si>
  <si>
    <t>DOMPIERRE LES EGLISES</t>
  </si>
  <si>
    <t>87058</t>
  </si>
  <si>
    <t>DOMPS</t>
  </si>
  <si>
    <t>87059</t>
  </si>
  <si>
    <t>87060</t>
  </si>
  <si>
    <t>DOURNAZAC</t>
  </si>
  <si>
    <t>87061</t>
  </si>
  <si>
    <t>DROUX</t>
  </si>
  <si>
    <t>87062</t>
  </si>
  <si>
    <t>EYBOULEUF</t>
  </si>
  <si>
    <t>87063</t>
  </si>
  <si>
    <t>EYJEAUX</t>
  </si>
  <si>
    <t>87064</t>
  </si>
  <si>
    <t>EYMOUTIERS</t>
  </si>
  <si>
    <t>87065</t>
  </si>
  <si>
    <t>FEYTIAT</t>
  </si>
  <si>
    <t>87066</t>
  </si>
  <si>
    <t>FLAVIGNAC</t>
  </si>
  <si>
    <t>87067</t>
  </si>
  <si>
    <t>FOLLES</t>
  </si>
  <si>
    <t>87068</t>
  </si>
  <si>
    <t>FROMENTAL</t>
  </si>
  <si>
    <t>87069</t>
  </si>
  <si>
    <t>GAJOUBERT</t>
  </si>
  <si>
    <t>87070</t>
  </si>
  <si>
    <t>GENEYTOUSE</t>
  </si>
  <si>
    <t>87071</t>
  </si>
  <si>
    <t>GLANDON</t>
  </si>
  <si>
    <t>87072</t>
  </si>
  <si>
    <t>GLANGES</t>
  </si>
  <si>
    <t>87073</t>
  </si>
  <si>
    <t>GORRE</t>
  </si>
  <si>
    <t>87074</t>
  </si>
  <si>
    <t>GRANDS CHEZEAUX</t>
  </si>
  <si>
    <t>87075</t>
  </si>
  <si>
    <t>ISLE</t>
  </si>
  <si>
    <t>87076</t>
  </si>
  <si>
    <t>JABREILLES LES BORDES</t>
  </si>
  <si>
    <t>87077</t>
  </si>
  <si>
    <t>JANAILHAC</t>
  </si>
  <si>
    <t>87078</t>
  </si>
  <si>
    <t>JAVERDAT</t>
  </si>
  <si>
    <t>87079</t>
  </si>
  <si>
    <t>JONCHERE SAINT MAURICE</t>
  </si>
  <si>
    <t>87080</t>
  </si>
  <si>
    <t>JOUAC</t>
  </si>
  <si>
    <t>87081</t>
  </si>
  <si>
    <t>JOURGNAC</t>
  </si>
  <si>
    <t>87082</t>
  </si>
  <si>
    <t>LADIGNAC LE LONG</t>
  </si>
  <si>
    <t>87083</t>
  </si>
  <si>
    <t>LAURIERE</t>
  </si>
  <si>
    <t>87084</t>
  </si>
  <si>
    <t>LAVIGNAC</t>
  </si>
  <si>
    <t>87085</t>
  </si>
  <si>
    <t>LIMOGES</t>
  </si>
  <si>
    <t>87086</t>
  </si>
  <si>
    <t>LINARDS</t>
  </si>
  <si>
    <t>87087</t>
  </si>
  <si>
    <t>LUSSAC LES EGLISES</t>
  </si>
  <si>
    <t>87088</t>
  </si>
  <si>
    <t>MAGNAC BOURG</t>
  </si>
  <si>
    <t>87089</t>
  </si>
  <si>
    <t>MAGNAC LAVAL</t>
  </si>
  <si>
    <t>87090</t>
  </si>
  <si>
    <t>MAILHAC SUR BENAIZE</t>
  </si>
  <si>
    <t>87091</t>
  </si>
  <si>
    <t>MAISONNAIS SUR TARDOIRE</t>
  </si>
  <si>
    <t>87092</t>
  </si>
  <si>
    <t>MARVAL</t>
  </si>
  <si>
    <t>87093</t>
  </si>
  <si>
    <t>MASLEON</t>
  </si>
  <si>
    <t>87094</t>
  </si>
  <si>
    <t>MEILHAC</t>
  </si>
  <si>
    <t>87095</t>
  </si>
  <si>
    <t>MEUZAC</t>
  </si>
  <si>
    <t>87096</t>
  </si>
  <si>
    <t>MEYZE</t>
  </si>
  <si>
    <t>87097</t>
  </si>
  <si>
    <t>MEZIERES SUR ISSOIRE</t>
  </si>
  <si>
    <t>87099</t>
  </si>
  <si>
    <t>MOISSANNES</t>
  </si>
  <si>
    <t>87100</t>
  </si>
  <si>
    <t>MONTROL SENARD</t>
  </si>
  <si>
    <t>87101</t>
  </si>
  <si>
    <t>MORTEMART</t>
  </si>
  <si>
    <t>87103</t>
  </si>
  <si>
    <t>NANTIAT</t>
  </si>
  <si>
    <t>87104</t>
  </si>
  <si>
    <t>NEDDE</t>
  </si>
  <si>
    <t>87105</t>
  </si>
  <si>
    <t>NEUVIC ENTIER</t>
  </si>
  <si>
    <t>87106</t>
  </si>
  <si>
    <t>NEXON</t>
  </si>
  <si>
    <t>87107</t>
  </si>
  <si>
    <t>NIEUL</t>
  </si>
  <si>
    <t>87108</t>
  </si>
  <si>
    <t>NOUIC</t>
  </si>
  <si>
    <t>87109</t>
  </si>
  <si>
    <t>ORADOUR SAINT GENEST</t>
  </si>
  <si>
    <t>87110</t>
  </si>
  <si>
    <t>ORADOUR SUR GLANE</t>
  </si>
  <si>
    <t>87111</t>
  </si>
  <si>
    <t>ORADOUR SUR VAYRES</t>
  </si>
  <si>
    <t>87112</t>
  </si>
  <si>
    <t>PAGEAS</t>
  </si>
  <si>
    <t>87113</t>
  </si>
  <si>
    <t>PALAIS SUR VIENNE</t>
  </si>
  <si>
    <t>87114</t>
  </si>
  <si>
    <t>PANAZOL</t>
  </si>
  <si>
    <t>87115</t>
  </si>
  <si>
    <t>PENSOL</t>
  </si>
  <si>
    <t>87116</t>
  </si>
  <si>
    <t>PEYRAT DE BELLAC</t>
  </si>
  <si>
    <t>87117</t>
  </si>
  <si>
    <t>PEYRAT LE CHATEAU</t>
  </si>
  <si>
    <t>87118</t>
  </si>
  <si>
    <t>PEYRILHAC</t>
  </si>
  <si>
    <t>87119</t>
  </si>
  <si>
    <t>PIERRE BUFFIERE</t>
  </si>
  <si>
    <t>87120</t>
  </si>
  <si>
    <t>PORCHERIE</t>
  </si>
  <si>
    <t>87121</t>
  </si>
  <si>
    <t>RANCON</t>
  </si>
  <si>
    <t>87122</t>
  </si>
  <si>
    <t>RAZES</t>
  </si>
  <si>
    <t>87123</t>
  </si>
  <si>
    <t>REMPNAT</t>
  </si>
  <si>
    <t>87124</t>
  </si>
  <si>
    <t>RILHAC LASTOURS</t>
  </si>
  <si>
    <t>87125</t>
  </si>
  <si>
    <t>RILHAC RANCON</t>
  </si>
  <si>
    <t>87126</t>
  </si>
  <si>
    <t>ROCHECHOUART</t>
  </si>
  <si>
    <t>87127</t>
  </si>
  <si>
    <t>ROCHE L'ABEILLE</t>
  </si>
  <si>
    <t>87128</t>
  </si>
  <si>
    <t>ROUSSAC</t>
  </si>
  <si>
    <t>87129</t>
  </si>
  <si>
    <t>ROYERES</t>
  </si>
  <si>
    <t>87130</t>
  </si>
  <si>
    <t>ROZIERS SAINT GEORGES</t>
  </si>
  <si>
    <t>87131</t>
  </si>
  <si>
    <t>SAILLAT SUR VIENNE</t>
  </si>
  <si>
    <t>87132</t>
  </si>
  <si>
    <t>SAINT AMAND LE PETIT</t>
  </si>
  <si>
    <t>87133</t>
  </si>
  <si>
    <t>SAINT AMAND MAGNAZEIX</t>
  </si>
  <si>
    <t>87134</t>
  </si>
  <si>
    <t>SAINTE ANNE SAINT PRIEST</t>
  </si>
  <si>
    <t>87135</t>
  </si>
  <si>
    <t>SAINT AUVENT</t>
  </si>
  <si>
    <t>87136</t>
  </si>
  <si>
    <t>SAINT BARBANT</t>
  </si>
  <si>
    <t>87137</t>
  </si>
  <si>
    <t>SAINT BAZILE</t>
  </si>
  <si>
    <t>87138</t>
  </si>
  <si>
    <t>SAINT BONNET BRIANCE</t>
  </si>
  <si>
    <t>87139</t>
  </si>
  <si>
    <t>SAINT BONNET DE BELLAC</t>
  </si>
  <si>
    <t>87140</t>
  </si>
  <si>
    <t>SAINT BRICE SUR VIENNE</t>
  </si>
  <si>
    <t>87141</t>
  </si>
  <si>
    <t>87142</t>
  </si>
  <si>
    <t>SAINT DENIS DES MURS</t>
  </si>
  <si>
    <t>87143</t>
  </si>
  <si>
    <t>SAINT GENCE</t>
  </si>
  <si>
    <t>87144</t>
  </si>
  <si>
    <t>SAINT GENEST SUR ROSELLE</t>
  </si>
  <si>
    <t>87145</t>
  </si>
  <si>
    <t>SAINT GEORGES LES LANDES</t>
  </si>
  <si>
    <t>87146</t>
  </si>
  <si>
    <t>SAINT GERMAIN LES BELLES</t>
  </si>
  <si>
    <t>87147</t>
  </si>
  <si>
    <t>SAINT GILLES LES FORETS</t>
  </si>
  <si>
    <t>87148</t>
  </si>
  <si>
    <t>SAINT HILAIRE BONNEVAL</t>
  </si>
  <si>
    <t>87149</t>
  </si>
  <si>
    <t>SAINT HILAIRE LA TREILLE</t>
  </si>
  <si>
    <t>87150</t>
  </si>
  <si>
    <t>SAINT HILAIRE LES PLACES</t>
  </si>
  <si>
    <t>87151</t>
  </si>
  <si>
    <t>SAINT JEAN LIGOURE</t>
  </si>
  <si>
    <t>87152</t>
  </si>
  <si>
    <t>SAINT JOUVENT</t>
  </si>
  <si>
    <t>87153</t>
  </si>
  <si>
    <t>SAINT JULIEN LE PETIT</t>
  </si>
  <si>
    <t>87154</t>
  </si>
  <si>
    <t>SAINT JUNIEN</t>
  </si>
  <si>
    <t>87155</t>
  </si>
  <si>
    <t>SAINT JUNIEN LES COMBES</t>
  </si>
  <si>
    <t>87156</t>
  </si>
  <si>
    <t>SAINT JUST LE MARTEL</t>
  </si>
  <si>
    <t>87157</t>
  </si>
  <si>
    <t>SAINT LAURENT LES EGLISES</t>
  </si>
  <si>
    <t>87158</t>
  </si>
  <si>
    <t>SAINT LAURENT SUR GORRE</t>
  </si>
  <si>
    <t>87159</t>
  </si>
  <si>
    <t>SAINT LEGER LA MONTAGNE</t>
  </si>
  <si>
    <t>87160</t>
  </si>
  <si>
    <t>SAINT LEGER MAGNAZEIX</t>
  </si>
  <si>
    <t>87161</t>
  </si>
  <si>
    <t>SAINT LEONARD DE NOBLAT</t>
  </si>
  <si>
    <t>87162</t>
  </si>
  <si>
    <t>SAINTE MARIE DE VAUX</t>
  </si>
  <si>
    <t>87163</t>
  </si>
  <si>
    <t>SAINT MARTIAL SUR ISOP</t>
  </si>
  <si>
    <t>87164</t>
  </si>
  <si>
    <t>SAINT MARTIN DE JUSSAC</t>
  </si>
  <si>
    <t>87165</t>
  </si>
  <si>
    <t>SAINT MARTIN LE MAULT</t>
  </si>
  <si>
    <t>87166</t>
  </si>
  <si>
    <t>SAINT MARTIN LE VIEUX</t>
  </si>
  <si>
    <t>87167</t>
  </si>
  <si>
    <t>SAINT MARTIN TERRESSUS</t>
  </si>
  <si>
    <t>87168</t>
  </si>
  <si>
    <t>SAINT MATHIEU</t>
  </si>
  <si>
    <t>87169</t>
  </si>
  <si>
    <t>SAINT MAURICE LES BROUSSES</t>
  </si>
  <si>
    <t>87170</t>
  </si>
  <si>
    <t>SAINT MEARD</t>
  </si>
  <si>
    <t>87172</t>
  </si>
  <si>
    <t>SAINT OUEN SUR GARTEMPE</t>
  </si>
  <si>
    <t>87173</t>
  </si>
  <si>
    <t>87174</t>
  </si>
  <si>
    <t>87176</t>
  </si>
  <si>
    <t>SAINT PRIEST LIGOURE</t>
  </si>
  <si>
    <t>87177</t>
  </si>
  <si>
    <t>SAINT PRIEST SOUS AIXE</t>
  </si>
  <si>
    <t>87178</t>
  </si>
  <si>
    <t>SAINT PRIEST TAURION</t>
  </si>
  <si>
    <t>87179</t>
  </si>
  <si>
    <t>SAINT SORNIN LA MARCHE</t>
  </si>
  <si>
    <t>87180</t>
  </si>
  <si>
    <t>SAINT SORNIN LEULAC</t>
  </si>
  <si>
    <t>87181</t>
  </si>
  <si>
    <t>SAINT SULPICE LAURIERE</t>
  </si>
  <si>
    <t>87182</t>
  </si>
  <si>
    <t>SAINT SULPICE LES FEUILLES</t>
  </si>
  <si>
    <t>87183</t>
  </si>
  <si>
    <t>87184</t>
  </si>
  <si>
    <t>SAINT SYMPHORIEN SUR COUZE</t>
  </si>
  <si>
    <t>87185</t>
  </si>
  <si>
    <t>SAINT VICTURNIEN</t>
  </si>
  <si>
    <t>87186</t>
  </si>
  <si>
    <t>SAINT VITTE SUR BRIANCE</t>
  </si>
  <si>
    <t>87187</t>
  </si>
  <si>
    <t>SAINT YRIEIX LA PERCHE</t>
  </si>
  <si>
    <t>87188</t>
  </si>
  <si>
    <t>SAINT YRIEIX SOUS AIXE</t>
  </si>
  <si>
    <t>87189</t>
  </si>
  <si>
    <t>SALLES LAVAUGUYON</t>
  </si>
  <si>
    <t>87190</t>
  </si>
  <si>
    <t>SAUVIAT SUR VIGE</t>
  </si>
  <si>
    <t>87191</t>
  </si>
  <si>
    <t>SEREILHAC</t>
  </si>
  <si>
    <t>87192</t>
  </si>
  <si>
    <t>SOLIGNAC</t>
  </si>
  <si>
    <t>87193</t>
  </si>
  <si>
    <t>SURDOUX</t>
  </si>
  <si>
    <t>87194</t>
  </si>
  <si>
    <t>SUSSAC</t>
  </si>
  <si>
    <t>87195</t>
  </si>
  <si>
    <t>TERSANNES</t>
  </si>
  <si>
    <t>87196</t>
  </si>
  <si>
    <t>THIAT</t>
  </si>
  <si>
    <t>87197</t>
  </si>
  <si>
    <t>THOURON</t>
  </si>
  <si>
    <t>87198</t>
  </si>
  <si>
    <t>VAULRY</t>
  </si>
  <si>
    <t>87199</t>
  </si>
  <si>
    <t>87200</t>
  </si>
  <si>
    <t>VERNEUIL MOUSTIERS</t>
  </si>
  <si>
    <t>87201</t>
  </si>
  <si>
    <t>VERNEUIL SUR VIENNE</t>
  </si>
  <si>
    <t>87202</t>
  </si>
  <si>
    <t>VEYRAC</t>
  </si>
  <si>
    <t>87203</t>
  </si>
  <si>
    <t>VICQ SUR BREUILH</t>
  </si>
  <si>
    <t>87204</t>
  </si>
  <si>
    <t>VIDEIX</t>
  </si>
  <si>
    <t>87205</t>
  </si>
  <si>
    <t>VIGEN</t>
  </si>
  <si>
    <t>87206</t>
  </si>
  <si>
    <t>VILLEFAVARD</t>
  </si>
  <si>
    <t>88001</t>
  </si>
  <si>
    <t>ABLEUVENETTES</t>
  </si>
  <si>
    <t>88002</t>
  </si>
  <si>
    <t>AHEVILLE</t>
  </si>
  <si>
    <t>88003</t>
  </si>
  <si>
    <t>AINGEVILLE</t>
  </si>
  <si>
    <t>88004</t>
  </si>
  <si>
    <t>88005</t>
  </si>
  <si>
    <t>ALLARMONT</t>
  </si>
  <si>
    <t>88006</t>
  </si>
  <si>
    <t>AMBACOURT</t>
  </si>
  <si>
    <t>88007</t>
  </si>
  <si>
    <t>AMEUVELLE</t>
  </si>
  <si>
    <t>88008</t>
  </si>
  <si>
    <t>ANGLEMONT</t>
  </si>
  <si>
    <t>88009</t>
  </si>
  <si>
    <t>ANOULD</t>
  </si>
  <si>
    <t>88010</t>
  </si>
  <si>
    <t>AOUZE</t>
  </si>
  <si>
    <t>88011</t>
  </si>
  <si>
    <t>88012</t>
  </si>
  <si>
    <t>ARCHETTES</t>
  </si>
  <si>
    <t>88013</t>
  </si>
  <si>
    <t>AROFFE</t>
  </si>
  <si>
    <t>88014</t>
  </si>
  <si>
    <t>ARRENTES DE CORCIEUX</t>
  </si>
  <si>
    <t>88015</t>
  </si>
  <si>
    <t>ATTIGNEVILLE</t>
  </si>
  <si>
    <t>88016</t>
  </si>
  <si>
    <t>88017</t>
  </si>
  <si>
    <t>AULNOIS</t>
  </si>
  <si>
    <t>88018</t>
  </si>
  <si>
    <t>AUMONTZEY</t>
  </si>
  <si>
    <t>88019</t>
  </si>
  <si>
    <t>AUTIGNY LA TOUR</t>
  </si>
  <si>
    <t>88020</t>
  </si>
  <si>
    <t>88021</t>
  </si>
  <si>
    <t>88022</t>
  </si>
  <si>
    <t>AUZAINVILLIERS</t>
  </si>
  <si>
    <t>88023</t>
  </si>
  <si>
    <t>88024</t>
  </si>
  <si>
    <t>88025</t>
  </si>
  <si>
    <t>AVRANVILLE</t>
  </si>
  <si>
    <t>88026</t>
  </si>
  <si>
    <t>AYDOILLES</t>
  </si>
  <si>
    <t>88027</t>
  </si>
  <si>
    <t>BADMENIL AUX BOIS</t>
  </si>
  <si>
    <t>88028</t>
  </si>
  <si>
    <t>BAFFE</t>
  </si>
  <si>
    <t>88029</t>
  </si>
  <si>
    <t>BAINS LES BAINS</t>
  </si>
  <si>
    <t>88030</t>
  </si>
  <si>
    <t>BAINVILLE AUX SAULES</t>
  </si>
  <si>
    <t>88031</t>
  </si>
  <si>
    <t>BALLEVILLE</t>
  </si>
  <si>
    <t>88032</t>
  </si>
  <si>
    <t>BAN DE LAVELINE</t>
  </si>
  <si>
    <t>88033</t>
  </si>
  <si>
    <t>BAN DE SAPT</t>
  </si>
  <si>
    <t>88035</t>
  </si>
  <si>
    <t>BARBEY SEROUX</t>
  </si>
  <si>
    <t>88036</t>
  </si>
  <si>
    <t>88037</t>
  </si>
  <si>
    <t>BASSE SUR LE RUPT</t>
  </si>
  <si>
    <t>88038</t>
  </si>
  <si>
    <t>BATTEXEY</t>
  </si>
  <si>
    <t>88039</t>
  </si>
  <si>
    <t>BAUDRICOURT</t>
  </si>
  <si>
    <t>88040</t>
  </si>
  <si>
    <t>BAYECOURT</t>
  </si>
  <si>
    <t>88041</t>
  </si>
  <si>
    <t>BAZEGNEY</t>
  </si>
  <si>
    <t>88042</t>
  </si>
  <si>
    <t>BAZIEN</t>
  </si>
  <si>
    <t>88043</t>
  </si>
  <si>
    <t>BAZOILLES ET MENIL</t>
  </si>
  <si>
    <t>88044</t>
  </si>
  <si>
    <t>BAZOILLES SUR MEUSE</t>
  </si>
  <si>
    <t>88045</t>
  </si>
  <si>
    <t>BEAUFREMONT</t>
  </si>
  <si>
    <t>88046</t>
  </si>
  <si>
    <t>BEAUMENIL</t>
  </si>
  <si>
    <t>88047</t>
  </si>
  <si>
    <t>BEGNECOURT</t>
  </si>
  <si>
    <t>88048</t>
  </si>
  <si>
    <t>88049</t>
  </si>
  <si>
    <t>BELMONT LES DARNEY</t>
  </si>
  <si>
    <t>88050</t>
  </si>
  <si>
    <t>BELMONT SUR BUTTANT</t>
  </si>
  <si>
    <t>88051</t>
  </si>
  <si>
    <t>BELMONT SUR VAIR</t>
  </si>
  <si>
    <t>88052</t>
  </si>
  <si>
    <t>BELRUPT</t>
  </si>
  <si>
    <t>88053</t>
  </si>
  <si>
    <t>88054</t>
  </si>
  <si>
    <t>BERTRIMOUTIER</t>
  </si>
  <si>
    <t>88055</t>
  </si>
  <si>
    <t>BETTEGNEY SAINT BRICE</t>
  </si>
  <si>
    <t>88056</t>
  </si>
  <si>
    <t>BETTONCOURT</t>
  </si>
  <si>
    <t>88057</t>
  </si>
  <si>
    <t>BEULAY</t>
  </si>
  <si>
    <t>88058</t>
  </si>
  <si>
    <t>BIECOURT</t>
  </si>
  <si>
    <t>88059</t>
  </si>
  <si>
    <t>BIFFONTAINE</t>
  </si>
  <si>
    <t>88060</t>
  </si>
  <si>
    <t>88061</t>
  </si>
  <si>
    <t>BLEURVILLE</t>
  </si>
  <si>
    <t>88062</t>
  </si>
  <si>
    <t>BLEVAINCOURT</t>
  </si>
  <si>
    <t>88063</t>
  </si>
  <si>
    <t>BOCQUEGNEY</t>
  </si>
  <si>
    <t>88064</t>
  </si>
  <si>
    <t>BOIS DE CHAMP</t>
  </si>
  <si>
    <t>88065</t>
  </si>
  <si>
    <t>BONVILLET</t>
  </si>
  <si>
    <t>88066</t>
  </si>
  <si>
    <t>BOULAINCOURT</t>
  </si>
  <si>
    <t>88068</t>
  </si>
  <si>
    <t>BOURGONCE</t>
  </si>
  <si>
    <t>88069</t>
  </si>
  <si>
    <t>BOUXIERES AUX BOIS</t>
  </si>
  <si>
    <t>88070</t>
  </si>
  <si>
    <t>BOUXURULLES</t>
  </si>
  <si>
    <t>88071</t>
  </si>
  <si>
    <t>BOUZEMONT</t>
  </si>
  <si>
    <t>88073</t>
  </si>
  <si>
    <t>BRANTIGNY</t>
  </si>
  <si>
    <t>88074</t>
  </si>
  <si>
    <t>BRECHAINVILLE</t>
  </si>
  <si>
    <t>88075</t>
  </si>
  <si>
    <t>BRESSE</t>
  </si>
  <si>
    <t>88076</t>
  </si>
  <si>
    <t>BROUVELIEURES</t>
  </si>
  <si>
    <t>88077</t>
  </si>
  <si>
    <t>BRU</t>
  </si>
  <si>
    <t>88078</t>
  </si>
  <si>
    <t>BRUYERES</t>
  </si>
  <si>
    <t>88079</t>
  </si>
  <si>
    <t>BULGNEVILLE</t>
  </si>
  <si>
    <t>88080</t>
  </si>
  <si>
    <t>BULT</t>
  </si>
  <si>
    <t>88081</t>
  </si>
  <si>
    <t>BUSSANG</t>
  </si>
  <si>
    <t>88082</t>
  </si>
  <si>
    <t>CELLES SUR PLAINE</t>
  </si>
  <si>
    <t>88083</t>
  </si>
  <si>
    <t>CERTILLEUX</t>
  </si>
  <si>
    <t>88084</t>
  </si>
  <si>
    <t>CHAMAGNE</t>
  </si>
  <si>
    <t>88085</t>
  </si>
  <si>
    <t>CHAMPDRAY</t>
  </si>
  <si>
    <t>88086</t>
  </si>
  <si>
    <t>CHAMP LE DUC</t>
  </si>
  <si>
    <t>88087</t>
  </si>
  <si>
    <t>CHANTRAINE</t>
  </si>
  <si>
    <t>88088</t>
  </si>
  <si>
    <t>CHAPELLE AUX BOIS</t>
  </si>
  <si>
    <t>88089</t>
  </si>
  <si>
    <t>CHAPELLE DEVANT BRUYERES</t>
  </si>
  <si>
    <t>88090</t>
  </si>
  <si>
    <t>88091</t>
  </si>
  <si>
    <t>CHARMOIS DEVANT BRUYERES</t>
  </si>
  <si>
    <t>88092</t>
  </si>
  <si>
    <t>CHARMOIS L'ORGUEILLEUX</t>
  </si>
  <si>
    <t>88093</t>
  </si>
  <si>
    <t>CHATAS</t>
  </si>
  <si>
    <t>88094</t>
  </si>
  <si>
    <t>CHATEL SUR MOSELLE</t>
  </si>
  <si>
    <t>88095</t>
  </si>
  <si>
    <t>88096</t>
  </si>
  <si>
    <t>CHATILLON SUR SAONE</t>
  </si>
  <si>
    <t>88097</t>
  </si>
  <si>
    <t>CHAUFFECOURT</t>
  </si>
  <si>
    <t>88098</t>
  </si>
  <si>
    <t>CHAUMOUSEY</t>
  </si>
  <si>
    <t>88099</t>
  </si>
  <si>
    <t>CHAVELOT</t>
  </si>
  <si>
    <t>88100</t>
  </si>
  <si>
    <t>CHEF HAUT</t>
  </si>
  <si>
    <t>88101</t>
  </si>
  <si>
    <t>CHENIMENIL</t>
  </si>
  <si>
    <t>88102</t>
  </si>
  <si>
    <t>CHERMISEY</t>
  </si>
  <si>
    <t>88103</t>
  </si>
  <si>
    <t>CIRCOURT</t>
  </si>
  <si>
    <t>88104</t>
  </si>
  <si>
    <t>CIRCOURT SUR MOUZON</t>
  </si>
  <si>
    <t>88105</t>
  </si>
  <si>
    <t>CLAUDON</t>
  </si>
  <si>
    <t>88106</t>
  </si>
  <si>
    <t>BAN SUR MEURTHE CLEFCY</t>
  </si>
  <si>
    <t>88107</t>
  </si>
  <si>
    <t>CLEREY LA COTE</t>
  </si>
  <si>
    <t>88108</t>
  </si>
  <si>
    <t>CLERJUS</t>
  </si>
  <si>
    <t>88109</t>
  </si>
  <si>
    <t>CLEURIE</t>
  </si>
  <si>
    <t>88110</t>
  </si>
  <si>
    <t>CLEZENTAINE</t>
  </si>
  <si>
    <t>88111</t>
  </si>
  <si>
    <t>COINCHES</t>
  </si>
  <si>
    <t>88112</t>
  </si>
  <si>
    <t>COLROY LA GRANDE</t>
  </si>
  <si>
    <t>88113</t>
  </si>
  <si>
    <t>COMBRIMONT</t>
  </si>
  <si>
    <t>88114</t>
  </si>
  <si>
    <t>CONTREXEVILLE</t>
  </si>
  <si>
    <t>88115</t>
  </si>
  <si>
    <t>CORCIEUX</t>
  </si>
  <si>
    <t>88116</t>
  </si>
  <si>
    <t>CORNIMONT</t>
  </si>
  <si>
    <t>88117</t>
  </si>
  <si>
    <t>COURCELLES SOUS CHATENOIS</t>
  </si>
  <si>
    <t>88118</t>
  </si>
  <si>
    <t>COUSSEY</t>
  </si>
  <si>
    <t>88119</t>
  </si>
  <si>
    <t>CRAINVILLIERS</t>
  </si>
  <si>
    <t>88120</t>
  </si>
  <si>
    <t>CROIX AUX MINES</t>
  </si>
  <si>
    <t>88121</t>
  </si>
  <si>
    <t>DAMAS AUX BOIS</t>
  </si>
  <si>
    <t>88122</t>
  </si>
  <si>
    <t>DAMAS ET BETTEGNEY</t>
  </si>
  <si>
    <t>88123</t>
  </si>
  <si>
    <t>DAMBLAIN</t>
  </si>
  <si>
    <t>88124</t>
  </si>
  <si>
    <t>DARNEY</t>
  </si>
  <si>
    <t>88125</t>
  </si>
  <si>
    <t>DARNEY AUX CHENES</t>
  </si>
  <si>
    <t>88126</t>
  </si>
  <si>
    <t>DARNIEULLES</t>
  </si>
  <si>
    <t>88127</t>
  </si>
  <si>
    <t>DEINVILLERS</t>
  </si>
  <si>
    <t>88128</t>
  </si>
  <si>
    <t>DENIPAIRE</t>
  </si>
  <si>
    <t>88129</t>
  </si>
  <si>
    <t>DERBAMONT</t>
  </si>
  <si>
    <t>88130</t>
  </si>
  <si>
    <t>DESTORD</t>
  </si>
  <si>
    <t>88131</t>
  </si>
  <si>
    <t>DEYCIMONT</t>
  </si>
  <si>
    <t>88132</t>
  </si>
  <si>
    <t>DEYVILLERS</t>
  </si>
  <si>
    <t>88133</t>
  </si>
  <si>
    <t>DIGNONVILLE</t>
  </si>
  <si>
    <t>88134</t>
  </si>
  <si>
    <t>DINOZE</t>
  </si>
  <si>
    <t>88135</t>
  </si>
  <si>
    <t>DOCELLES</t>
  </si>
  <si>
    <t>88136</t>
  </si>
  <si>
    <t>DOGNEVILLE</t>
  </si>
  <si>
    <t>88137</t>
  </si>
  <si>
    <t>DOLAINCOURT</t>
  </si>
  <si>
    <t>88138</t>
  </si>
  <si>
    <t>DOMBASLE DEVANT DARNEY</t>
  </si>
  <si>
    <t>88139</t>
  </si>
  <si>
    <t>DOMBASLE EN XAINTOIS</t>
  </si>
  <si>
    <t>88140</t>
  </si>
  <si>
    <t>DOMBROT LE SEC</t>
  </si>
  <si>
    <t>88141</t>
  </si>
  <si>
    <t>DOMBROT SUR VAIR</t>
  </si>
  <si>
    <t>88142</t>
  </si>
  <si>
    <t>DOMEVRE SUR AVIERE</t>
  </si>
  <si>
    <t>88143</t>
  </si>
  <si>
    <t>DOMEVRE SUR DURBION</t>
  </si>
  <si>
    <t>88144</t>
  </si>
  <si>
    <t>DOMEVRE SOUS MONTFORT</t>
  </si>
  <si>
    <t>88145</t>
  </si>
  <si>
    <t>DOMFAING</t>
  </si>
  <si>
    <t>88146</t>
  </si>
  <si>
    <t>DOMJULIEN</t>
  </si>
  <si>
    <t>88147</t>
  </si>
  <si>
    <t>DOMMARTIN AUX BOIS</t>
  </si>
  <si>
    <t>88148</t>
  </si>
  <si>
    <t>DOMMARTIN LES REMIREMONT</t>
  </si>
  <si>
    <t>88149</t>
  </si>
  <si>
    <t>DOMMARTIN LES VALLOIS</t>
  </si>
  <si>
    <t>88150</t>
  </si>
  <si>
    <t>DOMMARTIN SUR VRAINE</t>
  </si>
  <si>
    <t>88151</t>
  </si>
  <si>
    <t>DOMPAIRE</t>
  </si>
  <si>
    <t>88152</t>
  </si>
  <si>
    <t>88153</t>
  </si>
  <si>
    <t>DOMPTAIL</t>
  </si>
  <si>
    <t>88154</t>
  </si>
  <si>
    <t>DOMREMY LA PUCELLE</t>
  </si>
  <si>
    <t>88155</t>
  </si>
  <si>
    <t>DOMVALLIER</t>
  </si>
  <si>
    <t>88156</t>
  </si>
  <si>
    <t>DONCIERES</t>
  </si>
  <si>
    <t>88157</t>
  </si>
  <si>
    <t>DOUNOUX</t>
  </si>
  <si>
    <t>88158</t>
  </si>
  <si>
    <t>ELOYES</t>
  </si>
  <si>
    <t>88159</t>
  </si>
  <si>
    <t>ENTRE DEUX EAUX</t>
  </si>
  <si>
    <t>88160</t>
  </si>
  <si>
    <t>EPINAL</t>
  </si>
  <si>
    <t>88161</t>
  </si>
  <si>
    <t>ESCLES</t>
  </si>
  <si>
    <t>88162</t>
  </si>
  <si>
    <t>ESLEY</t>
  </si>
  <si>
    <t>88163</t>
  </si>
  <si>
    <t>ESSEGNEY</t>
  </si>
  <si>
    <t>88164</t>
  </si>
  <si>
    <t>ESTRENNES</t>
  </si>
  <si>
    <t>88165</t>
  </si>
  <si>
    <t>ETIVAL CLAIREFONTAINE</t>
  </si>
  <si>
    <t>88166</t>
  </si>
  <si>
    <t>EVAUX ET MENIL</t>
  </si>
  <si>
    <t>88167</t>
  </si>
  <si>
    <t>FAUCOMPIERRE</t>
  </si>
  <si>
    <t>88168</t>
  </si>
  <si>
    <t>FAUCONCOURT</t>
  </si>
  <si>
    <t>88169</t>
  </si>
  <si>
    <t>88170</t>
  </si>
  <si>
    <t>FERDRUPT</t>
  </si>
  <si>
    <t>88171</t>
  </si>
  <si>
    <t>FIGNEVELLE</t>
  </si>
  <si>
    <t>88172</t>
  </si>
  <si>
    <t>FIMENIL</t>
  </si>
  <si>
    <t>88173</t>
  </si>
  <si>
    <t>FLOREMONT</t>
  </si>
  <si>
    <t>88174</t>
  </si>
  <si>
    <t>FOMEREY</t>
  </si>
  <si>
    <t>88175</t>
  </si>
  <si>
    <t>88176</t>
  </si>
  <si>
    <t>FONTENOY LE CHATEAU</t>
  </si>
  <si>
    <t>88177</t>
  </si>
  <si>
    <t>FORGE</t>
  </si>
  <si>
    <t>88178</t>
  </si>
  <si>
    <t>88179</t>
  </si>
  <si>
    <t>88180</t>
  </si>
  <si>
    <t>FRAIN</t>
  </si>
  <si>
    <t>88181</t>
  </si>
  <si>
    <t>FRAIZE</t>
  </si>
  <si>
    <t>88182</t>
  </si>
  <si>
    <t>FRAPELLE</t>
  </si>
  <si>
    <t>88183</t>
  </si>
  <si>
    <t>FREBECOURT</t>
  </si>
  <si>
    <t>88184</t>
  </si>
  <si>
    <t>FREMIFONTAINE</t>
  </si>
  <si>
    <t>88185</t>
  </si>
  <si>
    <t>FRENELLE LA GRANDE</t>
  </si>
  <si>
    <t>88186</t>
  </si>
  <si>
    <t>FRENELLE LA PETITE</t>
  </si>
  <si>
    <t>88187</t>
  </si>
  <si>
    <t>88188</t>
  </si>
  <si>
    <t>FRESSE SUR MOSELLE</t>
  </si>
  <si>
    <t>88189</t>
  </si>
  <si>
    <t>88190</t>
  </si>
  <si>
    <t>FRIZON</t>
  </si>
  <si>
    <t>88192</t>
  </si>
  <si>
    <t>GELVECOURT ET ADOMPT</t>
  </si>
  <si>
    <t>88193</t>
  </si>
  <si>
    <t>GEMAINGOUTTE</t>
  </si>
  <si>
    <t>88194</t>
  </si>
  <si>
    <t>GEMMELAINCOURT</t>
  </si>
  <si>
    <t>88195</t>
  </si>
  <si>
    <t>GENDREVILLE</t>
  </si>
  <si>
    <t>88196</t>
  </si>
  <si>
    <t>GERARDMER</t>
  </si>
  <si>
    <t>88197</t>
  </si>
  <si>
    <t>GERBAMONT</t>
  </si>
  <si>
    <t>88198</t>
  </si>
  <si>
    <t>GERBEPAL</t>
  </si>
  <si>
    <t>88199</t>
  </si>
  <si>
    <t>GIGNEVILLE</t>
  </si>
  <si>
    <t>88200</t>
  </si>
  <si>
    <t>GIGNEY</t>
  </si>
  <si>
    <t>88201</t>
  </si>
  <si>
    <t>GIRANCOURT</t>
  </si>
  <si>
    <t>88202</t>
  </si>
  <si>
    <t>GIRCOURT LES VIEVILLE</t>
  </si>
  <si>
    <t>88203</t>
  </si>
  <si>
    <t>GIRECOURT SUR DURBION</t>
  </si>
  <si>
    <t>88204</t>
  </si>
  <si>
    <t>GIRMONT</t>
  </si>
  <si>
    <t>88205</t>
  </si>
  <si>
    <t>GIRMONT VAL D'AJOL</t>
  </si>
  <si>
    <t>88206</t>
  </si>
  <si>
    <t>GIRONCOURT SUR VRAINE</t>
  </si>
  <si>
    <t>88208</t>
  </si>
  <si>
    <t>GODONCOURT</t>
  </si>
  <si>
    <t>88209</t>
  </si>
  <si>
    <t>GOLBEY</t>
  </si>
  <si>
    <t>88210</t>
  </si>
  <si>
    <t>GORHEY</t>
  </si>
  <si>
    <t>88212</t>
  </si>
  <si>
    <t>GRAND</t>
  </si>
  <si>
    <t>88213</t>
  </si>
  <si>
    <t>GRANDE FOSSE</t>
  </si>
  <si>
    <t>88214</t>
  </si>
  <si>
    <t>GRANDRUPT DE BAINS</t>
  </si>
  <si>
    <t>88215</t>
  </si>
  <si>
    <t>GRANDRUPT</t>
  </si>
  <si>
    <t>88216</t>
  </si>
  <si>
    <t>GRANDVILLERS</t>
  </si>
  <si>
    <t>88218</t>
  </si>
  <si>
    <t>GRANGES SUR VOLOGNE</t>
  </si>
  <si>
    <t>88219</t>
  </si>
  <si>
    <t>GREUX</t>
  </si>
  <si>
    <t>88220</t>
  </si>
  <si>
    <t>GRIGNONCOURT</t>
  </si>
  <si>
    <t>88221</t>
  </si>
  <si>
    <t>GRUEY LES SURANCE</t>
  </si>
  <si>
    <t>88222</t>
  </si>
  <si>
    <t>GUGNECOURT</t>
  </si>
  <si>
    <t>88223</t>
  </si>
  <si>
    <t>GUGNEY AUX AULX</t>
  </si>
  <si>
    <t>88224</t>
  </si>
  <si>
    <t>HADIGNY LES VERRIERES</t>
  </si>
  <si>
    <t>88225</t>
  </si>
  <si>
    <t>HADOL</t>
  </si>
  <si>
    <t>88226</t>
  </si>
  <si>
    <t>HAGECOURT</t>
  </si>
  <si>
    <t>88227</t>
  </si>
  <si>
    <t>HAGNEVILLE ET RONCOURT</t>
  </si>
  <si>
    <t>88228</t>
  </si>
  <si>
    <t>HAILLAINVILLE</t>
  </si>
  <si>
    <t>88229</t>
  </si>
  <si>
    <t>HARCHECHAMP</t>
  </si>
  <si>
    <t>88230</t>
  </si>
  <si>
    <t>HARDANCOURT</t>
  </si>
  <si>
    <t>88231</t>
  </si>
  <si>
    <t>HAREVILLE</t>
  </si>
  <si>
    <t>88232</t>
  </si>
  <si>
    <t>HARMONVILLE</t>
  </si>
  <si>
    <t>88233</t>
  </si>
  <si>
    <t>HAROL</t>
  </si>
  <si>
    <t>88234</t>
  </si>
  <si>
    <t>HARSAULT</t>
  </si>
  <si>
    <t>88235</t>
  </si>
  <si>
    <t>HAUTMOUGEY</t>
  </si>
  <si>
    <t>88236</t>
  </si>
  <si>
    <t>88237</t>
  </si>
  <si>
    <t>HENNECOURT</t>
  </si>
  <si>
    <t>88238</t>
  </si>
  <si>
    <t>HENNEZEL</t>
  </si>
  <si>
    <t>88239</t>
  </si>
  <si>
    <t>HERGUGNEY</t>
  </si>
  <si>
    <t>88240</t>
  </si>
  <si>
    <t>HERPELMONT</t>
  </si>
  <si>
    <t>88241</t>
  </si>
  <si>
    <t>HOUECOURT</t>
  </si>
  <si>
    <t>88242</t>
  </si>
  <si>
    <t>HOUEVILLE</t>
  </si>
  <si>
    <t>88243</t>
  </si>
  <si>
    <t>HOUSSERAS</t>
  </si>
  <si>
    <t>88244</t>
  </si>
  <si>
    <t>HOUSSIERE</t>
  </si>
  <si>
    <t>88245</t>
  </si>
  <si>
    <t>HURBACHE</t>
  </si>
  <si>
    <t>88246</t>
  </si>
  <si>
    <t>HYMONT</t>
  </si>
  <si>
    <t>88247</t>
  </si>
  <si>
    <t>88248</t>
  </si>
  <si>
    <t>ISCHES</t>
  </si>
  <si>
    <t>88249</t>
  </si>
  <si>
    <t>JAINVILLOTTE</t>
  </si>
  <si>
    <t>88250</t>
  </si>
  <si>
    <t>JARMENIL</t>
  </si>
  <si>
    <t>88251</t>
  </si>
  <si>
    <t>JEANMENIL</t>
  </si>
  <si>
    <t>88252</t>
  </si>
  <si>
    <t>JESONVILLE</t>
  </si>
  <si>
    <t>88253</t>
  </si>
  <si>
    <t>JEUXEY</t>
  </si>
  <si>
    <t>88254</t>
  </si>
  <si>
    <t>JORXEY</t>
  </si>
  <si>
    <t>88255</t>
  </si>
  <si>
    <t>JUBAINVILLE</t>
  </si>
  <si>
    <t>88256</t>
  </si>
  <si>
    <t>JUSSARUPT</t>
  </si>
  <si>
    <t>88257</t>
  </si>
  <si>
    <t>JUVAINCOURT</t>
  </si>
  <si>
    <t>88258</t>
  </si>
  <si>
    <t>LAMARCHE</t>
  </si>
  <si>
    <t>88259</t>
  </si>
  <si>
    <t>LANDAVILLE</t>
  </si>
  <si>
    <t>88260</t>
  </si>
  <si>
    <t>LANGLEY</t>
  </si>
  <si>
    <t>88261</t>
  </si>
  <si>
    <t>LAVAL SUR VOLOGNE</t>
  </si>
  <si>
    <t>88262</t>
  </si>
  <si>
    <t>LAVELINE DEVANT BRUYERES</t>
  </si>
  <si>
    <t>88263</t>
  </si>
  <si>
    <t>LAVELINE DU HOUX</t>
  </si>
  <si>
    <t>88264</t>
  </si>
  <si>
    <t>LEGEVILLE ET BONFAYS</t>
  </si>
  <si>
    <t>88265</t>
  </si>
  <si>
    <t>LEMMECOURT</t>
  </si>
  <si>
    <t>88266</t>
  </si>
  <si>
    <t>LEPANGES SUR VOLOGNE</t>
  </si>
  <si>
    <t>88267</t>
  </si>
  <si>
    <t>LERRAIN</t>
  </si>
  <si>
    <t>88268</t>
  </si>
  <si>
    <t>LESSEUX</t>
  </si>
  <si>
    <t>88269</t>
  </si>
  <si>
    <t>LIEZEY</t>
  </si>
  <si>
    <t>88270</t>
  </si>
  <si>
    <t>LIFFOL LE GRAND</t>
  </si>
  <si>
    <t>88271</t>
  </si>
  <si>
    <t>LIGNEVILLE</t>
  </si>
  <si>
    <t>88272</t>
  </si>
  <si>
    <t>LIRONCOURT</t>
  </si>
  <si>
    <t>88273</t>
  </si>
  <si>
    <t>88274</t>
  </si>
  <si>
    <t>LONGCHAMP SOUS CHATENOIS</t>
  </si>
  <si>
    <t>88275</t>
  </si>
  <si>
    <t>LUBINE</t>
  </si>
  <si>
    <t>88276</t>
  </si>
  <si>
    <t>LUSSE</t>
  </si>
  <si>
    <t>88277</t>
  </si>
  <si>
    <t>LUVIGNY</t>
  </si>
  <si>
    <t>88278</t>
  </si>
  <si>
    <t>MACONCOURT</t>
  </si>
  <si>
    <t>88279</t>
  </si>
  <si>
    <t>MADECOURT</t>
  </si>
  <si>
    <t>88280</t>
  </si>
  <si>
    <t>MADEGNEY</t>
  </si>
  <si>
    <t>88281</t>
  </si>
  <si>
    <t>MADONNE ET LAMEREY</t>
  </si>
  <si>
    <t>88283</t>
  </si>
  <si>
    <t>MALAINCOURT</t>
  </si>
  <si>
    <t>88284</t>
  </si>
  <si>
    <t>MANDRAY</t>
  </si>
  <si>
    <t>88285</t>
  </si>
  <si>
    <t>MANDRES SUR VAIR</t>
  </si>
  <si>
    <t>88286</t>
  </si>
  <si>
    <t>MARAINVILLE SUR MADON</t>
  </si>
  <si>
    <t>88287</t>
  </si>
  <si>
    <t>MAREY</t>
  </si>
  <si>
    <t>88288</t>
  </si>
  <si>
    <t>MARONCOURT</t>
  </si>
  <si>
    <t>88289</t>
  </si>
  <si>
    <t>MARTIGNY LES BAINS</t>
  </si>
  <si>
    <t>88290</t>
  </si>
  <si>
    <t>MARTIGNY LES GERBONVAUX</t>
  </si>
  <si>
    <t>88291</t>
  </si>
  <si>
    <t>MARTINVELLE</t>
  </si>
  <si>
    <t>88292</t>
  </si>
  <si>
    <t>MATTAINCOURT</t>
  </si>
  <si>
    <t>88293</t>
  </si>
  <si>
    <t>MAXEY SUR MEUSE</t>
  </si>
  <si>
    <t>88294</t>
  </si>
  <si>
    <t>MAZELEY</t>
  </si>
  <si>
    <t>88295</t>
  </si>
  <si>
    <t>MAZIROT</t>
  </si>
  <si>
    <t>88296</t>
  </si>
  <si>
    <t>MEDONVILLE</t>
  </si>
  <si>
    <t>88297</t>
  </si>
  <si>
    <t>MEMENIL</t>
  </si>
  <si>
    <t>88298</t>
  </si>
  <si>
    <t>MENARMONT</t>
  </si>
  <si>
    <t>88299</t>
  </si>
  <si>
    <t>MENIL EN XAINTOIS</t>
  </si>
  <si>
    <t>88300</t>
  </si>
  <si>
    <t>MENIL DE SENONES</t>
  </si>
  <si>
    <t>88301</t>
  </si>
  <si>
    <t>MENIL SUR BELVITTE</t>
  </si>
  <si>
    <t>88302</t>
  </si>
  <si>
    <t>88303</t>
  </si>
  <si>
    <t>MIDREVAUX</t>
  </si>
  <si>
    <t>88304</t>
  </si>
  <si>
    <t>MIRECOURT</t>
  </si>
  <si>
    <t>88305</t>
  </si>
  <si>
    <t>MONCEL SUR VAIR</t>
  </si>
  <si>
    <t>88306</t>
  </si>
  <si>
    <t>88307</t>
  </si>
  <si>
    <t>MONT LES LAMARCHE</t>
  </si>
  <si>
    <t>88308</t>
  </si>
  <si>
    <t>MONT LES NEUFCHATEAU</t>
  </si>
  <si>
    <t>88309</t>
  </si>
  <si>
    <t>MONTHUREUX LE SEC</t>
  </si>
  <si>
    <t>88310</t>
  </si>
  <si>
    <t>MONTHUREUX SUR SAONE</t>
  </si>
  <si>
    <t>88311</t>
  </si>
  <si>
    <t>MONTMOTIER</t>
  </si>
  <si>
    <t>88312</t>
  </si>
  <si>
    <t>MORELMAISON</t>
  </si>
  <si>
    <t>88313</t>
  </si>
  <si>
    <t>MORIVILLE</t>
  </si>
  <si>
    <t>88314</t>
  </si>
  <si>
    <t>MORIZECOURT</t>
  </si>
  <si>
    <t>88315</t>
  </si>
  <si>
    <t>MORTAGNE</t>
  </si>
  <si>
    <t>88316</t>
  </si>
  <si>
    <t>88317</t>
  </si>
  <si>
    <t>88318</t>
  </si>
  <si>
    <t>MOYEMONT</t>
  </si>
  <si>
    <t>88319</t>
  </si>
  <si>
    <t>MOYENMOUTIER</t>
  </si>
  <si>
    <t>88320</t>
  </si>
  <si>
    <t>NAYEMONT LES FOSSES</t>
  </si>
  <si>
    <t>88321</t>
  </si>
  <si>
    <t>NEUFCHATEAU</t>
  </si>
  <si>
    <t>88322</t>
  </si>
  <si>
    <t>NEUVEVILLE DEVANT LEPANGES</t>
  </si>
  <si>
    <t>88324</t>
  </si>
  <si>
    <t>NEUVEVILLE SOUS CHATENOIS</t>
  </si>
  <si>
    <t>88325</t>
  </si>
  <si>
    <t>NEUVEVILLE SOUS MONTFORT</t>
  </si>
  <si>
    <t>88326</t>
  </si>
  <si>
    <t>NEUVILLERS SUR FAVE</t>
  </si>
  <si>
    <t>88327</t>
  </si>
  <si>
    <t>NOMEXY</t>
  </si>
  <si>
    <t>88328</t>
  </si>
  <si>
    <t>NOMPATELIZE</t>
  </si>
  <si>
    <t>88330</t>
  </si>
  <si>
    <t>88331</t>
  </si>
  <si>
    <t>NONZEVILLE</t>
  </si>
  <si>
    <t>88332</t>
  </si>
  <si>
    <t>NORROY</t>
  </si>
  <si>
    <t>88333</t>
  </si>
  <si>
    <t>NOSSONCOURT</t>
  </si>
  <si>
    <t>88334</t>
  </si>
  <si>
    <t>OELLEVILLE</t>
  </si>
  <si>
    <t>88335</t>
  </si>
  <si>
    <t>OFFROICOURT</t>
  </si>
  <si>
    <t>88336</t>
  </si>
  <si>
    <t>OLLAINVILLE</t>
  </si>
  <si>
    <t>88337</t>
  </si>
  <si>
    <t>ONCOURT</t>
  </si>
  <si>
    <t>88338</t>
  </si>
  <si>
    <t>ORTONCOURT</t>
  </si>
  <si>
    <t>88340</t>
  </si>
  <si>
    <t>PADOUX</t>
  </si>
  <si>
    <t>88341</t>
  </si>
  <si>
    <t>PAIR ET GRANDRUPT</t>
  </si>
  <si>
    <t>88342</t>
  </si>
  <si>
    <t>PALLEGNEY</t>
  </si>
  <si>
    <t>88343</t>
  </si>
  <si>
    <t>PAREY SOUS MONTFORT</t>
  </si>
  <si>
    <t>88344</t>
  </si>
  <si>
    <t>PARGNY SOUS MUREAU</t>
  </si>
  <si>
    <t>88345</t>
  </si>
  <si>
    <t>PETITE FOSSE</t>
  </si>
  <si>
    <t>88346</t>
  </si>
  <si>
    <t>PETITE RAON</t>
  </si>
  <si>
    <t>88347</t>
  </si>
  <si>
    <t>88348</t>
  </si>
  <si>
    <t>PIERREPONT SUR L'ARENTELE</t>
  </si>
  <si>
    <t>88349</t>
  </si>
  <si>
    <t>PLAINFAING</t>
  </si>
  <si>
    <t>88350</t>
  </si>
  <si>
    <t>PLEUVEZAIN</t>
  </si>
  <si>
    <t>88351</t>
  </si>
  <si>
    <t>PLOMBIERES LES BAINS</t>
  </si>
  <si>
    <t>88352</t>
  </si>
  <si>
    <t>POMPIERRE</t>
  </si>
  <si>
    <t>88353</t>
  </si>
  <si>
    <t>PONT LES BONFAYS</t>
  </si>
  <si>
    <t>88354</t>
  </si>
  <si>
    <t>PONT SUR MADON</t>
  </si>
  <si>
    <t>88355</t>
  </si>
  <si>
    <t>PORTIEUX</t>
  </si>
  <si>
    <t>88356</t>
  </si>
  <si>
    <t>POULIERES</t>
  </si>
  <si>
    <t>88357</t>
  </si>
  <si>
    <t>POUSSAY</t>
  </si>
  <si>
    <t>88358</t>
  </si>
  <si>
    <t>POUXEUX</t>
  </si>
  <si>
    <t>88359</t>
  </si>
  <si>
    <t>88360</t>
  </si>
  <si>
    <t>PROVENCHERES LES DARNEY</t>
  </si>
  <si>
    <t>88361</t>
  </si>
  <si>
    <t>PROVENCHERES SUR FAVE</t>
  </si>
  <si>
    <t>88362</t>
  </si>
  <si>
    <t>PUID</t>
  </si>
  <si>
    <t>88363</t>
  </si>
  <si>
    <t>PUNEROT</t>
  </si>
  <si>
    <t>88364</t>
  </si>
  <si>
    <t>88365</t>
  </si>
  <si>
    <t>RACECOURT</t>
  </si>
  <si>
    <t>88366</t>
  </si>
  <si>
    <t>RAINVILLE</t>
  </si>
  <si>
    <t>88367</t>
  </si>
  <si>
    <t>RAMBERVILLERS</t>
  </si>
  <si>
    <t>88368</t>
  </si>
  <si>
    <t>88369</t>
  </si>
  <si>
    <t>RAMONCHAMP</t>
  </si>
  <si>
    <t>88370</t>
  </si>
  <si>
    <t>88371</t>
  </si>
  <si>
    <t>RAON AUX BOIS</t>
  </si>
  <si>
    <t>88372</t>
  </si>
  <si>
    <t>RAON L'ETAPE</t>
  </si>
  <si>
    <t>88373</t>
  </si>
  <si>
    <t>RAON SUR PLAINE</t>
  </si>
  <si>
    <t>88374</t>
  </si>
  <si>
    <t>RAPEY</t>
  </si>
  <si>
    <t>88375</t>
  </si>
  <si>
    <t>RAVES</t>
  </si>
  <si>
    <t>88376</t>
  </si>
  <si>
    <t>REBEUVILLE</t>
  </si>
  <si>
    <t>88377</t>
  </si>
  <si>
    <t>REGNEVELLE</t>
  </si>
  <si>
    <t>88378</t>
  </si>
  <si>
    <t>REGNEY</t>
  </si>
  <si>
    <t>88379</t>
  </si>
  <si>
    <t>REHAINCOURT</t>
  </si>
  <si>
    <t>88380</t>
  </si>
  <si>
    <t>REHAUPAL</t>
  </si>
  <si>
    <t>88381</t>
  </si>
  <si>
    <t>RELANGES</t>
  </si>
  <si>
    <t>88382</t>
  </si>
  <si>
    <t>88383</t>
  </si>
  <si>
    <t>REMIREMONT</t>
  </si>
  <si>
    <t>88385</t>
  </si>
  <si>
    <t>88386</t>
  </si>
  <si>
    <t>REMOMEIX</t>
  </si>
  <si>
    <t>88387</t>
  </si>
  <si>
    <t>REMOVILLE</t>
  </si>
  <si>
    <t>88388</t>
  </si>
  <si>
    <t>RENAUVOID</t>
  </si>
  <si>
    <t>88389</t>
  </si>
  <si>
    <t>REPEL</t>
  </si>
  <si>
    <t>88390</t>
  </si>
  <si>
    <t>ROBECOURT</t>
  </si>
  <si>
    <t>88391</t>
  </si>
  <si>
    <t>ROCHESSON</t>
  </si>
  <si>
    <t>88392</t>
  </si>
  <si>
    <t>ROCOURT</t>
  </si>
  <si>
    <t>88393</t>
  </si>
  <si>
    <t>ROLLAINVILLE</t>
  </si>
  <si>
    <t>88394</t>
  </si>
  <si>
    <t>ROMAIN AUX BOIS</t>
  </si>
  <si>
    <t>88395</t>
  </si>
  <si>
    <t>ROMONT</t>
  </si>
  <si>
    <t>88398</t>
  </si>
  <si>
    <t>ROUGES EAUX</t>
  </si>
  <si>
    <t>88399</t>
  </si>
  <si>
    <t>ROULIER</t>
  </si>
  <si>
    <t>88400</t>
  </si>
  <si>
    <t>ROUVRES EN XAINTOIS</t>
  </si>
  <si>
    <t>88401</t>
  </si>
  <si>
    <t>ROUVRES LA CHETIVE</t>
  </si>
  <si>
    <t>88402</t>
  </si>
  <si>
    <t>ROVILLE AUX CHENES</t>
  </si>
  <si>
    <t>88403</t>
  </si>
  <si>
    <t>ROZEROTTE</t>
  </si>
  <si>
    <t>88404</t>
  </si>
  <si>
    <t>ROZIERES SUR MOUZON</t>
  </si>
  <si>
    <t>88406</t>
  </si>
  <si>
    <t>RUGNEY</t>
  </si>
  <si>
    <t>88407</t>
  </si>
  <si>
    <t>RUPPES</t>
  </si>
  <si>
    <t>88408</t>
  </si>
  <si>
    <t>RUPT SUR MOSELLE</t>
  </si>
  <si>
    <t>88409</t>
  </si>
  <si>
    <t>SAINT AME</t>
  </si>
  <si>
    <t>88410</t>
  </si>
  <si>
    <t>88411</t>
  </si>
  <si>
    <t>SAINT BASLEMONT</t>
  </si>
  <si>
    <t>88412</t>
  </si>
  <si>
    <t>SAINT BENOIT LA CHIPOTTE</t>
  </si>
  <si>
    <t>88413</t>
  </si>
  <si>
    <t>SAINT DIE DES VOSGES</t>
  </si>
  <si>
    <t>88415</t>
  </si>
  <si>
    <t>SAINT ETIENNE LES REMIREMONT</t>
  </si>
  <si>
    <t>88416</t>
  </si>
  <si>
    <t>88417</t>
  </si>
  <si>
    <t>88418</t>
  </si>
  <si>
    <t>88419</t>
  </si>
  <si>
    <t>SAINT JEAN D'ORMONT</t>
  </si>
  <si>
    <t>88421</t>
  </si>
  <si>
    <t>88423</t>
  </si>
  <si>
    <t>88424</t>
  </si>
  <si>
    <t>88425</t>
  </si>
  <si>
    <t>SAINT MAURICE SUR MORTAGNE</t>
  </si>
  <si>
    <t>88426</t>
  </si>
  <si>
    <t>SAINT MAURICE SUR MOSELLE</t>
  </si>
  <si>
    <t>88427</t>
  </si>
  <si>
    <t>SAINT MENGE</t>
  </si>
  <si>
    <t>88428</t>
  </si>
  <si>
    <t>SAINT MICHEL SUR MEURTHE</t>
  </si>
  <si>
    <t>88429</t>
  </si>
  <si>
    <t>SAINT NABORD</t>
  </si>
  <si>
    <t>88430</t>
  </si>
  <si>
    <t>SAINT OUEN LES PAREY</t>
  </si>
  <si>
    <t>88431</t>
  </si>
  <si>
    <t>88432</t>
  </si>
  <si>
    <t>88433</t>
  </si>
  <si>
    <t>SAINT PRANCHER</t>
  </si>
  <si>
    <t>88434</t>
  </si>
  <si>
    <t>88435</t>
  </si>
  <si>
    <t>88436</t>
  </si>
  <si>
    <t>SAINT STAIL</t>
  </si>
  <si>
    <t>88437</t>
  </si>
  <si>
    <t>88438</t>
  </si>
  <si>
    <t>88439</t>
  </si>
  <si>
    <t>SANCHEY</t>
  </si>
  <si>
    <t>88440</t>
  </si>
  <si>
    <t>SANDAUCOURT</t>
  </si>
  <si>
    <t>88441</t>
  </si>
  <si>
    <t>SANS VALLOIS</t>
  </si>
  <si>
    <t>88442</t>
  </si>
  <si>
    <t>88443</t>
  </si>
  <si>
    <t>SARTES</t>
  </si>
  <si>
    <t>88444</t>
  </si>
  <si>
    <t>88445</t>
  </si>
  <si>
    <t>SAULCY SUR MEURTHE</t>
  </si>
  <si>
    <t>88446</t>
  </si>
  <si>
    <t>SAULXURES LES BULGNEVILLE</t>
  </si>
  <si>
    <t>88447</t>
  </si>
  <si>
    <t>SAULXURES SUR MOSELOTTE</t>
  </si>
  <si>
    <t>88448</t>
  </si>
  <si>
    <t>88449</t>
  </si>
  <si>
    <t>88450</t>
  </si>
  <si>
    <t>SENAIDE</t>
  </si>
  <si>
    <t>88451</t>
  </si>
  <si>
    <t>SENONES</t>
  </si>
  <si>
    <t>88452</t>
  </si>
  <si>
    <t>SENONGES</t>
  </si>
  <si>
    <t>88453</t>
  </si>
  <si>
    <t>SERAUMONT</t>
  </si>
  <si>
    <t>88454</t>
  </si>
  <si>
    <t>SERCOEUR</t>
  </si>
  <si>
    <t>88455</t>
  </si>
  <si>
    <t>SERECOURT</t>
  </si>
  <si>
    <t>88456</t>
  </si>
  <si>
    <t>SEROCOURT</t>
  </si>
  <si>
    <t>88457</t>
  </si>
  <si>
    <t>SIONNE</t>
  </si>
  <si>
    <t>88458</t>
  </si>
  <si>
    <t>SOCOURT</t>
  </si>
  <si>
    <t>88459</t>
  </si>
  <si>
    <t>SONCOURT</t>
  </si>
  <si>
    <t>88460</t>
  </si>
  <si>
    <t>SOULOSSE SOUS SAINT ELOPHE</t>
  </si>
  <si>
    <t>88461</t>
  </si>
  <si>
    <t>SURIAUVILLE</t>
  </si>
  <si>
    <t>88462</t>
  </si>
  <si>
    <t>SYNDICAT</t>
  </si>
  <si>
    <t>88463</t>
  </si>
  <si>
    <t>TAINTRUX</t>
  </si>
  <si>
    <t>88464</t>
  </si>
  <si>
    <t>TENDON</t>
  </si>
  <si>
    <t>88465</t>
  </si>
  <si>
    <t>THAON LES VOSGES</t>
  </si>
  <si>
    <t>88466</t>
  </si>
  <si>
    <t>THEY SOUS MONTFORT</t>
  </si>
  <si>
    <t>88467</t>
  </si>
  <si>
    <t>THIEFOSSE</t>
  </si>
  <si>
    <t>88468</t>
  </si>
  <si>
    <t>88469</t>
  </si>
  <si>
    <t>THIRAUCOURT</t>
  </si>
  <si>
    <t>88470</t>
  </si>
  <si>
    <t>THOLY</t>
  </si>
  <si>
    <t>88471</t>
  </si>
  <si>
    <t>THONS</t>
  </si>
  <si>
    <t>88472</t>
  </si>
  <si>
    <t>THUILLIERES</t>
  </si>
  <si>
    <t>88473</t>
  </si>
  <si>
    <t>TIGNECOURT</t>
  </si>
  <si>
    <t>88474</t>
  </si>
  <si>
    <t>TILLEUX</t>
  </si>
  <si>
    <t>88475</t>
  </si>
  <si>
    <t>TOLLAINCOURT</t>
  </si>
  <si>
    <t>88476</t>
  </si>
  <si>
    <t>TOTAINVILLE</t>
  </si>
  <si>
    <t>88477</t>
  </si>
  <si>
    <t>TRAMPOT</t>
  </si>
  <si>
    <t>88478</t>
  </si>
  <si>
    <t>TRANQUEVILLE GRAUX</t>
  </si>
  <si>
    <t>88479</t>
  </si>
  <si>
    <t>TREMONZEY</t>
  </si>
  <si>
    <t>88480</t>
  </si>
  <si>
    <t>UBEXY</t>
  </si>
  <si>
    <t>88481</t>
  </si>
  <si>
    <t>URIMENIL</t>
  </si>
  <si>
    <t>88482</t>
  </si>
  <si>
    <t>88483</t>
  </si>
  <si>
    <t>UXEGNEY</t>
  </si>
  <si>
    <t>88484</t>
  </si>
  <si>
    <t>UZEMAIN</t>
  </si>
  <si>
    <t>88485</t>
  </si>
  <si>
    <t>VACHERESSE ET LA ROUILLIE</t>
  </si>
  <si>
    <t>88486</t>
  </si>
  <si>
    <t>VAGNEY</t>
  </si>
  <si>
    <t>88487</t>
  </si>
  <si>
    <t>VAL D'AJOL</t>
  </si>
  <si>
    <t>88488</t>
  </si>
  <si>
    <t>VALFROICOURT</t>
  </si>
  <si>
    <t>88489</t>
  </si>
  <si>
    <t>VALLEROY AUX SAULES</t>
  </si>
  <si>
    <t>88490</t>
  </si>
  <si>
    <t>VALLEROY LE SEC</t>
  </si>
  <si>
    <t>88491</t>
  </si>
  <si>
    <t>88492</t>
  </si>
  <si>
    <t>VALTIN</t>
  </si>
  <si>
    <t>88493</t>
  </si>
  <si>
    <t>VARMONZEY</t>
  </si>
  <si>
    <t>88494</t>
  </si>
  <si>
    <t>VAUBEXY</t>
  </si>
  <si>
    <t>88495</t>
  </si>
  <si>
    <t>88496</t>
  </si>
  <si>
    <t>88497</t>
  </si>
  <si>
    <t>VAXONCOURT</t>
  </si>
  <si>
    <t>88498</t>
  </si>
  <si>
    <t>VECOUX</t>
  </si>
  <si>
    <t>88499</t>
  </si>
  <si>
    <t>VELOTTE ET TATIGNECOURT</t>
  </si>
  <si>
    <t>88500</t>
  </si>
  <si>
    <t>VENTRON</t>
  </si>
  <si>
    <t>88501</t>
  </si>
  <si>
    <t>VERMONT</t>
  </si>
  <si>
    <t>88502</t>
  </si>
  <si>
    <t>VERVEZELLE</t>
  </si>
  <si>
    <t>88503</t>
  </si>
  <si>
    <t>VEXAINCOURT</t>
  </si>
  <si>
    <t>88504</t>
  </si>
  <si>
    <t>VICHEREY</t>
  </si>
  <si>
    <t>88505</t>
  </si>
  <si>
    <t>VIENVILLE</t>
  </si>
  <si>
    <t>88506</t>
  </si>
  <si>
    <t>88507</t>
  </si>
  <si>
    <t>88508</t>
  </si>
  <si>
    <t>VILLE SUR ILLON</t>
  </si>
  <si>
    <t>88509</t>
  </si>
  <si>
    <t>VILLONCOURT</t>
  </si>
  <si>
    <t>88510</t>
  </si>
  <si>
    <t>VILLOTTE</t>
  </si>
  <si>
    <t>88511</t>
  </si>
  <si>
    <t>VILLOUXEL</t>
  </si>
  <si>
    <t>88512</t>
  </si>
  <si>
    <t>VIMENIL</t>
  </si>
  <si>
    <t>88513</t>
  </si>
  <si>
    <t>VINCEY</t>
  </si>
  <si>
    <t>88514</t>
  </si>
  <si>
    <t>VIOCOURT</t>
  </si>
  <si>
    <t>88515</t>
  </si>
  <si>
    <t>VIOMENIL</t>
  </si>
  <si>
    <t>88516</t>
  </si>
  <si>
    <t>VITTEL</t>
  </si>
  <si>
    <t>88517</t>
  </si>
  <si>
    <t>VIVIERS LE GRAS</t>
  </si>
  <si>
    <t>88518</t>
  </si>
  <si>
    <t>VIVIERS LES OFFROICOURT</t>
  </si>
  <si>
    <t>88519</t>
  </si>
  <si>
    <t>88520</t>
  </si>
  <si>
    <t>VOIVRES</t>
  </si>
  <si>
    <t>88521</t>
  </si>
  <si>
    <t>VOMECOURT</t>
  </si>
  <si>
    <t>88522</t>
  </si>
  <si>
    <t>VOMECOURT SUR MADON</t>
  </si>
  <si>
    <t>88523</t>
  </si>
  <si>
    <t>VOUXEY</t>
  </si>
  <si>
    <t>88524</t>
  </si>
  <si>
    <t>VRECOURT</t>
  </si>
  <si>
    <t>88525</t>
  </si>
  <si>
    <t>VROVILLE</t>
  </si>
  <si>
    <t>88526</t>
  </si>
  <si>
    <t>WISEMBACH</t>
  </si>
  <si>
    <t>88527</t>
  </si>
  <si>
    <t>XAFFEVILLERS</t>
  </si>
  <si>
    <t>88528</t>
  </si>
  <si>
    <t>XAMONTARUPT</t>
  </si>
  <si>
    <t>88529</t>
  </si>
  <si>
    <t>XARONVAL</t>
  </si>
  <si>
    <t>88530</t>
  </si>
  <si>
    <t>XERTIGNY</t>
  </si>
  <si>
    <t>88531</t>
  </si>
  <si>
    <t>XONRUPT LONGEMER</t>
  </si>
  <si>
    <t>88532</t>
  </si>
  <si>
    <t>ZINCOURT</t>
  </si>
  <si>
    <t>89001</t>
  </si>
  <si>
    <t>ACCOLAY</t>
  </si>
  <si>
    <t>89002</t>
  </si>
  <si>
    <t>89003</t>
  </si>
  <si>
    <t>AILLANT SUR THOLON</t>
  </si>
  <si>
    <t>89004</t>
  </si>
  <si>
    <t>AISY SUR ARMANCON</t>
  </si>
  <si>
    <t>89005</t>
  </si>
  <si>
    <t>ANCY LE FRANC</t>
  </si>
  <si>
    <t>89006</t>
  </si>
  <si>
    <t>ANCY LE LIBRE</t>
  </si>
  <si>
    <t>89007</t>
  </si>
  <si>
    <t>ANDRYES</t>
  </si>
  <si>
    <t>89008</t>
  </si>
  <si>
    <t>ANGELY</t>
  </si>
  <si>
    <t>89009</t>
  </si>
  <si>
    <t>ANNAY LA COTE</t>
  </si>
  <si>
    <t>89010</t>
  </si>
  <si>
    <t>ANNAY SUR SEREIN</t>
  </si>
  <si>
    <t>89011</t>
  </si>
  <si>
    <t>ANNEOT</t>
  </si>
  <si>
    <t>89012</t>
  </si>
  <si>
    <t>ANNOUX</t>
  </si>
  <si>
    <t>89013</t>
  </si>
  <si>
    <t>APPOIGNY</t>
  </si>
  <si>
    <t>89014</t>
  </si>
  <si>
    <t>ARCES DILO</t>
  </si>
  <si>
    <t>89015</t>
  </si>
  <si>
    <t>ARCY SUR CURE</t>
  </si>
  <si>
    <t>89016</t>
  </si>
  <si>
    <t>ARGENTENAY</t>
  </si>
  <si>
    <t>89017</t>
  </si>
  <si>
    <t>ARGENTEUIL SUR ARMANCON</t>
  </si>
  <si>
    <t>89018</t>
  </si>
  <si>
    <t>ARMEAU</t>
  </si>
  <si>
    <t>89019</t>
  </si>
  <si>
    <t>ARTHONNAY</t>
  </si>
  <si>
    <t>89020</t>
  </si>
  <si>
    <t>ASNIERES SOUS BOIS</t>
  </si>
  <si>
    <t>89021</t>
  </si>
  <si>
    <t>ASQUINS</t>
  </si>
  <si>
    <t>89022</t>
  </si>
  <si>
    <t>89023</t>
  </si>
  <si>
    <t>89024</t>
  </si>
  <si>
    <t>AUXERRE</t>
  </si>
  <si>
    <t>89025</t>
  </si>
  <si>
    <t>AVALLON</t>
  </si>
  <si>
    <t>89027</t>
  </si>
  <si>
    <t>BAGNEAUX</t>
  </si>
  <si>
    <t>89028</t>
  </si>
  <si>
    <t>BAON</t>
  </si>
  <si>
    <t>89029</t>
  </si>
  <si>
    <t>BASSOU</t>
  </si>
  <si>
    <t>89030</t>
  </si>
  <si>
    <t>BAZARNES</t>
  </si>
  <si>
    <t>89031</t>
  </si>
  <si>
    <t>89032</t>
  </si>
  <si>
    <t>89033</t>
  </si>
  <si>
    <t>89034</t>
  </si>
  <si>
    <t>BEINE</t>
  </si>
  <si>
    <t>89035</t>
  </si>
  <si>
    <t>BELLECHAUME</t>
  </si>
  <si>
    <t>89036</t>
  </si>
  <si>
    <t>BELLIOLE</t>
  </si>
  <si>
    <t>89037</t>
  </si>
  <si>
    <t>89038</t>
  </si>
  <si>
    <t>BERNOUIL</t>
  </si>
  <si>
    <t>89039</t>
  </si>
  <si>
    <t>BERU</t>
  </si>
  <si>
    <t>89040</t>
  </si>
  <si>
    <t>BESSY SUR CURE</t>
  </si>
  <si>
    <t>89041</t>
  </si>
  <si>
    <t>89042</t>
  </si>
  <si>
    <t>BIERRY LES BELLES FONTAINES</t>
  </si>
  <si>
    <t>89043</t>
  </si>
  <si>
    <t>89044</t>
  </si>
  <si>
    <t>BLANNAY</t>
  </si>
  <si>
    <t>89045</t>
  </si>
  <si>
    <t>BLEIGNY LE CARREAU</t>
  </si>
  <si>
    <t>89046</t>
  </si>
  <si>
    <t>BLENEAU</t>
  </si>
  <si>
    <t>89048</t>
  </si>
  <si>
    <t>BOEURS EN OTHE</t>
  </si>
  <si>
    <t>89049</t>
  </si>
  <si>
    <t>89050</t>
  </si>
  <si>
    <t>BONNARD</t>
  </si>
  <si>
    <t>89051</t>
  </si>
  <si>
    <t>89053</t>
  </si>
  <si>
    <t>BRANCHES</t>
  </si>
  <si>
    <t>89054</t>
  </si>
  <si>
    <t>BRANNAY</t>
  </si>
  <si>
    <t>89055</t>
  </si>
  <si>
    <t>BRIENON SUR ARMANCON</t>
  </si>
  <si>
    <t>89056</t>
  </si>
  <si>
    <t>89057</t>
  </si>
  <si>
    <t>BROSSES</t>
  </si>
  <si>
    <t>89058</t>
  </si>
  <si>
    <t>89059</t>
  </si>
  <si>
    <t>BUSSY EN OTHE</t>
  </si>
  <si>
    <t>89060</t>
  </si>
  <si>
    <t>89061</t>
  </si>
  <si>
    <t>BUTTEAUX</t>
  </si>
  <si>
    <t>89062</t>
  </si>
  <si>
    <t>CARISEY</t>
  </si>
  <si>
    <t>89063</t>
  </si>
  <si>
    <t>CELLE SAINT CYR</t>
  </si>
  <si>
    <t>89064</t>
  </si>
  <si>
    <t>CENSY</t>
  </si>
  <si>
    <t>89065</t>
  </si>
  <si>
    <t>89066</t>
  </si>
  <si>
    <t>CERISIERS</t>
  </si>
  <si>
    <t>89067</t>
  </si>
  <si>
    <t>CEZY</t>
  </si>
  <si>
    <t>89068</t>
  </si>
  <si>
    <t>CHABLIS</t>
  </si>
  <si>
    <t>89069</t>
  </si>
  <si>
    <t>CHAILLEY</t>
  </si>
  <si>
    <t>89070</t>
  </si>
  <si>
    <t>CHAMBEUGLE</t>
  </si>
  <si>
    <t>89071</t>
  </si>
  <si>
    <t>CHAMOUX</t>
  </si>
  <si>
    <t>89072</t>
  </si>
  <si>
    <t>CHAMPCEVRAIS</t>
  </si>
  <si>
    <t>89073</t>
  </si>
  <si>
    <t>CHAMPIGNELLES</t>
  </si>
  <si>
    <t>89074</t>
  </si>
  <si>
    <t>89075</t>
  </si>
  <si>
    <t>CHAMPLAY</t>
  </si>
  <si>
    <t>89076</t>
  </si>
  <si>
    <t>CHAMPLOST</t>
  </si>
  <si>
    <t>89077</t>
  </si>
  <si>
    <t>CHAMPS SUR YONNE</t>
  </si>
  <si>
    <t>89078</t>
  </si>
  <si>
    <t>CHAMPVALLON</t>
  </si>
  <si>
    <t>89079</t>
  </si>
  <si>
    <t>CHAMVRES</t>
  </si>
  <si>
    <t>89080</t>
  </si>
  <si>
    <t>CHAPELLE SUR OREUSE</t>
  </si>
  <si>
    <t>89081</t>
  </si>
  <si>
    <t>CHAPELLE VAUPELTEIGNE</t>
  </si>
  <si>
    <t>89083</t>
  </si>
  <si>
    <t>CHARBUY</t>
  </si>
  <si>
    <t>89084</t>
  </si>
  <si>
    <t>CHARENTENAY</t>
  </si>
  <si>
    <t>89085</t>
  </si>
  <si>
    <t>89086</t>
  </si>
  <si>
    <t>89087</t>
  </si>
  <si>
    <t>CHASSIGNELLES</t>
  </si>
  <si>
    <t>89088</t>
  </si>
  <si>
    <t>89089</t>
  </si>
  <si>
    <t>CHASTELLUX SUR CURE</t>
  </si>
  <si>
    <t>89091</t>
  </si>
  <si>
    <t>CHATEL CENSOIR</t>
  </si>
  <si>
    <t>89092</t>
  </si>
  <si>
    <t>CHATEL GERARD</t>
  </si>
  <si>
    <t>89093</t>
  </si>
  <si>
    <t>89094</t>
  </si>
  <si>
    <t>89095</t>
  </si>
  <si>
    <t>CHEMILLY SUR SEREIN</t>
  </si>
  <si>
    <t>89096</t>
  </si>
  <si>
    <t>CHEMILLY SUR YONNE</t>
  </si>
  <si>
    <t>89097</t>
  </si>
  <si>
    <t>CHENE ARNOULT</t>
  </si>
  <si>
    <t>89098</t>
  </si>
  <si>
    <t>CHENEY</t>
  </si>
  <si>
    <t>89099</t>
  </si>
  <si>
    <t>CHENY</t>
  </si>
  <si>
    <t>89100</t>
  </si>
  <si>
    <t>CHEROY</t>
  </si>
  <si>
    <t>89101</t>
  </si>
  <si>
    <t>CHEU</t>
  </si>
  <si>
    <t>89102</t>
  </si>
  <si>
    <t>89103</t>
  </si>
  <si>
    <t>89104</t>
  </si>
  <si>
    <t>CHICHEE</t>
  </si>
  <si>
    <t>89105</t>
  </si>
  <si>
    <t>CHICHERY</t>
  </si>
  <si>
    <t>89107</t>
  </si>
  <si>
    <t>CHIGY</t>
  </si>
  <si>
    <t>89108</t>
  </si>
  <si>
    <t>CHITRY</t>
  </si>
  <si>
    <t>89109</t>
  </si>
  <si>
    <t>CISERY</t>
  </si>
  <si>
    <t>89111</t>
  </si>
  <si>
    <t>CLERIMOIS</t>
  </si>
  <si>
    <t>89112</t>
  </si>
  <si>
    <t>COLLAN</t>
  </si>
  <si>
    <t>89113</t>
  </si>
  <si>
    <t>COLLEMIERS</t>
  </si>
  <si>
    <t>89115</t>
  </si>
  <si>
    <t>COMPIGNY</t>
  </si>
  <si>
    <t>89116</t>
  </si>
  <si>
    <t>CORNANT</t>
  </si>
  <si>
    <t>89117</t>
  </si>
  <si>
    <t>COULANGERON</t>
  </si>
  <si>
    <t>89118</t>
  </si>
  <si>
    <t>COULANGES LA VINEUSE</t>
  </si>
  <si>
    <t>89119</t>
  </si>
  <si>
    <t>COULANGES SUR YONNE</t>
  </si>
  <si>
    <t>89120</t>
  </si>
  <si>
    <t>COULOURS</t>
  </si>
  <si>
    <t>89122</t>
  </si>
  <si>
    <t>COURGENAY</t>
  </si>
  <si>
    <t>89123</t>
  </si>
  <si>
    <t>COURGIS</t>
  </si>
  <si>
    <t>89124</t>
  </si>
  <si>
    <t>COURLON SUR YONNE</t>
  </si>
  <si>
    <t>89125</t>
  </si>
  <si>
    <t>COURSON LES CARRIERES</t>
  </si>
  <si>
    <t>89126</t>
  </si>
  <si>
    <t>COURTOIN</t>
  </si>
  <si>
    <t>89127</t>
  </si>
  <si>
    <t>COURTOIS SUR YONNE</t>
  </si>
  <si>
    <t>89128</t>
  </si>
  <si>
    <t>COUTARNOUX</t>
  </si>
  <si>
    <t>89129</t>
  </si>
  <si>
    <t>CRAIN</t>
  </si>
  <si>
    <t>89130</t>
  </si>
  <si>
    <t>89131</t>
  </si>
  <si>
    <t>CRUZY LE CHATEL</t>
  </si>
  <si>
    <t>89132</t>
  </si>
  <si>
    <t>CRY</t>
  </si>
  <si>
    <t>89133</t>
  </si>
  <si>
    <t>CUDOT</t>
  </si>
  <si>
    <t>89134</t>
  </si>
  <si>
    <t>CUSSY LES FORGES</t>
  </si>
  <si>
    <t>89136</t>
  </si>
  <si>
    <t>89137</t>
  </si>
  <si>
    <t>DANNEMOINE</t>
  </si>
  <si>
    <t>89138</t>
  </si>
  <si>
    <t>DICY</t>
  </si>
  <si>
    <t>89139</t>
  </si>
  <si>
    <t>DIGES</t>
  </si>
  <si>
    <t>89141</t>
  </si>
  <si>
    <t>DISSANGIS</t>
  </si>
  <si>
    <t>89142</t>
  </si>
  <si>
    <t>DIXMONT</t>
  </si>
  <si>
    <t>89143</t>
  </si>
  <si>
    <t>DOLLOT</t>
  </si>
  <si>
    <t>89144</t>
  </si>
  <si>
    <t>DOMATS</t>
  </si>
  <si>
    <t>89145</t>
  </si>
  <si>
    <t>DOMECY SUR CURE</t>
  </si>
  <si>
    <t>89146</t>
  </si>
  <si>
    <t>DOMECY SUR LE VAULT</t>
  </si>
  <si>
    <t>89147</t>
  </si>
  <si>
    <t>DRACY</t>
  </si>
  <si>
    <t>89148</t>
  </si>
  <si>
    <t>DRUYES LES BELLES FONTAINES</t>
  </si>
  <si>
    <t>89149</t>
  </si>
  <si>
    <t>DYE</t>
  </si>
  <si>
    <t>89150</t>
  </si>
  <si>
    <t>EGLENY</t>
  </si>
  <si>
    <t>89151</t>
  </si>
  <si>
    <t>EGRISELLES LE BOCAGE</t>
  </si>
  <si>
    <t>89152</t>
  </si>
  <si>
    <t>EPINEAU LES VOVES</t>
  </si>
  <si>
    <t>89153</t>
  </si>
  <si>
    <t>EPINEUIL</t>
  </si>
  <si>
    <t>89154</t>
  </si>
  <si>
    <t>89155</t>
  </si>
  <si>
    <t>ESCOLIVES SAINTE CAMILLE</t>
  </si>
  <si>
    <t>89156</t>
  </si>
  <si>
    <t>ESNON</t>
  </si>
  <si>
    <t>89158</t>
  </si>
  <si>
    <t>ETAIS LA SAUVIN</t>
  </si>
  <si>
    <t>89159</t>
  </si>
  <si>
    <t>ETAULE</t>
  </si>
  <si>
    <t>89160</t>
  </si>
  <si>
    <t>ETIGNY</t>
  </si>
  <si>
    <t>89161</t>
  </si>
  <si>
    <t>ETIVEY</t>
  </si>
  <si>
    <t>89162</t>
  </si>
  <si>
    <t>EVRY</t>
  </si>
  <si>
    <t>89163</t>
  </si>
  <si>
    <t>FERTE LOUPIERE</t>
  </si>
  <si>
    <t>89164</t>
  </si>
  <si>
    <t>89165</t>
  </si>
  <si>
    <t>FLACY</t>
  </si>
  <si>
    <t>89167</t>
  </si>
  <si>
    <t>FLEURY LA VALLEE</t>
  </si>
  <si>
    <t>89168</t>
  </si>
  <si>
    <t>FLEYS</t>
  </si>
  <si>
    <t>89169</t>
  </si>
  <si>
    <t>FLOGNY LA CHAPELLE</t>
  </si>
  <si>
    <t>89170</t>
  </si>
  <si>
    <t>FOISSY LES VEZELAY</t>
  </si>
  <si>
    <t>89171</t>
  </si>
  <si>
    <t>FOISSY SUR VANNE</t>
  </si>
  <si>
    <t>89172</t>
  </si>
  <si>
    <t>FONTAINE LA GAILLARDE</t>
  </si>
  <si>
    <t>89173</t>
  </si>
  <si>
    <t>89174</t>
  </si>
  <si>
    <t>89175</t>
  </si>
  <si>
    <t>FONTENAY PRES CHABLIS</t>
  </si>
  <si>
    <t>89176</t>
  </si>
  <si>
    <t>FONTENAY PRES VEZELAY</t>
  </si>
  <si>
    <t>89177</t>
  </si>
  <si>
    <t>FONTENAY SOUS FOURONNES</t>
  </si>
  <si>
    <t>89178</t>
  </si>
  <si>
    <t>FONTENOUILLES</t>
  </si>
  <si>
    <t>89179</t>
  </si>
  <si>
    <t>89180</t>
  </si>
  <si>
    <t>89181</t>
  </si>
  <si>
    <t>FOURNAUDIN</t>
  </si>
  <si>
    <t>89182</t>
  </si>
  <si>
    <t>FOURONNES</t>
  </si>
  <si>
    <t>89183</t>
  </si>
  <si>
    <t>89184</t>
  </si>
  <si>
    <t>FULVY</t>
  </si>
  <si>
    <t>89186</t>
  </si>
  <si>
    <t>89187</t>
  </si>
  <si>
    <t>89188</t>
  </si>
  <si>
    <t>89189</t>
  </si>
  <si>
    <t>GISY LES NOBLES</t>
  </si>
  <si>
    <t>89190</t>
  </si>
  <si>
    <t>89191</t>
  </si>
  <si>
    <t>89192</t>
  </si>
  <si>
    <t>89194</t>
  </si>
  <si>
    <t>GRIMAULT</t>
  </si>
  <si>
    <t>89195</t>
  </si>
  <si>
    <t>89196</t>
  </si>
  <si>
    <t>GUERCHY</t>
  </si>
  <si>
    <t>89197</t>
  </si>
  <si>
    <t>GUILLON</t>
  </si>
  <si>
    <t>89198</t>
  </si>
  <si>
    <t>GURGY</t>
  </si>
  <si>
    <t>89199</t>
  </si>
  <si>
    <t>GY L'EVEQUE</t>
  </si>
  <si>
    <t>89200</t>
  </si>
  <si>
    <t>89201</t>
  </si>
  <si>
    <t>89202</t>
  </si>
  <si>
    <t>IRANCY</t>
  </si>
  <si>
    <t>89203</t>
  </si>
  <si>
    <t>ISLAND</t>
  </si>
  <si>
    <t>89204</t>
  </si>
  <si>
    <t>ISLE SUR SEREIN</t>
  </si>
  <si>
    <t>89205</t>
  </si>
  <si>
    <t>JAULGES</t>
  </si>
  <si>
    <t>89206</t>
  </si>
  <si>
    <t>JOIGNY</t>
  </si>
  <si>
    <t>89207</t>
  </si>
  <si>
    <t>JOUANCY</t>
  </si>
  <si>
    <t>89208</t>
  </si>
  <si>
    <t>JOUX LA VILLE</t>
  </si>
  <si>
    <t>89209</t>
  </si>
  <si>
    <t>89210</t>
  </si>
  <si>
    <t>JULLY</t>
  </si>
  <si>
    <t>89211</t>
  </si>
  <si>
    <t>JUNAY</t>
  </si>
  <si>
    <t>89212</t>
  </si>
  <si>
    <t>89213</t>
  </si>
  <si>
    <t>LADUZ</t>
  </si>
  <si>
    <t>89214</t>
  </si>
  <si>
    <t>LAILLY</t>
  </si>
  <si>
    <t>89215</t>
  </si>
  <si>
    <t>LAIN</t>
  </si>
  <si>
    <t>89216</t>
  </si>
  <si>
    <t>LAINSECQ</t>
  </si>
  <si>
    <t>89217</t>
  </si>
  <si>
    <t>LALANDE</t>
  </si>
  <si>
    <t>89218</t>
  </si>
  <si>
    <t>LAROCHE SAINT CYDROINE</t>
  </si>
  <si>
    <t>89219</t>
  </si>
  <si>
    <t>89220</t>
  </si>
  <si>
    <t>89221</t>
  </si>
  <si>
    <t>89222</t>
  </si>
  <si>
    <t>LEVIS</t>
  </si>
  <si>
    <t>89223</t>
  </si>
  <si>
    <t>LEZINNES</t>
  </si>
  <si>
    <t>89224</t>
  </si>
  <si>
    <t>LICHERES PRES AIGREMONT</t>
  </si>
  <si>
    <t>89225</t>
  </si>
  <si>
    <t>LICHERES SUR YONNE</t>
  </si>
  <si>
    <t>89226</t>
  </si>
  <si>
    <t>LIGNORELLES</t>
  </si>
  <si>
    <t>89227</t>
  </si>
  <si>
    <t>LIGNY LE CHATEL</t>
  </si>
  <si>
    <t>89228</t>
  </si>
  <si>
    <t>LINDRY</t>
  </si>
  <si>
    <t>89229</t>
  </si>
  <si>
    <t>LIXY</t>
  </si>
  <si>
    <t>89230</t>
  </si>
  <si>
    <t>LOOZE</t>
  </si>
  <si>
    <t>89232</t>
  </si>
  <si>
    <t>LUCY LE BOIS</t>
  </si>
  <si>
    <t>89233</t>
  </si>
  <si>
    <t>LUCY SUR CURE</t>
  </si>
  <si>
    <t>89234</t>
  </si>
  <si>
    <t>LUCY SUR YONNE</t>
  </si>
  <si>
    <t>89235</t>
  </si>
  <si>
    <t>89236</t>
  </si>
  <si>
    <t>MAILLOT</t>
  </si>
  <si>
    <t>89237</t>
  </si>
  <si>
    <t>MAILLY LA VILLE</t>
  </si>
  <si>
    <t>89238</t>
  </si>
  <si>
    <t>MAILLY LE CHATEAU</t>
  </si>
  <si>
    <t>89239</t>
  </si>
  <si>
    <t>MALAY LE GRAND</t>
  </si>
  <si>
    <t>89240</t>
  </si>
  <si>
    <t>MALAY LE PETIT</t>
  </si>
  <si>
    <t>89241</t>
  </si>
  <si>
    <t>89242</t>
  </si>
  <si>
    <t>89243</t>
  </si>
  <si>
    <t>MARCHAIS BETON</t>
  </si>
  <si>
    <t>89244</t>
  </si>
  <si>
    <t>MARMEAUX</t>
  </si>
  <si>
    <t>89245</t>
  </si>
  <si>
    <t>MARSANGY</t>
  </si>
  <si>
    <t>89246</t>
  </si>
  <si>
    <t>MASSANGIS</t>
  </si>
  <si>
    <t>89247</t>
  </si>
  <si>
    <t>89248</t>
  </si>
  <si>
    <t>MENADES</t>
  </si>
  <si>
    <t>89249</t>
  </si>
  <si>
    <t>89250</t>
  </si>
  <si>
    <t>89251</t>
  </si>
  <si>
    <t>MERRY LA VALLEE</t>
  </si>
  <si>
    <t>89252</t>
  </si>
  <si>
    <t>MERRY SEC</t>
  </si>
  <si>
    <t>89253</t>
  </si>
  <si>
    <t>MERRY SUR YONNE</t>
  </si>
  <si>
    <t>89254</t>
  </si>
  <si>
    <t>MEZILLES</t>
  </si>
  <si>
    <t>89255</t>
  </si>
  <si>
    <t>MICHERY</t>
  </si>
  <si>
    <t>89256</t>
  </si>
  <si>
    <t>MIGE</t>
  </si>
  <si>
    <t>89257</t>
  </si>
  <si>
    <t>MIGENNES</t>
  </si>
  <si>
    <t>89259</t>
  </si>
  <si>
    <t>89260</t>
  </si>
  <si>
    <t>MOLESMES</t>
  </si>
  <si>
    <t>89261</t>
  </si>
  <si>
    <t>MOLINONS</t>
  </si>
  <si>
    <t>89262</t>
  </si>
  <si>
    <t>MOLOSMES</t>
  </si>
  <si>
    <t>89263</t>
  </si>
  <si>
    <t>MONETEAU</t>
  </si>
  <si>
    <t>89264</t>
  </si>
  <si>
    <t>MONTACHER VILLEGARDIN</t>
  </si>
  <si>
    <t>89265</t>
  </si>
  <si>
    <t>MONTIGNY LA RESLE</t>
  </si>
  <si>
    <t>89266</t>
  </si>
  <si>
    <t>MONTILLOT</t>
  </si>
  <si>
    <t>89267</t>
  </si>
  <si>
    <t>89268</t>
  </si>
  <si>
    <t>MONT SAINT SULPICE</t>
  </si>
  <si>
    <t>89270</t>
  </si>
  <si>
    <t>MOUFFY</t>
  </si>
  <si>
    <t>89271</t>
  </si>
  <si>
    <t>MOULINS EN TONNERROIS</t>
  </si>
  <si>
    <t>89272</t>
  </si>
  <si>
    <t>MOULINS SUR OUANNE</t>
  </si>
  <si>
    <t>89273</t>
  </si>
  <si>
    <t>MOUTIERS EN PUISAYE</t>
  </si>
  <si>
    <t>89274</t>
  </si>
  <si>
    <t>NAILLY</t>
  </si>
  <si>
    <t>89275</t>
  </si>
  <si>
    <t>89276</t>
  </si>
  <si>
    <t>NEUVY SAUTOUR</t>
  </si>
  <si>
    <t>89277</t>
  </si>
  <si>
    <t>NITRY</t>
  </si>
  <si>
    <t>89278</t>
  </si>
  <si>
    <t>89279</t>
  </si>
  <si>
    <t>89280</t>
  </si>
  <si>
    <t>NUITS</t>
  </si>
  <si>
    <t>89281</t>
  </si>
  <si>
    <t>89282</t>
  </si>
  <si>
    <t>89283</t>
  </si>
  <si>
    <t>OUANNE</t>
  </si>
  <si>
    <t>89284</t>
  </si>
  <si>
    <t>PACY SUR ARMANCON</t>
  </si>
  <si>
    <t>89285</t>
  </si>
  <si>
    <t>89286</t>
  </si>
  <si>
    <t>PARLY</t>
  </si>
  <si>
    <t>89287</t>
  </si>
  <si>
    <t>PARON</t>
  </si>
  <si>
    <t>89288</t>
  </si>
  <si>
    <t>PAROY EN OTHE</t>
  </si>
  <si>
    <t>89289</t>
  </si>
  <si>
    <t>PAROY SUR THOLON</t>
  </si>
  <si>
    <t>89290</t>
  </si>
  <si>
    <t>PASILLY</t>
  </si>
  <si>
    <t>89291</t>
  </si>
  <si>
    <t>89292</t>
  </si>
  <si>
    <t>PERCEY</t>
  </si>
  <si>
    <t>89294</t>
  </si>
  <si>
    <t>89295</t>
  </si>
  <si>
    <t>89296</t>
  </si>
  <si>
    <t>PERRIGNY SUR ARMANCON</t>
  </si>
  <si>
    <t>89297</t>
  </si>
  <si>
    <t>PIERRE PERTHUIS</t>
  </si>
  <si>
    <t>89298</t>
  </si>
  <si>
    <t>PIFFONDS</t>
  </si>
  <si>
    <t>89299</t>
  </si>
  <si>
    <t>PIMELLES</t>
  </si>
  <si>
    <t>89300</t>
  </si>
  <si>
    <t>PISY</t>
  </si>
  <si>
    <t>89302</t>
  </si>
  <si>
    <t>PLESSIS SAINT JEAN</t>
  </si>
  <si>
    <t>89303</t>
  </si>
  <si>
    <t>POILLY SUR SEREIN</t>
  </si>
  <si>
    <t>89304</t>
  </si>
  <si>
    <t>POILLY SUR THOLON</t>
  </si>
  <si>
    <t>89306</t>
  </si>
  <si>
    <t>PONTAUBERT</t>
  </si>
  <si>
    <t>89307</t>
  </si>
  <si>
    <t>PONTIGNY</t>
  </si>
  <si>
    <t>89308</t>
  </si>
  <si>
    <t>PONT SUR VANNE</t>
  </si>
  <si>
    <t>89309</t>
  </si>
  <si>
    <t>PONT SUR YONNE</t>
  </si>
  <si>
    <t>89310</t>
  </si>
  <si>
    <t>POSTOLLE</t>
  </si>
  <si>
    <t>89311</t>
  </si>
  <si>
    <t>POURRAIN</t>
  </si>
  <si>
    <t>89312</t>
  </si>
  <si>
    <t>PRECY LE SEC</t>
  </si>
  <si>
    <t>89313</t>
  </si>
  <si>
    <t>PRECY SUR VRIN</t>
  </si>
  <si>
    <t>89314</t>
  </si>
  <si>
    <t>PREGILBERT</t>
  </si>
  <si>
    <t>89315</t>
  </si>
  <si>
    <t>PREHY</t>
  </si>
  <si>
    <t>89316</t>
  </si>
  <si>
    <t>PROVENCY</t>
  </si>
  <si>
    <t>89317</t>
  </si>
  <si>
    <t>PRUNOY</t>
  </si>
  <si>
    <t>89318</t>
  </si>
  <si>
    <t>QUARRE LES TOMBES</t>
  </si>
  <si>
    <t>89319</t>
  </si>
  <si>
    <t>QUENNE</t>
  </si>
  <si>
    <t>89320</t>
  </si>
  <si>
    <t>89321</t>
  </si>
  <si>
    <t>RAVIERES</t>
  </si>
  <si>
    <t>89323</t>
  </si>
  <si>
    <t>ROFFEY</t>
  </si>
  <si>
    <t>89324</t>
  </si>
  <si>
    <t>ROGNY LES SEPT ECLUSES</t>
  </si>
  <si>
    <t>89325</t>
  </si>
  <si>
    <t>89326</t>
  </si>
  <si>
    <t>89327</t>
  </si>
  <si>
    <t>89328</t>
  </si>
  <si>
    <t>89329</t>
  </si>
  <si>
    <t>RUGNY</t>
  </si>
  <si>
    <t>89330</t>
  </si>
  <si>
    <t>89331</t>
  </si>
  <si>
    <t>SAINPUITS</t>
  </si>
  <si>
    <t>89332</t>
  </si>
  <si>
    <t>89333</t>
  </si>
  <si>
    <t>SAINT ANDRE EN TERRE PLAINE</t>
  </si>
  <si>
    <t>89334</t>
  </si>
  <si>
    <t>SAINT AUBIN CHATEAU NEUF</t>
  </si>
  <si>
    <t>89335</t>
  </si>
  <si>
    <t>SAINT AUBIN SUR YONNE</t>
  </si>
  <si>
    <t>89336</t>
  </si>
  <si>
    <t>SAINT BRANCHER</t>
  </si>
  <si>
    <t>89337</t>
  </si>
  <si>
    <t>SAINT BRIS LE VINEUX</t>
  </si>
  <si>
    <t>89338</t>
  </si>
  <si>
    <t>89339</t>
  </si>
  <si>
    <t>89340</t>
  </si>
  <si>
    <t>SAINTE COLOMBE SUR LOING</t>
  </si>
  <si>
    <t>89341</t>
  </si>
  <si>
    <t>SAINT CYR LES COLONS</t>
  </si>
  <si>
    <t>89342</t>
  </si>
  <si>
    <t>SAINT DENIS LES SENS</t>
  </si>
  <si>
    <t>89343</t>
  </si>
  <si>
    <t>SAINT DENIS SUR OUANNE</t>
  </si>
  <si>
    <t>89344</t>
  </si>
  <si>
    <t>SAINT FARGEAU</t>
  </si>
  <si>
    <t>89345</t>
  </si>
  <si>
    <t>89346</t>
  </si>
  <si>
    <t>SAINT GEORGES SUR BAULCHE</t>
  </si>
  <si>
    <t>89347</t>
  </si>
  <si>
    <t>SAINT GERMAIN DES CHAMPS</t>
  </si>
  <si>
    <t>89348</t>
  </si>
  <si>
    <t>SAINT JULIEN DU SAULT</t>
  </si>
  <si>
    <t>89349</t>
  </si>
  <si>
    <t>SAINT LEGER VAUBAN</t>
  </si>
  <si>
    <t>89350</t>
  </si>
  <si>
    <t>SAINT LOUP D'ORDON</t>
  </si>
  <si>
    <t>89351</t>
  </si>
  <si>
    <t>SAINTE MAGNANCE</t>
  </si>
  <si>
    <t>89352</t>
  </si>
  <si>
    <t>89353</t>
  </si>
  <si>
    <t>SAINT MARTIN D'ORDON</t>
  </si>
  <si>
    <t>89354</t>
  </si>
  <si>
    <t>SAINT MARTIN DU TERTRE</t>
  </si>
  <si>
    <t>89355</t>
  </si>
  <si>
    <t>SAINT MARTIN SUR ARMANCON</t>
  </si>
  <si>
    <t>89356</t>
  </si>
  <si>
    <t>89358</t>
  </si>
  <si>
    <t>SAINT MARTIN SUR OUANNE</t>
  </si>
  <si>
    <t>89359</t>
  </si>
  <si>
    <t>SAINT MAURICE AUX RICHES HOMMES</t>
  </si>
  <si>
    <t>89360</t>
  </si>
  <si>
    <t>SAINT MAURICE LE VIEIL</t>
  </si>
  <si>
    <t>89361</t>
  </si>
  <si>
    <t>SAINT MAURICE THIZOUAILLE</t>
  </si>
  <si>
    <t>89362</t>
  </si>
  <si>
    <t>SAINT MORE</t>
  </si>
  <si>
    <t>89363</t>
  </si>
  <si>
    <t>SAINTE PALLAYE</t>
  </si>
  <si>
    <t>89364</t>
  </si>
  <si>
    <t>89365</t>
  </si>
  <si>
    <t>89366</t>
  </si>
  <si>
    <t>SAINT ROMAIN LE PREUX</t>
  </si>
  <si>
    <t>89367</t>
  </si>
  <si>
    <t>SAINTS EN PUISAYE</t>
  </si>
  <si>
    <t>89368</t>
  </si>
  <si>
    <t>SAINT SAUVEUR EN PUISAYE</t>
  </si>
  <si>
    <t>89369</t>
  </si>
  <si>
    <t>SAINT SEROTIN</t>
  </si>
  <si>
    <t>89370</t>
  </si>
  <si>
    <t>89371</t>
  </si>
  <si>
    <t>SAINTE VERTU</t>
  </si>
  <si>
    <t>89373</t>
  </si>
  <si>
    <t>89374</t>
  </si>
  <si>
    <t>SAMBOURG</t>
  </si>
  <si>
    <t>89375</t>
  </si>
  <si>
    <t>SANTIGNY</t>
  </si>
  <si>
    <t>89376</t>
  </si>
  <si>
    <t>89377</t>
  </si>
  <si>
    <t>SAUVIGNY LE BEUREAL</t>
  </si>
  <si>
    <t>89378</t>
  </si>
  <si>
    <t>SAUVIGNY LE BOIS</t>
  </si>
  <si>
    <t>89379</t>
  </si>
  <si>
    <t>SAVIGNY EN TERRE PLAINE</t>
  </si>
  <si>
    <t>89380</t>
  </si>
  <si>
    <t>SAVIGNY SUR CLAIRIS</t>
  </si>
  <si>
    <t>89381</t>
  </si>
  <si>
    <t>SCEAUX</t>
  </si>
  <si>
    <t>89382</t>
  </si>
  <si>
    <t>SEIGNELAY</t>
  </si>
  <si>
    <t>89383</t>
  </si>
  <si>
    <t>SEMENTRON</t>
  </si>
  <si>
    <t>89384</t>
  </si>
  <si>
    <t>SENAN</t>
  </si>
  <si>
    <t>89385</t>
  </si>
  <si>
    <t>SENNEVOY LE BAS</t>
  </si>
  <si>
    <t>89386</t>
  </si>
  <si>
    <t>SENNEVOY LE HAUT</t>
  </si>
  <si>
    <t>89387</t>
  </si>
  <si>
    <t>SENS</t>
  </si>
  <si>
    <t>89388</t>
  </si>
  <si>
    <t>SEPEAUX</t>
  </si>
  <si>
    <t>89390</t>
  </si>
  <si>
    <t>SERBONNES</t>
  </si>
  <si>
    <t>89391</t>
  </si>
  <si>
    <t>SERGINES</t>
  </si>
  <si>
    <t>89392</t>
  </si>
  <si>
    <t>SERMIZELLES</t>
  </si>
  <si>
    <t>89393</t>
  </si>
  <si>
    <t>SERRIGNY</t>
  </si>
  <si>
    <t>89394</t>
  </si>
  <si>
    <t>89395</t>
  </si>
  <si>
    <t>SIEGES</t>
  </si>
  <si>
    <t>89397</t>
  </si>
  <si>
    <t>SOMMECAISE</t>
  </si>
  <si>
    <t>89398</t>
  </si>
  <si>
    <t>SORMERY</t>
  </si>
  <si>
    <t>89399</t>
  </si>
  <si>
    <t>89400</t>
  </si>
  <si>
    <t>SOUGERES EN PUISAYE</t>
  </si>
  <si>
    <t>89402</t>
  </si>
  <si>
    <t>SOUMAINTRAIN</t>
  </si>
  <si>
    <t>89403</t>
  </si>
  <si>
    <t>STIGNY</t>
  </si>
  <si>
    <t>89404</t>
  </si>
  <si>
    <t>89405</t>
  </si>
  <si>
    <t>TAINGY</t>
  </si>
  <si>
    <t>89406</t>
  </si>
  <si>
    <t>89407</t>
  </si>
  <si>
    <t>TANLAY</t>
  </si>
  <si>
    <t>89408</t>
  </si>
  <si>
    <t>TANNERRE EN PUISAYE</t>
  </si>
  <si>
    <t>89409</t>
  </si>
  <si>
    <t>THAROISEAU</t>
  </si>
  <si>
    <t>89410</t>
  </si>
  <si>
    <t>THAROT</t>
  </si>
  <si>
    <t>89411</t>
  </si>
  <si>
    <t>THEIL SUR VANNE</t>
  </si>
  <si>
    <t>89412</t>
  </si>
  <si>
    <t>THIZY</t>
  </si>
  <si>
    <t>89413</t>
  </si>
  <si>
    <t>THOREY</t>
  </si>
  <si>
    <t>89414</t>
  </si>
  <si>
    <t>THORIGNY SUR OREUSE</t>
  </si>
  <si>
    <t>89415</t>
  </si>
  <si>
    <t>89416</t>
  </si>
  <si>
    <t>89417</t>
  </si>
  <si>
    <t>TISSEY</t>
  </si>
  <si>
    <t>89418</t>
  </si>
  <si>
    <t>TONNERRE</t>
  </si>
  <si>
    <t>89419</t>
  </si>
  <si>
    <t>TOUCY</t>
  </si>
  <si>
    <t>89420</t>
  </si>
  <si>
    <t>TREIGNY</t>
  </si>
  <si>
    <t>89421</t>
  </si>
  <si>
    <t>TREVILLY</t>
  </si>
  <si>
    <t>89422</t>
  </si>
  <si>
    <t>TRICHEY</t>
  </si>
  <si>
    <t>89423</t>
  </si>
  <si>
    <t>TRONCHOY</t>
  </si>
  <si>
    <t>89424</t>
  </si>
  <si>
    <t>TRUCY SUR YONNE</t>
  </si>
  <si>
    <t>89425</t>
  </si>
  <si>
    <t>TURNY</t>
  </si>
  <si>
    <t>89426</t>
  </si>
  <si>
    <t>VAL DE MERCY</t>
  </si>
  <si>
    <t>89427</t>
  </si>
  <si>
    <t>VALLAN</t>
  </si>
  <si>
    <t>89428</t>
  </si>
  <si>
    <t>VALLERY</t>
  </si>
  <si>
    <t>89429</t>
  </si>
  <si>
    <t>89430</t>
  </si>
  <si>
    <t>89431</t>
  </si>
  <si>
    <t>VASSY SOUS PISY</t>
  </si>
  <si>
    <t>89432</t>
  </si>
  <si>
    <t>VAUDEURS</t>
  </si>
  <si>
    <t>89433</t>
  </si>
  <si>
    <t>VAULT DE LUGNY</t>
  </si>
  <si>
    <t>89434</t>
  </si>
  <si>
    <t>VAUMORT</t>
  </si>
  <si>
    <t>89436</t>
  </si>
  <si>
    <t>VENIZY</t>
  </si>
  <si>
    <t>89437</t>
  </si>
  <si>
    <t>VENOUSE</t>
  </si>
  <si>
    <t>89438</t>
  </si>
  <si>
    <t>VENOY</t>
  </si>
  <si>
    <t>89439</t>
  </si>
  <si>
    <t>VERGIGNY</t>
  </si>
  <si>
    <t>89440</t>
  </si>
  <si>
    <t>VERLIN</t>
  </si>
  <si>
    <t>89441</t>
  </si>
  <si>
    <t>VERMENTON</t>
  </si>
  <si>
    <t>89442</t>
  </si>
  <si>
    <t>89443</t>
  </si>
  <si>
    <t>VERON</t>
  </si>
  <si>
    <t>89445</t>
  </si>
  <si>
    <t>VEZANNES</t>
  </si>
  <si>
    <t>89446</t>
  </si>
  <si>
    <t>VEZELAY</t>
  </si>
  <si>
    <t>89447</t>
  </si>
  <si>
    <t>VEZINNES</t>
  </si>
  <si>
    <t>89448</t>
  </si>
  <si>
    <t>89449</t>
  </si>
  <si>
    <t>VILLEBLEVIN</t>
  </si>
  <si>
    <t>89450</t>
  </si>
  <si>
    <t>VILLEBOUGIS</t>
  </si>
  <si>
    <t>89451</t>
  </si>
  <si>
    <t>VILLECHETIVE</t>
  </si>
  <si>
    <t>89452</t>
  </si>
  <si>
    <t>VILLECIEN</t>
  </si>
  <si>
    <t>89453</t>
  </si>
  <si>
    <t>VILLEFARGEAU</t>
  </si>
  <si>
    <t>89454</t>
  </si>
  <si>
    <t>89456</t>
  </si>
  <si>
    <t>VILLEMANOCHE</t>
  </si>
  <si>
    <t>89457</t>
  </si>
  <si>
    <t>89458</t>
  </si>
  <si>
    <t>VILLENAVOTTE</t>
  </si>
  <si>
    <t>89459</t>
  </si>
  <si>
    <t>VILLENEUVE LA DONDAGRE</t>
  </si>
  <si>
    <t>89460</t>
  </si>
  <si>
    <t>VILLENEUVE LA GUYARD</t>
  </si>
  <si>
    <t>89461</t>
  </si>
  <si>
    <t>VILLENEUVE L'ARCHEVEQUE</t>
  </si>
  <si>
    <t>89462</t>
  </si>
  <si>
    <t>VILLENEUVE LES GENETS</t>
  </si>
  <si>
    <t>89463</t>
  </si>
  <si>
    <t>VILLENEUVE SAINT SALVES</t>
  </si>
  <si>
    <t>89464</t>
  </si>
  <si>
    <t>VILLENEUVE SUR YONNE</t>
  </si>
  <si>
    <t>89465</t>
  </si>
  <si>
    <t>VILLEPERROT</t>
  </si>
  <si>
    <t>89466</t>
  </si>
  <si>
    <t>89467</t>
  </si>
  <si>
    <t>VILLETHIERRY</t>
  </si>
  <si>
    <t>89468</t>
  </si>
  <si>
    <t>VILLEVALLIER</t>
  </si>
  <si>
    <t>89469</t>
  </si>
  <si>
    <t>PERCENEIGE</t>
  </si>
  <si>
    <t>89470</t>
  </si>
  <si>
    <t>VILLIERS LES HAUTS</t>
  </si>
  <si>
    <t>89471</t>
  </si>
  <si>
    <t>VILLIERS LOUIS</t>
  </si>
  <si>
    <t>89472</t>
  </si>
  <si>
    <t>VILLIERS SAINT BENOIT</t>
  </si>
  <si>
    <t>89473</t>
  </si>
  <si>
    <t>VILLIERS SUR THOLON</t>
  </si>
  <si>
    <t>89474</t>
  </si>
  <si>
    <t>VILLIERS VINEUX</t>
  </si>
  <si>
    <t>89475</t>
  </si>
  <si>
    <t>VILLON</t>
  </si>
  <si>
    <t>89477</t>
  </si>
  <si>
    <t>89478</t>
  </si>
  <si>
    <t>89479</t>
  </si>
  <si>
    <t>VINCELOTTES</t>
  </si>
  <si>
    <t>89480</t>
  </si>
  <si>
    <t>VINNEUF</t>
  </si>
  <si>
    <t>89481</t>
  </si>
  <si>
    <t>VIREAUX</t>
  </si>
  <si>
    <t>89482</t>
  </si>
  <si>
    <t>89483</t>
  </si>
  <si>
    <t>89484</t>
  </si>
  <si>
    <t>VOLGRE</t>
  </si>
  <si>
    <t>89485</t>
  </si>
  <si>
    <t>VOUTENAY SUR CURE</t>
  </si>
  <si>
    <t>89486</t>
  </si>
  <si>
    <t>YROUERRE</t>
  </si>
  <si>
    <t>90001</t>
  </si>
  <si>
    <t>ANDELNANS</t>
  </si>
  <si>
    <t>90002</t>
  </si>
  <si>
    <t>ANGEOT</t>
  </si>
  <si>
    <t>90003</t>
  </si>
  <si>
    <t>ANJOUTEY</t>
  </si>
  <si>
    <t>90004</t>
  </si>
  <si>
    <t>ARGIESANS</t>
  </si>
  <si>
    <t>90005</t>
  </si>
  <si>
    <t>AUXELLES BAS</t>
  </si>
  <si>
    <t>90006</t>
  </si>
  <si>
    <t>AUXELLES HAUT</t>
  </si>
  <si>
    <t>90007</t>
  </si>
  <si>
    <t>BANVILLARS</t>
  </si>
  <si>
    <t>90008</t>
  </si>
  <si>
    <t>BAVILLIERS</t>
  </si>
  <si>
    <t>90009</t>
  </si>
  <si>
    <t>BEAUCOURT</t>
  </si>
  <si>
    <t>90010</t>
  </si>
  <si>
    <t>BELFORT</t>
  </si>
  <si>
    <t>90011</t>
  </si>
  <si>
    <t>BERMONT</t>
  </si>
  <si>
    <t>90012</t>
  </si>
  <si>
    <t>BESSONCOURT</t>
  </si>
  <si>
    <t>90013</t>
  </si>
  <si>
    <t>90014</t>
  </si>
  <si>
    <t>BORON</t>
  </si>
  <si>
    <t>90015</t>
  </si>
  <si>
    <t>BOTANS</t>
  </si>
  <si>
    <t>90016</t>
  </si>
  <si>
    <t>BOURG SOUS CHATELET</t>
  </si>
  <si>
    <t>90017</t>
  </si>
  <si>
    <t>BOUROGNE</t>
  </si>
  <si>
    <t>90018</t>
  </si>
  <si>
    <t>BREBOTTE</t>
  </si>
  <si>
    <t>90019</t>
  </si>
  <si>
    <t>90020</t>
  </si>
  <si>
    <t>90021</t>
  </si>
  <si>
    <t>90022</t>
  </si>
  <si>
    <t>CHATENOIS LES FORGES</t>
  </si>
  <si>
    <t>90023</t>
  </si>
  <si>
    <t>90024</t>
  </si>
  <si>
    <t>CHAVANATTE</t>
  </si>
  <si>
    <t>90025</t>
  </si>
  <si>
    <t>CHAVANNES LES GRANDS</t>
  </si>
  <si>
    <t>90026</t>
  </si>
  <si>
    <t>CHEVREMONT</t>
  </si>
  <si>
    <t>90027</t>
  </si>
  <si>
    <t>90028</t>
  </si>
  <si>
    <t>COURTELEVANT</t>
  </si>
  <si>
    <t>90029</t>
  </si>
  <si>
    <t>CRAVANCHE</t>
  </si>
  <si>
    <t>90030</t>
  </si>
  <si>
    <t>90031</t>
  </si>
  <si>
    <t>CUNELIERES</t>
  </si>
  <si>
    <t>90032</t>
  </si>
  <si>
    <t>DANJOUTIN</t>
  </si>
  <si>
    <t>90033</t>
  </si>
  <si>
    <t>DELLE</t>
  </si>
  <si>
    <t>90034</t>
  </si>
  <si>
    <t>DENNEY</t>
  </si>
  <si>
    <t>90035</t>
  </si>
  <si>
    <t>DORANS</t>
  </si>
  <si>
    <t>90036</t>
  </si>
  <si>
    <t>EGUENIGUE</t>
  </si>
  <si>
    <t>90037</t>
  </si>
  <si>
    <t>ELOIE</t>
  </si>
  <si>
    <t>90039</t>
  </si>
  <si>
    <t>ESSERT</t>
  </si>
  <si>
    <t>90041</t>
  </si>
  <si>
    <t>ETUEFFONT</t>
  </si>
  <si>
    <t>90042</t>
  </si>
  <si>
    <t>EVETTE SALBERT</t>
  </si>
  <si>
    <t>90043</t>
  </si>
  <si>
    <t>FAVEROIS</t>
  </si>
  <si>
    <t>90044</t>
  </si>
  <si>
    <t>FELON</t>
  </si>
  <si>
    <t>90045</t>
  </si>
  <si>
    <t>FECHE L'EGLISE</t>
  </si>
  <si>
    <t>90046</t>
  </si>
  <si>
    <t>FLORIMONT</t>
  </si>
  <si>
    <t>90047</t>
  </si>
  <si>
    <t>90048</t>
  </si>
  <si>
    <t>90049</t>
  </si>
  <si>
    <t>FOUSSEMAGNE</t>
  </si>
  <si>
    <t>90050</t>
  </si>
  <si>
    <t>FRAIS</t>
  </si>
  <si>
    <t>90051</t>
  </si>
  <si>
    <t>FROIDEFONTAINE</t>
  </si>
  <si>
    <t>90052</t>
  </si>
  <si>
    <t>GIROMAGNY</t>
  </si>
  <si>
    <t>90053</t>
  </si>
  <si>
    <t>GRANDVILLARS</t>
  </si>
  <si>
    <t>90054</t>
  </si>
  <si>
    <t>GROSMAGNY</t>
  </si>
  <si>
    <t>90055</t>
  </si>
  <si>
    <t>GROSNE</t>
  </si>
  <si>
    <t>90056</t>
  </si>
  <si>
    <t>JONCHEREY</t>
  </si>
  <si>
    <t>90057</t>
  </si>
  <si>
    <t>LACHAPELLE SOUS CHAUX</t>
  </si>
  <si>
    <t>90058</t>
  </si>
  <si>
    <t>LACHAPELLE SOUS ROUGEMONT</t>
  </si>
  <si>
    <t>90059</t>
  </si>
  <si>
    <t>LACOLLONGE</t>
  </si>
  <si>
    <t>90060</t>
  </si>
  <si>
    <t>90061</t>
  </si>
  <si>
    <t>LAMADELEINE VAL DES ANGES</t>
  </si>
  <si>
    <t>90062</t>
  </si>
  <si>
    <t>LARIVIERE</t>
  </si>
  <si>
    <t>90063</t>
  </si>
  <si>
    <t>LEBETAIN</t>
  </si>
  <si>
    <t>90064</t>
  </si>
  <si>
    <t>LEPUIX NEUF</t>
  </si>
  <si>
    <t>90065</t>
  </si>
  <si>
    <t>LEPUIX</t>
  </si>
  <si>
    <t>90066</t>
  </si>
  <si>
    <t>90067</t>
  </si>
  <si>
    <t>MENONCOURT</t>
  </si>
  <si>
    <t>90068</t>
  </si>
  <si>
    <t>MEROUX</t>
  </si>
  <si>
    <t>90069</t>
  </si>
  <si>
    <t>MEZIRE</t>
  </si>
  <si>
    <t>90070</t>
  </si>
  <si>
    <t>MONTBOUTON</t>
  </si>
  <si>
    <t>90071</t>
  </si>
  <si>
    <t>MONTREUX CHATEAU</t>
  </si>
  <si>
    <t>90072</t>
  </si>
  <si>
    <t>MORVILLARS</t>
  </si>
  <si>
    <t>90073</t>
  </si>
  <si>
    <t>MOVAL</t>
  </si>
  <si>
    <t>90074</t>
  </si>
  <si>
    <t>NOVILLARD</t>
  </si>
  <si>
    <t>90075</t>
  </si>
  <si>
    <t>OFFEMONT</t>
  </si>
  <si>
    <t>90076</t>
  </si>
  <si>
    <t>PEROUSE</t>
  </si>
  <si>
    <t>90077</t>
  </si>
  <si>
    <t>PETIT CROIX</t>
  </si>
  <si>
    <t>90078</t>
  </si>
  <si>
    <t>PETITEFONTAINE</t>
  </si>
  <si>
    <t>90079</t>
  </si>
  <si>
    <t>PETITMAGNY</t>
  </si>
  <si>
    <t>90080</t>
  </si>
  <si>
    <t>PHAFFANS</t>
  </si>
  <si>
    <t>90081</t>
  </si>
  <si>
    <t>RECHESY</t>
  </si>
  <si>
    <t>90082</t>
  </si>
  <si>
    <t>AUTRECHENE</t>
  </si>
  <si>
    <t>90083</t>
  </si>
  <si>
    <t>RECOUVRANCE</t>
  </si>
  <si>
    <t>90084</t>
  </si>
  <si>
    <t>REPPE</t>
  </si>
  <si>
    <t>90085</t>
  </si>
  <si>
    <t>RIERVESCEMONT</t>
  </si>
  <si>
    <t>90086</t>
  </si>
  <si>
    <t>ROMAGNY SOUS ROUGEMONT</t>
  </si>
  <si>
    <t>90087</t>
  </si>
  <si>
    <t>ROPPE</t>
  </si>
  <si>
    <t>90088</t>
  </si>
  <si>
    <t>ROUGEGOUTTE</t>
  </si>
  <si>
    <t>90089</t>
  </si>
  <si>
    <t>ROUGEMONT LE CHATEAU</t>
  </si>
  <si>
    <t>90090</t>
  </si>
  <si>
    <t>SAINT DIZIER L'EVEQUE</t>
  </si>
  <si>
    <t>90091</t>
  </si>
  <si>
    <t>SAINT GERMAIN LE CHATELET</t>
  </si>
  <si>
    <t>90093</t>
  </si>
  <si>
    <t>SERMAMAGNY</t>
  </si>
  <si>
    <t>90094</t>
  </si>
  <si>
    <t>SEVENANS</t>
  </si>
  <si>
    <t>90095</t>
  </si>
  <si>
    <t>SUARCE</t>
  </si>
  <si>
    <t>90096</t>
  </si>
  <si>
    <t>THIANCOURT</t>
  </si>
  <si>
    <t>90097</t>
  </si>
  <si>
    <t>TREVENANS</t>
  </si>
  <si>
    <t>90098</t>
  </si>
  <si>
    <t>URCEREY</t>
  </si>
  <si>
    <t>90099</t>
  </si>
  <si>
    <t>VALDOIE</t>
  </si>
  <si>
    <t>90100</t>
  </si>
  <si>
    <t>VAUTHIERMONT</t>
  </si>
  <si>
    <t>90101</t>
  </si>
  <si>
    <t>VELLESCOT</t>
  </si>
  <si>
    <t>90102</t>
  </si>
  <si>
    <t>VESCEMONT</t>
  </si>
  <si>
    <t>90103</t>
  </si>
  <si>
    <t>VETRIGNE</t>
  </si>
  <si>
    <t>90104</t>
  </si>
  <si>
    <t>VEZELOIS</t>
  </si>
  <si>
    <t>90105</t>
  </si>
  <si>
    <t>VILLARS LE SEC</t>
  </si>
  <si>
    <t>91001</t>
  </si>
  <si>
    <t>ABBEVILLE LA RIVIERE</t>
  </si>
  <si>
    <t>91016</t>
  </si>
  <si>
    <t>91017</t>
  </si>
  <si>
    <t>ANGERVILLIERS</t>
  </si>
  <si>
    <t>91021</t>
  </si>
  <si>
    <t>ARPAJON</t>
  </si>
  <si>
    <t>91022</t>
  </si>
  <si>
    <t>ARRANCOURT</t>
  </si>
  <si>
    <t>91027</t>
  </si>
  <si>
    <t>ATHIS MONS</t>
  </si>
  <si>
    <t>91035</t>
  </si>
  <si>
    <t>AUTHON LA PLAINE</t>
  </si>
  <si>
    <t>91037</t>
  </si>
  <si>
    <t>AUVERNAUX</t>
  </si>
  <si>
    <t>91038</t>
  </si>
  <si>
    <t>AUVERS SAINT GEORGES</t>
  </si>
  <si>
    <t>91041</t>
  </si>
  <si>
    <t>91044</t>
  </si>
  <si>
    <t>BALLAINVILLIERS</t>
  </si>
  <si>
    <t>91045</t>
  </si>
  <si>
    <t>BALLANCOURT SUR ESSONNE</t>
  </si>
  <si>
    <t>91047</t>
  </si>
  <si>
    <t>BAULNE</t>
  </si>
  <si>
    <t>91064</t>
  </si>
  <si>
    <t>91067</t>
  </si>
  <si>
    <t>91069</t>
  </si>
  <si>
    <t>BOIGNEVILLE</t>
  </si>
  <si>
    <t>91075</t>
  </si>
  <si>
    <t>BOIS HERPIN</t>
  </si>
  <si>
    <t>91079</t>
  </si>
  <si>
    <t>BOISSY LA RIVIERE</t>
  </si>
  <si>
    <t>91080</t>
  </si>
  <si>
    <t>BOISSY LE CUTTE</t>
  </si>
  <si>
    <t>91081</t>
  </si>
  <si>
    <t>BOISSY LE SEC</t>
  </si>
  <si>
    <t>91085</t>
  </si>
  <si>
    <t>BOISSY SOUS SAINT YON</t>
  </si>
  <si>
    <t>91086</t>
  </si>
  <si>
    <t>BONDOUFLE</t>
  </si>
  <si>
    <t>91093</t>
  </si>
  <si>
    <t>BOULLAY LES TROUX</t>
  </si>
  <si>
    <t>91095</t>
  </si>
  <si>
    <t>BOURAY SUR JUINE</t>
  </si>
  <si>
    <t>91097</t>
  </si>
  <si>
    <t>BOUSSY SAINT ANTOINE</t>
  </si>
  <si>
    <t>91098</t>
  </si>
  <si>
    <t>BOUTERVILLIERS</t>
  </si>
  <si>
    <t>91099</t>
  </si>
  <si>
    <t>BOUTIGNY SUR ESSONNE</t>
  </si>
  <si>
    <t>91100</t>
  </si>
  <si>
    <t>91103</t>
  </si>
  <si>
    <t>BRETIGNY SUR ORGE</t>
  </si>
  <si>
    <t>91105</t>
  </si>
  <si>
    <t>91106</t>
  </si>
  <si>
    <t>BREUX JOUY</t>
  </si>
  <si>
    <t>91109</t>
  </si>
  <si>
    <t>BRIERES LES SCELLES</t>
  </si>
  <si>
    <t>91111</t>
  </si>
  <si>
    <t>BRIIS SOUS FORGES</t>
  </si>
  <si>
    <t>91112</t>
  </si>
  <si>
    <t>BROUY</t>
  </si>
  <si>
    <t>91114</t>
  </si>
  <si>
    <t>BRUNOY</t>
  </si>
  <si>
    <t>91115</t>
  </si>
  <si>
    <t>BRUYERES LE CHATEL</t>
  </si>
  <si>
    <t>91121</t>
  </si>
  <si>
    <t>BUNO BONNEVAUX</t>
  </si>
  <si>
    <t>91122</t>
  </si>
  <si>
    <t>BURES SUR YVETTE</t>
  </si>
  <si>
    <t>91129</t>
  </si>
  <si>
    <t>CERNY</t>
  </si>
  <si>
    <t>91130</t>
  </si>
  <si>
    <t>CHALO SAINT MARS</t>
  </si>
  <si>
    <t>91131</t>
  </si>
  <si>
    <t>CHALOU MOULINEUX</t>
  </si>
  <si>
    <t>91132</t>
  </si>
  <si>
    <t>CHAMARANDE</t>
  </si>
  <si>
    <t>91135</t>
  </si>
  <si>
    <t>CHAMPCUEIL</t>
  </si>
  <si>
    <t>91136</t>
  </si>
  <si>
    <t>CHAMPLAN</t>
  </si>
  <si>
    <t>91137</t>
  </si>
  <si>
    <t>CHAMPMOTTEUX</t>
  </si>
  <si>
    <t>91145</t>
  </si>
  <si>
    <t>CHATIGNONVILLE</t>
  </si>
  <si>
    <t>91148</t>
  </si>
  <si>
    <t>CHAUFFOUR LES ETRECHY</t>
  </si>
  <si>
    <t>91156</t>
  </si>
  <si>
    <t>CHEPTAINVILLE</t>
  </si>
  <si>
    <t>91159</t>
  </si>
  <si>
    <t>91161</t>
  </si>
  <si>
    <t>CHILLY MAZARIN</t>
  </si>
  <si>
    <t>91174</t>
  </si>
  <si>
    <t>CORBEIL ESSONNES</t>
  </si>
  <si>
    <t>91175</t>
  </si>
  <si>
    <t>CORBREUSE</t>
  </si>
  <si>
    <t>91179</t>
  </si>
  <si>
    <t>COUDRAY MONTCEAUX</t>
  </si>
  <si>
    <t>91180</t>
  </si>
  <si>
    <t>COURANCES</t>
  </si>
  <si>
    <t>91182</t>
  </si>
  <si>
    <t>COURCOURONNES</t>
  </si>
  <si>
    <t>91184</t>
  </si>
  <si>
    <t>COURDIMANCHE SUR ESSONNE</t>
  </si>
  <si>
    <t>91186</t>
  </si>
  <si>
    <t>COURSON MONTELOUP</t>
  </si>
  <si>
    <t>91191</t>
  </si>
  <si>
    <t>CROSNE</t>
  </si>
  <si>
    <t>91195</t>
  </si>
  <si>
    <t>DANNEMOIS</t>
  </si>
  <si>
    <t>91198</t>
  </si>
  <si>
    <t>D'HUISON LONGUEVILLE</t>
  </si>
  <si>
    <t>91200</t>
  </si>
  <si>
    <t>DOURDAN</t>
  </si>
  <si>
    <t>91201</t>
  </si>
  <si>
    <t>DRAVEIL</t>
  </si>
  <si>
    <t>91204</t>
  </si>
  <si>
    <t>ECHARCON</t>
  </si>
  <si>
    <t>91207</t>
  </si>
  <si>
    <t>EGLY</t>
  </si>
  <si>
    <t>91215</t>
  </si>
  <si>
    <t>EPINAY SOUS SENART</t>
  </si>
  <si>
    <t>91216</t>
  </si>
  <si>
    <t>EPINAY SUR ORGE</t>
  </si>
  <si>
    <t>91222</t>
  </si>
  <si>
    <t>ESTOUCHES</t>
  </si>
  <si>
    <t>91223</t>
  </si>
  <si>
    <t>ETAMPES</t>
  </si>
  <si>
    <t>91225</t>
  </si>
  <si>
    <t>ETIOLLES</t>
  </si>
  <si>
    <t>91226</t>
  </si>
  <si>
    <t>91228</t>
  </si>
  <si>
    <t>91232</t>
  </si>
  <si>
    <t>FERTE ALAIS</t>
  </si>
  <si>
    <t>91235</t>
  </si>
  <si>
    <t>FLEURY MEROGIS</t>
  </si>
  <si>
    <t>91240</t>
  </si>
  <si>
    <t>FONTAINE LA RIVIERE</t>
  </si>
  <si>
    <t>91243</t>
  </si>
  <si>
    <t>FONTENAY LES BRIIS</t>
  </si>
  <si>
    <t>91244</t>
  </si>
  <si>
    <t>FONTENAY LE VICOMTE</t>
  </si>
  <si>
    <t>91247</t>
  </si>
  <si>
    <t>FORET LE ROI</t>
  </si>
  <si>
    <t>91248</t>
  </si>
  <si>
    <t>FORET SAINTE CROIX</t>
  </si>
  <si>
    <t>91249</t>
  </si>
  <si>
    <t>FORGES LES BAINS</t>
  </si>
  <si>
    <t>91272</t>
  </si>
  <si>
    <t>GIF SUR YVETTE</t>
  </si>
  <si>
    <t>91273</t>
  </si>
  <si>
    <t>GIRONVILLE SUR ESSONNE</t>
  </si>
  <si>
    <t>91274</t>
  </si>
  <si>
    <t>GOMETZ LA VILLE</t>
  </si>
  <si>
    <t>91275</t>
  </si>
  <si>
    <t>GOMETZ LE CHATEL</t>
  </si>
  <si>
    <t>91284</t>
  </si>
  <si>
    <t>GRANGES LE ROI</t>
  </si>
  <si>
    <t>91286</t>
  </si>
  <si>
    <t>91292</t>
  </si>
  <si>
    <t>GUIBEVILLE</t>
  </si>
  <si>
    <t>91293</t>
  </si>
  <si>
    <t>GUIGNEVILLE SUR ESSONNE</t>
  </si>
  <si>
    <t>91294</t>
  </si>
  <si>
    <t>GUILLERVAL</t>
  </si>
  <si>
    <t>91312</t>
  </si>
  <si>
    <t>91315</t>
  </si>
  <si>
    <t>ITTEVILLE</t>
  </si>
  <si>
    <t>91318</t>
  </si>
  <si>
    <t>JANVILLE SUR JUINE</t>
  </si>
  <si>
    <t>91319</t>
  </si>
  <si>
    <t>91326</t>
  </si>
  <si>
    <t>JUVISY SUR ORGE</t>
  </si>
  <si>
    <t>91330</t>
  </si>
  <si>
    <t>LARDY</t>
  </si>
  <si>
    <t>91332</t>
  </si>
  <si>
    <t>LEUDEVILLE</t>
  </si>
  <si>
    <t>91333</t>
  </si>
  <si>
    <t>LEUVILLE SUR ORGE</t>
  </si>
  <si>
    <t>91338</t>
  </si>
  <si>
    <t>LIMOURS</t>
  </si>
  <si>
    <t>91339</t>
  </si>
  <si>
    <t>LINAS</t>
  </si>
  <si>
    <t>91340</t>
  </si>
  <si>
    <t>LISSES</t>
  </si>
  <si>
    <t>91345</t>
  </si>
  <si>
    <t>LONGJUMEAU</t>
  </si>
  <si>
    <t>91347</t>
  </si>
  <si>
    <t>LONGPONT SUR ORGE</t>
  </si>
  <si>
    <t>91359</t>
  </si>
  <si>
    <t>MAISSE</t>
  </si>
  <si>
    <t>91363</t>
  </si>
  <si>
    <t>MARCOUSSIS</t>
  </si>
  <si>
    <t>91374</t>
  </si>
  <si>
    <t>MAROLLES EN BEAUCE</t>
  </si>
  <si>
    <t>91376</t>
  </si>
  <si>
    <t>MAROLLES EN HUREPOIX</t>
  </si>
  <si>
    <t>91377</t>
  </si>
  <si>
    <t>91378</t>
  </si>
  <si>
    <t>MAUCHAMPS</t>
  </si>
  <si>
    <t>91386</t>
  </si>
  <si>
    <t>MENNECY</t>
  </si>
  <si>
    <t>91390</t>
  </si>
  <si>
    <t>91393</t>
  </si>
  <si>
    <t>MEROBERT</t>
  </si>
  <si>
    <t>91399</t>
  </si>
  <si>
    <t>MESPUITS</t>
  </si>
  <si>
    <t>91405</t>
  </si>
  <si>
    <t>MILLY LA FORET</t>
  </si>
  <si>
    <t>91408</t>
  </si>
  <si>
    <t>MOIGNY SUR ECOLE</t>
  </si>
  <si>
    <t>91411</t>
  </si>
  <si>
    <t>91412</t>
  </si>
  <si>
    <t>91414</t>
  </si>
  <si>
    <t>MONNERVILLE</t>
  </si>
  <si>
    <t>91421</t>
  </si>
  <si>
    <t>MONTGERON</t>
  </si>
  <si>
    <t>91425</t>
  </si>
  <si>
    <t>MONTLHERY</t>
  </si>
  <si>
    <t>91432</t>
  </si>
  <si>
    <t>91433</t>
  </si>
  <si>
    <t>MORIGNY CHAMPIGNY</t>
  </si>
  <si>
    <t>91434</t>
  </si>
  <si>
    <t>MORSANG SUR ORGE</t>
  </si>
  <si>
    <t>91435</t>
  </si>
  <si>
    <t>MORSANG SUR SEINE</t>
  </si>
  <si>
    <t>91441</t>
  </si>
  <si>
    <t>NAINVILLE LES ROCHES</t>
  </si>
  <si>
    <t>91457</t>
  </si>
  <si>
    <t>91458</t>
  </si>
  <si>
    <t>91461</t>
  </si>
  <si>
    <t>91463</t>
  </si>
  <si>
    <t>ONCY SUR ECOLE</t>
  </si>
  <si>
    <t>91468</t>
  </si>
  <si>
    <t>91469</t>
  </si>
  <si>
    <t>ORMOY LA RIVIERE</t>
  </si>
  <si>
    <t>91471</t>
  </si>
  <si>
    <t>ORSAY</t>
  </si>
  <si>
    <t>91473</t>
  </si>
  <si>
    <t>ORVEAU</t>
  </si>
  <si>
    <t>91477</t>
  </si>
  <si>
    <t>PALAISEAU</t>
  </si>
  <si>
    <t>91479</t>
  </si>
  <si>
    <t>PARAY VIEILLE POSTE</t>
  </si>
  <si>
    <t>91482</t>
  </si>
  <si>
    <t>PECQUEUSE</t>
  </si>
  <si>
    <t>91494</t>
  </si>
  <si>
    <t>PLESSIS PATE</t>
  </si>
  <si>
    <t>91495</t>
  </si>
  <si>
    <t>PLESSIS SAINT BENOIST</t>
  </si>
  <si>
    <t>91507</t>
  </si>
  <si>
    <t>PRUNAY SUR ESSONNE</t>
  </si>
  <si>
    <t>91508</t>
  </si>
  <si>
    <t>PUISELET LE MARAIS</t>
  </si>
  <si>
    <t>91511</t>
  </si>
  <si>
    <t>PUSSAY</t>
  </si>
  <si>
    <t>91514</t>
  </si>
  <si>
    <t>QUINCY SOUS SENART</t>
  </si>
  <si>
    <t>91519</t>
  </si>
  <si>
    <t>RICHARVILLE</t>
  </si>
  <si>
    <t>91521</t>
  </si>
  <si>
    <t>RIS ORANGIS</t>
  </si>
  <si>
    <t>91525</t>
  </si>
  <si>
    <t>91526</t>
  </si>
  <si>
    <t>ROINVILLIERS</t>
  </si>
  <si>
    <t>91533</t>
  </si>
  <si>
    <t>SACLAS</t>
  </si>
  <si>
    <t>91534</t>
  </si>
  <si>
    <t>SACLAY</t>
  </si>
  <si>
    <t>91538</t>
  </si>
  <si>
    <t>91540</t>
  </si>
  <si>
    <t>91544</t>
  </si>
  <si>
    <t>SAINT CYR LA RIVIERE</t>
  </si>
  <si>
    <t>91546</t>
  </si>
  <si>
    <t>SAINT CYR SOUS DOURDAN</t>
  </si>
  <si>
    <t>91547</t>
  </si>
  <si>
    <t>SAINT ESCOBILLE</t>
  </si>
  <si>
    <t>91549</t>
  </si>
  <si>
    <t>91552</t>
  </si>
  <si>
    <t>SAINT GERMAIN LES ARPAJON</t>
  </si>
  <si>
    <t>91553</t>
  </si>
  <si>
    <t>SAINT GERMAIN LES CORBEIL</t>
  </si>
  <si>
    <t>91556</t>
  </si>
  <si>
    <t>91560</t>
  </si>
  <si>
    <t>SAINT JEAN DE BEAUREGARD</t>
  </si>
  <si>
    <t>91568</t>
  </si>
  <si>
    <t>SAINT MAURICE MONTCOURONNE</t>
  </si>
  <si>
    <t>91570</t>
  </si>
  <si>
    <t>SAINT MICHEL SUR ORGE</t>
  </si>
  <si>
    <t>91573</t>
  </si>
  <si>
    <t>SAINT PIERRE DU PERRAY</t>
  </si>
  <si>
    <t>91577</t>
  </si>
  <si>
    <t>SAINTRY SUR SEINE</t>
  </si>
  <si>
    <t>91578</t>
  </si>
  <si>
    <t>SAINT SULPICE DE FAVIERES</t>
  </si>
  <si>
    <t>91579</t>
  </si>
  <si>
    <t>91581</t>
  </si>
  <si>
    <t>SAINT YON</t>
  </si>
  <si>
    <t>91587</t>
  </si>
  <si>
    <t>SAULX LES CHARTREUX</t>
  </si>
  <si>
    <t>91589</t>
  </si>
  <si>
    <t>SAVIGNY SUR ORGE</t>
  </si>
  <si>
    <t>91593</t>
  </si>
  <si>
    <t>91599</t>
  </si>
  <si>
    <t>SOISY SUR ECOLE</t>
  </si>
  <si>
    <t>91600</t>
  </si>
  <si>
    <t>SOISY SUR SEINE</t>
  </si>
  <si>
    <t>91602</t>
  </si>
  <si>
    <t>SOUZY LA BRICHE</t>
  </si>
  <si>
    <t>91613</t>
  </si>
  <si>
    <t>CONGERVILLE THIONVILLE</t>
  </si>
  <si>
    <t>91617</t>
  </si>
  <si>
    <t>TIGERY</t>
  </si>
  <si>
    <t>91619</t>
  </si>
  <si>
    <t>91629</t>
  </si>
  <si>
    <t>VALPUISEAUX</t>
  </si>
  <si>
    <t>91630</t>
  </si>
  <si>
    <t>VAL SAINT GERMAIN</t>
  </si>
  <si>
    <t>91631</t>
  </si>
  <si>
    <t>VARENNES JARCY</t>
  </si>
  <si>
    <t>91634</t>
  </si>
  <si>
    <t>VAUGRIGNEUSE</t>
  </si>
  <si>
    <t>91635</t>
  </si>
  <si>
    <t>VAUHALLAN</t>
  </si>
  <si>
    <t>91639</t>
  </si>
  <si>
    <t>VAYRES SUR ESSONNE</t>
  </si>
  <si>
    <t>91645</t>
  </si>
  <si>
    <t>VERRIERES LE BUISSON</t>
  </si>
  <si>
    <t>91648</t>
  </si>
  <si>
    <t>VERT LE GRAND</t>
  </si>
  <si>
    <t>91649</t>
  </si>
  <si>
    <t>VERT LE PETIT</t>
  </si>
  <si>
    <t>91654</t>
  </si>
  <si>
    <t>VIDELLES</t>
  </si>
  <si>
    <t>91657</t>
  </si>
  <si>
    <t>VIGNEUX SUR SEINE</t>
  </si>
  <si>
    <t>91659</t>
  </si>
  <si>
    <t>VILLABE</t>
  </si>
  <si>
    <t>91661</t>
  </si>
  <si>
    <t>VILLEBON SUR YVETTE</t>
  </si>
  <si>
    <t>91662</t>
  </si>
  <si>
    <t>VILLECONIN</t>
  </si>
  <si>
    <t>91665</t>
  </si>
  <si>
    <t>VILLE DU BOIS</t>
  </si>
  <si>
    <t>91666</t>
  </si>
  <si>
    <t>VILLEJUST</t>
  </si>
  <si>
    <t>91667</t>
  </si>
  <si>
    <t>VILLEMOISSON SUR ORGE</t>
  </si>
  <si>
    <t>91671</t>
  </si>
  <si>
    <t>VILLENEUVE SUR AUVERS</t>
  </si>
  <si>
    <t>91679</t>
  </si>
  <si>
    <t>VILLIERS LE BACLE</t>
  </si>
  <si>
    <t>91685</t>
  </si>
  <si>
    <t>VILLIERS SUR ORGE</t>
  </si>
  <si>
    <t>91687</t>
  </si>
  <si>
    <t>VIRY CHATILLON</t>
  </si>
  <si>
    <t>91689</t>
  </si>
  <si>
    <t>WISSOUS</t>
  </si>
  <si>
    <t>91691</t>
  </si>
  <si>
    <t>YERRES</t>
  </si>
  <si>
    <t>91692</t>
  </si>
  <si>
    <t>ULIS</t>
  </si>
  <si>
    <t>92002</t>
  </si>
  <si>
    <t>ANTONY</t>
  </si>
  <si>
    <t>92004</t>
  </si>
  <si>
    <t>ASNIERES SUR SEINE</t>
  </si>
  <si>
    <t>92007</t>
  </si>
  <si>
    <t>92009</t>
  </si>
  <si>
    <t>BOIS COLOMBES</t>
  </si>
  <si>
    <t>92012</t>
  </si>
  <si>
    <t>BOULOGNE BILLANCOURT</t>
  </si>
  <si>
    <t>92014</t>
  </si>
  <si>
    <t>BOURG LA REINE</t>
  </si>
  <si>
    <t>92019</t>
  </si>
  <si>
    <t>CHATENAY MALABRY</t>
  </si>
  <si>
    <t>92020</t>
  </si>
  <si>
    <t>92022</t>
  </si>
  <si>
    <t>CHAVILLE</t>
  </si>
  <si>
    <t>92023</t>
  </si>
  <si>
    <t>CLAMART</t>
  </si>
  <si>
    <t>92024</t>
  </si>
  <si>
    <t>CLICHY</t>
  </si>
  <si>
    <t>92025</t>
  </si>
  <si>
    <t>COLOMBES</t>
  </si>
  <si>
    <t>92026</t>
  </si>
  <si>
    <t>COURBEVOIE</t>
  </si>
  <si>
    <t>92032</t>
  </si>
  <si>
    <t>FONTENAY AUX ROSES</t>
  </si>
  <si>
    <t>92033</t>
  </si>
  <si>
    <t>GARCHES</t>
  </si>
  <si>
    <t>92035</t>
  </si>
  <si>
    <t>GARENNE COLOMBES</t>
  </si>
  <si>
    <t>92036</t>
  </si>
  <si>
    <t>GENNEVILLIERS</t>
  </si>
  <si>
    <t>92040</t>
  </si>
  <si>
    <t>ISSY LES MOULINEAUX</t>
  </si>
  <si>
    <t>92044</t>
  </si>
  <si>
    <t>LEVALLOIS PERRET</t>
  </si>
  <si>
    <t>92046</t>
  </si>
  <si>
    <t>MALAKOFF</t>
  </si>
  <si>
    <t>92047</t>
  </si>
  <si>
    <t>MARNES LA COQUETTE</t>
  </si>
  <si>
    <t>92048</t>
  </si>
  <si>
    <t>MEUDON</t>
  </si>
  <si>
    <t>92049</t>
  </si>
  <si>
    <t>MONTROUGE</t>
  </si>
  <si>
    <t>92050</t>
  </si>
  <si>
    <t>NANTERRE</t>
  </si>
  <si>
    <t>92051</t>
  </si>
  <si>
    <t>NEUILLY SUR SEINE</t>
  </si>
  <si>
    <t>92060</t>
  </si>
  <si>
    <t>PLESSIS ROBINSON</t>
  </si>
  <si>
    <t>92062</t>
  </si>
  <si>
    <t>PUTEAUX</t>
  </si>
  <si>
    <t>92063</t>
  </si>
  <si>
    <t>RUEIL MALMAISON</t>
  </si>
  <si>
    <t>92064</t>
  </si>
  <si>
    <t>SAINT CLOUD</t>
  </si>
  <si>
    <t>92071</t>
  </si>
  <si>
    <t>92072</t>
  </si>
  <si>
    <t>SEVRES</t>
  </si>
  <si>
    <t>92073</t>
  </si>
  <si>
    <t>SURESNES</t>
  </si>
  <si>
    <t>92075</t>
  </si>
  <si>
    <t>VANVES</t>
  </si>
  <si>
    <t>92076</t>
  </si>
  <si>
    <t>VAUCRESSON</t>
  </si>
  <si>
    <t>92077</t>
  </si>
  <si>
    <t>VILLE D'AVRAY</t>
  </si>
  <si>
    <t>92078</t>
  </si>
  <si>
    <t>VILLENEUVE LA GARENNE</t>
  </si>
  <si>
    <t>93001</t>
  </si>
  <si>
    <t>AUBERVILLIERS</t>
  </si>
  <si>
    <t>93005</t>
  </si>
  <si>
    <t>AULNAY SOUS BOIS</t>
  </si>
  <si>
    <t>93006</t>
  </si>
  <si>
    <t>BAGNOLET</t>
  </si>
  <si>
    <t>93007</t>
  </si>
  <si>
    <t>BLANC MESNIL</t>
  </si>
  <si>
    <t>93008</t>
  </si>
  <si>
    <t>BOBIGNY</t>
  </si>
  <si>
    <t>93010</t>
  </si>
  <si>
    <t>BONDY</t>
  </si>
  <si>
    <t>93013</t>
  </si>
  <si>
    <t>BOURGET</t>
  </si>
  <si>
    <t>93014</t>
  </si>
  <si>
    <t>CLICHY SOUS BOIS</t>
  </si>
  <si>
    <t>93015</t>
  </si>
  <si>
    <t>COUBRON</t>
  </si>
  <si>
    <t>93027</t>
  </si>
  <si>
    <t>COURNEUVE</t>
  </si>
  <si>
    <t>93029</t>
  </si>
  <si>
    <t>DRANCY</t>
  </si>
  <si>
    <t>93030</t>
  </si>
  <si>
    <t>DUGNY</t>
  </si>
  <si>
    <t>93031</t>
  </si>
  <si>
    <t>EPINAY SUR SEINE</t>
  </si>
  <si>
    <t>93032</t>
  </si>
  <si>
    <t>GAGNY</t>
  </si>
  <si>
    <t>93033</t>
  </si>
  <si>
    <t>GOURNAY SUR MARNE</t>
  </si>
  <si>
    <t>93039</t>
  </si>
  <si>
    <t>ILE SAINT DENIS</t>
  </si>
  <si>
    <t>93045</t>
  </si>
  <si>
    <t>LILAS</t>
  </si>
  <si>
    <t>93046</t>
  </si>
  <si>
    <t>LIVRY GARGAN</t>
  </si>
  <si>
    <t>93047</t>
  </si>
  <si>
    <t>MONTFERMEIL</t>
  </si>
  <si>
    <t>93048</t>
  </si>
  <si>
    <t>93049</t>
  </si>
  <si>
    <t>NEUILLY PLAISANCE</t>
  </si>
  <si>
    <t>93050</t>
  </si>
  <si>
    <t>NEUILLY SUR MARNE</t>
  </si>
  <si>
    <t>93051</t>
  </si>
  <si>
    <t>NOISY LE GRAND</t>
  </si>
  <si>
    <t>93053</t>
  </si>
  <si>
    <t>NOISY LE SEC</t>
  </si>
  <si>
    <t>93055</t>
  </si>
  <si>
    <t>PANTIN</t>
  </si>
  <si>
    <t>93057</t>
  </si>
  <si>
    <t>PAVILLONS SOUS BOIS</t>
  </si>
  <si>
    <t>93059</t>
  </si>
  <si>
    <t>PIERREFITTE SUR SEINE</t>
  </si>
  <si>
    <t>93061</t>
  </si>
  <si>
    <t>PRE SAINT GERVAIS</t>
  </si>
  <si>
    <t>93062</t>
  </si>
  <si>
    <t>RAINCY</t>
  </si>
  <si>
    <t>93063</t>
  </si>
  <si>
    <t>ROMAINVILLE</t>
  </si>
  <si>
    <t>93064</t>
  </si>
  <si>
    <t>ROSNY SOUS BOIS</t>
  </si>
  <si>
    <t>93066</t>
  </si>
  <si>
    <t>93070</t>
  </si>
  <si>
    <t>93071</t>
  </si>
  <si>
    <t>SEVRAN</t>
  </si>
  <si>
    <t>93072</t>
  </si>
  <si>
    <t>STAINS</t>
  </si>
  <si>
    <t>93073</t>
  </si>
  <si>
    <t>TREMBLAY EN FRANCE</t>
  </si>
  <si>
    <t>93074</t>
  </si>
  <si>
    <t>VAUJOURS</t>
  </si>
  <si>
    <t>93077</t>
  </si>
  <si>
    <t>VILLEMOMBLE</t>
  </si>
  <si>
    <t>93078</t>
  </si>
  <si>
    <t>93079</t>
  </si>
  <si>
    <t>VILLETANEUSE</t>
  </si>
  <si>
    <t>94001</t>
  </si>
  <si>
    <t>ABLON SUR SEINE</t>
  </si>
  <si>
    <t>94002</t>
  </si>
  <si>
    <t>ALFORTVILLE</t>
  </si>
  <si>
    <t>94003</t>
  </si>
  <si>
    <t>ARCUEIL</t>
  </si>
  <si>
    <t>94004</t>
  </si>
  <si>
    <t>BOISSY SAINT LEGER</t>
  </si>
  <si>
    <t>94011</t>
  </si>
  <si>
    <t>BONNEUIL SUR MARNE</t>
  </si>
  <si>
    <t>94015</t>
  </si>
  <si>
    <t>BRY SUR MARNE</t>
  </si>
  <si>
    <t>94016</t>
  </si>
  <si>
    <t>CACHAN</t>
  </si>
  <si>
    <t>94017</t>
  </si>
  <si>
    <t>CHAMPIGNY SUR MARNE</t>
  </si>
  <si>
    <t>94018</t>
  </si>
  <si>
    <t>CHARENTON LE PONT</t>
  </si>
  <si>
    <t>94019</t>
  </si>
  <si>
    <t>CHENNEVIERES SUR MARNE</t>
  </si>
  <si>
    <t>94021</t>
  </si>
  <si>
    <t>CHEVILLY LARUE</t>
  </si>
  <si>
    <t>94022</t>
  </si>
  <si>
    <t>CHOISY LE ROI</t>
  </si>
  <si>
    <t>94028</t>
  </si>
  <si>
    <t>CRETEIL</t>
  </si>
  <si>
    <t>94033</t>
  </si>
  <si>
    <t>FONTENAY SOUS BOIS</t>
  </si>
  <si>
    <t>94034</t>
  </si>
  <si>
    <t>94037</t>
  </si>
  <si>
    <t>GENTILLY</t>
  </si>
  <si>
    <t>94038</t>
  </si>
  <si>
    <t>HAY LES ROSES</t>
  </si>
  <si>
    <t>94041</t>
  </si>
  <si>
    <t>IVRY SUR SEINE</t>
  </si>
  <si>
    <t>94042</t>
  </si>
  <si>
    <t>JOINVILLE LE PONT</t>
  </si>
  <si>
    <t>94043</t>
  </si>
  <si>
    <t>KREMLIN BICETRE</t>
  </si>
  <si>
    <t>94044</t>
  </si>
  <si>
    <t>LIMEIL BREVANNES</t>
  </si>
  <si>
    <t>94046</t>
  </si>
  <si>
    <t>MAISONS ALFORT</t>
  </si>
  <si>
    <t>94047</t>
  </si>
  <si>
    <t>MANDRES LES ROSES</t>
  </si>
  <si>
    <t>94048</t>
  </si>
  <si>
    <t>94052</t>
  </si>
  <si>
    <t>NOGENT SUR MARNE</t>
  </si>
  <si>
    <t>94053</t>
  </si>
  <si>
    <t>NOISEAU</t>
  </si>
  <si>
    <t>94054</t>
  </si>
  <si>
    <t>ORLY</t>
  </si>
  <si>
    <t>94055</t>
  </si>
  <si>
    <t>ORMESSON SUR MARNE</t>
  </si>
  <si>
    <t>94056</t>
  </si>
  <si>
    <t>94058</t>
  </si>
  <si>
    <t>PERREUX SUR MARNE</t>
  </si>
  <si>
    <t>94059</t>
  </si>
  <si>
    <t>PLESSIS TREVISE</t>
  </si>
  <si>
    <t>94060</t>
  </si>
  <si>
    <t>QUEUE EN BRIE</t>
  </si>
  <si>
    <t>94065</t>
  </si>
  <si>
    <t>RUNGIS</t>
  </si>
  <si>
    <t>94067</t>
  </si>
  <si>
    <t>SAINT MANDE</t>
  </si>
  <si>
    <t>94068</t>
  </si>
  <si>
    <t>SAINT MAUR DES FOSSES</t>
  </si>
  <si>
    <t>94069</t>
  </si>
  <si>
    <t>94070</t>
  </si>
  <si>
    <t>SANTENY</t>
  </si>
  <si>
    <t>94071</t>
  </si>
  <si>
    <t>SUCY EN BRIE</t>
  </si>
  <si>
    <t>94073</t>
  </si>
  <si>
    <t>THIAIS</t>
  </si>
  <si>
    <t>94074</t>
  </si>
  <si>
    <t>VALENTON</t>
  </si>
  <si>
    <t>94075</t>
  </si>
  <si>
    <t>VILLECRESNES</t>
  </si>
  <si>
    <t>94076</t>
  </si>
  <si>
    <t>VILLEJUIF</t>
  </si>
  <si>
    <t>94077</t>
  </si>
  <si>
    <t>VILLENEUVE LE ROI</t>
  </si>
  <si>
    <t>94078</t>
  </si>
  <si>
    <t>VILLENEUVE SAINT GEORGES</t>
  </si>
  <si>
    <t>94079</t>
  </si>
  <si>
    <t>VILLIERS SUR MARNE</t>
  </si>
  <si>
    <t>94080</t>
  </si>
  <si>
    <t>VINCENNES</t>
  </si>
  <si>
    <t>94081</t>
  </si>
  <si>
    <t>VITRY SUR SEINE</t>
  </si>
  <si>
    <t>95002</t>
  </si>
  <si>
    <t>ABLEIGES</t>
  </si>
  <si>
    <t>95008</t>
  </si>
  <si>
    <t>AINCOURT</t>
  </si>
  <si>
    <t>95011</t>
  </si>
  <si>
    <t>95012</t>
  </si>
  <si>
    <t>AMENUCOURT</t>
  </si>
  <si>
    <t>95014</t>
  </si>
  <si>
    <t>95018</t>
  </si>
  <si>
    <t>ARGENTEUIL</t>
  </si>
  <si>
    <t>95019</t>
  </si>
  <si>
    <t>ARNOUVILLE</t>
  </si>
  <si>
    <t>95023</t>
  </si>
  <si>
    <t>ARRONVILLE</t>
  </si>
  <si>
    <t>95024</t>
  </si>
  <si>
    <t>ARTHIES</t>
  </si>
  <si>
    <t>95026</t>
  </si>
  <si>
    <t>ASNIERES SUR OISE</t>
  </si>
  <si>
    <t>95028</t>
  </si>
  <si>
    <t>ATTAINVILLE</t>
  </si>
  <si>
    <t>95039</t>
  </si>
  <si>
    <t>AUVERS SUR OISE</t>
  </si>
  <si>
    <t>95040</t>
  </si>
  <si>
    <t>AVERNES</t>
  </si>
  <si>
    <t>95042</t>
  </si>
  <si>
    <t>BAILLET EN FRANCE</t>
  </si>
  <si>
    <t>95046</t>
  </si>
  <si>
    <t>BANTHELU</t>
  </si>
  <si>
    <t>95051</t>
  </si>
  <si>
    <t>BEAUCHAMP</t>
  </si>
  <si>
    <t>95052</t>
  </si>
  <si>
    <t>BEAUMONT SUR OISE</t>
  </si>
  <si>
    <t>95054</t>
  </si>
  <si>
    <t>BELLAY EN VEXIN</t>
  </si>
  <si>
    <t>95055</t>
  </si>
  <si>
    <t>95056</t>
  </si>
  <si>
    <t>BELLOY EN FRANCE</t>
  </si>
  <si>
    <t>95058</t>
  </si>
  <si>
    <t>BERNES SUR OISE</t>
  </si>
  <si>
    <t>95059</t>
  </si>
  <si>
    <t>95060</t>
  </si>
  <si>
    <t>BESSANCOURT</t>
  </si>
  <si>
    <t>95061</t>
  </si>
  <si>
    <t>BETHEMONT LA FORET</t>
  </si>
  <si>
    <t>95063</t>
  </si>
  <si>
    <t>BEZONS</t>
  </si>
  <si>
    <t>95074</t>
  </si>
  <si>
    <t>95078</t>
  </si>
  <si>
    <t>BOISSY L'AILLERIE</t>
  </si>
  <si>
    <t>95088</t>
  </si>
  <si>
    <t>BONNEUIL EN FRANCE</t>
  </si>
  <si>
    <t>95091</t>
  </si>
  <si>
    <t>BOUFFEMONT</t>
  </si>
  <si>
    <t>95094</t>
  </si>
  <si>
    <t>BOUQUEVAL</t>
  </si>
  <si>
    <t>95101</t>
  </si>
  <si>
    <t>BRAY ET LU</t>
  </si>
  <si>
    <t>95102</t>
  </si>
  <si>
    <t>BREANCON</t>
  </si>
  <si>
    <t>95110</t>
  </si>
  <si>
    <t>BRIGNANCOURT</t>
  </si>
  <si>
    <t>95116</t>
  </si>
  <si>
    <t>BRUYERES SUR OISE</t>
  </si>
  <si>
    <t>95119</t>
  </si>
  <si>
    <t>BUHY</t>
  </si>
  <si>
    <t>95120</t>
  </si>
  <si>
    <t>BUTRY SUR OISE</t>
  </si>
  <si>
    <t>95127</t>
  </si>
  <si>
    <t>CERGY</t>
  </si>
  <si>
    <t>95134</t>
  </si>
  <si>
    <t>CHAMPAGNE SUR OISE</t>
  </si>
  <si>
    <t>95139</t>
  </si>
  <si>
    <t>CHAPELLE EN VEXIN</t>
  </si>
  <si>
    <t>95141</t>
  </si>
  <si>
    <t>95142</t>
  </si>
  <si>
    <t>CHARS</t>
  </si>
  <si>
    <t>95144</t>
  </si>
  <si>
    <t>CHATENAY EN FRANCE</t>
  </si>
  <si>
    <t>95149</t>
  </si>
  <si>
    <t>CHAUMONTEL</t>
  </si>
  <si>
    <t>95150</t>
  </si>
  <si>
    <t>95151</t>
  </si>
  <si>
    <t>CHAUVRY</t>
  </si>
  <si>
    <t>95154</t>
  </si>
  <si>
    <t>CHENNEVIERES LES LOUVRES</t>
  </si>
  <si>
    <t>95157</t>
  </si>
  <si>
    <t>CHERENCE</t>
  </si>
  <si>
    <t>95166</t>
  </si>
  <si>
    <t>CLERY EN VEXIN</t>
  </si>
  <si>
    <t>95169</t>
  </si>
  <si>
    <t>COMMENY</t>
  </si>
  <si>
    <t>95170</t>
  </si>
  <si>
    <t>CONDECOURT</t>
  </si>
  <si>
    <t>95176</t>
  </si>
  <si>
    <t>CORMEILLES EN PARISIS</t>
  </si>
  <si>
    <t>95177</t>
  </si>
  <si>
    <t>CORMEILLES EN VEXIN</t>
  </si>
  <si>
    <t>95181</t>
  </si>
  <si>
    <t>COURCELLES SUR VIOSNE</t>
  </si>
  <si>
    <t>95183</t>
  </si>
  <si>
    <t>COURDIMANCHE</t>
  </si>
  <si>
    <t>95197</t>
  </si>
  <si>
    <t>DEUIL LA BARRE</t>
  </si>
  <si>
    <t>95199</t>
  </si>
  <si>
    <t>DOMONT</t>
  </si>
  <si>
    <t>95203</t>
  </si>
  <si>
    <t>EAUBONNE</t>
  </si>
  <si>
    <t>95205</t>
  </si>
  <si>
    <t>ECOUEN</t>
  </si>
  <si>
    <t>95210</t>
  </si>
  <si>
    <t>ENGHIEN LES BAINS</t>
  </si>
  <si>
    <t>95211</t>
  </si>
  <si>
    <t>95212</t>
  </si>
  <si>
    <t>EPIAIS LES LOUVRES</t>
  </si>
  <si>
    <t>95213</t>
  </si>
  <si>
    <t>EPIAIS RHUS</t>
  </si>
  <si>
    <t>95214</t>
  </si>
  <si>
    <t>EPINAY CHAMPLATREUX</t>
  </si>
  <si>
    <t>95218</t>
  </si>
  <si>
    <t>ERAGNY</t>
  </si>
  <si>
    <t>95219</t>
  </si>
  <si>
    <t>ERMONT</t>
  </si>
  <si>
    <t>95229</t>
  </si>
  <si>
    <t>EZANVILLE</t>
  </si>
  <si>
    <t>95241</t>
  </si>
  <si>
    <t>FONTENAY EN PARISIS</t>
  </si>
  <si>
    <t>95250</t>
  </si>
  <si>
    <t>95252</t>
  </si>
  <si>
    <t>95253</t>
  </si>
  <si>
    <t>FREMAINVILLE</t>
  </si>
  <si>
    <t>95254</t>
  </si>
  <si>
    <t>FREMECOURT</t>
  </si>
  <si>
    <t>95256</t>
  </si>
  <si>
    <t>FREPILLON</t>
  </si>
  <si>
    <t>95257</t>
  </si>
  <si>
    <t>FRETTE SUR SEINE</t>
  </si>
  <si>
    <t>95258</t>
  </si>
  <si>
    <t>FROUVILLE</t>
  </si>
  <si>
    <t>95259</t>
  </si>
  <si>
    <t>GADANCOURT</t>
  </si>
  <si>
    <t>95268</t>
  </si>
  <si>
    <t>GARGES LES GONESSE</t>
  </si>
  <si>
    <t>95270</t>
  </si>
  <si>
    <t>GENAINVILLE</t>
  </si>
  <si>
    <t>95271</t>
  </si>
  <si>
    <t>GENICOURT</t>
  </si>
  <si>
    <t>95277</t>
  </si>
  <si>
    <t>GONESSE</t>
  </si>
  <si>
    <t>95280</t>
  </si>
  <si>
    <t>95282</t>
  </si>
  <si>
    <t>GOUZANGREZ</t>
  </si>
  <si>
    <t>95287</t>
  </si>
  <si>
    <t>GRISY LES PLATRES</t>
  </si>
  <si>
    <t>95288</t>
  </si>
  <si>
    <t>GROSLAY</t>
  </si>
  <si>
    <t>95295</t>
  </si>
  <si>
    <t>GUIRY EN VEXIN</t>
  </si>
  <si>
    <t>95298</t>
  </si>
  <si>
    <t>HARAVILLIERS</t>
  </si>
  <si>
    <t>95301</t>
  </si>
  <si>
    <t>HAUTE ISLE</t>
  </si>
  <si>
    <t>95303</t>
  </si>
  <si>
    <t>HEAULME</t>
  </si>
  <si>
    <t>95304</t>
  </si>
  <si>
    <t>HEDOUVILLE</t>
  </si>
  <si>
    <t>95306</t>
  </si>
  <si>
    <t>HERBLAY</t>
  </si>
  <si>
    <t>95308</t>
  </si>
  <si>
    <t>HEROUVILLE</t>
  </si>
  <si>
    <t>95309</t>
  </si>
  <si>
    <t>HODENT</t>
  </si>
  <si>
    <t>95313</t>
  </si>
  <si>
    <t>ISLE ADAM</t>
  </si>
  <si>
    <t>95316</t>
  </si>
  <si>
    <t>JAGNY SOUS BOIS</t>
  </si>
  <si>
    <t>95323</t>
  </si>
  <si>
    <t>JOUY LE MOUTIER</t>
  </si>
  <si>
    <t>95328</t>
  </si>
  <si>
    <t>LABBEVILLE</t>
  </si>
  <si>
    <t>95331</t>
  </si>
  <si>
    <t>95341</t>
  </si>
  <si>
    <t>LIVILLIERS</t>
  </si>
  <si>
    <t>95348</t>
  </si>
  <si>
    <t>LONGUESSE</t>
  </si>
  <si>
    <t>95351</t>
  </si>
  <si>
    <t>LOUVRES</t>
  </si>
  <si>
    <t>95352</t>
  </si>
  <si>
    <t>LUZARCHES</t>
  </si>
  <si>
    <t>95353</t>
  </si>
  <si>
    <t>MAFFLIERS</t>
  </si>
  <si>
    <t>95355</t>
  </si>
  <si>
    <t>MAGNY EN VEXIN</t>
  </si>
  <si>
    <t>95365</t>
  </si>
  <si>
    <t>MAREIL EN FRANCE</t>
  </si>
  <si>
    <t>95369</t>
  </si>
  <si>
    <t>MARGENCY</t>
  </si>
  <si>
    <t>95370</t>
  </si>
  <si>
    <t>MARINES</t>
  </si>
  <si>
    <t>95371</t>
  </si>
  <si>
    <t>MARLY LA VILLE</t>
  </si>
  <si>
    <t>95379</t>
  </si>
  <si>
    <t>MAUDETOUR EN VEXIN</t>
  </si>
  <si>
    <t>95387</t>
  </si>
  <si>
    <t>MENOUVILLE</t>
  </si>
  <si>
    <t>95388</t>
  </si>
  <si>
    <t>MENUCOURT</t>
  </si>
  <si>
    <t>95392</t>
  </si>
  <si>
    <t>MERIEL</t>
  </si>
  <si>
    <t>95394</t>
  </si>
  <si>
    <t>MERY SUR OISE</t>
  </si>
  <si>
    <t>95395</t>
  </si>
  <si>
    <t>MESNIL AUBRY</t>
  </si>
  <si>
    <t>95409</t>
  </si>
  <si>
    <t>MOISSELLES</t>
  </si>
  <si>
    <t>95422</t>
  </si>
  <si>
    <t>MONTGEROULT</t>
  </si>
  <si>
    <t>95424</t>
  </si>
  <si>
    <t>MONTIGNY LES CORMEILLES</t>
  </si>
  <si>
    <t>95426</t>
  </si>
  <si>
    <t>MONTLIGNON</t>
  </si>
  <si>
    <t>95427</t>
  </si>
  <si>
    <t>MONTMAGNY</t>
  </si>
  <si>
    <t>95428</t>
  </si>
  <si>
    <t>MONTMORENCY</t>
  </si>
  <si>
    <t>95429</t>
  </si>
  <si>
    <t>MONTREUIL SUR EPTE</t>
  </si>
  <si>
    <t>95430</t>
  </si>
  <si>
    <t>MONTSOULT</t>
  </si>
  <si>
    <t>95436</t>
  </si>
  <si>
    <t>MOURS</t>
  </si>
  <si>
    <t>95438</t>
  </si>
  <si>
    <t>95445</t>
  </si>
  <si>
    <t>NERVILLE LA FORET</t>
  </si>
  <si>
    <t>95446</t>
  </si>
  <si>
    <t>NESLES LA VALLEE</t>
  </si>
  <si>
    <t>95447</t>
  </si>
  <si>
    <t>NEUILLY EN VEXIN</t>
  </si>
  <si>
    <t>95450</t>
  </si>
  <si>
    <t>NEUVILLE SUR OISE</t>
  </si>
  <si>
    <t>95452</t>
  </si>
  <si>
    <t>95456</t>
  </si>
  <si>
    <t>NOISY SUR OISE</t>
  </si>
  <si>
    <t>95459</t>
  </si>
  <si>
    <t>NUCOURT</t>
  </si>
  <si>
    <t>95462</t>
  </si>
  <si>
    <t>OMERVILLE</t>
  </si>
  <si>
    <t>95476</t>
  </si>
  <si>
    <t>OSNY</t>
  </si>
  <si>
    <t>95480</t>
  </si>
  <si>
    <t>PARMAIN</t>
  </si>
  <si>
    <t>95483</t>
  </si>
  <si>
    <t>PERCHAY</t>
  </si>
  <si>
    <t>95487</t>
  </si>
  <si>
    <t>PERSAN</t>
  </si>
  <si>
    <t>95488</t>
  </si>
  <si>
    <t>PIERRELAYE</t>
  </si>
  <si>
    <t>95489</t>
  </si>
  <si>
    <t>PISCOP</t>
  </si>
  <si>
    <t>95491</t>
  </si>
  <si>
    <t>PLESSIS BOUCHARD</t>
  </si>
  <si>
    <t>95492</t>
  </si>
  <si>
    <t>PLESSIS GASSOT</t>
  </si>
  <si>
    <t>95493</t>
  </si>
  <si>
    <t>PLESSIS LUZARCHES</t>
  </si>
  <si>
    <t>95500</t>
  </si>
  <si>
    <t>PONTOISE</t>
  </si>
  <si>
    <t>95504</t>
  </si>
  <si>
    <t>95509</t>
  </si>
  <si>
    <t>PUISEUX EN FRANCE</t>
  </si>
  <si>
    <t>95510</t>
  </si>
  <si>
    <t>PUISEUX PONTOISE</t>
  </si>
  <si>
    <t>95523</t>
  </si>
  <si>
    <t>ROCHE GUYON</t>
  </si>
  <si>
    <t>95527</t>
  </si>
  <si>
    <t>ROISSY EN FRANCE</t>
  </si>
  <si>
    <t>95529</t>
  </si>
  <si>
    <t>RONQUEROLLES</t>
  </si>
  <si>
    <t>95535</t>
  </si>
  <si>
    <t>95539</t>
  </si>
  <si>
    <t>SAINT BRICE SOUS FORET</t>
  </si>
  <si>
    <t>95541</t>
  </si>
  <si>
    <t>SAINT CLAIR SUR EPTE</t>
  </si>
  <si>
    <t>95543</t>
  </si>
  <si>
    <t>SAINT CYR EN ARTHIES</t>
  </si>
  <si>
    <t>95554</t>
  </si>
  <si>
    <t>95555</t>
  </si>
  <si>
    <t>95563</t>
  </si>
  <si>
    <t>SAINT LEU LA FORET</t>
  </si>
  <si>
    <t>95566</t>
  </si>
  <si>
    <t>95572</t>
  </si>
  <si>
    <t>SAINT OUEN L'AUMONE</t>
  </si>
  <si>
    <t>95574</t>
  </si>
  <si>
    <t>95580</t>
  </si>
  <si>
    <t>SAINT WITZ</t>
  </si>
  <si>
    <t>95582</t>
  </si>
  <si>
    <t>SANNOIS</t>
  </si>
  <si>
    <t>95584</t>
  </si>
  <si>
    <t>95585</t>
  </si>
  <si>
    <t>SARCELLES</t>
  </si>
  <si>
    <t>95592</t>
  </si>
  <si>
    <t>95594</t>
  </si>
  <si>
    <t>SEUGY</t>
  </si>
  <si>
    <t>95598</t>
  </si>
  <si>
    <t>SOISY SOUS MONTMORENCY</t>
  </si>
  <si>
    <t>95604</t>
  </si>
  <si>
    <t>SURVILLIERS</t>
  </si>
  <si>
    <t>95607</t>
  </si>
  <si>
    <t>TAVERNY</t>
  </si>
  <si>
    <t>95610</t>
  </si>
  <si>
    <t>THEMERICOURT</t>
  </si>
  <si>
    <t>95611</t>
  </si>
  <si>
    <t>95612</t>
  </si>
  <si>
    <t>THILLAY</t>
  </si>
  <si>
    <t>95625</t>
  </si>
  <si>
    <t>US</t>
  </si>
  <si>
    <t>95627</t>
  </si>
  <si>
    <t>VALLANGOUJARD</t>
  </si>
  <si>
    <t>95628</t>
  </si>
  <si>
    <t>VALMONDOIS</t>
  </si>
  <si>
    <t>95633</t>
  </si>
  <si>
    <t>VAUDHERLAND</t>
  </si>
  <si>
    <t>95637</t>
  </si>
  <si>
    <t>VAUREAL</t>
  </si>
  <si>
    <t>95641</t>
  </si>
  <si>
    <t>VEMARS</t>
  </si>
  <si>
    <t>95651</t>
  </si>
  <si>
    <t>VETHEUIL</t>
  </si>
  <si>
    <t>95652</t>
  </si>
  <si>
    <t>VIARMES</t>
  </si>
  <si>
    <t>95656</t>
  </si>
  <si>
    <t>VIENNE EN ARTHIES</t>
  </si>
  <si>
    <t>95658</t>
  </si>
  <si>
    <t>95660</t>
  </si>
  <si>
    <t>VILLAINES SOUS BOIS</t>
  </si>
  <si>
    <t>95675</t>
  </si>
  <si>
    <t>VILLERON</t>
  </si>
  <si>
    <t>95676</t>
  </si>
  <si>
    <t>VILLERS EN ARTHIES</t>
  </si>
  <si>
    <t>95678</t>
  </si>
  <si>
    <t>VILLIERS ADAM</t>
  </si>
  <si>
    <t>95680</t>
  </si>
  <si>
    <t>VILLIERS LE BEL</t>
  </si>
  <si>
    <t>95682</t>
  </si>
  <si>
    <t>95690</t>
  </si>
  <si>
    <t>WY DIT JOLI VILLAGE</t>
  </si>
  <si>
    <t>97101</t>
  </si>
  <si>
    <t>ABYMES</t>
  </si>
  <si>
    <t>97102</t>
  </si>
  <si>
    <t>ANSE BERTRAND</t>
  </si>
  <si>
    <t>97103</t>
  </si>
  <si>
    <t>BAIE MAHAULT</t>
  </si>
  <si>
    <t>97104</t>
  </si>
  <si>
    <t>BAILLIF</t>
  </si>
  <si>
    <t>97105</t>
  </si>
  <si>
    <t>BASSE TERRE</t>
  </si>
  <si>
    <t>97106</t>
  </si>
  <si>
    <t>BOUILLANTE</t>
  </si>
  <si>
    <t>97107</t>
  </si>
  <si>
    <t>CAPESTERRE BELLE EAU</t>
  </si>
  <si>
    <t>97108</t>
  </si>
  <si>
    <t>CAPESTERRE DE MARIE GALANTE</t>
  </si>
  <si>
    <t>97109</t>
  </si>
  <si>
    <t>GOURBEYRE</t>
  </si>
  <si>
    <t>97110</t>
  </si>
  <si>
    <t>DESIRADE</t>
  </si>
  <si>
    <t>97111</t>
  </si>
  <si>
    <t>DESHAIES</t>
  </si>
  <si>
    <t>97112</t>
  </si>
  <si>
    <t>97113</t>
  </si>
  <si>
    <t>GOSIER</t>
  </si>
  <si>
    <t>97114</t>
  </si>
  <si>
    <t>GOYAVE</t>
  </si>
  <si>
    <t>97115</t>
  </si>
  <si>
    <t>LAMENTIN</t>
  </si>
  <si>
    <t>97116</t>
  </si>
  <si>
    <t>MORNE A L'EAU</t>
  </si>
  <si>
    <t>97117</t>
  </si>
  <si>
    <t>MOULE</t>
  </si>
  <si>
    <t>97118</t>
  </si>
  <si>
    <t>PETIT BOURG</t>
  </si>
  <si>
    <t>97119</t>
  </si>
  <si>
    <t>PETIT CANAL</t>
  </si>
  <si>
    <t>97120</t>
  </si>
  <si>
    <t>POINTE A PITRE</t>
  </si>
  <si>
    <t>97121</t>
  </si>
  <si>
    <t>POINTE NOIRE</t>
  </si>
  <si>
    <t>97122</t>
  </si>
  <si>
    <t>97124</t>
  </si>
  <si>
    <t>97125</t>
  </si>
  <si>
    <t>SAINT FRANCOIS</t>
  </si>
  <si>
    <t>97126</t>
  </si>
  <si>
    <t>97128</t>
  </si>
  <si>
    <t>97129</t>
  </si>
  <si>
    <t>SAINTE ROSE</t>
  </si>
  <si>
    <t>97130</t>
  </si>
  <si>
    <t>TERRE DE BAS</t>
  </si>
  <si>
    <t>97131</t>
  </si>
  <si>
    <t>TERRE DE HAUT</t>
  </si>
  <si>
    <t>97132</t>
  </si>
  <si>
    <t>TROIS RIVIERES</t>
  </si>
  <si>
    <t>97133</t>
  </si>
  <si>
    <t>VIEUX FORT</t>
  </si>
  <si>
    <t>97134</t>
  </si>
  <si>
    <t>VIEUX HABITANTS</t>
  </si>
  <si>
    <t>97201</t>
  </si>
  <si>
    <t>AJOUPA BOUILLON</t>
  </si>
  <si>
    <t>97202</t>
  </si>
  <si>
    <t>ANSES D'ARLET</t>
  </si>
  <si>
    <t>97203</t>
  </si>
  <si>
    <t>BASSE POINTE</t>
  </si>
  <si>
    <t>97204</t>
  </si>
  <si>
    <t>CARBET</t>
  </si>
  <si>
    <t>97205</t>
  </si>
  <si>
    <t>CASE PILOTE</t>
  </si>
  <si>
    <t>97206</t>
  </si>
  <si>
    <t>DIAMANT</t>
  </si>
  <si>
    <t>97207</t>
  </si>
  <si>
    <t>DUCOS</t>
  </si>
  <si>
    <t>97208</t>
  </si>
  <si>
    <t>FONDS SAINT DENIS</t>
  </si>
  <si>
    <t>97209</t>
  </si>
  <si>
    <t>FORT DE FRANCE</t>
  </si>
  <si>
    <t>97210</t>
  </si>
  <si>
    <t>97211</t>
  </si>
  <si>
    <t>GRAND'RIVIERE</t>
  </si>
  <si>
    <t>97212</t>
  </si>
  <si>
    <t>GROS MORNE</t>
  </si>
  <si>
    <t>97213</t>
  </si>
  <si>
    <t>97214</t>
  </si>
  <si>
    <t>LORRAIN</t>
  </si>
  <si>
    <t>97215</t>
  </si>
  <si>
    <t>MACOUBA</t>
  </si>
  <si>
    <t>97216</t>
  </si>
  <si>
    <t>MARIGOT</t>
  </si>
  <si>
    <t>97217</t>
  </si>
  <si>
    <t>97218</t>
  </si>
  <si>
    <t>MORNE ROUGE</t>
  </si>
  <si>
    <t>97219</t>
  </si>
  <si>
    <t>PRECHEUR</t>
  </si>
  <si>
    <t>97220</t>
  </si>
  <si>
    <t>RIVIERE PILOTE</t>
  </si>
  <si>
    <t>97221</t>
  </si>
  <si>
    <t>RIVIERE SALEE</t>
  </si>
  <si>
    <t>97222</t>
  </si>
  <si>
    <t>ROBERT</t>
  </si>
  <si>
    <t>97223</t>
  </si>
  <si>
    <t>SAINT ESPRIT</t>
  </si>
  <si>
    <t>97224</t>
  </si>
  <si>
    <t>97225</t>
  </si>
  <si>
    <t>97226</t>
  </si>
  <si>
    <t>97227</t>
  </si>
  <si>
    <t>97228</t>
  </si>
  <si>
    <t>97229</t>
  </si>
  <si>
    <t>SCHOELCHER</t>
  </si>
  <si>
    <t>97230</t>
  </si>
  <si>
    <t>97231</t>
  </si>
  <si>
    <t>TROIS ILETS</t>
  </si>
  <si>
    <t>97232</t>
  </si>
  <si>
    <t>VAUCLIN</t>
  </si>
  <si>
    <t>97233</t>
  </si>
  <si>
    <t>MORNE VERT</t>
  </si>
  <si>
    <t>97234</t>
  </si>
  <si>
    <t>97301</t>
  </si>
  <si>
    <t>REGINA</t>
  </si>
  <si>
    <t>97302</t>
  </si>
  <si>
    <t>CAYENNE</t>
  </si>
  <si>
    <t>97303</t>
  </si>
  <si>
    <t>IRACOUBO</t>
  </si>
  <si>
    <t>97304</t>
  </si>
  <si>
    <t>KOUROU</t>
  </si>
  <si>
    <t>97305</t>
  </si>
  <si>
    <t>MACOURIA</t>
  </si>
  <si>
    <t>97306</t>
  </si>
  <si>
    <t>MANA</t>
  </si>
  <si>
    <t>97307</t>
  </si>
  <si>
    <t>MATOURY</t>
  </si>
  <si>
    <t>97308</t>
  </si>
  <si>
    <t>97309</t>
  </si>
  <si>
    <t>REMIRE MONTJOLY</t>
  </si>
  <si>
    <t>97310</t>
  </si>
  <si>
    <t>ROURA</t>
  </si>
  <si>
    <t>97311</t>
  </si>
  <si>
    <t>SAINT LAURENT DU MARONI</t>
  </si>
  <si>
    <t>97312</t>
  </si>
  <si>
    <t>SINNAMARY</t>
  </si>
  <si>
    <t>97313</t>
  </si>
  <si>
    <t>MONTSINERY TONNEGRANDE</t>
  </si>
  <si>
    <t>97314</t>
  </si>
  <si>
    <t>OUANARY</t>
  </si>
  <si>
    <t>97352</t>
  </si>
  <si>
    <t>SAUL</t>
  </si>
  <si>
    <t>97353</t>
  </si>
  <si>
    <t>MARIPASOULA</t>
  </si>
  <si>
    <t>97356</t>
  </si>
  <si>
    <t>CAMOPI</t>
  </si>
  <si>
    <t>97357</t>
  </si>
  <si>
    <t>GRAND SANTI</t>
  </si>
  <si>
    <t>97358</t>
  </si>
  <si>
    <t>SAINT ELIE</t>
  </si>
  <si>
    <t>97360</t>
  </si>
  <si>
    <t>APATOU</t>
  </si>
  <si>
    <t>97361</t>
  </si>
  <si>
    <t>AWALA YALIMAPO</t>
  </si>
  <si>
    <t>97362</t>
  </si>
  <si>
    <t>PAPAICHTON</t>
  </si>
  <si>
    <t>97401</t>
  </si>
  <si>
    <t>AVIRONS</t>
  </si>
  <si>
    <t>97402</t>
  </si>
  <si>
    <t>BRAS PANON</t>
  </si>
  <si>
    <t>97403</t>
  </si>
  <si>
    <t>ENTRE DEUX</t>
  </si>
  <si>
    <t>97404</t>
  </si>
  <si>
    <t>ETANG SALE</t>
  </si>
  <si>
    <t>97405</t>
  </si>
  <si>
    <t>PETITE ILE</t>
  </si>
  <si>
    <t>97406</t>
  </si>
  <si>
    <t>PLAINE DES PALMISTES</t>
  </si>
  <si>
    <t>97407</t>
  </si>
  <si>
    <t>97408</t>
  </si>
  <si>
    <t>POSSESSION</t>
  </si>
  <si>
    <t>97409</t>
  </si>
  <si>
    <t>97410</t>
  </si>
  <si>
    <t>97411</t>
  </si>
  <si>
    <t>97412</t>
  </si>
  <si>
    <t>97413</t>
  </si>
  <si>
    <t>SAINT LEU</t>
  </si>
  <si>
    <t>97414</t>
  </si>
  <si>
    <t>97415</t>
  </si>
  <si>
    <t>97416</t>
  </si>
  <si>
    <t>97417</t>
  </si>
  <si>
    <t>SAINT PHILIPPE</t>
  </si>
  <si>
    <t>97418</t>
  </si>
  <si>
    <t>97419</t>
  </si>
  <si>
    <t>97420</t>
  </si>
  <si>
    <t>97421</t>
  </si>
  <si>
    <t>SALAZIE</t>
  </si>
  <si>
    <t>97422</t>
  </si>
  <si>
    <t>TAMPON</t>
  </si>
  <si>
    <t>97423</t>
  </si>
  <si>
    <t>TROIS BASSINS</t>
  </si>
  <si>
    <t>97424</t>
  </si>
  <si>
    <t>CILAOS</t>
  </si>
  <si>
    <t>97601</t>
  </si>
  <si>
    <t>ACOUA</t>
  </si>
  <si>
    <t>97602</t>
  </si>
  <si>
    <t>BANDRABOUA</t>
  </si>
  <si>
    <t>97603</t>
  </si>
  <si>
    <t>BANDRELE</t>
  </si>
  <si>
    <t>97604</t>
  </si>
  <si>
    <t>BOUENI</t>
  </si>
  <si>
    <t>97605</t>
  </si>
  <si>
    <t>CHICONI</t>
  </si>
  <si>
    <t>97606</t>
  </si>
  <si>
    <t>CHIRONGUI</t>
  </si>
  <si>
    <t>97607</t>
  </si>
  <si>
    <t>DEMBENI</t>
  </si>
  <si>
    <t>97608</t>
  </si>
  <si>
    <t>DZAOUDZI</t>
  </si>
  <si>
    <t>97609</t>
  </si>
  <si>
    <t>KANI KELI</t>
  </si>
  <si>
    <t>97610</t>
  </si>
  <si>
    <t>KOUNGOU</t>
  </si>
  <si>
    <t>97611</t>
  </si>
  <si>
    <t>MAMOUDZOU</t>
  </si>
  <si>
    <t>97612</t>
  </si>
  <si>
    <t>MTSAMBORO</t>
  </si>
  <si>
    <t>97613</t>
  </si>
  <si>
    <t>M'TSANGAMOUJI</t>
  </si>
  <si>
    <t>97614</t>
  </si>
  <si>
    <t>OUANGANI</t>
  </si>
  <si>
    <t>97615</t>
  </si>
  <si>
    <t>PAMANDZI</t>
  </si>
  <si>
    <t>97616</t>
  </si>
  <si>
    <t>SADA</t>
  </si>
  <si>
    <t>97617</t>
  </si>
  <si>
    <t>TSINGONI</t>
  </si>
  <si>
    <t>2A001</t>
  </si>
  <si>
    <t>AFA</t>
  </si>
  <si>
    <t>2A004</t>
  </si>
  <si>
    <t>AJACCIO</t>
  </si>
  <si>
    <t>2A006</t>
  </si>
  <si>
    <t>ALATA</t>
  </si>
  <si>
    <t>2A008</t>
  </si>
  <si>
    <t>ALBITRECCIA</t>
  </si>
  <si>
    <t>2A011</t>
  </si>
  <si>
    <t>ALTAGENE</t>
  </si>
  <si>
    <t>2A014</t>
  </si>
  <si>
    <t>AMBIEGNA</t>
  </si>
  <si>
    <t>2A017</t>
  </si>
  <si>
    <t>APPIETTO</t>
  </si>
  <si>
    <t>2A018</t>
  </si>
  <si>
    <t>ARBELLARA</t>
  </si>
  <si>
    <t>2A019</t>
  </si>
  <si>
    <t>ARBORI</t>
  </si>
  <si>
    <t>2A021</t>
  </si>
  <si>
    <t>ARGIUSTA MORICCIO</t>
  </si>
  <si>
    <t>2A022</t>
  </si>
  <si>
    <t>ARRO</t>
  </si>
  <si>
    <t>2A024</t>
  </si>
  <si>
    <t>AULLENE</t>
  </si>
  <si>
    <t>2A026</t>
  </si>
  <si>
    <t>AZILONE AMPAZA</t>
  </si>
  <si>
    <t>2A027</t>
  </si>
  <si>
    <t>AZZANA</t>
  </si>
  <si>
    <t>2A028</t>
  </si>
  <si>
    <t>BALOGNA</t>
  </si>
  <si>
    <t>2A031</t>
  </si>
  <si>
    <t>BASTELICA</t>
  </si>
  <si>
    <t>2A032</t>
  </si>
  <si>
    <t>BASTELICACCIA</t>
  </si>
  <si>
    <t>2A035</t>
  </si>
  <si>
    <t>BELVEDERE CAMPOMORO</t>
  </si>
  <si>
    <t>2A038</t>
  </si>
  <si>
    <t>BILIA</t>
  </si>
  <si>
    <t>2A040</t>
  </si>
  <si>
    <t>BOCOGNANO</t>
  </si>
  <si>
    <t>2A041</t>
  </si>
  <si>
    <t>BONIFACIO</t>
  </si>
  <si>
    <t>2A048</t>
  </si>
  <si>
    <t>CALCATOGGIO</t>
  </si>
  <si>
    <t>2A056</t>
  </si>
  <si>
    <t>CAMPO</t>
  </si>
  <si>
    <t>2A060</t>
  </si>
  <si>
    <t>CANNELLE</t>
  </si>
  <si>
    <t>2A061</t>
  </si>
  <si>
    <t>CARBINI</t>
  </si>
  <si>
    <t>2A062</t>
  </si>
  <si>
    <t>CARBUCCIA</t>
  </si>
  <si>
    <t>2A064</t>
  </si>
  <si>
    <t>CARDO TORGIA</t>
  </si>
  <si>
    <t>2A065</t>
  </si>
  <si>
    <t>CARGESE</t>
  </si>
  <si>
    <t>2A066</t>
  </si>
  <si>
    <t>CARGIACA</t>
  </si>
  <si>
    <t>2A070</t>
  </si>
  <si>
    <t>CASAGLIONE</t>
  </si>
  <si>
    <t>2A071</t>
  </si>
  <si>
    <t>CASALABRIVA</t>
  </si>
  <si>
    <t>2A085</t>
  </si>
  <si>
    <t>CAURO</t>
  </si>
  <si>
    <t>2A089</t>
  </si>
  <si>
    <t>CIAMANNACCE</t>
  </si>
  <si>
    <t>2A090</t>
  </si>
  <si>
    <t>COGGIA</t>
  </si>
  <si>
    <t>2A091</t>
  </si>
  <si>
    <t>COGNOCOLI MONTICCHI</t>
  </si>
  <si>
    <t>2A092</t>
  </si>
  <si>
    <t>CONCA</t>
  </si>
  <si>
    <t>2A094</t>
  </si>
  <si>
    <t>CORRANO</t>
  </si>
  <si>
    <t>2A098</t>
  </si>
  <si>
    <t>COTI CHIAVARI</t>
  </si>
  <si>
    <t>2A099</t>
  </si>
  <si>
    <t>COZZANO</t>
  </si>
  <si>
    <t>2A100</t>
  </si>
  <si>
    <t>CRISTINACCE</t>
  </si>
  <si>
    <t>2A103</t>
  </si>
  <si>
    <t>CUTTOLI CORTICCHIATO</t>
  </si>
  <si>
    <t>2A104</t>
  </si>
  <si>
    <t>ECCICA SUARELLA</t>
  </si>
  <si>
    <t>2A108</t>
  </si>
  <si>
    <t>EVISA</t>
  </si>
  <si>
    <t>2A114</t>
  </si>
  <si>
    <t>FIGARI</t>
  </si>
  <si>
    <t>2A115</t>
  </si>
  <si>
    <t>FOCE</t>
  </si>
  <si>
    <t>2A117</t>
  </si>
  <si>
    <t>FORCIOLO</t>
  </si>
  <si>
    <t>2A118</t>
  </si>
  <si>
    <t>FOZZANO</t>
  </si>
  <si>
    <t>2A119</t>
  </si>
  <si>
    <t>FRASSETO</t>
  </si>
  <si>
    <t>2A127</t>
  </si>
  <si>
    <t>GIUNCHETO</t>
  </si>
  <si>
    <t>2A128</t>
  </si>
  <si>
    <t>GRANACE</t>
  </si>
  <si>
    <t>2A129</t>
  </si>
  <si>
    <t>GROSSA</t>
  </si>
  <si>
    <t>2A130</t>
  </si>
  <si>
    <t>GROSSETO PRUGNA</t>
  </si>
  <si>
    <t>2A131</t>
  </si>
  <si>
    <t>GUAGNO</t>
  </si>
  <si>
    <t>2A132</t>
  </si>
  <si>
    <t>GUARGUALE</t>
  </si>
  <si>
    <t>2A133</t>
  </si>
  <si>
    <t>GUITERA LES BAINS</t>
  </si>
  <si>
    <t>2A139</t>
  </si>
  <si>
    <t>LECCI</t>
  </si>
  <si>
    <t>2A141</t>
  </si>
  <si>
    <t>LETIA</t>
  </si>
  <si>
    <t>2A142</t>
  </si>
  <si>
    <t>LEVIE</t>
  </si>
  <si>
    <t>2A144</t>
  </si>
  <si>
    <t>LOPIGNA</t>
  </si>
  <si>
    <t>2A146</t>
  </si>
  <si>
    <t>LORETO DI TALLANO</t>
  </si>
  <si>
    <t>2A154</t>
  </si>
  <si>
    <t>MARIGNANA</t>
  </si>
  <si>
    <t>2A158</t>
  </si>
  <si>
    <t>MELA</t>
  </si>
  <si>
    <t>2A160</t>
  </si>
  <si>
    <t>MOCA CROCE</t>
  </si>
  <si>
    <t>2A163</t>
  </si>
  <si>
    <t>MONACIA D'AULLENE</t>
  </si>
  <si>
    <t>2A174</t>
  </si>
  <si>
    <t>MURZO</t>
  </si>
  <si>
    <t>2A181</t>
  </si>
  <si>
    <t>OCANA</t>
  </si>
  <si>
    <t>2A186</t>
  </si>
  <si>
    <t>OLIVESE</t>
  </si>
  <si>
    <t>2A189</t>
  </si>
  <si>
    <t>OLMETO</t>
  </si>
  <si>
    <t>2A191</t>
  </si>
  <si>
    <t>OLMICCIA</t>
  </si>
  <si>
    <t>2A196</t>
  </si>
  <si>
    <t>ORTO</t>
  </si>
  <si>
    <t>2A197</t>
  </si>
  <si>
    <t>OSANI</t>
  </si>
  <si>
    <t>2A198</t>
  </si>
  <si>
    <t>OTA</t>
  </si>
  <si>
    <t>2A200</t>
  </si>
  <si>
    <t>PALNECA</t>
  </si>
  <si>
    <t>2A203</t>
  </si>
  <si>
    <t>PARTINELLO</t>
  </si>
  <si>
    <t>2A204</t>
  </si>
  <si>
    <t>PASTRICCIOLA</t>
  </si>
  <si>
    <t>2A209</t>
  </si>
  <si>
    <t>PERI</t>
  </si>
  <si>
    <t>2A211</t>
  </si>
  <si>
    <t>PETRETO BICCHISANO</t>
  </si>
  <si>
    <t>2A212</t>
  </si>
  <si>
    <t>PIANA</t>
  </si>
  <si>
    <t>2A215</t>
  </si>
  <si>
    <t>PIANOTTOLI CALDARELLO</t>
  </si>
  <si>
    <t>2A228</t>
  </si>
  <si>
    <t>PIETROSELLA</t>
  </si>
  <si>
    <t>2A232</t>
  </si>
  <si>
    <t>PILA CANALE</t>
  </si>
  <si>
    <t>2A240</t>
  </si>
  <si>
    <t>POGGIOLO</t>
  </si>
  <si>
    <t>2A247</t>
  </si>
  <si>
    <t>PORTO VECCHIO</t>
  </si>
  <si>
    <t>2A249</t>
  </si>
  <si>
    <t>PROPRIANO</t>
  </si>
  <si>
    <t>2A253</t>
  </si>
  <si>
    <t>QUASQUARA</t>
  </si>
  <si>
    <t>2A254</t>
  </si>
  <si>
    <t>QUENZA</t>
  </si>
  <si>
    <t>2A258</t>
  </si>
  <si>
    <t>RENNO</t>
  </si>
  <si>
    <t>2A259</t>
  </si>
  <si>
    <t>REZZA</t>
  </si>
  <si>
    <t>2A262</t>
  </si>
  <si>
    <t>ROSAZIA</t>
  </si>
  <si>
    <t>2A266</t>
  </si>
  <si>
    <t>SALICE</t>
  </si>
  <si>
    <t>2A268</t>
  </si>
  <si>
    <t>SAMPOLO</t>
  </si>
  <si>
    <t>2A269</t>
  </si>
  <si>
    <t>SARI SOLENZARA</t>
  </si>
  <si>
    <t>2A270</t>
  </si>
  <si>
    <t>SARI D'ORCINO</t>
  </si>
  <si>
    <t>2A271</t>
  </si>
  <si>
    <t>SARROLA CARCOPINO</t>
  </si>
  <si>
    <t>2A272</t>
  </si>
  <si>
    <t>SARTENE</t>
  </si>
  <si>
    <t>2A276</t>
  </si>
  <si>
    <t>SERRA DI FERRO</t>
  </si>
  <si>
    <t>2A278</t>
  </si>
  <si>
    <t>SERRA DI SCOPAMENE</t>
  </si>
  <si>
    <t>2A279</t>
  </si>
  <si>
    <t>SERRIERA</t>
  </si>
  <si>
    <t>2A282</t>
  </si>
  <si>
    <t>SOCCIA</t>
  </si>
  <si>
    <t>2A284</t>
  </si>
  <si>
    <t>SOLLACARO</t>
  </si>
  <si>
    <t>2A285</t>
  </si>
  <si>
    <t>SORBOLLANO</t>
  </si>
  <si>
    <t>2A288</t>
  </si>
  <si>
    <t>SOTTA</t>
  </si>
  <si>
    <t>2A295</t>
  </si>
  <si>
    <t>SANT'ANDREA D'ORCINO</t>
  </si>
  <si>
    <t>2A300</t>
  </si>
  <si>
    <t>SAN GAVINO DI CARBINI</t>
  </si>
  <si>
    <t>2A308</t>
  </si>
  <si>
    <t>SAINTE LUCIE DE TALLANO</t>
  </si>
  <si>
    <t>2A310</t>
  </si>
  <si>
    <t>SANTA MARIA FIGANIELLA</t>
  </si>
  <si>
    <t>2A312</t>
  </si>
  <si>
    <t>SANTA MARIA SICHE</t>
  </si>
  <si>
    <t>2A322</t>
  </si>
  <si>
    <t>TASSO</t>
  </si>
  <si>
    <t>2A323</t>
  </si>
  <si>
    <t>TAVACO</t>
  </si>
  <si>
    <t>2A324</t>
  </si>
  <si>
    <t>TAVERA</t>
  </si>
  <si>
    <t>2A326</t>
  </si>
  <si>
    <t>TOLLA</t>
  </si>
  <si>
    <t>2A330</t>
  </si>
  <si>
    <t>UCCIANI</t>
  </si>
  <si>
    <t>2A331</t>
  </si>
  <si>
    <t>URBALACONE</t>
  </si>
  <si>
    <t>2A336</t>
  </si>
  <si>
    <t>VALLE DI MEZZANA</t>
  </si>
  <si>
    <t>2A345</t>
  </si>
  <si>
    <t>VERO</t>
  </si>
  <si>
    <t>2A348</t>
  </si>
  <si>
    <t>VICO</t>
  </si>
  <si>
    <t>2A349</t>
  </si>
  <si>
    <t>VIGGIANELLO</t>
  </si>
  <si>
    <t>2A351</t>
  </si>
  <si>
    <t>VILLANOVA</t>
  </si>
  <si>
    <t>2A357</t>
  </si>
  <si>
    <t>ZERUBIA</t>
  </si>
  <si>
    <t>2A358</t>
  </si>
  <si>
    <t>ZEVACO</t>
  </si>
  <si>
    <t>2A359</t>
  </si>
  <si>
    <t>ZICAVO</t>
  </si>
  <si>
    <t>2A360</t>
  </si>
  <si>
    <t>ZIGLIARA</t>
  </si>
  <si>
    <t>2A362</t>
  </si>
  <si>
    <t>ZONZA</t>
  </si>
  <si>
    <t>2A363</t>
  </si>
  <si>
    <t>ZOZA</t>
  </si>
  <si>
    <t>2B002</t>
  </si>
  <si>
    <t>AGHIONE</t>
  </si>
  <si>
    <t>2B003</t>
  </si>
  <si>
    <t>AITI</t>
  </si>
  <si>
    <t>2B005</t>
  </si>
  <si>
    <t>ALANDO</t>
  </si>
  <si>
    <t>2B007</t>
  </si>
  <si>
    <t>ALBERTACCE</t>
  </si>
  <si>
    <t>2B009</t>
  </si>
  <si>
    <t>ALERIA</t>
  </si>
  <si>
    <t>2B010</t>
  </si>
  <si>
    <t>ALGAJOLA</t>
  </si>
  <si>
    <t>2B012</t>
  </si>
  <si>
    <t>ALTIANI</t>
  </si>
  <si>
    <t>2B013</t>
  </si>
  <si>
    <t>ALZI</t>
  </si>
  <si>
    <t>2B015</t>
  </si>
  <si>
    <t>AMPRIANI</t>
  </si>
  <si>
    <t>2B016</t>
  </si>
  <si>
    <t>ANTISANTI</t>
  </si>
  <si>
    <t>2B020</t>
  </si>
  <si>
    <t>AREGNO</t>
  </si>
  <si>
    <t>2B023</t>
  </si>
  <si>
    <t>ASCO</t>
  </si>
  <si>
    <t>2B025</t>
  </si>
  <si>
    <t>AVAPESSA</t>
  </si>
  <si>
    <t>2B029</t>
  </si>
  <si>
    <t>BARBAGGIO</t>
  </si>
  <si>
    <t>2B030</t>
  </si>
  <si>
    <t>BARRETTALI</t>
  </si>
  <si>
    <t>2B033</t>
  </si>
  <si>
    <t>BASTIA</t>
  </si>
  <si>
    <t>2B034</t>
  </si>
  <si>
    <t>BELGODERE</t>
  </si>
  <si>
    <t>2B036</t>
  </si>
  <si>
    <t>BIGORNO</t>
  </si>
  <si>
    <t>2B037</t>
  </si>
  <si>
    <t>BIGUGLIA</t>
  </si>
  <si>
    <t>2B039</t>
  </si>
  <si>
    <t>BISINCHI</t>
  </si>
  <si>
    <t>2B042</t>
  </si>
  <si>
    <t>BORGO</t>
  </si>
  <si>
    <t>2B043</t>
  </si>
  <si>
    <t>BRANDO</t>
  </si>
  <si>
    <t>2B045</t>
  </si>
  <si>
    <t>BUSTANICO</t>
  </si>
  <si>
    <t>2B046</t>
  </si>
  <si>
    <t>CAGNANO</t>
  </si>
  <si>
    <t>2B047</t>
  </si>
  <si>
    <t>CALACUCCIA</t>
  </si>
  <si>
    <t>2B049</t>
  </si>
  <si>
    <t>CALENZANA</t>
  </si>
  <si>
    <t>2B050</t>
  </si>
  <si>
    <t>CALVI</t>
  </si>
  <si>
    <t>2B051</t>
  </si>
  <si>
    <t>CAMBIA</t>
  </si>
  <si>
    <t>2B052</t>
  </si>
  <si>
    <t>CAMPANA</t>
  </si>
  <si>
    <t>2B053</t>
  </si>
  <si>
    <t>CAMPI</t>
  </si>
  <si>
    <t>2B054</t>
  </si>
  <si>
    <t>CAMPILE</t>
  </si>
  <si>
    <t>2B055</t>
  </si>
  <si>
    <t>CAMPITELLO</t>
  </si>
  <si>
    <t>2B057</t>
  </si>
  <si>
    <t>CANALE DI VERDE</t>
  </si>
  <si>
    <t>2B058</t>
  </si>
  <si>
    <t>CANARI</t>
  </si>
  <si>
    <t>2B059</t>
  </si>
  <si>
    <t>CANAVAGGIA</t>
  </si>
  <si>
    <t>2B063</t>
  </si>
  <si>
    <t>CARCHETO BRUSTICO</t>
  </si>
  <si>
    <t>2B067</t>
  </si>
  <si>
    <t>CARPINETO</t>
  </si>
  <si>
    <t>2B068</t>
  </si>
  <si>
    <t>CARTICASI</t>
  </si>
  <si>
    <t>2B069</t>
  </si>
  <si>
    <t>CASABIANCA</t>
  </si>
  <si>
    <t>2B072</t>
  </si>
  <si>
    <t>CASALTA</t>
  </si>
  <si>
    <t>2B073</t>
  </si>
  <si>
    <t>CASAMACCIOLI</t>
  </si>
  <si>
    <t>2B074</t>
  </si>
  <si>
    <t>CASANOVA</t>
  </si>
  <si>
    <t>2B075</t>
  </si>
  <si>
    <t>CASEVECCHIE</t>
  </si>
  <si>
    <t>2B077</t>
  </si>
  <si>
    <t>CASTELLARE DI CASINCA</t>
  </si>
  <si>
    <t>2B078</t>
  </si>
  <si>
    <t>CASTELLARE DI MERCURIO</t>
  </si>
  <si>
    <t>2B079</t>
  </si>
  <si>
    <t>CASTELLO DI ROSTINO</t>
  </si>
  <si>
    <t>2B080</t>
  </si>
  <si>
    <t>CASTIFAO</t>
  </si>
  <si>
    <t>2B081</t>
  </si>
  <si>
    <t>CASTIGLIONE</t>
  </si>
  <si>
    <t>2B082</t>
  </si>
  <si>
    <t>CASTINETA</t>
  </si>
  <si>
    <t>2B083</t>
  </si>
  <si>
    <t>CASTIRLA</t>
  </si>
  <si>
    <t>2B084</t>
  </si>
  <si>
    <t>CATERI</t>
  </si>
  <si>
    <t>2B086</t>
  </si>
  <si>
    <t>CENTURI</t>
  </si>
  <si>
    <t>2B087</t>
  </si>
  <si>
    <t>CERVIONE</t>
  </si>
  <si>
    <t>2B088</t>
  </si>
  <si>
    <t>CHIATRA</t>
  </si>
  <si>
    <t>2B093</t>
  </si>
  <si>
    <t>CORBARA</t>
  </si>
  <si>
    <t>2B095</t>
  </si>
  <si>
    <t>CORSCIA</t>
  </si>
  <si>
    <t>2B096</t>
  </si>
  <si>
    <t>CORTE</t>
  </si>
  <si>
    <t>2B097</t>
  </si>
  <si>
    <t>COSTA</t>
  </si>
  <si>
    <t>2B101</t>
  </si>
  <si>
    <t>CROCE</t>
  </si>
  <si>
    <t>2B102</t>
  </si>
  <si>
    <t>CROCICCHIA</t>
  </si>
  <si>
    <t>2B105</t>
  </si>
  <si>
    <t>ERBAJOLO</t>
  </si>
  <si>
    <t>2B106</t>
  </si>
  <si>
    <t>ERONE</t>
  </si>
  <si>
    <t>2B107</t>
  </si>
  <si>
    <t>ERSA</t>
  </si>
  <si>
    <t>2B109</t>
  </si>
  <si>
    <t>FARINOLE</t>
  </si>
  <si>
    <t>2B110</t>
  </si>
  <si>
    <t>FAVALELLO</t>
  </si>
  <si>
    <t>2B111</t>
  </si>
  <si>
    <t>FELCE</t>
  </si>
  <si>
    <t>2B112</t>
  </si>
  <si>
    <t>FELICETO</t>
  </si>
  <si>
    <t>2B113</t>
  </si>
  <si>
    <t>FICAJA</t>
  </si>
  <si>
    <t>2B116</t>
  </si>
  <si>
    <t>FOCICCHIA</t>
  </si>
  <si>
    <t>2B120</t>
  </si>
  <si>
    <t>FURIANI</t>
  </si>
  <si>
    <t>2B121</t>
  </si>
  <si>
    <t>GALERIA</t>
  </si>
  <si>
    <t>2B122</t>
  </si>
  <si>
    <t>GAVIGNANO</t>
  </si>
  <si>
    <t>2B123</t>
  </si>
  <si>
    <t>GHISONACCIA</t>
  </si>
  <si>
    <t>2B124</t>
  </si>
  <si>
    <t>GHISONI</t>
  </si>
  <si>
    <t>2B125</t>
  </si>
  <si>
    <t>GIOCATOJO</t>
  </si>
  <si>
    <t>2B126</t>
  </si>
  <si>
    <t>GIUNCAGGIO</t>
  </si>
  <si>
    <t>2B134</t>
  </si>
  <si>
    <t>ILE ROUSSE</t>
  </si>
  <si>
    <t>2B135</t>
  </si>
  <si>
    <t>ISOLACCIO DI FIUMORBO</t>
  </si>
  <si>
    <t>2B136</t>
  </si>
  <si>
    <t>LAMA</t>
  </si>
  <si>
    <t>2B137</t>
  </si>
  <si>
    <t>LANO</t>
  </si>
  <si>
    <t>2B138</t>
  </si>
  <si>
    <t>LAVATOGGIO</t>
  </si>
  <si>
    <t>2B140</t>
  </si>
  <si>
    <t>LENTO</t>
  </si>
  <si>
    <t>2B143</t>
  </si>
  <si>
    <t>LINGUIZZETTA</t>
  </si>
  <si>
    <t>2B145</t>
  </si>
  <si>
    <t>LORETO DI CASINCA</t>
  </si>
  <si>
    <t>2B147</t>
  </si>
  <si>
    <t>LOZZI</t>
  </si>
  <si>
    <t>2B148</t>
  </si>
  <si>
    <t>LUCCIANA</t>
  </si>
  <si>
    <t>2B149</t>
  </si>
  <si>
    <t>LUGO DI NAZZA</t>
  </si>
  <si>
    <t>2B150</t>
  </si>
  <si>
    <t>LUMIO</t>
  </si>
  <si>
    <t>2B152</t>
  </si>
  <si>
    <t>LURI</t>
  </si>
  <si>
    <t>2B153</t>
  </si>
  <si>
    <t>MANSO</t>
  </si>
  <si>
    <t>2B155</t>
  </si>
  <si>
    <t>MATRA</t>
  </si>
  <si>
    <t>2B156</t>
  </si>
  <si>
    <t>MAUSOLEO</t>
  </si>
  <si>
    <t>2B157</t>
  </si>
  <si>
    <t>MAZZOLA</t>
  </si>
  <si>
    <t>2B159</t>
  </si>
  <si>
    <t>MERIA</t>
  </si>
  <si>
    <t>2B161</t>
  </si>
  <si>
    <t>MOITA</t>
  </si>
  <si>
    <t>2B162</t>
  </si>
  <si>
    <t>MOLTIFAO</t>
  </si>
  <si>
    <t>2B164</t>
  </si>
  <si>
    <t>MONACIA D'OREZZA</t>
  </si>
  <si>
    <t>2B165</t>
  </si>
  <si>
    <t>MONCALE</t>
  </si>
  <si>
    <t>2B166</t>
  </si>
  <si>
    <t>MONTE</t>
  </si>
  <si>
    <t>2B167</t>
  </si>
  <si>
    <t>MONTEGROSSO</t>
  </si>
  <si>
    <t>2B168</t>
  </si>
  <si>
    <t>MONTICELLO</t>
  </si>
  <si>
    <t>2B169</t>
  </si>
  <si>
    <t>MOROSAGLIA</t>
  </si>
  <si>
    <t>2B170</t>
  </si>
  <si>
    <t>MORSIGLIA</t>
  </si>
  <si>
    <t>2B171</t>
  </si>
  <si>
    <t>MURACCIOLE</t>
  </si>
  <si>
    <t>2B172</t>
  </si>
  <si>
    <t>MURATO</t>
  </si>
  <si>
    <t>2B173</t>
  </si>
  <si>
    <t>MURO</t>
  </si>
  <si>
    <t>2B175</t>
  </si>
  <si>
    <t>NESSA</t>
  </si>
  <si>
    <t>2B176</t>
  </si>
  <si>
    <t>NOCARIO</t>
  </si>
  <si>
    <t>2B177</t>
  </si>
  <si>
    <t>NOCETA</t>
  </si>
  <si>
    <t>2B178</t>
  </si>
  <si>
    <t>NONZA</t>
  </si>
  <si>
    <t>2B179</t>
  </si>
  <si>
    <t>NOVALE</t>
  </si>
  <si>
    <t>2B180</t>
  </si>
  <si>
    <t>NOVELLA</t>
  </si>
  <si>
    <t>2B182</t>
  </si>
  <si>
    <t>OCCHIATANA</t>
  </si>
  <si>
    <t>2B183</t>
  </si>
  <si>
    <t>OGLIASTRO</t>
  </si>
  <si>
    <t>2B184</t>
  </si>
  <si>
    <t>OLCANI</t>
  </si>
  <si>
    <t>2B185</t>
  </si>
  <si>
    <t>OLETTA</t>
  </si>
  <si>
    <t>2B187</t>
  </si>
  <si>
    <t>OLMETA DI CAPOCORSO</t>
  </si>
  <si>
    <t>2B188</t>
  </si>
  <si>
    <t>OLMETA DI TUDA</t>
  </si>
  <si>
    <t>2B190</t>
  </si>
  <si>
    <t>OLMI CAPPELLA</t>
  </si>
  <si>
    <t>2B192</t>
  </si>
  <si>
    <t>OLMO</t>
  </si>
  <si>
    <t>2B193</t>
  </si>
  <si>
    <t>OMESSA</t>
  </si>
  <si>
    <t>2B194</t>
  </si>
  <si>
    <t>ORTALE</t>
  </si>
  <si>
    <t>2B195</t>
  </si>
  <si>
    <t>ORTIPORIO</t>
  </si>
  <si>
    <t>2B199</t>
  </si>
  <si>
    <t>PALASCA</t>
  </si>
  <si>
    <t>2B201</t>
  </si>
  <si>
    <t>PANCHERACCIA</t>
  </si>
  <si>
    <t>2B202</t>
  </si>
  <si>
    <t>PARATA</t>
  </si>
  <si>
    <t>2B205</t>
  </si>
  <si>
    <t>PATRIMONIO</t>
  </si>
  <si>
    <t>2B206</t>
  </si>
  <si>
    <t>PENTA ACQUATELLA</t>
  </si>
  <si>
    <t>2B207</t>
  </si>
  <si>
    <t>PENTA DI CASINCA</t>
  </si>
  <si>
    <t>2B208</t>
  </si>
  <si>
    <t>PERELLI</t>
  </si>
  <si>
    <t>2B210</t>
  </si>
  <si>
    <t>PERO CASEVECCHIE</t>
  </si>
  <si>
    <t>2B213</t>
  </si>
  <si>
    <t>PIANELLO</t>
  </si>
  <si>
    <t>2B214</t>
  </si>
  <si>
    <t>PIANO</t>
  </si>
  <si>
    <t>2B216</t>
  </si>
  <si>
    <t>PIAZZALI</t>
  </si>
  <si>
    <t>2B217</t>
  </si>
  <si>
    <t>PIAZZOLE</t>
  </si>
  <si>
    <t>2B218</t>
  </si>
  <si>
    <t>PIEDICORTE DI GAGGIO</t>
  </si>
  <si>
    <t>2B219</t>
  </si>
  <si>
    <t>PIEDICROCE</t>
  </si>
  <si>
    <t>2B220</t>
  </si>
  <si>
    <t>PIEDIGRIGGIO</t>
  </si>
  <si>
    <t>2B221</t>
  </si>
  <si>
    <t>PIEDIPARTINO</t>
  </si>
  <si>
    <t>2B222</t>
  </si>
  <si>
    <t>PIE D'OREZZA</t>
  </si>
  <si>
    <t>2B223</t>
  </si>
  <si>
    <t>PIETRALBA</t>
  </si>
  <si>
    <t>2B224</t>
  </si>
  <si>
    <t>PIETRACORBARA</t>
  </si>
  <si>
    <t>2B225</t>
  </si>
  <si>
    <t>PIETRA DI VERDE</t>
  </si>
  <si>
    <t>2B226</t>
  </si>
  <si>
    <t>PIETRASERENA</t>
  </si>
  <si>
    <t>2B227</t>
  </si>
  <si>
    <t>PIETRICAGGIO</t>
  </si>
  <si>
    <t>2B229</t>
  </si>
  <si>
    <t>PIETROSO</t>
  </si>
  <si>
    <t>2B230</t>
  </si>
  <si>
    <t>PIEVE</t>
  </si>
  <si>
    <t>2B231</t>
  </si>
  <si>
    <t>PIGNA</t>
  </si>
  <si>
    <t>2B233</t>
  </si>
  <si>
    <t>PINO</t>
  </si>
  <si>
    <t>2B234</t>
  </si>
  <si>
    <t>PIOBETTA</t>
  </si>
  <si>
    <t>2B235</t>
  </si>
  <si>
    <t>PIOGGIOLA</t>
  </si>
  <si>
    <t>2B236</t>
  </si>
  <si>
    <t>POGGIO DI NAZZA</t>
  </si>
  <si>
    <t>2B238</t>
  </si>
  <si>
    <t>POGGIO DI VENACO</t>
  </si>
  <si>
    <t>2B239</t>
  </si>
  <si>
    <t>POGGIO D'OLETTA</t>
  </si>
  <si>
    <t>2B241</t>
  </si>
  <si>
    <t>POGGIO MARINACCIO</t>
  </si>
  <si>
    <t>2B242</t>
  </si>
  <si>
    <t>POGGIO MEZZANA</t>
  </si>
  <si>
    <t>2B243</t>
  </si>
  <si>
    <t>POLVEROSO</t>
  </si>
  <si>
    <t>2B244</t>
  </si>
  <si>
    <t>POPOLASCA</t>
  </si>
  <si>
    <t>2B245</t>
  </si>
  <si>
    <t>PORRI</t>
  </si>
  <si>
    <t>2B246</t>
  </si>
  <si>
    <t>2B248</t>
  </si>
  <si>
    <t>PRATO DI GIOVELLINA</t>
  </si>
  <si>
    <t>2B250</t>
  </si>
  <si>
    <t>PRUNELLI DI CASACCONI</t>
  </si>
  <si>
    <t>2B251</t>
  </si>
  <si>
    <t>PRUNELLI DI FIUMORBO</t>
  </si>
  <si>
    <t>2B252</t>
  </si>
  <si>
    <t>PRUNO</t>
  </si>
  <si>
    <t>2B255</t>
  </si>
  <si>
    <t>QUERCITELLO</t>
  </si>
  <si>
    <t>2B256</t>
  </si>
  <si>
    <t>RAPAGGIO</t>
  </si>
  <si>
    <t>2B257</t>
  </si>
  <si>
    <t>RAPALE</t>
  </si>
  <si>
    <t>2B260</t>
  </si>
  <si>
    <t>RIVENTOSA</t>
  </si>
  <si>
    <t>2B261</t>
  </si>
  <si>
    <t>ROGLIANO</t>
  </si>
  <si>
    <t>2B263</t>
  </si>
  <si>
    <t>ROSPIGLIANI</t>
  </si>
  <si>
    <t>2B264</t>
  </si>
  <si>
    <t>RUSIO</t>
  </si>
  <si>
    <t>2B265</t>
  </si>
  <si>
    <t>RUTALI</t>
  </si>
  <si>
    <t>2B267</t>
  </si>
  <si>
    <t>SALICETO</t>
  </si>
  <si>
    <t>2B273</t>
  </si>
  <si>
    <t>SCATA</t>
  </si>
  <si>
    <t>2B274</t>
  </si>
  <si>
    <t>SCOLCA</t>
  </si>
  <si>
    <t>2B275</t>
  </si>
  <si>
    <t>SERMANO</t>
  </si>
  <si>
    <t>2B277</t>
  </si>
  <si>
    <t>SERRA DI FIUMORBO</t>
  </si>
  <si>
    <t>2B280</t>
  </si>
  <si>
    <t>SILVARECCIO</t>
  </si>
  <si>
    <t>2B281</t>
  </si>
  <si>
    <t>SISCO</t>
  </si>
  <si>
    <t>2B283</t>
  </si>
  <si>
    <t>SOLARO</t>
  </si>
  <si>
    <t>2B286</t>
  </si>
  <si>
    <t>SORBO OCAGNANO</t>
  </si>
  <si>
    <t>2B287</t>
  </si>
  <si>
    <t>SORIO</t>
  </si>
  <si>
    <t>2B289</t>
  </si>
  <si>
    <t>SOVERIA</t>
  </si>
  <si>
    <t>2B290</t>
  </si>
  <si>
    <t>SPELONCATO</t>
  </si>
  <si>
    <t>2B291</t>
  </si>
  <si>
    <t>STAZZONA</t>
  </si>
  <si>
    <t>2B292</t>
  </si>
  <si>
    <t>SANT'ANDREA DI BOZIO</t>
  </si>
  <si>
    <t>2B293</t>
  </si>
  <si>
    <t>SANT'ANDREA DI COTONE</t>
  </si>
  <si>
    <t>2B296</t>
  </si>
  <si>
    <t>SANT'ANTONINO</t>
  </si>
  <si>
    <t>2B297</t>
  </si>
  <si>
    <t>SAN DAMIANO</t>
  </si>
  <si>
    <t>2B298</t>
  </si>
  <si>
    <t>2B299</t>
  </si>
  <si>
    <t>SAN GAVINO D'AMPUGNANI</t>
  </si>
  <si>
    <t>2B301</t>
  </si>
  <si>
    <t>SAN GAVINO DI TENDA</t>
  </si>
  <si>
    <t>2B302</t>
  </si>
  <si>
    <t>SAN GIOVANNI DI MORIANI</t>
  </si>
  <si>
    <t>2B303</t>
  </si>
  <si>
    <t>SAN GIULIANO</t>
  </si>
  <si>
    <t>2B304</t>
  </si>
  <si>
    <t>SAN LORENZO</t>
  </si>
  <si>
    <t>2B305</t>
  </si>
  <si>
    <t>SAN MARTINO DI LOTA</t>
  </si>
  <si>
    <t>2B306</t>
  </si>
  <si>
    <t>SANTA LUCIA DI MERCURIO</t>
  </si>
  <si>
    <t>2B307</t>
  </si>
  <si>
    <t>SANTA LUCIA DI MORIANI</t>
  </si>
  <si>
    <t>2B309</t>
  </si>
  <si>
    <t>SANTA MARIA DI LOTA</t>
  </si>
  <si>
    <t>2B311</t>
  </si>
  <si>
    <t>SANTA MARIA POGGIO</t>
  </si>
  <si>
    <t>2B313</t>
  </si>
  <si>
    <t>SAN NICOLAO</t>
  </si>
  <si>
    <t>2B314</t>
  </si>
  <si>
    <t>SANTO PIETRO DI TENDA</t>
  </si>
  <si>
    <t>2B315</t>
  </si>
  <si>
    <t>SANTO PIETRO DI VENACO</t>
  </si>
  <si>
    <t>2B316</t>
  </si>
  <si>
    <t>SANTA REPARATA DI BALAGNA</t>
  </si>
  <si>
    <t>2B317</t>
  </si>
  <si>
    <t>SANTA REPARATA DI MORIANI</t>
  </si>
  <si>
    <t>2B318</t>
  </si>
  <si>
    <t>TAGLIO ISOLACCIO</t>
  </si>
  <si>
    <t>2B319</t>
  </si>
  <si>
    <t>TALASANI</t>
  </si>
  <si>
    <t>2B320</t>
  </si>
  <si>
    <t>TALLONE</t>
  </si>
  <si>
    <t>2B321</t>
  </si>
  <si>
    <t>TARRANO</t>
  </si>
  <si>
    <t>2B327</t>
  </si>
  <si>
    <t>TOMINO</t>
  </si>
  <si>
    <t>2B328</t>
  </si>
  <si>
    <t>TOX</t>
  </si>
  <si>
    <t>2B329</t>
  </si>
  <si>
    <t>TRALONCA</t>
  </si>
  <si>
    <t>2B332</t>
  </si>
  <si>
    <t>URTACA</t>
  </si>
  <si>
    <t>2B333</t>
  </si>
  <si>
    <t>VALLECALLE</t>
  </si>
  <si>
    <t>2B334</t>
  </si>
  <si>
    <t>VALLE D'ALESANI</t>
  </si>
  <si>
    <t>2B335</t>
  </si>
  <si>
    <t>VALLE DI CAMPOLORO</t>
  </si>
  <si>
    <t>2B337</t>
  </si>
  <si>
    <t>VALLE DI ROSTINO</t>
  </si>
  <si>
    <t>2B338</t>
  </si>
  <si>
    <t>VALLE D'OREZZA</t>
  </si>
  <si>
    <t>2B339</t>
  </si>
  <si>
    <t>VALLICA</t>
  </si>
  <si>
    <t>2B340</t>
  </si>
  <si>
    <t>VELONE ORNETO</t>
  </si>
  <si>
    <t>2B341</t>
  </si>
  <si>
    <t>VENACO</t>
  </si>
  <si>
    <t>2B342</t>
  </si>
  <si>
    <t>VENTISERI</t>
  </si>
  <si>
    <t>2B343</t>
  </si>
  <si>
    <t>VENZOLASCA</t>
  </si>
  <si>
    <t>2B344</t>
  </si>
  <si>
    <t>VERDESE</t>
  </si>
  <si>
    <t>2B346</t>
  </si>
  <si>
    <t>VESCOVATO</t>
  </si>
  <si>
    <t>2B347</t>
  </si>
  <si>
    <t>VEZZANI</t>
  </si>
  <si>
    <t>2B350</t>
  </si>
  <si>
    <t>VIGNALE</t>
  </si>
  <si>
    <t>2B352</t>
  </si>
  <si>
    <t>VILLE DI PARASO</t>
  </si>
  <si>
    <t>2B353</t>
  </si>
  <si>
    <t>VILLE DI PIETRABUGNO</t>
  </si>
  <si>
    <t>2B354</t>
  </si>
  <si>
    <t>VIVARIO</t>
  </si>
  <si>
    <t>2B355</t>
  </si>
  <si>
    <t>VOLPAJOLA</t>
  </si>
  <si>
    <t>2B356</t>
  </si>
  <si>
    <t>ZALANA</t>
  </si>
  <si>
    <t>2B361</t>
  </si>
  <si>
    <t>ZILIA</t>
  </si>
  <si>
    <t>2B364</t>
  </si>
  <si>
    <t>ZUANI</t>
  </si>
  <si>
    <t>2B365</t>
  </si>
  <si>
    <t>SAN GAVINO DI FIUMORBO</t>
  </si>
  <si>
    <t>2B366</t>
  </si>
  <si>
    <t>CHISA</t>
  </si>
  <si>
    <t>aide</t>
  </si>
  <si>
    <t>insee col ab</t>
  </si>
  <si>
    <t>nommage N° FCI</t>
  </si>
  <si>
    <t>nommage fichier</t>
  </si>
  <si>
    <t>calandrier</t>
  </si>
  <si>
    <t>bleue</t>
  </si>
  <si>
    <t>nommage rouge</t>
  </si>
  <si>
    <t>type ch col c</t>
  </si>
  <si>
    <t>numeraux de ch col d</t>
  </si>
  <si>
    <t>rouge</t>
  </si>
  <si>
    <t>verif bon nommage rouge</t>
  </si>
  <si>
    <t>verif ci c'est ch et non poteau potelé rouge</t>
  </si>
  <si>
    <t>corse et même  ch de chaque cote violet</t>
  </si>
  <si>
    <t>verif si même insee bleu</t>
  </si>
  <si>
    <t>type ch col e</t>
  </si>
  <si>
    <t>numeraux de ch col f</t>
  </si>
  <si>
    <t>cc100</t>
  </si>
  <si>
    <t>cc150</t>
  </si>
  <si>
    <t>cc28</t>
  </si>
  <si>
    <t>cc32</t>
  </si>
  <si>
    <t>cc45</t>
  </si>
  <si>
    <t>cc60</t>
  </si>
  <si>
    <t>cc80</t>
  </si>
  <si>
    <t>ceh</t>
  </si>
  <si>
    <t>adduction</t>
  </si>
  <si>
    <t>col g</t>
  </si>
  <si>
    <t>pas 0 vide ou texte rouge</t>
  </si>
  <si>
    <t>doit être remplit et 7m vert</t>
  </si>
  <si>
    <t>col h</t>
  </si>
  <si>
    <t>ceh jaune</t>
  </si>
  <si>
    <t>AAaérien</t>
  </si>
  <si>
    <t>AATaérien</t>
  </si>
  <si>
    <t>ATAaérien</t>
  </si>
  <si>
    <t>AFaérien</t>
  </si>
  <si>
    <t>FAaérien</t>
  </si>
  <si>
    <t>APaérien</t>
  </si>
  <si>
    <t>PAaérien</t>
  </si>
  <si>
    <t>APTaérien</t>
  </si>
  <si>
    <t>PTAaérien</t>
  </si>
  <si>
    <t>ATPaérien</t>
  </si>
  <si>
    <t>PATaérien</t>
  </si>
  <si>
    <t>PFaérien</t>
  </si>
  <si>
    <t>PPaérien</t>
  </si>
  <si>
    <t>PPTaérien</t>
  </si>
  <si>
    <t>PTPaérien</t>
  </si>
  <si>
    <t>CAtransition</t>
  </si>
  <si>
    <t>ACtransition</t>
  </si>
  <si>
    <t>CATtransition</t>
  </si>
  <si>
    <t>CFtransition</t>
  </si>
  <si>
    <t>FCtransition</t>
  </si>
  <si>
    <t>CPtransition</t>
  </si>
  <si>
    <t>PCtransition</t>
  </si>
  <si>
    <t>CPTtransition</t>
  </si>
  <si>
    <t>PTCtransition</t>
  </si>
  <si>
    <t>CTAtransition</t>
  </si>
  <si>
    <t>PCTtransition</t>
  </si>
  <si>
    <t>CTPtransition</t>
  </si>
  <si>
    <t>CIMBadduction</t>
  </si>
  <si>
    <t>IMBCadduction</t>
  </si>
  <si>
    <t>AIMBadduction</t>
  </si>
  <si>
    <t>IMBAadduction</t>
  </si>
  <si>
    <t>caniveau</t>
  </si>
  <si>
    <t>galerie</t>
  </si>
  <si>
    <t>sous tubage existant</t>
  </si>
  <si>
    <t>diam cond</t>
  </si>
  <si>
    <t>col H</t>
  </si>
  <si>
    <t>col i</t>
  </si>
  <si>
    <t>j</t>
  </si>
  <si>
    <t>6/8mm</t>
  </si>
  <si>
    <t>8/10mm</t>
  </si>
  <si>
    <t>11/14mm</t>
  </si>
  <si>
    <t>13/16mm</t>
  </si>
  <si>
    <t>15/18mm</t>
  </si>
  <si>
    <t>21/25mm</t>
  </si>
  <si>
    <t>27/32mm</t>
  </si>
  <si>
    <t>16/20mm</t>
  </si>
  <si>
    <t>k</t>
  </si>
  <si>
    <t>diam cable</t>
  </si>
  <si>
    <t>oui remplacement appui</t>
  </si>
  <si>
    <t>AA</t>
  </si>
  <si>
    <t>AAT</t>
  </si>
  <si>
    <t>ATA</t>
  </si>
  <si>
    <t>AF</t>
  </si>
  <si>
    <t>AP</t>
  </si>
  <si>
    <t>PA</t>
  </si>
  <si>
    <t>PTA</t>
  </si>
  <si>
    <t>ATP</t>
  </si>
  <si>
    <t>PAT</t>
  </si>
  <si>
    <t>PF</t>
  </si>
  <si>
    <t>FP</t>
  </si>
  <si>
    <t>PP</t>
  </si>
  <si>
    <t>PPT</t>
  </si>
  <si>
    <t>PTP</t>
  </si>
  <si>
    <t>CA</t>
  </si>
  <si>
    <t>AC</t>
  </si>
  <si>
    <t>CAT</t>
  </si>
  <si>
    <t>ATC</t>
  </si>
  <si>
    <t>CF</t>
  </si>
  <si>
    <t>FC</t>
  </si>
  <si>
    <t>CP</t>
  </si>
  <si>
    <t>PC</t>
  </si>
  <si>
    <t>CPT</t>
  </si>
  <si>
    <t>PTC</t>
  </si>
  <si>
    <t>ACT</t>
  </si>
  <si>
    <t>CTA</t>
  </si>
  <si>
    <t>PCT</t>
  </si>
  <si>
    <t>CTP</t>
  </si>
  <si>
    <t>CIMB</t>
  </si>
  <si>
    <t>IMBC</t>
  </si>
  <si>
    <t>AIMB</t>
  </si>
  <si>
    <t>IMBA</t>
  </si>
  <si>
    <t>ce</t>
  </si>
  <si>
    <t>CC</t>
  </si>
  <si>
    <t>violet</t>
  </si>
  <si>
    <t>m</t>
  </si>
  <si>
    <t>n</t>
  </si>
  <si>
    <t>o</t>
  </si>
  <si>
    <t>total</t>
  </si>
  <si>
    <t>A PB Chambre</t>
  </si>
  <si>
    <t>rouge pb</t>
  </si>
  <si>
    <t>rouge peo</t>
  </si>
  <si>
    <t>A Manchon &gt; 2dm3</t>
  </si>
  <si>
    <t>A Micro Manchon &lt; 2dm3</t>
  </si>
  <si>
    <t>B Manchon &gt; 2dm3</t>
  </si>
  <si>
    <t>B Micro Manchon &lt; 2dm3</t>
  </si>
  <si>
    <t>A PEO</t>
  </si>
  <si>
    <t>B PEO</t>
  </si>
  <si>
    <t>A PMSB</t>
  </si>
  <si>
    <t>B PMSB</t>
  </si>
  <si>
    <t>B PB Chambre</t>
  </si>
  <si>
    <t>A PB Appui</t>
  </si>
  <si>
    <t>B PB Appui</t>
  </si>
  <si>
    <t>Non</t>
  </si>
  <si>
    <t>non</t>
  </si>
  <si>
    <t>vérification 3 colonnes CEH</t>
  </si>
  <si>
    <t>Erreur de version de l'annexe en C6 :</t>
  </si>
  <si>
    <t>Erreur sur le triplet colonnes CEH:</t>
  </si>
  <si>
    <t>nom fichier C3A
télechargée</t>
  </si>
  <si>
    <t>ligne vide</t>
  </si>
  <si>
    <t>nb de loc</t>
  </si>
  <si>
    <t>vérification ligne vide</t>
  </si>
  <si>
    <t>Erreur sur ligne vide:</t>
  </si>
  <si>
    <t>l</t>
  </si>
  <si>
    <t>p</t>
  </si>
  <si>
    <t>q</t>
  </si>
  <si>
    <t>r</t>
  </si>
  <si>
    <t>s</t>
  </si>
  <si>
    <t>PB Chambre A</t>
  </si>
  <si>
    <t>PB Chambre B</t>
  </si>
  <si>
    <t>PB Appui A</t>
  </si>
  <si>
    <t>PB Appui B</t>
  </si>
  <si>
    <t>r+s</t>
  </si>
  <si>
    <t>fichier</t>
  </si>
  <si>
    <t>Fiche poteau:</t>
  </si>
  <si>
    <t>pot</t>
  </si>
  <si>
    <t xml:space="preserve"> renforcement appui sans commande d'appui</t>
  </si>
  <si>
    <t>remplacement appui</t>
  </si>
  <si>
    <t>renforcement appui avec commande d'appui</t>
  </si>
  <si>
    <t>version</t>
  </si>
  <si>
    <t>i</t>
  </si>
  <si>
    <t>nb
d'occurence</t>
  </si>
  <si>
    <t>geo</t>
  </si>
  <si>
    <t>original fichier</t>
  </si>
  <si>
    <t>modifié fichier</t>
  </si>
  <si>
    <t>nb de ch et pot</t>
  </si>
  <si>
    <t>nb de tronçon</t>
  </si>
  <si>
    <t>nb de percement de grand pied droit</t>
  </si>
  <si>
    <t>regroupement de cable</t>
  </si>
  <si>
    <t>depose de cable</t>
  </si>
  <si>
    <t>galerie visitable</t>
  </si>
  <si>
    <t>nb ch</t>
  </si>
  <si>
    <t>nb pot</t>
  </si>
  <si>
    <t>nombre de tubage rigide</t>
  </si>
  <si>
    <t>nbr detronçon</t>
  </si>
  <si>
    <t xml:space="preserve"> n° insee</t>
  </si>
  <si>
    <t>dif insee</t>
  </si>
  <si>
    <t>plus de 4 alvéoles</t>
  </si>
  <si>
    <t>love</t>
  </si>
  <si>
    <t xml:space="preserve">renforcement ou remplacement d’appuis aériens </t>
  </si>
  <si>
    <t xml:space="preserve">réaménagement en tête d’appuis aériens </t>
  </si>
  <si>
    <t xml:space="preserve">recalage ou réimplantation d’appuis aériens </t>
  </si>
  <si>
    <t>verte</t>
  </si>
  <si>
    <t>orange</t>
  </si>
  <si>
    <t>invisible</t>
  </si>
  <si>
    <t>aiguille</t>
  </si>
  <si>
    <t>largeur</t>
  </si>
  <si>
    <t>rien</t>
  </si>
  <si>
    <t>oui renforcement</t>
  </si>
  <si>
    <t>oui remplacement</t>
  </si>
  <si>
    <t>diamètre de 14 millimètres en souterrain</t>
  </si>
  <si>
    <t>6 millimètres en aérien</t>
  </si>
  <si>
    <t>câble de diamètre &gt; à 14 millimètres en souterrain et/ou 6 millimètres en aérien</t>
  </si>
  <si>
    <r>
      <t xml:space="preserve">nb de percement de petit pied droit </t>
    </r>
    <r>
      <rPr>
        <sz val="10"/>
        <color rgb="FFFF0000"/>
        <rFont val="Arial"/>
        <family val="2"/>
      </rPr>
      <t>si 2</t>
    </r>
  </si>
  <si>
    <t>b</t>
  </si>
  <si>
    <t>b
verif 2 ch de suite sans relevé</t>
  </si>
  <si>
    <t>ccgalerie</t>
  </si>
  <si>
    <t>ccsous tubage existant</t>
  </si>
  <si>
    <t>cccaniveau</t>
  </si>
  <si>
    <t>avec eh</t>
  </si>
  <si>
    <t>c&amp;d</t>
  </si>
  <si>
    <t>b
se-ss ch avant+diff</t>
  </si>
  <si>
    <t>si acp en c</t>
  </si>
  <si>
    <t>si acp en e</t>
  </si>
  <si>
    <t>coupure</t>
  </si>
  <si>
    <t>voir aa</t>
  </si>
  <si>
    <t>VERIF RENFORCEMENT</t>
  </si>
  <si>
    <t>verification ch et peo</t>
  </si>
  <si>
    <t>VERIF PERCeMENT</t>
  </si>
  <si>
    <t>ch</t>
  </si>
  <si>
    <t>Vérifier si aucun regroupement ou dépose de câble,
ni galerie visitable, ni plusieurs Zones de Commandes</t>
  </si>
  <si>
    <t>nb de zone</t>
  </si>
  <si>
    <t>commande possible</t>
  </si>
  <si>
    <t>fiche chambre:</t>
  </si>
  <si>
    <t>nombre de zone:</t>
  </si>
  <si>
    <t>nb de poteau</t>
  </si>
  <si>
    <t>nb de chambre</t>
  </si>
  <si>
    <t>nb de zone (commune ou arrondissement)</t>
  </si>
  <si>
    <t>x</t>
  </si>
  <si>
    <t>z3,c4,ae3,B12:o812</t>
  </si>
  <si>
    <t>Erreur du numéro de commande FCI en C4 :</t>
  </si>
  <si>
    <t>i unitaire</t>
  </si>
  <si>
    <t>i multi hors masse</t>
  </si>
  <si>
    <t>tubage</t>
  </si>
  <si>
    <t>Tubage rigide pour convenance</t>
  </si>
  <si>
    <t>tubage:</t>
  </si>
  <si>
    <t>C</t>
  </si>
  <si>
    <t>FPaérien</t>
  </si>
  <si>
    <t>c</t>
  </si>
  <si>
    <t>ATCtransition</t>
  </si>
  <si>
    <t>ACTtransition</t>
  </si>
  <si>
    <t>Oui Tubage Rigide</t>
  </si>
  <si>
    <t>fgfgfddf</t>
  </si>
  <si>
    <t>Oui Tubage Rigide pour convenance</t>
  </si>
  <si>
    <t>gfdgf</t>
  </si>
  <si>
    <t>Oui Tubage Souple</t>
  </si>
  <si>
    <t>dfgfgfdg</t>
  </si>
  <si>
    <t>refus Orange Wholesale France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</si>
</sst>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00000"/>
    <numFmt numFmtId="166" formatCode="&quot;Erreur sur &quot;General&quot; ligne(s)&quot;"/>
    <numFmt numFmtId="167" formatCode="&quot;Erreur &quot;General&quot; ligne(s) vide(s)&quot;"/>
  </numFmts>
  <fonts count="30" x14ac:knownFonts="1">
    <font>
      <sz val="11"/>
      <color theme="1"/>
      <name val="Calibri"/>
      <family val="2"/>
      <scheme val="minor"/>
    </font>
    <font>
      <b/>
      <sz val="11"/>
      <color theme="1"/>
      <name val="Calibri"/>
      <family val="2"/>
      <scheme val="minor"/>
    </font>
    <font>
      <sz val="10"/>
      <name val="Arial"/>
      <family val="2"/>
    </font>
    <font>
      <sz val="10"/>
      <color indexed="8"/>
      <name val="Arial"/>
      <family val="2"/>
    </font>
    <font>
      <b/>
      <sz val="10"/>
      <name val="Arial"/>
      <family val="2"/>
    </font>
    <font>
      <b/>
      <sz val="10"/>
      <color indexed="8"/>
      <name val="Arial"/>
      <family val="2"/>
    </font>
    <font>
      <b/>
      <sz val="16"/>
      <name val="Arial"/>
      <family val="2"/>
    </font>
    <font>
      <sz val="9"/>
      <color indexed="81"/>
      <name val="Tahoma"/>
      <family val="2"/>
    </font>
    <font>
      <sz val="8"/>
      <color indexed="81"/>
      <name val="Tahoma"/>
      <family val="2"/>
    </font>
    <font>
      <u/>
      <sz val="8"/>
      <color indexed="81"/>
      <name val="Tahoma"/>
      <family val="2"/>
    </font>
    <font>
      <b/>
      <sz val="8"/>
      <color indexed="81"/>
      <name val="Tahoma"/>
      <family val="2"/>
    </font>
    <font>
      <b/>
      <sz val="22"/>
      <color theme="1"/>
      <name val="Calibri"/>
      <family val="2"/>
      <scheme val="minor"/>
    </font>
    <font>
      <b/>
      <i/>
      <sz val="10"/>
      <color theme="0"/>
      <name val="Arial"/>
      <family val="2"/>
    </font>
    <font>
      <b/>
      <sz val="20"/>
      <color theme="9" tint="-0.24994659260841701"/>
      <name val="Arial"/>
      <family val="2"/>
    </font>
    <font>
      <b/>
      <i/>
      <sz val="11"/>
      <color theme="1"/>
      <name val="Calibri"/>
      <family val="2"/>
      <scheme val="minor"/>
    </font>
    <font>
      <b/>
      <sz val="11"/>
      <color theme="9" tint="-0.249977111117893"/>
      <name val="Calibri"/>
      <family val="2"/>
      <scheme val="minor"/>
    </font>
    <font>
      <b/>
      <i/>
      <sz val="11"/>
      <color theme="9" tint="-0.249977111117893"/>
      <name val="Calibri"/>
      <family val="2"/>
      <scheme val="minor"/>
    </font>
    <font>
      <b/>
      <i/>
      <sz val="11"/>
      <name val="Calibri"/>
      <family val="2"/>
      <scheme val="minor"/>
    </font>
    <font>
      <b/>
      <sz val="8"/>
      <color indexed="9"/>
      <name val="Arial"/>
      <family val="2"/>
    </font>
    <font>
      <sz val="10"/>
      <color indexed="9"/>
      <name val="Arial"/>
      <family val="2"/>
    </font>
    <font>
      <sz val="11"/>
      <color indexed="8"/>
      <name val="Calibri"/>
      <family val="2"/>
    </font>
    <font>
      <b/>
      <sz val="8"/>
      <name val="Arial"/>
      <family val="2"/>
    </font>
    <font>
      <b/>
      <sz val="10"/>
      <color rgb="FF0070C0"/>
      <name val="MS Sans Serif"/>
      <family val="2"/>
    </font>
    <font>
      <b/>
      <i/>
      <sz val="10"/>
      <color theme="9" tint="-0.249977111117893"/>
      <name val="Arial"/>
      <family val="2"/>
    </font>
    <font>
      <b/>
      <sz val="12"/>
      <color rgb="FF0070C0"/>
      <name val="Arial"/>
      <family val="2"/>
    </font>
    <font>
      <sz val="10"/>
      <color rgb="FFFF0000"/>
      <name val="Arial"/>
      <family val="2"/>
    </font>
    <font>
      <sz val="10"/>
      <color theme="1"/>
      <name val="Calibri"/>
      <family val="2"/>
      <scheme val="minor"/>
    </font>
    <font>
      <sz val="10"/>
      <color theme="1"/>
      <name val="Arial"/>
      <family val="2"/>
    </font>
    <font>
      <b/>
      <i/>
      <sz val="12"/>
      <color rgb="FFFF0000"/>
      <name val="Arial"/>
      <family val="2"/>
    </font>
    <font>
      <sz val="11"/>
      <color theme="0"/>
      <name val="Calibri"/>
      <family val="2"/>
      <scheme val="minor"/>
    </font>
  </fonts>
  <fills count="26">
    <fill>
      <patternFill patternType="none"/>
    </fill>
    <fill>
      <patternFill patternType="gray125"/>
    </fill>
    <fill>
      <patternFill patternType="solid">
        <fgColor indexed="52"/>
        <bgColor indexed="64"/>
      </patternFill>
    </fill>
    <fill>
      <patternFill patternType="solid">
        <fgColor theme="0"/>
        <bgColor indexed="64"/>
      </patternFill>
    </fill>
    <fill>
      <patternFill patternType="solid">
        <fgColor rgb="FF99CCFF"/>
        <bgColor indexed="64"/>
      </patternFill>
    </fill>
    <fill>
      <patternFill patternType="solid">
        <fgColor indexed="44"/>
        <bgColor indexed="64"/>
      </patternFill>
    </fill>
    <fill>
      <patternFill patternType="solid">
        <fgColor rgb="FF92D050"/>
        <bgColor indexed="64"/>
      </patternFill>
    </fill>
    <fill>
      <patternFill patternType="solid">
        <fgColor rgb="FFCCECFF"/>
        <bgColor indexed="64"/>
      </patternFill>
    </fill>
    <fill>
      <patternFill patternType="solid">
        <fgColor indexed="8"/>
        <bgColor indexed="64"/>
      </patternFill>
    </fill>
    <fill>
      <patternFill patternType="solid">
        <fgColor indexed="13"/>
        <bgColor indexed="64"/>
      </patternFill>
    </fill>
    <fill>
      <patternFill patternType="solid">
        <fgColor rgb="FFFFFF00"/>
        <bgColor indexed="64"/>
      </patternFill>
    </fill>
    <fill>
      <gradientFill degree="270">
        <stop position="0">
          <color theme="0"/>
        </stop>
        <stop position="1">
          <color theme="9" tint="-0.25098422193060094"/>
        </stop>
      </gradientFill>
    </fill>
    <fill>
      <patternFill patternType="solid">
        <fgColor rgb="FFFF0000"/>
        <bgColor indexed="64"/>
      </patternFill>
    </fill>
    <fill>
      <patternFill patternType="solid">
        <fgColor rgb="FF00B0F0"/>
        <bgColor indexed="64"/>
      </patternFill>
    </fill>
    <fill>
      <patternFill patternType="solid">
        <fgColor indexed="22"/>
        <bgColor indexed="64"/>
      </patternFill>
    </fill>
    <fill>
      <patternFill patternType="solid">
        <fgColor rgb="FFFFC000"/>
        <bgColor indexed="64"/>
      </patternFill>
    </fill>
    <fill>
      <patternFill patternType="solid">
        <fgColor rgb="FFFF00FF"/>
        <bgColor indexed="64"/>
      </patternFill>
    </fill>
    <fill>
      <patternFill patternType="solid">
        <fgColor indexed="11"/>
        <bgColor indexed="64"/>
      </patternFill>
    </fill>
    <fill>
      <patternFill patternType="solid">
        <fgColor rgb="FFCC00CC"/>
        <bgColor indexed="64"/>
      </patternFill>
    </fill>
    <fill>
      <patternFill patternType="solid">
        <fgColor rgb="FFFF33CC"/>
        <bgColor indexed="64"/>
      </patternFill>
    </fill>
    <fill>
      <patternFill patternType="solid">
        <fgColor theme="8" tint="0.59999389629810485"/>
        <bgColor indexed="64"/>
      </patternFill>
    </fill>
    <fill>
      <patternFill patternType="solid">
        <fgColor rgb="FF99FF33"/>
        <bgColor indexed="64"/>
      </patternFill>
    </fill>
    <fill>
      <patternFill patternType="solid">
        <fgColor rgb="FF00FF00"/>
        <bgColor indexed="64"/>
      </patternFill>
    </fill>
    <fill>
      <patternFill patternType="solid">
        <fgColor rgb="FFFF66CC"/>
        <bgColor indexed="64"/>
      </patternFill>
    </fill>
    <fill>
      <patternFill patternType="solid">
        <fgColor rgb="FF00B050"/>
        <bgColor indexed="64"/>
      </patternFill>
    </fill>
    <fill>
      <patternFill patternType="solid">
        <fgColor rgb="FFFF9999"/>
        <bgColor indexed="64"/>
      </patternFill>
    </fill>
  </fills>
  <borders count="67">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theme="0"/>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theme="0"/>
      </right>
      <top style="thin">
        <color theme="0"/>
      </top>
      <bottom style="thin">
        <color theme="0"/>
      </bottom>
      <diagonal/>
    </border>
    <border>
      <left style="thin">
        <color theme="0"/>
      </left>
      <right style="thin">
        <color theme="0"/>
      </right>
      <top/>
      <bottom/>
      <diagonal/>
    </border>
    <border>
      <left style="thin">
        <color theme="0"/>
      </left>
      <right/>
      <top style="thin">
        <color theme="0"/>
      </top>
      <bottom style="thin">
        <color theme="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theme="0"/>
      </left>
      <right/>
      <top style="thin">
        <color theme="0"/>
      </top>
      <bottom style="medium">
        <color indexed="64"/>
      </bottom>
      <diagonal/>
    </border>
    <border>
      <left/>
      <right style="thin">
        <color theme="0"/>
      </right>
      <top style="thin">
        <color theme="0"/>
      </top>
      <bottom style="medium">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ck">
        <color auto="1"/>
      </left>
      <right style="thin">
        <color auto="1"/>
      </right>
      <top style="thin">
        <color theme="0"/>
      </top>
      <bottom style="thin">
        <color theme="0"/>
      </bottom>
      <diagonal/>
    </border>
    <border>
      <left style="thick">
        <color indexed="64"/>
      </left>
      <right style="medium">
        <color indexed="9"/>
      </right>
      <top style="thick">
        <color indexed="64"/>
      </top>
      <bottom/>
      <diagonal/>
    </border>
    <border>
      <left style="medium">
        <color indexed="9"/>
      </left>
      <right style="thick">
        <color indexed="64"/>
      </right>
      <top style="thick">
        <color indexed="64"/>
      </top>
      <bottom/>
      <diagonal/>
    </border>
    <border>
      <left style="thick">
        <color indexed="64"/>
      </left>
      <right style="medium">
        <color indexed="9"/>
      </right>
      <top/>
      <bottom style="thick">
        <color indexed="64"/>
      </bottom>
      <diagonal/>
    </border>
    <border>
      <left style="medium">
        <color indexed="9"/>
      </left>
      <right style="thick">
        <color indexed="64"/>
      </right>
      <top/>
      <bottom style="thick">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style="thin">
        <color indexed="64"/>
      </right>
      <top style="thin">
        <color indexed="64"/>
      </top>
      <bottom/>
      <diagonal/>
    </border>
    <border>
      <left style="thin">
        <color auto="1"/>
      </left>
      <right style="thin">
        <color auto="1"/>
      </right>
      <top/>
      <bottom/>
      <diagonal/>
    </border>
    <border>
      <left/>
      <right/>
      <top style="thin">
        <color theme="0"/>
      </top>
      <bottom style="medium">
        <color indexed="64"/>
      </bottom>
      <diagonal/>
    </border>
    <border>
      <left style="medium">
        <color indexed="64"/>
      </left>
      <right style="medium">
        <color indexed="64"/>
      </right>
      <top/>
      <bottom style="thin">
        <color theme="0"/>
      </bottom>
      <diagonal/>
    </border>
    <border>
      <left style="thin">
        <color theme="0"/>
      </left>
      <right/>
      <top style="thin">
        <color theme="0"/>
      </top>
      <bottom/>
      <diagonal/>
    </border>
    <border>
      <left style="thin">
        <color theme="0"/>
      </left>
      <right/>
      <top style="medium">
        <color indexed="64"/>
      </top>
      <bottom style="thin">
        <color indexed="64"/>
      </bottom>
      <diagonal/>
    </border>
    <border>
      <left/>
      <right/>
      <top style="medium">
        <color indexed="64"/>
      </top>
      <bottom style="thin">
        <color indexed="64"/>
      </bottom>
      <diagonal/>
    </border>
    <border>
      <left/>
      <right style="thin">
        <color theme="0"/>
      </right>
      <top style="medium">
        <color indexed="64"/>
      </top>
      <bottom style="thin">
        <color indexed="64"/>
      </bottom>
      <diagonal/>
    </border>
    <border>
      <left/>
      <right/>
      <top/>
      <bottom style="thin">
        <color theme="0"/>
      </bottom>
      <diagonal/>
    </border>
    <border>
      <left/>
      <right style="thin">
        <color theme="0"/>
      </right>
      <top/>
      <bottom style="thin">
        <color theme="0"/>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top style="medium">
        <color indexed="64"/>
      </top>
      <bottom style="medium">
        <color indexed="64"/>
      </bottom>
      <diagonal/>
    </border>
    <border>
      <left/>
      <right style="thin">
        <color theme="0"/>
      </right>
      <top/>
      <bottom/>
      <diagonal/>
    </border>
    <border>
      <left style="thin">
        <color theme="1"/>
      </left>
      <right style="thick">
        <color theme="1"/>
      </right>
      <top style="thin">
        <color theme="1"/>
      </top>
      <bottom style="thick">
        <color theme="1"/>
      </bottom>
      <diagonal/>
    </border>
  </borders>
  <cellStyleXfs count="3">
    <xf numFmtId="0" fontId="0" fillId="0" borderId="0"/>
    <xf numFmtId="0" fontId="2" fillId="0" borderId="0"/>
    <xf numFmtId="0" fontId="20" fillId="0" borderId="0"/>
  </cellStyleXfs>
  <cellXfs count="247">
    <xf numFmtId="0" fontId="0" fillId="0" borderId="0" xfId="0"/>
    <xf numFmtId="0" fontId="2" fillId="0" borderId="1" xfId="0" applyFont="1" applyBorder="1" applyAlignment="1" applyProtection="1">
      <alignment horizontal="center" vertical="center"/>
    </xf>
    <xf numFmtId="0" fontId="2" fillId="0" borderId="1" xfId="0" applyFont="1" applyBorder="1" applyAlignment="1" applyProtection="1">
      <alignment horizontal="center" vertical="center" wrapText="1"/>
    </xf>
    <xf numFmtId="0" fontId="3" fillId="0" borderId="1" xfId="0" applyFont="1" applyBorder="1" applyAlignment="1" applyProtection="1">
      <alignment horizontal="center" vertical="center"/>
    </xf>
    <xf numFmtId="0" fontId="2" fillId="0" borderId="2" xfId="0" applyFont="1" applyBorder="1" applyAlignment="1" applyProtection="1">
      <alignment horizontal="center" vertical="center"/>
    </xf>
    <xf numFmtId="0" fontId="2" fillId="0" borderId="10" xfId="0" applyFont="1" applyBorder="1" applyAlignment="1" applyProtection="1">
      <alignment horizontal="center" vertical="center"/>
    </xf>
    <xf numFmtId="0" fontId="4" fillId="0" borderId="11"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0" borderId="12" xfId="0" applyFont="1" applyBorder="1" applyAlignment="1" applyProtection="1">
      <alignment horizontal="center" vertical="center"/>
    </xf>
    <xf numFmtId="0" fontId="4" fillId="0" borderId="6" xfId="0" applyFont="1" applyBorder="1" applyAlignment="1" applyProtection="1">
      <alignment horizontal="center" vertical="center"/>
    </xf>
    <xf numFmtId="0" fontId="2" fillId="0" borderId="11" xfId="0" applyFont="1" applyBorder="1" applyAlignment="1" applyProtection="1">
      <alignment horizontal="center" vertical="center"/>
    </xf>
    <xf numFmtId="0" fontId="6" fillId="0" borderId="11" xfId="0" applyFont="1" applyBorder="1" applyAlignment="1" applyProtection="1">
      <alignment horizontal="center" vertical="center"/>
    </xf>
    <xf numFmtId="0" fontId="3" fillId="0" borderId="2" xfId="0" applyFont="1" applyBorder="1" applyAlignment="1" applyProtection="1">
      <alignment horizontal="center" vertical="center"/>
    </xf>
    <xf numFmtId="0" fontId="4" fillId="0" borderId="20" xfId="0" applyFont="1" applyBorder="1" applyAlignment="1" applyProtection="1">
      <alignment horizontal="center" vertical="center"/>
    </xf>
    <xf numFmtId="0" fontId="4" fillId="0" borderId="20" xfId="0" applyFont="1" applyBorder="1" applyAlignment="1" applyProtection="1">
      <alignment horizontal="center" vertical="center" wrapText="1"/>
    </xf>
    <xf numFmtId="0" fontId="5" fillId="0" borderId="20" xfId="0" applyFont="1" applyBorder="1" applyAlignment="1" applyProtection="1">
      <alignment horizontal="center" vertical="center"/>
    </xf>
    <xf numFmtId="0" fontId="5" fillId="0" borderId="20" xfId="0" applyFont="1" applyFill="1" applyBorder="1" applyAlignment="1" applyProtection="1">
      <alignment horizontal="center" vertical="center" wrapText="1"/>
    </xf>
    <xf numFmtId="0" fontId="4" fillId="5" borderId="20" xfId="0" applyFont="1" applyFill="1" applyBorder="1" applyAlignment="1" applyProtection="1">
      <alignment horizontal="center" vertical="center" wrapText="1"/>
    </xf>
    <xf numFmtId="0" fontId="4" fillId="2" borderId="20"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2" borderId="5" xfId="0" applyFont="1" applyFill="1" applyBorder="1" applyAlignment="1" applyProtection="1">
      <alignment horizontal="center" vertical="center" wrapText="1"/>
    </xf>
    <xf numFmtId="0" fontId="4" fillId="2" borderId="4" xfId="0" applyFont="1" applyFill="1" applyBorder="1" applyAlignment="1" applyProtection="1">
      <alignment horizontal="center" vertical="center" wrapText="1"/>
    </xf>
    <xf numFmtId="0" fontId="5" fillId="2" borderId="20" xfId="0" applyFont="1" applyFill="1" applyBorder="1" applyAlignment="1" applyProtection="1">
      <alignment horizontal="center" vertical="center" wrapText="1"/>
    </xf>
    <xf numFmtId="0" fontId="5" fillId="5" borderId="20" xfId="0" applyFont="1" applyFill="1" applyBorder="1" applyAlignment="1" applyProtection="1">
      <alignment horizontal="center" vertical="center" wrapText="1"/>
    </xf>
    <xf numFmtId="0" fontId="2" fillId="4" borderId="21" xfId="0" applyFont="1" applyFill="1" applyBorder="1" applyAlignment="1" applyProtection="1">
      <alignment horizontal="center" vertical="center"/>
    </xf>
    <xf numFmtId="0" fontId="2" fillId="0" borderId="21" xfId="0" applyFont="1" applyFill="1" applyBorder="1" applyAlignment="1" applyProtection="1">
      <alignment horizontal="center" vertical="center"/>
      <protection locked="0"/>
    </xf>
    <xf numFmtId="164" fontId="2" fillId="0" borderId="22" xfId="0" applyNumberFormat="1" applyFont="1" applyFill="1" applyBorder="1" applyAlignment="1" applyProtection="1">
      <alignment horizontal="center" vertical="center"/>
      <protection locked="0"/>
    </xf>
    <xf numFmtId="0" fontId="2" fillId="0" borderId="23" xfId="0" applyFont="1" applyFill="1" applyBorder="1" applyAlignment="1" applyProtection="1">
      <alignment horizontal="center" vertical="center"/>
      <protection locked="0"/>
    </xf>
    <xf numFmtId="1" fontId="2" fillId="0" borderId="22" xfId="0" applyNumberFormat="1" applyFont="1" applyFill="1" applyBorder="1" applyAlignment="1" applyProtection="1">
      <alignment horizontal="center" vertical="center"/>
      <protection locked="0"/>
    </xf>
    <xf numFmtId="0" fontId="2" fillId="0" borderId="24" xfId="0" applyFont="1" applyFill="1" applyBorder="1" applyAlignment="1" applyProtection="1">
      <alignment horizontal="center" vertical="center"/>
      <protection locked="0"/>
    </xf>
    <xf numFmtId="0" fontId="2" fillId="0" borderId="25" xfId="0" applyFont="1" applyFill="1" applyBorder="1" applyAlignment="1" applyProtection="1">
      <alignment horizontal="center" vertical="center"/>
      <protection locked="0"/>
    </xf>
    <xf numFmtId="0" fontId="2" fillId="3" borderId="26" xfId="0" applyFont="1" applyFill="1" applyBorder="1" applyAlignment="1" applyProtection="1">
      <alignment horizontal="center" vertical="center"/>
      <protection locked="0"/>
    </xf>
    <xf numFmtId="0" fontId="3" fillId="0" borderId="21" xfId="0" applyFont="1" applyFill="1" applyBorder="1" applyAlignment="1" applyProtection="1">
      <alignment horizontal="center" vertical="center" wrapText="1"/>
      <protection locked="0"/>
    </xf>
    <xf numFmtId="0" fontId="2" fillId="3" borderId="22" xfId="0" applyFont="1" applyFill="1" applyBorder="1" applyAlignment="1" applyProtection="1">
      <alignment horizontal="center" vertical="center" wrapText="1"/>
      <protection locked="0"/>
    </xf>
    <xf numFmtId="0" fontId="2" fillId="3" borderId="24" xfId="0" applyFont="1" applyFill="1" applyBorder="1" applyAlignment="1" applyProtection="1">
      <alignment horizontal="center" vertical="center" wrapText="1"/>
      <protection locked="0"/>
    </xf>
    <xf numFmtId="0" fontId="2" fillId="0" borderId="27" xfId="0" applyFont="1" applyFill="1" applyBorder="1" applyAlignment="1" applyProtection="1">
      <alignment horizontal="center" vertical="center"/>
      <protection locked="0"/>
    </xf>
    <xf numFmtId="0" fontId="2" fillId="0" borderId="26" xfId="0" applyFont="1" applyFill="1" applyBorder="1" applyAlignment="1" applyProtection="1">
      <alignment horizontal="center" vertical="center"/>
      <protection locked="0"/>
    </xf>
    <xf numFmtId="164" fontId="2" fillId="0" borderId="25" xfId="0" applyNumberFormat="1" applyFont="1" applyFill="1" applyBorder="1" applyAlignment="1" applyProtection="1">
      <alignment horizontal="center" vertical="center"/>
      <protection locked="0"/>
    </xf>
    <xf numFmtId="0" fontId="2" fillId="0" borderId="28" xfId="0" applyFont="1" applyFill="1" applyBorder="1" applyAlignment="1" applyProtection="1">
      <alignment horizontal="center" vertical="center"/>
      <protection locked="0"/>
    </xf>
    <xf numFmtId="1" fontId="2" fillId="0" borderId="25" xfId="0" applyNumberFormat="1" applyFont="1" applyFill="1" applyBorder="1" applyAlignment="1" applyProtection="1">
      <alignment horizontal="center" vertical="center"/>
      <protection locked="0"/>
    </xf>
    <xf numFmtId="0" fontId="3" fillId="0" borderId="26" xfId="0" applyFont="1" applyFill="1" applyBorder="1" applyAlignment="1" applyProtection="1">
      <alignment horizontal="center" vertical="center" wrapText="1"/>
      <protection locked="0"/>
    </xf>
    <xf numFmtId="0" fontId="2" fillId="3" borderId="25" xfId="0" applyFont="1" applyFill="1" applyBorder="1" applyAlignment="1" applyProtection="1">
      <alignment horizontal="center" vertical="center" wrapText="1"/>
      <protection locked="0"/>
    </xf>
    <xf numFmtId="0" fontId="2" fillId="3" borderId="27" xfId="0" applyFont="1" applyFill="1" applyBorder="1" applyAlignment="1" applyProtection="1">
      <alignment horizontal="center" vertical="center" wrapText="1"/>
      <protection locked="0"/>
    </xf>
    <xf numFmtId="0" fontId="2" fillId="0" borderId="25" xfId="0" applyFont="1" applyFill="1" applyBorder="1" applyAlignment="1" applyProtection="1">
      <alignment horizontal="center" vertical="center" wrapText="1"/>
      <protection locked="0"/>
    </xf>
    <xf numFmtId="0" fontId="2" fillId="0" borderId="27" xfId="0" applyFont="1" applyFill="1" applyBorder="1" applyAlignment="1" applyProtection="1">
      <alignment horizontal="center" vertical="center" wrapText="1"/>
      <protection locked="0"/>
    </xf>
    <xf numFmtId="0" fontId="2" fillId="4" borderId="29" xfId="0" applyFont="1" applyFill="1" applyBorder="1" applyAlignment="1" applyProtection="1">
      <alignment horizontal="center" vertical="center"/>
    </xf>
    <xf numFmtId="0" fontId="2" fillId="0" borderId="29" xfId="0" applyFont="1" applyFill="1" applyBorder="1" applyAlignment="1" applyProtection="1">
      <alignment horizontal="center" vertical="center"/>
      <protection locked="0"/>
    </xf>
    <xf numFmtId="164" fontId="2" fillId="0" borderId="30" xfId="0" applyNumberFormat="1" applyFont="1" applyFill="1" applyBorder="1" applyAlignment="1" applyProtection="1">
      <alignment horizontal="center" vertical="center"/>
      <protection locked="0"/>
    </xf>
    <xf numFmtId="0" fontId="2" fillId="0" borderId="31" xfId="0" applyFont="1" applyFill="1" applyBorder="1" applyAlignment="1" applyProtection="1">
      <alignment horizontal="center" vertical="center"/>
      <protection locked="0"/>
    </xf>
    <xf numFmtId="1" fontId="2" fillId="0" borderId="30" xfId="0" applyNumberFormat="1" applyFont="1" applyFill="1" applyBorder="1" applyAlignment="1" applyProtection="1">
      <alignment horizontal="center" vertical="center"/>
      <protection locked="0"/>
    </xf>
    <xf numFmtId="0" fontId="2" fillId="0" borderId="32" xfId="0" applyFont="1" applyFill="1" applyBorder="1" applyAlignment="1" applyProtection="1">
      <alignment horizontal="center" vertical="center"/>
      <protection locked="0"/>
    </xf>
    <xf numFmtId="0" fontId="2" fillId="0" borderId="30" xfId="0" applyFont="1" applyFill="1" applyBorder="1" applyAlignment="1" applyProtection="1">
      <alignment horizontal="center" vertical="center"/>
      <protection locked="0"/>
    </xf>
    <xf numFmtId="0" fontId="3" fillId="0" borderId="29" xfId="0" applyFont="1" applyFill="1" applyBorder="1" applyAlignment="1" applyProtection="1">
      <alignment horizontal="center" vertical="center" wrapText="1"/>
      <protection locked="0"/>
    </xf>
    <xf numFmtId="0" fontId="2" fillId="0" borderId="30" xfId="0" applyFont="1" applyFill="1" applyBorder="1" applyAlignment="1" applyProtection="1">
      <alignment horizontal="center" vertical="center" wrapText="1"/>
      <protection locked="0"/>
    </xf>
    <xf numFmtId="0" fontId="2" fillId="0" borderId="32" xfId="0" applyFont="1" applyFill="1" applyBorder="1" applyAlignment="1" applyProtection="1">
      <alignment horizontal="center" vertical="center" wrapText="1"/>
      <protection locked="0"/>
    </xf>
    <xf numFmtId="0" fontId="0" fillId="0" borderId="0" xfId="0" applyAlignment="1">
      <alignment horizontal="center" vertical="center"/>
    </xf>
    <xf numFmtId="0" fontId="12" fillId="0" borderId="0" xfId="0" applyFont="1" applyAlignment="1" applyProtection="1">
      <protection hidden="1"/>
    </xf>
    <xf numFmtId="0" fontId="15" fillId="0" borderId="0" xfId="0" applyFont="1" applyAlignment="1" applyProtection="1">
      <alignment horizontal="center" vertical="top"/>
      <protection hidden="1"/>
    </xf>
    <xf numFmtId="0" fontId="2" fillId="0" borderId="41" xfId="0" applyFont="1" applyBorder="1" applyAlignment="1" applyProtection="1">
      <alignment horizontal="center" vertical="center"/>
    </xf>
    <xf numFmtId="0" fontId="18" fillId="8" borderId="42" xfId="1" applyFont="1" applyFill="1" applyBorder="1" applyAlignment="1" applyProtection="1">
      <alignment horizontal="center" vertical="center" wrapText="1"/>
      <protection hidden="1"/>
    </xf>
    <xf numFmtId="0" fontId="18" fillId="8" borderId="43" xfId="1" applyFont="1" applyFill="1" applyBorder="1" applyAlignment="1" applyProtection="1">
      <alignment horizontal="center" vertical="center" wrapText="1"/>
      <protection hidden="1"/>
    </xf>
    <xf numFmtId="0" fontId="19" fillId="8" borderId="44" xfId="0" applyFont="1" applyFill="1" applyBorder="1" applyProtection="1">
      <protection hidden="1"/>
    </xf>
    <xf numFmtId="0" fontId="3" fillId="8" borderId="45" xfId="0" applyFont="1" applyFill="1" applyBorder="1" applyProtection="1">
      <protection hidden="1"/>
    </xf>
    <xf numFmtId="0" fontId="2" fillId="0" borderId="46" xfId="1" applyFill="1" applyBorder="1" applyAlignment="1" applyProtection="1">
      <alignment horizontal="center"/>
      <protection hidden="1"/>
    </xf>
    <xf numFmtId="0" fontId="20" fillId="9" borderId="47" xfId="2" quotePrefix="1" applyFill="1" applyBorder="1" applyAlignment="1" applyProtection="1">
      <alignment horizontal="center"/>
      <protection hidden="1"/>
    </xf>
    <xf numFmtId="0" fontId="2" fillId="0" borderId="48" xfId="1" applyBorder="1" applyAlignment="1" applyProtection="1">
      <alignment horizontal="center"/>
      <protection hidden="1"/>
    </xf>
    <xf numFmtId="0" fontId="20" fillId="9" borderId="49" xfId="2" applyFill="1" applyBorder="1" applyAlignment="1" applyProtection="1">
      <alignment horizontal="center"/>
      <protection hidden="1"/>
    </xf>
    <xf numFmtId="0" fontId="2" fillId="9" borderId="48" xfId="1" applyFill="1" applyBorder="1" applyAlignment="1" applyProtection="1">
      <alignment horizontal="center"/>
      <protection hidden="1"/>
    </xf>
    <xf numFmtId="0" fontId="2" fillId="0" borderId="50" xfId="1" applyBorder="1" applyAlignment="1" applyProtection="1">
      <alignment horizontal="center"/>
      <protection hidden="1"/>
    </xf>
    <xf numFmtId="0" fontId="20" fillId="9" borderId="51" xfId="2" applyFill="1" applyBorder="1" applyAlignment="1" applyProtection="1">
      <alignment horizontal="center"/>
      <protection hidden="1"/>
    </xf>
    <xf numFmtId="0" fontId="0" fillId="0" borderId="0" xfId="0" applyProtection="1">
      <protection hidden="1"/>
    </xf>
    <xf numFmtId="0" fontId="2" fillId="0" borderId="0" xfId="0" applyFont="1" applyProtection="1">
      <protection hidden="1"/>
    </xf>
    <xf numFmtId="0" fontId="2" fillId="0" borderId="0" xfId="0" applyFont="1" applyAlignment="1" applyProtection="1">
      <alignment horizontal="center" vertical="center"/>
      <protection hidden="1"/>
    </xf>
    <xf numFmtId="0" fontId="21" fillId="8" borderId="43" xfId="1" applyFont="1" applyFill="1" applyBorder="1" applyAlignment="1" applyProtection="1">
      <alignment horizontal="center" vertical="center" wrapText="1"/>
      <protection hidden="1"/>
    </xf>
    <xf numFmtId="0" fontId="0" fillId="0" borderId="27" xfId="0" applyBorder="1" applyAlignment="1">
      <alignment horizontal="center"/>
    </xf>
    <xf numFmtId="0" fontId="0" fillId="0" borderId="52" xfId="0" applyBorder="1" applyAlignment="1">
      <alignment horizontal="center"/>
    </xf>
    <xf numFmtId="165" fontId="22" fillId="0" borderId="10" xfId="0" applyNumberFormat="1" applyFont="1" applyFill="1" applyBorder="1" applyAlignment="1" applyProtection="1">
      <alignment vertical="center"/>
      <protection hidden="1"/>
    </xf>
    <xf numFmtId="0" fontId="2" fillId="0" borderId="55" xfId="0" applyFont="1" applyBorder="1" applyAlignment="1" applyProtection="1">
      <alignment horizontal="center" vertical="center"/>
    </xf>
    <xf numFmtId="0" fontId="4" fillId="3" borderId="56" xfId="0" applyFont="1" applyFill="1" applyBorder="1" applyAlignment="1" applyProtection="1">
      <alignment horizontal="right" vertical="center" wrapText="1"/>
      <protection hidden="1"/>
    </xf>
    <xf numFmtId="0" fontId="0" fillId="3" borderId="0" xfId="0" applyFill="1"/>
    <xf numFmtId="0" fontId="2" fillId="0" borderId="61" xfId="0" applyFont="1" applyBorder="1" applyAlignment="1" applyProtection="1">
      <alignment horizontal="center" vertical="center"/>
    </xf>
    <xf numFmtId="0" fontId="2" fillId="0" borderId="0" xfId="0" applyFont="1" applyFill="1" applyBorder="1" applyAlignment="1" applyProtection="1">
      <alignment horizontal="center" vertical="center" wrapText="1"/>
      <protection hidden="1"/>
    </xf>
    <xf numFmtId="0" fontId="0" fillId="0" borderId="0" xfId="0" applyFill="1" applyProtection="1">
      <protection hidden="1"/>
    </xf>
    <xf numFmtId="0" fontId="0" fillId="14" borderId="0" xfId="0" applyFill="1" applyProtection="1">
      <protection hidden="1"/>
    </xf>
    <xf numFmtId="0" fontId="0" fillId="10" borderId="0" xfId="0" applyFill="1"/>
    <xf numFmtId="0" fontId="0" fillId="0" borderId="0" xfId="0" applyAlignment="1" applyProtection="1">
      <alignment horizontal="center"/>
    </xf>
    <xf numFmtId="0" fontId="3" fillId="0" borderId="21" xfId="0" applyFont="1" applyFill="1" applyBorder="1" applyAlignment="1" applyProtection="1">
      <alignment horizontal="center" vertical="center"/>
    </xf>
    <xf numFmtId="0" fontId="3" fillId="0" borderId="26" xfId="0" applyFont="1" applyFill="1" applyBorder="1" applyAlignment="1" applyProtection="1">
      <alignment horizontal="center" vertical="center"/>
    </xf>
    <xf numFmtId="0" fontId="3" fillId="0" borderId="29" xfId="0" applyFont="1" applyFill="1" applyBorder="1" applyAlignment="1" applyProtection="1">
      <alignment horizontal="center" vertical="center"/>
    </xf>
    <xf numFmtId="165" fontId="24" fillId="3" borderId="54" xfId="0" applyNumberFormat="1" applyFont="1" applyFill="1" applyBorder="1" applyAlignment="1" applyProtection="1">
      <alignment horizontal="center" vertical="center" wrapText="1"/>
      <protection hidden="1"/>
    </xf>
    <xf numFmtId="165" fontId="24" fillId="3" borderId="6" xfId="0" applyNumberFormat="1" applyFont="1" applyFill="1" applyBorder="1" applyAlignment="1" applyProtection="1">
      <alignment horizontal="center" vertical="center" wrapText="1"/>
      <protection hidden="1"/>
    </xf>
    <xf numFmtId="0" fontId="2" fillId="0" borderId="0" xfId="0" applyFont="1" applyAlignment="1" applyProtection="1">
      <alignment horizontal="right" vertical="center"/>
      <protection hidden="1"/>
    </xf>
    <xf numFmtId="0" fontId="0" fillId="0" borderId="0" xfId="0" applyAlignment="1" applyProtection="1">
      <alignment horizontal="center" vertical="center"/>
      <protection hidden="1"/>
    </xf>
    <xf numFmtId="0" fontId="0" fillId="0" borderId="0" xfId="0" applyNumberFormat="1" applyAlignment="1" applyProtection="1">
      <alignment horizontal="center" vertical="center"/>
      <protection hidden="1"/>
    </xf>
    <xf numFmtId="0" fontId="0" fillId="17" borderId="0" xfId="0" applyFill="1" applyProtection="1">
      <protection hidden="1"/>
    </xf>
    <xf numFmtId="0" fontId="0" fillId="10" borderId="0" xfId="0" applyFill="1" applyProtection="1">
      <protection hidden="1"/>
    </xf>
    <xf numFmtId="0" fontId="25" fillId="0" borderId="0" xfId="0" applyFont="1" applyFill="1" applyProtection="1">
      <protection hidden="1"/>
    </xf>
    <xf numFmtId="0" fontId="25" fillId="10" borderId="0" xfId="0" applyFont="1" applyFill="1" applyProtection="1">
      <protection hidden="1"/>
    </xf>
    <xf numFmtId="0" fontId="3" fillId="0" borderId="0" xfId="0" applyFont="1" applyAlignment="1" applyProtection="1">
      <alignment horizontal="center"/>
      <protection hidden="1"/>
    </xf>
    <xf numFmtId="0" fontId="0" fillId="0" borderId="0" xfId="0" applyAlignment="1" applyProtection="1">
      <alignment horizontal="center"/>
      <protection hidden="1"/>
    </xf>
    <xf numFmtId="0" fontId="0" fillId="0" borderId="0" xfId="0" applyAlignment="1" applyProtection="1">
      <alignment horizontal="right" vertical="center"/>
      <protection hidden="1"/>
    </xf>
    <xf numFmtId="0" fontId="0" fillId="0" borderId="0" xfId="0" applyAlignment="1">
      <alignment horizontal="center"/>
    </xf>
    <xf numFmtId="0" fontId="0" fillId="10" borderId="27" xfId="0" applyFill="1" applyBorder="1" applyAlignment="1" applyProtection="1">
      <alignment horizontal="center" vertical="center"/>
      <protection hidden="1"/>
    </xf>
    <xf numFmtId="0" fontId="0" fillId="0" borderId="0" xfId="0" applyFill="1" applyBorder="1" applyAlignment="1" applyProtection="1">
      <alignment horizontal="center" vertical="center"/>
      <protection hidden="1"/>
    </xf>
    <xf numFmtId="0" fontId="0" fillId="15" borderId="27" xfId="0" applyFill="1" applyBorder="1" applyAlignment="1" applyProtection="1">
      <alignment horizontal="right" vertical="center"/>
      <protection hidden="1"/>
    </xf>
    <xf numFmtId="0" fontId="0" fillId="10" borderId="33" xfId="0" applyFill="1" applyBorder="1" applyAlignment="1" applyProtection="1">
      <alignment horizontal="center" vertical="center"/>
      <protection hidden="1"/>
    </xf>
    <xf numFmtId="0" fontId="0" fillId="13" borderId="0" xfId="0" applyFill="1" applyAlignment="1" applyProtection="1">
      <alignment horizontal="center" vertical="center"/>
      <protection hidden="1"/>
    </xf>
    <xf numFmtId="0" fontId="0" fillId="15" borderId="0" xfId="0" applyFill="1" applyAlignment="1" applyProtection="1">
      <alignment horizontal="center"/>
      <protection hidden="1"/>
    </xf>
    <xf numFmtId="0" fontId="2" fillId="15" borderId="0" xfId="0" applyFont="1" applyFill="1" applyAlignment="1" applyProtection="1">
      <alignment horizontal="center"/>
      <protection hidden="1"/>
    </xf>
    <xf numFmtId="0" fontId="0" fillId="15" borderId="0" xfId="0" applyFill="1" applyAlignment="1" applyProtection="1">
      <alignment horizontal="center" wrapText="1"/>
      <protection hidden="1"/>
    </xf>
    <xf numFmtId="0" fontId="0" fillId="18" borderId="0" xfId="0" applyFill="1" applyProtection="1">
      <protection hidden="1"/>
    </xf>
    <xf numFmtId="0" fontId="0" fillId="0" borderId="0" xfId="0" applyFill="1" applyAlignment="1" applyProtection="1">
      <alignment wrapText="1"/>
      <protection hidden="1"/>
    </xf>
    <xf numFmtId="0" fontId="0" fillId="15" borderId="0" xfId="0" applyFill="1" applyAlignment="1" applyProtection="1">
      <alignment wrapText="1"/>
      <protection hidden="1"/>
    </xf>
    <xf numFmtId="0" fontId="0" fillId="15" borderId="0" xfId="0" applyFill="1" applyProtection="1">
      <protection hidden="1"/>
    </xf>
    <xf numFmtId="0" fontId="0" fillId="6" borderId="0" xfId="0" applyFill="1" applyAlignment="1" applyProtection="1">
      <alignment horizontal="center" vertical="center"/>
      <protection hidden="1"/>
    </xf>
    <xf numFmtId="0" fontId="2" fillId="16" borderId="27" xfId="0" applyFont="1" applyFill="1" applyBorder="1" applyAlignment="1" applyProtection="1">
      <alignment horizontal="right" vertical="center"/>
      <protection hidden="1"/>
    </xf>
    <xf numFmtId="0" fontId="0" fillId="16" borderId="27" xfId="0" applyFill="1" applyBorder="1" applyAlignment="1" applyProtection="1">
      <alignment horizontal="right" vertical="center"/>
      <protection hidden="1"/>
    </xf>
    <xf numFmtId="0" fontId="0" fillId="12" borderId="27" xfId="0" applyFill="1" applyBorder="1" applyAlignment="1" applyProtection="1">
      <alignment horizontal="right" vertical="center"/>
      <protection hidden="1"/>
    </xf>
    <xf numFmtId="0" fontId="2" fillId="12" borderId="27" xfId="0" applyFont="1" applyFill="1" applyBorder="1" applyAlignment="1" applyProtection="1">
      <alignment horizontal="right" vertical="center"/>
      <protection hidden="1"/>
    </xf>
    <xf numFmtId="0" fontId="2" fillId="0" borderId="0" xfId="0" applyFont="1" applyAlignment="1" applyProtection="1">
      <alignment horizontal="center" vertical="center" wrapText="1"/>
      <protection hidden="1"/>
    </xf>
    <xf numFmtId="0" fontId="1" fillId="0" borderId="27" xfId="0" applyFont="1" applyBorder="1" applyAlignment="1" applyProtection="1">
      <alignment horizontal="center" vertical="center"/>
      <protection hidden="1"/>
    </xf>
    <xf numFmtId="0" fontId="11" fillId="0" borderId="20" xfId="0" applyFont="1" applyBorder="1" applyAlignment="1" applyProtection="1">
      <alignment horizontal="center" vertical="center"/>
      <protection hidden="1"/>
    </xf>
    <xf numFmtId="0" fontId="1" fillId="0" borderId="0" xfId="0" applyFont="1" applyAlignment="1" applyProtection="1">
      <alignment horizontal="center" vertical="center"/>
      <protection hidden="1"/>
    </xf>
    <xf numFmtId="0" fontId="1" fillId="0" borderId="0" xfId="0" applyFont="1" applyBorder="1" applyAlignment="1" applyProtection="1">
      <alignment horizontal="center" vertical="center"/>
      <protection hidden="1"/>
    </xf>
    <xf numFmtId="0" fontId="11" fillId="0" borderId="0" xfId="0" applyFont="1" applyBorder="1" applyAlignment="1" applyProtection="1">
      <alignment horizontal="center" vertical="center"/>
      <protection hidden="1"/>
    </xf>
    <xf numFmtId="0" fontId="15" fillId="0" borderId="0" xfId="0" applyFont="1" applyAlignment="1" applyProtection="1">
      <alignment horizontal="center" vertical="center"/>
      <protection hidden="1"/>
    </xf>
    <xf numFmtId="0" fontId="1" fillId="0" borderId="0" xfId="0" applyFont="1" applyAlignment="1" applyProtection="1">
      <alignment vertical="center" wrapText="1"/>
      <protection hidden="1"/>
    </xf>
    <xf numFmtId="0" fontId="16" fillId="0" borderId="0" xfId="0" applyFont="1" applyAlignment="1" applyProtection="1">
      <alignment horizontal="center" vertical="top" wrapText="1"/>
      <protection hidden="1"/>
    </xf>
    <xf numFmtId="0" fontId="1" fillId="0" borderId="33" xfId="0" applyFont="1" applyBorder="1" applyAlignment="1" applyProtection="1">
      <alignment horizontal="center" vertical="center"/>
      <protection hidden="1"/>
    </xf>
    <xf numFmtId="0" fontId="0" fillId="0" borderId="0" xfId="0" applyAlignment="1" applyProtection="1">
      <alignment horizontal="center" vertical="center" wrapText="1"/>
      <protection hidden="1"/>
    </xf>
    <xf numFmtId="166" fontId="1" fillId="0" borderId="33" xfId="0" applyNumberFormat="1" applyFont="1" applyBorder="1" applyAlignment="1" applyProtection="1">
      <alignment horizontal="center" vertical="center"/>
      <protection hidden="1"/>
    </xf>
    <xf numFmtId="167" fontId="1" fillId="0" borderId="33" xfId="0" applyNumberFormat="1" applyFont="1" applyBorder="1" applyAlignment="1" applyProtection="1">
      <alignment horizontal="center" vertical="center"/>
      <protection hidden="1"/>
    </xf>
    <xf numFmtId="166" fontId="1" fillId="0" borderId="33" xfId="0" applyNumberFormat="1" applyFont="1" applyFill="1" applyBorder="1" applyAlignment="1" applyProtection="1">
      <alignment horizontal="center" vertical="center" wrapText="1"/>
      <protection hidden="1"/>
    </xf>
    <xf numFmtId="0" fontId="1" fillId="0" borderId="20" xfId="0" applyFont="1" applyFill="1" applyBorder="1" applyAlignment="1" applyProtection="1">
      <alignment horizontal="center" vertical="center" wrapText="1"/>
      <protection hidden="1"/>
    </xf>
    <xf numFmtId="166" fontId="1" fillId="0" borderId="33" xfId="0" applyNumberFormat="1" applyFont="1" applyBorder="1" applyAlignment="1" applyProtection="1">
      <alignment horizontal="center" vertical="center" wrapText="1"/>
      <protection hidden="1"/>
    </xf>
    <xf numFmtId="0" fontId="0" fillId="0" borderId="0" xfId="0" applyAlignment="1" applyProtection="1">
      <alignment horizontal="center"/>
      <protection hidden="1"/>
    </xf>
    <xf numFmtId="0" fontId="26" fillId="0" borderId="0" xfId="0" applyFont="1" applyAlignment="1" applyProtection="1">
      <alignment horizontal="center"/>
      <protection hidden="1"/>
    </xf>
    <xf numFmtId="0" fontId="0" fillId="12" borderId="0" xfId="0" applyFill="1" applyAlignment="1" applyProtection="1">
      <alignment horizontal="center" vertical="center" wrapText="1"/>
      <protection hidden="1"/>
    </xf>
    <xf numFmtId="0" fontId="0" fillId="16" borderId="0" xfId="0" applyFill="1" applyAlignment="1" applyProtection="1">
      <alignment horizontal="center" vertical="center" wrapText="1"/>
      <protection hidden="1"/>
    </xf>
    <xf numFmtId="0" fontId="0" fillId="20" borderId="0" xfId="0" applyFill="1" applyAlignment="1" applyProtection="1">
      <alignment horizontal="center" vertical="center" wrapText="1"/>
      <protection hidden="1"/>
    </xf>
    <xf numFmtId="0" fontId="0" fillId="10" borderId="0" xfId="0" applyFill="1" applyAlignment="1" applyProtection="1">
      <alignment horizontal="center" vertical="center" wrapText="1"/>
      <protection hidden="1"/>
    </xf>
    <xf numFmtId="0" fontId="0" fillId="22" borderId="0" xfId="0" applyFill="1" applyAlignment="1" applyProtection="1">
      <alignment horizontal="center" vertical="center" wrapText="1"/>
      <protection hidden="1"/>
    </xf>
    <xf numFmtId="0" fontId="0" fillId="13" borderId="0" xfId="0" applyFill="1" applyProtection="1">
      <protection hidden="1"/>
    </xf>
    <xf numFmtId="0" fontId="0" fillId="21" borderId="0" xfId="0" applyFill="1" applyAlignment="1" applyProtection="1">
      <protection hidden="1"/>
    </xf>
    <xf numFmtId="0" fontId="0" fillId="19" borderId="0" xfId="0" applyFill="1" applyAlignment="1" applyProtection="1">
      <protection hidden="1"/>
    </xf>
    <xf numFmtId="0" fontId="0" fillId="0" borderId="24" xfId="0" applyBorder="1" applyAlignment="1" applyProtection="1">
      <alignment horizontal="center"/>
      <protection hidden="1"/>
    </xf>
    <xf numFmtId="0" fontId="0" fillId="0" borderId="27" xfId="0" applyBorder="1" applyAlignment="1" applyProtection="1">
      <alignment horizontal="center"/>
      <protection hidden="1"/>
    </xf>
    <xf numFmtId="0" fontId="0" fillId="10" borderId="52" xfId="0" applyFill="1" applyBorder="1" applyProtection="1">
      <protection hidden="1"/>
    </xf>
    <xf numFmtId="0" fontId="0" fillId="0" borderId="53" xfId="0" applyBorder="1" applyProtection="1">
      <protection hidden="1"/>
    </xf>
    <xf numFmtId="0" fontId="0" fillId="6" borderId="53" xfId="0" applyFill="1" applyBorder="1" applyProtection="1">
      <protection hidden="1"/>
    </xf>
    <xf numFmtId="0" fontId="0" fillId="10" borderId="52" xfId="0" applyNumberFormat="1" applyFill="1" applyBorder="1" applyAlignment="1" applyProtection="1">
      <alignment horizontal="center" vertical="center"/>
      <protection hidden="1"/>
    </xf>
    <xf numFmtId="0" fontId="0" fillId="10" borderId="53" xfId="0" applyFill="1" applyBorder="1" applyProtection="1">
      <protection hidden="1"/>
    </xf>
    <xf numFmtId="0" fontId="0" fillId="10" borderId="0" xfId="0" applyFill="1" applyAlignment="1" applyProtection="1">
      <alignment horizontal="center"/>
      <protection hidden="1"/>
    </xf>
    <xf numFmtId="0" fontId="0" fillId="10" borderId="27" xfId="0" applyFill="1" applyBorder="1" applyAlignment="1" applyProtection="1">
      <alignment horizontal="center"/>
      <protection hidden="1"/>
    </xf>
    <xf numFmtId="0" fontId="2" fillId="0" borderId="0" xfId="0" applyFont="1" applyFill="1" applyBorder="1" applyAlignment="1" applyProtection="1">
      <alignment horizontal="center" vertical="center"/>
      <protection hidden="1"/>
    </xf>
    <xf numFmtId="0" fontId="0" fillId="24" borderId="0" xfId="0" applyFill="1" applyAlignment="1" applyProtection="1">
      <alignment horizontal="right" vertical="center"/>
      <protection hidden="1"/>
    </xf>
    <xf numFmtId="0" fontId="0" fillId="0" borderId="0" xfId="0" applyFill="1" applyAlignment="1" applyProtection="1">
      <alignment horizontal="center" vertical="center"/>
      <protection hidden="1"/>
    </xf>
    <xf numFmtId="0" fontId="0" fillId="0" borderId="27" xfId="0" applyBorder="1" applyAlignment="1" applyProtection="1">
      <alignment horizontal="center" vertical="center"/>
      <protection hidden="1"/>
    </xf>
    <xf numFmtId="0" fontId="0" fillId="0" borderId="0" xfId="0" applyAlignment="1" applyProtection="1">
      <alignment wrapText="1"/>
      <protection hidden="1"/>
    </xf>
    <xf numFmtId="0" fontId="0" fillId="23" borderId="27" xfId="0" applyFill="1" applyBorder="1" applyProtection="1">
      <protection hidden="1"/>
    </xf>
    <xf numFmtId="0" fontId="0" fillId="15" borderId="27" xfId="0" applyFill="1" applyBorder="1" applyProtection="1">
      <protection hidden="1"/>
    </xf>
    <xf numFmtId="0" fontId="27" fillId="0" borderId="0" xfId="0" applyFont="1" applyAlignment="1" applyProtection="1">
      <alignment horizontal="center" vertical="center" wrapText="1"/>
      <protection hidden="1"/>
    </xf>
    <xf numFmtId="0" fontId="29" fillId="0" borderId="0" xfId="0" applyFont="1"/>
    <xf numFmtId="0" fontId="0" fillId="0" borderId="0" xfId="0" applyProtection="1">
      <protection locked="0"/>
    </xf>
    <xf numFmtId="0" fontId="0" fillId="0" borderId="0" xfId="0" applyAlignment="1">
      <alignment horizontal="right"/>
    </xf>
    <xf numFmtId="0" fontId="29" fillId="0" borderId="0" xfId="0" applyFont="1" applyProtection="1">
      <protection hidden="1"/>
    </xf>
    <xf numFmtId="0" fontId="29" fillId="0" borderId="0" xfId="0" applyFont="1" applyAlignment="1">
      <alignment horizontal="left"/>
    </xf>
    <xf numFmtId="0" fontId="29" fillId="0" borderId="0" xfId="0" applyFont="1" applyAlignment="1">
      <alignment horizontal="right"/>
    </xf>
    <xf numFmtId="0" fontId="0" fillId="0" borderId="0" xfId="0" applyBorder="1"/>
    <xf numFmtId="0" fontId="2" fillId="4" borderId="0" xfId="0" applyFont="1" applyFill="1" applyBorder="1" applyAlignment="1" applyProtection="1">
      <alignment horizontal="center" vertical="center"/>
    </xf>
    <xf numFmtId="0" fontId="29" fillId="0" borderId="0" xfId="0" applyFont="1" applyBorder="1"/>
    <xf numFmtId="0" fontId="0" fillId="0" borderId="0" xfId="0" applyBorder="1" applyAlignment="1">
      <alignment horizontal="right"/>
    </xf>
    <xf numFmtId="0" fontId="0" fillId="16" borderId="24" xfId="0" applyFill="1" applyBorder="1" applyAlignment="1" applyProtection="1">
      <alignment horizontal="right" vertical="center"/>
      <protection hidden="1"/>
    </xf>
    <xf numFmtId="0" fontId="0" fillId="15" borderId="24" xfId="0" applyFill="1" applyBorder="1" applyAlignment="1" applyProtection="1">
      <alignment horizontal="right" vertical="center"/>
      <protection hidden="1"/>
    </xf>
    <xf numFmtId="0" fontId="0" fillId="0" borderId="24" xfId="0" applyBorder="1" applyAlignment="1" applyProtection="1">
      <alignment horizontal="center" vertical="center"/>
      <protection hidden="1"/>
    </xf>
    <xf numFmtId="0" fontId="0" fillId="0" borderId="0" xfId="0" applyBorder="1" applyAlignment="1">
      <alignment horizontal="center"/>
    </xf>
    <xf numFmtId="0" fontId="0" fillId="24" borderId="0" xfId="0" applyFill="1" applyBorder="1" applyAlignment="1" applyProtection="1">
      <alignment horizontal="right" vertical="center"/>
      <protection hidden="1"/>
    </xf>
    <xf numFmtId="0" fontId="0" fillId="0" borderId="0" xfId="0" applyBorder="1" applyProtection="1">
      <protection hidden="1"/>
    </xf>
    <xf numFmtId="0" fontId="2" fillId="0" borderId="0" xfId="0" applyFont="1" applyBorder="1" applyAlignment="1" applyProtection="1">
      <alignment horizontal="right" vertical="center"/>
      <protection hidden="1"/>
    </xf>
    <xf numFmtId="0" fontId="0" fillId="24" borderId="0" xfId="0" applyFill="1" applyBorder="1" applyAlignment="1" applyProtection="1">
      <alignment horizontal="center" vertical="center"/>
      <protection hidden="1"/>
    </xf>
    <xf numFmtId="0" fontId="2" fillId="16" borderId="0" xfId="0" applyFont="1" applyFill="1" applyBorder="1" applyAlignment="1" applyProtection="1">
      <alignment horizontal="right" vertical="center"/>
      <protection hidden="1"/>
    </xf>
    <xf numFmtId="0" fontId="0" fillId="0" borderId="0" xfId="0" applyBorder="1" applyAlignment="1" applyProtection="1">
      <alignment horizontal="center" vertical="center"/>
      <protection hidden="1"/>
    </xf>
    <xf numFmtId="0" fontId="0" fillId="15" borderId="0" xfId="0" applyFill="1" applyBorder="1" applyProtection="1">
      <protection hidden="1"/>
    </xf>
    <xf numFmtId="0" fontId="0" fillId="0" borderId="0" xfId="0" applyFill="1" applyBorder="1" applyAlignment="1" applyProtection="1">
      <alignment horizontal="right" vertical="center"/>
      <protection hidden="1"/>
    </xf>
    <xf numFmtId="0" fontId="0" fillId="0" borderId="0" xfId="0" applyBorder="1" applyAlignment="1" applyProtection="1">
      <alignment horizontal="right" vertical="center"/>
      <protection hidden="1"/>
    </xf>
    <xf numFmtId="0" fontId="0" fillId="0" borderId="0" xfId="0" applyAlignment="1" applyProtection="1">
      <alignment horizontal="right"/>
      <protection locked="0"/>
    </xf>
    <xf numFmtId="0" fontId="4" fillId="0" borderId="34" xfId="1" applyFont="1" applyFill="1" applyBorder="1" applyAlignment="1" applyProtection="1">
      <alignment horizontal="center" vertical="center"/>
    </xf>
    <xf numFmtId="0" fontId="4" fillId="0" borderId="35" xfId="1" applyFont="1" applyFill="1" applyBorder="1" applyAlignment="1" applyProtection="1">
      <alignment horizontal="center" vertical="center"/>
    </xf>
    <xf numFmtId="0" fontId="24" fillId="0" borderId="18" xfId="0" applyFont="1" applyFill="1" applyBorder="1" applyAlignment="1" applyProtection="1">
      <alignment horizontal="center" vertical="center"/>
      <protection hidden="1"/>
    </xf>
    <xf numFmtId="0" fontId="24" fillId="0" borderId="19" xfId="0" applyFont="1" applyFill="1" applyBorder="1" applyAlignment="1" applyProtection="1">
      <alignment horizontal="center" vertical="center"/>
      <protection hidden="1"/>
    </xf>
    <xf numFmtId="0" fontId="28" fillId="7" borderId="38" xfId="0" applyFont="1" applyFill="1" applyBorder="1" applyAlignment="1" applyProtection="1">
      <alignment horizontal="center" vertical="center" wrapText="1"/>
      <protection hidden="1"/>
    </xf>
    <xf numFmtId="0" fontId="28" fillId="7" borderId="39" xfId="0" applyFont="1" applyFill="1" applyBorder="1" applyAlignment="1" applyProtection="1">
      <alignment horizontal="center" vertical="center" wrapText="1"/>
      <protection hidden="1"/>
    </xf>
    <xf numFmtId="0" fontId="28" fillId="7" borderId="40" xfId="0" applyFont="1" applyFill="1" applyBorder="1" applyAlignment="1" applyProtection="1">
      <alignment horizontal="center" vertical="center" wrapText="1"/>
      <protection hidden="1"/>
    </xf>
    <xf numFmtId="0" fontId="0" fillId="13" borderId="0" xfId="0" applyFill="1" applyAlignment="1" applyProtection="1">
      <alignment horizontal="center" wrapText="1"/>
      <protection hidden="1"/>
    </xf>
    <xf numFmtId="0" fontId="0" fillId="12" borderId="0" xfId="0" applyFill="1" applyAlignment="1" applyProtection="1">
      <alignment horizontal="center"/>
      <protection hidden="1"/>
    </xf>
    <xf numFmtId="0" fontId="4" fillId="0" borderId="3" xfId="0" applyFont="1" applyBorder="1" applyAlignment="1" applyProtection="1">
      <alignment horizontal="center" vertical="center" wrapText="1"/>
    </xf>
    <xf numFmtId="0" fontId="2" fillId="0" borderId="5"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3" xfId="0" applyFont="1" applyBorder="1" applyAlignment="1" applyProtection="1">
      <alignment horizontal="center" vertical="center"/>
    </xf>
    <xf numFmtId="0" fontId="4" fillId="0" borderId="5" xfId="0" applyFont="1" applyBorder="1" applyAlignment="1" applyProtection="1">
      <alignment horizontal="center" vertical="center"/>
    </xf>
    <xf numFmtId="0" fontId="0" fillId="0" borderId="0" xfId="0" applyAlignment="1" applyProtection="1">
      <alignment horizontal="center"/>
      <protection hidden="1"/>
    </xf>
    <xf numFmtId="0" fontId="0" fillId="10" borderId="48" xfId="0" applyFill="1" applyBorder="1" applyAlignment="1" applyProtection="1">
      <alignment horizontal="center"/>
      <protection hidden="1"/>
    </xf>
    <xf numFmtId="0" fontId="0" fillId="10" borderId="0" xfId="0" applyFill="1" applyAlignment="1" applyProtection="1">
      <alignment horizontal="center"/>
      <protection hidden="1"/>
    </xf>
    <xf numFmtId="0" fontId="4" fillId="0" borderId="34" xfId="0" applyFont="1" applyBorder="1" applyAlignment="1" applyProtection="1">
      <alignment horizontal="center" vertical="center"/>
    </xf>
    <xf numFmtId="0" fontId="2" fillId="0" borderId="64" xfId="0" applyFont="1" applyBorder="1" applyAlignment="1" applyProtection="1">
      <alignment horizontal="center" vertical="center"/>
    </xf>
    <xf numFmtId="0" fontId="2" fillId="0" borderId="19" xfId="0" applyFont="1" applyBorder="1" applyAlignment="1" applyProtection="1">
      <alignment horizontal="center" vertical="center"/>
    </xf>
    <xf numFmtId="0" fontId="0" fillId="13" borderId="0" xfId="0" applyFill="1" applyAlignment="1" applyProtection="1">
      <alignment horizontal="center"/>
      <protection hidden="1"/>
    </xf>
    <xf numFmtId="0" fontId="2" fillId="11" borderId="0" xfId="0" applyFont="1" applyFill="1" applyBorder="1" applyAlignment="1" applyProtection="1">
      <alignment horizontal="center" vertical="center"/>
    </xf>
    <xf numFmtId="0" fontId="2" fillId="11" borderId="65" xfId="0" applyFont="1" applyFill="1" applyBorder="1" applyAlignment="1" applyProtection="1">
      <alignment horizontal="center" vertical="center"/>
    </xf>
    <xf numFmtId="0" fontId="24" fillId="3" borderId="54" xfId="0" applyFont="1" applyFill="1" applyBorder="1" applyAlignment="1" applyProtection="1">
      <alignment horizontal="center" vertical="center"/>
      <protection hidden="1"/>
    </xf>
    <xf numFmtId="0" fontId="13" fillId="0" borderId="60" xfId="0" applyFont="1" applyFill="1" applyBorder="1" applyAlignment="1" applyProtection="1">
      <alignment horizontal="center" vertical="center"/>
      <protection hidden="1"/>
    </xf>
    <xf numFmtId="0" fontId="13" fillId="0" borderId="6" xfId="0" applyFont="1" applyFill="1" applyBorder="1" applyAlignment="1" applyProtection="1">
      <alignment horizontal="center" vertical="center"/>
      <protection hidden="1"/>
    </xf>
    <xf numFmtId="0" fontId="13" fillId="0" borderId="10" xfId="0" applyFont="1" applyFill="1" applyBorder="1" applyAlignment="1" applyProtection="1">
      <alignment horizontal="center" vertical="center"/>
      <protection hidden="1"/>
    </xf>
    <xf numFmtId="0" fontId="24" fillId="0" borderId="36" xfId="0" applyFont="1" applyFill="1" applyBorder="1" applyAlignment="1" applyProtection="1">
      <alignment horizontal="center" vertical="center"/>
      <protection hidden="1"/>
    </xf>
    <xf numFmtId="0" fontId="24" fillId="0" borderId="54" xfId="0" applyFont="1" applyFill="1" applyBorder="1" applyAlignment="1" applyProtection="1">
      <alignment horizontal="center" vertical="center"/>
      <protection hidden="1"/>
    </xf>
    <xf numFmtId="0" fontId="24" fillId="0" borderId="37" xfId="0" applyFont="1" applyFill="1" applyBorder="1" applyAlignment="1" applyProtection="1">
      <alignment horizontal="center" vertical="center"/>
      <protection hidden="1"/>
    </xf>
    <xf numFmtId="0" fontId="23" fillId="0" borderId="62" xfId="0" applyFont="1" applyFill="1" applyBorder="1" applyAlignment="1" applyProtection="1">
      <alignment horizontal="center" vertical="top" wrapText="1"/>
      <protection hidden="1"/>
    </xf>
    <xf numFmtId="0" fontId="23" fillId="0" borderId="64" xfId="0" applyFont="1" applyFill="1" applyBorder="1" applyAlignment="1" applyProtection="1">
      <alignment horizontal="center" vertical="top" wrapText="1"/>
      <protection hidden="1"/>
    </xf>
    <xf numFmtId="0" fontId="23" fillId="0" borderId="63" xfId="0" applyFont="1" applyFill="1" applyBorder="1" applyAlignment="1" applyProtection="1">
      <alignment horizontal="center" vertical="top" wrapText="1"/>
      <protection hidden="1"/>
    </xf>
    <xf numFmtId="0" fontId="2" fillId="0" borderId="57" xfId="0" applyFont="1" applyFill="1" applyBorder="1" applyAlignment="1" applyProtection="1">
      <alignment horizontal="center"/>
    </xf>
    <xf numFmtId="0" fontId="2" fillId="0" borderId="58" xfId="0" applyFont="1" applyFill="1" applyBorder="1" applyAlignment="1" applyProtection="1">
      <alignment horizontal="center"/>
    </xf>
    <xf numFmtId="0" fontId="2" fillId="0" borderId="59" xfId="0" applyFont="1" applyFill="1" applyBorder="1" applyAlignment="1" applyProtection="1">
      <alignment horizontal="center"/>
    </xf>
    <xf numFmtId="0" fontId="2" fillId="0" borderId="57" xfId="0" applyFont="1" applyBorder="1" applyAlignment="1" applyProtection="1">
      <alignment horizontal="center" wrapText="1"/>
    </xf>
    <xf numFmtId="0" fontId="2" fillId="0" borderId="58" xfId="0" applyFont="1" applyBorder="1" applyAlignment="1" applyProtection="1">
      <alignment horizontal="center" wrapText="1"/>
    </xf>
    <xf numFmtId="0" fontId="2" fillId="0" borderId="59" xfId="0" applyFont="1" applyBorder="1" applyAlignment="1" applyProtection="1">
      <alignment horizontal="center" wrapText="1"/>
    </xf>
    <xf numFmtId="0" fontId="4" fillId="2" borderId="34" xfId="0" applyFont="1" applyFill="1" applyBorder="1" applyAlignment="1" applyProtection="1">
      <alignment horizontal="center" vertical="center" wrapText="1"/>
    </xf>
    <xf numFmtId="0" fontId="4" fillId="2" borderId="35" xfId="0" applyFont="1" applyFill="1" applyBorder="1" applyAlignment="1" applyProtection="1">
      <alignment horizontal="center" vertical="center" wrapText="1"/>
    </xf>
    <xf numFmtId="0" fontId="24" fillId="3" borderId="18" xfId="1" applyFont="1" applyFill="1" applyBorder="1" applyAlignment="1" applyProtection="1">
      <alignment horizontal="center" vertical="center"/>
      <protection locked="0"/>
    </xf>
    <xf numFmtId="0" fontId="24" fillId="3" borderId="19" xfId="1" applyFont="1" applyFill="1" applyBorder="1" applyAlignment="1" applyProtection="1">
      <alignment horizontal="center" vertical="center"/>
      <protection locked="0"/>
    </xf>
    <xf numFmtId="0" fontId="5" fillId="2" borderId="7" xfId="0" applyFont="1" applyFill="1" applyBorder="1" applyAlignment="1" applyProtection="1">
      <alignment horizontal="center" vertical="center" wrapText="1"/>
    </xf>
    <xf numFmtId="0" fontId="5" fillId="2" borderId="8" xfId="0" applyFont="1" applyFill="1" applyBorder="1" applyAlignment="1" applyProtection="1">
      <alignment horizontal="center" vertical="center" wrapText="1"/>
    </xf>
    <xf numFmtId="0" fontId="5" fillId="2" borderId="9" xfId="0" applyFont="1" applyFill="1" applyBorder="1" applyAlignment="1" applyProtection="1">
      <alignment horizontal="center" vertical="center" wrapText="1"/>
    </xf>
    <xf numFmtId="0" fontId="5" fillId="2" borderId="13" xfId="0" applyFont="1" applyFill="1" applyBorder="1" applyAlignment="1" applyProtection="1">
      <alignment horizontal="center" vertical="center" wrapText="1"/>
    </xf>
    <xf numFmtId="0" fontId="5" fillId="2" borderId="0" xfId="0" applyFont="1" applyFill="1" applyBorder="1" applyAlignment="1" applyProtection="1">
      <alignment horizontal="center" vertical="center" wrapText="1"/>
    </xf>
    <xf numFmtId="0" fontId="5" fillId="2" borderId="14" xfId="0" applyFont="1" applyFill="1" applyBorder="1" applyAlignment="1" applyProtection="1">
      <alignment horizontal="center" vertical="center" wrapText="1"/>
    </xf>
    <xf numFmtId="0" fontId="5" fillId="2" borderId="15" xfId="0" applyFont="1" applyFill="1" applyBorder="1" applyAlignment="1" applyProtection="1">
      <alignment horizontal="center" vertical="center" wrapText="1"/>
    </xf>
    <xf numFmtId="0" fontId="5" fillId="2" borderId="16" xfId="0" applyFont="1" applyFill="1" applyBorder="1" applyAlignment="1" applyProtection="1">
      <alignment horizontal="center" vertical="center" wrapText="1"/>
    </xf>
    <xf numFmtId="0" fontId="5" fillId="2" borderId="17" xfId="0" applyFont="1" applyFill="1" applyBorder="1" applyAlignment="1" applyProtection="1">
      <alignment horizontal="center" vertical="center" wrapText="1"/>
    </xf>
    <xf numFmtId="0" fontId="1" fillId="0" borderId="0" xfId="0" applyFont="1" applyAlignment="1" applyProtection="1">
      <alignment horizontal="center" vertical="center" wrapText="1"/>
      <protection hidden="1"/>
    </xf>
    <xf numFmtId="0" fontId="14" fillId="0" borderId="0" xfId="0" applyFont="1" applyAlignment="1" applyProtection="1">
      <alignment horizontal="center" vertical="top" wrapText="1"/>
      <protection hidden="1"/>
    </xf>
    <xf numFmtId="0" fontId="0" fillId="11" borderId="0" xfId="0" applyFill="1" applyAlignment="1" applyProtection="1">
      <alignment horizontal="center" vertical="center"/>
      <protection hidden="1"/>
    </xf>
    <xf numFmtId="0" fontId="13" fillId="0" borderId="0" xfId="0" applyFont="1" applyFill="1" applyBorder="1" applyAlignment="1" applyProtection="1">
      <alignment horizontal="center" vertical="center"/>
      <protection hidden="1"/>
    </xf>
    <xf numFmtId="0" fontId="17" fillId="0" borderId="0" xfId="0" applyFont="1" applyAlignment="1" applyProtection="1">
      <alignment horizontal="center" vertical="top" wrapText="1"/>
      <protection hidden="1"/>
    </xf>
    <xf numFmtId="0" fontId="4" fillId="25" borderId="66" xfId="0" applyFont="1" applyFill="1" applyBorder="1" applyAlignment="1" applyProtection="1">
      <alignment horizontal="center" vertical="center" wrapText="1"/>
      <protection locked="0"/>
    </xf>
    <xf numFmtId="0" fontId="2" fillId="0" borderId="2" xfId="0" applyFont="1" applyBorder="1" applyAlignment="1" applyProtection="1">
      <alignment horizontal="center" wrapText="1"/>
    </xf>
    <xf numFmtId="0" fontId="1" fillId="0" borderId="27" xfId="0" applyFont="1" applyBorder="1" applyAlignment="1" applyProtection="1">
      <alignment horizontal="center" vertical="center" wrapText="1"/>
      <protection hidden="1"/>
    </xf>
    <xf numFmtId="0" fontId="29" fillId="0" borderId="0" xfId="0" applyFont="1" applyAlignment="1" applyProtection="1">
      <alignment horizontal="center"/>
      <protection locked="0"/>
    </xf>
  </cellXfs>
  <cellStyles count="3">
    <cellStyle name="Normal" xfId="0" builtinId="0"/>
    <cellStyle name="Normal 2" xfId="1"/>
    <cellStyle name="Normal_ch-zmd" xfId="2"/>
  </cellStyles>
  <dxfs count="59">
    <dxf>
      <font>
        <color theme="0"/>
      </font>
      <fill>
        <patternFill patternType="none">
          <bgColor auto="1"/>
        </patternFill>
      </fill>
      <border>
        <left/>
        <right/>
        <top/>
        <bottom/>
        <vertical/>
        <horizontal/>
      </border>
    </dxf>
    <dxf>
      <font>
        <b/>
        <i val="0"/>
        <color rgb="FFFF0000"/>
      </font>
    </dxf>
    <dxf>
      <font>
        <color theme="0"/>
      </font>
      <fill>
        <patternFill>
          <bgColor rgb="FFFF0000"/>
        </patternFill>
      </fill>
    </dxf>
    <dxf>
      <font>
        <color theme="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C00CC"/>
        </patternFill>
      </fill>
    </dxf>
    <dxf>
      <fill>
        <patternFill>
          <bgColor rgb="FFFF0000"/>
        </patternFill>
      </fill>
    </dxf>
    <dxf>
      <fill>
        <patternFill>
          <bgColor rgb="FF92D050"/>
        </patternFill>
      </fill>
    </dxf>
    <dxf>
      <fill>
        <patternFill>
          <bgColor rgb="FFFF0000"/>
        </patternFill>
      </fill>
    </dxf>
    <dxf>
      <fill>
        <patternFill>
          <bgColor rgb="FFFF66CC"/>
        </patternFill>
      </fill>
    </dxf>
    <dxf>
      <fill>
        <patternFill>
          <bgColor rgb="FF92D050"/>
        </patternFill>
      </fill>
    </dxf>
    <dxf>
      <fill>
        <patternFill>
          <bgColor rgb="FFFF0000"/>
        </patternFill>
      </fill>
    </dxf>
    <dxf>
      <fill>
        <patternFill>
          <bgColor rgb="FFFF66CC"/>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66FFFF"/>
        </patternFill>
      </fill>
    </dxf>
    <dxf>
      <fill>
        <patternFill>
          <bgColor rgb="FFFF9999"/>
        </patternFill>
      </fill>
    </dxf>
    <dxf>
      <fill>
        <patternFill>
          <bgColor rgb="FFFF0000"/>
        </patternFill>
      </fill>
    </dxf>
    <dxf>
      <fill>
        <patternFill>
          <bgColor rgb="FFFF0000"/>
        </patternFill>
      </fill>
    </dxf>
    <dxf>
      <fill>
        <patternFill>
          <bgColor rgb="FF99FF33"/>
        </patternFill>
      </fill>
    </dxf>
    <dxf>
      <fill>
        <patternFill>
          <bgColor rgb="FFFF0000"/>
        </patternFill>
      </fill>
    </dxf>
    <dxf>
      <fill>
        <patternFill>
          <bgColor rgb="FFFF0000"/>
        </patternFill>
      </fill>
    </dxf>
    <dxf>
      <fill>
        <patternFill>
          <bgColor rgb="FFFF33CC"/>
        </patternFill>
      </fill>
    </dxf>
    <dxf>
      <fill>
        <patternFill>
          <bgColor rgb="FFFF0000"/>
        </patternFill>
      </fill>
    </dxf>
    <dxf>
      <fill>
        <patternFill>
          <bgColor rgb="FFFF3399"/>
        </patternFill>
      </fill>
    </dxf>
    <dxf>
      <fill>
        <patternFill>
          <bgColor theme="8" tint="0.59996337778862885"/>
        </patternFill>
      </fill>
    </dxf>
    <dxf>
      <fill>
        <patternFill>
          <bgColor rgb="FFCCECFF"/>
        </patternFill>
      </fill>
    </dxf>
    <dxf>
      <fill>
        <patternFill>
          <bgColor rgb="FFFF0000"/>
        </patternFill>
      </fill>
    </dxf>
    <dxf>
      <fill>
        <patternFill>
          <bgColor rgb="FFFF33CC"/>
        </patternFill>
      </fill>
    </dxf>
    <dxf>
      <fill>
        <patternFill>
          <bgColor rgb="FFFF0000"/>
        </patternFill>
      </fill>
    </dxf>
    <dxf>
      <fill>
        <patternFill>
          <bgColor rgb="FFFF3399"/>
        </patternFill>
      </fill>
    </dxf>
    <dxf>
      <fill>
        <patternFill>
          <bgColor theme="8" tint="0.59996337778862885"/>
        </patternFill>
      </fill>
    </dxf>
    <dxf>
      <fill>
        <patternFill>
          <bgColor rgb="FFCCECFF"/>
        </patternFill>
      </fill>
    </dxf>
    <dxf>
      <fill>
        <patternFill>
          <bgColor rgb="FFFF0000"/>
        </patternFill>
      </fill>
    </dxf>
    <dxf>
      <fill>
        <patternFill>
          <bgColor rgb="FFFF00FF"/>
        </patternFill>
      </fill>
    </dxf>
    <dxf>
      <font>
        <b/>
        <i val="0"/>
        <color rgb="FFFF0000"/>
      </font>
    </dxf>
    <dxf>
      <font>
        <color theme="0"/>
      </font>
      <fill>
        <patternFill>
          <bgColor rgb="FF92D050"/>
        </patternFill>
      </fill>
    </dxf>
    <dxf>
      <font>
        <color theme="0"/>
      </font>
      <fill>
        <patternFill>
          <bgColor rgb="FFFF0000"/>
        </patternFill>
      </fill>
    </dxf>
    <dxf>
      <font>
        <color theme="0"/>
      </font>
      <fill>
        <patternFill>
          <bgColor rgb="FF92D050"/>
        </patternFill>
      </fill>
    </dxf>
    <dxf>
      <font>
        <color theme="0"/>
      </font>
      <fill>
        <patternFill>
          <bgColor rgb="FFFF0000"/>
        </patternFill>
      </fill>
    </dxf>
    <dxf>
      <font>
        <color theme="0"/>
      </font>
      <fill>
        <patternFill>
          <bgColor rgb="FF92D050"/>
        </patternFill>
      </fill>
    </dxf>
    <dxf>
      <font>
        <color theme="0"/>
      </font>
      <fill>
        <patternFill>
          <bgColor rgb="FFFF0000"/>
        </patternFill>
      </fill>
    </dxf>
    <dxf>
      <font>
        <color theme="0"/>
      </font>
      <fill>
        <patternFill>
          <bgColor rgb="FF92D050"/>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92D050"/>
        </patternFill>
      </fill>
    </dxf>
    <dxf>
      <font>
        <color theme="0"/>
      </font>
      <fill>
        <patternFill>
          <bgColor rgb="FFFF0000"/>
        </patternFill>
      </fill>
    </dxf>
    <dxf>
      <font>
        <color theme="0"/>
      </font>
      <fill>
        <patternFill>
          <bgColor rgb="FF92D050"/>
        </patternFill>
      </fill>
    </dxf>
    <dxf>
      <font>
        <color theme="0"/>
      </font>
      <fill>
        <patternFill>
          <bgColor rgb="FFFF0000"/>
        </patternFill>
      </fill>
    </dxf>
    <dxf>
      <font>
        <color theme="0"/>
      </font>
      <fill>
        <patternFill>
          <bgColor rgb="FF92D050"/>
        </patternFill>
      </fill>
    </dxf>
    <dxf>
      <font>
        <color theme="0"/>
      </font>
      <fill>
        <patternFill>
          <bgColor rgb="FFFF0000"/>
        </patternFill>
      </fill>
    </dxf>
  </dxfs>
  <tableStyles count="0" defaultTableStyle="TableStyleMedium2" defaultPivotStyle="PivotStyleLight16"/>
  <colors>
    <mruColors>
      <color rgb="FFFF9999"/>
      <color rgb="FFFF99CC"/>
      <color rgb="FF66FFFF"/>
      <color rgb="FFCCFFFF"/>
      <color rgb="FFFFFFCC"/>
      <color rgb="FFFFCCFF"/>
      <color rgb="FFFFFF00"/>
      <color rgb="FFFF00FF"/>
      <color rgb="FFFF66CC"/>
      <color rgb="FFFF66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gradFill flip="none" rotWithShape="1">
                <a:gsLst>
                  <a:gs pos="0">
                    <a:schemeClr val="accent3">
                      <a:shade val="30000"/>
                      <a:satMod val="115000"/>
                    </a:schemeClr>
                  </a:gs>
                  <a:gs pos="50000">
                    <a:schemeClr val="accent3">
                      <a:shade val="67500"/>
                      <a:satMod val="115000"/>
                    </a:schemeClr>
                  </a:gs>
                  <a:gs pos="100000">
                    <a:schemeClr val="accent3">
                      <a:shade val="100000"/>
                      <a:satMod val="115000"/>
                    </a:schemeClr>
                  </a:gs>
                </a:gsLst>
                <a:path path="circle">
                  <a:fillToRect l="100000" t="100000"/>
                </a:path>
                <a:tileRect r="-100000" b="-100000"/>
              </a:gradFill>
            </c:spPr>
          </c:dPt>
          <c:dPt>
            <c:idx val="1"/>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c:spPr>
          </c:dPt>
          <c:dPt>
            <c:idx val="2"/>
            <c:bubble3D val="0"/>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c:spPr>
          </c:dPt>
          <c:dPt>
            <c:idx val="3"/>
            <c:bubble3D val="0"/>
            <c:spPr>
              <a:noFill/>
            </c:spPr>
          </c:dPt>
          <c:val>
            <c:numRef>
              <c:f>'Commandes Fermes'!$EC$1:$EC$4</c:f>
              <c:numCache>
                <c:formatCode>General</c:formatCode>
                <c:ptCount val="4"/>
                <c:pt idx="0">
                  <c:v>33</c:v>
                </c:pt>
                <c:pt idx="1">
                  <c:v>33</c:v>
                </c:pt>
                <c:pt idx="2">
                  <c:v>33</c:v>
                </c:pt>
                <c:pt idx="3">
                  <c:v>99</c:v>
                </c:pt>
              </c:numCache>
            </c:numRef>
          </c:val>
        </c:ser>
        <c:dLbls>
          <c:showLegendKey val="0"/>
          <c:showVal val="0"/>
          <c:showCatName val="0"/>
          <c:showSerName val="0"/>
          <c:showPercent val="0"/>
          <c:showBubbleSize val="0"/>
          <c:showLeaderLines val="1"/>
        </c:dLbls>
        <c:firstSliceAng val="270"/>
        <c:holeSize val="50"/>
      </c:doughnutChart>
      <c:pieChart>
        <c:varyColors val="1"/>
        <c:ser>
          <c:idx val="1"/>
          <c:order val="1"/>
          <c:dPt>
            <c:idx val="0"/>
            <c:bubble3D val="0"/>
            <c:spPr>
              <a:noFill/>
            </c:spPr>
          </c:dPt>
          <c:dPt>
            <c:idx val="1"/>
            <c:bubble3D val="0"/>
            <c:spPr>
              <a:solidFill>
                <a:schemeClr val="tx1"/>
              </a:solidFill>
            </c:spPr>
          </c:dPt>
          <c:dPt>
            <c:idx val="2"/>
            <c:bubble3D val="0"/>
            <c:spPr>
              <a:noFill/>
            </c:spPr>
          </c:dPt>
          <c:dLbls>
            <c:dLbl>
              <c:idx val="1"/>
              <c:spPr/>
              <c:txPr>
                <a:bodyPr/>
                <a:lstStyle/>
                <a:p>
                  <a:pPr>
                    <a:defRPr b="1">
                      <a:solidFill>
                        <a:srgbClr val="FF0000"/>
                      </a:solidFill>
                    </a:defRPr>
                  </a:pPr>
                  <a:endParaRPr lang="fr-FR"/>
                </a:p>
              </c:txPr>
              <c:dLblPos val="outEnd"/>
              <c:showLegendKey val="0"/>
              <c:showVal val="0"/>
              <c:showCatName val="1"/>
              <c:showSerName val="0"/>
              <c:showPercent val="0"/>
              <c:showBubbleSize val="0"/>
            </c:dLbl>
            <c:txPr>
              <a:bodyPr/>
              <a:lstStyle/>
              <a:p>
                <a:pPr>
                  <a:defRPr b="1"/>
                </a:pPr>
                <a:endParaRPr lang="fr-FR"/>
              </a:p>
            </c:txPr>
            <c:dLblPos val="outEnd"/>
            <c:showLegendKey val="0"/>
            <c:showVal val="0"/>
            <c:showCatName val="1"/>
            <c:showSerName val="0"/>
            <c:showPercent val="0"/>
            <c:showBubbleSize val="0"/>
            <c:showLeaderLines val="1"/>
          </c:dLbls>
          <c:cat>
            <c:strRef>
              <c:f>'Commandes Fermes'!$EF$5:$EF$7</c:f>
              <c:strCache>
                <c:ptCount val="2"/>
                <c:pt idx="1">
                  <c:v>simple et complexe</c:v>
                </c:pt>
              </c:strCache>
            </c:strRef>
          </c:cat>
          <c:val>
            <c:numRef>
              <c:f>'Commandes Fermes'!$EC$5:$EC$7</c:f>
              <c:numCache>
                <c:formatCode>General</c:formatCode>
                <c:ptCount val="3"/>
                <c:pt idx="0">
                  <c:v>16</c:v>
                </c:pt>
                <c:pt idx="1">
                  <c:v>1</c:v>
                </c:pt>
                <c:pt idx="2">
                  <c:v>181</c:v>
                </c:pt>
              </c:numCache>
            </c:numRef>
          </c:val>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963745</xdr:colOff>
      <xdr:row>1</xdr:row>
      <xdr:rowOff>259976</xdr:rowOff>
    </xdr:from>
    <xdr:to>
      <xdr:col>6</xdr:col>
      <xdr:colOff>670712</xdr:colOff>
      <xdr:row>2</xdr:row>
      <xdr:rowOff>145676</xdr:rowOff>
    </xdr:to>
    <xdr:sp macro="" textlink="">
      <xdr:nvSpPr>
        <xdr:cNvPr id="4" name="ZoneTexte 3"/>
        <xdr:cNvSpPr txBox="1"/>
      </xdr:nvSpPr>
      <xdr:spPr>
        <a:xfrm>
          <a:off x="3955716" y="528917"/>
          <a:ext cx="4491878" cy="233083"/>
        </a:xfrm>
        <a:prstGeom prst="rect">
          <a:avLst/>
        </a:prstGeom>
        <a:noFill/>
        <a:ln w="9525" cmpd="sng">
          <a:noFill/>
        </a:ln>
        <a:effectLst>
          <a:outerShdw blurRad="152400" dist="317500" dir="5400000" sx="90000" sy="-19000" rotWithShape="0">
            <a:prstClr val="black">
              <a:alpha val="15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1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par Frédéric-C Bresson UI Marseille</a:t>
          </a:r>
        </a:p>
      </xdr:txBody>
    </xdr:sp>
    <xdr:clientData/>
  </xdr:twoCellAnchor>
  <xdr:twoCellAnchor editAs="absolute">
    <xdr:from>
      <xdr:col>4</xdr:col>
      <xdr:colOff>268941</xdr:colOff>
      <xdr:row>2</xdr:row>
      <xdr:rowOff>1288676</xdr:rowOff>
    </xdr:from>
    <xdr:to>
      <xdr:col>4</xdr:col>
      <xdr:colOff>1165411</xdr:colOff>
      <xdr:row>6</xdr:row>
      <xdr:rowOff>1913</xdr:rowOff>
    </xdr:to>
    <xdr:grpSp>
      <xdr:nvGrpSpPr>
        <xdr:cNvPr id="2" name="Groupe 1"/>
        <xdr:cNvGrpSpPr/>
      </xdr:nvGrpSpPr>
      <xdr:grpSpPr>
        <a:xfrm>
          <a:off x="5602941" y="1905000"/>
          <a:ext cx="896470" cy="1088884"/>
          <a:chOff x="5995147" y="1109382"/>
          <a:chExt cx="896470" cy="1111295"/>
        </a:xfrm>
      </xdr:grpSpPr>
      <xdr:pic macro="[0]!Macro_transfert">
        <xdr:nvPicPr>
          <xdr:cNvPr id="11" name="Image 10"/>
          <xdr:cNvPicPr>
            <a:picLocks noChangeAspect="1"/>
          </xdr:cNvPicPr>
        </xdr:nvPicPr>
        <xdr:blipFill>
          <a:blip xmlns:r="http://schemas.openxmlformats.org/officeDocument/2006/relationships" r:embed="rId1"/>
          <a:stretch>
            <a:fillRect/>
          </a:stretch>
        </xdr:blipFill>
        <xdr:spPr>
          <a:xfrm>
            <a:off x="6235880" y="1647265"/>
            <a:ext cx="420414" cy="573412"/>
          </a:xfrm>
          <a:prstGeom prst="rect">
            <a:avLst/>
          </a:prstGeom>
        </xdr:spPr>
      </xdr:pic>
      <xdr:sp macro="[0]!Macro_transfert" textlink="">
        <xdr:nvSpPr>
          <xdr:cNvPr id="12" name="ZoneTexte 11"/>
          <xdr:cNvSpPr txBox="1"/>
        </xdr:nvSpPr>
        <xdr:spPr>
          <a:xfrm>
            <a:off x="5995147" y="1109382"/>
            <a:ext cx="896470"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télécharger</a:t>
            </a:r>
            <a:r>
              <a:rPr lang="fr-FR" sz="1100" baseline="0"/>
              <a:t> C3A à tester</a:t>
            </a:r>
            <a:endParaRPr lang="fr-FR" sz="1100"/>
          </a:p>
        </xdr:txBody>
      </xdr:sp>
    </xdr:grpSp>
    <xdr:clientData/>
  </xdr:twoCellAnchor>
  <xdr:twoCellAnchor editAs="absolute">
    <xdr:from>
      <xdr:col>9</xdr:col>
      <xdr:colOff>952499</xdr:colOff>
      <xdr:row>2</xdr:row>
      <xdr:rowOff>1165412</xdr:rowOff>
    </xdr:from>
    <xdr:to>
      <xdr:col>11</xdr:col>
      <xdr:colOff>280146</xdr:colOff>
      <xdr:row>5</xdr:row>
      <xdr:rowOff>293266</xdr:rowOff>
    </xdr:to>
    <xdr:grpSp>
      <xdr:nvGrpSpPr>
        <xdr:cNvPr id="17" name="Groupe 16"/>
        <xdr:cNvGrpSpPr/>
      </xdr:nvGrpSpPr>
      <xdr:grpSpPr>
        <a:xfrm>
          <a:off x="11631705" y="1781736"/>
          <a:ext cx="1042147" cy="1200942"/>
          <a:chOff x="11631705" y="1781736"/>
          <a:chExt cx="1042147" cy="1200942"/>
        </a:xfrm>
      </xdr:grpSpPr>
      <xdr:pic macro="[0]!enregistre">
        <xdr:nvPicPr>
          <xdr:cNvPr id="15" name="Image 14"/>
          <xdr:cNvPicPr>
            <a:picLocks noChangeAspect="1"/>
          </xdr:cNvPicPr>
        </xdr:nvPicPr>
        <xdr:blipFill>
          <a:blip xmlns:r="http://schemas.openxmlformats.org/officeDocument/2006/relationships" r:embed="rId1"/>
          <a:stretch>
            <a:fillRect/>
          </a:stretch>
        </xdr:blipFill>
        <xdr:spPr>
          <a:xfrm>
            <a:off x="11973292" y="2409266"/>
            <a:ext cx="420414" cy="573412"/>
          </a:xfrm>
          <a:prstGeom prst="rect">
            <a:avLst/>
          </a:prstGeom>
        </xdr:spPr>
      </xdr:pic>
      <xdr:sp macro="[0]!enregistre" textlink="">
        <xdr:nvSpPr>
          <xdr:cNvPr id="16" name="ZoneTexte 15"/>
          <xdr:cNvSpPr txBox="1"/>
        </xdr:nvSpPr>
        <xdr:spPr>
          <a:xfrm>
            <a:off x="11631705" y="1781736"/>
            <a:ext cx="1042147" cy="795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sauvegarder</a:t>
            </a:r>
            <a:r>
              <a:rPr lang="fr-FR" sz="1100" baseline="0"/>
              <a:t> sur C3A vierge</a:t>
            </a:r>
            <a:endParaRPr lang="fr-FR" sz="1100"/>
          </a:p>
        </xdr:txBody>
      </xdr:sp>
    </xdr:grpSp>
    <xdr:clientData/>
  </xdr:twoCellAnchor>
  <xdr:twoCellAnchor>
    <xdr:from>
      <xdr:col>5</xdr:col>
      <xdr:colOff>44823</xdr:colOff>
      <xdr:row>2</xdr:row>
      <xdr:rowOff>571499</xdr:rowOff>
    </xdr:from>
    <xdr:to>
      <xdr:col>8</xdr:col>
      <xdr:colOff>11205</xdr:colOff>
      <xdr:row>2</xdr:row>
      <xdr:rowOff>896469</xdr:rowOff>
    </xdr:to>
    <xdr:sp macro="" textlink="">
      <xdr:nvSpPr>
        <xdr:cNvPr id="3" name="Rectangle 2"/>
        <xdr:cNvSpPr/>
      </xdr:nvSpPr>
      <xdr:spPr>
        <a:xfrm>
          <a:off x="6869205" y="1187823"/>
          <a:ext cx="2902324" cy="32497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11205</xdr:colOff>
      <xdr:row>2</xdr:row>
      <xdr:rowOff>571500</xdr:rowOff>
    </xdr:from>
    <xdr:to>
      <xdr:col>9</xdr:col>
      <xdr:colOff>22411</xdr:colOff>
      <xdr:row>2</xdr:row>
      <xdr:rowOff>896470</xdr:rowOff>
    </xdr:to>
    <xdr:sp macro="" textlink="">
      <xdr:nvSpPr>
        <xdr:cNvPr id="14" name="Rectangle 13"/>
        <xdr:cNvSpPr/>
      </xdr:nvSpPr>
      <xdr:spPr>
        <a:xfrm>
          <a:off x="9771529" y="1187824"/>
          <a:ext cx="930088" cy="32497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44824</xdr:colOff>
      <xdr:row>2</xdr:row>
      <xdr:rowOff>582706</xdr:rowOff>
    </xdr:from>
    <xdr:to>
      <xdr:col>3</xdr:col>
      <xdr:colOff>963706</xdr:colOff>
      <xdr:row>2</xdr:row>
      <xdr:rowOff>907676</xdr:rowOff>
    </xdr:to>
    <xdr:sp macro="" textlink="">
      <xdr:nvSpPr>
        <xdr:cNvPr id="18" name="Rectangle 17"/>
        <xdr:cNvSpPr/>
      </xdr:nvSpPr>
      <xdr:spPr>
        <a:xfrm>
          <a:off x="44824" y="1199030"/>
          <a:ext cx="5277970" cy="32497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1299882</xdr:colOff>
      <xdr:row>2</xdr:row>
      <xdr:rowOff>369794</xdr:rowOff>
    </xdr:from>
    <xdr:to>
      <xdr:col>2</xdr:col>
      <xdr:colOff>1176617</xdr:colOff>
      <xdr:row>2</xdr:row>
      <xdr:rowOff>571500</xdr:rowOff>
    </xdr:to>
    <xdr:sp macro="" textlink="">
      <xdr:nvSpPr>
        <xdr:cNvPr id="5" name="ZoneTexte 4"/>
        <xdr:cNvSpPr txBox="1"/>
      </xdr:nvSpPr>
      <xdr:spPr>
        <a:xfrm>
          <a:off x="1299882" y="986118"/>
          <a:ext cx="2868706" cy="2017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a:t>nom du fichier à tester</a:t>
          </a:r>
        </a:p>
      </xdr:txBody>
    </xdr:sp>
    <xdr:clientData/>
  </xdr:twoCellAnchor>
  <xdr:twoCellAnchor>
    <xdr:from>
      <xdr:col>5</xdr:col>
      <xdr:colOff>29138</xdr:colOff>
      <xdr:row>2</xdr:row>
      <xdr:rowOff>347384</xdr:rowOff>
    </xdr:from>
    <xdr:to>
      <xdr:col>7</xdr:col>
      <xdr:colOff>1194550</xdr:colOff>
      <xdr:row>2</xdr:row>
      <xdr:rowOff>672353</xdr:rowOff>
    </xdr:to>
    <xdr:sp macro="" textlink="">
      <xdr:nvSpPr>
        <xdr:cNvPr id="19" name="ZoneTexte 18"/>
        <xdr:cNvSpPr txBox="1"/>
      </xdr:nvSpPr>
      <xdr:spPr>
        <a:xfrm>
          <a:off x="6853520" y="963708"/>
          <a:ext cx="2868706" cy="324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a:t>Commune concernée (ou arrondissement) :</a:t>
          </a:r>
        </a:p>
      </xdr:txBody>
    </xdr:sp>
    <xdr:clientData/>
  </xdr:twoCellAnchor>
  <xdr:twoCellAnchor>
    <xdr:from>
      <xdr:col>7</xdr:col>
      <xdr:colOff>1178858</xdr:colOff>
      <xdr:row>2</xdr:row>
      <xdr:rowOff>358587</xdr:rowOff>
    </xdr:from>
    <xdr:to>
      <xdr:col>9</xdr:col>
      <xdr:colOff>112059</xdr:colOff>
      <xdr:row>2</xdr:row>
      <xdr:rowOff>638735</xdr:rowOff>
    </xdr:to>
    <xdr:sp macro="" textlink="">
      <xdr:nvSpPr>
        <xdr:cNvPr id="20" name="ZoneTexte 19"/>
        <xdr:cNvSpPr txBox="1"/>
      </xdr:nvSpPr>
      <xdr:spPr>
        <a:xfrm>
          <a:off x="9706534" y="974911"/>
          <a:ext cx="1084731" cy="280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a:t>Code INSEE</a:t>
          </a:r>
        </a:p>
      </xdr:txBody>
    </xdr:sp>
    <xdr:clientData/>
  </xdr:twoCellAnchor>
  <xdr:twoCellAnchor>
    <xdr:from>
      <xdr:col>9</xdr:col>
      <xdr:colOff>22411</xdr:colOff>
      <xdr:row>2</xdr:row>
      <xdr:rowOff>571506</xdr:rowOff>
    </xdr:from>
    <xdr:to>
      <xdr:col>10</xdr:col>
      <xdr:colOff>11204</xdr:colOff>
      <xdr:row>2</xdr:row>
      <xdr:rowOff>896476</xdr:rowOff>
    </xdr:to>
    <xdr:sp macro="" textlink="">
      <xdr:nvSpPr>
        <xdr:cNvPr id="23" name="Rectangle 22"/>
        <xdr:cNvSpPr/>
      </xdr:nvSpPr>
      <xdr:spPr>
        <a:xfrm>
          <a:off x="10701617" y="1187830"/>
          <a:ext cx="974911" cy="324970"/>
        </a:xfrm>
        <a:prstGeom prst="rect">
          <a:avLst/>
        </a:prstGeom>
        <a:noFill/>
        <a:ln w="19050" cap="flat" cmpd="sng" algn="ctr">
          <a:solidFill>
            <a:sysClr val="windowText" lastClr="000000"/>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9</xdr:col>
      <xdr:colOff>0</xdr:colOff>
      <xdr:row>2</xdr:row>
      <xdr:rowOff>358592</xdr:rowOff>
    </xdr:from>
    <xdr:to>
      <xdr:col>10</xdr:col>
      <xdr:colOff>98613</xdr:colOff>
      <xdr:row>2</xdr:row>
      <xdr:rowOff>638740</xdr:rowOff>
    </xdr:to>
    <xdr:sp macro="" textlink="">
      <xdr:nvSpPr>
        <xdr:cNvPr id="28" name="ZoneTexte 27"/>
        <xdr:cNvSpPr txBox="1"/>
      </xdr:nvSpPr>
      <xdr:spPr>
        <a:xfrm>
          <a:off x="10679206" y="974916"/>
          <a:ext cx="1084731" cy="280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a:t>Zone</a:t>
          </a:r>
          <a:r>
            <a:rPr lang="fr-FR" sz="1100" baseline="0"/>
            <a:t> FTTH</a:t>
          </a:r>
          <a:endParaRPr lang="fr-FR" sz="1100"/>
        </a:p>
      </xdr:txBody>
    </xdr:sp>
    <xdr:clientData/>
  </xdr:twoCellAnchor>
  <xdr:twoCellAnchor>
    <xdr:from>
      <xdr:col>9</xdr:col>
      <xdr:colOff>773206</xdr:colOff>
      <xdr:row>7</xdr:row>
      <xdr:rowOff>324974</xdr:rowOff>
    </xdr:from>
    <xdr:to>
      <xdr:col>11</xdr:col>
      <xdr:colOff>1199029</xdr:colOff>
      <xdr:row>7</xdr:row>
      <xdr:rowOff>1848977</xdr:rowOff>
    </xdr:to>
    <xdr:grpSp>
      <xdr:nvGrpSpPr>
        <xdr:cNvPr id="24" name="Groupe 23"/>
        <xdr:cNvGrpSpPr/>
      </xdr:nvGrpSpPr>
      <xdr:grpSpPr>
        <a:xfrm>
          <a:off x="11452412" y="3731562"/>
          <a:ext cx="2140323" cy="1524003"/>
          <a:chOff x="11553266" y="3406588"/>
          <a:chExt cx="2140323" cy="1524003"/>
        </a:xfrm>
      </xdr:grpSpPr>
      <xdr:grpSp>
        <xdr:nvGrpSpPr>
          <xdr:cNvPr id="21" name="Groupe 20"/>
          <xdr:cNvGrpSpPr/>
        </xdr:nvGrpSpPr>
        <xdr:grpSpPr>
          <a:xfrm>
            <a:off x="11665324" y="3406588"/>
            <a:ext cx="1878666" cy="506832"/>
            <a:chOff x="11665324" y="3406588"/>
            <a:chExt cx="1878666" cy="506832"/>
          </a:xfrm>
        </xdr:grpSpPr>
        <xdr:pic macro="[0]!MacroGEO">
          <xdr:nvPicPr>
            <xdr:cNvPr id="27" name="Picture 617"/>
            <xdr:cNvPicPr>
              <a:picLocks noChangeAspect="1" noChangeArrowheads="1"/>
            </xdr:cNvPicPr>
          </xdr:nvPicPr>
          <xdr:blipFill>
            <a:blip xmlns:r="http://schemas.openxmlformats.org/officeDocument/2006/relationships" r:embed="rId2" cstate="print"/>
            <a:srcRect/>
            <a:stretch>
              <a:fillRect/>
            </a:stretch>
          </xdr:blipFill>
          <xdr:spPr bwMode="auto">
            <a:xfrm>
              <a:off x="11665324" y="3406588"/>
              <a:ext cx="557493" cy="490193"/>
            </a:xfrm>
            <a:prstGeom prst="rect">
              <a:avLst/>
            </a:prstGeom>
            <a:noFill/>
            <a:ln w="1">
              <a:noFill/>
              <a:miter lim="800000"/>
              <a:headEnd/>
              <a:tailEnd/>
            </a:ln>
          </xdr:spPr>
        </xdr:pic>
        <xdr:sp macro="[0]!MacroGEO" textlink="">
          <xdr:nvSpPr>
            <xdr:cNvPr id="26" name="AutoShape 510"/>
            <xdr:cNvSpPr>
              <a:spLocks noChangeArrowheads="1"/>
            </xdr:cNvSpPr>
          </xdr:nvSpPr>
          <xdr:spPr bwMode="auto">
            <a:xfrm>
              <a:off x="11665324" y="3406588"/>
              <a:ext cx="1878666" cy="506832"/>
            </a:xfrm>
            <a:prstGeom prst="roundRect">
              <a:avLst>
                <a:gd name="adj" fmla="val 16667"/>
              </a:avLst>
            </a:prstGeom>
            <a:noFill/>
            <a:ln w="28575">
              <a:solidFill>
                <a:srgbClr val="FF6600"/>
              </a:solidFill>
              <a:round/>
              <a:headEnd/>
              <a:tailEnd/>
            </a:ln>
          </xdr:spPr>
          <xdr:txBody>
            <a:bodyPr vertOverflow="clip" wrap="square" lIns="45720" tIns="36576" rIns="45720" bIns="36576" anchor="ctr" upright="1"/>
            <a:lstStyle/>
            <a:p>
              <a:pPr algn="r" rtl="0">
                <a:defRPr sz="1000"/>
              </a:pPr>
              <a:r>
                <a:rPr lang="fr-FR" sz="1800" b="1" i="1" u="none" strike="noStrike" baseline="0">
                  <a:solidFill>
                    <a:srgbClr val="FF6600"/>
                  </a:solidFill>
                  <a:latin typeface="Arial"/>
                  <a:cs typeface="Arial"/>
                </a:rPr>
                <a:t>GEOFIBRE</a:t>
              </a:r>
            </a:p>
          </xdr:txBody>
        </xdr:sp>
      </xdr:grpSp>
      <xdr:sp macro="" textlink="">
        <xdr:nvSpPr>
          <xdr:cNvPr id="22" name="ZoneTexte 21"/>
          <xdr:cNvSpPr txBox="1"/>
        </xdr:nvSpPr>
        <xdr:spPr>
          <a:xfrm>
            <a:off x="11553266" y="4291856"/>
            <a:ext cx="2140323" cy="638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t>cliquez sur le logo géofibre pour integrer dans l'outil un fichier d'extraction de Géofibre</a:t>
            </a:r>
          </a:p>
        </xdr:txBody>
      </xdr:sp>
      <xdr:sp macro="" textlink="">
        <xdr:nvSpPr>
          <xdr:cNvPr id="29" name="Flèche vers le haut 28"/>
          <xdr:cNvSpPr/>
        </xdr:nvSpPr>
        <xdr:spPr>
          <a:xfrm>
            <a:off x="12427324" y="4022912"/>
            <a:ext cx="336176" cy="280147"/>
          </a:xfrm>
          <a:prstGeom prst="upArrow">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9</xdr:col>
      <xdr:colOff>201705</xdr:colOff>
      <xdr:row>3</xdr:row>
      <xdr:rowOff>212911</xdr:rowOff>
    </xdr:from>
    <xdr:to>
      <xdr:col>9</xdr:col>
      <xdr:colOff>839880</xdr:colOff>
      <xdr:row>6</xdr:row>
      <xdr:rowOff>22670</xdr:rowOff>
    </xdr:to>
    <xdr:grpSp>
      <xdr:nvGrpSpPr>
        <xdr:cNvPr id="37" name="Groupe 36"/>
        <xdr:cNvGrpSpPr/>
      </xdr:nvGrpSpPr>
      <xdr:grpSpPr>
        <a:xfrm>
          <a:off x="10880911" y="2297205"/>
          <a:ext cx="638175" cy="717436"/>
          <a:chOff x="10880911" y="2297205"/>
          <a:chExt cx="638175" cy="717436"/>
        </a:xfrm>
      </xdr:grpSpPr>
      <xdr:pic macro="[0]!Macro_efface">
        <xdr:nvPicPr>
          <xdr:cNvPr id="32" name="Image 31"/>
          <xdr:cNvPicPr>
            <a:picLocks noChangeAspect="1"/>
          </xdr:cNvPicPr>
        </xdr:nvPicPr>
        <xdr:blipFill>
          <a:blip xmlns:r="http://schemas.openxmlformats.org/officeDocument/2006/relationships" r:embed="rId3">
            <a:biLevel thresh="75000"/>
          </a:blip>
          <a:stretch>
            <a:fillRect/>
          </a:stretch>
        </xdr:blipFill>
        <xdr:spPr>
          <a:xfrm>
            <a:off x="10944337" y="2476499"/>
            <a:ext cx="540269" cy="538142"/>
          </a:xfrm>
          <a:prstGeom prst="rect">
            <a:avLst/>
          </a:prstGeom>
        </xdr:spPr>
      </xdr:pic>
      <xdr:sp macro="[0]!Macro_efface" textlink="">
        <xdr:nvSpPr>
          <xdr:cNvPr id="36" name="ZoneTexte 35"/>
          <xdr:cNvSpPr txBox="1"/>
        </xdr:nvSpPr>
        <xdr:spPr>
          <a:xfrm>
            <a:off x="10880911" y="2297205"/>
            <a:ext cx="638175" cy="123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effacer</a:t>
            </a:r>
          </a:p>
        </xdr:txBody>
      </xdr:sp>
    </xdr:grpSp>
    <xdr:clientData/>
  </xdr:twoCellAnchor>
  <xdr:twoCellAnchor>
    <xdr:from>
      <xdr:col>9</xdr:col>
      <xdr:colOff>358588</xdr:colOff>
      <xdr:row>7</xdr:row>
      <xdr:rowOff>2207565</xdr:rowOff>
    </xdr:from>
    <xdr:to>
      <xdr:col>11</xdr:col>
      <xdr:colOff>1669677</xdr:colOff>
      <xdr:row>9</xdr:row>
      <xdr:rowOff>358594</xdr:rowOff>
    </xdr:to>
    <xdr:grpSp>
      <xdr:nvGrpSpPr>
        <xdr:cNvPr id="30" name="Groupe 29"/>
        <xdr:cNvGrpSpPr/>
      </xdr:nvGrpSpPr>
      <xdr:grpSpPr>
        <a:xfrm>
          <a:off x="11037794" y="5614153"/>
          <a:ext cx="3025589" cy="2980765"/>
          <a:chOff x="11037794" y="5345209"/>
          <a:chExt cx="3025589" cy="2980765"/>
        </a:xfrm>
      </xdr:grpSpPr>
      <xdr:grpSp>
        <xdr:nvGrpSpPr>
          <xdr:cNvPr id="25" name="Groupe 24"/>
          <xdr:cNvGrpSpPr/>
        </xdr:nvGrpSpPr>
        <xdr:grpSpPr>
          <a:xfrm>
            <a:off x="11037794" y="5345209"/>
            <a:ext cx="3025589" cy="2980765"/>
            <a:chOff x="11037794" y="5087471"/>
            <a:chExt cx="3025589" cy="2980765"/>
          </a:xfrm>
          <a:noFill/>
        </xdr:grpSpPr>
        <xdr:graphicFrame macro="">
          <xdr:nvGraphicFramePr>
            <xdr:cNvPr id="8" name="Graphique 7"/>
            <xdr:cNvGraphicFramePr/>
          </xdr:nvGraphicFramePr>
          <xdr:xfrm>
            <a:off x="11037794" y="5087471"/>
            <a:ext cx="3025589" cy="2980765"/>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0" name="Groupe 9"/>
            <xdr:cNvGrpSpPr/>
          </xdr:nvGrpSpPr>
          <xdr:grpSpPr>
            <a:xfrm>
              <a:off x="11418791" y="6678703"/>
              <a:ext cx="2286001" cy="739589"/>
              <a:chOff x="11553263" y="6902823"/>
              <a:chExt cx="2286001" cy="739589"/>
            </a:xfrm>
            <a:grpFill/>
          </xdr:grpSpPr>
          <xdr:sp macro="" textlink="">
            <xdr:nvSpPr>
              <xdr:cNvPr id="33" name="ZoneTexte 32"/>
              <xdr:cNvSpPr txBox="1"/>
            </xdr:nvSpPr>
            <xdr:spPr>
              <a:xfrm>
                <a:off x="11553263" y="7171767"/>
                <a:ext cx="2286001" cy="47064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t>type de commande possible</a:t>
                </a:r>
              </a:p>
              <a:p>
                <a:pPr algn="ctr"/>
                <a:r>
                  <a:rPr lang="fr-FR" sz="800" b="1"/>
                  <a:t>(si simple complexe possible</a:t>
                </a:r>
                <a:r>
                  <a:rPr lang="fr-FR" sz="800" b="1" baseline="0"/>
                  <a:t> </a:t>
                </a:r>
                <a:r>
                  <a:rPr lang="fr-FR" sz="800" b="1"/>
                  <a:t>aussi)</a:t>
                </a:r>
              </a:p>
              <a:p>
                <a:pPr algn="ctr"/>
                <a:endParaRPr lang="fr-FR" sz="1100" b="1"/>
              </a:p>
            </xdr:txBody>
          </xdr:sp>
          <xdr:sp macro="" textlink="">
            <xdr:nvSpPr>
              <xdr:cNvPr id="34" name="Flèche vers le haut 33"/>
              <xdr:cNvSpPr/>
            </xdr:nvSpPr>
            <xdr:spPr>
              <a:xfrm>
                <a:off x="12528175" y="6902823"/>
                <a:ext cx="336176" cy="280147"/>
              </a:xfrm>
              <a:prstGeom prst="upArrow">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sp macro="" textlink="">
        <xdr:nvSpPr>
          <xdr:cNvPr id="9" name="ZoneTexte 8"/>
          <xdr:cNvSpPr txBox="1"/>
        </xdr:nvSpPr>
        <xdr:spPr>
          <a:xfrm>
            <a:off x="11396381" y="6387356"/>
            <a:ext cx="672353" cy="30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i="1">
                <a:solidFill>
                  <a:sysClr val="windowText" lastClr="000000"/>
                </a:solidFill>
              </a:rPr>
              <a:t>simple</a:t>
            </a:r>
          </a:p>
        </xdr:txBody>
      </xdr:sp>
      <xdr:sp macro="" textlink="">
        <xdr:nvSpPr>
          <xdr:cNvPr id="35" name="ZoneTexte 34"/>
          <xdr:cNvSpPr txBox="1"/>
        </xdr:nvSpPr>
        <xdr:spPr>
          <a:xfrm>
            <a:off x="12124763" y="5827061"/>
            <a:ext cx="818030" cy="30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i="1">
                <a:solidFill>
                  <a:sysClr val="windowText" lastClr="000000"/>
                </a:solidFill>
              </a:rPr>
              <a:t>complexe</a:t>
            </a:r>
          </a:p>
        </xdr:txBody>
      </xdr:sp>
      <xdr:sp macro="" textlink="">
        <xdr:nvSpPr>
          <xdr:cNvPr id="38" name="ZoneTexte 37"/>
          <xdr:cNvSpPr txBox="1"/>
        </xdr:nvSpPr>
        <xdr:spPr>
          <a:xfrm>
            <a:off x="13039166" y="6382873"/>
            <a:ext cx="672353" cy="30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i="1">
                <a:solidFill>
                  <a:sysClr val="windowText" lastClr="000000"/>
                </a:solidFill>
              </a:rPr>
              <a:t>aucune</a:t>
            </a:r>
          </a:p>
        </xdr:txBody>
      </xdr:sp>
    </xdr:grpSp>
    <xdr:clientData/>
  </xdr:twoCellAnchor>
  <xdr:twoCellAnchor editAs="absolute">
    <xdr:from>
      <xdr:col>11</xdr:col>
      <xdr:colOff>705969</xdr:colOff>
      <xdr:row>2</xdr:row>
      <xdr:rowOff>1277470</xdr:rowOff>
    </xdr:from>
    <xdr:to>
      <xdr:col>11</xdr:col>
      <xdr:colOff>1602439</xdr:colOff>
      <xdr:row>5</xdr:row>
      <xdr:rowOff>293266</xdr:rowOff>
    </xdr:to>
    <xdr:grpSp>
      <xdr:nvGrpSpPr>
        <xdr:cNvPr id="42" name="Groupe 41"/>
        <xdr:cNvGrpSpPr/>
      </xdr:nvGrpSpPr>
      <xdr:grpSpPr>
        <a:xfrm>
          <a:off x="13099675" y="1893794"/>
          <a:ext cx="896470" cy="1088884"/>
          <a:chOff x="5995147" y="1109382"/>
          <a:chExt cx="896470" cy="1111295"/>
        </a:xfrm>
      </xdr:grpSpPr>
      <xdr:pic macro="[0]!Macro_transfert_refus">
        <xdr:nvPicPr>
          <xdr:cNvPr id="43" name="Image 42"/>
          <xdr:cNvPicPr>
            <a:picLocks noChangeAspect="1"/>
          </xdr:cNvPicPr>
        </xdr:nvPicPr>
        <xdr:blipFill>
          <a:blip xmlns:r="http://schemas.openxmlformats.org/officeDocument/2006/relationships" r:embed="rId1">
            <a:duotone>
              <a:prstClr val="black"/>
              <a:schemeClr val="accent2">
                <a:tint val="45000"/>
                <a:satMod val="400000"/>
              </a:schemeClr>
            </a:duotone>
          </a:blip>
          <a:stretch>
            <a:fillRect/>
          </a:stretch>
        </xdr:blipFill>
        <xdr:spPr>
          <a:xfrm>
            <a:off x="6235880" y="1647265"/>
            <a:ext cx="420414" cy="573412"/>
          </a:xfrm>
          <a:prstGeom prst="rect">
            <a:avLst/>
          </a:prstGeom>
        </xdr:spPr>
      </xdr:pic>
      <xdr:sp macro="[0]!Macro_transfert_refus" textlink="">
        <xdr:nvSpPr>
          <xdr:cNvPr id="44" name="ZoneTexte 43"/>
          <xdr:cNvSpPr txBox="1"/>
        </xdr:nvSpPr>
        <xdr:spPr>
          <a:xfrm>
            <a:off x="5995147" y="1109382"/>
            <a:ext cx="896470"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télécharger</a:t>
            </a:r>
            <a:r>
              <a:rPr lang="fr-FR" sz="1100" baseline="0"/>
              <a:t> refus</a:t>
            </a:r>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598956</xdr:colOff>
      <xdr:row>5</xdr:row>
      <xdr:rowOff>57150</xdr:rowOff>
    </xdr:from>
    <xdr:ext cx="438150" cy="428625"/>
    <xdr:sp macro="" textlink="">
      <xdr:nvSpPr>
        <xdr:cNvPr id="2" name="Ellipse 1"/>
        <xdr:cNvSpPr/>
      </xdr:nvSpPr>
      <xdr:spPr>
        <a:xfrm>
          <a:off x="1360956" y="1357032"/>
          <a:ext cx="438150" cy="428625"/>
        </a:xfrm>
        <a:prstGeom prst="ellipse">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1">
          <a:noAutofit/>
        </a:bodyPr>
        <a:lstStyle/>
        <a:p>
          <a:pPr algn="l"/>
          <a:r>
            <a:rPr lang="fr-FR" sz="1600" b="1"/>
            <a:t>1</a:t>
          </a:r>
        </a:p>
      </xdr:txBody>
    </xdr:sp>
    <xdr:clientData/>
  </xdr:oneCellAnchor>
  <xdr:oneCellAnchor>
    <xdr:from>
      <xdr:col>1</xdr:col>
      <xdr:colOff>600636</xdr:colOff>
      <xdr:row>8</xdr:row>
      <xdr:rowOff>42582</xdr:rowOff>
    </xdr:from>
    <xdr:ext cx="438150" cy="428625"/>
    <xdr:sp macro="" textlink="">
      <xdr:nvSpPr>
        <xdr:cNvPr id="4" name="Ellipse 3"/>
        <xdr:cNvSpPr/>
      </xdr:nvSpPr>
      <xdr:spPr>
        <a:xfrm>
          <a:off x="1362636" y="2339788"/>
          <a:ext cx="438150" cy="428625"/>
        </a:xfrm>
        <a:prstGeom prst="ellipse">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1">
          <a:noAutofit/>
        </a:bodyPr>
        <a:lstStyle/>
        <a:p>
          <a:pPr algn="l"/>
          <a:r>
            <a:rPr lang="fr-FR" sz="1600" b="1"/>
            <a:t>2</a:t>
          </a:r>
        </a:p>
      </xdr:txBody>
    </xdr:sp>
    <xdr:clientData/>
  </xdr:oneCellAnchor>
  <xdr:twoCellAnchor>
    <xdr:from>
      <xdr:col>3</xdr:col>
      <xdr:colOff>432010</xdr:colOff>
      <xdr:row>1</xdr:row>
      <xdr:rowOff>295275</xdr:rowOff>
    </xdr:from>
    <xdr:to>
      <xdr:col>6</xdr:col>
      <xdr:colOff>889771</xdr:colOff>
      <xdr:row>2</xdr:row>
      <xdr:rowOff>180975</xdr:rowOff>
    </xdr:to>
    <xdr:sp macro="" textlink="">
      <xdr:nvSpPr>
        <xdr:cNvPr id="6" name="ZoneTexte 5"/>
        <xdr:cNvSpPr txBox="1"/>
      </xdr:nvSpPr>
      <xdr:spPr>
        <a:xfrm>
          <a:off x="3961863" y="676275"/>
          <a:ext cx="5634879" cy="233082"/>
        </a:xfrm>
        <a:prstGeom prst="rect">
          <a:avLst/>
        </a:prstGeom>
        <a:noFill/>
        <a:ln w="9525" cmpd="sng">
          <a:noFill/>
        </a:ln>
        <a:effectLst>
          <a:outerShdw blurRad="152400" dist="317500" dir="5400000" sx="90000" sy="-19000" rotWithShape="0">
            <a:prstClr val="black">
              <a:alpha val="15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1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par Frédéric-c Bresson UI Marseille 2018</a:t>
          </a:r>
        </a:p>
      </xdr:txBody>
    </xdr:sp>
    <xdr:clientData/>
  </xdr:twoCellAnchor>
  <xdr:oneCellAnchor>
    <xdr:from>
      <xdr:col>1</xdr:col>
      <xdr:colOff>605119</xdr:colOff>
      <xdr:row>11</xdr:row>
      <xdr:rowOff>56029</xdr:rowOff>
    </xdr:from>
    <xdr:ext cx="438150" cy="428625"/>
    <xdr:sp macro="" textlink="">
      <xdr:nvSpPr>
        <xdr:cNvPr id="7" name="Ellipse 6"/>
        <xdr:cNvSpPr/>
      </xdr:nvSpPr>
      <xdr:spPr>
        <a:xfrm>
          <a:off x="1367119" y="3361764"/>
          <a:ext cx="438150" cy="428625"/>
        </a:xfrm>
        <a:prstGeom prst="ellipse">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1">
          <a:noAutofit/>
        </a:bodyPr>
        <a:lstStyle/>
        <a:p>
          <a:pPr algn="l"/>
          <a:r>
            <a:rPr lang="fr-FR" sz="1600" b="1"/>
            <a:t>3</a:t>
          </a:r>
        </a:p>
      </xdr:txBody>
    </xdr:sp>
    <xdr:clientData/>
  </xdr:oneCellAnchor>
  <xdr:oneCellAnchor>
    <xdr:from>
      <xdr:col>1</xdr:col>
      <xdr:colOff>616324</xdr:colOff>
      <xdr:row>14</xdr:row>
      <xdr:rowOff>56029</xdr:rowOff>
    </xdr:from>
    <xdr:ext cx="438150" cy="428625"/>
    <xdr:sp macro="" textlink="">
      <xdr:nvSpPr>
        <xdr:cNvPr id="8" name="Ellipse 7"/>
        <xdr:cNvSpPr/>
      </xdr:nvSpPr>
      <xdr:spPr>
        <a:xfrm>
          <a:off x="1378324" y="4359088"/>
          <a:ext cx="438150" cy="428625"/>
        </a:xfrm>
        <a:prstGeom prst="ellipse">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1">
          <a:noAutofit/>
        </a:bodyPr>
        <a:lstStyle/>
        <a:p>
          <a:pPr algn="l"/>
          <a:r>
            <a:rPr lang="fr-FR" sz="1600" b="1"/>
            <a:t>4</a:t>
          </a:r>
        </a:p>
      </xdr:txBody>
    </xdr:sp>
    <xdr:clientData/>
  </xdr:oneCellAnchor>
  <xdr:oneCellAnchor>
    <xdr:from>
      <xdr:col>1</xdr:col>
      <xdr:colOff>616323</xdr:colOff>
      <xdr:row>17</xdr:row>
      <xdr:rowOff>67235</xdr:rowOff>
    </xdr:from>
    <xdr:ext cx="438150" cy="428625"/>
    <xdr:sp macro="" textlink="">
      <xdr:nvSpPr>
        <xdr:cNvPr id="10" name="Ellipse 9"/>
        <xdr:cNvSpPr/>
      </xdr:nvSpPr>
      <xdr:spPr>
        <a:xfrm>
          <a:off x="1378323" y="5367617"/>
          <a:ext cx="438150" cy="428625"/>
        </a:xfrm>
        <a:prstGeom prst="ellipse">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1">
          <a:noAutofit/>
        </a:bodyPr>
        <a:lstStyle/>
        <a:p>
          <a:pPr algn="l"/>
          <a:r>
            <a:rPr lang="fr-FR" sz="1600" b="1"/>
            <a:t>5</a:t>
          </a: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rgb="FF92D050"/>
  </sheetPr>
  <dimension ref="A1:EG36737"/>
  <sheetViews>
    <sheetView showGridLines="0" tabSelected="1" zoomScale="85" zoomScaleNormal="85" workbookViewId="0">
      <selection sqref="A1:L1"/>
    </sheetView>
  </sheetViews>
  <sheetFormatPr baseColWidth="10" defaultRowHeight="15" x14ac:dyDescent="0.25"/>
  <cols>
    <col min="1" max="1" width="21.5703125" customWidth="1"/>
    <col min="2" max="2" width="23.42578125" customWidth="1"/>
    <col min="3" max="3" width="20.5703125" customWidth="1"/>
    <col min="4" max="4" width="14.5703125" customWidth="1"/>
    <col min="5" max="5" width="22.28515625" customWidth="1"/>
    <col min="6" max="6" width="14.28515625" customWidth="1"/>
    <col min="7" max="7" width="11.28515625" customWidth="1"/>
    <col min="8" max="8" width="18.42578125" customWidth="1"/>
    <col min="9" max="9" width="13.85546875" customWidth="1"/>
    <col min="10" max="10" width="14.85546875" customWidth="1"/>
    <col min="11" max="11" width="11" customWidth="1"/>
    <col min="12" max="12" width="32.28515625" customWidth="1"/>
    <col min="13" max="13" width="41.7109375" customWidth="1"/>
    <col min="14" max="14" width="42.42578125" customWidth="1"/>
    <col min="15" max="15" width="26.42578125" customWidth="1"/>
    <col min="16" max="16" width="11.42578125" customWidth="1"/>
    <col min="17" max="17" width="11.7109375" customWidth="1"/>
    <col min="18" max="25" width="10.7109375" hidden="1" customWidth="1"/>
    <col min="26" max="27" width="0.140625" customWidth="1"/>
    <col min="28" max="29" width="10.7109375" hidden="1" customWidth="1"/>
    <col min="30" max="30" width="10.7109375" style="101" hidden="1" customWidth="1"/>
    <col min="31" max="32" width="0.140625" customWidth="1"/>
    <col min="33" max="33" width="10.7109375" style="101" hidden="1" customWidth="1"/>
    <col min="34" max="34" width="10.7109375" hidden="1" customWidth="1"/>
    <col min="35" max="35" width="10.7109375" style="101" hidden="1" customWidth="1"/>
    <col min="36" max="59" width="10.7109375" hidden="1" customWidth="1"/>
    <col min="60" max="60" width="22.28515625" hidden="1" customWidth="1"/>
    <col min="61" max="73" width="10.7109375" hidden="1" customWidth="1"/>
    <col min="74" max="96" width="0.140625" customWidth="1"/>
    <col min="97" max="97" width="0.140625" style="164" customWidth="1"/>
    <col min="98" max="130" width="10.7109375" hidden="1" customWidth="1"/>
    <col min="131" max="136" width="0.140625" customWidth="1"/>
  </cols>
  <sheetData>
    <row r="1" spans="1:137" ht="21" customHeight="1" x14ac:dyDescent="0.25">
      <c r="A1" s="207"/>
      <c r="B1" s="207"/>
      <c r="C1" s="207"/>
      <c r="D1" s="207"/>
      <c r="E1" s="207"/>
      <c r="F1" s="207"/>
      <c r="G1" s="207"/>
      <c r="H1" s="207"/>
      <c r="I1" s="207"/>
      <c r="J1" s="207"/>
      <c r="K1" s="207"/>
      <c r="L1" s="208"/>
      <c r="M1" s="1"/>
      <c r="N1" s="1"/>
      <c r="O1" s="1"/>
      <c r="P1" s="8"/>
      <c r="Q1" s="168"/>
      <c r="R1" s="168"/>
      <c r="S1" s="168"/>
      <c r="T1" s="168"/>
      <c r="U1" s="168"/>
      <c r="V1" s="168"/>
      <c r="W1" s="168"/>
      <c r="X1" s="168"/>
      <c r="Y1" s="168"/>
      <c r="Z1" s="168"/>
      <c r="AA1" s="168"/>
      <c r="AB1" s="168"/>
      <c r="AC1" s="168" t="s">
        <v>30</v>
      </c>
      <c r="AD1" s="175" t="s">
        <v>31</v>
      </c>
      <c r="AE1" s="170" t="s">
        <v>32</v>
      </c>
      <c r="AF1" s="170" t="s">
        <v>33</v>
      </c>
      <c r="AG1" s="169" t="s">
        <v>70909</v>
      </c>
      <c r="AH1" s="169" t="s">
        <v>34</v>
      </c>
      <c r="AI1" s="169" t="s">
        <v>35</v>
      </c>
      <c r="AJ1" s="169" t="s">
        <v>36</v>
      </c>
      <c r="AK1" s="169" t="s">
        <v>37</v>
      </c>
      <c r="AL1" s="168"/>
      <c r="AM1" s="154" t="s">
        <v>71039</v>
      </c>
      <c r="AN1" s="176">
        <f>CU11</f>
        <v>0</v>
      </c>
      <c r="AO1" s="177"/>
      <c r="AP1" s="178" t="s">
        <v>70995</v>
      </c>
      <c r="AQ1" s="179">
        <f>CU11+CV11</f>
        <v>0</v>
      </c>
      <c r="AR1" s="180" t="str">
        <f>IF(AQ1&gt;100,"nbre de ch et pot sup à 100, ","")</f>
        <v/>
      </c>
      <c r="AS1" s="181">
        <f>IF(AQ1&gt;100,1,0)</f>
        <v>0</v>
      </c>
      <c r="AT1" s="182" t="str">
        <f>IF(AQ1&gt;500,"nbre de ch et pot sup à 500, ","")</f>
        <v/>
      </c>
      <c r="AU1" s="181">
        <f>IF(AQ1&gt;500,1,0)</f>
        <v>0</v>
      </c>
      <c r="AV1" s="178" t="s">
        <v>71003</v>
      </c>
      <c r="AW1" s="181">
        <f>IF(""=COUNTIF(I12:I812,"Oui"),0,COUNTIF(I12:I812,"Oui"))</f>
        <v>0</v>
      </c>
      <c r="AX1" s="183" t="str">
        <f>IF(AY1&gt;0,"VERIFIER Le tubage (voir onglet Résultat : tubage)","")</f>
        <v/>
      </c>
      <c r="AY1" s="181">
        <f>COUNTIF(BA12:BC812,TRUE)</f>
        <v>0</v>
      </c>
      <c r="AZ1" s="184">
        <f>COUNTIF(BA12:BA812,TRUE)</f>
        <v>0</v>
      </c>
      <c r="BA1" s="181">
        <f>COUNTIF(BB12:BB812,TRUE)</f>
        <v>0</v>
      </c>
      <c r="BB1" s="177">
        <f>COUNTIF(BC12:BC812,TRUE)</f>
        <v>0</v>
      </c>
      <c r="BC1" s="177"/>
      <c r="BD1" s="177"/>
      <c r="BE1" s="168"/>
      <c r="BF1" s="168"/>
      <c r="BG1" s="168"/>
      <c r="BH1" s="168"/>
      <c r="BI1" s="168"/>
      <c r="BJ1" s="177"/>
      <c r="BK1" s="177"/>
      <c r="BL1" s="177"/>
      <c r="BM1" s="177"/>
      <c r="BN1" s="177"/>
      <c r="BO1" s="177"/>
      <c r="BP1" s="177"/>
      <c r="BQ1" s="177"/>
      <c r="BR1" s="177"/>
      <c r="BS1" s="177"/>
      <c r="BT1" s="177"/>
      <c r="BU1" s="177"/>
      <c r="BV1" s="168"/>
      <c r="BW1" s="168"/>
      <c r="BX1" s="168"/>
      <c r="BY1" s="168"/>
      <c r="BZ1" s="168"/>
      <c r="CA1" s="168"/>
      <c r="CB1" s="168"/>
      <c r="CC1" s="168"/>
      <c r="CD1" s="168"/>
      <c r="CE1" s="168"/>
      <c r="CF1" s="168"/>
      <c r="CG1" s="168"/>
      <c r="CH1" s="168"/>
      <c r="CI1" s="168"/>
      <c r="CJ1" s="168"/>
      <c r="CK1" s="168"/>
      <c r="CL1" s="168"/>
      <c r="CM1" s="168"/>
      <c r="CN1" s="168"/>
      <c r="CO1" s="168"/>
      <c r="CP1" s="168"/>
      <c r="CQ1" s="168"/>
      <c r="CR1" s="168"/>
      <c r="CS1" s="171"/>
      <c r="CT1" s="168"/>
      <c r="CU1" s="168"/>
      <c r="CV1" s="168"/>
      <c r="CW1" s="168"/>
      <c r="CX1" s="168"/>
      <c r="CY1" s="168"/>
      <c r="CZ1" s="168"/>
      <c r="DA1" s="168"/>
      <c r="DB1" s="168"/>
      <c r="DC1" s="168"/>
      <c r="DD1" s="168"/>
      <c r="DE1" s="168"/>
      <c r="DF1" s="168"/>
      <c r="DG1" s="168"/>
      <c r="DH1" s="168"/>
      <c r="DI1" s="168"/>
      <c r="DJ1" s="168"/>
      <c r="DK1" s="168"/>
      <c r="DL1" s="168"/>
      <c r="DM1" s="168"/>
      <c r="DN1" s="168"/>
      <c r="DO1" s="168"/>
      <c r="DP1" s="168"/>
      <c r="DQ1" s="168"/>
      <c r="DR1" s="168"/>
      <c r="DS1" s="168"/>
      <c r="DT1" s="168"/>
      <c r="DU1" s="168"/>
      <c r="DV1" s="168"/>
      <c r="DW1" s="168"/>
      <c r="DX1" s="168"/>
      <c r="DY1" s="168"/>
      <c r="DZ1" s="168"/>
      <c r="EA1" s="168" t="s">
        <v>71048</v>
      </c>
      <c r="EB1" s="168" t="s">
        <v>71012</v>
      </c>
      <c r="EC1" s="168">
        <v>33</v>
      </c>
      <c r="ED1" s="168"/>
      <c r="EE1" s="168">
        <v>16</v>
      </c>
      <c r="EF1" s="168"/>
      <c r="EG1" s="170" t="s">
        <v>71048</v>
      </c>
    </row>
    <row r="2" spans="1:137" ht="27" customHeight="1" x14ac:dyDescent="0.25">
      <c r="A2" s="210" t="str">
        <f ca="1">IF(X24&lt;19,"Bonne et joyeuse année "&amp;YEAR(TODAY())&amp;" avec l'OUTIL Commande GC BLO pour V5","OUTIL Commande GC BLO pour V5")</f>
        <v>Bonne et joyeuse année 2019 avec l'OUTIL Commande GC BLO pour V5</v>
      </c>
      <c r="B2" s="210"/>
      <c r="C2" s="210"/>
      <c r="D2" s="210"/>
      <c r="E2" s="210"/>
      <c r="F2" s="210"/>
      <c r="G2" s="210"/>
      <c r="H2" s="210"/>
      <c r="I2" s="210"/>
      <c r="J2" s="211"/>
      <c r="K2" s="212"/>
      <c r="L2" s="1"/>
      <c r="M2" s="2"/>
      <c r="N2" s="2"/>
      <c r="O2" s="1"/>
      <c r="P2" s="3"/>
      <c r="AM2" s="156" t="s">
        <v>70985</v>
      </c>
      <c r="AN2" s="155">
        <f>CV11</f>
        <v>0</v>
      </c>
      <c r="AO2" s="70"/>
      <c r="AP2" s="91" t="s">
        <v>70996</v>
      </c>
      <c r="AQ2" s="93">
        <f>CX11</f>
        <v>0</v>
      </c>
      <c r="AR2" s="172" t="str">
        <f>IF(AQ2&gt;100,"nbre de tronçon sup à 100, ","")</f>
        <v/>
      </c>
      <c r="AS2" s="92">
        <f>IF(AQ2&gt;100,1,0)</f>
        <v>0</v>
      </c>
      <c r="AT2" s="173" t="str">
        <f>IF(AQ2&gt;500,"nbre de tronçon sup à 500, ","")</f>
        <v/>
      </c>
      <c r="AU2" s="92">
        <f>IF(AQ2&gt;500,1,0)</f>
        <v>0</v>
      </c>
      <c r="AV2" s="91" t="s">
        <v>71007</v>
      </c>
      <c r="AW2" s="92">
        <f>COUNTIF(M12:N812,"oui percement avec plus de 4 alvéoles")</f>
        <v>0</v>
      </c>
      <c r="AX2" s="173" t="str">
        <f>IF(AW2&gt;0,"percement avec plus de 4 alvéoles, ","")</f>
        <v/>
      </c>
      <c r="AY2" s="92">
        <f t="shared" ref="AY2:AY7" si="0">IF(AW2&gt;0,1,0)</f>
        <v>0</v>
      </c>
      <c r="AZ2" s="100"/>
      <c r="BA2" s="92"/>
      <c r="BB2" s="174">
        <f>IF(BA3&gt;1,1,0)</f>
        <v>0</v>
      </c>
      <c r="BC2" s="174">
        <f>IF(BA3&gt;5,1,0)</f>
        <v>0</v>
      </c>
      <c r="BD2" s="70"/>
      <c r="BJ2" s="70"/>
      <c r="BK2" s="70"/>
      <c r="BL2" s="70"/>
      <c r="BM2" s="70"/>
      <c r="BN2" s="70"/>
      <c r="BO2" s="70"/>
      <c r="BP2" s="70"/>
      <c r="BQ2" s="70"/>
      <c r="BR2" s="70"/>
      <c r="BS2" s="70"/>
      <c r="BT2" s="70"/>
      <c r="BU2" s="70"/>
      <c r="EA2" t="s">
        <v>71048</v>
      </c>
      <c r="EB2" t="s">
        <v>71013</v>
      </c>
      <c r="EC2">
        <v>33</v>
      </c>
      <c r="EE2">
        <f>33+16</f>
        <v>49</v>
      </c>
      <c r="EG2" s="162" t="s">
        <v>71048</v>
      </c>
    </row>
    <row r="3" spans="1:137" ht="115.5" customHeight="1" thickBot="1" x14ac:dyDescent="0.3">
      <c r="A3" s="213" t="str">
        <f>IF(Z3=0,"",Z3)</f>
        <v/>
      </c>
      <c r="B3" s="214"/>
      <c r="C3" s="214"/>
      <c r="D3" s="215"/>
      <c r="E3" s="78"/>
      <c r="F3" s="209" t="str">
        <f>IF(ISERROR(VLOOKUP((I3),insee,2,FALSE)),"ATTENTION",VLOOKUP((I3),insee,2,FALSE))</f>
        <v>ATTENTION</v>
      </c>
      <c r="G3" s="209"/>
      <c r="H3" s="209"/>
      <c r="I3" s="89" t="str">
        <f>IFERROR(VLOOKUP((BE10),insee,1,FALSE),IFERROR(VLOOKUP((BE10),insee,1,FALSE),"Code INSEE inexistant"))</f>
        <v>Code INSEE inexistant</v>
      </c>
      <c r="J3" s="90" t="str">
        <f>IF(OR(LEFT(I3,2)="2a",LEFT(I3,2)="2b"),"ZMD",IF(OR(I3="Code INSEE inexistant",C12=0),"",IF(I3="Code INSEE inexistant","",IF(COUNTIF(Commune_ZTD,I3)=1,"ZTD","ZMD"))))</f>
        <v/>
      </c>
      <c r="K3" s="79"/>
      <c r="L3" s="2"/>
      <c r="M3" s="76"/>
      <c r="N3" s="2"/>
      <c r="O3" s="1"/>
      <c r="P3" s="3"/>
      <c r="Y3" s="55" t="s">
        <v>70983</v>
      </c>
      <c r="Z3" s="163"/>
      <c r="AD3" s="101" t="s">
        <v>70989</v>
      </c>
      <c r="AE3" s="246"/>
      <c r="AF3" s="246"/>
      <c r="AG3" s="85"/>
      <c r="AM3" s="158" t="s">
        <v>71040</v>
      </c>
      <c r="AN3" s="70"/>
      <c r="AO3" s="70"/>
      <c r="AP3" s="91" t="s">
        <v>70997</v>
      </c>
      <c r="AQ3" s="92">
        <f>IF(ISERROR(VLOOKUP((I3),insee,2,FALSE)),0,IF(COUNTIF(M12:N812,"oui percement grand pied droit")=0,0,COUNTIF(M12:N812,"oui percement grand pied droit")))</f>
        <v>0</v>
      </c>
      <c r="AR3" s="116" t="str">
        <f>IF(AQ3&gt;0,"percement de grand pied droit, ","")</f>
        <v/>
      </c>
      <c r="AS3" s="92">
        <f>IF(AQ3&gt;0,1,0)</f>
        <v>0</v>
      </c>
      <c r="AT3" s="100"/>
      <c r="AU3" s="70"/>
      <c r="AV3" s="100" t="s">
        <v>71008</v>
      </c>
      <c r="AW3" s="92">
        <f>COUNTIF(L12:L812,"*love*")</f>
        <v>0</v>
      </c>
      <c r="AX3" s="104" t="str">
        <f>IF(AW3&gt;0,"love, ","")</f>
        <v/>
      </c>
      <c r="AY3" s="92">
        <f t="shared" si="0"/>
        <v>0</v>
      </c>
      <c r="AZ3" s="100" t="s">
        <v>71041</v>
      </c>
      <c r="BA3" s="157">
        <f>DA11</f>
        <v>0</v>
      </c>
      <c r="BB3" s="159" t="str">
        <f>IF(BA3&gt;1,"plusieurs code insee","")</f>
        <v/>
      </c>
      <c r="BC3" s="160" t="str">
        <f>IF(BA3&gt;5,"plus de 5 zones, ","")</f>
        <v/>
      </c>
      <c r="BD3" s="70"/>
      <c r="BJ3" s="70"/>
      <c r="BK3" s="70" t="s">
        <v>71049</v>
      </c>
      <c r="BL3" s="70"/>
      <c r="BM3" s="70"/>
      <c r="BN3" s="70"/>
      <c r="BO3" s="70"/>
      <c r="BP3" s="70"/>
      <c r="BQ3" s="70"/>
      <c r="BR3" s="70"/>
      <c r="BS3" s="70"/>
      <c r="BT3" s="70"/>
      <c r="BU3" s="70"/>
      <c r="EA3" t="s">
        <v>71048</v>
      </c>
      <c r="EB3" t="s">
        <v>70840</v>
      </c>
      <c r="EC3">
        <v>33</v>
      </c>
      <c r="EE3">
        <f>16+33+33</f>
        <v>82</v>
      </c>
      <c r="EG3" s="162" t="s">
        <v>71048</v>
      </c>
    </row>
    <row r="4" spans="1:137" ht="24" customHeight="1" thickBot="1" x14ac:dyDescent="0.3">
      <c r="A4" s="225" t="s">
        <v>0</v>
      </c>
      <c r="B4" s="226"/>
      <c r="C4" s="227"/>
      <c r="D4" s="228"/>
      <c r="E4" s="77"/>
      <c r="F4" s="229" t="s">
        <v>1</v>
      </c>
      <c r="G4" s="230"/>
      <c r="H4" s="230"/>
      <c r="I4" s="231"/>
      <c r="J4" s="80"/>
      <c r="K4" s="1"/>
      <c r="L4" s="1"/>
      <c r="M4" s="2"/>
      <c r="N4" s="2"/>
      <c r="O4" s="1"/>
      <c r="P4" s="3"/>
      <c r="Y4" s="70"/>
      <c r="AM4" s="70"/>
      <c r="AN4" s="70"/>
      <c r="AO4" s="70"/>
      <c r="AP4" s="91" t="s">
        <v>71023</v>
      </c>
      <c r="AQ4" s="92">
        <f>IF(ISERROR(VLOOKUP((I3),insee,2,FALSE)),0,IF(COUNTIF(M12:N812,"oui percement petit pied droit")=0,0,COUNTIF(M12:N812,"oui percement petit pied droit")))</f>
        <v>0</v>
      </c>
      <c r="AR4" s="118" t="str">
        <f>IF(AQ4&gt;2,"plus de 2 percements de petit pied droit, ","")</f>
        <v/>
      </c>
      <c r="AS4" s="92">
        <f>IF(AQ4&gt;2,1,0)</f>
        <v>0</v>
      </c>
      <c r="AT4" s="100"/>
      <c r="AU4" s="100"/>
      <c r="AV4" s="100" t="s">
        <v>71009</v>
      </c>
      <c r="AW4" s="114">
        <f>COUNTIF(M12:N812,"oui renforcement*")+COUNTIF(M12:N812,"oui remplacement*")</f>
        <v>0</v>
      </c>
      <c r="AX4" s="116" t="str">
        <f>IF(AW4&gt;0,AW4&amp;" renforcement et/ou remplacement d’appuis aériens, ","")</f>
        <v/>
      </c>
      <c r="AY4" s="92">
        <f t="shared" si="0"/>
        <v>0</v>
      </c>
      <c r="AZ4" s="100" t="s">
        <v>71018</v>
      </c>
      <c r="BA4" s="114">
        <f>COUNTIF(M12:N812,"oui renforcement*")</f>
        <v>0</v>
      </c>
      <c r="BB4" s="70"/>
      <c r="BC4" s="70"/>
      <c r="BD4" s="70"/>
      <c r="BJ4" s="70"/>
      <c r="BK4" s="70">
        <v>50</v>
      </c>
      <c r="BL4" s="70">
        <v>100</v>
      </c>
      <c r="BM4" s="70"/>
      <c r="BN4" s="70"/>
      <c r="BO4" s="70"/>
      <c r="BP4" s="70"/>
      <c r="BQ4" s="70"/>
      <c r="BR4" s="70"/>
      <c r="BS4" s="70"/>
      <c r="BT4" s="70"/>
      <c r="BU4" s="70"/>
      <c r="EA4" t="s">
        <v>71048</v>
      </c>
      <c r="EB4" t="s">
        <v>71014</v>
      </c>
      <c r="EC4">
        <v>99</v>
      </c>
      <c r="EG4" s="162" t="s">
        <v>71048</v>
      </c>
    </row>
    <row r="5" spans="1:137" ht="24" customHeight="1" thickBot="1" x14ac:dyDescent="0.3">
      <c r="A5" s="216" t="str">
        <f ca="1">IF(C4="","Référence Orange de la Commande ferme d'Accès manquante",IF(DATE(20&amp;RIGHT(C4,2),MID(C4,9,2),MID(C4,7,2))&lt;TODAY()-2,"La référence Orange de la Commande ferme d'Accès a plus de 48 h",""))</f>
        <v>Référence Orange de la Commande ferme d'Accès manquante</v>
      </c>
      <c r="B5" s="217"/>
      <c r="C5" s="217"/>
      <c r="D5" s="218"/>
      <c r="E5" s="8"/>
      <c r="F5" s="232"/>
      <c r="G5" s="233"/>
      <c r="H5" s="233"/>
      <c r="I5" s="234"/>
      <c r="J5" s="5"/>
      <c r="K5" s="1"/>
      <c r="L5" s="1"/>
      <c r="M5" s="2"/>
      <c r="N5" s="2"/>
      <c r="O5" s="1"/>
      <c r="P5" s="3"/>
      <c r="Y5" s="70" t="s">
        <v>70985</v>
      </c>
      <c r="Z5">
        <f>COUNTIF(M12:N812,"=oui renforcement appui avec commande d'appui")</f>
        <v>0</v>
      </c>
      <c r="AA5" s="164" t="s">
        <v>70988</v>
      </c>
      <c r="AE5" s="162" t="s">
        <v>70991</v>
      </c>
      <c r="AF5">
        <f>COUNTA(B12:O812,)</f>
        <v>1</v>
      </c>
      <c r="AM5" s="70"/>
      <c r="AN5" s="70"/>
      <c r="AO5" s="70"/>
      <c r="AP5" s="91" t="s">
        <v>70998</v>
      </c>
      <c r="AQ5" s="105">
        <f>COUNTIF(L12:L812,"*regroupement*")</f>
        <v>0</v>
      </c>
      <c r="AR5" s="115" t="str">
        <f>IF(AQ5&gt;0,"regroupement de cable, ","")</f>
        <v/>
      </c>
      <c r="AS5" s="92">
        <f>IF(AQ5&gt;0,1,0)</f>
        <v>0</v>
      </c>
      <c r="AT5" s="100"/>
      <c r="AU5" s="100"/>
      <c r="AV5" s="100" t="s">
        <v>71010</v>
      </c>
      <c r="AW5" s="102">
        <f>COUNTIF(L12:L812,"*réaménagement*")</f>
        <v>0</v>
      </c>
      <c r="AX5" s="116" t="str">
        <f>IF(AW5&gt;0,"réaménagement en tête d’appuis aériens , ","")</f>
        <v/>
      </c>
      <c r="AY5" s="92">
        <f t="shared" si="0"/>
        <v>0</v>
      </c>
      <c r="AZ5" s="100" t="s">
        <v>71019</v>
      </c>
      <c r="BA5" s="114">
        <f>COUNTIF(M12:N812,"oui remplacement*")</f>
        <v>0</v>
      </c>
      <c r="BB5" s="70"/>
      <c r="BC5" s="70"/>
      <c r="BD5" s="70"/>
      <c r="BJ5" s="70"/>
      <c r="BK5" s="70">
        <f>BK4*BL5/BL4</f>
        <v>16.5</v>
      </c>
      <c r="BL5" s="70">
        <v>33</v>
      </c>
      <c r="BM5" s="70"/>
      <c r="BN5" s="70"/>
      <c r="BO5" s="70"/>
      <c r="BP5" s="70"/>
      <c r="BQ5" s="70"/>
      <c r="BR5" s="70"/>
      <c r="BS5" s="70"/>
      <c r="BT5" s="70"/>
      <c r="BU5" s="70"/>
      <c r="EA5" t="s">
        <v>71048</v>
      </c>
      <c r="EB5" t="s">
        <v>71015</v>
      </c>
      <c r="EC5">
        <f>AU8</f>
        <v>16</v>
      </c>
      <c r="EE5" t="s">
        <v>71017</v>
      </c>
      <c r="EG5" s="162" t="s">
        <v>71048</v>
      </c>
    </row>
    <row r="6" spans="1:137" ht="24" customHeight="1" thickBot="1" x14ac:dyDescent="0.3">
      <c r="A6" s="186" t="s">
        <v>29</v>
      </c>
      <c r="B6" s="187"/>
      <c r="C6" s="188" t="str">
        <f>IF(AE3=0,"",AE3)</f>
        <v/>
      </c>
      <c r="D6" s="189"/>
      <c r="E6" s="9"/>
      <c r="F6" s="235"/>
      <c r="G6" s="236"/>
      <c r="H6" s="236"/>
      <c r="I6" s="237"/>
      <c r="J6" s="5"/>
      <c r="K6" s="1"/>
      <c r="L6" s="1"/>
      <c r="M6" s="2"/>
      <c r="N6" s="2"/>
      <c r="O6" s="1"/>
      <c r="P6" s="3"/>
      <c r="Y6" s="70"/>
      <c r="Z6">
        <f>COUNTIF(M12:N812,"=oui remplacement appui")</f>
        <v>0</v>
      </c>
      <c r="AA6" s="164" t="s">
        <v>70987</v>
      </c>
      <c r="AM6" s="70"/>
      <c r="AN6" s="70"/>
      <c r="AO6" s="70"/>
      <c r="AP6" s="91" t="s">
        <v>70999</v>
      </c>
      <c r="AQ6" s="105">
        <f>COUNTIF(L12:L812,"*depose*")+COUNTIF(L12:L812,"*dépose*")</f>
        <v>0</v>
      </c>
      <c r="AR6" s="115" t="str">
        <f>IF(AQ6&gt;0,"depose de cable, ","")</f>
        <v/>
      </c>
      <c r="AS6" s="92">
        <f>IF(AQ6&gt;0,1,0)</f>
        <v>0</v>
      </c>
      <c r="AT6" s="100"/>
      <c r="AU6" s="100"/>
      <c r="AV6" s="100" t="s">
        <v>71011</v>
      </c>
      <c r="AW6" s="102">
        <f>COUNTIF(L12:L812,"*recalage*")+COUNTIF(L12:L812,"*réimplantation*")</f>
        <v>0</v>
      </c>
      <c r="AX6" s="116" t="str">
        <f>IF(AW6&gt;0,"recalage ou réimplantation d’appuis aériens , ","")</f>
        <v/>
      </c>
      <c r="AY6" s="92">
        <f t="shared" si="0"/>
        <v>0</v>
      </c>
      <c r="AZ6" s="100" t="s">
        <v>71021</v>
      </c>
      <c r="BA6" s="106">
        <f>SUMPRODUCT((K12:K812&gt;14)*(H12:H812&lt;&gt;"aerien"))</f>
        <v>0</v>
      </c>
      <c r="BB6" s="70"/>
      <c r="BC6" s="70"/>
      <c r="BD6" s="70"/>
      <c r="BJ6" s="70"/>
      <c r="BK6" s="70"/>
      <c r="BL6" s="70"/>
      <c r="BM6" s="70"/>
      <c r="BN6" s="70"/>
      <c r="BO6" s="70"/>
      <c r="BP6" s="70"/>
      <c r="BQ6" s="70"/>
      <c r="BR6" s="70"/>
      <c r="BS6" s="70"/>
      <c r="BT6" s="70"/>
      <c r="BU6" s="70"/>
      <c r="EA6" t="s">
        <v>71048</v>
      </c>
      <c r="EB6" t="s">
        <v>71016</v>
      </c>
      <c r="EC6">
        <v>1</v>
      </c>
      <c r="EE6" t="s">
        <v>71015</v>
      </c>
      <c r="EF6" t="str">
        <f>AV8</f>
        <v>simple et complexe</v>
      </c>
      <c r="EG6" s="162" t="s">
        <v>71048</v>
      </c>
    </row>
    <row r="7" spans="1:137" ht="33" customHeight="1" x14ac:dyDescent="0.25">
      <c r="A7" s="6"/>
      <c r="B7" s="219" t="s">
        <v>70831</v>
      </c>
      <c r="C7" s="220"/>
      <c r="D7" s="221"/>
      <c r="E7" s="4"/>
      <c r="F7" s="222" t="s">
        <v>71042</v>
      </c>
      <c r="G7" s="223"/>
      <c r="H7" s="223"/>
      <c r="I7" s="224"/>
      <c r="J7" s="1"/>
      <c r="K7" s="1"/>
      <c r="L7" s="1"/>
      <c r="M7" s="244" t="s">
        <v>71067</v>
      </c>
      <c r="N7" s="2"/>
      <c r="O7" s="1"/>
      <c r="P7" s="3"/>
      <c r="Y7" s="70">
        <f>Z5+Z6+Z7</f>
        <v>0</v>
      </c>
      <c r="Z7">
        <f>COUNTIF(M12:N812,"=oui renforcement appui sans commande d'appui")</f>
        <v>0</v>
      </c>
      <c r="AA7" s="164" t="s">
        <v>70986</v>
      </c>
      <c r="AM7" s="70"/>
      <c r="AN7" s="70"/>
      <c r="AO7" s="70"/>
      <c r="AP7" s="91" t="s">
        <v>71000</v>
      </c>
      <c r="AQ7" s="103">
        <f>COUNTIF(B12:B812,"GV")</f>
        <v>0</v>
      </c>
      <c r="AR7" s="115" t="str">
        <f>IF(AQ7&gt;0,"galerie visitable, ","")</f>
        <v/>
      </c>
      <c r="AS7" s="92">
        <f>IF(AQ7&gt;0,1,0)</f>
        <v>0</v>
      </c>
      <c r="AT7" s="100"/>
      <c r="AU7" s="100"/>
      <c r="AV7" s="91" t="s">
        <v>71022</v>
      </c>
      <c r="AW7" s="106">
        <f>SUMPRODUCT((K12:K812&gt;14)*(H12:H812&lt;&gt;"aerien"))+SUMPRODUCT((K12:K812&gt;6)*(H12:H812="aérien"))</f>
        <v>0</v>
      </c>
      <c r="AX7" s="117" t="str">
        <f>IF(AW7&gt;0,"câble de diamètre &gt; à 14 millimètres en souterrain et/ou 6 millimètres en aérien, ","")</f>
        <v/>
      </c>
      <c r="AY7" s="92">
        <f t="shared" si="0"/>
        <v>0</v>
      </c>
      <c r="AZ7" s="100" t="s">
        <v>71020</v>
      </c>
      <c r="BA7" s="106">
        <f>SUMPRODUCT((K12:K812&gt;6)*(H12:H812="aérien"))</f>
        <v>0</v>
      </c>
      <c r="BB7" s="70"/>
      <c r="BC7" s="70"/>
      <c r="BD7" s="70"/>
      <c r="BJ7" s="70"/>
      <c r="BK7" s="70"/>
      <c r="BL7" s="70"/>
      <c r="BM7" s="70"/>
      <c r="BN7" s="70"/>
      <c r="BO7" s="70"/>
      <c r="BP7" s="70"/>
      <c r="BQ7" s="70"/>
      <c r="BR7" s="70"/>
      <c r="BS7" s="70"/>
      <c r="BT7" s="70"/>
      <c r="BU7" s="70"/>
      <c r="EA7" t="s">
        <v>71048</v>
      </c>
      <c r="EB7" t="s">
        <v>71014</v>
      </c>
      <c r="EC7">
        <f>SUM(EC1:EC4)-(EC5+EC6)</f>
        <v>181</v>
      </c>
      <c r="EE7" t="s">
        <v>71017</v>
      </c>
      <c r="EG7" s="162" t="s">
        <v>71048</v>
      </c>
    </row>
    <row r="8" spans="1:137" ht="348.75" customHeight="1" thickBot="1" x14ac:dyDescent="0.3">
      <c r="A8" s="8"/>
      <c r="B8" s="190" t="str">
        <f>IF(Résultat!E13="ko","ATTENTION VERSION ANCIENNE
utiliser la fonction sauvegarder sur C3A vierge avec un modèle vierge
","")&amp;"--------- Explication dans l'onglet Résultat  ---------
"&amp;IF(Résultat!E7="ko","- Erreur du nommage du fichier C3A
","")&amp;IF(Résultat!E10="ko","- Erreur du numéro de commande FCI en C4 
","")&amp;IF(Résultat!E13="ko","- Erreur de version de l'annexe en C6
","")&amp;IF(Résultat!E16="ko","- Erreur sur le triplet colonnes CEH
","")&amp;IF(Résultat!E19="ko","- Erreur sur ligne vide
","")&amp;Résultat!D22&amp;"
"&amp;Résultat!D25&amp;"
"&amp;Résultat!D28&amp;"
"&amp;AX1</f>
        <v xml:space="preserve">--------- Explication dans l'onglet Résultat  ---------
- Erreur du numéro de commande FCI en C4 
aucun poteau
aucune chambre
</v>
      </c>
      <c r="C8" s="191"/>
      <c r="D8" s="192"/>
      <c r="E8" s="58"/>
      <c r="F8" s="190" t="str">
        <f>"
"&amp;AR8</f>
        <v xml:space="preserve">
commande simple et complexe possible </v>
      </c>
      <c r="G8" s="191"/>
      <c r="H8" s="191"/>
      <c r="I8" s="192"/>
      <c r="J8" s="5"/>
      <c r="K8" s="1"/>
      <c r="L8" s="8"/>
      <c r="M8" s="243"/>
      <c r="N8" s="5"/>
      <c r="O8" s="1"/>
      <c r="P8" s="3"/>
      <c r="AM8" s="70"/>
      <c r="AN8" s="70"/>
      <c r="AO8" s="70"/>
      <c r="AP8" s="91"/>
      <c r="AQ8" s="92"/>
      <c r="AR8" s="119" t="str">
        <f>IF((AU1+AU2+BC2)&gt;0,"pas de commande possible car "&amp;AT1&amp;AT2&amp;BC3,IF((AS1+AS2+AS3+AS5+AS6+AS7+AY3+AY4+AY5+AY6+BB2+AY2+AS4+AY7)=0,"commande simple et complexe possible ",IF(((AS1+AS2+AS3+AS5+AS6+AS7+AY4+AY5+AY6+AY2+AY3)&gt;0),"commande complexe possible
pas de commande simple possible car "&amp;AR1&amp;AR2&amp;AR3&amp;AR5&amp;AR6&amp;AR7&amp;AX4&amp;AX5&amp;AX6&amp;AX2&amp;AX3,IF(OR(AS4&gt;0,AY7&gt;0,BB2&gt;0),"commande complexe possible
et commande simple sauf pour :")&amp;"
"&amp;IF(AS4&gt;0,"une commande de déploiement  ponctuel simple car "&amp;AR4&amp;"
","")&amp;IF(AY7&gt;0,"une commande de déploiement  de masse simple car "&amp;AX7&amp;"
","")&amp;IF(BB2&gt;0,"Une commande de déploiement simple d'une zone
avec plusieurs codes INSEE différent
qui dépasse la zone des 100m",""))))</f>
        <v xml:space="preserve">commande simple et complexe possible </v>
      </c>
      <c r="AS8" s="92">
        <f>IF((AU1+AU2+BC2)&gt;0,81,IF((AS1+AS2+AS3+AS5+AS6+AS7+AY4+AY5+AY6+BB2+AY2+AY30+AS4+AY7)=0,15,IF(((AS1+AS2+AS3+AS5+AS6+AS7+AY4+AY5+AY6+BB2+AY2+AY3)&gt;0),48,IF(AND(AS4&gt;0,AY7&gt;0),48,33))))</f>
        <v>15</v>
      </c>
      <c r="AT8" s="161" t="str">
        <f>IF((AU1+AU2+BC2)&gt;0,"pas possible",IF((AS1+AS2+AS3+AS5+AS6+AS7+AY4+AY5+AY6+BB2+AY2+AY30+AS4+AY7)=0,"simple et complexe",IF(((AS1+AS2+AS3+AS5+AS6+AS7+AY4+AY5+AY6+BB2+AY2+AY3)&gt;0),"complexe",IF(AND(AS4&gt;0,AY7&gt;0),"","&lt;-- voir en F8"))))</f>
        <v>simple et complexe</v>
      </c>
      <c r="AU8" s="92">
        <f>IF((AU1+AU2+BC2)&gt;0,81,IF((AS1+AS2+AS3+AS5+AS6+AS7+AY3+AY4+AY5+AY6+BB2+AY2+AS4+AY7)=0,16,IF(((AS1+AS2+AS3+AS5+AS6+AS7+AY4+AY5+AY6+AY2+AY3)&gt;0),48,IF(OR(AS4&gt;0,AY7&gt;0,BB2&gt;0),33))))</f>
        <v>16</v>
      </c>
      <c r="AV8" s="92" t="str">
        <f>IF((AU1+AU2+BC2)&gt;0,"pas possible",IF((AS1+AS2+AS3+AS5+AS6+AS7+AY3+AY4+AY5+AY6+BB2+AY2+AS4+AY7)=0,"simple et complexe",IF(((AS1+AS2+AS3+AS5+AS6+AS7+AY4+AY5+AY6+AY2+AY3)&gt;0),"complexe",IF(OR(AS4&gt;0,AY7&gt;0,BB2&gt;0),"&lt;-- voir en F8"))))</f>
        <v>simple et complexe</v>
      </c>
      <c r="AW8" s="92"/>
      <c r="AX8" s="70"/>
      <c r="AY8" s="70"/>
      <c r="AZ8" s="70"/>
      <c r="BA8" s="70"/>
      <c r="BB8" s="70"/>
      <c r="BC8" s="70"/>
      <c r="BD8" s="70"/>
      <c r="BE8" s="70">
        <f>COUNTIF(insee_col_ab,"")</f>
        <v>1602</v>
      </c>
      <c r="BF8" s="70">
        <f>1602-BE8</f>
        <v>0</v>
      </c>
      <c r="BG8" s="70"/>
      <c r="BH8" s="70"/>
      <c r="BI8" s="70"/>
      <c r="BJ8" s="70"/>
      <c r="BK8" s="70"/>
      <c r="BL8" s="70"/>
      <c r="BM8" s="70"/>
      <c r="BN8" s="70"/>
      <c r="BO8" s="70"/>
      <c r="BP8" s="70"/>
      <c r="BQ8" s="70"/>
      <c r="BR8" s="70"/>
      <c r="BS8" s="70"/>
      <c r="BT8" s="70"/>
      <c r="BU8" s="70"/>
    </row>
    <row r="9" spans="1:137" ht="31.5" customHeight="1" thickTop="1" thickBot="1" x14ac:dyDescent="0.3">
      <c r="A9" s="6"/>
      <c r="B9" s="7"/>
      <c r="C9" s="7"/>
      <c r="D9" s="7"/>
      <c r="E9" s="10"/>
      <c r="F9" s="10"/>
      <c r="G9" s="11"/>
      <c r="H9" s="10"/>
      <c r="I9" s="10"/>
      <c r="J9" s="4"/>
      <c r="K9" s="4"/>
      <c r="L9" s="4"/>
      <c r="M9" s="10"/>
      <c r="N9" s="4"/>
      <c r="O9" s="4"/>
      <c r="P9" s="12"/>
      <c r="AM9" s="70"/>
      <c r="AN9" s="70"/>
      <c r="AO9" s="70"/>
      <c r="AP9" s="70"/>
      <c r="AQ9" s="70"/>
      <c r="AR9" s="70"/>
      <c r="AS9" s="70"/>
      <c r="AT9" s="70">
        <f>COUNTIF(AT12:AT812,TRUE)</f>
        <v>0</v>
      </c>
      <c r="AU9" s="70"/>
      <c r="AV9" s="70"/>
      <c r="AW9" s="70"/>
      <c r="AX9" s="70"/>
      <c r="AY9" s="70"/>
      <c r="AZ9" s="70"/>
      <c r="BA9" s="70"/>
      <c r="BB9" s="70"/>
      <c r="BC9" s="70"/>
      <c r="BD9" s="70"/>
      <c r="BE9" s="70">
        <f>COUNTIF(insee_col_ab,BE10)</f>
        <v>0</v>
      </c>
      <c r="BF9" s="95">
        <f>BF8-BE9</f>
        <v>0</v>
      </c>
      <c r="BG9" s="70"/>
      <c r="BH9" s="70"/>
      <c r="BI9" s="70"/>
      <c r="BJ9" s="70"/>
      <c r="BK9" s="70"/>
      <c r="BL9" s="70"/>
      <c r="BM9" s="70"/>
      <c r="BN9" s="70"/>
      <c r="BO9" s="70"/>
      <c r="BP9" s="70"/>
      <c r="BQ9" s="70"/>
      <c r="BR9" s="70"/>
      <c r="BS9" s="70"/>
      <c r="BT9" s="70"/>
      <c r="BU9" s="70"/>
      <c r="CX9" s="96"/>
    </row>
    <row r="10" spans="1:137" ht="45" customHeight="1" thickTop="1" thickBot="1" x14ac:dyDescent="0.3">
      <c r="A10" s="13" t="s">
        <v>2</v>
      </c>
      <c r="B10" s="14" t="s">
        <v>3</v>
      </c>
      <c r="C10" s="195" t="s">
        <v>4</v>
      </c>
      <c r="D10" s="196"/>
      <c r="E10" s="195" t="s">
        <v>5</v>
      </c>
      <c r="F10" s="196"/>
      <c r="G10" s="195" t="s">
        <v>6</v>
      </c>
      <c r="H10" s="197"/>
      <c r="I10" s="198" t="s">
        <v>7</v>
      </c>
      <c r="J10" s="199"/>
      <c r="K10" s="14" t="s">
        <v>8</v>
      </c>
      <c r="L10" s="15" t="s">
        <v>9</v>
      </c>
      <c r="M10" s="203" t="s">
        <v>10</v>
      </c>
      <c r="N10" s="204"/>
      <c r="O10" s="205"/>
      <c r="P10" s="16" t="s">
        <v>11</v>
      </c>
      <c r="R10" s="59" t="s">
        <v>41</v>
      </c>
      <c r="S10" s="60" t="s">
        <v>42</v>
      </c>
      <c r="T10" s="60" t="s">
        <v>162</v>
      </c>
      <c r="U10" s="60" t="s">
        <v>163</v>
      </c>
      <c r="V10" s="201"/>
      <c r="W10" s="202"/>
      <c r="X10" s="202"/>
      <c r="Y10" s="70"/>
      <c r="Z10" t="s">
        <v>70838</v>
      </c>
      <c r="AB10" t="s">
        <v>70839</v>
      </c>
      <c r="AF10" t="s">
        <v>70845</v>
      </c>
      <c r="AG10" s="135"/>
      <c r="AH10" s="99" t="s">
        <v>70859</v>
      </c>
      <c r="AI10" s="206" t="s">
        <v>70846</v>
      </c>
      <c r="AJ10" s="206"/>
      <c r="AK10" s="206"/>
      <c r="AL10" s="206"/>
      <c r="AM10" s="200" t="s">
        <v>70856</v>
      </c>
      <c r="AN10" s="200"/>
      <c r="AO10" s="200" t="s">
        <v>70896</v>
      </c>
      <c r="AP10" s="200"/>
      <c r="AQ10" s="99" t="s">
        <v>70897</v>
      </c>
      <c r="AR10" s="99" t="s">
        <v>70898</v>
      </c>
      <c r="AS10" s="99" t="s">
        <v>70907</v>
      </c>
      <c r="AT10" s="99" t="s">
        <v>70942</v>
      </c>
      <c r="AU10" s="99" t="s">
        <v>70945</v>
      </c>
      <c r="AV10" s="99" t="s">
        <v>70946</v>
      </c>
      <c r="AW10" s="200" t="s">
        <v>70947</v>
      </c>
      <c r="AX10" s="200"/>
      <c r="AY10" s="200"/>
      <c r="AZ10" s="99"/>
      <c r="BA10" s="200" t="s">
        <v>71053</v>
      </c>
      <c r="BB10" s="200"/>
      <c r="BC10" s="99"/>
      <c r="BD10" s="99"/>
      <c r="BE10" s="71" t="e">
        <f t="array" ref="BE10">INDEX(insee_col_ab,MATCH(TRUE,insee_col_ab&lt;&gt;"",0))</f>
        <v>#N/A</v>
      </c>
      <c r="BF10" s="70"/>
      <c r="BG10" s="70"/>
      <c r="BH10" s="70" t="s">
        <v>70854</v>
      </c>
      <c r="BI10" s="70" t="s">
        <v>70895</v>
      </c>
      <c r="BJ10" s="70"/>
      <c r="BK10" s="70"/>
      <c r="BL10" s="70"/>
      <c r="BM10" s="70"/>
      <c r="BN10" s="70"/>
      <c r="BO10" s="70"/>
      <c r="BP10" s="70" t="s">
        <v>70942</v>
      </c>
      <c r="BQ10" s="70" t="s">
        <v>70908</v>
      </c>
      <c r="BR10" s="70"/>
      <c r="BS10" s="70" t="s">
        <v>70969</v>
      </c>
      <c r="BT10" s="70" t="s">
        <v>70970</v>
      </c>
      <c r="BU10" s="165"/>
      <c r="BV10" s="162" t="s">
        <v>70993</v>
      </c>
      <c r="BW10" s="162"/>
      <c r="BX10" s="162"/>
      <c r="BY10" s="162"/>
      <c r="BZ10" s="162"/>
      <c r="CA10" s="162"/>
      <c r="CB10" s="162"/>
      <c r="CC10" s="162"/>
      <c r="CD10" s="162"/>
      <c r="CE10" s="166" t="s">
        <v>70994</v>
      </c>
      <c r="CF10" s="162"/>
      <c r="CG10" s="162"/>
      <c r="CH10" s="162"/>
      <c r="CI10" s="162"/>
      <c r="CJ10" s="162"/>
      <c r="CK10" s="162"/>
      <c r="CL10" s="162"/>
      <c r="CM10" s="162"/>
      <c r="CN10" s="162"/>
      <c r="CO10" s="166" t="s">
        <v>70992</v>
      </c>
      <c r="CP10" s="162"/>
      <c r="CQ10" s="162"/>
      <c r="CR10" s="162"/>
      <c r="CS10" s="167"/>
      <c r="CT10" s="165"/>
      <c r="CU10" s="99" t="s">
        <v>71001</v>
      </c>
      <c r="CV10" s="99" t="s">
        <v>71002</v>
      </c>
      <c r="CW10" s="99"/>
      <c r="CX10" s="98" t="s">
        <v>71004</v>
      </c>
      <c r="CY10" s="99"/>
      <c r="CZ10" s="136" t="s">
        <v>71006</v>
      </c>
      <c r="DA10" s="99" t="s">
        <v>71005</v>
      </c>
      <c r="DB10" s="70"/>
      <c r="DC10" s="70"/>
      <c r="DD10" s="70"/>
      <c r="DE10" s="70"/>
      <c r="DF10" s="70"/>
      <c r="DG10" s="70"/>
      <c r="DH10" s="70"/>
      <c r="DI10" s="70"/>
      <c r="DJ10" s="70"/>
      <c r="DK10" s="194" t="s">
        <v>71034</v>
      </c>
      <c r="DL10" s="194"/>
      <c r="DM10" s="194"/>
      <c r="DN10" s="194"/>
      <c r="DO10" s="194"/>
      <c r="DP10" s="194"/>
      <c r="DQ10" s="70"/>
      <c r="DR10" s="70" t="s">
        <v>71038</v>
      </c>
      <c r="DS10" s="70" t="s">
        <v>71036</v>
      </c>
      <c r="DT10" s="70"/>
      <c r="DU10" s="70"/>
      <c r="DV10" s="70" t="s">
        <v>71038</v>
      </c>
      <c r="DW10" s="70" t="s">
        <v>71036</v>
      </c>
      <c r="DX10" s="70"/>
      <c r="DY10" s="70"/>
      <c r="DZ10" s="70"/>
      <c r="EA10" s="70"/>
    </row>
    <row r="11" spans="1:137" ht="144" customHeight="1" thickTop="1" thickBot="1" x14ac:dyDescent="0.3">
      <c r="A11" s="17" t="s">
        <v>12</v>
      </c>
      <c r="B11" s="18" t="s">
        <v>13</v>
      </c>
      <c r="C11" s="19" t="s">
        <v>14</v>
      </c>
      <c r="D11" s="20" t="s">
        <v>15</v>
      </c>
      <c r="E11" s="19" t="s">
        <v>14</v>
      </c>
      <c r="F11" s="20" t="s">
        <v>16</v>
      </c>
      <c r="G11" s="19" t="s">
        <v>17</v>
      </c>
      <c r="H11" s="21" t="s">
        <v>18</v>
      </c>
      <c r="I11" s="19" t="s">
        <v>19</v>
      </c>
      <c r="J11" s="20" t="s">
        <v>20</v>
      </c>
      <c r="K11" s="18" t="s">
        <v>21</v>
      </c>
      <c r="L11" s="22" t="s">
        <v>9</v>
      </c>
      <c r="M11" s="19" t="s">
        <v>22</v>
      </c>
      <c r="N11" s="21" t="s">
        <v>23</v>
      </c>
      <c r="O11" s="21" t="s">
        <v>24</v>
      </c>
      <c r="P11" s="23" t="s">
        <v>25</v>
      </c>
      <c r="R11" s="61"/>
      <c r="S11" s="62">
        <v>0</v>
      </c>
      <c r="T11" s="73">
        <v>0</v>
      </c>
      <c r="U11" s="73" t="s">
        <v>164</v>
      </c>
      <c r="V11" s="201" t="s">
        <v>70835</v>
      </c>
      <c r="W11" s="202"/>
      <c r="X11" s="202"/>
      <c r="Y11" s="70"/>
      <c r="Z11" t="s">
        <v>70841</v>
      </c>
      <c r="AA11" t="s">
        <v>70836</v>
      </c>
      <c r="AB11" t="s">
        <v>70842</v>
      </c>
      <c r="AC11" t="s">
        <v>70837</v>
      </c>
      <c r="AD11" s="101" t="s">
        <v>70843</v>
      </c>
      <c r="AE11" t="s">
        <v>70844</v>
      </c>
      <c r="AF11" t="s">
        <v>70841</v>
      </c>
      <c r="AG11" s="129" t="s">
        <v>70836</v>
      </c>
      <c r="AH11" s="140" t="s">
        <v>70860</v>
      </c>
      <c r="AI11" s="81" t="s">
        <v>70842</v>
      </c>
      <c r="AJ11" s="137" t="s">
        <v>70837</v>
      </c>
      <c r="AK11" s="138" t="s">
        <v>70843</v>
      </c>
      <c r="AL11" s="139" t="s">
        <v>70844</v>
      </c>
      <c r="AM11" s="129" t="s">
        <v>70857</v>
      </c>
      <c r="AN11" s="141" t="s">
        <v>70858</v>
      </c>
      <c r="AO11" s="137" t="s">
        <v>32828</v>
      </c>
      <c r="AP11" s="137" t="s">
        <v>32828</v>
      </c>
      <c r="AQ11" s="129" t="s">
        <v>70840</v>
      </c>
      <c r="AR11" s="137" t="s">
        <v>70840</v>
      </c>
      <c r="AS11" s="129" t="s">
        <v>70840</v>
      </c>
      <c r="AT11" s="129" t="s">
        <v>70944</v>
      </c>
      <c r="AU11" s="137" t="s">
        <v>70840</v>
      </c>
      <c r="AV11" s="137" t="s">
        <v>70840</v>
      </c>
      <c r="AW11" s="129" t="s">
        <v>70951</v>
      </c>
      <c r="AX11" s="129" t="s">
        <v>70950</v>
      </c>
      <c r="AY11" s="137" t="s">
        <v>70948</v>
      </c>
      <c r="AZ11" s="129"/>
      <c r="BA11" s="129" t="s">
        <v>71051</v>
      </c>
      <c r="BB11" s="129" t="s">
        <v>71052</v>
      </c>
      <c r="BC11" s="129"/>
      <c r="BD11" s="129"/>
      <c r="BE11" s="70" t="s">
        <v>70832</v>
      </c>
      <c r="BF11" s="70"/>
      <c r="BG11" s="70"/>
      <c r="BH11" s="70">
        <v>0</v>
      </c>
      <c r="BI11" s="83">
        <v>0</v>
      </c>
      <c r="BJ11" s="70"/>
      <c r="BK11" s="70"/>
      <c r="BL11" s="70"/>
      <c r="BM11" s="70"/>
      <c r="BN11" s="70"/>
      <c r="BO11" s="70"/>
      <c r="BP11" s="70">
        <v>0</v>
      </c>
      <c r="BQ11" s="70">
        <v>0</v>
      </c>
      <c r="BR11" s="70"/>
      <c r="BS11" s="95">
        <f>COUNTIF(BS12:BS812,TRUE)</f>
        <v>0</v>
      </c>
      <c r="BT11" s="70"/>
      <c r="BU11" s="70"/>
      <c r="BV11" t="s">
        <v>70973</v>
      </c>
      <c r="BW11" t="s">
        <v>70945</v>
      </c>
      <c r="BX11" t="s">
        <v>70946</v>
      </c>
      <c r="BY11" t="s">
        <v>70947</v>
      </c>
      <c r="BZ11" t="s">
        <v>70974</v>
      </c>
      <c r="CA11" t="s">
        <v>70975</v>
      </c>
      <c r="CB11" t="s">
        <v>70976</v>
      </c>
      <c r="CC11" t="s">
        <v>70977</v>
      </c>
      <c r="CE11" t="s">
        <v>70973</v>
      </c>
      <c r="CF11" t="s">
        <v>70945</v>
      </c>
      <c r="CG11" t="s">
        <v>70946</v>
      </c>
      <c r="CH11" t="s">
        <v>70947</v>
      </c>
      <c r="CI11" t="s">
        <v>70974</v>
      </c>
      <c r="CJ11" t="s">
        <v>70975</v>
      </c>
      <c r="CK11" t="s">
        <v>70982</v>
      </c>
      <c r="CL11" t="s">
        <v>70976</v>
      </c>
      <c r="CM11" t="s">
        <v>70977</v>
      </c>
      <c r="CO11" t="s">
        <v>70990</v>
      </c>
      <c r="CP11" t="s">
        <v>70990</v>
      </c>
      <c r="CQ11" t="s">
        <v>70976</v>
      </c>
      <c r="CR11" t="s">
        <v>70977</v>
      </c>
      <c r="CS11" s="164" t="s">
        <v>70982</v>
      </c>
      <c r="CT11" s="70"/>
      <c r="CU11" s="95">
        <f>ROUND(SUMPRODUCT(1/COUNTIF(CU12:CU1611,CU12:CU1611)),0)-1</f>
        <v>0</v>
      </c>
      <c r="CV11" s="94">
        <f>ROUND(SUMPRODUCT(1/COUNTIF(CV12:CV1611,CV12:CV1611)),0)-1</f>
        <v>0</v>
      </c>
      <c r="CW11" s="70"/>
      <c r="CX11" s="97">
        <f>SUM(CX12:CX812)</f>
        <v>0</v>
      </c>
      <c r="CY11" s="70"/>
      <c r="CZ11" s="95">
        <f>COUNTIF(CZ12:CZ1613,TRUE)</f>
        <v>0</v>
      </c>
      <c r="DA11" s="94">
        <f>ROUND(SUMPRODUCT(1/COUNTIF(DA12:DA1611,DA12:DA1611)),0)-1</f>
        <v>0</v>
      </c>
      <c r="DB11" s="70"/>
      <c r="DC11" s="142" t="s">
        <v>71024</v>
      </c>
      <c r="DD11" s="193" t="s">
        <v>71025</v>
      </c>
      <c r="DE11" s="193"/>
      <c r="DF11" s="70"/>
      <c r="DG11" s="107" t="s">
        <v>71029</v>
      </c>
      <c r="DH11" s="109" t="s">
        <v>71031</v>
      </c>
      <c r="DI11" s="108" t="s">
        <v>71030</v>
      </c>
      <c r="DJ11" s="70"/>
      <c r="DK11" s="110" t="s">
        <v>71032</v>
      </c>
      <c r="DL11" s="110" t="s">
        <v>71033</v>
      </c>
      <c r="DM11" s="110"/>
      <c r="DN11" s="110">
        <f>COUNTIF(DN12:DN812,TRUE)</f>
        <v>0</v>
      </c>
      <c r="DO11" s="110">
        <f>COUNTIF(DO12:DO812,TRUE)</f>
        <v>0</v>
      </c>
      <c r="DP11" s="110">
        <f>COUNTIF(DP12:DP812,TRUE)</f>
        <v>0</v>
      </c>
      <c r="DQ11" s="70"/>
      <c r="DR11" s="143" t="s">
        <v>70945</v>
      </c>
      <c r="DS11" s="144"/>
      <c r="DT11" s="70">
        <v>0</v>
      </c>
      <c r="DU11" s="70">
        <v>0</v>
      </c>
      <c r="DV11" s="143" t="s">
        <v>70946</v>
      </c>
      <c r="DW11" s="144"/>
      <c r="DX11" s="70"/>
      <c r="DY11" s="206" t="s">
        <v>71037</v>
      </c>
      <c r="DZ11" s="206"/>
      <c r="EA11" s="70"/>
    </row>
    <row r="12" spans="1:137" ht="15.75" thickTop="1" x14ac:dyDescent="0.25">
      <c r="A12" s="24" t="str">
        <f>IF(BS12=TRUE,"ligne vide interdite","")</f>
        <v/>
      </c>
      <c r="B12" s="25"/>
      <c r="C12" s="26"/>
      <c r="D12" s="27"/>
      <c r="E12" s="26"/>
      <c r="F12" s="27"/>
      <c r="G12" s="28"/>
      <c r="H12" s="29"/>
      <c r="I12" s="30"/>
      <c r="J12" s="27"/>
      <c r="K12" s="31"/>
      <c r="L12" s="32"/>
      <c r="M12" s="33"/>
      <c r="N12" s="34"/>
      <c r="O12" s="35"/>
      <c r="P12" s="86"/>
      <c r="R12" s="63" t="s">
        <v>43</v>
      </c>
      <c r="S12" s="64">
        <v>6004</v>
      </c>
      <c r="T12" s="99" t="s">
        <v>165</v>
      </c>
      <c r="U12" s="145" t="s">
        <v>166</v>
      </c>
      <c r="V12" s="70" t="str">
        <f ca="1">"France "&amp;YEAR(TODAY())-1&amp;" à "&amp;YEAR(TODAY())+1</f>
        <v>France 2018 à 2020</v>
      </c>
      <c r="W12" s="70"/>
      <c r="X12" s="70"/>
      <c r="Y12" s="70"/>
      <c r="Z12" t="b">
        <f t="shared" ref="Z12:Z75" si="1">NOT(OR(COUNTA(B12:O12,)=1,C12="C",C12="A",C12="P",C12="IMB",C12="F",C12="CT",C12="AT",C12="PT"))</f>
        <v>0</v>
      </c>
      <c r="AA12" t="b">
        <f>AND($DN$11&gt;1,DN12=TRUE)</f>
        <v>0</v>
      </c>
      <c r="AB12" t="b">
        <f t="shared" ref="AB12:AB75" si="2">IF(COUNTA(B12:O12,)=1,FALSE,AND(OR(C12="CT",C12="AT",C12="PT"),D12&lt;&gt;""))</f>
        <v>0</v>
      </c>
      <c r="AC12" t="b">
        <f t="shared" ref="AC12:AC75" si="3">IF(ISBLANK(C12),FALSE,IF((((ISBLANK(D12))+(C12&lt;&gt;"c")+(C12&lt;&gt;"a")+(C12&lt;&gt;"p"))=4),FALSE,IF(OR(C12="P",C12="ct",C12="at",C12="pt"),FALSE,IF(OR(ISERROR(SEARCH("/",D12)),(NOT(ISBLANK(D12))+(C12="c")+(C12="a")+(C12="p")=1)),TRUE,OR(((AND((MID(D12,SEARCH("/",D12),3))="/ft",C12="c")+(AND((MID(D12,SEARCH("/",D12),3))="/ae",C12="a"))+(AND((MID(D12,SEARCH("/",D12),3))="/of",C12="c")))+(ISNUMBER(MID(D12,SEARCH("/",D12)+1,LEN(D12)-SEARCH("/",D12))*1)))&lt;&gt;1,SEARCH("/",D12)&lt;&gt;6,IF(OR(LEFT(D12,2)="2A",LEFT(D12,2)="2B"),ISERROR(VALUE(MID(D12,3,3))),ISERROR(VALUE(LEFT(D12,5)))))))))</f>
        <v>0</v>
      </c>
      <c r="AD12" s="101" t="b">
        <f>IF(ISBLANK(E12),FALSE,OR(C12&amp;D12=E12&amp;F12,LEFT(D12,2)="20"))</f>
        <v>0</v>
      </c>
      <c r="AE12" t="e">
        <f>TEXT($I$3,"00000")&lt;&gt;MID(D12,1,SEARCH("/",D12)-1)</f>
        <v>#VALUE!</v>
      </c>
      <c r="AF12" t="b">
        <f t="shared" ref="AF12:AF75" si="4">NOT(OR(COUNTA(B12:O12,)=1,E12="C",E12="A",E12="P",E12="IMB",E12="F",E12="CT",E12="AT",E12="PT"))</f>
        <v>0</v>
      </c>
      <c r="AG12" s="107" t="s">
        <v>71035</v>
      </c>
      <c r="AH12" s="82" t="b">
        <f>IF(COUNTA(B12:O12,)=1,FALSE,IF(ISNA(LOOKUP(C12&amp;E12&amp;H12,ceh)),TRUE,IF(C12&amp;E12&amp;H12&lt;&gt;LOOKUP(C12&amp;E12&amp;H12,ceh),TRUE,FALSE)))</f>
        <v>0</v>
      </c>
      <c r="AI12" s="99" t="b">
        <f t="shared" ref="AI12:AI75" si="5">IF(COUNTA(B12:O12,)=1,FALSE,AND(OR(E12="CT",E12="AT",E12="PT"),F12&lt;&gt;""))</f>
        <v>0</v>
      </c>
      <c r="AJ12" s="70" t="b">
        <f t="shared" ref="AJ12:AJ75" si="6">IF(ISBLANK(E12),FALSE,IF((((ISBLANK(F12))+(E12&lt;&gt;"c")+(E12&lt;&gt;"a")+(E12&lt;&gt;"p"))=4),FALSE,IF(OR(E12="P",E12="ct",E12="at",E12="pt"),FALSE,IF(OR(ISERROR(SEARCH("/",F12)),(NOT(ISBLANK(F12))+(E12="c")+(E12="a")+(E12="p")=1)),TRUE,OR(((AND((MID(F12,SEARCH("/",F12),3))="/ft",E12="c")+(AND((MID(F12,SEARCH("/",F12),3))="/ae",E12="a"))+(AND((MID(F12,SEARCH("/",F12),3))="/of",E12="c")))+(ISNUMBER(MID(F12,SEARCH("/",F12)+1,LEN(F12)-SEARCH("/",F12))*1)))&lt;&gt;1,SEARCH("/",F12)&lt;&gt;6,IF(OR(LEFT(F12,2)="2A",LEFT(F12,2)="2B"),ISERROR(VALUE(MID(F12,3,3))),ISERROR(VALUE(LEFT(F12,5)))))))))</f>
        <v>0</v>
      </c>
      <c r="AK12" s="112" t="b">
        <f>IF(ISBLANK(E12),FALSE,OR(C12&amp;D12=E12&amp;F12,LEFT(F12,2)="20"))</f>
        <v>0</v>
      </c>
      <c r="AL12" s="113" t="e">
        <f t="shared" ref="AL12:AL75" si="7">TEXT($I$3,"00000")&lt;&gt;MID(F12,1,SEARCH("/",F12)-1)</f>
        <v>#VALUE!</v>
      </c>
      <c r="AM12" s="82" t="b">
        <f>IF(COUNTA(B12:O12,)=1,FALSE,OR(G12=0,ISBLANK(G12),ISTEXT(G12)))</f>
        <v>0</v>
      </c>
      <c r="AN12" s="82" t="b">
        <f>((C12&amp;E12="cimb")+(C12&amp;E112="cf")+(C12&amp;E12="aimb")+(C12&amp;E12="af")+(C12&amp;E12="pf")+(C12&amp;E12="imbc")+(C12&amp;E12="fc")+(C12&amp;E12="imba")+(C12&amp;E12="fa")+(C12&amp;E12="fp")+(G12&lt;&gt;7))=2</f>
        <v>0</v>
      </c>
      <c r="AO12" s="113" t="b">
        <f>OR(AP12,AND((ISERROR(SEARCH("t",B12))+(H12&lt;&gt;"sous tubage existant"))=1,(H12&lt;&gt;"sous tubage existant")))</f>
        <v>0</v>
      </c>
      <c r="AP12" s="113" t="b">
        <f t="shared" ref="AP12:AP75" si="8">IF(AND(COUNTA(B12:O12,)&lt;&gt;1,ISBLANK(H12)),TRUE,IF(ISNA(LOOKUP(H12,Diamètre_Conduite)),TRUE,IF(H12&lt;&gt;LOOKUP(H12,Diamètre_Conduite),TRUE,FALSE)))</f>
        <v>0</v>
      </c>
      <c r="AQ12" s="82" t="b">
        <f>OR(AND(I12="oui",J12=""),(I12="oui")+(J12="6/8mm")+(J12="8/10mm")+(J12="11/14mm")+(J12="13/16mm")+(J12="15/18mm")+(J12="16/20mm")+(J12="21/25mm")+(J12="27/32mm")=1)</f>
        <v>0</v>
      </c>
      <c r="AR12" s="70">
        <f>IF(I12="Oui",OR(((AND((K12&lt;=8),((LEFT(J12,SEARCH("/",J12,1)-1)*1)&lt;=11)))+(AND((K12&gt;8),(K12&lt;=12),((LEFT(J12,SEARCH("/",J12,1)-1)*1)&lt;=15)))+(AND((K12&gt;12),(K12&lt;=16),((LEFT(J12,SEARCH("/",J12,1)-1)*1)&lt;=21)))+(AND((K12&gt;16),((LEFT(J12,SEARCH("/",J12,1)-1)*1)&lt;=27))))&lt;&gt;1,(K12)&gt;(LEFT(J12,SEARCH("/",J12,1)-1)-(ROUNDUP((MID(J12,SEARCH("/",J12,1)+1,(SEARCH("mm",J12,1)-1)-SEARCH("/",J12,1))-(LEFT(J12,SEARCH("/",J12,1)-1)))/2,0)))),)</f>
        <v>0</v>
      </c>
      <c r="AS12" s="82" t="b">
        <f t="shared" ref="AS12:AS75" si="9">IF(COUNTA(B12:O12,)=1,FALSE,IF(ISNA(LOOKUP(K12,diamcable)),TRUE,IF(K12&lt;&gt;LOOKUP(K12,diamcable),TRUE,FALSE)))</f>
        <v>0</v>
      </c>
      <c r="AT12" s="82" t="b">
        <f>IF(OR(AND(C12="",E12="",H12=""),COUNTA(B12:O12,)=1),FALSE,IF(ISNA(LOOKUP(C12&amp;E12,CE)),TRUE,IF(C12&amp;E12&lt;&gt;LOOKUP(C12&amp;E12,CE),TRUE,FALSE)))</f>
        <v>0</v>
      </c>
      <c r="AU12" s="82" t="b">
        <f>IF(OR(COUNTA(B12:O12,)=1,M12=""),FALSE,OR(AND(C12="c",OR(B12="se",B12="ss")),AND(C12="c",NOT(OR(M12="oui transition égout petit pied droit",M12="oui transition égout grand pied droit",M12="oui percement avec plus de 4 alvéoles",M12="oui percement petit pied droit",M12="oui percement grand pied droit"))),AND(C12="a",NOT(OR(M12="oui renforcement appui sans commande d'appui",M12="oui remplacement appui",M12="oui renforcement appui avec commande d'appui"))),(C12&lt;&gt;"c")+(C12&lt;&gt;"a")=2))</f>
        <v>0</v>
      </c>
      <c r="AV12" s="82" t="b">
        <f t="shared" ref="AV12:AV75" si="10">IF(OR(COUNTA(B12:O12,)=1,N12=""),FALSE,OR(AND(E12="c",NOT(OR(N12="oui transition égout petit pied droit",N12="oui transition égout grand pied droit",N12="oui percement avec plus de 4 alvéoles",N12="oui percement petit pied droit",N12="oui percement grand pied droit"))),AND(E12="a",NOT(OR(N12="oui renforcement appui sans commande d'appui",N12="oui remplacement appui",N12="oui renforcement appui avec commande d'appui"))),(E12&lt;&gt;"c")+(E12&lt;&gt;"a")=2))</f>
        <v>0</v>
      </c>
      <c r="AW12" s="82" t="b">
        <f t="shared" ref="AW12:AW75" si="11">IF(OR(COUNTA(B12:O12,)=1,O12=""),FALSE,IF(((O12="A PEO")+(O12="B PEO")+(O12="A Manchon &gt; 2dm3")+(O12="A Micro Manchon &lt; 2dm3")+(O12="B Manchon &gt; 2dm3")+(O12="B Micro Manchon &lt; 2dm3")+(O12="A PMSB")+(O12="B PMSB")+(O12=""))&lt;&gt;1,TRUE,IF(AND((LEFT(O12,1)="a"),OR((C12="c"),(C12="a"))),FALSE,IF(AND((LEFT(O12,1)="b"),OR(E12="c",E12="a")),FALSE,TRUE))))</f>
        <v>0</v>
      </c>
      <c r="AX12" s="82" t="b">
        <f t="shared" ref="AX12:AX75" si="12">IF(OR(COUNTA(B12:O12,)=1,O12=""),FALSE,IF(((O12="A PB Chambre")+(O12="B PB Chambre")+(O12="A PB Appui")+(O12="B PB Appui")+(O12=""))&lt;&gt;1,TRUE,IF((((O12="A PB Chambre")+(C12="c"))=2)+(((O12="B PB Chambre")+(E12="c"))=2)+(((O12="A PB Appui")+(C12="a"))=2)+(((O12="B PB Appui")+(E12="a"))=2),FALSE,TRUE)))</f>
        <v>0</v>
      </c>
      <c r="AY12" s="82" t="b">
        <f>COUNTIF(AW12:AX12,TRUE)=2</f>
        <v>0</v>
      </c>
      <c r="AZ12" s="82"/>
      <c r="BA12" s="82" t="b">
        <f>IF(AND(C12&amp;E12="cc",H12=150,I12="oui"),FALSE,AND(I12="oui",NOT(OR(C12&amp;E12&lt;&gt;"cc",NOT(H12=100)))))</f>
        <v>0</v>
      </c>
      <c r="BB12" s="82" t="b">
        <f>AND(I12="oui",NOT(OR(C12&amp;E12&lt;&gt;"cc",G12&lt;100,NOT(OR(H12=60,H12=80)))))</f>
        <v>0</v>
      </c>
      <c r="BC12" s="82" t="b">
        <f>IF(OR(I12="",AND(I12="oui",C12&amp;E12="cc")),FALSE,TRUE)</f>
        <v>0</v>
      </c>
      <c r="BD12" s="82"/>
      <c r="BE12" s="70" t="str">
        <f t="shared" ref="BE12:BE75" si="13">IF(ISERR(LEFT(D12,SEARCH("/",D12,1)-1)),"",LEFT(D12,SEARCH("/",D12,1)-1))</f>
        <v/>
      </c>
      <c r="BF12" s="70">
        <v>1</v>
      </c>
      <c r="BG12" s="70"/>
      <c r="BH12" s="95" t="s">
        <v>70861</v>
      </c>
      <c r="BI12" s="70">
        <v>28</v>
      </c>
      <c r="BJ12" s="70"/>
      <c r="BK12" s="70"/>
      <c r="BL12" s="70" t="s">
        <v>70899</v>
      </c>
      <c r="BM12" s="70" t="s">
        <v>70952</v>
      </c>
      <c r="BN12" s="70" t="s">
        <v>31</v>
      </c>
      <c r="BO12" s="70"/>
      <c r="BP12" s="70" t="s">
        <v>70910</v>
      </c>
      <c r="BQ12" s="70">
        <v>1</v>
      </c>
      <c r="BR12" s="70"/>
      <c r="BS12" s="70" t="b">
        <f t="shared" ref="BS12:BS75" si="14">IF(AND(COUNTA(B12:O12)=0,BT12&lt;&gt;0),TRUE,FALSE)</f>
        <v>0</v>
      </c>
      <c r="BT12" s="70">
        <f>COUNTA(B13:$O$830)</f>
        <v>0</v>
      </c>
      <c r="BU12" s="70"/>
      <c r="BV12" s="163" t="s">
        <v>70963</v>
      </c>
      <c r="BW12" s="163"/>
      <c r="BX12" s="163">
        <v>8</v>
      </c>
      <c r="BY12" s="163"/>
      <c r="BZ12" s="163" t="s">
        <v>70964</v>
      </c>
      <c r="CA12" s="163" t="s">
        <v>70964</v>
      </c>
      <c r="CB12" s="163" t="s">
        <v>70963</v>
      </c>
      <c r="CC12" s="163" t="s">
        <v>70963</v>
      </c>
      <c r="CD12" s="163"/>
      <c r="CE12" s="163" t="str">
        <f>IF(OR(BV12="",BV12="non"),"",IF(LEFT(BV12,3)="oui","Oui",""))</f>
        <v/>
      </c>
      <c r="CF12" s="163" t="str">
        <f>IF(BW12="","",BW12)</f>
        <v/>
      </c>
      <c r="CG12" s="163">
        <f t="shared" ref="CG12" si="15">IF(BX12="","",BX12)</f>
        <v>8</v>
      </c>
      <c r="CH12" s="163" t="str">
        <f>IF(BY12="","",BY12)</f>
        <v/>
      </c>
      <c r="CI12" s="163" t="str">
        <f>IF(OR(BZ12=0,BZ12="non"),"",BZ12)</f>
        <v/>
      </c>
      <c r="CJ12" s="163" t="str">
        <f>IF(OR(CA12=0,CA12="non"),"",CA12)</f>
        <v/>
      </c>
      <c r="CK12" s="163" t="str">
        <f>IF(AND(CL12="",CM12=""),"",IF(AND(CL12&lt;&gt;"",CM12&lt;&gt;""),CL12&amp;" + "&amp;CM12,CL12&amp;CM12))</f>
        <v/>
      </c>
      <c r="CL12" s="163" t="str">
        <f>IF(OR(CB12="non",CB12=0),"",CB12)</f>
        <v/>
      </c>
      <c r="CM12" s="163" t="str">
        <f>IF(OR(CC12=0,CC12="non"),"",IF(CC12="PB Appui A","A PB Appui",IF(CC12="PB Appui B","B PB Appui",IF(CC12="PB Chambre A","A PB Chambre",IF(CC12="PB Chambre B","B PB Chambre",CC12)))))</f>
        <v/>
      </c>
      <c r="CN12" s="163"/>
      <c r="CO12" s="163" t="s">
        <v>70963</v>
      </c>
      <c r="CP12" s="163" t="str">
        <f>IF(OR(CO12="",CO12="non"),"",CO12)</f>
        <v/>
      </c>
      <c r="CQ12" s="163" t="s">
        <v>70963</v>
      </c>
      <c r="CR12" s="163" t="s">
        <v>70963</v>
      </c>
      <c r="CS12" s="185" t="str">
        <f t="shared" ref="CS12:CS13" si="16">IF(OR(CQ12="",CQ12="non"),"",CQ12)&amp;IF(AND(NOT(OR(CQ12="",CQ12="non")),NOT(OR(CR12="",CR12="non")))," + ","")&amp;IF(OR(CR12="",CR12="non"),"",CR12)</f>
        <v/>
      </c>
      <c r="CT12" s="70"/>
      <c r="CU12" s="70">
        <f>IF(C12="c",D12,0)</f>
        <v>0</v>
      </c>
      <c r="CV12" s="70">
        <f>IF(C12="a",D12,0)</f>
        <v>0</v>
      </c>
      <c r="CW12" s="70"/>
      <c r="CX12" s="96">
        <f>IF(COUNTA(B12:O12,)&gt;1,1,0)</f>
        <v>0</v>
      </c>
      <c r="CY12" s="70"/>
      <c r="CZ12" s="70" t="e">
        <f>TEXT($I$3,"00000")&lt;&gt;MID(D12,1,SEARCH("/",D12)-1)</f>
        <v>#VALUE!</v>
      </c>
      <c r="DA12" s="70" t="e">
        <f>MID(D12,1,SEARCH("/",D12)-1)</f>
        <v>#VALUE!</v>
      </c>
      <c r="DB12" s="70"/>
      <c r="DC12" s="70" t="b">
        <f t="shared" ref="DC12:DC16" si="17">IF(ISBLANK(C12),FALSE,OR(B12="imb",AND((B12="apae"),((C12="a")+(E12="a")+(C12="p")+(E12="p")+(C12="AT")+(E12="AT")+(C12="F")+(E12="F")+(C12="PT")+(E12="PT"))&lt;&gt;2),AND(B12&lt;&gt;"apae",ISBLANK(B12)=FALSE,((C12="a")+(E12="a")+(C12="p")+(E12="p")+(C12="AT")+(E12="AT")+(C12="F")+(E12="F")+(C12="PT")+(E12="PT"))=2), AND(B12="gv",C12&amp;E12&amp;H12&lt;&gt;"ccgalerie"), AND(ISBLANK(B12),(C12&amp;E12="cc")),AND(B12="cf",OR(C12&amp;E12&lt;&gt;"cc",AND(C12&amp;E12="cc",H12="caniveau"),AND(C12&amp;E12="cc",H12="galerie"))),AND(NOT(ISBLANK(B12)),OR((C12="ct"),(E12="ct"))),AND(NOT(ISBLANK(B12)),OR((C12&amp;E12="imba"),(C12&amp;E12="aimb"))),AND((B12="ca"),OR(C12&amp;E12&lt;&gt;"imbc"),(C12&amp;E12&lt;&gt;"cimb")),AND(B12="gv",C12&amp;E12&amp;H12&lt;&gt;"ccgalerie"),AND(B12&lt;&gt;"gv",C12&amp;E12&amp;H12="ccgalerie"),(NOT(C12="c"))+(B12="ss")+(B12="se")=2))</f>
        <v>0</v>
      </c>
      <c r="DD12" s="70">
        <f>IF(OR(B12="se",B12="ss"),OR(NOT(ISNA(MATCH("se"&amp;E12&amp;F12,$DE$12:$DE$812,0))),NOT(ISNA(MATCH("ss"&amp;E12&amp;F12,$DE$12:$DE$812,0)))),)</f>
        <v>0</v>
      </c>
      <c r="DE12" s="70" t="str">
        <f>B12&amp;C12&amp;D12</f>
        <v/>
      </c>
      <c r="DF12" s="70"/>
      <c r="DG12" s="70" t="str">
        <f t="shared" ref="DG12:DG30" si="18">E12&amp;F12</f>
        <v/>
      </c>
      <c r="DH12" s="70" t="b">
        <f>OR(IF(((B12="ss")+(B12="se")+(E12&lt;&gt;"c"))=2,TRUE,IF(OR(B12="se",B12="ss"),OR((ISNA(MATCH(IF(((B12="ss")+(B12="se")+(E12="c"))=2,C12&amp;D12,""),$DG$12:$DG$812,0))),(ISNA(MATCH(IF(((B12="ss")+(B12="se")+(E12="c"))=2,C12&amp;D12,""),$DG$12:$DG$812,0)))),)),IF(OR(B12="ss",B12="se"),COUNTIF($DE$12:$DE$830,DE12)&lt;&gt;COUNTIF($DI$12:$DI$812,DI12),FALSE))</f>
        <v>0</v>
      </c>
      <c r="DI12" s="70" t="str">
        <f t="shared" ref="DI12:DI30" si="19">C12&amp;D12</f>
        <v/>
      </c>
      <c r="DJ12" s="70"/>
      <c r="DK12" s="70" t="str">
        <f>IF((C12="a")+(C12="c")+(C12="p")+(E12="a")+(E12="c")+(E12="p")=0,"",IF(((C12="a")+(C12="c")+(C12="p"))=1,C12&amp;D12,C12&amp;ROW(D12)&amp;"a"))</f>
        <v/>
      </c>
      <c r="DL12" s="70" t="str">
        <f>IF((C12="a")+(C12="c")+(C12="p")+(E12="a")+(E12="c")+(E12="p")=0,"",IF(((E12="a")+(E12="c")+(E12="p"))=1,E12&amp;F12,E31&amp;ROW(F12)&amp;"b"))</f>
        <v/>
      </c>
      <c r="DM12" s="70"/>
      <c r="DN12" s="70" t="str">
        <f>IF($DO$11&lt;$DP$11,DO12,DP12)</f>
        <v/>
      </c>
      <c r="DO12" s="70" t="str">
        <f>IF(DK12="","",AND((COUNTIF($DK$12:DL12,DK12))=1,(COUNTIF($DK$12:DL12,DL12))=1))</f>
        <v/>
      </c>
      <c r="DP12" s="70" t="str">
        <f>IF(DK12="","",AND((COUNTIF(DK12:$DL$812,DK12))=1,(COUNTIF(DK12:$DL$812,DL12))=1))</f>
        <v/>
      </c>
      <c r="DQ12" s="70"/>
      <c r="DR12" s="70" t="b">
        <f>IF(LEFT(M12,13)="oui percement",COUNTIF($DT$12:$DT$1613,DT12)&gt;1,FALSE)</f>
        <v>0</v>
      </c>
      <c r="DS12" s="70" t="b">
        <f>IF(RIGHT(M12,5)="appui",COUNTIF($DU$12:$DU$1613,DU12)&gt;1,FALSE)</f>
        <v>0</v>
      </c>
      <c r="DT12" s="70">
        <f t="shared" ref="DT12:DT30" si="20">IF(LEFT(M12,13)="oui percement",C12&amp;D12,)</f>
        <v>0</v>
      </c>
      <c r="DU12" s="70">
        <f t="shared" ref="DU12:DU30" si="21">IF(RIGHT(M12,5)="appui",C12&amp;D12,)</f>
        <v>0</v>
      </c>
      <c r="DV12" s="70" t="b">
        <f>IF(LEFT(N12,13)="oui percement",COUNTIF($DT$12:$DT$1613,DT813)&gt;1,FALSE)</f>
        <v>0</v>
      </c>
      <c r="DW12" s="70" t="b">
        <f>IF(RIGHT(N12,5)="appui",COUNTIF($DU$12:$DU$1613,DU813)&gt;1,FALSE)</f>
        <v>0</v>
      </c>
      <c r="DX12" s="70"/>
      <c r="DY12" s="70" t="b">
        <f>IF(OR(O12="",O12="non"),FALSE,(COUNTIF($DZ$12:$DZ$812,DZ12))&gt;1)</f>
        <v>0</v>
      </c>
      <c r="DZ12" s="70">
        <f>IF(LEFT(O12,1)="a",D12,IF(LEFT(O12,1)="b",F12,))</f>
        <v>0</v>
      </c>
      <c r="EA12" s="70"/>
    </row>
    <row r="13" spans="1:137" x14ac:dyDescent="0.25">
      <c r="A13" s="24" t="str">
        <f t="shared" ref="A13:A76" si="22">IF(BS13=TRUE,"ligne vide interdite","")</f>
        <v/>
      </c>
      <c r="B13" s="25"/>
      <c r="C13" s="26"/>
      <c r="D13" s="27"/>
      <c r="E13" s="26"/>
      <c r="F13" s="27"/>
      <c r="G13" s="28"/>
      <c r="H13" s="29"/>
      <c r="I13" s="30"/>
      <c r="J13" s="27"/>
      <c r="K13" s="31"/>
      <c r="L13" s="32"/>
      <c r="M13" s="33"/>
      <c r="N13" s="34"/>
      <c r="O13" s="35"/>
      <c r="P13" s="86"/>
      <c r="R13" s="65" t="s">
        <v>44</v>
      </c>
      <c r="S13" s="66">
        <v>6029</v>
      </c>
      <c r="T13" s="99" t="s">
        <v>167</v>
      </c>
      <c r="U13" s="146" t="s">
        <v>168</v>
      </c>
      <c r="V13" s="70" t="s">
        <v>150</v>
      </c>
      <c r="W13" s="147">
        <f ca="1">DATEVALUE("01/01/"&amp;(YEAR(TODAY())-1))</f>
        <v>43101</v>
      </c>
      <c r="X13" s="70"/>
      <c r="Y13" s="70"/>
      <c r="Z13" t="b">
        <f t="shared" si="1"/>
        <v>0</v>
      </c>
      <c r="AA13" t="b">
        <f t="shared" ref="AA13:AA76" si="23">AND($DN$11&gt;1,DN13=TRUE)</f>
        <v>0</v>
      </c>
      <c r="AB13" t="b">
        <f t="shared" si="2"/>
        <v>0</v>
      </c>
      <c r="AC13" t="b">
        <f t="shared" si="3"/>
        <v>0</v>
      </c>
      <c r="AD13" s="101" t="b">
        <f t="shared" ref="AD13:AD75" si="24">IF(ISBLANK(E13),FALSE,OR(C13&amp;D13=E13&amp;F13,LEFT(D13,2)="20"))</f>
        <v>0</v>
      </c>
      <c r="AE13" t="e">
        <f t="shared" ref="AE13:AE75" si="25">TEXT($I$3,"00000")&lt;&gt;MID(D13,1,SEARCH("/",D13)-1)</f>
        <v>#VALUE!</v>
      </c>
      <c r="AF13" t="b">
        <f t="shared" si="4"/>
        <v>0</v>
      </c>
      <c r="AG13" s="135"/>
      <c r="AH13" s="82" t="b">
        <f t="shared" ref="AH13:AH75" si="26">IF(COUNTA(B13:O13,)=1,FALSE,IF(ISNA(LOOKUP(C13&amp;E13&amp;H13,ceh)),TRUE,IF(C13&amp;E13&amp;H13&lt;&gt;LOOKUP(C13&amp;E13&amp;H13,ceh),TRUE,FALSE)))</f>
        <v>0</v>
      </c>
      <c r="AI13" s="99" t="b">
        <f t="shared" si="5"/>
        <v>0</v>
      </c>
      <c r="AJ13" s="70" t="b">
        <f t="shared" si="6"/>
        <v>0</v>
      </c>
      <c r="AK13" s="111" t="b">
        <f t="shared" ref="AK13:AK76" si="27">IF(ISBLANK(E13),FALSE,OR(C13&amp;D13=E13&amp;F13,LEFT(F13,2)="20"))</f>
        <v>0</v>
      </c>
      <c r="AL13" s="82" t="e">
        <f t="shared" si="7"/>
        <v>#VALUE!</v>
      </c>
      <c r="AM13" s="82" t="b">
        <f t="shared" ref="AM13:AM75" si="28">IF(COUNTA(B13:O13,)=1,FALSE,OR(G13=0,ISBLANK(G13),ISTEXT(G13)))</f>
        <v>0</v>
      </c>
      <c r="AN13" s="82" t="b">
        <f t="shared" ref="AN13:AN75" si="29">((C13&amp;E13="cimb")+(C13&amp;E113="cf")+(C13&amp;E13="aimb")+(C13&amp;E13="af")+(C13&amp;E13="pf")+(C13&amp;E13="imbc")+(C13&amp;E13="fc")+(C13&amp;E13="imba")+(C13&amp;E13="fa")+(C13&amp;E13="fp")+(G13&lt;&gt;7))=2</f>
        <v>0</v>
      </c>
      <c r="AO13" s="82" t="b">
        <f t="shared" ref="AO13:AO76" si="30">OR(AP13,AND((ISERROR(SEARCH("t",B13))+(H13&lt;&gt;"sous tubage existant"))=1,(H13&lt;&gt;"sous tubage existant")))</f>
        <v>0</v>
      </c>
      <c r="AP13" s="82" t="b">
        <f t="shared" si="8"/>
        <v>0</v>
      </c>
      <c r="AQ13" s="82" t="b">
        <f t="shared" ref="AQ13:AQ76" si="31">OR(AND(I13="oui",J13=""),(I13="oui")+(J13="6/8mm")+(J13="8/10mm")+(J13="11/14mm")+(J13="13/16mm")+(J13="15/18mm")+(J13="16/20mm")+(J13="21/25mm")+(J13="27/32mm")=1)</f>
        <v>0</v>
      </c>
      <c r="AR13" s="70">
        <f t="shared" ref="AR13:AR76" si="32">IF(I13="Oui",OR(((AND((K13&lt;=8),((LEFT(J13,SEARCH("/",J13,1)-1)*1)&lt;=11)))+(AND((K13&gt;8),(K13&lt;=12),((LEFT(J13,SEARCH("/",J13,1)-1)*1)&lt;=15)))+(AND((K13&gt;12),(K13&lt;=16),((LEFT(J13,SEARCH("/",J13,1)-1)*1)&lt;=21)))+(AND((K13&gt;16),((LEFT(J13,SEARCH("/",J13,1)-1)*1)&lt;=27))))&lt;&gt;1,(K13)&gt;(LEFT(J13,SEARCH("/",J13,1)-1)-(ROUNDUP((MID(J13,SEARCH("/",J13,1)+1,(SEARCH("mm",J13,1)-1)-SEARCH("/",J13,1))-(LEFT(J13,SEARCH("/",J13,1)-1)))/2,0)))),)</f>
        <v>0</v>
      </c>
      <c r="AS13" s="82" t="b">
        <f t="shared" si="9"/>
        <v>0</v>
      </c>
      <c r="AT13" s="82" t="b">
        <f t="shared" ref="AT13:AT75" si="33">IF(OR(AND(C13="",E13="",H13=""),COUNTA(B13:O13,)=1),FALSE,IF(ISNA(LOOKUP(C13&amp;E13,CE)),TRUE,IF(C13&amp;E13&lt;&gt;LOOKUP(C13&amp;E13,CE),TRUE,FALSE)))</f>
        <v>0</v>
      </c>
      <c r="AU13" s="82" t="b">
        <f t="shared" ref="AU13:AU75" si="34">IF(OR(COUNTA(B13:O13,)=1,M13=""),FALSE,OR(AND(C13="c",OR(B13="se",B13="ss")),AND(C13="c",NOT(OR(M13="oui transition égout petit pied droit",M13="oui transition égout grand pied droit",M13="oui percement avec plus de 4 alvéoles",M13="oui percement petit pied droit",M13="oui percement grand pied droit"))),AND(C13="a",NOT(OR(M13="oui renforcement appui sans commande d'appui",M13="oui remplacement appui",M13="oui renforcement appui avec commande d'appui"))),(C13&lt;&gt;"c")+(C13&lt;&gt;"a")=2))</f>
        <v>0</v>
      </c>
      <c r="AV13" s="82" t="b">
        <f t="shared" si="10"/>
        <v>0</v>
      </c>
      <c r="AW13" s="82" t="b">
        <f t="shared" si="11"/>
        <v>0</v>
      </c>
      <c r="AX13" s="82" t="b">
        <f t="shared" si="12"/>
        <v>0</v>
      </c>
      <c r="AY13" s="82" t="b">
        <f t="shared" ref="AY13:AY76" si="35">COUNTIF(AW13:AX13,TRUE)=2</f>
        <v>0</v>
      </c>
      <c r="AZ13" s="82"/>
      <c r="BA13" s="82" t="b">
        <f t="shared" ref="BA13:BA76" si="36">IF(AND(C13&amp;E13="cc",H13=150,I13="oui"),FALSE,AND(I13="oui",NOT(OR(C13&amp;E13&lt;&gt;"cc",NOT(H13=100)))))</f>
        <v>0</v>
      </c>
      <c r="BB13" s="82" t="b">
        <f t="shared" ref="BB13:BB76" si="37">AND(I13="oui",NOT(OR(C13&amp;E13&lt;&gt;"cc",G13&lt;100,NOT(OR(H13=60,H13=80)))))</f>
        <v>0</v>
      </c>
      <c r="BC13" s="82" t="b">
        <f t="shared" ref="BC13:BC76" si="38">IF(OR(I13="",AND(I13="oui",C13&amp;E13="cc")),FALSE,TRUE)</f>
        <v>0</v>
      </c>
      <c r="BD13" s="82"/>
      <c r="BE13" s="70" t="str">
        <f t="shared" si="13"/>
        <v/>
      </c>
      <c r="BF13" s="70">
        <v>2</v>
      </c>
      <c r="BG13" s="70"/>
      <c r="BH13" s="95" t="s">
        <v>70862</v>
      </c>
      <c r="BI13" s="70">
        <v>32</v>
      </c>
      <c r="BJ13" s="70"/>
      <c r="BK13" s="70"/>
      <c r="BL13" s="70" t="s">
        <v>70900</v>
      </c>
      <c r="BM13" s="70" t="s">
        <v>70953</v>
      </c>
      <c r="BN13" s="70" t="s">
        <v>32</v>
      </c>
      <c r="BO13" s="70"/>
      <c r="BP13" s="70" t="s">
        <v>70911</v>
      </c>
      <c r="BQ13" s="70">
        <v>1.5</v>
      </c>
      <c r="BR13" s="70"/>
      <c r="BS13" s="70" t="b">
        <f t="shared" si="14"/>
        <v>0</v>
      </c>
      <c r="BT13" s="70">
        <f>COUNTA(B14:$O$830)</f>
        <v>0</v>
      </c>
      <c r="BU13" s="70"/>
      <c r="BV13" s="163" t="s">
        <v>71061</v>
      </c>
      <c r="BW13" s="163" t="s">
        <v>70901</v>
      </c>
      <c r="BX13" s="163">
        <v>8</v>
      </c>
      <c r="BY13" s="163" t="s">
        <v>71062</v>
      </c>
      <c r="BZ13" s="163" t="s">
        <v>70964</v>
      </c>
      <c r="CA13" s="163" t="s">
        <v>31</v>
      </c>
      <c r="CB13" s="163" t="s">
        <v>70956</v>
      </c>
      <c r="CC13" s="163" t="s">
        <v>70978</v>
      </c>
      <c r="CD13" s="163"/>
      <c r="CE13" s="163" t="str">
        <f t="shared" ref="CE13:CE76" si="39">IF(OR(BV13="",BV13="non"),"",IF(LEFT(BV13,3)="oui","Oui",""))</f>
        <v>Oui</v>
      </c>
      <c r="CF13" s="163" t="str">
        <f t="shared" ref="CF13:CF76" si="40">IF(BW13="","",BW13)</f>
        <v>11/14mm</v>
      </c>
      <c r="CG13" s="163">
        <f t="shared" ref="CG13:CG76" si="41">IF(BX13="","",BX13)</f>
        <v>8</v>
      </c>
      <c r="CH13" s="163" t="str">
        <f t="shared" ref="CH13:CH76" si="42">IF(BY13="","",BY13)</f>
        <v>fgfgfddf</v>
      </c>
      <c r="CI13" s="163" t="str">
        <f t="shared" ref="CI13:CI76" si="43">IF(OR(BZ13=0,BZ13="non"),"",BZ13)</f>
        <v/>
      </c>
      <c r="CJ13" s="163" t="str">
        <f t="shared" ref="CJ13:CJ76" si="44">IF(OR(CA13=0,CA13="non"),"",CA13)</f>
        <v>oui percement grand pied droit</v>
      </c>
      <c r="CK13" s="163" t="str">
        <f t="shared" ref="CK13:CK76" si="45">IF(AND(CL13="",CM13=""),"",IF(AND(CL13&lt;&gt;"",CM13&lt;&gt;""),CL13&amp;" + "&amp;CM13,CL13&amp;CM13))</f>
        <v>A PEO + A PB Chambre</v>
      </c>
      <c r="CL13" s="163" t="str">
        <f t="shared" ref="CL13:CL76" si="46">IF(OR(CB13="non",CB13=0),"",CB13)</f>
        <v>A PEO</v>
      </c>
      <c r="CM13" s="163" t="str">
        <f t="shared" ref="CM13:CM76" si="47">IF(OR(CC13=0,CC13="non"),"",IF(CC13="PB Appui A","A PB Appui",IF(CC13="PB Appui B","B PB Appui",IF(CC13="PB Chambre A","A PB Chambre",IF(CC13="PB Chambre B","B PB Chambre",CC13)))))</f>
        <v>A PB Chambre</v>
      </c>
      <c r="CN13" s="163" t="s">
        <v>70980</v>
      </c>
      <c r="CO13" s="163" t="s">
        <v>70963</v>
      </c>
      <c r="CP13" s="163" t="str">
        <f t="shared" ref="CP13:CP76" si="48">IF(OR(CO13="",CO13="non"),"",CO13)</f>
        <v/>
      </c>
      <c r="CQ13" s="163" t="s">
        <v>70963</v>
      </c>
      <c r="CR13" s="163" t="s">
        <v>70963</v>
      </c>
      <c r="CS13" s="185" t="str">
        <f t="shared" si="16"/>
        <v/>
      </c>
      <c r="CT13" s="70"/>
      <c r="CU13" s="70">
        <f t="shared" ref="CU13:CU76" si="49">IF(C13="c",D13,0)</f>
        <v>0</v>
      </c>
      <c r="CV13" s="70">
        <f t="shared" ref="CV13:CV76" si="50">IF(C13="a",D13,0)</f>
        <v>0</v>
      </c>
      <c r="CW13" s="70"/>
      <c r="CX13" s="96">
        <f t="shared" ref="CX13:CX76" si="51">IF(COUNTA(B13:O13,)&gt;1,1,0)</f>
        <v>0</v>
      </c>
      <c r="CY13" s="70"/>
      <c r="CZ13" s="70" t="e">
        <f>TEXT($I$3,"00000")&lt;&gt;MID(D13,1,SEARCH("/",D13)-1)</f>
        <v>#VALUE!</v>
      </c>
      <c r="DA13" s="70" t="e">
        <f t="shared" ref="DA13:DA76" si="52">MID(D13,1,SEARCH("/",D13)-1)</f>
        <v>#VALUE!</v>
      </c>
      <c r="DB13" s="70"/>
      <c r="DC13" s="70" t="b">
        <f t="shared" si="17"/>
        <v>0</v>
      </c>
      <c r="DD13" s="70">
        <f t="shared" ref="DD13:DD76" si="53">IF(OR(B13="se",B13="ss"),OR(NOT(ISNA(MATCH("se"&amp;E13&amp;F13,$DE$12:$DE$812,0))),NOT(ISNA(MATCH("ss"&amp;E13&amp;F13,$DE$12:$DE$812,0)))),)</f>
        <v>0</v>
      </c>
      <c r="DE13" s="70" t="str">
        <f t="shared" ref="DE13:DE76" si="54">B13&amp;C13&amp;D13</f>
        <v/>
      </c>
      <c r="DF13" s="70"/>
      <c r="DG13" s="70" t="str">
        <f t="shared" si="18"/>
        <v/>
      </c>
      <c r="DH13" s="70" t="b">
        <f t="shared" ref="DH13:DH30" si="55">OR(IF(((B13="ss")+(B13="se")+(E13&lt;&gt;"c"))=2,TRUE,IF(OR(B13="se",B13="ss"),OR((ISNA(MATCH(IF(((B13="ss")+(B13="se")+(E13="c"))=2,C13&amp;D13,""),$DG$12:$DG$812,0))),(ISNA(MATCH(IF(((B13="ss")+(B13="se")+(E13="c"))=2,C13&amp;D13,""),$DG$12:$DG$812,0)))),)),IF(OR(B13="ss",B13="se"),COUNTIF($DE$12:$DE$830,DE13)&lt;&gt;COUNTIF($DI$12:$DI$812,DI13),FALSE))</f>
        <v>0</v>
      </c>
      <c r="DI13" s="70" t="str">
        <f t="shared" si="19"/>
        <v/>
      </c>
      <c r="DJ13" s="70"/>
      <c r="DK13" s="70" t="str">
        <f t="shared" ref="DK13:DK76" si="56">IF((C13="a")+(C13="c")+(C13="p")+(E13="a")+(E13="c")+(E13="p")=0,"",IF(((C13="a")+(C13="c")+(C13="p"))=1,C13&amp;D13,C13&amp;ROW(D13)&amp;"a"))</f>
        <v/>
      </c>
      <c r="DL13" s="70" t="str">
        <f t="shared" ref="DL13:DL76" si="57">IF((C13="a")+(C13="c")+(C13="p")+(E13="a")+(E13="c")+(E13="p")=0,"",IF(((E13="a")+(E13="c")+(E13="p"))=1,E13&amp;F13,E32&amp;ROW(F13)&amp;"b"))</f>
        <v/>
      </c>
      <c r="DM13" s="70"/>
      <c r="DN13" s="70" t="str">
        <f t="shared" ref="DN13:DN76" si="58">IF($DO$11&lt;$DP$11,DO13,DP13)</f>
        <v/>
      </c>
      <c r="DO13" s="70" t="str">
        <f>IF(DK13="","",AND((COUNTIF($DK$12:DL13,DK13))=1,(COUNTIF($DK$12:DL13,DL13))=1))</f>
        <v/>
      </c>
      <c r="DP13" s="70" t="str">
        <f>IF(DK13="","",AND((COUNTIF(DK13:$DL$812,DK13))=1,(COUNTIF(DK13:$DL$812,DL13))=1))</f>
        <v/>
      </c>
      <c r="DQ13" s="70"/>
      <c r="DR13" s="70" t="b">
        <f t="shared" ref="DR13:DR76" si="59">IF(LEFT(M13,13)="oui percement",COUNTIF($DT$12:$DT$1613,DT13)&gt;1,FALSE)</f>
        <v>0</v>
      </c>
      <c r="DS13" s="70" t="b">
        <f>IF(RIGHT(M13,5)="appui",COUNTIF($DU$12:$DU$1613,DU13)&gt;1,FALSE)</f>
        <v>0</v>
      </c>
      <c r="DT13" s="70">
        <f t="shared" si="20"/>
        <v>0</v>
      </c>
      <c r="DU13" s="70">
        <f t="shared" si="21"/>
        <v>0</v>
      </c>
      <c r="DV13" s="70" t="b">
        <f t="shared" ref="DV13:DV76" si="60">IF(LEFT(N13,13)="oui percement",COUNTIF($DT$12:$DT$1613,DT814)&gt;1,FALSE)</f>
        <v>0</v>
      </c>
      <c r="DW13" s="70" t="b">
        <f t="shared" ref="DW13:DW76" si="61">IF(RIGHT(N13,5)="appui",COUNTIF($DU$12:$DU$1613,DU814)&gt;1,FALSE)</f>
        <v>0</v>
      </c>
      <c r="DX13" s="70"/>
      <c r="DY13" s="70" t="b">
        <f t="shared" ref="DY13:DY76" si="62">IF(OR(O13="",O13="non"),FALSE,(COUNTIF($DZ$12:$DZ$812,DZ13))&gt;1)</f>
        <v>0</v>
      </c>
      <c r="DZ13" s="70">
        <f t="shared" ref="DZ13:DZ76" si="63">IF(LEFT(O13,1)="a",D13,IF(LEFT(O13,1)="b",F13,))</f>
        <v>0</v>
      </c>
      <c r="EA13" s="70"/>
    </row>
    <row r="14" spans="1:137" x14ac:dyDescent="0.25">
      <c r="A14" s="24" t="str">
        <f t="shared" si="22"/>
        <v/>
      </c>
      <c r="B14" s="36"/>
      <c r="C14" s="37"/>
      <c r="D14" s="38"/>
      <c r="E14" s="37"/>
      <c r="F14" s="38"/>
      <c r="G14" s="39"/>
      <c r="H14" s="35"/>
      <c r="I14" s="30"/>
      <c r="J14" s="38"/>
      <c r="K14" s="31"/>
      <c r="L14" s="40"/>
      <c r="M14" s="41"/>
      <c r="N14" s="42"/>
      <c r="O14" s="35"/>
      <c r="P14" s="87"/>
      <c r="R14" s="65" t="s">
        <v>45</v>
      </c>
      <c r="S14" s="66">
        <v>6030</v>
      </c>
      <c r="T14" s="99" t="s">
        <v>169</v>
      </c>
      <c r="U14" s="146" t="s">
        <v>170</v>
      </c>
      <c r="V14" s="70" t="s">
        <v>151</v>
      </c>
      <c r="W14" s="148">
        <f ca="1">ROUND(DATE(YEAR(TODAY())-1,4,MOD(234-11*MOD(YEAR(TODAY())-1,19),30))/7,)*7-6+1</f>
        <v>43192</v>
      </c>
      <c r="X14" s="70"/>
      <c r="Y14" s="70"/>
      <c r="Z14" t="b">
        <f t="shared" si="1"/>
        <v>0</v>
      </c>
      <c r="AA14" t="b">
        <f t="shared" si="23"/>
        <v>0</v>
      </c>
      <c r="AB14" t="b">
        <f t="shared" si="2"/>
        <v>0</v>
      </c>
      <c r="AC14" t="b">
        <f t="shared" si="3"/>
        <v>0</v>
      </c>
      <c r="AD14" s="101" t="b">
        <f t="shared" si="24"/>
        <v>0</v>
      </c>
      <c r="AE14" t="e">
        <f t="shared" si="25"/>
        <v>#VALUE!</v>
      </c>
      <c r="AF14" t="b">
        <f t="shared" si="4"/>
        <v>0</v>
      </c>
      <c r="AG14" s="135"/>
      <c r="AH14" s="82" t="b">
        <f>IF(COUNTA(B14:O14,)=1,FALSE,IF(ISNA(LOOKUP(C14&amp;E14&amp;H14,ceh)),TRUE,IF(C14&amp;E14&amp;H14&lt;&gt;LOOKUP(C14&amp;E14&amp;H14,ceh),TRUE,FALSE)))</f>
        <v>0</v>
      </c>
      <c r="AI14" s="99" t="b">
        <f t="shared" si="5"/>
        <v>0</v>
      </c>
      <c r="AJ14" s="70" t="b">
        <f t="shared" si="6"/>
        <v>0</v>
      </c>
      <c r="AK14" s="111" t="b">
        <f t="shared" si="27"/>
        <v>0</v>
      </c>
      <c r="AL14" s="82" t="e">
        <f t="shared" si="7"/>
        <v>#VALUE!</v>
      </c>
      <c r="AM14" s="82" t="b">
        <f t="shared" si="28"/>
        <v>0</v>
      </c>
      <c r="AN14" s="82" t="b">
        <f t="shared" si="29"/>
        <v>0</v>
      </c>
      <c r="AO14" s="82" t="b">
        <f t="shared" si="30"/>
        <v>0</v>
      </c>
      <c r="AP14" s="82" t="b">
        <f t="shared" si="8"/>
        <v>0</v>
      </c>
      <c r="AQ14" s="82" t="b">
        <f t="shared" si="31"/>
        <v>0</v>
      </c>
      <c r="AR14" s="70">
        <f t="shared" si="32"/>
        <v>0</v>
      </c>
      <c r="AS14" s="82" t="b">
        <f t="shared" si="9"/>
        <v>0</v>
      </c>
      <c r="AT14" s="82" t="b">
        <f t="shared" si="33"/>
        <v>0</v>
      </c>
      <c r="AU14" s="82" t="b">
        <f t="shared" si="34"/>
        <v>0</v>
      </c>
      <c r="AV14" s="82" t="b">
        <f t="shared" si="10"/>
        <v>0</v>
      </c>
      <c r="AW14" s="82" t="b">
        <f t="shared" si="11"/>
        <v>0</v>
      </c>
      <c r="AX14" s="82" t="b">
        <f t="shared" si="12"/>
        <v>0</v>
      </c>
      <c r="AY14" s="82" t="b">
        <f t="shared" si="35"/>
        <v>0</v>
      </c>
      <c r="AZ14" s="82"/>
      <c r="BA14" s="82" t="b">
        <f t="shared" si="36"/>
        <v>0</v>
      </c>
      <c r="BB14" s="82" t="b">
        <f t="shared" si="37"/>
        <v>0</v>
      </c>
      <c r="BC14" s="82" t="b">
        <f t="shared" si="38"/>
        <v>0</v>
      </c>
      <c r="BD14" s="82"/>
      <c r="BE14" s="70" t="str">
        <f t="shared" si="13"/>
        <v/>
      </c>
      <c r="BF14" s="70">
        <v>3</v>
      </c>
      <c r="BG14" s="70"/>
      <c r="BH14" s="95" t="s">
        <v>70877</v>
      </c>
      <c r="BI14" s="70">
        <v>45</v>
      </c>
      <c r="BJ14" s="70"/>
      <c r="BK14" s="70"/>
      <c r="BL14" s="70" t="s">
        <v>70901</v>
      </c>
      <c r="BM14" s="70" t="s">
        <v>70954</v>
      </c>
      <c r="BN14" s="70" t="s">
        <v>33</v>
      </c>
      <c r="BO14" s="70"/>
      <c r="BP14" s="70" t="s">
        <v>70925</v>
      </c>
      <c r="BQ14" s="70">
        <v>2</v>
      </c>
      <c r="BR14" s="70"/>
      <c r="BS14" s="70" t="b">
        <f t="shared" si="14"/>
        <v>0</v>
      </c>
      <c r="BT14" s="70">
        <f>COUNTA(B15:$O$830)</f>
        <v>0</v>
      </c>
      <c r="BU14" s="70"/>
      <c r="BV14" s="163" t="s">
        <v>71063</v>
      </c>
      <c r="BW14" s="163" t="s">
        <v>70902</v>
      </c>
      <c r="BX14" s="163">
        <v>8</v>
      </c>
      <c r="BY14" s="163" t="s">
        <v>71064</v>
      </c>
      <c r="BZ14" s="163" t="s">
        <v>70964</v>
      </c>
      <c r="CA14" s="163" t="s">
        <v>33</v>
      </c>
      <c r="CB14" s="163" t="s">
        <v>70957</v>
      </c>
      <c r="CC14" s="163" t="s">
        <v>70979</v>
      </c>
      <c r="CD14" s="163"/>
      <c r="CE14" s="163" t="str">
        <f t="shared" si="39"/>
        <v>Oui</v>
      </c>
      <c r="CF14" s="163" t="str">
        <f t="shared" si="40"/>
        <v>13/16mm</v>
      </c>
      <c r="CG14" s="163">
        <f t="shared" si="41"/>
        <v>8</v>
      </c>
      <c r="CH14" s="163" t="str">
        <f t="shared" si="42"/>
        <v>gfdgf</v>
      </c>
      <c r="CI14" s="163" t="str">
        <f t="shared" si="43"/>
        <v/>
      </c>
      <c r="CJ14" s="163" t="str">
        <f t="shared" si="44"/>
        <v>oui percement avec plus de 4 alvéoles</v>
      </c>
      <c r="CK14" s="163" t="str">
        <f t="shared" si="45"/>
        <v>B PEO + B PB Chambre</v>
      </c>
      <c r="CL14" s="163" t="str">
        <f t="shared" si="46"/>
        <v>B PEO</v>
      </c>
      <c r="CM14" s="163" t="str">
        <f t="shared" si="47"/>
        <v>B PB Chambre</v>
      </c>
      <c r="CN14" s="163" t="s">
        <v>70981</v>
      </c>
      <c r="CO14" s="163" t="s">
        <v>70963</v>
      </c>
      <c r="CP14" s="163" t="str">
        <f t="shared" si="48"/>
        <v/>
      </c>
      <c r="CQ14" s="163" t="s">
        <v>70963</v>
      </c>
      <c r="CR14" s="163" t="s">
        <v>70963</v>
      </c>
      <c r="CS14" s="185" t="str">
        <f>IF(OR(CQ14="",CQ14="non"),"",CQ14)&amp;IF(AND(NOT(OR(CQ14="",CQ14="non")),NOT(OR(CR14="",CR14="non")))," + ","")&amp;IF(OR(CR14="",CR14="non"),"",CR14)</f>
        <v/>
      </c>
      <c r="CT14" s="70"/>
      <c r="CU14" s="70">
        <f t="shared" si="49"/>
        <v>0</v>
      </c>
      <c r="CV14" s="70">
        <f t="shared" si="50"/>
        <v>0</v>
      </c>
      <c r="CW14" s="70"/>
      <c r="CX14" s="96">
        <f t="shared" si="51"/>
        <v>0</v>
      </c>
      <c r="CY14" s="70"/>
      <c r="CZ14" s="70" t="e">
        <f t="shared" ref="CZ14:CZ76" si="64">TEXT($I$3,"00000")&lt;&gt;MID(D14,1,SEARCH("/",D14)-1)</f>
        <v>#VALUE!</v>
      </c>
      <c r="DA14" s="70" t="e">
        <f t="shared" si="52"/>
        <v>#VALUE!</v>
      </c>
      <c r="DB14" s="70"/>
      <c r="DC14" s="70" t="b">
        <f t="shared" si="17"/>
        <v>0</v>
      </c>
      <c r="DD14" s="70">
        <f t="shared" si="53"/>
        <v>0</v>
      </c>
      <c r="DE14" s="70" t="str">
        <f t="shared" si="54"/>
        <v/>
      </c>
      <c r="DF14" s="70"/>
      <c r="DG14" s="70" t="str">
        <f t="shared" si="18"/>
        <v/>
      </c>
      <c r="DH14" s="70" t="b">
        <f t="shared" si="55"/>
        <v>0</v>
      </c>
      <c r="DI14" s="70" t="str">
        <f t="shared" si="19"/>
        <v/>
      </c>
      <c r="DJ14" s="70"/>
      <c r="DK14" s="70" t="str">
        <f t="shared" si="56"/>
        <v/>
      </c>
      <c r="DL14" s="70" t="str">
        <f t="shared" si="57"/>
        <v/>
      </c>
      <c r="DM14" s="70"/>
      <c r="DN14" s="70" t="str">
        <f t="shared" si="58"/>
        <v/>
      </c>
      <c r="DO14" s="70" t="str">
        <f>IF(DK14="","",AND((COUNTIF($DK$12:DL14,DK14))=1,(COUNTIF($DK$12:DL14,DL14))=1))</f>
        <v/>
      </c>
      <c r="DP14" s="70" t="str">
        <f>IF(DK14="","",AND((COUNTIF(DK14:$DL$812,DK14))=1,(COUNTIF(DK14:$DL$812,DL14))=1))</f>
        <v/>
      </c>
      <c r="DQ14" s="70"/>
      <c r="DR14" s="70" t="b">
        <f t="shared" si="59"/>
        <v>0</v>
      </c>
      <c r="DS14" s="70" t="b">
        <f t="shared" ref="DS14:DS76" si="65">IF(RIGHT(M14,5)="appui",COUNTIF($DU$12:$DU$1613,DU14)&gt;1,FALSE)</f>
        <v>0</v>
      </c>
      <c r="DT14" s="70">
        <f t="shared" si="20"/>
        <v>0</v>
      </c>
      <c r="DU14" s="70">
        <f t="shared" si="21"/>
        <v>0</v>
      </c>
      <c r="DV14" s="70" t="b">
        <f t="shared" si="60"/>
        <v>0</v>
      </c>
      <c r="DW14" s="70" t="b">
        <f t="shared" si="61"/>
        <v>0</v>
      </c>
      <c r="DX14" s="70"/>
      <c r="DY14" s="70" t="b">
        <f t="shared" si="62"/>
        <v>0</v>
      </c>
      <c r="DZ14" s="70">
        <f t="shared" si="63"/>
        <v>0</v>
      </c>
      <c r="EA14" s="70"/>
    </row>
    <row r="15" spans="1:137" x14ac:dyDescent="0.25">
      <c r="A15" s="24" t="str">
        <f t="shared" si="22"/>
        <v/>
      </c>
      <c r="B15" s="36"/>
      <c r="C15" s="37"/>
      <c r="D15" s="38"/>
      <c r="E15" s="37"/>
      <c r="F15" s="38"/>
      <c r="G15" s="39"/>
      <c r="H15" s="35"/>
      <c r="I15" s="30"/>
      <c r="J15" s="38"/>
      <c r="K15" s="31"/>
      <c r="L15" s="40"/>
      <c r="M15" s="41"/>
      <c r="N15" s="42"/>
      <c r="O15" s="35"/>
      <c r="P15" s="87"/>
      <c r="R15" s="65" t="s">
        <v>46</v>
      </c>
      <c r="S15" s="66">
        <v>6088</v>
      </c>
      <c r="T15" s="99" t="s">
        <v>171</v>
      </c>
      <c r="U15" s="146" t="s">
        <v>172</v>
      </c>
      <c r="V15" s="70" t="s">
        <v>152</v>
      </c>
      <c r="W15" s="149">
        <f ca="1">DATEVALUE("01/05/"&amp;(YEAR(TODAY())-1))</f>
        <v>43221</v>
      </c>
      <c r="X15" s="70"/>
      <c r="Y15" s="70"/>
      <c r="Z15" t="b">
        <f t="shared" si="1"/>
        <v>0</v>
      </c>
      <c r="AA15" t="b">
        <f t="shared" si="23"/>
        <v>0</v>
      </c>
      <c r="AB15" t="b">
        <f t="shared" si="2"/>
        <v>0</v>
      </c>
      <c r="AC15" t="b">
        <f t="shared" si="3"/>
        <v>0</v>
      </c>
      <c r="AD15" s="101" t="b">
        <f t="shared" si="24"/>
        <v>0</v>
      </c>
      <c r="AE15" t="e">
        <f t="shared" si="25"/>
        <v>#VALUE!</v>
      </c>
      <c r="AF15" t="b">
        <f t="shared" si="4"/>
        <v>0</v>
      </c>
      <c r="AG15" s="135"/>
      <c r="AH15" s="82" t="b">
        <f t="shared" si="26"/>
        <v>0</v>
      </c>
      <c r="AI15" s="99" t="b">
        <f t="shared" si="5"/>
        <v>0</v>
      </c>
      <c r="AJ15" s="70" t="b">
        <f t="shared" si="6"/>
        <v>0</v>
      </c>
      <c r="AK15" s="111" t="b">
        <f t="shared" si="27"/>
        <v>0</v>
      </c>
      <c r="AL15" s="82" t="e">
        <f t="shared" si="7"/>
        <v>#VALUE!</v>
      </c>
      <c r="AM15" s="82" t="b">
        <f t="shared" si="28"/>
        <v>0</v>
      </c>
      <c r="AN15" s="82" t="b">
        <f t="shared" si="29"/>
        <v>0</v>
      </c>
      <c r="AO15" s="82" t="b">
        <f t="shared" si="30"/>
        <v>0</v>
      </c>
      <c r="AP15" s="82" t="b">
        <f t="shared" si="8"/>
        <v>0</v>
      </c>
      <c r="AQ15" s="82" t="b">
        <f t="shared" si="31"/>
        <v>0</v>
      </c>
      <c r="AR15" s="70">
        <f t="shared" si="32"/>
        <v>0</v>
      </c>
      <c r="AS15" s="82" t="b">
        <f t="shared" si="9"/>
        <v>0</v>
      </c>
      <c r="AT15" s="82" t="b">
        <f t="shared" si="33"/>
        <v>0</v>
      </c>
      <c r="AU15" s="82" t="b">
        <f t="shared" si="34"/>
        <v>0</v>
      </c>
      <c r="AV15" s="82" t="b">
        <f t="shared" si="10"/>
        <v>0</v>
      </c>
      <c r="AW15" s="82" t="b">
        <f t="shared" si="11"/>
        <v>0</v>
      </c>
      <c r="AX15" s="82" t="b">
        <f t="shared" si="12"/>
        <v>0</v>
      </c>
      <c r="AY15" s="82" t="b">
        <f t="shared" si="35"/>
        <v>0</v>
      </c>
      <c r="AZ15" s="82"/>
      <c r="BA15" s="82" t="b">
        <f t="shared" si="36"/>
        <v>0</v>
      </c>
      <c r="BB15" s="82" t="b">
        <f t="shared" si="37"/>
        <v>0</v>
      </c>
      <c r="BC15" s="82" t="b">
        <f t="shared" si="38"/>
        <v>0</v>
      </c>
      <c r="BD15" s="82"/>
      <c r="BE15" s="70" t="str">
        <f t="shared" si="13"/>
        <v/>
      </c>
      <c r="BF15" s="70">
        <v>4</v>
      </c>
      <c r="BG15" s="70"/>
      <c r="BH15" s="95" t="s">
        <v>71060</v>
      </c>
      <c r="BI15" s="70">
        <v>60</v>
      </c>
      <c r="BJ15" s="70"/>
      <c r="BK15" s="70"/>
      <c r="BL15" s="70" t="s">
        <v>70902</v>
      </c>
      <c r="BM15" s="70" t="s">
        <v>70955</v>
      </c>
      <c r="BN15" s="70" t="s">
        <v>70909</v>
      </c>
      <c r="BO15" s="70"/>
      <c r="BP15" s="70" t="s">
        <v>70934</v>
      </c>
      <c r="BQ15" s="70">
        <v>2.5</v>
      </c>
      <c r="BR15" s="70"/>
      <c r="BS15" s="70" t="b">
        <f t="shared" si="14"/>
        <v>0</v>
      </c>
      <c r="BT15" s="70">
        <f>COUNTA(B16:$O$830)</f>
        <v>0</v>
      </c>
      <c r="BU15" s="70"/>
      <c r="BV15" s="163" t="s">
        <v>71065</v>
      </c>
      <c r="BW15" s="163" t="s">
        <v>70906</v>
      </c>
      <c r="BX15" s="163">
        <v>8</v>
      </c>
      <c r="BY15" s="163" t="s">
        <v>71066</v>
      </c>
      <c r="BZ15" s="163" t="s">
        <v>70964</v>
      </c>
      <c r="CA15" s="163" t="s">
        <v>70909</v>
      </c>
      <c r="CB15" s="163" t="s">
        <v>70963</v>
      </c>
      <c r="CC15" s="163" t="s">
        <v>70980</v>
      </c>
      <c r="CD15" s="163"/>
      <c r="CE15" s="163" t="str">
        <f t="shared" si="39"/>
        <v>Oui</v>
      </c>
      <c r="CF15" s="163" t="str">
        <f t="shared" si="40"/>
        <v>16/20mm</v>
      </c>
      <c r="CG15" s="163">
        <f t="shared" si="41"/>
        <v>8</v>
      </c>
      <c r="CH15" s="163" t="str">
        <f t="shared" si="42"/>
        <v>dfgfgfdg</v>
      </c>
      <c r="CI15" s="163" t="str">
        <f t="shared" si="43"/>
        <v/>
      </c>
      <c r="CJ15" s="163" t="str">
        <f t="shared" si="44"/>
        <v>oui remplacement appui</v>
      </c>
      <c r="CK15" s="163" t="str">
        <f t="shared" si="45"/>
        <v>A PB Appui</v>
      </c>
      <c r="CL15" s="163" t="str">
        <f t="shared" si="46"/>
        <v/>
      </c>
      <c r="CM15" s="163" t="str">
        <f t="shared" si="47"/>
        <v>A PB Appui</v>
      </c>
      <c r="CN15" s="163" t="s">
        <v>70961</v>
      </c>
      <c r="CO15" s="163" t="s">
        <v>70963</v>
      </c>
      <c r="CP15" s="163" t="str">
        <f t="shared" si="48"/>
        <v/>
      </c>
      <c r="CQ15" s="163" t="s">
        <v>70963</v>
      </c>
      <c r="CR15" s="163" t="s">
        <v>70963</v>
      </c>
      <c r="CS15" s="185" t="str">
        <f t="shared" ref="CS15:CS78" si="66">IF(OR(CQ15="",CQ15="non"),"",CQ15)&amp;IF(AND(NOT(OR(CQ15="",CQ15="non")),NOT(OR(CR15="",CR15="non")))," + ","")&amp;IF(OR(CR15="",CR15="non"),"",CR15)</f>
        <v/>
      </c>
      <c r="CT15" s="70"/>
      <c r="CU15" s="70">
        <f t="shared" si="49"/>
        <v>0</v>
      </c>
      <c r="CV15" s="70">
        <f t="shared" si="50"/>
        <v>0</v>
      </c>
      <c r="CW15" s="70"/>
      <c r="CX15" s="96">
        <f t="shared" si="51"/>
        <v>0</v>
      </c>
      <c r="CY15" s="70"/>
      <c r="CZ15" s="70" t="e">
        <f t="shared" si="64"/>
        <v>#VALUE!</v>
      </c>
      <c r="DA15" s="70" t="e">
        <f t="shared" si="52"/>
        <v>#VALUE!</v>
      </c>
      <c r="DB15" s="70"/>
      <c r="DC15" s="70" t="b">
        <f t="shared" si="17"/>
        <v>0</v>
      </c>
      <c r="DD15" s="70">
        <f t="shared" si="53"/>
        <v>0</v>
      </c>
      <c r="DE15" s="70" t="str">
        <f t="shared" si="54"/>
        <v/>
      </c>
      <c r="DF15" s="70"/>
      <c r="DG15" s="70" t="str">
        <f t="shared" si="18"/>
        <v/>
      </c>
      <c r="DH15" s="70" t="b">
        <f t="shared" si="55"/>
        <v>0</v>
      </c>
      <c r="DI15" s="70" t="str">
        <f t="shared" si="19"/>
        <v/>
      </c>
      <c r="DJ15" s="70"/>
      <c r="DK15" s="70" t="str">
        <f t="shared" si="56"/>
        <v/>
      </c>
      <c r="DL15" s="70" t="str">
        <f t="shared" si="57"/>
        <v/>
      </c>
      <c r="DM15" s="70"/>
      <c r="DN15" s="70" t="str">
        <f t="shared" si="58"/>
        <v/>
      </c>
      <c r="DO15" s="70" t="str">
        <f>IF(DK15="","",AND((COUNTIF($DK$12:DL15,DK15))=1,(COUNTIF($DK$12:DL15,DL15))=1))</f>
        <v/>
      </c>
      <c r="DP15" s="70" t="str">
        <f>IF(DK15="","",AND((COUNTIF(DK15:$DL$812,DK15))=1,(COUNTIF(DK15:$DL$812,DL15))=1))</f>
        <v/>
      </c>
      <c r="DQ15" s="70"/>
      <c r="DR15" s="70" t="b">
        <f t="shared" si="59"/>
        <v>0</v>
      </c>
      <c r="DS15" s="70" t="b">
        <f t="shared" si="65"/>
        <v>0</v>
      </c>
      <c r="DT15" s="70">
        <f t="shared" si="20"/>
        <v>0</v>
      </c>
      <c r="DU15" s="70">
        <f t="shared" si="21"/>
        <v>0</v>
      </c>
      <c r="DV15" s="70" t="b">
        <f t="shared" si="60"/>
        <v>0</v>
      </c>
      <c r="DW15" s="70" t="b">
        <f t="shared" si="61"/>
        <v>0</v>
      </c>
      <c r="DX15" s="70"/>
      <c r="DY15" s="70" t="b">
        <f t="shared" si="62"/>
        <v>0</v>
      </c>
      <c r="DZ15" s="70">
        <f t="shared" si="63"/>
        <v>0</v>
      </c>
      <c r="EA15" s="70"/>
    </row>
    <row r="16" spans="1:137" x14ac:dyDescent="0.25">
      <c r="A16" s="24" t="str">
        <f t="shared" si="22"/>
        <v/>
      </c>
      <c r="B16" s="36"/>
      <c r="C16" s="37"/>
      <c r="D16" s="38"/>
      <c r="E16" s="37"/>
      <c r="F16" s="27"/>
      <c r="G16" s="39"/>
      <c r="H16" s="35"/>
      <c r="I16" s="30"/>
      <c r="J16" s="38"/>
      <c r="K16" s="31"/>
      <c r="L16" s="40"/>
      <c r="M16" s="41"/>
      <c r="N16" s="42"/>
      <c r="O16" s="35"/>
      <c r="P16" s="87"/>
      <c r="R16" s="65" t="s">
        <v>47</v>
      </c>
      <c r="S16" s="66">
        <v>13201</v>
      </c>
      <c r="T16" s="99" t="s">
        <v>173</v>
      </c>
      <c r="U16" s="146" t="s">
        <v>174</v>
      </c>
      <c r="V16" s="71" t="s">
        <v>153</v>
      </c>
      <c r="W16" s="149">
        <f ca="1">DATEVALUE("08/05/"&amp;(YEAR(TODAY())-1))</f>
        <v>43228</v>
      </c>
      <c r="X16" s="70"/>
      <c r="Y16" s="70"/>
      <c r="Z16" t="b">
        <f t="shared" si="1"/>
        <v>0</v>
      </c>
      <c r="AA16" t="b">
        <f t="shared" si="23"/>
        <v>0</v>
      </c>
      <c r="AB16" t="b">
        <f t="shared" si="2"/>
        <v>0</v>
      </c>
      <c r="AC16" t="b">
        <f t="shared" si="3"/>
        <v>0</v>
      </c>
      <c r="AD16" s="101" t="b">
        <f t="shared" si="24"/>
        <v>0</v>
      </c>
      <c r="AE16" t="e">
        <f t="shared" si="25"/>
        <v>#VALUE!</v>
      </c>
      <c r="AF16" t="b">
        <f t="shared" si="4"/>
        <v>0</v>
      </c>
      <c r="AG16" s="135"/>
      <c r="AH16" s="82" t="b">
        <f t="shared" si="26"/>
        <v>0</v>
      </c>
      <c r="AI16" s="99" t="b">
        <f t="shared" si="5"/>
        <v>0</v>
      </c>
      <c r="AJ16" s="70" t="b">
        <f t="shared" si="6"/>
        <v>0</v>
      </c>
      <c r="AK16" s="111" t="b">
        <f t="shared" si="27"/>
        <v>0</v>
      </c>
      <c r="AL16" s="82" t="e">
        <f t="shared" si="7"/>
        <v>#VALUE!</v>
      </c>
      <c r="AM16" s="82" t="b">
        <f t="shared" si="28"/>
        <v>0</v>
      </c>
      <c r="AN16" s="82" t="b">
        <f t="shared" si="29"/>
        <v>0</v>
      </c>
      <c r="AO16" s="82" t="b">
        <f t="shared" si="30"/>
        <v>0</v>
      </c>
      <c r="AP16" s="82" t="b">
        <f t="shared" si="8"/>
        <v>0</v>
      </c>
      <c r="AQ16" s="82" t="b">
        <f t="shared" si="31"/>
        <v>0</v>
      </c>
      <c r="AR16" s="70">
        <f t="shared" si="32"/>
        <v>0</v>
      </c>
      <c r="AS16" s="82" t="b">
        <f t="shared" si="9"/>
        <v>0</v>
      </c>
      <c r="AT16" s="82" t="b">
        <f t="shared" si="33"/>
        <v>0</v>
      </c>
      <c r="AU16" s="82" t="b">
        <f t="shared" si="34"/>
        <v>0</v>
      </c>
      <c r="AV16" s="82" t="b">
        <f t="shared" si="10"/>
        <v>0</v>
      </c>
      <c r="AW16" s="82" t="b">
        <f t="shared" si="11"/>
        <v>0</v>
      </c>
      <c r="AX16" s="82" t="b">
        <f t="shared" si="12"/>
        <v>0</v>
      </c>
      <c r="AY16" s="82" t="b">
        <f t="shared" si="35"/>
        <v>0</v>
      </c>
      <c r="AZ16" s="82"/>
      <c r="BA16" s="82" t="b">
        <f t="shared" si="36"/>
        <v>0</v>
      </c>
      <c r="BB16" s="82" t="b">
        <f t="shared" si="37"/>
        <v>0</v>
      </c>
      <c r="BC16" s="82" t="b">
        <f t="shared" si="38"/>
        <v>0</v>
      </c>
      <c r="BD16" s="82"/>
      <c r="BE16" s="70" t="str">
        <f t="shared" si="13"/>
        <v/>
      </c>
      <c r="BF16" s="70">
        <v>5</v>
      </c>
      <c r="BG16" s="70"/>
      <c r="BH16" s="95" t="s">
        <v>70864</v>
      </c>
      <c r="BI16" s="70">
        <v>80</v>
      </c>
      <c r="BJ16" s="70"/>
      <c r="BK16" s="70"/>
      <c r="BL16" s="70" t="s">
        <v>70903</v>
      </c>
      <c r="BM16" s="70" t="s">
        <v>70956</v>
      </c>
      <c r="BN16" s="70" t="s">
        <v>34</v>
      </c>
      <c r="BO16" s="70"/>
      <c r="BP16" s="70" t="s">
        <v>70913</v>
      </c>
      <c r="BQ16" s="70">
        <v>3</v>
      </c>
      <c r="BR16" s="70"/>
      <c r="BS16" s="70" t="b">
        <f t="shared" si="14"/>
        <v>0</v>
      </c>
      <c r="BT16" s="70">
        <f>COUNTA(B17:$O$830)</f>
        <v>0</v>
      </c>
      <c r="BU16" s="70"/>
      <c r="BV16" s="163" t="s">
        <v>70963</v>
      </c>
      <c r="BW16" s="163"/>
      <c r="BX16" s="163">
        <v>8</v>
      </c>
      <c r="BY16" s="163"/>
      <c r="BZ16" s="163" t="s">
        <v>70964</v>
      </c>
      <c r="CA16" s="163" t="s">
        <v>34</v>
      </c>
      <c r="CB16" s="163" t="s">
        <v>70963</v>
      </c>
      <c r="CC16" s="163" t="s">
        <v>70981</v>
      </c>
      <c r="CD16" s="163"/>
      <c r="CE16" s="163" t="str">
        <f t="shared" si="39"/>
        <v/>
      </c>
      <c r="CF16" s="163" t="str">
        <f t="shared" si="40"/>
        <v/>
      </c>
      <c r="CG16" s="163">
        <f t="shared" si="41"/>
        <v>8</v>
      </c>
      <c r="CH16" s="163" t="str">
        <f t="shared" si="42"/>
        <v/>
      </c>
      <c r="CI16" s="163" t="str">
        <f t="shared" si="43"/>
        <v/>
      </c>
      <c r="CJ16" s="163" t="str">
        <f t="shared" si="44"/>
        <v>oui renforcement appui sans commande d'appui</v>
      </c>
      <c r="CK16" s="163" t="str">
        <f t="shared" si="45"/>
        <v>B PB Appui</v>
      </c>
      <c r="CL16" s="163" t="str">
        <f t="shared" si="46"/>
        <v/>
      </c>
      <c r="CM16" s="163" t="str">
        <f t="shared" si="47"/>
        <v>B PB Appui</v>
      </c>
      <c r="CN16" s="163" t="s">
        <v>70962</v>
      </c>
      <c r="CO16" s="163" t="s">
        <v>70963</v>
      </c>
      <c r="CP16" s="163" t="str">
        <f t="shared" si="48"/>
        <v/>
      </c>
      <c r="CQ16" s="163" t="s">
        <v>70963</v>
      </c>
      <c r="CR16" s="163" t="s">
        <v>70963</v>
      </c>
      <c r="CS16" s="185" t="str">
        <f t="shared" si="66"/>
        <v/>
      </c>
      <c r="CT16" s="70"/>
      <c r="CU16" s="70">
        <f t="shared" si="49"/>
        <v>0</v>
      </c>
      <c r="CV16" s="70">
        <f t="shared" si="50"/>
        <v>0</v>
      </c>
      <c r="CW16" s="70"/>
      <c r="CX16" s="96">
        <f t="shared" si="51"/>
        <v>0</v>
      </c>
      <c r="CY16" s="70"/>
      <c r="CZ16" s="70" t="e">
        <f t="shared" si="64"/>
        <v>#VALUE!</v>
      </c>
      <c r="DA16" s="70" t="e">
        <f t="shared" si="52"/>
        <v>#VALUE!</v>
      </c>
      <c r="DB16" s="70"/>
      <c r="DC16" s="70" t="b">
        <f t="shared" si="17"/>
        <v>0</v>
      </c>
      <c r="DD16" s="70">
        <f t="shared" si="53"/>
        <v>0</v>
      </c>
      <c r="DE16" s="70" t="str">
        <f t="shared" si="54"/>
        <v/>
      </c>
      <c r="DF16" s="70"/>
      <c r="DG16" s="70" t="str">
        <f t="shared" si="18"/>
        <v/>
      </c>
      <c r="DH16" s="70" t="b">
        <f t="shared" si="55"/>
        <v>0</v>
      </c>
      <c r="DI16" s="70" t="str">
        <f t="shared" si="19"/>
        <v/>
      </c>
      <c r="DJ16" s="70"/>
      <c r="DK16" s="70" t="str">
        <f t="shared" si="56"/>
        <v/>
      </c>
      <c r="DL16" s="70" t="str">
        <f t="shared" si="57"/>
        <v/>
      </c>
      <c r="DM16" s="70"/>
      <c r="DN16" s="70" t="str">
        <f t="shared" si="58"/>
        <v/>
      </c>
      <c r="DO16" s="70" t="str">
        <f>IF(DK16="","",AND((COUNTIF($DK$12:DL16,DK16))=1,(COUNTIF($DK$12:DL16,DL16))=1))</f>
        <v/>
      </c>
      <c r="DP16" s="70" t="str">
        <f>IF(DK16="","",AND((COUNTIF(DK16:$DL$812,DK16))=1,(COUNTIF(DK16:$DL$812,DL16))=1))</f>
        <v/>
      </c>
      <c r="DQ16" s="70"/>
      <c r="DR16" s="70" t="b">
        <f t="shared" si="59"/>
        <v>0</v>
      </c>
      <c r="DS16" s="70" t="b">
        <f t="shared" si="65"/>
        <v>0</v>
      </c>
      <c r="DT16" s="70">
        <f t="shared" si="20"/>
        <v>0</v>
      </c>
      <c r="DU16" s="70">
        <f t="shared" si="21"/>
        <v>0</v>
      </c>
      <c r="DV16" s="70" t="b">
        <f t="shared" si="60"/>
        <v>0</v>
      </c>
      <c r="DW16" s="70" t="b">
        <f t="shared" si="61"/>
        <v>0</v>
      </c>
      <c r="DX16" s="70"/>
      <c r="DY16" s="70" t="b">
        <f t="shared" si="62"/>
        <v>0</v>
      </c>
      <c r="DZ16" s="70">
        <f t="shared" si="63"/>
        <v>0</v>
      </c>
      <c r="EA16" s="70"/>
    </row>
    <row r="17" spans="1:131" x14ac:dyDescent="0.25">
      <c r="A17" s="24" t="str">
        <f t="shared" si="22"/>
        <v/>
      </c>
      <c r="B17" s="36"/>
      <c r="C17" s="37"/>
      <c r="D17" s="38"/>
      <c r="E17" s="37"/>
      <c r="F17" s="38"/>
      <c r="G17" s="39"/>
      <c r="H17" s="35"/>
      <c r="I17" s="30"/>
      <c r="J17" s="38"/>
      <c r="K17" s="31"/>
      <c r="L17" s="40"/>
      <c r="M17" s="41"/>
      <c r="N17" s="42"/>
      <c r="O17" s="35"/>
      <c r="P17" s="87"/>
      <c r="R17" s="65" t="s">
        <v>47</v>
      </c>
      <c r="S17" s="66">
        <v>13202</v>
      </c>
      <c r="T17" s="99" t="s">
        <v>175</v>
      </c>
      <c r="U17" s="146" t="s">
        <v>176</v>
      </c>
      <c r="V17" s="70" t="s">
        <v>154</v>
      </c>
      <c r="W17" s="148">
        <f ca="1">ROUND(DATE(YEAR(TODAY())-1,4,MOD(234-11*MOD(YEAR(TODAY())-1,19),30))/7,)*7-6+39</f>
        <v>43230</v>
      </c>
      <c r="X17" s="70"/>
      <c r="Y17" s="70"/>
      <c r="Z17" t="b">
        <f t="shared" si="1"/>
        <v>0</v>
      </c>
      <c r="AA17" t="b">
        <f t="shared" si="23"/>
        <v>0</v>
      </c>
      <c r="AB17" t="b">
        <f t="shared" si="2"/>
        <v>0</v>
      </c>
      <c r="AC17" t="b">
        <f t="shared" si="3"/>
        <v>0</v>
      </c>
      <c r="AD17" s="101" t="b">
        <f t="shared" si="24"/>
        <v>0</v>
      </c>
      <c r="AE17" t="e">
        <f t="shared" si="25"/>
        <v>#VALUE!</v>
      </c>
      <c r="AF17" t="b">
        <f t="shared" si="4"/>
        <v>0</v>
      </c>
      <c r="AG17" s="135"/>
      <c r="AH17" s="82" t="b">
        <f t="shared" si="26"/>
        <v>0</v>
      </c>
      <c r="AI17" s="99" t="b">
        <f t="shared" si="5"/>
        <v>0</v>
      </c>
      <c r="AJ17" s="70" t="b">
        <f t="shared" si="6"/>
        <v>0</v>
      </c>
      <c r="AK17" s="111" t="b">
        <f t="shared" si="27"/>
        <v>0</v>
      </c>
      <c r="AL17" s="82" t="e">
        <f t="shared" si="7"/>
        <v>#VALUE!</v>
      </c>
      <c r="AM17" s="82" t="b">
        <f t="shared" si="28"/>
        <v>0</v>
      </c>
      <c r="AN17" s="82" t="b">
        <f t="shared" si="29"/>
        <v>0</v>
      </c>
      <c r="AO17" s="82" t="b">
        <f t="shared" si="30"/>
        <v>0</v>
      </c>
      <c r="AP17" s="82" t="b">
        <f t="shared" si="8"/>
        <v>0</v>
      </c>
      <c r="AQ17" s="82" t="b">
        <f t="shared" si="31"/>
        <v>0</v>
      </c>
      <c r="AR17" s="70">
        <f t="shared" si="32"/>
        <v>0</v>
      </c>
      <c r="AS17" s="82" t="b">
        <f t="shared" si="9"/>
        <v>0</v>
      </c>
      <c r="AT17" s="82" t="b">
        <f t="shared" si="33"/>
        <v>0</v>
      </c>
      <c r="AU17" s="82" t="b">
        <f t="shared" si="34"/>
        <v>0</v>
      </c>
      <c r="AV17" s="82" t="b">
        <f t="shared" si="10"/>
        <v>0</v>
      </c>
      <c r="AW17" s="82" t="b">
        <f t="shared" si="11"/>
        <v>0</v>
      </c>
      <c r="AX17" s="82" t="b">
        <f t="shared" si="12"/>
        <v>0</v>
      </c>
      <c r="AY17" s="82" t="b">
        <f t="shared" si="35"/>
        <v>0</v>
      </c>
      <c r="AZ17" s="82"/>
      <c r="BA17" s="82" t="b">
        <f t="shared" si="36"/>
        <v>0</v>
      </c>
      <c r="BB17" s="82" t="b">
        <f t="shared" si="37"/>
        <v>0</v>
      </c>
      <c r="BC17" s="82" t="b">
        <f t="shared" si="38"/>
        <v>0</v>
      </c>
      <c r="BD17" s="82"/>
      <c r="BE17" s="70" t="str">
        <f t="shared" si="13"/>
        <v/>
      </c>
      <c r="BF17" s="70">
        <v>6</v>
      </c>
      <c r="BG17" s="70"/>
      <c r="BH17" s="95" t="s">
        <v>70890</v>
      </c>
      <c r="BI17" s="70">
        <v>100</v>
      </c>
      <c r="BJ17" s="70"/>
      <c r="BK17" s="70"/>
      <c r="BL17" s="70" t="s">
        <v>70906</v>
      </c>
      <c r="BM17" s="70" t="s">
        <v>70957</v>
      </c>
      <c r="BN17" s="70" t="s">
        <v>35</v>
      </c>
      <c r="BO17" s="70"/>
      <c r="BP17" s="70" t="s">
        <v>70940</v>
      </c>
      <c r="BQ17" s="70">
        <v>3.5</v>
      </c>
      <c r="BR17" s="70"/>
      <c r="BS17" s="70" t="b">
        <f t="shared" si="14"/>
        <v>0</v>
      </c>
      <c r="BT17" s="70">
        <f>COUNTA(B18:$O$830)</f>
        <v>0</v>
      </c>
      <c r="BU17" s="70"/>
      <c r="BV17" s="163" t="s">
        <v>70963</v>
      </c>
      <c r="BW17" s="163"/>
      <c r="BX17" s="163">
        <v>8</v>
      </c>
      <c r="BY17" s="163"/>
      <c r="BZ17" s="163" t="s">
        <v>70964</v>
      </c>
      <c r="CA17" s="163" t="s">
        <v>35</v>
      </c>
      <c r="CB17" s="163" t="s">
        <v>70963</v>
      </c>
      <c r="CC17" s="163" t="s">
        <v>70963</v>
      </c>
      <c r="CD17" s="163"/>
      <c r="CE17" s="163" t="str">
        <f t="shared" si="39"/>
        <v/>
      </c>
      <c r="CF17" s="163" t="str">
        <f t="shared" si="40"/>
        <v/>
      </c>
      <c r="CG17" s="163">
        <f t="shared" si="41"/>
        <v>8</v>
      </c>
      <c r="CH17" s="163" t="str">
        <f t="shared" si="42"/>
        <v/>
      </c>
      <c r="CI17" s="163" t="str">
        <f t="shared" si="43"/>
        <v/>
      </c>
      <c r="CJ17" s="163" t="str">
        <f t="shared" si="44"/>
        <v>oui renforcement appui avec commande d'appui</v>
      </c>
      <c r="CK17" s="163" t="str">
        <f t="shared" si="45"/>
        <v/>
      </c>
      <c r="CL17" s="163" t="str">
        <f t="shared" si="46"/>
        <v/>
      </c>
      <c r="CM17" s="163" t="str">
        <f t="shared" si="47"/>
        <v/>
      </c>
      <c r="CN17" s="163"/>
      <c r="CO17" s="163" t="s">
        <v>70963</v>
      </c>
      <c r="CP17" s="163" t="str">
        <f t="shared" si="48"/>
        <v/>
      </c>
      <c r="CQ17" s="163" t="s">
        <v>70963</v>
      </c>
      <c r="CR17" s="163" t="s">
        <v>70963</v>
      </c>
      <c r="CS17" s="185" t="str">
        <f t="shared" si="66"/>
        <v/>
      </c>
      <c r="CT17" s="70"/>
      <c r="CU17" s="70">
        <f t="shared" si="49"/>
        <v>0</v>
      </c>
      <c r="CV17" s="70">
        <f t="shared" si="50"/>
        <v>0</v>
      </c>
      <c r="CW17" s="70"/>
      <c r="CX17" s="96">
        <f t="shared" si="51"/>
        <v>0</v>
      </c>
      <c r="CY17" s="70"/>
      <c r="CZ17" s="70" t="e">
        <f t="shared" si="64"/>
        <v>#VALUE!</v>
      </c>
      <c r="DA17" s="70" t="e">
        <f t="shared" si="52"/>
        <v>#VALUE!</v>
      </c>
      <c r="DB17" s="70"/>
      <c r="DC17" s="70" t="b">
        <f>IF(ISBLANK(C17),FALSE,OR(B17="imb",AND((B17="apae"),((C17="a")+(E17="a")+(C17="p")+(E17="p")+(C17="AT")+(E17="AT")+(C17="F")+(E17="F")+(C17="PT")+(E17="PT"))&lt;&gt;2),AND(B17&lt;&gt;"apae",ISBLANK(B17)=FALSE,((C17="a")+(E17="a")+(C17="p")+(E17="p")+(C17="AT")+(E17="AT")+(C17="F")+(E17="F")+(C17="PT")+(E17="PT"))=2), AND(B17="gv",C17&amp;E17&amp;H17&lt;&gt;"ccgalerie"), AND(ISBLANK(B17),(C17&amp;E17="cc")),AND(B17="cf",OR(C17&amp;E17&lt;&gt;"cc",AND(C17&amp;E17="cc",H17="caniveau"),AND(C17&amp;E17="cc",H17="galerie"))),AND(NOT(ISBLANK(B17)),OR((C17="ct"),(E17="ct"))),AND(NOT(ISBLANK(B17)),OR((C17&amp;E17="imba"),(C17&amp;E17="aimb"))),AND((B17="ca"),OR(C17&amp;E17&lt;&gt;"imbc"),(C17&amp;E17&lt;&gt;"cimb")),AND(B17="gv",C17&amp;E17&amp;H17&lt;&gt;"ccgalerie"),AND(B17&lt;&gt;"gv",C17&amp;E17&amp;H17="ccgalerie"),(NOT(C17="c"))+(B17="ss")+(B17="se")=2))</f>
        <v>0</v>
      </c>
      <c r="DD17" s="70">
        <f t="shared" si="53"/>
        <v>0</v>
      </c>
      <c r="DE17" s="70" t="str">
        <f t="shared" si="54"/>
        <v/>
      </c>
      <c r="DF17" s="70"/>
      <c r="DG17" s="70" t="str">
        <f t="shared" si="18"/>
        <v/>
      </c>
      <c r="DH17" s="70" t="b">
        <f t="shared" si="55"/>
        <v>0</v>
      </c>
      <c r="DI17" s="70" t="str">
        <f t="shared" si="19"/>
        <v/>
      </c>
      <c r="DJ17" s="70"/>
      <c r="DK17" s="70" t="str">
        <f t="shared" si="56"/>
        <v/>
      </c>
      <c r="DL17" s="70" t="str">
        <f t="shared" si="57"/>
        <v/>
      </c>
      <c r="DM17" s="70"/>
      <c r="DN17" s="70" t="str">
        <f t="shared" si="58"/>
        <v/>
      </c>
      <c r="DO17" s="70" t="str">
        <f>IF(DK17="","",AND((COUNTIF($DK$12:DL17,DK17))=1,(COUNTIF($DK$12:DL17,DL17))=1))</f>
        <v/>
      </c>
      <c r="DP17" s="70" t="str">
        <f>IF(DK17="","",AND((COUNTIF(DK17:$DL$812,DK17))=1,(COUNTIF(DK17:$DL$812,DL17))=1))</f>
        <v/>
      </c>
      <c r="DQ17" s="70"/>
      <c r="DR17" s="70" t="b">
        <f t="shared" si="59"/>
        <v>0</v>
      </c>
      <c r="DS17" s="70" t="b">
        <f t="shared" si="65"/>
        <v>0</v>
      </c>
      <c r="DT17" s="70">
        <f t="shared" si="20"/>
        <v>0</v>
      </c>
      <c r="DU17" s="70">
        <f t="shared" si="21"/>
        <v>0</v>
      </c>
      <c r="DV17" s="70" t="b">
        <f t="shared" si="60"/>
        <v>0</v>
      </c>
      <c r="DW17" s="70" t="b">
        <f t="shared" si="61"/>
        <v>0</v>
      </c>
      <c r="DX17" s="70"/>
      <c r="DY17" s="70" t="b">
        <f t="shared" si="62"/>
        <v>0</v>
      </c>
      <c r="DZ17" s="70">
        <f t="shared" si="63"/>
        <v>0</v>
      </c>
      <c r="EA17" s="70"/>
    </row>
    <row r="18" spans="1:131" x14ac:dyDescent="0.25">
      <c r="A18" s="24" t="str">
        <f t="shared" si="22"/>
        <v/>
      </c>
      <c r="B18" s="36"/>
      <c r="C18" s="37"/>
      <c r="D18" s="38"/>
      <c r="E18" s="37"/>
      <c r="F18" s="38"/>
      <c r="G18" s="39"/>
      <c r="H18" s="35"/>
      <c r="I18" s="30"/>
      <c r="J18" s="38"/>
      <c r="K18" s="31"/>
      <c r="L18" s="40"/>
      <c r="M18" s="43"/>
      <c r="N18" s="44"/>
      <c r="O18" s="35"/>
      <c r="P18" s="87"/>
      <c r="R18" s="65" t="s">
        <v>47</v>
      </c>
      <c r="S18" s="66">
        <v>13203</v>
      </c>
      <c r="T18" s="99" t="s">
        <v>177</v>
      </c>
      <c r="U18" s="146" t="s">
        <v>178</v>
      </c>
      <c r="V18" s="70" t="s">
        <v>155</v>
      </c>
      <c r="W18" s="148">
        <f ca="1">ROUND(DATE(YEAR(TODAY())-1,4,MOD(234-11*MOD(YEAR(TODAY())-1,19),30))/7,)*7-6+50</f>
        <v>43241</v>
      </c>
      <c r="X18" s="70"/>
      <c r="Y18" s="70"/>
      <c r="Z18" t="b">
        <f t="shared" si="1"/>
        <v>0</v>
      </c>
      <c r="AA18" t="b">
        <f t="shared" si="23"/>
        <v>0</v>
      </c>
      <c r="AB18" t="b">
        <f t="shared" si="2"/>
        <v>0</v>
      </c>
      <c r="AC18" t="b">
        <f t="shared" si="3"/>
        <v>0</v>
      </c>
      <c r="AD18" s="101" t="b">
        <f t="shared" si="24"/>
        <v>0</v>
      </c>
      <c r="AE18" t="e">
        <f t="shared" si="25"/>
        <v>#VALUE!</v>
      </c>
      <c r="AF18" t="b">
        <f t="shared" si="4"/>
        <v>0</v>
      </c>
      <c r="AG18" s="135"/>
      <c r="AH18" s="82" t="b">
        <f t="shared" si="26"/>
        <v>0</v>
      </c>
      <c r="AI18" s="99" t="b">
        <f t="shared" si="5"/>
        <v>0</v>
      </c>
      <c r="AJ18" s="70" t="b">
        <f t="shared" si="6"/>
        <v>0</v>
      </c>
      <c r="AK18" s="111" t="b">
        <f t="shared" si="27"/>
        <v>0</v>
      </c>
      <c r="AL18" s="82" t="e">
        <f t="shared" si="7"/>
        <v>#VALUE!</v>
      </c>
      <c r="AM18" s="82" t="b">
        <f t="shared" si="28"/>
        <v>0</v>
      </c>
      <c r="AN18" s="82" t="b">
        <f t="shared" si="29"/>
        <v>0</v>
      </c>
      <c r="AO18" s="82" t="b">
        <f t="shared" si="30"/>
        <v>0</v>
      </c>
      <c r="AP18" s="82" t="b">
        <f t="shared" si="8"/>
        <v>0</v>
      </c>
      <c r="AQ18" s="82" t="b">
        <f t="shared" si="31"/>
        <v>0</v>
      </c>
      <c r="AR18" s="70">
        <f t="shared" si="32"/>
        <v>0</v>
      </c>
      <c r="AS18" s="82" t="b">
        <f t="shared" si="9"/>
        <v>0</v>
      </c>
      <c r="AT18" s="82" t="b">
        <f t="shared" si="33"/>
        <v>0</v>
      </c>
      <c r="AU18" s="82" t="b">
        <f t="shared" si="34"/>
        <v>0</v>
      </c>
      <c r="AV18" s="82" t="b">
        <f t="shared" si="10"/>
        <v>0</v>
      </c>
      <c r="AW18" s="82" t="b">
        <f t="shared" si="11"/>
        <v>0</v>
      </c>
      <c r="AX18" s="82" t="b">
        <f t="shared" si="12"/>
        <v>0</v>
      </c>
      <c r="AY18" s="82" t="b">
        <f t="shared" si="35"/>
        <v>0</v>
      </c>
      <c r="AZ18" s="82"/>
      <c r="BA18" s="82" t="b">
        <f t="shared" si="36"/>
        <v>0</v>
      </c>
      <c r="BB18" s="82" t="b">
        <f t="shared" si="37"/>
        <v>0</v>
      </c>
      <c r="BC18" s="82" t="b">
        <f t="shared" si="38"/>
        <v>0</v>
      </c>
      <c r="BD18" s="82"/>
      <c r="BE18" s="70" t="str">
        <f t="shared" si="13"/>
        <v/>
      </c>
      <c r="BF18" s="70">
        <v>7</v>
      </c>
      <c r="BG18" s="70"/>
      <c r="BH18" s="95" t="s">
        <v>70866</v>
      </c>
      <c r="BI18" s="70">
        <v>150</v>
      </c>
      <c r="BJ18" s="70"/>
      <c r="BK18" s="70"/>
      <c r="BL18" s="70" t="s">
        <v>70904</v>
      </c>
      <c r="BM18" s="70" t="s">
        <v>70958</v>
      </c>
      <c r="BN18" s="70" t="s">
        <v>36</v>
      </c>
      <c r="BO18" s="70"/>
      <c r="BP18" s="70" t="s">
        <v>70914</v>
      </c>
      <c r="BQ18" s="70">
        <v>4</v>
      </c>
      <c r="BR18" s="70"/>
      <c r="BS18" s="70" t="b">
        <f t="shared" si="14"/>
        <v>0</v>
      </c>
      <c r="BT18" s="70">
        <f>COUNTA(B19:$O$830)</f>
        <v>0</v>
      </c>
      <c r="BU18" s="70"/>
      <c r="BV18" s="163" t="s">
        <v>70963</v>
      </c>
      <c r="BW18" s="163"/>
      <c r="BX18" s="163">
        <v>8</v>
      </c>
      <c r="BY18" s="163"/>
      <c r="BZ18" s="163" t="s">
        <v>70964</v>
      </c>
      <c r="CA18" s="163" t="s">
        <v>36</v>
      </c>
      <c r="CB18" s="163" t="s">
        <v>70963</v>
      </c>
      <c r="CC18" s="163" t="s">
        <v>70963</v>
      </c>
      <c r="CD18" s="163"/>
      <c r="CE18" s="163" t="str">
        <f t="shared" si="39"/>
        <v/>
      </c>
      <c r="CF18" s="163" t="str">
        <f t="shared" si="40"/>
        <v/>
      </c>
      <c r="CG18" s="163">
        <f t="shared" si="41"/>
        <v>8</v>
      </c>
      <c r="CH18" s="163" t="str">
        <f t="shared" si="42"/>
        <v/>
      </c>
      <c r="CI18" s="163" t="str">
        <f t="shared" si="43"/>
        <v/>
      </c>
      <c r="CJ18" s="163" t="str">
        <f t="shared" si="44"/>
        <v>oui transition égout petit pied droit</v>
      </c>
      <c r="CK18" s="163" t="str">
        <f t="shared" si="45"/>
        <v/>
      </c>
      <c r="CL18" s="163" t="str">
        <f t="shared" si="46"/>
        <v/>
      </c>
      <c r="CM18" s="163" t="str">
        <f t="shared" si="47"/>
        <v/>
      </c>
      <c r="CN18" s="163" t="s">
        <v>70978</v>
      </c>
      <c r="CO18" s="163" t="s">
        <v>70963</v>
      </c>
      <c r="CP18" s="163" t="str">
        <f t="shared" si="48"/>
        <v/>
      </c>
      <c r="CQ18" s="163" t="s">
        <v>70963</v>
      </c>
      <c r="CR18" s="163" t="s">
        <v>70963</v>
      </c>
      <c r="CS18" s="185" t="str">
        <f t="shared" si="66"/>
        <v/>
      </c>
      <c r="CT18" s="70"/>
      <c r="CU18" s="70">
        <f t="shared" si="49"/>
        <v>0</v>
      </c>
      <c r="CV18" s="70">
        <f t="shared" si="50"/>
        <v>0</v>
      </c>
      <c r="CW18" s="70"/>
      <c r="CX18" s="96">
        <f t="shared" si="51"/>
        <v>0</v>
      </c>
      <c r="CY18" s="70"/>
      <c r="CZ18" s="70" t="e">
        <f t="shared" si="64"/>
        <v>#VALUE!</v>
      </c>
      <c r="DA18" s="70" t="e">
        <f t="shared" si="52"/>
        <v>#VALUE!</v>
      </c>
      <c r="DB18" s="70"/>
      <c r="DC18" s="70" t="b">
        <f t="shared" ref="DC18:DC81" si="67">IF(ISBLANK(C18),FALSE,OR(B18="imb",AND((B18="apae"),((C18="a")+(E18="a")+(C18="p")+(E18="p")+(C18="AT")+(E18="AT")+(C18="F")+(E18="F")+(C18="PT")+(E18="PT"))&lt;&gt;2),AND(B18&lt;&gt;"apae",ISBLANK(B18)=FALSE,((C18="a")+(E18="a")+(C18="p")+(E18="p")+(C18="AT")+(E18="AT")+(C18="F")+(E18="F")+(C18="PT")+(E18="PT"))=2), AND(B18="gv",C18&amp;E18&amp;H18&lt;&gt;"ccgalerie"), AND(ISBLANK(B18),(C18&amp;E18="cc")),AND(B18="cf",OR(C18&amp;E18&lt;&gt;"cc",AND(C18&amp;E18="cc",H18="caniveau"),AND(C18&amp;E18="cc",H18="galerie"))),AND(NOT(ISBLANK(B18)),OR((C18="ct"),(E18="ct"))),AND(NOT(ISBLANK(B18)),OR((C18&amp;E18="imba"),(C18&amp;E18="aimb"))),AND((B18="ca"),OR(C18&amp;E18&lt;&gt;"imbc"),(C18&amp;E18&lt;&gt;"cimb")),AND(B18="gv",C18&amp;E18&amp;H18&lt;&gt;"ccgalerie"),AND(B18&lt;&gt;"gv",C18&amp;E18&amp;H18="ccgalerie"),(NOT(C18="c"))+(B18="ss")+(B18="se")=2))</f>
        <v>0</v>
      </c>
      <c r="DD18" s="70">
        <f t="shared" si="53"/>
        <v>0</v>
      </c>
      <c r="DE18" s="70" t="str">
        <f t="shared" si="54"/>
        <v/>
      </c>
      <c r="DF18" s="70"/>
      <c r="DG18" s="70" t="str">
        <f t="shared" si="18"/>
        <v/>
      </c>
      <c r="DH18" s="70" t="b">
        <f t="shared" si="55"/>
        <v>0</v>
      </c>
      <c r="DI18" s="70" t="str">
        <f t="shared" si="19"/>
        <v/>
      </c>
      <c r="DJ18" s="70"/>
      <c r="DK18" s="70" t="str">
        <f t="shared" si="56"/>
        <v/>
      </c>
      <c r="DL18" s="70" t="str">
        <f t="shared" si="57"/>
        <v/>
      </c>
      <c r="DM18" s="70"/>
      <c r="DN18" s="70" t="str">
        <f t="shared" si="58"/>
        <v/>
      </c>
      <c r="DO18" s="70" t="str">
        <f>IF(DK18="","",AND((COUNTIF($DK$12:DL18,DK18))=1,(COUNTIF($DK$12:DL18,DL18))=1))</f>
        <v/>
      </c>
      <c r="DP18" s="70" t="str">
        <f>IF(DK18="","",AND((COUNTIF(DK18:$DL$812,DK18))=1,(COUNTIF(DK18:$DL$812,DL18))=1))</f>
        <v/>
      </c>
      <c r="DQ18" s="70"/>
      <c r="DR18" s="70" t="b">
        <f t="shared" si="59"/>
        <v>0</v>
      </c>
      <c r="DS18" s="70" t="b">
        <f t="shared" si="65"/>
        <v>0</v>
      </c>
      <c r="DT18" s="70">
        <f t="shared" si="20"/>
        <v>0</v>
      </c>
      <c r="DU18" s="70">
        <f t="shared" si="21"/>
        <v>0</v>
      </c>
      <c r="DV18" s="70" t="b">
        <f t="shared" si="60"/>
        <v>0</v>
      </c>
      <c r="DW18" s="70" t="b">
        <f t="shared" si="61"/>
        <v>0</v>
      </c>
      <c r="DX18" s="70"/>
      <c r="DY18" s="70" t="b">
        <f t="shared" si="62"/>
        <v>0</v>
      </c>
      <c r="DZ18" s="70">
        <f t="shared" si="63"/>
        <v>0</v>
      </c>
      <c r="EA18" s="70"/>
    </row>
    <row r="19" spans="1:131" x14ac:dyDescent="0.25">
      <c r="A19" s="24" t="str">
        <f t="shared" si="22"/>
        <v/>
      </c>
      <c r="B19" s="36"/>
      <c r="C19" s="37"/>
      <c r="D19" s="38"/>
      <c r="E19" s="37"/>
      <c r="F19" s="38"/>
      <c r="G19" s="39"/>
      <c r="H19" s="35"/>
      <c r="I19" s="30"/>
      <c r="J19" s="38"/>
      <c r="K19" s="31"/>
      <c r="L19" s="40"/>
      <c r="M19" s="43"/>
      <c r="N19" s="44"/>
      <c r="O19" s="35"/>
      <c r="P19" s="87"/>
      <c r="R19" s="65" t="s">
        <v>47</v>
      </c>
      <c r="S19" s="66">
        <v>13204</v>
      </c>
      <c r="T19" s="99" t="s">
        <v>179</v>
      </c>
      <c r="U19" s="146" t="s">
        <v>180</v>
      </c>
      <c r="V19" s="70" t="s">
        <v>156</v>
      </c>
      <c r="W19" s="149">
        <f ca="1">DATEVALUE("14/07/"&amp;(YEAR(TODAY())-1))</f>
        <v>43295</v>
      </c>
      <c r="X19" s="70"/>
      <c r="Y19" s="70"/>
      <c r="Z19" t="b">
        <f t="shared" si="1"/>
        <v>0</v>
      </c>
      <c r="AA19" t="b">
        <f t="shared" si="23"/>
        <v>0</v>
      </c>
      <c r="AB19" t="b">
        <f t="shared" si="2"/>
        <v>0</v>
      </c>
      <c r="AC19" t="b">
        <f t="shared" si="3"/>
        <v>0</v>
      </c>
      <c r="AD19" s="101" t="b">
        <f t="shared" si="24"/>
        <v>0</v>
      </c>
      <c r="AE19" t="e">
        <f t="shared" si="25"/>
        <v>#VALUE!</v>
      </c>
      <c r="AF19" t="b">
        <f t="shared" si="4"/>
        <v>0</v>
      </c>
      <c r="AG19" s="135"/>
      <c r="AH19" s="82" t="b">
        <f t="shared" si="26"/>
        <v>0</v>
      </c>
      <c r="AI19" s="99" t="b">
        <f t="shared" si="5"/>
        <v>0</v>
      </c>
      <c r="AJ19" s="70" t="b">
        <f t="shared" si="6"/>
        <v>0</v>
      </c>
      <c r="AK19" s="111" t="b">
        <f t="shared" si="27"/>
        <v>0</v>
      </c>
      <c r="AL19" s="82" t="e">
        <f t="shared" si="7"/>
        <v>#VALUE!</v>
      </c>
      <c r="AM19" s="82" t="b">
        <f t="shared" si="28"/>
        <v>0</v>
      </c>
      <c r="AN19" s="82" t="b">
        <f t="shared" si="29"/>
        <v>0</v>
      </c>
      <c r="AO19" s="82" t="b">
        <f t="shared" si="30"/>
        <v>0</v>
      </c>
      <c r="AP19" s="82" t="b">
        <f t="shared" si="8"/>
        <v>0</v>
      </c>
      <c r="AQ19" s="82" t="b">
        <f t="shared" si="31"/>
        <v>0</v>
      </c>
      <c r="AR19" s="70">
        <f t="shared" si="32"/>
        <v>0</v>
      </c>
      <c r="AS19" s="82" t="b">
        <f t="shared" si="9"/>
        <v>0</v>
      </c>
      <c r="AT19" s="82" t="b">
        <f t="shared" si="33"/>
        <v>0</v>
      </c>
      <c r="AU19" s="82" t="b">
        <f t="shared" si="34"/>
        <v>0</v>
      </c>
      <c r="AV19" s="82" t="b">
        <f t="shared" si="10"/>
        <v>0</v>
      </c>
      <c r="AW19" s="82" t="b">
        <f t="shared" si="11"/>
        <v>0</v>
      </c>
      <c r="AX19" s="82" t="b">
        <f t="shared" si="12"/>
        <v>0</v>
      </c>
      <c r="AY19" s="82" t="b">
        <f t="shared" si="35"/>
        <v>0</v>
      </c>
      <c r="AZ19" s="82"/>
      <c r="BA19" s="82" t="b">
        <f t="shared" si="36"/>
        <v>0</v>
      </c>
      <c r="BB19" s="82" t="b">
        <f t="shared" si="37"/>
        <v>0</v>
      </c>
      <c r="BC19" s="82" t="b">
        <f t="shared" si="38"/>
        <v>0</v>
      </c>
      <c r="BD19" s="82"/>
      <c r="BE19" s="70" t="str">
        <f t="shared" si="13"/>
        <v/>
      </c>
      <c r="BF19" s="70">
        <v>8</v>
      </c>
      <c r="BG19" s="70"/>
      <c r="BH19" s="95" t="s">
        <v>70868</v>
      </c>
      <c r="BI19" s="70" t="s">
        <v>70855</v>
      </c>
      <c r="BJ19" s="70"/>
      <c r="BK19" s="70"/>
      <c r="BL19" s="70" t="s">
        <v>70905</v>
      </c>
      <c r="BM19" s="70" t="s">
        <v>70959</v>
      </c>
      <c r="BN19" s="70" t="s">
        <v>37</v>
      </c>
      <c r="BO19" s="70"/>
      <c r="BP19" s="70" t="s">
        <v>65270</v>
      </c>
      <c r="BQ19" s="70">
        <v>4.5</v>
      </c>
      <c r="BR19" s="70"/>
      <c r="BS19" s="70" t="b">
        <f t="shared" si="14"/>
        <v>0</v>
      </c>
      <c r="BT19" s="70">
        <f>COUNTA(B20:$O$830)</f>
        <v>0</v>
      </c>
      <c r="BU19" s="70"/>
      <c r="BV19" s="163" t="s">
        <v>70963</v>
      </c>
      <c r="BW19" s="163"/>
      <c r="BX19" s="163">
        <v>8</v>
      </c>
      <c r="BY19" s="163"/>
      <c r="BZ19" s="163" t="s">
        <v>70964</v>
      </c>
      <c r="CA19" s="163" t="s">
        <v>37</v>
      </c>
      <c r="CB19" s="163" t="s">
        <v>70963</v>
      </c>
      <c r="CC19" s="163" t="s">
        <v>70963</v>
      </c>
      <c r="CD19" s="163"/>
      <c r="CE19" s="163" t="str">
        <f t="shared" si="39"/>
        <v/>
      </c>
      <c r="CF19" s="163" t="str">
        <f t="shared" si="40"/>
        <v/>
      </c>
      <c r="CG19" s="163">
        <f t="shared" si="41"/>
        <v>8</v>
      </c>
      <c r="CH19" s="163" t="str">
        <f t="shared" si="42"/>
        <v/>
      </c>
      <c r="CI19" s="163" t="str">
        <f t="shared" si="43"/>
        <v/>
      </c>
      <c r="CJ19" s="163" t="str">
        <f t="shared" si="44"/>
        <v>oui transition égout grand pied droit</v>
      </c>
      <c r="CK19" s="163" t="str">
        <f t="shared" si="45"/>
        <v/>
      </c>
      <c r="CL19" s="163" t="str">
        <f t="shared" si="46"/>
        <v/>
      </c>
      <c r="CM19" s="163" t="str">
        <f t="shared" si="47"/>
        <v/>
      </c>
      <c r="CN19" s="163" t="s">
        <v>70979</v>
      </c>
      <c r="CO19" s="163" t="s">
        <v>70963</v>
      </c>
      <c r="CP19" s="163" t="str">
        <f t="shared" si="48"/>
        <v/>
      </c>
      <c r="CQ19" s="163" t="s">
        <v>70963</v>
      </c>
      <c r="CR19" s="163" t="s">
        <v>70963</v>
      </c>
      <c r="CS19" s="185" t="str">
        <f t="shared" si="66"/>
        <v/>
      </c>
      <c r="CT19" s="70"/>
      <c r="CU19" s="70">
        <f t="shared" si="49"/>
        <v>0</v>
      </c>
      <c r="CV19" s="70">
        <f t="shared" si="50"/>
        <v>0</v>
      </c>
      <c r="CW19" s="70"/>
      <c r="CX19" s="96">
        <f t="shared" si="51"/>
        <v>0</v>
      </c>
      <c r="CY19" s="70"/>
      <c r="CZ19" s="70" t="e">
        <f t="shared" si="64"/>
        <v>#VALUE!</v>
      </c>
      <c r="DA19" s="70" t="e">
        <f t="shared" si="52"/>
        <v>#VALUE!</v>
      </c>
      <c r="DB19" s="70"/>
      <c r="DC19" s="70" t="b">
        <f t="shared" si="67"/>
        <v>0</v>
      </c>
      <c r="DD19" s="70">
        <f t="shared" si="53"/>
        <v>0</v>
      </c>
      <c r="DE19" s="70" t="str">
        <f t="shared" si="54"/>
        <v/>
      </c>
      <c r="DF19" s="70"/>
      <c r="DG19" s="70" t="str">
        <f t="shared" si="18"/>
        <v/>
      </c>
      <c r="DH19" s="70" t="b">
        <f t="shared" si="55"/>
        <v>0</v>
      </c>
      <c r="DI19" s="70" t="str">
        <f t="shared" si="19"/>
        <v/>
      </c>
      <c r="DJ19" s="70"/>
      <c r="DK19" s="70" t="str">
        <f t="shared" si="56"/>
        <v/>
      </c>
      <c r="DL19" s="70" t="str">
        <f t="shared" si="57"/>
        <v/>
      </c>
      <c r="DM19" s="70"/>
      <c r="DN19" s="70" t="str">
        <f t="shared" si="58"/>
        <v/>
      </c>
      <c r="DO19" s="70" t="str">
        <f>IF(DK19="","",AND((COUNTIF($DK$12:DL19,DK19))=1,(COUNTIF($DK$12:DL19,DL19))=1))</f>
        <v/>
      </c>
      <c r="DP19" s="70" t="str">
        <f>IF(DK19="","",AND((COUNTIF(DK19:$DL$812,DK19))=1,(COUNTIF(DK19:$DL$812,DL19))=1))</f>
        <v/>
      </c>
      <c r="DQ19" s="70"/>
      <c r="DR19" s="70" t="b">
        <f t="shared" si="59"/>
        <v>0</v>
      </c>
      <c r="DS19" s="70" t="b">
        <f t="shared" si="65"/>
        <v>0</v>
      </c>
      <c r="DT19" s="70">
        <f t="shared" si="20"/>
        <v>0</v>
      </c>
      <c r="DU19" s="70">
        <f>IF(RIGHT(M19,5)="appui",C19&amp;D19,)</f>
        <v>0</v>
      </c>
      <c r="DV19" s="70" t="b">
        <f t="shared" si="60"/>
        <v>0</v>
      </c>
      <c r="DW19" s="70" t="b">
        <f t="shared" si="61"/>
        <v>0</v>
      </c>
      <c r="DX19" s="70"/>
      <c r="DY19" s="70" t="b">
        <f t="shared" si="62"/>
        <v>0</v>
      </c>
      <c r="DZ19" s="70">
        <f t="shared" si="63"/>
        <v>0</v>
      </c>
      <c r="EA19" s="70"/>
    </row>
    <row r="20" spans="1:131" x14ac:dyDescent="0.25">
      <c r="A20" s="24" t="str">
        <f t="shared" si="22"/>
        <v/>
      </c>
      <c r="B20" s="36"/>
      <c r="C20" s="37"/>
      <c r="D20" s="38"/>
      <c r="E20" s="37"/>
      <c r="F20" s="38"/>
      <c r="G20" s="39"/>
      <c r="H20" s="35"/>
      <c r="I20" s="30"/>
      <c r="J20" s="38"/>
      <c r="K20" s="31"/>
      <c r="L20" s="40"/>
      <c r="M20" s="43"/>
      <c r="N20" s="44"/>
      <c r="O20" s="35"/>
      <c r="P20" s="87"/>
      <c r="R20" s="65" t="s">
        <v>47</v>
      </c>
      <c r="S20" s="66">
        <v>13205</v>
      </c>
      <c r="T20" s="99" t="s">
        <v>181</v>
      </c>
      <c r="U20" s="146" t="s">
        <v>182</v>
      </c>
      <c r="V20" s="70" t="s">
        <v>157</v>
      </c>
      <c r="W20" s="149">
        <f ca="1">DATEVALUE("15/08/"&amp;(YEAR(TODAY())-1))</f>
        <v>43327</v>
      </c>
      <c r="X20" s="70"/>
      <c r="Y20" s="70"/>
      <c r="Z20" t="b">
        <f t="shared" si="1"/>
        <v>0</v>
      </c>
      <c r="AA20" t="b">
        <f t="shared" si="23"/>
        <v>0</v>
      </c>
      <c r="AB20" t="b">
        <f t="shared" si="2"/>
        <v>0</v>
      </c>
      <c r="AC20" t="b">
        <f t="shared" si="3"/>
        <v>0</v>
      </c>
      <c r="AD20" s="101" t="b">
        <f t="shared" si="24"/>
        <v>0</v>
      </c>
      <c r="AE20" t="e">
        <f t="shared" si="25"/>
        <v>#VALUE!</v>
      </c>
      <c r="AF20" t="b">
        <f t="shared" si="4"/>
        <v>0</v>
      </c>
      <c r="AG20" s="135"/>
      <c r="AH20" s="82" t="b">
        <f t="shared" si="26"/>
        <v>0</v>
      </c>
      <c r="AI20" s="99" t="b">
        <f t="shared" si="5"/>
        <v>0</v>
      </c>
      <c r="AJ20" s="70" t="b">
        <f t="shared" si="6"/>
        <v>0</v>
      </c>
      <c r="AK20" s="111" t="b">
        <f t="shared" si="27"/>
        <v>0</v>
      </c>
      <c r="AL20" s="82" t="e">
        <f t="shared" si="7"/>
        <v>#VALUE!</v>
      </c>
      <c r="AM20" s="82" t="b">
        <f t="shared" si="28"/>
        <v>0</v>
      </c>
      <c r="AN20" s="82" t="b">
        <f t="shared" si="29"/>
        <v>0</v>
      </c>
      <c r="AO20" s="82" t="b">
        <f t="shared" si="30"/>
        <v>0</v>
      </c>
      <c r="AP20" s="82" t="b">
        <f t="shared" si="8"/>
        <v>0</v>
      </c>
      <c r="AQ20" s="82" t="b">
        <f t="shared" si="31"/>
        <v>0</v>
      </c>
      <c r="AR20" s="70">
        <f t="shared" si="32"/>
        <v>0</v>
      </c>
      <c r="AS20" s="82" t="b">
        <f t="shared" si="9"/>
        <v>0</v>
      </c>
      <c r="AT20" s="82" t="b">
        <f t="shared" si="33"/>
        <v>0</v>
      </c>
      <c r="AU20" s="82" t="b">
        <f t="shared" si="34"/>
        <v>0</v>
      </c>
      <c r="AV20" s="82" t="b">
        <f t="shared" si="10"/>
        <v>0</v>
      </c>
      <c r="AW20" s="82" t="b">
        <f t="shared" si="11"/>
        <v>0</v>
      </c>
      <c r="AX20" s="82" t="b">
        <f t="shared" si="12"/>
        <v>0</v>
      </c>
      <c r="AY20" s="82" t="b">
        <f t="shared" si="35"/>
        <v>0</v>
      </c>
      <c r="AZ20" s="82"/>
      <c r="BA20" s="82" t="b">
        <f t="shared" si="36"/>
        <v>0</v>
      </c>
      <c r="BB20" s="82" t="b">
        <f t="shared" si="37"/>
        <v>0</v>
      </c>
      <c r="BC20" s="82" t="b">
        <f t="shared" si="38"/>
        <v>0</v>
      </c>
      <c r="BD20" s="82"/>
      <c r="BE20" s="70" t="str">
        <f t="shared" si="13"/>
        <v/>
      </c>
      <c r="BF20" s="70">
        <v>9</v>
      </c>
      <c r="BG20" s="70"/>
      <c r="BH20" s="95" t="s">
        <v>70863</v>
      </c>
      <c r="BI20" s="70" t="s">
        <v>39</v>
      </c>
      <c r="BJ20" s="70"/>
      <c r="BK20" s="70"/>
      <c r="BL20" s="70"/>
      <c r="BM20" s="70" t="s">
        <v>70949</v>
      </c>
      <c r="BN20" s="70"/>
      <c r="BO20" s="70"/>
      <c r="BP20" s="70" t="s">
        <v>70912</v>
      </c>
      <c r="BQ20" s="70">
        <v>5</v>
      </c>
      <c r="BR20" s="70"/>
      <c r="BS20" s="70" t="b">
        <f t="shared" si="14"/>
        <v>0</v>
      </c>
      <c r="BT20" s="70">
        <f>COUNTA(B21:$O$830)</f>
        <v>0</v>
      </c>
      <c r="BU20" s="70"/>
      <c r="BV20" s="163" t="s">
        <v>70963</v>
      </c>
      <c r="BW20" s="163"/>
      <c r="BX20" s="163">
        <v>8</v>
      </c>
      <c r="BY20" s="163"/>
      <c r="BZ20" s="163" t="s">
        <v>70964</v>
      </c>
      <c r="CA20" s="163" t="s">
        <v>70964</v>
      </c>
      <c r="CB20" s="163" t="s">
        <v>70952</v>
      </c>
      <c r="CC20" s="163" t="s">
        <v>70963</v>
      </c>
      <c r="CD20" s="163"/>
      <c r="CE20" s="163" t="str">
        <f t="shared" si="39"/>
        <v/>
      </c>
      <c r="CF20" s="163" t="str">
        <f t="shared" si="40"/>
        <v/>
      </c>
      <c r="CG20" s="163">
        <f t="shared" si="41"/>
        <v>8</v>
      </c>
      <c r="CH20" s="163" t="str">
        <f t="shared" si="42"/>
        <v/>
      </c>
      <c r="CI20" s="163" t="str">
        <f t="shared" si="43"/>
        <v/>
      </c>
      <c r="CJ20" s="163" t="str">
        <f t="shared" si="44"/>
        <v/>
      </c>
      <c r="CK20" s="163" t="str">
        <f t="shared" si="45"/>
        <v>A Manchon &gt; 2dm3</v>
      </c>
      <c r="CL20" s="163" t="str">
        <f t="shared" si="46"/>
        <v>A Manchon &gt; 2dm3</v>
      </c>
      <c r="CM20" s="163" t="str">
        <f t="shared" si="47"/>
        <v/>
      </c>
      <c r="CN20" s="163" t="s">
        <v>70949</v>
      </c>
      <c r="CO20" s="163" t="s">
        <v>70963</v>
      </c>
      <c r="CP20" s="163" t="str">
        <f t="shared" si="48"/>
        <v/>
      </c>
      <c r="CQ20" s="163" t="s">
        <v>70963</v>
      </c>
      <c r="CR20" s="163" t="s">
        <v>70963</v>
      </c>
      <c r="CS20" s="185" t="str">
        <f t="shared" si="66"/>
        <v/>
      </c>
      <c r="CT20" s="70"/>
      <c r="CU20" s="70">
        <f t="shared" si="49"/>
        <v>0</v>
      </c>
      <c r="CV20" s="70">
        <f t="shared" si="50"/>
        <v>0</v>
      </c>
      <c r="CW20" s="70"/>
      <c r="CX20" s="96">
        <f t="shared" si="51"/>
        <v>0</v>
      </c>
      <c r="CY20" s="70"/>
      <c r="CZ20" s="70" t="e">
        <f t="shared" si="64"/>
        <v>#VALUE!</v>
      </c>
      <c r="DA20" s="70" t="e">
        <f t="shared" si="52"/>
        <v>#VALUE!</v>
      </c>
      <c r="DB20" s="70"/>
      <c r="DC20" s="70" t="b">
        <f t="shared" si="67"/>
        <v>0</v>
      </c>
      <c r="DD20" s="70">
        <f t="shared" si="53"/>
        <v>0</v>
      </c>
      <c r="DE20" s="70" t="str">
        <f t="shared" si="54"/>
        <v/>
      </c>
      <c r="DF20" s="70"/>
      <c r="DG20" s="70" t="str">
        <f t="shared" si="18"/>
        <v/>
      </c>
      <c r="DH20" s="70" t="b">
        <f t="shared" si="55"/>
        <v>0</v>
      </c>
      <c r="DI20" s="70" t="str">
        <f t="shared" si="19"/>
        <v/>
      </c>
      <c r="DJ20" s="70"/>
      <c r="DK20" s="70" t="str">
        <f t="shared" si="56"/>
        <v/>
      </c>
      <c r="DL20" s="70" t="str">
        <f t="shared" si="57"/>
        <v/>
      </c>
      <c r="DM20" s="70"/>
      <c r="DN20" s="70" t="str">
        <f t="shared" si="58"/>
        <v/>
      </c>
      <c r="DO20" s="70" t="str">
        <f>IF(DK20="","",AND((COUNTIF($DK$12:DL20,DK20))=1,(COUNTIF($DK$12:DL20,DL20))=1))</f>
        <v/>
      </c>
      <c r="DP20" s="70" t="str">
        <f>IF(DK20="","",AND((COUNTIF(DK20:$DL$812,DK20))=1,(COUNTIF(DK20:$DL$812,DL20))=1))</f>
        <v/>
      </c>
      <c r="DQ20" s="70"/>
      <c r="DR20" s="70" t="b">
        <f t="shared" si="59"/>
        <v>0</v>
      </c>
      <c r="DS20" s="70" t="b">
        <f t="shared" si="65"/>
        <v>0</v>
      </c>
      <c r="DT20" s="70">
        <f t="shared" si="20"/>
        <v>0</v>
      </c>
      <c r="DU20" s="70">
        <f t="shared" si="21"/>
        <v>0</v>
      </c>
      <c r="DV20" s="70" t="b">
        <f t="shared" si="60"/>
        <v>0</v>
      </c>
      <c r="DW20" s="70" t="b">
        <f t="shared" si="61"/>
        <v>0</v>
      </c>
      <c r="DX20" s="70"/>
      <c r="DY20" s="70" t="b">
        <f t="shared" si="62"/>
        <v>0</v>
      </c>
      <c r="DZ20" s="70">
        <f t="shared" si="63"/>
        <v>0</v>
      </c>
      <c r="EA20" s="70"/>
    </row>
    <row r="21" spans="1:131" x14ac:dyDescent="0.25">
      <c r="A21" s="24" t="str">
        <f t="shared" si="22"/>
        <v/>
      </c>
      <c r="B21" s="36"/>
      <c r="C21" s="37"/>
      <c r="D21" s="38"/>
      <c r="E21" s="37"/>
      <c r="F21" s="38"/>
      <c r="G21" s="39"/>
      <c r="H21" s="35"/>
      <c r="I21" s="30"/>
      <c r="J21" s="38"/>
      <c r="K21" s="31"/>
      <c r="L21" s="40"/>
      <c r="M21" s="43"/>
      <c r="N21" s="44"/>
      <c r="O21" s="35"/>
      <c r="P21" s="87"/>
      <c r="R21" s="65" t="s">
        <v>47</v>
      </c>
      <c r="S21" s="66">
        <v>13206</v>
      </c>
      <c r="T21" s="99" t="s">
        <v>183</v>
      </c>
      <c r="U21" s="146" t="s">
        <v>184</v>
      </c>
      <c r="V21" s="70" t="s">
        <v>158</v>
      </c>
      <c r="W21" s="149">
        <f ca="1">DATEVALUE("01/11/"&amp;(YEAR(TODAY())-1))</f>
        <v>43405</v>
      </c>
      <c r="X21" s="70"/>
      <c r="Y21" s="70"/>
      <c r="Z21" t="b">
        <f t="shared" si="1"/>
        <v>0</v>
      </c>
      <c r="AA21" t="b">
        <f t="shared" si="23"/>
        <v>0</v>
      </c>
      <c r="AB21" t="b">
        <f t="shared" si="2"/>
        <v>0</v>
      </c>
      <c r="AC21" t="b">
        <f t="shared" si="3"/>
        <v>0</v>
      </c>
      <c r="AD21" s="101" t="b">
        <f t="shared" si="24"/>
        <v>0</v>
      </c>
      <c r="AE21" t="e">
        <f t="shared" si="25"/>
        <v>#VALUE!</v>
      </c>
      <c r="AF21" t="b">
        <f t="shared" si="4"/>
        <v>0</v>
      </c>
      <c r="AG21" s="135"/>
      <c r="AH21" s="82" t="b">
        <f t="shared" si="26"/>
        <v>0</v>
      </c>
      <c r="AI21" s="99" t="b">
        <f t="shared" si="5"/>
        <v>0</v>
      </c>
      <c r="AJ21" s="70" t="b">
        <f t="shared" si="6"/>
        <v>0</v>
      </c>
      <c r="AK21" s="111" t="b">
        <f t="shared" si="27"/>
        <v>0</v>
      </c>
      <c r="AL21" s="82" t="e">
        <f t="shared" si="7"/>
        <v>#VALUE!</v>
      </c>
      <c r="AM21" s="82" t="b">
        <f t="shared" si="28"/>
        <v>0</v>
      </c>
      <c r="AN21" s="82" t="b">
        <f t="shared" si="29"/>
        <v>0</v>
      </c>
      <c r="AO21" s="82" t="b">
        <f t="shared" si="30"/>
        <v>0</v>
      </c>
      <c r="AP21" s="82" t="b">
        <f t="shared" si="8"/>
        <v>0</v>
      </c>
      <c r="AQ21" s="82" t="b">
        <f t="shared" si="31"/>
        <v>0</v>
      </c>
      <c r="AR21" s="70">
        <f t="shared" si="32"/>
        <v>0</v>
      </c>
      <c r="AS21" s="82" t="b">
        <f t="shared" si="9"/>
        <v>0</v>
      </c>
      <c r="AT21" s="82" t="b">
        <f t="shared" si="33"/>
        <v>0</v>
      </c>
      <c r="AU21" s="82" t="b">
        <f t="shared" si="34"/>
        <v>0</v>
      </c>
      <c r="AV21" s="82" t="b">
        <f t="shared" si="10"/>
        <v>0</v>
      </c>
      <c r="AW21" s="82" t="b">
        <f t="shared" si="11"/>
        <v>0</v>
      </c>
      <c r="AX21" s="82" t="b">
        <f t="shared" si="12"/>
        <v>0</v>
      </c>
      <c r="AY21" s="82" t="b">
        <f t="shared" si="35"/>
        <v>0</v>
      </c>
      <c r="AZ21" s="82"/>
      <c r="BA21" s="82" t="b">
        <f t="shared" si="36"/>
        <v>0</v>
      </c>
      <c r="BB21" s="82" t="b">
        <f t="shared" si="37"/>
        <v>0</v>
      </c>
      <c r="BC21" s="82" t="b">
        <f t="shared" si="38"/>
        <v>0</v>
      </c>
      <c r="BD21" s="82"/>
      <c r="BE21" s="70" t="str">
        <f t="shared" si="13"/>
        <v/>
      </c>
      <c r="BF21" s="70">
        <v>10</v>
      </c>
      <c r="BG21" s="70"/>
      <c r="BH21" s="113" t="s">
        <v>71059</v>
      </c>
      <c r="BI21" s="70" t="s">
        <v>70892</v>
      </c>
      <c r="BJ21" s="70"/>
      <c r="BK21" s="70"/>
      <c r="BL21" s="70"/>
      <c r="BM21" s="70" t="s">
        <v>70960</v>
      </c>
      <c r="BN21" s="70"/>
      <c r="BO21" s="70"/>
      <c r="BP21" s="70" t="s">
        <v>70927</v>
      </c>
      <c r="BQ21" s="70">
        <v>5.5</v>
      </c>
      <c r="BR21" s="70"/>
      <c r="BS21" s="70" t="b">
        <f t="shared" si="14"/>
        <v>0</v>
      </c>
      <c r="BT21" s="70">
        <f>COUNTA(B22:$O$830)</f>
        <v>0</v>
      </c>
      <c r="BU21" s="70"/>
      <c r="BV21" s="163" t="s">
        <v>70963</v>
      </c>
      <c r="BW21" s="163"/>
      <c r="BX21" s="163">
        <v>8</v>
      </c>
      <c r="BY21" s="163"/>
      <c r="BZ21" s="163" t="s">
        <v>70964</v>
      </c>
      <c r="CA21" s="163" t="s">
        <v>70964</v>
      </c>
      <c r="CB21" s="163" t="s">
        <v>70953</v>
      </c>
      <c r="CC21" s="163" t="s">
        <v>70963</v>
      </c>
      <c r="CD21" s="163"/>
      <c r="CE21" s="163" t="str">
        <f t="shared" si="39"/>
        <v/>
      </c>
      <c r="CF21" s="163" t="str">
        <f t="shared" si="40"/>
        <v/>
      </c>
      <c r="CG21" s="163">
        <f t="shared" si="41"/>
        <v>8</v>
      </c>
      <c r="CH21" s="163" t="str">
        <f t="shared" si="42"/>
        <v/>
      </c>
      <c r="CI21" s="163" t="str">
        <f t="shared" si="43"/>
        <v/>
      </c>
      <c r="CJ21" s="163" t="str">
        <f t="shared" si="44"/>
        <v/>
      </c>
      <c r="CK21" s="163" t="str">
        <f t="shared" si="45"/>
        <v>A Micro Manchon &lt; 2dm3</v>
      </c>
      <c r="CL21" s="163" t="str">
        <f t="shared" si="46"/>
        <v>A Micro Manchon &lt; 2dm3</v>
      </c>
      <c r="CM21" s="163" t="str">
        <f t="shared" si="47"/>
        <v/>
      </c>
      <c r="CN21" s="163" t="s">
        <v>70960</v>
      </c>
      <c r="CO21" s="163" t="s">
        <v>70963</v>
      </c>
      <c r="CP21" s="163" t="str">
        <f t="shared" si="48"/>
        <v/>
      </c>
      <c r="CQ21" s="163" t="s">
        <v>70963</v>
      </c>
      <c r="CR21" s="163" t="s">
        <v>70963</v>
      </c>
      <c r="CS21" s="185" t="str">
        <f t="shared" si="66"/>
        <v/>
      </c>
      <c r="CT21" s="70"/>
      <c r="CU21" s="70">
        <f t="shared" si="49"/>
        <v>0</v>
      </c>
      <c r="CV21" s="70">
        <f t="shared" si="50"/>
        <v>0</v>
      </c>
      <c r="CW21" s="70"/>
      <c r="CX21" s="96">
        <f t="shared" si="51"/>
        <v>0</v>
      </c>
      <c r="CY21" s="70"/>
      <c r="CZ21" s="70" t="e">
        <f t="shared" si="64"/>
        <v>#VALUE!</v>
      </c>
      <c r="DA21" s="70" t="e">
        <f t="shared" si="52"/>
        <v>#VALUE!</v>
      </c>
      <c r="DB21" s="70"/>
      <c r="DC21" s="70" t="b">
        <f t="shared" si="67"/>
        <v>0</v>
      </c>
      <c r="DD21" s="70">
        <f t="shared" si="53"/>
        <v>0</v>
      </c>
      <c r="DE21" s="70" t="str">
        <f t="shared" si="54"/>
        <v/>
      </c>
      <c r="DF21" s="70"/>
      <c r="DG21" s="70" t="str">
        <f t="shared" si="18"/>
        <v/>
      </c>
      <c r="DH21" s="70" t="b">
        <f t="shared" si="55"/>
        <v>0</v>
      </c>
      <c r="DI21" s="70" t="str">
        <f t="shared" si="19"/>
        <v/>
      </c>
      <c r="DJ21" s="70"/>
      <c r="DK21" s="70" t="str">
        <f t="shared" si="56"/>
        <v/>
      </c>
      <c r="DL21" s="70" t="str">
        <f t="shared" si="57"/>
        <v/>
      </c>
      <c r="DM21" s="70"/>
      <c r="DN21" s="70" t="str">
        <f t="shared" si="58"/>
        <v/>
      </c>
      <c r="DO21" s="70" t="str">
        <f>IF(DK21="","",AND((COUNTIF($DK$12:DL21,DK21))=1,(COUNTIF($DK$12:DL21,DL21))=1))</f>
        <v/>
      </c>
      <c r="DP21" s="70" t="str">
        <f>IF(DK21="","",AND((COUNTIF(DK21:$DL$812,DK21))=1,(COUNTIF(DK21:$DL$812,DL21))=1))</f>
        <v/>
      </c>
      <c r="DQ21" s="70"/>
      <c r="DR21" s="70" t="b">
        <f t="shared" si="59"/>
        <v>0</v>
      </c>
      <c r="DS21" s="70" t="b">
        <f t="shared" si="65"/>
        <v>0</v>
      </c>
      <c r="DT21" s="70">
        <f t="shared" si="20"/>
        <v>0</v>
      </c>
      <c r="DU21" s="70">
        <f t="shared" si="21"/>
        <v>0</v>
      </c>
      <c r="DV21" s="70" t="b">
        <f t="shared" si="60"/>
        <v>0</v>
      </c>
      <c r="DW21" s="70" t="b">
        <f t="shared" si="61"/>
        <v>0</v>
      </c>
      <c r="DX21" s="70"/>
      <c r="DY21" s="70" t="b">
        <f t="shared" si="62"/>
        <v>0</v>
      </c>
      <c r="DZ21" s="70">
        <f t="shared" si="63"/>
        <v>0</v>
      </c>
      <c r="EA21" s="70"/>
    </row>
    <row r="22" spans="1:131" x14ac:dyDescent="0.25">
      <c r="A22" s="24" t="str">
        <f t="shared" si="22"/>
        <v/>
      </c>
      <c r="B22" s="36"/>
      <c r="C22" s="37"/>
      <c r="D22" s="38"/>
      <c r="E22" s="37"/>
      <c r="F22" s="38"/>
      <c r="G22" s="39"/>
      <c r="H22" s="35"/>
      <c r="I22" s="30"/>
      <c r="J22" s="38"/>
      <c r="K22" s="36"/>
      <c r="L22" s="40"/>
      <c r="M22" s="43"/>
      <c r="N22" s="44"/>
      <c r="O22" s="35"/>
      <c r="P22" s="87"/>
      <c r="R22" s="65" t="s">
        <v>47</v>
      </c>
      <c r="S22" s="66">
        <v>13207</v>
      </c>
      <c r="T22" s="99" t="s">
        <v>185</v>
      </c>
      <c r="U22" s="146" t="s">
        <v>186</v>
      </c>
      <c r="V22" s="70" t="s">
        <v>159</v>
      </c>
      <c r="W22" s="149">
        <f ca="1">DATEVALUE("11/11/"&amp;(YEAR(TODAY())-1))</f>
        <v>43415</v>
      </c>
      <c r="X22" s="70"/>
      <c r="Y22" s="70"/>
      <c r="Z22" t="b">
        <f t="shared" si="1"/>
        <v>0</v>
      </c>
      <c r="AA22" t="b">
        <f t="shared" si="23"/>
        <v>0</v>
      </c>
      <c r="AB22" t="b">
        <f t="shared" si="2"/>
        <v>0</v>
      </c>
      <c r="AC22" t="b">
        <f t="shared" si="3"/>
        <v>0</v>
      </c>
      <c r="AD22" s="101" t="b">
        <f t="shared" si="24"/>
        <v>0</v>
      </c>
      <c r="AE22" t="e">
        <f t="shared" si="25"/>
        <v>#VALUE!</v>
      </c>
      <c r="AF22" t="b">
        <f t="shared" si="4"/>
        <v>0</v>
      </c>
      <c r="AG22" s="135"/>
      <c r="AH22" s="82" t="b">
        <f t="shared" si="26"/>
        <v>0</v>
      </c>
      <c r="AI22" s="99" t="b">
        <f t="shared" si="5"/>
        <v>0</v>
      </c>
      <c r="AJ22" s="70" t="b">
        <f t="shared" si="6"/>
        <v>0</v>
      </c>
      <c r="AK22" s="111" t="b">
        <f t="shared" si="27"/>
        <v>0</v>
      </c>
      <c r="AL22" s="82" t="e">
        <f t="shared" si="7"/>
        <v>#VALUE!</v>
      </c>
      <c r="AM22" s="82" t="b">
        <f t="shared" si="28"/>
        <v>0</v>
      </c>
      <c r="AN22" s="82" t="b">
        <f t="shared" si="29"/>
        <v>0</v>
      </c>
      <c r="AO22" s="82" t="b">
        <f t="shared" si="30"/>
        <v>0</v>
      </c>
      <c r="AP22" s="82" t="b">
        <f t="shared" si="8"/>
        <v>0</v>
      </c>
      <c r="AQ22" s="82" t="b">
        <f t="shared" si="31"/>
        <v>0</v>
      </c>
      <c r="AR22" s="70">
        <f t="shared" si="32"/>
        <v>0</v>
      </c>
      <c r="AS22" s="82" t="b">
        <f t="shared" si="9"/>
        <v>0</v>
      </c>
      <c r="AT22" s="82" t="b">
        <f t="shared" si="33"/>
        <v>0</v>
      </c>
      <c r="AU22" s="82" t="b">
        <f t="shared" si="34"/>
        <v>0</v>
      </c>
      <c r="AV22" s="82" t="b">
        <f t="shared" si="10"/>
        <v>0</v>
      </c>
      <c r="AW22" s="82" t="b">
        <f t="shared" si="11"/>
        <v>0</v>
      </c>
      <c r="AX22" s="82" t="b">
        <f t="shared" si="12"/>
        <v>0</v>
      </c>
      <c r="AY22" s="82" t="b">
        <f t="shared" si="35"/>
        <v>0</v>
      </c>
      <c r="AZ22" s="82"/>
      <c r="BA22" s="82" t="b">
        <f t="shared" si="36"/>
        <v>0</v>
      </c>
      <c r="BB22" s="82" t="b">
        <f t="shared" si="37"/>
        <v>0</v>
      </c>
      <c r="BC22" s="82" t="b">
        <f t="shared" si="38"/>
        <v>0</v>
      </c>
      <c r="BD22" s="82"/>
      <c r="BE22" s="70" t="str">
        <f t="shared" si="13"/>
        <v/>
      </c>
      <c r="BF22" s="70">
        <v>11</v>
      </c>
      <c r="BG22" s="70"/>
      <c r="BH22" s="95" t="s">
        <v>70870</v>
      </c>
      <c r="BI22" s="70" t="s">
        <v>70893</v>
      </c>
      <c r="BJ22" s="70"/>
      <c r="BK22" s="70"/>
      <c r="BL22" s="70"/>
      <c r="BM22" s="70" t="s">
        <v>70961</v>
      </c>
      <c r="BN22" s="70"/>
      <c r="BO22" s="70"/>
      <c r="BP22" s="70" t="s">
        <v>70917</v>
      </c>
      <c r="BQ22" s="70">
        <v>6</v>
      </c>
      <c r="BR22" s="70"/>
      <c r="BS22" s="70" t="b">
        <f t="shared" si="14"/>
        <v>0</v>
      </c>
      <c r="BT22" s="70">
        <f>COUNTA(B23:$O$830)</f>
        <v>0</v>
      </c>
      <c r="BU22" s="70"/>
      <c r="BV22" s="163" t="s">
        <v>70963</v>
      </c>
      <c r="BW22" s="163"/>
      <c r="BX22" s="163">
        <v>8</v>
      </c>
      <c r="BY22" s="163"/>
      <c r="BZ22" s="163" t="s">
        <v>70964</v>
      </c>
      <c r="CA22" s="163" t="s">
        <v>70964</v>
      </c>
      <c r="CB22" s="163" t="s">
        <v>70955</v>
      </c>
      <c r="CC22" s="163" t="s">
        <v>70963</v>
      </c>
      <c r="CD22" s="163"/>
      <c r="CE22" s="163" t="str">
        <f t="shared" si="39"/>
        <v/>
      </c>
      <c r="CF22" s="163" t="str">
        <f t="shared" si="40"/>
        <v/>
      </c>
      <c r="CG22" s="163">
        <f t="shared" si="41"/>
        <v>8</v>
      </c>
      <c r="CH22" s="163" t="str">
        <f t="shared" si="42"/>
        <v/>
      </c>
      <c r="CI22" s="163" t="str">
        <f t="shared" si="43"/>
        <v/>
      </c>
      <c r="CJ22" s="163" t="str">
        <f t="shared" si="44"/>
        <v/>
      </c>
      <c r="CK22" s="163" t="str">
        <f t="shared" si="45"/>
        <v>B Micro Manchon &lt; 2dm3</v>
      </c>
      <c r="CL22" s="163" t="str">
        <f t="shared" si="46"/>
        <v>B Micro Manchon &lt; 2dm3</v>
      </c>
      <c r="CM22" s="163" t="str">
        <f t="shared" si="47"/>
        <v/>
      </c>
      <c r="CN22" s="163"/>
      <c r="CO22" s="163" t="s">
        <v>70963</v>
      </c>
      <c r="CP22" s="163" t="str">
        <f t="shared" si="48"/>
        <v/>
      </c>
      <c r="CQ22" s="163" t="s">
        <v>70963</v>
      </c>
      <c r="CR22" s="163" t="s">
        <v>70963</v>
      </c>
      <c r="CS22" s="185" t="str">
        <f t="shared" si="66"/>
        <v/>
      </c>
      <c r="CT22" s="70"/>
      <c r="CU22" s="70">
        <f t="shared" si="49"/>
        <v>0</v>
      </c>
      <c r="CV22" s="70">
        <f t="shared" si="50"/>
        <v>0</v>
      </c>
      <c r="CW22" s="70"/>
      <c r="CX22" s="96">
        <f t="shared" si="51"/>
        <v>0</v>
      </c>
      <c r="CY22" s="70"/>
      <c r="CZ22" s="70" t="e">
        <f t="shared" si="64"/>
        <v>#VALUE!</v>
      </c>
      <c r="DA22" s="70" t="e">
        <f t="shared" si="52"/>
        <v>#VALUE!</v>
      </c>
      <c r="DB22" s="70"/>
      <c r="DC22" s="70" t="b">
        <f t="shared" si="67"/>
        <v>0</v>
      </c>
      <c r="DD22" s="70">
        <f t="shared" si="53"/>
        <v>0</v>
      </c>
      <c r="DE22" s="70" t="str">
        <f t="shared" si="54"/>
        <v/>
      </c>
      <c r="DF22" s="70"/>
      <c r="DG22" s="70" t="str">
        <f t="shared" si="18"/>
        <v/>
      </c>
      <c r="DH22" s="70" t="b">
        <f t="shared" si="55"/>
        <v>0</v>
      </c>
      <c r="DI22" s="70" t="str">
        <f t="shared" si="19"/>
        <v/>
      </c>
      <c r="DJ22" s="70"/>
      <c r="DK22" s="70" t="str">
        <f t="shared" si="56"/>
        <v/>
      </c>
      <c r="DL22" s="70" t="str">
        <f t="shared" si="57"/>
        <v/>
      </c>
      <c r="DM22" s="70"/>
      <c r="DN22" s="70" t="str">
        <f t="shared" si="58"/>
        <v/>
      </c>
      <c r="DO22" s="70" t="str">
        <f>IF(DK22="","",AND((COUNTIF($DK$12:DL22,DK22))=1,(COUNTIF($DK$12:DL22,DL22))=1))</f>
        <v/>
      </c>
      <c r="DP22" s="70" t="str">
        <f>IF(DK22="","",AND((COUNTIF(DK22:$DL$812,DK22))=1,(COUNTIF(DK22:$DL$812,DL22))=1))</f>
        <v/>
      </c>
      <c r="DQ22" s="70"/>
      <c r="DR22" s="70" t="b">
        <f t="shared" si="59"/>
        <v>0</v>
      </c>
      <c r="DS22" s="70" t="b">
        <f t="shared" si="65"/>
        <v>0</v>
      </c>
      <c r="DT22" s="70">
        <f t="shared" si="20"/>
        <v>0</v>
      </c>
      <c r="DU22" s="70">
        <f t="shared" si="21"/>
        <v>0</v>
      </c>
      <c r="DV22" s="70" t="b">
        <f t="shared" si="60"/>
        <v>0</v>
      </c>
      <c r="DW22" s="70" t="b">
        <f t="shared" si="61"/>
        <v>0</v>
      </c>
      <c r="DX22" s="70"/>
      <c r="DY22" s="70" t="b">
        <f t="shared" si="62"/>
        <v>0</v>
      </c>
      <c r="DZ22" s="70">
        <f t="shared" si="63"/>
        <v>0</v>
      </c>
      <c r="EA22" s="70"/>
    </row>
    <row r="23" spans="1:131" x14ac:dyDescent="0.25">
      <c r="A23" s="24" t="str">
        <f t="shared" si="22"/>
        <v/>
      </c>
      <c r="B23" s="36"/>
      <c r="C23" s="37"/>
      <c r="D23" s="38"/>
      <c r="E23" s="37"/>
      <c r="F23" s="38"/>
      <c r="G23" s="39"/>
      <c r="H23" s="35"/>
      <c r="I23" s="30"/>
      <c r="J23" s="38"/>
      <c r="K23" s="36"/>
      <c r="L23" s="40"/>
      <c r="M23" s="43"/>
      <c r="N23" s="44"/>
      <c r="O23" s="35"/>
      <c r="P23" s="87"/>
      <c r="R23" s="65" t="s">
        <v>47</v>
      </c>
      <c r="S23" s="66">
        <v>13208</v>
      </c>
      <c r="T23" s="99" t="s">
        <v>187</v>
      </c>
      <c r="U23" s="146" t="s">
        <v>188</v>
      </c>
      <c r="V23" s="70" t="s">
        <v>160</v>
      </c>
      <c r="W23" s="149">
        <f ca="1">DATEVALUE("25/12/"&amp;(YEAR(TODAY())-1))</f>
        <v>43459</v>
      </c>
      <c r="X23" s="72" t="s">
        <v>161</v>
      </c>
      <c r="Y23" s="70"/>
      <c r="Z23" t="b">
        <f t="shared" si="1"/>
        <v>0</v>
      </c>
      <c r="AA23" t="b">
        <f t="shared" si="23"/>
        <v>0</v>
      </c>
      <c r="AB23" t="b">
        <f t="shared" si="2"/>
        <v>0</v>
      </c>
      <c r="AC23" t="b">
        <f t="shared" si="3"/>
        <v>0</v>
      </c>
      <c r="AD23" s="101" t="b">
        <f t="shared" si="24"/>
        <v>0</v>
      </c>
      <c r="AE23" t="e">
        <f t="shared" si="25"/>
        <v>#VALUE!</v>
      </c>
      <c r="AF23" t="b">
        <f t="shared" si="4"/>
        <v>0</v>
      </c>
      <c r="AG23" s="135"/>
      <c r="AH23" s="82" t="b">
        <f t="shared" si="26"/>
        <v>0</v>
      </c>
      <c r="AI23" s="99" t="b">
        <f t="shared" si="5"/>
        <v>0</v>
      </c>
      <c r="AJ23" s="70" t="b">
        <f t="shared" si="6"/>
        <v>0</v>
      </c>
      <c r="AK23" s="111" t="b">
        <f t="shared" si="27"/>
        <v>0</v>
      </c>
      <c r="AL23" s="82" t="e">
        <f t="shared" si="7"/>
        <v>#VALUE!</v>
      </c>
      <c r="AM23" s="82" t="b">
        <f t="shared" si="28"/>
        <v>0</v>
      </c>
      <c r="AN23" s="82" t="b">
        <f t="shared" si="29"/>
        <v>0</v>
      </c>
      <c r="AO23" s="82" t="b">
        <f t="shared" si="30"/>
        <v>0</v>
      </c>
      <c r="AP23" s="82" t="b">
        <f t="shared" si="8"/>
        <v>0</v>
      </c>
      <c r="AQ23" s="82" t="b">
        <f t="shared" si="31"/>
        <v>0</v>
      </c>
      <c r="AR23" s="70">
        <f t="shared" si="32"/>
        <v>0</v>
      </c>
      <c r="AS23" s="82" t="b">
        <f t="shared" si="9"/>
        <v>0</v>
      </c>
      <c r="AT23" s="82" t="b">
        <f t="shared" si="33"/>
        <v>0</v>
      </c>
      <c r="AU23" s="82" t="b">
        <f t="shared" si="34"/>
        <v>0</v>
      </c>
      <c r="AV23" s="82" t="b">
        <f t="shared" si="10"/>
        <v>0</v>
      </c>
      <c r="AW23" s="82" t="b">
        <f t="shared" si="11"/>
        <v>0</v>
      </c>
      <c r="AX23" s="82" t="b">
        <f t="shared" si="12"/>
        <v>0</v>
      </c>
      <c r="AY23" s="82" t="b">
        <f t="shared" si="35"/>
        <v>0</v>
      </c>
      <c r="AZ23" s="82"/>
      <c r="BA23" s="82" t="b">
        <f t="shared" si="36"/>
        <v>0</v>
      </c>
      <c r="BB23" s="82" t="b">
        <f t="shared" si="37"/>
        <v>0</v>
      </c>
      <c r="BC23" s="82" t="b">
        <f t="shared" si="38"/>
        <v>0</v>
      </c>
      <c r="BD23" s="70"/>
      <c r="BE23" s="70" t="str">
        <f t="shared" si="13"/>
        <v/>
      </c>
      <c r="BF23" s="70">
        <v>12</v>
      </c>
      <c r="BG23" s="70"/>
      <c r="BH23" s="95" t="s">
        <v>71058</v>
      </c>
      <c r="BI23" s="70" t="s">
        <v>70894</v>
      </c>
      <c r="BJ23" s="70"/>
      <c r="BK23" s="70"/>
      <c r="BL23" s="70"/>
      <c r="BM23" s="70" t="s">
        <v>70962</v>
      </c>
      <c r="BN23" s="70"/>
      <c r="BO23" s="70"/>
      <c r="BP23" s="70" t="s">
        <v>71056</v>
      </c>
      <c r="BQ23" s="70">
        <v>6.5</v>
      </c>
      <c r="BR23" s="70"/>
      <c r="BS23" s="70" t="b">
        <f t="shared" si="14"/>
        <v>0</v>
      </c>
      <c r="BT23" s="70">
        <f>COUNTA(B24:$O$830)</f>
        <v>0</v>
      </c>
      <c r="BU23" s="70"/>
      <c r="BV23" s="163" t="s">
        <v>70963</v>
      </c>
      <c r="BW23" s="163"/>
      <c r="BX23" s="163">
        <v>8</v>
      </c>
      <c r="BY23" s="163"/>
      <c r="BZ23" s="163" t="s">
        <v>70964</v>
      </c>
      <c r="CA23" s="163" t="s">
        <v>70964</v>
      </c>
      <c r="CB23" s="163" t="s">
        <v>70955</v>
      </c>
      <c r="CC23" s="163" t="s">
        <v>70963</v>
      </c>
      <c r="CD23" s="163"/>
      <c r="CE23" s="163" t="str">
        <f t="shared" si="39"/>
        <v/>
      </c>
      <c r="CF23" s="163" t="str">
        <f t="shared" si="40"/>
        <v/>
      </c>
      <c r="CG23" s="163">
        <f t="shared" si="41"/>
        <v>8</v>
      </c>
      <c r="CH23" s="163" t="str">
        <f t="shared" si="42"/>
        <v/>
      </c>
      <c r="CI23" s="163" t="str">
        <f t="shared" si="43"/>
        <v/>
      </c>
      <c r="CJ23" s="163" t="str">
        <f t="shared" si="44"/>
        <v/>
      </c>
      <c r="CK23" s="163" t="str">
        <f t="shared" si="45"/>
        <v>B Micro Manchon &lt; 2dm3</v>
      </c>
      <c r="CL23" s="163" t="str">
        <f t="shared" si="46"/>
        <v>B Micro Manchon &lt; 2dm3</v>
      </c>
      <c r="CM23" s="163" t="str">
        <f t="shared" si="47"/>
        <v/>
      </c>
      <c r="CN23" s="163"/>
      <c r="CO23" s="163" t="s">
        <v>70963</v>
      </c>
      <c r="CP23" s="163" t="str">
        <f t="shared" si="48"/>
        <v/>
      </c>
      <c r="CQ23" s="163" t="s">
        <v>70963</v>
      </c>
      <c r="CR23" s="163" t="s">
        <v>70963</v>
      </c>
      <c r="CS23" s="185" t="str">
        <f t="shared" si="66"/>
        <v/>
      </c>
      <c r="CT23" s="70"/>
      <c r="CU23" s="70">
        <f t="shared" si="49"/>
        <v>0</v>
      </c>
      <c r="CV23" s="70">
        <f t="shared" si="50"/>
        <v>0</v>
      </c>
      <c r="CW23" s="70"/>
      <c r="CX23" s="96">
        <f t="shared" si="51"/>
        <v>0</v>
      </c>
      <c r="CY23" s="70"/>
      <c r="CZ23" s="70" t="e">
        <f t="shared" si="64"/>
        <v>#VALUE!</v>
      </c>
      <c r="DA23" s="70" t="e">
        <f t="shared" si="52"/>
        <v>#VALUE!</v>
      </c>
      <c r="DB23" s="70"/>
      <c r="DC23" s="70" t="b">
        <f t="shared" si="67"/>
        <v>0</v>
      </c>
      <c r="DD23" s="70">
        <f t="shared" si="53"/>
        <v>0</v>
      </c>
      <c r="DE23" s="70" t="str">
        <f t="shared" si="54"/>
        <v/>
      </c>
      <c r="DF23" s="70"/>
      <c r="DG23" s="70" t="str">
        <f t="shared" si="18"/>
        <v/>
      </c>
      <c r="DH23" s="70" t="b">
        <f t="shared" si="55"/>
        <v>0</v>
      </c>
      <c r="DI23" s="70" t="str">
        <f t="shared" si="19"/>
        <v/>
      </c>
      <c r="DJ23" s="70"/>
      <c r="DK23" s="70" t="str">
        <f t="shared" si="56"/>
        <v/>
      </c>
      <c r="DL23" s="70" t="str">
        <f t="shared" si="57"/>
        <v/>
      </c>
      <c r="DM23" s="70"/>
      <c r="DN23" s="70" t="str">
        <f t="shared" si="58"/>
        <v/>
      </c>
      <c r="DO23" s="70" t="str">
        <f>IF(DK23="","",AND((COUNTIF($DK$12:DL23,DK23))=1,(COUNTIF($DK$12:DL23,DL23))=1))</f>
        <v/>
      </c>
      <c r="DP23" s="70" t="str">
        <f>IF(DK23="","",AND((COUNTIF(DK23:$DL$812,DK23))=1,(COUNTIF(DK23:$DL$812,DL23))=1))</f>
        <v/>
      </c>
      <c r="DQ23" s="70"/>
      <c r="DR23" s="70" t="b">
        <f t="shared" si="59"/>
        <v>0</v>
      </c>
      <c r="DS23" s="70" t="b">
        <f t="shared" si="65"/>
        <v>0</v>
      </c>
      <c r="DT23" s="70">
        <f t="shared" si="20"/>
        <v>0</v>
      </c>
      <c r="DU23" s="70">
        <f t="shared" si="21"/>
        <v>0</v>
      </c>
      <c r="DV23" s="70" t="b">
        <f t="shared" si="60"/>
        <v>0</v>
      </c>
      <c r="DW23" s="70" t="b">
        <f t="shared" si="61"/>
        <v>0</v>
      </c>
      <c r="DX23" s="70"/>
      <c r="DY23" s="70" t="b">
        <f t="shared" si="62"/>
        <v>0</v>
      </c>
      <c r="DZ23" s="70">
        <f t="shared" si="63"/>
        <v>0</v>
      </c>
      <c r="EA23" s="70"/>
    </row>
    <row r="24" spans="1:131" x14ac:dyDescent="0.25">
      <c r="A24" s="24" t="str">
        <f t="shared" si="22"/>
        <v/>
      </c>
      <c r="B24" s="36"/>
      <c r="C24" s="37"/>
      <c r="D24" s="38"/>
      <c r="E24" s="37"/>
      <c r="F24" s="38"/>
      <c r="G24" s="39"/>
      <c r="H24" s="35"/>
      <c r="I24" s="30"/>
      <c r="J24" s="38"/>
      <c r="K24" s="36"/>
      <c r="L24" s="40"/>
      <c r="M24" s="43"/>
      <c r="N24" s="44"/>
      <c r="O24" s="35"/>
      <c r="P24" s="87"/>
      <c r="R24" s="65" t="s">
        <v>47</v>
      </c>
      <c r="S24" s="66">
        <v>13209</v>
      </c>
      <c r="T24" s="99" t="s">
        <v>189</v>
      </c>
      <c r="U24" s="146" t="s">
        <v>190</v>
      </c>
      <c r="V24" s="70" t="s">
        <v>150</v>
      </c>
      <c r="W24" s="147">
        <f ca="1">DATEVALUE("01/01/"&amp;YEAR(TODAY()))</f>
        <v>43466</v>
      </c>
      <c r="X24" s="150">
        <f ca="1">TODAY()-W24</f>
        <v>1</v>
      </c>
      <c r="Y24" s="70"/>
      <c r="Z24" t="b">
        <f t="shared" si="1"/>
        <v>0</v>
      </c>
      <c r="AA24" t="b">
        <f t="shared" si="23"/>
        <v>0</v>
      </c>
      <c r="AB24" t="b">
        <f t="shared" si="2"/>
        <v>0</v>
      </c>
      <c r="AC24" t="b">
        <f t="shared" si="3"/>
        <v>0</v>
      </c>
      <c r="AD24" s="101" t="b">
        <f t="shared" si="24"/>
        <v>0</v>
      </c>
      <c r="AE24" t="e">
        <f t="shared" si="25"/>
        <v>#VALUE!</v>
      </c>
      <c r="AF24" t="b">
        <f t="shared" si="4"/>
        <v>0</v>
      </c>
      <c r="AG24" s="135"/>
      <c r="AH24" s="82" t="b">
        <f t="shared" si="26"/>
        <v>0</v>
      </c>
      <c r="AI24" s="99" t="b">
        <f t="shared" si="5"/>
        <v>0</v>
      </c>
      <c r="AJ24" s="70" t="b">
        <f t="shared" si="6"/>
        <v>0</v>
      </c>
      <c r="AK24" s="111" t="b">
        <f t="shared" si="27"/>
        <v>0</v>
      </c>
      <c r="AL24" s="82" t="e">
        <f t="shared" si="7"/>
        <v>#VALUE!</v>
      </c>
      <c r="AM24" s="82" t="b">
        <f t="shared" si="28"/>
        <v>0</v>
      </c>
      <c r="AN24" s="82" t="b">
        <f t="shared" si="29"/>
        <v>0</v>
      </c>
      <c r="AO24" s="82" t="b">
        <f t="shared" si="30"/>
        <v>0</v>
      </c>
      <c r="AP24" s="82" t="b">
        <f t="shared" si="8"/>
        <v>0</v>
      </c>
      <c r="AQ24" s="82" t="b">
        <f t="shared" si="31"/>
        <v>0</v>
      </c>
      <c r="AR24" s="70">
        <f t="shared" si="32"/>
        <v>0</v>
      </c>
      <c r="AS24" s="82" t="b">
        <f t="shared" si="9"/>
        <v>0</v>
      </c>
      <c r="AT24" s="82" t="b">
        <f t="shared" si="33"/>
        <v>0</v>
      </c>
      <c r="AU24" s="82" t="b">
        <f t="shared" si="34"/>
        <v>0</v>
      </c>
      <c r="AV24" s="82" t="b">
        <f t="shared" si="10"/>
        <v>0</v>
      </c>
      <c r="AW24" s="82" t="b">
        <f t="shared" si="11"/>
        <v>0</v>
      </c>
      <c r="AX24" s="82" t="b">
        <f t="shared" si="12"/>
        <v>0</v>
      </c>
      <c r="AY24" s="82" t="b">
        <f t="shared" si="35"/>
        <v>0</v>
      </c>
      <c r="AZ24" s="82"/>
      <c r="BA24" s="82" t="b">
        <f t="shared" si="36"/>
        <v>0</v>
      </c>
      <c r="BB24" s="82" t="b">
        <f t="shared" si="37"/>
        <v>0</v>
      </c>
      <c r="BC24" s="82" t="b">
        <f t="shared" si="38"/>
        <v>0</v>
      </c>
      <c r="BD24" s="70"/>
      <c r="BE24" s="70" t="str">
        <f t="shared" si="13"/>
        <v/>
      </c>
      <c r="BF24" s="70">
        <v>13</v>
      </c>
      <c r="BG24" s="70"/>
      <c r="BH24" s="95" t="s">
        <v>70876</v>
      </c>
      <c r="BI24" s="70" t="s">
        <v>38</v>
      </c>
      <c r="BJ24" s="70"/>
      <c r="BK24" s="70"/>
      <c r="BL24" s="70"/>
      <c r="BM24" s="70"/>
      <c r="BN24" s="70"/>
      <c r="BO24" s="70"/>
      <c r="BP24" s="70" t="s">
        <v>70924</v>
      </c>
      <c r="BQ24" s="70">
        <v>7</v>
      </c>
      <c r="BR24" s="70"/>
      <c r="BS24" s="70" t="b">
        <f t="shared" si="14"/>
        <v>0</v>
      </c>
      <c r="BT24" s="70">
        <f>COUNTA(B25:$O$830)</f>
        <v>0</v>
      </c>
      <c r="BU24" s="70"/>
      <c r="BV24" s="163" t="s">
        <v>70963</v>
      </c>
      <c r="BW24" s="163"/>
      <c r="BX24" s="163">
        <v>8</v>
      </c>
      <c r="BY24" s="163"/>
      <c r="BZ24" s="163" t="s">
        <v>70964</v>
      </c>
      <c r="CA24" s="163" t="s">
        <v>70964</v>
      </c>
      <c r="CB24" s="163" t="s">
        <v>70957</v>
      </c>
      <c r="CC24" s="163" t="s">
        <v>70963</v>
      </c>
      <c r="CD24" s="163"/>
      <c r="CE24" s="163" t="str">
        <f t="shared" si="39"/>
        <v/>
      </c>
      <c r="CF24" s="163" t="str">
        <f t="shared" si="40"/>
        <v/>
      </c>
      <c r="CG24" s="163">
        <f t="shared" si="41"/>
        <v>8</v>
      </c>
      <c r="CH24" s="163" t="str">
        <f t="shared" si="42"/>
        <v/>
      </c>
      <c r="CI24" s="163" t="str">
        <f t="shared" si="43"/>
        <v/>
      </c>
      <c r="CJ24" s="163" t="str">
        <f t="shared" si="44"/>
        <v/>
      </c>
      <c r="CK24" s="163" t="str">
        <f t="shared" si="45"/>
        <v>B PEO</v>
      </c>
      <c r="CL24" s="163" t="str">
        <f t="shared" si="46"/>
        <v>B PEO</v>
      </c>
      <c r="CM24" s="163" t="str">
        <f t="shared" si="47"/>
        <v/>
      </c>
      <c r="CN24" s="163"/>
      <c r="CO24" s="163" t="s">
        <v>70963</v>
      </c>
      <c r="CP24" s="163" t="str">
        <f t="shared" si="48"/>
        <v/>
      </c>
      <c r="CQ24" s="163" t="s">
        <v>70963</v>
      </c>
      <c r="CR24" s="163" t="s">
        <v>70963</v>
      </c>
      <c r="CS24" s="185" t="str">
        <f t="shared" si="66"/>
        <v/>
      </c>
      <c r="CT24" s="70"/>
      <c r="CU24" s="70">
        <f t="shared" si="49"/>
        <v>0</v>
      </c>
      <c r="CV24" s="70">
        <f t="shared" si="50"/>
        <v>0</v>
      </c>
      <c r="CW24" s="70"/>
      <c r="CX24" s="96">
        <f t="shared" si="51"/>
        <v>0</v>
      </c>
      <c r="CY24" s="70"/>
      <c r="CZ24" s="70" t="e">
        <f t="shared" si="64"/>
        <v>#VALUE!</v>
      </c>
      <c r="DA24" s="70" t="e">
        <f t="shared" si="52"/>
        <v>#VALUE!</v>
      </c>
      <c r="DB24" s="70"/>
      <c r="DC24" s="70" t="b">
        <f t="shared" si="67"/>
        <v>0</v>
      </c>
      <c r="DD24" s="70">
        <f t="shared" si="53"/>
        <v>0</v>
      </c>
      <c r="DE24" s="70" t="str">
        <f t="shared" si="54"/>
        <v/>
      </c>
      <c r="DF24" s="70"/>
      <c r="DG24" s="70" t="str">
        <f t="shared" si="18"/>
        <v/>
      </c>
      <c r="DH24" s="70" t="b">
        <f t="shared" si="55"/>
        <v>0</v>
      </c>
      <c r="DI24" s="70" t="str">
        <f t="shared" si="19"/>
        <v/>
      </c>
      <c r="DJ24" s="70"/>
      <c r="DK24" s="70" t="str">
        <f t="shared" si="56"/>
        <v/>
      </c>
      <c r="DL24" s="70" t="str">
        <f t="shared" si="57"/>
        <v/>
      </c>
      <c r="DM24" s="70"/>
      <c r="DN24" s="70" t="str">
        <f t="shared" si="58"/>
        <v/>
      </c>
      <c r="DO24" s="70" t="str">
        <f>IF(DK24="","",AND((COUNTIF($DK$12:DL24,DK24))=1,(COUNTIF($DK$12:DL24,DL24))=1))</f>
        <v/>
      </c>
      <c r="DP24" s="70" t="str">
        <f>IF(DK24="","",AND((COUNTIF(DK24:$DL$812,DK24))=1,(COUNTIF(DK24:$DL$812,DL24))=1))</f>
        <v/>
      </c>
      <c r="DQ24" s="70"/>
      <c r="DR24" s="70" t="b">
        <f t="shared" si="59"/>
        <v>0</v>
      </c>
      <c r="DS24" s="70" t="b">
        <f t="shared" si="65"/>
        <v>0</v>
      </c>
      <c r="DT24" s="70">
        <f t="shared" si="20"/>
        <v>0</v>
      </c>
      <c r="DU24" s="70">
        <f t="shared" si="21"/>
        <v>0</v>
      </c>
      <c r="DV24" s="70" t="b">
        <f t="shared" si="60"/>
        <v>0</v>
      </c>
      <c r="DW24" s="70" t="b">
        <f t="shared" si="61"/>
        <v>0</v>
      </c>
      <c r="DX24" s="70"/>
      <c r="DY24" s="70" t="b">
        <f t="shared" si="62"/>
        <v>0</v>
      </c>
      <c r="DZ24" s="70">
        <f t="shared" si="63"/>
        <v>0</v>
      </c>
      <c r="EA24" s="70"/>
    </row>
    <row r="25" spans="1:131" x14ac:dyDescent="0.25">
      <c r="A25" s="24" t="str">
        <f t="shared" si="22"/>
        <v/>
      </c>
      <c r="B25" s="36"/>
      <c r="C25" s="37"/>
      <c r="D25" s="38"/>
      <c r="E25" s="37"/>
      <c r="F25" s="38"/>
      <c r="G25" s="39"/>
      <c r="H25" s="35"/>
      <c r="I25" s="30"/>
      <c r="J25" s="38"/>
      <c r="K25" s="36"/>
      <c r="L25" s="40"/>
      <c r="M25" s="43"/>
      <c r="N25" s="44"/>
      <c r="O25" s="35"/>
      <c r="P25" s="87"/>
      <c r="R25" s="65" t="s">
        <v>47</v>
      </c>
      <c r="S25" s="66">
        <v>13210</v>
      </c>
      <c r="T25" s="99" t="s">
        <v>191</v>
      </c>
      <c r="U25" s="146" t="s">
        <v>192</v>
      </c>
      <c r="V25" s="70" t="s">
        <v>151</v>
      </c>
      <c r="W25" s="148">
        <f ca="1">ROUND(DATE(YEAR(TODAY()),4,MOD(234-11*MOD(YEAR(TODAY()),19),30))/7,)*7-6+1</f>
        <v>43577</v>
      </c>
      <c r="X25" s="70"/>
      <c r="Y25" s="70"/>
      <c r="Z25" t="b">
        <f t="shared" si="1"/>
        <v>0</v>
      </c>
      <c r="AA25" t="b">
        <f t="shared" si="23"/>
        <v>0</v>
      </c>
      <c r="AB25" t="b">
        <f t="shared" si="2"/>
        <v>0</v>
      </c>
      <c r="AC25" t="b">
        <f t="shared" si="3"/>
        <v>0</v>
      </c>
      <c r="AD25" s="101" t="b">
        <f t="shared" si="24"/>
        <v>0</v>
      </c>
      <c r="AE25" t="e">
        <f t="shared" si="25"/>
        <v>#VALUE!</v>
      </c>
      <c r="AF25" t="b">
        <f t="shared" si="4"/>
        <v>0</v>
      </c>
      <c r="AG25" s="135"/>
      <c r="AH25" s="82" t="b">
        <f t="shared" si="26"/>
        <v>0</v>
      </c>
      <c r="AI25" s="99" t="b">
        <f t="shared" si="5"/>
        <v>0</v>
      </c>
      <c r="AJ25" s="70" t="b">
        <f t="shared" si="6"/>
        <v>0</v>
      </c>
      <c r="AK25" s="111" t="b">
        <f t="shared" si="27"/>
        <v>0</v>
      </c>
      <c r="AL25" s="82" t="e">
        <f t="shared" si="7"/>
        <v>#VALUE!</v>
      </c>
      <c r="AM25" s="82" t="b">
        <f t="shared" si="28"/>
        <v>0</v>
      </c>
      <c r="AN25" s="82" t="b">
        <f t="shared" si="29"/>
        <v>0</v>
      </c>
      <c r="AO25" s="82" t="b">
        <f t="shared" si="30"/>
        <v>0</v>
      </c>
      <c r="AP25" s="82" t="b">
        <f t="shared" si="8"/>
        <v>0</v>
      </c>
      <c r="AQ25" s="82" t="b">
        <f t="shared" si="31"/>
        <v>0</v>
      </c>
      <c r="AR25" s="70">
        <f t="shared" si="32"/>
        <v>0</v>
      </c>
      <c r="AS25" s="82" t="b">
        <f t="shared" si="9"/>
        <v>0</v>
      </c>
      <c r="AT25" s="82" t="b">
        <f t="shared" si="33"/>
        <v>0</v>
      </c>
      <c r="AU25" s="82" t="b">
        <f t="shared" si="34"/>
        <v>0</v>
      </c>
      <c r="AV25" s="82" t="b">
        <f t="shared" si="10"/>
        <v>0</v>
      </c>
      <c r="AW25" s="82" t="b">
        <f t="shared" si="11"/>
        <v>0</v>
      </c>
      <c r="AX25" s="82" t="b">
        <f t="shared" si="12"/>
        <v>0</v>
      </c>
      <c r="AY25" s="82" t="b">
        <f t="shared" si="35"/>
        <v>0</v>
      </c>
      <c r="AZ25" s="82"/>
      <c r="BA25" s="82" t="b">
        <f t="shared" si="36"/>
        <v>0</v>
      </c>
      <c r="BB25" s="82" t="b">
        <f t="shared" si="37"/>
        <v>0</v>
      </c>
      <c r="BC25" s="82" t="b">
        <f t="shared" si="38"/>
        <v>0</v>
      </c>
      <c r="BD25" s="70"/>
      <c r="BE25" s="70" t="str">
        <f t="shared" si="13"/>
        <v/>
      </c>
      <c r="BF25" s="70">
        <v>14</v>
      </c>
      <c r="BG25" s="70"/>
      <c r="BH25" s="113" t="s">
        <v>70878</v>
      </c>
      <c r="BI25" s="70"/>
      <c r="BJ25" s="70"/>
      <c r="BK25" s="70"/>
      <c r="BL25" s="70"/>
      <c r="BM25" s="70"/>
      <c r="BN25" s="70"/>
      <c r="BO25" s="70"/>
      <c r="BP25" s="70" t="s">
        <v>70926</v>
      </c>
      <c r="BQ25" s="70">
        <v>7.5</v>
      </c>
      <c r="BR25" s="70"/>
      <c r="BS25" s="70" t="b">
        <f t="shared" si="14"/>
        <v>0</v>
      </c>
      <c r="BT25" s="70">
        <f>COUNTA(B26:$O$830)</f>
        <v>0</v>
      </c>
      <c r="BU25" s="70"/>
      <c r="BV25" s="163" t="s">
        <v>70963</v>
      </c>
      <c r="BW25" s="163"/>
      <c r="BX25" s="163">
        <v>8</v>
      </c>
      <c r="BY25" s="163"/>
      <c r="BZ25" s="163" t="s">
        <v>70964</v>
      </c>
      <c r="CA25" s="163" t="s">
        <v>70964</v>
      </c>
      <c r="CB25" s="163" t="s">
        <v>70958</v>
      </c>
      <c r="CC25" s="163" t="s">
        <v>70963</v>
      </c>
      <c r="CD25" s="163"/>
      <c r="CE25" s="163" t="str">
        <f t="shared" si="39"/>
        <v/>
      </c>
      <c r="CF25" s="163" t="str">
        <f t="shared" si="40"/>
        <v/>
      </c>
      <c r="CG25" s="163">
        <f t="shared" si="41"/>
        <v>8</v>
      </c>
      <c r="CH25" s="163" t="str">
        <f t="shared" si="42"/>
        <v/>
      </c>
      <c r="CI25" s="163" t="str">
        <f t="shared" si="43"/>
        <v/>
      </c>
      <c r="CJ25" s="163" t="str">
        <f t="shared" si="44"/>
        <v/>
      </c>
      <c r="CK25" s="163" t="str">
        <f t="shared" si="45"/>
        <v>A PMSB</v>
      </c>
      <c r="CL25" s="163" t="str">
        <f t="shared" si="46"/>
        <v>A PMSB</v>
      </c>
      <c r="CM25" s="163" t="str">
        <f t="shared" si="47"/>
        <v/>
      </c>
      <c r="CN25" s="163"/>
      <c r="CO25" s="163" t="s">
        <v>70963</v>
      </c>
      <c r="CP25" s="163" t="str">
        <f t="shared" si="48"/>
        <v/>
      </c>
      <c r="CQ25" s="163" t="s">
        <v>70963</v>
      </c>
      <c r="CR25" s="163" t="s">
        <v>70963</v>
      </c>
      <c r="CS25" s="185" t="str">
        <f t="shared" si="66"/>
        <v/>
      </c>
      <c r="CT25" s="70"/>
      <c r="CU25" s="70">
        <f t="shared" si="49"/>
        <v>0</v>
      </c>
      <c r="CV25" s="70">
        <f t="shared" si="50"/>
        <v>0</v>
      </c>
      <c r="CW25" s="70"/>
      <c r="CX25" s="96">
        <f t="shared" si="51"/>
        <v>0</v>
      </c>
      <c r="CY25" s="70"/>
      <c r="CZ25" s="70" t="e">
        <f t="shared" si="64"/>
        <v>#VALUE!</v>
      </c>
      <c r="DA25" s="70" t="e">
        <f t="shared" si="52"/>
        <v>#VALUE!</v>
      </c>
      <c r="DB25" s="70"/>
      <c r="DC25" s="70" t="b">
        <f t="shared" si="67"/>
        <v>0</v>
      </c>
      <c r="DD25" s="70">
        <f t="shared" si="53"/>
        <v>0</v>
      </c>
      <c r="DE25" s="70" t="str">
        <f t="shared" si="54"/>
        <v/>
      </c>
      <c r="DF25" s="70"/>
      <c r="DG25" s="70" t="str">
        <f t="shared" si="18"/>
        <v/>
      </c>
      <c r="DH25" s="70" t="b">
        <f t="shared" si="55"/>
        <v>0</v>
      </c>
      <c r="DI25" s="70" t="str">
        <f t="shared" si="19"/>
        <v/>
      </c>
      <c r="DJ25" s="70"/>
      <c r="DK25" s="70" t="str">
        <f t="shared" si="56"/>
        <v/>
      </c>
      <c r="DL25" s="70" t="str">
        <f t="shared" si="57"/>
        <v/>
      </c>
      <c r="DM25" s="70"/>
      <c r="DN25" s="70" t="str">
        <f t="shared" si="58"/>
        <v/>
      </c>
      <c r="DO25" s="70" t="str">
        <f>IF(DK25="","",AND((COUNTIF($DK$12:DL25,DK25))=1,(COUNTIF($DK$12:DL25,DL25))=1))</f>
        <v/>
      </c>
      <c r="DP25" s="70" t="str">
        <f>IF(DK25="","",AND((COUNTIF(DK25:$DL$812,DK25))=1,(COUNTIF(DK25:$DL$812,DL25))=1))</f>
        <v/>
      </c>
      <c r="DQ25" s="70"/>
      <c r="DR25" s="70" t="b">
        <f t="shared" si="59"/>
        <v>0</v>
      </c>
      <c r="DS25" s="70" t="b">
        <f t="shared" si="65"/>
        <v>0</v>
      </c>
      <c r="DT25" s="70">
        <f t="shared" si="20"/>
        <v>0</v>
      </c>
      <c r="DU25" s="70">
        <f t="shared" si="21"/>
        <v>0</v>
      </c>
      <c r="DV25" s="70" t="b">
        <f t="shared" si="60"/>
        <v>0</v>
      </c>
      <c r="DW25" s="70" t="b">
        <f t="shared" si="61"/>
        <v>0</v>
      </c>
      <c r="DX25" s="70"/>
      <c r="DY25" s="70" t="b">
        <f t="shared" si="62"/>
        <v>0</v>
      </c>
      <c r="DZ25" s="70">
        <f t="shared" si="63"/>
        <v>0</v>
      </c>
      <c r="EA25" s="70"/>
    </row>
    <row r="26" spans="1:131" x14ac:dyDescent="0.25">
      <c r="A26" s="24" t="str">
        <f t="shared" si="22"/>
        <v/>
      </c>
      <c r="B26" s="36"/>
      <c r="C26" s="37"/>
      <c r="D26" s="38"/>
      <c r="E26" s="37"/>
      <c r="F26" s="38"/>
      <c r="G26" s="39"/>
      <c r="H26" s="35"/>
      <c r="I26" s="30"/>
      <c r="J26" s="38"/>
      <c r="K26" s="36"/>
      <c r="L26" s="40"/>
      <c r="M26" s="43"/>
      <c r="N26" s="44"/>
      <c r="O26" s="35"/>
      <c r="P26" s="87"/>
      <c r="R26" s="65" t="s">
        <v>47</v>
      </c>
      <c r="S26" s="66">
        <v>13211</v>
      </c>
      <c r="T26" s="99" t="s">
        <v>193</v>
      </c>
      <c r="U26" s="146" t="s">
        <v>194</v>
      </c>
      <c r="V26" s="70" t="s">
        <v>152</v>
      </c>
      <c r="W26" s="149">
        <f ca="1">DATEVALUE("01/05/"&amp;YEAR(TODAY()))</f>
        <v>43586</v>
      </c>
      <c r="X26" s="70"/>
      <c r="Y26" s="70"/>
      <c r="Z26" t="b">
        <f t="shared" si="1"/>
        <v>0</v>
      </c>
      <c r="AA26" t="b">
        <f t="shared" si="23"/>
        <v>0</v>
      </c>
      <c r="AB26" t="b">
        <f t="shared" si="2"/>
        <v>0</v>
      </c>
      <c r="AC26" t="b">
        <f t="shared" si="3"/>
        <v>0</v>
      </c>
      <c r="AD26" s="101" t="b">
        <f t="shared" si="24"/>
        <v>0</v>
      </c>
      <c r="AE26" t="e">
        <f t="shared" si="25"/>
        <v>#VALUE!</v>
      </c>
      <c r="AF26" t="b">
        <f t="shared" si="4"/>
        <v>0</v>
      </c>
      <c r="AG26" s="135"/>
      <c r="AH26" s="82" t="b">
        <f t="shared" si="26"/>
        <v>0</v>
      </c>
      <c r="AI26" s="99" t="b">
        <f t="shared" si="5"/>
        <v>0</v>
      </c>
      <c r="AJ26" s="70" t="b">
        <f t="shared" si="6"/>
        <v>0</v>
      </c>
      <c r="AK26" s="111" t="b">
        <f t="shared" si="27"/>
        <v>0</v>
      </c>
      <c r="AL26" s="82" t="e">
        <f t="shared" si="7"/>
        <v>#VALUE!</v>
      </c>
      <c r="AM26" s="82" t="b">
        <f t="shared" si="28"/>
        <v>0</v>
      </c>
      <c r="AN26" s="82" t="b">
        <f t="shared" si="29"/>
        <v>0</v>
      </c>
      <c r="AO26" s="82" t="b">
        <f t="shared" si="30"/>
        <v>0</v>
      </c>
      <c r="AP26" s="82" t="b">
        <f t="shared" si="8"/>
        <v>0</v>
      </c>
      <c r="AQ26" s="82" t="b">
        <f t="shared" si="31"/>
        <v>0</v>
      </c>
      <c r="AR26" s="70">
        <f t="shared" si="32"/>
        <v>0</v>
      </c>
      <c r="AS26" s="82" t="b">
        <f t="shared" si="9"/>
        <v>0</v>
      </c>
      <c r="AT26" s="82" t="b">
        <f t="shared" si="33"/>
        <v>0</v>
      </c>
      <c r="AU26" s="82" t="b">
        <f t="shared" si="34"/>
        <v>0</v>
      </c>
      <c r="AV26" s="82" t="b">
        <f t="shared" si="10"/>
        <v>0</v>
      </c>
      <c r="AW26" s="82" t="b">
        <f t="shared" si="11"/>
        <v>0</v>
      </c>
      <c r="AX26" s="82" t="b">
        <f t="shared" si="12"/>
        <v>0</v>
      </c>
      <c r="AY26" s="82" t="b">
        <f t="shared" si="35"/>
        <v>0</v>
      </c>
      <c r="AZ26" s="82"/>
      <c r="BA26" s="82" t="b">
        <f t="shared" si="36"/>
        <v>0</v>
      </c>
      <c r="BB26" s="82" t="b">
        <f t="shared" si="37"/>
        <v>0</v>
      </c>
      <c r="BC26" s="82" t="b">
        <f t="shared" si="38"/>
        <v>0</v>
      </c>
      <c r="BD26" s="70"/>
      <c r="BE26" s="70" t="str">
        <f t="shared" si="13"/>
        <v/>
      </c>
      <c r="BF26" s="70">
        <v>15</v>
      </c>
      <c r="BG26" s="70"/>
      <c r="BH26" s="95" t="s">
        <v>70847</v>
      </c>
      <c r="BI26" s="70"/>
      <c r="BJ26" s="70"/>
      <c r="BK26" s="70"/>
      <c r="BL26" s="70"/>
      <c r="BM26" s="70"/>
      <c r="BN26" s="70"/>
      <c r="BO26" s="70"/>
      <c r="BP26" s="70" t="s">
        <v>70943</v>
      </c>
      <c r="BQ26" s="70">
        <v>8</v>
      </c>
      <c r="BR26" s="70"/>
      <c r="BS26" s="70" t="b">
        <f t="shared" si="14"/>
        <v>0</v>
      </c>
      <c r="BT26" s="70">
        <f>COUNTA(B27:$O$830)</f>
        <v>0</v>
      </c>
      <c r="BU26" s="70"/>
      <c r="BV26" s="163" t="s">
        <v>70963</v>
      </c>
      <c r="BW26" s="163"/>
      <c r="BX26" s="163">
        <v>8</v>
      </c>
      <c r="BY26" s="163"/>
      <c r="BZ26" s="163" t="s">
        <v>70964</v>
      </c>
      <c r="CA26" s="163" t="s">
        <v>70964</v>
      </c>
      <c r="CB26" s="163" t="s">
        <v>70959</v>
      </c>
      <c r="CC26" s="163" t="s">
        <v>70963</v>
      </c>
      <c r="CD26" s="163"/>
      <c r="CE26" s="163" t="str">
        <f t="shared" si="39"/>
        <v/>
      </c>
      <c r="CF26" s="163" t="str">
        <f t="shared" si="40"/>
        <v/>
      </c>
      <c r="CG26" s="163">
        <f t="shared" si="41"/>
        <v>8</v>
      </c>
      <c r="CH26" s="163" t="str">
        <f t="shared" si="42"/>
        <v/>
      </c>
      <c r="CI26" s="163" t="str">
        <f t="shared" si="43"/>
        <v/>
      </c>
      <c r="CJ26" s="163" t="str">
        <f t="shared" si="44"/>
        <v/>
      </c>
      <c r="CK26" s="163" t="str">
        <f t="shared" si="45"/>
        <v>B PMSB</v>
      </c>
      <c r="CL26" s="163" t="str">
        <f t="shared" si="46"/>
        <v>B PMSB</v>
      </c>
      <c r="CM26" s="163" t="str">
        <f t="shared" si="47"/>
        <v/>
      </c>
      <c r="CN26" s="163"/>
      <c r="CO26" s="163" t="s">
        <v>70963</v>
      </c>
      <c r="CP26" s="163" t="str">
        <f t="shared" si="48"/>
        <v/>
      </c>
      <c r="CQ26" s="163" t="s">
        <v>70963</v>
      </c>
      <c r="CR26" s="163" t="s">
        <v>70963</v>
      </c>
      <c r="CS26" s="185" t="str">
        <f t="shared" si="66"/>
        <v/>
      </c>
      <c r="CT26" s="70"/>
      <c r="CU26" s="70">
        <f t="shared" si="49"/>
        <v>0</v>
      </c>
      <c r="CV26" s="70">
        <f t="shared" si="50"/>
        <v>0</v>
      </c>
      <c r="CW26" s="70"/>
      <c r="CX26" s="96">
        <f t="shared" si="51"/>
        <v>0</v>
      </c>
      <c r="CY26" s="70"/>
      <c r="CZ26" s="70" t="e">
        <f t="shared" si="64"/>
        <v>#VALUE!</v>
      </c>
      <c r="DA26" s="70" t="e">
        <f t="shared" si="52"/>
        <v>#VALUE!</v>
      </c>
      <c r="DB26" s="70"/>
      <c r="DC26" s="70" t="b">
        <f t="shared" si="67"/>
        <v>0</v>
      </c>
      <c r="DD26" s="70">
        <f t="shared" si="53"/>
        <v>0</v>
      </c>
      <c r="DE26" s="70" t="str">
        <f t="shared" si="54"/>
        <v/>
      </c>
      <c r="DF26" s="70"/>
      <c r="DG26" s="70" t="str">
        <f t="shared" si="18"/>
        <v/>
      </c>
      <c r="DH26" s="70" t="b">
        <f t="shared" si="55"/>
        <v>0</v>
      </c>
      <c r="DI26" s="70" t="str">
        <f t="shared" si="19"/>
        <v/>
      </c>
      <c r="DJ26" s="70"/>
      <c r="DK26" s="70" t="str">
        <f t="shared" si="56"/>
        <v/>
      </c>
      <c r="DL26" s="70" t="str">
        <f t="shared" si="57"/>
        <v/>
      </c>
      <c r="DM26" s="70"/>
      <c r="DN26" s="70" t="str">
        <f t="shared" si="58"/>
        <v/>
      </c>
      <c r="DO26" s="70" t="str">
        <f>IF(DK26="","",AND((COUNTIF($DK$12:DL26,DK26))=1,(COUNTIF($DK$12:DL26,DL26))=1))</f>
        <v/>
      </c>
      <c r="DP26" s="70" t="str">
        <f>IF(DK26="","",AND((COUNTIF(DK26:$DL$812,DK26))=1,(COUNTIF(DK26:$DL$812,DL26))=1))</f>
        <v/>
      </c>
      <c r="DQ26" s="70"/>
      <c r="DR26" s="70" t="b">
        <f t="shared" si="59"/>
        <v>0</v>
      </c>
      <c r="DS26" s="70" t="b">
        <f t="shared" si="65"/>
        <v>0</v>
      </c>
      <c r="DT26" s="70">
        <f t="shared" si="20"/>
        <v>0</v>
      </c>
      <c r="DU26" s="70">
        <f t="shared" si="21"/>
        <v>0</v>
      </c>
      <c r="DV26" s="70" t="b">
        <f t="shared" si="60"/>
        <v>0</v>
      </c>
      <c r="DW26" s="70" t="b">
        <f t="shared" si="61"/>
        <v>0</v>
      </c>
      <c r="DX26" s="70"/>
      <c r="DY26" s="70" t="b">
        <f t="shared" si="62"/>
        <v>0</v>
      </c>
      <c r="DZ26" s="70">
        <f t="shared" si="63"/>
        <v>0</v>
      </c>
      <c r="EA26" s="70"/>
    </row>
    <row r="27" spans="1:131" x14ac:dyDescent="0.25">
      <c r="A27" s="24" t="str">
        <f t="shared" si="22"/>
        <v/>
      </c>
      <c r="B27" s="36"/>
      <c r="C27" s="37"/>
      <c r="D27" s="38"/>
      <c r="E27" s="37"/>
      <c r="F27" s="38"/>
      <c r="G27" s="39"/>
      <c r="H27" s="35"/>
      <c r="I27" s="30"/>
      <c r="J27" s="38"/>
      <c r="K27" s="36"/>
      <c r="L27" s="40"/>
      <c r="M27" s="43"/>
      <c r="N27" s="44"/>
      <c r="O27" s="35"/>
      <c r="P27" s="87"/>
      <c r="R27" s="65" t="s">
        <v>47</v>
      </c>
      <c r="S27" s="66">
        <v>13212</v>
      </c>
      <c r="T27" s="99" t="s">
        <v>195</v>
      </c>
      <c r="U27" s="146" t="s">
        <v>196</v>
      </c>
      <c r="V27" s="71" t="s">
        <v>153</v>
      </c>
      <c r="W27" s="149">
        <f ca="1">DATEVALUE("08/05/"&amp;YEAR(TODAY()))</f>
        <v>43593</v>
      </c>
      <c r="X27" s="70"/>
      <c r="Y27" s="70"/>
      <c r="Z27" t="b">
        <f t="shared" si="1"/>
        <v>0</v>
      </c>
      <c r="AA27" t="b">
        <f t="shared" si="23"/>
        <v>0</v>
      </c>
      <c r="AB27" t="b">
        <f t="shared" si="2"/>
        <v>0</v>
      </c>
      <c r="AC27" t="b">
        <f t="shared" si="3"/>
        <v>0</v>
      </c>
      <c r="AD27" s="101" t="b">
        <f t="shared" si="24"/>
        <v>0</v>
      </c>
      <c r="AE27" t="e">
        <f t="shared" si="25"/>
        <v>#VALUE!</v>
      </c>
      <c r="AF27" t="b">
        <f t="shared" si="4"/>
        <v>0</v>
      </c>
      <c r="AG27" s="135"/>
      <c r="AH27" s="82" t="b">
        <f t="shared" si="26"/>
        <v>0</v>
      </c>
      <c r="AI27" s="99" t="b">
        <f t="shared" si="5"/>
        <v>0</v>
      </c>
      <c r="AJ27" s="70" t="b">
        <f t="shared" si="6"/>
        <v>0</v>
      </c>
      <c r="AK27" s="111" t="b">
        <f t="shared" si="27"/>
        <v>0</v>
      </c>
      <c r="AL27" s="82" t="e">
        <f t="shared" si="7"/>
        <v>#VALUE!</v>
      </c>
      <c r="AM27" s="82" t="b">
        <f t="shared" si="28"/>
        <v>0</v>
      </c>
      <c r="AN27" s="82" t="b">
        <f t="shared" si="29"/>
        <v>0</v>
      </c>
      <c r="AO27" s="82" t="b">
        <f t="shared" si="30"/>
        <v>0</v>
      </c>
      <c r="AP27" s="82" t="b">
        <f t="shared" si="8"/>
        <v>0</v>
      </c>
      <c r="AQ27" s="82" t="b">
        <f t="shared" si="31"/>
        <v>0</v>
      </c>
      <c r="AR27" s="70">
        <f t="shared" si="32"/>
        <v>0</v>
      </c>
      <c r="AS27" s="82" t="b">
        <f t="shared" si="9"/>
        <v>0</v>
      </c>
      <c r="AT27" s="82" t="b">
        <f t="shared" si="33"/>
        <v>0</v>
      </c>
      <c r="AU27" s="82" t="b">
        <f t="shared" si="34"/>
        <v>0</v>
      </c>
      <c r="AV27" s="82" t="b">
        <f t="shared" si="10"/>
        <v>0</v>
      </c>
      <c r="AW27" s="82" t="b">
        <f t="shared" si="11"/>
        <v>0</v>
      </c>
      <c r="AX27" s="82" t="b">
        <f t="shared" si="12"/>
        <v>0</v>
      </c>
      <c r="AY27" s="82" t="b">
        <f t="shared" si="35"/>
        <v>0</v>
      </c>
      <c r="AZ27" s="82"/>
      <c r="BA27" s="82" t="b">
        <f t="shared" si="36"/>
        <v>0</v>
      </c>
      <c r="BB27" s="82" t="b">
        <f t="shared" si="37"/>
        <v>0</v>
      </c>
      <c r="BC27" s="82" t="b">
        <f t="shared" si="38"/>
        <v>0</v>
      </c>
      <c r="BD27" s="70"/>
      <c r="BE27" s="70" t="str">
        <f t="shared" si="13"/>
        <v/>
      </c>
      <c r="BF27" s="70">
        <v>16</v>
      </c>
      <c r="BG27" s="70"/>
      <c r="BH27" s="95" t="s">
        <v>70848</v>
      </c>
      <c r="BI27" s="70"/>
      <c r="BJ27" s="70"/>
      <c r="BK27" s="70"/>
      <c r="BL27" s="70"/>
      <c r="BM27" s="70"/>
      <c r="BN27" s="70"/>
      <c r="BO27" s="70"/>
      <c r="BP27" s="70" t="s">
        <v>70928</v>
      </c>
      <c r="BQ27" s="70">
        <v>8.5</v>
      </c>
      <c r="BR27" s="70"/>
      <c r="BS27" s="70" t="b">
        <f t="shared" si="14"/>
        <v>0</v>
      </c>
      <c r="BT27" s="70">
        <f>COUNTA(B28:$O$830)</f>
        <v>0</v>
      </c>
      <c r="BU27" s="70"/>
      <c r="BV27" s="163" t="s">
        <v>70963</v>
      </c>
      <c r="BW27" s="163"/>
      <c r="BX27" s="163">
        <v>8</v>
      </c>
      <c r="BY27" s="163"/>
      <c r="BZ27" s="163" t="s">
        <v>70964</v>
      </c>
      <c r="CA27" s="163" t="s">
        <v>70964</v>
      </c>
      <c r="CB27" s="163" t="s">
        <v>70963</v>
      </c>
      <c r="CC27" s="163" t="s">
        <v>70963</v>
      </c>
      <c r="CD27" s="163"/>
      <c r="CE27" s="163" t="str">
        <f t="shared" si="39"/>
        <v/>
      </c>
      <c r="CF27" s="163" t="str">
        <f t="shared" si="40"/>
        <v/>
      </c>
      <c r="CG27" s="163">
        <f t="shared" si="41"/>
        <v>8</v>
      </c>
      <c r="CH27" s="163" t="str">
        <f t="shared" si="42"/>
        <v/>
      </c>
      <c r="CI27" s="163" t="str">
        <f t="shared" si="43"/>
        <v/>
      </c>
      <c r="CJ27" s="163" t="str">
        <f t="shared" si="44"/>
        <v/>
      </c>
      <c r="CK27" s="163" t="str">
        <f t="shared" si="45"/>
        <v/>
      </c>
      <c r="CL27" s="163" t="str">
        <f t="shared" si="46"/>
        <v/>
      </c>
      <c r="CM27" s="163" t="str">
        <f t="shared" si="47"/>
        <v/>
      </c>
      <c r="CN27" s="163"/>
      <c r="CO27" s="163" t="s">
        <v>70963</v>
      </c>
      <c r="CP27" s="163" t="str">
        <f t="shared" si="48"/>
        <v/>
      </c>
      <c r="CQ27" s="163" t="s">
        <v>70963</v>
      </c>
      <c r="CR27" s="163" t="s">
        <v>70963</v>
      </c>
      <c r="CS27" s="185" t="str">
        <f t="shared" si="66"/>
        <v/>
      </c>
      <c r="CT27" s="70"/>
      <c r="CU27" s="70">
        <f t="shared" si="49"/>
        <v>0</v>
      </c>
      <c r="CV27" s="70">
        <f t="shared" si="50"/>
        <v>0</v>
      </c>
      <c r="CW27" s="70"/>
      <c r="CX27" s="96">
        <f t="shared" si="51"/>
        <v>0</v>
      </c>
      <c r="CY27" s="70"/>
      <c r="CZ27" s="70" t="e">
        <f t="shared" si="64"/>
        <v>#VALUE!</v>
      </c>
      <c r="DA27" s="70" t="e">
        <f t="shared" si="52"/>
        <v>#VALUE!</v>
      </c>
      <c r="DB27" s="70"/>
      <c r="DC27" s="70" t="b">
        <f t="shared" si="67"/>
        <v>0</v>
      </c>
      <c r="DD27" s="70">
        <f t="shared" si="53"/>
        <v>0</v>
      </c>
      <c r="DE27" s="70" t="str">
        <f t="shared" si="54"/>
        <v/>
      </c>
      <c r="DF27" s="70"/>
      <c r="DG27" s="70" t="str">
        <f t="shared" si="18"/>
        <v/>
      </c>
      <c r="DH27" s="70" t="b">
        <f t="shared" si="55"/>
        <v>0</v>
      </c>
      <c r="DI27" s="70" t="str">
        <f t="shared" si="19"/>
        <v/>
      </c>
      <c r="DJ27" s="70"/>
      <c r="DK27" s="70" t="str">
        <f t="shared" si="56"/>
        <v/>
      </c>
      <c r="DL27" s="70" t="str">
        <f t="shared" si="57"/>
        <v/>
      </c>
      <c r="DM27" s="70"/>
      <c r="DN27" s="70" t="str">
        <f t="shared" si="58"/>
        <v/>
      </c>
      <c r="DO27" s="70" t="str">
        <f>IF(DK27="","",AND((COUNTIF($DK$12:DL27,DK27))=1,(COUNTIF($DK$12:DL27,DL27))=1))</f>
        <v/>
      </c>
      <c r="DP27" s="70" t="str">
        <f>IF(DK27="","",AND((COUNTIF(DK27:$DL$812,DK27))=1,(COUNTIF(DK27:$DL$812,DL27))=1))</f>
        <v/>
      </c>
      <c r="DQ27" s="70"/>
      <c r="DR27" s="70" t="b">
        <f t="shared" si="59"/>
        <v>0</v>
      </c>
      <c r="DS27" s="70" t="b">
        <f t="shared" si="65"/>
        <v>0</v>
      </c>
      <c r="DT27" s="70">
        <f t="shared" si="20"/>
        <v>0</v>
      </c>
      <c r="DU27" s="70">
        <f t="shared" si="21"/>
        <v>0</v>
      </c>
      <c r="DV27" s="70" t="b">
        <f t="shared" si="60"/>
        <v>0</v>
      </c>
      <c r="DW27" s="70" t="b">
        <f t="shared" si="61"/>
        <v>0</v>
      </c>
      <c r="DX27" s="70"/>
      <c r="DY27" s="70" t="b">
        <f t="shared" si="62"/>
        <v>0</v>
      </c>
      <c r="DZ27" s="70">
        <f t="shared" si="63"/>
        <v>0</v>
      </c>
      <c r="EA27" s="70"/>
    </row>
    <row r="28" spans="1:131" x14ac:dyDescent="0.25">
      <c r="A28" s="24" t="str">
        <f t="shared" si="22"/>
        <v/>
      </c>
      <c r="B28" s="36"/>
      <c r="C28" s="37"/>
      <c r="D28" s="38"/>
      <c r="E28" s="37"/>
      <c r="F28" s="38"/>
      <c r="G28" s="39"/>
      <c r="H28" s="35"/>
      <c r="I28" s="30"/>
      <c r="J28" s="38"/>
      <c r="K28" s="36"/>
      <c r="L28" s="40"/>
      <c r="M28" s="43"/>
      <c r="N28" s="44"/>
      <c r="O28" s="35"/>
      <c r="P28" s="87"/>
      <c r="R28" s="65" t="s">
        <v>47</v>
      </c>
      <c r="S28" s="66">
        <v>13213</v>
      </c>
      <c r="T28" s="99" t="s">
        <v>197</v>
      </c>
      <c r="U28" s="146" t="s">
        <v>198</v>
      </c>
      <c r="V28" s="70" t="s">
        <v>154</v>
      </c>
      <c r="W28" s="148">
        <f ca="1">ROUND(DATE(YEAR(TODAY()),4,MOD(234-11*MOD(YEAR(TODAY()),19),30))/7,)*7-6+39</f>
        <v>43615</v>
      </c>
      <c r="X28" s="70"/>
      <c r="Y28" s="70"/>
      <c r="Z28" t="b">
        <f t="shared" si="1"/>
        <v>0</v>
      </c>
      <c r="AA28" t="b">
        <f t="shared" si="23"/>
        <v>0</v>
      </c>
      <c r="AB28" t="b">
        <f t="shared" si="2"/>
        <v>0</v>
      </c>
      <c r="AC28" t="b">
        <f t="shared" si="3"/>
        <v>0</v>
      </c>
      <c r="AD28" s="101" t="b">
        <f t="shared" si="24"/>
        <v>0</v>
      </c>
      <c r="AE28" t="e">
        <f t="shared" si="25"/>
        <v>#VALUE!</v>
      </c>
      <c r="AF28" t="b">
        <f t="shared" si="4"/>
        <v>0</v>
      </c>
      <c r="AG28" s="135"/>
      <c r="AH28" s="82" t="b">
        <f t="shared" si="26"/>
        <v>0</v>
      </c>
      <c r="AI28" s="99" t="b">
        <f t="shared" si="5"/>
        <v>0</v>
      </c>
      <c r="AJ28" s="70" t="b">
        <f t="shared" si="6"/>
        <v>0</v>
      </c>
      <c r="AK28" s="111" t="b">
        <f t="shared" si="27"/>
        <v>0</v>
      </c>
      <c r="AL28" s="82" t="e">
        <f t="shared" si="7"/>
        <v>#VALUE!</v>
      </c>
      <c r="AM28" s="82" t="b">
        <f t="shared" si="28"/>
        <v>0</v>
      </c>
      <c r="AN28" s="82" t="b">
        <f t="shared" si="29"/>
        <v>0</v>
      </c>
      <c r="AO28" s="82" t="b">
        <f t="shared" si="30"/>
        <v>0</v>
      </c>
      <c r="AP28" s="82" t="b">
        <f t="shared" si="8"/>
        <v>0</v>
      </c>
      <c r="AQ28" s="82" t="b">
        <f t="shared" si="31"/>
        <v>0</v>
      </c>
      <c r="AR28" s="70">
        <f t="shared" si="32"/>
        <v>0</v>
      </c>
      <c r="AS28" s="82" t="b">
        <f t="shared" si="9"/>
        <v>0</v>
      </c>
      <c r="AT28" s="82" t="b">
        <f t="shared" si="33"/>
        <v>0</v>
      </c>
      <c r="AU28" s="82" t="b">
        <f t="shared" si="34"/>
        <v>0</v>
      </c>
      <c r="AV28" s="82" t="b">
        <f t="shared" si="10"/>
        <v>0</v>
      </c>
      <c r="AW28" s="82" t="b">
        <f t="shared" si="11"/>
        <v>0</v>
      </c>
      <c r="AX28" s="82" t="b">
        <f t="shared" si="12"/>
        <v>0</v>
      </c>
      <c r="AY28" s="82" t="b">
        <f t="shared" si="35"/>
        <v>0</v>
      </c>
      <c r="AZ28" s="82"/>
      <c r="BA28" s="82" t="b">
        <f t="shared" si="36"/>
        <v>0</v>
      </c>
      <c r="BB28" s="82" t="b">
        <f t="shared" si="37"/>
        <v>0</v>
      </c>
      <c r="BC28" s="82" t="b">
        <f t="shared" si="38"/>
        <v>0</v>
      </c>
      <c r="BD28" s="70"/>
      <c r="BE28" s="70" t="str">
        <f t="shared" si="13"/>
        <v/>
      </c>
      <c r="BF28" s="70">
        <v>17</v>
      </c>
      <c r="BG28" s="70"/>
      <c r="BH28" s="95" t="s">
        <v>70849</v>
      </c>
      <c r="BI28" s="70"/>
      <c r="BJ28" s="70"/>
      <c r="BK28" s="70"/>
      <c r="BL28" s="70"/>
      <c r="BM28" s="70"/>
      <c r="BN28" s="70"/>
      <c r="BO28" s="70"/>
      <c r="BP28" s="70" t="s">
        <v>70938</v>
      </c>
      <c r="BQ28" s="70">
        <v>9</v>
      </c>
      <c r="BR28" s="70"/>
      <c r="BS28" s="70" t="b">
        <f t="shared" si="14"/>
        <v>0</v>
      </c>
      <c r="BT28" s="70">
        <f>COUNTA(B29:$O$830)</f>
        <v>0</v>
      </c>
      <c r="BU28" s="70"/>
      <c r="BV28" s="163" t="s">
        <v>70963</v>
      </c>
      <c r="BW28" s="163"/>
      <c r="BX28" s="163">
        <v>8</v>
      </c>
      <c r="BY28" s="163"/>
      <c r="BZ28" s="163" t="s">
        <v>70964</v>
      </c>
      <c r="CA28" s="163" t="s">
        <v>70964</v>
      </c>
      <c r="CB28" s="163" t="s">
        <v>70963</v>
      </c>
      <c r="CC28" s="163" t="s">
        <v>70963</v>
      </c>
      <c r="CD28" s="163"/>
      <c r="CE28" s="163" t="str">
        <f t="shared" si="39"/>
        <v/>
      </c>
      <c r="CF28" s="163" t="str">
        <f t="shared" si="40"/>
        <v/>
      </c>
      <c r="CG28" s="163">
        <f t="shared" si="41"/>
        <v>8</v>
      </c>
      <c r="CH28" s="163" t="str">
        <f t="shared" si="42"/>
        <v/>
      </c>
      <c r="CI28" s="163" t="str">
        <f t="shared" si="43"/>
        <v/>
      </c>
      <c r="CJ28" s="163" t="str">
        <f t="shared" si="44"/>
        <v/>
      </c>
      <c r="CK28" s="163" t="str">
        <f t="shared" si="45"/>
        <v/>
      </c>
      <c r="CL28" s="163" t="str">
        <f t="shared" si="46"/>
        <v/>
      </c>
      <c r="CM28" s="163" t="str">
        <f t="shared" si="47"/>
        <v/>
      </c>
      <c r="CN28" s="163"/>
      <c r="CO28" s="163" t="s">
        <v>70963</v>
      </c>
      <c r="CP28" s="163" t="str">
        <f t="shared" si="48"/>
        <v/>
      </c>
      <c r="CQ28" s="163" t="s">
        <v>70963</v>
      </c>
      <c r="CR28" s="163" t="s">
        <v>70963</v>
      </c>
      <c r="CS28" s="185" t="str">
        <f t="shared" si="66"/>
        <v/>
      </c>
      <c r="CT28" s="70"/>
      <c r="CU28" s="70">
        <f t="shared" si="49"/>
        <v>0</v>
      </c>
      <c r="CV28" s="70">
        <f t="shared" si="50"/>
        <v>0</v>
      </c>
      <c r="CW28" s="70"/>
      <c r="CX28" s="96">
        <f t="shared" si="51"/>
        <v>0</v>
      </c>
      <c r="CY28" s="70"/>
      <c r="CZ28" s="70" t="e">
        <f t="shared" si="64"/>
        <v>#VALUE!</v>
      </c>
      <c r="DA28" s="70" t="e">
        <f t="shared" si="52"/>
        <v>#VALUE!</v>
      </c>
      <c r="DB28" s="70"/>
      <c r="DC28" s="70" t="b">
        <f t="shared" si="67"/>
        <v>0</v>
      </c>
      <c r="DD28" s="70">
        <f t="shared" si="53"/>
        <v>0</v>
      </c>
      <c r="DE28" s="70" t="str">
        <f t="shared" si="54"/>
        <v/>
      </c>
      <c r="DF28" s="70"/>
      <c r="DG28" s="70" t="str">
        <f t="shared" si="18"/>
        <v/>
      </c>
      <c r="DH28" s="70" t="b">
        <f t="shared" si="55"/>
        <v>0</v>
      </c>
      <c r="DI28" s="70" t="str">
        <f t="shared" si="19"/>
        <v/>
      </c>
      <c r="DJ28" s="70"/>
      <c r="DK28" s="70" t="str">
        <f t="shared" si="56"/>
        <v/>
      </c>
      <c r="DL28" s="70" t="str">
        <f t="shared" si="57"/>
        <v/>
      </c>
      <c r="DM28" s="70"/>
      <c r="DN28" s="70" t="str">
        <f t="shared" si="58"/>
        <v/>
      </c>
      <c r="DO28" s="70" t="str">
        <f>IF(DK28="","",AND((COUNTIF($DK$12:DL28,DK28))=1,(COUNTIF($DK$12:DL28,DL28))=1))</f>
        <v/>
      </c>
      <c r="DP28" s="70" t="str">
        <f>IF(DK28="","",AND((COUNTIF(DK28:$DL$812,DK28))=1,(COUNTIF(DK28:$DL$812,DL28))=1))</f>
        <v/>
      </c>
      <c r="DQ28" s="70"/>
      <c r="DR28" s="70" t="b">
        <f t="shared" si="59"/>
        <v>0</v>
      </c>
      <c r="DS28" s="70" t="b">
        <f t="shared" si="65"/>
        <v>0</v>
      </c>
      <c r="DT28" s="70">
        <f t="shared" si="20"/>
        <v>0</v>
      </c>
      <c r="DU28" s="70">
        <f t="shared" si="21"/>
        <v>0</v>
      </c>
      <c r="DV28" s="70" t="b">
        <f t="shared" si="60"/>
        <v>0</v>
      </c>
      <c r="DW28" s="70" t="b">
        <f t="shared" si="61"/>
        <v>0</v>
      </c>
      <c r="DX28" s="70"/>
      <c r="DY28" s="70" t="b">
        <f t="shared" si="62"/>
        <v>0</v>
      </c>
      <c r="DZ28" s="70">
        <f t="shared" si="63"/>
        <v>0</v>
      </c>
      <c r="EA28" s="70"/>
    </row>
    <row r="29" spans="1:131" x14ac:dyDescent="0.25">
      <c r="A29" s="24" t="str">
        <f t="shared" si="22"/>
        <v/>
      </c>
      <c r="B29" s="36"/>
      <c r="C29" s="37"/>
      <c r="D29" s="38"/>
      <c r="E29" s="37"/>
      <c r="F29" s="38"/>
      <c r="G29" s="39"/>
      <c r="H29" s="35"/>
      <c r="I29" s="30"/>
      <c r="J29" s="38"/>
      <c r="K29" s="36"/>
      <c r="L29" s="40"/>
      <c r="M29" s="43"/>
      <c r="N29" s="44"/>
      <c r="O29" s="35"/>
      <c r="P29" s="87"/>
      <c r="R29" s="65" t="s">
        <v>47</v>
      </c>
      <c r="S29" s="66">
        <v>13214</v>
      </c>
      <c r="T29" s="99" t="s">
        <v>199</v>
      </c>
      <c r="U29" s="146" t="s">
        <v>200</v>
      </c>
      <c r="V29" s="70" t="s">
        <v>155</v>
      </c>
      <c r="W29" s="148">
        <f ca="1">ROUND(DATE(YEAR(TODAY()),4,MOD(234-11*MOD(YEAR(TODAY()),19),30))/7,)*7-6+50</f>
        <v>43626</v>
      </c>
      <c r="X29" s="70"/>
      <c r="Y29" s="70"/>
      <c r="Z29" t="b">
        <f t="shared" si="1"/>
        <v>0</v>
      </c>
      <c r="AA29" t="b">
        <f t="shared" si="23"/>
        <v>0</v>
      </c>
      <c r="AB29" t="b">
        <f t="shared" si="2"/>
        <v>0</v>
      </c>
      <c r="AC29" t="b">
        <f t="shared" si="3"/>
        <v>0</v>
      </c>
      <c r="AD29" s="101" t="b">
        <f t="shared" si="24"/>
        <v>0</v>
      </c>
      <c r="AE29" t="e">
        <f t="shared" si="25"/>
        <v>#VALUE!</v>
      </c>
      <c r="AF29" t="b">
        <f t="shared" si="4"/>
        <v>0</v>
      </c>
      <c r="AG29" s="135"/>
      <c r="AH29" s="82" t="b">
        <f t="shared" si="26"/>
        <v>0</v>
      </c>
      <c r="AI29" s="99" t="b">
        <f t="shared" si="5"/>
        <v>0</v>
      </c>
      <c r="AJ29" s="70" t="b">
        <f t="shared" si="6"/>
        <v>0</v>
      </c>
      <c r="AK29" s="111" t="b">
        <f t="shared" si="27"/>
        <v>0</v>
      </c>
      <c r="AL29" s="82" t="e">
        <f t="shared" si="7"/>
        <v>#VALUE!</v>
      </c>
      <c r="AM29" s="82" t="b">
        <f t="shared" si="28"/>
        <v>0</v>
      </c>
      <c r="AN29" s="82" t="b">
        <f t="shared" si="29"/>
        <v>0</v>
      </c>
      <c r="AO29" s="82" t="b">
        <f t="shared" si="30"/>
        <v>0</v>
      </c>
      <c r="AP29" s="82" t="b">
        <f t="shared" si="8"/>
        <v>0</v>
      </c>
      <c r="AQ29" s="82" t="b">
        <f t="shared" si="31"/>
        <v>0</v>
      </c>
      <c r="AR29" s="70">
        <f t="shared" si="32"/>
        <v>0</v>
      </c>
      <c r="AS29" s="82" t="b">
        <f t="shared" si="9"/>
        <v>0</v>
      </c>
      <c r="AT29" s="82" t="b">
        <f t="shared" si="33"/>
        <v>0</v>
      </c>
      <c r="AU29" s="82" t="b">
        <f t="shared" si="34"/>
        <v>0</v>
      </c>
      <c r="AV29" s="82" t="b">
        <f t="shared" si="10"/>
        <v>0</v>
      </c>
      <c r="AW29" s="82" t="b">
        <f t="shared" si="11"/>
        <v>0</v>
      </c>
      <c r="AX29" s="82" t="b">
        <f t="shared" si="12"/>
        <v>0</v>
      </c>
      <c r="AY29" s="82" t="b">
        <f t="shared" si="35"/>
        <v>0</v>
      </c>
      <c r="AZ29" s="82"/>
      <c r="BA29" s="82" t="b">
        <f t="shared" si="36"/>
        <v>0</v>
      </c>
      <c r="BB29" s="82" t="b">
        <f t="shared" si="37"/>
        <v>0</v>
      </c>
      <c r="BC29" s="82" t="b">
        <f t="shared" si="38"/>
        <v>0</v>
      </c>
      <c r="BD29" s="70"/>
      <c r="BE29" s="70" t="str">
        <f t="shared" si="13"/>
        <v/>
      </c>
      <c r="BF29" s="70">
        <v>18</v>
      </c>
      <c r="BG29" s="70"/>
      <c r="BH29" s="95" t="s">
        <v>70850</v>
      </c>
      <c r="BI29" s="70"/>
      <c r="BJ29" s="70"/>
      <c r="BK29" s="70"/>
      <c r="BL29" s="70"/>
      <c r="BM29" s="70"/>
      <c r="BN29" s="70"/>
      <c r="BO29" s="70"/>
      <c r="BP29" s="70" t="s">
        <v>70930</v>
      </c>
      <c r="BQ29" s="70">
        <v>9.5</v>
      </c>
      <c r="BR29" s="70"/>
      <c r="BS29" s="70" t="b">
        <f t="shared" si="14"/>
        <v>0</v>
      </c>
      <c r="BT29" s="70">
        <f>COUNTA(B30:$O$830)</f>
        <v>0</v>
      </c>
      <c r="BU29" s="70"/>
      <c r="BV29" s="163" t="s">
        <v>70963</v>
      </c>
      <c r="BW29" s="163"/>
      <c r="BX29" s="163">
        <v>8</v>
      </c>
      <c r="BY29" s="163"/>
      <c r="BZ29" s="163" t="s">
        <v>70964</v>
      </c>
      <c r="CA29" s="163" t="s">
        <v>35</v>
      </c>
      <c r="CB29" s="163" t="s">
        <v>70963</v>
      </c>
      <c r="CC29" s="163" t="s">
        <v>70963</v>
      </c>
      <c r="CD29" s="163"/>
      <c r="CE29" s="163" t="str">
        <f t="shared" si="39"/>
        <v/>
      </c>
      <c r="CF29" s="163" t="str">
        <f t="shared" si="40"/>
        <v/>
      </c>
      <c r="CG29" s="163">
        <f t="shared" si="41"/>
        <v>8</v>
      </c>
      <c r="CH29" s="163" t="str">
        <f t="shared" si="42"/>
        <v/>
      </c>
      <c r="CI29" s="163" t="str">
        <f t="shared" si="43"/>
        <v/>
      </c>
      <c r="CJ29" s="163" t="str">
        <f t="shared" si="44"/>
        <v>oui renforcement appui avec commande d'appui</v>
      </c>
      <c r="CK29" s="163" t="str">
        <f t="shared" si="45"/>
        <v/>
      </c>
      <c r="CL29" s="163" t="str">
        <f t="shared" si="46"/>
        <v/>
      </c>
      <c r="CM29" s="163" t="str">
        <f t="shared" si="47"/>
        <v/>
      </c>
      <c r="CN29" s="163"/>
      <c r="CO29" s="163" t="s">
        <v>70963</v>
      </c>
      <c r="CP29" s="163" t="str">
        <f t="shared" si="48"/>
        <v/>
      </c>
      <c r="CQ29" s="163" t="s">
        <v>70963</v>
      </c>
      <c r="CR29" s="163" t="s">
        <v>70963</v>
      </c>
      <c r="CS29" s="185" t="str">
        <f t="shared" si="66"/>
        <v/>
      </c>
      <c r="CT29" s="70"/>
      <c r="CU29" s="70">
        <f t="shared" si="49"/>
        <v>0</v>
      </c>
      <c r="CV29" s="70">
        <f t="shared" si="50"/>
        <v>0</v>
      </c>
      <c r="CW29" s="70"/>
      <c r="CX29" s="96">
        <f t="shared" si="51"/>
        <v>0</v>
      </c>
      <c r="CY29" s="70"/>
      <c r="CZ29" s="70" t="e">
        <f t="shared" si="64"/>
        <v>#VALUE!</v>
      </c>
      <c r="DA29" s="70" t="e">
        <f t="shared" si="52"/>
        <v>#VALUE!</v>
      </c>
      <c r="DB29" s="70"/>
      <c r="DC29" s="70" t="b">
        <f t="shared" si="67"/>
        <v>0</v>
      </c>
      <c r="DD29" s="70">
        <f t="shared" si="53"/>
        <v>0</v>
      </c>
      <c r="DE29" s="70" t="str">
        <f t="shared" si="54"/>
        <v/>
      </c>
      <c r="DF29" s="70"/>
      <c r="DG29" s="70" t="str">
        <f t="shared" si="18"/>
        <v/>
      </c>
      <c r="DH29" s="70" t="b">
        <f t="shared" si="55"/>
        <v>0</v>
      </c>
      <c r="DI29" s="70" t="str">
        <f t="shared" si="19"/>
        <v/>
      </c>
      <c r="DJ29" s="70"/>
      <c r="DK29" s="70" t="str">
        <f t="shared" si="56"/>
        <v/>
      </c>
      <c r="DL29" s="70" t="str">
        <f t="shared" si="57"/>
        <v/>
      </c>
      <c r="DM29" s="70"/>
      <c r="DN29" s="70" t="str">
        <f t="shared" si="58"/>
        <v/>
      </c>
      <c r="DO29" s="70" t="str">
        <f>IF(DK29="","",AND((COUNTIF($DK$12:DL29,DK29))=1,(COUNTIF($DK$12:DL29,DL29))=1))</f>
        <v/>
      </c>
      <c r="DP29" s="70" t="str">
        <f>IF(DK29="","",AND((COUNTIF(DK29:$DL$812,DK29))=1,(COUNTIF(DK29:$DL$812,DL29))=1))</f>
        <v/>
      </c>
      <c r="DQ29" s="70"/>
      <c r="DR29" s="70" t="b">
        <f t="shared" si="59"/>
        <v>0</v>
      </c>
      <c r="DS29" s="70" t="b">
        <f t="shared" si="65"/>
        <v>0</v>
      </c>
      <c r="DT29" s="70">
        <f t="shared" si="20"/>
        <v>0</v>
      </c>
      <c r="DU29" s="70">
        <f t="shared" si="21"/>
        <v>0</v>
      </c>
      <c r="DV29" s="70" t="b">
        <f t="shared" si="60"/>
        <v>0</v>
      </c>
      <c r="DW29" s="70" t="b">
        <f t="shared" si="61"/>
        <v>0</v>
      </c>
      <c r="DX29" s="70"/>
      <c r="DY29" s="70" t="b">
        <f t="shared" si="62"/>
        <v>0</v>
      </c>
      <c r="DZ29" s="70">
        <f t="shared" si="63"/>
        <v>0</v>
      </c>
      <c r="EA29" s="70"/>
    </row>
    <row r="30" spans="1:131" x14ac:dyDescent="0.25">
      <c r="A30" s="24" t="str">
        <f t="shared" si="22"/>
        <v/>
      </c>
      <c r="B30" s="36"/>
      <c r="C30" s="37"/>
      <c r="D30" s="38"/>
      <c r="E30" s="37"/>
      <c r="F30" s="38"/>
      <c r="G30" s="39"/>
      <c r="H30" s="35"/>
      <c r="I30" s="30"/>
      <c r="J30" s="38"/>
      <c r="K30" s="36"/>
      <c r="L30" s="40"/>
      <c r="M30" s="43"/>
      <c r="N30" s="44"/>
      <c r="O30" s="35"/>
      <c r="P30" s="87"/>
      <c r="R30" s="65" t="s">
        <v>47</v>
      </c>
      <c r="S30" s="66">
        <v>13215</v>
      </c>
      <c r="T30" s="99" t="s">
        <v>201</v>
      </c>
      <c r="U30" s="146" t="s">
        <v>202</v>
      </c>
      <c r="V30" s="70" t="s">
        <v>156</v>
      </c>
      <c r="W30" s="149">
        <f ca="1">DATEVALUE("14/07/"&amp;YEAR(TODAY()))</f>
        <v>43660</v>
      </c>
      <c r="X30" s="70"/>
      <c r="Y30" s="70"/>
      <c r="Z30" t="b">
        <f t="shared" si="1"/>
        <v>0</v>
      </c>
      <c r="AA30" t="b">
        <f t="shared" si="23"/>
        <v>0</v>
      </c>
      <c r="AB30" t="b">
        <f t="shared" si="2"/>
        <v>0</v>
      </c>
      <c r="AC30" t="b">
        <f t="shared" si="3"/>
        <v>0</v>
      </c>
      <c r="AD30" s="101" t="b">
        <f t="shared" si="24"/>
        <v>0</v>
      </c>
      <c r="AE30" t="e">
        <f t="shared" si="25"/>
        <v>#VALUE!</v>
      </c>
      <c r="AF30" t="b">
        <f t="shared" si="4"/>
        <v>0</v>
      </c>
      <c r="AG30" s="135"/>
      <c r="AH30" s="82" t="b">
        <f t="shared" si="26"/>
        <v>0</v>
      </c>
      <c r="AI30" s="99" t="b">
        <f t="shared" si="5"/>
        <v>0</v>
      </c>
      <c r="AJ30" s="70" t="b">
        <f t="shared" si="6"/>
        <v>0</v>
      </c>
      <c r="AK30" s="111" t="b">
        <f t="shared" si="27"/>
        <v>0</v>
      </c>
      <c r="AL30" s="82" t="e">
        <f t="shared" si="7"/>
        <v>#VALUE!</v>
      </c>
      <c r="AM30" s="82" t="b">
        <f t="shared" si="28"/>
        <v>0</v>
      </c>
      <c r="AN30" s="82" t="b">
        <f t="shared" si="29"/>
        <v>0</v>
      </c>
      <c r="AO30" s="82" t="b">
        <f t="shared" si="30"/>
        <v>0</v>
      </c>
      <c r="AP30" s="82" t="b">
        <f t="shared" si="8"/>
        <v>0</v>
      </c>
      <c r="AQ30" s="82" t="b">
        <f t="shared" si="31"/>
        <v>0</v>
      </c>
      <c r="AR30" s="70">
        <f t="shared" si="32"/>
        <v>0</v>
      </c>
      <c r="AS30" s="82" t="b">
        <f t="shared" si="9"/>
        <v>0</v>
      </c>
      <c r="AT30" s="82" t="b">
        <f t="shared" si="33"/>
        <v>0</v>
      </c>
      <c r="AU30" s="82" t="b">
        <f t="shared" si="34"/>
        <v>0</v>
      </c>
      <c r="AV30" s="82" t="b">
        <f t="shared" si="10"/>
        <v>0</v>
      </c>
      <c r="AW30" s="82" t="b">
        <f t="shared" si="11"/>
        <v>0</v>
      </c>
      <c r="AX30" s="82" t="b">
        <f t="shared" si="12"/>
        <v>0</v>
      </c>
      <c r="AY30" s="82" t="b">
        <f t="shared" si="35"/>
        <v>0</v>
      </c>
      <c r="AZ30" s="82"/>
      <c r="BA30" s="82" t="b">
        <f t="shared" si="36"/>
        <v>0</v>
      </c>
      <c r="BB30" s="82" t="b">
        <f t="shared" si="37"/>
        <v>0</v>
      </c>
      <c r="BC30" s="82" t="b">
        <f t="shared" si="38"/>
        <v>0</v>
      </c>
      <c r="BD30" s="70"/>
      <c r="BE30" s="70" t="str">
        <f t="shared" si="13"/>
        <v/>
      </c>
      <c r="BF30" s="70">
        <v>19</v>
      </c>
      <c r="BG30" s="70"/>
      <c r="BH30" s="95" t="s">
        <v>70851</v>
      </c>
      <c r="BI30" s="70"/>
      <c r="BJ30" s="70"/>
      <c r="BK30" s="70"/>
      <c r="BL30" s="70"/>
      <c r="BM30" s="70"/>
      <c r="BN30" s="70"/>
      <c r="BO30" s="70"/>
      <c r="BP30" s="70" t="s">
        <v>70932</v>
      </c>
      <c r="BQ30" s="70">
        <v>10</v>
      </c>
      <c r="BR30" s="70"/>
      <c r="BS30" s="70" t="b">
        <f t="shared" si="14"/>
        <v>0</v>
      </c>
      <c r="BT30" s="70">
        <f>COUNTA(B31:$O$830)</f>
        <v>0</v>
      </c>
      <c r="BU30" s="70"/>
      <c r="BV30" s="163" t="s">
        <v>70963</v>
      </c>
      <c r="BW30" s="163"/>
      <c r="BX30" s="163">
        <v>8</v>
      </c>
      <c r="BY30" s="163"/>
      <c r="BZ30" s="163" t="s">
        <v>70964</v>
      </c>
      <c r="CA30" s="163" t="s">
        <v>70964</v>
      </c>
      <c r="CB30" s="163" t="s">
        <v>70963</v>
      </c>
      <c r="CC30" s="163" t="s">
        <v>70978</v>
      </c>
      <c r="CD30" s="163"/>
      <c r="CE30" s="163" t="str">
        <f t="shared" si="39"/>
        <v/>
      </c>
      <c r="CF30" s="163" t="str">
        <f t="shared" si="40"/>
        <v/>
      </c>
      <c r="CG30" s="163">
        <f t="shared" si="41"/>
        <v>8</v>
      </c>
      <c r="CH30" s="163" t="str">
        <f t="shared" si="42"/>
        <v/>
      </c>
      <c r="CI30" s="163" t="str">
        <f t="shared" si="43"/>
        <v/>
      </c>
      <c r="CJ30" s="163" t="str">
        <f t="shared" si="44"/>
        <v/>
      </c>
      <c r="CK30" s="163" t="str">
        <f t="shared" si="45"/>
        <v>A PB Chambre</v>
      </c>
      <c r="CL30" s="163" t="str">
        <f t="shared" si="46"/>
        <v/>
      </c>
      <c r="CM30" s="163" t="str">
        <f t="shared" si="47"/>
        <v>A PB Chambre</v>
      </c>
      <c r="CN30" s="163"/>
      <c r="CO30" s="163" t="s">
        <v>70963</v>
      </c>
      <c r="CP30" s="163" t="str">
        <f t="shared" si="48"/>
        <v/>
      </c>
      <c r="CQ30" s="163" t="s">
        <v>70963</v>
      </c>
      <c r="CR30" s="163" t="s">
        <v>70963</v>
      </c>
      <c r="CS30" s="185" t="str">
        <f t="shared" si="66"/>
        <v/>
      </c>
      <c r="CT30" s="70"/>
      <c r="CU30" s="70">
        <f t="shared" si="49"/>
        <v>0</v>
      </c>
      <c r="CV30" s="70">
        <f t="shared" si="50"/>
        <v>0</v>
      </c>
      <c r="CW30" s="70"/>
      <c r="CX30" s="96">
        <f t="shared" si="51"/>
        <v>0</v>
      </c>
      <c r="CY30" s="70"/>
      <c r="CZ30" s="70" t="e">
        <f t="shared" si="64"/>
        <v>#VALUE!</v>
      </c>
      <c r="DA30" s="70" t="e">
        <f t="shared" si="52"/>
        <v>#VALUE!</v>
      </c>
      <c r="DB30" s="70"/>
      <c r="DC30" s="70" t="b">
        <f t="shared" si="67"/>
        <v>0</v>
      </c>
      <c r="DD30" s="70">
        <f t="shared" si="53"/>
        <v>0</v>
      </c>
      <c r="DE30" s="70" t="str">
        <f t="shared" si="54"/>
        <v/>
      </c>
      <c r="DF30" s="70"/>
      <c r="DG30" s="70" t="str">
        <f t="shared" si="18"/>
        <v/>
      </c>
      <c r="DH30" s="70" t="b">
        <f t="shared" si="55"/>
        <v>0</v>
      </c>
      <c r="DI30" s="70" t="str">
        <f t="shared" si="19"/>
        <v/>
      </c>
      <c r="DJ30" s="70"/>
      <c r="DK30" s="70" t="str">
        <f t="shared" si="56"/>
        <v/>
      </c>
      <c r="DL30" s="70" t="str">
        <f t="shared" si="57"/>
        <v/>
      </c>
      <c r="DM30" s="70"/>
      <c r="DN30" s="70" t="str">
        <f t="shared" si="58"/>
        <v/>
      </c>
      <c r="DO30" s="70" t="str">
        <f>IF(DK30="","",AND((COUNTIF($DK$12:DL30,DK30))=1,(COUNTIF($DK$12:DL30,DL30))=1))</f>
        <v/>
      </c>
      <c r="DP30" s="70" t="str">
        <f>IF(DK30="","",AND((COUNTIF(DK30:$DL$812,DK30))=1,(COUNTIF(DK30:$DL$812,DL30))=1))</f>
        <v/>
      </c>
      <c r="DQ30" s="70"/>
      <c r="DR30" s="70" t="b">
        <f t="shared" si="59"/>
        <v>0</v>
      </c>
      <c r="DS30" s="70" t="b">
        <f t="shared" si="65"/>
        <v>0</v>
      </c>
      <c r="DT30" s="70">
        <f t="shared" si="20"/>
        <v>0</v>
      </c>
      <c r="DU30" s="70">
        <f t="shared" si="21"/>
        <v>0</v>
      </c>
      <c r="DV30" s="70" t="b">
        <f t="shared" si="60"/>
        <v>0</v>
      </c>
      <c r="DW30" s="70" t="b">
        <f t="shared" si="61"/>
        <v>0</v>
      </c>
      <c r="DX30" s="70"/>
      <c r="DY30" s="70" t="b">
        <f t="shared" si="62"/>
        <v>0</v>
      </c>
      <c r="DZ30" s="70">
        <f t="shared" si="63"/>
        <v>0</v>
      </c>
      <c r="EA30" s="70"/>
    </row>
    <row r="31" spans="1:131" x14ac:dyDescent="0.25">
      <c r="A31" s="24" t="str">
        <f t="shared" si="22"/>
        <v/>
      </c>
      <c r="B31" s="36"/>
      <c r="C31" s="37"/>
      <c r="D31" s="38"/>
      <c r="E31" s="37"/>
      <c r="F31" s="38"/>
      <c r="G31" s="39"/>
      <c r="H31" s="35"/>
      <c r="I31" s="30"/>
      <c r="J31" s="38"/>
      <c r="K31" s="36"/>
      <c r="L31" s="40"/>
      <c r="M31" s="43"/>
      <c r="N31" s="44"/>
      <c r="O31" s="35"/>
      <c r="P31" s="87"/>
      <c r="R31" s="65" t="s">
        <v>47</v>
      </c>
      <c r="S31" s="66">
        <v>13216</v>
      </c>
      <c r="T31" s="99" t="s">
        <v>203</v>
      </c>
      <c r="U31" s="146" t="s">
        <v>204</v>
      </c>
      <c r="V31" s="70" t="s">
        <v>157</v>
      </c>
      <c r="W31" s="149">
        <f ca="1">DATEVALUE("15/08/"&amp;YEAR(TODAY()))</f>
        <v>43692</v>
      </c>
      <c r="X31" s="70"/>
      <c r="Y31" s="70"/>
      <c r="Z31" t="b">
        <f t="shared" si="1"/>
        <v>0</v>
      </c>
      <c r="AA31" t="b">
        <f t="shared" si="23"/>
        <v>0</v>
      </c>
      <c r="AB31" t="b">
        <f t="shared" si="2"/>
        <v>0</v>
      </c>
      <c r="AC31" t="b">
        <f t="shared" si="3"/>
        <v>0</v>
      </c>
      <c r="AD31" s="101" t="b">
        <f t="shared" si="24"/>
        <v>0</v>
      </c>
      <c r="AE31" t="e">
        <f t="shared" si="25"/>
        <v>#VALUE!</v>
      </c>
      <c r="AF31" t="b">
        <f t="shared" si="4"/>
        <v>0</v>
      </c>
      <c r="AG31" s="135"/>
      <c r="AH31" s="82" t="b">
        <f t="shared" si="26"/>
        <v>0</v>
      </c>
      <c r="AI31" s="99" t="b">
        <f t="shared" si="5"/>
        <v>0</v>
      </c>
      <c r="AJ31" s="70" t="b">
        <f t="shared" si="6"/>
        <v>0</v>
      </c>
      <c r="AK31" s="111" t="b">
        <f t="shared" si="27"/>
        <v>0</v>
      </c>
      <c r="AL31" s="82" t="e">
        <f t="shared" si="7"/>
        <v>#VALUE!</v>
      </c>
      <c r="AM31" s="82" t="b">
        <f t="shared" si="28"/>
        <v>0</v>
      </c>
      <c r="AN31" s="82" t="b">
        <f t="shared" si="29"/>
        <v>0</v>
      </c>
      <c r="AO31" s="82" t="b">
        <f t="shared" si="30"/>
        <v>0</v>
      </c>
      <c r="AP31" s="82" t="b">
        <f t="shared" si="8"/>
        <v>0</v>
      </c>
      <c r="AQ31" s="82" t="b">
        <f t="shared" si="31"/>
        <v>0</v>
      </c>
      <c r="AR31" s="70">
        <f t="shared" si="32"/>
        <v>0</v>
      </c>
      <c r="AS31" s="82" t="b">
        <f t="shared" si="9"/>
        <v>0</v>
      </c>
      <c r="AT31" s="82" t="b">
        <f t="shared" si="33"/>
        <v>0</v>
      </c>
      <c r="AU31" s="82" t="b">
        <f t="shared" si="34"/>
        <v>0</v>
      </c>
      <c r="AV31" s="82" t="b">
        <f t="shared" si="10"/>
        <v>0</v>
      </c>
      <c r="AW31" s="82" t="b">
        <f t="shared" si="11"/>
        <v>0</v>
      </c>
      <c r="AX31" s="82" t="b">
        <f t="shared" si="12"/>
        <v>0</v>
      </c>
      <c r="AY31" s="82" t="b">
        <f t="shared" si="35"/>
        <v>0</v>
      </c>
      <c r="AZ31" s="82"/>
      <c r="BA31" s="82" t="b">
        <f t="shared" si="36"/>
        <v>0</v>
      </c>
      <c r="BB31" s="82" t="b">
        <f t="shared" si="37"/>
        <v>0</v>
      </c>
      <c r="BC31" s="82" t="b">
        <f t="shared" si="38"/>
        <v>0</v>
      </c>
      <c r="BD31" s="70"/>
      <c r="BE31" s="70" t="str">
        <f t="shared" si="13"/>
        <v/>
      </c>
      <c r="BF31" s="70">
        <v>20</v>
      </c>
      <c r="BG31" s="70"/>
      <c r="BH31" s="95" t="s">
        <v>70852</v>
      </c>
      <c r="BI31" s="70"/>
      <c r="BJ31" s="70"/>
      <c r="BK31" s="70"/>
      <c r="BL31" s="70"/>
      <c r="BM31" s="70"/>
      <c r="BN31" s="70"/>
      <c r="BO31" s="70"/>
      <c r="BP31" s="70" t="s">
        <v>70935</v>
      </c>
      <c r="BQ31" s="70">
        <v>10.5</v>
      </c>
      <c r="BR31" s="70"/>
      <c r="BS31" s="70" t="b">
        <f t="shared" si="14"/>
        <v>0</v>
      </c>
      <c r="BT31" s="70">
        <f>COUNTA(B32:$O$830)</f>
        <v>0</v>
      </c>
      <c r="BU31" s="70"/>
      <c r="BV31" s="163" t="s">
        <v>70963</v>
      </c>
      <c r="BW31" s="163"/>
      <c r="BX31" s="163">
        <v>8</v>
      </c>
      <c r="BY31" s="163"/>
      <c r="BZ31" s="163" t="s">
        <v>70964</v>
      </c>
      <c r="CA31" s="163" t="s">
        <v>70964</v>
      </c>
      <c r="CB31" s="163" t="s">
        <v>70963</v>
      </c>
      <c r="CC31" s="163" t="s">
        <v>70979</v>
      </c>
      <c r="CD31" s="163"/>
      <c r="CE31" s="163" t="str">
        <f t="shared" si="39"/>
        <v/>
      </c>
      <c r="CF31" s="163" t="str">
        <f t="shared" si="40"/>
        <v/>
      </c>
      <c r="CG31" s="163">
        <f t="shared" si="41"/>
        <v>8</v>
      </c>
      <c r="CH31" s="163" t="str">
        <f t="shared" si="42"/>
        <v/>
      </c>
      <c r="CI31" s="163" t="str">
        <f t="shared" si="43"/>
        <v/>
      </c>
      <c r="CJ31" s="163" t="str">
        <f t="shared" si="44"/>
        <v/>
      </c>
      <c r="CK31" s="163" t="str">
        <f t="shared" si="45"/>
        <v>B PB Chambre</v>
      </c>
      <c r="CL31" s="163" t="str">
        <f t="shared" si="46"/>
        <v/>
      </c>
      <c r="CM31" s="163" t="str">
        <f t="shared" si="47"/>
        <v>B PB Chambre</v>
      </c>
      <c r="CN31" s="163"/>
      <c r="CO31" s="163" t="s">
        <v>70963</v>
      </c>
      <c r="CP31" s="163" t="str">
        <f t="shared" si="48"/>
        <v/>
      </c>
      <c r="CQ31" s="163" t="s">
        <v>70963</v>
      </c>
      <c r="CR31" s="163" t="s">
        <v>70963</v>
      </c>
      <c r="CS31" s="185" t="str">
        <f t="shared" si="66"/>
        <v/>
      </c>
      <c r="CT31" s="70"/>
      <c r="CU31" s="70">
        <f t="shared" si="49"/>
        <v>0</v>
      </c>
      <c r="CV31" s="70">
        <f t="shared" si="50"/>
        <v>0</v>
      </c>
      <c r="CW31" s="70"/>
      <c r="CX31" s="96">
        <f t="shared" si="51"/>
        <v>0</v>
      </c>
      <c r="CY31" s="70"/>
      <c r="CZ31" s="70" t="e">
        <f t="shared" si="64"/>
        <v>#VALUE!</v>
      </c>
      <c r="DA31" s="70" t="e">
        <f t="shared" si="52"/>
        <v>#VALUE!</v>
      </c>
      <c r="DB31" s="70"/>
      <c r="DC31" s="70" t="b">
        <f t="shared" si="67"/>
        <v>0</v>
      </c>
      <c r="DD31" s="70">
        <f t="shared" si="53"/>
        <v>0</v>
      </c>
      <c r="DE31" s="70" t="str">
        <f t="shared" si="54"/>
        <v/>
      </c>
      <c r="DF31" s="70"/>
      <c r="DG31" s="70" t="str">
        <f>E31&amp;F31</f>
        <v/>
      </c>
      <c r="DH31" s="70" t="b">
        <f>OR(IF(((B31="ss")+(B31="se")+(E31&lt;&gt;"c"))=2,TRUE,IF(OR(B31="se",B31="ss"),OR((ISNA(MATCH(IF(((B31="ss")+(B31="se")+(E31="c"))=2,C31&amp;D31,""),$DG$12:$DG$812,0))),(ISNA(MATCH(IF(((B31="ss")+(B31="se")+(E31="c"))=2,C31&amp;D31,""),$DG$12:$DG$812,0)))),)),IF(OR(B31="ss",B31="se"),COUNTIF($DE$12:$DE$830,DE31)&lt;&gt;COUNTIF($DI$12:$DI$812,DI31),FALSE))</f>
        <v>0</v>
      </c>
      <c r="DI31" s="70" t="str">
        <f>C31&amp;D31</f>
        <v/>
      </c>
      <c r="DJ31" s="70"/>
      <c r="DK31" s="70" t="str">
        <f t="shared" si="56"/>
        <v/>
      </c>
      <c r="DL31" s="70" t="str">
        <f t="shared" si="57"/>
        <v/>
      </c>
      <c r="DM31" s="70"/>
      <c r="DN31" s="70" t="str">
        <f t="shared" si="58"/>
        <v/>
      </c>
      <c r="DO31" s="70" t="str">
        <f>IF(DK31="","",AND((COUNTIF($DK$12:DL31,DK31))=1,(COUNTIF($DK$12:DL31,DL31))=1))</f>
        <v/>
      </c>
      <c r="DP31" s="70" t="str">
        <f>IF(DK31="","",AND((COUNTIF(DK31:$DL$812,DK31))=1,(COUNTIF(DK31:$DL$812,DL31))=1))</f>
        <v/>
      </c>
      <c r="DQ31" s="70"/>
      <c r="DR31" s="70" t="b">
        <f t="shared" si="59"/>
        <v>0</v>
      </c>
      <c r="DS31" s="70" t="b">
        <f t="shared" si="65"/>
        <v>0</v>
      </c>
      <c r="DT31" s="70">
        <f>IF(LEFT(M31,13)="oui percement",C31&amp;D31,)</f>
        <v>0</v>
      </c>
      <c r="DU31" s="70">
        <f>IF(RIGHT(M31,5)="appui",C31&amp;D31,)</f>
        <v>0</v>
      </c>
      <c r="DV31" s="70" t="b">
        <f t="shared" si="60"/>
        <v>0</v>
      </c>
      <c r="DW31" s="70" t="b">
        <f t="shared" si="61"/>
        <v>0</v>
      </c>
      <c r="DX31" s="70"/>
      <c r="DY31" s="70" t="b">
        <f t="shared" si="62"/>
        <v>0</v>
      </c>
      <c r="DZ31" s="70">
        <f t="shared" si="63"/>
        <v>0</v>
      </c>
      <c r="EA31" s="70"/>
    </row>
    <row r="32" spans="1:131" x14ac:dyDescent="0.25">
      <c r="A32" s="24" t="str">
        <f t="shared" si="22"/>
        <v/>
      </c>
      <c r="B32" s="36"/>
      <c r="C32" s="37"/>
      <c r="D32" s="38"/>
      <c r="E32" s="37"/>
      <c r="F32" s="38"/>
      <c r="G32" s="39"/>
      <c r="H32" s="35"/>
      <c r="I32" s="30"/>
      <c r="J32" s="38"/>
      <c r="K32" s="36"/>
      <c r="L32" s="40"/>
      <c r="M32" s="43"/>
      <c r="N32" s="44"/>
      <c r="O32" s="35"/>
      <c r="P32" s="87"/>
      <c r="R32" s="65" t="s">
        <v>48</v>
      </c>
      <c r="S32" s="66">
        <v>31555</v>
      </c>
      <c r="T32" s="99" t="s">
        <v>205</v>
      </c>
      <c r="U32" s="146" t="s">
        <v>206</v>
      </c>
      <c r="V32" s="70" t="s">
        <v>158</v>
      </c>
      <c r="W32" s="149">
        <f ca="1">DATEVALUE("01/11/"&amp;YEAR(TODAY()))</f>
        <v>43770</v>
      </c>
      <c r="X32" s="70"/>
      <c r="Y32" s="70"/>
      <c r="Z32" t="b">
        <f t="shared" si="1"/>
        <v>0</v>
      </c>
      <c r="AA32" t="b">
        <f t="shared" si="23"/>
        <v>0</v>
      </c>
      <c r="AB32" t="b">
        <f t="shared" si="2"/>
        <v>0</v>
      </c>
      <c r="AC32" t="b">
        <f t="shared" si="3"/>
        <v>0</v>
      </c>
      <c r="AD32" s="101" t="b">
        <f t="shared" si="24"/>
        <v>0</v>
      </c>
      <c r="AE32" t="e">
        <f t="shared" si="25"/>
        <v>#VALUE!</v>
      </c>
      <c r="AF32" t="b">
        <f t="shared" si="4"/>
        <v>0</v>
      </c>
      <c r="AG32" s="135"/>
      <c r="AH32" s="82" t="b">
        <f t="shared" si="26"/>
        <v>0</v>
      </c>
      <c r="AI32" s="99" t="b">
        <f t="shared" si="5"/>
        <v>0</v>
      </c>
      <c r="AJ32" s="70" t="b">
        <f t="shared" si="6"/>
        <v>0</v>
      </c>
      <c r="AK32" s="111" t="b">
        <f t="shared" si="27"/>
        <v>0</v>
      </c>
      <c r="AL32" s="82" t="e">
        <f t="shared" si="7"/>
        <v>#VALUE!</v>
      </c>
      <c r="AM32" s="82" t="b">
        <f t="shared" si="28"/>
        <v>0</v>
      </c>
      <c r="AN32" s="82" t="b">
        <f t="shared" si="29"/>
        <v>0</v>
      </c>
      <c r="AO32" s="82" t="b">
        <f t="shared" si="30"/>
        <v>0</v>
      </c>
      <c r="AP32" s="82" t="b">
        <f t="shared" si="8"/>
        <v>0</v>
      </c>
      <c r="AQ32" s="82" t="b">
        <f t="shared" si="31"/>
        <v>0</v>
      </c>
      <c r="AR32" s="70">
        <f t="shared" si="32"/>
        <v>0</v>
      </c>
      <c r="AS32" s="82" t="b">
        <f t="shared" si="9"/>
        <v>0</v>
      </c>
      <c r="AT32" s="82" t="b">
        <f t="shared" si="33"/>
        <v>0</v>
      </c>
      <c r="AU32" s="82" t="b">
        <f t="shared" si="34"/>
        <v>0</v>
      </c>
      <c r="AV32" s="82" t="b">
        <f t="shared" si="10"/>
        <v>0</v>
      </c>
      <c r="AW32" s="82" t="b">
        <f t="shared" si="11"/>
        <v>0</v>
      </c>
      <c r="AX32" s="82" t="b">
        <f t="shared" si="12"/>
        <v>0</v>
      </c>
      <c r="AY32" s="82" t="b">
        <f t="shared" si="35"/>
        <v>0</v>
      </c>
      <c r="AZ32" s="82"/>
      <c r="BA32" s="82" t="b">
        <f t="shared" si="36"/>
        <v>0</v>
      </c>
      <c r="BB32" s="82" t="b">
        <f t="shared" si="37"/>
        <v>0</v>
      </c>
      <c r="BC32" s="82" t="b">
        <f t="shared" si="38"/>
        <v>0</v>
      </c>
      <c r="BD32" s="70"/>
      <c r="BE32" s="70" t="str">
        <f t="shared" si="13"/>
        <v/>
      </c>
      <c r="BF32" s="70">
        <v>21</v>
      </c>
      <c r="BG32" s="70"/>
      <c r="BH32" s="95" t="s">
        <v>70853</v>
      </c>
      <c r="BI32" s="70"/>
      <c r="BJ32" s="70"/>
      <c r="BK32" s="70"/>
      <c r="BL32" s="70"/>
      <c r="BM32" s="70"/>
      <c r="BN32" s="70"/>
      <c r="BO32" s="70"/>
      <c r="BP32" s="70" t="s">
        <v>70937</v>
      </c>
      <c r="BQ32" s="70">
        <v>11</v>
      </c>
      <c r="BR32" s="70"/>
      <c r="BS32" s="70" t="b">
        <f t="shared" si="14"/>
        <v>0</v>
      </c>
      <c r="BT32" s="70">
        <f>COUNTA(B33:$O$830)</f>
        <v>0</v>
      </c>
      <c r="BU32" s="70"/>
      <c r="BV32" s="163" t="s">
        <v>70963</v>
      </c>
      <c r="BW32" s="163"/>
      <c r="BX32" s="163">
        <v>8</v>
      </c>
      <c r="BY32" s="163"/>
      <c r="BZ32" s="163" t="s">
        <v>70964</v>
      </c>
      <c r="CA32" s="163" t="s">
        <v>70964</v>
      </c>
      <c r="CB32" s="163" t="s">
        <v>70963</v>
      </c>
      <c r="CC32" s="163" t="s">
        <v>70963</v>
      </c>
      <c r="CD32" s="163"/>
      <c r="CE32" s="163" t="str">
        <f t="shared" si="39"/>
        <v/>
      </c>
      <c r="CF32" s="163" t="str">
        <f t="shared" si="40"/>
        <v/>
      </c>
      <c r="CG32" s="163">
        <f t="shared" si="41"/>
        <v>8</v>
      </c>
      <c r="CH32" s="163" t="str">
        <f t="shared" si="42"/>
        <v/>
      </c>
      <c r="CI32" s="163" t="str">
        <f t="shared" si="43"/>
        <v/>
      </c>
      <c r="CJ32" s="163" t="str">
        <f t="shared" si="44"/>
        <v/>
      </c>
      <c r="CK32" s="163" t="str">
        <f t="shared" si="45"/>
        <v/>
      </c>
      <c r="CL32" s="163" t="str">
        <f t="shared" si="46"/>
        <v/>
      </c>
      <c r="CM32" s="163" t="str">
        <f t="shared" si="47"/>
        <v/>
      </c>
      <c r="CN32" s="163"/>
      <c r="CO32" s="163" t="s">
        <v>70963</v>
      </c>
      <c r="CP32" s="163" t="str">
        <f t="shared" si="48"/>
        <v/>
      </c>
      <c r="CQ32" s="163" t="s">
        <v>70963</v>
      </c>
      <c r="CR32" s="163" t="s">
        <v>70963</v>
      </c>
      <c r="CS32" s="185" t="str">
        <f t="shared" si="66"/>
        <v/>
      </c>
      <c r="CT32" s="70"/>
      <c r="CU32" s="70">
        <f t="shared" si="49"/>
        <v>0</v>
      </c>
      <c r="CV32" s="70">
        <f t="shared" si="50"/>
        <v>0</v>
      </c>
      <c r="CW32" s="70"/>
      <c r="CX32" s="96">
        <f t="shared" si="51"/>
        <v>0</v>
      </c>
      <c r="CY32" s="70"/>
      <c r="CZ32" s="70" t="e">
        <f t="shared" si="64"/>
        <v>#VALUE!</v>
      </c>
      <c r="DA32" s="70" t="e">
        <f t="shared" si="52"/>
        <v>#VALUE!</v>
      </c>
      <c r="DB32" s="70"/>
      <c r="DC32" s="70" t="b">
        <f t="shared" si="67"/>
        <v>0</v>
      </c>
      <c r="DD32" s="70">
        <f t="shared" si="53"/>
        <v>0</v>
      </c>
      <c r="DE32" s="70" t="str">
        <f t="shared" si="54"/>
        <v/>
      </c>
      <c r="DF32" s="70"/>
      <c r="DG32" s="70" t="str">
        <f t="shared" ref="DG32:DG95" si="68">E32&amp;F32</f>
        <v/>
      </c>
      <c r="DH32" s="70" t="b">
        <f t="shared" ref="DH32:DH95" si="69">OR(IF(((B32="ss")+(B32="se")+(E32&lt;&gt;"c"))=2,TRUE,IF(OR(B32="se",B32="ss"),OR((ISNA(MATCH(IF(((B32="ss")+(B32="se")+(E32="c"))=2,C32&amp;D32,""),$DG$12:$DG$812,0))),(ISNA(MATCH(IF(((B32="ss")+(B32="se")+(E32="c"))=2,C32&amp;D32,""),$DG$12:$DG$812,0)))),)),IF(OR(B32="ss",B32="se"),COUNTIF($DE$12:$DE$830,DE32)&lt;&gt;COUNTIF($DI$12:$DI$812,DI32),FALSE))</f>
        <v>0</v>
      </c>
      <c r="DI32" s="70" t="str">
        <f t="shared" ref="DI32:DI95" si="70">C32&amp;D32</f>
        <v/>
      </c>
      <c r="DJ32" s="70"/>
      <c r="DK32" s="70" t="str">
        <f t="shared" si="56"/>
        <v/>
      </c>
      <c r="DL32" s="70" t="str">
        <f t="shared" si="57"/>
        <v/>
      </c>
      <c r="DM32" s="70"/>
      <c r="DN32" s="70" t="str">
        <f t="shared" si="58"/>
        <v/>
      </c>
      <c r="DO32" s="70" t="str">
        <f>IF(DK32="","",AND((COUNTIF($DK$12:DL32,DK32))=1,(COUNTIF($DK$12:DL32,DL32))=1))</f>
        <v/>
      </c>
      <c r="DP32" s="70" t="str">
        <f>IF(DK32="","",AND((COUNTIF(DK32:$DL$812,DK32))=1,(COUNTIF(DK32:$DL$812,DL32))=1))</f>
        <v/>
      </c>
      <c r="DQ32" s="70"/>
      <c r="DR32" s="70" t="b">
        <f t="shared" si="59"/>
        <v>0</v>
      </c>
      <c r="DS32" s="70" t="b">
        <f t="shared" si="65"/>
        <v>0</v>
      </c>
      <c r="DT32" s="70">
        <f t="shared" ref="DT32:DT95" si="71">IF(LEFT(M32,13)="oui percement",C32&amp;D32,)</f>
        <v>0</v>
      </c>
      <c r="DU32" s="70">
        <f t="shared" ref="DU32:DU95" si="72">IF(RIGHT(M32,5)="appui",C32&amp;D32,)</f>
        <v>0</v>
      </c>
      <c r="DV32" s="70" t="b">
        <f t="shared" si="60"/>
        <v>0</v>
      </c>
      <c r="DW32" s="70" t="b">
        <f t="shared" si="61"/>
        <v>0</v>
      </c>
      <c r="DX32" s="70"/>
      <c r="DY32" s="70" t="b">
        <f t="shared" si="62"/>
        <v>0</v>
      </c>
      <c r="DZ32" s="70">
        <f t="shared" si="63"/>
        <v>0</v>
      </c>
      <c r="EA32" s="70"/>
    </row>
    <row r="33" spans="1:131" x14ac:dyDescent="0.25">
      <c r="A33" s="24" t="str">
        <f t="shared" si="22"/>
        <v/>
      </c>
      <c r="B33" s="36"/>
      <c r="C33" s="37"/>
      <c r="D33" s="38"/>
      <c r="E33" s="37"/>
      <c r="F33" s="38"/>
      <c r="G33" s="39"/>
      <c r="H33" s="35"/>
      <c r="I33" s="30"/>
      <c r="J33" s="38"/>
      <c r="K33" s="36"/>
      <c r="L33" s="40"/>
      <c r="M33" s="43"/>
      <c r="N33" s="44"/>
      <c r="O33" s="35"/>
      <c r="P33" s="87"/>
      <c r="R33" s="65" t="s">
        <v>49</v>
      </c>
      <c r="S33" s="66">
        <v>33063</v>
      </c>
      <c r="T33" s="99" t="s">
        <v>207</v>
      </c>
      <c r="U33" s="146" t="s">
        <v>208</v>
      </c>
      <c r="V33" s="70" t="s">
        <v>159</v>
      </c>
      <c r="W33" s="149">
        <f ca="1">DATEVALUE("11/11/"&amp;YEAR(TODAY()))</f>
        <v>43780</v>
      </c>
      <c r="X33" s="70"/>
      <c r="Y33" s="70"/>
      <c r="Z33" t="b">
        <f t="shared" si="1"/>
        <v>0</v>
      </c>
      <c r="AA33" t="b">
        <f t="shared" si="23"/>
        <v>0</v>
      </c>
      <c r="AB33" t="b">
        <f t="shared" si="2"/>
        <v>0</v>
      </c>
      <c r="AC33" t="b">
        <f t="shared" si="3"/>
        <v>0</v>
      </c>
      <c r="AD33" s="101" t="b">
        <f t="shared" si="24"/>
        <v>0</v>
      </c>
      <c r="AE33" t="e">
        <f t="shared" si="25"/>
        <v>#VALUE!</v>
      </c>
      <c r="AF33" t="b">
        <f t="shared" si="4"/>
        <v>0</v>
      </c>
      <c r="AG33" s="135"/>
      <c r="AH33" s="82" t="b">
        <f t="shared" si="26"/>
        <v>0</v>
      </c>
      <c r="AI33" s="99" t="b">
        <f t="shared" si="5"/>
        <v>0</v>
      </c>
      <c r="AJ33" s="70" t="b">
        <f t="shared" si="6"/>
        <v>0</v>
      </c>
      <c r="AK33" s="111" t="b">
        <f t="shared" si="27"/>
        <v>0</v>
      </c>
      <c r="AL33" s="82" t="e">
        <f t="shared" si="7"/>
        <v>#VALUE!</v>
      </c>
      <c r="AM33" s="82" t="b">
        <f t="shared" si="28"/>
        <v>0</v>
      </c>
      <c r="AN33" s="82" t="b">
        <f t="shared" si="29"/>
        <v>0</v>
      </c>
      <c r="AO33" s="82" t="b">
        <f t="shared" si="30"/>
        <v>0</v>
      </c>
      <c r="AP33" s="82" t="b">
        <f t="shared" si="8"/>
        <v>0</v>
      </c>
      <c r="AQ33" s="82" t="b">
        <f t="shared" si="31"/>
        <v>0</v>
      </c>
      <c r="AR33" s="70">
        <f t="shared" si="32"/>
        <v>0</v>
      </c>
      <c r="AS33" s="82" t="b">
        <f t="shared" si="9"/>
        <v>0</v>
      </c>
      <c r="AT33" s="82" t="b">
        <f t="shared" si="33"/>
        <v>0</v>
      </c>
      <c r="AU33" s="82" t="b">
        <f t="shared" si="34"/>
        <v>0</v>
      </c>
      <c r="AV33" s="82" t="b">
        <f t="shared" si="10"/>
        <v>0</v>
      </c>
      <c r="AW33" s="82" t="b">
        <f t="shared" si="11"/>
        <v>0</v>
      </c>
      <c r="AX33" s="82" t="b">
        <f t="shared" si="12"/>
        <v>0</v>
      </c>
      <c r="AY33" s="82" t="b">
        <f t="shared" si="35"/>
        <v>0</v>
      </c>
      <c r="AZ33" s="82"/>
      <c r="BA33" s="82" t="b">
        <f t="shared" si="36"/>
        <v>0</v>
      </c>
      <c r="BB33" s="82" t="b">
        <f t="shared" si="37"/>
        <v>0</v>
      </c>
      <c r="BC33" s="82" t="b">
        <f t="shared" si="38"/>
        <v>0</v>
      </c>
      <c r="BD33" s="70"/>
      <c r="BE33" s="70" t="str">
        <f t="shared" si="13"/>
        <v/>
      </c>
      <c r="BF33" s="70">
        <v>22</v>
      </c>
      <c r="BG33" s="70"/>
      <c r="BH33" s="95" t="s">
        <v>71028</v>
      </c>
      <c r="BI33" s="70"/>
      <c r="BJ33" s="70"/>
      <c r="BK33" s="70"/>
      <c r="BL33" s="70"/>
      <c r="BM33" s="70"/>
      <c r="BN33" s="70"/>
      <c r="BO33" s="70"/>
      <c r="BP33" s="70" t="s">
        <v>7682</v>
      </c>
      <c r="BQ33" s="70">
        <v>11.5</v>
      </c>
      <c r="BR33" s="70"/>
      <c r="BS33" s="70" t="b">
        <f t="shared" si="14"/>
        <v>0</v>
      </c>
      <c r="BT33" s="70">
        <f>COUNTA(B34:$O$830)</f>
        <v>0</v>
      </c>
      <c r="BU33" s="70"/>
      <c r="BV33" s="163" t="s">
        <v>70963</v>
      </c>
      <c r="BW33" s="163"/>
      <c r="BX33" s="163">
        <v>8</v>
      </c>
      <c r="BY33" s="163"/>
      <c r="BZ33" s="163" t="s">
        <v>70964</v>
      </c>
      <c r="CA33" s="163" t="s">
        <v>70964</v>
      </c>
      <c r="CB33" s="163" t="s">
        <v>70963</v>
      </c>
      <c r="CC33" s="163" t="s">
        <v>70963</v>
      </c>
      <c r="CD33" s="163"/>
      <c r="CE33" s="163" t="str">
        <f t="shared" si="39"/>
        <v/>
      </c>
      <c r="CF33" s="163" t="str">
        <f t="shared" si="40"/>
        <v/>
      </c>
      <c r="CG33" s="163">
        <f t="shared" si="41"/>
        <v>8</v>
      </c>
      <c r="CH33" s="163" t="str">
        <f t="shared" si="42"/>
        <v/>
      </c>
      <c r="CI33" s="163" t="str">
        <f t="shared" si="43"/>
        <v/>
      </c>
      <c r="CJ33" s="163" t="str">
        <f t="shared" si="44"/>
        <v/>
      </c>
      <c r="CK33" s="163" t="str">
        <f t="shared" si="45"/>
        <v/>
      </c>
      <c r="CL33" s="163" t="str">
        <f t="shared" si="46"/>
        <v/>
      </c>
      <c r="CM33" s="163" t="str">
        <f t="shared" si="47"/>
        <v/>
      </c>
      <c r="CN33" s="163"/>
      <c r="CO33" s="163" t="s">
        <v>70963</v>
      </c>
      <c r="CP33" s="163" t="str">
        <f t="shared" si="48"/>
        <v/>
      </c>
      <c r="CQ33" s="163" t="s">
        <v>70963</v>
      </c>
      <c r="CR33" s="163" t="s">
        <v>70963</v>
      </c>
      <c r="CS33" s="185" t="str">
        <f t="shared" si="66"/>
        <v/>
      </c>
      <c r="CT33" s="70"/>
      <c r="CU33" s="70">
        <f t="shared" si="49"/>
        <v>0</v>
      </c>
      <c r="CV33" s="70">
        <f t="shared" si="50"/>
        <v>0</v>
      </c>
      <c r="CW33" s="70"/>
      <c r="CX33" s="96">
        <f t="shared" si="51"/>
        <v>0</v>
      </c>
      <c r="CY33" s="70"/>
      <c r="CZ33" s="70" t="e">
        <f t="shared" si="64"/>
        <v>#VALUE!</v>
      </c>
      <c r="DA33" s="70" t="e">
        <f t="shared" si="52"/>
        <v>#VALUE!</v>
      </c>
      <c r="DB33" s="70"/>
      <c r="DC33" s="70" t="b">
        <f t="shared" si="67"/>
        <v>0</v>
      </c>
      <c r="DD33" s="70">
        <f t="shared" si="53"/>
        <v>0</v>
      </c>
      <c r="DE33" s="70" t="str">
        <f t="shared" si="54"/>
        <v/>
      </c>
      <c r="DF33" s="70"/>
      <c r="DG33" s="70" t="str">
        <f t="shared" si="68"/>
        <v/>
      </c>
      <c r="DH33" s="70" t="b">
        <f t="shared" si="69"/>
        <v>0</v>
      </c>
      <c r="DI33" s="70" t="str">
        <f t="shared" si="70"/>
        <v/>
      </c>
      <c r="DJ33" s="70"/>
      <c r="DK33" s="70" t="str">
        <f t="shared" si="56"/>
        <v/>
      </c>
      <c r="DL33" s="70" t="str">
        <f t="shared" si="57"/>
        <v/>
      </c>
      <c r="DM33" s="70"/>
      <c r="DN33" s="70" t="str">
        <f t="shared" si="58"/>
        <v/>
      </c>
      <c r="DO33" s="70" t="str">
        <f>IF(DK33="","",AND((COUNTIF($DK$12:DL33,DK33))=1,(COUNTIF($DK$12:DL33,DL33))=1))</f>
        <v/>
      </c>
      <c r="DP33" s="70" t="str">
        <f>IF(DK33="","",AND((COUNTIF(DK33:$DL$812,DK33))=1,(COUNTIF(DK33:$DL$812,DL33))=1))</f>
        <v/>
      </c>
      <c r="DQ33" s="70"/>
      <c r="DR33" s="70" t="b">
        <f t="shared" si="59"/>
        <v>0</v>
      </c>
      <c r="DS33" s="70" t="b">
        <f t="shared" si="65"/>
        <v>0</v>
      </c>
      <c r="DT33" s="70">
        <f t="shared" si="71"/>
        <v>0</v>
      </c>
      <c r="DU33" s="70">
        <f t="shared" si="72"/>
        <v>0</v>
      </c>
      <c r="DV33" s="70" t="b">
        <f t="shared" si="60"/>
        <v>0</v>
      </c>
      <c r="DW33" s="70" t="b">
        <f t="shared" si="61"/>
        <v>0</v>
      </c>
      <c r="DX33" s="70"/>
      <c r="DY33" s="70" t="b">
        <f t="shared" si="62"/>
        <v>0</v>
      </c>
      <c r="DZ33" s="70">
        <f t="shared" si="63"/>
        <v>0</v>
      </c>
      <c r="EA33" s="70"/>
    </row>
    <row r="34" spans="1:131" x14ac:dyDescent="0.25">
      <c r="A34" s="24" t="str">
        <f t="shared" si="22"/>
        <v/>
      </c>
      <c r="B34" s="36"/>
      <c r="C34" s="37"/>
      <c r="D34" s="38"/>
      <c r="E34" s="37"/>
      <c r="F34" s="38"/>
      <c r="G34" s="39"/>
      <c r="H34" s="35"/>
      <c r="I34" s="30"/>
      <c r="J34" s="38"/>
      <c r="K34" s="36"/>
      <c r="L34" s="40"/>
      <c r="M34" s="43"/>
      <c r="N34" s="44"/>
      <c r="O34" s="35"/>
      <c r="P34" s="87"/>
      <c r="R34" s="65" t="s">
        <v>50</v>
      </c>
      <c r="S34" s="66">
        <v>34172</v>
      </c>
      <c r="T34" s="99" t="s">
        <v>209</v>
      </c>
      <c r="U34" s="146" t="s">
        <v>210</v>
      </c>
      <c r="V34" s="70" t="s">
        <v>160</v>
      </c>
      <c r="W34" s="149">
        <f ca="1">DATEVALUE("25/12/"&amp;YEAR(TODAY()))</f>
        <v>43824</v>
      </c>
      <c r="X34" s="70"/>
      <c r="Y34" s="70"/>
      <c r="Z34" t="b">
        <f t="shared" si="1"/>
        <v>0</v>
      </c>
      <c r="AA34" t="b">
        <f t="shared" si="23"/>
        <v>0</v>
      </c>
      <c r="AB34" t="b">
        <f t="shared" si="2"/>
        <v>0</v>
      </c>
      <c r="AC34" t="b">
        <f t="shared" si="3"/>
        <v>0</v>
      </c>
      <c r="AD34" s="101" t="b">
        <f t="shared" si="24"/>
        <v>0</v>
      </c>
      <c r="AE34" t="e">
        <f t="shared" si="25"/>
        <v>#VALUE!</v>
      </c>
      <c r="AF34" t="b">
        <f t="shared" si="4"/>
        <v>0</v>
      </c>
      <c r="AG34" s="135"/>
      <c r="AH34" s="82" t="b">
        <f t="shared" si="26"/>
        <v>0</v>
      </c>
      <c r="AI34" s="99" t="b">
        <f t="shared" si="5"/>
        <v>0</v>
      </c>
      <c r="AJ34" s="70" t="b">
        <f t="shared" si="6"/>
        <v>0</v>
      </c>
      <c r="AK34" s="111" t="b">
        <f t="shared" si="27"/>
        <v>0</v>
      </c>
      <c r="AL34" s="82" t="e">
        <f t="shared" si="7"/>
        <v>#VALUE!</v>
      </c>
      <c r="AM34" s="82" t="b">
        <f t="shared" si="28"/>
        <v>0</v>
      </c>
      <c r="AN34" s="82" t="b">
        <f t="shared" si="29"/>
        <v>0</v>
      </c>
      <c r="AO34" s="82" t="b">
        <f t="shared" si="30"/>
        <v>0</v>
      </c>
      <c r="AP34" s="82" t="b">
        <f t="shared" si="8"/>
        <v>0</v>
      </c>
      <c r="AQ34" s="82" t="b">
        <f t="shared" si="31"/>
        <v>0</v>
      </c>
      <c r="AR34" s="70">
        <f t="shared" si="32"/>
        <v>0</v>
      </c>
      <c r="AS34" s="82" t="b">
        <f t="shared" si="9"/>
        <v>0</v>
      </c>
      <c r="AT34" s="82" t="b">
        <f t="shared" si="33"/>
        <v>0</v>
      </c>
      <c r="AU34" s="82" t="b">
        <f t="shared" si="34"/>
        <v>0</v>
      </c>
      <c r="AV34" s="82" t="b">
        <f t="shared" si="10"/>
        <v>0</v>
      </c>
      <c r="AW34" s="82" t="b">
        <f t="shared" si="11"/>
        <v>0</v>
      </c>
      <c r="AX34" s="82" t="b">
        <f t="shared" si="12"/>
        <v>0</v>
      </c>
      <c r="AY34" s="82" t="b">
        <f t="shared" si="35"/>
        <v>0</v>
      </c>
      <c r="AZ34" s="82"/>
      <c r="BA34" s="82" t="b">
        <f t="shared" si="36"/>
        <v>0</v>
      </c>
      <c r="BB34" s="82" t="b">
        <f t="shared" si="37"/>
        <v>0</v>
      </c>
      <c r="BC34" s="82" t="b">
        <f t="shared" si="38"/>
        <v>0</v>
      </c>
      <c r="BD34" s="70"/>
      <c r="BE34" s="70" t="str">
        <f t="shared" si="13"/>
        <v/>
      </c>
      <c r="BF34" s="70">
        <v>23</v>
      </c>
      <c r="BG34" s="70"/>
      <c r="BH34" s="95" t="s">
        <v>71026</v>
      </c>
      <c r="BI34" s="70"/>
      <c r="BJ34" s="70"/>
      <c r="BK34" s="70"/>
      <c r="BL34" s="70"/>
      <c r="BM34" s="70"/>
      <c r="BN34" s="70"/>
      <c r="BO34" s="70"/>
      <c r="BP34" s="70" t="s">
        <v>70929</v>
      </c>
      <c r="BQ34" s="70">
        <v>12</v>
      </c>
      <c r="BR34" s="70"/>
      <c r="BS34" s="70" t="b">
        <f t="shared" si="14"/>
        <v>0</v>
      </c>
      <c r="BT34" s="70">
        <f>COUNTA(B35:$O$830)</f>
        <v>0</v>
      </c>
      <c r="BU34" s="70"/>
      <c r="BV34" s="163" t="s">
        <v>70963</v>
      </c>
      <c r="BW34" s="163"/>
      <c r="BX34" s="163">
        <v>8</v>
      </c>
      <c r="BY34" s="163"/>
      <c r="BZ34" s="163" t="s">
        <v>70964</v>
      </c>
      <c r="CA34" s="163" t="s">
        <v>70964</v>
      </c>
      <c r="CB34" s="163" t="s">
        <v>70963</v>
      </c>
      <c r="CC34" s="163" t="s">
        <v>70963</v>
      </c>
      <c r="CD34" s="163"/>
      <c r="CE34" s="163" t="str">
        <f t="shared" si="39"/>
        <v/>
      </c>
      <c r="CF34" s="163" t="str">
        <f t="shared" si="40"/>
        <v/>
      </c>
      <c r="CG34" s="163">
        <f t="shared" si="41"/>
        <v>8</v>
      </c>
      <c r="CH34" s="163" t="str">
        <f t="shared" si="42"/>
        <v/>
      </c>
      <c r="CI34" s="163" t="str">
        <f t="shared" si="43"/>
        <v/>
      </c>
      <c r="CJ34" s="163" t="str">
        <f t="shared" si="44"/>
        <v/>
      </c>
      <c r="CK34" s="163" t="str">
        <f t="shared" si="45"/>
        <v/>
      </c>
      <c r="CL34" s="163" t="str">
        <f t="shared" si="46"/>
        <v/>
      </c>
      <c r="CM34" s="163" t="str">
        <f t="shared" si="47"/>
        <v/>
      </c>
      <c r="CN34" s="163"/>
      <c r="CO34" s="163" t="s">
        <v>70963</v>
      </c>
      <c r="CP34" s="163" t="str">
        <f t="shared" si="48"/>
        <v/>
      </c>
      <c r="CQ34" s="163" t="s">
        <v>70963</v>
      </c>
      <c r="CR34" s="163" t="s">
        <v>70963</v>
      </c>
      <c r="CS34" s="185" t="str">
        <f t="shared" si="66"/>
        <v/>
      </c>
      <c r="CT34" s="70"/>
      <c r="CU34" s="70">
        <f t="shared" si="49"/>
        <v>0</v>
      </c>
      <c r="CV34" s="70">
        <f t="shared" si="50"/>
        <v>0</v>
      </c>
      <c r="CW34" s="70"/>
      <c r="CX34" s="96">
        <f t="shared" si="51"/>
        <v>0</v>
      </c>
      <c r="CY34" s="70"/>
      <c r="CZ34" s="70" t="e">
        <f t="shared" si="64"/>
        <v>#VALUE!</v>
      </c>
      <c r="DA34" s="70" t="e">
        <f t="shared" si="52"/>
        <v>#VALUE!</v>
      </c>
      <c r="DB34" s="70"/>
      <c r="DC34" s="70" t="b">
        <f t="shared" si="67"/>
        <v>0</v>
      </c>
      <c r="DD34" s="70">
        <f t="shared" si="53"/>
        <v>0</v>
      </c>
      <c r="DE34" s="70" t="str">
        <f t="shared" si="54"/>
        <v/>
      </c>
      <c r="DF34" s="70"/>
      <c r="DG34" s="70" t="str">
        <f t="shared" si="68"/>
        <v/>
      </c>
      <c r="DH34" s="70" t="b">
        <f t="shared" si="69"/>
        <v>0</v>
      </c>
      <c r="DI34" s="70" t="str">
        <f t="shared" si="70"/>
        <v/>
      </c>
      <c r="DJ34" s="70"/>
      <c r="DK34" s="70" t="str">
        <f t="shared" si="56"/>
        <v/>
      </c>
      <c r="DL34" s="70" t="str">
        <f t="shared" si="57"/>
        <v/>
      </c>
      <c r="DM34" s="70"/>
      <c r="DN34" s="70" t="str">
        <f t="shared" si="58"/>
        <v/>
      </c>
      <c r="DO34" s="70" t="str">
        <f>IF(DK34="","",AND((COUNTIF($DK$12:DL34,DK34))=1,(COUNTIF($DK$12:DL34,DL34))=1))</f>
        <v/>
      </c>
      <c r="DP34" s="70" t="str">
        <f>IF(DK34="","",AND((COUNTIF(DK34:$DL$812,DK34))=1,(COUNTIF(DK34:$DL$812,DL34))=1))</f>
        <v/>
      </c>
      <c r="DQ34" s="70"/>
      <c r="DR34" s="70" t="b">
        <f t="shared" si="59"/>
        <v>0</v>
      </c>
      <c r="DS34" s="70" t="b">
        <f t="shared" si="65"/>
        <v>0</v>
      </c>
      <c r="DT34" s="70">
        <f t="shared" si="71"/>
        <v>0</v>
      </c>
      <c r="DU34" s="70">
        <f t="shared" si="72"/>
        <v>0</v>
      </c>
      <c r="DV34" s="70" t="b">
        <f t="shared" si="60"/>
        <v>0</v>
      </c>
      <c r="DW34" s="70" t="b">
        <f t="shared" si="61"/>
        <v>0</v>
      </c>
      <c r="DX34" s="70"/>
      <c r="DY34" s="70" t="b">
        <f t="shared" si="62"/>
        <v>0</v>
      </c>
      <c r="DZ34" s="70">
        <f t="shared" si="63"/>
        <v>0</v>
      </c>
      <c r="EA34" s="70"/>
    </row>
    <row r="35" spans="1:131" x14ac:dyDescent="0.25">
      <c r="A35" s="24" t="str">
        <f t="shared" si="22"/>
        <v/>
      </c>
      <c r="B35" s="36"/>
      <c r="C35" s="37"/>
      <c r="D35" s="38"/>
      <c r="E35" s="37"/>
      <c r="F35" s="38"/>
      <c r="G35" s="39"/>
      <c r="H35" s="35"/>
      <c r="I35" s="30"/>
      <c r="J35" s="38"/>
      <c r="K35" s="36"/>
      <c r="L35" s="40"/>
      <c r="M35" s="43"/>
      <c r="N35" s="44"/>
      <c r="O35" s="35"/>
      <c r="P35" s="87"/>
      <c r="R35" s="65" t="s">
        <v>51</v>
      </c>
      <c r="S35" s="66">
        <v>35238</v>
      </c>
      <c r="T35" s="99" t="s">
        <v>211</v>
      </c>
      <c r="U35" s="146" t="s">
        <v>212</v>
      </c>
      <c r="V35" s="70" t="s">
        <v>150</v>
      </c>
      <c r="W35" s="151">
        <f ca="1">DATEVALUE("01/01/"&amp;(YEAR(TODAY())+1))</f>
        <v>43831</v>
      </c>
      <c r="X35" s="70"/>
      <c r="Y35" s="70"/>
      <c r="Z35" t="b">
        <f t="shared" si="1"/>
        <v>0</v>
      </c>
      <c r="AA35" t="b">
        <f t="shared" si="23"/>
        <v>0</v>
      </c>
      <c r="AB35" t="b">
        <f t="shared" si="2"/>
        <v>0</v>
      </c>
      <c r="AC35" t="b">
        <f t="shared" si="3"/>
        <v>0</v>
      </c>
      <c r="AD35" s="101" t="b">
        <f t="shared" si="24"/>
        <v>0</v>
      </c>
      <c r="AE35" t="e">
        <f t="shared" si="25"/>
        <v>#VALUE!</v>
      </c>
      <c r="AF35" t="b">
        <f t="shared" si="4"/>
        <v>0</v>
      </c>
      <c r="AG35" s="135"/>
      <c r="AH35" s="82" t="b">
        <f t="shared" si="26"/>
        <v>0</v>
      </c>
      <c r="AI35" s="99" t="b">
        <f t="shared" si="5"/>
        <v>0</v>
      </c>
      <c r="AJ35" s="70" t="b">
        <f t="shared" si="6"/>
        <v>0</v>
      </c>
      <c r="AK35" s="111" t="b">
        <f t="shared" si="27"/>
        <v>0</v>
      </c>
      <c r="AL35" s="82" t="e">
        <f t="shared" si="7"/>
        <v>#VALUE!</v>
      </c>
      <c r="AM35" s="82" t="b">
        <f t="shared" si="28"/>
        <v>0</v>
      </c>
      <c r="AN35" s="82" t="b">
        <f t="shared" si="29"/>
        <v>0</v>
      </c>
      <c r="AO35" s="82" t="b">
        <f t="shared" si="30"/>
        <v>0</v>
      </c>
      <c r="AP35" s="82" t="b">
        <f t="shared" si="8"/>
        <v>0</v>
      </c>
      <c r="AQ35" s="82" t="b">
        <f t="shared" si="31"/>
        <v>0</v>
      </c>
      <c r="AR35" s="70">
        <f t="shared" si="32"/>
        <v>0</v>
      </c>
      <c r="AS35" s="82" t="b">
        <f t="shared" si="9"/>
        <v>0</v>
      </c>
      <c r="AT35" s="82" t="b">
        <f t="shared" si="33"/>
        <v>0</v>
      </c>
      <c r="AU35" s="82" t="b">
        <f t="shared" si="34"/>
        <v>0</v>
      </c>
      <c r="AV35" s="82" t="b">
        <f t="shared" si="10"/>
        <v>0</v>
      </c>
      <c r="AW35" s="82" t="b">
        <f t="shared" si="11"/>
        <v>0</v>
      </c>
      <c r="AX35" s="82" t="b">
        <f t="shared" si="12"/>
        <v>0</v>
      </c>
      <c r="AY35" s="82" t="b">
        <f t="shared" si="35"/>
        <v>0</v>
      </c>
      <c r="AZ35" s="82"/>
      <c r="BA35" s="82" t="b">
        <f t="shared" si="36"/>
        <v>0</v>
      </c>
      <c r="BB35" s="82" t="b">
        <f t="shared" si="37"/>
        <v>0</v>
      </c>
      <c r="BC35" s="82" t="b">
        <f t="shared" si="38"/>
        <v>0</v>
      </c>
      <c r="BD35" s="70"/>
      <c r="BE35" s="70" t="str">
        <f t="shared" si="13"/>
        <v/>
      </c>
      <c r="BF35" s="70">
        <v>24</v>
      </c>
      <c r="BG35" s="70"/>
      <c r="BH35" s="95" t="s">
        <v>71027</v>
      </c>
      <c r="BI35" s="70"/>
      <c r="BJ35" s="70"/>
      <c r="BK35" s="70"/>
      <c r="BL35" s="70"/>
      <c r="BM35" s="70"/>
      <c r="BN35" s="70"/>
      <c r="BO35" s="70"/>
      <c r="BP35" s="70" t="s">
        <v>70920</v>
      </c>
      <c r="BQ35" s="70">
        <v>12.5</v>
      </c>
      <c r="BR35" s="70"/>
      <c r="BS35" s="70" t="b">
        <f t="shared" si="14"/>
        <v>0</v>
      </c>
      <c r="BT35" s="70">
        <f>COUNTA(B36:$O$830)</f>
        <v>0</v>
      </c>
      <c r="BU35" s="70"/>
      <c r="BV35" s="163" t="s">
        <v>70963</v>
      </c>
      <c r="BW35" s="163"/>
      <c r="BX35" s="163">
        <v>8</v>
      </c>
      <c r="BY35" s="163"/>
      <c r="BZ35" s="163" t="s">
        <v>70964</v>
      </c>
      <c r="CA35" s="163" t="s">
        <v>70964</v>
      </c>
      <c r="CB35" s="163" t="s">
        <v>70963</v>
      </c>
      <c r="CC35" s="163" t="s">
        <v>70963</v>
      </c>
      <c r="CD35" s="163"/>
      <c r="CE35" s="163" t="str">
        <f t="shared" si="39"/>
        <v/>
      </c>
      <c r="CF35" s="163" t="str">
        <f t="shared" si="40"/>
        <v/>
      </c>
      <c r="CG35" s="163">
        <f t="shared" si="41"/>
        <v>8</v>
      </c>
      <c r="CH35" s="163" t="str">
        <f t="shared" si="42"/>
        <v/>
      </c>
      <c r="CI35" s="163" t="str">
        <f t="shared" si="43"/>
        <v/>
      </c>
      <c r="CJ35" s="163" t="str">
        <f t="shared" si="44"/>
        <v/>
      </c>
      <c r="CK35" s="163" t="str">
        <f t="shared" si="45"/>
        <v/>
      </c>
      <c r="CL35" s="163" t="str">
        <f t="shared" si="46"/>
        <v/>
      </c>
      <c r="CM35" s="163" t="str">
        <f t="shared" si="47"/>
        <v/>
      </c>
      <c r="CN35" s="163"/>
      <c r="CO35" s="163" t="s">
        <v>70963</v>
      </c>
      <c r="CP35" s="163" t="str">
        <f t="shared" si="48"/>
        <v/>
      </c>
      <c r="CQ35" s="163" t="s">
        <v>70963</v>
      </c>
      <c r="CR35" s="163" t="s">
        <v>70963</v>
      </c>
      <c r="CS35" s="185" t="str">
        <f t="shared" si="66"/>
        <v/>
      </c>
      <c r="CT35" s="70"/>
      <c r="CU35" s="70">
        <f t="shared" si="49"/>
        <v>0</v>
      </c>
      <c r="CV35" s="70">
        <f t="shared" si="50"/>
        <v>0</v>
      </c>
      <c r="CW35" s="70"/>
      <c r="CX35" s="96">
        <f t="shared" si="51"/>
        <v>0</v>
      </c>
      <c r="CY35" s="70"/>
      <c r="CZ35" s="70" t="e">
        <f t="shared" si="64"/>
        <v>#VALUE!</v>
      </c>
      <c r="DA35" s="70" t="e">
        <f t="shared" si="52"/>
        <v>#VALUE!</v>
      </c>
      <c r="DB35" s="70"/>
      <c r="DC35" s="70" t="b">
        <f t="shared" si="67"/>
        <v>0</v>
      </c>
      <c r="DD35" s="70">
        <f t="shared" si="53"/>
        <v>0</v>
      </c>
      <c r="DE35" s="70" t="str">
        <f t="shared" si="54"/>
        <v/>
      </c>
      <c r="DF35" s="70"/>
      <c r="DG35" s="70" t="str">
        <f t="shared" si="68"/>
        <v/>
      </c>
      <c r="DH35" s="70" t="b">
        <f t="shared" si="69"/>
        <v>0</v>
      </c>
      <c r="DI35" s="70" t="str">
        <f t="shared" si="70"/>
        <v/>
      </c>
      <c r="DJ35" s="70"/>
      <c r="DK35" s="70" t="str">
        <f t="shared" si="56"/>
        <v/>
      </c>
      <c r="DL35" s="70" t="str">
        <f t="shared" si="57"/>
        <v/>
      </c>
      <c r="DM35" s="70"/>
      <c r="DN35" s="70" t="str">
        <f t="shared" si="58"/>
        <v/>
      </c>
      <c r="DO35" s="70" t="str">
        <f>IF(DK35="","",AND((COUNTIF($DK$12:DL35,DK35))=1,(COUNTIF($DK$12:DL35,DL35))=1))</f>
        <v/>
      </c>
      <c r="DP35" s="70" t="str">
        <f>IF(DK35="","",AND((COUNTIF(DK35:$DL$812,DK35))=1,(COUNTIF(DK35:$DL$812,DL35))=1))</f>
        <v/>
      </c>
      <c r="DQ35" s="70"/>
      <c r="DR35" s="70" t="b">
        <f t="shared" si="59"/>
        <v>0</v>
      </c>
      <c r="DS35" s="70" t="b">
        <f t="shared" si="65"/>
        <v>0</v>
      </c>
      <c r="DT35" s="70">
        <f t="shared" si="71"/>
        <v>0</v>
      </c>
      <c r="DU35" s="70">
        <f t="shared" si="72"/>
        <v>0</v>
      </c>
      <c r="DV35" s="70" t="b">
        <f t="shared" si="60"/>
        <v>0</v>
      </c>
      <c r="DW35" s="70" t="b">
        <f t="shared" si="61"/>
        <v>0</v>
      </c>
      <c r="DX35" s="70"/>
      <c r="DY35" s="70" t="b">
        <f t="shared" si="62"/>
        <v>0</v>
      </c>
      <c r="DZ35" s="70">
        <f t="shared" si="63"/>
        <v>0</v>
      </c>
      <c r="EA35" s="70"/>
    </row>
    <row r="36" spans="1:131" x14ac:dyDescent="0.25">
      <c r="A36" s="24" t="str">
        <f t="shared" si="22"/>
        <v/>
      </c>
      <c r="B36" s="36"/>
      <c r="C36" s="37"/>
      <c r="D36" s="38"/>
      <c r="E36" s="37"/>
      <c r="F36" s="38"/>
      <c r="G36" s="39"/>
      <c r="H36" s="35"/>
      <c r="I36" s="30"/>
      <c r="J36" s="38"/>
      <c r="K36" s="36"/>
      <c r="L36" s="40"/>
      <c r="M36" s="43"/>
      <c r="N36" s="44"/>
      <c r="O36" s="35"/>
      <c r="P36" s="87"/>
      <c r="R36" s="65" t="s">
        <v>52</v>
      </c>
      <c r="S36" s="66">
        <v>37261</v>
      </c>
      <c r="T36" s="99" t="s">
        <v>213</v>
      </c>
      <c r="U36" s="146" t="s">
        <v>214</v>
      </c>
      <c r="V36" s="70" t="s">
        <v>151</v>
      </c>
      <c r="W36" s="148">
        <f ca="1">ROUND(DATE(YEAR(TODAY())+1,4,MOD(234-11*MOD(YEAR(TODAY())+1,19),30))/7,)*7-6+1</f>
        <v>43934</v>
      </c>
      <c r="X36" s="70"/>
      <c r="Y36" s="70"/>
      <c r="Z36" t="b">
        <f t="shared" si="1"/>
        <v>0</v>
      </c>
      <c r="AA36" t="b">
        <f t="shared" si="23"/>
        <v>0</v>
      </c>
      <c r="AB36" t="b">
        <f t="shared" si="2"/>
        <v>0</v>
      </c>
      <c r="AC36" t="b">
        <f t="shared" si="3"/>
        <v>0</v>
      </c>
      <c r="AD36" s="101" t="b">
        <f t="shared" si="24"/>
        <v>0</v>
      </c>
      <c r="AE36" t="e">
        <f t="shared" si="25"/>
        <v>#VALUE!</v>
      </c>
      <c r="AF36" t="b">
        <f t="shared" si="4"/>
        <v>0</v>
      </c>
      <c r="AG36" s="135"/>
      <c r="AH36" s="82" t="b">
        <f t="shared" si="26"/>
        <v>0</v>
      </c>
      <c r="AI36" s="99" t="b">
        <f t="shared" si="5"/>
        <v>0</v>
      </c>
      <c r="AJ36" s="70" t="b">
        <f t="shared" si="6"/>
        <v>0</v>
      </c>
      <c r="AK36" s="111" t="b">
        <f t="shared" si="27"/>
        <v>0</v>
      </c>
      <c r="AL36" s="82" t="e">
        <f t="shared" si="7"/>
        <v>#VALUE!</v>
      </c>
      <c r="AM36" s="82" t="b">
        <f t="shared" si="28"/>
        <v>0</v>
      </c>
      <c r="AN36" s="82" t="b">
        <f t="shared" si="29"/>
        <v>0</v>
      </c>
      <c r="AO36" s="82" t="b">
        <f t="shared" si="30"/>
        <v>0</v>
      </c>
      <c r="AP36" s="82" t="b">
        <f t="shared" si="8"/>
        <v>0</v>
      </c>
      <c r="AQ36" s="82" t="b">
        <f t="shared" si="31"/>
        <v>0</v>
      </c>
      <c r="AR36" s="70">
        <f t="shared" si="32"/>
        <v>0</v>
      </c>
      <c r="AS36" s="82" t="b">
        <f t="shared" si="9"/>
        <v>0</v>
      </c>
      <c r="AT36" s="82" t="b">
        <f t="shared" si="33"/>
        <v>0</v>
      </c>
      <c r="AU36" s="82" t="b">
        <f t="shared" si="34"/>
        <v>0</v>
      </c>
      <c r="AV36" s="82" t="b">
        <f t="shared" si="10"/>
        <v>0</v>
      </c>
      <c r="AW36" s="82" t="b">
        <f t="shared" si="11"/>
        <v>0</v>
      </c>
      <c r="AX36" s="82" t="b">
        <f t="shared" si="12"/>
        <v>0</v>
      </c>
      <c r="AY36" s="82" t="b">
        <f t="shared" si="35"/>
        <v>0</v>
      </c>
      <c r="AZ36" s="82"/>
      <c r="BA36" s="82" t="b">
        <f t="shared" si="36"/>
        <v>0</v>
      </c>
      <c r="BB36" s="82" t="b">
        <f t="shared" si="37"/>
        <v>0</v>
      </c>
      <c r="BC36" s="82" t="b">
        <f t="shared" si="38"/>
        <v>0</v>
      </c>
      <c r="BD36" s="70"/>
      <c r="BE36" s="70" t="str">
        <f t="shared" si="13"/>
        <v/>
      </c>
      <c r="BF36" s="70">
        <v>25</v>
      </c>
      <c r="BG36" s="70"/>
      <c r="BH36" s="95" t="s">
        <v>70879</v>
      </c>
      <c r="BI36" s="70"/>
      <c r="BJ36" s="70"/>
      <c r="BK36" s="70"/>
      <c r="BL36" s="70"/>
      <c r="BM36" s="70"/>
      <c r="BN36" s="70"/>
      <c r="BO36" s="70"/>
      <c r="BP36" s="70" t="s">
        <v>70941</v>
      </c>
      <c r="BQ36" s="70">
        <v>13</v>
      </c>
      <c r="BR36" s="70"/>
      <c r="BS36" s="70" t="b">
        <f t="shared" si="14"/>
        <v>0</v>
      </c>
      <c r="BT36" s="70">
        <f>COUNTA(B37:$O$830)</f>
        <v>0</v>
      </c>
      <c r="BU36" s="70"/>
      <c r="BV36" s="163" t="s">
        <v>70963</v>
      </c>
      <c r="BW36" s="163"/>
      <c r="BX36" s="163">
        <v>8</v>
      </c>
      <c r="BY36" s="163"/>
      <c r="BZ36" s="163" t="s">
        <v>70964</v>
      </c>
      <c r="CA36" s="163" t="s">
        <v>70964</v>
      </c>
      <c r="CB36" s="163" t="s">
        <v>70963</v>
      </c>
      <c r="CC36" s="163" t="s">
        <v>70963</v>
      </c>
      <c r="CD36" s="163"/>
      <c r="CE36" s="163" t="str">
        <f t="shared" si="39"/>
        <v/>
      </c>
      <c r="CF36" s="163" t="str">
        <f t="shared" si="40"/>
        <v/>
      </c>
      <c r="CG36" s="163">
        <f t="shared" si="41"/>
        <v>8</v>
      </c>
      <c r="CH36" s="163" t="str">
        <f t="shared" si="42"/>
        <v/>
      </c>
      <c r="CI36" s="163" t="str">
        <f t="shared" si="43"/>
        <v/>
      </c>
      <c r="CJ36" s="163" t="str">
        <f t="shared" si="44"/>
        <v/>
      </c>
      <c r="CK36" s="163" t="str">
        <f t="shared" si="45"/>
        <v/>
      </c>
      <c r="CL36" s="163" t="str">
        <f t="shared" si="46"/>
        <v/>
      </c>
      <c r="CM36" s="163" t="str">
        <f t="shared" si="47"/>
        <v/>
      </c>
      <c r="CN36" s="163"/>
      <c r="CO36" s="163" t="s">
        <v>70963</v>
      </c>
      <c r="CP36" s="163" t="str">
        <f t="shared" si="48"/>
        <v/>
      </c>
      <c r="CQ36" s="163" t="s">
        <v>70963</v>
      </c>
      <c r="CR36" s="163" t="s">
        <v>70963</v>
      </c>
      <c r="CS36" s="185" t="str">
        <f t="shared" si="66"/>
        <v/>
      </c>
      <c r="CT36" s="70"/>
      <c r="CU36" s="70">
        <f t="shared" si="49"/>
        <v>0</v>
      </c>
      <c r="CV36" s="70">
        <f t="shared" si="50"/>
        <v>0</v>
      </c>
      <c r="CW36" s="70"/>
      <c r="CX36" s="96">
        <f t="shared" si="51"/>
        <v>0</v>
      </c>
      <c r="CY36" s="70"/>
      <c r="CZ36" s="70" t="e">
        <f t="shared" si="64"/>
        <v>#VALUE!</v>
      </c>
      <c r="DA36" s="70" t="e">
        <f t="shared" si="52"/>
        <v>#VALUE!</v>
      </c>
      <c r="DB36" s="70"/>
      <c r="DC36" s="70" t="b">
        <f t="shared" si="67"/>
        <v>0</v>
      </c>
      <c r="DD36" s="70">
        <f t="shared" si="53"/>
        <v>0</v>
      </c>
      <c r="DE36" s="70" t="str">
        <f t="shared" si="54"/>
        <v/>
      </c>
      <c r="DF36" s="70"/>
      <c r="DG36" s="70" t="str">
        <f t="shared" si="68"/>
        <v/>
      </c>
      <c r="DH36" s="70" t="b">
        <f t="shared" si="69"/>
        <v>0</v>
      </c>
      <c r="DI36" s="70" t="str">
        <f t="shared" si="70"/>
        <v/>
      </c>
      <c r="DJ36" s="70"/>
      <c r="DK36" s="70" t="str">
        <f t="shared" si="56"/>
        <v/>
      </c>
      <c r="DL36" s="70" t="str">
        <f t="shared" si="57"/>
        <v/>
      </c>
      <c r="DM36" s="70"/>
      <c r="DN36" s="70" t="str">
        <f t="shared" si="58"/>
        <v/>
      </c>
      <c r="DO36" s="70" t="str">
        <f>IF(DK36="","",AND((COUNTIF($DK$12:DL36,DK36))=1,(COUNTIF($DK$12:DL36,DL36))=1))</f>
        <v/>
      </c>
      <c r="DP36" s="70" t="str">
        <f>IF(DK36="","",AND((COUNTIF(DK36:$DL$812,DK36))=1,(COUNTIF(DK36:$DL$812,DL36))=1))</f>
        <v/>
      </c>
      <c r="DQ36" s="70"/>
      <c r="DR36" s="70" t="b">
        <f t="shared" si="59"/>
        <v>0</v>
      </c>
      <c r="DS36" s="70" t="b">
        <f t="shared" si="65"/>
        <v>0</v>
      </c>
      <c r="DT36" s="70">
        <f t="shared" si="71"/>
        <v>0</v>
      </c>
      <c r="DU36" s="70">
        <f t="shared" si="72"/>
        <v>0</v>
      </c>
      <c r="DV36" s="70" t="b">
        <f t="shared" si="60"/>
        <v>0</v>
      </c>
      <c r="DW36" s="70" t="b">
        <f t="shared" si="61"/>
        <v>0</v>
      </c>
      <c r="DX36" s="70"/>
      <c r="DY36" s="70" t="b">
        <f t="shared" si="62"/>
        <v>0</v>
      </c>
      <c r="DZ36" s="70">
        <f t="shared" si="63"/>
        <v>0</v>
      </c>
      <c r="EA36" s="70"/>
    </row>
    <row r="37" spans="1:131" x14ac:dyDescent="0.25">
      <c r="A37" s="24" t="str">
        <f t="shared" si="22"/>
        <v/>
      </c>
      <c r="B37" s="36"/>
      <c r="C37" s="37"/>
      <c r="D37" s="38"/>
      <c r="E37" s="37"/>
      <c r="F37" s="38"/>
      <c r="G37" s="39"/>
      <c r="H37" s="35"/>
      <c r="I37" s="30"/>
      <c r="J37" s="38"/>
      <c r="K37" s="36"/>
      <c r="L37" s="40"/>
      <c r="M37" s="43"/>
      <c r="N37" s="44"/>
      <c r="O37" s="35"/>
      <c r="P37" s="87"/>
      <c r="R37" s="65" t="s">
        <v>53</v>
      </c>
      <c r="S37" s="66">
        <v>38151</v>
      </c>
      <c r="T37" s="99" t="s">
        <v>215</v>
      </c>
      <c r="U37" s="146" t="s">
        <v>216</v>
      </c>
      <c r="V37" s="70" t="s">
        <v>152</v>
      </c>
      <c r="W37" s="149">
        <f ca="1">DATEVALUE("01/05/"&amp;(YEAR(TODAY())+1))</f>
        <v>43952</v>
      </c>
      <c r="X37" s="70"/>
      <c r="Y37" s="70"/>
      <c r="Z37" t="b">
        <f t="shared" si="1"/>
        <v>0</v>
      </c>
      <c r="AA37" t="b">
        <f t="shared" si="23"/>
        <v>0</v>
      </c>
      <c r="AB37" t="b">
        <f t="shared" si="2"/>
        <v>0</v>
      </c>
      <c r="AC37" t="b">
        <f t="shared" si="3"/>
        <v>0</v>
      </c>
      <c r="AD37" s="101" t="b">
        <f t="shared" si="24"/>
        <v>0</v>
      </c>
      <c r="AE37" t="e">
        <f t="shared" si="25"/>
        <v>#VALUE!</v>
      </c>
      <c r="AF37" t="b">
        <f t="shared" si="4"/>
        <v>0</v>
      </c>
      <c r="AG37" s="135"/>
      <c r="AH37" s="82" t="b">
        <f t="shared" si="26"/>
        <v>0</v>
      </c>
      <c r="AI37" s="99" t="b">
        <f t="shared" si="5"/>
        <v>0</v>
      </c>
      <c r="AJ37" s="70" t="b">
        <f t="shared" si="6"/>
        <v>0</v>
      </c>
      <c r="AK37" s="111" t="b">
        <f t="shared" si="27"/>
        <v>0</v>
      </c>
      <c r="AL37" s="82" t="e">
        <f t="shared" si="7"/>
        <v>#VALUE!</v>
      </c>
      <c r="AM37" s="82" t="b">
        <f t="shared" si="28"/>
        <v>0</v>
      </c>
      <c r="AN37" s="82" t="b">
        <f t="shared" si="29"/>
        <v>0</v>
      </c>
      <c r="AO37" s="82" t="b">
        <f t="shared" si="30"/>
        <v>0</v>
      </c>
      <c r="AP37" s="82" t="b">
        <f t="shared" si="8"/>
        <v>0</v>
      </c>
      <c r="AQ37" s="82" t="b">
        <f t="shared" si="31"/>
        <v>0</v>
      </c>
      <c r="AR37" s="70">
        <f t="shared" si="32"/>
        <v>0</v>
      </c>
      <c r="AS37" s="82" t="b">
        <f t="shared" si="9"/>
        <v>0</v>
      </c>
      <c r="AT37" s="82" t="b">
        <f t="shared" si="33"/>
        <v>0</v>
      </c>
      <c r="AU37" s="82" t="b">
        <f t="shared" si="34"/>
        <v>0</v>
      </c>
      <c r="AV37" s="82" t="b">
        <f t="shared" si="10"/>
        <v>0</v>
      </c>
      <c r="AW37" s="82" t="b">
        <f t="shared" si="11"/>
        <v>0</v>
      </c>
      <c r="AX37" s="82" t="b">
        <f t="shared" si="12"/>
        <v>0</v>
      </c>
      <c r="AY37" s="82" t="b">
        <f t="shared" si="35"/>
        <v>0</v>
      </c>
      <c r="AZ37" s="82"/>
      <c r="BA37" s="82" t="b">
        <f t="shared" si="36"/>
        <v>0</v>
      </c>
      <c r="BB37" s="82" t="b">
        <f t="shared" si="37"/>
        <v>0</v>
      </c>
      <c r="BC37" s="82" t="b">
        <f t="shared" si="38"/>
        <v>0</v>
      </c>
      <c r="BD37" s="70"/>
      <c r="BE37" s="70" t="str">
        <f t="shared" si="13"/>
        <v/>
      </c>
      <c r="BF37" s="70">
        <v>26</v>
      </c>
      <c r="BG37" s="70"/>
      <c r="BH37" s="95" t="s">
        <v>70888</v>
      </c>
      <c r="BI37" s="70"/>
      <c r="BJ37" s="70"/>
      <c r="BK37" s="70"/>
      <c r="BL37" s="70"/>
      <c r="BM37" s="70"/>
      <c r="BN37" s="70"/>
      <c r="BO37" s="70"/>
      <c r="BP37" s="70" t="s">
        <v>70939</v>
      </c>
      <c r="BQ37" s="70">
        <v>13.5</v>
      </c>
      <c r="BR37" s="70"/>
      <c r="BS37" s="70" t="b">
        <f t="shared" si="14"/>
        <v>0</v>
      </c>
      <c r="BT37" s="70">
        <f>COUNTA(B38:$O$830)</f>
        <v>0</v>
      </c>
      <c r="BU37" s="70"/>
      <c r="BV37" s="163" t="s">
        <v>70963</v>
      </c>
      <c r="BW37" s="163"/>
      <c r="BX37" s="163">
        <v>8</v>
      </c>
      <c r="BY37" s="163"/>
      <c r="BZ37" s="163" t="s">
        <v>70964</v>
      </c>
      <c r="CA37" s="163" t="s">
        <v>70964</v>
      </c>
      <c r="CB37" s="163" t="s">
        <v>70963</v>
      </c>
      <c r="CC37" s="163" t="s">
        <v>70963</v>
      </c>
      <c r="CD37" s="163"/>
      <c r="CE37" s="163" t="str">
        <f t="shared" si="39"/>
        <v/>
      </c>
      <c r="CF37" s="163" t="str">
        <f t="shared" si="40"/>
        <v/>
      </c>
      <c r="CG37" s="163">
        <f t="shared" si="41"/>
        <v>8</v>
      </c>
      <c r="CH37" s="163" t="str">
        <f t="shared" si="42"/>
        <v/>
      </c>
      <c r="CI37" s="163" t="str">
        <f t="shared" si="43"/>
        <v/>
      </c>
      <c r="CJ37" s="163" t="str">
        <f t="shared" si="44"/>
        <v/>
      </c>
      <c r="CK37" s="163" t="str">
        <f t="shared" si="45"/>
        <v/>
      </c>
      <c r="CL37" s="163" t="str">
        <f t="shared" si="46"/>
        <v/>
      </c>
      <c r="CM37" s="163" t="str">
        <f t="shared" si="47"/>
        <v/>
      </c>
      <c r="CN37" s="163"/>
      <c r="CO37" s="163" t="s">
        <v>70963</v>
      </c>
      <c r="CP37" s="163" t="str">
        <f t="shared" si="48"/>
        <v/>
      </c>
      <c r="CQ37" s="163" t="s">
        <v>70963</v>
      </c>
      <c r="CR37" s="163" t="s">
        <v>70963</v>
      </c>
      <c r="CS37" s="185" t="str">
        <f t="shared" si="66"/>
        <v/>
      </c>
      <c r="CT37" s="70"/>
      <c r="CU37" s="70">
        <f t="shared" si="49"/>
        <v>0</v>
      </c>
      <c r="CV37" s="70">
        <f t="shared" si="50"/>
        <v>0</v>
      </c>
      <c r="CW37" s="70"/>
      <c r="CX37" s="96">
        <f t="shared" si="51"/>
        <v>0</v>
      </c>
      <c r="CY37" s="70"/>
      <c r="CZ37" s="70" t="e">
        <f t="shared" si="64"/>
        <v>#VALUE!</v>
      </c>
      <c r="DA37" s="70" t="e">
        <f t="shared" si="52"/>
        <v>#VALUE!</v>
      </c>
      <c r="DB37" s="70"/>
      <c r="DC37" s="70" t="b">
        <f t="shared" si="67"/>
        <v>0</v>
      </c>
      <c r="DD37" s="70">
        <f t="shared" si="53"/>
        <v>0</v>
      </c>
      <c r="DE37" s="70" t="str">
        <f t="shared" si="54"/>
        <v/>
      </c>
      <c r="DF37" s="70"/>
      <c r="DG37" s="70" t="str">
        <f t="shared" si="68"/>
        <v/>
      </c>
      <c r="DH37" s="70" t="b">
        <f t="shared" si="69"/>
        <v>0</v>
      </c>
      <c r="DI37" s="70" t="str">
        <f t="shared" si="70"/>
        <v/>
      </c>
      <c r="DJ37" s="70"/>
      <c r="DK37" s="70" t="str">
        <f t="shared" si="56"/>
        <v/>
      </c>
      <c r="DL37" s="70" t="str">
        <f t="shared" si="57"/>
        <v/>
      </c>
      <c r="DM37" s="70"/>
      <c r="DN37" s="70" t="str">
        <f t="shared" si="58"/>
        <v/>
      </c>
      <c r="DO37" s="70" t="str">
        <f>IF(DK37="","",AND((COUNTIF($DK$12:DL37,DK37))=1,(COUNTIF($DK$12:DL37,DL37))=1))</f>
        <v/>
      </c>
      <c r="DP37" s="70" t="str">
        <f>IF(DK37="","",AND((COUNTIF(DK37:$DL$812,DK37))=1,(COUNTIF(DK37:$DL$812,DL37))=1))</f>
        <v/>
      </c>
      <c r="DQ37" s="70"/>
      <c r="DR37" s="70" t="b">
        <f t="shared" si="59"/>
        <v>0</v>
      </c>
      <c r="DS37" s="70" t="b">
        <f t="shared" si="65"/>
        <v>0</v>
      </c>
      <c r="DT37" s="70">
        <f t="shared" si="71"/>
        <v>0</v>
      </c>
      <c r="DU37" s="70">
        <f t="shared" si="72"/>
        <v>0</v>
      </c>
      <c r="DV37" s="70" t="b">
        <f t="shared" si="60"/>
        <v>0</v>
      </c>
      <c r="DW37" s="70" t="b">
        <f t="shared" si="61"/>
        <v>0</v>
      </c>
      <c r="DX37" s="70"/>
      <c r="DY37" s="70" t="b">
        <f t="shared" si="62"/>
        <v>0</v>
      </c>
      <c r="DZ37" s="70">
        <f t="shared" si="63"/>
        <v>0</v>
      </c>
      <c r="EA37" s="70"/>
    </row>
    <row r="38" spans="1:131" x14ac:dyDescent="0.25">
      <c r="A38" s="24" t="str">
        <f t="shared" si="22"/>
        <v/>
      </c>
      <c r="B38" s="36"/>
      <c r="C38" s="37"/>
      <c r="D38" s="38"/>
      <c r="E38" s="37"/>
      <c r="F38" s="38"/>
      <c r="G38" s="39"/>
      <c r="H38" s="35"/>
      <c r="I38" s="30"/>
      <c r="J38" s="38"/>
      <c r="K38" s="36"/>
      <c r="L38" s="40"/>
      <c r="M38" s="43"/>
      <c r="N38" s="44"/>
      <c r="O38" s="35"/>
      <c r="P38" s="87"/>
      <c r="R38" s="65" t="s">
        <v>54</v>
      </c>
      <c r="S38" s="66">
        <v>38185</v>
      </c>
      <c r="T38" s="99" t="s">
        <v>217</v>
      </c>
      <c r="U38" s="146" t="s">
        <v>218</v>
      </c>
      <c r="V38" s="71" t="s">
        <v>153</v>
      </c>
      <c r="W38" s="149">
        <f ca="1">DATEVALUE("08/05/"&amp;(YEAR(TODAY())+1))</f>
        <v>43959</v>
      </c>
      <c r="X38" s="70"/>
      <c r="Y38" s="70"/>
      <c r="Z38" t="b">
        <f t="shared" si="1"/>
        <v>0</v>
      </c>
      <c r="AA38" t="b">
        <f t="shared" si="23"/>
        <v>0</v>
      </c>
      <c r="AB38" t="b">
        <f t="shared" si="2"/>
        <v>0</v>
      </c>
      <c r="AC38" t="b">
        <f t="shared" si="3"/>
        <v>0</v>
      </c>
      <c r="AD38" s="101" t="b">
        <f t="shared" si="24"/>
        <v>0</v>
      </c>
      <c r="AE38" t="e">
        <f t="shared" si="25"/>
        <v>#VALUE!</v>
      </c>
      <c r="AF38" t="b">
        <f t="shared" si="4"/>
        <v>0</v>
      </c>
      <c r="AG38" s="135"/>
      <c r="AH38" s="82" t="b">
        <f t="shared" si="26"/>
        <v>0</v>
      </c>
      <c r="AI38" s="99" t="b">
        <f t="shared" si="5"/>
        <v>0</v>
      </c>
      <c r="AJ38" s="70" t="b">
        <f t="shared" si="6"/>
        <v>0</v>
      </c>
      <c r="AK38" s="111" t="b">
        <f t="shared" si="27"/>
        <v>0</v>
      </c>
      <c r="AL38" s="82" t="e">
        <f t="shared" si="7"/>
        <v>#VALUE!</v>
      </c>
      <c r="AM38" s="82" t="b">
        <f t="shared" si="28"/>
        <v>0</v>
      </c>
      <c r="AN38" s="82" t="b">
        <f t="shared" si="29"/>
        <v>0</v>
      </c>
      <c r="AO38" s="82" t="b">
        <f t="shared" si="30"/>
        <v>0</v>
      </c>
      <c r="AP38" s="82" t="b">
        <f t="shared" si="8"/>
        <v>0</v>
      </c>
      <c r="AQ38" s="82" t="b">
        <f t="shared" si="31"/>
        <v>0</v>
      </c>
      <c r="AR38" s="70">
        <f t="shared" si="32"/>
        <v>0</v>
      </c>
      <c r="AS38" s="82" t="b">
        <f t="shared" si="9"/>
        <v>0</v>
      </c>
      <c r="AT38" s="82" t="b">
        <f t="shared" si="33"/>
        <v>0</v>
      </c>
      <c r="AU38" s="82" t="b">
        <f t="shared" si="34"/>
        <v>0</v>
      </c>
      <c r="AV38" s="82" t="b">
        <f t="shared" si="10"/>
        <v>0</v>
      </c>
      <c r="AW38" s="82" t="b">
        <f t="shared" si="11"/>
        <v>0</v>
      </c>
      <c r="AX38" s="82" t="b">
        <f t="shared" si="12"/>
        <v>0</v>
      </c>
      <c r="AY38" s="82" t="b">
        <f t="shared" si="35"/>
        <v>0</v>
      </c>
      <c r="AZ38" s="82"/>
      <c r="BA38" s="82" t="b">
        <f t="shared" si="36"/>
        <v>0</v>
      </c>
      <c r="BB38" s="82" t="b">
        <f t="shared" si="37"/>
        <v>0</v>
      </c>
      <c r="BC38" s="82" t="b">
        <f t="shared" si="38"/>
        <v>0</v>
      </c>
      <c r="BD38" s="70"/>
      <c r="BE38" s="70" t="str">
        <f t="shared" si="13"/>
        <v/>
      </c>
      <c r="BF38" s="70">
        <v>27</v>
      </c>
      <c r="BG38" s="70"/>
      <c r="BH38" s="95" t="s">
        <v>70881</v>
      </c>
      <c r="BI38" s="70"/>
      <c r="BJ38" s="70"/>
      <c r="BK38" s="70"/>
      <c r="BL38" s="70"/>
      <c r="BM38" s="70"/>
      <c r="BN38" s="70"/>
      <c r="BO38" s="70"/>
      <c r="BP38" s="70" t="s">
        <v>70915</v>
      </c>
      <c r="BQ38" s="70">
        <v>14</v>
      </c>
      <c r="BR38" s="70"/>
      <c r="BS38" s="70" t="b">
        <f t="shared" si="14"/>
        <v>0</v>
      </c>
      <c r="BT38" s="70">
        <f>COUNTA(B39:$O$830)</f>
        <v>0</v>
      </c>
      <c r="BU38" s="70"/>
      <c r="BV38" s="163"/>
      <c r="BW38" s="163"/>
      <c r="BX38" s="163"/>
      <c r="BY38" s="163"/>
      <c r="BZ38" s="163"/>
      <c r="CA38" s="163"/>
      <c r="CB38" s="163"/>
      <c r="CC38" s="163"/>
      <c r="CD38" s="163"/>
      <c r="CE38" s="163" t="str">
        <f t="shared" si="39"/>
        <v/>
      </c>
      <c r="CF38" s="163" t="str">
        <f t="shared" si="40"/>
        <v/>
      </c>
      <c r="CG38" s="163" t="str">
        <f t="shared" si="41"/>
        <v/>
      </c>
      <c r="CH38" s="163" t="str">
        <f t="shared" si="42"/>
        <v/>
      </c>
      <c r="CI38" s="163" t="str">
        <f t="shared" si="43"/>
        <v/>
      </c>
      <c r="CJ38" s="163" t="str">
        <f t="shared" si="44"/>
        <v/>
      </c>
      <c r="CK38" s="163" t="str">
        <f t="shared" si="45"/>
        <v/>
      </c>
      <c r="CL38" s="163" t="str">
        <f t="shared" si="46"/>
        <v/>
      </c>
      <c r="CM38" s="163" t="str">
        <f t="shared" si="47"/>
        <v/>
      </c>
      <c r="CN38" s="163"/>
      <c r="CO38" s="163" t="s">
        <v>70963</v>
      </c>
      <c r="CP38" s="163" t="str">
        <f t="shared" si="48"/>
        <v/>
      </c>
      <c r="CQ38" s="163" t="s">
        <v>70963</v>
      </c>
      <c r="CR38" s="163" t="s">
        <v>70963</v>
      </c>
      <c r="CS38" s="185" t="str">
        <f t="shared" si="66"/>
        <v/>
      </c>
      <c r="CT38" s="70"/>
      <c r="CU38" s="70">
        <f t="shared" si="49"/>
        <v>0</v>
      </c>
      <c r="CV38" s="70">
        <f t="shared" si="50"/>
        <v>0</v>
      </c>
      <c r="CW38" s="70"/>
      <c r="CX38" s="96">
        <f t="shared" si="51"/>
        <v>0</v>
      </c>
      <c r="CY38" s="70"/>
      <c r="CZ38" s="70" t="e">
        <f t="shared" si="64"/>
        <v>#VALUE!</v>
      </c>
      <c r="DA38" s="70" t="e">
        <f t="shared" si="52"/>
        <v>#VALUE!</v>
      </c>
      <c r="DB38" s="70"/>
      <c r="DC38" s="70" t="b">
        <f t="shared" si="67"/>
        <v>0</v>
      </c>
      <c r="DD38" s="70">
        <f t="shared" si="53"/>
        <v>0</v>
      </c>
      <c r="DE38" s="70" t="str">
        <f t="shared" si="54"/>
        <v/>
      </c>
      <c r="DF38" s="70"/>
      <c r="DG38" s="70" t="str">
        <f t="shared" si="68"/>
        <v/>
      </c>
      <c r="DH38" s="70" t="b">
        <f t="shared" si="69"/>
        <v>0</v>
      </c>
      <c r="DI38" s="70" t="str">
        <f t="shared" si="70"/>
        <v/>
      </c>
      <c r="DJ38" s="70"/>
      <c r="DK38" s="70" t="str">
        <f t="shared" si="56"/>
        <v/>
      </c>
      <c r="DL38" s="70" t="str">
        <f t="shared" si="57"/>
        <v/>
      </c>
      <c r="DM38" s="70"/>
      <c r="DN38" s="70" t="str">
        <f t="shared" si="58"/>
        <v/>
      </c>
      <c r="DO38" s="70" t="str">
        <f>IF(DK38="","",AND((COUNTIF($DK$12:DL38,DK38))=1,(COUNTIF($DK$12:DL38,DL38))=1))</f>
        <v/>
      </c>
      <c r="DP38" s="70" t="str">
        <f>IF(DK38="","",AND((COUNTIF(DK38:$DL$812,DK38))=1,(COUNTIF(DK38:$DL$812,DL38))=1))</f>
        <v/>
      </c>
      <c r="DQ38" s="70"/>
      <c r="DR38" s="70" t="b">
        <f t="shared" si="59"/>
        <v>0</v>
      </c>
      <c r="DS38" s="70" t="b">
        <f t="shared" si="65"/>
        <v>0</v>
      </c>
      <c r="DT38" s="70">
        <f t="shared" si="71"/>
        <v>0</v>
      </c>
      <c r="DU38" s="70">
        <f t="shared" si="72"/>
        <v>0</v>
      </c>
      <c r="DV38" s="70" t="b">
        <f t="shared" si="60"/>
        <v>0</v>
      </c>
      <c r="DW38" s="70" t="b">
        <f t="shared" si="61"/>
        <v>0</v>
      </c>
      <c r="DX38" s="70"/>
      <c r="DY38" s="70" t="b">
        <f t="shared" si="62"/>
        <v>0</v>
      </c>
      <c r="DZ38" s="70">
        <f t="shared" si="63"/>
        <v>0</v>
      </c>
      <c r="EA38" s="70"/>
    </row>
    <row r="39" spans="1:131" x14ac:dyDescent="0.25">
      <c r="A39" s="24" t="str">
        <f t="shared" si="22"/>
        <v/>
      </c>
      <c r="B39" s="36"/>
      <c r="C39" s="37"/>
      <c r="D39" s="38"/>
      <c r="E39" s="37"/>
      <c r="F39" s="38"/>
      <c r="G39" s="39"/>
      <c r="H39" s="35"/>
      <c r="I39" s="30"/>
      <c r="J39" s="38"/>
      <c r="K39" s="36"/>
      <c r="L39" s="40"/>
      <c r="M39" s="43"/>
      <c r="N39" s="44"/>
      <c r="O39" s="35"/>
      <c r="P39" s="87"/>
      <c r="R39" s="65" t="s">
        <v>55</v>
      </c>
      <c r="S39" s="66">
        <v>38229</v>
      </c>
      <c r="T39" s="99" t="s">
        <v>219</v>
      </c>
      <c r="U39" s="146" t="s">
        <v>220</v>
      </c>
      <c r="V39" s="70" t="s">
        <v>154</v>
      </c>
      <c r="W39" s="148">
        <f ca="1">ROUND(DATE(YEAR(TODAY())+1,4,MOD(234-11*MOD(YEAR(TODAY())+1,19),30))/7,)*7-6+39</f>
        <v>43972</v>
      </c>
      <c r="X39" s="70"/>
      <c r="Y39" s="70"/>
      <c r="Z39" t="b">
        <f t="shared" si="1"/>
        <v>0</v>
      </c>
      <c r="AA39" t="b">
        <f t="shared" si="23"/>
        <v>0</v>
      </c>
      <c r="AB39" t="b">
        <f t="shared" si="2"/>
        <v>0</v>
      </c>
      <c r="AC39" t="b">
        <f t="shared" si="3"/>
        <v>0</v>
      </c>
      <c r="AD39" s="101" t="b">
        <f t="shared" si="24"/>
        <v>0</v>
      </c>
      <c r="AE39" t="e">
        <f t="shared" si="25"/>
        <v>#VALUE!</v>
      </c>
      <c r="AF39" t="b">
        <f t="shared" si="4"/>
        <v>0</v>
      </c>
      <c r="AG39" s="135"/>
      <c r="AH39" s="82" t="b">
        <f t="shared" si="26"/>
        <v>0</v>
      </c>
      <c r="AI39" s="99" t="b">
        <f t="shared" si="5"/>
        <v>0</v>
      </c>
      <c r="AJ39" s="70" t="b">
        <f t="shared" si="6"/>
        <v>0</v>
      </c>
      <c r="AK39" s="111" t="b">
        <f t="shared" si="27"/>
        <v>0</v>
      </c>
      <c r="AL39" s="82" t="e">
        <f t="shared" si="7"/>
        <v>#VALUE!</v>
      </c>
      <c r="AM39" s="82" t="b">
        <f t="shared" si="28"/>
        <v>0</v>
      </c>
      <c r="AN39" s="82" t="b">
        <f t="shared" si="29"/>
        <v>0</v>
      </c>
      <c r="AO39" s="82" t="b">
        <f t="shared" si="30"/>
        <v>0</v>
      </c>
      <c r="AP39" s="82" t="b">
        <f t="shared" si="8"/>
        <v>0</v>
      </c>
      <c r="AQ39" s="82" t="b">
        <f t="shared" si="31"/>
        <v>0</v>
      </c>
      <c r="AR39" s="70">
        <f t="shared" si="32"/>
        <v>0</v>
      </c>
      <c r="AS39" s="82" t="b">
        <f t="shared" si="9"/>
        <v>0</v>
      </c>
      <c r="AT39" s="82" t="b">
        <f t="shared" si="33"/>
        <v>0</v>
      </c>
      <c r="AU39" s="82" t="b">
        <f t="shared" si="34"/>
        <v>0</v>
      </c>
      <c r="AV39" s="82" t="b">
        <f t="shared" si="10"/>
        <v>0</v>
      </c>
      <c r="AW39" s="82" t="b">
        <f t="shared" si="11"/>
        <v>0</v>
      </c>
      <c r="AX39" s="82" t="b">
        <f t="shared" si="12"/>
        <v>0</v>
      </c>
      <c r="AY39" s="82" t="b">
        <f t="shared" si="35"/>
        <v>0</v>
      </c>
      <c r="AZ39" s="82"/>
      <c r="BA39" s="82" t="b">
        <f t="shared" si="36"/>
        <v>0</v>
      </c>
      <c r="BB39" s="82" t="b">
        <f t="shared" si="37"/>
        <v>0</v>
      </c>
      <c r="BC39" s="82" t="b">
        <f t="shared" si="38"/>
        <v>0</v>
      </c>
      <c r="BD39" s="70"/>
      <c r="BE39" s="70" t="str">
        <f t="shared" si="13"/>
        <v/>
      </c>
      <c r="BF39" s="70">
        <v>28</v>
      </c>
      <c r="BG39" s="70"/>
      <c r="BH39" s="95" t="s">
        <v>70883</v>
      </c>
      <c r="BI39" s="70"/>
      <c r="BJ39" s="70"/>
      <c r="BK39" s="70"/>
      <c r="BL39" s="70"/>
      <c r="BM39" s="70"/>
      <c r="BN39" s="70"/>
      <c r="BO39" s="70"/>
      <c r="BP39" s="70" t="s">
        <v>70918</v>
      </c>
      <c r="BQ39" s="70">
        <v>14.5</v>
      </c>
      <c r="BR39" s="70"/>
      <c r="BS39" s="70" t="b">
        <f t="shared" si="14"/>
        <v>0</v>
      </c>
      <c r="BT39" s="70">
        <f>COUNTA(B40:$O$830)</f>
        <v>0</v>
      </c>
      <c r="BU39" s="70"/>
      <c r="BV39" s="163"/>
      <c r="BW39" s="163"/>
      <c r="BX39" s="163"/>
      <c r="BY39" s="163"/>
      <c r="BZ39" s="163"/>
      <c r="CA39" s="163"/>
      <c r="CB39" s="163"/>
      <c r="CC39" s="163"/>
      <c r="CD39" s="163"/>
      <c r="CE39" s="163" t="str">
        <f t="shared" si="39"/>
        <v/>
      </c>
      <c r="CF39" s="163" t="str">
        <f t="shared" si="40"/>
        <v/>
      </c>
      <c r="CG39" s="163" t="str">
        <f t="shared" si="41"/>
        <v/>
      </c>
      <c r="CH39" s="163" t="str">
        <f t="shared" si="42"/>
        <v/>
      </c>
      <c r="CI39" s="163" t="str">
        <f t="shared" si="43"/>
        <v/>
      </c>
      <c r="CJ39" s="163" t="str">
        <f t="shared" si="44"/>
        <v/>
      </c>
      <c r="CK39" s="163" t="str">
        <f t="shared" si="45"/>
        <v/>
      </c>
      <c r="CL39" s="163" t="str">
        <f t="shared" si="46"/>
        <v/>
      </c>
      <c r="CM39" s="163" t="str">
        <f t="shared" si="47"/>
        <v/>
      </c>
      <c r="CN39" s="163"/>
      <c r="CO39" s="163" t="s">
        <v>70963</v>
      </c>
      <c r="CP39" s="163" t="str">
        <f t="shared" si="48"/>
        <v/>
      </c>
      <c r="CQ39" s="163" t="s">
        <v>70963</v>
      </c>
      <c r="CR39" s="163" t="s">
        <v>70963</v>
      </c>
      <c r="CS39" s="185" t="str">
        <f t="shared" si="66"/>
        <v/>
      </c>
      <c r="CT39" s="70"/>
      <c r="CU39" s="70">
        <f t="shared" si="49"/>
        <v>0</v>
      </c>
      <c r="CV39" s="70">
        <f t="shared" si="50"/>
        <v>0</v>
      </c>
      <c r="CW39" s="70"/>
      <c r="CX39" s="96">
        <f t="shared" si="51"/>
        <v>0</v>
      </c>
      <c r="CY39" s="70"/>
      <c r="CZ39" s="70" t="e">
        <f t="shared" si="64"/>
        <v>#VALUE!</v>
      </c>
      <c r="DA39" s="70" t="e">
        <f t="shared" si="52"/>
        <v>#VALUE!</v>
      </c>
      <c r="DB39" s="70"/>
      <c r="DC39" s="70" t="b">
        <f t="shared" si="67"/>
        <v>0</v>
      </c>
      <c r="DD39" s="70">
        <f t="shared" si="53"/>
        <v>0</v>
      </c>
      <c r="DE39" s="70" t="str">
        <f t="shared" si="54"/>
        <v/>
      </c>
      <c r="DF39" s="70"/>
      <c r="DG39" s="70" t="str">
        <f t="shared" si="68"/>
        <v/>
      </c>
      <c r="DH39" s="70" t="b">
        <f t="shared" si="69"/>
        <v>0</v>
      </c>
      <c r="DI39" s="70" t="str">
        <f t="shared" si="70"/>
        <v/>
      </c>
      <c r="DJ39" s="70"/>
      <c r="DK39" s="70" t="str">
        <f t="shared" si="56"/>
        <v/>
      </c>
      <c r="DL39" s="70" t="str">
        <f t="shared" si="57"/>
        <v/>
      </c>
      <c r="DM39" s="70"/>
      <c r="DN39" s="70" t="str">
        <f t="shared" si="58"/>
        <v/>
      </c>
      <c r="DO39" s="70" t="str">
        <f>IF(DK39="","",AND((COUNTIF($DK$12:DL39,DK39))=1,(COUNTIF($DK$12:DL39,DL39))=1))</f>
        <v/>
      </c>
      <c r="DP39" s="70" t="str">
        <f>IF(DK39="","",AND((COUNTIF(DK39:$DL$812,DK39))=1,(COUNTIF(DK39:$DL$812,DL39))=1))</f>
        <v/>
      </c>
      <c r="DQ39" s="70"/>
      <c r="DR39" s="70" t="b">
        <f t="shared" si="59"/>
        <v>0</v>
      </c>
      <c r="DS39" s="70" t="b">
        <f t="shared" si="65"/>
        <v>0</v>
      </c>
      <c r="DT39" s="70">
        <f t="shared" si="71"/>
        <v>0</v>
      </c>
      <c r="DU39" s="70">
        <f t="shared" si="72"/>
        <v>0</v>
      </c>
      <c r="DV39" s="70" t="b">
        <f t="shared" si="60"/>
        <v>0</v>
      </c>
      <c r="DW39" s="70" t="b">
        <f t="shared" si="61"/>
        <v>0</v>
      </c>
      <c r="DX39" s="70"/>
      <c r="DY39" s="70" t="b">
        <f t="shared" si="62"/>
        <v>0</v>
      </c>
      <c r="DZ39" s="70">
        <f t="shared" si="63"/>
        <v>0</v>
      </c>
      <c r="EA39" s="70"/>
    </row>
    <row r="40" spans="1:131" x14ac:dyDescent="0.25">
      <c r="A40" s="24" t="str">
        <f t="shared" si="22"/>
        <v/>
      </c>
      <c r="B40" s="36"/>
      <c r="C40" s="37"/>
      <c r="D40" s="38"/>
      <c r="E40" s="37"/>
      <c r="F40" s="38"/>
      <c r="G40" s="39"/>
      <c r="H40" s="35"/>
      <c r="I40" s="30"/>
      <c r="J40" s="38"/>
      <c r="K40" s="36"/>
      <c r="L40" s="40"/>
      <c r="M40" s="43"/>
      <c r="N40" s="44"/>
      <c r="O40" s="35"/>
      <c r="P40" s="87"/>
      <c r="R40" s="65" t="s">
        <v>56</v>
      </c>
      <c r="S40" s="66">
        <v>38317</v>
      </c>
      <c r="T40" s="99" t="s">
        <v>221</v>
      </c>
      <c r="U40" s="146" t="s">
        <v>222</v>
      </c>
      <c r="V40" s="70" t="s">
        <v>155</v>
      </c>
      <c r="W40" s="148">
        <f ca="1">ROUND(DATE(YEAR(TODAY())+1,4,MOD(234-11*MOD(YEAR(TODAY())+1,19),30))/7,)*7-6+50</f>
        <v>43983</v>
      </c>
      <c r="X40" s="70"/>
      <c r="Y40" s="70"/>
      <c r="Z40" t="b">
        <f t="shared" si="1"/>
        <v>0</v>
      </c>
      <c r="AA40" t="b">
        <f t="shared" si="23"/>
        <v>0</v>
      </c>
      <c r="AB40" t="b">
        <f t="shared" si="2"/>
        <v>0</v>
      </c>
      <c r="AC40" t="b">
        <f t="shared" si="3"/>
        <v>0</v>
      </c>
      <c r="AD40" s="101" t="b">
        <f t="shared" si="24"/>
        <v>0</v>
      </c>
      <c r="AE40" t="e">
        <f t="shared" si="25"/>
        <v>#VALUE!</v>
      </c>
      <c r="AF40" t="b">
        <f t="shared" si="4"/>
        <v>0</v>
      </c>
      <c r="AG40" s="135"/>
      <c r="AH40" s="82" t="b">
        <f t="shared" si="26"/>
        <v>0</v>
      </c>
      <c r="AI40" s="99" t="b">
        <f t="shared" si="5"/>
        <v>0</v>
      </c>
      <c r="AJ40" s="70" t="b">
        <f t="shared" si="6"/>
        <v>0</v>
      </c>
      <c r="AK40" s="111" t="b">
        <f t="shared" si="27"/>
        <v>0</v>
      </c>
      <c r="AL40" s="82" t="e">
        <f t="shared" si="7"/>
        <v>#VALUE!</v>
      </c>
      <c r="AM40" s="82" t="b">
        <f t="shared" si="28"/>
        <v>0</v>
      </c>
      <c r="AN40" s="82" t="b">
        <f t="shared" si="29"/>
        <v>0</v>
      </c>
      <c r="AO40" s="82" t="b">
        <f t="shared" si="30"/>
        <v>0</v>
      </c>
      <c r="AP40" s="82" t="b">
        <f t="shared" si="8"/>
        <v>0</v>
      </c>
      <c r="AQ40" s="82" t="b">
        <f t="shared" si="31"/>
        <v>0</v>
      </c>
      <c r="AR40" s="70">
        <f t="shared" si="32"/>
        <v>0</v>
      </c>
      <c r="AS40" s="82" t="b">
        <f t="shared" si="9"/>
        <v>0</v>
      </c>
      <c r="AT40" s="82" t="b">
        <f t="shared" si="33"/>
        <v>0</v>
      </c>
      <c r="AU40" s="82" t="b">
        <f t="shared" si="34"/>
        <v>0</v>
      </c>
      <c r="AV40" s="82" t="b">
        <f t="shared" si="10"/>
        <v>0</v>
      </c>
      <c r="AW40" s="82" t="b">
        <f t="shared" si="11"/>
        <v>0</v>
      </c>
      <c r="AX40" s="82" t="b">
        <f t="shared" si="12"/>
        <v>0</v>
      </c>
      <c r="AY40" s="82" t="b">
        <f t="shared" si="35"/>
        <v>0</v>
      </c>
      <c r="AZ40" s="82"/>
      <c r="BA40" s="82" t="b">
        <f t="shared" si="36"/>
        <v>0</v>
      </c>
      <c r="BB40" s="82" t="b">
        <f t="shared" si="37"/>
        <v>0</v>
      </c>
      <c r="BC40" s="82" t="b">
        <f t="shared" si="38"/>
        <v>0</v>
      </c>
      <c r="BD40" s="70"/>
      <c r="BE40" s="70" t="str">
        <f t="shared" si="13"/>
        <v/>
      </c>
      <c r="BF40" s="70">
        <v>29</v>
      </c>
      <c r="BG40" s="70"/>
      <c r="BH40" s="95" t="s">
        <v>70885</v>
      </c>
      <c r="BI40" s="70"/>
      <c r="BJ40" s="70"/>
      <c r="BK40" s="70"/>
      <c r="BL40" s="70"/>
      <c r="BM40" s="70"/>
      <c r="BN40" s="70"/>
      <c r="BO40" s="70"/>
      <c r="BP40" s="70" t="s">
        <v>70931</v>
      </c>
      <c r="BQ40" s="70">
        <v>15</v>
      </c>
      <c r="BR40" s="70"/>
      <c r="BS40" s="70" t="b">
        <f t="shared" si="14"/>
        <v>0</v>
      </c>
      <c r="BT40" s="70">
        <f>COUNTA(B41:$O$830)</f>
        <v>0</v>
      </c>
      <c r="BU40" s="70"/>
      <c r="BV40" s="163"/>
      <c r="BW40" s="163"/>
      <c r="BX40" s="163"/>
      <c r="BY40" s="163"/>
      <c r="BZ40" s="163"/>
      <c r="CA40" s="163"/>
      <c r="CB40" s="163"/>
      <c r="CC40" s="163"/>
      <c r="CD40" s="163"/>
      <c r="CE40" s="163" t="str">
        <f t="shared" si="39"/>
        <v/>
      </c>
      <c r="CF40" s="163" t="str">
        <f t="shared" si="40"/>
        <v/>
      </c>
      <c r="CG40" s="163" t="str">
        <f t="shared" si="41"/>
        <v/>
      </c>
      <c r="CH40" s="163" t="str">
        <f t="shared" si="42"/>
        <v/>
      </c>
      <c r="CI40" s="163" t="str">
        <f t="shared" si="43"/>
        <v/>
      </c>
      <c r="CJ40" s="163" t="str">
        <f t="shared" si="44"/>
        <v/>
      </c>
      <c r="CK40" s="163" t="str">
        <f t="shared" si="45"/>
        <v/>
      </c>
      <c r="CL40" s="163" t="str">
        <f t="shared" si="46"/>
        <v/>
      </c>
      <c r="CM40" s="163" t="str">
        <f t="shared" si="47"/>
        <v/>
      </c>
      <c r="CN40" s="163"/>
      <c r="CO40" s="163" t="s">
        <v>70963</v>
      </c>
      <c r="CP40" s="163" t="str">
        <f t="shared" si="48"/>
        <v/>
      </c>
      <c r="CQ40" s="163" t="s">
        <v>70963</v>
      </c>
      <c r="CR40" s="163" t="s">
        <v>70963</v>
      </c>
      <c r="CS40" s="185" t="str">
        <f t="shared" si="66"/>
        <v/>
      </c>
      <c r="CT40" s="70"/>
      <c r="CU40" s="70">
        <f t="shared" si="49"/>
        <v>0</v>
      </c>
      <c r="CV40" s="70">
        <f t="shared" si="50"/>
        <v>0</v>
      </c>
      <c r="CW40" s="70"/>
      <c r="CX40" s="96">
        <f t="shared" si="51"/>
        <v>0</v>
      </c>
      <c r="CY40" s="70"/>
      <c r="CZ40" s="70" t="e">
        <f t="shared" si="64"/>
        <v>#VALUE!</v>
      </c>
      <c r="DA40" s="70" t="e">
        <f t="shared" si="52"/>
        <v>#VALUE!</v>
      </c>
      <c r="DB40" s="70"/>
      <c r="DC40" s="70" t="b">
        <f t="shared" si="67"/>
        <v>0</v>
      </c>
      <c r="DD40" s="70">
        <f t="shared" si="53"/>
        <v>0</v>
      </c>
      <c r="DE40" s="70" t="str">
        <f t="shared" si="54"/>
        <v/>
      </c>
      <c r="DF40" s="70"/>
      <c r="DG40" s="70" t="str">
        <f t="shared" si="68"/>
        <v/>
      </c>
      <c r="DH40" s="70" t="b">
        <f t="shared" si="69"/>
        <v>0</v>
      </c>
      <c r="DI40" s="70" t="str">
        <f t="shared" si="70"/>
        <v/>
      </c>
      <c r="DJ40" s="70"/>
      <c r="DK40" s="70" t="str">
        <f t="shared" si="56"/>
        <v/>
      </c>
      <c r="DL40" s="70" t="str">
        <f t="shared" si="57"/>
        <v/>
      </c>
      <c r="DM40" s="70"/>
      <c r="DN40" s="70" t="str">
        <f t="shared" si="58"/>
        <v/>
      </c>
      <c r="DO40" s="70" t="str">
        <f>IF(DK40="","",AND((COUNTIF($DK$12:DL40,DK40))=1,(COUNTIF($DK$12:DL40,DL40))=1))</f>
        <v/>
      </c>
      <c r="DP40" s="70" t="str">
        <f>IF(DK40="","",AND((COUNTIF(DK40:$DL$812,DK40))=1,(COUNTIF(DK40:$DL$812,DL40))=1))</f>
        <v/>
      </c>
      <c r="DQ40" s="70"/>
      <c r="DR40" s="70" t="b">
        <f t="shared" si="59"/>
        <v>0</v>
      </c>
      <c r="DS40" s="70" t="b">
        <f t="shared" si="65"/>
        <v>0</v>
      </c>
      <c r="DT40" s="70">
        <f t="shared" si="71"/>
        <v>0</v>
      </c>
      <c r="DU40" s="70">
        <f t="shared" si="72"/>
        <v>0</v>
      </c>
      <c r="DV40" s="70" t="b">
        <f t="shared" si="60"/>
        <v>0</v>
      </c>
      <c r="DW40" s="70" t="b">
        <f t="shared" si="61"/>
        <v>0</v>
      </c>
      <c r="DX40" s="70"/>
      <c r="DY40" s="70" t="b">
        <f t="shared" si="62"/>
        <v>0</v>
      </c>
      <c r="DZ40" s="70">
        <f t="shared" si="63"/>
        <v>0</v>
      </c>
      <c r="EA40" s="70"/>
    </row>
    <row r="41" spans="1:131" x14ac:dyDescent="0.25">
      <c r="A41" s="24" t="str">
        <f t="shared" si="22"/>
        <v/>
      </c>
      <c r="B41" s="36"/>
      <c r="C41" s="37"/>
      <c r="D41" s="38"/>
      <c r="E41" s="37"/>
      <c r="F41" s="38"/>
      <c r="G41" s="39"/>
      <c r="H41" s="35"/>
      <c r="I41" s="30"/>
      <c r="J41" s="38"/>
      <c r="K41" s="36"/>
      <c r="L41" s="40"/>
      <c r="M41" s="43"/>
      <c r="N41" s="44"/>
      <c r="O41" s="35"/>
      <c r="P41" s="87"/>
      <c r="R41" s="65" t="s">
        <v>57</v>
      </c>
      <c r="S41" s="66">
        <v>38485</v>
      </c>
      <c r="T41" s="99" t="s">
        <v>223</v>
      </c>
      <c r="U41" s="146" t="s">
        <v>224</v>
      </c>
      <c r="V41" s="70" t="s">
        <v>156</v>
      </c>
      <c r="W41" s="149">
        <f ca="1">DATEVALUE("14/07/"&amp;(YEAR(TODAY())+1))</f>
        <v>44026</v>
      </c>
      <c r="X41" s="70"/>
      <c r="Y41" s="70"/>
      <c r="Z41" t="b">
        <f t="shared" si="1"/>
        <v>0</v>
      </c>
      <c r="AA41" t="b">
        <f t="shared" si="23"/>
        <v>0</v>
      </c>
      <c r="AB41" t="b">
        <f t="shared" si="2"/>
        <v>0</v>
      </c>
      <c r="AC41" t="b">
        <f t="shared" si="3"/>
        <v>0</v>
      </c>
      <c r="AD41" s="101" t="b">
        <f t="shared" si="24"/>
        <v>0</v>
      </c>
      <c r="AE41" t="e">
        <f t="shared" si="25"/>
        <v>#VALUE!</v>
      </c>
      <c r="AF41" t="b">
        <f t="shared" si="4"/>
        <v>0</v>
      </c>
      <c r="AG41" s="135"/>
      <c r="AH41" s="82" t="b">
        <f t="shared" si="26"/>
        <v>0</v>
      </c>
      <c r="AI41" s="99" t="b">
        <f t="shared" si="5"/>
        <v>0</v>
      </c>
      <c r="AJ41" s="70" t="b">
        <f t="shared" si="6"/>
        <v>0</v>
      </c>
      <c r="AK41" s="111" t="b">
        <f t="shared" si="27"/>
        <v>0</v>
      </c>
      <c r="AL41" s="82" t="e">
        <f t="shared" si="7"/>
        <v>#VALUE!</v>
      </c>
      <c r="AM41" s="82" t="b">
        <f t="shared" si="28"/>
        <v>0</v>
      </c>
      <c r="AN41" s="82" t="b">
        <f t="shared" si="29"/>
        <v>0</v>
      </c>
      <c r="AO41" s="82" t="b">
        <f t="shared" si="30"/>
        <v>0</v>
      </c>
      <c r="AP41" s="82" t="b">
        <f t="shared" si="8"/>
        <v>0</v>
      </c>
      <c r="AQ41" s="82" t="b">
        <f t="shared" si="31"/>
        <v>0</v>
      </c>
      <c r="AR41" s="70">
        <f t="shared" si="32"/>
        <v>0</v>
      </c>
      <c r="AS41" s="82" t="b">
        <f t="shared" si="9"/>
        <v>0</v>
      </c>
      <c r="AT41" s="82" t="b">
        <f t="shared" si="33"/>
        <v>0</v>
      </c>
      <c r="AU41" s="82" t="b">
        <f t="shared" si="34"/>
        <v>0</v>
      </c>
      <c r="AV41" s="82" t="b">
        <f t="shared" si="10"/>
        <v>0</v>
      </c>
      <c r="AW41" s="82" t="b">
        <f t="shared" si="11"/>
        <v>0</v>
      </c>
      <c r="AX41" s="82" t="b">
        <f t="shared" si="12"/>
        <v>0</v>
      </c>
      <c r="AY41" s="82" t="b">
        <f t="shared" si="35"/>
        <v>0</v>
      </c>
      <c r="AZ41" s="82"/>
      <c r="BA41" s="82" t="b">
        <f t="shared" si="36"/>
        <v>0</v>
      </c>
      <c r="BB41" s="82" t="b">
        <f t="shared" si="37"/>
        <v>0</v>
      </c>
      <c r="BC41" s="82" t="b">
        <f t="shared" si="38"/>
        <v>0</v>
      </c>
      <c r="BD41" s="70"/>
      <c r="BE41" s="70" t="str">
        <f t="shared" si="13"/>
        <v/>
      </c>
      <c r="BF41" s="70">
        <v>30</v>
      </c>
      <c r="BG41" s="70"/>
      <c r="BH41" s="95" t="s">
        <v>70887</v>
      </c>
      <c r="BI41" s="70"/>
      <c r="BJ41" s="70"/>
      <c r="BK41" s="70"/>
      <c r="BL41" s="70"/>
      <c r="BM41" s="70"/>
      <c r="BN41" s="70"/>
      <c r="BO41" s="70"/>
      <c r="BP41" s="70" t="s">
        <v>70936</v>
      </c>
      <c r="BQ41" s="70">
        <v>15.5</v>
      </c>
      <c r="BR41" s="70"/>
      <c r="BS41" s="70" t="b">
        <f t="shared" si="14"/>
        <v>0</v>
      </c>
      <c r="BT41" s="70">
        <f>COUNTA(B42:$O$830)</f>
        <v>0</v>
      </c>
      <c r="BU41" s="70"/>
      <c r="BV41" s="163"/>
      <c r="BW41" s="163"/>
      <c r="BX41" s="163"/>
      <c r="BY41" s="163"/>
      <c r="BZ41" s="163"/>
      <c r="CA41" s="163"/>
      <c r="CB41" s="163"/>
      <c r="CC41" s="163"/>
      <c r="CD41" s="163"/>
      <c r="CE41" s="163" t="str">
        <f t="shared" si="39"/>
        <v/>
      </c>
      <c r="CF41" s="163" t="str">
        <f t="shared" si="40"/>
        <v/>
      </c>
      <c r="CG41" s="163" t="str">
        <f t="shared" si="41"/>
        <v/>
      </c>
      <c r="CH41" s="163" t="str">
        <f t="shared" si="42"/>
        <v/>
      </c>
      <c r="CI41" s="163" t="str">
        <f t="shared" si="43"/>
        <v/>
      </c>
      <c r="CJ41" s="163" t="str">
        <f t="shared" si="44"/>
        <v/>
      </c>
      <c r="CK41" s="163" t="str">
        <f t="shared" si="45"/>
        <v/>
      </c>
      <c r="CL41" s="163" t="str">
        <f t="shared" si="46"/>
        <v/>
      </c>
      <c r="CM41" s="163" t="str">
        <f t="shared" si="47"/>
        <v/>
      </c>
      <c r="CN41" s="163"/>
      <c r="CO41" s="163" t="s">
        <v>70963</v>
      </c>
      <c r="CP41" s="163" t="str">
        <f t="shared" si="48"/>
        <v/>
      </c>
      <c r="CQ41" s="163" t="s">
        <v>70963</v>
      </c>
      <c r="CR41" s="163" t="s">
        <v>70963</v>
      </c>
      <c r="CS41" s="185" t="str">
        <f t="shared" si="66"/>
        <v/>
      </c>
      <c r="CT41" s="70"/>
      <c r="CU41" s="70">
        <f t="shared" si="49"/>
        <v>0</v>
      </c>
      <c r="CV41" s="70">
        <f t="shared" si="50"/>
        <v>0</v>
      </c>
      <c r="CW41" s="70"/>
      <c r="CX41" s="96">
        <f t="shared" si="51"/>
        <v>0</v>
      </c>
      <c r="CY41" s="70"/>
      <c r="CZ41" s="70" t="e">
        <f t="shared" si="64"/>
        <v>#VALUE!</v>
      </c>
      <c r="DA41" s="70" t="e">
        <f t="shared" si="52"/>
        <v>#VALUE!</v>
      </c>
      <c r="DB41" s="70"/>
      <c r="DC41" s="70" t="b">
        <f t="shared" si="67"/>
        <v>0</v>
      </c>
      <c r="DD41" s="70">
        <f t="shared" si="53"/>
        <v>0</v>
      </c>
      <c r="DE41" s="70" t="str">
        <f t="shared" si="54"/>
        <v/>
      </c>
      <c r="DF41" s="70"/>
      <c r="DG41" s="70" t="str">
        <f t="shared" si="68"/>
        <v/>
      </c>
      <c r="DH41" s="70" t="b">
        <f t="shared" si="69"/>
        <v>0</v>
      </c>
      <c r="DI41" s="70" t="str">
        <f t="shared" si="70"/>
        <v/>
      </c>
      <c r="DJ41" s="70"/>
      <c r="DK41" s="70" t="str">
        <f t="shared" si="56"/>
        <v/>
      </c>
      <c r="DL41" s="70" t="str">
        <f t="shared" si="57"/>
        <v/>
      </c>
      <c r="DM41" s="70"/>
      <c r="DN41" s="70" t="str">
        <f t="shared" si="58"/>
        <v/>
      </c>
      <c r="DO41" s="70" t="str">
        <f>IF(DK41="","",AND((COUNTIF($DK$12:DL41,DK41))=1,(COUNTIF($DK$12:DL41,DL41))=1))</f>
        <v/>
      </c>
      <c r="DP41" s="70" t="str">
        <f>IF(DK41="","",AND((COUNTIF(DK41:$DL$812,DK41))=1,(COUNTIF(DK41:$DL$812,DL41))=1))</f>
        <v/>
      </c>
      <c r="DQ41" s="70"/>
      <c r="DR41" s="70" t="b">
        <f t="shared" si="59"/>
        <v>0</v>
      </c>
      <c r="DS41" s="70" t="b">
        <f t="shared" si="65"/>
        <v>0</v>
      </c>
      <c r="DT41" s="70">
        <f t="shared" si="71"/>
        <v>0</v>
      </c>
      <c r="DU41" s="70">
        <f t="shared" si="72"/>
        <v>0</v>
      </c>
      <c r="DV41" s="70" t="b">
        <f t="shared" si="60"/>
        <v>0</v>
      </c>
      <c r="DW41" s="70" t="b">
        <f t="shared" si="61"/>
        <v>0</v>
      </c>
      <c r="DX41" s="70"/>
      <c r="DY41" s="70" t="b">
        <f t="shared" si="62"/>
        <v>0</v>
      </c>
      <c r="DZ41" s="70">
        <f t="shared" si="63"/>
        <v>0</v>
      </c>
      <c r="EA41" s="70"/>
    </row>
    <row r="42" spans="1:131" x14ac:dyDescent="0.25">
      <c r="A42" s="24" t="str">
        <f t="shared" si="22"/>
        <v/>
      </c>
      <c r="B42" s="36"/>
      <c r="C42" s="37"/>
      <c r="D42" s="38"/>
      <c r="E42" s="37"/>
      <c r="F42" s="38"/>
      <c r="G42" s="39"/>
      <c r="H42" s="35"/>
      <c r="I42" s="30"/>
      <c r="J42" s="38"/>
      <c r="K42" s="36"/>
      <c r="L42" s="40"/>
      <c r="M42" s="43"/>
      <c r="N42" s="44"/>
      <c r="O42" s="35"/>
      <c r="P42" s="87"/>
      <c r="R42" s="65" t="s">
        <v>58</v>
      </c>
      <c r="S42" s="66">
        <v>42218</v>
      </c>
      <c r="T42" s="99" t="s">
        <v>225</v>
      </c>
      <c r="U42" s="146" t="s">
        <v>226</v>
      </c>
      <c r="V42" s="70" t="s">
        <v>157</v>
      </c>
      <c r="W42" s="149">
        <f ca="1">DATEVALUE("15/08/"&amp;(YEAR(TODAY())+1))</f>
        <v>44058</v>
      </c>
      <c r="X42" s="70"/>
      <c r="Y42" s="70"/>
      <c r="Z42" t="b">
        <f t="shared" si="1"/>
        <v>0</v>
      </c>
      <c r="AA42" t="b">
        <f t="shared" si="23"/>
        <v>0</v>
      </c>
      <c r="AB42" t="b">
        <f t="shared" si="2"/>
        <v>0</v>
      </c>
      <c r="AC42" t="b">
        <f t="shared" si="3"/>
        <v>0</v>
      </c>
      <c r="AD42" s="101" t="b">
        <f t="shared" si="24"/>
        <v>0</v>
      </c>
      <c r="AE42" t="e">
        <f t="shared" si="25"/>
        <v>#VALUE!</v>
      </c>
      <c r="AF42" t="b">
        <f t="shared" si="4"/>
        <v>0</v>
      </c>
      <c r="AG42" s="135"/>
      <c r="AH42" s="82" t="b">
        <f t="shared" si="26"/>
        <v>0</v>
      </c>
      <c r="AI42" s="99" t="b">
        <f t="shared" si="5"/>
        <v>0</v>
      </c>
      <c r="AJ42" s="70" t="b">
        <f t="shared" si="6"/>
        <v>0</v>
      </c>
      <c r="AK42" s="111" t="b">
        <f t="shared" si="27"/>
        <v>0</v>
      </c>
      <c r="AL42" s="82" t="e">
        <f t="shared" si="7"/>
        <v>#VALUE!</v>
      </c>
      <c r="AM42" s="82" t="b">
        <f t="shared" si="28"/>
        <v>0</v>
      </c>
      <c r="AN42" s="82" t="b">
        <f t="shared" si="29"/>
        <v>0</v>
      </c>
      <c r="AO42" s="82" t="b">
        <f t="shared" si="30"/>
        <v>0</v>
      </c>
      <c r="AP42" s="82" t="b">
        <f t="shared" si="8"/>
        <v>0</v>
      </c>
      <c r="AQ42" s="82" t="b">
        <f t="shared" si="31"/>
        <v>0</v>
      </c>
      <c r="AR42" s="70">
        <f t="shared" si="32"/>
        <v>0</v>
      </c>
      <c r="AS42" s="82" t="b">
        <f t="shared" si="9"/>
        <v>0</v>
      </c>
      <c r="AT42" s="82" t="b">
        <f t="shared" si="33"/>
        <v>0</v>
      </c>
      <c r="AU42" s="82" t="b">
        <f t="shared" si="34"/>
        <v>0</v>
      </c>
      <c r="AV42" s="82" t="b">
        <f t="shared" si="10"/>
        <v>0</v>
      </c>
      <c r="AW42" s="82" t="b">
        <f t="shared" si="11"/>
        <v>0</v>
      </c>
      <c r="AX42" s="82" t="b">
        <f t="shared" si="12"/>
        <v>0</v>
      </c>
      <c r="AY42" s="82" t="b">
        <f t="shared" si="35"/>
        <v>0</v>
      </c>
      <c r="AZ42" s="82"/>
      <c r="BA42" s="82" t="b">
        <f t="shared" si="36"/>
        <v>0</v>
      </c>
      <c r="BB42" s="82" t="b">
        <f t="shared" si="37"/>
        <v>0</v>
      </c>
      <c r="BC42" s="82" t="b">
        <f t="shared" si="38"/>
        <v>0</v>
      </c>
      <c r="BD42" s="70"/>
      <c r="BE42" s="70" t="str">
        <f t="shared" si="13"/>
        <v/>
      </c>
      <c r="BF42" s="70">
        <v>31</v>
      </c>
      <c r="BG42" s="70"/>
      <c r="BH42" s="95" t="s">
        <v>70865</v>
      </c>
      <c r="BI42" s="70"/>
      <c r="BJ42" s="70"/>
      <c r="BK42" s="70"/>
      <c r="BL42" s="70"/>
      <c r="BM42" s="70"/>
      <c r="BN42" s="70"/>
      <c r="BO42" s="70"/>
      <c r="BP42" s="70" t="s">
        <v>70919</v>
      </c>
      <c r="BQ42" s="70">
        <v>16</v>
      </c>
      <c r="BR42" s="70"/>
      <c r="BS42" s="70" t="b">
        <f t="shared" si="14"/>
        <v>0</v>
      </c>
      <c r="BT42" s="70">
        <f>COUNTA(B43:$O$830)</f>
        <v>0</v>
      </c>
      <c r="BU42" s="70"/>
      <c r="BV42" s="163"/>
      <c r="BW42" s="163"/>
      <c r="BX42" s="163"/>
      <c r="BY42" s="163"/>
      <c r="BZ42" s="163"/>
      <c r="CA42" s="163"/>
      <c r="CB42" s="163"/>
      <c r="CC42" s="163"/>
      <c r="CD42" s="163"/>
      <c r="CE42" s="163" t="str">
        <f t="shared" si="39"/>
        <v/>
      </c>
      <c r="CF42" s="163" t="str">
        <f t="shared" si="40"/>
        <v/>
      </c>
      <c r="CG42" s="163" t="str">
        <f t="shared" si="41"/>
        <v/>
      </c>
      <c r="CH42" s="163" t="str">
        <f t="shared" si="42"/>
        <v/>
      </c>
      <c r="CI42" s="163" t="str">
        <f t="shared" si="43"/>
        <v/>
      </c>
      <c r="CJ42" s="163" t="str">
        <f t="shared" si="44"/>
        <v/>
      </c>
      <c r="CK42" s="163" t="str">
        <f t="shared" si="45"/>
        <v/>
      </c>
      <c r="CL42" s="163" t="str">
        <f t="shared" si="46"/>
        <v/>
      </c>
      <c r="CM42" s="163" t="str">
        <f t="shared" si="47"/>
        <v/>
      </c>
      <c r="CN42" s="163"/>
      <c r="CO42" s="163" t="s">
        <v>70963</v>
      </c>
      <c r="CP42" s="163" t="str">
        <f t="shared" si="48"/>
        <v/>
      </c>
      <c r="CQ42" s="163" t="s">
        <v>70963</v>
      </c>
      <c r="CR42" s="163" t="s">
        <v>70963</v>
      </c>
      <c r="CS42" s="185" t="str">
        <f t="shared" si="66"/>
        <v/>
      </c>
      <c r="CT42" s="70"/>
      <c r="CU42" s="70">
        <f t="shared" si="49"/>
        <v>0</v>
      </c>
      <c r="CV42" s="70">
        <f t="shared" si="50"/>
        <v>0</v>
      </c>
      <c r="CW42" s="70"/>
      <c r="CX42" s="96">
        <f t="shared" si="51"/>
        <v>0</v>
      </c>
      <c r="CY42" s="70"/>
      <c r="CZ42" s="70" t="e">
        <f t="shared" si="64"/>
        <v>#VALUE!</v>
      </c>
      <c r="DA42" s="70" t="e">
        <f t="shared" si="52"/>
        <v>#VALUE!</v>
      </c>
      <c r="DB42" s="70"/>
      <c r="DC42" s="70" t="b">
        <f t="shared" si="67"/>
        <v>0</v>
      </c>
      <c r="DD42" s="70">
        <f t="shared" si="53"/>
        <v>0</v>
      </c>
      <c r="DE42" s="70" t="str">
        <f t="shared" si="54"/>
        <v/>
      </c>
      <c r="DF42" s="70"/>
      <c r="DG42" s="70" t="str">
        <f t="shared" si="68"/>
        <v/>
      </c>
      <c r="DH42" s="70" t="b">
        <f t="shared" si="69"/>
        <v>0</v>
      </c>
      <c r="DI42" s="70" t="str">
        <f t="shared" si="70"/>
        <v/>
      </c>
      <c r="DJ42" s="70"/>
      <c r="DK42" s="70" t="str">
        <f t="shared" si="56"/>
        <v/>
      </c>
      <c r="DL42" s="70" t="str">
        <f t="shared" si="57"/>
        <v/>
      </c>
      <c r="DM42" s="70"/>
      <c r="DN42" s="70" t="str">
        <f t="shared" si="58"/>
        <v/>
      </c>
      <c r="DO42" s="70" t="str">
        <f>IF(DK42="","",AND((COUNTIF($DK$12:DL42,DK42))=1,(COUNTIF($DK$12:DL42,DL42))=1))</f>
        <v/>
      </c>
      <c r="DP42" s="70" t="str">
        <f>IF(DK42="","",AND((COUNTIF(DK42:$DL$812,DK42))=1,(COUNTIF(DK42:$DL$812,DL42))=1))</f>
        <v/>
      </c>
      <c r="DQ42" s="70"/>
      <c r="DR42" s="70" t="b">
        <f t="shared" si="59"/>
        <v>0</v>
      </c>
      <c r="DS42" s="70" t="b">
        <f t="shared" si="65"/>
        <v>0</v>
      </c>
      <c r="DT42" s="70">
        <f t="shared" si="71"/>
        <v>0</v>
      </c>
      <c r="DU42" s="70">
        <f t="shared" si="72"/>
        <v>0</v>
      </c>
      <c r="DV42" s="70" t="b">
        <f t="shared" si="60"/>
        <v>0</v>
      </c>
      <c r="DW42" s="70" t="b">
        <f t="shared" si="61"/>
        <v>0</v>
      </c>
      <c r="DX42" s="70"/>
      <c r="DY42" s="70" t="b">
        <f t="shared" si="62"/>
        <v>0</v>
      </c>
      <c r="DZ42" s="70">
        <f t="shared" si="63"/>
        <v>0</v>
      </c>
      <c r="EA42" s="70"/>
    </row>
    <row r="43" spans="1:131" x14ac:dyDescent="0.25">
      <c r="A43" s="24" t="str">
        <f t="shared" si="22"/>
        <v/>
      </c>
      <c r="B43" s="36"/>
      <c r="C43" s="37"/>
      <c r="D43" s="38"/>
      <c r="E43" s="37"/>
      <c r="F43" s="38"/>
      <c r="G43" s="39"/>
      <c r="H43" s="35"/>
      <c r="I43" s="30"/>
      <c r="J43" s="38"/>
      <c r="K43" s="36"/>
      <c r="L43" s="40"/>
      <c r="M43" s="43"/>
      <c r="N43" s="44"/>
      <c r="O43" s="35"/>
      <c r="P43" s="87"/>
      <c r="R43" s="65" t="s">
        <v>59</v>
      </c>
      <c r="S43" s="66">
        <v>44109</v>
      </c>
      <c r="T43" s="99" t="s">
        <v>227</v>
      </c>
      <c r="U43" s="146" t="s">
        <v>228</v>
      </c>
      <c r="V43" s="70" t="s">
        <v>158</v>
      </c>
      <c r="W43" s="149">
        <f ca="1">DATEVALUE("01/11/"&amp;(YEAR(TODAY())+1))</f>
        <v>44136</v>
      </c>
      <c r="X43" s="70"/>
      <c r="Y43" s="70"/>
      <c r="Z43" t="b">
        <f t="shared" si="1"/>
        <v>0</v>
      </c>
      <c r="AA43" t="b">
        <f t="shared" si="23"/>
        <v>0</v>
      </c>
      <c r="AB43" t="b">
        <f t="shared" si="2"/>
        <v>0</v>
      </c>
      <c r="AC43" t="b">
        <f t="shared" si="3"/>
        <v>0</v>
      </c>
      <c r="AD43" s="101" t="b">
        <f t="shared" si="24"/>
        <v>0</v>
      </c>
      <c r="AE43" t="e">
        <f t="shared" si="25"/>
        <v>#VALUE!</v>
      </c>
      <c r="AF43" t="b">
        <f t="shared" si="4"/>
        <v>0</v>
      </c>
      <c r="AG43" s="135"/>
      <c r="AH43" s="82" t="b">
        <f t="shared" si="26"/>
        <v>0</v>
      </c>
      <c r="AI43" s="99" t="b">
        <f t="shared" si="5"/>
        <v>0</v>
      </c>
      <c r="AJ43" s="70" t="b">
        <f t="shared" si="6"/>
        <v>0</v>
      </c>
      <c r="AK43" s="111" t="b">
        <f t="shared" si="27"/>
        <v>0</v>
      </c>
      <c r="AL43" s="82" t="e">
        <f t="shared" si="7"/>
        <v>#VALUE!</v>
      </c>
      <c r="AM43" s="82" t="b">
        <f t="shared" si="28"/>
        <v>0</v>
      </c>
      <c r="AN43" s="82" t="b">
        <f t="shared" si="29"/>
        <v>0</v>
      </c>
      <c r="AO43" s="82" t="b">
        <f t="shared" si="30"/>
        <v>0</v>
      </c>
      <c r="AP43" s="82" t="b">
        <f t="shared" si="8"/>
        <v>0</v>
      </c>
      <c r="AQ43" s="82" t="b">
        <f t="shared" si="31"/>
        <v>0</v>
      </c>
      <c r="AR43" s="70">
        <f t="shared" si="32"/>
        <v>0</v>
      </c>
      <c r="AS43" s="82" t="b">
        <f t="shared" si="9"/>
        <v>0</v>
      </c>
      <c r="AT43" s="82" t="b">
        <f t="shared" si="33"/>
        <v>0</v>
      </c>
      <c r="AU43" s="82" t="b">
        <f t="shared" si="34"/>
        <v>0</v>
      </c>
      <c r="AV43" s="82" t="b">
        <f t="shared" si="10"/>
        <v>0</v>
      </c>
      <c r="AW43" s="82" t="b">
        <f t="shared" si="11"/>
        <v>0</v>
      </c>
      <c r="AX43" s="82" t="b">
        <f t="shared" si="12"/>
        <v>0</v>
      </c>
      <c r="AY43" s="82" t="b">
        <f t="shared" si="35"/>
        <v>0</v>
      </c>
      <c r="AZ43" s="82"/>
      <c r="BA43" s="82" t="b">
        <f t="shared" si="36"/>
        <v>0</v>
      </c>
      <c r="BB43" s="82" t="b">
        <f t="shared" si="37"/>
        <v>0</v>
      </c>
      <c r="BC43" s="82" t="b">
        <f t="shared" si="38"/>
        <v>0</v>
      </c>
      <c r="BD43" s="70"/>
      <c r="BE43" s="70" t="str">
        <f t="shared" si="13"/>
        <v/>
      </c>
      <c r="BF43" s="70">
        <v>32</v>
      </c>
      <c r="BG43" s="70"/>
      <c r="BH43" s="95" t="s">
        <v>70880</v>
      </c>
      <c r="BI43" s="70"/>
      <c r="BJ43" s="70"/>
      <c r="BK43" s="70"/>
      <c r="BL43" s="70"/>
      <c r="BM43" s="70"/>
      <c r="BN43" s="70"/>
      <c r="BO43" s="70"/>
      <c r="BP43" s="70" t="s">
        <v>70921</v>
      </c>
      <c r="BQ43" s="70">
        <v>16.5</v>
      </c>
      <c r="BR43" s="70"/>
      <c r="BS43" s="70" t="b">
        <f t="shared" si="14"/>
        <v>0</v>
      </c>
      <c r="BT43" s="70">
        <f>COUNTA(B44:$O$830)</f>
        <v>0</v>
      </c>
      <c r="BU43" s="70"/>
      <c r="BV43" s="163"/>
      <c r="BW43" s="163"/>
      <c r="BX43" s="163"/>
      <c r="BY43" s="163"/>
      <c r="BZ43" s="163"/>
      <c r="CA43" s="163"/>
      <c r="CB43" s="163"/>
      <c r="CC43" s="163"/>
      <c r="CD43" s="163"/>
      <c r="CE43" s="163" t="str">
        <f t="shared" si="39"/>
        <v/>
      </c>
      <c r="CF43" s="163" t="str">
        <f t="shared" si="40"/>
        <v/>
      </c>
      <c r="CG43" s="163" t="str">
        <f t="shared" si="41"/>
        <v/>
      </c>
      <c r="CH43" s="163" t="str">
        <f t="shared" si="42"/>
        <v/>
      </c>
      <c r="CI43" s="163" t="str">
        <f t="shared" si="43"/>
        <v/>
      </c>
      <c r="CJ43" s="163" t="str">
        <f t="shared" si="44"/>
        <v/>
      </c>
      <c r="CK43" s="163" t="str">
        <f t="shared" si="45"/>
        <v/>
      </c>
      <c r="CL43" s="163" t="str">
        <f t="shared" si="46"/>
        <v/>
      </c>
      <c r="CM43" s="163" t="str">
        <f t="shared" si="47"/>
        <v/>
      </c>
      <c r="CN43" s="163"/>
      <c r="CO43" s="163" t="s">
        <v>70963</v>
      </c>
      <c r="CP43" s="163" t="str">
        <f t="shared" si="48"/>
        <v/>
      </c>
      <c r="CQ43" s="163" t="s">
        <v>70963</v>
      </c>
      <c r="CR43" s="163" t="s">
        <v>70963</v>
      </c>
      <c r="CS43" s="185" t="str">
        <f t="shared" si="66"/>
        <v/>
      </c>
      <c r="CT43" s="70"/>
      <c r="CU43" s="70">
        <f t="shared" si="49"/>
        <v>0</v>
      </c>
      <c r="CV43" s="70">
        <f t="shared" si="50"/>
        <v>0</v>
      </c>
      <c r="CW43" s="70"/>
      <c r="CX43" s="96">
        <f t="shared" si="51"/>
        <v>0</v>
      </c>
      <c r="CY43" s="70"/>
      <c r="CZ43" s="70" t="e">
        <f t="shared" si="64"/>
        <v>#VALUE!</v>
      </c>
      <c r="DA43" s="70" t="e">
        <f t="shared" si="52"/>
        <v>#VALUE!</v>
      </c>
      <c r="DB43" s="70"/>
      <c r="DC43" s="70" t="b">
        <f t="shared" si="67"/>
        <v>0</v>
      </c>
      <c r="DD43" s="70">
        <f t="shared" si="53"/>
        <v>0</v>
      </c>
      <c r="DE43" s="70" t="str">
        <f t="shared" si="54"/>
        <v/>
      </c>
      <c r="DF43" s="70"/>
      <c r="DG43" s="70" t="str">
        <f t="shared" si="68"/>
        <v/>
      </c>
      <c r="DH43" s="70" t="b">
        <f t="shared" si="69"/>
        <v>0</v>
      </c>
      <c r="DI43" s="70" t="str">
        <f t="shared" si="70"/>
        <v/>
      </c>
      <c r="DJ43" s="70"/>
      <c r="DK43" s="70" t="str">
        <f t="shared" si="56"/>
        <v/>
      </c>
      <c r="DL43" s="70" t="str">
        <f t="shared" si="57"/>
        <v/>
      </c>
      <c r="DM43" s="70"/>
      <c r="DN43" s="70" t="str">
        <f t="shared" si="58"/>
        <v/>
      </c>
      <c r="DO43" s="70" t="str">
        <f>IF(DK43="","",AND((COUNTIF($DK$12:DL43,DK43))=1,(COUNTIF($DK$12:DL43,DL43))=1))</f>
        <v/>
      </c>
      <c r="DP43" s="70" t="str">
        <f>IF(DK43="","",AND((COUNTIF(DK43:$DL$812,DK43))=1,(COUNTIF(DK43:$DL$812,DL43))=1))</f>
        <v/>
      </c>
      <c r="DQ43" s="70"/>
      <c r="DR43" s="70" t="b">
        <f t="shared" si="59"/>
        <v>0</v>
      </c>
      <c r="DS43" s="70" t="b">
        <f t="shared" si="65"/>
        <v>0</v>
      </c>
      <c r="DT43" s="70">
        <f t="shared" si="71"/>
        <v>0</v>
      </c>
      <c r="DU43" s="70">
        <f t="shared" si="72"/>
        <v>0</v>
      </c>
      <c r="DV43" s="70" t="b">
        <f t="shared" si="60"/>
        <v>0</v>
      </c>
      <c r="DW43" s="70" t="b">
        <f t="shared" si="61"/>
        <v>0</v>
      </c>
      <c r="DX43" s="70"/>
      <c r="DY43" s="70" t="b">
        <f t="shared" si="62"/>
        <v>0</v>
      </c>
      <c r="DZ43" s="70">
        <f t="shared" si="63"/>
        <v>0</v>
      </c>
      <c r="EA43" s="70"/>
    </row>
    <row r="44" spans="1:131" x14ac:dyDescent="0.25">
      <c r="A44" s="24" t="str">
        <f t="shared" si="22"/>
        <v/>
      </c>
      <c r="B44" s="36"/>
      <c r="C44" s="37"/>
      <c r="D44" s="38"/>
      <c r="E44" s="37"/>
      <c r="F44" s="38"/>
      <c r="G44" s="39"/>
      <c r="H44" s="35"/>
      <c r="I44" s="30"/>
      <c r="J44" s="38"/>
      <c r="K44" s="36"/>
      <c r="L44" s="40"/>
      <c r="M44" s="43"/>
      <c r="N44" s="44"/>
      <c r="O44" s="35"/>
      <c r="P44" s="87"/>
      <c r="R44" s="65" t="s">
        <v>60</v>
      </c>
      <c r="S44" s="66">
        <v>45234</v>
      </c>
      <c r="T44" s="99" t="s">
        <v>229</v>
      </c>
      <c r="U44" s="146" t="s">
        <v>230</v>
      </c>
      <c r="V44" s="70" t="s">
        <v>159</v>
      </c>
      <c r="W44" s="149">
        <f ca="1">DATEVALUE("11/11/"&amp;(YEAR(TODAY())+1))</f>
        <v>44146</v>
      </c>
      <c r="X44" s="70"/>
      <c r="Y44" s="70"/>
      <c r="Z44" t="b">
        <f t="shared" si="1"/>
        <v>0</v>
      </c>
      <c r="AA44" t="b">
        <f t="shared" si="23"/>
        <v>0</v>
      </c>
      <c r="AB44" t="b">
        <f t="shared" si="2"/>
        <v>0</v>
      </c>
      <c r="AC44" t="b">
        <f t="shared" si="3"/>
        <v>0</v>
      </c>
      <c r="AD44" s="101" t="b">
        <f t="shared" si="24"/>
        <v>0</v>
      </c>
      <c r="AE44" t="e">
        <f t="shared" si="25"/>
        <v>#VALUE!</v>
      </c>
      <c r="AF44" t="b">
        <f t="shared" si="4"/>
        <v>0</v>
      </c>
      <c r="AG44" s="135"/>
      <c r="AH44" s="82" t="b">
        <f t="shared" si="26"/>
        <v>0</v>
      </c>
      <c r="AI44" s="99" t="b">
        <f t="shared" si="5"/>
        <v>0</v>
      </c>
      <c r="AJ44" s="70" t="b">
        <f t="shared" si="6"/>
        <v>0</v>
      </c>
      <c r="AK44" s="111" t="b">
        <f t="shared" si="27"/>
        <v>0</v>
      </c>
      <c r="AL44" s="82" t="e">
        <f t="shared" si="7"/>
        <v>#VALUE!</v>
      </c>
      <c r="AM44" s="82" t="b">
        <f t="shared" si="28"/>
        <v>0</v>
      </c>
      <c r="AN44" s="82" t="b">
        <f t="shared" si="29"/>
        <v>0</v>
      </c>
      <c r="AO44" s="82" t="b">
        <f t="shared" si="30"/>
        <v>0</v>
      </c>
      <c r="AP44" s="82" t="b">
        <f t="shared" si="8"/>
        <v>0</v>
      </c>
      <c r="AQ44" s="82" t="b">
        <f t="shared" si="31"/>
        <v>0</v>
      </c>
      <c r="AR44" s="70">
        <f t="shared" si="32"/>
        <v>0</v>
      </c>
      <c r="AS44" s="82" t="b">
        <f t="shared" si="9"/>
        <v>0</v>
      </c>
      <c r="AT44" s="82" t="b">
        <f t="shared" si="33"/>
        <v>0</v>
      </c>
      <c r="AU44" s="82" t="b">
        <f t="shared" si="34"/>
        <v>0</v>
      </c>
      <c r="AV44" s="82" t="b">
        <f t="shared" si="10"/>
        <v>0</v>
      </c>
      <c r="AW44" s="82" t="b">
        <f t="shared" si="11"/>
        <v>0</v>
      </c>
      <c r="AX44" s="82" t="b">
        <f t="shared" si="12"/>
        <v>0</v>
      </c>
      <c r="AY44" s="82" t="b">
        <f t="shared" si="35"/>
        <v>0</v>
      </c>
      <c r="AZ44" s="82"/>
      <c r="BA44" s="82" t="b">
        <f t="shared" si="36"/>
        <v>0</v>
      </c>
      <c r="BB44" s="82" t="b">
        <f t="shared" si="37"/>
        <v>0</v>
      </c>
      <c r="BC44" s="82" t="b">
        <f t="shared" si="38"/>
        <v>0</v>
      </c>
      <c r="BD44" s="70"/>
      <c r="BE44" s="70" t="str">
        <f t="shared" si="13"/>
        <v/>
      </c>
      <c r="BF44" s="70">
        <v>33</v>
      </c>
      <c r="BG44" s="70"/>
      <c r="BH44" s="95" t="s">
        <v>71057</v>
      </c>
      <c r="BI44" s="70"/>
      <c r="BJ44" s="70"/>
      <c r="BK44" s="70"/>
      <c r="BL44" s="70"/>
      <c r="BM44" s="70"/>
      <c r="BN44" s="70"/>
      <c r="BO44" s="70"/>
      <c r="BP44" s="70" t="s">
        <v>70922</v>
      </c>
      <c r="BQ44" s="70">
        <v>17</v>
      </c>
      <c r="BR44" s="70"/>
      <c r="BS44" s="70" t="b">
        <f t="shared" si="14"/>
        <v>0</v>
      </c>
      <c r="BT44" s="70">
        <f>COUNTA(B45:$O$830)</f>
        <v>0</v>
      </c>
      <c r="BU44" s="70"/>
      <c r="BV44" s="163"/>
      <c r="BW44" s="163"/>
      <c r="BX44" s="163"/>
      <c r="BY44" s="163"/>
      <c r="BZ44" s="163"/>
      <c r="CA44" s="163"/>
      <c r="CB44" s="163"/>
      <c r="CC44" s="163"/>
      <c r="CD44" s="163"/>
      <c r="CE44" s="163" t="str">
        <f t="shared" si="39"/>
        <v/>
      </c>
      <c r="CF44" s="163" t="str">
        <f t="shared" si="40"/>
        <v/>
      </c>
      <c r="CG44" s="163" t="str">
        <f t="shared" si="41"/>
        <v/>
      </c>
      <c r="CH44" s="163" t="str">
        <f t="shared" si="42"/>
        <v/>
      </c>
      <c r="CI44" s="163" t="str">
        <f t="shared" si="43"/>
        <v/>
      </c>
      <c r="CJ44" s="163" t="str">
        <f t="shared" si="44"/>
        <v/>
      </c>
      <c r="CK44" s="163" t="str">
        <f t="shared" si="45"/>
        <v/>
      </c>
      <c r="CL44" s="163" t="str">
        <f t="shared" si="46"/>
        <v/>
      </c>
      <c r="CM44" s="163" t="str">
        <f t="shared" si="47"/>
        <v/>
      </c>
      <c r="CN44" s="163"/>
      <c r="CO44" s="163" t="s">
        <v>70963</v>
      </c>
      <c r="CP44" s="163" t="str">
        <f t="shared" si="48"/>
        <v/>
      </c>
      <c r="CQ44" s="163" t="s">
        <v>70963</v>
      </c>
      <c r="CR44" s="163" t="s">
        <v>70963</v>
      </c>
      <c r="CS44" s="185" t="str">
        <f t="shared" si="66"/>
        <v/>
      </c>
      <c r="CT44" s="70"/>
      <c r="CU44" s="70">
        <f t="shared" si="49"/>
        <v>0</v>
      </c>
      <c r="CV44" s="70">
        <f t="shared" si="50"/>
        <v>0</v>
      </c>
      <c r="CW44" s="70"/>
      <c r="CX44" s="96">
        <f t="shared" si="51"/>
        <v>0</v>
      </c>
      <c r="CY44" s="70"/>
      <c r="CZ44" s="70" t="e">
        <f t="shared" si="64"/>
        <v>#VALUE!</v>
      </c>
      <c r="DA44" s="70" t="e">
        <f t="shared" si="52"/>
        <v>#VALUE!</v>
      </c>
      <c r="DB44" s="70"/>
      <c r="DC44" s="70" t="b">
        <f t="shared" si="67"/>
        <v>0</v>
      </c>
      <c r="DD44" s="70">
        <f t="shared" si="53"/>
        <v>0</v>
      </c>
      <c r="DE44" s="70" t="str">
        <f t="shared" si="54"/>
        <v/>
      </c>
      <c r="DF44" s="70"/>
      <c r="DG44" s="70" t="str">
        <f t="shared" si="68"/>
        <v/>
      </c>
      <c r="DH44" s="70" t="b">
        <f t="shared" si="69"/>
        <v>0</v>
      </c>
      <c r="DI44" s="70" t="str">
        <f t="shared" si="70"/>
        <v/>
      </c>
      <c r="DJ44" s="70"/>
      <c r="DK44" s="70" t="str">
        <f t="shared" si="56"/>
        <v/>
      </c>
      <c r="DL44" s="70" t="str">
        <f t="shared" si="57"/>
        <v/>
      </c>
      <c r="DM44" s="70"/>
      <c r="DN44" s="70" t="str">
        <f t="shared" si="58"/>
        <v/>
      </c>
      <c r="DO44" s="70" t="str">
        <f>IF(DK44="","",AND((COUNTIF($DK$12:DL44,DK44))=1,(COUNTIF($DK$12:DL44,DL44))=1))</f>
        <v/>
      </c>
      <c r="DP44" s="70" t="str">
        <f>IF(DK44="","",AND((COUNTIF(DK44:$DL$812,DK44))=1,(COUNTIF(DK44:$DL$812,DL44))=1))</f>
        <v/>
      </c>
      <c r="DQ44" s="70"/>
      <c r="DR44" s="70" t="b">
        <f t="shared" si="59"/>
        <v>0</v>
      </c>
      <c r="DS44" s="70" t="b">
        <f t="shared" si="65"/>
        <v>0</v>
      </c>
      <c r="DT44" s="70">
        <f t="shared" si="71"/>
        <v>0</v>
      </c>
      <c r="DU44" s="70">
        <f t="shared" si="72"/>
        <v>0</v>
      </c>
      <c r="DV44" s="70" t="b">
        <f t="shared" si="60"/>
        <v>0</v>
      </c>
      <c r="DW44" s="70" t="b">
        <f t="shared" si="61"/>
        <v>0</v>
      </c>
      <c r="DX44" s="70"/>
      <c r="DY44" s="70" t="b">
        <f t="shared" si="62"/>
        <v>0</v>
      </c>
      <c r="DZ44" s="70">
        <f t="shared" si="63"/>
        <v>0</v>
      </c>
      <c r="EA44" s="70"/>
    </row>
    <row r="45" spans="1:131" x14ac:dyDescent="0.25">
      <c r="A45" s="24" t="str">
        <f t="shared" si="22"/>
        <v/>
      </c>
      <c r="B45" s="36"/>
      <c r="C45" s="37"/>
      <c r="D45" s="38"/>
      <c r="E45" s="37"/>
      <c r="F45" s="38"/>
      <c r="G45" s="39"/>
      <c r="H45" s="35"/>
      <c r="I45" s="30"/>
      <c r="J45" s="38"/>
      <c r="K45" s="36"/>
      <c r="L45" s="40"/>
      <c r="M45" s="43"/>
      <c r="N45" s="44"/>
      <c r="O45" s="35"/>
      <c r="P45" s="87"/>
      <c r="R45" s="65" t="s">
        <v>61</v>
      </c>
      <c r="S45" s="66">
        <v>54395</v>
      </c>
      <c r="T45" s="99" t="s">
        <v>231</v>
      </c>
      <c r="U45" s="146" t="s">
        <v>232</v>
      </c>
      <c r="V45" s="70" t="s">
        <v>160</v>
      </c>
      <c r="W45" s="149">
        <f ca="1">DATEVALUE("25/12/"&amp;(YEAR(TODAY())+1))</f>
        <v>44190</v>
      </c>
      <c r="X45" s="70"/>
      <c r="Y45" s="70"/>
      <c r="Z45" t="b">
        <f t="shared" si="1"/>
        <v>0</v>
      </c>
      <c r="AA45" t="b">
        <f t="shared" si="23"/>
        <v>0</v>
      </c>
      <c r="AB45" t="b">
        <f t="shared" si="2"/>
        <v>0</v>
      </c>
      <c r="AC45" t="b">
        <f t="shared" si="3"/>
        <v>0</v>
      </c>
      <c r="AD45" s="101" t="b">
        <f t="shared" si="24"/>
        <v>0</v>
      </c>
      <c r="AE45" t="e">
        <f t="shared" si="25"/>
        <v>#VALUE!</v>
      </c>
      <c r="AF45" t="b">
        <f t="shared" si="4"/>
        <v>0</v>
      </c>
      <c r="AG45" s="135"/>
      <c r="AH45" s="82" t="b">
        <f t="shared" si="26"/>
        <v>0</v>
      </c>
      <c r="AI45" s="99" t="b">
        <f t="shared" si="5"/>
        <v>0</v>
      </c>
      <c r="AJ45" s="70" t="b">
        <f t="shared" si="6"/>
        <v>0</v>
      </c>
      <c r="AK45" s="111" t="b">
        <f t="shared" si="27"/>
        <v>0</v>
      </c>
      <c r="AL45" s="82" t="e">
        <f t="shared" si="7"/>
        <v>#VALUE!</v>
      </c>
      <c r="AM45" s="82" t="b">
        <f t="shared" si="28"/>
        <v>0</v>
      </c>
      <c r="AN45" s="82" t="b">
        <f t="shared" si="29"/>
        <v>0</v>
      </c>
      <c r="AO45" s="82" t="b">
        <f t="shared" si="30"/>
        <v>0</v>
      </c>
      <c r="AP45" s="82" t="b">
        <f t="shared" si="8"/>
        <v>0</v>
      </c>
      <c r="AQ45" s="82" t="b">
        <f t="shared" si="31"/>
        <v>0</v>
      </c>
      <c r="AR45" s="70">
        <f t="shared" si="32"/>
        <v>0</v>
      </c>
      <c r="AS45" s="82" t="b">
        <f t="shared" si="9"/>
        <v>0</v>
      </c>
      <c r="AT45" s="82" t="b">
        <f t="shared" si="33"/>
        <v>0</v>
      </c>
      <c r="AU45" s="82" t="b">
        <f t="shared" si="34"/>
        <v>0</v>
      </c>
      <c r="AV45" s="82" t="b">
        <f t="shared" si="10"/>
        <v>0</v>
      </c>
      <c r="AW45" s="82" t="b">
        <f t="shared" si="11"/>
        <v>0</v>
      </c>
      <c r="AX45" s="82" t="b">
        <f t="shared" si="12"/>
        <v>0</v>
      </c>
      <c r="AY45" s="82" t="b">
        <f t="shared" si="35"/>
        <v>0</v>
      </c>
      <c r="AZ45" s="82"/>
      <c r="BA45" s="82" t="b">
        <f t="shared" si="36"/>
        <v>0</v>
      </c>
      <c r="BB45" s="82" t="b">
        <f t="shared" si="37"/>
        <v>0</v>
      </c>
      <c r="BC45" s="82" t="b">
        <f t="shared" si="38"/>
        <v>0</v>
      </c>
      <c r="BD45" s="70"/>
      <c r="BE45" s="70" t="str">
        <f t="shared" si="13"/>
        <v/>
      </c>
      <c r="BF45" s="70">
        <v>34</v>
      </c>
      <c r="BG45" s="70"/>
      <c r="BH45" s="95" t="s">
        <v>70891</v>
      </c>
      <c r="BI45" s="70"/>
      <c r="BJ45" s="70"/>
      <c r="BK45" s="70"/>
      <c r="BL45" s="70"/>
      <c r="BM45" s="70"/>
      <c r="BN45" s="70"/>
      <c r="BO45" s="70"/>
      <c r="BP45" s="70" t="s">
        <v>70916</v>
      </c>
      <c r="BQ45" s="70">
        <v>17.5</v>
      </c>
      <c r="BR45" s="70"/>
      <c r="BS45" s="70" t="b">
        <f t="shared" si="14"/>
        <v>0</v>
      </c>
      <c r="BT45" s="70">
        <f>COUNTA(B46:$O$830)</f>
        <v>0</v>
      </c>
      <c r="BU45" s="70"/>
      <c r="BV45" s="163"/>
      <c r="BW45" s="163"/>
      <c r="BX45" s="163"/>
      <c r="BY45" s="163"/>
      <c r="BZ45" s="163"/>
      <c r="CA45" s="163"/>
      <c r="CB45" s="163"/>
      <c r="CC45" s="163"/>
      <c r="CD45" s="163"/>
      <c r="CE45" s="163" t="str">
        <f t="shared" si="39"/>
        <v/>
      </c>
      <c r="CF45" s="163" t="str">
        <f t="shared" si="40"/>
        <v/>
      </c>
      <c r="CG45" s="163" t="str">
        <f t="shared" si="41"/>
        <v/>
      </c>
      <c r="CH45" s="163" t="str">
        <f t="shared" si="42"/>
        <v/>
      </c>
      <c r="CI45" s="163" t="str">
        <f t="shared" si="43"/>
        <v/>
      </c>
      <c r="CJ45" s="163" t="str">
        <f t="shared" si="44"/>
        <v/>
      </c>
      <c r="CK45" s="163" t="str">
        <f t="shared" si="45"/>
        <v/>
      </c>
      <c r="CL45" s="163" t="str">
        <f t="shared" si="46"/>
        <v/>
      </c>
      <c r="CM45" s="163" t="str">
        <f t="shared" si="47"/>
        <v/>
      </c>
      <c r="CN45" s="163"/>
      <c r="CO45" s="163"/>
      <c r="CP45" s="163" t="str">
        <f t="shared" si="48"/>
        <v/>
      </c>
      <c r="CQ45" s="163"/>
      <c r="CR45" s="163"/>
      <c r="CS45" s="185" t="str">
        <f t="shared" si="66"/>
        <v/>
      </c>
      <c r="CT45" s="70"/>
      <c r="CU45" s="70">
        <f t="shared" si="49"/>
        <v>0</v>
      </c>
      <c r="CV45" s="70">
        <f t="shared" si="50"/>
        <v>0</v>
      </c>
      <c r="CW45" s="70"/>
      <c r="CX45" s="96">
        <f t="shared" si="51"/>
        <v>0</v>
      </c>
      <c r="CY45" s="70"/>
      <c r="CZ45" s="70" t="e">
        <f t="shared" si="64"/>
        <v>#VALUE!</v>
      </c>
      <c r="DA45" s="70" t="e">
        <f t="shared" si="52"/>
        <v>#VALUE!</v>
      </c>
      <c r="DB45" s="70"/>
      <c r="DC45" s="70" t="b">
        <f t="shared" si="67"/>
        <v>0</v>
      </c>
      <c r="DD45" s="70">
        <f t="shared" si="53"/>
        <v>0</v>
      </c>
      <c r="DE45" s="70" t="str">
        <f t="shared" si="54"/>
        <v/>
      </c>
      <c r="DF45" s="70"/>
      <c r="DG45" s="70" t="str">
        <f t="shared" si="68"/>
        <v/>
      </c>
      <c r="DH45" s="70" t="b">
        <f t="shared" si="69"/>
        <v>0</v>
      </c>
      <c r="DI45" s="70" t="str">
        <f t="shared" si="70"/>
        <v/>
      </c>
      <c r="DJ45" s="70"/>
      <c r="DK45" s="70" t="str">
        <f t="shared" si="56"/>
        <v/>
      </c>
      <c r="DL45" s="70" t="str">
        <f t="shared" si="57"/>
        <v/>
      </c>
      <c r="DM45" s="70"/>
      <c r="DN45" s="70" t="str">
        <f t="shared" si="58"/>
        <v/>
      </c>
      <c r="DO45" s="70" t="str">
        <f>IF(DK45="","",AND((COUNTIF($DK$12:DL45,DK45))=1,(COUNTIF($DK$12:DL45,DL45))=1))</f>
        <v/>
      </c>
      <c r="DP45" s="70" t="str">
        <f>IF(DK45="","",AND((COUNTIF(DK45:$DL$812,DK45))=1,(COUNTIF(DK45:$DL$812,DL45))=1))</f>
        <v/>
      </c>
      <c r="DQ45" s="70"/>
      <c r="DR45" s="70" t="b">
        <f t="shared" si="59"/>
        <v>0</v>
      </c>
      <c r="DS45" s="70" t="b">
        <f t="shared" si="65"/>
        <v>0</v>
      </c>
      <c r="DT45" s="70">
        <f t="shared" si="71"/>
        <v>0</v>
      </c>
      <c r="DU45" s="70">
        <f t="shared" si="72"/>
        <v>0</v>
      </c>
      <c r="DV45" s="70" t="b">
        <f t="shared" si="60"/>
        <v>0</v>
      </c>
      <c r="DW45" s="70" t="b">
        <f t="shared" si="61"/>
        <v>0</v>
      </c>
      <c r="DX45" s="70"/>
      <c r="DY45" s="70" t="b">
        <f t="shared" si="62"/>
        <v>0</v>
      </c>
      <c r="DZ45" s="70">
        <f t="shared" si="63"/>
        <v>0</v>
      </c>
      <c r="EA45" s="70"/>
    </row>
    <row r="46" spans="1:131" x14ac:dyDescent="0.25">
      <c r="A46" s="24" t="str">
        <f t="shared" si="22"/>
        <v/>
      </c>
      <c r="B46" s="36"/>
      <c r="C46" s="37"/>
      <c r="D46" s="38"/>
      <c r="E46" s="37"/>
      <c r="F46" s="38"/>
      <c r="G46" s="39"/>
      <c r="H46" s="35"/>
      <c r="I46" s="30"/>
      <c r="J46" s="38"/>
      <c r="K46" s="36"/>
      <c r="L46" s="40"/>
      <c r="M46" s="43"/>
      <c r="N46" s="44"/>
      <c r="O46" s="35"/>
      <c r="P46" s="87"/>
      <c r="R46" s="65" t="s">
        <v>62</v>
      </c>
      <c r="S46" s="66">
        <v>57463</v>
      </c>
      <c r="T46" s="99" t="s">
        <v>233</v>
      </c>
      <c r="U46" s="146" t="s">
        <v>234</v>
      </c>
      <c r="V46" s="70"/>
      <c r="W46" s="70"/>
      <c r="X46" s="70"/>
      <c r="Y46" s="70"/>
      <c r="Z46" t="b">
        <f t="shared" si="1"/>
        <v>0</v>
      </c>
      <c r="AA46" t="b">
        <f t="shared" si="23"/>
        <v>0</v>
      </c>
      <c r="AB46" t="b">
        <f t="shared" si="2"/>
        <v>0</v>
      </c>
      <c r="AC46" t="b">
        <f t="shared" si="3"/>
        <v>0</v>
      </c>
      <c r="AD46" s="101" t="b">
        <f t="shared" si="24"/>
        <v>0</v>
      </c>
      <c r="AE46" t="e">
        <f t="shared" si="25"/>
        <v>#VALUE!</v>
      </c>
      <c r="AF46" t="b">
        <f t="shared" si="4"/>
        <v>0</v>
      </c>
      <c r="AG46" s="135"/>
      <c r="AH46" s="82" t="b">
        <f t="shared" si="26"/>
        <v>0</v>
      </c>
      <c r="AI46" s="99" t="b">
        <f t="shared" si="5"/>
        <v>0</v>
      </c>
      <c r="AJ46" s="70" t="b">
        <f t="shared" si="6"/>
        <v>0</v>
      </c>
      <c r="AK46" s="111" t="b">
        <f t="shared" si="27"/>
        <v>0</v>
      </c>
      <c r="AL46" s="82" t="e">
        <f t="shared" si="7"/>
        <v>#VALUE!</v>
      </c>
      <c r="AM46" s="82" t="b">
        <f t="shared" si="28"/>
        <v>0</v>
      </c>
      <c r="AN46" s="82" t="b">
        <f t="shared" si="29"/>
        <v>0</v>
      </c>
      <c r="AO46" s="82" t="b">
        <f t="shared" si="30"/>
        <v>0</v>
      </c>
      <c r="AP46" s="82" t="b">
        <f t="shared" si="8"/>
        <v>0</v>
      </c>
      <c r="AQ46" s="82" t="b">
        <f t="shared" si="31"/>
        <v>0</v>
      </c>
      <c r="AR46" s="70">
        <f t="shared" si="32"/>
        <v>0</v>
      </c>
      <c r="AS46" s="82" t="b">
        <f t="shared" si="9"/>
        <v>0</v>
      </c>
      <c r="AT46" s="82" t="b">
        <f t="shared" si="33"/>
        <v>0</v>
      </c>
      <c r="AU46" s="82" t="b">
        <f t="shared" si="34"/>
        <v>0</v>
      </c>
      <c r="AV46" s="82" t="b">
        <f t="shared" si="10"/>
        <v>0</v>
      </c>
      <c r="AW46" s="82" t="b">
        <f t="shared" si="11"/>
        <v>0</v>
      </c>
      <c r="AX46" s="82" t="b">
        <f t="shared" si="12"/>
        <v>0</v>
      </c>
      <c r="AY46" s="82" t="b">
        <f t="shared" si="35"/>
        <v>0</v>
      </c>
      <c r="AZ46" s="82"/>
      <c r="BA46" s="82" t="b">
        <f t="shared" si="36"/>
        <v>0</v>
      </c>
      <c r="BB46" s="82" t="b">
        <f t="shared" si="37"/>
        <v>0</v>
      </c>
      <c r="BC46" s="82" t="b">
        <f t="shared" si="38"/>
        <v>0</v>
      </c>
      <c r="BD46" s="70"/>
      <c r="BE46" s="70" t="str">
        <f t="shared" si="13"/>
        <v/>
      </c>
      <c r="BF46" s="70">
        <v>35</v>
      </c>
      <c r="BG46" s="70"/>
      <c r="BH46" s="95" t="s">
        <v>70889</v>
      </c>
      <c r="BI46" s="70"/>
      <c r="BJ46" s="70"/>
      <c r="BK46" s="70"/>
      <c r="BL46" s="70"/>
      <c r="BM46" s="70"/>
      <c r="BN46" s="70"/>
      <c r="BO46" s="70"/>
      <c r="BP46" s="70" t="s">
        <v>70933</v>
      </c>
      <c r="BQ46" s="70">
        <v>18</v>
      </c>
      <c r="BR46" s="70"/>
      <c r="BS46" s="70" t="b">
        <f t="shared" si="14"/>
        <v>0</v>
      </c>
      <c r="BT46" s="70">
        <f>COUNTA(B47:$O$830)</f>
        <v>0</v>
      </c>
      <c r="BU46" s="70"/>
      <c r="BV46" s="163"/>
      <c r="BW46" s="163"/>
      <c r="BX46" s="163"/>
      <c r="BY46" s="163"/>
      <c r="BZ46" s="163"/>
      <c r="CA46" s="163"/>
      <c r="CB46" s="163"/>
      <c r="CC46" s="163"/>
      <c r="CD46" s="163"/>
      <c r="CE46" s="163" t="str">
        <f t="shared" si="39"/>
        <v/>
      </c>
      <c r="CF46" s="163" t="str">
        <f t="shared" si="40"/>
        <v/>
      </c>
      <c r="CG46" s="163" t="str">
        <f t="shared" si="41"/>
        <v/>
      </c>
      <c r="CH46" s="163" t="str">
        <f t="shared" si="42"/>
        <v/>
      </c>
      <c r="CI46" s="163" t="str">
        <f t="shared" si="43"/>
        <v/>
      </c>
      <c r="CJ46" s="163" t="str">
        <f t="shared" si="44"/>
        <v/>
      </c>
      <c r="CK46" s="163" t="str">
        <f t="shared" si="45"/>
        <v/>
      </c>
      <c r="CL46" s="163" t="str">
        <f t="shared" si="46"/>
        <v/>
      </c>
      <c r="CM46" s="163" t="str">
        <f t="shared" si="47"/>
        <v/>
      </c>
      <c r="CN46" s="163"/>
      <c r="CO46" s="163"/>
      <c r="CP46" s="163" t="str">
        <f t="shared" si="48"/>
        <v/>
      </c>
      <c r="CQ46" s="163"/>
      <c r="CR46" s="163"/>
      <c r="CS46" s="185" t="str">
        <f t="shared" si="66"/>
        <v/>
      </c>
      <c r="CT46" s="70"/>
      <c r="CU46" s="70">
        <f t="shared" si="49"/>
        <v>0</v>
      </c>
      <c r="CV46" s="70">
        <f t="shared" si="50"/>
        <v>0</v>
      </c>
      <c r="CW46" s="70"/>
      <c r="CX46" s="96">
        <f t="shared" si="51"/>
        <v>0</v>
      </c>
      <c r="CY46" s="70"/>
      <c r="CZ46" s="70" t="e">
        <f t="shared" si="64"/>
        <v>#VALUE!</v>
      </c>
      <c r="DA46" s="70" t="e">
        <f t="shared" si="52"/>
        <v>#VALUE!</v>
      </c>
      <c r="DB46" s="70"/>
      <c r="DC46" s="70" t="b">
        <f t="shared" si="67"/>
        <v>0</v>
      </c>
      <c r="DD46" s="70">
        <f t="shared" si="53"/>
        <v>0</v>
      </c>
      <c r="DE46" s="70" t="str">
        <f t="shared" si="54"/>
        <v/>
      </c>
      <c r="DF46" s="70"/>
      <c r="DG46" s="70" t="str">
        <f t="shared" si="68"/>
        <v/>
      </c>
      <c r="DH46" s="70" t="b">
        <f t="shared" si="69"/>
        <v>0</v>
      </c>
      <c r="DI46" s="70" t="str">
        <f t="shared" si="70"/>
        <v/>
      </c>
      <c r="DJ46" s="70"/>
      <c r="DK46" s="70" t="str">
        <f t="shared" si="56"/>
        <v/>
      </c>
      <c r="DL46" s="70" t="str">
        <f t="shared" si="57"/>
        <v/>
      </c>
      <c r="DM46" s="70"/>
      <c r="DN46" s="70" t="str">
        <f t="shared" si="58"/>
        <v/>
      </c>
      <c r="DO46" s="70" t="str">
        <f>IF(DK46="","",AND((COUNTIF($DK$12:DL46,DK46))=1,(COUNTIF($DK$12:DL46,DL46))=1))</f>
        <v/>
      </c>
      <c r="DP46" s="70" t="str">
        <f>IF(DK46="","",AND((COUNTIF(DK46:$DL$812,DK46))=1,(COUNTIF(DK46:$DL$812,DL46))=1))</f>
        <v/>
      </c>
      <c r="DQ46" s="70"/>
      <c r="DR46" s="70" t="b">
        <f t="shared" si="59"/>
        <v>0</v>
      </c>
      <c r="DS46" s="70" t="b">
        <f t="shared" si="65"/>
        <v>0</v>
      </c>
      <c r="DT46" s="70">
        <f t="shared" si="71"/>
        <v>0</v>
      </c>
      <c r="DU46" s="70">
        <f t="shared" si="72"/>
        <v>0</v>
      </c>
      <c r="DV46" s="70" t="b">
        <f t="shared" si="60"/>
        <v>0</v>
      </c>
      <c r="DW46" s="70" t="b">
        <f t="shared" si="61"/>
        <v>0</v>
      </c>
      <c r="DX46" s="70"/>
      <c r="DY46" s="70" t="b">
        <f t="shared" si="62"/>
        <v>0</v>
      </c>
      <c r="DZ46" s="70">
        <f t="shared" si="63"/>
        <v>0</v>
      </c>
      <c r="EA46" s="70"/>
    </row>
    <row r="47" spans="1:131" x14ac:dyDescent="0.25">
      <c r="A47" s="24" t="str">
        <f t="shared" si="22"/>
        <v/>
      </c>
      <c r="B47" s="36"/>
      <c r="C47" s="37"/>
      <c r="D47" s="38"/>
      <c r="E47" s="37"/>
      <c r="F47" s="38"/>
      <c r="G47" s="39"/>
      <c r="H47" s="35"/>
      <c r="I47" s="30"/>
      <c r="J47" s="38"/>
      <c r="K47" s="36"/>
      <c r="L47" s="40"/>
      <c r="M47" s="43"/>
      <c r="N47" s="44"/>
      <c r="O47" s="35"/>
      <c r="P47" s="87"/>
      <c r="R47" s="65" t="s">
        <v>63</v>
      </c>
      <c r="S47" s="66">
        <v>59350</v>
      </c>
      <c r="T47" s="99" t="s">
        <v>235</v>
      </c>
      <c r="U47" s="146" t="s">
        <v>236</v>
      </c>
      <c r="V47" s="70"/>
      <c r="W47" s="70"/>
      <c r="X47" s="70"/>
      <c r="Y47" s="70"/>
      <c r="Z47" t="b">
        <f t="shared" si="1"/>
        <v>0</v>
      </c>
      <c r="AA47" t="b">
        <f t="shared" si="23"/>
        <v>0</v>
      </c>
      <c r="AB47" t="b">
        <f t="shared" si="2"/>
        <v>0</v>
      </c>
      <c r="AC47" t="b">
        <f t="shared" si="3"/>
        <v>0</v>
      </c>
      <c r="AD47" s="101" t="b">
        <f t="shared" si="24"/>
        <v>0</v>
      </c>
      <c r="AE47" t="e">
        <f t="shared" si="25"/>
        <v>#VALUE!</v>
      </c>
      <c r="AF47" t="b">
        <f t="shared" si="4"/>
        <v>0</v>
      </c>
      <c r="AG47" s="135"/>
      <c r="AH47" s="82" t="b">
        <f t="shared" si="26"/>
        <v>0</v>
      </c>
      <c r="AI47" s="99" t="b">
        <f t="shared" si="5"/>
        <v>0</v>
      </c>
      <c r="AJ47" s="70" t="b">
        <f t="shared" si="6"/>
        <v>0</v>
      </c>
      <c r="AK47" s="111" t="b">
        <f t="shared" si="27"/>
        <v>0</v>
      </c>
      <c r="AL47" s="82" t="e">
        <f t="shared" si="7"/>
        <v>#VALUE!</v>
      </c>
      <c r="AM47" s="82" t="b">
        <f t="shared" si="28"/>
        <v>0</v>
      </c>
      <c r="AN47" s="82" t="b">
        <f t="shared" si="29"/>
        <v>0</v>
      </c>
      <c r="AO47" s="82" t="b">
        <f t="shared" si="30"/>
        <v>0</v>
      </c>
      <c r="AP47" s="82" t="b">
        <f t="shared" si="8"/>
        <v>0</v>
      </c>
      <c r="AQ47" s="82" t="b">
        <f t="shared" si="31"/>
        <v>0</v>
      </c>
      <c r="AR47" s="70">
        <f t="shared" si="32"/>
        <v>0</v>
      </c>
      <c r="AS47" s="82" t="b">
        <f t="shared" si="9"/>
        <v>0</v>
      </c>
      <c r="AT47" s="82" t="b">
        <f t="shared" si="33"/>
        <v>0</v>
      </c>
      <c r="AU47" s="82" t="b">
        <f t="shared" si="34"/>
        <v>0</v>
      </c>
      <c r="AV47" s="82" t="b">
        <f t="shared" si="10"/>
        <v>0</v>
      </c>
      <c r="AW47" s="82" t="b">
        <f t="shared" si="11"/>
        <v>0</v>
      </c>
      <c r="AX47" s="82" t="b">
        <f t="shared" si="12"/>
        <v>0</v>
      </c>
      <c r="AY47" s="82" t="b">
        <f t="shared" si="35"/>
        <v>0</v>
      </c>
      <c r="AZ47" s="82"/>
      <c r="BA47" s="82" t="b">
        <f t="shared" si="36"/>
        <v>0</v>
      </c>
      <c r="BB47" s="82" t="b">
        <f t="shared" si="37"/>
        <v>0</v>
      </c>
      <c r="BC47" s="82" t="b">
        <f t="shared" si="38"/>
        <v>0</v>
      </c>
      <c r="BD47" s="70"/>
      <c r="BE47" s="70" t="str">
        <f t="shared" si="13"/>
        <v/>
      </c>
      <c r="BF47" s="70">
        <v>36</v>
      </c>
      <c r="BG47" s="70"/>
      <c r="BH47" s="95" t="s">
        <v>70867</v>
      </c>
      <c r="BI47" s="70"/>
      <c r="BJ47" s="70"/>
      <c r="BK47" s="70"/>
      <c r="BL47" s="70"/>
      <c r="BM47" s="70"/>
      <c r="BN47" s="70"/>
      <c r="BO47" s="70"/>
      <c r="BP47" s="70" t="s">
        <v>70923</v>
      </c>
      <c r="BQ47" s="70">
        <v>18.5</v>
      </c>
      <c r="BR47" s="70"/>
      <c r="BS47" s="70" t="b">
        <f t="shared" si="14"/>
        <v>0</v>
      </c>
      <c r="BT47" s="70">
        <f>COUNTA(B48:$O$830)</f>
        <v>0</v>
      </c>
      <c r="BU47" s="70"/>
      <c r="BV47" s="163"/>
      <c r="BW47" s="163"/>
      <c r="BX47" s="163"/>
      <c r="BY47" s="163"/>
      <c r="BZ47" s="163"/>
      <c r="CA47" s="163"/>
      <c r="CB47" s="163"/>
      <c r="CC47" s="163"/>
      <c r="CD47" s="163"/>
      <c r="CE47" s="163" t="str">
        <f t="shared" si="39"/>
        <v/>
      </c>
      <c r="CF47" s="163" t="str">
        <f t="shared" si="40"/>
        <v/>
      </c>
      <c r="CG47" s="163" t="str">
        <f t="shared" si="41"/>
        <v/>
      </c>
      <c r="CH47" s="163" t="str">
        <f t="shared" si="42"/>
        <v/>
      </c>
      <c r="CI47" s="163" t="str">
        <f t="shared" si="43"/>
        <v/>
      </c>
      <c r="CJ47" s="163" t="str">
        <f t="shared" si="44"/>
        <v/>
      </c>
      <c r="CK47" s="163" t="str">
        <f t="shared" si="45"/>
        <v/>
      </c>
      <c r="CL47" s="163" t="str">
        <f t="shared" si="46"/>
        <v/>
      </c>
      <c r="CM47" s="163" t="str">
        <f t="shared" si="47"/>
        <v/>
      </c>
      <c r="CN47" s="163"/>
      <c r="CO47" s="163"/>
      <c r="CP47" s="163" t="str">
        <f t="shared" si="48"/>
        <v/>
      </c>
      <c r="CQ47" s="163"/>
      <c r="CR47" s="163"/>
      <c r="CS47" s="185" t="str">
        <f t="shared" si="66"/>
        <v/>
      </c>
      <c r="CT47" s="70"/>
      <c r="CU47" s="70">
        <f t="shared" si="49"/>
        <v>0</v>
      </c>
      <c r="CV47" s="70">
        <f t="shared" si="50"/>
        <v>0</v>
      </c>
      <c r="CW47" s="70"/>
      <c r="CX47" s="96">
        <f t="shared" si="51"/>
        <v>0</v>
      </c>
      <c r="CY47" s="70"/>
      <c r="CZ47" s="70" t="e">
        <f t="shared" si="64"/>
        <v>#VALUE!</v>
      </c>
      <c r="DA47" s="70" t="e">
        <f t="shared" si="52"/>
        <v>#VALUE!</v>
      </c>
      <c r="DB47" s="70"/>
      <c r="DC47" s="70" t="b">
        <f t="shared" si="67"/>
        <v>0</v>
      </c>
      <c r="DD47" s="70">
        <f t="shared" si="53"/>
        <v>0</v>
      </c>
      <c r="DE47" s="70" t="str">
        <f t="shared" si="54"/>
        <v/>
      </c>
      <c r="DF47" s="70"/>
      <c r="DG47" s="70" t="str">
        <f t="shared" si="68"/>
        <v/>
      </c>
      <c r="DH47" s="70" t="b">
        <f t="shared" si="69"/>
        <v>0</v>
      </c>
      <c r="DI47" s="70" t="str">
        <f t="shared" si="70"/>
        <v/>
      </c>
      <c r="DJ47" s="70"/>
      <c r="DK47" s="70" t="str">
        <f t="shared" si="56"/>
        <v/>
      </c>
      <c r="DL47" s="70" t="str">
        <f t="shared" si="57"/>
        <v/>
      </c>
      <c r="DM47" s="70"/>
      <c r="DN47" s="70" t="str">
        <f t="shared" si="58"/>
        <v/>
      </c>
      <c r="DO47" s="70" t="str">
        <f>IF(DK47="","",AND((COUNTIF($DK$12:DL47,DK47))=1,(COUNTIF($DK$12:DL47,DL47))=1))</f>
        <v/>
      </c>
      <c r="DP47" s="70" t="str">
        <f>IF(DK47="","",AND((COUNTIF(DK47:$DL$812,DK47))=1,(COUNTIF(DK47:$DL$812,DL47))=1))</f>
        <v/>
      </c>
      <c r="DQ47" s="70"/>
      <c r="DR47" s="70" t="b">
        <f t="shared" si="59"/>
        <v>0</v>
      </c>
      <c r="DS47" s="70" t="b">
        <f t="shared" si="65"/>
        <v>0</v>
      </c>
      <c r="DT47" s="70">
        <f t="shared" si="71"/>
        <v>0</v>
      </c>
      <c r="DU47" s="70">
        <f t="shared" si="72"/>
        <v>0</v>
      </c>
      <c r="DV47" s="70" t="b">
        <f t="shared" si="60"/>
        <v>0</v>
      </c>
      <c r="DW47" s="70" t="b">
        <f t="shared" si="61"/>
        <v>0</v>
      </c>
      <c r="DX47" s="70"/>
      <c r="DY47" s="70" t="b">
        <f t="shared" si="62"/>
        <v>0</v>
      </c>
      <c r="DZ47" s="70">
        <f t="shared" si="63"/>
        <v>0</v>
      </c>
      <c r="EA47" s="70"/>
    </row>
    <row r="48" spans="1:131" x14ac:dyDescent="0.25">
      <c r="A48" s="24" t="str">
        <f t="shared" si="22"/>
        <v/>
      </c>
      <c r="B48" s="36"/>
      <c r="C48" s="37"/>
      <c r="D48" s="38"/>
      <c r="E48" s="37"/>
      <c r="F48" s="38"/>
      <c r="G48" s="39"/>
      <c r="H48" s="35"/>
      <c r="I48" s="30"/>
      <c r="J48" s="38"/>
      <c r="K48" s="36"/>
      <c r="L48" s="40"/>
      <c r="M48" s="43"/>
      <c r="N48" s="44"/>
      <c r="O48" s="35"/>
      <c r="P48" s="87"/>
      <c r="R48" s="65" t="s">
        <v>64</v>
      </c>
      <c r="S48" s="66">
        <v>59410</v>
      </c>
      <c r="T48" s="99" t="s">
        <v>237</v>
      </c>
      <c r="U48" s="146" t="s">
        <v>238</v>
      </c>
      <c r="V48" s="70"/>
      <c r="W48" s="70"/>
      <c r="X48" s="70"/>
      <c r="Y48" s="70"/>
      <c r="Z48" t="b">
        <f t="shared" si="1"/>
        <v>0</v>
      </c>
      <c r="AA48" t="b">
        <f t="shared" si="23"/>
        <v>0</v>
      </c>
      <c r="AB48" t="b">
        <f t="shared" si="2"/>
        <v>0</v>
      </c>
      <c r="AC48" t="b">
        <f t="shared" si="3"/>
        <v>0</v>
      </c>
      <c r="AD48" s="101" t="b">
        <f t="shared" si="24"/>
        <v>0</v>
      </c>
      <c r="AE48" t="e">
        <f t="shared" si="25"/>
        <v>#VALUE!</v>
      </c>
      <c r="AF48" t="b">
        <f t="shared" si="4"/>
        <v>0</v>
      </c>
      <c r="AG48" s="135"/>
      <c r="AH48" s="82" t="b">
        <f t="shared" si="26"/>
        <v>0</v>
      </c>
      <c r="AI48" s="99" t="b">
        <f t="shared" si="5"/>
        <v>0</v>
      </c>
      <c r="AJ48" s="70" t="b">
        <f t="shared" si="6"/>
        <v>0</v>
      </c>
      <c r="AK48" s="111" t="b">
        <f t="shared" si="27"/>
        <v>0</v>
      </c>
      <c r="AL48" s="82" t="e">
        <f t="shared" si="7"/>
        <v>#VALUE!</v>
      </c>
      <c r="AM48" s="82" t="b">
        <f t="shared" si="28"/>
        <v>0</v>
      </c>
      <c r="AN48" s="82" t="b">
        <f t="shared" si="29"/>
        <v>0</v>
      </c>
      <c r="AO48" s="82" t="b">
        <f t="shared" si="30"/>
        <v>0</v>
      </c>
      <c r="AP48" s="82" t="b">
        <f t="shared" si="8"/>
        <v>0</v>
      </c>
      <c r="AQ48" s="82" t="b">
        <f t="shared" si="31"/>
        <v>0</v>
      </c>
      <c r="AR48" s="70">
        <f t="shared" si="32"/>
        <v>0</v>
      </c>
      <c r="AS48" s="82" t="b">
        <f t="shared" si="9"/>
        <v>0</v>
      </c>
      <c r="AT48" s="82" t="b">
        <f t="shared" si="33"/>
        <v>0</v>
      </c>
      <c r="AU48" s="82" t="b">
        <f t="shared" si="34"/>
        <v>0</v>
      </c>
      <c r="AV48" s="82" t="b">
        <f t="shared" si="10"/>
        <v>0</v>
      </c>
      <c r="AW48" s="82" t="b">
        <f t="shared" si="11"/>
        <v>0</v>
      </c>
      <c r="AX48" s="82" t="b">
        <f t="shared" si="12"/>
        <v>0</v>
      </c>
      <c r="AY48" s="82" t="b">
        <f t="shared" si="35"/>
        <v>0</v>
      </c>
      <c r="AZ48" s="82"/>
      <c r="BA48" s="82" t="b">
        <f t="shared" si="36"/>
        <v>0</v>
      </c>
      <c r="BB48" s="82" t="b">
        <f t="shared" si="37"/>
        <v>0</v>
      </c>
      <c r="BC48" s="82" t="b">
        <f t="shared" si="38"/>
        <v>0</v>
      </c>
      <c r="BD48" s="70"/>
      <c r="BE48" s="70" t="str">
        <f t="shared" si="13"/>
        <v/>
      </c>
      <c r="BF48" s="70">
        <v>37</v>
      </c>
      <c r="BG48" s="70"/>
      <c r="BH48" s="95" t="s">
        <v>70871</v>
      </c>
      <c r="BI48" s="70"/>
      <c r="BJ48" s="70"/>
      <c r="BK48" s="70"/>
      <c r="BL48" s="70"/>
      <c r="BM48" s="70"/>
      <c r="BN48" s="70"/>
      <c r="BO48" s="70"/>
      <c r="BP48" s="70"/>
      <c r="BQ48" s="70">
        <v>19</v>
      </c>
      <c r="BR48" s="70"/>
      <c r="BS48" s="70" t="b">
        <f t="shared" si="14"/>
        <v>0</v>
      </c>
      <c r="BT48" s="70">
        <f>COUNTA(B49:$O$830)</f>
        <v>0</v>
      </c>
      <c r="BU48" s="70"/>
      <c r="BV48" s="163"/>
      <c r="BW48" s="163"/>
      <c r="BX48" s="163"/>
      <c r="BY48" s="163"/>
      <c r="BZ48" s="163"/>
      <c r="CA48" s="163"/>
      <c r="CB48" s="163"/>
      <c r="CC48" s="163"/>
      <c r="CD48" s="163"/>
      <c r="CE48" s="163" t="str">
        <f t="shared" si="39"/>
        <v/>
      </c>
      <c r="CF48" s="163" t="str">
        <f t="shared" si="40"/>
        <v/>
      </c>
      <c r="CG48" s="163" t="str">
        <f t="shared" si="41"/>
        <v/>
      </c>
      <c r="CH48" s="163" t="str">
        <f t="shared" si="42"/>
        <v/>
      </c>
      <c r="CI48" s="163" t="str">
        <f t="shared" si="43"/>
        <v/>
      </c>
      <c r="CJ48" s="163" t="str">
        <f t="shared" si="44"/>
        <v/>
      </c>
      <c r="CK48" s="163" t="str">
        <f t="shared" si="45"/>
        <v/>
      </c>
      <c r="CL48" s="163" t="str">
        <f t="shared" si="46"/>
        <v/>
      </c>
      <c r="CM48" s="163" t="str">
        <f t="shared" si="47"/>
        <v/>
      </c>
      <c r="CN48" s="163"/>
      <c r="CO48" s="163"/>
      <c r="CP48" s="163" t="str">
        <f t="shared" si="48"/>
        <v/>
      </c>
      <c r="CQ48" s="163"/>
      <c r="CR48" s="163"/>
      <c r="CS48" s="185" t="str">
        <f t="shared" si="66"/>
        <v/>
      </c>
      <c r="CT48" s="70"/>
      <c r="CU48" s="70">
        <f t="shared" si="49"/>
        <v>0</v>
      </c>
      <c r="CV48" s="70">
        <f t="shared" si="50"/>
        <v>0</v>
      </c>
      <c r="CW48" s="70"/>
      <c r="CX48" s="96">
        <f t="shared" si="51"/>
        <v>0</v>
      </c>
      <c r="CY48" s="70"/>
      <c r="CZ48" s="70" t="e">
        <f t="shared" si="64"/>
        <v>#VALUE!</v>
      </c>
      <c r="DA48" s="70" t="e">
        <f t="shared" si="52"/>
        <v>#VALUE!</v>
      </c>
      <c r="DB48" s="70"/>
      <c r="DC48" s="70" t="b">
        <f t="shared" si="67"/>
        <v>0</v>
      </c>
      <c r="DD48" s="70">
        <f t="shared" si="53"/>
        <v>0</v>
      </c>
      <c r="DE48" s="70" t="str">
        <f t="shared" si="54"/>
        <v/>
      </c>
      <c r="DF48" s="70"/>
      <c r="DG48" s="70" t="str">
        <f t="shared" si="68"/>
        <v/>
      </c>
      <c r="DH48" s="70" t="b">
        <f t="shared" si="69"/>
        <v>0</v>
      </c>
      <c r="DI48" s="70" t="str">
        <f t="shared" si="70"/>
        <v/>
      </c>
      <c r="DJ48" s="70"/>
      <c r="DK48" s="70" t="str">
        <f t="shared" si="56"/>
        <v/>
      </c>
      <c r="DL48" s="70" t="str">
        <f t="shared" si="57"/>
        <v/>
      </c>
      <c r="DM48" s="70"/>
      <c r="DN48" s="70" t="str">
        <f t="shared" si="58"/>
        <v/>
      </c>
      <c r="DO48" s="70" t="str">
        <f>IF(DK48="","",AND((COUNTIF($DK$12:DL48,DK48))=1,(COUNTIF($DK$12:DL48,DL48))=1))</f>
        <v/>
      </c>
      <c r="DP48" s="70" t="str">
        <f>IF(DK48="","",AND((COUNTIF(DK48:$DL$812,DK48))=1,(COUNTIF(DK48:$DL$812,DL48))=1))</f>
        <v/>
      </c>
      <c r="DQ48" s="70"/>
      <c r="DR48" s="70" t="b">
        <f t="shared" si="59"/>
        <v>0</v>
      </c>
      <c r="DS48" s="70" t="b">
        <f t="shared" si="65"/>
        <v>0</v>
      </c>
      <c r="DT48" s="70">
        <f t="shared" si="71"/>
        <v>0</v>
      </c>
      <c r="DU48" s="70">
        <f t="shared" si="72"/>
        <v>0</v>
      </c>
      <c r="DV48" s="70" t="b">
        <f t="shared" si="60"/>
        <v>0</v>
      </c>
      <c r="DW48" s="70" t="b">
        <f t="shared" si="61"/>
        <v>0</v>
      </c>
      <c r="DX48" s="70"/>
      <c r="DY48" s="70" t="b">
        <f t="shared" si="62"/>
        <v>0</v>
      </c>
      <c r="DZ48" s="70">
        <f t="shared" si="63"/>
        <v>0</v>
      </c>
      <c r="EA48" s="70"/>
    </row>
    <row r="49" spans="1:131" x14ac:dyDescent="0.25">
      <c r="A49" s="24" t="str">
        <f t="shared" si="22"/>
        <v/>
      </c>
      <c r="B49" s="36"/>
      <c r="C49" s="37"/>
      <c r="D49" s="38"/>
      <c r="E49" s="37"/>
      <c r="F49" s="38"/>
      <c r="G49" s="39"/>
      <c r="H49" s="35"/>
      <c r="I49" s="30"/>
      <c r="J49" s="38"/>
      <c r="K49" s="36"/>
      <c r="L49" s="40"/>
      <c r="M49" s="43"/>
      <c r="N49" s="44"/>
      <c r="O49" s="35"/>
      <c r="P49" s="87"/>
      <c r="R49" s="65" t="s">
        <v>65</v>
      </c>
      <c r="S49" s="66">
        <v>63113</v>
      </c>
      <c r="T49" s="99" t="s">
        <v>239</v>
      </c>
      <c r="U49" s="146" t="s">
        <v>240</v>
      </c>
      <c r="V49" s="70"/>
      <c r="W49" s="70"/>
      <c r="X49" s="70"/>
      <c r="Y49" s="70"/>
      <c r="Z49" t="b">
        <f t="shared" si="1"/>
        <v>0</v>
      </c>
      <c r="AA49" t="b">
        <f t="shared" si="23"/>
        <v>0</v>
      </c>
      <c r="AB49" t="b">
        <f t="shared" si="2"/>
        <v>0</v>
      </c>
      <c r="AC49" t="b">
        <f t="shared" si="3"/>
        <v>0</v>
      </c>
      <c r="AD49" s="101" t="b">
        <f t="shared" si="24"/>
        <v>0</v>
      </c>
      <c r="AE49" t="e">
        <f t="shared" si="25"/>
        <v>#VALUE!</v>
      </c>
      <c r="AF49" t="b">
        <f t="shared" si="4"/>
        <v>0</v>
      </c>
      <c r="AG49" s="135"/>
      <c r="AH49" s="82" t="b">
        <f t="shared" si="26"/>
        <v>0</v>
      </c>
      <c r="AI49" s="99" t="b">
        <f t="shared" si="5"/>
        <v>0</v>
      </c>
      <c r="AJ49" s="70" t="b">
        <f t="shared" si="6"/>
        <v>0</v>
      </c>
      <c r="AK49" s="111" t="b">
        <f t="shared" si="27"/>
        <v>0</v>
      </c>
      <c r="AL49" s="82" t="e">
        <f t="shared" si="7"/>
        <v>#VALUE!</v>
      </c>
      <c r="AM49" s="82" t="b">
        <f t="shared" si="28"/>
        <v>0</v>
      </c>
      <c r="AN49" s="82" t="b">
        <f t="shared" si="29"/>
        <v>0</v>
      </c>
      <c r="AO49" s="82" t="b">
        <f t="shared" si="30"/>
        <v>0</v>
      </c>
      <c r="AP49" s="82" t="b">
        <f t="shared" si="8"/>
        <v>0</v>
      </c>
      <c r="AQ49" s="82" t="b">
        <f t="shared" si="31"/>
        <v>0</v>
      </c>
      <c r="AR49" s="70">
        <f t="shared" si="32"/>
        <v>0</v>
      </c>
      <c r="AS49" s="82" t="b">
        <f t="shared" si="9"/>
        <v>0</v>
      </c>
      <c r="AT49" s="82" t="b">
        <f t="shared" si="33"/>
        <v>0</v>
      </c>
      <c r="AU49" s="82" t="b">
        <f t="shared" si="34"/>
        <v>0</v>
      </c>
      <c r="AV49" s="82" t="b">
        <f t="shared" si="10"/>
        <v>0</v>
      </c>
      <c r="AW49" s="82" t="b">
        <f t="shared" si="11"/>
        <v>0</v>
      </c>
      <c r="AX49" s="82" t="b">
        <f t="shared" si="12"/>
        <v>0</v>
      </c>
      <c r="AY49" s="82" t="b">
        <f t="shared" si="35"/>
        <v>0</v>
      </c>
      <c r="AZ49" s="82"/>
      <c r="BA49" s="82" t="b">
        <f t="shared" si="36"/>
        <v>0</v>
      </c>
      <c r="BB49" s="82" t="b">
        <f t="shared" si="37"/>
        <v>0</v>
      </c>
      <c r="BC49" s="82" t="b">
        <f t="shared" si="38"/>
        <v>0</v>
      </c>
      <c r="BD49" s="70"/>
      <c r="BE49" s="70" t="str">
        <f t="shared" si="13"/>
        <v/>
      </c>
      <c r="BF49" s="70">
        <v>38</v>
      </c>
      <c r="BG49" s="70"/>
      <c r="BH49" s="95" t="s">
        <v>70882</v>
      </c>
      <c r="BI49" s="70"/>
      <c r="BJ49" s="158"/>
      <c r="BK49" s="70"/>
      <c r="BL49" s="70"/>
      <c r="BM49" s="70"/>
      <c r="BN49" s="70"/>
      <c r="BO49" s="70"/>
      <c r="BP49" s="70"/>
      <c r="BQ49" s="70">
        <v>19.5</v>
      </c>
      <c r="BR49" s="70"/>
      <c r="BS49" s="70" t="b">
        <f t="shared" si="14"/>
        <v>0</v>
      </c>
      <c r="BT49" s="70">
        <f>COUNTA(B50:$O$830)</f>
        <v>0</v>
      </c>
      <c r="BU49" s="70"/>
      <c r="BV49" s="163"/>
      <c r="BW49" s="163"/>
      <c r="BX49" s="163"/>
      <c r="BY49" s="163"/>
      <c r="BZ49" s="163"/>
      <c r="CA49" s="163"/>
      <c r="CB49" s="163"/>
      <c r="CC49" s="163"/>
      <c r="CD49" s="163"/>
      <c r="CE49" s="163" t="str">
        <f t="shared" si="39"/>
        <v/>
      </c>
      <c r="CF49" s="163" t="str">
        <f t="shared" si="40"/>
        <v/>
      </c>
      <c r="CG49" s="163" t="str">
        <f t="shared" si="41"/>
        <v/>
      </c>
      <c r="CH49" s="163" t="str">
        <f t="shared" si="42"/>
        <v/>
      </c>
      <c r="CI49" s="163" t="str">
        <f t="shared" si="43"/>
        <v/>
      </c>
      <c r="CJ49" s="163" t="str">
        <f t="shared" si="44"/>
        <v/>
      </c>
      <c r="CK49" s="163" t="str">
        <f t="shared" si="45"/>
        <v/>
      </c>
      <c r="CL49" s="163" t="str">
        <f t="shared" si="46"/>
        <v/>
      </c>
      <c r="CM49" s="163" t="str">
        <f t="shared" si="47"/>
        <v/>
      </c>
      <c r="CN49" s="163"/>
      <c r="CO49" s="163"/>
      <c r="CP49" s="163" t="str">
        <f t="shared" si="48"/>
        <v/>
      </c>
      <c r="CQ49" s="163"/>
      <c r="CR49" s="163"/>
      <c r="CS49" s="185" t="str">
        <f t="shared" si="66"/>
        <v/>
      </c>
      <c r="CT49" s="70"/>
      <c r="CU49" s="70">
        <f t="shared" si="49"/>
        <v>0</v>
      </c>
      <c r="CV49" s="70">
        <f t="shared" si="50"/>
        <v>0</v>
      </c>
      <c r="CW49" s="70"/>
      <c r="CX49" s="96">
        <f t="shared" si="51"/>
        <v>0</v>
      </c>
      <c r="CY49" s="70"/>
      <c r="CZ49" s="70" t="e">
        <f t="shared" si="64"/>
        <v>#VALUE!</v>
      </c>
      <c r="DA49" s="70" t="e">
        <f t="shared" si="52"/>
        <v>#VALUE!</v>
      </c>
      <c r="DB49" s="70"/>
      <c r="DC49" s="70" t="b">
        <f t="shared" si="67"/>
        <v>0</v>
      </c>
      <c r="DD49" s="70">
        <f t="shared" si="53"/>
        <v>0</v>
      </c>
      <c r="DE49" s="70" t="str">
        <f t="shared" si="54"/>
        <v/>
      </c>
      <c r="DF49" s="70"/>
      <c r="DG49" s="70" t="str">
        <f t="shared" si="68"/>
        <v/>
      </c>
      <c r="DH49" s="70" t="b">
        <f t="shared" si="69"/>
        <v>0</v>
      </c>
      <c r="DI49" s="70" t="str">
        <f t="shared" si="70"/>
        <v/>
      </c>
      <c r="DJ49" s="70"/>
      <c r="DK49" s="70" t="str">
        <f t="shared" si="56"/>
        <v/>
      </c>
      <c r="DL49" s="70" t="str">
        <f t="shared" si="57"/>
        <v/>
      </c>
      <c r="DM49" s="70"/>
      <c r="DN49" s="70" t="str">
        <f t="shared" si="58"/>
        <v/>
      </c>
      <c r="DO49" s="70" t="str">
        <f>IF(DK49="","",AND((COUNTIF($DK$12:DL49,DK49))=1,(COUNTIF($DK$12:DL49,DL49))=1))</f>
        <v/>
      </c>
      <c r="DP49" s="70" t="str">
        <f>IF(DK49="","",AND((COUNTIF(DK49:$DL$812,DK49))=1,(COUNTIF(DK49:$DL$812,DL49))=1))</f>
        <v/>
      </c>
      <c r="DQ49" s="70"/>
      <c r="DR49" s="70" t="b">
        <f t="shared" si="59"/>
        <v>0</v>
      </c>
      <c r="DS49" s="70" t="b">
        <f t="shared" si="65"/>
        <v>0</v>
      </c>
      <c r="DT49" s="70">
        <f t="shared" si="71"/>
        <v>0</v>
      </c>
      <c r="DU49" s="70">
        <f t="shared" si="72"/>
        <v>0</v>
      </c>
      <c r="DV49" s="70" t="b">
        <f t="shared" si="60"/>
        <v>0</v>
      </c>
      <c r="DW49" s="70" t="b">
        <f t="shared" si="61"/>
        <v>0</v>
      </c>
      <c r="DX49" s="70"/>
      <c r="DY49" s="70" t="b">
        <f t="shared" si="62"/>
        <v>0</v>
      </c>
      <c r="DZ49" s="70">
        <f t="shared" si="63"/>
        <v>0</v>
      </c>
      <c r="EA49" s="70"/>
    </row>
    <row r="50" spans="1:131" x14ac:dyDescent="0.25">
      <c r="A50" s="24" t="str">
        <f t="shared" si="22"/>
        <v/>
      </c>
      <c r="B50" s="36"/>
      <c r="C50" s="37"/>
      <c r="D50" s="38"/>
      <c r="E50" s="37"/>
      <c r="F50" s="38"/>
      <c r="G50" s="39"/>
      <c r="H50" s="35"/>
      <c r="I50" s="30"/>
      <c r="J50" s="38"/>
      <c r="K50" s="36"/>
      <c r="L50" s="40"/>
      <c r="M50" s="43"/>
      <c r="N50" s="44"/>
      <c r="O50" s="35"/>
      <c r="P50" s="87"/>
      <c r="R50" s="65" t="s">
        <v>66</v>
      </c>
      <c r="S50" s="66">
        <v>67482</v>
      </c>
      <c r="T50" s="99" t="s">
        <v>241</v>
      </c>
      <c r="U50" s="146" t="s">
        <v>242</v>
      </c>
      <c r="V50" s="70"/>
      <c r="W50" s="70"/>
      <c r="X50" s="70"/>
      <c r="Y50" s="70"/>
      <c r="Z50" t="b">
        <f t="shared" si="1"/>
        <v>0</v>
      </c>
      <c r="AA50" t="b">
        <f t="shared" si="23"/>
        <v>0</v>
      </c>
      <c r="AB50" t="b">
        <f t="shared" si="2"/>
        <v>0</v>
      </c>
      <c r="AC50" t="b">
        <f t="shared" si="3"/>
        <v>0</v>
      </c>
      <c r="AD50" s="101" t="b">
        <f t="shared" si="24"/>
        <v>0</v>
      </c>
      <c r="AE50" t="e">
        <f t="shared" si="25"/>
        <v>#VALUE!</v>
      </c>
      <c r="AF50" t="b">
        <f t="shared" si="4"/>
        <v>0</v>
      </c>
      <c r="AG50" s="135"/>
      <c r="AH50" s="82" t="b">
        <f t="shared" si="26"/>
        <v>0</v>
      </c>
      <c r="AI50" s="99" t="b">
        <f t="shared" si="5"/>
        <v>0</v>
      </c>
      <c r="AJ50" s="70" t="b">
        <f t="shared" si="6"/>
        <v>0</v>
      </c>
      <c r="AK50" s="111" t="b">
        <f t="shared" si="27"/>
        <v>0</v>
      </c>
      <c r="AL50" s="82" t="e">
        <f t="shared" si="7"/>
        <v>#VALUE!</v>
      </c>
      <c r="AM50" s="82" t="b">
        <f t="shared" si="28"/>
        <v>0</v>
      </c>
      <c r="AN50" s="82" t="b">
        <f t="shared" si="29"/>
        <v>0</v>
      </c>
      <c r="AO50" s="82" t="b">
        <f t="shared" si="30"/>
        <v>0</v>
      </c>
      <c r="AP50" s="82" t="b">
        <f t="shared" si="8"/>
        <v>0</v>
      </c>
      <c r="AQ50" s="82" t="b">
        <f t="shared" si="31"/>
        <v>0</v>
      </c>
      <c r="AR50" s="70">
        <f t="shared" si="32"/>
        <v>0</v>
      </c>
      <c r="AS50" s="82" t="b">
        <f t="shared" si="9"/>
        <v>0</v>
      </c>
      <c r="AT50" s="82" t="b">
        <f t="shared" si="33"/>
        <v>0</v>
      </c>
      <c r="AU50" s="82" t="b">
        <f t="shared" si="34"/>
        <v>0</v>
      </c>
      <c r="AV50" s="82" t="b">
        <f t="shared" si="10"/>
        <v>0</v>
      </c>
      <c r="AW50" s="82" t="b">
        <f t="shared" si="11"/>
        <v>0</v>
      </c>
      <c r="AX50" s="82" t="b">
        <f t="shared" si="12"/>
        <v>0</v>
      </c>
      <c r="AY50" s="82" t="b">
        <f t="shared" si="35"/>
        <v>0</v>
      </c>
      <c r="AZ50" s="82"/>
      <c r="BA50" s="82" t="b">
        <f t="shared" si="36"/>
        <v>0</v>
      </c>
      <c r="BB50" s="82" t="b">
        <f t="shared" si="37"/>
        <v>0</v>
      </c>
      <c r="BC50" s="82" t="b">
        <f t="shared" si="38"/>
        <v>0</v>
      </c>
      <c r="BD50" s="70"/>
      <c r="BE50" s="70" t="str">
        <f t="shared" si="13"/>
        <v/>
      </c>
      <c r="BF50" s="70">
        <v>39</v>
      </c>
      <c r="BG50" s="70"/>
      <c r="BH50" s="95" t="s">
        <v>70886</v>
      </c>
      <c r="BI50" s="70"/>
      <c r="BJ50" s="70"/>
      <c r="BK50" s="70"/>
      <c r="BL50" s="70"/>
      <c r="BM50" s="70"/>
      <c r="BN50" s="70"/>
      <c r="BO50" s="70"/>
      <c r="BP50" s="70"/>
      <c r="BQ50" s="70">
        <v>20</v>
      </c>
      <c r="BR50" s="70"/>
      <c r="BS50" s="70" t="b">
        <f t="shared" si="14"/>
        <v>0</v>
      </c>
      <c r="BT50" s="70">
        <f>COUNTA(B51:$O$830)</f>
        <v>0</v>
      </c>
      <c r="BU50" s="70"/>
      <c r="BV50" s="163"/>
      <c r="BW50" s="163"/>
      <c r="BX50" s="163"/>
      <c r="BY50" s="163"/>
      <c r="BZ50" s="163"/>
      <c r="CA50" s="163"/>
      <c r="CB50" s="163"/>
      <c r="CC50" s="163"/>
      <c r="CD50" s="163"/>
      <c r="CE50" s="163" t="str">
        <f t="shared" si="39"/>
        <v/>
      </c>
      <c r="CF50" s="163" t="str">
        <f t="shared" si="40"/>
        <v/>
      </c>
      <c r="CG50" s="163" t="str">
        <f t="shared" si="41"/>
        <v/>
      </c>
      <c r="CH50" s="163" t="str">
        <f t="shared" si="42"/>
        <v/>
      </c>
      <c r="CI50" s="163" t="str">
        <f t="shared" si="43"/>
        <v/>
      </c>
      <c r="CJ50" s="163" t="str">
        <f t="shared" si="44"/>
        <v/>
      </c>
      <c r="CK50" s="163" t="str">
        <f t="shared" si="45"/>
        <v/>
      </c>
      <c r="CL50" s="163" t="str">
        <f t="shared" si="46"/>
        <v/>
      </c>
      <c r="CM50" s="163" t="str">
        <f t="shared" si="47"/>
        <v/>
      </c>
      <c r="CN50" s="163"/>
      <c r="CO50" s="163"/>
      <c r="CP50" s="163" t="str">
        <f t="shared" si="48"/>
        <v/>
      </c>
      <c r="CQ50" s="163"/>
      <c r="CR50" s="163"/>
      <c r="CS50" s="185" t="str">
        <f t="shared" si="66"/>
        <v/>
      </c>
      <c r="CT50" s="70"/>
      <c r="CU50" s="70">
        <f t="shared" si="49"/>
        <v>0</v>
      </c>
      <c r="CV50" s="70">
        <f t="shared" si="50"/>
        <v>0</v>
      </c>
      <c r="CW50" s="70"/>
      <c r="CX50" s="96">
        <f t="shared" si="51"/>
        <v>0</v>
      </c>
      <c r="CY50" s="70"/>
      <c r="CZ50" s="70" t="e">
        <f t="shared" si="64"/>
        <v>#VALUE!</v>
      </c>
      <c r="DA50" s="70" t="e">
        <f t="shared" si="52"/>
        <v>#VALUE!</v>
      </c>
      <c r="DB50" s="70"/>
      <c r="DC50" s="70" t="b">
        <f t="shared" si="67"/>
        <v>0</v>
      </c>
      <c r="DD50" s="70">
        <f t="shared" si="53"/>
        <v>0</v>
      </c>
      <c r="DE50" s="70" t="str">
        <f t="shared" si="54"/>
        <v/>
      </c>
      <c r="DF50" s="70"/>
      <c r="DG50" s="70" t="str">
        <f t="shared" si="68"/>
        <v/>
      </c>
      <c r="DH50" s="70" t="b">
        <f t="shared" si="69"/>
        <v>0</v>
      </c>
      <c r="DI50" s="70" t="str">
        <f t="shared" si="70"/>
        <v/>
      </c>
      <c r="DJ50" s="70"/>
      <c r="DK50" s="70" t="str">
        <f t="shared" si="56"/>
        <v/>
      </c>
      <c r="DL50" s="70" t="str">
        <f t="shared" si="57"/>
        <v/>
      </c>
      <c r="DM50" s="70"/>
      <c r="DN50" s="70" t="str">
        <f t="shared" si="58"/>
        <v/>
      </c>
      <c r="DO50" s="70" t="str">
        <f>IF(DK50="","",AND((COUNTIF($DK$12:DL50,DK50))=1,(COUNTIF($DK$12:DL50,DL50))=1))</f>
        <v/>
      </c>
      <c r="DP50" s="70" t="str">
        <f>IF(DK50="","",AND((COUNTIF(DK50:$DL$812,DK50))=1,(COUNTIF(DK50:$DL$812,DL50))=1))</f>
        <v/>
      </c>
      <c r="DQ50" s="70"/>
      <c r="DR50" s="70" t="b">
        <f t="shared" si="59"/>
        <v>0</v>
      </c>
      <c r="DS50" s="70" t="b">
        <f t="shared" si="65"/>
        <v>0</v>
      </c>
      <c r="DT50" s="70">
        <f t="shared" si="71"/>
        <v>0</v>
      </c>
      <c r="DU50" s="70">
        <f t="shared" si="72"/>
        <v>0</v>
      </c>
      <c r="DV50" s="70" t="b">
        <f t="shared" si="60"/>
        <v>0</v>
      </c>
      <c r="DW50" s="70" t="b">
        <f t="shared" si="61"/>
        <v>0</v>
      </c>
      <c r="DX50" s="70"/>
      <c r="DY50" s="70" t="b">
        <f t="shared" si="62"/>
        <v>0</v>
      </c>
      <c r="DZ50" s="70">
        <f t="shared" si="63"/>
        <v>0</v>
      </c>
      <c r="EA50" s="70"/>
    </row>
    <row r="51" spans="1:131" x14ac:dyDescent="0.25">
      <c r="A51" s="24" t="str">
        <f t="shared" si="22"/>
        <v/>
      </c>
      <c r="B51" s="36"/>
      <c r="C51" s="37"/>
      <c r="D51" s="38"/>
      <c r="E51" s="37"/>
      <c r="F51" s="38"/>
      <c r="G51" s="39"/>
      <c r="H51" s="35"/>
      <c r="I51" s="30"/>
      <c r="J51" s="38"/>
      <c r="K51" s="36"/>
      <c r="L51" s="40"/>
      <c r="M51" s="43"/>
      <c r="N51" s="44"/>
      <c r="O51" s="35"/>
      <c r="P51" s="87"/>
      <c r="R51" s="65" t="s">
        <v>67</v>
      </c>
      <c r="S51" s="66">
        <v>69029</v>
      </c>
      <c r="T51" s="99" t="s">
        <v>243</v>
      </c>
      <c r="U51" s="146" t="s">
        <v>244</v>
      </c>
      <c r="V51" s="70"/>
      <c r="W51" s="70"/>
      <c r="X51" s="70"/>
      <c r="Y51" s="70"/>
      <c r="Z51" t="b">
        <f t="shared" si="1"/>
        <v>0</v>
      </c>
      <c r="AA51" t="b">
        <f t="shared" si="23"/>
        <v>0</v>
      </c>
      <c r="AB51" t="b">
        <f t="shared" si="2"/>
        <v>0</v>
      </c>
      <c r="AC51" t="b">
        <f t="shared" si="3"/>
        <v>0</v>
      </c>
      <c r="AD51" s="101" t="b">
        <f t="shared" si="24"/>
        <v>0</v>
      </c>
      <c r="AE51" t="e">
        <f t="shared" si="25"/>
        <v>#VALUE!</v>
      </c>
      <c r="AF51" t="b">
        <f t="shared" si="4"/>
        <v>0</v>
      </c>
      <c r="AG51" s="135"/>
      <c r="AH51" s="82" t="b">
        <f t="shared" si="26"/>
        <v>0</v>
      </c>
      <c r="AI51" s="99" t="b">
        <f t="shared" si="5"/>
        <v>0</v>
      </c>
      <c r="AJ51" s="70" t="b">
        <f t="shared" si="6"/>
        <v>0</v>
      </c>
      <c r="AK51" s="111" t="b">
        <f t="shared" si="27"/>
        <v>0</v>
      </c>
      <c r="AL51" s="82" t="e">
        <f t="shared" si="7"/>
        <v>#VALUE!</v>
      </c>
      <c r="AM51" s="82" t="b">
        <f t="shared" si="28"/>
        <v>0</v>
      </c>
      <c r="AN51" s="82" t="b">
        <f t="shared" si="29"/>
        <v>0</v>
      </c>
      <c r="AO51" s="82" t="b">
        <f t="shared" si="30"/>
        <v>0</v>
      </c>
      <c r="AP51" s="82" t="b">
        <f t="shared" si="8"/>
        <v>0</v>
      </c>
      <c r="AQ51" s="82" t="b">
        <f t="shared" si="31"/>
        <v>0</v>
      </c>
      <c r="AR51" s="70">
        <f t="shared" si="32"/>
        <v>0</v>
      </c>
      <c r="AS51" s="82" t="b">
        <f t="shared" si="9"/>
        <v>0</v>
      </c>
      <c r="AT51" s="82" t="b">
        <f t="shared" si="33"/>
        <v>0</v>
      </c>
      <c r="AU51" s="82" t="b">
        <f t="shared" si="34"/>
        <v>0</v>
      </c>
      <c r="AV51" s="82" t="b">
        <f t="shared" si="10"/>
        <v>0</v>
      </c>
      <c r="AW51" s="82" t="b">
        <f t="shared" si="11"/>
        <v>0</v>
      </c>
      <c r="AX51" s="82" t="b">
        <f t="shared" si="12"/>
        <v>0</v>
      </c>
      <c r="AY51" s="82" t="b">
        <f t="shared" si="35"/>
        <v>0</v>
      </c>
      <c r="AZ51" s="82"/>
      <c r="BA51" s="82" t="b">
        <f t="shared" si="36"/>
        <v>0</v>
      </c>
      <c r="BB51" s="82" t="b">
        <f t="shared" si="37"/>
        <v>0</v>
      </c>
      <c r="BC51" s="82" t="b">
        <f t="shared" si="38"/>
        <v>0</v>
      </c>
      <c r="BD51" s="70"/>
      <c r="BE51" s="70" t="str">
        <f t="shared" si="13"/>
        <v/>
      </c>
      <c r="BF51" s="70">
        <v>40</v>
      </c>
      <c r="BG51" s="70"/>
      <c r="BH51" s="95" t="s">
        <v>70872</v>
      </c>
      <c r="BI51" s="70"/>
      <c r="BJ51" s="70"/>
      <c r="BK51" s="70"/>
      <c r="BL51" s="70"/>
      <c r="BM51" s="70"/>
      <c r="BN51" s="70"/>
      <c r="BO51" s="70"/>
      <c r="BP51" s="70"/>
      <c r="BQ51" s="70">
        <v>20.5</v>
      </c>
      <c r="BR51" s="70"/>
      <c r="BS51" s="70" t="b">
        <f t="shared" si="14"/>
        <v>0</v>
      </c>
      <c r="BT51" s="70">
        <f>COUNTA(B52:$O$830)</f>
        <v>0</v>
      </c>
      <c r="BU51" s="70"/>
      <c r="BV51" s="163"/>
      <c r="BW51" s="163"/>
      <c r="BX51" s="163"/>
      <c r="BY51" s="163"/>
      <c r="BZ51" s="163"/>
      <c r="CA51" s="163"/>
      <c r="CB51" s="163"/>
      <c r="CC51" s="163"/>
      <c r="CD51" s="163"/>
      <c r="CE51" s="163" t="str">
        <f t="shared" si="39"/>
        <v/>
      </c>
      <c r="CF51" s="163" t="str">
        <f t="shared" si="40"/>
        <v/>
      </c>
      <c r="CG51" s="163" t="str">
        <f t="shared" si="41"/>
        <v/>
      </c>
      <c r="CH51" s="163" t="str">
        <f t="shared" si="42"/>
        <v/>
      </c>
      <c r="CI51" s="163" t="str">
        <f t="shared" si="43"/>
        <v/>
      </c>
      <c r="CJ51" s="163" t="str">
        <f t="shared" si="44"/>
        <v/>
      </c>
      <c r="CK51" s="163" t="str">
        <f t="shared" si="45"/>
        <v/>
      </c>
      <c r="CL51" s="163" t="str">
        <f t="shared" si="46"/>
        <v/>
      </c>
      <c r="CM51" s="163" t="str">
        <f t="shared" si="47"/>
        <v/>
      </c>
      <c r="CN51" s="163"/>
      <c r="CO51" s="163"/>
      <c r="CP51" s="163" t="str">
        <f t="shared" si="48"/>
        <v/>
      </c>
      <c r="CQ51" s="163"/>
      <c r="CR51" s="163"/>
      <c r="CS51" s="185" t="str">
        <f t="shared" si="66"/>
        <v/>
      </c>
      <c r="CT51" s="70"/>
      <c r="CU51" s="70">
        <f t="shared" si="49"/>
        <v>0</v>
      </c>
      <c r="CV51" s="70">
        <f t="shared" si="50"/>
        <v>0</v>
      </c>
      <c r="CW51" s="70"/>
      <c r="CX51" s="96">
        <f t="shared" si="51"/>
        <v>0</v>
      </c>
      <c r="CY51" s="70"/>
      <c r="CZ51" s="70" t="e">
        <f t="shared" si="64"/>
        <v>#VALUE!</v>
      </c>
      <c r="DA51" s="70" t="e">
        <f t="shared" si="52"/>
        <v>#VALUE!</v>
      </c>
      <c r="DB51" s="70"/>
      <c r="DC51" s="70" t="b">
        <f t="shared" si="67"/>
        <v>0</v>
      </c>
      <c r="DD51" s="70">
        <f t="shared" si="53"/>
        <v>0</v>
      </c>
      <c r="DE51" s="70" t="str">
        <f t="shared" si="54"/>
        <v/>
      </c>
      <c r="DF51" s="70"/>
      <c r="DG51" s="70" t="str">
        <f t="shared" si="68"/>
        <v/>
      </c>
      <c r="DH51" s="70" t="b">
        <f t="shared" si="69"/>
        <v>0</v>
      </c>
      <c r="DI51" s="70" t="str">
        <f t="shared" si="70"/>
        <v/>
      </c>
      <c r="DJ51" s="70"/>
      <c r="DK51" s="70" t="str">
        <f t="shared" si="56"/>
        <v/>
      </c>
      <c r="DL51" s="70" t="str">
        <f t="shared" si="57"/>
        <v/>
      </c>
      <c r="DM51" s="70"/>
      <c r="DN51" s="70" t="str">
        <f t="shared" si="58"/>
        <v/>
      </c>
      <c r="DO51" s="70" t="str">
        <f>IF(DK51="","",AND((COUNTIF($DK$12:DL51,DK51))=1,(COUNTIF($DK$12:DL51,DL51))=1))</f>
        <v/>
      </c>
      <c r="DP51" s="70" t="str">
        <f>IF(DK51="","",AND((COUNTIF(DK51:$DL$812,DK51))=1,(COUNTIF(DK51:$DL$812,DL51))=1))</f>
        <v/>
      </c>
      <c r="DQ51" s="70"/>
      <c r="DR51" s="70" t="b">
        <f t="shared" si="59"/>
        <v>0</v>
      </c>
      <c r="DS51" s="70" t="b">
        <f t="shared" si="65"/>
        <v>0</v>
      </c>
      <c r="DT51" s="70">
        <f t="shared" si="71"/>
        <v>0</v>
      </c>
      <c r="DU51" s="70">
        <f t="shared" si="72"/>
        <v>0</v>
      </c>
      <c r="DV51" s="70" t="b">
        <f t="shared" si="60"/>
        <v>0</v>
      </c>
      <c r="DW51" s="70" t="b">
        <f t="shared" si="61"/>
        <v>0</v>
      </c>
      <c r="DX51" s="70"/>
      <c r="DY51" s="70" t="b">
        <f t="shared" si="62"/>
        <v>0</v>
      </c>
      <c r="DZ51" s="70">
        <f t="shared" si="63"/>
        <v>0</v>
      </c>
      <c r="EA51" s="70"/>
    </row>
    <row r="52" spans="1:131" x14ac:dyDescent="0.25">
      <c r="A52" s="24" t="str">
        <f t="shared" si="22"/>
        <v/>
      </c>
      <c r="B52" s="36"/>
      <c r="C52" s="37"/>
      <c r="D52" s="38"/>
      <c r="E52" s="37"/>
      <c r="F52" s="38"/>
      <c r="G52" s="39"/>
      <c r="H52" s="35"/>
      <c r="I52" s="30"/>
      <c r="J52" s="38"/>
      <c r="K52" s="36"/>
      <c r="L52" s="40"/>
      <c r="M52" s="43"/>
      <c r="N52" s="44"/>
      <c r="O52" s="35"/>
      <c r="P52" s="87"/>
      <c r="R52" s="65" t="s">
        <v>68</v>
      </c>
      <c r="S52" s="66">
        <v>69034</v>
      </c>
      <c r="T52" s="99" t="s">
        <v>245</v>
      </c>
      <c r="U52" s="146" t="s">
        <v>246</v>
      </c>
      <c r="V52" s="70"/>
      <c r="W52" s="70"/>
      <c r="X52" s="70"/>
      <c r="Y52" s="70"/>
      <c r="Z52" t="b">
        <f t="shared" si="1"/>
        <v>0</v>
      </c>
      <c r="AA52" t="b">
        <f t="shared" si="23"/>
        <v>0</v>
      </c>
      <c r="AB52" t="b">
        <f t="shared" si="2"/>
        <v>0</v>
      </c>
      <c r="AC52" t="b">
        <f t="shared" si="3"/>
        <v>0</v>
      </c>
      <c r="AD52" s="101" t="b">
        <f t="shared" si="24"/>
        <v>0</v>
      </c>
      <c r="AE52" t="e">
        <f t="shared" si="25"/>
        <v>#VALUE!</v>
      </c>
      <c r="AF52" t="b">
        <f t="shared" si="4"/>
        <v>0</v>
      </c>
      <c r="AG52" s="135"/>
      <c r="AH52" s="82" t="b">
        <f t="shared" si="26"/>
        <v>0</v>
      </c>
      <c r="AI52" s="99" t="b">
        <f t="shared" si="5"/>
        <v>0</v>
      </c>
      <c r="AJ52" s="70" t="b">
        <f t="shared" si="6"/>
        <v>0</v>
      </c>
      <c r="AK52" s="111" t="b">
        <f t="shared" si="27"/>
        <v>0</v>
      </c>
      <c r="AL52" s="82" t="e">
        <f t="shared" si="7"/>
        <v>#VALUE!</v>
      </c>
      <c r="AM52" s="82" t="b">
        <f t="shared" si="28"/>
        <v>0</v>
      </c>
      <c r="AN52" s="82" t="b">
        <f t="shared" si="29"/>
        <v>0</v>
      </c>
      <c r="AO52" s="82" t="b">
        <f t="shared" si="30"/>
        <v>0</v>
      </c>
      <c r="AP52" s="82" t="b">
        <f t="shared" si="8"/>
        <v>0</v>
      </c>
      <c r="AQ52" s="82" t="b">
        <f t="shared" si="31"/>
        <v>0</v>
      </c>
      <c r="AR52" s="70">
        <f t="shared" si="32"/>
        <v>0</v>
      </c>
      <c r="AS52" s="82" t="b">
        <f t="shared" si="9"/>
        <v>0</v>
      </c>
      <c r="AT52" s="82" t="b">
        <f t="shared" si="33"/>
        <v>0</v>
      </c>
      <c r="AU52" s="82" t="b">
        <f t="shared" si="34"/>
        <v>0</v>
      </c>
      <c r="AV52" s="82" t="b">
        <f t="shared" si="10"/>
        <v>0</v>
      </c>
      <c r="AW52" s="82" t="b">
        <f t="shared" si="11"/>
        <v>0</v>
      </c>
      <c r="AX52" s="82" t="b">
        <f t="shared" si="12"/>
        <v>0</v>
      </c>
      <c r="AY52" s="82" t="b">
        <f t="shared" si="35"/>
        <v>0</v>
      </c>
      <c r="AZ52" s="82"/>
      <c r="BA52" s="82" t="b">
        <f t="shared" si="36"/>
        <v>0</v>
      </c>
      <c r="BB52" s="82" t="b">
        <f t="shared" si="37"/>
        <v>0</v>
      </c>
      <c r="BC52" s="82" t="b">
        <f t="shared" si="38"/>
        <v>0</v>
      </c>
      <c r="BD52" s="70"/>
      <c r="BE52" s="70" t="str">
        <f t="shared" si="13"/>
        <v/>
      </c>
      <c r="BF52" s="70">
        <v>41</v>
      </c>
      <c r="BG52" s="70"/>
      <c r="BH52" s="95" t="s">
        <v>70873</v>
      </c>
      <c r="BI52" s="70"/>
      <c r="BJ52" s="70"/>
      <c r="BK52" s="70"/>
      <c r="BL52" s="70"/>
      <c r="BM52" s="70"/>
      <c r="BN52" s="70"/>
      <c r="BO52" s="70"/>
      <c r="BP52" s="70"/>
      <c r="BQ52" s="70">
        <v>21</v>
      </c>
      <c r="BR52" s="70"/>
      <c r="BS52" s="70" t="b">
        <f t="shared" si="14"/>
        <v>0</v>
      </c>
      <c r="BT52" s="70">
        <f>COUNTA(B53:$O$830)</f>
        <v>0</v>
      </c>
      <c r="BU52" s="70"/>
      <c r="BV52" s="163"/>
      <c r="BW52" s="163"/>
      <c r="BX52" s="163"/>
      <c r="BY52" s="163"/>
      <c r="BZ52" s="163"/>
      <c r="CA52" s="163"/>
      <c r="CB52" s="163"/>
      <c r="CC52" s="163"/>
      <c r="CD52" s="163"/>
      <c r="CE52" s="163" t="str">
        <f t="shared" si="39"/>
        <v/>
      </c>
      <c r="CF52" s="163" t="str">
        <f t="shared" si="40"/>
        <v/>
      </c>
      <c r="CG52" s="163" t="str">
        <f t="shared" si="41"/>
        <v/>
      </c>
      <c r="CH52" s="163" t="str">
        <f t="shared" si="42"/>
        <v/>
      </c>
      <c r="CI52" s="163" t="str">
        <f t="shared" si="43"/>
        <v/>
      </c>
      <c r="CJ52" s="163" t="str">
        <f t="shared" si="44"/>
        <v/>
      </c>
      <c r="CK52" s="163" t="str">
        <f t="shared" si="45"/>
        <v/>
      </c>
      <c r="CL52" s="163" t="str">
        <f t="shared" si="46"/>
        <v/>
      </c>
      <c r="CM52" s="163" t="str">
        <f t="shared" si="47"/>
        <v/>
      </c>
      <c r="CN52" s="163"/>
      <c r="CO52" s="163"/>
      <c r="CP52" s="163" t="str">
        <f t="shared" si="48"/>
        <v/>
      </c>
      <c r="CQ52" s="163"/>
      <c r="CR52" s="163"/>
      <c r="CS52" s="185" t="str">
        <f t="shared" si="66"/>
        <v/>
      </c>
      <c r="CT52" s="70"/>
      <c r="CU52" s="70">
        <f t="shared" si="49"/>
        <v>0</v>
      </c>
      <c r="CV52" s="70">
        <f t="shared" si="50"/>
        <v>0</v>
      </c>
      <c r="CW52" s="70"/>
      <c r="CX52" s="96">
        <f t="shared" si="51"/>
        <v>0</v>
      </c>
      <c r="CY52" s="70"/>
      <c r="CZ52" s="70" t="e">
        <f t="shared" si="64"/>
        <v>#VALUE!</v>
      </c>
      <c r="DA52" s="70" t="e">
        <f t="shared" si="52"/>
        <v>#VALUE!</v>
      </c>
      <c r="DB52" s="70"/>
      <c r="DC52" s="70" t="b">
        <f t="shared" si="67"/>
        <v>0</v>
      </c>
      <c r="DD52" s="70">
        <f t="shared" si="53"/>
        <v>0</v>
      </c>
      <c r="DE52" s="70" t="str">
        <f t="shared" si="54"/>
        <v/>
      </c>
      <c r="DF52" s="70"/>
      <c r="DG52" s="70" t="str">
        <f t="shared" si="68"/>
        <v/>
      </c>
      <c r="DH52" s="70" t="b">
        <f t="shared" si="69"/>
        <v>0</v>
      </c>
      <c r="DI52" s="70" t="str">
        <f t="shared" si="70"/>
        <v/>
      </c>
      <c r="DJ52" s="70"/>
      <c r="DK52" s="70" t="str">
        <f t="shared" si="56"/>
        <v/>
      </c>
      <c r="DL52" s="70" t="str">
        <f t="shared" si="57"/>
        <v/>
      </c>
      <c r="DM52" s="70"/>
      <c r="DN52" s="70" t="str">
        <f t="shared" si="58"/>
        <v/>
      </c>
      <c r="DO52" s="70" t="str">
        <f>IF(DK52="","",AND((COUNTIF($DK$12:DL52,DK52))=1,(COUNTIF($DK$12:DL52,DL52))=1))</f>
        <v/>
      </c>
      <c r="DP52" s="70" t="str">
        <f>IF(DK52="","",AND((COUNTIF(DK52:$DL$812,DK52))=1,(COUNTIF(DK52:$DL$812,DL52))=1))</f>
        <v/>
      </c>
      <c r="DQ52" s="70"/>
      <c r="DR52" s="70" t="b">
        <f t="shared" si="59"/>
        <v>0</v>
      </c>
      <c r="DS52" s="70" t="b">
        <f t="shared" si="65"/>
        <v>0</v>
      </c>
      <c r="DT52" s="70">
        <f t="shared" si="71"/>
        <v>0</v>
      </c>
      <c r="DU52" s="70">
        <f t="shared" si="72"/>
        <v>0</v>
      </c>
      <c r="DV52" s="70" t="b">
        <f t="shared" si="60"/>
        <v>0</v>
      </c>
      <c r="DW52" s="70" t="b">
        <f t="shared" si="61"/>
        <v>0</v>
      </c>
      <c r="DX52" s="70"/>
      <c r="DY52" s="70" t="b">
        <f t="shared" si="62"/>
        <v>0</v>
      </c>
      <c r="DZ52" s="70">
        <f t="shared" si="63"/>
        <v>0</v>
      </c>
      <c r="EA52" s="70"/>
    </row>
    <row r="53" spans="1:131" x14ac:dyDescent="0.25">
      <c r="A53" s="24" t="str">
        <f t="shared" si="22"/>
        <v/>
      </c>
      <c r="B53" s="36"/>
      <c r="C53" s="37"/>
      <c r="D53" s="38"/>
      <c r="E53" s="37"/>
      <c r="F53" s="38"/>
      <c r="G53" s="39"/>
      <c r="H53" s="35"/>
      <c r="I53" s="30"/>
      <c r="J53" s="38"/>
      <c r="K53" s="36"/>
      <c r="L53" s="40"/>
      <c r="M53" s="43"/>
      <c r="N53" s="44"/>
      <c r="O53" s="35"/>
      <c r="P53" s="87"/>
      <c r="R53" s="65" t="s">
        <v>69</v>
      </c>
      <c r="S53" s="66">
        <v>69142</v>
      </c>
      <c r="T53" s="99" t="s">
        <v>247</v>
      </c>
      <c r="U53" s="146" t="s">
        <v>248</v>
      </c>
      <c r="V53" s="70"/>
      <c r="W53" s="70"/>
      <c r="X53" s="70"/>
      <c r="Y53" s="70"/>
      <c r="Z53" t="b">
        <f t="shared" si="1"/>
        <v>0</v>
      </c>
      <c r="AA53" t="b">
        <f t="shared" si="23"/>
        <v>0</v>
      </c>
      <c r="AB53" t="b">
        <f t="shared" si="2"/>
        <v>0</v>
      </c>
      <c r="AC53" t="b">
        <f t="shared" si="3"/>
        <v>0</v>
      </c>
      <c r="AD53" s="101" t="b">
        <f t="shared" si="24"/>
        <v>0</v>
      </c>
      <c r="AE53" t="e">
        <f t="shared" si="25"/>
        <v>#VALUE!</v>
      </c>
      <c r="AF53" t="b">
        <f t="shared" si="4"/>
        <v>0</v>
      </c>
      <c r="AG53" s="135"/>
      <c r="AH53" s="82" t="b">
        <f t="shared" si="26"/>
        <v>0</v>
      </c>
      <c r="AI53" s="99" t="b">
        <f t="shared" si="5"/>
        <v>0</v>
      </c>
      <c r="AJ53" s="70" t="b">
        <f t="shared" si="6"/>
        <v>0</v>
      </c>
      <c r="AK53" s="111" t="b">
        <f t="shared" si="27"/>
        <v>0</v>
      </c>
      <c r="AL53" s="82" t="e">
        <f t="shared" si="7"/>
        <v>#VALUE!</v>
      </c>
      <c r="AM53" s="82" t="b">
        <f t="shared" si="28"/>
        <v>0</v>
      </c>
      <c r="AN53" s="82" t="b">
        <f t="shared" si="29"/>
        <v>0</v>
      </c>
      <c r="AO53" s="82" t="b">
        <f t="shared" si="30"/>
        <v>0</v>
      </c>
      <c r="AP53" s="82" t="b">
        <f t="shared" si="8"/>
        <v>0</v>
      </c>
      <c r="AQ53" s="82" t="b">
        <f t="shared" si="31"/>
        <v>0</v>
      </c>
      <c r="AR53" s="70">
        <f t="shared" si="32"/>
        <v>0</v>
      </c>
      <c r="AS53" s="82" t="b">
        <f t="shared" si="9"/>
        <v>0</v>
      </c>
      <c r="AT53" s="82" t="b">
        <f t="shared" si="33"/>
        <v>0</v>
      </c>
      <c r="AU53" s="82" t="b">
        <f t="shared" si="34"/>
        <v>0</v>
      </c>
      <c r="AV53" s="82" t="b">
        <f t="shared" si="10"/>
        <v>0</v>
      </c>
      <c r="AW53" s="82" t="b">
        <f t="shared" si="11"/>
        <v>0</v>
      </c>
      <c r="AX53" s="82" t="b">
        <f t="shared" si="12"/>
        <v>0</v>
      </c>
      <c r="AY53" s="82" t="b">
        <f t="shared" si="35"/>
        <v>0</v>
      </c>
      <c r="AZ53" s="82"/>
      <c r="BA53" s="82" t="b">
        <f t="shared" si="36"/>
        <v>0</v>
      </c>
      <c r="BB53" s="82" t="b">
        <f t="shared" si="37"/>
        <v>0</v>
      </c>
      <c r="BC53" s="82" t="b">
        <f t="shared" si="38"/>
        <v>0</v>
      </c>
      <c r="BD53" s="70"/>
      <c r="BE53" s="70" t="str">
        <f t="shared" si="13"/>
        <v/>
      </c>
      <c r="BF53" s="70">
        <v>42</v>
      </c>
      <c r="BG53" s="70"/>
      <c r="BH53" s="95" t="s">
        <v>70874</v>
      </c>
      <c r="BI53" s="70"/>
      <c r="BJ53" s="70"/>
      <c r="BK53" s="70"/>
      <c r="BL53" s="70"/>
      <c r="BM53" s="70"/>
      <c r="BN53" s="70"/>
      <c r="BO53" s="70"/>
      <c r="BP53" s="70"/>
      <c r="BQ53" s="70"/>
      <c r="BR53" s="70"/>
      <c r="BS53" s="70" t="b">
        <f t="shared" si="14"/>
        <v>0</v>
      </c>
      <c r="BT53" s="70">
        <f>COUNTA(B54:$O$830)</f>
        <v>0</v>
      </c>
      <c r="BU53" s="70"/>
      <c r="BV53" s="163"/>
      <c r="BW53" s="163"/>
      <c r="BX53" s="163"/>
      <c r="BY53" s="163"/>
      <c r="BZ53" s="163"/>
      <c r="CA53" s="163"/>
      <c r="CB53" s="163"/>
      <c r="CC53" s="163"/>
      <c r="CD53" s="163"/>
      <c r="CE53" s="163" t="str">
        <f t="shared" si="39"/>
        <v/>
      </c>
      <c r="CF53" s="163" t="str">
        <f t="shared" si="40"/>
        <v/>
      </c>
      <c r="CG53" s="163" t="str">
        <f t="shared" si="41"/>
        <v/>
      </c>
      <c r="CH53" s="163" t="str">
        <f t="shared" si="42"/>
        <v/>
      </c>
      <c r="CI53" s="163" t="str">
        <f t="shared" si="43"/>
        <v/>
      </c>
      <c r="CJ53" s="163" t="str">
        <f t="shared" si="44"/>
        <v/>
      </c>
      <c r="CK53" s="163" t="str">
        <f t="shared" si="45"/>
        <v/>
      </c>
      <c r="CL53" s="163" t="str">
        <f t="shared" si="46"/>
        <v/>
      </c>
      <c r="CM53" s="163" t="str">
        <f t="shared" si="47"/>
        <v/>
      </c>
      <c r="CN53" s="163"/>
      <c r="CO53" s="163"/>
      <c r="CP53" s="163" t="str">
        <f t="shared" si="48"/>
        <v/>
      </c>
      <c r="CQ53" s="163"/>
      <c r="CR53" s="163"/>
      <c r="CS53" s="185" t="str">
        <f t="shared" si="66"/>
        <v/>
      </c>
      <c r="CT53" s="70"/>
      <c r="CU53" s="70">
        <f t="shared" si="49"/>
        <v>0</v>
      </c>
      <c r="CV53" s="70">
        <f t="shared" si="50"/>
        <v>0</v>
      </c>
      <c r="CW53" s="70"/>
      <c r="CX53" s="96">
        <f t="shared" si="51"/>
        <v>0</v>
      </c>
      <c r="CY53" s="70"/>
      <c r="CZ53" s="70" t="e">
        <f t="shared" si="64"/>
        <v>#VALUE!</v>
      </c>
      <c r="DA53" s="70" t="e">
        <f t="shared" si="52"/>
        <v>#VALUE!</v>
      </c>
      <c r="DB53" s="70"/>
      <c r="DC53" s="70" t="b">
        <f t="shared" si="67"/>
        <v>0</v>
      </c>
      <c r="DD53" s="70">
        <f t="shared" si="53"/>
        <v>0</v>
      </c>
      <c r="DE53" s="70" t="str">
        <f t="shared" si="54"/>
        <v/>
      </c>
      <c r="DF53" s="70"/>
      <c r="DG53" s="70" t="str">
        <f t="shared" si="68"/>
        <v/>
      </c>
      <c r="DH53" s="70" t="b">
        <f t="shared" si="69"/>
        <v>0</v>
      </c>
      <c r="DI53" s="70" t="str">
        <f t="shared" si="70"/>
        <v/>
      </c>
      <c r="DJ53" s="70"/>
      <c r="DK53" s="70" t="str">
        <f t="shared" si="56"/>
        <v/>
      </c>
      <c r="DL53" s="70" t="str">
        <f t="shared" si="57"/>
        <v/>
      </c>
      <c r="DM53" s="70"/>
      <c r="DN53" s="70" t="str">
        <f t="shared" si="58"/>
        <v/>
      </c>
      <c r="DO53" s="70" t="str">
        <f>IF(DK53="","",AND((COUNTIF($DK$12:DL53,DK53))=1,(COUNTIF($DK$12:DL53,DL53))=1))</f>
        <v/>
      </c>
      <c r="DP53" s="70" t="str">
        <f>IF(DK53="","",AND((COUNTIF(DK53:$DL$812,DK53))=1,(COUNTIF(DK53:$DL$812,DL53))=1))</f>
        <v/>
      </c>
      <c r="DQ53" s="70"/>
      <c r="DR53" s="70" t="b">
        <f t="shared" si="59"/>
        <v>0</v>
      </c>
      <c r="DS53" s="70" t="b">
        <f t="shared" si="65"/>
        <v>0</v>
      </c>
      <c r="DT53" s="70">
        <f t="shared" si="71"/>
        <v>0</v>
      </c>
      <c r="DU53" s="70">
        <f t="shared" si="72"/>
        <v>0</v>
      </c>
      <c r="DV53" s="70" t="b">
        <f t="shared" si="60"/>
        <v>0</v>
      </c>
      <c r="DW53" s="70" t="b">
        <f t="shared" si="61"/>
        <v>0</v>
      </c>
      <c r="DX53" s="70"/>
      <c r="DY53" s="70" t="b">
        <f t="shared" si="62"/>
        <v>0</v>
      </c>
      <c r="DZ53" s="70">
        <f t="shared" si="63"/>
        <v>0</v>
      </c>
      <c r="EA53" s="70"/>
    </row>
    <row r="54" spans="1:131" x14ac:dyDescent="0.25">
      <c r="A54" s="24" t="str">
        <f t="shared" si="22"/>
        <v/>
      </c>
      <c r="B54" s="36"/>
      <c r="C54" s="37"/>
      <c r="D54" s="38"/>
      <c r="E54" s="37"/>
      <c r="F54" s="38"/>
      <c r="G54" s="39"/>
      <c r="H54" s="35"/>
      <c r="I54" s="30"/>
      <c r="J54" s="38"/>
      <c r="K54" s="36"/>
      <c r="L54" s="40"/>
      <c r="M54" s="43"/>
      <c r="N54" s="44"/>
      <c r="O54" s="35"/>
      <c r="P54" s="87"/>
      <c r="R54" s="65" t="s">
        <v>70</v>
      </c>
      <c r="S54" s="66">
        <v>69202</v>
      </c>
      <c r="T54" s="99" t="s">
        <v>249</v>
      </c>
      <c r="U54" s="146" t="s">
        <v>250</v>
      </c>
      <c r="V54" s="70"/>
      <c r="W54" s="70"/>
      <c r="X54" s="70"/>
      <c r="Y54" s="70"/>
      <c r="Z54" t="b">
        <f t="shared" si="1"/>
        <v>0</v>
      </c>
      <c r="AA54" t="b">
        <f t="shared" si="23"/>
        <v>0</v>
      </c>
      <c r="AB54" t="b">
        <f t="shared" si="2"/>
        <v>0</v>
      </c>
      <c r="AC54" t="b">
        <f t="shared" si="3"/>
        <v>0</v>
      </c>
      <c r="AD54" s="101" t="b">
        <f t="shared" si="24"/>
        <v>0</v>
      </c>
      <c r="AE54" t="e">
        <f t="shared" si="25"/>
        <v>#VALUE!</v>
      </c>
      <c r="AF54" t="b">
        <f t="shared" si="4"/>
        <v>0</v>
      </c>
      <c r="AG54" s="135"/>
      <c r="AH54" s="82" t="b">
        <f t="shared" si="26"/>
        <v>0</v>
      </c>
      <c r="AI54" s="99" t="b">
        <f t="shared" si="5"/>
        <v>0</v>
      </c>
      <c r="AJ54" s="70" t="b">
        <f t="shared" si="6"/>
        <v>0</v>
      </c>
      <c r="AK54" s="111" t="b">
        <f t="shared" si="27"/>
        <v>0</v>
      </c>
      <c r="AL54" s="82" t="e">
        <f t="shared" si="7"/>
        <v>#VALUE!</v>
      </c>
      <c r="AM54" s="82" t="b">
        <f t="shared" si="28"/>
        <v>0</v>
      </c>
      <c r="AN54" s="82" t="b">
        <f t="shared" si="29"/>
        <v>0</v>
      </c>
      <c r="AO54" s="82" t="b">
        <f t="shared" si="30"/>
        <v>0</v>
      </c>
      <c r="AP54" s="82" t="b">
        <f t="shared" si="8"/>
        <v>0</v>
      </c>
      <c r="AQ54" s="82" t="b">
        <f t="shared" si="31"/>
        <v>0</v>
      </c>
      <c r="AR54" s="70">
        <f t="shared" si="32"/>
        <v>0</v>
      </c>
      <c r="AS54" s="82" t="b">
        <f t="shared" si="9"/>
        <v>0</v>
      </c>
      <c r="AT54" s="82" t="b">
        <f t="shared" si="33"/>
        <v>0</v>
      </c>
      <c r="AU54" s="82" t="b">
        <f t="shared" si="34"/>
        <v>0</v>
      </c>
      <c r="AV54" s="82" t="b">
        <f t="shared" si="10"/>
        <v>0</v>
      </c>
      <c r="AW54" s="82" t="b">
        <f t="shared" si="11"/>
        <v>0</v>
      </c>
      <c r="AX54" s="82" t="b">
        <f t="shared" si="12"/>
        <v>0</v>
      </c>
      <c r="AY54" s="82" t="b">
        <f t="shared" si="35"/>
        <v>0</v>
      </c>
      <c r="AZ54" s="82"/>
      <c r="BA54" s="82" t="b">
        <f t="shared" si="36"/>
        <v>0</v>
      </c>
      <c r="BB54" s="82" t="b">
        <f t="shared" si="37"/>
        <v>0</v>
      </c>
      <c r="BC54" s="82" t="b">
        <f t="shared" si="38"/>
        <v>0</v>
      </c>
      <c r="BD54" s="70"/>
      <c r="BE54" s="70" t="str">
        <f t="shared" si="13"/>
        <v/>
      </c>
      <c r="BF54" s="70">
        <v>43</v>
      </c>
      <c r="BG54" s="70"/>
      <c r="BH54" s="95" t="s">
        <v>70869</v>
      </c>
      <c r="BI54" s="70"/>
      <c r="BJ54" s="70"/>
      <c r="BK54" s="70"/>
      <c r="BL54" s="70"/>
      <c r="BM54" s="70"/>
      <c r="BN54" s="70"/>
      <c r="BO54" s="70"/>
      <c r="BP54" s="70"/>
      <c r="BQ54" s="70"/>
      <c r="BR54" s="70"/>
      <c r="BS54" s="70" t="b">
        <f t="shared" si="14"/>
        <v>0</v>
      </c>
      <c r="BT54" s="70">
        <f>COUNTA(B55:$O$830)</f>
        <v>0</v>
      </c>
      <c r="BU54" s="70"/>
      <c r="BV54" s="163"/>
      <c r="BW54" s="163"/>
      <c r="BX54" s="163"/>
      <c r="BY54" s="163"/>
      <c r="BZ54" s="163"/>
      <c r="CA54" s="163"/>
      <c r="CB54" s="163"/>
      <c r="CC54" s="163"/>
      <c r="CD54" s="163"/>
      <c r="CE54" s="163" t="str">
        <f t="shared" si="39"/>
        <v/>
      </c>
      <c r="CF54" s="163" t="str">
        <f t="shared" si="40"/>
        <v/>
      </c>
      <c r="CG54" s="163" t="str">
        <f t="shared" si="41"/>
        <v/>
      </c>
      <c r="CH54" s="163" t="str">
        <f t="shared" si="42"/>
        <v/>
      </c>
      <c r="CI54" s="163" t="str">
        <f t="shared" si="43"/>
        <v/>
      </c>
      <c r="CJ54" s="163" t="str">
        <f t="shared" si="44"/>
        <v/>
      </c>
      <c r="CK54" s="163" t="str">
        <f t="shared" si="45"/>
        <v/>
      </c>
      <c r="CL54" s="163" t="str">
        <f t="shared" si="46"/>
        <v/>
      </c>
      <c r="CM54" s="163" t="str">
        <f t="shared" si="47"/>
        <v/>
      </c>
      <c r="CN54" s="163"/>
      <c r="CO54" s="163"/>
      <c r="CP54" s="163" t="str">
        <f t="shared" si="48"/>
        <v/>
      </c>
      <c r="CQ54" s="163"/>
      <c r="CR54" s="163"/>
      <c r="CS54" s="185" t="str">
        <f t="shared" si="66"/>
        <v/>
      </c>
      <c r="CT54" s="70"/>
      <c r="CU54" s="70">
        <f t="shared" si="49"/>
        <v>0</v>
      </c>
      <c r="CV54" s="70">
        <f t="shared" si="50"/>
        <v>0</v>
      </c>
      <c r="CW54" s="70"/>
      <c r="CX54" s="96">
        <f t="shared" si="51"/>
        <v>0</v>
      </c>
      <c r="CY54" s="70"/>
      <c r="CZ54" s="70" t="e">
        <f t="shared" si="64"/>
        <v>#VALUE!</v>
      </c>
      <c r="DA54" s="70" t="e">
        <f t="shared" si="52"/>
        <v>#VALUE!</v>
      </c>
      <c r="DB54" s="70"/>
      <c r="DC54" s="70" t="b">
        <f t="shared" si="67"/>
        <v>0</v>
      </c>
      <c r="DD54" s="70">
        <f t="shared" si="53"/>
        <v>0</v>
      </c>
      <c r="DE54" s="70" t="str">
        <f t="shared" si="54"/>
        <v/>
      </c>
      <c r="DF54" s="70"/>
      <c r="DG54" s="70" t="str">
        <f t="shared" si="68"/>
        <v/>
      </c>
      <c r="DH54" s="70" t="b">
        <f t="shared" si="69"/>
        <v>0</v>
      </c>
      <c r="DI54" s="70" t="str">
        <f t="shared" si="70"/>
        <v/>
      </c>
      <c r="DJ54" s="70"/>
      <c r="DK54" s="70" t="str">
        <f t="shared" si="56"/>
        <v/>
      </c>
      <c r="DL54" s="70" t="str">
        <f t="shared" si="57"/>
        <v/>
      </c>
      <c r="DM54" s="70"/>
      <c r="DN54" s="70" t="str">
        <f t="shared" si="58"/>
        <v/>
      </c>
      <c r="DO54" s="70" t="str">
        <f>IF(DK54="","",AND((COUNTIF($DK$12:DL54,DK54))=1,(COUNTIF($DK$12:DL54,DL54))=1))</f>
        <v/>
      </c>
      <c r="DP54" s="70" t="str">
        <f>IF(DK54="","",AND((COUNTIF(DK54:$DL$812,DK54))=1,(COUNTIF(DK54:$DL$812,DL54))=1))</f>
        <v/>
      </c>
      <c r="DQ54" s="70"/>
      <c r="DR54" s="70" t="b">
        <f t="shared" si="59"/>
        <v>0</v>
      </c>
      <c r="DS54" s="70" t="b">
        <f t="shared" si="65"/>
        <v>0</v>
      </c>
      <c r="DT54" s="70">
        <f t="shared" si="71"/>
        <v>0</v>
      </c>
      <c r="DU54" s="70">
        <f t="shared" si="72"/>
        <v>0</v>
      </c>
      <c r="DV54" s="70" t="b">
        <f t="shared" si="60"/>
        <v>0</v>
      </c>
      <c r="DW54" s="70" t="b">
        <f t="shared" si="61"/>
        <v>0</v>
      </c>
      <c r="DX54" s="70"/>
      <c r="DY54" s="70" t="b">
        <f t="shared" si="62"/>
        <v>0</v>
      </c>
      <c r="DZ54" s="70">
        <f t="shared" si="63"/>
        <v>0</v>
      </c>
      <c r="EA54" s="70"/>
    </row>
    <row r="55" spans="1:131" x14ac:dyDescent="0.25">
      <c r="A55" s="24" t="str">
        <f t="shared" si="22"/>
        <v/>
      </c>
      <c r="B55" s="36"/>
      <c r="C55" s="37"/>
      <c r="D55" s="38"/>
      <c r="E55" s="37"/>
      <c r="F55" s="38"/>
      <c r="G55" s="39"/>
      <c r="H55" s="35"/>
      <c r="I55" s="30"/>
      <c r="J55" s="38"/>
      <c r="K55" s="36"/>
      <c r="L55" s="40"/>
      <c r="M55" s="43"/>
      <c r="N55" s="44"/>
      <c r="O55" s="35"/>
      <c r="P55" s="87"/>
      <c r="R55" s="65" t="s">
        <v>71</v>
      </c>
      <c r="S55" s="66">
        <v>69259</v>
      </c>
      <c r="T55" s="99" t="s">
        <v>251</v>
      </c>
      <c r="U55" s="146" t="s">
        <v>252</v>
      </c>
      <c r="V55" s="70"/>
      <c r="W55" s="70"/>
      <c r="X55" s="70"/>
      <c r="Y55" s="70"/>
      <c r="Z55" t="b">
        <f t="shared" si="1"/>
        <v>0</v>
      </c>
      <c r="AA55" t="b">
        <f t="shared" si="23"/>
        <v>0</v>
      </c>
      <c r="AB55" t="b">
        <f t="shared" si="2"/>
        <v>0</v>
      </c>
      <c r="AC55" t="b">
        <f t="shared" si="3"/>
        <v>0</v>
      </c>
      <c r="AD55" s="101" t="b">
        <f t="shared" si="24"/>
        <v>0</v>
      </c>
      <c r="AE55" t="e">
        <f t="shared" si="25"/>
        <v>#VALUE!</v>
      </c>
      <c r="AF55" t="b">
        <f t="shared" si="4"/>
        <v>0</v>
      </c>
      <c r="AG55" s="135"/>
      <c r="AH55" s="82" t="b">
        <f t="shared" si="26"/>
        <v>0</v>
      </c>
      <c r="AI55" s="99" t="b">
        <f t="shared" si="5"/>
        <v>0</v>
      </c>
      <c r="AJ55" s="70" t="b">
        <f t="shared" si="6"/>
        <v>0</v>
      </c>
      <c r="AK55" s="111" t="b">
        <f t="shared" si="27"/>
        <v>0</v>
      </c>
      <c r="AL55" s="82" t="e">
        <f t="shared" si="7"/>
        <v>#VALUE!</v>
      </c>
      <c r="AM55" s="82" t="b">
        <f t="shared" si="28"/>
        <v>0</v>
      </c>
      <c r="AN55" s="82" t="b">
        <f t="shared" si="29"/>
        <v>0</v>
      </c>
      <c r="AO55" s="82" t="b">
        <f t="shared" si="30"/>
        <v>0</v>
      </c>
      <c r="AP55" s="82" t="b">
        <f t="shared" si="8"/>
        <v>0</v>
      </c>
      <c r="AQ55" s="82" t="b">
        <f t="shared" si="31"/>
        <v>0</v>
      </c>
      <c r="AR55" s="70">
        <f t="shared" si="32"/>
        <v>0</v>
      </c>
      <c r="AS55" s="82" t="b">
        <f t="shared" si="9"/>
        <v>0</v>
      </c>
      <c r="AT55" s="82" t="b">
        <f t="shared" si="33"/>
        <v>0</v>
      </c>
      <c r="AU55" s="82" t="b">
        <f t="shared" si="34"/>
        <v>0</v>
      </c>
      <c r="AV55" s="82" t="b">
        <f t="shared" si="10"/>
        <v>0</v>
      </c>
      <c r="AW55" s="82" t="b">
        <f t="shared" si="11"/>
        <v>0</v>
      </c>
      <c r="AX55" s="82" t="b">
        <f t="shared" si="12"/>
        <v>0</v>
      </c>
      <c r="AY55" s="82" t="b">
        <f t="shared" si="35"/>
        <v>0</v>
      </c>
      <c r="AZ55" s="82"/>
      <c r="BA55" s="82" t="b">
        <f t="shared" si="36"/>
        <v>0</v>
      </c>
      <c r="BB55" s="82" t="b">
        <f t="shared" si="37"/>
        <v>0</v>
      </c>
      <c r="BC55" s="82" t="b">
        <f t="shared" si="38"/>
        <v>0</v>
      </c>
      <c r="BD55" s="70"/>
      <c r="BE55" s="70" t="str">
        <f t="shared" si="13"/>
        <v/>
      </c>
      <c r="BF55" s="70">
        <v>44</v>
      </c>
      <c r="BG55" s="70"/>
      <c r="BH55" s="95" t="s">
        <v>70884</v>
      </c>
      <c r="BI55" s="70"/>
      <c r="BJ55" s="70"/>
      <c r="BK55" s="70"/>
      <c r="BL55" s="70"/>
      <c r="BM55" s="70"/>
      <c r="BN55" s="70"/>
      <c r="BO55" s="70"/>
      <c r="BP55" s="70"/>
      <c r="BQ55" s="70"/>
      <c r="BR55" s="70"/>
      <c r="BS55" s="70" t="b">
        <f t="shared" si="14"/>
        <v>0</v>
      </c>
      <c r="BT55" s="70">
        <f>COUNTA(B56:$O$830)</f>
        <v>0</v>
      </c>
      <c r="BU55" s="70"/>
      <c r="BV55" s="163"/>
      <c r="BW55" s="163"/>
      <c r="BX55" s="163"/>
      <c r="BY55" s="163"/>
      <c r="BZ55" s="163"/>
      <c r="CA55" s="163"/>
      <c r="CB55" s="163"/>
      <c r="CC55" s="163"/>
      <c r="CD55" s="163"/>
      <c r="CE55" s="163" t="str">
        <f t="shared" si="39"/>
        <v/>
      </c>
      <c r="CF55" s="163" t="str">
        <f t="shared" si="40"/>
        <v/>
      </c>
      <c r="CG55" s="163" t="str">
        <f t="shared" si="41"/>
        <v/>
      </c>
      <c r="CH55" s="163" t="str">
        <f t="shared" si="42"/>
        <v/>
      </c>
      <c r="CI55" s="163" t="str">
        <f t="shared" si="43"/>
        <v/>
      </c>
      <c r="CJ55" s="163" t="str">
        <f t="shared" si="44"/>
        <v/>
      </c>
      <c r="CK55" s="163" t="str">
        <f t="shared" si="45"/>
        <v/>
      </c>
      <c r="CL55" s="163" t="str">
        <f t="shared" si="46"/>
        <v/>
      </c>
      <c r="CM55" s="163" t="str">
        <f t="shared" si="47"/>
        <v/>
      </c>
      <c r="CN55" s="163"/>
      <c r="CO55" s="163"/>
      <c r="CP55" s="163" t="str">
        <f t="shared" si="48"/>
        <v/>
      </c>
      <c r="CQ55" s="163"/>
      <c r="CR55" s="163"/>
      <c r="CS55" s="185" t="str">
        <f t="shared" si="66"/>
        <v/>
      </c>
      <c r="CT55" s="70"/>
      <c r="CU55" s="70">
        <f t="shared" si="49"/>
        <v>0</v>
      </c>
      <c r="CV55" s="70">
        <f t="shared" si="50"/>
        <v>0</v>
      </c>
      <c r="CW55" s="70"/>
      <c r="CX55" s="96">
        <f t="shared" si="51"/>
        <v>0</v>
      </c>
      <c r="CY55" s="70"/>
      <c r="CZ55" s="70" t="e">
        <f t="shared" si="64"/>
        <v>#VALUE!</v>
      </c>
      <c r="DA55" s="70" t="e">
        <f t="shared" si="52"/>
        <v>#VALUE!</v>
      </c>
      <c r="DB55" s="70"/>
      <c r="DC55" s="70" t="b">
        <f t="shared" si="67"/>
        <v>0</v>
      </c>
      <c r="DD55" s="70">
        <f t="shared" si="53"/>
        <v>0</v>
      </c>
      <c r="DE55" s="70" t="str">
        <f t="shared" si="54"/>
        <v/>
      </c>
      <c r="DF55" s="70"/>
      <c r="DG55" s="70" t="str">
        <f t="shared" si="68"/>
        <v/>
      </c>
      <c r="DH55" s="70" t="b">
        <f t="shared" si="69"/>
        <v>0</v>
      </c>
      <c r="DI55" s="70" t="str">
        <f t="shared" si="70"/>
        <v/>
      </c>
      <c r="DJ55" s="70"/>
      <c r="DK55" s="70" t="str">
        <f t="shared" si="56"/>
        <v/>
      </c>
      <c r="DL55" s="70" t="str">
        <f t="shared" si="57"/>
        <v/>
      </c>
      <c r="DM55" s="70"/>
      <c r="DN55" s="70" t="str">
        <f t="shared" si="58"/>
        <v/>
      </c>
      <c r="DO55" s="70" t="str">
        <f>IF(DK55="","",AND((COUNTIF($DK$12:DL55,DK55))=1,(COUNTIF($DK$12:DL55,DL55))=1))</f>
        <v/>
      </c>
      <c r="DP55" s="70" t="str">
        <f>IF(DK55="","",AND((COUNTIF(DK55:$DL$812,DK55))=1,(COUNTIF(DK55:$DL$812,DL55))=1))</f>
        <v/>
      </c>
      <c r="DQ55" s="70"/>
      <c r="DR55" s="70" t="b">
        <f t="shared" si="59"/>
        <v>0</v>
      </c>
      <c r="DS55" s="70" t="b">
        <f t="shared" si="65"/>
        <v>0</v>
      </c>
      <c r="DT55" s="70">
        <f t="shared" si="71"/>
        <v>0</v>
      </c>
      <c r="DU55" s="70">
        <f t="shared" si="72"/>
        <v>0</v>
      </c>
      <c r="DV55" s="70" t="b">
        <f t="shared" si="60"/>
        <v>0</v>
      </c>
      <c r="DW55" s="70" t="b">
        <f t="shared" si="61"/>
        <v>0</v>
      </c>
      <c r="DX55" s="70"/>
      <c r="DY55" s="70" t="b">
        <f t="shared" si="62"/>
        <v>0</v>
      </c>
      <c r="DZ55" s="70">
        <f t="shared" si="63"/>
        <v>0</v>
      </c>
      <c r="EA55" s="70"/>
    </row>
    <row r="56" spans="1:131" x14ac:dyDescent="0.25">
      <c r="A56" s="24" t="str">
        <f t="shared" si="22"/>
        <v/>
      </c>
      <c r="B56" s="36"/>
      <c r="C56" s="37"/>
      <c r="D56" s="38"/>
      <c r="E56" s="37"/>
      <c r="F56" s="38"/>
      <c r="G56" s="39"/>
      <c r="H56" s="35"/>
      <c r="I56" s="30"/>
      <c r="J56" s="38"/>
      <c r="K56" s="36"/>
      <c r="L56" s="40"/>
      <c r="M56" s="43"/>
      <c r="N56" s="44"/>
      <c r="O56" s="35"/>
      <c r="P56" s="87"/>
      <c r="R56" s="65" t="s">
        <v>72</v>
      </c>
      <c r="S56" s="66">
        <v>69266</v>
      </c>
      <c r="T56" s="99" t="s">
        <v>253</v>
      </c>
      <c r="U56" s="146" t="s">
        <v>254</v>
      </c>
      <c r="V56" s="70"/>
      <c r="W56" s="70"/>
      <c r="X56" s="70"/>
      <c r="Y56" s="70"/>
      <c r="Z56" t="b">
        <f t="shared" si="1"/>
        <v>0</v>
      </c>
      <c r="AA56" t="b">
        <f t="shared" si="23"/>
        <v>0</v>
      </c>
      <c r="AB56" t="b">
        <f t="shared" si="2"/>
        <v>0</v>
      </c>
      <c r="AC56" t="b">
        <f t="shared" si="3"/>
        <v>0</v>
      </c>
      <c r="AD56" s="101" t="b">
        <f t="shared" si="24"/>
        <v>0</v>
      </c>
      <c r="AE56" t="e">
        <f t="shared" si="25"/>
        <v>#VALUE!</v>
      </c>
      <c r="AF56" t="b">
        <f t="shared" si="4"/>
        <v>0</v>
      </c>
      <c r="AG56" s="135"/>
      <c r="AH56" s="82" t="b">
        <f t="shared" si="26"/>
        <v>0</v>
      </c>
      <c r="AI56" s="99" t="b">
        <f t="shared" si="5"/>
        <v>0</v>
      </c>
      <c r="AJ56" s="70" t="b">
        <f t="shared" si="6"/>
        <v>0</v>
      </c>
      <c r="AK56" s="111" t="b">
        <f t="shared" si="27"/>
        <v>0</v>
      </c>
      <c r="AL56" s="82" t="e">
        <f t="shared" si="7"/>
        <v>#VALUE!</v>
      </c>
      <c r="AM56" s="82" t="b">
        <f t="shared" si="28"/>
        <v>0</v>
      </c>
      <c r="AN56" s="82" t="b">
        <f t="shared" si="29"/>
        <v>0</v>
      </c>
      <c r="AO56" s="82" t="b">
        <f t="shared" si="30"/>
        <v>0</v>
      </c>
      <c r="AP56" s="82" t="b">
        <f t="shared" si="8"/>
        <v>0</v>
      </c>
      <c r="AQ56" s="82" t="b">
        <f t="shared" si="31"/>
        <v>0</v>
      </c>
      <c r="AR56" s="70">
        <f t="shared" si="32"/>
        <v>0</v>
      </c>
      <c r="AS56" s="82" t="b">
        <f t="shared" si="9"/>
        <v>0</v>
      </c>
      <c r="AT56" s="82" t="b">
        <f t="shared" si="33"/>
        <v>0</v>
      </c>
      <c r="AU56" s="82" t="b">
        <f t="shared" si="34"/>
        <v>0</v>
      </c>
      <c r="AV56" s="82" t="b">
        <f t="shared" si="10"/>
        <v>0</v>
      </c>
      <c r="AW56" s="82" t="b">
        <f t="shared" si="11"/>
        <v>0</v>
      </c>
      <c r="AX56" s="82" t="b">
        <f t="shared" si="12"/>
        <v>0</v>
      </c>
      <c r="AY56" s="82" t="b">
        <f t="shared" si="35"/>
        <v>0</v>
      </c>
      <c r="AZ56" s="82"/>
      <c r="BA56" s="82" t="b">
        <f t="shared" si="36"/>
        <v>0</v>
      </c>
      <c r="BB56" s="82" t="b">
        <f t="shared" si="37"/>
        <v>0</v>
      </c>
      <c r="BC56" s="82" t="b">
        <f t="shared" si="38"/>
        <v>0</v>
      </c>
      <c r="BD56" s="70"/>
      <c r="BE56" s="70" t="str">
        <f t="shared" si="13"/>
        <v/>
      </c>
      <c r="BF56" s="70">
        <v>45</v>
      </c>
      <c r="BG56" s="70"/>
      <c r="BH56" s="95" t="s">
        <v>70875</v>
      </c>
      <c r="BI56" s="70"/>
      <c r="BJ56" s="70"/>
      <c r="BK56" s="70"/>
      <c r="BL56" s="70"/>
      <c r="BM56" s="70"/>
      <c r="BN56" s="70"/>
      <c r="BO56" s="70"/>
      <c r="BP56" s="70"/>
      <c r="BQ56" s="70"/>
      <c r="BR56" s="70"/>
      <c r="BS56" s="70" t="b">
        <f t="shared" si="14"/>
        <v>0</v>
      </c>
      <c r="BT56" s="70">
        <f>COUNTA(B57:$O$830)</f>
        <v>0</v>
      </c>
      <c r="BU56" s="70"/>
      <c r="BV56" s="163"/>
      <c r="BW56" s="163"/>
      <c r="BX56" s="163"/>
      <c r="BY56" s="163"/>
      <c r="BZ56" s="163"/>
      <c r="CA56" s="163"/>
      <c r="CB56" s="163"/>
      <c r="CC56" s="163"/>
      <c r="CD56" s="163"/>
      <c r="CE56" s="163" t="str">
        <f t="shared" si="39"/>
        <v/>
      </c>
      <c r="CF56" s="163" t="str">
        <f t="shared" si="40"/>
        <v/>
      </c>
      <c r="CG56" s="163" t="str">
        <f t="shared" si="41"/>
        <v/>
      </c>
      <c r="CH56" s="163" t="str">
        <f t="shared" si="42"/>
        <v/>
      </c>
      <c r="CI56" s="163" t="str">
        <f t="shared" si="43"/>
        <v/>
      </c>
      <c r="CJ56" s="163" t="str">
        <f t="shared" si="44"/>
        <v/>
      </c>
      <c r="CK56" s="163" t="str">
        <f t="shared" si="45"/>
        <v/>
      </c>
      <c r="CL56" s="163" t="str">
        <f t="shared" si="46"/>
        <v/>
      </c>
      <c r="CM56" s="163" t="str">
        <f t="shared" si="47"/>
        <v/>
      </c>
      <c r="CN56" s="163"/>
      <c r="CO56" s="163"/>
      <c r="CP56" s="163" t="str">
        <f t="shared" si="48"/>
        <v/>
      </c>
      <c r="CQ56" s="163"/>
      <c r="CR56" s="163"/>
      <c r="CS56" s="185" t="str">
        <f t="shared" si="66"/>
        <v/>
      </c>
      <c r="CT56" s="70"/>
      <c r="CU56" s="70">
        <f t="shared" si="49"/>
        <v>0</v>
      </c>
      <c r="CV56" s="70">
        <f t="shared" si="50"/>
        <v>0</v>
      </c>
      <c r="CW56" s="70"/>
      <c r="CX56" s="96">
        <f t="shared" si="51"/>
        <v>0</v>
      </c>
      <c r="CY56" s="70"/>
      <c r="CZ56" s="70" t="e">
        <f t="shared" si="64"/>
        <v>#VALUE!</v>
      </c>
      <c r="DA56" s="70" t="e">
        <f t="shared" si="52"/>
        <v>#VALUE!</v>
      </c>
      <c r="DB56" s="70"/>
      <c r="DC56" s="70" t="b">
        <f t="shared" si="67"/>
        <v>0</v>
      </c>
      <c r="DD56" s="70">
        <f t="shared" si="53"/>
        <v>0</v>
      </c>
      <c r="DE56" s="70" t="str">
        <f t="shared" si="54"/>
        <v/>
      </c>
      <c r="DF56" s="70"/>
      <c r="DG56" s="70" t="str">
        <f t="shared" si="68"/>
        <v/>
      </c>
      <c r="DH56" s="70" t="b">
        <f t="shared" si="69"/>
        <v>0</v>
      </c>
      <c r="DI56" s="70" t="str">
        <f t="shared" si="70"/>
        <v/>
      </c>
      <c r="DJ56" s="70"/>
      <c r="DK56" s="70" t="str">
        <f t="shared" si="56"/>
        <v/>
      </c>
      <c r="DL56" s="70" t="str">
        <f t="shared" si="57"/>
        <v/>
      </c>
      <c r="DM56" s="70"/>
      <c r="DN56" s="70" t="str">
        <f t="shared" si="58"/>
        <v/>
      </c>
      <c r="DO56" s="70" t="str">
        <f>IF(DK56="","",AND((COUNTIF($DK$12:DL56,DK56))=1,(COUNTIF($DK$12:DL56,DL56))=1))</f>
        <v/>
      </c>
      <c r="DP56" s="70" t="str">
        <f>IF(DK56="","",AND((COUNTIF(DK56:$DL$812,DK56))=1,(COUNTIF(DK56:$DL$812,DL56))=1))</f>
        <v/>
      </c>
      <c r="DQ56" s="70"/>
      <c r="DR56" s="70" t="b">
        <f t="shared" si="59"/>
        <v>0</v>
      </c>
      <c r="DS56" s="70" t="b">
        <f t="shared" si="65"/>
        <v>0</v>
      </c>
      <c r="DT56" s="70">
        <f t="shared" si="71"/>
        <v>0</v>
      </c>
      <c r="DU56" s="70">
        <f t="shared" si="72"/>
        <v>0</v>
      </c>
      <c r="DV56" s="70" t="b">
        <f t="shared" si="60"/>
        <v>0</v>
      </c>
      <c r="DW56" s="70" t="b">
        <f t="shared" si="61"/>
        <v>0</v>
      </c>
      <c r="DX56" s="70"/>
      <c r="DY56" s="70" t="b">
        <f t="shared" si="62"/>
        <v>0</v>
      </c>
      <c r="DZ56" s="70">
        <f t="shared" si="63"/>
        <v>0</v>
      </c>
      <c r="EA56" s="70"/>
    </row>
    <row r="57" spans="1:131" x14ac:dyDescent="0.25">
      <c r="A57" s="24" t="str">
        <f t="shared" si="22"/>
        <v/>
      </c>
      <c r="B57" s="36"/>
      <c r="C57" s="37"/>
      <c r="D57" s="38"/>
      <c r="E57" s="37"/>
      <c r="F57" s="38"/>
      <c r="G57" s="39"/>
      <c r="H57" s="35"/>
      <c r="I57" s="30"/>
      <c r="J57" s="38"/>
      <c r="K57" s="36"/>
      <c r="L57" s="40"/>
      <c r="M57" s="43"/>
      <c r="N57" s="44"/>
      <c r="O57" s="35"/>
      <c r="P57" s="87"/>
      <c r="R57" s="65" t="s">
        <v>73</v>
      </c>
      <c r="S57" s="66">
        <v>69381</v>
      </c>
      <c r="T57" s="99" t="s">
        <v>255</v>
      </c>
      <c r="U57" s="146" t="s">
        <v>256</v>
      </c>
      <c r="V57" s="70"/>
      <c r="W57" s="70"/>
      <c r="X57" s="70"/>
      <c r="Y57" s="70"/>
      <c r="Z57" t="b">
        <f t="shared" si="1"/>
        <v>0</v>
      </c>
      <c r="AA57" t="b">
        <f t="shared" si="23"/>
        <v>0</v>
      </c>
      <c r="AB57" t="b">
        <f t="shared" si="2"/>
        <v>0</v>
      </c>
      <c r="AC57" t="b">
        <f t="shared" si="3"/>
        <v>0</v>
      </c>
      <c r="AD57" s="101" t="b">
        <f t="shared" si="24"/>
        <v>0</v>
      </c>
      <c r="AE57" t="e">
        <f t="shared" si="25"/>
        <v>#VALUE!</v>
      </c>
      <c r="AF57" t="b">
        <f t="shared" si="4"/>
        <v>0</v>
      </c>
      <c r="AG57" s="135"/>
      <c r="AH57" s="82" t="b">
        <f t="shared" si="26"/>
        <v>0</v>
      </c>
      <c r="AI57" s="99" t="b">
        <f t="shared" si="5"/>
        <v>0</v>
      </c>
      <c r="AJ57" s="70" t="b">
        <f t="shared" si="6"/>
        <v>0</v>
      </c>
      <c r="AK57" s="111" t="b">
        <f t="shared" si="27"/>
        <v>0</v>
      </c>
      <c r="AL57" s="82" t="e">
        <f t="shared" si="7"/>
        <v>#VALUE!</v>
      </c>
      <c r="AM57" s="82" t="b">
        <f t="shared" si="28"/>
        <v>0</v>
      </c>
      <c r="AN57" s="82" t="b">
        <f t="shared" si="29"/>
        <v>0</v>
      </c>
      <c r="AO57" s="82" t="b">
        <f t="shared" si="30"/>
        <v>0</v>
      </c>
      <c r="AP57" s="82" t="b">
        <f t="shared" si="8"/>
        <v>0</v>
      </c>
      <c r="AQ57" s="82" t="b">
        <f t="shared" si="31"/>
        <v>0</v>
      </c>
      <c r="AR57" s="70">
        <f t="shared" si="32"/>
        <v>0</v>
      </c>
      <c r="AS57" s="82" t="b">
        <f t="shared" si="9"/>
        <v>0</v>
      </c>
      <c r="AT57" s="82" t="b">
        <f t="shared" si="33"/>
        <v>0</v>
      </c>
      <c r="AU57" s="82" t="b">
        <f t="shared" si="34"/>
        <v>0</v>
      </c>
      <c r="AV57" s="82" t="b">
        <f t="shared" si="10"/>
        <v>0</v>
      </c>
      <c r="AW57" s="82" t="b">
        <f t="shared" si="11"/>
        <v>0</v>
      </c>
      <c r="AX57" s="82" t="b">
        <f t="shared" si="12"/>
        <v>0</v>
      </c>
      <c r="AY57" s="82" t="b">
        <f t="shared" si="35"/>
        <v>0</v>
      </c>
      <c r="AZ57" s="82"/>
      <c r="BA57" s="82" t="b">
        <f t="shared" si="36"/>
        <v>0</v>
      </c>
      <c r="BB57" s="82" t="b">
        <f t="shared" si="37"/>
        <v>0</v>
      </c>
      <c r="BC57" s="82" t="b">
        <f t="shared" si="38"/>
        <v>0</v>
      </c>
      <c r="BD57" s="70"/>
      <c r="BE57" s="70" t="str">
        <f t="shared" si="13"/>
        <v/>
      </c>
      <c r="BF57" s="70">
        <v>46</v>
      </c>
      <c r="BG57" s="70"/>
      <c r="BH57" s="70"/>
      <c r="BI57" s="70"/>
      <c r="BJ57" s="70"/>
      <c r="BK57" s="70"/>
      <c r="BL57" s="70"/>
      <c r="BM57" s="70"/>
      <c r="BN57" s="70"/>
      <c r="BO57" s="70"/>
      <c r="BP57" s="70"/>
      <c r="BQ57" s="70"/>
      <c r="BR57" s="70"/>
      <c r="BS57" s="70" t="b">
        <f t="shared" si="14"/>
        <v>0</v>
      </c>
      <c r="BT57" s="70">
        <f>COUNTA(B58:$O$830)</f>
        <v>0</v>
      </c>
      <c r="BU57" s="70"/>
      <c r="BV57" s="163"/>
      <c r="BW57" s="163"/>
      <c r="BX57" s="163"/>
      <c r="BY57" s="163"/>
      <c r="BZ57" s="163"/>
      <c r="CA57" s="163"/>
      <c r="CB57" s="163"/>
      <c r="CC57" s="163"/>
      <c r="CD57" s="163"/>
      <c r="CE57" s="163" t="str">
        <f t="shared" si="39"/>
        <v/>
      </c>
      <c r="CF57" s="163" t="str">
        <f t="shared" si="40"/>
        <v/>
      </c>
      <c r="CG57" s="163" t="str">
        <f t="shared" si="41"/>
        <v/>
      </c>
      <c r="CH57" s="163" t="str">
        <f t="shared" si="42"/>
        <v/>
      </c>
      <c r="CI57" s="163" t="str">
        <f t="shared" si="43"/>
        <v/>
      </c>
      <c r="CJ57" s="163" t="str">
        <f t="shared" si="44"/>
        <v/>
      </c>
      <c r="CK57" s="163" t="str">
        <f t="shared" si="45"/>
        <v/>
      </c>
      <c r="CL57" s="163" t="str">
        <f t="shared" si="46"/>
        <v/>
      </c>
      <c r="CM57" s="163" t="str">
        <f t="shared" si="47"/>
        <v/>
      </c>
      <c r="CN57" s="163"/>
      <c r="CO57" s="163"/>
      <c r="CP57" s="163" t="str">
        <f t="shared" si="48"/>
        <v/>
      </c>
      <c r="CQ57" s="163"/>
      <c r="CR57" s="163"/>
      <c r="CS57" s="185" t="str">
        <f t="shared" si="66"/>
        <v/>
      </c>
      <c r="CT57" s="70"/>
      <c r="CU57" s="70">
        <f t="shared" si="49"/>
        <v>0</v>
      </c>
      <c r="CV57" s="70">
        <f t="shared" si="50"/>
        <v>0</v>
      </c>
      <c r="CW57" s="70"/>
      <c r="CX57" s="96">
        <f t="shared" si="51"/>
        <v>0</v>
      </c>
      <c r="CY57" s="70"/>
      <c r="CZ57" s="70" t="e">
        <f t="shared" si="64"/>
        <v>#VALUE!</v>
      </c>
      <c r="DA57" s="70" t="e">
        <f t="shared" si="52"/>
        <v>#VALUE!</v>
      </c>
      <c r="DB57" s="70"/>
      <c r="DC57" s="70" t="b">
        <f t="shared" si="67"/>
        <v>0</v>
      </c>
      <c r="DD57" s="70">
        <f t="shared" si="53"/>
        <v>0</v>
      </c>
      <c r="DE57" s="70" t="str">
        <f t="shared" si="54"/>
        <v/>
      </c>
      <c r="DF57" s="70"/>
      <c r="DG57" s="70" t="str">
        <f t="shared" si="68"/>
        <v/>
      </c>
      <c r="DH57" s="70" t="b">
        <f t="shared" si="69"/>
        <v>0</v>
      </c>
      <c r="DI57" s="70" t="str">
        <f t="shared" si="70"/>
        <v/>
      </c>
      <c r="DJ57" s="70"/>
      <c r="DK57" s="70" t="str">
        <f t="shared" si="56"/>
        <v/>
      </c>
      <c r="DL57" s="70" t="str">
        <f t="shared" si="57"/>
        <v/>
      </c>
      <c r="DM57" s="70"/>
      <c r="DN57" s="70" t="str">
        <f t="shared" si="58"/>
        <v/>
      </c>
      <c r="DO57" s="70" t="str">
        <f>IF(DK57="","",AND((COUNTIF($DK$12:DL57,DK57))=1,(COUNTIF($DK$12:DL57,DL57))=1))</f>
        <v/>
      </c>
      <c r="DP57" s="70" t="str">
        <f>IF(DK57="","",AND((COUNTIF(DK57:$DL$812,DK57))=1,(COUNTIF(DK57:$DL$812,DL57))=1))</f>
        <v/>
      </c>
      <c r="DQ57" s="70"/>
      <c r="DR57" s="70" t="b">
        <f t="shared" si="59"/>
        <v>0</v>
      </c>
      <c r="DS57" s="70" t="b">
        <f t="shared" si="65"/>
        <v>0</v>
      </c>
      <c r="DT57" s="70">
        <f t="shared" si="71"/>
        <v>0</v>
      </c>
      <c r="DU57" s="70">
        <f t="shared" si="72"/>
        <v>0</v>
      </c>
      <c r="DV57" s="70" t="b">
        <f t="shared" si="60"/>
        <v>0</v>
      </c>
      <c r="DW57" s="70" t="b">
        <f t="shared" si="61"/>
        <v>0</v>
      </c>
      <c r="DX57" s="70"/>
      <c r="DY57" s="70" t="b">
        <f t="shared" si="62"/>
        <v>0</v>
      </c>
      <c r="DZ57" s="70">
        <f t="shared" si="63"/>
        <v>0</v>
      </c>
      <c r="EA57" s="70"/>
    </row>
    <row r="58" spans="1:131" x14ac:dyDescent="0.25">
      <c r="A58" s="24" t="str">
        <f t="shared" si="22"/>
        <v/>
      </c>
      <c r="B58" s="36"/>
      <c r="C58" s="37"/>
      <c r="D58" s="38"/>
      <c r="E58" s="37"/>
      <c r="F58" s="38"/>
      <c r="G58" s="39"/>
      <c r="H58" s="35"/>
      <c r="I58" s="30"/>
      <c r="J58" s="38"/>
      <c r="K58" s="36"/>
      <c r="L58" s="40"/>
      <c r="M58" s="43"/>
      <c r="N58" s="44"/>
      <c r="O58" s="35"/>
      <c r="P58" s="87"/>
      <c r="R58" s="65" t="s">
        <v>73</v>
      </c>
      <c r="S58" s="66">
        <v>69382</v>
      </c>
      <c r="T58" s="99" t="s">
        <v>257</v>
      </c>
      <c r="U58" s="146" t="s">
        <v>258</v>
      </c>
      <c r="V58" s="70"/>
      <c r="W58" s="70"/>
      <c r="X58" s="70"/>
      <c r="Y58" s="70"/>
      <c r="Z58" t="b">
        <f t="shared" si="1"/>
        <v>0</v>
      </c>
      <c r="AA58" t="b">
        <f t="shared" si="23"/>
        <v>0</v>
      </c>
      <c r="AB58" t="b">
        <f t="shared" si="2"/>
        <v>0</v>
      </c>
      <c r="AC58" t="b">
        <f t="shared" si="3"/>
        <v>0</v>
      </c>
      <c r="AD58" s="101" t="b">
        <f t="shared" si="24"/>
        <v>0</v>
      </c>
      <c r="AE58" t="e">
        <f t="shared" si="25"/>
        <v>#VALUE!</v>
      </c>
      <c r="AF58" t="b">
        <f t="shared" si="4"/>
        <v>0</v>
      </c>
      <c r="AG58" s="135"/>
      <c r="AH58" s="82" t="b">
        <f t="shared" si="26"/>
        <v>0</v>
      </c>
      <c r="AI58" s="99" t="b">
        <f t="shared" si="5"/>
        <v>0</v>
      </c>
      <c r="AJ58" s="70" t="b">
        <f t="shared" si="6"/>
        <v>0</v>
      </c>
      <c r="AK58" s="111" t="b">
        <f t="shared" si="27"/>
        <v>0</v>
      </c>
      <c r="AL58" s="82" t="e">
        <f t="shared" si="7"/>
        <v>#VALUE!</v>
      </c>
      <c r="AM58" s="82" t="b">
        <f t="shared" si="28"/>
        <v>0</v>
      </c>
      <c r="AN58" s="82" t="b">
        <f t="shared" si="29"/>
        <v>0</v>
      </c>
      <c r="AO58" s="82" t="b">
        <f t="shared" si="30"/>
        <v>0</v>
      </c>
      <c r="AP58" s="82" t="b">
        <f t="shared" si="8"/>
        <v>0</v>
      </c>
      <c r="AQ58" s="82" t="b">
        <f t="shared" si="31"/>
        <v>0</v>
      </c>
      <c r="AR58" s="70">
        <f t="shared" si="32"/>
        <v>0</v>
      </c>
      <c r="AS58" s="82" t="b">
        <f t="shared" si="9"/>
        <v>0</v>
      </c>
      <c r="AT58" s="82" t="b">
        <f t="shared" si="33"/>
        <v>0</v>
      </c>
      <c r="AU58" s="82" t="b">
        <f t="shared" si="34"/>
        <v>0</v>
      </c>
      <c r="AV58" s="82" t="b">
        <f t="shared" si="10"/>
        <v>0</v>
      </c>
      <c r="AW58" s="82" t="b">
        <f t="shared" si="11"/>
        <v>0</v>
      </c>
      <c r="AX58" s="82" t="b">
        <f t="shared" si="12"/>
        <v>0</v>
      </c>
      <c r="AY58" s="82" t="b">
        <f t="shared" si="35"/>
        <v>0</v>
      </c>
      <c r="AZ58" s="82"/>
      <c r="BA58" s="82" t="b">
        <f t="shared" si="36"/>
        <v>0</v>
      </c>
      <c r="BB58" s="82" t="b">
        <f t="shared" si="37"/>
        <v>0</v>
      </c>
      <c r="BC58" s="82" t="b">
        <f t="shared" si="38"/>
        <v>0</v>
      </c>
      <c r="BD58" s="70"/>
      <c r="BE58" s="70" t="str">
        <f t="shared" si="13"/>
        <v/>
      </c>
      <c r="BF58" s="70">
        <v>47</v>
      </c>
      <c r="BG58" s="70"/>
      <c r="BH58" s="70"/>
      <c r="BI58" s="70"/>
      <c r="BJ58" s="70"/>
      <c r="BK58" s="70"/>
      <c r="BL58" s="70"/>
      <c r="BM58" s="70"/>
      <c r="BN58" s="70"/>
      <c r="BO58" s="70"/>
      <c r="BP58" s="70"/>
      <c r="BQ58" s="70"/>
      <c r="BR58" s="70"/>
      <c r="BS58" s="70" t="b">
        <f t="shared" si="14"/>
        <v>0</v>
      </c>
      <c r="BT58" s="70">
        <f>COUNTA(B59:$O$830)</f>
        <v>0</v>
      </c>
      <c r="BU58" s="70"/>
      <c r="BV58" s="163"/>
      <c r="BW58" s="163"/>
      <c r="BX58" s="163"/>
      <c r="BY58" s="163"/>
      <c r="BZ58" s="163"/>
      <c r="CA58" s="163"/>
      <c r="CB58" s="163"/>
      <c r="CC58" s="163"/>
      <c r="CD58" s="163"/>
      <c r="CE58" s="163" t="str">
        <f t="shared" si="39"/>
        <v/>
      </c>
      <c r="CF58" s="163" t="str">
        <f t="shared" si="40"/>
        <v/>
      </c>
      <c r="CG58" s="163" t="str">
        <f t="shared" si="41"/>
        <v/>
      </c>
      <c r="CH58" s="163" t="str">
        <f t="shared" si="42"/>
        <v/>
      </c>
      <c r="CI58" s="163" t="str">
        <f t="shared" si="43"/>
        <v/>
      </c>
      <c r="CJ58" s="163" t="str">
        <f t="shared" si="44"/>
        <v/>
      </c>
      <c r="CK58" s="163" t="str">
        <f t="shared" si="45"/>
        <v/>
      </c>
      <c r="CL58" s="163" t="str">
        <f t="shared" si="46"/>
        <v/>
      </c>
      <c r="CM58" s="163" t="str">
        <f t="shared" si="47"/>
        <v/>
      </c>
      <c r="CN58" s="163"/>
      <c r="CO58" s="163"/>
      <c r="CP58" s="163" t="str">
        <f t="shared" si="48"/>
        <v/>
      </c>
      <c r="CQ58" s="163"/>
      <c r="CR58" s="163"/>
      <c r="CS58" s="185" t="str">
        <f t="shared" si="66"/>
        <v/>
      </c>
      <c r="CT58" s="70"/>
      <c r="CU58" s="70">
        <f t="shared" si="49"/>
        <v>0</v>
      </c>
      <c r="CV58" s="70">
        <f t="shared" si="50"/>
        <v>0</v>
      </c>
      <c r="CW58" s="70"/>
      <c r="CX58" s="96">
        <f t="shared" si="51"/>
        <v>0</v>
      </c>
      <c r="CY58" s="70"/>
      <c r="CZ58" s="70" t="e">
        <f t="shared" si="64"/>
        <v>#VALUE!</v>
      </c>
      <c r="DA58" s="70" t="e">
        <f t="shared" si="52"/>
        <v>#VALUE!</v>
      </c>
      <c r="DB58" s="70"/>
      <c r="DC58" s="70" t="b">
        <f t="shared" si="67"/>
        <v>0</v>
      </c>
      <c r="DD58" s="70">
        <f t="shared" si="53"/>
        <v>0</v>
      </c>
      <c r="DE58" s="70" t="str">
        <f t="shared" si="54"/>
        <v/>
      </c>
      <c r="DF58" s="70"/>
      <c r="DG58" s="70" t="str">
        <f t="shared" si="68"/>
        <v/>
      </c>
      <c r="DH58" s="70" t="b">
        <f t="shared" si="69"/>
        <v>0</v>
      </c>
      <c r="DI58" s="70" t="str">
        <f t="shared" si="70"/>
        <v/>
      </c>
      <c r="DJ58" s="70"/>
      <c r="DK58" s="70" t="str">
        <f t="shared" si="56"/>
        <v/>
      </c>
      <c r="DL58" s="70" t="str">
        <f t="shared" si="57"/>
        <v/>
      </c>
      <c r="DM58" s="70"/>
      <c r="DN58" s="70" t="str">
        <f t="shared" si="58"/>
        <v/>
      </c>
      <c r="DO58" s="70" t="str">
        <f>IF(DK58="","",AND((COUNTIF($DK$12:DL58,DK58))=1,(COUNTIF($DK$12:DL58,DL58))=1))</f>
        <v/>
      </c>
      <c r="DP58" s="70" t="str">
        <f>IF(DK58="","",AND((COUNTIF(DK58:$DL$812,DK58))=1,(COUNTIF(DK58:$DL$812,DL58))=1))</f>
        <v/>
      </c>
      <c r="DQ58" s="70"/>
      <c r="DR58" s="70" t="b">
        <f t="shared" si="59"/>
        <v>0</v>
      </c>
      <c r="DS58" s="70" t="b">
        <f t="shared" si="65"/>
        <v>0</v>
      </c>
      <c r="DT58" s="70">
        <f t="shared" si="71"/>
        <v>0</v>
      </c>
      <c r="DU58" s="70">
        <f t="shared" si="72"/>
        <v>0</v>
      </c>
      <c r="DV58" s="70" t="b">
        <f t="shared" si="60"/>
        <v>0</v>
      </c>
      <c r="DW58" s="70" t="b">
        <f t="shared" si="61"/>
        <v>0</v>
      </c>
      <c r="DX58" s="70"/>
      <c r="DY58" s="70" t="b">
        <f t="shared" si="62"/>
        <v>0</v>
      </c>
      <c r="DZ58" s="70">
        <f t="shared" si="63"/>
        <v>0</v>
      </c>
      <c r="EA58" s="70"/>
    </row>
    <row r="59" spans="1:131" x14ac:dyDescent="0.25">
      <c r="A59" s="24" t="str">
        <f t="shared" si="22"/>
        <v/>
      </c>
      <c r="B59" s="36"/>
      <c r="C59" s="37"/>
      <c r="D59" s="38"/>
      <c r="E59" s="37"/>
      <c r="F59" s="38"/>
      <c r="G59" s="39"/>
      <c r="H59" s="35"/>
      <c r="I59" s="30"/>
      <c r="J59" s="38"/>
      <c r="K59" s="36"/>
      <c r="L59" s="40"/>
      <c r="M59" s="43"/>
      <c r="N59" s="44"/>
      <c r="O59" s="35"/>
      <c r="P59" s="87"/>
      <c r="R59" s="65" t="s">
        <v>73</v>
      </c>
      <c r="S59" s="66">
        <v>69383</v>
      </c>
      <c r="T59" s="99" t="s">
        <v>259</v>
      </c>
      <c r="U59" s="146" t="s">
        <v>260</v>
      </c>
      <c r="V59" s="70"/>
      <c r="W59" s="70"/>
      <c r="X59" s="70"/>
      <c r="Y59" s="70"/>
      <c r="Z59" t="b">
        <f t="shared" si="1"/>
        <v>0</v>
      </c>
      <c r="AA59" t="b">
        <f t="shared" si="23"/>
        <v>0</v>
      </c>
      <c r="AB59" t="b">
        <f t="shared" si="2"/>
        <v>0</v>
      </c>
      <c r="AC59" t="b">
        <f t="shared" si="3"/>
        <v>0</v>
      </c>
      <c r="AD59" s="101" t="b">
        <f t="shared" si="24"/>
        <v>0</v>
      </c>
      <c r="AE59" t="e">
        <f t="shared" si="25"/>
        <v>#VALUE!</v>
      </c>
      <c r="AF59" t="b">
        <f t="shared" si="4"/>
        <v>0</v>
      </c>
      <c r="AG59" s="135"/>
      <c r="AH59" s="82" t="b">
        <f t="shared" si="26"/>
        <v>0</v>
      </c>
      <c r="AI59" s="99" t="b">
        <f t="shared" si="5"/>
        <v>0</v>
      </c>
      <c r="AJ59" s="70" t="b">
        <f t="shared" si="6"/>
        <v>0</v>
      </c>
      <c r="AK59" s="111" t="b">
        <f t="shared" si="27"/>
        <v>0</v>
      </c>
      <c r="AL59" s="82" t="e">
        <f t="shared" si="7"/>
        <v>#VALUE!</v>
      </c>
      <c r="AM59" s="82" t="b">
        <f t="shared" si="28"/>
        <v>0</v>
      </c>
      <c r="AN59" s="82" t="b">
        <f t="shared" si="29"/>
        <v>0</v>
      </c>
      <c r="AO59" s="82" t="b">
        <f t="shared" si="30"/>
        <v>0</v>
      </c>
      <c r="AP59" s="82" t="b">
        <f t="shared" si="8"/>
        <v>0</v>
      </c>
      <c r="AQ59" s="82" t="b">
        <f t="shared" si="31"/>
        <v>0</v>
      </c>
      <c r="AR59" s="70">
        <f t="shared" si="32"/>
        <v>0</v>
      </c>
      <c r="AS59" s="82" t="b">
        <f t="shared" si="9"/>
        <v>0</v>
      </c>
      <c r="AT59" s="82" t="b">
        <f t="shared" si="33"/>
        <v>0</v>
      </c>
      <c r="AU59" s="82" t="b">
        <f t="shared" si="34"/>
        <v>0</v>
      </c>
      <c r="AV59" s="82" t="b">
        <f t="shared" si="10"/>
        <v>0</v>
      </c>
      <c r="AW59" s="82" t="b">
        <f t="shared" si="11"/>
        <v>0</v>
      </c>
      <c r="AX59" s="82" t="b">
        <f t="shared" si="12"/>
        <v>0</v>
      </c>
      <c r="AY59" s="82" t="b">
        <f t="shared" si="35"/>
        <v>0</v>
      </c>
      <c r="AZ59" s="82"/>
      <c r="BA59" s="82" t="b">
        <f t="shared" si="36"/>
        <v>0</v>
      </c>
      <c r="BB59" s="82" t="b">
        <f t="shared" si="37"/>
        <v>0</v>
      </c>
      <c r="BC59" s="82" t="b">
        <f t="shared" si="38"/>
        <v>0</v>
      </c>
      <c r="BD59" s="70"/>
      <c r="BE59" s="70" t="str">
        <f t="shared" si="13"/>
        <v/>
      </c>
      <c r="BF59" s="70">
        <v>48</v>
      </c>
      <c r="BG59" s="70"/>
      <c r="BH59" s="70"/>
      <c r="BI59" s="70"/>
      <c r="BJ59" s="70"/>
      <c r="BK59" s="70"/>
      <c r="BL59" s="70"/>
      <c r="BM59" s="70"/>
      <c r="BN59" s="70"/>
      <c r="BO59" s="70"/>
      <c r="BP59" s="70"/>
      <c r="BQ59" s="70"/>
      <c r="BR59" s="70"/>
      <c r="BS59" s="70" t="b">
        <f t="shared" si="14"/>
        <v>0</v>
      </c>
      <c r="BT59" s="70">
        <f>COUNTA(B60:$O$830)</f>
        <v>0</v>
      </c>
      <c r="BU59" s="70"/>
      <c r="BV59" s="163"/>
      <c r="BW59" s="163"/>
      <c r="BX59" s="163"/>
      <c r="BY59" s="163"/>
      <c r="BZ59" s="163"/>
      <c r="CA59" s="163"/>
      <c r="CB59" s="163"/>
      <c r="CC59" s="163"/>
      <c r="CD59" s="163"/>
      <c r="CE59" s="163" t="str">
        <f t="shared" si="39"/>
        <v/>
      </c>
      <c r="CF59" s="163" t="str">
        <f t="shared" si="40"/>
        <v/>
      </c>
      <c r="CG59" s="163" t="str">
        <f t="shared" si="41"/>
        <v/>
      </c>
      <c r="CH59" s="163" t="str">
        <f t="shared" si="42"/>
        <v/>
      </c>
      <c r="CI59" s="163" t="str">
        <f t="shared" si="43"/>
        <v/>
      </c>
      <c r="CJ59" s="163" t="str">
        <f t="shared" si="44"/>
        <v/>
      </c>
      <c r="CK59" s="163" t="str">
        <f t="shared" si="45"/>
        <v/>
      </c>
      <c r="CL59" s="163" t="str">
        <f t="shared" si="46"/>
        <v/>
      </c>
      <c r="CM59" s="163" t="str">
        <f t="shared" si="47"/>
        <v/>
      </c>
      <c r="CN59" s="163"/>
      <c r="CO59" s="163"/>
      <c r="CP59" s="163" t="str">
        <f t="shared" si="48"/>
        <v/>
      </c>
      <c r="CQ59" s="163"/>
      <c r="CR59" s="163"/>
      <c r="CS59" s="185" t="str">
        <f t="shared" si="66"/>
        <v/>
      </c>
      <c r="CT59" s="70"/>
      <c r="CU59" s="70">
        <f t="shared" si="49"/>
        <v>0</v>
      </c>
      <c r="CV59" s="70">
        <f t="shared" si="50"/>
        <v>0</v>
      </c>
      <c r="CW59" s="70"/>
      <c r="CX59" s="96">
        <f t="shared" si="51"/>
        <v>0</v>
      </c>
      <c r="CY59" s="70"/>
      <c r="CZ59" s="70" t="e">
        <f t="shared" si="64"/>
        <v>#VALUE!</v>
      </c>
      <c r="DA59" s="70" t="e">
        <f t="shared" si="52"/>
        <v>#VALUE!</v>
      </c>
      <c r="DB59" s="70"/>
      <c r="DC59" s="70" t="b">
        <f t="shared" si="67"/>
        <v>0</v>
      </c>
      <c r="DD59" s="70">
        <f t="shared" si="53"/>
        <v>0</v>
      </c>
      <c r="DE59" s="70" t="str">
        <f t="shared" si="54"/>
        <v/>
      </c>
      <c r="DF59" s="70"/>
      <c r="DG59" s="70" t="str">
        <f t="shared" si="68"/>
        <v/>
      </c>
      <c r="DH59" s="70" t="b">
        <f t="shared" si="69"/>
        <v>0</v>
      </c>
      <c r="DI59" s="70" t="str">
        <f t="shared" si="70"/>
        <v/>
      </c>
      <c r="DJ59" s="70"/>
      <c r="DK59" s="70" t="str">
        <f t="shared" si="56"/>
        <v/>
      </c>
      <c r="DL59" s="70" t="str">
        <f t="shared" si="57"/>
        <v/>
      </c>
      <c r="DM59" s="70"/>
      <c r="DN59" s="70" t="str">
        <f t="shared" si="58"/>
        <v/>
      </c>
      <c r="DO59" s="70" t="str">
        <f>IF(DK59="","",AND((COUNTIF($DK$12:DL59,DK59))=1,(COUNTIF($DK$12:DL59,DL59))=1))</f>
        <v/>
      </c>
      <c r="DP59" s="70" t="str">
        <f>IF(DK59="","",AND((COUNTIF(DK59:$DL$812,DK59))=1,(COUNTIF(DK59:$DL$812,DL59))=1))</f>
        <v/>
      </c>
      <c r="DQ59" s="70"/>
      <c r="DR59" s="70" t="b">
        <f t="shared" si="59"/>
        <v>0</v>
      </c>
      <c r="DS59" s="70" t="b">
        <f t="shared" si="65"/>
        <v>0</v>
      </c>
      <c r="DT59" s="70">
        <f t="shared" si="71"/>
        <v>0</v>
      </c>
      <c r="DU59" s="70">
        <f t="shared" si="72"/>
        <v>0</v>
      </c>
      <c r="DV59" s="70" t="b">
        <f t="shared" si="60"/>
        <v>0</v>
      </c>
      <c r="DW59" s="70" t="b">
        <f t="shared" si="61"/>
        <v>0</v>
      </c>
      <c r="DX59" s="70"/>
      <c r="DY59" s="70" t="b">
        <f t="shared" si="62"/>
        <v>0</v>
      </c>
      <c r="DZ59" s="70">
        <f t="shared" si="63"/>
        <v>0</v>
      </c>
      <c r="EA59" s="70"/>
    </row>
    <row r="60" spans="1:131" x14ac:dyDescent="0.25">
      <c r="A60" s="24" t="str">
        <f t="shared" si="22"/>
        <v/>
      </c>
      <c r="B60" s="36"/>
      <c r="C60" s="37"/>
      <c r="D60" s="38"/>
      <c r="E60" s="37"/>
      <c r="F60" s="38"/>
      <c r="G60" s="39"/>
      <c r="H60" s="35"/>
      <c r="I60" s="30"/>
      <c r="J60" s="38"/>
      <c r="K60" s="36"/>
      <c r="L60" s="40"/>
      <c r="M60" s="43"/>
      <c r="N60" s="44"/>
      <c r="O60" s="35"/>
      <c r="P60" s="87"/>
      <c r="R60" s="65" t="s">
        <v>73</v>
      </c>
      <c r="S60" s="66">
        <v>69384</v>
      </c>
      <c r="T60" s="99" t="s">
        <v>261</v>
      </c>
      <c r="U60" s="146" t="s">
        <v>262</v>
      </c>
      <c r="V60" s="70"/>
      <c r="W60" s="70"/>
      <c r="X60" s="70"/>
      <c r="Y60" s="70"/>
      <c r="Z60" t="b">
        <f t="shared" si="1"/>
        <v>0</v>
      </c>
      <c r="AA60" t="b">
        <f t="shared" si="23"/>
        <v>0</v>
      </c>
      <c r="AB60" t="b">
        <f t="shared" si="2"/>
        <v>0</v>
      </c>
      <c r="AC60" t="b">
        <f t="shared" si="3"/>
        <v>0</v>
      </c>
      <c r="AD60" s="101" t="b">
        <f t="shared" si="24"/>
        <v>0</v>
      </c>
      <c r="AE60" t="e">
        <f t="shared" si="25"/>
        <v>#VALUE!</v>
      </c>
      <c r="AF60" t="b">
        <f t="shared" si="4"/>
        <v>0</v>
      </c>
      <c r="AG60" s="135"/>
      <c r="AH60" s="82" t="b">
        <f t="shared" si="26"/>
        <v>0</v>
      </c>
      <c r="AI60" s="99" t="b">
        <f t="shared" si="5"/>
        <v>0</v>
      </c>
      <c r="AJ60" s="70" t="b">
        <f t="shared" si="6"/>
        <v>0</v>
      </c>
      <c r="AK60" s="111" t="b">
        <f t="shared" si="27"/>
        <v>0</v>
      </c>
      <c r="AL60" s="82" t="e">
        <f t="shared" si="7"/>
        <v>#VALUE!</v>
      </c>
      <c r="AM60" s="82" t="b">
        <f t="shared" si="28"/>
        <v>0</v>
      </c>
      <c r="AN60" s="82" t="b">
        <f t="shared" si="29"/>
        <v>0</v>
      </c>
      <c r="AO60" s="82" t="b">
        <f t="shared" si="30"/>
        <v>0</v>
      </c>
      <c r="AP60" s="82" t="b">
        <f t="shared" si="8"/>
        <v>0</v>
      </c>
      <c r="AQ60" s="82" t="b">
        <f t="shared" si="31"/>
        <v>0</v>
      </c>
      <c r="AR60" s="70">
        <f t="shared" si="32"/>
        <v>0</v>
      </c>
      <c r="AS60" s="82" t="b">
        <f t="shared" si="9"/>
        <v>0</v>
      </c>
      <c r="AT60" s="82" t="b">
        <f t="shared" si="33"/>
        <v>0</v>
      </c>
      <c r="AU60" s="82" t="b">
        <f t="shared" si="34"/>
        <v>0</v>
      </c>
      <c r="AV60" s="82" t="b">
        <f t="shared" si="10"/>
        <v>0</v>
      </c>
      <c r="AW60" s="82" t="b">
        <f t="shared" si="11"/>
        <v>0</v>
      </c>
      <c r="AX60" s="82" t="b">
        <f t="shared" si="12"/>
        <v>0</v>
      </c>
      <c r="AY60" s="82" t="b">
        <f t="shared" si="35"/>
        <v>0</v>
      </c>
      <c r="AZ60" s="82"/>
      <c r="BA60" s="82" t="b">
        <f t="shared" si="36"/>
        <v>0</v>
      </c>
      <c r="BB60" s="82" t="b">
        <f t="shared" si="37"/>
        <v>0</v>
      </c>
      <c r="BC60" s="82" t="b">
        <f t="shared" si="38"/>
        <v>0</v>
      </c>
      <c r="BD60" s="70"/>
      <c r="BE60" s="70" t="str">
        <f t="shared" si="13"/>
        <v/>
      </c>
      <c r="BF60" s="70">
        <v>49</v>
      </c>
      <c r="BG60" s="70"/>
      <c r="BH60" s="70"/>
      <c r="BI60" s="70"/>
      <c r="BJ60" s="70"/>
      <c r="BK60" s="70"/>
      <c r="BL60" s="70"/>
      <c r="BM60" s="70"/>
      <c r="BN60" s="70"/>
      <c r="BO60" s="70"/>
      <c r="BP60" s="70"/>
      <c r="BQ60" s="70"/>
      <c r="BR60" s="70"/>
      <c r="BS60" s="70" t="b">
        <f t="shared" si="14"/>
        <v>0</v>
      </c>
      <c r="BT60" s="70">
        <f>COUNTA(B61:$O$830)</f>
        <v>0</v>
      </c>
      <c r="BU60" s="70"/>
      <c r="BV60" s="163"/>
      <c r="BW60" s="163"/>
      <c r="BX60" s="163"/>
      <c r="BY60" s="163"/>
      <c r="BZ60" s="163"/>
      <c r="CA60" s="163"/>
      <c r="CB60" s="163"/>
      <c r="CC60" s="163"/>
      <c r="CD60" s="163"/>
      <c r="CE60" s="163" t="str">
        <f t="shared" si="39"/>
        <v/>
      </c>
      <c r="CF60" s="163" t="str">
        <f t="shared" si="40"/>
        <v/>
      </c>
      <c r="CG60" s="163" t="str">
        <f t="shared" si="41"/>
        <v/>
      </c>
      <c r="CH60" s="163" t="str">
        <f t="shared" si="42"/>
        <v/>
      </c>
      <c r="CI60" s="163" t="str">
        <f t="shared" si="43"/>
        <v/>
      </c>
      <c r="CJ60" s="163" t="str">
        <f t="shared" si="44"/>
        <v/>
      </c>
      <c r="CK60" s="163" t="str">
        <f t="shared" si="45"/>
        <v/>
      </c>
      <c r="CL60" s="163" t="str">
        <f t="shared" si="46"/>
        <v/>
      </c>
      <c r="CM60" s="163" t="str">
        <f t="shared" si="47"/>
        <v/>
      </c>
      <c r="CN60" s="163"/>
      <c r="CO60" s="163"/>
      <c r="CP60" s="163" t="str">
        <f t="shared" si="48"/>
        <v/>
      </c>
      <c r="CQ60" s="163"/>
      <c r="CR60" s="163"/>
      <c r="CS60" s="185" t="str">
        <f t="shared" si="66"/>
        <v/>
      </c>
      <c r="CT60" s="70"/>
      <c r="CU60" s="70">
        <f t="shared" si="49"/>
        <v>0</v>
      </c>
      <c r="CV60" s="70">
        <f t="shared" si="50"/>
        <v>0</v>
      </c>
      <c r="CW60" s="70"/>
      <c r="CX60" s="96">
        <f t="shared" si="51"/>
        <v>0</v>
      </c>
      <c r="CY60" s="70"/>
      <c r="CZ60" s="70" t="e">
        <f t="shared" si="64"/>
        <v>#VALUE!</v>
      </c>
      <c r="DA60" s="70" t="e">
        <f t="shared" si="52"/>
        <v>#VALUE!</v>
      </c>
      <c r="DB60" s="70"/>
      <c r="DC60" s="70" t="b">
        <f t="shared" si="67"/>
        <v>0</v>
      </c>
      <c r="DD60" s="70">
        <f t="shared" si="53"/>
        <v>0</v>
      </c>
      <c r="DE60" s="70" t="str">
        <f t="shared" si="54"/>
        <v/>
      </c>
      <c r="DF60" s="70"/>
      <c r="DG60" s="70" t="str">
        <f t="shared" si="68"/>
        <v/>
      </c>
      <c r="DH60" s="70" t="b">
        <f t="shared" si="69"/>
        <v>0</v>
      </c>
      <c r="DI60" s="70" t="str">
        <f t="shared" si="70"/>
        <v/>
      </c>
      <c r="DJ60" s="70"/>
      <c r="DK60" s="70" t="str">
        <f t="shared" si="56"/>
        <v/>
      </c>
      <c r="DL60" s="70" t="str">
        <f t="shared" si="57"/>
        <v/>
      </c>
      <c r="DM60" s="70"/>
      <c r="DN60" s="70" t="str">
        <f t="shared" si="58"/>
        <v/>
      </c>
      <c r="DO60" s="70" t="str">
        <f>IF(DK60="","",AND((COUNTIF($DK$12:DL60,DK60))=1,(COUNTIF($DK$12:DL60,DL60))=1))</f>
        <v/>
      </c>
      <c r="DP60" s="70" t="str">
        <f>IF(DK60="","",AND((COUNTIF(DK60:$DL$812,DK60))=1,(COUNTIF(DK60:$DL$812,DL60))=1))</f>
        <v/>
      </c>
      <c r="DQ60" s="70"/>
      <c r="DR60" s="70" t="b">
        <f t="shared" si="59"/>
        <v>0</v>
      </c>
      <c r="DS60" s="70" t="b">
        <f t="shared" si="65"/>
        <v>0</v>
      </c>
      <c r="DT60" s="70">
        <f t="shared" si="71"/>
        <v>0</v>
      </c>
      <c r="DU60" s="70">
        <f t="shared" si="72"/>
        <v>0</v>
      </c>
      <c r="DV60" s="70" t="b">
        <f t="shared" si="60"/>
        <v>0</v>
      </c>
      <c r="DW60" s="70" t="b">
        <f t="shared" si="61"/>
        <v>0</v>
      </c>
      <c r="DX60" s="70"/>
      <c r="DY60" s="70" t="b">
        <f t="shared" si="62"/>
        <v>0</v>
      </c>
      <c r="DZ60" s="70">
        <f t="shared" si="63"/>
        <v>0</v>
      </c>
      <c r="EA60" s="70"/>
    </row>
    <row r="61" spans="1:131" x14ac:dyDescent="0.25">
      <c r="A61" s="24" t="str">
        <f t="shared" si="22"/>
        <v/>
      </c>
      <c r="B61" s="36"/>
      <c r="C61" s="37"/>
      <c r="D61" s="38"/>
      <c r="E61" s="37"/>
      <c r="F61" s="38"/>
      <c r="G61" s="39"/>
      <c r="H61" s="35"/>
      <c r="I61" s="30"/>
      <c r="J61" s="38"/>
      <c r="K61" s="36"/>
      <c r="L61" s="40"/>
      <c r="M61" s="43"/>
      <c r="N61" s="44"/>
      <c r="O61" s="35"/>
      <c r="P61" s="87"/>
      <c r="R61" s="65" t="s">
        <v>73</v>
      </c>
      <c r="S61" s="66">
        <v>69385</v>
      </c>
      <c r="T61" s="99" t="s">
        <v>263</v>
      </c>
      <c r="U61" s="146" t="s">
        <v>264</v>
      </c>
      <c r="V61" s="70"/>
      <c r="W61" s="70"/>
      <c r="X61" s="70"/>
      <c r="Y61" s="70"/>
      <c r="Z61" t="b">
        <f t="shared" si="1"/>
        <v>0</v>
      </c>
      <c r="AA61" t="b">
        <f t="shared" si="23"/>
        <v>0</v>
      </c>
      <c r="AB61" t="b">
        <f t="shared" si="2"/>
        <v>0</v>
      </c>
      <c r="AC61" t="b">
        <f t="shared" si="3"/>
        <v>0</v>
      </c>
      <c r="AD61" s="101" t="b">
        <f t="shared" si="24"/>
        <v>0</v>
      </c>
      <c r="AE61" t="e">
        <f t="shared" si="25"/>
        <v>#VALUE!</v>
      </c>
      <c r="AF61" t="b">
        <f t="shared" si="4"/>
        <v>0</v>
      </c>
      <c r="AG61" s="135"/>
      <c r="AH61" s="82" t="b">
        <f t="shared" si="26"/>
        <v>0</v>
      </c>
      <c r="AI61" s="99" t="b">
        <f t="shared" si="5"/>
        <v>0</v>
      </c>
      <c r="AJ61" s="70" t="b">
        <f t="shared" si="6"/>
        <v>0</v>
      </c>
      <c r="AK61" s="111" t="b">
        <f t="shared" si="27"/>
        <v>0</v>
      </c>
      <c r="AL61" s="82" t="e">
        <f t="shared" si="7"/>
        <v>#VALUE!</v>
      </c>
      <c r="AM61" s="82" t="b">
        <f t="shared" si="28"/>
        <v>0</v>
      </c>
      <c r="AN61" s="82" t="b">
        <f t="shared" si="29"/>
        <v>0</v>
      </c>
      <c r="AO61" s="82" t="b">
        <f t="shared" si="30"/>
        <v>0</v>
      </c>
      <c r="AP61" s="82" t="b">
        <f t="shared" si="8"/>
        <v>0</v>
      </c>
      <c r="AQ61" s="82" t="b">
        <f t="shared" si="31"/>
        <v>0</v>
      </c>
      <c r="AR61" s="70">
        <f t="shared" si="32"/>
        <v>0</v>
      </c>
      <c r="AS61" s="82" t="b">
        <f t="shared" si="9"/>
        <v>0</v>
      </c>
      <c r="AT61" s="82" t="b">
        <f t="shared" si="33"/>
        <v>0</v>
      </c>
      <c r="AU61" s="82" t="b">
        <f t="shared" si="34"/>
        <v>0</v>
      </c>
      <c r="AV61" s="82" t="b">
        <f t="shared" si="10"/>
        <v>0</v>
      </c>
      <c r="AW61" s="82" t="b">
        <f t="shared" si="11"/>
        <v>0</v>
      </c>
      <c r="AX61" s="82" t="b">
        <f t="shared" si="12"/>
        <v>0</v>
      </c>
      <c r="AY61" s="82" t="b">
        <f t="shared" si="35"/>
        <v>0</v>
      </c>
      <c r="AZ61" s="82"/>
      <c r="BA61" s="82" t="b">
        <f t="shared" si="36"/>
        <v>0</v>
      </c>
      <c r="BB61" s="82" t="b">
        <f t="shared" si="37"/>
        <v>0</v>
      </c>
      <c r="BC61" s="82" t="b">
        <f t="shared" si="38"/>
        <v>0</v>
      </c>
      <c r="BD61" s="70"/>
      <c r="BE61" s="70" t="str">
        <f t="shared" si="13"/>
        <v/>
      </c>
      <c r="BF61" s="70">
        <v>50</v>
      </c>
      <c r="BG61" s="70"/>
      <c r="BH61" s="70"/>
      <c r="BI61" s="70"/>
      <c r="BJ61" s="70"/>
      <c r="BK61" s="70"/>
      <c r="BL61" s="70"/>
      <c r="BM61" s="70"/>
      <c r="BN61" s="70"/>
      <c r="BO61" s="70"/>
      <c r="BP61" s="70"/>
      <c r="BQ61" s="70"/>
      <c r="BR61" s="70"/>
      <c r="BS61" s="70" t="b">
        <f t="shared" si="14"/>
        <v>0</v>
      </c>
      <c r="BT61" s="70">
        <f>COUNTA(B62:$O$830)</f>
        <v>0</v>
      </c>
      <c r="BU61" s="70"/>
      <c r="BV61" s="163"/>
      <c r="BW61" s="163"/>
      <c r="BX61" s="163"/>
      <c r="BY61" s="163"/>
      <c r="BZ61" s="163"/>
      <c r="CA61" s="163"/>
      <c r="CB61" s="163"/>
      <c r="CC61" s="163"/>
      <c r="CD61" s="163"/>
      <c r="CE61" s="163" t="str">
        <f t="shared" si="39"/>
        <v/>
      </c>
      <c r="CF61" s="163" t="str">
        <f t="shared" si="40"/>
        <v/>
      </c>
      <c r="CG61" s="163" t="str">
        <f t="shared" si="41"/>
        <v/>
      </c>
      <c r="CH61" s="163" t="str">
        <f t="shared" si="42"/>
        <v/>
      </c>
      <c r="CI61" s="163" t="str">
        <f t="shared" si="43"/>
        <v/>
      </c>
      <c r="CJ61" s="163" t="str">
        <f t="shared" si="44"/>
        <v/>
      </c>
      <c r="CK61" s="163" t="str">
        <f t="shared" si="45"/>
        <v/>
      </c>
      <c r="CL61" s="163" t="str">
        <f t="shared" si="46"/>
        <v/>
      </c>
      <c r="CM61" s="163" t="str">
        <f t="shared" si="47"/>
        <v/>
      </c>
      <c r="CN61" s="163"/>
      <c r="CO61" s="163"/>
      <c r="CP61" s="163" t="str">
        <f t="shared" si="48"/>
        <v/>
      </c>
      <c r="CQ61" s="163"/>
      <c r="CR61" s="163"/>
      <c r="CS61" s="185" t="str">
        <f t="shared" si="66"/>
        <v/>
      </c>
      <c r="CT61" s="70"/>
      <c r="CU61" s="70">
        <f t="shared" si="49"/>
        <v>0</v>
      </c>
      <c r="CV61" s="70">
        <f t="shared" si="50"/>
        <v>0</v>
      </c>
      <c r="CW61" s="70"/>
      <c r="CX61" s="96">
        <f t="shared" si="51"/>
        <v>0</v>
      </c>
      <c r="CY61" s="70"/>
      <c r="CZ61" s="70" t="e">
        <f t="shared" si="64"/>
        <v>#VALUE!</v>
      </c>
      <c r="DA61" s="70" t="e">
        <f t="shared" si="52"/>
        <v>#VALUE!</v>
      </c>
      <c r="DB61" s="70"/>
      <c r="DC61" s="70" t="b">
        <f t="shared" si="67"/>
        <v>0</v>
      </c>
      <c r="DD61" s="70">
        <f t="shared" si="53"/>
        <v>0</v>
      </c>
      <c r="DE61" s="70" t="str">
        <f t="shared" si="54"/>
        <v/>
      </c>
      <c r="DF61" s="70"/>
      <c r="DG61" s="70" t="str">
        <f t="shared" si="68"/>
        <v/>
      </c>
      <c r="DH61" s="70" t="b">
        <f t="shared" si="69"/>
        <v>0</v>
      </c>
      <c r="DI61" s="70" t="str">
        <f t="shared" si="70"/>
        <v/>
      </c>
      <c r="DJ61" s="70"/>
      <c r="DK61" s="70" t="str">
        <f t="shared" si="56"/>
        <v/>
      </c>
      <c r="DL61" s="70" t="str">
        <f t="shared" si="57"/>
        <v/>
      </c>
      <c r="DM61" s="70"/>
      <c r="DN61" s="70" t="str">
        <f t="shared" si="58"/>
        <v/>
      </c>
      <c r="DO61" s="70" t="str">
        <f>IF(DK61="","",AND((COUNTIF($DK$12:DL61,DK61))=1,(COUNTIF($DK$12:DL61,DL61))=1))</f>
        <v/>
      </c>
      <c r="DP61" s="70" t="str">
        <f>IF(DK61="","",AND((COUNTIF(DK61:$DL$812,DK61))=1,(COUNTIF(DK61:$DL$812,DL61))=1))</f>
        <v/>
      </c>
      <c r="DQ61" s="70"/>
      <c r="DR61" s="70" t="b">
        <f t="shared" si="59"/>
        <v>0</v>
      </c>
      <c r="DS61" s="70" t="b">
        <f t="shared" si="65"/>
        <v>0</v>
      </c>
      <c r="DT61" s="70">
        <f t="shared" si="71"/>
        <v>0</v>
      </c>
      <c r="DU61" s="70">
        <f t="shared" si="72"/>
        <v>0</v>
      </c>
      <c r="DV61" s="70" t="b">
        <f t="shared" si="60"/>
        <v>0</v>
      </c>
      <c r="DW61" s="70" t="b">
        <f t="shared" si="61"/>
        <v>0</v>
      </c>
      <c r="DX61" s="70"/>
      <c r="DY61" s="70" t="b">
        <f t="shared" si="62"/>
        <v>0</v>
      </c>
      <c r="DZ61" s="70">
        <f t="shared" si="63"/>
        <v>0</v>
      </c>
      <c r="EA61" s="70"/>
    </row>
    <row r="62" spans="1:131" x14ac:dyDescent="0.25">
      <c r="A62" s="24" t="str">
        <f t="shared" si="22"/>
        <v/>
      </c>
      <c r="B62" s="36"/>
      <c r="C62" s="37"/>
      <c r="D62" s="38"/>
      <c r="E62" s="37"/>
      <c r="F62" s="38"/>
      <c r="G62" s="39"/>
      <c r="H62" s="35"/>
      <c r="I62" s="30"/>
      <c r="J62" s="38"/>
      <c r="K62" s="36"/>
      <c r="L62" s="40"/>
      <c r="M62" s="43"/>
      <c r="N62" s="44"/>
      <c r="O62" s="35"/>
      <c r="P62" s="87"/>
      <c r="R62" s="65" t="s">
        <v>73</v>
      </c>
      <c r="S62" s="66">
        <v>69386</v>
      </c>
      <c r="T62" s="99" t="s">
        <v>265</v>
      </c>
      <c r="U62" s="146" t="s">
        <v>266</v>
      </c>
      <c r="V62" s="70"/>
      <c r="W62" s="70"/>
      <c r="X62" s="70"/>
      <c r="Y62" s="70"/>
      <c r="Z62" t="b">
        <f t="shared" si="1"/>
        <v>0</v>
      </c>
      <c r="AA62" t="b">
        <f t="shared" si="23"/>
        <v>0</v>
      </c>
      <c r="AB62" t="b">
        <f t="shared" si="2"/>
        <v>0</v>
      </c>
      <c r="AC62" t="b">
        <f t="shared" si="3"/>
        <v>0</v>
      </c>
      <c r="AD62" s="101" t="b">
        <f t="shared" si="24"/>
        <v>0</v>
      </c>
      <c r="AE62" t="e">
        <f t="shared" si="25"/>
        <v>#VALUE!</v>
      </c>
      <c r="AF62" t="b">
        <f t="shared" si="4"/>
        <v>0</v>
      </c>
      <c r="AG62" s="135"/>
      <c r="AH62" s="82" t="b">
        <f t="shared" si="26"/>
        <v>0</v>
      </c>
      <c r="AI62" s="99" t="b">
        <f t="shared" si="5"/>
        <v>0</v>
      </c>
      <c r="AJ62" s="70" t="b">
        <f t="shared" si="6"/>
        <v>0</v>
      </c>
      <c r="AK62" s="111" t="b">
        <f t="shared" si="27"/>
        <v>0</v>
      </c>
      <c r="AL62" s="82" t="e">
        <f t="shared" si="7"/>
        <v>#VALUE!</v>
      </c>
      <c r="AM62" s="82" t="b">
        <f t="shared" si="28"/>
        <v>0</v>
      </c>
      <c r="AN62" s="82" t="b">
        <f t="shared" si="29"/>
        <v>0</v>
      </c>
      <c r="AO62" s="82" t="b">
        <f t="shared" si="30"/>
        <v>0</v>
      </c>
      <c r="AP62" s="82" t="b">
        <f t="shared" si="8"/>
        <v>0</v>
      </c>
      <c r="AQ62" s="82" t="b">
        <f t="shared" si="31"/>
        <v>0</v>
      </c>
      <c r="AR62" s="70">
        <f t="shared" si="32"/>
        <v>0</v>
      </c>
      <c r="AS62" s="82" t="b">
        <f t="shared" si="9"/>
        <v>0</v>
      </c>
      <c r="AT62" s="82" t="b">
        <f t="shared" si="33"/>
        <v>0</v>
      </c>
      <c r="AU62" s="82" t="b">
        <f t="shared" si="34"/>
        <v>0</v>
      </c>
      <c r="AV62" s="82" t="b">
        <f t="shared" si="10"/>
        <v>0</v>
      </c>
      <c r="AW62" s="82" t="b">
        <f t="shared" si="11"/>
        <v>0</v>
      </c>
      <c r="AX62" s="82" t="b">
        <f t="shared" si="12"/>
        <v>0</v>
      </c>
      <c r="AY62" s="82" t="b">
        <f t="shared" si="35"/>
        <v>0</v>
      </c>
      <c r="AZ62" s="82"/>
      <c r="BA62" s="82" t="b">
        <f t="shared" si="36"/>
        <v>0</v>
      </c>
      <c r="BB62" s="82" t="b">
        <f t="shared" si="37"/>
        <v>0</v>
      </c>
      <c r="BC62" s="82" t="b">
        <f t="shared" si="38"/>
        <v>0</v>
      </c>
      <c r="BD62" s="70"/>
      <c r="BE62" s="70" t="str">
        <f t="shared" si="13"/>
        <v/>
      </c>
      <c r="BF62" s="70">
        <v>51</v>
      </c>
      <c r="BG62" s="70"/>
      <c r="BH62" s="70"/>
      <c r="BI62" s="70"/>
      <c r="BJ62" s="70"/>
      <c r="BK62" s="70"/>
      <c r="BL62" s="70"/>
      <c r="BM62" s="70"/>
      <c r="BN62" s="70"/>
      <c r="BO62" s="70"/>
      <c r="BP62" s="70"/>
      <c r="BQ62" s="70"/>
      <c r="BR62" s="70"/>
      <c r="BS62" s="70" t="b">
        <f t="shared" si="14"/>
        <v>0</v>
      </c>
      <c r="BT62" s="70">
        <f>COUNTA(B63:$O$830)</f>
        <v>0</v>
      </c>
      <c r="BU62" s="70"/>
      <c r="BV62" s="163"/>
      <c r="BW62" s="163"/>
      <c r="BX62" s="163"/>
      <c r="BY62" s="163"/>
      <c r="BZ62" s="163"/>
      <c r="CA62" s="163"/>
      <c r="CB62" s="163"/>
      <c r="CC62" s="163"/>
      <c r="CD62" s="163"/>
      <c r="CE62" s="163" t="str">
        <f t="shared" si="39"/>
        <v/>
      </c>
      <c r="CF62" s="163" t="str">
        <f t="shared" si="40"/>
        <v/>
      </c>
      <c r="CG62" s="163" t="str">
        <f t="shared" si="41"/>
        <v/>
      </c>
      <c r="CH62" s="163" t="str">
        <f t="shared" si="42"/>
        <v/>
      </c>
      <c r="CI62" s="163" t="str">
        <f t="shared" si="43"/>
        <v/>
      </c>
      <c r="CJ62" s="163" t="str">
        <f t="shared" si="44"/>
        <v/>
      </c>
      <c r="CK62" s="163" t="str">
        <f t="shared" si="45"/>
        <v/>
      </c>
      <c r="CL62" s="163" t="str">
        <f t="shared" si="46"/>
        <v/>
      </c>
      <c r="CM62" s="163" t="str">
        <f t="shared" si="47"/>
        <v/>
      </c>
      <c r="CN62" s="163"/>
      <c r="CO62" s="163"/>
      <c r="CP62" s="163" t="str">
        <f t="shared" si="48"/>
        <v/>
      </c>
      <c r="CQ62" s="163"/>
      <c r="CR62" s="163"/>
      <c r="CS62" s="185" t="str">
        <f t="shared" si="66"/>
        <v/>
      </c>
      <c r="CT62" s="70"/>
      <c r="CU62" s="70">
        <f t="shared" si="49"/>
        <v>0</v>
      </c>
      <c r="CV62" s="70">
        <f t="shared" si="50"/>
        <v>0</v>
      </c>
      <c r="CW62" s="70"/>
      <c r="CX62" s="96">
        <f t="shared" si="51"/>
        <v>0</v>
      </c>
      <c r="CY62" s="70"/>
      <c r="CZ62" s="70" t="e">
        <f t="shared" si="64"/>
        <v>#VALUE!</v>
      </c>
      <c r="DA62" s="70" t="e">
        <f t="shared" si="52"/>
        <v>#VALUE!</v>
      </c>
      <c r="DB62" s="70"/>
      <c r="DC62" s="70" t="b">
        <f t="shared" si="67"/>
        <v>0</v>
      </c>
      <c r="DD62" s="70">
        <f t="shared" si="53"/>
        <v>0</v>
      </c>
      <c r="DE62" s="70" t="str">
        <f t="shared" si="54"/>
        <v/>
      </c>
      <c r="DF62" s="70"/>
      <c r="DG62" s="70" t="str">
        <f t="shared" si="68"/>
        <v/>
      </c>
      <c r="DH62" s="70" t="b">
        <f t="shared" si="69"/>
        <v>0</v>
      </c>
      <c r="DI62" s="70" t="str">
        <f t="shared" si="70"/>
        <v/>
      </c>
      <c r="DJ62" s="70"/>
      <c r="DK62" s="70" t="str">
        <f t="shared" si="56"/>
        <v/>
      </c>
      <c r="DL62" s="70" t="str">
        <f t="shared" si="57"/>
        <v/>
      </c>
      <c r="DM62" s="70"/>
      <c r="DN62" s="70" t="str">
        <f t="shared" si="58"/>
        <v/>
      </c>
      <c r="DO62" s="70" t="str">
        <f>IF(DK62="","",AND((COUNTIF($DK$12:DL62,DK62))=1,(COUNTIF($DK$12:DL62,DL62))=1))</f>
        <v/>
      </c>
      <c r="DP62" s="70" t="str">
        <f>IF(DK62="","",AND((COUNTIF(DK62:$DL$812,DK62))=1,(COUNTIF(DK62:$DL$812,DL62))=1))</f>
        <v/>
      </c>
      <c r="DQ62" s="70"/>
      <c r="DR62" s="70" t="b">
        <f t="shared" si="59"/>
        <v>0</v>
      </c>
      <c r="DS62" s="70" t="b">
        <f t="shared" si="65"/>
        <v>0</v>
      </c>
      <c r="DT62" s="70">
        <f t="shared" si="71"/>
        <v>0</v>
      </c>
      <c r="DU62" s="70">
        <f t="shared" si="72"/>
        <v>0</v>
      </c>
      <c r="DV62" s="70" t="b">
        <f t="shared" si="60"/>
        <v>0</v>
      </c>
      <c r="DW62" s="70" t="b">
        <f t="shared" si="61"/>
        <v>0</v>
      </c>
      <c r="DX62" s="70"/>
      <c r="DY62" s="70" t="b">
        <f t="shared" si="62"/>
        <v>0</v>
      </c>
      <c r="DZ62" s="70">
        <f t="shared" si="63"/>
        <v>0</v>
      </c>
      <c r="EA62" s="70"/>
    </row>
    <row r="63" spans="1:131" x14ac:dyDescent="0.25">
      <c r="A63" s="24" t="str">
        <f t="shared" si="22"/>
        <v/>
      </c>
      <c r="B63" s="36"/>
      <c r="C63" s="37"/>
      <c r="D63" s="38"/>
      <c r="E63" s="37"/>
      <c r="F63" s="38"/>
      <c r="G63" s="39"/>
      <c r="H63" s="35"/>
      <c r="I63" s="30"/>
      <c r="J63" s="38"/>
      <c r="K63" s="36"/>
      <c r="L63" s="40"/>
      <c r="M63" s="43"/>
      <c r="N63" s="44"/>
      <c r="O63" s="35"/>
      <c r="P63" s="87"/>
      <c r="R63" s="65" t="s">
        <v>73</v>
      </c>
      <c r="S63" s="66">
        <v>69387</v>
      </c>
      <c r="T63" s="99" t="s">
        <v>267</v>
      </c>
      <c r="U63" s="146" t="s">
        <v>268</v>
      </c>
      <c r="V63" s="70"/>
      <c r="W63" s="70"/>
      <c r="X63" s="70"/>
      <c r="Y63" s="70"/>
      <c r="Z63" t="b">
        <f t="shared" si="1"/>
        <v>0</v>
      </c>
      <c r="AA63" t="b">
        <f t="shared" si="23"/>
        <v>0</v>
      </c>
      <c r="AB63" t="b">
        <f t="shared" si="2"/>
        <v>0</v>
      </c>
      <c r="AC63" t="b">
        <f t="shared" si="3"/>
        <v>0</v>
      </c>
      <c r="AD63" s="101" t="b">
        <f t="shared" si="24"/>
        <v>0</v>
      </c>
      <c r="AE63" t="e">
        <f t="shared" si="25"/>
        <v>#VALUE!</v>
      </c>
      <c r="AF63" t="b">
        <f t="shared" si="4"/>
        <v>0</v>
      </c>
      <c r="AG63" s="135"/>
      <c r="AH63" s="82" t="b">
        <f t="shared" si="26"/>
        <v>0</v>
      </c>
      <c r="AI63" s="99" t="b">
        <f t="shared" si="5"/>
        <v>0</v>
      </c>
      <c r="AJ63" s="70" t="b">
        <f t="shared" si="6"/>
        <v>0</v>
      </c>
      <c r="AK63" s="111" t="b">
        <f t="shared" si="27"/>
        <v>0</v>
      </c>
      <c r="AL63" s="82" t="e">
        <f t="shared" si="7"/>
        <v>#VALUE!</v>
      </c>
      <c r="AM63" s="82" t="b">
        <f t="shared" si="28"/>
        <v>0</v>
      </c>
      <c r="AN63" s="82" t="b">
        <f t="shared" si="29"/>
        <v>0</v>
      </c>
      <c r="AO63" s="82" t="b">
        <f t="shared" si="30"/>
        <v>0</v>
      </c>
      <c r="AP63" s="82" t="b">
        <f t="shared" si="8"/>
        <v>0</v>
      </c>
      <c r="AQ63" s="82" t="b">
        <f t="shared" si="31"/>
        <v>0</v>
      </c>
      <c r="AR63" s="70">
        <f t="shared" si="32"/>
        <v>0</v>
      </c>
      <c r="AS63" s="82" t="b">
        <f t="shared" si="9"/>
        <v>0</v>
      </c>
      <c r="AT63" s="82" t="b">
        <f t="shared" si="33"/>
        <v>0</v>
      </c>
      <c r="AU63" s="82" t="b">
        <f t="shared" si="34"/>
        <v>0</v>
      </c>
      <c r="AV63" s="82" t="b">
        <f t="shared" si="10"/>
        <v>0</v>
      </c>
      <c r="AW63" s="82" t="b">
        <f t="shared" si="11"/>
        <v>0</v>
      </c>
      <c r="AX63" s="82" t="b">
        <f t="shared" si="12"/>
        <v>0</v>
      </c>
      <c r="AY63" s="82" t="b">
        <f t="shared" si="35"/>
        <v>0</v>
      </c>
      <c r="AZ63" s="82"/>
      <c r="BA63" s="82" t="b">
        <f t="shared" si="36"/>
        <v>0</v>
      </c>
      <c r="BB63" s="82" t="b">
        <f t="shared" si="37"/>
        <v>0</v>
      </c>
      <c r="BC63" s="82" t="b">
        <f t="shared" si="38"/>
        <v>0</v>
      </c>
      <c r="BD63" s="70"/>
      <c r="BE63" s="70" t="str">
        <f t="shared" si="13"/>
        <v/>
      </c>
      <c r="BF63" s="70">
        <v>52</v>
      </c>
      <c r="BG63" s="70"/>
      <c r="BH63" s="70"/>
      <c r="BI63" s="70"/>
      <c r="BJ63" s="70"/>
      <c r="BK63" s="70"/>
      <c r="BL63" s="70"/>
      <c r="BM63" s="70"/>
      <c r="BN63" s="70"/>
      <c r="BO63" s="70"/>
      <c r="BP63" s="70"/>
      <c r="BQ63" s="70"/>
      <c r="BR63" s="70"/>
      <c r="BS63" s="70" t="b">
        <f t="shared" si="14"/>
        <v>0</v>
      </c>
      <c r="BT63" s="70">
        <f>COUNTA(B64:$O$830)</f>
        <v>0</v>
      </c>
      <c r="BU63" s="70"/>
      <c r="BV63" s="163"/>
      <c r="BW63" s="163"/>
      <c r="BX63" s="163"/>
      <c r="BY63" s="163"/>
      <c r="BZ63" s="163"/>
      <c r="CA63" s="163"/>
      <c r="CB63" s="163"/>
      <c r="CC63" s="163"/>
      <c r="CD63" s="163"/>
      <c r="CE63" s="163" t="str">
        <f t="shared" si="39"/>
        <v/>
      </c>
      <c r="CF63" s="163" t="str">
        <f t="shared" si="40"/>
        <v/>
      </c>
      <c r="CG63" s="163" t="str">
        <f t="shared" si="41"/>
        <v/>
      </c>
      <c r="CH63" s="163" t="str">
        <f t="shared" si="42"/>
        <v/>
      </c>
      <c r="CI63" s="163" t="str">
        <f t="shared" si="43"/>
        <v/>
      </c>
      <c r="CJ63" s="163" t="str">
        <f t="shared" si="44"/>
        <v/>
      </c>
      <c r="CK63" s="163" t="str">
        <f t="shared" si="45"/>
        <v/>
      </c>
      <c r="CL63" s="163" t="str">
        <f t="shared" si="46"/>
        <v/>
      </c>
      <c r="CM63" s="163" t="str">
        <f t="shared" si="47"/>
        <v/>
      </c>
      <c r="CN63" s="163"/>
      <c r="CO63" s="163"/>
      <c r="CP63" s="163" t="str">
        <f t="shared" si="48"/>
        <v/>
      </c>
      <c r="CQ63" s="163"/>
      <c r="CR63" s="163"/>
      <c r="CS63" s="185" t="str">
        <f t="shared" si="66"/>
        <v/>
      </c>
      <c r="CT63" s="70"/>
      <c r="CU63" s="70">
        <f t="shared" si="49"/>
        <v>0</v>
      </c>
      <c r="CV63" s="70">
        <f t="shared" si="50"/>
        <v>0</v>
      </c>
      <c r="CW63" s="70"/>
      <c r="CX63" s="96">
        <f t="shared" si="51"/>
        <v>0</v>
      </c>
      <c r="CY63" s="70"/>
      <c r="CZ63" s="70" t="e">
        <f t="shared" si="64"/>
        <v>#VALUE!</v>
      </c>
      <c r="DA63" s="70" t="e">
        <f t="shared" si="52"/>
        <v>#VALUE!</v>
      </c>
      <c r="DB63" s="70"/>
      <c r="DC63" s="70" t="b">
        <f t="shared" si="67"/>
        <v>0</v>
      </c>
      <c r="DD63" s="70">
        <f t="shared" si="53"/>
        <v>0</v>
      </c>
      <c r="DE63" s="70" t="str">
        <f t="shared" si="54"/>
        <v/>
      </c>
      <c r="DF63" s="70"/>
      <c r="DG63" s="70" t="str">
        <f t="shared" si="68"/>
        <v/>
      </c>
      <c r="DH63" s="70" t="b">
        <f t="shared" si="69"/>
        <v>0</v>
      </c>
      <c r="DI63" s="70" t="str">
        <f t="shared" si="70"/>
        <v/>
      </c>
      <c r="DJ63" s="70"/>
      <c r="DK63" s="70" t="str">
        <f t="shared" si="56"/>
        <v/>
      </c>
      <c r="DL63" s="70" t="str">
        <f t="shared" si="57"/>
        <v/>
      </c>
      <c r="DM63" s="70"/>
      <c r="DN63" s="70" t="str">
        <f t="shared" si="58"/>
        <v/>
      </c>
      <c r="DO63" s="70" t="str">
        <f>IF(DK63="","",AND((COUNTIF($DK$12:DL63,DK63))=1,(COUNTIF($DK$12:DL63,DL63))=1))</f>
        <v/>
      </c>
      <c r="DP63" s="70" t="str">
        <f>IF(DK63="","",AND((COUNTIF(DK63:$DL$812,DK63))=1,(COUNTIF(DK63:$DL$812,DL63))=1))</f>
        <v/>
      </c>
      <c r="DQ63" s="70"/>
      <c r="DR63" s="70" t="b">
        <f t="shared" si="59"/>
        <v>0</v>
      </c>
      <c r="DS63" s="70" t="b">
        <f t="shared" si="65"/>
        <v>0</v>
      </c>
      <c r="DT63" s="70">
        <f t="shared" si="71"/>
        <v>0</v>
      </c>
      <c r="DU63" s="70">
        <f t="shared" si="72"/>
        <v>0</v>
      </c>
      <c r="DV63" s="70" t="b">
        <f t="shared" si="60"/>
        <v>0</v>
      </c>
      <c r="DW63" s="70" t="b">
        <f t="shared" si="61"/>
        <v>0</v>
      </c>
      <c r="DX63" s="70"/>
      <c r="DY63" s="70" t="b">
        <f t="shared" si="62"/>
        <v>0</v>
      </c>
      <c r="DZ63" s="70">
        <f t="shared" si="63"/>
        <v>0</v>
      </c>
      <c r="EA63" s="70"/>
    </row>
    <row r="64" spans="1:131" x14ac:dyDescent="0.25">
      <c r="A64" s="24" t="str">
        <f t="shared" si="22"/>
        <v/>
      </c>
      <c r="B64" s="36"/>
      <c r="C64" s="37"/>
      <c r="D64" s="38"/>
      <c r="E64" s="37"/>
      <c r="F64" s="38"/>
      <c r="G64" s="39"/>
      <c r="H64" s="35"/>
      <c r="I64" s="30"/>
      <c r="J64" s="38"/>
      <c r="K64" s="36"/>
      <c r="L64" s="40"/>
      <c r="M64" s="43"/>
      <c r="N64" s="44"/>
      <c r="O64" s="35"/>
      <c r="P64" s="87"/>
      <c r="R64" s="65" t="s">
        <v>73</v>
      </c>
      <c r="S64" s="66">
        <v>69388</v>
      </c>
      <c r="T64" s="99" t="s">
        <v>269</v>
      </c>
      <c r="U64" s="146" t="s">
        <v>270</v>
      </c>
      <c r="V64" s="70"/>
      <c r="W64" s="70"/>
      <c r="X64" s="70"/>
      <c r="Y64" s="70"/>
      <c r="Z64" t="b">
        <f t="shared" si="1"/>
        <v>0</v>
      </c>
      <c r="AA64" t="b">
        <f t="shared" si="23"/>
        <v>0</v>
      </c>
      <c r="AB64" t="b">
        <f t="shared" si="2"/>
        <v>0</v>
      </c>
      <c r="AC64" t="b">
        <f t="shared" si="3"/>
        <v>0</v>
      </c>
      <c r="AD64" s="101" t="b">
        <f t="shared" si="24"/>
        <v>0</v>
      </c>
      <c r="AE64" t="e">
        <f t="shared" si="25"/>
        <v>#VALUE!</v>
      </c>
      <c r="AF64" t="b">
        <f t="shared" si="4"/>
        <v>0</v>
      </c>
      <c r="AG64" s="135"/>
      <c r="AH64" s="82" t="b">
        <f t="shared" si="26"/>
        <v>0</v>
      </c>
      <c r="AI64" s="99" t="b">
        <f t="shared" si="5"/>
        <v>0</v>
      </c>
      <c r="AJ64" s="70" t="b">
        <f t="shared" si="6"/>
        <v>0</v>
      </c>
      <c r="AK64" s="111" t="b">
        <f t="shared" si="27"/>
        <v>0</v>
      </c>
      <c r="AL64" s="82" t="e">
        <f t="shared" si="7"/>
        <v>#VALUE!</v>
      </c>
      <c r="AM64" s="82" t="b">
        <f t="shared" si="28"/>
        <v>0</v>
      </c>
      <c r="AN64" s="82" t="b">
        <f t="shared" si="29"/>
        <v>0</v>
      </c>
      <c r="AO64" s="82" t="b">
        <f t="shared" si="30"/>
        <v>0</v>
      </c>
      <c r="AP64" s="82" t="b">
        <f t="shared" si="8"/>
        <v>0</v>
      </c>
      <c r="AQ64" s="82" t="b">
        <f t="shared" si="31"/>
        <v>0</v>
      </c>
      <c r="AR64" s="70">
        <f t="shared" si="32"/>
        <v>0</v>
      </c>
      <c r="AS64" s="82" t="b">
        <f t="shared" si="9"/>
        <v>0</v>
      </c>
      <c r="AT64" s="82" t="b">
        <f t="shared" si="33"/>
        <v>0</v>
      </c>
      <c r="AU64" s="82" t="b">
        <f t="shared" si="34"/>
        <v>0</v>
      </c>
      <c r="AV64" s="82" t="b">
        <f t="shared" si="10"/>
        <v>0</v>
      </c>
      <c r="AW64" s="82" t="b">
        <f t="shared" si="11"/>
        <v>0</v>
      </c>
      <c r="AX64" s="82" t="b">
        <f t="shared" si="12"/>
        <v>0</v>
      </c>
      <c r="AY64" s="82" t="b">
        <f t="shared" si="35"/>
        <v>0</v>
      </c>
      <c r="AZ64" s="82"/>
      <c r="BA64" s="82" t="b">
        <f t="shared" si="36"/>
        <v>0</v>
      </c>
      <c r="BB64" s="82" t="b">
        <f t="shared" si="37"/>
        <v>0</v>
      </c>
      <c r="BC64" s="82" t="b">
        <f t="shared" si="38"/>
        <v>0</v>
      </c>
      <c r="BD64" s="70"/>
      <c r="BE64" s="70" t="str">
        <f t="shared" si="13"/>
        <v/>
      </c>
      <c r="BF64" s="70">
        <v>53</v>
      </c>
      <c r="BG64" s="70"/>
      <c r="BH64" s="70"/>
      <c r="BI64" s="70"/>
      <c r="BJ64" s="70"/>
      <c r="BK64" s="70"/>
      <c r="BL64" s="70"/>
      <c r="BM64" s="70"/>
      <c r="BN64" s="70"/>
      <c r="BO64" s="70"/>
      <c r="BP64" s="70"/>
      <c r="BQ64" s="70"/>
      <c r="BR64" s="70"/>
      <c r="BS64" s="70" t="b">
        <f t="shared" si="14"/>
        <v>0</v>
      </c>
      <c r="BT64" s="70">
        <f>COUNTA(B65:$O$830)</f>
        <v>0</v>
      </c>
      <c r="BU64" s="70"/>
      <c r="BV64" s="163"/>
      <c r="BW64" s="163"/>
      <c r="BX64" s="163"/>
      <c r="BY64" s="163"/>
      <c r="BZ64" s="163"/>
      <c r="CA64" s="163"/>
      <c r="CB64" s="163"/>
      <c r="CC64" s="163"/>
      <c r="CD64" s="163"/>
      <c r="CE64" s="163" t="str">
        <f t="shared" si="39"/>
        <v/>
      </c>
      <c r="CF64" s="163" t="str">
        <f t="shared" si="40"/>
        <v/>
      </c>
      <c r="CG64" s="163" t="str">
        <f t="shared" si="41"/>
        <v/>
      </c>
      <c r="CH64" s="163" t="str">
        <f t="shared" si="42"/>
        <v/>
      </c>
      <c r="CI64" s="163" t="str">
        <f t="shared" si="43"/>
        <v/>
      </c>
      <c r="CJ64" s="163" t="str">
        <f t="shared" si="44"/>
        <v/>
      </c>
      <c r="CK64" s="163" t="str">
        <f t="shared" si="45"/>
        <v/>
      </c>
      <c r="CL64" s="163" t="str">
        <f t="shared" si="46"/>
        <v/>
      </c>
      <c r="CM64" s="163" t="str">
        <f t="shared" si="47"/>
        <v/>
      </c>
      <c r="CN64" s="163"/>
      <c r="CO64" s="163"/>
      <c r="CP64" s="163" t="str">
        <f t="shared" si="48"/>
        <v/>
      </c>
      <c r="CQ64" s="163"/>
      <c r="CR64" s="163"/>
      <c r="CS64" s="185" t="str">
        <f t="shared" si="66"/>
        <v/>
      </c>
      <c r="CT64" s="70"/>
      <c r="CU64" s="70">
        <f t="shared" si="49"/>
        <v>0</v>
      </c>
      <c r="CV64" s="70">
        <f t="shared" si="50"/>
        <v>0</v>
      </c>
      <c r="CW64" s="70"/>
      <c r="CX64" s="96">
        <f t="shared" si="51"/>
        <v>0</v>
      </c>
      <c r="CY64" s="70"/>
      <c r="CZ64" s="70" t="e">
        <f t="shared" si="64"/>
        <v>#VALUE!</v>
      </c>
      <c r="DA64" s="70" t="e">
        <f t="shared" si="52"/>
        <v>#VALUE!</v>
      </c>
      <c r="DB64" s="70"/>
      <c r="DC64" s="70" t="b">
        <f t="shared" si="67"/>
        <v>0</v>
      </c>
      <c r="DD64" s="70">
        <f t="shared" si="53"/>
        <v>0</v>
      </c>
      <c r="DE64" s="70" t="str">
        <f t="shared" si="54"/>
        <v/>
      </c>
      <c r="DF64" s="70"/>
      <c r="DG64" s="70" t="str">
        <f t="shared" si="68"/>
        <v/>
      </c>
      <c r="DH64" s="70" t="b">
        <f t="shared" si="69"/>
        <v>0</v>
      </c>
      <c r="DI64" s="70" t="str">
        <f t="shared" si="70"/>
        <v/>
      </c>
      <c r="DJ64" s="70"/>
      <c r="DK64" s="70" t="str">
        <f t="shared" si="56"/>
        <v/>
      </c>
      <c r="DL64" s="70" t="str">
        <f t="shared" si="57"/>
        <v/>
      </c>
      <c r="DM64" s="70"/>
      <c r="DN64" s="70" t="str">
        <f t="shared" si="58"/>
        <v/>
      </c>
      <c r="DO64" s="70" t="str">
        <f>IF(DK64="","",AND((COUNTIF($DK$12:DL64,DK64))=1,(COUNTIF($DK$12:DL64,DL64))=1))</f>
        <v/>
      </c>
      <c r="DP64" s="70" t="str">
        <f>IF(DK64="","",AND((COUNTIF(DK64:$DL$812,DK64))=1,(COUNTIF(DK64:$DL$812,DL64))=1))</f>
        <v/>
      </c>
      <c r="DQ64" s="70"/>
      <c r="DR64" s="70" t="b">
        <f t="shared" si="59"/>
        <v>0</v>
      </c>
      <c r="DS64" s="70" t="b">
        <f t="shared" si="65"/>
        <v>0</v>
      </c>
      <c r="DT64" s="70">
        <f t="shared" si="71"/>
        <v>0</v>
      </c>
      <c r="DU64" s="70">
        <f t="shared" si="72"/>
        <v>0</v>
      </c>
      <c r="DV64" s="70" t="b">
        <f t="shared" si="60"/>
        <v>0</v>
      </c>
      <c r="DW64" s="70" t="b">
        <f t="shared" si="61"/>
        <v>0</v>
      </c>
      <c r="DX64" s="70"/>
      <c r="DY64" s="70" t="b">
        <f t="shared" si="62"/>
        <v>0</v>
      </c>
      <c r="DZ64" s="70">
        <f t="shared" si="63"/>
        <v>0</v>
      </c>
      <c r="EA64" s="70"/>
    </row>
    <row r="65" spans="1:131" x14ac:dyDescent="0.25">
      <c r="A65" s="24" t="str">
        <f t="shared" si="22"/>
        <v/>
      </c>
      <c r="B65" s="36"/>
      <c r="C65" s="37"/>
      <c r="D65" s="38"/>
      <c r="E65" s="37"/>
      <c r="F65" s="38"/>
      <c r="G65" s="39"/>
      <c r="H65" s="35"/>
      <c r="I65" s="30"/>
      <c r="J65" s="38"/>
      <c r="K65" s="36"/>
      <c r="L65" s="40"/>
      <c r="M65" s="43"/>
      <c r="N65" s="44"/>
      <c r="O65" s="35"/>
      <c r="P65" s="87"/>
      <c r="R65" s="65" t="s">
        <v>73</v>
      </c>
      <c r="S65" s="66">
        <v>69389</v>
      </c>
      <c r="T65" s="99" t="s">
        <v>271</v>
      </c>
      <c r="U65" s="146" t="s">
        <v>272</v>
      </c>
      <c r="V65" s="70"/>
      <c r="W65" s="70"/>
      <c r="X65" s="70"/>
      <c r="Y65" s="70"/>
      <c r="Z65" t="b">
        <f t="shared" si="1"/>
        <v>0</v>
      </c>
      <c r="AA65" t="b">
        <f t="shared" si="23"/>
        <v>0</v>
      </c>
      <c r="AB65" t="b">
        <f t="shared" si="2"/>
        <v>0</v>
      </c>
      <c r="AC65" t="b">
        <f t="shared" si="3"/>
        <v>0</v>
      </c>
      <c r="AD65" s="101" t="b">
        <f t="shared" si="24"/>
        <v>0</v>
      </c>
      <c r="AE65" t="e">
        <f t="shared" si="25"/>
        <v>#VALUE!</v>
      </c>
      <c r="AF65" t="b">
        <f t="shared" si="4"/>
        <v>0</v>
      </c>
      <c r="AG65" s="135"/>
      <c r="AH65" s="82" t="b">
        <f t="shared" si="26"/>
        <v>0</v>
      </c>
      <c r="AI65" s="99" t="b">
        <f t="shared" si="5"/>
        <v>0</v>
      </c>
      <c r="AJ65" s="70" t="b">
        <f t="shared" si="6"/>
        <v>0</v>
      </c>
      <c r="AK65" s="111" t="b">
        <f t="shared" si="27"/>
        <v>0</v>
      </c>
      <c r="AL65" s="82" t="e">
        <f t="shared" si="7"/>
        <v>#VALUE!</v>
      </c>
      <c r="AM65" s="82" t="b">
        <f t="shared" si="28"/>
        <v>0</v>
      </c>
      <c r="AN65" s="82" t="b">
        <f t="shared" si="29"/>
        <v>0</v>
      </c>
      <c r="AO65" s="82" t="b">
        <f t="shared" si="30"/>
        <v>0</v>
      </c>
      <c r="AP65" s="82" t="b">
        <f t="shared" si="8"/>
        <v>0</v>
      </c>
      <c r="AQ65" s="82" t="b">
        <f t="shared" si="31"/>
        <v>0</v>
      </c>
      <c r="AR65" s="70">
        <f t="shared" si="32"/>
        <v>0</v>
      </c>
      <c r="AS65" s="82" t="b">
        <f t="shared" si="9"/>
        <v>0</v>
      </c>
      <c r="AT65" s="82" t="b">
        <f t="shared" si="33"/>
        <v>0</v>
      </c>
      <c r="AU65" s="82" t="b">
        <f t="shared" si="34"/>
        <v>0</v>
      </c>
      <c r="AV65" s="82" t="b">
        <f t="shared" si="10"/>
        <v>0</v>
      </c>
      <c r="AW65" s="82" t="b">
        <f t="shared" si="11"/>
        <v>0</v>
      </c>
      <c r="AX65" s="82" t="b">
        <f t="shared" si="12"/>
        <v>0</v>
      </c>
      <c r="AY65" s="82" t="b">
        <f t="shared" si="35"/>
        <v>0</v>
      </c>
      <c r="AZ65" s="82"/>
      <c r="BA65" s="82" t="b">
        <f t="shared" si="36"/>
        <v>0</v>
      </c>
      <c r="BB65" s="82" t="b">
        <f t="shared" si="37"/>
        <v>0</v>
      </c>
      <c r="BC65" s="82" t="b">
        <f t="shared" si="38"/>
        <v>0</v>
      </c>
      <c r="BD65" s="70"/>
      <c r="BE65" s="70" t="str">
        <f t="shared" si="13"/>
        <v/>
      </c>
      <c r="BF65" s="70">
        <v>54</v>
      </c>
      <c r="BG65" s="70"/>
      <c r="BH65" s="70"/>
      <c r="BI65" s="70"/>
      <c r="BJ65" s="70"/>
      <c r="BK65" s="70"/>
      <c r="BL65" s="70"/>
      <c r="BM65" s="70"/>
      <c r="BN65" s="70"/>
      <c r="BO65" s="70"/>
      <c r="BP65" s="70"/>
      <c r="BQ65" s="70"/>
      <c r="BR65" s="70"/>
      <c r="BS65" s="70" t="b">
        <f t="shared" si="14"/>
        <v>0</v>
      </c>
      <c r="BT65" s="70">
        <f>COUNTA(B66:$O$830)</f>
        <v>0</v>
      </c>
      <c r="BU65" s="70"/>
      <c r="BV65" s="163"/>
      <c r="BW65" s="163"/>
      <c r="BX65" s="163"/>
      <c r="BY65" s="163"/>
      <c r="BZ65" s="163"/>
      <c r="CA65" s="163"/>
      <c r="CB65" s="163"/>
      <c r="CC65" s="163"/>
      <c r="CD65" s="163"/>
      <c r="CE65" s="163" t="str">
        <f t="shared" si="39"/>
        <v/>
      </c>
      <c r="CF65" s="163" t="str">
        <f t="shared" si="40"/>
        <v/>
      </c>
      <c r="CG65" s="163" t="str">
        <f t="shared" si="41"/>
        <v/>
      </c>
      <c r="CH65" s="163" t="str">
        <f t="shared" si="42"/>
        <v/>
      </c>
      <c r="CI65" s="163" t="str">
        <f t="shared" si="43"/>
        <v/>
      </c>
      <c r="CJ65" s="163" t="str">
        <f t="shared" si="44"/>
        <v/>
      </c>
      <c r="CK65" s="163" t="str">
        <f t="shared" si="45"/>
        <v/>
      </c>
      <c r="CL65" s="163" t="str">
        <f t="shared" si="46"/>
        <v/>
      </c>
      <c r="CM65" s="163" t="str">
        <f t="shared" si="47"/>
        <v/>
      </c>
      <c r="CN65" s="163"/>
      <c r="CO65" s="163"/>
      <c r="CP65" s="163" t="str">
        <f t="shared" si="48"/>
        <v/>
      </c>
      <c r="CQ65" s="163"/>
      <c r="CR65" s="163"/>
      <c r="CS65" s="185" t="str">
        <f t="shared" si="66"/>
        <v/>
      </c>
      <c r="CT65" s="70"/>
      <c r="CU65" s="70">
        <f t="shared" si="49"/>
        <v>0</v>
      </c>
      <c r="CV65" s="70">
        <f t="shared" si="50"/>
        <v>0</v>
      </c>
      <c r="CW65" s="70"/>
      <c r="CX65" s="96">
        <f t="shared" si="51"/>
        <v>0</v>
      </c>
      <c r="CY65" s="70"/>
      <c r="CZ65" s="70" t="e">
        <f t="shared" si="64"/>
        <v>#VALUE!</v>
      </c>
      <c r="DA65" s="70" t="e">
        <f t="shared" si="52"/>
        <v>#VALUE!</v>
      </c>
      <c r="DB65" s="70"/>
      <c r="DC65" s="70" t="b">
        <f t="shared" si="67"/>
        <v>0</v>
      </c>
      <c r="DD65" s="70">
        <f t="shared" si="53"/>
        <v>0</v>
      </c>
      <c r="DE65" s="70" t="str">
        <f t="shared" si="54"/>
        <v/>
      </c>
      <c r="DF65" s="70"/>
      <c r="DG65" s="70" t="str">
        <f t="shared" si="68"/>
        <v/>
      </c>
      <c r="DH65" s="70" t="b">
        <f t="shared" si="69"/>
        <v>0</v>
      </c>
      <c r="DI65" s="70" t="str">
        <f t="shared" si="70"/>
        <v/>
      </c>
      <c r="DJ65" s="70"/>
      <c r="DK65" s="70" t="str">
        <f t="shared" si="56"/>
        <v/>
      </c>
      <c r="DL65" s="70" t="str">
        <f t="shared" si="57"/>
        <v/>
      </c>
      <c r="DM65" s="70"/>
      <c r="DN65" s="70" t="str">
        <f t="shared" si="58"/>
        <v/>
      </c>
      <c r="DO65" s="70" t="str">
        <f>IF(DK65="","",AND((COUNTIF($DK$12:DL65,DK65))=1,(COUNTIF($DK$12:DL65,DL65))=1))</f>
        <v/>
      </c>
      <c r="DP65" s="70" t="str">
        <f>IF(DK65="","",AND((COUNTIF(DK65:$DL$812,DK65))=1,(COUNTIF(DK65:$DL$812,DL65))=1))</f>
        <v/>
      </c>
      <c r="DQ65" s="70"/>
      <c r="DR65" s="70" t="b">
        <f t="shared" si="59"/>
        <v>0</v>
      </c>
      <c r="DS65" s="70" t="b">
        <f t="shared" si="65"/>
        <v>0</v>
      </c>
      <c r="DT65" s="70">
        <f t="shared" si="71"/>
        <v>0</v>
      </c>
      <c r="DU65" s="70">
        <f t="shared" si="72"/>
        <v>0</v>
      </c>
      <c r="DV65" s="70" t="b">
        <f t="shared" si="60"/>
        <v>0</v>
      </c>
      <c r="DW65" s="70" t="b">
        <f t="shared" si="61"/>
        <v>0</v>
      </c>
      <c r="DX65" s="70"/>
      <c r="DY65" s="70" t="b">
        <f t="shared" si="62"/>
        <v>0</v>
      </c>
      <c r="DZ65" s="70">
        <f t="shared" si="63"/>
        <v>0</v>
      </c>
      <c r="EA65" s="70"/>
    </row>
    <row r="66" spans="1:131" x14ac:dyDescent="0.25">
      <c r="A66" s="24" t="str">
        <f t="shared" si="22"/>
        <v/>
      </c>
      <c r="B66" s="36"/>
      <c r="C66" s="37"/>
      <c r="D66" s="38"/>
      <c r="E66" s="37"/>
      <c r="F66" s="38"/>
      <c r="G66" s="39"/>
      <c r="H66" s="35"/>
      <c r="I66" s="30"/>
      <c r="J66" s="38"/>
      <c r="K66" s="36"/>
      <c r="L66" s="40"/>
      <c r="M66" s="43"/>
      <c r="N66" s="44"/>
      <c r="O66" s="35"/>
      <c r="P66" s="87"/>
      <c r="R66" s="65" t="s">
        <v>74</v>
      </c>
      <c r="S66" s="66">
        <v>75101</v>
      </c>
      <c r="T66" s="99" t="s">
        <v>273</v>
      </c>
      <c r="U66" s="146" t="s">
        <v>274</v>
      </c>
      <c r="V66" s="70"/>
      <c r="W66" s="70"/>
      <c r="X66" s="70"/>
      <c r="Y66" s="70"/>
      <c r="Z66" t="b">
        <f t="shared" si="1"/>
        <v>0</v>
      </c>
      <c r="AA66" t="b">
        <f t="shared" si="23"/>
        <v>0</v>
      </c>
      <c r="AB66" t="b">
        <f t="shared" si="2"/>
        <v>0</v>
      </c>
      <c r="AC66" t="b">
        <f t="shared" si="3"/>
        <v>0</v>
      </c>
      <c r="AD66" s="101" t="b">
        <f t="shared" si="24"/>
        <v>0</v>
      </c>
      <c r="AE66" t="e">
        <f t="shared" si="25"/>
        <v>#VALUE!</v>
      </c>
      <c r="AF66" t="b">
        <f t="shared" si="4"/>
        <v>0</v>
      </c>
      <c r="AG66" s="135"/>
      <c r="AH66" s="82" t="b">
        <f t="shared" si="26"/>
        <v>0</v>
      </c>
      <c r="AI66" s="99" t="b">
        <f t="shared" si="5"/>
        <v>0</v>
      </c>
      <c r="AJ66" s="70" t="b">
        <f t="shared" si="6"/>
        <v>0</v>
      </c>
      <c r="AK66" s="111" t="b">
        <f t="shared" si="27"/>
        <v>0</v>
      </c>
      <c r="AL66" s="82" t="e">
        <f t="shared" si="7"/>
        <v>#VALUE!</v>
      </c>
      <c r="AM66" s="82" t="b">
        <f t="shared" si="28"/>
        <v>0</v>
      </c>
      <c r="AN66" s="82" t="b">
        <f t="shared" si="29"/>
        <v>0</v>
      </c>
      <c r="AO66" s="82" t="b">
        <f t="shared" si="30"/>
        <v>0</v>
      </c>
      <c r="AP66" s="82" t="b">
        <f t="shared" si="8"/>
        <v>0</v>
      </c>
      <c r="AQ66" s="82" t="b">
        <f t="shared" si="31"/>
        <v>0</v>
      </c>
      <c r="AR66" s="70">
        <f t="shared" si="32"/>
        <v>0</v>
      </c>
      <c r="AS66" s="82" t="b">
        <f t="shared" si="9"/>
        <v>0</v>
      </c>
      <c r="AT66" s="82" t="b">
        <f t="shared" si="33"/>
        <v>0</v>
      </c>
      <c r="AU66" s="82" t="b">
        <f t="shared" si="34"/>
        <v>0</v>
      </c>
      <c r="AV66" s="82" t="b">
        <f t="shared" si="10"/>
        <v>0</v>
      </c>
      <c r="AW66" s="82" t="b">
        <f t="shared" si="11"/>
        <v>0</v>
      </c>
      <c r="AX66" s="82" t="b">
        <f t="shared" si="12"/>
        <v>0</v>
      </c>
      <c r="AY66" s="82" t="b">
        <f t="shared" si="35"/>
        <v>0</v>
      </c>
      <c r="AZ66" s="82"/>
      <c r="BA66" s="82" t="b">
        <f t="shared" si="36"/>
        <v>0</v>
      </c>
      <c r="BB66" s="82" t="b">
        <f t="shared" si="37"/>
        <v>0</v>
      </c>
      <c r="BC66" s="82" t="b">
        <f t="shared" si="38"/>
        <v>0</v>
      </c>
      <c r="BD66" s="70"/>
      <c r="BE66" s="70" t="str">
        <f t="shared" si="13"/>
        <v/>
      </c>
      <c r="BF66" s="70">
        <v>55</v>
      </c>
      <c r="BG66" s="70"/>
      <c r="BH66" s="70"/>
      <c r="BI66" s="70"/>
      <c r="BJ66" s="70"/>
      <c r="BK66" s="70"/>
      <c r="BL66" s="70"/>
      <c r="BM66" s="70"/>
      <c r="BN66" s="70"/>
      <c r="BO66" s="70"/>
      <c r="BP66" s="70"/>
      <c r="BQ66" s="70"/>
      <c r="BR66" s="70"/>
      <c r="BS66" s="70" t="b">
        <f t="shared" si="14"/>
        <v>0</v>
      </c>
      <c r="BT66" s="70">
        <f>COUNTA(B67:$O$830)</f>
        <v>0</v>
      </c>
      <c r="BU66" s="70"/>
      <c r="BV66" s="163"/>
      <c r="BW66" s="163"/>
      <c r="BX66" s="163"/>
      <c r="BY66" s="163"/>
      <c r="BZ66" s="163"/>
      <c r="CA66" s="163"/>
      <c r="CB66" s="163"/>
      <c r="CC66" s="163"/>
      <c r="CD66" s="163"/>
      <c r="CE66" s="163" t="str">
        <f t="shared" si="39"/>
        <v/>
      </c>
      <c r="CF66" s="163" t="str">
        <f t="shared" si="40"/>
        <v/>
      </c>
      <c r="CG66" s="163" t="str">
        <f t="shared" si="41"/>
        <v/>
      </c>
      <c r="CH66" s="163" t="str">
        <f t="shared" si="42"/>
        <v/>
      </c>
      <c r="CI66" s="163" t="str">
        <f t="shared" si="43"/>
        <v/>
      </c>
      <c r="CJ66" s="163" t="str">
        <f t="shared" si="44"/>
        <v/>
      </c>
      <c r="CK66" s="163" t="str">
        <f t="shared" si="45"/>
        <v/>
      </c>
      <c r="CL66" s="163" t="str">
        <f t="shared" si="46"/>
        <v/>
      </c>
      <c r="CM66" s="163" t="str">
        <f t="shared" si="47"/>
        <v/>
      </c>
      <c r="CN66" s="163"/>
      <c r="CO66" s="163"/>
      <c r="CP66" s="163" t="str">
        <f t="shared" si="48"/>
        <v/>
      </c>
      <c r="CQ66" s="163"/>
      <c r="CR66" s="163"/>
      <c r="CS66" s="185" t="str">
        <f t="shared" si="66"/>
        <v/>
      </c>
      <c r="CT66" s="70"/>
      <c r="CU66" s="70">
        <f t="shared" si="49"/>
        <v>0</v>
      </c>
      <c r="CV66" s="70">
        <f t="shared" si="50"/>
        <v>0</v>
      </c>
      <c r="CW66" s="70"/>
      <c r="CX66" s="96">
        <f t="shared" si="51"/>
        <v>0</v>
      </c>
      <c r="CY66" s="70"/>
      <c r="CZ66" s="70" t="e">
        <f t="shared" si="64"/>
        <v>#VALUE!</v>
      </c>
      <c r="DA66" s="70" t="e">
        <f t="shared" si="52"/>
        <v>#VALUE!</v>
      </c>
      <c r="DB66" s="70"/>
      <c r="DC66" s="70" t="b">
        <f t="shared" si="67"/>
        <v>0</v>
      </c>
      <c r="DD66" s="70">
        <f t="shared" si="53"/>
        <v>0</v>
      </c>
      <c r="DE66" s="70" t="str">
        <f t="shared" si="54"/>
        <v/>
      </c>
      <c r="DF66" s="70"/>
      <c r="DG66" s="70" t="str">
        <f t="shared" si="68"/>
        <v/>
      </c>
      <c r="DH66" s="70" t="b">
        <f t="shared" si="69"/>
        <v>0</v>
      </c>
      <c r="DI66" s="70" t="str">
        <f t="shared" si="70"/>
        <v/>
      </c>
      <c r="DJ66" s="70"/>
      <c r="DK66" s="70" t="str">
        <f t="shared" si="56"/>
        <v/>
      </c>
      <c r="DL66" s="70" t="str">
        <f t="shared" si="57"/>
        <v/>
      </c>
      <c r="DM66" s="70"/>
      <c r="DN66" s="70" t="str">
        <f t="shared" si="58"/>
        <v/>
      </c>
      <c r="DO66" s="70" t="str">
        <f>IF(DK66="","",AND((COUNTIF($DK$12:DL66,DK66))=1,(COUNTIF($DK$12:DL66,DL66))=1))</f>
        <v/>
      </c>
      <c r="DP66" s="70" t="str">
        <f>IF(DK66="","",AND((COUNTIF(DK66:$DL$812,DK66))=1,(COUNTIF(DK66:$DL$812,DL66))=1))</f>
        <v/>
      </c>
      <c r="DQ66" s="70"/>
      <c r="DR66" s="70" t="b">
        <f t="shared" si="59"/>
        <v>0</v>
      </c>
      <c r="DS66" s="70" t="b">
        <f t="shared" si="65"/>
        <v>0</v>
      </c>
      <c r="DT66" s="70">
        <f t="shared" si="71"/>
        <v>0</v>
      </c>
      <c r="DU66" s="70">
        <f t="shared" si="72"/>
        <v>0</v>
      </c>
      <c r="DV66" s="70" t="b">
        <f t="shared" si="60"/>
        <v>0</v>
      </c>
      <c r="DW66" s="70" t="b">
        <f t="shared" si="61"/>
        <v>0</v>
      </c>
      <c r="DX66" s="70"/>
      <c r="DY66" s="70" t="b">
        <f t="shared" si="62"/>
        <v>0</v>
      </c>
      <c r="DZ66" s="70">
        <f t="shared" si="63"/>
        <v>0</v>
      </c>
      <c r="EA66" s="70"/>
    </row>
    <row r="67" spans="1:131" x14ac:dyDescent="0.25">
      <c r="A67" s="24" t="str">
        <f t="shared" si="22"/>
        <v/>
      </c>
      <c r="B67" s="36"/>
      <c r="C67" s="37"/>
      <c r="D67" s="38"/>
      <c r="E67" s="37"/>
      <c r="F67" s="38"/>
      <c r="G67" s="39"/>
      <c r="H67" s="35"/>
      <c r="I67" s="30"/>
      <c r="J67" s="38"/>
      <c r="K67" s="36"/>
      <c r="L67" s="40"/>
      <c r="M67" s="43"/>
      <c r="N67" s="44"/>
      <c r="O67" s="35"/>
      <c r="P67" s="87"/>
      <c r="R67" s="65" t="s">
        <v>74</v>
      </c>
      <c r="S67" s="66">
        <v>75102</v>
      </c>
      <c r="T67" s="99" t="s">
        <v>275</v>
      </c>
      <c r="U67" s="146" t="s">
        <v>276</v>
      </c>
      <c r="V67" s="70"/>
      <c r="W67" s="70"/>
      <c r="X67" s="70"/>
      <c r="Y67" s="70"/>
      <c r="Z67" t="b">
        <f t="shared" si="1"/>
        <v>0</v>
      </c>
      <c r="AA67" t="b">
        <f t="shared" si="23"/>
        <v>0</v>
      </c>
      <c r="AB67" t="b">
        <f t="shared" si="2"/>
        <v>0</v>
      </c>
      <c r="AC67" t="b">
        <f t="shared" si="3"/>
        <v>0</v>
      </c>
      <c r="AD67" s="101" t="b">
        <f t="shared" si="24"/>
        <v>0</v>
      </c>
      <c r="AE67" t="e">
        <f t="shared" si="25"/>
        <v>#VALUE!</v>
      </c>
      <c r="AF67" t="b">
        <f t="shared" si="4"/>
        <v>0</v>
      </c>
      <c r="AG67" s="135"/>
      <c r="AH67" s="82" t="b">
        <f t="shared" si="26"/>
        <v>0</v>
      </c>
      <c r="AI67" s="99" t="b">
        <f t="shared" si="5"/>
        <v>0</v>
      </c>
      <c r="AJ67" s="70" t="b">
        <f t="shared" si="6"/>
        <v>0</v>
      </c>
      <c r="AK67" s="111" t="b">
        <f t="shared" si="27"/>
        <v>0</v>
      </c>
      <c r="AL67" s="82" t="e">
        <f t="shared" si="7"/>
        <v>#VALUE!</v>
      </c>
      <c r="AM67" s="82" t="b">
        <f t="shared" si="28"/>
        <v>0</v>
      </c>
      <c r="AN67" s="82" t="b">
        <f t="shared" si="29"/>
        <v>0</v>
      </c>
      <c r="AO67" s="82" t="b">
        <f t="shared" si="30"/>
        <v>0</v>
      </c>
      <c r="AP67" s="82" t="b">
        <f t="shared" si="8"/>
        <v>0</v>
      </c>
      <c r="AQ67" s="82" t="b">
        <f t="shared" si="31"/>
        <v>0</v>
      </c>
      <c r="AR67" s="70">
        <f t="shared" si="32"/>
        <v>0</v>
      </c>
      <c r="AS67" s="82" t="b">
        <f t="shared" si="9"/>
        <v>0</v>
      </c>
      <c r="AT67" s="82" t="b">
        <f t="shared" si="33"/>
        <v>0</v>
      </c>
      <c r="AU67" s="82" t="b">
        <f t="shared" si="34"/>
        <v>0</v>
      </c>
      <c r="AV67" s="82" t="b">
        <f t="shared" si="10"/>
        <v>0</v>
      </c>
      <c r="AW67" s="82" t="b">
        <f t="shared" si="11"/>
        <v>0</v>
      </c>
      <c r="AX67" s="82" t="b">
        <f t="shared" si="12"/>
        <v>0</v>
      </c>
      <c r="AY67" s="82" t="b">
        <f t="shared" si="35"/>
        <v>0</v>
      </c>
      <c r="AZ67" s="82"/>
      <c r="BA67" s="82" t="b">
        <f t="shared" si="36"/>
        <v>0</v>
      </c>
      <c r="BB67" s="82" t="b">
        <f t="shared" si="37"/>
        <v>0</v>
      </c>
      <c r="BC67" s="82" t="b">
        <f t="shared" si="38"/>
        <v>0</v>
      </c>
      <c r="BD67" s="70"/>
      <c r="BE67" s="70" t="str">
        <f t="shared" si="13"/>
        <v/>
      </c>
      <c r="BF67" s="70">
        <v>56</v>
      </c>
      <c r="BG67" s="70"/>
      <c r="BH67" s="70"/>
      <c r="BI67" s="70"/>
      <c r="BJ67" s="70"/>
      <c r="BK67" s="70"/>
      <c r="BL67" s="70"/>
      <c r="BM67" s="70"/>
      <c r="BN67" s="70"/>
      <c r="BO67" s="70"/>
      <c r="BP67" s="70"/>
      <c r="BQ67" s="70"/>
      <c r="BR67" s="70"/>
      <c r="BS67" s="70" t="b">
        <f t="shared" si="14"/>
        <v>0</v>
      </c>
      <c r="BT67" s="70">
        <f>COUNTA(B68:$O$830)</f>
        <v>0</v>
      </c>
      <c r="BU67" s="70"/>
      <c r="BV67" s="163"/>
      <c r="BW67" s="163"/>
      <c r="BX67" s="163"/>
      <c r="BY67" s="163"/>
      <c r="BZ67" s="163"/>
      <c r="CA67" s="163"/>
      <c r="CB67" s="163"/>
      <c r="CC67" s="163"/>
      <c r="CD67" s="163"/>
      <c r="CE67" s="163" t="str">
        <f t="shared" si="39"/>
        <v/>
      </c>
      <c r="CF67" s="163" t="str">
        <f t="shared" si="40"/>
        <v/>
      </c>
      <c r="CG67" s="163" t="str">
        <f t="shared" si="41"/>
        <v/>
      </c>
      <c r="CH67" s="163" t="str">
        <f t="shared" si="42"/>
        <v/>
      </c>
      <c r="CI67" s="163" t="str">
        <f t="shared" si="43"/>
        <v/>
      </c>
      <c r="CJ67" s="163" t="str">
        <f t="shared" si="44"/>
        <v/>
      </c>
      <c r="CK67" s="163" t="str">
        <f t="shared" si="45"/>
        <v/>
      </c>
      <c r="CL67" s="163" t="str">
        <f t="shared" si="46"/>
        <v/>
      </c>
      <c r="CM67" s="163" t="str">
        <f t="shared" si="47"/>
        <v/>
      </c>
      <c r="CN67" s="163"/>
      <c r="CO67" s="163"/>
      <c r="CP67" s="163" t="str">
        <f t="shared" si="48"/>
        <v/>
      </c>
      <c r="CQ67" s="163"/>
      <c r="CR67" s="163"/>
      <c r="CS67" s="185" t="str">
        <f t="shared" si="66"/>
        <v/>
      </c>
      <c r="CT67" s="70"/>
      <c r="CU67" s="70">
        <f t="shared" si="49"/>
        <v>0</v>
      </c>
      <c r="CV67" s="70">
        <f t="shared" si="50"/>
        <v>0</v>
      </c>
      <c r="CW67" s="70"/>
      <c r="CX67" s="96">
        <f t="shared" si="51"/>
        <v>0</v>
      </c>
      <c r="CY67" s="70"/>
      <c r="CZ67" s="70" t="e">
        <f t="shared" si="64"/>
        <v>#VALUE!</v>
      </c>
      <c r="DA67" s="70" t="e">
        <f t="shared" si="52"/>
        <v>#VALUE!</v>
      </c>
      <c r="DB67" s="70"/>
      <c r="DC67" s="70" t="b">
        <f t="shared" si="67"/>
        <v>0</v>
      </c>
      <c r="DD67" s="70">
        <f t="shared" si="53"/>
        <v>0</v>
      </c>
      <c r="DE67" s="70" t="str">
        <f t="shared" si="54"/>
        <v/>
      </c>
      <c r="DF67" s="70"/>
      <c r="DG67" s="70" t="str">
        <f t="shared" si="68"/>
        <v/>
      </c>
      <c r="DH67" s="70" t="b">
        <f t="shared" si="69"/>
        <v>0</v>
      </c>
      <c r="DI67" s="70" t="str">
        <f t="shared" si="70"/>
        <v/>
      </c>
      <c r="DJ67" s="70"/>
      <c r="DK67" s="70" t="str">
        <f t="shared" si="56"/>
        <v/>
      </c>
      <c r="DL67" s="70" t="str">
        <f t="shared" si="57"/>
        <v/>
      </c>
      <c r="DM67" s="70"/>
      <c r="DN67" s="70" t="str">
        <f t="shared" si="58"/>
        <v/>
      </c>
      <c r="DO67" s="70" t="str">
        <f>IF(DK67="","",AND((COUNTIF($DK$12:DL67,DK67))=1,(COUNTIF($DK$12:DL67,DL67))=1))</f>
        <v/>
      </c>
      <c r="DP67" s="70" t="str">
        <f>IF(DK67="","",AND((COUNTIF(DK67:$DL$812,DK67))=1,(COUNTIF(DK67:$DL$812,DL67))=1))</f>
        <v/>
      </c>
      <c r="DQ67" s="70"/>
      <c r="DR67" s="70" t="b">
        <f t="shared" si="59"/>
        <v>0</v>
      </c>
      <c r="DS67" s="70" t="b">
        <f t="shared" si="65"/>
        <v>0</v>
      </c>
      <c r="DT67" s="70">
        <f t="shared" si="71"/>
        <v>0</v>
      </c>
      <c r="DU67" s="70">
        <f t="shared" si="72"/>
        <v>0</v>
      </c>
      <c r="DV67" s="70" t="b">
        <f t="shared" si="60"/>
        <v>0</v>
      </c>
      <c r="DW67" s="70" t="b">
        <f t="shared" si="61"/>
        <v>0</v>
      </c>
      <c r="DX67" s="70"/>
      <c r="DY67" s="70" t="b">
        <f t="shared" si="62"/>
        <v>0</v>
      </c>
      <c r="DZ67" s="70">
        <f t="shared" si="63"/>
        <v>0</v>
      </c>
      <c r="EA67" s="70"/>
    </row>
    <row r="68" spans="1:131" x14ac:dyDescent="0.25">
      <c r="A68" s="24" t="str">
        <f t="shared" si="22"/>
        <v/>
      </c>
      <c r="B68" s="36"/>
      <c r="C68" s="37"/>
      <c r="D68" s="38"/>
      <c r="E68" s="37"/>
      <c r="F68" s="38"/>
      <c r="G68" s="39"/>
      <c r="H68" s="35"/>
      <c r="I68" s="30"/>
      <c r="J68" s="38"/>
      <c r="K68" s="36"/>
      <c r="L68" s="40"/>
      <c r="M68" s="43"/>
      <c r="N68" s="44"/>
      <c r="O68" s="35"/>
      <c r="P68" s="87"/>
      <c r="R68" s="65" t="s">
        <v>74</v>
      </c>
      <c r="S68" s="66">
        <v>75103</v>
      </c>
      <c r="T68" s="99" t="s">
        <v>277</v>
      </c>
      <c r="U68" s="146" t="s">
        <v>278</v>
      </c>
      <c r="V68" s="70"/>
      <c r="W68" s="70"/>
      <c r="X68" s="70"/>
      <c r="Y68" s="70"/>
      <c r="Z68" t="b">
        <f t="shared" si="1"/>
        <v>0</v>
      </c>
      <c r="AA68" t="b">
        <f t="shared" si="23"/>
        <v>0</v>
      </c>
      <c r="AB68" t="b">
        <f t="shared" si="2"/>
        <v>0</v>
      </c>
      <c r="AC68" t="b">
        <f t="shared" si="3"/>
        <v>0</v>
      </c>
      <c r="AD68" s="101" t="b">
        <f t="shared" si="24"/>
        <v>0</v>
      </c>
      <c r="AE68" t="e">
        <f t="shared" si="25"/>
        <v>#VALUE!</v>
      </c>
      <c r="AF68" t="b">
        <f t="shared" si="4"/>
        <v>0</v>
      </c>
      <c r="AG68" s="135"/>
      <c r="AH68" s="82" t="b">
        <f t="shared" si="26"/>
        <v>0</v>
      </c>
      <c r="AI68" s="99" t="b">
        <f t="shared" si="5"/>
        <v>0</v>
      </c>
      <c r="AJ68" s="70" t="b">
        <f t="shared" si="6"/>
        <v>0</v>
      </c>
      <c r="AK68" s="111" t="b">
        <f t="shared" si="27"/>
        <v>0</v>
      </c>
      <c r="AL68" s="82" t="e">
        <f t="shared" si="7"/>
        <v>#VALUE!</v>
      </c>
      <c r="AM68" s="82" t="b">
        <f t="shared" si="28"/>
        <v>0</v>
      </c>
      <c r="AN68" s="82" t="b">
        <f t="shared" si="29"/>
        <v>0</v>
      </c>
      <c r="AO68" s="82" t="b">
        <f t="shared" si="30"/>
        <v>0</v>
      </c>
      <c r="AP68" s="82" t="b">
        <f t="shared" si="8"/>
        <v>0</v>
      </c>
      <c r="AQ68" s="82" t="b">
        <f t="shared" si="31"/>
        <v>0</v>
      </c>
      <c r="AR68" s="70">
        <f t="shared" si="32"/>
        <v>0</v>
      </c>
      <c r="AS68" s="82" t="b">
        <f t="shared" si="9"/>
        <v>0</v>
      </c>
      <c r="AT68" s="82" t="b">
        <f t="shared" si="33"/>
        <v>0</v>
      </c>
      <c r="AU68" s="82" t="b">
        <f t="shared" si="34"/>
        <v>0</v>
      </c>
      <c r="AV68" s="82" t="b">
        <f t="shared" si="10"/>
        <v>0</v>
      </c>
      <c r="AW68" s="82" t="b">
        <f t="shared" si="11"/>
        <v>0</v>
      </c>
      <c r="AX68" s="82" t="b">
        <f t="shared" si="12"/>
        <v>0</v>
      </c>
      <c r="AY68" s="82" t="b">
        <f t="shared" si="35"/>
        <v>0</v>
      </c>
      <c r="AZ68" s="82"/>
      <c r="BA68" s="82" t="b">
        <f t="shared" si="36"/>
        <v>0</v>
      </c>
      <c r="BB68" s="82" t="b">
        <f t="shared" si="37"/>
        <v>0</v>
      </c>
      <c r="BC68" s="82" t="b">
        <f t="shared" si="38"/>
        <v>0</v>
      </c>
      <c r="BD68" s="70"/>
      <c r="BE68" s="70" t="str">
        <f t="shared" si="13"/>
        <v/>
      </c>
      <c r="BF68" s="70">
        <v>57</v>
      </c>
      <c r="BG68" s="70"/>
      <c r="BH68" s="70"/>
      <c r="BI68" s="70"/>
      <c r="BJ68" s="70"/>
      <c r="BK68" s="70"/>
      <c r="BL68" s="70"/>
      <c r="BM68" s="70"/>
      <c r="BN68" s="70"/>
      <c r="BO68" s="70"/>
      <c r="BP68" s="70"/>
      <c r="BQ68" s="70"/>
      <c r="BR68" s="70"/>
      <c r="BS68" s="70" t="b">
        <f t="shared" si="14"/>
        <v>0</v>
      </c>
      <c r="BT68" s="70">
        <f>COUNTA(B69:$O$830)</f>
        <v>0</v>
      </c>
      <c r="BU68" s="70"/>
      <c r="BV68" s="163"/>
      <c r="BW68" s="163"/>
      <c r="BX68" s="163"/>
      <c r="BY68" s="163"/>
      <c r="BZ68" s="163"/>
      <c r="CA68" s="163"/>
      <c r="CB68" s="163"/>
      <c r="CC68" s="163"/>
      <c r="CD68" s="163"/>
      <c r="CE68" s="163" t="str">
        <f t="shared" si="39"/>
        <v/>
      </c>
      <c r="CF68" s="163" t="str">
        <f t="shared" si="40"/>
        <v/>
      </c>
      <c r="CG68" s="163" t="str">
        <f t="shared" si="41"/>
        <v/>
      </c>
      <c r="CH68" s="163" t="str">
        <f t="shared" si="42"/>
        <v/>
      </c>
      <c r="CI68" s="163" t="str">
        <f t="shared" si="43"/>
        <v/>
      </c>
      <c r="CJ68" s="163" t="str">
        <f t="shared" si="44"/>
        <v/>
      </c>
      <c r="CK68" s="163" t="str">
        <f t="shared" si="45"/>
        <v/>
      </c>
      <c r="CL68" s="163" t="str">
        <f t="shared" si="46"/>
        <v/>
      </c>
      <c r="CM68" s="163" t="str">
        <f t="shared" si="47"/>
        <v/>
      </c>
      <c r="CN68" s="163"/>
      <c r="CO68" s="163"/>
      <c r="CP68" s="163" t="str">
        <f t="shared" si="48"/>
        <v/>
      </c>
      <c r="CQ68" s="163"/>
      <c r="CR68" s="163"/>
      <c r="CS68" s="185" t="str">
        <f t="shared" si="66"/>
        <v/>
      </c>
      <c r="CT68" s="70"/>
      <c r="CU68" s="70">
        <f t="shared" si="49"/>
        <v>0</v>
      </c>
      <c r="CV68" s="70">
        <f t="shared" si="50"/>
        <v>0</v>
      </c>
      <c r="CW68" s="70"/>
      <c r="CX68" s="96">
        <f t="shared" si="51"/>
        <v>0</v>
      </c>
      <c r="CY68" s="70"/>
      <c r="CZ68" s="70" t="e">
        <f t="shared" si="64"/>
        <v>#VALUE!</v>
      </c>
      <c r="DA68" s="70" t="e">
        <f t="shared" si="52"/>
        <v>#VALUE!</v>
      </c>
      <c r="DB68" s="70"/>
      <c r="DC68" s="70" t="b">
        <f t="shared" si="67"/>
        <v>0</v>
      </c>
      <c r="DD68" s="70">
        <f t="shared" si="53"/>
        <v>0</v>
      </c>
      <c r="DE68" s="70" t="str">
        <f t="shared" si="54"/>
        <v/>
      </c>
      <c r="DF68" s="70"/>
      <c r="DG68" s="70" t="str">
        <f t="shared" si="68"/>
        <v/>
      </c>
      <c r="DH68" s="70" t="b">
        <f t="shared" si="69"/>
        <v>0</v>
      </c>
      <c r="DI68" s="70" t="str">
        <f t="shared" si="70"/>
        <v/>
      </c>
      <c r="DJ68" s="70"/>
      <c r="DK68" s="70" t="str">
        <f t="shared" si="56"/>
        <v/>
      </c>
      <c r="DL68" s="70" t="str">
        <f t="shared" si="57"/>
        <v/>
      </c>
      <c r="DM68" s="70"/>
      <c r="DN68" s="70" t="str">
        <f t="shared" si="58"/>
        <v/>
      </c>
      <c r="DO68" s="70" t="str">
        <f>IF(DK68="","",AND((COUNTIF($DK$12:DL68,DK68))=1,(COUNTIF($DK$12:DL68,DL68))=1))</f>
        <v/>
      </c>
      <c r="DP68" s="70" t="str">
        <f>IF(DK68="","",AND((COUNTIF(DK68:$DL$812,DK68))=1,(COUNTIF(DK68:$DL$812,DL68))=1))</f>
        <v/>
      </c>
      <c r="DQ68" s="70"/>
      <c r="DR68" s="70" t="b">
        <f t="shared" si="59"/>
        <v>0</v>
      </c>
      <c r="DS68" s="70" t="b">
        <f t="shared" si="65"/>
        <v>0</v>
      </c>
      <c r="DT68" s="70">
        <f t="shared" si="71"/>
        <v>0</v>
      </c>
      <c r="DU68" s="70">
        <f t="shared" si="72"/>
        <v>0</v>
      </c>
      <c r="DV68" s="70" t="b">
        <f t="shared" si="60"/>
        <v>0</v>
      </c>
      <c r="DW68" s="70" t="b">
        <f t="shared" si="61"/>
        <v>0</v>
      </c>
      <c r="DX68" s="70"/>
      <c r="DY68" s="70" t="b">
        <f t="shared" si="62"/>
        <v>0</v>
      </c>
      <c r="DZ68" s="70">
        <f t="shared" si="63"/>
        <v>0</v>
      </c>
      <c r="EA68" s="70"/>
    </row>
    <row r="69" spans="1:131" x14ac:dyDescent="0.25">
      <c r="A69" s="24" t="str">
        <f t="shared" si="22"/>
        <v/>
      </c>
      <c r="B69" s="36"/>
      <c r="C69" s="37"/>
      <c r="D69" s="38"/>
      <c r="E69" s="37"/>
      <c r="F69" s="38"/>
      <c r="G69" s="39"/>
      <c r="H69" s="35"/>
      <c r="I69" s="30"/>
      <c r="J69" s="38"/>
      <c r="K69" s="36"/>
      <c r="L69" s="40"/>
      <c r="M69" s="43"/>
      <c r="N69" s="44"/>
      <c r="O69" s="35"/>
      <c r="P69" s="87"/>
      <c r="R69" s="65" t="s">
        <v>74</v>
      </c>
      <c r="S69" s="66">
        <v>75104</v>
      </c>
      <c r="T69" s="99" t="s">
        <v>279</v>
      </c>
      <c r="U69" s="146" t="s">
        <v>280</v>
      </c>
      <c r="V69" s="70"/>
      <c r="W69" s="70"/>
      <c r="X69" s="70"/>
      <c r="Y69" s="70"/>
      <c r="Z69" t="b">
        <f t="shared" si="1"/>
        <v>0</v>
      </c>
      <c r="AA69" t="b">
        <f t="shared" si="23"/>
        <v>0</v>
      </c>
      <c r="AB69" t="b">
        <f t="shared" si="2"/>
        <v>0</v>
      </c>
      <c r="AC69" t="b">
        <f t="shared" si="3"/>
        <v>0</v>
      </c>
      <c r="AD69" s="101" t="b">
        <f t="shared" si="24"/>
        <v>0</v>
      </c>
      <c r="AE69" t="e">
        <f t="shared" si="25"/>
        <v>#VALUE!</v>
      </c>
      <c r="AF69" t="b">
        <f t="shared" si="4"/>
        <v>0</v>
      </c>
      <c r="AG69" s="135"/>
      <c r="AH69" s="82" t="b">
        <f t="shared" si="26"/>
        <v>0</v>
      </c>
      <c r="AI69" s="99" t="b">
        <f t="shared" si="5"/>
        <v>0</v>
      </c>
      <c r="AJ69" s="70" t="b">
        <f t="shared" si="6"/>
        <v>0</v>
      </c>
      <c r="AK69" s="111" t="b">
        <f t="shared" si="27"/>
        <v>0</v>
      </c>
      <c r="AL69" s="82" t="e">
        <f t="shared" si="7"/>
        <v>#VALUE!</v>
      </c>
      <c r="AM69" s="82" t="b">
        <f t="shared" si="28"/>
        <v>0</v>
      </c>
      <c r="AN69" s="82" t="b">
        <f t="shared" si="29"/>
        <v>0</v>
      </c>
      <c r="AO69" s="82" t="b">
        <f t="shared" si="30"/>
        <v>0</v>
      </c>
      <c r="AP69" s="82" t="b">
        <f t="shared" si="8"/>
        <v>0</v>
      </c>
      <c r="AQ69" s="82" t="b">
        <f t="shared" si="31"/>
        <v>0</v>
      </c>
      <c r="AR69" s="70">
        <f t="shared" si="32"/>
        <v>0</v>
      </c>
      <c r="AS69" s="82" t="b">
        <f t="shared" si="9"/>
        <v>0</v>
      </c>
      <c r="AT69" s="82" t="b">
        <f t="shared" si="33"/>
        <v>0</v>
      </c>
      <c r="AU69" s="82" t="b">
        <f t="shared" si="34"/>
        <v>0</v>
      </c>
      <c r="AV69" s="82" t="b">
        <f t="shared" si="10"/>
        <v>0</v>
      </c>
      <c r="AW69" s="82" t="b">
        <f t="shared" si="11"/>
        <v>0</v>
      </c>
      <c r="AX69" s="82" t="b">
        <f t="shared" si="12"/>
        <v>0</v>
      </c>
      <c r="AY69" s="82" t="b">
        <f t="shared" si="35"/>
        <v>0</v>
      </c>
      <c r="AZ69" s="82"/>
      <c r="BA69" s="82" t="b">
        <f t="shared" si="36"/>
        <v>0</v>
      </c>
      <c r="BB69" s="82" t="b">
        <f t="shared" si="37"/>
        <v>0</v>
      </c>
      <c r="BC69" s="82" t="b">
        <f t="shared" si="38"/>
        <v>0</v>
      </c>
      <c r="BD69" s="70"/>
      <c r="BE69" s="70" t="str">
        <f t="shared" si="13"/>
        <v/>
      </c>
      <c r="BF69" s="70">
        <v>58</v>
      </c>
      <c r="BG69" s="70"/>
      <c r="BH69" s="70"/>
      <c r="BI69" s="70"/>
      <c r="BJ69" s="70"/>
      <c r="BK69" s="70"/>
      <c r="BL69" s="70"/>
      <c r="BM69" s="70"/>
      <c r="BN69" s="70"/>
      <c r="BO69" s="70"/>
      <c r="BP69" s="70"/>
      <c r="BQ69" s="70"/>
      <c r="BR69" s="70"/>
      <c r="BS69" s="70" t="b">
        <f t="shared" si="14"/>
        <v>0</v>
      </c>
      <c r="BT69" s="70">
        <f>COUNTA(B70:$O$830)</f>
        <v>0</v>
      </c>
      <c r="BU69" s="70"/>
      <c r="BV69" s="163"/>
      <c r="BW69" s="163"/>
      <c r="BX69" s="163"/>
      <c r="BY69" s="163"/>
      <c r="BZ69" s="163"/>
      <c r="CA69" s="163"/>
      <c r="CB69" s="163"/>
      <c r="CC69" s="163"/>
      <c r="CD69" s="163"/>
      <c r="CE69" s="163" t="str">
        <f t="shared" si="39"/>
        <v/>
      </c>
      <c r="CF69" s="163" t="str">
        <f t="shared" si="40"/>
        <v/>
      </c>
      <c r="CG69" s="163" t="str">
        <f t="shared" si="41"/>
        <v/>
      </c>
      <c r="CH69" s="163" t="str">
        <f t="shared" si="42"/>
        <v/>
      </c>
      <c r="CI69" s="163" t="str">
        <f t="shared" si="43"/>
        <v/>
      </c>
      <c r="CJ69" s="163" t="str">
        <f t="shared" si="44"/>
        <v/>
      </c>
      <c r="CK69" s="163" t="str">
        <f t="shared" si="45"/>
        <v/>
      </c>
      <c r="CL69" s="163" t="str">
        <f t="shared" si="46"/>
        <v/>
      </c>
      <c r="CM69" s="163" t="str">
        <f t="shared" si="47"/>
        <v/>
      </c>
      <c r="CN69" s="163"/>
      <c r="CO69" s="163"/>
      <c r="CP69" s="163" t="str">
        <f t="shared" si="48"/>
        <v/>
      </c>
      <c r="CQ69" s="163"/>
      <c r="CR69" s="163"/>
      <c r="CS69" s="185" t="str">
        <f t="shared" si="66"/>
        <v/>
      </c>
      <c r="CT69" s="70"/>
      <c r="CU69" s="70">
        <f t="shared" si="49"/>
        <v>0</v>
      </c>
      <c r="CV69" s="70">
        <f t="shared" si="50"/>
        <v>0</v>
      </c>
      <c r="CW69" s="70"/>
      <c r="CX69" s="96">
        <f t="shared" si="51"/>
        <v>0</v>
      </c>
      <c r="CY69" s="70"/>
      <c r="CZ69" s="70" t="e">
        <f t="shared" si="64"/>
        <v>#VALUE!</v>
      </c>
      <c r="DA69" s="70" t="e">
        <f t="shared" si="52"/>
        <v>#VALUE!</v>
      </c>
      <c r="DB69" s="70"/>
      <c r="DC69" s="70" t="b">
        <f t="shared" si="67"/>
        <v>0</v>
      </c>
      <c r="DD69" s="70">
        <f t="shared" si="53"/>
        <v>0</v>
      </c>
      <c r="DE69" s="70" t="str">
        <f t="shared" si="54"/>
        <v/>
      </c>
      <c r="DF69" s="70"/>
      <c r="DG69" s="70" t="str">
        <f t="shared" si="68"/>
        <v/>
      </c>
      <c r="DH69" s="70" t="b">
        <f t="shared" si="69"/>
        <v>0</v>
      </c>
      <c r="DI69" s="70" t="str">
        <f t="shared" si="70"/>
        <v/>
      </c>
      <c r="DJ69" s="70"/>
      <c r="DK69" s="70" t="str">
        <f t="shared" si="56"/>
        <v/>
      </c>
      <c r="DL69" s="70" t="str">
        <f t="shared" si="57"/>
        <v/>
      </c>
      <c r="DM69" s="70"/>
      <c r="DN69" s="70" t="str">
        <f t="shared" si="58"/>
        <v/>
      </c>
      <c r="DO69" s="70" t="str">
        <f>IF(DK69="","",AND((COUNTIF($DK$12:DL69,DK69))=1,(COUNTIF($DK$12:DL69,DL69))=1))</f>
        <v/>
      </c>
      <c r="DP69" s="70" t="str">
        <f>IF(DK69="","",AND((COUNTIF(DK69:$DL$812,DK69))=1,(COUNTIF(DK69:$DL$812,DL69))=1))</f>
        <v/>
      </c>
      <c r="DQ69" s="70"/>
      <c r="DR69" s="70" t="b">
        <f t="shared" si="59"/>
        <v>0</v>
      </c>
      <c r="DS69" s="70" t="b">
        <f t="shared" si="65"/>
        <v>0</v>
      </c>
      <c r="DT69" s="70">
        <f t="shared" si="71"/>
        <v>0</v>
      </c>
      <c r="DU69" s="70">
        <f t="shared" si="72"/>
        <v>0</v>
      </c>
      <c r="DV69" s="70" t="b">
        <f t="shared" si="60"/>
        <v>0</v>
      </c>
      <c r="DW69" s="70" t="b">
        <f t="shared" si="61"/>
        <v>0</v>
      </c>
      <c r="DX69" s="70"/>
      <c r="DY69" s="70" t="b">
        <f t="shared" si="62"/>
        <v>0</v>
      </c>
      <c r="DZ69" s="70">
        <f t="shared" si="63"/>
        <v>0</v>
      </c>
      <c r="EA69" s="70"/>
    </row>
    <row r="70" spans="1:131" x14ac:dyDescent="0.25">
      <c r="A70" s="24" t="str">
        <f t="shared" si="22"/>
        <v/>
      </c>
      <c r="B70" s="36"/>
      <c r="C70" s="37"/>
      <c r="D70" s="38"/>
      <c r="E70" s="37"/>
      <c r="F70" s="38"/>
      <c r="G70" s="39"/>
      <c r="H70" s="35"/>
      <c r="I70" s="30"/>
      <c r="J70" s="38"/>
      <c r="K70" s="36"/>
      <c r="L70" s="40"/>
      <c r="M70" s="43"/>
      <c r="N70" s="44"/>
      <c r="O70" s="35"/>
      <c r="P70" s="87"/>
      <c r="R70" s="65" t="s">
        <v>74</v>
      </c>
      <c r="S70" s="66">
        <v>75105</v>
      </c>
      <c r="T70" s="99" t="s">
        <v>281</v>
      </c>
      <c r="U70" s="146" t="s">
        <v>282</v>
      </c>
      <c r="V70" s="70"/>
      <c r="W70" s="70"/>
      <c r="X70" s="70"/>
      <c r="Y70" s="70"/>
      <c r="Z70" t="b">
        <f t="shared" si="1"/>
        <v>0</v>
      </c>
      <c r="AA70" t="b">
        <f t="shared" si="23"/>
        <v>0</v>
      </c>
      <c r="AB70" t="b">
        <f t="shared" si="2"/>
        <v>0</v>
      </c>
      <c r="AC70" t="b">
        <f t="shared" si="3"/>
        <v>0</v>
      </c>
      <c r="AD70" s="101" t="b">
        <f t="shared" si="24"/>
        <v>0</v>
      </c>
      <c r="AE70" t="e">
        <f t="shared" si="25"/>
        <v>#VALUE!</v>
      </c>
      <c r="AF70" t="b">
        <f t="shared" si="4"/>
        <v>0</v>
      </c>
      <c r="AG70" s="135"/>
      <c r="AH70" s="82" t="b">
        <f t="shared" si="26"/>
        <v>0</v>
      </c>
      <c r="AI70" s="99" t="b">
        <f t="shared" si="5"/>
        <v>0</v>
      </c>
      <c r="AJ70" s="70" t="b">
        <f t="shared" si="6"/>
        <v>0</v>
      </c>
      <c r="AK70" s="111" t="b">
        <f t="shared" si="27"/>
        <v>0</v>
      </c>
      <c r="AL70" s="82" t="e">
        <f t="shared" si="7"/>
        <v>#VALUE!</v>
      </c>
      <c r="AM70" s="82" t="b">
        <f t="shared" si="28"/>
        <v>0</v>
      </c>
      <c r="AN70" s="82" t="b">
        <f t="shared" si="29"/>
        <v>0</v>
      </c>
      <c r="AO70" s="82" t="b">
        <f t="shared" si="30"/>
        <v>0</v>
      </c>
      <c r="AP70" s="82" t="b">
        <f t="shared" si="8"/>
        <v>0</v>
      </c>
      <c r="AQ70" s="82" t="b">
        <f t="shared" si="31"/>
        <v>0</v>
      </c>
      <c r="AR70" s="70">
        <f t="shared" si="32"/>
        <v>0</v>
      </c>
      <c r="AS70" s="82" t="b">
        <f t="shared" si="9"/>
        <v>0</v>
      </c>
      <c r="AT70" s="82" t="b">
        <f t="shared" si="33"/>
        <v>0</v>
      </c>
      <c r="AU70" s="82" t="b">
        <f t="shared" si="34"/>
        <v>0</v>
      </c>
      <c r="AV70" s="82" t="b">
        <f t="shared" si="10"/>
        <v>0</v>
      </c>
      <c r="AW70" s="82" t="b">
        <f t="shared" si="11"/>
        <v>0</v>
      </c>
      <c r="AX70" s="82" t="b">
        <f t="shared" si="12"/>
        <v>0</v>
      </c>
      <c r="AY70" s="82" t="b">
        <f t="shared" si="35"/>
        <v>0</v>
      </c>
      <c r="AZ70" s="82"/>
      <c r="BA70" s="82" t="b">
        <f t="shared" si="36"/>
        <v>0</v>
      </c>
      <c r="BB70" s="82" t="b">
        <f t="shared" si="37"/>
        <v>0</v>
      </c>
      <c r="BC70" s="82" t="b">
        <f t="shared" si="38"/>
        <v>0</v>
      </c>
      <c r="BD70" s="70"/>
      <c r="BE70" s="70" t="str">
        <f t="shared" si="13"/>
        <v/>
      </c>
      <c r="BF70" s="70">
        <v>59</v>
      </c>
      <c r="BG70" s="70"/>
      <c r="BH70" s="70"/>
      <c r="BI70" s="70"/>
      <c r="BJ70" s="70"/>
      <c r="BK70" s="70"/>
      <c r="BL70" s="70"/>
      <c r="BM70" s="70"/>
      <c r="BN70" s="70"/>
      <c r="BO70" s="70"/>
      <c r="BP70" s="70"/>
      <c r="BQ70" s="70"/>
      <c r="BR70" s="70"/>
      <c r="BS70" s="70" t="b">
        <f t="shared" si="14"/>
        <v>0</v>
      </c>
      <c r="BT70" s="70">
        <f>COUNTA(B71:$O$830)</f>
        <v>0</v>
      </c>
      <c r="BU70" s="70"/>
      <c r="BV70" s="163"/>
      <c r="BW70" s="163"/>
      <c r="BX70" s="163"/>
      <c r="BY70" s="163"/>
      <c r="BZ70" s="163"/>
      <c r="CA70" s="163"/>
      <c r="CB70" s="163"/>
      <c r="CC70" s="163"/>
      <c r="CD70" s="163"/>
      <c r="CE70" s="163" t="str">
        <f t="shared" si="39"/>
        <v/>
      </c>
      <c r="CF70" s="163" t="str">
        <f t="shared" si="40"/>
        <v/>
      </c>
      <c r="CG70" s="163" t="str">
        <f t="shared" si="41"/>
        <v/>
      </c>
      <c r="CH70" s="163" t="str">
        <f t="shared" si="42"/>
        <v/>
      </c>
      <c r="CI70" s="163" t="str">
        <f t="shared" si="43"/>
        <v/>
      </c>
      <c r="CJ70" s="163" t="str">
        <f t="shared" si="44"/>
        <v/>
      </c>
      <c r="CK70" s="163" t="str">
        <f t="shared" si="45"/>
        <v/>
      </c>
      <c r="CL70" s="163" t="str">
        <f t="shared" si="46"/>
        <v/>
      </c>
      <c r="CM70" s="163" t="str">
        <f t="shared" si="47"/>
        <v/>
      </c>
      <c r="CN70" s="163"/>
      <c r="CO70" s="163"/>
      <c r="CP70" s="163" t="str">
        <f t="shared" si="48"/>
        <v/>
      </c>
      <c r="CQ70" s="163"/>
      <c r="CR70" s="163"/>
      <c r="CS70" s="185" t="str">
        <f t="shared" si="66"/>
        <v/>
      </c>
      <c r="CT70" s="70"/>
      <c r="CU70" s="70">
        <f t="shared" si="49"/>
        <v>0</v>
      </c>
      <c r="CV70" s="70">
        <f t="shared" si="50"/>
        <v>0</v>
      </c>
      <c r="CW70" s="70"/>
      <c r="CX70" s="96">
        <f t="shared" si="51"/>
        <v>0</v>
      </c>
      <c r="CY70" s="70"/>
      <c r="CZ70" s="70" t="e">
        <f t="shared" si="64"/>
        <v>#VALUE!</v>
      </c>
      <c r="DA70" s="70" t="e">
        <f t="shared" si="52"/>
        <v>#VALUE!</v>
      </c>
      <c r="DB70" s="70"/>
      <c r="DC70" s="70" t="b">
        <f t="shared" si="67"/>
        <v>0</v>
      </c>
      <c r="DD70" s="70">
        <f t="shared" si="53"/>
        <v>0</v>
      </c>
      <c r="DE70" s="70" t="str">
        <f t="shared" si="54"/>
        <v/>
      </c>
      <c r="DF70" s="70"/>
      <c r="DG70" s="70" t="str">
        <f t="shared" si="68"/>
        <v/>
      </c>
      <c r="DH70" s="70" t="b">
        <f t="shared" si="69"/>
        <v>0</v>
      </c>
      <c r="DI70" s="70" t="str">
        <f t="shared" si="70"/>
        <v/>
      </c>
      <c r="DJ70" s="70"/>
      <c r="DK70" s="70" t="str">
        <f t="shared" si="56"/>
        <v/>
      </c>
      <c r="DL70" s="70" t="str">
        <f t="shared" si="57"/>
        <v/>
      </c>
      <c r="DM70" s="70"/>
      <c r="DN70" s="70" t="str">
        <f t="shared" si="58"/>
        <v/>
      </c>
      <c r="DO70" s="70" t="str">
        <f>IF(DK70="","",AND((COUNTIF($DK$12:DL70,DK70))=1,(COUNTIF($DK$12:DL70,DL70))=1))</f>
        <v/>
      </c>
      <c r="DP70" s="70" t="str">
        <f>IF(DK70="","",AND((COUNTIF(DK70:$DL$812,DK70))=1,(COUNTIF(DK70:$DL$812,DL70))=1))</f>
        <v/>
      </c>
      <c r="DQ70" s="70"/>
      <c r="DR70" s="70" t="b">
        <f t="shared" si="59"/>
        <v>0</v>
      </c>
      <c r="DS70" s="70" t="b">
        <f t="shared" si="65"/>
        <v>0</v>
      </c>
      <c r="DT70" s="70">
        <f t="shared" si="71"/>
        <v>0</v>
      </c>
      <c r="DU70" s="70">
        <f t="shared" si="72"/>
        <v>0</v>
      </c>
      <c r="DV70" s="70" t="b">
        <f t="shared" si="60"/>
        <v>0</v>
      </c>
      <c r="DW70" s="70" t="b">
        <f t="shared" si="61"/>
        <v>0</v>
      </c>
      <c r="DX70" s="70"/>
      <c r="DY70" s="70" t="b">
        <f t="shared" si="62"/>
        <v>0</v>
      </c>
      <c r="DZ70" s="70">
        <f t="shared" si="63"/>
        <v>0</v>
      </c>
      <c r="EA70" s="70"/>
    </row>
    <row r="71" spans="1:131" x14ac:dyDescent="0.25">
      <c r="A71" s="24" t="str">
        <f t="shared" si="22"/>
        <v/>
      </c>
      <c r="B71" s="36"/>
      <c r="C71" s="37"/>
      <c r="D71" s="38"/>
      <c r="E71" s="37"/>
      <c r="F71" s="38"/>
      <c r="G71" s="39"/>
      <c r="H71" s="35"/>
      <c r="I71" s="30"/>
      <c r="J71" s="38"/>
      <c r="K71" s="36"/>
      <c r="L71" s="40"/>
      <c r="M71" s="43"/>
      <c r="N71" s="44"/>
      <c r="O71" s="35"/>
      <c r="P71" s="87"/>
      <c r="R71" s="65" t="s">
        <v>74</v>
      </c>
      <c r="S71" s="66">
        <v>75106</v>
      </c>
      <c r="T71" s="99" t="s">
        <v>283</v>
      </c>
      <c r="U71" s="146" t="s">
        <v>284</v>
      </c>
      <c r="V71" s="70"/>
      <c r="W71" s="70"/>
      <c r="X71" s="70"/>
      <c r="Y71" s="70"/>
      <c r="Z71" t="b">
        <f t="shared" si="1"/>
        <v>0</v>
      </c>
      <c r="AA71" t="b">
        <f t="shared" si="23"/>
        <v>0</v>
      </c>
      <c r="AB71" t="b">
        <f t="shared" si="2"/>
        <v>0</v>
      </c>
      <c r="AC71" t="b">
        <f t="shared" si="3"/>
        <v>0</v>
      </c>
      <c r="AD71" s="101" t="b">
        <f t="shared" si="24"/>
        <v>0</v>
      </c>
      <c r="AE71" t="e">
        <f t="shared" si="25"/>
        <v>#VALUE!</v>
      </c>
      <c r="AF71" t="b">
        <f t="shared" si="4"/>
        <v>0</v>
      </c>
      <c r="AG71" s="135"/>
      <c r="AH71" s="82" t="b">
        <f t="shared" si="26"/>
        <v>0</v>
      </c>
      <c r="AI71" s="99" t="b">
        <f t="shared" si="5"/>
        <v>0</v>
      </c>
      <c r="AJ71" s="70" t="b">
        <f t="shared" si="6"/>
        <v>0</v>
      </c>
      <c r="AK71" s="111" t="b">
        <f t="shared" si="27"/>
        <v>0</v>
      </c>
      <c r="AL71" s="82" t="e">
        <f t="shared" si="7"/>
        <v>#VALUE!</v>
      </c>
      <c r="AM71" s="82" t="b">
        <f t="shared" si="28"/>
        <v>0</v>
      </c>
      <c r="AN71" s="82" t="b">
        <f t="shared" si="29"/>
        <v>0</v>
      </c>
      <c r="AO71" s="82" t="b">
        <f t="shared" si="30"/>
        <v>0</v>
      </c>
      <c r="AP71" s="82" t="b">
        <f t="shared" si="8"/>
        <v>0</v>
      </c>
      <c r="AQ71" s="82" t="b">
        <f t="shared" si="31"/>
        <v>0</v>
      </c>
      <c r="AR71" s="70">
        <f t="shared" si="32"/>
        <v>0</v>
      </c>
      <c r="AS71" s="82" t="b">
        <f t="shared" si="9"/>
        <v>0</v>
      </c>
      <c r="AT71" s="82" t="b">
        <f t="shared" si="33"/>
        <v>0</v>
      </c>
      <c r="AU71" s="82" t="b">
        <f t="shared" si="34"/>
        <v>0</v>
      </c>
      <c r="AV71" s="82" t="b">
        <f t="shared" si="10"/>
        <v>0</v>
      </c>
      <c r="AW71" s="82" t="b">
        <f t="shared" si="11"/>
        <v>0</v>
      </c>
      <c r="AX71" s="82" t="b">
        <f t="shared" si="12"/>
        <v>0</v>
      </c>
      <c r="AY71" s="82" t="b">
        <f t="shared" si="35"/>
        <v>0</v>
      </c>
      <c r="AZ71" s="82"/>
      <c r="BA71" s="82" t="b">
        <f t="shared" si="36"/>
        <v>0</v>
      </c>
      <c r="BB71" s="82" t="b">
        <f t="shared" si="37"/>
        <v>0</v>
      </c>
      <c r="BC71" s="82" t="b">
        <f t="shared" si="38"/>
        <v>0</v>
      </c>
      <c r="BD71" s="70"/>
      <c r="BE71" s="70" t="str">
        <f t="shared" si="13"/>
        <v/>
      </c>
      <c r="BF71" s="70">
        <v>60</v>
      </c>
      <c r="BG71" s="70"/>
      <c r="BH71" s="70"/>
      <c r="BI71" s="70"/>
      <c r="BJ71" s="70"/>
      <c r="BK71" s="70"/>
      <c r="BL71" s="70"/>
      <c r="BM71" s="70"/>
      <c r="BN71" s="70"/>
      <c r="BO71" s="70"/>
      <c r="BP71" s="70"/>
      <c r="BQ71" s="70"/>
      <c r="BR71" s="70"/>
      <c r="BS71" s="70" t="b">
        <f t="shared" si="14"/>
        <v>0</v>
      </c>
      <c r="BT71" s="70">
        <f>COUNTA(B72:$O$830)</f>
        <v>0</v>
      </c>
      <c r="BU71" s="70"/>
      <c r="BV71" s="163"/>
      <c r="BW71" s="163"/>
      <c r="BX71" s="163"/>
      <c r="BY71" s="163"/>
      <c r="BZ71" s="163"/>
      <c r="CA71" s="163"/>
      <c r="CB71" s="163"/>
      <c r="CC71" s="163"/>
      <c r="CD71" s="163"/>
      <c r="CE71" s="163" t="str">
        <f t="shared" si="39"/>
        <v/>
      </c>
      <c r="CF71" s="163" t="str">
        <f t="shared" si="40"/>
        <v/>
      </c>
      <c r="CG71" s="163" t="str">
        <f t="shared" si="41"/>
        <v/>
      </c>
      <c r="CH71" s="163" t="str">
        <f t="shared" si="42"/>
        <v/>
      </c>
      <c r="CI71" s="163" t="str">
        <f t="shared" si="43"/>
        <v/>
      </c>
      <c r="CJ71" s="163" t="str">
        <f t="shared" si="44"/>
        <v/>
      </c>
      <c r="CK71" s="163" t="str">
        <f t="shared" si="45"/>
        <v/>
      </c>
      <c r="CL71" s="163" t="str">
        <f t="shared" si="46"/>
        <v/>
      </c>
      <c r="CM71" s="163" t="str">
        <f t="shared" si="47"/>
        <v/>
      </c>
      <c r="CN71" s="163"/>
      <c r="CO71" s="163"/>
      <c r="CP71" s="163" t="str">
        <f t="shared" si="48"/>
        <v/>
      </c>
      <c r="CQ71" s="163"/>
      <c r="CR71" s="163"/>
      <c r="CS71" s="185" t="str">
        <f t="shared" si="66"/>
        <v/>
      </c>
      <c r="CT71" s="70"/>
      <c r="CU71" s="70">
        <f t="shared" si="49"/>
        <v>0</v>
      </c>
      <c r="CV71" s="70">
        <f t="shared" si="50"/>
        <v>0</v>
      </c>
      <c r="CW71" s="70"/>
      <c r="CX71" s="96">
        <f t="shared" si="51"/>
        <v>0</v>
      </c>
      <c r="CY71" s="70"/>
      <c r="CZ71" s="70" t="e">
        <f t="shared" si="64"/>
        <v>#VALUE!</v>
      </c>
      <c r="DA71" s="70" t="e">
        <f t="shared" si="52"/>
        <v>#VALUE!</v>
      </c>
      <c r="DB71" s="70"/>
      <c r="DC71" s="70" t="b">
        <f t="shared" si="67"/>
        <v>0</v>
      </c>
      <c r="DD71" s="70">
        <f t="shared" si="53"/>
        <v>0</v>
      </c>
      <c r="DE71" s="70" t="str">
        <f t="shared" si="54"/>
        <v/>
      </c>
      <c r="DF71" s="70"/>
      <c r="DG71" s="70" t="str">
        <f t="shared" si="68"/>
        <v/>
      </c>
      <c r="DH71" s="70" t="b">
        <f t="shared" si="69"/>
        <v>0</v>
      </c>
      <c r="DI71" s="70" t="str">
        <f t="shared" si="70"/>
        <v/>
      </c>
      <c r="DJ71" s="70"/>
      <c r="DK71" s="70" t="str">
        <f t="shared" si="56"/>
        <v/>
      </c>
      <c r="DL71" s="70" t="str">
        <f t="shared" si="57"/>
        <v/>
      </c>
      <c r="DM71" s="70"/>
      <c r="DN71" s="70" t="str">
        <f t="shared" si="58"/>
        <v/>
      </c>
      <c r="DO71" s="70" t="str">
        <f>IF(DK71="","",AND((COUNTIF($DK$12:DL71,DK71))=1,(COUNTIF($DK$12:DL71,DL71))=1))</f>
        <v/>
      </c>
      <c r="DP71" s="70" t="str">
        <f>IF(DK71="","",AND((COUNTIF(DK71:$DL$812,DK71))=1,(COUNTIF(DK71:$DL$812,DL71))=1))</f>
        <v/>
      </c>
      <c r="DQ71" s="70"/>
      <c r="DR71" s="70" t="b">
        <f t="shared" si="59"/>
        <v>0</v>
      </c>
      <c r="DS71" s="70" t="b">
        <f t="shared" si="65"/>
        <v>0</v>
      </c>
      <c r="DT71" s="70">
        <f t="shared" si="71"/>
        <v>0</v>
      </c>
      <c r="DU71" s="70">
        <f t="shared" si="72"/>
        <v>0</v>
      </c>
      <c r="DV71" s="70" t="b">
        <f t="shared" si="60"/>
        <v>0</v>
      </c>
      <c r="DW71" s="70" t="b">
        <f t="shared" si="61"/>
        <v>0</v>
      </c>
      <c r="DX71" s="70"/>
      <c r="DY71" s="70" t="b">
        <f t="shared" si="62"/>
        <v>0</v>
      </c>
      <c r="DZ71" s="70">
        <f t="shared" si="63"/>
        <v>0</v>
      </c>
      <c r="EA71" s="70"/>
    </row>
    <row r="72" spans="1:131" x14ac:dyDescent="0.25">
      <c r="A72" s="24" t="str">
        <f t="shared" si="22"/>
        <v/>
      </c>
      <c r="B72" s="36"/>
      <c r="C72" s="37"/>
      <c r="D72" s="38"/>
      <c r="E72" s="37"/>
      <c r="F72" s="38"/>
      <c r="G72" s="39"/>
      <c r="H72" s="35"/>
      <c r="I72" s="30"/>
      <c r="J72" s="38"/>
      <c r="K72" s="36"/>
      <c r="L72" s="40"/>
      <c r="M72" s="43"/>
      <c r="N72" s="44"/>
      <c r="O72" s="35"/>
      <c r="P72" s="87"/>
      <c r="R72" s="65" t="s">
        <v>74</v>
      </c>
      <c r="S72" s="66">
        <v>75107</v>
      </c>
      <c r="T72" s="99" t="s">
        <v>285</v>
      </c>
      <c r="U72" s="146" t="s">
        <v>286</v>
      </c>
      <c r="V72" s="70"/>
      <c r="W72" s="70"/>
      <c r="X72" s="70"/>
      <c r="Y72" s="70"/>
      <c r="Z72" t="b">
        <f t="shared" si="1"/>
        <v>0</v>
      </c>
      <c r="AA72" t="b">
        <f t="shared" si="23"/>
        <v>0</v>
      </c>
      <c r="AB72" t="b">
        <f t="shared" si="2"/>
        <v>0</v>
      </c>
      <c r="AC72" t="b">
        <f t="shared" si="3"/>
        <v>0</v>
      </c>
      <c r="AD72" s="101" t="b">
        <f t="shared" si="24"/>
        <v>0</v>
      </c>
      <c r="AE72" t="e">
        <f t="shared" si="25"/>
        <v>#VALUE!</v>
      </c>
      <c r="AF72" t="b">
        <f t="shared" si="4"/>
        <v>0</v>
      </c>
      <c r="AG72" s="135"/>
      <c r="AH72" s="82" t="b">
        <f t="shared" si="26"/>
        <v>0</v>
      </c>
      <c r="AI72" s="99" t="b">
        <f t="shared" si="5"/>
        <v>0</v>
      </c>
      <c r="AJ72" s="70" t="b">
        <f t="shared" si="6"/>
        <v>0</v>
      </c>
      <c r="AK72" s="111" t="b">
        <f t="shared" si="27"/>
        <v>0</v>
      </c>
      <c r="AL72" s="82" t="e">
        <f t="shared" si="7"/>
        <v>#VALUE!</v>
      </c>
      <c r="AM72" s="82" t="b">
        <f t="shared" si="28"/>
        <v>0</v>
      </c>
      <c r="AN72" s="82" t="b">
        <f t="shared" si="29"/>
        <v>0</v>
      </c>
      <c r="AO72" s="82" t="b">
        <f t="shared" si="30"/>
        <v>0</v>
      </c>
      <c r="AP72" s="82" t="b">
        <f t="shared" si="8"/>
        <v>0</v>
      </c>
      <c r="AQ72" s="82" t="b">
        <f t="shared" si="31"/>
        <v>0</v>
      </c>
      <c r="AR72" s="70">
        <f t="shared" si="32"/>
        <v>0</v>
      </c>
      <c r="AS72" s="82" t="b">
        <f t="shared" si="9"/>
        <v>0</v>
      </c>
      <c r="AT72" s="82" t="b">
        <f t="shared" si="33"/>
        <v>0</v>
      </c>
      <c r="AU72" s="82" t="b">
        <f t="shared" si="34"/>
        <v>0</v>
      </c>
      <c r="AV72" s="82" t="b">
        <f t="shared" si="10"/>
        <v>0</v>
      </c>
      <c r="AW72" s="82" t="b">
        <f t="shared" si="11"/>
        <v>0</v>
      </c>
      <c r="AX72" s="82" t="b">
        <f t="shared" si="12"/>
        <v>0</v>
      </c>
      <c r="AY72" s="82" t="b">
        <f t="shared" si="35"/>
        <v>0</v>
      </c>
      <c r="AZ72" s="82"/>
      <c r="BA72" s="82" t="b">
        <f t="shared" si="36"/>
        <v>0</v>
      </c>
      <c r="BB72" s="82" t="b">
        <f t="shared" si="37"/>
        <v>0</v>
      </c>
      <c r="BC72" s="82" t="b">
        <f t="shared" si="38"/>
        <v>0</v>
      </c>
      <c r="BD72" s="70"/>
      <c r="BE72" s="70" t="str">
        <f t="shared" si="13"/>
        <v/>
      </c>
      <c r="BF72" s="70">
        <v>61</v>
      </c>
      <c r="BG72" s="70"/>
      <c r="BH72" s="70"/>
      <c r="BI72" s="70"/>
      <c r="BJ72" s="70"/>
      <c r="BK72" s="70"/>
      <c r="BL72" s="70"/>
      <c r="BM72" s="70"/>
      <c r="BN72" s="70"/>
      <c r="BO72" s="70"/>
      <c r="BP72" s="70"/>
      <c r="BQ72" s="70"/>
      <c r="BR72" s="70"/>
      <c r="BS72" s="70" t="b">
        <f t="shared" si="14"/>
        <v>0</v>
      </c>
      <c r="BT72" s="70">
        <f>COUNTA(B73:$O$830)</f>
        <v>0</v>
      </c>
      <c r="BU72" s="70"/>
      <c r="BV72" s="163"/>
      <c r="BW72" s="163"/>
      <c r="BX72" s="163"/>
      <c r="BY72" s="163"/>
      <c r="BZ72" s="163"/>
      <c r="CA72" s="163"/>
      <c r="CB72" s="163"/>
      <c r="CC72" s="163"/>
      <c r="CD72" s="163"/>
      <c r="CE72" s="163" t="str">
        <f t="shared" si="39"/>
        <v/>
      </c>
      <c r="CF72" s="163" t="str">
        <f t="shared" si="40"/>
        <v/>
      </c>
      <c r="CG72" s="163" t="str">
        <f t="shared" si="41"/>
        <v/>
      </c>
      <c r="CH72" s="163" t="str">
        <f t="shared" si="42"/>
        <v/>
      </c>
      <c r="CI72" s="163" t="str">
        <f t="shared" si="43"/>
        <v/>
      </c>
      <c r="CJ72" s="163" t="str">
        <f t="shared" si="44"/>
        <v/>
      </c>
      <c r="CK72" s="163" t="str">
        <f t="shared" si="45"/>
        <v/>
      </c>
      <c r="CL72" s="163" t="str">
        <f t="shared" si="46"/>
        <v/>
      </c>
      <c r="CM72" s="163" t="str">
        <f t="shared" si="47"/>
        <v/>
      </c>
      <c r="CN72" s="163"/>
      <c r="CO72" s="163"/>
      <c r="CP72" s="163" t="str">
        <f t="shared" si="48"/>
        <v/>
      </c>
      <c r="CQ72" s="163"/>
      <c r="CR72" s="163"/>
      <c r="CS72" s="185" t="str">
        <f t="shared" si="66"/>
        <v/>
      </c>
      <c r="CT72" s="70"/>
      <c r="CU72" s="70">
        <f t="shared" si="49"/>
        <v>0</v>
      </c>
      <c r="CV72" s="70">
        <f t="shared" si="50"/>
        <v>0</v>
      </c>
      <c r="CW72" s="70"/>
      <c r="CX72" s="96">
        <f t="shared" si="51"/>
        <v>0</v>
      </c>
      <c r="CY72" s="70"/>
      <c r="CZ72" s="70" t="e">
        <f t="shared" si="64"/>
        <v>#VALUE!</v>
      </c>
      <c r="DA72" s="70" t="e">
        <f t="shared" si="52"/>
        <v>#VALUE!</v>
      </c>
      <c r="DB72" s="70"/>
      <c r="DC72" s="70" t="b">
        <f t="shared" si="67"/>
        <v>0</v>
      </c>
      <c r="DD72" s="70">
        <f t="shared" si="53"/>
        <v>0</v>
      </c>
      <c r="DE72" s="70" t="str">
        <f t="shared" si="54"/>
        <v/>
      </c>
      <c r="DF72" s="70"/>
      <c r="DG72" s="70" t="str">
        <f t="shared" si="68"/>
        <v/>
      </c>
      <c r="DH72" s="70" t="b">
        <f t="shared" si="69"/>
        <v>0</v>
      </c>
      <c r="DI72" s="70" t="str">
        <f t="shared" si="70"/>
        <v/>
      </c>
      <c r="DJ72" s="70"/>
      <c r="DK72" s="70" t="str">
        <f t="shared" si="56"/>
        <v/>
      </c>
      <c r="DL72" s="70" t="str">
        <f t="shared" si="57"/>
        <v/>
      </c>
      <c r="DM72" s="70"/>
      <c r="DN72" s="70" t="str">
        <f t="shared" si="58"/>
        <v/>
      </c>
      <c r="DO72" s="70" t="str">
        <f>IF(DK72="","",AND((COUNTIF($DK$12:DL72,DK72))=1,(COUNTIF($DK$12:DL72,DL72))=1))</f>
        <v/>
      </c>
      <c r="DP72" s="70" t="str">
        <f>IF(DK72="","",AND((COUNTIF(DK72:$DL$812,DK72))=1,(COUNTIF(DK72:$DL$812,DL72))=1))</f>
        <v/>
      </c>
      <c r="DQ72" s="70"/>
      <c r="DR72" s="70" t="b">
        <f t="shared" si="59"/>
        <v>0</v>
      </c>
      <c r="DS72" s="70" t="b">
        <f t="shared" si="65"/>
        <v>0</v>
      </c>
      <c r="DT72" s="70">
        <f t="shared" si="71"/>
        <v>0</v>
      </c>
      <c r="DU72" s="70">
        <f t="shared" si="72"/>
        <v>0</v>
      </c>
      <c r="DV72" s="70" t="b">
        <f t="shared" si="60"/>
        <v>0</v>
      </c>
      <c r="DW72" s="70" t="b">
        <f t="shared" si="61"/>
        <v>0</v>
      </c>
      <c r="DX72" s="70"/>
      <c r="DY72" s="70" t="b">
        <f t="shared" si="62"/>
        <v>0</v>
      </c>
      <c r="DZ72" s="70">
        <f t="shared" si="63"/>
        <v>0</v>
      </c>
      <c r="EA72" s="70"/>
    </row>
    <row r="73" spans="1:131" x14ac:dyDescent="0.25">
      <c r="A73" s="24" t="str">
        <f t="shared" si="22"/>
        <v/>
      </c>
      <c r="B73" s="36"/>
      <c r="C73" s="37"/>
      <c r="D73" s="38"/>
      <c r="E73" s="37"/>
      <c r="F73" s="38"/>
      <c r="G73" s="39"/>
      <c r="H73" s="35"/>
      <c r="I73" s="30"/>
      <c r="J73" s="38"/>
      <c r="K73" s="36"/>
      <c r="L73" s="40"/>
      <c r="M73" s="43"/>
      <c r="N73" s="44"/>
      <c r="O73" s="35"/>
      <c r="P73" s="87"/>
      <c r="R73" s="65" t="s">
        <v>74</v>
      </c>
      <c r="S73" s="66">
        <v>75108</v>
      </c>
      <c r="T73" s="99" t="s">
        <v>287</v>
      </c>
      <c r="U73" s="146" t="s">
        <v>288</v>
      </c>
      <c r="V73" s="70"/>
      <c r="W73" s="70"/>
      <c r="X73" s="70"/>
      <c r="Y73" s="70"/>
      <c r="Z73" t="b">
        <f t="shared" si="1"/>
        <v>0</v>
      </c>
      <c r="AA73" t="b">
        <f t="shared" si="23"/>
        <v>0</v>
      </c>
      <c r="AB73" t="b">
        <f t="shared" si="2"/>
        <v>0</v>
      </c>
      <c r="AC73" t="b">
        <f t="shared" si="3"/>
        <v>0</v>
      </c>
      <c r="AD73" s="101" t="b">
        <f t="shared" si="24"/>
        <v>0</v>
      </c>
      <c r="AE73" t="e">
        <f t="shared" si="25"/>
        <v>#VALUE!</v>
      </c>
      <c r="AF73" t="b">
        <f t="shared" si="4"/>
        <v>0</v>
      </c>
      <c r="AG73" s="135"/>
      <c r="AH73" s="82" t="b">
        <f t="shared" si="26"/>
        <v>0</v>
      </c>
      <c r="AI73" s="99" t="b">
        <f t="shared" si="5"/>
        <v>0</v>
      </c>
      <c r="AJ73" s="70" t="b">
        <f t="shared" si="6"/>
        <v>0</v>
      </c>
      <c r="AK73" s="111" t="b">
        <f t="shared" si="27"/>
        <v>0</v>
      </c>
      <c r="AL73" s="82" t="e">
        <f t="shared" si="7"/>
        <v>#VALUE!</v>
      </c>
      <c r="AM73" s="82" t="b">
        <f t="shared" si="28"/>
        <v>0</v>
      </c>
      <c r="AN73" s="82" t="b">
        <f t="shared" si="29"/>
        <v>0</v>
      </c>
      <c r="AO73" s="82" t="b">
        <f t="shared" si="30"/>
        <v>0</v>
      </c>
      <c r="AP73" s="82" t="b">
        <f t="shared" si="8"/>
        <v>0</v>
      </c>
      <c r="AQ73" s="82" t="b">
        <f t="shared" si="31"/>
        <v>0</v>
      </c>
      <c r="AR73" s="70">
        <f t="shared" si="32"/>
        <v>0</v>
      </c>
      <c r="AS73" s="82" t="b">
        <f t="shared" si="9"/>
        <v>0</v>
      </c>
      <c r="AT73" s="82" t="b">
        <f t="shared" si="33"/>
        <v>0</v>
      </c>
      <c r="AU73" s="82" t="b">
        <f t="shared" si="34"/>
        <v>0</v>
      </c>
      <c r="AV73" s="82" t="b">
        <f t="shared" si="10"/>
        <v>0</v>
      </c>
      <c r="AW73" s="82" t="b">
        <f t="shared" si="11"/>
        <v>0</v>
      </c>
      <c r="AX73" s="82" t="b">
        <f t="shared" si="12"/>
        <v>0</v>
      </c>
      <c r="AY73" s="82" t="b">
        <f t="shared" si="35"/>
        <v>0</v>
      </c>
      <c r="AZ73" s="82"/>
      <c r="BA73" s="82" t="b">
        <f t="shared" si="36"/>
        <v>0</v>
      </c>
      <c r="BB73" s="82" t="b">
        <f t="shared" si="37"/>
        <v>0</v>
      </c>
      <c r="BC73" s="82" t="b">
        <f t="shared" si="38"/>
        <v>0</v>
      </c>
      <c r="BD73" s="70"/>
      <c r="BE73" s="70" t="str">
        <f t="shared" si="13"/>
        <v/>
      </c>
      <c r="BF73" s="70">
        <v>62</v>
      </c>
      <c r="BG73" s="70"/>
      <c r="BH73" s="70"/>
      <c r="BI73" s="70"/>
      <c r="BJ73" s="70"/>
      <c r="BK73" s="70"/>
      <c r="BL73" s="70"/>
      <c r="BM73" s="70"/>
      <c r="BN73" s="70"/>
      <c r="BO73" s="70"/>
      <c r="BP73" s="70"/>
      <c r="BQ73" s="70"/>
      <c r="BR73" s="70"/>
      <c r="BS73" s="70" t="b">
        <f t="shared" si="14"/>
        <v>0</v>
      </c>
      <c r="BT73" s="70">
        <f>COUNTA(B74:$O$830)</f>
        <v>0</v>
      </c>
      <c r="BU73" s="70"/>
      <c r="BV73" s="163"/>
      <c r="BW73" s="163"/>
      <c r="BX73" s="163"/>
      <c r="BY73" s="163"/>
      <c r="BZ73" s="163"/>
      <c r="CA73" s="163"/>
      <c r="CB73" s="163"/>
      <c r="CC73" s="163"/>
      <c r="CD73" s="163"/>
      <c r="CE73" s="163" t="str">
        <f t="shared" si="39"/>
        <v/>
      </c>
      <c r="CF73" s="163" t="str">
        <f t="shared" si="40"/>
        <v/>
      </c>
      <c r="CG73" s="163" t="str">
        <f t="shared" si="41"/>
        <v/>
      </c>
      <c r="CH73" s="163" t="str">
        <f t="shared" si="42"/>
        <v/>
      </c>
      <c r="CI73" s="163" t="str">
        <f t="shared" si="43"/>
        <v/>
      </c>
      <c r="CJ73" s="163" t="str">
        <f t="shared" si="44"/>
        <v/>
      </c>
      <c r="CK73" s="163" t="str">
        <f t="shared" si="45"/>
        <v/>
      </c>
      <c r="CL73" s="163" t="str">
        <f t="shared" si="46"/>
        <v/>
      </c>
      <c r="CM73" s="163" t="str">
        <f t="shared" si="47"/>
        <v/>
      </c>
      <c r="CN73" s="163"/>
      <c r="CO73" s="163"/>
      <c r="CP73" s="163" t="str">
        <f t="shared" si="48"/>
        <v/>
      </c>
      <c r="CQ73" s="163"/>
      <c r="CR73" s="163"/>
      <c r="CS73" s="185" t="str">
        <f t="shared" si="66"/>
        <v/>
      </c>
      <c r="CT73" s="70"/>
      <c r="CU73" s="70">
        <f t="shared" si="49"/>
        <v>0</v>
      </c>
      <c r="CV73" s="70">
        <f t="shared" si="50"/>
        <v>0</v>
      </c>
      <c r="CW73" s="70"/>
      <c r="CX73" s="96">
        <f t="shared" si="51"/>
        <v>0</v>
      </c>
      <c r="CY73" s="70"/>
      <c r="CZ73" s="70" t="e">
        <f t="shared" si="64"/>
        <v>#VALUE!</v>
      </c>
      <c r="DA73" s="70" t="e">
        <f t="shared" si="52"/>
        <v>#VALUE!</v>
      </c>
      <c r="DB73" s="70"/>
      <c r="DC73" s="70" t="b">
        <f t="shared" si="67"/>
        <v>0</v>
      </c>
      <c r="DD73" s="70">
        <f t="shared" si="53"/>
        <v>0</v>
      </c>
      <c r="DE73" s="70" t="str">
        <f t="shared" si="54"/>
        <v/>
      </c>
      <c r="DF73" s="70"/>
      <c r="DG73" s="70" t="str">
        <f t="shared" si="68"/>
        <v/>
      </c>
      <c r="DH73" s="70" t="b">
        <f t="shared" si="69"/>
        <v>0</v>
      </c>
      <c r="DI73" s="70" t="str">
        <f t="shared" si="70"/>
        <v/>
      </c>
      <c r="DJ73" s="70"/>
      <c r="DK73" s="70" t="str">
        <f t="shared" si="56"/>
        <v/>
      </c>
      <c r="DL73" s="70" t="str">
        <f t="shared" si="57"/>
        <v/>
      </c>
      <c r="DM73" s="70"/>
      <c r="DN73" s="70" t="str">
        <f t="shared" si="58"/>
        <v/>
      </c>
      <c r="DO73" s="70" t="str">
        <f>IF(DK73="","",AND((COUNTIF($DK$12:DL73,DK73))=1,(COUNTIF($DK$12:DL73,DL73))=1))</f>
        <v/>
      </c>
      <c r="DP73" s="70" t="str">
        <f>IF(DK73="","",AND((COUNTIF(DK73:$DL$812,DK73))=1,(COUNTIF(DK73:$DL$812,DL73))=1))</f>
        <v/>
      </c>
      <c r="DQ73" s="70"/>
      <c r="DR73" s="70" t="b">
        <f t="shared" si="59"/>
        <v>0</v>
      </c>
      <c r="DS73" s="70" t="b">
        <f t="shared" si="65"/>
        <v>0</v>
      </c>
      <c r="DT73" s="70">
        <f t="shared" si="71"/>
        <v>0</v>
      </c>
      <c r="DU73" s="70">
        <f t="shared" si="72"/>
        <v>0</v>
      </c>
      <c r="DV73" s="70" t="b">
        <f t="shared" si="60"/>
        <v>0</v>
      </c>
      <c r="DW73" s="70" t="b">
        <f t="shared" si="61"/>
        <v>0</v>
      </c>
      <c r="DX73" s="70"/>
      <c r="DY73" s="70" t="b">
        <f t="shared" si="62"/>
        <v>0</v>
      </c>
      <c r="DZ73" s="70">
        <f t="shared" si="63"/>
        <v>0</v>
      </c>
      <c r="EA73" s="70"/>
    </row>
    <row r="74" spans="1:131" x14ac:dyDescent="0.25">
      <c r="A74" s="24" t="str">
        <f t="shared" si="22"/>
        <v/>
      </c>
      <c r="B74" s="36"/>
      <c r="C74" s="37"/>
      <c r="D74" s="38"/>
      <c r="E74" s="37"/>
      <c r="F74" s="38"/>
      <c r="G74" s="39"/>
      <c r="H74" s="35"/>
      <c r="I74" s="30"/>
      <c r="J74" s="38"/>
      <c r="K74" s="36"/>
      <c r="L74" s="40"/>
      <c r="M74" s="43"/>
      <c r="N74" s="44"/>
      <c r="O74" s="35"/>
      <c r="P74" s="87"/>
      <c r="R74" s="65" t="s">
        <v>74</v>
      </c>
      <c r="S74" s="66">
        <v>75109</v>
      </c>
      <c r="T74" s="99" t="s">
        <v>289</v>
      </c>
      <c r="U74" s="146" t="s">
        <v>290</v>
      </c>
      <c r="V74" s="70"/>
      <c r="W74" s="70"/>
      <c r="X74" s="70"/>
      <c r="Y74" s="70"/>
      <c r="Z74" t="b">
        <f t="shared" si="1"/>
        <v>0</v>
      </c>
      <c r="AA74" t="b">
        <f t="shared" si="23"/>
        <v>0</v>
      </c>
      <c r="AB74" t="b">
        <f t="shared" si="2"/>
        <v>0</v>
      </c>
      <c r="AC74" t="b">
        <f t="shared" si="3"/>
        <v>0</v>
      </c>
      <c r="AD74" s="101" t="b">
        <f t="shared" si="24"/>
        <v>0</v>
      </c>
      <c r="AE74" t="e">
        <f t="shared" si="25"/>
        <v>#VALUE!</v>
      </c>
      <c r="AF74" t="b">
        <f t="shared" si="4"/>
        <v>0</v>
      </c>
      <c r="AG74" s="135"/>
      <c r="AH74" s="82" t="b">
        <f t="shared" si="26"/>
        <v>0</v>
      </c>
      <c r="AI74" s="99" t="b">
        <f t="shared" si="5"/>
        <v>0</v>
      </c>
      <c r="AJ74" s="70" t="b">
        <f t="shared" si="6"/>
        <v>0</v>
      </c>
      <c r="AK74" s="111" t="b">
        <f t="shared" si="27"/>
        <v>0</v>
      </c>
      <c r="AL74" s="82" t="e">
        <f t="shared" si="7"/>
        <v>#VALUE!</v>
      </c>
      <c r="AM74" s="82" t="b">
        <f t="shared" si="28"/>
        <v>0</v>
      </c>
      <c r="AN74" s="82" t="b">
        <f t="shared" si="29"/>
        <v>0</v>
      </c>
      <c r="AO74" s="82" t="b">
        <f t="shared" si="30"/>
        <v>0</v>
      </c>
      <c r="AP74" s="82" t="b">
        <f t="shared" si="8"/>
        <v>0</v>
      </c>
      <c r="AQ74" s="82" t="b">
        <f t="shared" si="31"/>
        <v>0</v>
      </c>
      <c r="AR74" s="70">
        <f t="shared" si="32"/>
        <v>0</v>
      </c>
      <c r="AS74" s="82" t="b">
        <f t="shared" si="9"/>
        <v>0</v>
      </c>
      <c r="AT74" s="82" t="b">
        <f t="shared" si="33"/>
        <v>0</v>
      </c>
      <c r="AU74" s="82" t="b">
        <f t="shared" si="34"/>
        <v>0</v>
      </c>
      <c r="AV74" s="82" t="b">
        <f t="shared" si="10"/>
        <v>0</v>
      </c>
      <c r="AW74" s="82" t="b">
        <f t="shared" si="11"/>
        <v>0</v>
      </c>
      <c r="AX74" s="82" t="b">
        <f t="shared" si="12"/>
        <v>0</v>
      </c>
      <c r="AY74" s="82" t="b">
        <f t="shared" si="35"/>
        <v>0</v>
      </c>
      <c r="AZ74" s="82"/>
      <c r="BA74" s="82" t="b">
        <f t="shared" si="36"/>
        <v>0</v>
      </c>
      <c r="BB74" s="82" t="b">
        <f t="shared" si="37"/>
        <v>0</v>
      </c>
      <c r="BC74" s="82" t="b">
        <f t="shared" si="38"/>
        <v>0</v>
      </c>
      <c r="BD74" s="70"/>
      <c r="BE74" s="70" t="str">
        <f t="shared" si="13"/>
        <v/>
      </c>
      <c r="BF74" s="70">
        <v>63</v>
      </c>
      <c r="BG74" s="70"/>
      <c r="BH74" s="70"/>
      <c r="BI74" s="70"/>
      <c r="BJ74" s="70"/>
      <c r="BK74" s="70"/>
      <c r="BL74" s="70"/>
      <c r="BM74" s="70"/>
      <c r="BN74" s="70"/>
      <c r="BO74" s="70"/>
      <c r="BP74" s="70"/>
      <c r="BQ74" s="70"/>
      <c r="BR74" s="70"/>
      <c r="BS74" s="70" t="b">
        <f t="shared" si="14"/>
        <v>0</v>
      </c>
      <c r="BT74" s="70">
        <f>COUNTA(B75:$O$830)</f>
        <v>0</v>
      </c>
      <c r="BU74" s="70"/>
      <c r="BV74" s="163"/>
      <c r="BW74" s="163"/>
      <c r="BX74" s="163"/>
      <c r="BY74" s="163"/>
      <c r="BZ74" s="163"/>
      <c r="CA74" s="163"/>
      <c r="CB74" s="163"/>
      <c r="CC74" s="163"/>
      <c r="CD74" s="163"/>
      <c r="CE74" s="163" t="str">
        <f t="shared" si="39"/>
        <v/>
      </c>
      <c r="CF74" s="163" t="str">
        <f t="shared" si="40"/>
        <v/>
      </c>
      <c r="CG74" s="163" t="str">
        <f t="shared" si="41"/>
        <v/>
      </c>
      <c r="CH74" s="163" t="str">
        <f t="shared" si="42"/>
        <v/>
      </c>
      <c r="CI74" s="163" t="str">
        <f t="shared" si="43"/>
        <v/>
      </c>
      <c r="CJ74" s="163" t="str">
        <f t="shared" si="44"/>
        <v/>
      </c>
      <c r="CK74" s="163" t="str">
        <f t="shared" si="45"/>
        <v/>
      </c>
      <c r="CL74" s="163" t="str">
        <f t="shared" si="46"/>
        <v/>
      </c>
      <c r="CM74" s="163" t="str">
        <f t="shared" si="47"/>
        <v/>
      </c>
      <c r="CN74" s="163"/>
      <c r="CO74" s="163"/>
      <c r="CP74" s="163" t="str">
        <f t="shared" si="48"/>
        <v/>
      </c>
      <c r="CQ74" s="163"/>
      <c r="CR74" s="163"/>
      <c r="CS74" s="185" t="str">
        <f t="shared" si="66"/>
        <v/>
      </c>
      <c r="CT74" s="70"/>
      <c r="CU74" s="70">
        <f t="shared" si="49"/>
        <v>0</v>
      </c>
      <c r="CV74" s="70">
        <f t="shared" si="50"/>
        <v>0</v>
      </c>
      <c r="CW74" s="70"/>
      <c r="CX74" s="96">
        <f t="shared" si="51"/>
        <v>0</v>
      </c>
      <c r="CY74" s="70"/>
      <c r="CZ74" s="70" t="e">
        <f t="shared" si="64"/>
        <v>#VALUE!</v>
      </c>
      <c r="DA74" s="70" t="e">
        <f t="shared" si="52"/>
        <v>#VALUE!</v>
      </c>
      <c r="DB74" s="70"/>
      <c r="DC74" s="70" t="b">
        <f t="shared" si="67"/>
        <v>0</v>
      </c>
      <c r="DD74" s="70">
        <f t="shared" si="53"/>
        <v>0</v>
      </c>
      <c r="DE74" s="70" t="str">
        <f t="shared" si="54"/>
        <v/>
      </c>
      <c r="DF74" s="70"/>
      <c r="DG74" s="70" t="str">
        <f t="shared" si="68"/>
        <v/>
      </c>
      <c r="DH74" s="70" t="b">
        <f t="shared" si="69"/>
        <v>0</v>
      </c>
      <c r="DI74" s="70" t="str">
        <f t="shared" si="70"/>
        <v/>
      </c>
      <c r="DJ74" s="70"/>
      <c r="DK74" s="70" t="str">
        <f t="shared" si="56"/>
        <v/>
      </c>
      <c r="DL74" s="70" t="str">
        <f t="shared" si="57"/>
        <v/>
      </c>
      <c r="DM74" s="70"/>
      <c r="DN74" s="70" t="str">
        <f t="shared" si="58"/>
        <v/>
      </c>
      <c r="DO74" s="70" t="str">
        <f>IF(DK74="","",AND((COUNTIF($DK$12:DL74,DK74))=1,(COUNTIF($DK$12:DL74,DL74))=1))</f>
        <v/>
      </c>
      <c r="DP74" s="70" t="str">
        <f>IF(DK74="","",AND((COUNTIF(DK74:$DL$812,DK74))=1,(COUNTIF(DK74:$DL$812,DL74))=1))</f>
        <v/>
      </c>
      <c r="DQ74" s="70"/>
      <c r="DR74" s="70" t="b">
        <f t="shared" si="59"/>
        <v>0</v>
      </c>
      <c r="DS74" s="70" t="b">
        <f t="shared" si="65"/>
        <v>0</v>
      </c>
      <c r="DT74" s="70">
        <f t="shared" si="71"/>
        <v>0</v>
      </c>
      <c r="DU74" s="70">
        <f t="shared" si="72"/>
        <v>0</v>
      </c>
      <c r="DV74" s="70" t="b">
        <f t="shared" si="60"/>
        <v>0</v>
      </c>
      <c r="DW74" s="70" t="b">
        <f t="shared" si="61"/>
        <v>0</v>
      </c>
      <c r="DX74" s="70"/>
      <c r="DY74" s="70" t="b">
        <f t="shared" si="62"/>
        <v>0</v>
      </c>
      <c r="DZ74" s="70">
        <f t="shared" si="63"/>
        <v>0</v>
      </c>
      <c r="EA74" s="70"/>
    </row>
    <row r="75" spans="1:131" x14ac:dyDescent="0.25">
      <c r="A75" s="24" t="str">
        <f t="shared" si="22"/>
        <v/>
      </c>
      <c r="B75" s="36"/>
      <c r="C75" s="37"/>
      <c r="D75" s="38"/>
      <c r="E75" s="37"/>
      <c r="F75" s="38"/>
      <c r="G75" s="39"/>
      <c r="H75" s="35"/>
      <c r="I75" s="30"/>
      <c r="J75" s="38"/>
      <c r="K75" s="36"/>
      <c r="L75" s="40"/>
      <c r="M75" s="43"/>
      <c r="N75" s="44"/>
      <c r="O75" s="35"/>
      <c r="P75" s="87"/>
      <c r="R75" s="65" t="s">
        <v>74</v>
      </c>
      <c r="S75" s="66">
        <v>75110</v>
      </c>
      <c r="T75" s="99" t="s">
        <v>291</v>
      </c>
      <c r="U75" s="146" t="s">
        <v>292</v>
      </c>
      <c r="V75" s="70"/>
      <c r="W75" s="70"/>
      <c r="X75" s="70"/>
      <c r="Y75" s="70"/>
      <c r="Z75" t="b">
        <f t="shared" si="1"/>
        <v>0</v>
      </c>
      <c r="AA75" t="b">
        <f t="shared" si="23"/>
        <v>0</v>
      </c>
      <c r="AB75" t="b">
        <f t="shared" si="2"/>
        <v>0</v>
      </c>
      <c r="AC75" t="b">
        <f t="shared" si="3"/>
        <v>0</v>
      </c>
      <c r="AD75" s="101" t="b">
        <f t="shared" si="24"/>
        <v>0</v>
      </c>
      <c r="AE75" t="e">
        <f t="shared" si="25"/>
        <v>#VALUE!</v>
      </c>
      <c r="AF75" t="b">
        <f t="shared" si="4"/>
        <v>0</v>
      </c>
      <c r="AG75" s="135"/>
      <c r="AH75" s="82" t="b">
        <f t="shared" si="26"/>
        <v>0</v>
      </c>
      <c r="AI75" s="99" t="b">
        <f t="shared" si="5"/>
        <v>0</v>
      </c>
      <c r="AJ75" s="70" t="b">
        <f t="shared" si="6"/>
        <v>0</v>
      </c>
      <c r="AK75" s="111" t="b">
        <f t="shared" si="27"/>
        <v>0</v>
      </c>
      <c r="AL75" s="82" t="e">
        <f t="shared" si="7"/>
        <v>#VALUE!</v>
      </c>
      <c r="AM75" s="82" t="b">
        <f t="shared" si="28"/>
        <v>0</v>
      </c>
      <c r="AN75" s="82" t="b">
        <f t="shared" si="29"/>
        <v>0</v>
      </c>
      <c r="AO75" s="82" t="b">
        <f t="shared" si="30"/>
        <v>0</v>
      </c>
      <c r="AP75" s="82" t="b">
        <f t="shared" si="8"/>
        <v>0</v>
      </c>
      <c r="AQ75" s="82" t="b">
        <f t="shared" si="31"/>
        <v>0</v>
      </c>
      <c r="AR75" s="70">
        <f t="shared" si="32"/>
        <v>0</v>
      </c>
      <c r="AS75" s="82" t="b">
        <f t="shared" si="9"/>
        <v>0</v>
      </c>
      <c r="AT75" s="82" t="b">
        <f t="shared" si="33"/>
        <v>0</v>
      </c>
      <c r="AU75" s="82" t="b">
        <f t="shared" si="34"/>
        <v>0</v>
      </c>
      <c r="AV75" s="82" t="b">
        <f t="shared" si="10"/>
        <v>0</v>
      </c>
      <c r="AW75" s="82" t="b">
        <f t="shared" si="11"/>
        <v>0</v>
      </c>
      <c r="AX75" s="82" t="b">
        <f t="shared" si="12"/>
        <v>0</v>
      </c>
      <c r="AY75" s="82" t="b">
        <f t="shared" si="35"/>
        <v>0</v>
      </c>
      <c r="AZ75" s="82"/>
      <c r="BA75" s="82" t="b">
        <f t="shared" si="36"/>
        <v>0</v>
      </c>
      <c r="BB75" s="82" t="b">
        <f t="shared" si="37"/>
        <v>0</v>
      </c>
      <c r="BC75" s="82" t="b">
        <f t="shared" si="38"/>
        <v>0</v>
      </c>
      <c r="BD75" s="70"/>
      <c r="BE75" s="70" t="str">
        <f t="shared" si="13"/>
        <v/>
      </c>
      <c r="BF75" s="70">
        <v>64</v>
      </c>
      <c r="BG75" s="70"/>
      <c r="BH75" s="70"/>
      <c r="BI75" s="70"/>
      <c r="BJ75" s="70"/>
      <c r="BK75" s="70"/>
      <c r="BL75" s="70"/>
      <c r="BM75" s="70"/>
      <c r="BN75" s="70"/>
      <c r="BO75" s="70"/>
      <c r="BP75" s="70"/>
      <c r="BQ75" s="70"/>
      <c r="BR75" s="70"/>
      <c r="BS75" s="70" t="b">
        <f t="shared" si="14"/>
        <v>0</v>
      </c>
      <c r="BT75" s="70">
        <f>COUNTA(B76:$O$830)</f>
        <v>0</v>
      </c>
      <c r="BU75" s="70"/>
      <c r="BV75" s="163"/>
      <c r="BW75" s="163"/>
      <c r="BX75" s="163"/>
      <c r="BY75" s="163"/>
      <c r="BZ75" s="163"/>
      <c r="CA75" s="163"/>
      <c r="CB75" s="163"/>
      <c r="CC75" s="163"/>
      <c r="CD75" s="163"/>
      <c r="CE75" s="163" t="str">
        <f t="shared" si="39"/>
        <v/>
      </c>
      <c r="CF75" s="163" t="str">
        <f t="shared" si="40"/>
        <v/>
      </c>
      <c r="CG75" s="163" t="str">
        <f t="shared" si="41"/>
        <v/>
      </c>
      <c r="CH75" s="163" t="str">
        <f t="shared" si="42"/>
        <v/>
      </c>
      <c r="CI75" s="163" t="str">
        <f t="shared" si="43"/>
        <v/>
      </c>
      <c r="CJ75" s="163" t="str">
        <f t="shared" si="44"/>
        <v/>
      </c>
      <c r="CK75" s="163" t="str">
        <f t="shared" si="45"/>
        <v/>
      </c>
      <c r="CL75" s="163" t="str">
        <f t="shared" si="46"/>
        <v/>
      </c>
      <c r="CM75" s="163" t="str">
        <f t="shared" si="47"/>
        <v/>
      </c>
      <c r="CN75" s="163"/>
      <c r="CO75" s="163"/>
      <c r="CP75" s="163" t="str">
        <f t="shared" si="48"/>
        <v/>
      </c>
      <c r="CQ75" s="163"/>
      <c r="CR75" s="163"/>
      <c r="CS75" s="185" t="str">
        <f t="shared" si="66"/>
        <v/>
      </c>
      <c r="CT75" s="70"/>
      <c r="CU75" s="70">
        <f t="shared" si="49"/>
        <v>0</v>
      </c>
      <c r="CV75" s="70">
        <f t="shared" si="50"/>
        <v>0</v>
      </c>
      <c r="CW75" s="70"/>
      <c r="CX75" s="96">
        <f t="shared" si="51"/>
        <v>0</v>
      </c>
      <c r="CY75" s="70"/>
      <c r="CZ75" s="70" t="e">
        <f t="shared" si="64"/>
        <v>#VALUE!</v>
      </c>
      <c r="DA75" s="70" t="e">
        <f t="shared" si="52"/>
        <v>#VALUE!</v>
      </c>
      <c r="DB75" s="70"/>
      <c r="DC75" s="70" t="b">
        <f t="shared" si="67"/>
        <v>0</v>
      </c>
      <c r="DD75" s="70">
        <f t="shared" si="53"/>
        <v>0</v>
      </c>
      <c r="DE75" s="70" t="str">
        <f t="shared" si="54"/>
        <v/>
      </c>
      <c r="DF75" s="70"/>
      <c r="DG75" s="70" t="str">
        <f t="shared" si="68"/>
        <v/>
      </c>
      <c r="DH75" s="70" t="b">
        <f t="shared" si="69"/>
        <v>0</v>
      </c>
      <c r="DI75" s="70" t="str">
        <f t="shared" si="70"/>
        <v/>
      </c>
      <c r="DJ75" s="70"/>
      <c r="DK75" s="70" t="str">
        <f t="shared" si="56"/>
        <v/>
      </c>
      <c r="DL75" s="70" t="str">
        <f t="shared" si="57"/>
        <v/>
      </c>
      <c r="DM75" s="70"/>
      <c r="DN75" s="70" t="str">
        <f t="shared" si="58"/>
        <v/>
      </c>
      <c r="DO75" s="70" t="str">
        <f>IF(DK75="","",AND((COUNTIF($DK$12:DL75,DK75))=1,(COUNTIF($DK$12:DL75,DL75))=1))</f>
        <v/>
      </c>
      <c r="DP75" s="70" t="str">
        <f>IF(DK75="","",AND((COUNTIF(DK75:$DL$812,DK75))=1,(COUNTIF(DK75:$DL$812,DL75))=1))</f>
        <v/>
      </c>
      <c r="DQ75" s="70"/>
      <c r="DR75" s="70" t="b">
        <f t="shared" si="59"/>
        <v>0</v>
      </c>
      <c r="DS75" s="70" t="b">
        <f t="shared" si="65"/>
        <v>0</v>
      </c>
      <c r="DT75" s="70">
        <f t="shared" si="71"/>
        <v>0</v>
      </c>
      <c r="DU75" s="70">
        <f t="shared" si="72"/>
        <v>0</v>
      </c>
      <c r="DV75" s="70" t="b">
        <f t="shared" si="60"/>
        <v>0</v>
      </c>
      <c r="DW75" s="70" t="b">
        <f t="shared" si="61"/>
        <v>0</v>
      </c>
      <c r="DX75" s="70"/>
      <c r="DY75" s="70" t="b">
        <f t="shared" si="62"/>
        <v>0</v>
      </c>
      <c r="DZ75" s="70">
        <f t="shared" si="63"/>
        <v>0</v>
      </c>
      <c r="EA75" s="70"/>
    </row>
    <row r="76" spans="1:131" x14ac:dyDescent="0.25">
      <c r="A76" s="24" t="str">
        <f t="shared" si="22"/>
        <v/>
      </c>
      <c r="B76" s="36"/>
      <c r="C76" s="37"/>
      <c r="D76" s="38"/>
      <c r="E76" s="37"/>
      <c r="F76" s="38"/>
      <c r="G76" s="39"/>
      <c r="H76" s="35"/>
      <c r="I76" s="30"/>
      <c r="J76" s="38"/>
      <c r="K76" s="36"/>
      <c r="L76" s="40"/>
      <c r="M76" s="43"/>
      <c r="N76" s="44"/>
      <c r="O76" s="35"/>
      <c r="P76" s="87"/>
      <c r="R76" s="65" t="s">
        <v>74</v>
      </c>
      <c r="S76" s="66">
        <v>75111</v>
      </c>
      <c r="T76" s="99" t="s">
        <v>293</v>
      </c>
      <c r="U76" s="146" t="s">
        <v>294</v>
      </c>
      <c r="V76" s="70"/>
      <c r="W76" s="70"/>
      <c r="X76" s="70"/>
      <c r="Y76" s="70"/>
      <c r="Z76" t="b">
        <f t="shared" ref="Z76:Z139" si="73">NOT(OR(COUNTA(B76:O76,)=1,C76="C",C76="A",C76="P",C76="IMB",C76="F",C76="CT",C76="AT",C76="PT"))</f>
        <v>0</v>
      </c>
      <c r="AA76" t="b">
        <f t="shared" si="23"/>
        <v>0</v>
      </c>
      <c r="AB76" t="b">
        <f t="shared" ref="AB76:AB139" si="74">IF(COUNTA(B76:O76,)=1,FALSE,AND(OR(C76="CT",C76="AT",C76="PT"),D76&lt;&gt;""))</f>
        <v>0</v>
      </c>
      <c r="AC76" t="b">
        <f t="shared" ref="AC76:AC139" si="75">IF(ISBLANK(C76),FALSE,IF((((ISBLANK(D76))+(C76&lt;&gt;"c")+(C76&lt;&gt;"a")+(C76&lt;&gt;"p"))=4),FALSE,IF(OR(C76="P",C76="ct",C76="at",C76="pt"),FALSE,IF(OR(ISERROR(SEARCH("/",D76)),(NOT(ISBLANK(D76))+(C76="c")+(C76="a")+(C76="p")=1)),TRUE,OR(((AND((MID(D76,SEARCH("/",D76),3))="/ft",C76="c")+(AND((MID(D76,SEARCH("/",D76),3))="/ae",C76="a"))+(AND((MID(D76,SEARCH("/",D76),3))="/of",C76="c")))+(ISNUMBER(MID(D76,SEARCH("/",D76)+1,LEN(D76)-SEARCH("/",D76))*1)))&lt;&gt;1,SEARCH("/",D76)&lt;&gt;6,IF(OR(LEFT(D76,2)="2A",LEFT(D76,2)="2B"),ISERROR(VALUE(MID(D76,3,3))),ISERROR(VALUE(LEFT(D76,5)))))))))</f>
        <v>0</v>
      </c>
      <c r="AD76" s="101" t="b">
        <f t="shared" ref="AD76:AD139" si="76">IF(ISBLANK(E76),FALSE,OR(C76&amp;D76=E76&amp;F76,LEFT(D76,2)="20"))</f>
        <v>0</v>
      </c>
      <c r="AE76" t="e">
        <f t="shared" ref="AE76:AE139" si="77">TEXT($I$3,"00000")&lt;&gt;MID(D76,1,SEARCH("/",D76)-1)</f>
        <v>#VALUE!</v>
      </c>
      <c r="AF76" t="b">
        <f t="shared" ref="AF76:AF139" si="78">NOT(OR(COUNTA(B76:O76,)=1,E76="C",E76="A",E76="P",E76="IMB",E76="F",E76="CT",E76="AT",E76="PT"))</f>
        <v>0</v>
      </c>
      <c r="AG76" s="135"/>
      <c r="AH76" s="82" t="b">
        <f t="shared" ref="AH76:AH139" si="79">IF(COUNTA(B76:O76,)=1,FALSE,IF(ISNA(LOOKUP(C76&amp;E76&amp;H76,ceh)),TRUE,IF(C76&amp;E76&amp;H76&lt;&gt;LOOKUP(C76&amp;E76&amp;H76,ceh),TRUE,FALSE)))</f>
        <v>0</v>
      </c>
      <c r="AI76" s="99" t="b">
        <f t="shared" ref="AI76:AI139" si="80">IF(COUNTA(B76:O76,)=1,FALSE,AND(OR(E76="CT",E76="AT",E76="PT"),F76&lt;&gt;""))</f>
        <v>0</v>
      </c>
      <c r="AJ76" s="70" t="b">
        <f t="shared" ref="AJ76:AJ139" si="81">IF(ISBLANK(E76),FALSE,IF((((ISBLANK(F76))+(E76&lt;&gt;"c")+(E76&lt;&gt;"a")+(E76&lt;&gt;"p"))=4),FALSE,IF(OR(E76="P",E76="ct",E76="at",E76="pt"),FALSE,IF(OR(ISERROR(SEARCH("/",F76)),(NOT(ISBLANK(F76))+(E76="c")+(E76="a")+(E76="p")=1)),TRUE,OR(((AND((MID(F76,SEARCH("/",F76),3))="/ft",E76="c")+(AND((MID(F76,SEARCH("/",F76),3))="/ae",E76="a"))+(AND((MID(F76,SEARCH("/",F76),3))="/of",E76="c")))+(ISNUMBER(MID(F76,SEARCH("/",F76)+1,LEN(F76)-SEARCH("/",F76))*1)))&lt;&gt;1,SEARCH("/",F76)&lt;&gt;6,IF(OR(LEFT(F76,2)="2A",LEFT(F76,2)="2B"),ISERROR(VALUE(MID(F76,3,3))),ISERROR(VALUE(LEFT(F76,5)))))))))</f>
        <v>0</v>
      </c>
      <c r="AK76" s="111" t="b">
        <f t="shared" si="27"/>
        <v>0</v>
      </c>
      <c r="AL76" s="82" t="e">
        <f t="shared" ref="AL76:AL139" si="82">TEXT($I$3,"00000")&lt;&gt;MID(F76,1,SEARCH("/",F76)-1)</f>
        <v>#VALUE!</v>
      </c>
      <c r="AM76" s="82" t="b">
        <f t="shared" ref="AM76:AM139" si="83">IF(COUNTA(B76:O76,)=1,FALSE,OR(G76=0,ISBLANK(G76),ISTEXT(G76)))</f>
        <v>0</v>
      </c>
      <c r="AN76" s="82" t="b">
        <f t="shared" ref="AN76:AN139" si="84">((C76&amp;E76="cimb")+(C76&amp;E176="cf")+(C76&amp;E76="aimb")+(C76&amp;E76="af")+(C76&amp;E76="pf")+(C76&amp;E76="imbc")+(C76&amp;E76="fc")+(C76&amp;E76="imba")+(C76&amp;E76="fa")+(C76&amp;E76="fp")+(G76&lt;&gt;7))=2</f>
        <v>0</v>
      </c>
      <c r="AO76" s="82" t="b">
        <f t="shared" si="30"/>
        <v>0</v>
      </c>
      <c r="AP76" s="82" t="b">
        <f t="shared" ref="AP76:AP139" si="85">IF(AND(COUNTA(B76:O76,)&lt;&gt;1,ISBLANK(H76)),TRUE,IF(ISNA(LOOKUP(H76,Diamètre_Conduite)),TRUE,IF(H76&lt;&gt;LOOKUP(H76,Diamètre_Conduite),TRUE,FALSE)))</f>
        <v>0</v>
      </c>
      <c r="AQ76" s="82" t="b">
        <f t="shared" si="31"/>
        <v>0</v>
      </c>
      <c r="AR76" s="70">
        <f t="shared" si="32"/>
        <v>0</v>
      </c>
      <c r="AS76" s="82" t="b">
        <f t="shared" ref="AS76:AS139" si="86">IF(COUNTA(B76:O76,)=1,FALSE,IF(ISNA(LOOKUP(K76,diamcable)),TRUE,IF(K76&lt;&gt;LOOKUP(K76,diamcable),TRUE,FALSE)))</f>
        <v>0</v>
      </c>
      <c r="AT76" s="82" t="b">
        <f t="shared" ref="AT76:AT139" si="87">IF(OR(AND(C76="",E76="",H76=""),COUNTA(B76:O76,)=1),FALSE,IF(ISNA(LOOKUP(C76&amp;E76,CE)),TRUE,IF(C76&amp;E76&lt;&gt;LOOKUP(C76&amp;E76,CE),TRUE,FALSE)))</f>
        <v>0</v>
      </c>
      <c r="AU76" s="82" t="b">
        <f t="shared" ref="AU76:AU139" si="88">IF(OR(COUNTA(B76:O76,)=1,M76=""),FALSE,OR(AND(C76="c",OR(B76="se",B76="ss")),AND(C76="c",NOT(OR(M76="oui transition égout petit pied droit",M76="oui transition égout grand pied droit",M76="oui percement avec plus de 4 alvéoles",M76="oui percement petit pied droit",M76="oui percement grand pied droit"))),AND(C76="a",NOT(OR(M76="oui renforcement appui sans commande d'appui",M76="oui remplacement appui",M76="oui renforcement appui avec commande d'appui"))),(C76&lt;&gt;"c")+(C76&lt;&gt;"a")=2))</f>
        <v>0</v>
      </c>
      <c r="AV76" s="82" t="b">
        <f t="shared" ref="AV76:AV139" si="89">IF(OR(COUNTA(B76:O76,)=1,N76=""),FALSE,OR(AND(E76="c",NOT(OR(N76="oui transition égout petit pied droit",N76="oui transition égout grand pied droit",N76="oui percement avec plus de 4 alvéoles",N76="oui percement petit pied droit",N76="oui percement grand pied droit"))),AND(E76="a",NOT(OR(N76="oui renforcement appui sans commande d'appui",N76="oui remplacement appui",N76="oui renforcement appui avec commande d'appui"))),(E76&lt;&gt;"c")+(E76&lt;&gt;"a")=2))</f>
        <v>0</v>
      </c>
      <c r="AW76" s="82" t="b">
        <f t="shared" ref="AW76:AW139" si="90">IF(OR(COUNTA(B76:O76,)=1,O76=""),FALSE,IF(((O76="A PEO")+(O76="B PEO")+(O76="A Manchon &gt; 2dm3")+(O76="A Micro Manchon &lt; 2dm3")+(O76="B Manchon &gt; 2dm3")+(O76="B Micro Manchon &lt; 2dm3")+(O76="A PMSB")+(O76="B PMSB")+(O76=""))&lt;&gt;1,TRUE,IF(AND((LEFT(O76,1)="a"),OR((C76="c"),(C76="a"))),FALSE,IF(AND((LEFT(O76,1)="b"),OR(E76="c",E76="a")),FALSE,TRUE))))</f>
        <v>0</v>
      </c>
      <c r="AX76" s="82" t="b">
        <f t="shared" ref="AX76:AX139" si="91">IF(OR(COUNTA(B76:O76,)=1,O76=""),FALSE,IF(((O76="A PB Chambre")+(O76="B PB Chambre")+(O76="A PB Appui")+(O76="B PB Appui")+(O76=""))&lt;&gt;1,TRUE,IF((((O76="A PB Chambre")+(C76="c"))=2)+(((O76="B PB Chambre")+(E76="c"))=2)+(((O76="A PB Appui")+(C76="a"))=2)+(((O76="B PB Appui")+(E76="a"))=2),FALSE,TRUE)))</f>
        <v>0</v>
      </c>
      <c r="AY76" s="82" t="b">
        <f t="shared" si="35"/>
        <v>0</v>
      </c>
      <c r="AZ76" s="82"/>
      <c r="BA76" s="82" t="b">
        <f t="shared" si="36"/>
        <v>0</v>
      </c>
      <c r="BB76" s="82" t="b">
        <f t="shared" si="37"/>
        <v>0</v>
      </c>
      <c r="BC76" s="82" t="b">
        <f t="shared" si="38"/>
        <v>0</v>
      </c>
      <c r="BD76" s="70"/>
      <c r="BE76" s="70" t="str">
        <f t="shared" ref="BE76:BE139" si="92">IF(ISERR(LEFT(D76,SEARCH("/",D76,1)-1)),"",LEFT(D76,SEARCH("/",D76,1)-1))</f>
        <v/>
      </c>
      <c r="BF76" s="70">
        <v>65</v>
      </c>
      <c r="BG76" s="70"/>
      <c r="BH76" s="70"/>
      <c r="BI76" s="70"/>
      <c r="BJ76" s="70"/>
      <c r="BK76" s="70"/>
      <c r="BL76" s="70"/>
      <c r="BM76" s="70"/>
      <c r="BN76" s="70"/>
      <c r="BO76" s="70"/>
      <c r="BP76" s="70"/>
      <c r="BQ76" s="70"/>
      <c r="BR76" s="70"/>
      <c r="BS76" s="70" t="b">
        <f t="shared" ref="BS76:BS139" si="93">IF(AND(COUNTA(B76:O76)=0,BT76&lt;&gt;0),TRUE,FALSE)</f>
        <v>0</v>
      </c>
      <c r="BT76" s="70">
        <f>COUNTA(B77:$O$830)</f>
        <v>0</v>
      </c>
      <c r="BU76" s="70"/>
      <c r="BV76" s="163"/>
      <c r="BW76" s="163"/>
      <c r="BX76" s="163"/>
      <c r="BY76" s="163"/>
      <c r="BZ76" s="163"/>
      <c r="CA76" s="163"/>
      <c r="CB76" s="163"/>
      <c r="CC76" s="163"/>
      <c r="CD76" s="163"/>
      <c r="CE76" s="163" t="str">
        <f t="shared" si="39"/>
        <v/>
      </c>
      <c r="CF76" s="163" t="str">
        <f t="shared" si="40"/>
        <v/>
      </c>
      <c r="CG76" s="163" t="str">
        <f t="shared" si="41"/>
        <v/>
      </c>
      <c r="CH76" s="163" t="str">
        <f t="shared" si="42"/>
        <v/>
      </c>
      <c r="CI76" s="163" t="str">
        <f t="shared" si="43"/>
        <v/>
      </c>
      <c r="CJ76" s="163" t="str">
        <f t="shared" si="44"/>
        <v/>
      </c>
      <c r="CK76" s="163" t="str">
        <f t="shared" si="45"/>
        <v/>
      </c>
      <c r="CL76" s="163" t="str">
        <f t="shared" si="46"/>
        <v/>
      </c>
      <c r="CM76" s="163" t="str">
        <f t="shared" si="47"/>
        <v/>
      </c>
      <c r="CN76" s="163"/>
      <c r="CO76" s="163"/>
      <c r="CP76" s="163" t="str">
        <f t="shared" si="48"/>
        <v/>
      </c>
      <c r="CQ76" s="163"/>
      <c r="CR76" s="163"/>
      <c r="CS76" s="185" t="str">
        <f t="shared" si="66"/>
        <v/>
      </c>
      <c r="CT76" s="70"/>
      <c r="CU76" s="70">
        <f t="shared" si="49"/>
        <v>0</v>
      </c>
      <c r="CV76" s="70">
        <f t="shared" si="50"/>
        <v>0</v>
      </c>
      <c r="CW76" s="70"/>
      <c r="CX76" s="96">
        <f t="shared" si="51"/>
        <v>0</v>
      </c>
      <c r="CY76" s="70"/>
      <c r="CZ76" s="70" t="e">
        <f t="shared" si="64"/>
        <v>#VALUE!</v>
      </c>
      <c r="DA76" s="70" t="e">
        <f t="shared" si="52"/>
        <v>#VALUE!</v>
      </c>
      <c r="DB76" s="70"/>
      <c r="DC76" s="70" t="b">
        <f t="shared" si="67"/>
        <v>0</v>
      </c>
      <c r="DD76" s="70">
        <f t="shared" si="53"/>
        <v>0</v>
      </c>
      <c r="DE76" s="70" t="str">
        <f t="shared" si="54"/>
        <v/>
      </c>
      <c r="DF76" s="70"/>
      <c r="DG76" s="70" t="str">
        <f t="shared" si="68"/>
        <v/>
      </c>
      <c r="DH76" s="70" t="b">
        <f t="shared" si="69"/>
        <v>0</v>
      </c>
      <c r="DI76" s="70" t="str">
        <f t="shared" si="70"/>
        <v/>
      </c>
      <c r="DJ76" s="70"/>
      <c r="DK76" s="70" t="str">
        <f t="shared" si="56"/>
        <v/>
      </c>
      <c r="DL76" s="70" t="str">
        <f t="shared" si="57"/>
        <v/>
      </c>
      <c r="DM76" s="70"/>
      <c r="DN76" s="70" t="str">
        <f t="shared" si="58"/>
        <v/>
      </c>
      <c r="DO76" s="70" t="str">
        <f>IF(DK76="","",AND((COUNTIF($DK$12:DL76,DK76))=1,(COUNTIF($DK$12:DL76,DL76))=1))</f>
        <v/>
      </c>
      <c r="DP76" s="70" t="str">
        <f>IF(DK76="","",AND((COUNTIF(DK76:$DL$812,DK76))=1,(COUNTIF(DK76:$DL$812,DL76))=1))</f>
        <v/>
      </c>
      <c r="DQ76" s="70"/>
      <c r="DR76" s="70" t="b">
        <f t="shared" si="59"/>
        <v>0</v>
      </c>
      <c r="DS76" s="70" t="b">
        <f t="shared" si="65"/>
        <v>0</v>
      </c>
      <c r="DT76" s="70">
        <f t="shared" si="71"/>
        <v>0</v>
      </c>
      <c r="DU76" s="70">
        <f t="shared" si="72"/>
        <v>0</v>
      </c>
      <c r="DV76" s="70" t="b">
        <f t="shared" si="60"/>
        <v>0</v>
      </c>
      <c r="DW76" s="70" t="b">
        <f t="shared" si="61"/>
        <v>0</v>
      </c>
      <c r="DX76" s="70"/>
      <c r="DY76" s="70" t="b">
        <f t="shared" si="62"/>
        <v>0</v>
      </c>
      <c r="DZ76" s="70">
        <f t="shared" si="63"/>
        <v>0</v>
      </c>
      <c r="EA76" s="70"/>
    </row>
    <row r="77" spans="1:131" x14ac:dyDescent="0.25">
      <c r="A77" s="24" t="str">
        <f t="shared" ref="A77:A140" si="94">IF(BS77=TRUE,"ligne vide interdite","")</f>
        <v/>
      </c>
      <c r="B77" s="36"/>
      <c r="C77" s="37"/>
      <c r="D77" s="38"/>
      <c r="E77" s="37"/>
      <c r="F77" s="38"/>
      <c r="G77" s="39"/>
      <c r="H77" s="35"/>
      <c r="I77" s="30"/>
      <c r="J77" s="38"/>
      <c r="K77" s="36"/>
      <c r="L77" s="40"/>
      <c r="M77" s="43"/>
      <c r="N77" s="44"/>
      <c r="O77" s="35"/>
      <c r="P77" s="87"/>
      <c r="R77" s="65" t="s">
        <v>74</v>
      </c>
      <c r="S77" s="66">
        <v>75112</v>
      </c>
      <c r="T77" s="99" t="s">
        <v>295</v>
      </c>
      <c r="U77" s="146" t="s">
        <v>296</v>
      </c>
      <c r="V77" s="70"/>
      <c r="W77" s="70"/>
      <c r="X77" s="70"/>
      <c r="Y77" s="70"/>
      <c r="Z77" t="b">
        <f t="shared" si="73"/>
        <v>0</v>
      </c>
      <c r="AA77" t="b">
        <f t="shared" ref="AA77:AA140" si="95">AND($DN$11&gt;1,DN77=TRUE)</f>
        <v>0</v>
      </c>
      <c r="AB77" t="b">
        <f t="shared" si="74"/>
        <v>0</v>
      </c>
      <c r="AC77" t="b">
        <f t="shared" si="75"/>
        <v>0</v>
      </c>
      <c r="AD77" s="101" t="b">
        <f t="shared" si="76"/>
        <v>0</v>
      </c>
      <c r="AE77" t="e">
        <f t="shared" si="77"/>
        <v>#VALUE!</v>
      </c>
      <c r="AF77" t="b">
        <f t="shared" si="78"/>
        <v>0</v>
      </c>
      <c r="AG77" s="135"/>
      <c r="AH77" s="82" t="b">
        <f t="shared" si="79"/>
        <v>0</v>
      </c>
      <c r="AI77" s="99" t="b">
        <f t="shared" si="80"/>
        <v>0</v>
      </c>
      <c r="AJ77" s="70" t="b">
        <f t="shared" si="81"/>
        <v>0</v>
      </c>
      <c r="AK77" s="111" t="b">
        <f t="shared" ref="AK77:AK140" si="96">IF(ISBLANK(E77),FALSE,OR(C77&amp;D77=E77&amp;F77,LEFT(F77,2)="20"))</f>
        <v>0</v>
      </c>
      <c r="AL77" s="82" t="e">
        <f t="shared" si="82"/>
        <v>#VALUE!</v>
      </c>
      <c r="AM77" s="82" t="b">
        <f t="shared" si="83"/>
        <v>0</v>
      </c>
      <c r="AN77" s="82" t="b">
        <f t="shared" si="84"/>
        <v>0</v>
      </c>
      <c r="AO77" s="82" t="b">
        <f t="shared" ref="AO77:AO140" si="97">OR(AP77,AND((ISERROR(SEARCH("t",B77))+(H77&lt;&gt;"sous tubage existant"))=1,(H77&lt;&gt;"sous tubage existant")))</f>
        <v>0</v>
      </c>
      <c r="AP77" s="82" t="b">
        <f t="shared" si="85"/>
        <v>0</v>
      </c>
      <c r="AQ77" s="82" t="b">
        <f t="shared" ref="AQ77:AQ140" si="98">OR(AND(I77="oui",J77=""),(I77="oui")+(J77="6/8mm")+(J77="8/10mm")+(J77="11/14mm")+(J77="13/16mm")+(J77="15/18mm")+(J77="16/20mm")+(J77="21/25mm")+(J77="27/32mm")=1)</f>
        <v>0</v>
      </c>
      <c r="AR77" s="70">
        <f t="shared" ref="AR77:AR140" si="99">IF(I77="Oui",OR(((AND((K77&lt;=8),((LEFT(J77,SEARCH("/",J77,1)-1)*1)&lt;=11)))+(AND((K77&gt;8),(K77&lt;=12),((LEFT(J77,SEARCH("/",J77,1)-1)*1)&lt;=15)))+(AND((K77&gt;12),(K77&lt;=16),((LEFT(J77,SEARCH("/",J77,1)-1)*1)&lt;=21)))+(AND((K77&gt;16),((LEFT(J77,SEARCH("/",J77,1)-1)*1)&lt;=27))))&lt;&gt;1,(K77)&gt;(LEFT(J77,SEARCH("/",J77,1)-1)-(ROUNDUP((MID(J77,SEARCH("/",J77,1)+1,(SEARCH("mm",J77,1)-1)-SEARCH("/",J77,1))-(LEFT(J77,SEARCH("/",J77,1)-1)))/2,0)))),)</f>
        <v>0</v>
      </c>
      <c r="AS77" s="82" t="b">
        <f t="shared" si="86"/>
        <v>0</v>
      </c>
      <c r="AT77" s="82" t="b">
        <f t="shared" si="87"/>
        <v>0</v>
      </c>
      <c r="AU77" s="82" t="b">
        <f t="shared" si="88"/>
        <v>0</v>
      </c>
      <c r="AV77" s="82" t="b">
        <f t="shared" si="89"/>
        <v>0</v>
      </c>
      <c r="AW77" s="82" t="b">
        <f t="shared" si="90"/>
        <v>0</v>
      </c>
      <c r="AX77" s="82" t="b">
        <f t="shared" si="91"/>
        <v>0</v>
      </c>
      <c r="AY77" s="82" t="b">
        <f t="shared" ref="AY77:AY140" si="100">COUNTIF(AW77:AX77,TRUE)=2</f>
        <v>0</v>
      </c>
      <c r="AZ77" s="82"/>
      <c r="BA77" s="82" t="b">
        <f t="shared" ref="BA77:BA140" si="101">IF(AND(C77&amp;E77="cc",H77=150,I77="oui"),FALSE,AND(I77="oui",NOT(OR(C77&amp;E77&lt;&gt;"cc",NOT(H77=100)))))</f>
        <v>0</v>
      </c>
      <c r="BB77" s="82" t="b">
        <f t="shared" ref="BB77:BB140" si="102">AND(I77="oui",NOT(OR(C77&amp;E77&lt;&gt;"cc",G77&lt;100,NOT(OR(H77=60,H77=80)))))</f>
        <v>0</v>
      </c>
      <c r="BC77" s="82" t="b">
        <f t="shared" ref="BC77:BC140" si="103">IF(OR(I77="",AND(I77="oui",C77&amp;E77="cc")),FALSE,TRUE)</f>
        <v>0</v>
      </c>
      <c r="BD77" s="70"/>
      <c r="BE77" s="70" t="str">
        <f t="shared" si="92"/>
        <v/>
      </c>
      <c r="BF77" s="70">
        <v>66</v>
      </c>
      <c r="BG77" s="70"/>
      <c r="BH77" s="70"/>
      <c r="BI77" s="70"/>
      <c r="BJ77" s="70"/>
      <c r="BK77" s="70"/>
      <c r="BL77" s="70"/>
      <c r="BM77" s="70"/>
      <c r="BN77" s="70"/>
      <c r="BO77" s="70"/>
      <c r="BP77" s="70"/>
      <c r="BQ77" s="70"/>
      <c r="BR77" s="70"/>
      <c r="BS77" s="70" t="b">
        <f t="shared" si="93"/>
        <v>0</v>
      </c>
      <c r="BT77" s="70">
        <f>COUNTA(B78:$O$830)</f>
        <v>0</v>
      </c>
      <c r="BU77" s="70"/>
      <c r="BV77" s="163"/>
      <c r="BW77" s="163"/>
      <c r="BX77" s="163"/>
      <c r="BY77" s="163"/>
      <c r="BZ77" s="163"/>
      <c r="CA77" s="163"/>
      <c r="CB77" s="163"/>
      <c r="CC77" s="163"/>
      <c r="CD77" s="163"/>
      <c r="CE77" s="163" t="str">
        <f t="shared" ref="CE77:CE140" si="104">IF(OR(BV77="",BV77="non"),"",IF(LEFT(BV77,3)="oui","Oui",""))</f>
        <v/>
      </c>
      <c r="CF77" s="163" t="str">
        <f t="shared" ref="CF77:CF140" si="105">IF(BW77="","",BW77)</f>
        <v/>
      </c>
      <c r="CG77" s="163" t="str">
        <f t="shared" ref="CG77:CG140" si="106">IF(BX77="","",BX77)</f>
        <v/>
      </c>
      <c r="CH77" s="163" t="str">
        <f t="shared" ref="CH77:CH140" si="107">IF(BY77="","",BY77)</f>
        <v/>
      </c>
      <c r="CI77" s="163" t="str">
        <f t="shared" ref="CI77:CI140" si="108">IF(OR(BZ77=0,BZ77="non"),"",BZ77)</f>
        <v/>
      </c>
      <c r="CJ77" s="163" t="str">
        <f t="shared" ref="CJ77:CJ140" si="109">IF(OR(CA77=0,CA77="non"),"",CA77)</f>
        <v/>
      </c>
      <c r="CK77" s="163" t="str">
        <f t="shared" ref="CK77:CK140" si="110">IF(AND(CL77="",CM77=""),"",IF(AND(CL77&lt;&gt;"",CM77&lt;&gt;""),CL77&amp;" + "&amp;CM77,CL77&amp;CM77))</f>
        <v/>
      </c>
      <c r="CL77" s="163" t="str">
        <f t="shared" ref="CL77:CL140" si="111">IF(OR(CB77="non",CB77=0),"",CB77)</f>
        <v/>
      </c>
      <c r="CM77" s="163" t="str">
        <f t="shared" ref="CM77:CM140" si="112">IF(OR(CC77=0,CC77="non"),"",IF(CC77="PB Appui A","A PB Appui",IF(CC77="PB Appui B","B PB Appui",IF(CC77="PB Chambre A","A PB Chambre",IF(CC77="PB Chambre B","B PB Chambre",CC77)))))</f>
        <v/>
      </c>
      <c r="CN77" s="163"/>
      <c r="CO77" s="163"/>
      <c r="CP77" s="163" t="str">
        <f t="shared" ref="CP77:CP140" si="113">IF(OR(CO77="",CO77="non"),"",CO77)</f>
        <v/>
      </c>
      <c r="CQ77" s="163"/>
      <c r="CR77" s="163"/>
      <c r="CS77" s="185" t="str">
        <f t="shared" si="66"/>
        <v/>
      </c>
      <c r="CT77" s="70"/>
      <c r="CU77" s="70">
        <f t="shared" ref="CU77:CU140" si="114">IF(C77="c",D77,0)</f>
        <v>0</v>
      </c>
      <c r="CV77" s="70">
        <f t="shared" ref="CV77:CV140" si="115">IF(C77="a",D77,0)</f>
        <v>0</v>
      </c>
      <c r="CW77" s="70"/>
      <c r="CX77" s="96">
        <f t="shared" ref="CX77:CX140" si="116">IF(COUNTA(B77:O77,)&gt;1,1,0)</f>
        <v>0</v>
      </c>
      <c r="CY77" s="70"/>
      <c r="CZ77" s="70" t="e">
        <f t="shared" ref="CZ77:CZ140" si="117">TEXT($I$3,"00000")&lt;&gt;MID(D77,1,SEARCH("/",D77)-1)</f>
        <v>#VALUE!</v>
      </c>
      <c r="DA77" s="70" t="e">
        <f t="shared" ref="DA77:DA140" si="118">MID(D77,1,SEARCH("/",D77)-1)</f>
        <v>#VALUE!</v>
      </c>
      <c r="DB77" s="70"/>
      <c r="DC77" s="70" t="b">
        <f t="shared" si="67"/>
        <v>0</v>
      </c>
      <c r="DD77" s="70">
        <f t="shared" ref="DD77:DD140" si="119">IF(OR(B77="se",B77="ss"),OR(NOT(ISNA(MATCH("se"&amp;E77&amp;F77,$DE$12:$DE$812,0))),NOT(ISNA(MATCH("ss"&amp;E77&amp;F77,$DE$12:$DE$812,0)))),)</f>
        <v>0</v>
      </c>
      <c r="DE77" s="70" t="str">
        <f t="shared" ref="DE77:DE140" si="120">B77&amp;C77&amp;D77</f>
        <v/>
      </c>
      <c r="DF77" s="70"/>
      <c r="DG77" s="70" t="str">
        <f t="shared" si="68"/>
        <v/>
      </c>
      <c r="DH77" s="70" t="b">
        <f t="shared" si="69"/>
        <v>0</v>
      </c>
      <c r="DI77" s="70" t="str">
        <f t="shared" si="70"/>
        <v/>
      </c>
      <c r="DJ77" s="70"/>
      <c r="DK77" s="70" t="str">
        <f t="shared" ref="DK77:DK140" si="121">IF((C77="a")+(C77="c")+(C77="p")+(E77="a")+(E77="c")+(E77="p")=0,"",IF(((C77="a")+(C77="c")+(C77="p"))=1,C77&amp;D77,C77&amp;ROW(D77)&amp;"a"))</f>
        <v/>
      </c>
      <c r="DL77" s="70" t="str">
        <f t="shared" ref="DL77:DL140" si="122">IF((C77="a")+(C77="c")+(C77="p")+(E77="a")+(E77="c")+(E77="p")=0,"",IF(((E77="a")+(E77="c")+(E77="p"))=1,E77&amp;F77,E96&amp;ROW(F77)&amp;"b"))</f>
        <v/>
      </c>
      <c r="DM77" s="70"/>
      <c r="DN77" s="70" t="str">
        <f t="shared" ref="DN77:DN140" si="123">IF($DO$11&lt;$DP$11,DO77,DP77)</f>
        <v/>
      </c>
      <c r="DO77" s="70" t="str">
        <f>IF(DK77="","",AND((COUNTIF($DK$12:DL77,DK77))=1,(COUNTIF($DK$12:DL77,DL77))=1))</f>
        <v/>
      </c>
      <c r="DP77" s="70" t="str">
        <f>IF(DK77="","",AND((COUNTIF(DK77:$DL$812,DK77))=1,(COUNTIF(DK77:$DL$812,DL77))=1))</f>
        <v/>
      </c>
      <c r="DQ77" s="70"/>
      <c r="DR77" s="70" t="b">
        <f t="shared" ref="DR77:DR140" si="124">IF(LEFT(M77,13)="oui percement",COUNTIF($DT$12:$DT$1613,DT77)&gt;1,FALSE)</f>
        <v>0</v>
      </c>
      <c r="DS77" s="70" t="b">
        <f t="shared" ref="DS77:DS140" si="125">IF(RIGHT(M77,5)="appui",COUNTIF($DU$12:$DU$1613,DU77)&gt;1,FALSE)</f>
        <v>0</v>
      </c>
      <c r="DT77" s="70">
        <f t="shared" si="71"/>
        <v>0</v>
      </c>
      <c r="DU77" s="70">
        <f t="shared" si="72"/>
        <v>0</v>
      </c>
      <c r="DV77" s="70" t="b">
        <f t="shared" ref="DV77:DV140" si="126">IF(LEFT(N77,13)="oui percement",COUNTIF($DT$12:$DT$1613,DT878)&gt;1,FALSE)</f>
        <v>0</v>
      </c>
      <c r="DW77" s="70" t="b">
        <f t="shared" ref="DW77:DW140" si="127">IF(RIGHT(N77,5)="appui",COUNTIF($DU$12:$DU$1613,DU878)&gt;1,FALSE)</f>
        <v>0</v>
      </c>
      <c r="DX77" s="70"/>
      <c r="DY77" s="70" t="b">
        <f t="shared" ref="DY77:DY140" si="128">IF(OR(O77="",O77="non"),FALSE,(COUNTIF($DZ$12:$DZ$812,DZ77))&gt;1)</f>
        <v>0</v>
      </c>
      <c r="DZ77" s="70">
        <f t="shared" ref="DZ77:DZ140" si="129">IF(LEFT(O77,1)="a",D77,IF(LEFT(O77,1)="b",F77,))</f>
        <v>0</v>
      </c>
      <c r="EA77" s="70"/>
    </row>
    <row r="78" spans="1:131" x14ac:dyDescent="0.25">
      <c r="A78" s="24" t="str">
        <f t="shared" si="94"/>
        <v/>
      </c>
      <c r="B78" s="36"/>
      <c r="C78" s="37"/>
      <c r="D78" s="38"/>
      <c r="E78" s="37"/>
      <c r="F78" s="38"/>
      <c r="G78" s="39"/>
      <c r="H78" s="35"/>
      <c r="I78" s="30"/>
      <c r="J78" s="38"/>
      <c r="K78" s="36"/>
      <c r="L78" s="40"/>
      <c r="M78" s="43"/>
      <c r="N78" s="44"/>
      <c r="O78" s="35"/>
      <c r="P78" s="87"/>
      <c r="R78" s="65" t="s">
        <v>74</v>
      </c>
      <c r="S78" s="66">
        <v>75113</v>
      </c>
      <c r="T78" s="99" t="s">
        <v>297</v>
      </c>
      <c r="U78" s="146" t="s">
        <v>298</v>
      </c>
      <c r="V78" s="70"/>
      <c r="W78" s="70"/>
      <c r="X78" s="70"/>
      <c r="Y78" s="70"/>
      <c r="Z78" t="b">
        <f t="shared" si="73"/>
        <v>0</v>
      </c>
      <c r="AA78" t="b">
        <f t="shared" si="95"/>
        <v>0</v>
      </c>
      <c r="AB78" t="b">
        <f t="shared" si="74"/>
        <v>0</v>
      </c>
      <c r="AC78" t="b">
        <f t="shared" si="75"/>
        <v>0</v>
      </c>
      <c r="AD78" s="101" t="b">
        <f t="shared" si="76"/>
        <v>0</v>
      </c>
      <c r="AE78" t="e">
        <f t="shared" si="77"/>
        <v>#VALUE!</v>
      </c>
      <c r="AF78" t="b">
        <f t="shared" si="78"/>
        <v>0</v>
      </c>
      <c r="AG78" s="135"/>
      <c r="AH78" s="82" t="b">
        <f t="shared" si="79"/>
        <v>0</v>
      </c>
      <c r="AI78" s="99" t="b">
        <f t="shared" si="80"/>
        <v>0</v>
      </c>
      <c r="AJ78" s="70" t="b">
        <f t="shared" si="81"/>
        <v>0</v>
      </c>
      <c r="AK78" s="111" t="b">
        <f t="shared" si="96"/>
        <v>0</v>
      </c>
      <c r="AL78" s="82" t="e">
        <f t="shared" si="82"/>
        <v>#VALUE!</v>
      </c>
      <c r="AM78" s="82" t="b">
        <f t="shared" si="83"/>
        <v>0</v>
      </c>
      <c r="AN78" s="82" t="b">
        <f t="shared" si="84"/>
        <v>0</v>
      </c>
      <c r="AO78" s="82" t="b">
        <f t="shared" si="97"/>
        <v>0</v>
      </c>
      <c r="AP78" s="82" t="b">
        <f t="shared" si="85"/>
        <v>0</v>
      </c>
      <c r="AQ78" s="82" t="b">
        <f t="shared" si="98"/>
        <v>0</v>
      </c>
      <c r="AR78" s="70">
        <f t="shared" si="99"/>
        <v>0</v>
      </c>
      <c r="AS78" s="82" t="b">
        <f t="shared" si="86"/>
        <v>0</v>
      </c>
      <c r="AT78" s="82" t="b">
        <f t="shared" si="87"/>
        <v>0</v>
      </c>
      <c r="AU78" s="82" t="b">
        <f t="shared" si="88"/>
        <v>0</v>
      </c>
      <c r="AV78" s="82" t="b">
        <f t="shared" si="89"/>
        <v>0</v>
      </c>
      <c r="AW78" s="82" t="b">
        <f t="shared" si="90"/>
        <v>0</v>
      </c>
      <c r="AX78" s="82" t="b">
        <f t="shared" si="91"/>
        <v>0</v>
      </c>
      <c r="AY78" s="82" t="b">
        <f t="shared" si="100"/>
        <v>0</v>
      </c>
      <c r="AZ78" s="82"/>
      <c r="BA78" s="82" t="b">
        <f t="shared" si="101"/>
        <v>0</v>
      </c>
      <c r="BB78" s="82" t="b">
        <f t="shared" si="102"/>
        <v>0</v>
      </c>
      <c r="BC78" s="82" t="b">
        <f t="shared" si="103"/>
        <v>0</v>
      </c>
      <c r="BD78" s="70"/>
      <c r="BE78" s="70" t="str">
        <f t="shared" si="92"/>
        <v/>
      </c>
      <c r="BF78" s="70">
        <v>67</v>
      </c>
      <c r="BG78" s="70"/>
      <c r="BH78" s="70"/>
      <c r="BI78" s="70"/>
      <c r="BJ78" s="70"/>
      <c r="BK78" s="70"/>
      <c r="BL78" s="70"/>
      <c r="BM78" s="70"/>
      <c r="BN78" s="70"/>
      <c r="BO78" s="70"/>
      <c r="BP78" s="70"/>
      <c r="BQ78" s="70"/>
      <c r="BR78" s="70"/>
      <c r="BS78" s="70" t="b">
        <f t="shared" si="93"/>
        <v>0</v>
      </c>
      <c r="BT78" s="70">
        <f>COUNTA(B79:$O$830)</f>
        <v>0</v>
      </c>
      <c r="BU78" s="70"/>
      <c r="BV78" s="163"/>
      <c r="BW78" s="163"/>
      <c r="BX78" s="163"/>
      <c r="BY78" s="163"/>
      <c r="BZ78" s="163"/>
      <c r="CA78" s="163"/>
      <c r="CB78" s="163"/>
      <c r="CC78" s="163"/>
      <c r="CD78" s="163"/>
      <c r="CE78" s="163" t="str">
        <f t="shared" si="104"/>
        <v/>
      </c>
      <c r="CF78" s="163" t="str">
        <f t="shared" si="105"/>
        <v/>
      </c>
      <c r="CG78" s="163" t="str">
        <f t="shared" si="106"/>
        <v/>
      </c>
      <c r="CH78" s="163" t="str">
        <f t="shared" si="107"/>
        <v/>
      </c>
      <c r="CI78" s="163" t="str">
        <f t="shared" si="108"/>
        <v/>
      </c>
      <c r="CJ78" s="163" t="str">
        <f t="shared" si="109"/>
        <v/>
      </c>
      <c r="CK78" s="163" t="str">
        <f t="shared" si="110"/>
        <v/>
      </c>
      <c r="CL78" s="163" t="str">
        <f t="shared" si="111"/>
        <v/>
      </c>
      <c r="CM78" s="163" t="str">
        <f t="shared" si="112"/>
        <v/>
      </c>
      <c r="CN78" s="163"/>
      <c r="CO78" s="163"/>
      <c r="CP78" s="163" t="str">
        <f t="shared" si="113"/>
        <v/>
      </c>
      <c r="CQ78" s="163"/>
      <c r="CR78" s="163"/>
      <c r="CS78" s="185" t="str">
        <f t="shared" si="66"/>
        <v/>
      </c>
      <c r="CT78" s="70"/>
      <c r="CU78" s="70">
        <f t="shared" si="114"/>
        <v>0</v>
      </c>
      <c r="CV78" s="70">
        <f t="shared" si="115"/>
        <v>0</v>
      </c>
      <c r="CW78" s="70"/>
      <c r="CX78" s="96">
        <f t="shared" si="116"/>
        <v>0</v>
      </c>
      <c r="CY78" s="70"/>
      <c r="CZ78" s="70" t="e">
        <f t="shared" si="117"/>
        <v>#VALUE!</v>
      </c>
      <c r="DA78" s="70" t="e">
        <f t="shared" si="118"/>
        <v>#VALUE!</v>
      </c>
      <c r="DB78" s="70"/>
      <c r="DC78" s="70" t="b">
        <f t="shared" si="67"/>
        <v>0</v>
      </c>
      <c r="DD78" s="70">
        <f t="shared" si="119"/>
        <v>0</v>
      </c>
      <c r="DE78" s="70" t="str">
        <f t="shared" si="120"/>
        <v/>
      </c>
      <c r="DF78" s="70"/>
      <c r="DG78" s="70" t="str">
        <f t="shared" si="68"/>
        <v/>
      </c>
      <c r="DH78" s="70" t="b">
        <f t="shared" si="69"/>
        <v>0</v>
      </c>
      <c r="DI78" s="70" t="str">
        <f t="shared" si="70"/>
        <v/>
      </c>
      <c r="DJ78" s="70"/>
      <c r="DK78" s="70" t="str">
        <f t="shared" si="121"/>
        <v/>
      </c>
      <c r="DL78" s="70" t="str">
        <f t="shared" si="122"/>
        <v/>
      </c>
      <c r="DM78" s="70"/>
      <c r="DN78" s="70" t="str">
        <f t="shared" si="123"/>
        <v/>
      </c>
      <c r="DO78" s="70" t="str">
        <f>IF(DK78="","",AND((COUNTIF($DK$12:DL78,DK78))=1,(COUNTIF($DK$12:DL78,DL78))=1))</f>
        <v/>
      </c>
      <c r="DP78" s="70" t="str">
        <f>IF(DK78="","",AND((COUNTIF(DK78:$DL$812,DK78))=1,(COUNTIF(DK78:$DL$812,DL78))=1))</f>
        <v/>
      </c>
      <c r="DQ78" s="70"/>
      <c r="DR78" s="70" t="b">
        <f t="shared" si="124"/>
        <v>0</v>
      </c>
      <c r="DS78" s="70" t="b">
        <f t="shared" si="125"/>
        <v>0</v>
      </c>
      <c r="DT78" s="70">
        <f t="shared" si="71"/>
        <v>0</v>
      </c>
      <c r="DU78" s="70">
        <f t="shared" si="72"/>
        <v>0</v>
      </c>
      <c r="DV78" s="70" t="b">
        <f t="shared" si="126"/>
        <v>0</v>
      </c>
      <c r="DW78" s="70" t="b">
        <f t="shared" si="127"/>
        <v>0</v>
      </c>
      <c r="DX78" s="70"/>
      <c r="DY78" s="70" t="b">
        <f t="shared" si="128"/>
        <v>0</v>
      </c>
      <c r="DZ78" s="70">
        <f t="shared" si="129"/>
        <v>0</v>
      </c>
      <c r="EA78" s="70"/>
    </row>
    <row r="79" spans="1:131" x14ac:dyDescent="0.25">
      <c r="A79" s="24" t="str">
        <f t="shared" si="94"/>
        <v/>
      </c>
      <c r="B79" s="36"/>
      <c r="C79" s="37"/>
      <c r="D79" s="38"/>
      <c r="E79" s="37"/>
      <c r="F79" s="38"/>
      <c r="G79" s="39"/>
      <c r="H79" s="35"/>
      <c r="I79" s="30"/>
      <c r="J79" s="38"/>
      <c r="K79" s="36"/>
      <c r="L79" s="40"/>
      <c r="M79" s="43"/>
      <c r="N79" s="44"/>
      <c r="O79" s="35"/>
      <c r="P79" s="87"/>
      <c r="R79" s="65" t="s">
        <v>74</v>
      </c>
      <c r="S79" s="66">
        <v>75114</v>
      </c>
      <c r="T79" s="99" t="s">
        <v>299</v>
      </c>
      <c r="U79" s="146" t="s">
        <v>300</v>
      </c>
      <c r="V79" s="70"/>
      <c r="W79" s="70"/>
      <c r="X79" s="70"/>
      <c r="Y79" s="70"/>
      <c r="Z79" t="b">
        <f t="shared" si="73"/>
        <v>0</v>
      </c>
      <c r="AA79" t="b">
        <f t="shared" si="95"/>
        <v>0</v>
      </c>
      <c r="AB79" t="b">
        <f t="shared" si="74"/>
        <v>0</v>
      </c>
      <c r="AC79" t="b">
        <f t="shared" si="75"/>
        <v>0</v>
      </c>
      <c r="AD79" s="101" t="b">
        <f t="shared" si="76"/>
        <v>0</v>
      </c>
      <c r="AE79" t="e">
        <f t="shared" si="77"/>
        <v>#VALUE!</v>
      </c>
      <c r="AF79" t="b">
        <f t="shared" si="78"/>
        <v>0</v>
      </c>
      <c r="AG79" s="135"/>
      <c r="AH79" s="82" t="b">
        <f t="shared" si="79"/>
        <v>0</v>
      </c>
      <c r="AI79" s="99" t="b">
        <f t="shared" si="80"/>
        <v>0</v>
      </c>
      <c r="AJ79" s="70" t="b">
        <f t="shared" si="81"/>
        <v>0</v>
      </c>
      <c r="AK79" s="111" t="b">
        <f t="shared" si="96"/>
        <v>0</v>
      </c>
      <c r="AL79" s="82" t="e">
        <f t="shared" si="82"/>
        <v>#VALUE!</v>
      </c>
      <c r="AM79" s="82" t="b">
        <f t="shared" si="83"/>
        <v>0</v>
      </c>
      <c r="AN79" s="82" t="b">
        <f t="shared" si="84"/>
        <v>0</v>
      </c>
      <c r="AO79" s="82" t="b">
        <f t="shared" si="97"/>
        <v>0</v>
      </c>
      <c r="AP79" s="82" t="b">
        <f t="shared" si="85"/>
        <v>0</v>
      </c>
      <c r="AQ79" s="82" t="b">
        <f t="shared" si="98"/>
        <v>0</v>
      </c>
      <c r="AR79" s="70">
        <f t="shared" si="99"/>
        <v>0</v>
      </c>
      <c r="AS79" s="82" t="b">
        <f t="shared" si="86"/>
        <v>0</v>
      </c>
      <c r="AT79" s="82" t="b">
        <f t="shared" si="87"/>
        <v>0</v>
      </c>
      <c r="AU79" s="82" t="b">
        <f t="shared" si="88"/>
        <v>0</v>
      </c>
      <c r="AV79" s="82" t="b">
        <f t="shared" si="89"/>
        <v>0</v>
      </c>
      <c r="AW79" s="82" t="b">
        <f t="shared" si="90"/>
        <v>0</v>
      </c>
      <c r="AX79" s="82" t="b">
        <f t="shared" si="91"/>
        <v>0</v>
      </c>
      <c r="AY79" s="82" t="b">
        <f t="shared" si="100"/>
        <v>0</v>
      </c>
      <c r="AZ79" s="82"/>
      <c r="BA79" s="82" t="b">
        <f t="shared" si="101"/>
        <v>0</v>
      </c>
      <c r="BB79" s="82" t="b">
        <f t="shared" si="102"/>
        <v>0</v>
      </c>
      <c r="BC79" s="82" t="b">
        <f t="shared" si="103"/>
        <v>0</v>
      </c>
      <c r="BD79" s="70"/>
      <c r="BE79" s="70" t="str">
        <f t="shared" si="92"/>
        <v/>
      </c>
      <c r="BF79" s="70">
        <v>68</v>
      </c>
      <c r="BG79" s="70"/>
      <c r="BH79" s="70"/>
      <c r="BI79" s="70"/>
      <c r="BJ79" s="70"/>
      <c r="BK79" s="70"/>
      <c r="BL79" s="70"/>
      <c r="BM79" s="70"/>
      <c r="BN79" s="70"/>
      <c r="BO79" s="70"/>
      <c r="BP79" s="70"/>
      <c r="BQ79" s="70"/>
      <c r="BR79" s="70"/>
      <c r="BS79" s="70" t="b">
        <f t="shared" si="93"/>
        <v>0</v>
      </c>
      <c r="BT79" s="70">
        <f>COUNTA(B80:$O$830)</f>
        <v>0</v>
      </c>
      <c r="BU79" s="70"/>
      <c r="BV79" s="163"/>
      <c r="BW79" s="163"/>
      <c r="BX79" s="163"/>
      <c r="BY79" s="163"/>
      <c r="BZ79" s="163"/>
      <c r="CA79" s="163"/>
      <c r="CB79" s="163"/>
      <c r="CC79" s="163"/>
      <c r="CD79" s="163"/>
      <c r="CE79" s="163" t="str">
        <f t="shared" si="104"/>
        <v/>
      </c>
      <c r="CF79" s="163" t="str">
        <f t="shared" si="105"/>
        <v/>
      </c>
      <c r="CG79" s="163" t="str">
        <f t="shared" si="106"/>
        <v/>
      </c>
      <c r="CH79" s="163" t="str">
        <f t="shared" si="107"/>
        <v/>
      </c>
      <c r="CI79" s="163" t="str">
        <f t="shared" si="108"/>
        <v/>
      </c>
      <c r="CJ79" s="163" t="str">
        <f t="shared" si="109"/>
        <v/>
      </c>
      <c r="CK79" s="163" t="str">
        <f t="shared" si="110"/>
        <v/>
      </c>
      <c r="CL79" s="163" t="str">
        <f t="shared" si="111"/>
        <v/>
      </c>
      <c r="CM79" s="163" t="str">
        <f t="shared" si="112"/>
        <v/>
      </c>
      <c r="CN79" s="163"/>
      <c r="CO79" s="163"/>
      <c r="CP79" s="163" t="str">
        <f t="shared" si="113"/>
        <v/>
      </c>
      <c r="CQ79" s="163"/>
      <c r="CR79" s="163"/>
      <c r="CS79" s="185" t="str">
        <f t="shared" ref="CS79:CS142" si="130">IF(OR(CQ79="",CQ79="non"),"",CQ79)&amp;IF(AND(NOT(OR(CQ79="",CQ79="non")),NOT(OR(CR79="",CR79="non")))," + ","")&amp;IF(OR(CR79="",CR79="non"),"",CR79)</f>
        <v/>
      </c>
      <c r="CT79" s="70"/>
      <c r="CU79" s="70">
        <f t="shared" si="114"/>
        <v>0</v>
      </c>
      <c r="CV79" s="70">
        <f t="shared" si="115"/>
        <v>0</v>
      </c>
      <c r="CW79" s="70"/>
      <c r="CX79" s="96">
        <f t="shared" si="116"/>
        <v>0</v>
      </c>
      <c r="CY79" s="70"/>
      <c r="CZ79" s="70" t="e">
        <f t="shared" si="117"/>
        <v>#VALUE!</v>
      </c>
      <c r="DA79" s="70" t="e">
        <f t="shared" si="118"/>
        <v>#VALUE!</v>
      </c>
      <c r="DB79" s="70"/>
      <c r="DC79" s="70" t="b">
        <f t="shared" si="67"/>
        <v>0</v>
      </c>
      <c r="DD79" s="70">
        <f t="shared" si="119"/>
        <v>0</v>
      </c>
      <c r="DE79" s="70" t="str">
        <f t="shared" si="120"/>
        <v/>
      </c>
      <c r="DF79" s="70"/>
      <c r="DG79" s="70" t="str">
        <f t="shared" si="68"/>
        <v/>
      </c>
      <c r="DH79" s="70" t="b">
        <f t="shared" si="69"/>
        <v>0</v>
      </c>
      <c r="DI79" s="70" t="str">
        <f t="shared" si="70"/>
        <v/>
      </c>
      <c r="DJ79" s="70"/>
      <c r="DK79" s="70" t="str">
        <f t="shared" si="121"/>
        <v/>
      </c>
      <c r="DL79" s="70" t="str">
        <f t="shared" si="122"/>
        <v/>
      </c>
      <c r="DM79" s="70"/>
      <c r="DN79" s="70" t="str">
        <f t="shared" si="123"/>
        <v/>
      </c>
      <c r="DO79" s="70" t="str">
        <f>IF(DK79="","",AND((COUNTIF($DK$12:DL79,DK79))=1,(COUNTIF($DK$12:DL79,DL79))=1))</f>
        <v/>
      </c>
      <c r="DP79" s="70" t="str">
        <f>IF(DK79="","",AND((COUNTIF(DK79:$DL$812,DK79))=1,(COUNTIF(DK79:$DL$812,DL79))=1))</f>
        <v/>
      </c>
      <c r="DQ79" s="70"/>
      <c r="DR79" s="70" t="b">
        <f t="shared" si="124"/>
        <v>0</v>
      </c>
      <c r="DS79" s="70" t="b">
        <f t="shared" si="125"/>
        <v>0</v>
      </c>
      <c r="DT79" s="70">
        <f t="shared" si="71"/>
        <v>0</v>
      </c>
      <c r="DU79" s="70">
        <f t="shared" si="72"/>
        <v>0</v>
      </c>
      <c r="DV79" s="70" t="b">
        <f t="shared" si="126"/>
        <v>0</v>
      </c>
      <c r="DW79" s="70" t="b">
        <f t="shared" si="127"/>
        <v>0</v>
      </c>
      <c r="DX79" s="70"/>
      <c r="DY79" s="70" t="b">
        <f t="shared" si="128"/>
        <v>0</v>
      </c>
      <c r="DZ79" s="70">
        <f t="shared" si="129"/>
        <v>0</v>
      </c>
      <c r="EA79" s="70"/>
    </row>
    <row r="80" spans="1:131" x14ac:dyDescent="0.25">
      <c r="A80" s="24" t="str">
        <f t="shared" si="94"/>
        <v/>
      </c>
      <c r="B80" s="36"/>
      <c r="C80" s="37"/>
      <c r="D80" s="38"/>
      <c r="E80" s="37"/>
      <c r="F80" s="38"/>
      <c r="G80" s="39"/>
      <c r="H80" s="35"/>
      <c r="I80" s="30"/>
      <c r="J80" s="38"/>
      <c r="K80" s="36"/>
      <c r="L80" s="40"/>
      <c r="M80" s="43"/>
      <c r="N80" s="44"/>
      <c r="O80" s="35"/>
      <c r="P80" s="87"/>
      <c r="R80" s="65" t="s">
        <v>74</v>
      </c>
      <c r="S80" s="66">
        <v>75115</v>
      </c>
      <c r="T80" s="99" t="s">
        <v>301</v>
      </c>
      <c r="U80" s="146" t="s">
        <v>302</v>
      </c>
      <c r="V80" s="70"/>
      <c r="W80" s="70"/>
      <c r="X80" s="70"/>
      <c r="Y80" s="70"/>
      <c r="Z80" t="b">
        <f t="shared" si="73"/>
        <v>0</v>
      </c>
      <c r="AA80" t="b">
        <f t="shared" si="95"/>
        <v>0</v>
      </c>
      <c r="AB80" t="b">
        <f t="shared" si="74"/>
        <v>0</v>
      </c>
      <c r="AC80" t="b">
        <f t="shared" si="75"/>
        <v>0</v>
      </c>
      <c r="AD80" s="101" t="b">
        <f t="shared" si="76"/>
        <v>0</v>
      </c>
      <c r="AE80" t="e">
        <f t="shared" si="77"/>
        <v>#VALUE!</v>
      </c>
      <c r="AF80" t="b">
        <f t="shared" si="78"/>
        <v>0</v>
      </c>
      <c r="AG80" s="135"/>
      <c r="AH80" s="82" t="b">
        <f t="shared" si="79"/>
        <v>0</v>
      </c>
      <c r="AI80" s="99" t="b">
        <f t="shared" si="80"/>
        <v>0</v>
      </c>
      <c r="AJ80" s="70" t="b">
        <f t="shared" si="81"/>
        <v>0</v>
      </c>
      <c r="AK80" s="111" t="b">
        <f t="shared" si="96"/>
        <v>0</v>
      </c>
      <c r="AL80" s="82" t="e">
        <f t="shared" si="82"/>
        <v>#VALUE!</v>
      </c>
      <c r="AM80" s="82" t="b">
        <f t="shared" si="83"/>
        <v>0</v>
      </c>
      <c r="AN80" s="82" t="b">
        <f t="shared" si="84"/>
        <v>0</v>
      </c>
      <c r="AO80" s="82" t="b">
        <f t="shared" si="97"/>
        <v>0</v>
      </c>
      <c r="AP80" s="82" t="b">
        <f t="shared" si="85"/>
        <v>0</v>
      </c>
      <c r="AQ80" s="82" t="b">
        <f t="shared" si="98"/>
        <v>0</v>
      </c>
      <c r="AR80" s="70">
        <f t="shared" si="99"/>
        <v>0</v>
      </c>
      <c r="AS80" s="82" t="b">
        <f t="shared" si="86"/>
        <v>0</v>
      </c>
      <c r="AT80" s="82" t="b">
        <f t="shared" si="87"/>
        <v>0</v>
      </c>
      <c r="AU80" s="82" t="b">
        <f t="shared" si="88"/>
        <v>0</v>
      </c>
      <c r="AV80" s="82" t="b">
        <f t="shared" si="89"/>
        <v>0</v>
      </c>
      <c r="AW80" s="82" t="b">
        <f t="shared" si="90"/>
        <v>0</v>
      </c>
      <c r="AX80" s="82" t="b">
        <f t="shared" si="91"/>
        <v>0</v>
      </c>
      <c r="AY80" s="82" t="b">
        <f t="shared" si="100"/>
        <v>0</v>
      </c>
      <c r="AZ80" s="82"/>
      <c r="BA80" s="82" t="b">
        <f t="shared" si="101"/>
        <v>0</v>
      </c>
      <c r="BB80" s="82" t="b">
        <f t="shared" si="102"/>
        <v>0</v>
      </c>
      <c r="BC80" s="82" t="b">
        <f t="shared" si="103"/>
        <v>0</v>
      </c>
      <c r="BD80" s="70"/>
      <c r="BE80" s="70" t="str">
        <f t="shared" si="92"/>
        <v/>
      </c>
      <c r="BF80" s="70">
        <v>69</v>
      </c>
      <c r="BG80" s="70"/>
      <c r="BH80" s="70"/>
      <c r="BI80" s="70"/>
      <c r="BJ80" s="70"/>
      <c r="BK80" s="70"/>
      <c r="BL80" s="70"/>
      <c r="BM80" s="70"/>
      <c r="BN80" s="70"/>
      <c r="BO80" s="70"/>
      <c r="BP80" s="70"/>
      <c r="BQ80" s="70"/>
      <c r="BR80" s="70"/>
      <c r="BS80" s="70" t="b">
        <f t="shared" si="93"/>
        <v>0</v>
      </c>
      <c r="BT80" s="70">
        <f>COUNTA(B81:$O$830)</f>
        <v>0</v>
      </c>
      <c r="BU80" s="70"/>
      <c r="BV80" s="163"/>
      <c r="BW80" s="163"/>
      <c r="BX80" s="163"/>
      <c r="BY80" s="163"/>
      <c r="BZ80" s="163"/>
      <c r="CA80" s="163"/>
      <c r="CB80" s="163"/>
      <c r="CC80" s="163"/>
      <c r="CD80" s="163"/>
      <c r="CE80" s="163" t="str">
        <f t="shared" si="104"/>
        <v/>
      </c>
      <c r="CF80" s="163" t="str">
        <f t="shared" si="105"/>
        <v/>
      </c>
      <c r="CG80" s="163" t="str">
        <f t="shared" si="106"/>
        <v/>
      </c>
      <c r="CH80" s="163" t="str">
        <f t="shared" si="107"/>
        <v/>
      </c>
      <c r="CI80" s="163" t="str">
        <f t="shared" si="108"/>
        <v/>
      </c>
      <c r="CJ80" s="163" t="str">
        <f t="shared" si="109"/>
        <v/>
      </c>
      <c r="CK80" s="163" t="str">
        <f t="shared" si="110"/>
        <v/>
      </c>
      <c r="CL80" s="163" t="str">
        <f t="shared" si="111"/>
        <v/>
      </c>
      <c r="CM80" s="163" t="str">
        <f t="shared" si="112"/>
        <v/>
      </c>
      <c r="CN80" s="163"/>
      <c r="CO80" s="163"/>
      <c r="CP80" s="163" t="str">
        <f t="shared" si="113"/>
        <v/>
      </c>
      <c r="CQ80" s="163"/>
      <c r="CR80" s="163"/>
      <c r="CS80" s="185" t="str">
        <f t="shared" si="130"/>
        <v/>
      </c>
      <c r="CT80" s="70"/>
      <c r="CU80" s="70">
        <f t="shared" si="114"/>
        <v>0</v>
      </c>
      <c r="CV80" s="70">
        <f t="shared" si="115"/>
        <v>0</v>
      </c>
      <c r="CW80" s="70"/>
      <c r="CX80" s="96">
        <f t="shared" si="116"/>
        <v>0</v>
      </c>
      <c r="CY80" s="70"/>
      <c r="CZ80" s="70" t="e">
        <f t="shared" si="117"/>
        <v>#VALUE!</v>
      </c>
      <c r="DA80" s="70" t="e">
        <f t="shared" si="118"/>
        <v>#VALUE!</v>
      </c>
      <c r="DB80" s="70"/>
      <c r="DC80" s="70" t="b">
        <f t="shared" si="67"/>
        <v>0</v>
      </c>
      <c r="DD80" s="70">
        <f t="shared" si="119"/>
        <v>0</v>
      </c>
      <c r="DE80" s="70" t="str">
        <f t="shared" si="120"/>
        <v/>
      </c>
      <c r="DF80" s="70"/>
      <c r="DG80" s="70" t="str">
        <f t="shared" si="68"/>
        <v/>
      </c>
      <c r="DH80" s="70" t="b">
        <f t="shared" si="69"/>
        <v>0</v>
      </c>
      <c r="DI80" s="70" t="str">
        <f t="shared" si="70"/>
        <v/>
      </c>
      <c r="DJ80" s="70"/>
      <c r="DK80" s="70" t="str">
        <f t="shared" si="121"/>
        <v/>
      </c>
      <c r="DL80" s="70" t="str">
        <f t="shared" si="122"/>
        <v/>
      </c>
      <c r="DM80" s="70"/>
      <c r="DN80" s="70" t="str">
        <f t="shared" si="123"/>
        <v/>
      </c>
      <c r="DO80" s="70" t="str">
        <f>IF(DK80="","",AND((COUNTIF($DK$12:DL80,DK80))=1,(COUNTIF($DK$12:DL80,DL80))=1))</f>
        <v/>
      </c>
      <c r="DP80" s="70" t="str">
        <f>IF(DK80="","",AND((COUNTIF(DK80:$DL$812,DK80))=1,(COUNTIF(DK80:$DL$812,DL80))=1))</f>
        <v/>
      </c>
      <c r="DQ80" s="70"/>
      <c r="DR80" s="70" t="b">
        <f t="shared" si="124"/>
        <v>0</v>
      </c>
      <c r="DS80" s="70" t="b">
        <f t="shared" si="125"/>
        <v>0</v>
      </c>
      <c r="DT80" s="70">
        <f t="shared" si="71"/>
        <v>0</v>
      </c>
      <c r="DU80" s="70">
        <f t="shared" si="72"/>
        <v>0</v>
      </c>
      <c r="DV80" s="70" t="b">
        <f t="shared" si="126"/>
        <v>0</v>
      </c>
      <c r="DW80" s="70" t="b">
        <f t="shared" si="127"/>
        <v>0</v>
      </c>
      <c r="DX80" s="70"/>
      <c r="DY80" s="70" t="b">
        <f t="shared" si="128"/>
        <v>0</v>
      </c>
      <c r="DZ80" s="70">
        <f t="shared" si="129"/>
        <v>0</v>
      </c>
      <c r="EA80" s="70"/>
    </row>
    <row r="81" spans="1:131" x14ac:dyDescent="0.25">
      <c r="A81" s="24" t="str">
        <f t="shared" si="94"/>
        <v/>
      </c>
      <c r="B81" s="36"/>
      <c r="C81" s="37"/>
      <c r="D81" s="38"/>
      <c r="E81" s="37"/>
      <c r="F81" s="38"/>
      <c r="G81" s="39"/>
      <c r="H81" s="35"/>
      <c r="I81" s="30"/>
      <c r="J81" s="38"/>
      <c r="K81" s="36"/>
      <c r="L81" s="40"/>
      <c r="M81" s="43"/>
      <c r="N81" s="44"/>
      <c r="O81" s="35"/>
      <c r="P81" s="87"/>
      <c r="R81" s="65" t="s">
        <v>74</v>
      </c>
      <c r="S81" s="66">
        <v>75116</v>
      </c>
      <c r="T81" s="99" t="s">
        <v>303</v>
      </c>
      <c r="U81" s="146" t="s">
        <v>304</v>
      </c>
      <c r="V81" s="70"/>
      <c r="W81" s="70"/>
      <c r="X81" s="70"/>
      <c r="Y81" s="70"/>
      <c r="Z81" t="b">
        <f t="shared" si="73"/>
        <v>0</v>
      </c>
      <c r="AA81" t="b">
        <f t="shared" si="95"/>
        <v>0</v>
      </c>
      <c r="AB81" t="b">
        <f t="shared" si="74"/>
        <v>0</v>
      </c>
      <c r="AC81" t="b">
        <f t="shared" si="75"/>
        <v>0</v>
      </c>
      <c r="AD81" s="101" t="b">
        <f t="shared" si="76"/>
        <v>0</v>
      </c>
      <c r="AE81" t="e">
        <f t="shared" si="77"/>
        <v>#VALUE!</v>
      </c>
      <c r="AF81" t="b">
        <f t="shared" si="78"/>
        <v>0</v>
      </c>
      <c r="AG81" s="135"/>
      <c r="AH81" s="82" t="b">
        <f t="shared" si="79"/>
        <v>0</v>
      </c>
      <c r="AI81" s="99" t="b">
        <f t="shared" si="80"/>
        <v>0</v>
      </c>
      <c r="AJ81" s="70" t="b">
        <f t="shared" si="81"/>
        <v>0</v>
      </c>
      <c r="AK81" s="111" t="b">
        <f t="shared" si="96"/>
        <v>0</v>
      </c>
      <c r="AL81" s="82" t="e">
        <f t="shared" si="82"/>
        <v>#VALUE!</v>
      </c>
      <c r="AM81" s="82" t="b">
        <f t="shared" si="83"/>
        <v>0</v>
      </c>
      <c r="AN81" s="82" t="b">
        <f t="shared" si="84"/>
        <v>0</v>
      </c>
      <c r="AO81" s="82" t="b">
        <f t="shared" si="97"/>
        <v>0</v>
      </c>
      <c r="AP81" s="82" t="b">
        <f t="shared" si="85"/>
        <v>0</v>
      </c>
      <c r="AQ81" s="82" t="b">
        <f t="shared" si="98"/>
        <v>0</v>
      </c>
      <c r="AR81" s="70">
        <f t="shared" si="99"/>
        <v>0</v>
      </c>
      <c r="AS81" s="82" t="b">
        <f t="shared" si="86"/>
        <v>0</v>
      </c>
      <c r="AT81" s="82" t="b">
        <f t="shared" si="87"/>
        <v>0</v>
      </c>
      <c r="AU81" s="82" t="b">
        <f t="shared" si="88"/>
        <v>0</v>
      </c>
      <c r="AV81" s="82" t="b">
        <f t="shared" si="89"/>
        <v>0</v>
      </c>
      <c r="AW81" s="82" t="b">
        <f t="shared" si="90"/>
        <v>0</v>
      </c>
      <c r="AX81" s="82" t="b">
        <f t="shared" si="91"/>
        <v>0</v>
      </c>
      <c r="AY81" s="82" t="b">
        <f t="shared" si="100"/>
        <v>0</v>
      </c>
      <c r="AZ81" s="82"/>
      <c r="BA81" s="82" t="b">
        <f t="shared" si="101"/>
        <v>0</v>
      </c>
      <c r="BB81" s="82" t="b">
        <f t="shared" si="102"/>
        <v>0</v>
      </c>
      <c r="BC81" s="82" t="b">
        <f t="shared" si="103"/>
        <v>0</v>
      </c>
      <c r="BD81" s="70"/>
      <c r="BE81" s="70" t="str">
        <f t="shared" si="92"/>
        <v/>
      </c>
      <c r="BF81" s="70">
        <v>70</v>
      </c>
      <c r="BG81" s="70"/>
      <c r="BH81" s="70"/>
      <c r="BI81" s="70"/>
      <c r="BJ81" s="70"/>
      <c r="BK81" s="70"/>
      <c r="BL81" s="70"/>
      <c r="BM81" s="70"/>
      <c r="BN81" s="70"/>
      <c r="BO81" s="70"/>
      <c r="BP81" s="70"/>
      <c r="BQ81" s="70"/>
      <c r="BR81" s="70"/>
      <c r="BS81" s="70" t="b">
        <f t="shared" si="93"/>
        <v>0</v>
      </c>
      <c r="BT81" s="70">
        <f>COUNTA(B82:$O$830)</f>
        <v>0</v>
      </c>
      <c r="BU81" s="70"/>
      <c r="BV81" s="163"/>
      <c r="BW81" s="163"/>
      <c r="BX81" s="163"/>
      <c r="BY81" s="163"/>
      <c r="BZ81" s="163"/>
      <c r="CA81" s="163"/>
      <c r="CB81" s="163"/>
      <c r="CC81" s="163"/>
      <c r="CD81" s="163"/>
      <c r="CE81" s="163" t="str">
        <f t="shared" si="104"/>
        <v/>
      </c>
      <c r="CF81" s="163" t="str">
        <f t="shared" si="105"/>
        <v/>
      </c>
      <c r="CG81" s="163" t="str">
        <f t="shared" si="106"/>
        <v/>
      </c>
      <c r="CH81" s="163" t="str">
        <f t="shared" si="107"/>
        <v/>
      </c>
      <c r="CI81" s="163" t="str">
        <f t="shared" si="108"/>
        <v/>
      </c>
      <c r="CJ81" s="163" t="str">
        <f t="shared" si="109"/>
        <v/>
      </c>
      <c r="CK81" s="163" t="str">
        <f t="shared" si="110"/>
        <v/>
      </c>
      <c r="CL81" s="163" t="str">
        <f t="shared" si="111"/>
        <v/>
      </c>
      <c r="CM81" s="163" t="str">
        <f t="shared" si="112"/>
        <v/>
      </c>
      <c r="CN81" s="163"/>
      <c r="CO81" s="163"/>
      <c r="CP81" s="163" t="str">
        <f t="shared" si="113"/>
        <v/>
      </c>
      <c r="CQ81" s="163"/>
      <c r="CR81" s="163"/>
      <c r="CS81" s="185" t="str">
        <f t="shared" si="130"/>
        <v/>
      </c>
      <c r="CT81" s="70"/>
      <c r="CU81" s="70">
        <f t="shared" si="114"/>
        <v>0</v>
      </c>
      <c r="CV81" s="70">
        <f t="shared" si="115"/>
        <v>0</v>
      </c>
      <c r="CW81" s="70"/>
      <c r="CX81" s="96">
        <f t="shared" si="116"/>
        <v>0</v>
      </c>
      <c r="CY81" s="70"/>
      <c r="CZ81" s="70" t="e">
        <f t="shared" si="117"/>
        <v>#VALUE!</v>
      </c>
      <c r="DA81" s="70" t="e">
        <f t="shared" si="118"/>
        <v>#VALUE!</v>
      </c>
      <c r="DB81" s="70"/>
      <c r="DC81" s="70" t="b">
        <f t="shared" si="67"/>
        <v>0</v>
      </c>
      <c r="DD81" s="70">
        <f t="shared" si="119"/>
        <v>0</v>
      </c>
      <c r="DE81" s="70" t="str">
        <f t="shared" si="120"/>
        <v/>
      </c>
      <c r="DF81" s="70"/>
      <c r="DG81" s="70" t="str">
        <f t="shared" si="68"/>
        <v/>
      </c>
      <c r="DH81" s="70" t="b">
        <f t="shared" si="69"/>
        <v>0</v>
      </c>
      <c r="DI81" s="70" t="str">
        <f t="shared" si="70"/>
        <v/>
      </c>
      <c r="DJ81" s="70"/>
      <c r="DK81" s="70" t="str">
        <f t="shared" si="121"/>
        <v/>
      </c>
      <c r="DL81" s="70" t="str">
        <f t="shared" si="122"/>
        <v/>
      </c>
      <c r="DM81" s="70"/>
      <c r="DN81" s="70" t="str">
        <f t="shared" si="123"/>
        <v/>
      </c>
      <c r="DO81" s="70" t="str">
        <f>IF(DK81="","",AND((COUNTIF($DK$12:DL81,DK81))=1,(COUNTIF($DK$12:DL81,DL81))=1))</f>
        <v/>
      </c>
      <c r="DP81" s="70" t="str">
        <f>IF(DK81="","",AND((COUNTIF(DK81:$DL$812,DK81))=1,(COUNTIF(DK81:$DL$812,DL81))=1))</f>
        <v/>
      </c>
      <c r="DQ81" s="70"/>
      <c r="DR81" s="70" t="b">
        <f t="shared" si="124"/>
        <v>0</v>
      </c>
      <c r="DS81" s="70" t="b">
        <f t="shared" si="125"/>
        <v>0</v>
      </c>
      <c r="DT81" s="70">
        <f t="shared" si="71"/>
        <v>0</v>
      </c>
      <c r="DU81" s="70">
        <f t="shared" si="72"/>
        <v>0</v>
      </c>
      <c r="DV81" s="70" t="b">
        <f t="shared" si="126"/>
        <v>0</v>
      </c>
      <c r="DW81" s="70" t="b">
        <f t="shared" si="127"/>
        <v>0</v>
      </c>
      <c r="DX81" s="70"/>
      <c r="DY81" s="70" t="b">
        <f t="shared" si="128"/>
        <v>0</v>
      </c>
      <c r="DZ81" s="70">
        <f t="shared" si="129"/>
        <v>0</v>
      </c>
      <c r="EA81" s="70"/>
    </row>
    <row r="82" spans="1:131" x14ac:dyDescent="0.25">
      <c r="A82" s="24" t="str">
        <f t="shared" si="94"/>
        <v/>
      </c>
      <c r="B82" s="36"/>
      <c r="C82" s="37"/>
      <c r="D82" s="38"/>
      <c r="E82" s="37"/>
      <c r="F82" s="38"/>
      <c r="G82" s="39"/>
      <c r="H82" s="35"/>
      <c r="I82" s="30"/>
      <c r="J82" s="38"/>
      <c r="K82" s="36"/>
      <c r="L82" s="40"/>
      <c r="M82" s="43"/>
      <c r="N82" s="44"/>
      <c r="O82" s="35"/>
      <c r="P82" s="87"/>
      <c r="R82" s="65" t="s">
        <v>74</v>
      </c>
      <c r="S82" s="66">
        <v>75117</v>
      </c>
      <c r="T82" s="99" t="s">
        <v>305</v>
      </c>
      <c r="U82" s="146" t="s">
        <v>306</v>
      </c>
      <c r="V82" s="70"/>
      <c r="W82" s="70"/>
      <c r="X82" s="70"/>
      <c r="Y82" s="70"/>
      <c r="Z82" t="b">
        <f t="shared" si="73"/>
        <v>0</v>
      </c>
      <c r="AA82" t="b">
        <f t="shared" si="95"/>
        <v>0</v>
      </c>
      <c r="AB82" t="b">
        <f t="shared" si="74"/>
        <v>0</v>
      </c>
      <c r="AC82" t="b">
        <f t="shared" si="75"/>
        <v>0</v>
      </c>
      <c r="AD82" s="101" t="b">
        <f t="shared" si="76"/>
        <v>0</v>
      </c>
      <c r="AE82" t="e">
        <f t="shared" si="77"/>
        <v>#VALUE!</v>
      </c>
      <c r="AF82" t="b">
        <f t="shared" si="78"/>
        <v>0</v>
      </c>
      <c r="AG82" s="135"/>
      <c r="AH82" s="82" t="b">
        <f t="shared" si="79"/>
        <v>0</v>
      </c>
      <c r="AI82" s="99" t="b">
        <f t="shared" si="80"/>
        <v>0</v>
      </c>
      <c r="AJ82" s="70" t="b">
        <f t="shared" si="81"/>
        <v>0</v>
      </c>
      <c r="AK82" s="111" t="b">
        <f t="shared" si="96"/>
        <v>0</v>
      </c>
      <c r="AL82" s="82" t="e">
        <f t="shared" si="82"/>
        <v>#VALUE!</v>
      </c>
      <c r="AM82" s="82" t="b">
        <f t="shared" si="83"/>
        <v>0</v>
      </c>
      <c r="AN82" s="82" t="b">
        <f t="shared" si="84"/>
        <v>0</v>
      </c>
      <c r="AO82" s="82" t="b">
        <f t="shared" si="97"/>
        <v>0</v>
      </c>
      <c r="AP82" s="82" t="b">
        <f t="shared" si="85"/>
        <v>0</v>
      </c>
      <c r="AQ82" s="82" t="b">
        <f t="shared" si="98"/>
        <v>0</v>
      </c>
      <c r="AR82" s="70">
        <f t="shared" si="99"/>
        <v>0</v>
      </c>
      <c r="AS82" s="82" t="b">
        <f t="shared" si="86"/>
        <v>0</v>
      </c>
      <c r="AT82" s="82" t="b">
        <f t="shared" si="87"/>
        <v>0</v>
      </c>
      <c r="AU82" s="82" t="b">
        <f t="shared" si="88"/>
        <v>0</v>
      </c>
      <c r="AV82" s="82" t="b">
        <f t="shared" si="89"/>
        <v>0</v>
      </c>
      <c r="AW82" s="82" t="b">
        <f t="shared" si="90"/>
        <v>0</v>
      </c>
      <c r="AX82" s="82" t="b">
        <f t="shared" si="91"/>
        <v>0</v>
      </c>
      <c r="AY82" s="82" t="b">
        <f t="shared" si="100"/>
        <v>0</v>
      </c>
      <c r="AZ82" s="82"/>
      <c r="BA82" s="82" t="b">
        <f t="shared" si="101"/>
        <v>0</v>
      </c>
      <c r="BB82" s="82" t="b">
        <f t="shared" si="102"/>
        <v>0</v>
      </c>
      <c r="BC82" s="82" t="b">
        <f t="shared" si="103"/>
        <v>0</v>
      </c>
      <c r="BD82" s="70"/>
      <c r="BE82" s="70" t="str">
        <f t="shared" si="92"/>
        <v/>
      </c>
      <c r="BF82" s="70">
        <v>71</v>
      </c>
      <c r="BG82" s="70"/>
      <c r="BH82" s="70"/>
      <c r="BI82" s="70"/>
      <c r="BJ82" s="70"/>
      <c r="BK82" s="70"/>
      <c r="BL82" s="70"/>
      <c r="BM82" s="70"/>
      <c r="BN82" s="70"/>
      <c r="BO82" s="70"/>
      <c r="BP82" s="70"/>
      <c r="BQ82" s="70"/>
      <c r="BR82" s="70"/>
      <c r="BS82" s="70" t="b">
        <f t="shared" si="93"/>
        <v>0</v>
      </c>
      <c r="BT82" s="70">
        <f>COUNTA(B83:$O$830)</f>
        <v>0</v>
      </c>
      <c r="BU82" s="70"/>
      <c r="BV82" s="163"/>
      <c r="BW82" s="163"/>
      <c r="BX82" s="163"/>
      <c r="BY82" s="163"/>
      <c r="BZ82" s="163"/>
      <c r="CA82" s="163"/>
      <c r="CB82" s="163"/>
      <c r="CC82" s="163"/>
      <c r="CD82" s="163"/>
      <c r="CE82" s="163" t="str">
        <f t="shared" si="104"/>
        <v/>
      </c>
      <c r="CF82" s="163" t="str">
        <f t="shared" si="105"/>
        <v/>
      </c>
      <c r="CG82" s="163" t="str">
        <f t="shared" si="106"/>
        <v/>
      </c>
      <c r="CH82" s="163" t="str">
        <f t="shared" si="107"/>
        <v/>
      </c>
      <c r="CI82" s="163" t="str">
        <f t="shared" si="108"/>
        <v/>
      </c>
      <c r="CJ82" s="163" t="str">
        <f t="shared" si="109"/>
        <v/>
      </c>
      <c r="CK82" s="163" t="str">
        <f t="shared" si="110"/>
        <v/>
      </c>
      <c r="CL82" s="163" t="str">
        <f t="shared" si="111"/>
        <v/>
      </c>
      <c r="CM82" s="163" t="str">
        <f t="shared" si="112"/>
        <v/>
      </c>
      <c r="CN82" s="163"/>
      <c r="CO82" s="163"/>
      <c r="CP82" s="163" t="str">
        <f t="shared" si="113"/>
        <v/>
      </c>
      <c r="CQ82" s="163"/>
      <c r="CR82" s="163"/>
      <c r="CS82" s="185" t="str">
        <f t="shared" si="130"/>
        <v/>
      </c>
      <c r="CT82" s="70"/>
      <c r="CU82" s="70">
        <f t="shared" si="114"/>
        <v>0</v>
      </c>
      <c r="CV82" s="70">
        <f t="shared" si="115"/>
        <v>0</v>
      </c>
      <c r="CW82" s="70"/>
      <c r="CX82" s="96">
        <f t="shared" si="116"/>
        <v>0</v>
      </c>
      <c r="CY82" s="70"/>
      <c r="CZ82" s="70" t="e">
        <f t="shared" si="117"/>
        <v>#VALUE!</v>
      </c>
      <c r="DA82" s="70" t="e">
        <f t="shared" si="118"/>
        <v>#VALUE!</v>
      </c>
      <c r="DB82" s="70"/>
      <c r="DC82" s="70" t="b">
        <f t="shared" ref="DC82:DC145" si="131">IF(ISBLANK(C82),FALSE,OR(B82="imb",AND((B82="apae"),((C82="a")+(E82="a")+(C82="p")+(E82="p")+(C82="AT")+(E82="AT")+(C82="F")+(E82="F")+(C82="PT")+(E82="PT"))&lt;&gt;2),AND(B82&lt;&gt;"apae",ISBLANK(B82)=FALSE,((C82="a")+(E82="a")+(C82="p")+(E82="p")+(C82="AT")+(E82="AT")+(C82="F")+(E82="F")+(C82="PT")+(E82="PT"))=2), AND(B82="gv",C82&amp;E82&amp;H82&lt;&gt;"ccgalerie"), AND(ISBLANK(B82),(C82&amp;E82="cc")),AND(B82="cf",OR(C82&amp;E82&lt;&gt;"cc",AND(C82&amp;E82="cc",H82="caniveau"),AND(C82&amp;E82="cc",H82="galerie"))),AND(NOT(ISBLANK(B82)),OR((C82="ct"),(E82="ct"))),AND(NOT(ISBLANK(B82)),OR((C82&amp;E82="imba"),(C82&amp;E82="aimb"))),AND((B82="ca"),OR(C82&amp;E82&lt;&gt;"imbc"),(C82&amp;E82&lt;&gt;"cimb")),AND(B82="gv",C82&amp;E82&amp;H82&lt;&gt;"ccgalerie"),AND(B82&lt;&gt;"gv",C82&amp;E82&amp;H82="ccgalerie"),(NOT(C82="c"))+(B82="ss")+(B82="se")=2))</f>
        <v>0</v>
      </c>
      <c r="DD82" s="70">
        <f t="shared" si="119"/>
        <v>0</v>
      </c>
      <c r="DE82" s="70" t="str">
        <f t="shared" si="120"/>
        <v/>
      </c>
      <c r="DF82" s="70"/>
      <c r="DG82" s="70" t="str">
        <f t="shared" si="68"/>
        <v/>
      </c>
      <c r="DH82" s="70" t="b">
        <f t="shared" si="69"/>
        <v>0</v>
      </c>
      <c r="DI82" s="70" t="str">
        <f t="shared" si="70"/>
        <v/>
      </c>
      <c r="DJ82" s="70"/>
      <c r="DK82" s="70" t="str">
        <f t="shared" si="121"/>
        <v/>
      </c>
      <c r="DL82" s="70" t="str">
        <f t="shared" si="122"/>
        <v/>
      </c>
      <c r="DM82" s="70"/>
      <c r="DN82" s="70" t="str">
        <f t="shared" si="123"/>
        <v/>
      </c>
      <c r="DO82" s="70" t="str">
        <f>IF(DK82="","",AND((COUNTIF($DK$12:DL82,DK82))=1,(COUNTIF($DK$12:DL82,DL82))=1))</f>
        <v/>
      </c>
      <c r="DP82" s="70" t="str">
        <f>IF(DK82="","",AND((COUNTIF(DK82:$DL$812,DK82))=1,(COUNTIF(DK82:$DL$812,DL82))=1))</f>
        <v/>
      </c>
      <c r="DQ82" s="70"/>
      <c r="DR82" s="70" t="b">
        <f t="shared" si="124"/>
        <v>0</v>
      </c>
      <c r="DS82" s="70" t="b">
        <f t="shared" si="125"/>
        <v>0</v>
      </c>
      <c r="DT82" s="70">
        <f t="shared" si="71"/>
        <v>0</v>
      </c>
      <c r="DU82" s="70">
        <f t="shared" si="72"/>
        <v>0</v>
      </c>
      <c r="DV82" s="70" t="b">
        <f t="shared" si="126"/>
        <v>0</v>
      </c>
      <c r="DW82" s="70" t="b">
        <f t="shared" si="127"/>
        <v>0</v>
      </c>
      <c r="DX82" s="70"/>
      <c r="DY82" s="70" t="b">
        <f t="shared" si="128"/>
        <v>0</v>
      </c>
      <c r="DZ82" s="70">
        <f t="shared" si="129"/>
        <v>0</v>
      </c>
      <c r="EA82" s="70"/>
    </row>
    <row r="83" spans="1:131" x14ac:dyDescent="0.25">
      <c r="A83" s="24" t="str">
        <f t="shared" si="94"/>
        <v/>
      </c>
      <c r="B83" s="36"/>
      <c r="C83" s="37"/>
      <c r="D83" s="38"/>
      <c r="E83" s="37"/>
      <c r="F83" s="38"/>
      <c r="G83" s="39"/>
      <c r="H83" s="35"/>
      <c r="I83" s="30"/>
      <c r="J83" s="38"/>
      <c r="K83" s="36"/>
      <c r="L83" s="40"/>
      <c r="M83" s="43"/>
      <c r="N83" s="44"/>
      <c r="O83" s="35"/>
      <c r="P83" s="87"/>
      <c r="R83" s="65" t="s">
        <v>74</v>
      </c>
      <c r="S83" s="66">
        <v>75118</v>
      </c>
      <c r="T83" s="99" t="s">
        <v>307</v>
      </c>
      <c r="U83" s="146" t="s">
        <v>308</v>
      </c>
      <c r="V83" s="70"/>
      <c r="W83" s="70"/>
      <c r="X83" s="70"/>
      <c r="Y83" s="70"/>
      <c r="Z83" t="b">
        <f t="shared" si="73"/>
        <v>0</v>
      </c>
      <c r="AA83" t="b">
        <f t="shared" si="95"/>
        <v>0</v>
      </c>
      <c r="AB83" t="b">
        <f t="shared" si="74"/>
        <v>0</v>
      </c>
      <c r="AC83" t="b">
        <f t="shared" si="75"/>
        <v>0</v>
      </c>
      <c r="AD83" s="101" t="b">
        <f t="shared" si="76"/>
        <v>0</v>
      </c>
      <c r="AE83" t="e">
        <f t="shared" si="77"/>
        <v>#VALUE!</v>
      </c>
      <c r="AF83" t="b">
        <f t="shared" si="78"/>
        <v>0</v>
      </c>
      <c r="AG83" s="135"/>
      <c r="AH83" s="82" t="b">
        <f t="shared" si="79"/>
        <v>0</v>
      </c>
      <c r="AI83" s="99" t="b">
        <f t="shared" si="80"/>
        <v>0</v>
      </c>
      <c r="AJ83" s="70" t="b">
        <f t="shared" si="81"/>
        <v>0</v>
      </c>
      <c r="AK83" s="111" t="b">
        <f t="shared" si="96"/>
        <v>0</v>
      </c>
      <c r="AL83" s="82" t="e">
        <f t="shared" si="82"/>
        <v>#VALUE!</v>
      </c>
      <c r="AM83" s="82" t="b">
        <f t="shared" si="83"/>
        <v>0</v>
      </c>
      <c r="AN83" s="82" t="b">
        <f t="shared" si="84"/>
        <v>0</v>
      </c>
      <c r="AO83" s="82" t="b">
        <f t="shared" si="97"/>
        <v>0</v>
      </c>
      <c r="AP83" s="82" t="b">
        <f t="shared" si="85"/>
        <v>0</v>
      </c>
      <c r="AQ83" s="82" t="b">
        <f t="shared" si="98"/>
        <v>0</v>
      </c>
      <c r="AR83" s="70">
        <f t="shared" si="99"/>
        <v>0</v>
      </c>
      <c r="AS83" s="82" t="b">
        <f t="shared" si="86"/>
        <v>0</v>
      </c>
      <c r="AT83" s="82" t="b">
        <f t="shared" si="87"/>
        <v>0</v>
      </c>
      <c r="AU83" s="82" t="b">
        <f t="shared" si="88"/>
        <v>0</v>
      </c>
      <c r="AV83" s="82" t="b">
        <f t="shared" si="89"/>
        <v>0</v>
      </c>
      <c r="AW83" s="82" t="b">
        <f t="shared" si="90"/>
        <v>0</v>
      </c>
      <c r="AX83" s="82" t="b">
        <f t="shared" si="91"/>
        <v>0</v>
      </c>
      <c r="AY83" s="82" t="b">
        <f t="shared" si="100"/>
        <v>0</v>
      </c>
      <c r="AZ83" s="82"/>
      <c r="BA83" s="82" t="b">
        <f t="shared" si="101"/>
        <v>0</v>
      </c>
      <c r="BB83" s="82" t="b">
        <f t="shared" si="102"/>
        <v>0</v>
      </c>
      <c r="BC83" s="82" t="b">
        <f t="shared" si="103"/>
        <v>0</v>
      </c>
      <c r="BD83" s="70"/>
      <c r="BE83" s="70" t="str">
        <f t="shared" si="92"/>
        <v/>
      </c>
      <c r="BF83" s="70">
        <v>72</v>
      </c>
      <c r="BG83" s="70"/>
      <c r="BH83" s="70"/>
      <c r="BI83" s="70"/>
      <c r="BJ83" s="70"/>
      <c r="BK83" s="70"/>
      <c r="BL83" s="70"/>
      <c r="BM83" s="70"/>
      <c r="BN83" s="70"/>
      <c r="BO83" s="70"/>
      <c r="BP83" s="70"/>
      <c r="BQ83" s="70"/>
      <c r="BR83" s="70"/>
      <c r="BS83" s="70" t="b">
        <f t="shared" si="93"/>
        <v>0</v>
      </c>
      <c r="BT83" s="70">
        <f>COUNTA(B84:$O$830)</f>
        <v>0</v>
      </c>
      <c r="BU83" s="70"/>
      <c r="BV83" s="163"/>
      <c r="BW83" s="163"/>
      <c r="BX83" s="163"/>
      <c r="BY83" s="163"/>
      <c r="BZ83" s="163"/>
      <c r="CA83" s="163"/>
      <c r="CB83" s="163"/>
      <c r="CC83" s="163"/>
      <c r="CD83" s="163"/>
      <c r="CE83" s="163" t="str">
        <f t="shared" si="104"/>
        <v/>
      </c>
      <c r="CF83" s="163" t="str">
        <f t="shared" si="105"/>
        <v/>
      </c>
      <c r="CG83" s="163" t="str">
        <f t="shared" si="106"/>
        <v/>
      </c>
      <c r="CH83" s="163" t="str">
        <f t="shared" si="107"/>
        <v/>
      </c>
      <c r="CI83" s="163" t="str">
        <f t="shared" si="108"/>
        <v/>
      </c>
      <c r="CJ83" s="163" t="str">
        <f t="shared" si="109"/>
        <v/>
      </c>
      <c r="CK83" s="163" t="str">
        <f t="shared" si="110"/>
        <v/>
      </c>
      <c r="CL83" s="163" t="str">
        <f t="shared" si="111"/>
        <v/>
      </c>
      <c r="CM83" s="163" t="str">
        <f t="shared" si="112"/>
        <v/>
      </c>
      <c r="CN83" s="163"/>
      <c r="CO83" s="163"/>
      <c r="CP83" s="163" t="str">
        <f t="shared" si="113"/>
        <v/>
      </c>
      <c r="CQ83" s="163"/>
      <c r="CR83" s="163"/>
      <c r="CS83" s="185" t="str">
        <f t="shared" si="130"/>
        <v/>
      </c>
      <c r="CT83" s="70"/>
      <c r="CU83" s="70">
        <f t="shared" si="114"/>
        <v>0</v>
      </c>
      <c r="CV83" s="70">
        <f t="shared" si="115"/>
        <v>0</v>
      </c>
      <c r="CW83" s="70"/>
      <c r="CX83" s="96">
        <f t="shared" si="116"/>
        <v>0</v>
      </c>
      <c r="CY83" s="70"/>
      <c r="CZ83" s="70" t="e">
        <f t="shared" si="117"/>
        <v>#VALUE!</v>
      </c>
      <c r="DA83" s="70" t="e">
        <f t="shared" si="118"/>
        <v>#VALUE!</v>
      </c>
      <c r="DB83" s="70"/>
      <c r="DC83" s="70" t="b">
        <f t="shared" si="131"/>
        <v>0</v>
      </c>
      <c r="DD83" s="70">
        <f t="shared" si="119"/>
        <v>0</v>
      </c>
      <c r="DE83" s="70" t="str">
        <f t="shared" si="120"/>
        <v/>
      </c>
      <c r="DF83" s="70"/>
      <c r="DG83" s="70" t="str">
        <f t="shared" si="68"/>
        <v/>
      </c>
      <c r="DH83" s="70" t="b">
        <f t="shared" si="69"/>
        <v>0</v>
      </c>
      <c r="DI83" s="70" t="str">
        <f t="shared" si="70"/>
        <v/>
      </c>
      <c r="DJ83" s="70"/>
      <c r="DK83" s="70" t="str">
        <f t="shared" si="121"/>
        <v/>
      </c>
      <c r="DL83" s="70" t="str">
        <f t="shared" si="122"/>
        <v/>
      </c>
      <c r="DM83" s="70"/>
      <c r="DN83" s="70" t="str">
        <f t="shared" si="123"/>
        <v/>
      </c>
      <c r="DO83" s="70" t="str">
        <f>IF(DK83="","",AND((COUNTIF($DK$12:DL83,DK83))=1,(COUNTIF($DK$12:DL83,DL83))=1))</f>
        <v/>
      </c>
      <c r="DP83" s="70" t="str">
        <f>IF(DK83="","",AND((COUNTIF(DK83:$DL$812,DK83))=1,(COUNTIF(DK83:$DL$812,DL83))=1))</f>
        <v/>
      </c>
      <c r="DQ83" s="70"/>
      <c r="DR83" s="70" t="b">
        <f t="shared" si="124"/>
        <v>0</v>
      </c>
      <c r="DS83" s="70" t="b">
        <f t="shared" si="125"/>
        <v>0</v>
      </c>
      <c r="DT83" s="70">
        <f t="shared" si="71"/>
        <v>0</v>
      </c>
      <c r="DU83" s="70">
        <f t="shared" si="72"/>
        <v>0</v>
      </c>
      <c r="DV83" s="70" t="b">
        <f t="shared" si="126"/>
        <v>0</v>
      </c>
      <c r="DW83" s="70" t="b">
        <f t="shared" si="127"/>
        <v>0</v>
      </c>
      <c r="DX83" s="70"/>
      <c r="DY83" s="70" t="b">
        <f t="shared" si="128"/>
        <v>0</v>
      </c>
      <c r="DZ83" s="70">
        <f t="shared" si="129"/>
        <v>0</v>
      </c>
      <c r="EA83" s="70"/>
    </row>
    <row r="84" spans="1:131" x14ac:dyDescent="0.25">
      <c r="A84" s="24" t="str">
        <f t="shared" si="94"/>
        <v/>
      </c>
      <c r="B84" s="36"/>
      <c r="C84" s="37"/>
      <c r="D84" s="38"/>
      <c r="E84" s="37"/>
      <c r="F84" s="38"/>
      <c r="G84" s="39"/>
      <c r="H84" s="35"/>
      <c r="I84" s="30"/>
      <c r="J84" s="38"/>
      <c r="K84" s="36"/>
      <c r="L84" s="40"/>
      <c r="M84" s="43"/>
      <c r="N84" s="44"/>
      <c r="O84" s="35"/>
      <c r="P84" s="87"/>
      <c r="R84" s="65" t="s">
        <v>74</v>
      </c>
      <c r="S84" s="66">
        <v>75119</v>
      </c>
      <c r="T84" s="99" t="s">
        <v>309</v>
      </c>
      <c r="U84" s="146" t="s">
        <v>310</v>
      </c>
      <c r="V84" s="70"/>
      <c r="W84" s="70"/>
      <c r="X84" s="70"/>
      <c r="Y84" s="70"/>
      <c r="Z84" t="b">
        <f t="shared" si="73"/>
        <v>0</v>
      </c>
      <c r="AA84" t="b">
        <f t="shared" si="95"/>
        <v>0</v>
      </c>
      <c r="AB84" t="b">
        <f t="shared" si="74"/>
        <v>0</v>
      </c>
      <c r="AC84" t="b">
        <f t="shared" si="75"/>
        <v>0</v>
      </c>
      <c r="AD84" s="101" t="b">
        <f t="shared" si="76"/>
        <v>0</v>
      </c>
      <c r="AE84" t="e">
        <f t="shared" si="77"/>
        <v>#VALUE!</v>
      </c>
      <c r="AF84" t="b">
        <f t="shared" si="78"/>
        <v>0</v>
      </c>
      <c r="AG84" s="135"/>
      <c r="AH84" s="82" t="b">
        <f t="shared" si="79"/>
        <v>0</v>
      </c>
      <c r="AI84" s="99" t="b">
        <f t="shared" si="80"/>
        <v>0</v>
      </c>
      <c r="AJ84" s="70" t="b">
        <f t="shared" si="81"/>
        <v>0</v>
      </c>
      <c r="AK84" s="111" t="b">
        <f t="shared" si="96"/>
        <v>0</v>
      </c>
      <c r="AL84" s="82" t="e">
        <f t="shared" si="82"/>
        <v>#VALUE!</v>
      </c>
      <c r="AM84" s="82" t="b">
        <f t="shared" si="83"/>
        <v>0</v>
      </c>
      <c r="AN84" s="82" t="b">
        <f t="shared" si="84"/>
        <v>0</v>
      </c>
      <c r="AO84" s="82" t="b">
        <f t="shared" si="97"/>
        <v>0</v>
      </c>
      <c r="AP84" s="82" t="b">
        <f t="shared" si="85"/>
        <v>0</v>
      </c>
      <c r="AQ84" s="82" t="b">
        <f t="shared" si="98"/>
        <v>0</v>
      </c>
      <c r="AR84" s="70">
        <f t="shared" si="99"/>
        <v>0</v>
      </c>
      <c r="AS84" s="82" t="b">
        <f t="shared" si="86"/>
        <v>0</v>
      </c>
      <c r="AT84" s="82" t="b">
        <f t="shared" si="87"/>
        <v>0</v>
      </c>
      <c r="AU84" s="82" t="b">
        <f t="shared" si="88"/>
        <v>0</v>
      </c>
      <c r="AV84" s="82" t="b">
        <f t="shared" si="89"/>
        <v>0</v>
      </c>
      <c r="AW84" s="82" t="b">
        <f t="shared" si="90"/>
        <v>0</v>
      </c>
      <c r="AX84" s="82" t="b">
        <f t="shared" si="91"/>
        <v>0</v>
      </c>
      <c r="AY84" s="82" t="b">
        <f t="shared" si="100"/>
        <v>0</v>
      </c>
      <c r="AZ84" s="82"/>
      <c r="BA84" s="82" t="b">
        <f t="shared" si="101"/>
        <v>0</v>
      </c>
      <c r="BB84" s="82" t="b">
        <f t="shared" si="102"/>
        <v>0</v>
      </c>
      <c r="BC84" s="82" t="b">
        <f t="shared" si="103"/>
        <v>0</v>
      </c>
      <c r="BD84" s="70"/>
      <c r="BE84" s="70" t="str">
        <f t="shared" si="92"/>
        <v/>
      </c>
      <c r="BF84" s="70">
        <v>73</v>
      </c>
      <c r="BG84" s="70"/>
      <c r="BH84" s="70"/>
      <c r="BI84" s="70"/>
      <c r="BJ84" s="70"/>
      <c r="BK84" s="70"/>
      <c r="BL84" s="70"/>
      <c r="BM84" s="70"/>
      <c r="BN84" s="70"/>
      <c r="BO84" s="70"/>
      <c r="BP84" s="70"/>
      <c r="BQ84" s="70"/>
      <c r="BR84" s="70"/>
      <c r="BS84" s="70" t="b">
        <f t="shared" si="93"/>
        <v>0</v>
      </c>
      <c r="BT84" s="70">
        <f>COUNTA(B85:$O$830)</f>
        <v>0</v>
      </c>
      <c r="BU84" s="70"/>
      <c r="BV84" s="163"/>
      <c r="BW84" s="163"/>
      <c r="BX84" s="163"/>
      <c r="BY84" s="163"/>
      <c r="BZ84" s="163"/>
      <c r="CA84" s="163"/>
      <c r="CB84" s="163"/>
      <c r="CC84" s="163"/>
      <c r="CD84" s="163"/>
      <c r="CE84" s="163" t="str">
        <f t="shared" si="104"/>
        <v/>
      </c>
      <c r="CF84" s="163" t="str">
        <f t="shared" si="105"/>
        <v/>
      </c>
      <c r="CG84" s="163" t="str">
        <f t="shared" si="106"/>
        <v/>
      </c>
      <c r="CH84" s="163" t="str">
        <f t="shared" si="107"/>
        <v/>
      </c>
      <c r="CI84" s="163" t="str">
        <f t="shared" si="108"/>
        <v/>
      </c>
      <c r="CJ84" s="163" t="str">
        <f t="shared" si="109"/>
        <v/>
      </c>
      <c r="CK84" s="163" t="str">
        <f t="shared" si="110"/>
        <v/>
      </c>
      <c r="CL84" s="163" t="str">
        <f t="shared" si="111"/>
        <v/>
      </c>
      <c r="CM84" s="163" t="str">
        <f t="shared" si="112"/>
        <v/>
      </c>
      <c r="CN84" s="163"/>
      <c r="CO84" s="163"/>
      <c r="CP84" s="163" t="str">
        <f t="shared" si="113"/>
        <v/>
      </c>
      <c r="CQ84" s="163"/>
      <c r="CR84" s="163"/>
      <c r="CS84" s="185" t="str">
        <f t="shared" si="130"/>
        <v/>
      </c>
      <c r="CT84" s="70"/>
      <c r="CU84" s="70">
        <f t="shared" si="114"/>
        <v>0</v>
      </c>
      <c r="CV84" s="70">
        <f t="shared" si="115"/>
        <v>0</v>
      </c>
      <c r="CW84" s="70"/>
      <c r="CX84" s="96">
        <f t="shared" si="116"/>
        <v>0</v>
      </c>
      <c r="CY84" s="70"/>
      <c r="CZ84" s="70" t="e">
        <f t="shared" si="117"/>
        <v>#VALUE!</v>
      </c>
      <c r="DA84" s="70" t="e">
        <f t="shared" si="118"/>
        <v>#VALUE!</v>
      </c>
      <c r="DB84" s="70"/>
      <c r="DC84" s="70" t="b">
        <f t="shared" si="131"/>
        <v>0</v>
      </c>
      <c r="DD84" s="70">
        <f t="shared" si="119"/>
        <v>0</v>
      </c>
      <c r="DE84" s="70" t="str">
        <f t="shared" si="120"/>
        <v/>
      </c>
      <c r="DF84" s="70"/>
      <c r="DG84" s="70" t="str">
        <f t="shared" si="68"/>
        <v/>
      </c>
      <c r="DH84" s="70" t="b">
        <f t="shared" si="69"/>
        <v>0</v>
      </c>
      <c r="DI84" s="70" t="str">
        <f t="shared" si="70"/>
        <v/>
      </c>
      <c r="DJ84" s="70"/>
      <c r="DK84" s="70" t="str">
        <f t="shared" si="121"/>
        <v/>
      </c>
      <c r="DL84" s="70" t="str">
        <f t="shared" si="122"/>
        <v/>
      </c>
      <c r="DM84" s="70"/>
      <c r="DN84" s="70" t="str">
        <f t="shared" si="123"/>
        <v/>
      </c>
      <c r="DO84" s="70" t="str">
        <f>IF(DK84="","",AND((COUNTIF($DK$12:DL84,DK84))=1,(COUNTIF($DK$12:DL84,DL84))=1))</f>
        <v/>
      </c>
      <c r="DP84" s="70" t="str">
        <f>IF(DK84="","",AND((COUNTIF(DK84:$DL$812,DK84))=1,(COUNTIF(DK84:$DL$812,DL84))=1))</f>
        <v/>
      </c>
      <c r="DQ84" s="70"/>
      <c r="DR84" s="70" t="b">
        <f t="shared" si="124"/>
        <v>0</v>
      </c>
      <c r="DS84" s="70" t="b">
        <f t="shared" si="125"/>
        <v>0</v>
      </c>
      <c r="DT84" s="70">
        <f t="shared" si="71"/>
        <v>0</v>
      </c>
      <c r="DU84" s="70">
        <f t="shared" si="72"/>
        <v>0</v>
      </c>
      <c r="DV84" s="70" t="b">
        <f t="shared" si="126"/>
        <v>0</v>
      </c>
      <c r="DW84" s="70" t="b">
        <f t="shared" si="127"/>
        <v>0</v>
      </c>
      <c r="DX84" s="70"/>
      <c r="DY84" s="70" t="b">
        <f t="shared" si="128"/>
        <v>0</v>
      </c>
      <c r="DZ84" s="70">
        <f t="shared" si="129"/>
        <v>0</v>
      </c>
      <c r="EA84" s="70"/>
    </row>
    <row r="85" spans="1:131" x14ac:dyDescent="0.25">
      <c r="A85" s="24" t="str">
        <f t="shared" si="94"/>
        <v/>
      </c>
      <c r="B85" s="36"/>
      <c r="C85" s="37"/>
      <c r="D85" s="38"/>
      <c r="E85" s="37"/>
      <c r="F85" s="38"/>
      <c r="G85" s="39"/>
      <c r="H85" s="35"/>
      <c r="I85" s="30"/>
      <c r="J85" s="38"/>
      <c r="K85" s="36"/>
      <c r="L85" s="40"/>
      <c r="M85" s="43"/>
      <c r="N85" s="44"/>
      <c r="O85" s="35"/>
      <c r="P85" s="87"/>
      <c r="R85" s="65" t="s">
        <v>74</v>
      </c>
      <c r="S85" s="66">
        <v>75120</v>
      </c>
      <c r="T85" s="99" t="s">
        <v>311</v>
      </c>
      <c r="U85" s="146" t="s">
        <v>312</v>
      </c>
      <c r="V85" s="70"/>
      <c r="W85" s="70"/>
      <c r="X85" s="70"/>
      <c r="Y85" s="70"/>
      <c r="Z85" t="b">
        <f t="shared" si="73"/>
        <v>0</v>
      </c>
      <c r="AA85" t="b">
        <f t="shared" si="95"/>
        <v>0</v>
      </c>
      <c r="AB85" t="b">
        <f t="shared" si="74"/>
        <v>0</v>
      </c>
      <c r="AC85" t="b">
        <f t="shared" si="75"/>
        <v>0</v>
      </c>
      <c r="AD85" s="101" t="b">
        <f t="shared" si="76"/>
        <v>0</v>
      </c>
      <c r="AE85" t="e">
        <f t="shared" si="77"/>
        <v>#VALUE!</v>
      </c>
      <c r="AF85" t="b">
        <f t="shared" si="78"/>
        <v>0</v>
      </c>
      <c r="AG85" s="135"/>
      <c r="AH85" s="82" t="b">
        <f t="shared" si="79"/>
        <v>0</v>
      </c>
      <c r="AI85" s="99" t="b">
        <f t="shared" si="80"/>
        <v>0</v>
      </c>
      <c r="AJ85" s="70" t="b">
        <f t="shared" si="81"/>
        <v>0</v>
      </c>
      <c r="AK85" s="111" t="b">
        <f t="shared" si="96"/>
        <v>0</v>
      </c>
      <c r="AL85" s="82" t="e">
        <f t="shared" si="82"/>
        <v>#VALUE!</v>
      </c>
      <c r="AM85" s="82" t="b">
        <f t="shared" si="83"/>
        <v>0</v>
      </c>
      <c r="AN85" s="82" t="b">
        <f t="shared" si="84"/>
        <v>0</v>
      </c>
      <c r="AO85" s="82" t="b">
        <f t="shared" si="97"/>
        <v>0</v>
      </c>
      <c r="AP85" s="82" t="b">
        <f t="shared" si="85"/>
        <v>0</v>
      </c>
      <c r="AQ85" s="82" t="b">
        <f t="shared" si="98"/>
        <v>0</v>
      </c>
      <c r="AR85" s="70">
        <f t="shared" si="99"/>
        <v>0</v>
      </c>
      <c r="AS85" s="82" t="b">
        <f t="shared" si="86"/>
        <v>0</v>
      </c>
      <c r="AT85" s="82" t="b">
        <f t="shared" si="87"/>
        <v>0</v>
      </c>
      <c r="AU85" s="82" t="b">
        <f t="shared" si="88"/>
        <v>0</v>
      </c>
      <c r="AV85" s="82" t="b">
        <f t="shared" si="89"/>
        <v>0</v>
      </c>
      <c r="AW85" s="82" t="b">
        <f t="shared" si="90"/>
        <v>0</v>
      </c>
      <c r="AX85" s="82" t="b">
        <f t="shared" si="91"/>
        <v>0</v>
      </c>
      <c r="AY85" s="82" t="b">
        <f t="shared" si="100"/>
        <v>0</v>
      </c>
      <c r="AZ85" s="82"/>
      <c r="BA85" s="82" t="b">
        <f t="shared" si="101"/>
        <v>0</v>
      </c>
      <c r="BB85" s="82" t="b">
        <f t="shared" si="102"/>
        <v>0</v>
      </c>
      <c r="BC85" s="82" t="b">
        <f t="shared" si="103"/>
        <v>0</v>
      </c>
      <c r="BD85" s="70"/>
      <c r="BE85" s="70" t="str">
        <f t="shared" si="92"/>
        <v/>
      </c>
      <c r="BF85" s="70">
        <v>74</v>
      </c>
      <c r="BG85" s="70"/>
      <c r="BH85" s="70"/>
      <c r="BI85" s="70"/>
      <c r="BJ85" s="70"/>
      <c r="BK85" s="70"/>
      <c r="BL85" s="70"/>
      <c r="BM85" s="70"/>
      <c r="BN85" s="70"/>
      <c r="BO85" s="70"/>
      <c r="BP85" s="70"/>
      <c r="BQ85" s="70"/>
      <c r="BR85" s="70"/>
      <c r="BS85" s="70" t="b">
        <f t="shared" si="93"/>
        <v>0</v>
      </c>
      <c r="BT85" s="70">
        <f>COUNTA(B86:$O$830)</f>
        <v>0</v>
      </c>
      <c r="BU85" s="70"/>
      <c r="BV85" s="163"/>
      <c r="BW85" s="163"/>
      <c r="BX85" s="163"/>
      <c r="BY85" s="163"/>
      <c r="BZ85" s="163"/>
      <c r="CA85" s="163"/>
      <c r="CB85" s="163"/>
      <c r="CC85" s="163"/>
      <c r="CD85" s="163"/>
      <c r="CE85" s="163" t="str">
        <f t="shared" si="104"/>
        <v/>
      </c>
      <c r="CF85" s="163" t="str">
        <f t="shared" si="105"/>
        <v/>
      </c>
      <c r="CG85" s="163" t="str">
        <f t="shared" si="106"/>
        <v/>
      </c>
      <c r="CH85" s="163" t="str">
        <f t="shared" si="107"/>
        <v/>
      </c>
      <c r="CI85" s="163" t="str">
        <f t="shared" si="108"/>
        <v/>
      </c>
      <c r="CJ85" s="163" t="str">
        <f t="shared" si="109"/>
        <v/>
      </c>
      <c r="CK85" s="163" t="str">
        <f t="shared" si="110"/>
        <v/>
      </c>
      <c r="CL85" s="163" t="str">
        <f t="shared" si="111"/>
        <v/>
      </c>
      <c r="CM85" s="163" t="str">
        <f t="shared" si="112"/>
        <v/>
      </c>
      <c r="CN85" s="163"/>
      <c r="CO85" s="163"/>
      <c r="CP85" s="163" t="str">
        <f t="shared" si="113"/>
        <v/>
      </c>
      <c r="CQ85" s="163"/>
      <c r="CR85" s="163"/>
      <c r="CS85" s="185" t="str">
        <f t="shared" si="130"/>
        <v/>
      </c>
      <c r="CT85" s="70"/>
      <c r="CU85" s="70">
        <f t="shared" si="114"/>
        <v>0</v>
      </c>
      <c r="CV85" s="70">
        <f t="shared" si="115"/>
        <v>0</v>
      </c>
      <c r="CW85" s="70"/>
      <c r="CX85" s="96">
        <f t="shared" si="116"/>
        <v>0</v>
      </c>
      <c r="CY85" s="70"/>
      <c r="CZ85" s="70" t="e">
        <f t="shared" si="117"/>
        <v>#VALUE!</v>
      </c>
      <c r="DA85" s="70" t="e">
        <f t="shared" si="118"/>
        <v>#VALUE!</v>
      </c>
      <c r="DB85" s="70"/>
      <c r="DC85" s="70" t="b">
        <f t="shared" si="131"/>
        <v>0</v>
      </c>
      <c r="DD85" s="70">
        <f t="shared" si="119"/>
        <v>0</v>
      </c>
      <c r="DE85" s="70" t="str">
        <f t="shared" si="120"/>
        <v/>
      </c>
      <c r="DF85" s="70"/>
      <c r="DG85" s="70" t="str">
        <f t="shared" si="68"/>
        <v/>
      </c>
      <c r="DH85" s="70" t="b">
        <f t="shared" si="69"/>
        <v>0</v>
      </c>
      <c r="DI85" s="70" t="str">
        <f t="shared" si="70"/>
        <v/>
      </c>
      <c r="DJ85" s="70"/>
      <c r="DK85" s="70" t="str">
        <f t="shared" si="121"/>
        <v/>
      </c>
      <c r="DL85" s="70" t="str">
        <f t="shared" si="122"/>
        <v/>
      </c>
      <c r="DM85" s="70"/>
      <c r="DN85" s="70" t="str">
        <f t="shared" si="123"/>
        <v/>
      </c>
      <c r="DO85" s="70" t="str">
        <f>IF(DK85="","",AND((COUNTIF($DK$12:DL85,DK85))=1,(COUNTIF($DK$12:DL85,DL85))=1))</f>
        <v/>
      </c>
      <c r="DP85" s="70" t="str">
        <f>IF(DK85="","",AND((COUNTIF(DK85:$DL$812,DK85))=1,(COUNTIF(DK85:$DL$812,DL85))=1))</f>
        <v/>
      </c>
      <c r="DQ85" s="70"/>
      <c r="DR85" s="70" t="b">
        <f t="shared" si="124"/>
        <v>0</v>
      </c>
      <c r="DS85" s="70" t="b">
        <f t="shared" si="125"/>
        <v>0</v>
      </c>
      <c r="DT85" s="70">
        <f t="shared" si="71"/>
        <v>0</v>
      </c>
      <c r="DU85" s="70">
        <f t="shared" si="72"/>
        <v>0</v>
      </c>
      <c r="DV85" s="70" t="b">
        <f t="shared" si="126"/>
        <v>0</v>
      </c>
      <c r="DW85" s="70" t="b">
        <f t="shared" si="127"/>
        <v>0</v>
      </c>
      <c r="DX85" s="70"/>
      <c r="DY85" s="70" t="b">
        <f t="shared" si="128"/>
        <v>0</v>
      </c>
      <c r="DZ85" s="70">
        <f t="shared" si="129"/>
        <v>0</v>
      </c>
      <c r="EA85" s="70"/>
    </row>
    <row r="86" spans="1:131" x14ac:dyDescent="0.25">
      <c r="A86" s="24" t="str">
        <f t="shared" si="94"/>
        <v/>
      </c>
      <c r="B86" s="36"/>
      <c r="C86" s="37"/>
      <c r="D86" s="38"/>
      <c r="E86" s="37"/>
      <c r="F86" s="38"/>
      <c r="G86" s="39"/>
      <c r="H86" s="35"/>
      <c r="I86" s="30"/>
      <c r="J86" s="38"/>
      <c r="K86" s="36"/>
      <c r="L86" s="40"/>
      <c r="M86" s="43"/>
      <c r="N86" s="44"/>
      <c r="O86" s="35"/>
      <c r="P86" s="87"/>
      <c r="R86" s="65" t="s">
        <v>75</v>
      </c>
      <c r="S86" s="66">
        <v>76540</v>
      </c>
      <c r="T86" s="99" t="s">
        <v>313</v>
      </c>
      <c r="U86" s="146" t="s">
        <v>314</v>
      </c>
      <c r="V86" s="70"/>
      <c r="W86" s="70"/>
      <c r="X86" s="70"/>
      <c r="Y86" s="70"/>
      <c r="Z86" t="b">
        <f t="shared" si="73"/>
        <v>0</v>
      </c>
      <c r="AA86" t="b">
        <f t="shared" si="95"/>
        <v>0</v>
      </c>
      <c r="AB86" t="b">
        <f t="shared" si="74"/>
        <v>0</v>
      </c>
      <c r="AC86" t="b">
        <f t="shared" si="75"/>
        <v>0</v>
      </c>
      <c r="AD86" s="101" t="b">
        <f t="shared" si="76"/>
        <v>0</v>
      </c>
      <c r="AE86" t="e">
        <f t="shared" si="77"/>
        <v>#VALUE!</v>
      </c>
      <c r="AF86" t="b">
        <f t="shared" si="78"/>
        <v>0</v>
      </c>
      <c r="AG86" s="135"/>
      <c r="AH86" s="82" t="b">
        <f t="shared" si="79"/>
        <v>0</v>
      </c>
      <c r="AI86" s="99" t="b">
        <f t="shared" si="80"/>
        <v>0</v>
      </c>
      <c r="AJ86" s="70" t="b">
        <f t="shared" si="81"/>
        <v>0</v>
      </c>
      <c r="AK86" s="111" t="b">
        <f t="shared" si="96"/>
        <v>0</v>
      </c>
      <c r="AL86" s="82" t="e">
        <f t="shared" si="82"/>
        <v>#VALUE!</v>
      </c>
      <c r="AM86" s="82" t="b">
        <f t="shared" si="83"/>
        <v>0</v>
      </c>
      <c r="AN86" s="82" t="b">
        <f t="shared" si="84"/>
        <v>0</v>
      </c>
      <c r="AO86" s="82" t="b">
        <f t="shared" si="97"/>
        <v>0</v>
      </c>
      <c r="AP86" s="82" t="b">
        <f t="shared" si="85"/>
        <v>0</v>
      </c>
      <c r="AQ86" s="82" t="b">
        <f t="shared" si="98"/>
        <v>0</v>
      </c>
      <c r="AR86" s="70">
        <f t="shared" si="99"/>
        <v>0</v>
      </c>
      <c r="AS86" s="82" t="b">
        <f t="shared" si="86"/>
        <v>0</v>
      </c>
      <c r="AT86" s="82" t="b">
        <f t="shared" si="87"/>
        <v>0</v>
      </c>
      <c r="AU86" s="82" t="b">
        <f t="shared" si="88"/>
        <v>0</v>
      </c>
      <c r="AV86" s="82" t="b">
        <f t="shared" si="89"/>
        <v>0</v>
      </c>
      <c r="AW86" s="82" t="b">
        <f t="shared" si="90"/>
        <v>0</v>
      </c>
      <c r="AX86" s="82" t="b">
        <f t="shared" si="91"/>
        <v>0</v>
      </c>
      <c r="AY86" s="82" t="b">
        <f t="shared" si="100"/>
        <v>0</v>
      </c>
      <c r="AZ86" s="82"/>
      <c r="BA86" s="82" t="b">
        <f t="shared" si="101"/>
        <v>0</v>
      </c>
      <c r="BB86" s="82" t="b">
        <f t="shared" si="102"/>
        <v>0</v>
      </c>
      <c r="BC86" s="82" t="b">
        <f t="shared" si="103"/>
        <v>0</v>
      </c>
      <c r="BD86" s="70"/>
      <c r="BE86" s="70" t="str">
        <f t="shared" si="92"/>
        <v/>
      </c>
      <c r="BF86" s="70">
        <v>75</v>
      </c>
      <c r="BG86" s="70"/>
      <c r="BH86" s="70"/>
      <c r="BI86" s="70"/>
      <c r="BJ86" s="70"/>
      <c r="BK86" s="70"/>
      <c r="BL86" s="70"/>
      <c r="BM86" s="70"/>
      <c r="BN86" s="70"/>
      <c r="BO86" s="70"/>
      <c r="BP86" s="70"/>
      <c r="BQ86" s="70"/>
      <c r="BR86" s="70"/>
      <c r="BS86" s="70" t="b">
        <f t="shared" si="93"/>
        <v>0</v>
      </c>
      <c r="BT86" s="70">
        <f>COUNTA(B87:$O$830)</f>
        <v>0</v>
      </c>
      <c r="BU86" s="70"/>
      <c r="BV86" s="163"/>
      <c r="BW86" s="163"/>
      <c r="BX86" s="163"/>
      <c r="BY86" s="163"/>
      <c r="BZ86" s="163"/>
      <c r="CA86" s="163"/>
      <c r="CB86" s="163"/>
      <c r="CC86" s="163"/>
      <c r="CD86" s="163"/>
      <c r="CE86" s="163" t="str">
        <f t="shared" si="104"/>
        <v/>
      </c>
      <c r="CF86" s="163" t="str">
        <f t="shared" si="105"/>
        <v/>
      </c>
      <c r="CG86" s="163" t="str">
        <f t="shared" si="106"/>
        <v/>
      </c>
      <c r="CH86" s="163" t="str">
        <f t="shared" si="107"/>
        <v/>
      </c>
      <c r="CI86" s="163" t="str">
        <f t="shared" si="108"/>
        <v/>
      </c>
      <c r="CJ86" s="163" t="str">
        <f t="shared" si="109"/>
        <v/>
      </c>
      <c r="CK86" s="163" t="str">
        <f t="shared" si="110"/>
        <v/>
      </c>
      <c r="CL86" s="163" t="str">
        <f t="shared" si="111"/>
        <v/>
      </c>
      <c r="CM86" s="163" t="str">
        <f t="shared" si="112"/>
        <v/>
      </c>
      <c r="CN86" s="163"/>
      <c r="CO86" s="163"/>
      <c r="CP86" s="163" t="str">
        <f t="shared" si="113"/>
        <v/>
      </c>
      <c r="CQ86" s="163"/>
      <c r="CR86" s="163"/>
      <c r="CS86" s="185" t="str">
        <f t="shared" si="130"/>
        <v/>
      </c>
      <c r="CT86" s="70"/>
      <c r="CU86" s="70">
        <f t="shared" si="114"/>
        <v>0</v>
      </c>
      <c r="CV86" s="70">
        <f t="shared" si="115"/>
        <v>0</v>
      </c>
      <c r="CW86" s="70"/>
      <c r="CX86" s="96">
        <f t="shared" si="116"/>
        <v>0</v>
      </c>
      <c r="CY86" s="70"/>
      <c r="CZ86" s="70" t="e">
        <f t="shared" si="117"/>
        <v>#VALUE!</v>
      </c>
      <c r="DA86" s="70" t="e">
        <f t="shared" si="118"/>
        <v>#VALUE!</v>
      </c>
      <c r="DB86" s="70"/>
      <c r="DC86" s="70" t="b">
        <f t="shared" si="131"/>
        <v>0</v>
      </c>
      <c r="DD86" s="70">
        <f t="shared" si="119"/>
        <v>0</v>
      </c>
      <c r="DE86" s="70" t="str">
        <f t="shared" si="120"/>
        <v/>
      </c>
      <c r="DF86" s="70"/>
      <c r="DG86" s="70" t="str">
        <f t="shared" si="68"/>
        <v/>
      </c>
      <c r="DH86" s="70" t="b">
        <f t="shared" si="69"/>
        <v>0</v>
      </c>
      <c r="DI86" s="70" t="str">
        <f t="shared" si="70"/>
        <v/>
      </c>
      <c r="DJ86" s="70"/>
      <c r="DK86" s="70" t="str">
        <f t="shared" si="121"/>
        <v/>
      </c>
      <c r="DL86" s="70" t="str">
        <f t="shared" si="122"/>
        <v/>
      </c>
      <c r="DM86" s="70"/>
      <c r="DN86" s="70" t="str">
        <f t="shared" si="123"/>
        <v/>
      </c>
      <c r="DO86" s="70" t="str">
        <f>IF(DK86="","",AND((COUNTIF($DK$12:DL86,DK86))=1,(COUNTIF($DK$12:DL86,DL86))=1))</f>
        <v/>
      </c>
      <c r="DP86" s="70" t="str">
        <f>IF(DK86="","",AND((COUNTIF(DK86:$DL$812,DK86))=1,(COUNTIF(DK86:$DL$812,DL86))=1))</f>
        <v/>
      </c>
      <c r="DQ86" s="70"/>
      <c r="DR86" s="70" t="b">
        <f t="shared" si="124"/>
        <v>0</v>
      </c>
      <c r="DS86" s="70" t="b">
        <f t="shared" si="125"/>
        <v>0</v>
      </c>
      <c r="DT86" s="70">
        <f t="shared" si="71"/>
        <v>0</v>
      </c>
      <c r="DU86" s="70">
        <f t="shared" si="72"/>
        <v>0</v>
      </c>
      <c r="DV86" s="70" t="b">
        <f t="shared" si="126"/>
        <v>0</v>
      </c>
      <c r="DW86" s="70" t="b">
        <f t="shared" si="127"/>
        <v>0</v>
      </c>
      <c r="DX86" s="70"/>
      <c r="DY86" s="70" t="b">
        <f t="shared" si="128"/>
        <v>0</v>
      </c>
      <c r="DZ86" s="70">
        <f t="shared" si="129"/>
        <v>0</v>
      </c>
      <c r="EA86" s="70"/>
    </row>
    <row r="87" spans="1:131" x14ac:dyDescent="0.25">
      <c r="A87" s="24" t="str">
        <f t="shared" si="94"/>
        <v/>
      </c>
      <c r="B87" s="36"/>
      <c r="C87" s="37"/>
      <c r="D87" s="38"/>
      <c r="E87" s="37"/>
      <c r="F87" s="38"/>
      <c r="G87" s="39"/>
      <c r="H87" s="35"/>
      <c r="I87" s="30"/>
      <c r="J87" s="38"/>
      <c r="K87" s="36"/>
      <c r="L87" s="40"/>
      <c r="M87" s="43"/>
      <c r="N87" s="44"/>
      <c r="O87" s="35"/>
      <c r="P87" s="87"/>
      <c r="R87" s="65" t="s">
        <v>76</v>
      </c>
      <c r="S87" s="66">
        <v>77083</v>
      </c>
      <c r="T87" s="99" t="s">
        <v>315</v>
      </c>
      <c r="U87" s="146" t="s">
        <v>316</v>
      </c>
      <c r="V87" s="70"/>
      <c r="W87" s="70"/>
      <c r="X87" s="70"/>
      <c r="Y87" s="70"/>
      <c r="Z87" t="b">
        <f t="shared" si="73"/>
        <v>0</v>
      </c>
      <c r="AA87" t="b">
        <f t="shared" si="95"/>
        <v>0</v>
      </c>
      <c r="AB87" t="b">
        <f t="shared" si="74"/>
        <v>0</v>
      </c>
      <c r="AC87" t="b">
        <f t="shared" si="75"/>
        <v>0</v>
      </c>
      <c r="AD87" s="101" t="b">
        <f t="shared" si="76"/>
        <v>0</v>
      </c>
      <c r="AE87" t="e">
        <f t="shared" si="77"/>
        <v>#VALUE!</v>
      </c>
      <c r="AF87" t="b">
        <f t="shared" si="78"/>
        <v>0</v>
      </c>
      <c r="AG87" s="135"/>
      <c r="AH87" s="82" t="b">
        <f t="shared" si="79"/>
        <v>0</v>
      </c>
      <c r="AI87" s="99" t="b">
        <f t="shared" si="80"/>
        <v>0</v>
      </c>
      <c r="AJ87" s="70" t="b">
        <f t="shared" si="81"/>
        <v>0</v>
      </c>
      <c r="AK87" s="111" t="b">
        <f t="shared" si="96"/>
        <v>0</v>
      </c>
      <c r="AL87" s="82" t="e">
        <f t="shared" si="82"/>
        <v>#VALUE!</v>
      </c>
      <c r="AM87" s="82" t="b">
        <f t="shared" si="83"/>
        <v>0</v>
      </c>
      <c r="AN87" s="82" t="b">
        <f t="shared" si="84"/>
        <v>0</v>
      </c>
      <c r="AO87" s="82" t="b">
        <f t="shared" si="97"/>
        <v>0</v>
      </c>
      <c r="AP87" s="82" t="b">
        <f t="shared" si="85"/>
        <v>0</v>
      </c>
      <c r="AQ87" s="82" t="b">
        <f t="shared" si="98"/>
        <v>0</v>
      </c>
      <c r="AR87" s="70">
        <f t="shared" si="99"/>
        <v>0</v>
      </c>
      <c r="AS87" s="82" t="b">
        <f t="shared" si="86"/>
        <v>0</v>
      </c>
      <c r="AT87" s="82" t="b">
        <f t="shared" si="87"/>
        <v>0</v>
      </c>
      <c r="AU87" s="82" t="b">
        <f t="shared" si="88"/>
        <v>0</v>
      </c>
      <c r="AV87" s="82" t="b">
        <f t="shared" si="89"/>
        <v>0</v>
      </c>
      <c r="AW87" s="82" t="b">
        <f t="shared" si="90"/>
        <v>0</v>
      </c>
      <c r="AX87" s="82" t="b">
        <f t="shared" si="91"/>
        <v>0</v>
      </c>
      <c r="AY87" s="82" t="b">
        <f t="shared" si="100"/>
        <v>0</v>
      </c>
      <c r="AZ87" s="82"/>
      <c r="BA87" s="82" t="b">
        <f t="shared" si="101"/>
        <v>0</v>
      </c>
      <c r="BB87" s="82" t="b">
        <f t="shared" si="102"/>
        <v>0</v>
      </c>
      <c r="BC87" s="82" t="b">
        <f t="shared" si="103"/>
        <v>0</v>
      </c>
      <c r="BD87" s="70"/>
      <c r="BE87" s="70" t="str">
        <f t="shared" si="92"/>
        <v/>
      </c>
      <c r="BF87" s="70">
        <v>76</v>
      </c>
      <c r="BG87" s="70"/>
      <c r="BH87" s="70"/>
      <c r="BI87" s="70"/>
      <c r="BJ87" s="70"/>
      <c r="BK87" s="70"/>
      <c r="BL87" s="70"/>
      <c r="BM87" s="70"/>
      <c r="BN87" s="70"/>
      <c r="BO87" s="70"/>
      <c r="BP87" s="70"/>
      <c r="BQ87" s="70"/>
      <c r="BR87" s="70"/>
      <c r="BS87" s="70" t="b">
        <f t="shared" si="93"/>
        <v>0</v>
      </c>
      <c r="BT87" s="70">
        <f>COUNTA(B88:$O$830)</f>
        <v>0</v>
      </c>
      <c r="BU87" s="70"/>
      <c r="BV87" s="163"/>
      <c r="BW87" s="163"/>
      <c r="BX87" s="163"/>
      <c r="BY87" s="163"/>
      <c r="BZ87" s="163"/>
      <c r="CA87" s="163"/>
      <c r="CB87" s="163"/>
      <c r="CC87" s="163"/>
      <c r="CD87" s="163"/>
      <c r="CE87" s="163" t="str">
        <f t="shared" si="104"/>
        <v/>
      </c>
      <c r="CF87" s="163" t="str">
        <f t="shared" si="105"/>
        <v/>
      </c>
      <c r="CG87" s="163" t="str">
        <f t="shared" si="106"/>
        <v/>
      </c>
      <c r="CH87" s="163" t="str">
        <f t="shared" si="107"/>
        <v/>
      </c>
      <c r="CI87" s="163" t="str">
        <f t="shared" si="108"/>
        <v/>
      </c>
      <c r="CJ87" s="163" t="str">
        <f t="shared" si="109"/>
        <v/>
      </c>
      <c r="CK87" s="163" t="str">
        <f t="shared" si="110"/>
        <v/>
      </c>
      <c r="CL87" s="163" t="str">
        <f t="shared" si="111"/>
        <v/>
      </c>
      <c r="CM87" s="163" t="str">
        <f t="shared" si="112"/>
        <v/>
      </c>
      <c r="CN87" s="163"/>
      <c r="CO87" s="163"/>
      <c r="CP87" s="163" t="str">
        <f t="shared" si="113"/>
        <v/>
      </c>
      <c r="CQ87" s="163"/>
      <c r="CR87" s="163"/>
      <c r="CS87" s="185" t="str">
        <f t="shared" si="130"/>
        <v/>
      </c>
      <c r="CT87" s="70"/>
      <c r="CU87" s="70">
        <f t="shared" si="114"/>
        <v>0</v>
      </c>
      <c r="CV87" s="70">
        <f t="shared" si="115"/>
        <v>0</v>
      </c>
      <c r="CW87" s="70"/>
      <c r="CX87" s="96">
        <f t="shared" si="116"/>
        <v>0</v>
      </c>
      <c r="CY87" s="70"/>
      <c r="CZ87" s="70" t="e">
        <f t="shared" si="117"/>
        <v>#VALUE!</v>
      </c>
      <c r="DA87" s="70" t="e">
        <f t="shared" si="118"/>
        <v>#VALUE!</v>
      </c>
      <c r="DB87" s="70"/>
      <c r="DC87" s="70" t="b">
        <f t="shared" si="131"/>
        <v>0</v>
      </c>
      <c r="DD87" s="70">
        <f t="shared" si="119"/>
        <v>0</v>
      </c>
      <c r="DE87" s="70" t="str">
        <f t="shared" si="120"/>
        <v/>
      </c>
      <c r="DF87" s="70"/>
      <c r="DG87" s="70" t="str">
        <f t="shared" si="68"/>
        <v/>
      </c>
      <c r="DH87" s="70" t="b">
        <f t="shared" si="69"/>
        <v>0</v>
      </c>
      <c r="DI87" s="70" t="str">
        <f t="shared" si="70"/>
        <v/>
      </c>
      <c r="DJ87" s="70"/>
      <c r="DK87" s="70" t="str">
        <f t="shared" si="121"/>
        <v/>
      </c>
      <c r="DL87" s="70" t="str">
        <f t="shared" si="122"/>
        <v/>
      </c>
      <c r="DM87" s="70"/>
      <c r="DN87" s="70" t="str">
        <f t="shared" si="123"/>
        <v/>
      </c>
      <c r="DO87" s="70" t="str">
        <f>IF(DK87="","",AND((COUNTIF($DK$12:DL87,DK87))=1,(COUNTIF($DK$12:DL87,DL87))=1))</f>
        <v/>
      </c>
      <c r="DP87" s="70" t="str">
        <f>IF(DK87="","",AND((COUNTIF(DK87:$DL$812,DK87))=1,(COUNTIF(DK87:$DL$812,DL87))=1))</f>
        <v/>
      </c>
      <c r="DQ87" s="70"/>
      <c r="DR87" s="70" t="b">
        <f t="shared" si="124"/>
        <v>0</v>
      </c>
      <c r="DS87" s="70" t="b">
        <f t="shared" si="125"/>
        <v>0</v>
      </c>
      <c r="DT87" s="70">
        <f t="shared" si="71"/>
        <v>0</v>
      </c>
      <c r="DU87" s="70">
        <f t="shared" si="72"/>
        <v>0</v>
      </c>
      <c r="DV87" s="70" t="b">
        <f t="shared" si="126"/>
        <v>0</v>
      </c>
      <c r="DW87" s="70" t="b">
        <f t="shared" si="127"/>
        <v>0</v>
      </c>
      <c r="DX87" s="70"/>
      <c r="DY87" s="70" t="b">
        <f t="shared" si="128"/>
        <v>0</v>
      </c>
      <c r="DZ87" s="70">
        <f t="shared" si="129"/>
        <v>0</v>
      </c>
      <c r="EA87" s="70"/>
    </row>
    <row r="88" spans="1:131" x14ac:dyDescent="0.25">
      <c r="A88" s="24" t="str">
        <f t="shared" si="94"/>
        <v/>
      </c>
      <c r="B88" s="36"/>
      <c r="C88" s="37"/>
      <c r="D88" s="38"/>
      <c r="E88" s="37"/>
      <c r="F88" s="38"/>
      <c r="G88" s="39"/>
      <c r="H88" s="35"/>
      <c r="I88" s="30"/>
      <c r="J88" s="38"/>
      <c r="K88" s="36"/>
      <c r="L88" s="40"/>
      <c r="M88" s="43"/>
      <c r="N88" s="44"/>
      <c r="O88" s="35"/>
      <c r="P88" s="87"/>
      <c r="R88" s="65" t="s">
        <v>77</v>
      </c>
      <c r="S88" s="66">
        <v>78158</v>
      </c>
      <c r="T88" s="99" t="s">
        <v>317</v>
      </c>
      <c r="U88" s="146" t="s">
        <v>318</v>
      </c>
      <c r="V88" s="70"/>
      <c r="W88" s="70"/>
      <c r="X88" s="70"/>
      <c r="Y88" s="70"/>
      <c r="Z88" t="b">
        <f t="shared" si="73"/>
        <v>0</v>
      </c>
      <c r="AA88" t="b">
        <f t="shared" si="95"/>
        <v>0</v>
      </c>
      <c r="AB88" t="b">
        <f t="shared" si="74"/>
        <v>0</v>
      </c>
      <c r="AC88" t="b">
        <f t="shared" si="75"/>
        <v>0</v>
      </c>
      <c r="AD88" s="101" t="b">
        <f t="shared" si="76"/>
        <v>0</v>
      </c>
      <c r="AE88" t="e">
        <f t="shared" si="77"/>
        <v>#VALUE!</v>
      </c>
      <c r="AF88" t="b">
        <f t="shared" si="78"/>
        <v>0</v>
      </c>
      <c r="AG88" s="135"/>
      <c r="AH88" s="82" t="b">
        <f t="shared" si="79"/>
        <v>0</v>
      </c>
      <c r="AI88" s="99" t="b">
        <f t="shared" si="80"/>
        <v>0</v>
      </c>
      <c r="AJ88" s="70" t="b">
        <f t="shared" si="81"/>
        <v>0</v>
      </c>
      <c r="AK88" s="111" t="b">
        <f t="shared" si="96"/>
        <v>0</v>
      </c>
      <c r="AL88" s="82" t="e">
        <f t="shared" si="82"/>
        <v>#VALUE!</v>
      </c>
      <c r="AM88" s="82" t="b">
        <f t="shared" si="83"/>
        <v>0</v>
      </c>
      <c r="AN88" s="82" t="b">
        <f t="shared" si="84"/>
        <v>0</v>
      </c>
      <c r="AO88" s="82" t="b">
        <f t="shared" si="97"/>
        <v>0</v>
      </c>
      <c r="AP88" s="82" t="b">
        <f t="shared" si="85"/>
        <v>0</v>
      </c>
      <c r="AQ88" s="82" t="b">
        <f t="shared" si="98"/>
        <v>0</v>
      </c>
      <c r="AR88" s="70">
        <f t="shared" si="99"/>
        <v>0</v>
      </c>
      <c r="AS88" s="82" t="b">
        <f t="shared" si="86"/>
        <v>0</v>
      </c>
      <c r="AT88" s="82" t="b">
        <f t="shared" si="87"/>
        <v>0</v>
      </c>
      <c r="AU88" s="82" t="b">
        <f t="shared" si="88"/>
        <v>0</v>
      </c>
      <c r="AV88" s="82" t="b">
        <f t="shared" si="89"/>
        <v>0</v>
      </c>
      <c r="AW88" s="82" t="b">
        <f t="shared" si="90"/>
        <v>0</v>
      </c>
      <c r="AX88" s="82" t="b">
        <f t="shared" si="91"/>
        <v>0</v>
      </c>
      <c r="AY88" s="82" t="b">
        <f t="shared" si="100"/>
        <v>0</v>
      </c>
      <c r="AZ88" s="82"/>
      <c r="BA88" s="82" t="b">
        <f t="shared" si="101"/>
        <v>0</v>
      </c>
      <c r="BB88" s="82" t="b">
        <f t="shared" si="102"/>
        <v>0</v>
      </c>
      <c r="BC88" s="82" t="b">
        <f t="shared" si="103"/>
        <v>0</v>
      </c>
      <c r="BD88" s="70"/>
      <c r="BE88" s="70" t="str">
        <f t="shared" si="92"/>
        <v/>
      </c>
      <c r="BF88" s="70">
        <v>77</v>
      </c>
      <c r="BG88" s="70"/>
      <c r="BH88" s="70"/>
      <c r="BI88" s="70"/>
      <c r="BJ88" s="70"/>
      <c r="BK88" s="70"/>
      <c r="BL88" s="70"/>
      <c r="BM88" s="70"/>
      <c r="BN88" s="70"/>
      <c r="BO88" s="70"/>
      <c r="BP88" s="70"/>
      <c r="BQ88" s="70"/>
      <c r="BR88" s="70"/>
      <c r="BS88" s="70" t="b">
        <f t="shared" si="93"/>
        <v>0</v>
      </c>
      <c r="BT88" s="70">
        <f>COUNTA(B89:$O$830)</f>
        <v>0</v>
      </c>
      <c r="BU88" s="70"/>
      <c r="BV88" s="163"/>
      <c r="BW88" s="163"/>
      <c r="BX88" s="163"/>
      <c r="BY88" s="163"/>
      <c r="BZ88" s="163"/>
      <c r="CA88" s="163"/>
      <c r="CB88" s="163"/>
      <c r="CC88" s="163"/>
      <c r="CD88" s="163"/>
      <c r="CE88" s="163" t="str">
        <f t="shared" si="104"/>
        <v/>
      </c>
      <c r="CF88" s="163" t="str">
        <f t="shared" si="105"/>
        <v/>
      </c>
      <c r="CG88" s="163" t="str">
        <f t="shared" si="106"/>
        <v/>
      </c>
      <c r="CH88" s="163" t="str">
        <f t="shared" si="107"/>
        <v/>
      </c>
      <c r="CI88" s="163" t="str">
        <f t="shared" si="108"/>
        <v/>
      </c>
      <c r="CJ88" s="163" t="str">
        <f t="shared" si="109"/>
        <v/>
      </c>
      <c r="CK88" s="163" t="str">
        <f t="shared" si="110"/>
        <v/>
      </c>
      <c r="CL88" s="163" t="str">
        <f t="shared" si="111"/>
        <v/>
      </c>
      <c r="CM88" s="163" t="str">
        <f t="shared" si="112"/>
        <v/>
      </c>
      <c r="CN88" s="163"/>
      <c r="CO88" s="163"/>
      <c r="CP88" s="163" t="str">
        <f t="shared" si="113"/>
        <v/>
      </c>
      <c r="CQ88" s="163"/>
      <c r="CR88" s="163"/>
      <c r="CS88" s="185" t="str">
        <f t="shared" si="130"/>
        <v/>
      </c>
      <c r="CT88" s="70"/>
      <c r="CU88" s="70">
        <f t="shared" si="114"/>
        <v>0</v>
      </c>
      <c r="CV88" s="70">
        <f t="shared" si="115"/>
        <v>0</v>
      </c>
      <c r="CW88" s="70"/>
      <c r="CX88" s="96">
        <f t="shared" si="116"/>
        <v>0</v>
      </c>
      <c r="CY88" s="70"/>
      <c r="CZ88" s="70" t="e">
        <f t="shared" si="117"/>
        <v>#VALUE!</v>
      </c>
      <c r="DA88" s="70" t="e">
        <f t="shared" si="118"/>
        <v>#VALUE!</v>
      </c>
      <c r="DB88" s="70"/>
      <c r="DC88" s="70" t="b">
        <f t="shared" si="131"/>
        <v>0</v>
      </c>
      <c r="DD88" s="70">
        <f t="shared" si="119"/>
        <v>0</v>
      </c>
      <c r="DE88" s="70" t="str">
        <f t="shared" si="120"/>
        <v/>
      </c>
      <c r="DF88" s="70"/>
      <c r="DG88" s="70" t="str">
        <f t="shared" si="68"/>
        <v/>
      </c>
      <c r="DH88" s="70" t="b">
        <f t="shared" si="69"/>
        <v>0</v>
      </c>
      <c r="DI88" s="70" t="str">
        <f t="shared" si="70"/>
        <v/>
      </c>
      <c r="DJ88" s="70"/>
      <c r="DK88" s="70" t="str">
        <f t="shared" si="121"/>
        <v/>
      </c>
      <c r="DL88" s="70" t="str">
        <f t="shared" si="122"/>
        <v/>
      </c>
      <c r="DM88" s="70"/>
      <c r="DN88" s="70" t="str">
        <f t="shared" si="123"/>
        <v/>
      </c>
      <c r="DO88" s="70" t="str">
        <f>IF(DK88="","",AND((COUNTIF($DK$12:DL88,DK88))=1,(COUNTIF($DK$12:DL88,DL88))=1))</f>
        <v/>
      </c>
      <c r="DP88" s="70" t="str">
        <f>IF(DK88="","",AND((COUNTIF(DK88:$DL$812,DK88))=1,(COUNTIF(DK88:$DL$812,DL88))=1))</f>
        <v/>
      </c>
      <c r="DQ88" s="70"/>
      <c r="DR88" s="70" t="b">
        <f t="shared" si="124"/>
        <v>0</v>
      </c>
      <c r="DS88" s="70" t="b">
        <f t="shared" si="125"/>
        <v>0</v>
      </c>
      <c r="DT88" s="70">
        <f t="shared" si="71"/>
        <v>0</v>
      </c>
      <c r="DU88" s="70">
        <f t="shared" si="72"/>
        <v>0</v>
      </c>
      <c r="DV88" s="70" t="b">
        <f t="shared" si="126"/>
        <v>0</v>
      </c>
      <c r="DW88" s="70" t="b">
        <f t="shared" si="127"/>
        <v>0</v>
      </c>
      <c r="DX88" s="70"/>
      <c r="DY88" s="70" t="b">
        <f t="shared" si="128"/>
        <v>0</v>
      </c>
      <c r="DZ88" s="70">
        <f t="shared" si="129"/>
        <v>0</v>
      </c>
      <c r="EA88" s="70"/>
    </row>
    <row r="89" spans="1:131" x14ac:dyDescent="0.25">
      <c r="A89" s="24" t="str">
        <f t="shared" si="94"/>
        <v/>
      </c>
      <c r="B89" s="36"/>
      <c r="C89" s="37"/>
      <c r="D89" s="38"/>
      <c r="E89" s="37"/>
      <c r="F89" s="38"/>
      <c r="G89" s="39"/>
      <c r="H89" s="35"/>
      <c r="I89" s="30"/>
      <c r="J89" s="38"/>
      <c r="K89" s="36"/>
      <c r="L89" s="40"/>
      <c r="M89" s="43"/>
      <c r="N89" s="44"/>
      <c r="O89" s="35"/>
      <c r="P89" s="87"/>
      <c r="R89" s="65" t="s">
        <v>78</v>
      </c>
      <c r="S89" s="66">
        <v>83137</v>
      </c>
      <c r="T89" s="99" t="s">
        <v>319</v>
      </c>
      <c r="U89" s="146" t="s">
        <v>320</v>
      </c>
      <c r="V89" s="70"/>
      <c r="W89" s="70"/>
      <c r="X89" s="70"/>
      <c r="Y89" s="70"/>
      <c r="Z89" t="b">
        <f t="shared" si="73"/>
        <v>0</v>
      </c>
      <c r="AA89" t="b">
        <f t="shared" si="95"/>
        <v>0</v>
      </c>
      <c r="AB89" t="b">
        <f t="shared" si="74"/>
        <v>0</v>
      </c>
      <c r="AC89" t="b">
        <f t="shared" si="75"/>
        <v>0</v>
      </c>
      <c r="AD89" s="101" t="b">
        <f t="shared" si="76"/>
        <v>0</v>
      </c>
      <c r="AE89" t="e">
        <f t="shared" si="77"/>
        <v>#VALUE!</v>
      </c>
      <c r="AF89" t="b">
        <f t="shared" si="78"/>
        <v>0</v>
      </c>
      <c r="AG89" s="135"/>
      <c r="AH89" s="82" t="b">
        <f t="shared" si="79"/>
        <v>0</v>
      </c>
      <c r="AI89" s="99" t="b">
        <f t="shared" si="80"/>
        <v>0</v>
      </c>
      <c r="AJ89" s="70" t="b">
        <f t="shared" si="81"/>
        <v>0</v>
      </c>
      <c r="AK89" s="111" t="b">
        <f t="shared" si="96"/>
        <v>0</v>
      </c>
      <c r="AL89" s="82" t="e">
        <f t="shared" si="82"/>
        <v>#VALUE!</v>
      </c>
      <c r="AM89" s="82" t="b">
        <f t="shared" si="83"/>
        <v>0</v>
      </c>
      <c r="AN89" s="82" t="b">
        <f t="shared" si="84"/>
        <v>0</v>
      </c>
      <c r="AO89" s="82" t="b">
        <f t="shared" si="97"/>
        <v>0</v>
      </c>
      <c r="AP89" s="82" t="b">
        <f t="shared" si="85"/>
        <v>0</v>
      </c>
      <c r="AQ89" s="82" t="b">
        <f t="shared" si="98"/>
        <v>0</v>
      </c>
      <c r="AR89" s="70">
        <f t="shared" si="99"/>
        <v>0</v>
      </c>
      <c r="AS89" s="82" t="b">
        <f t="shared" si="86"/>
        <v>0</v>
      </c>
      <c r="AT89" s="82" t="b">
        <f t="shared" si="87"/>
        <v>0</v>
      </c>
      <c r="AU89" s="82" t="b">
        <f t="shared" si="88"/>
        <v>0</v>
      </c>
      <c r="AV89" s="82" t="b">
        <f t="shared" si="89"/>
        <v>0</v>
      </c>
      <c r="AW89" s="82" t="b">
        <f t="shared" si="90"/>
        <v>0</v>
      </c>
      <c r="AX89" s="82" t="b">
        <f t="shared" si="91"/>
        <v>0</v>
      </c>
      <c r="AY89" s="82" t="b">
        <f t="shared" si="100"/>
        <v>0</v>
      </c>
      <c r="AZ89" s="82"/>
      <c r="BA89" s="82" t="b">
        <f t="shared" si="101"/>
        <v>0</v>
      </c>
      <c r="BB89" s="82" t="b">
        <f t="shared" si="102"/>
        <v>0</v>
      </c>
      <c r="BC89" s="82" t="b">
        <f t="shared" si="103"/>
        <v>0</v>
      </c>
      <c r="BD89" s="70"/>
      <c r="BE89" s="70" t="str">
        <f t="shared" si="92"/>
        <v/>
      </c>
      <c r="BF89" s="70">
        <v>78</v>
      </c>
      <c r="BG89" s="70"/>
      <c r="BH89" s="70"/>
      <c r="BI89" s="70"/>
      <c r="BJ89" s="70"/>
      <c r="BK89" s="70"/>
      <c r="BL89" s="70"/>
      <c r="BM89" s="70"/>
      <c r="BN89" s="70"/>
      <c r="BO89" s="70"/>
      <c r="BP89" s="70"/>
      <c r="BQ89" s="70"/>
      <c r="BR89" s="70"/>
      <c r="BS89" s="70" t="b">
        <f t="shared" si="93"/>
        <v>0</v>
      </c>
      <c r="BT89" s="70">
        <f>COUNTA(B90:$O$830)</f>
        <v>0</v>
      </c>
      <c r="BU89" s="70"/>
      <c r="BV89" s="163"/>
      <c r="BW89" s="163"/>
      <c r="BX89" s="163"/>
      <c r="BY89" s="163"/>
      <c r="BZ89" s="163"/>
      <c r="CA89" s="163"/>
      <c r="CB89" s="163"/>
      <c r="CC89" s="163"/>
      <c r="CD89" s="163"/>
      <c r="CE89" s="163" t="str">
        <f t="shared" si="104"/>
        <v/>
      </c>
      <c r="CF89" s="163" t="str">
        <f t="shared" si="105"/>
        <v/>
      </c>
      <c r="CG89" s="163" t="str">
        <f t="shared" si="106"/>
        <v/>
      </c>
      <c r="CH89" s="163" t="str">
        <f t="shared" si="107"/>
        <v/>
      </c>
      <c r="CI89" s="163" t="str">
        <f t="shared" si="108"/>
        <v/>
      </c>
      <c r="CJ89" s="163" t="str">
        <f t="shared" si="109"/>
        <v/>
      </c>
      <c r="CK89" s="163" t="str">
        <f t="shared" si="110"/>
        <v/>
      </c>
      <c r="CL89" s="163" t="str">
        <f t="shared" si="111"/>
        <v/>
      </c>
      <c r="CM89" s="163" t="str">
        <f t="shared" si="112"/>
        <v/>
      </c>
      <c r="CN89" s="163"/>
      <c r="CO89" s="163"/>
      <c r="CP89" s="163" t="str">
        <f t="shared" si="113"/>
        <v/>
      </c>
      <c r="CQ89" s="163"/>
      <c r="CR89" s="163"/>
      <c r="CS89" s="185" t="str">
        <f t="shared" si="130"/>
        <v/>
      </c>
      <c r="CT89" s="70"/>
      <c r="CU89" s="70">
        <f t="shared" si="114"/>
        <v>0</v>
      </c>
      <c r="CV89" s="70">
        <f t="shared" si="115"/>
        <v>0</v>
      </c>
      <c r="CW89" s="70"/>
      <c r="CX89" s="96">
        <f t="shared" si="116"/>
        <v>0</v>
      </c>
      <c r="CY89" s="70"/>
      <c r="CZ89" s="70" t="e">
        <f t="shared" si="117"/>
        <v>#VALUE!</v>
      </c>
      <c r="DA89" s="70" t="e">
        <f t="shared" si="118"/>
        <v>#VALUE!</v>
      </c>
      <c r="DB89" s="70"/>
      <c r="DC89" s="70" t="b">
        <f t="shared" si="131"/>
        <v>0</v>
      </c>
      <c r="DD89" s="70">
        <f t="shared" si="119"/>
        <v>0</v>
      </c>
      <c r="DE89" s="70" t="str">
        <f t="shared" si="120"/>
        <v/>
      </c>
      <c r="DF89" s="70"/>
      <c r="DG89" s="70" t="str">
        <f t="shared" si="68"/>
        <v/>
      </c>
      <c r="DH89" s="70" t="b">
        <f t="shared" si="69"/>
        <v>0</v>
      </c>
      <c r="DI89" s="70" t="str">
        <f t="shared" si="70"/>
        <v/>
      </c>
      <c r="DJ89" s="70"/>
      <c r="DK89" s="70" t="str">
        <f t="shared" si="121"/>
        <v/>
      </c>
      <c r="DL89" s="70" t="str">
        <f t="shared" si="122"/>
        <v/>
      </c>
      <c r="DM89" s="70"/>
      <c r="DN89" s="70" t="str">
        <f t="shared" si="123"/>
        <v/>
      </c>
      <c r="DO89" s="70" t="str">
        <f>IF(DK89="","",AND((COUNTIF($DK$12:DL89,DK89))=1,(COUNTIF($DK$12:DL89,DL89))=1))</f>
        <v/>
      </c>
      <c r="DP89" s="70" t="str">
        <f>IF(DK89="","",AND((COUNTIF(DK89:$DL$812,DK89))=1,(COUNTIF(DK89:$DL$812,DL89))=1))</f>
        <v/>
      </c>
      <c r="DQ89" s="70"/>
      <c r="DR89" s="70" t="b">
        <f t="shared" si="124"/>
        <v>0</v>
      </c>
      <c r="DS89" s="70" t="b">
        <f t="shared" si="125"/>
        <v>0</v>
      </c>
      <c r="DT89" s="70">
        <f t="shared" si="71"/>
        <v>0</v>
      </c>
      <c r="DU89" s="70">
        <f t="shared" si="72"/>
        <v>0</v>
      </c>
      <c r="DV89" s="70" t="b">
        <f t="shared" si="126"/>
        <v>0</v>
      </c>
      <c r="DW89" s="70" t="b">
        <f t="shared" si="127"/>
        <v>0</v>
      </c>
      <c r="DX89" s="70"/>
      <c r="DY89" s="70" t="b">
        <f t="shared" si="128"/>
        <v>0</v>
      </c>
      <c r="DZ89" s="70">
        <f t="shared" si="129"/>
        <v>0</v>
      </c>
      <c r="EA89" s="70"/>
    </row>
    <row r="90" spans="1:131" x14ac:dyDescent="0.25">
      <c r="A90" s="24" t="str">
        <f t="shared" si="94"/>
        <v/>
      </c>
      <c r="B90" s="36"/>
      <c r="C90" s="37"/>
      <c r="D90" s="38"/>
      <c r="E90" s="37"/>
      <c r="F90" s="38"/>
      <c r="G90" s="39"/>
      <c r="H90" s="35"/>
      <c r="I90" s="30"/>
      <c r="J90" s="38"/>
      <c r="K90" s="36"/>
      <c r="L90" s="40"/>
      <c r="M90" s="43"/>
      <c r="N90" s="44"/>
      <c r="O90" s="35"/>
      <c r="P90" s="87"/>
      <c r="R90" s="67" t="s">
        <v>79</v>
      </c>
      <c r="S90" s="66">
        <v>86194</v>
      </c>
      <c r="T90" s="99" t="s">
        <v>321</v>
      </c>
      <c r="U90" s="146" t="s">
        <v>322</v>
      </c>
      <c r="V90" s="70"/>
      <c r="W90" s="70"/>
      <c r="X90" s="70"/>
      <c r="Y90" s="70"/>
      <c r="Z90" t="b">
        <f t="shared" si="73"/>
        <v>0</v>
      </c>
      <c r="AA90" t="b">
        <f t="shared" si="95"/>
        <v>0</v>
      </c>
      <c r="AB90" t="b">
        <f t="shared" si="74"/>
        <v>0</v>
      </c>
      <c r="AC90" t="b">
        <f t="shared" si="75"/>
        <v>0</v>
      </c>
      <c r="AD90" s="101" t="b">
        <f t="shared" si="76"/>
        <v>0</v>
      </c>
      <c r="AE90" t="e">
        <f t="shared" si="77"/>
        <v>#VALUE!</v>
      </c>
      <c r="AF90" t="b">
        <f t="shared" si="78"/>
        <v>0</v>
      </c>
      <c r="AG90" s="135"/>
      <c r="AH90" s="82" t="b">
        <f t="shared" si="79"/>
        <v>0</v>
      </c>
      <c r="AI90" s="99" t="b">
        <f t="shared" si="80"/>
        <v>0</v>
      </c>
      <c r="AJ90" s="70" t="b">
        <f t="shared" si="81"/>
        <v>0</v>
      </c>
      <c r="AK90" s="111" t="b">
        <f t="shared" si="96"/>
        <v>0</v>
      </c>
      <c r="AL90" s="82" t="e">
        <f t="shared" si="82"/>
        <v>#VALUE!</v>
      </c>
      <c r="AM90" s="82" t="b">
        <f t="shared" si="83"/>
        <v>0</v>
      </c>
      <c r="AN90" s="82" t="b">
        <f t="shared" si="84"/>
        <v>0</v>
      </c>
      <c r="AO90" s="82" t="b">
        <f t="shared" si="97"/>
        <v>0</v>
      </c>
      <c r="AP90" s="82" t="b">
        <f t="shared" si="85"/>
        <v>0</v>
      </c>
      <c r="AQ90" s="82" t="b">
        <f t="shared" si="98"/>
        <v>0</v>
      </c>
      <c r="AR90" s="70">
        <f t="shared" si="99"/>
        <v>0</v>
      </c>
      <c r="AS90" s="82" t="b">
        <f t="shared" si="86"/>
        <v>0</v>
      </c>
      <c r="AT90" s="82" t="b">
        <f t="shared" si="87"/>
        <v>0</v>
      </c>
      <c r="AU90" s="82" t="b">
        <f t="shared" si="88"/>
        <v>0</v>
      </c>
      <c r="AV90" s="82" t="b">
        <f t="shared" si="89"/>
        <v>0</v>
      </c>
      <c r="AW90" s="82" t="b">
        <f t="shared" si="90"/>
        <v>0</v>
      </c>
      <c r="AX90" s="82" t="b">
        <f t="shared" si="91"/>
        <v>0</v>
      </c>
      <c r="AY90" s="82" t="b">
        <f t="shared" si="100"/>
        <v>0</v>
      </c>
      <c r="AZ90" s="82"/>
      <c r="BA90" s="82" t="b">
        <f t="shared" si="101"/>
        <v>0</v>
      </c>
      <c r="BB90" s="82" t="b">
        <f t="shared" si="102"/>
        <v>0</v>
      </c>
      <c r="BC90" s="82" t="b">
        <f t="shared" si="103"/>
        <v>0</v>
      </c>
      <c r="BD90" s="70"/>
      <c r="BE90" s="70" t="str">
        <f t="shared" si="92"/>
        <v/>
      </c>
      <c r="BF90" s="70">
        <v>79</v>
      </c>
      <c r="BG90" s="70"/>
      <c r="BH90" s="70"/>
      <c r="BI90" s="70"/>
      <c r="BJ90" s="70"/>
      <c r="BK90" s="70"/>
      <c r="BL90" s="70"/>
      <c r="BM90" s="70"/>
      <c r="BN90" s="70"/>
      <c r="BO90" s="70"/>
      <c r="BP90" s="70"/>
      <c r="BQ90" s="70"/>
      <c r="BR90" s="70"/>
      <c r="BS90" s="70" t="b">
        <f t="shared" si="93"/>
        <v>0</v>
      </c>
      <c r="BT90" s="70">
        <f>COUNTA(B91:$O$830)</f>
        <v>0</v>
      </c>
      <c r="BU90" s="70"/>
      <c r="BV90" s="163"/>
      <c r="BW90" s="163"/>
      <c r="BX90" s="163"/>
      <c r="BY90" s="163"/>
      <c r="BZ90" s="163"/>
      <c r="CA90" s="163"/>
      <c r="CB90" s="163"/>
      <c r="CC90" s="163"/>
      <c r="CD90" s="163"/>
      <c r="CE90" s="163" t="str">
        <f t="shared" si="104"/>
        <v/>
      </c>
      <c r="CF90" s="163" t="str">
        <f t="shared" si="105"/>
        <v/>
      </c>
      <c r="CG90" s="163" t="str">
        <f t="shared" si="106"/>
        <v/>
      </c>
      <c r="CH90" s="163" t="str">
        <f t="shared" si="107"/>
        <v/>
      </c>
      <c r="CI90" s="163" t="str">
        <f t="shared" si="108"/>
        <v/>
      </c>
      <c r="CJ90" s="163" t="str">
        <f t="shared" si="109"/>
        <v/>
      </c>
      <c r="CK90" s="163" t="str">
        <f t="shared" si="110"/>
        <v/>
      </c>
      <c r="CL90" s="163" t="str">
        <f t="shared" si="111"/>
        <v/>
      </c>
      <c r="CM90" s="163" t="str">
        <f t="shared" si="112"/>
        <v/>
      </c>
      <c r="CN90" s="163"/>
      <c r="CO90" s="163"/>
      <c r="CP90" s="163" t="str">
        <f t="shared" si="113"/>
        <v/>
      </c>
      <c r="CQ90" s="163"/>
      <c r="CR90" s="163"/>
      <c r="CS90" s="185" t="str">
        <f t="shared" si="130"/>
        <v/>
      </c>
      <c r="CT90" s="70"/>
      <c r="CU90" s="70">
        <f t="shared" si="114"/>
        <v>0</v>
      </c>
      <c r="CV90" s="70">
        <f t="shared" si="115"/>
        <v>0</v>
      </c>
      <c r="CW90" s="70"/>
      <c r="CX90" s="96">
        <f t="shared" si="116"/>
        <v>0</v>
      </c>
      <c r="CY90" s="70"/>
      <c r="CZ90" s="70" t="e">
        <f t="shared" si="117"/>
        <v>#VALUE!</v>
      </c>
      <c r="DA90" s="70" t="e">
        <f t="shared" si="118"/>
        <v>#VALUE!</v>
      </c>
      <c r="DB90" s="70"/>
      <c r="DC90" s="70" t="b">
        <f t="shared" si="131"/>
        <v>0</v>
      </c>
      <c r="DD90" s="70">
        <f t="shared" si="119"/>
        <v>0</v>
      </c>
      <c r="DE90" s="70" t="str">
        <f t="shared" si="120"/>
        <v/>
      </c>
      <c r="DF90" s="70"/>
      <c r="DG90" s="70" t="str">
        <f t="shared" si="68"/>
        <v/>
      </c>
      <c r="DH90" s="70" t="b">
        <f t="shared" si="69"/>
        <v>0</v>
      </c>
      <c r="DI90" s="70" t="str">
        <f t="shared" si="70"/>
        <v/>
      </c>
      <c r="DJ90" s="70"/>
      <c r="DK90" s="70" t="str">
        <f t="shared" si="121"/>
        <v/>
      </c>
      <c r="DL90" s="70" t="str">
        <f t="shared" si="122"/>
        <v/>
      </c>
      <c r="DM90" s="70"/>
      <c r="DN90" s="70" t="str">
        <f t="shared" si="123"/>
        <v/>
      </c>
      <c r="DO90" s="70" t="str">
        <f>IF(DK90="","",AND((COUNTIF($DK$12:DL90,DK90))=1,(COUNTIF($DK$12:DL90,DL90))=1))</f>
        <v/>
      </c>
      <c r="DP90" s="70" t="str">
        <f>IF(DK90="","",AND((COUNTIF(DK90:$DL$812,DK90))=1,(COUNTIF(DK90:$DL$812,DL90))=1))</f>
        <v/>
      </c>
      <c r="DQ90" s="70"/>
      <c r="DR90" s="70" t="b">
        <f t="shared" si="124"/>
        <v>0</v>
      </c>
      <c r="DS90" s="70" t="b">
        <f t="shared" si="125"/>
        <v>0</v>
      </c>
      <c r="DT90" s="70">
        <f t="shared" si="71"/>
        <v>0</v>
      </c>
      <c r="DU90" s="70">
        <f t="shared" si="72"/>
        <v>0</v>
      </c>
      <c r="DV90" s="70" t="b">
        <f t="shared" si="126"/>
        <v>0</v>
      </c>
      <c r="DW90" s="70" t="b">
        <f t="shared" si="127"/>
        <v>0</v>
      </c>
      <c r="DX90" s="70"/>
      <c r="DY90" s="70" t="b">
        <f t="shared" si="128"/>
        <v>0</v>
      </c>
      <c r="DZ90" s="70">
        <f t="shared" si="129"/>
        <v>0</v>
      </c>
      <c r="EA90" s="70"/>
    </row>
    <row r="91" spans="1:131" x14ac:dyDescent="0.25">
      <c r="A91" s="24" t="str">
        <f t="shared" si="94"/>
        <v/>
      </c>
      <c r="B91" s="36"/>
      <c r="C91" s="37"/>
      <c r="D91" s="38"/>
      <c r="E91" s="37"/>
      <c r="F91" s="38"/>
      <c r="G91" s="39"/>
      <c r="H91" s="35"/>
      <c r="I91" s="30"/>
      <c r="J91" s="38"/>
      <c r="K91" s="36"/>
      <c r="L91" s="40"/>
      <c r="M91" s="43"/>
      <c r="N91" s="44"/>
      <c r="O91" s="35"/>
      <c r="P91" s="87"/>
      <c r="R91" s="65" t="s">
        <v>80</v>
      </c>
      <c r="S91" s="66">
        <v>91228</v>
      </c>
      <c r="T91" s="99" t="s">
        <v>323</v>
      </c>
      <c r="U91" s="146" t="s">
        <v>324</v>
      </c>
      <c r="V91" s="70"/>
      <c r="W91" s="70"/>
      <c r="X91" s="70"/>
      <c r="Y91" s="70"/>
      <c r="Z91" t="b">
        <f t="shared" si="73"/>
        <v>0</v>
      </c>
      <c r="AA91" t="b">
        <f t="shared" si="95"/>
        <v>0</v>
      </c>
      <c r="AB91" t="b">
        <f t="shared" si="74"/>
        <v>0</v>
      </c>
      <c r="AC91" t="b">
        <f t="shared" si="75"/>
        <v>0</v>
      </c>
      <c r="AD91" s="101" t="b">
        <f t="shared" si="76"/>
        <v>0</v>
      </c>
      <c r="AE91" t="e">
        <f t="shared" si="77"/>
        <v>#VALUE!</v>
      </c>
      <c r="AF91" t="b">
        <f t="shared" si="78"/>
        <v>0</v>
      </c>
      <c r="AG91" s="135"/>
      <c r="AH91" s="82" t="b">
        <f t="shared" si="79"/>
        <v>0</v>
      </c>
      <c r="AI91" s="99" t="b">
        <f t="shared" si="80"/>
        <v>0</v>
      </c>
      <c r="AJ91" s="70" t="b">
        <f t="shared" si="81"/>
        <v>0</v>
      </c>
      <c r="AK91" s="111" t="b">
        <f t="shared" si="96"/>
        <v>0</v>
      </c>
      <c r="AL91" s="82" t="e">
        <f t="shared" si="82"/>
        <v>#VALUE!</v>
      </c>
      <c r="AM91" s="82" t="b">
        <f t="shared" si="83"/>
        <v>0</v>
      </c>
      <c r="AN91" s="82" t="b">
        <f t="shared" si="84"/>
        <v>0</v>
      </c>
      <c r="AO91" s="82" t="b">
        <f t="shared" si="97"/>
        <v>0</v>
      </c>
      <c r="AP91" s="82" t="b">
        <f t="shared" si="85"/>
        <v>0</v>
      </c>
      <c r="AQ91" s="82" t="b">
        <f t="shared" si="98"/>
        <v>0</v>
      </c>
      <c r="AR91" s="70">
        <f t="shared" si="99"/>
        <v>0</v>
      </c>
      <c r="AS91" s="82" t="b">
        <f t="shared" si="86"/>
        <v>0</v>
      </c>
      <c r="AT91" s="82" t="b">
        <f t="shared" si="87"/>
        <v>0</v>
      </c>
      <c r="AU91" s="82" t="b">
        <f t="shared" si="88"/>
        <v>0</v>
      </c>
      <c r="AV91" s="82" t="b">
        <f t="shared" si="89"/>
        <v>0</v>
      </c>
      <c r="AW91" s="82" t="b">
        <f t="shared" si="90"/>
        <v>0</v>
      </c>
      <c r="AX91" s="82" t="b">
        <f t="shared" si="91"/>
        <v>0</v>
      </c>
      <c r="AY91" s="82" t="b">
        <f t="shared" si="100"/>
        <v>0</v>
      </c>
      <c r="AZ91" s="82"/>
      <c r="BA91" s="82" t="b">
        <f t="shared" si="101"/>
        <v>0</v>
      </c>
      <c r="BB91" s="82" t="b">
        <f t="shared" si="102"/>
        <v>0</v>
      </c>
      <c r="BC91" s="82" t="b">
        <f t="shared" si="103"/>
        <v>0</v>
      </c>
      <c r="BD91" s="70"/>
      <c r="BE91" s="70" t="str">
        <f t="shared" si="92"/>
        <v/>
      </c>
      <c r="BF91" s="70">
        <v>80</v>
      </c>
      <c r="BG91" s="70"/>
      <c r="BH91" s="70"/>
      <c r="BI91" s="70"/>
      <c r="BJ91" s="70"/>
      <c r="BK91" s="70"/>
      <c r="BL91" s="70"/>
      <c r="BM91" s="70"/>
      <c r="BN91" s="70"/>
      <c r="BO91" s="70"/>
      <c r="BP91" s="70"/>
      <c r="BQ91" s="70"/>
      <c r="BR91" s="70"/>
      <c r="BS91" s="70" t="b">
        <f t="shared" si="93"/>
        <v>0</v>
      </c>
      <c r="BT91" s="70">
        <f>COUNTA(B92:$O$830)</f>
        <v>0</v>
      </c>
      <c r="BU91" s="70"/>
      <c r="BV91" s="163"/>
      <c r="BW91" s="163"/>
      <c r="BX91" s="163"/>
      <c r="BY91" s="163"/>
      <c r="BZ91" s="163"/>
      <c r="CA91" s="163"/>
      <c r="CB91" s="163"/>
      <c r="CC91" s="163"/>
      <c r="CD91" s="163"/>
      <c r="CE91" s="163" t="str">
        <f t="shared" si="104"/>
        <v/>
      </c>
      <c r="CF91" s="163" t="str">
        <f t="shared" si="105"/>
        <v/>
      </c>
      <c r="CG91" s="163" t="str">
        <f t="shared" si="106"/>
        <v/>
      </c>
      <c r="CH91" s="163" t="str">
        <f t="shared" si="107"/>
        <v/>
      </c>
      <c r="CI91" s="163" t="str">
        <f t="shared" si="108"/>
        <v/>
      </c>
      <c r="CJ91" s="163" t="str">
        <f t="shared" si="109"/>
        <v/>
      </c>
      <c r="CK91" s="163" t="str">
        <f t="shared" si="110"/>
        <v/>
      </c>
      <c r="CL91" s="163" t="str">
        <f t="shared" si="111"/>
        <v/>
      </c>
      <c r="CM91" s="163" t="str">
        <f t="shared" si="112"/>
        <v/>
      </c>
      <c r="CN91" s="163"/>
      <c r="CO91" s="163"/>
      <c r="CP91" s="163" t="str">
        <f t="shared" si="113"/>
        <v/>
      </c>
      <c r="CQ91" s="163"/>
      <c r="CR91" s="163"/>
      <c r="CS91" s="185" t="str">
        <f t="shared" si="130"/>
        <v/>
      </c>
      <c r="CT91" s="70"/>
      <c r="CU91" s="70">
        <f t="shared" si="114"/>
        <v>0</v>
      </c>
      <c r="CV91" s="70">
        <f t="shared" si="115"/>
        <v>0</v>
      </c>
      <c r="CW91" s="70"/>
      <c r="CX91" s="96">
        <f t="shared" si="116"/>
        <v>0</v>
      </c>
      <c r="CY91" s="70"/>
      <c r="CZ91" s="70" t="e">
        <f t="shared" si="117"/>
        <v>#VALUE!</v>
      </c>
      <c r="DA91" s="70" t="e">
        <f t="shared" si="118"/>
        <v>#VALUE!</v>
      </c>
      <c r="DB91" s="70"/>
      <c r="DC91" s="70" t="b">
        <f t="shared" si="131"/>
        <v>0</v>
      </c>
      <c r="DD91" s="70">
        <f t="shared" si="119"/>
        <v>0</v>
      </c>
      <c r="DE91" s="70" t="str">
        <f t="shared" si="120"/>
        <v/>
      </c>
      <c r="DF91" s="70"/>
      <c r="DG91" s="70" t="str">
        <f t="shared" si="68"/>
        <v/>
      </c>
      <c r="DH91" s="70" t="b">
        <f t="shared" si="69"/>
        <v>0</v>
      </c>
      <c r="DI91" s="70" t="str">
        <f t="shared" si="70"/>
        <v/>
      </c>
      <c r="DJ91" s="70"/>
      <c r="DK91" s="70" t="str">
        <f t="shared" si="121"/>
        <v/>
      </c>
      <c r="DL91" s="70" t="str">
        <f t="shared" si="122"/>
        <v/>
      </c>
      <c r="DM91" s="70"/>
      <c r="DN91" s="70" t="str">
        <f t="shared" si="123"/>
        <v/>
      </c>
      <c r="DO91" s="70" t="str">
        <f>IF(DK91="","",AND((COUNTIF($DK$12:DL91,DK91))=1,(COUNTIF($DK$12:DL91,DL91))=1))</f>
        <v/>
      </c>
      <c r="DP91" s="70" t="str">
        <f>IF(DK91="","",AND((COUNTIF(DK91:$DL$812,DK91))=1,(COUNTIF(DK91:$DL$812,DL91))=1))</f>
        <v/>
      </c>
      <c r="DQ91" s="70"/>
      <c r="DR91" s="70" t="b">
        <f t="shared" si="124"/>
        <v>0</v>
      </c>
      <c r="DS91" s="70" t="b">
        <f t="shared" si="125"/>
        <v>0</v>
      </c>
      <c r="DT91" s="70">
        <f t="shared" si="71"/>
        <v>0</v>
      </c>
      <c r="DU91" s="70">
        <f t="shared" si="72"/>
        <v>0</v>
      </c>
      <c r="DV91" s="70" t="b">
        <f t="shared" si="126"/>
        <v>0</v>
      </c>
      <c r="DW91" s="70" t="b">
        <f t="shared" si="127"/>
        <v>0</v>
      </c>
      <c r="DX91" s="70"/>
      <c r="DY91" s="70" t="b">
        <f t="shared" si="128"/>
        <v>0</v>
      </c>
      <c r="DZ91" s="70">
        <f t="shared" si="129"/>
        <v>0</v>
      </c>
      <c r="EA91" s="70"/>
    </row>
    <row r="92" spans="1:131" x14ac:dyDescent="0.25">
      <c r="A92" s="24" t="str">
        <f t="shared" si="94"/>
        <v/>
      </c>
      <c r="B92" s="36"/>
      <c r="C92" s="37"/>
      <c r="D92" s="38"/>
      <c r="E92" s="37"/>
      <c r="F92" s="38"/>
      <c r="G92" s="39"/>
      <c r="H92" s="35"/>
      <c r="I92" s="30"/>
      <c r="J92" s="38"/>
      <c r="K92" s="36"/>
      <c r="L92" s="40"/>
      <c r="M92" s="43"/>
      <c r="N92" s="44"/>
      <c r="O92" s="35"/>
      <c r="P92" s="87"/>
      <c r="R92" s="65" t="s">
        <v>81</v>
      </c>
      <c r="S92" s="66">
        <v>91345</v>
      </c>
      <c r="T92" s="99" t="s">
        <v>325</v>
      </c>
      <c r="U92" s="146" t="s">
        <v>326</v>
      </c>
      <c r="V92" s="70"/>
      <c r="W92" s="70"/>
      <c r="X92" s="70"/>
      <c r="Y92" s="70"/>
      <c r="Z92" t="b">
        <f t="shared" si="73"/>
        <v>0</v>
      </c>
      <c r="AA92" t="b">
        <f t="shared" si="95"/>
        <v>0</v>
      </c>
      <c r="AB92" t="b">
        <f t="shared" si="74"/>
        <v>0</v>
      </c>
      <c r="AC92" t="b">
        <f t="shared" si="75"/>
        <v>0</v>
      </c>
      <c r="AD92" s="101" t="b">
        <f t="shared" si="76"/>
        <v>0</v>
      </c>
      <c r="AE92" t="e">
        <f t="shared" si="77"/>
        <v>#VALUE!</v>
      </c>
      <c r="AF92" t="b">
        <f t="shared" si="78"/>
        <v>0</v>
      </c>
      <c r="AG92" s="135"/>
      <c r="AH92" s="82" t="b">
        <f t="shared" si="79"/>
        <v>0</v>
      </c>
      <c r="AI92" s="99" t="b">
        <f t="shared" si="80"/>
        <v>0</v>
      </c>
      <c r="AJ92" s="70" t="b">
        <f t="shared" si="81"/>
        <v>0</v>
      </c>
      <c r="AK92" s="111" t="b">
        <f t="shared" si="96"/>
        <v>0</v>
      </c>
      <c r="AL92" s="82" t="e">
        <f t="shared" si="82"/>
        <v>#VALUE!</v>
      </c>
      <c r="AM92" s="82" t="b">
        <f t="shared" si="83"/>
        <v>0</v>
      </c>
      <c r="AN92" s="82" t="b">
        <f t="shared" si="84"/>
        <v>0</v>
      </c>
      <c r="AO92" s="82" t="b">
        <f t="shared" si="97"/>
        <v>0</v>
      </c>
      <c r="AP92" s="82" t="b">
        <f t="shared" si="85"/>
        <v>0</v>
      </c>
      <c r="AQ92" s="82" t="b">
        <f t="shared" si="98"/>
        <v>0</v>
      </c>
      <c r="AR92" s="70">
        <f t="shared" si="99"/>
        <v>0</v>
      </c>
      <c r="AS92" s="82" t="b">
        <f t="shared" si="86"/>
        <v>0</v>
      </c>
      <c r="AT92" s="82" t="b">
        <f t="shared" si="87"/>
        <v>0</v>
      </c>
      <c r="AU92" s="82" t="b">
        <f t="shared" si="88"/>
        <v>0</v>
      </c>
      <c r="AV92" s="82" t="b">
        <f t="shared" si="89"/>
        <v>0</v>
      </c>
      <c r="AW92" s="82" t="b">
        <f t="shared" si="90"/>
        <v>0</v>
      </c>
      <c r="AX92" s="82" t="b">
        <f t="shared" si="91"/>
        <v>0</v>
      </c>
      <c r="AY92" s="82" t="b">
        <f t="shared" si="100"/>
        <v>0</v>
      </c>
      <c r="AZ92" s="82"/>
      <c r="BA92" s="82" t="b">
        <f t="shared" si="101"/>
        <v>0</v>
      </c>
      <c r="BB92" s="82" t="b">
        <f t="shared" si="102"/>
        <v>0</v>
      </c>
      <c r="BC92" s="82" t="b">
        <f t="shared" si="103"/>
        <v>0</v>
      </c>
      <c r="BD92" s="70"/>
      <c r="BE92" s="70" t="str">
        <f t="shared" si="92"/>
        <v/>
      </c>
      <c r="BF92" s="70">
        <v>81</v>
      </c>
      <c r="BG92" s="70"/>
      <c r="BH92" s="70"/>
      <c r="BI92" s="70"/>
      <c r="BJ92" s="70"/>
      <c r="BK92" s="70"/>
      <c r="BL92" s="70"/>
      <c r="BM92" s="70"/>
      <c r="BN92" s="70"/>
      <c r="BO92" s="70"/>
      <c r="BP92" s="70"/>
      <c r="BQ92" s="70"/>
      <c r="BR92" s="70"/>
      <c r="BS92" s="70" t="b">
        <f t="shared" si="93"/>
        <v>0</v>
      </c>
      <c r="BT92" s="70">
        <f>COUNTA(B93:$O$830)</f>
        <v>0</v>
      </c>
      <c r="BU92" s="70"/>
      <c r="BV92" s="163"/>
      <c r="BW92" s="163"/>
      <c r="BX92" s="163"/>
      <c r="BY92" s="163"/>
      <c r="BZ92" s="163"/>
      <c r="CA92" s="163"/>
      <c r="CB92" s="163"/>
      <c r="CC92" s="163"/>
      <c r="CD92" s="163"/>
      <c r="CE92" s="163" t="str">
        <f t="shared" si="104"/>
        <v/>
      </c>
      <c r="CF92" s="163" t="str">
        <f t="shared" si="105"/>
        <v/>
      </c>
      <c r="CG92" s="163" t="str">
        <f t="shared" si="106"/>
        <v/>
      </c>
      <c r="CH92" s="163" t="str">
        <f t="shared" si="107"/>
        <v/>
      </c>
      <c r="CI92" s="163" t="str">
        <f t="shared" si="108"/>
        <v/>
      </c>
      <c r="CJ92" s="163" t="str">
        <f t="shared" si="109"/>
        <v/>
      </c>
      <c r="CK92" s="163" t="str">
        <f t="shared" si="110"/>
        <v/>
      </c>
      <c r="CL92" s="163" t="str">
        <f t="shared" si="111"/>
        <v/>
      </c>
      <c r="CM92" s="163" t="str">
        <f t="shared" si="112"/>
        <v/>
      </c>
      <c r="CN92" s="163"/>
      <c r="CO92" s="163"/>
      <c r="CP92" s="163" t="str">
        <f t="shared" si="113"/>
        <v/>
      </c>
      <c r="CQ92" s="163"/>
      <c r="CR92" s="163"/>
      <c r="CS92" s="185" t="str">
        <f t="shared" si="130"/>
        <v/>
      </c>
      <c r="CT92" s="70"/>
      <c r="CU92" s="70">
        <f t="shared" si="114"/>
        <v>0</v>
      </c>
      <c r="CV92" s="70">
        <f t="shared" si="115"/>
        <v>0</v>
      </c>
      <c r="CW92" s="70"/>
      <c r="CX92" s="96">
        <f t="shared" si="116"/>
        <v>0</v>
      </c>
      <c r="CY92" s="70"/>
      <c r="CZ92" s="70" t="e">
        <f t="shared" si="117"/>
        <v>#VALUE!</v>
      </c>
      <c r="DA92" s="70" t="e">
        <f t="shared" si="118"/>
        <v>#VALUE!</v>
      </c>
      <c r="DB92" s="70"/>
      <c r="DC92" s="70" t="b">
        <f t="shared" si="131"/>
        <v>0</v>
      </c>
      <c r="DD92" s="70">
        <f t="shared" si="119"/>
        <v>0</v>
      </c>
      <c r="DE92" s="70" t="str">
        <f t="shared" si="120"/>
        <v/>
      </c>
      <c r="DF92" s="70"/>
      <c r="DG92" s="70" t="str">
        <f t="shared" si="68"/>
        <v/>
      </c>
      <c r="DH92" s="70" t="b">
        <f t="shared" si="69"/>
        <v>0</v>
      </c>
      <c r="DI92" s="70" t="str">
        <f t="shared" si="70"/>
        <v/>
      </c>
      <c r="DJ92" s="70"/>
      <c r="DK92" s="70" t="str">
        <f t="shared" si="121"/>
        <v/>
      </c>
      <c r="DL92" s="70" t="str">
        <f t="shared" si="122"/>
        <v/>
      </c>
      <c r="DM92" s="70"/>
      <c r="DN92" s="70" t="str">
        <f t="shared" si="123"/>
        <v/>
      </c>
      <c r="DO92" s="70" t="str">
        <f>IF(DK92="","",AND((COUNTIF($DK$12:DL92,DK92))=1,(COUNTIF($DK$12:DL92,DL92))=1))</f>
        <v/>
      </c>
      <c r="DP92" s="70" t="str">
        <f>IF(DK92="","",AND((COUNTIF(DK92:$DL$812,DK92))=1,(COUNTIF(DK92:$DL$812,DL92))=1))</f>
        <v/>
      </c>
      <c r="DQ92" s="70"/>
      <c r="DR92" s="70" t="b">
        <f t="shared" si="124"/>
        <v>0</v>
      </c>
      <c r="DS92" s="70" t="b">
        <f t="shared" si="125"/>
        <v>0</v>
      </c>
      <c r="DT92" s="70">
        <f t="shared" si="71"/>
        <v>0</v>
      </c>
      <c r="DU92" s="70">
        <f t="shared" si="72"/>
        <v>0</v>
      </c>
      <c r="DV92" s="70" t="b">
        <f t="shared" si="126"/>
        <v>0</v>
      </c>
      <c r="DW92" s="70" t="b">
        <f t="shared" si="127"/>
        <v>0</v>
      </c>
      <c r="DX92" s="70"/>
      <c r="DY92" s="70" t="b">
        <f t="shared" si="128"/>
        <v>0</v>
      </c>
      <c r="DZ92" s="70">
        <f t="shared" si="129"/>
        <v>0</v>
      </c>
      <c r="EA92" s="70"/>
    </row>
    <row r="93" spans="1:131" x14ac:dyDescent="0.25">
      <c r="A93" s="24" t="str">
        <f t="shared" si="94"/>
        <v/>
      </c>
      <c r="B93" s="36"/>
      <c r="C93" s="37"/>
      <c r="D93" s="38"/>
      <c r="E93" s="37"/>
      <c r="F93" s="38"/>
      <c r="G93" s="39"/>
      <c r="H93" s="35"/>
      <c r="I93" s="30"/>
      <c r="J93" s="38"/>
      <c r="K93" s="36"/>
      <c r="L93" s="40"/>
      <c r="M93" s="43"/>
      <c r="N93" s="44"/>
      <c r="O93" s="35"/>
      <c r="P93" s="87"/>
      <c r="R93" s="65" t="s">
        <v>82</v>
      </c>
      <c r="S93" s="66">
        <v>91692</v>
      </c>
      <c r="T93" s="99" t="s">
        <v>327</v>
      </c>
      <c r="U93" s="146" t="s">
        <v>328</v>
      </c>
      <c r="V93" s="70"/>
      <c r="W93" s="70"/>
      <c r="X93" s="70"/>
      <c r="Y93" s="70"/>
      <c r="Z93" t="b">
        <f t="shared" si="73"/>
        <v>0</v>
      </c>
      <c r="AA93" t="b">
        <f t="shared" si="95"/>
        <v>0</v>
      </c>
      <c r="AB93" t="b">
        <f t="shared" si="74"/>
        <v>0</v>
      </c>
      <c r="AC93" t="b">
        <f t="shared" si="75"/>
        <v>0</v>
      </c>
      <c r="AD93" s="101" t="b">
        <f t="shared" si="76"/>
        <v>0</v>
      </c>
      <c r="AE93" t="e">
        <f t="shared" si="77"/>
        <v>#VALUE!</v>
      </c>
      <c r="AF93" t="b">
        <f t="shared" si="78"/>
        <v>0</v>
      </c>
      <c r="AG93" s="135"/>
      <c r="AH93" s="82" t="b">
        <f t="shared" si="79"/>
        <v>0</v>
      </c>
      <c r="AI93" s="99" t="b">
        <f t="shared" si="80"/>
        <v>0</v>
      </c>
      <c r="AJ93" s="70" t="b">
        <f t="shared" si="81"/>
        <v>0</v>
      </c>
      <c r="AK93" s="111" t="b">
        <f t="shared" si="96"/>
        <v>0</v>
      </c>
      <c r="AL93" s="82" t="e">
        <f t="shared" si="82"/>
        <v>#VALUE!</v>
      </c>
      <c r="AM93" s="82" t="b">
        <f t="shared" si="83"/>
        <v>0</v>
      </c>
      <c r="AN93" s="82" t="b">
        <f t="shared" si="84"/>
        <v>0</v>
      </c>
      <c r="AO93" s="82" t="b">
        <f t="shared" si="97"/>
        <v>0</v>
      </c>
      <c r="AP93" s="82" t="b">
        <f t="shared" si="85"/>
        <v>0</v>
      </c>
      <c r="AQ93" s="82" t="b">
        <f t="shared" si="98"/>
        <v>0</v>
      </c>
      <c r="AR93" s="70">
        <f t="shared" si="99"/>
        <v>0</v>
      </c>
      <c r="AS93" s="82" t="b">
        <f t="shared" si="86"/>
        <v>0</v>
      </c>
      <c r="AT93" s="82" t="b">
        <f t="shared" si="87"/>
        <v>0</v>
      </c>
      <c r="AU93" s="82" t="b">
        <f t="shared" si="88"/>
        <v>0</v>
      </c>
      <c r="AV93" s="82" t="b">
        <f t="shared" si="89"/>
        <v>0</v>
      </c>
      <c r="AW93" s="82" t="b">
        <f t="shared" si="90"/>
        <v>0</v>
      </c>
      <c r="AX93" s="82" t="b">
        <f t="shared" si="91"/>
        <v>0</v>
      </c>
      <c r="AY93" s="82" t="b">
        <f t="shared" si="100"/>
        <v>0</v>
      </c>
      <c r="AZ93" s="82"/>
      <c r="BA93" s="82" t="b">
        <f t="shared" si="101"/>
        <v>0</v>
      </c>
      <c r="BB93" s="82" t="b">
        <f t="shared" si="102"/>
        <v>0</v>
      </c>
      <c r="BC93" s="82" t="b">
        <f t="shared" si="103"/>
        <v>0</v>
      </c>
      <c r="BD93" s="70"/>
      <c r="BE93" s="70" t="str">
        <f t="shared" si="92"/>
        <v/>
      </c>
      <c r="BF93" s="70">
        <v>82</v>
      </c>
      <c r="BG93" s="70"/>
      <c r="BH93" s="70"/>
      <c r="BI93" s="70"/>
      <c r="BJ93" s="70"/>
      <c r="BK93" s="70"/>
      <c r="BL93" s="70"/>
      <c r="BM93" s="70"/>
      <c r="BN93" s="70"/>
      <c r="BO93" s="70"/>
      <c r="BP93" s="70"/>
      <c r="BQ93" s="70"/>
      <c r="BR93" s="70"/>
      <c r="BS93" s="70" t="b">
        <f t="shared" si="93"/>
        <v>0</v>
      </c>
      <c r="BT93" s="70">
        <f>COUNTA(B94:$O$830)</f>
        <v>0</v>
      </c>
      <c r="BU93" s="70"/>
      <c r="BV93" s="163"/>
      <c r="BW93" s="163"/>
      <c r="BX93" s="163"/>
      <c r="BY93" s="163"/>
      <c r="BZ93" s="163"/>
      <c r="CA93" s="163"/>
      <c r="CB93" s="163"/>
      <c r="CC93" s="163"/>
      <c r="CD93" s="163"/>
      <c r="CE93" s="163" t="str">
        <f t="shared" si="104"/>
        <v/>
      </c>
      <c r="CF93" s="163" t="str">
        <f t="shared" si="105"/>
        <v/>
      </c>
      <c r="CG93" s="163" t="str">
        <f t="shared" si="106"/>
        <v/>
      </c>
      <c r="CH93" s="163" t="str">
        <f t="shared" si="107"/>
        <v/>
      </c>
      <c r="CI93" s="163" t="str">
        <f t="shared" si="108"/>
        <v/>
      </c>
      <c r="CJ93" s="163" t="str">
        <f t="shared" si="109"/>
        <v/>
      </c>
      <c r="CK93" s="163" t="str">
        <f t="shared" si="110"/>
        <v/>
      </c>
      <c r="CL93" s="163" t="str">
        <f t="shared" si="111"/>
        <v/>
      </c>
      <c r="CM93" s="163" t="str">
        <f t="shared" si="112"/>
        <v/>
      </c>
      <c r="CN93" s="163"/>
      <c r="CO93" s="163"/>
      <c r="CP93" s="163" t="str">
        <f t="shared" si="113"/>
        <v/>
      </c>
      <c r="CQ93" s="163"/>
      <c r="CR93" s="163"/>
      <c r="CS93" s="185" t="str">
        <f t="shared" si="130"/>
        <v/>
      </c>
      <c r="CT93" s="70"/>
      <c r="CU93" s="70">
        <f t="shared" si="114"/>
        <v>0</v>
      </c>
      <c r="CV93" s="70">
        <f t="shared" si="115"/>
        <v>0</v>
      </c>
      <c r="CW93" s="70"/>
      <c r="CX93" s="96">
        <f t="shared" si="116"/>
        <v>0</v>
      </c>
      <c r="CY93" s="70"/>
      <c r="CZ93" s="70" t="e">
        <f t="shared" si="117"/>
        <v>#VALUE!</v>
      </c>
      <c r="DA93" s="70" t="e">
        <f t="shared" si="118"/>
        <v>#VALUE!</v>
      </c>
      <c r="DB93" s="70"/>
      <c r="DC93" s="70" t="b">
        <f t="shared" si="131"/>
        <v>0</v>
      </c>
      <c r="DD93" s="70">
        <f t="shared" si="119"/>
        <v>0</v>
      </c>
      <c r="DE93" s="70" t="str">
        <f t="shared" si="120"/>
        <v/>
      </c>
      <c r="DF93" s="70"/>
      <c r="DG93" s="70" t="str">
        <f t="shared" si="68"/>
        <v/>
      </c>
      <c r="DH93" s="70" t="b">
        <f t="shared" si="69"/>
        <v>0</v>
      </c>
      <c r="DI93" s="70" t="str">
        <f t="shared" si="70"/>
        <v/>
      </c>
      <c r="DJ93" s="70"/>
      <c r="DK93" s="70" t="str">
        <f t="shared" si="121"/>
        <v/>
      </c>
      <c r="DL93" s="70" t="str">
        <f t="shared" si="122"/>
        <v/>
      </c>
      <c r="DM93" s="70"/>
      <c r="DN93" s="70" t="str">
        <f t="shared" si="123"/>
        <v/>
      </c>
      <c r="DO93" s="70" t="str">
        <f>IF(DK93="","",AND((COUNTIF($DK$12:DL93,DK93))=1,(COUNTIF($DK$12:DL93,DL93))=1))</f>
        <v/>
      </c>
      <c r="DP93" s="70" t="str">
        <f>IF(DK93="","",AND((COUNTIF(DK93:$DL$812,DK93))=1,(COUNTIF(DK93:$DL$812,DL93))=1))</f>
        <v/>
      </c>
      <c r="DQ93" s="70"/>
      <c r="DR93" s="70" t="b">
        <f t="shared" si="124"/>
        <v>0</v>
      </c>
      <c r="DS93" s="70" t="b">
        <f t="shared" si="125"/>
        <v>0</v>
      </c>
      <c r="DT93" s="70">
        <f t="shared" si="71"/>
        <v>0</v>
      </c>
      <c r="DU93" s="70">
        <f t="shared" si="72"/>
        <v>0</v>
      </c>
      <c r="DV93" s="70" t="b">
        <f t="shared" si="126"/>
        <v>0</v>
      </c>
      <c r="DW93" s="70" t="b">
        <f t="shared" si="127"/>
        <v>0</v>
      </c>
      <c r="DX93" s="70"/>
      <c r="DY93" s="70" t="b">
        <f t="shared" si="128"/>
        <v>0</v>
      </c>
      <c r="DZ93" s="70">
        <f t="shared" si="129"/>
        <v>0</v>
      </c>
      <c r="EA93" s="70"/>
    </row>
    <row r="94" spans="1:131" x14ac:dyDescent="0.25">
      <c r="A94" s="24" t="str">
        <f t="shared" si="94"/>
        <v/>
      </c>
      <c r="B94" s="36"/>
      <c r="C94" s="37"/>
      <c r="D94" s="38"/>
      <c r="E94" s="37"/>
      <c r="F94" s="38"/>
      <c r="G94" s="39"/>
      <c r="H94" s="35"/>
      <c r="I94" s="30"/>
      <c r="J94" s="38"/>
      <c r="K94" s="36"/>
      <c r="L94" s="40"/>
      <c r="M94" s="43"/>
      <c r="N94" s="44"/>
      <c r="O94" s="35"/>
      <c r="P94" s="87"/>
      <c r="R94" s="65" t="s">
        <v>83</v>
      </c>
      <c r="S94" s="66">
        <v>92002</v>
      </c>
      <c r="T94" s="99" t="s">
        <v>329</v>
      </c>
      <c r="U94" s="146" t="s">
        <v>330</v>
      </c>
      <c r="V94" s="70"/>
      <c r="W94" s="70"/>
      <c r="X94" s="70"/>
      <c r="Y94" s="70"/>
      <c r="Z94" t="b">
        <f t="shared" si="73"/>
        <v>0</v>
      </c>
      <c r="AA94" t="b">
        <f t="shared" si="95"/>
        <v>0</v>
      </c>
      <c r="AB94" t="b">
        <f t="shared" si="74"/>
        <v>0</v>
      </c>
      <c r="AC94" t="b">
        <f t="shared" si="75"/>
        <v>0</v>
      </c>
      <c r="AD94" s="101" t="b">
        <f t="shared" si="76"/>
        <v>0</v>
      </c>
      <c r="AE94" t="e">
        <f t="shared" si="77"/>
        <v>#VALUE!</v>
      </c>
      <c r="AF94" t="b">
        <f t="shared" si="78"/>
        <v>0</v>
      </c>
      <c r="AG94" s="135"/>
      <c r="AH94" s="82" t="b">
        <f t="shared" si="79"/>
        <v>0</v>
      </c>
      <c r="AI94" s="99" t="b">
        <f t="shared" si="80"/>
        <v>0</v>
      </c>
      <c r="AJ94" s="70" t="b">
        <f t="shared" si="81"/>
        <v>0</v>
      </c>
      <c r="AK94" s="111" t="b">
        <f t="shared" si="96"/>
        <v>0</v>
      </c>
      <c r="AL94" s="82" t="e">
        <f t="shared" si="82"/>
        <v>#VALUE!</v>
      </c>
      <c r="AM94" s="82" t="b">
        <f t="shared" si="83"/>
        <v>0</v>
      </c>
      <c r="AN94" s="82" t="b">
        <f t="shared" si="84"/>
        <v>0</v>
      </c>
      <c r="AO94" s="82" t="b">
        <f t="shared" si="97"/>
        <v>0</v>
      </c>
      <c r="AP94" s="82" t="b">
        <f t="shared" si="85"/>
        <v>0</v>
      </c>
      <c r="AQ94" s="82" t="b">
        <f t="shared" si="98"/>
        <v>0</v>
      </c>
      <c r="AR94" s="70">
        <f t="shared" si="99"/>
        <v>0</v>
      </c>
      <c r="AS94" s="82" t="b">
        <f t="shared" si="86"/>
        <v>0</v>
      </c>
      <c r="AT94" s="82" t="b">
        <f t="shared" si="87"/>
        <v>0</v>
      </c>
      <c r="AU94" s="82" t="b">
        <f t="shared" si="88"/>
        <v>0</v>
      </c>
      <c r="AV94" s="82" t="b">
        <f t="shared" si="89"/>
        <v>0</v>
      </c>
      <c r="AW94" s="82" t="b">
        <f t="shared" si="90"/>
        <v>0</v>
      </c>
      <c r="AX94" s="82" t="b">
        <f t="shared" si="91"/>
        <v>0</v>
      </c>
      <c r="AY94" s="82" t="b">
        <f t="shared" si="100"/>
        <v>0</v>
      </c>
      <c r="AZ94" s="82"/>
      <c r="BA94" s="82" t="b">
        <f t="shared" si="101"/>
        <v>0</v>
      </c>
      <c r="BB94" s="82" t="b">
        <f t="shared" si="102"/>
        <v>0</v>
      </c>
      <c r="BC94" s="82" t="b">
        <f t="shared" si="103"/>
        <v>0</v>
      </c>
      <c r="BD94" s="70"/>
      <c r="BE94" s="70" t="str">
        <f t="shared" si="92"/>
        <v/>
      </c>
      <c r="BF94" s="70">
        <v>83</v>
      </c>
      <c r="BG94" s="70"/>
      <c r="BH94" s="70"/>
      <c r="BI94" s="70"/>
      <c r="BJ94" s="70"/>
      <c r="BK94" s="70"/>
      <c r="BL94" s="70"/>
      <c r="BM94" s="70"/>
      <c r="BN94" s="70"/>
      <c r="BO94" s="70"/>
      <c r="BP94" s="70"/>
      <c r="BQ94" s="70"/>
      <c r="BR94" s="70"/>
      <c r="BS94" s="70" t="b">
        <f t="shared" si="93"/>
        <v>0</v>
      </c>
      <c r="BT94" s="70">
        <f>COUNTA(B95:$O$830)</f>
        <v>0</v>
      </c>
      <c r="BU94" s="70"/>
      <c r="BV94" s="163"/>
      <c r="BW94" s="163"/>
      <c r="BX94" s="163"/>
      <c r="BY94" s="163"/>
      <c r="BZ94" s="163"/>
      <c r="CA94" s="163"/>
      <c r="CB94" s="163"/>
      <c r="CC94" s="163"/>
      <c r="CD94" s="163"/>
      <c r="CE94" s="163" t="str">
        <f t="shared" si="104"/>
        <v/>
      </c>
      <c r="CF94" s="163" t="str">
        <f t="shared" si="105"/>
        <v/>
      </c>
      <c r="CG94" s="163" t="str">
        <f t="shared" si="106"/>
        <v/>
      </c>
      <c r="CH94" s="163" t="str">
        <f t="shared" si="107"/>
        <v/>
      </c>
      <c r="CI94" s="163" t="str">
        <f t="shared" si="108"/>
        <v/>
      </c>
      <c r="CJ94" s="163" t="str">
        <f t="shared" si="109"/>
        <v/>
      </c>
      <c r="CK94" s="163" t="str">
        <f t="shared" si="110"/>
        <v/>
      </c>
      <c r="CL94" s="163" t="str">
        <f t="shared" si="111"/>
        <v/>
      </c>
      <c r="CM94" s="163" t="str">
        <f t="shared" si="112"/>
        <v/>
      </c>
      <c r="CN94" s="163"/>
      <c r="CO94" s="163"/>
      <c r="CP94" s="163" t="str">
        <f t="shared" si="113"/>
        <v/>
      </c>
      <c r="CQ94" s="163"/>
      <c r="CR94" s="163"/>
      <c r="CS94" s="185" t="str">
        <f t="shared" si="130"/>
        <v/>
      </c>
      <c r="CT94" s="70"/>
      <c r="CU94" s="70">
        <f t="shared" si="114"/>
        <v>0</v>
      </c>
      <c r="CV94" s="70">
        <f t="shared" si="115"/>
        <v>0</v>
      </c>
      <c r="CW94" s="70"/>
      <c r="CX94" s="96">
        <f t="shared" si="116"/>
        <v>0</v>
      </c>
      <c r="CY94" s="70"/>
      <c r="CZ94" s="70" t="e">
        <f t="shared" si="117"/>
        <v>#VALUE!</v>
      </c>
      <c r="DA94" s="70" t="e">
        <f t="shared" si="118"/>
        <v>#VALUE!</v>
      </c>
      <c r="DB94" s="70"/>
      <c r="DC94" s="70" t="b">
        <f t="shared" si="131"/>
        <v>0</v>
      </c>
      <c r="DD94" s="70">
        <f t="shared" si="119"/>
        <v>0</v>
      </c>
      <c r="DE94" s="70" t="str">
        <f t="shared" si="120"/>
        <v/>
      </c>
      <c r="DF94" s="70"/>
      <c r="DG94" s="70" t="str">
        <f t="shared" si="68"/>
        <v/>
      </c>
      <c r="DH94" s="70" t="b">
        <f t="shared" si="69"/>
        <v>0</v>
      </c>
      <c r="DI94" s="70" t="str">
        <f t="shared" si="70"/>
        <v/>
      </c>
      <c r="DJ94" s="70"/>
      <c r="DK94" s="70" t="str">
        <f t="shared" si="121"/>
        <v/>
      </c>
      <c r="DL94" s="70" t="str">
        <f t="shared" si="122"/>
        <v/>
      </c>
      <c r="DM94" s="70"/>
      <c r="DN94" s="70" t="str">
        <f t="shared" si="123"/>
        <v/>
      </c>
      <c r="DO94" s="70" t="str">
        <f>IF(DK94="","",AND((COUNTIF($DK$12:DL94,DK94))=1,(COUNTIF($DK$12:DL94,DL94))=1))</f>
        <v/>
      </c>
      <c r="DP94" s="70" t="str">
        <f>IF(DK94="","",AND((COUNTIF(DK94:$DL$812,DK94))=1,(COUNTIF(DK94:$DL$812,DL94))=1))</f>
        <v/>
      </c>
      <c r="DQ94" s="70"/>
      <c r="DR94" s="70" t="b">
        <f t="shared" si="124"/>
        <v>0</v>
      </c>
      <c r="DS94" s="70" t="b">
        <f t="shared" si="125"/>
        <v>0</v>
      </c>
      <c r="DT94" s="70">
        <f t="shared" si="71"/>
        <v>0</v>
      </c>
      <c r="DU94" s="70">
        <f t="shared" si="72"/>
        <v>0</v>
      </c>
      <c r="DV94" s="70" t="b">
        <f t="shared" si="126"/>
        <v>0</v>
      </c>
      <c r="DW94" s="70" t="b">
        <f t="shared" si="127"/>
        <v>0</v>
      </c>
      <c r="DX94" s="70"/>
      <c r="DY94" s="70" t="b">
        <f t="shared" si="128"/>
        <v>0</v>
      </c>
      <c r="DZ94" s="70">
        <f t="shared" si="129"/>
        <v>0</v>
      </c>
      <c r="EA94" s="70"/>
    </row>
    <row r="95" spans="1:131" x14ac:dyDescent="0.25">
      <c r="A95" s="24" t="str">
        <f t="shared" si="94"/>
        <v/>
      </c>
      <c r="B95" s="36"/>
      <c r="C95" s="37"/>
      <c r="D95" s="38"/>
      <c r="E95" s="37"/>
      <c r="F95" s="38"/>
      <c r="G95" s="39"/>
      <c r="H95" s="35"/>
      <c r="I95" s="30"/>
      <c r="J95" s="38"/>
      <c r="K95" s="36"/>
      <c r="L95" s="40"/>
      <c r="M95" s="43"/>
      <c r="N95" s="44"/>
      <c r="O95" s="35"/>
      <c r="P95" s="87"/>
      <c r="R95" s="65" t="s">
        <v>84</v>
      </c>
      <c r="S95" s="66">
        <v>92004</v>
      </c>
      <c r="T95" s="99" t="s">
        <v>331</v>
      </c>
      <c r="U95" s="146" t="s">
        <v>332</v>
      </c>
      <c r="V95" s="70"/>
      <c r="W95" s="70"/>
      <c r="X95" s="70"/>
      <c r="Y95" s="70"/>
      <c r="Z95" t="b">
        <f t="shared" si="73"/>
        <v>0</v>
      </c>
      <c r="AA95" t="b">
        <f t="shared" si="95"/>
        <v>0</v>
      </c>
      <c r="AB95" t="b">
        <f t="shared" si="74"/>
        <v>0</v>
      </c>
      <c r="AC95" t="b">
        <f t="shared" si="75"/>
        <v>0</v>
      </c>
      <c r="AD95" s="101" t="b">
        <f t="shared" si="76"/>
        <v>0</v>
      </c>
      <c r="AE95" t="e">
        <f t="shared" si="77"/>
        <v>#VALUE!</v>
      </c>
      <c r="AF95" t="b">
        <f t="shared" si="78"/>
        <v>0</v>
      </c>
      <c r="AG95" s="135"/>
      <c r="AH95" s="82" t="b">
        <f t="shared" si="79"/>
        <v>0</v>
      </c>
      <c r="AI95" s="99" t="b">
        <f t="shared" si="80"/>
        <v>0</v>
      </c>
      <c r="AJ95" s="70" t="b">
        <f t="shared" si="81"/>
        <v>0</v>
      </c>
      <c r="AK95" s="111" t="b">
        <f t="shared" si="96"/>
        <v>0</v>
      </c>
      <c r="AL95" s="82" t="e">
        <f t="shared" si="82"/>
        <v>#VALUE!</v>
      </c>
      <c r="AM95" s="82" t="b">
        <f t="shared" si="83"/>
        <v>0</v>
      </c>
      <c r="AN95" s="82" t="b">
        <f t="shared" si="84"/>
        <v>0</v>
      </c>
      <c r="AO95" s="82" t="b">
        <f t="shared" si="97"/>
        <v>0</v>
      </c>
      <c r="AP95" s="82" t="b">
        <f t="shared" si="85"/>
        <v>0</v>
      </c>
      <c r="AQ95" s="82" t="b">
        <f t="shared" si="98"/>
        <v>0</v>
      </c>
      <c r="AR95" s="70">
        <f t="shared" si="99"/>
        <v>0</v>
      </c>
      <c r="AS95" s="82" t="b">
        <f t="shared" si="86"/>
        <v>0</v>
      </c>
      <c r="AT95" s="82" t="b">
        <f t="shared" si="87"/>
        <v>0</v>
      </c>
      <c r="AU95" s="82" t="b">
        <f t="shared" si="88"/>
        <v>0</v>
      </c>
      <c r="AV95" s="82" t="b">
        <f t="shared" si="89"/>
        <v>0</v>
      </c>
      <c r="AW95" s="82" t="b">
        <f t="shared" si="90"/>
        <v>0</v>
      </c>
      <c r="AX95" s="82" t="b">
        <f t="shared" si="91"/>
        <v>0</v>
      </c>
      <c r="AY95" s="82" t="b">
        <f t="shared" si="100"/>
        <v>0</v>
      </c>
      <c r="AZ95" s="82"/>
      <c r="BA95" s="82" t="b">
        <f t="shared" si="101"/>
        <v>0</v>
      </c>
      <c r="BB95" s="82" t="b">
        <f t="shared" si="102"/>
        <v>0</v>
      </c>
      <c r="BC95" s="82" t="b">
        <f t="shared" si="103"/>
        <v>0</v>
      </c>
      <c r="BD95" s="70"/>
      <c r="BE95" s="70" t="str">
        <f t="shared" si="92"/>
        <v/>
      </c>
      <c r="BF95" s="70">
        <v>84</v>
      </c>
      <c r="BG95" s="70"/>
      <c r="BH95" s="70"/>
      <c r="BI95" s="70"/>
      <c r="BJ95" s="70"/>
      <c r="BK95" s="70"/>
      <c r="BL95" s="70"/>
      <c r="BM95" s="70"/>
      <c r="BN95" s="70"/>
      <c r="BO95" s="70"/>
      <c r="BP95" s="70"/>
      <c r="BQ95" s="70"/>
      <c r="BR95" s="70"/>
      <c r="BS95" s="70" t="b">
        <f t="shared" si="93"/>
        <v>0</v>
      </c>
      <c r="BT95" s="70">
        <f>COUNTA(B96:$O$830)</f>
        <v>0</v>
      </c>
      <c r="BU95" s="70"/>
      <c r="BV95" s="163"/>
      <c r="BW95" s="163"/>
      <c r="BX95" s="163"/>
      <c r="BY95" s="163"/>
      <c r="BZ95" s="163"/>
      <c r="CA95" s="163"/>
      <c r="CB95" s="163"/>
      <c r="CC95" s="163"/>
      <c r="CD95" s="163"/>
      <c r="CE95" s="163" t="str">
        <f t="shared" si="104"/>
        <v/>
      </c>
      <c r="CF95" s="163" t="str">
        <f t="shared" si="105"/>
        <v/>
      </c>
      <c r="CG95" s="163" t="str">
        <f t="shared" si="106"/>
        <v/>
      </c>
      <c r="CH95" s="163" t="str">
        <f t="shared" si="107"/>
        <v/>
      </c>
      <c r="CI95" s="163" t="str">
        <f t="shared" si="108"/>
        <v/>
      </c>
      <c r="CJ95" s="163" t="str">
        <f t="shared" si="109"/>
        <v/>
      </c>
      <c r="CK95" s="163" t="str">
        <f t="shared" si="110"/>
        <v/>
      </c>
      <c r="CL95" s="163" t="str">
        <f t="shared" si="111"/>
        <v/>
      </c>
      <c r="CM95" s="163" t="str">
        <f t="shared" si="112"/>
        <v/>
      </c>
      <c r="CN95" s="163"/>
      <c r="CO95" s="163"/>
      <c r="CP95" s="163" t="str">
        <f t="shared" si="113"/>
        <v/>
      </c>
      <c r="CQ95" s="163"/>
      <c r="CR95" s="163"/>
      <c r="CS95" s="185" t="str">
        <f t="shared" si="130"/>
        <v/>
      </c>
      <c r="CT95" s="70"/>
      <c r="CU95" s="70">
        <f t="shared" si="114"/>
        <v>0</v>
      </c>
      <c r="CV95" s="70">
        <f t="shared" si="115"/>
        <v>0</v>
      </c>
      <c r="CW95" s="70"/>
      <c r="CX95" s="96">
        <f t="shared" si="116"/>
        <v>0</v>
      </c>
      <c r="CY95" s="70"/>
      <c r="CZ95" s="70" t="e">
        <f t="shared" si="117"/>
        <v>#VALUE!</v>
      </c>
      <c r="DA95" s="70" t="e">
        <f t="shared" si="118"/>
        <v>#VALUE!</v>
      </c>
      <c r="DB95" s="70"/>
      <c r="DC95" s="70" t="b">
        <f t="shared" si="131"/>
        <v>0</v>
      </c>
      <c r="DD95" s="70">
        <f t="shared" si="119"/>
        <v>0</v>
      </c>
      <c r="DE95" s="70" t="str">
        <f t="shared" si="120"/>
        <v/>
      </c>
      <c r="DF95" s="70"/>
      <c r="DG95" s="70" t="str">
        <f t="shared" si="68"/>
        <v/>
      </c>
      <c r="DH95" s="70" t="b">
        <f t="shared" si="69"/>
        <v>0</v>
      </c>
      <c r="DI95" s="70" t="str">
        <f t="shared" si="70"/>
        <v/>
      </c>
      <c r="DJ95" s="70"/>
      <c r="DK95" s="70" t="str">
        <f t="shared" si="121"/>
        <v/>
      </c>
      <c r="DL95" s="70" t="str">
        <f t="shared" si="122"/>
        <v/>
      </c>
      <c r="DM95" s="70"/>
      <c r="DN95" s="70" t="str">
        <f t="shared" si="123"/>
        <v/>
      </c>
      <c r="DO95" s="70" t="str">
        <f>IF(DK95="","",AND((COUNTIF($DK$12:DL95,DK95))=1,(COUNTIF($DK$12:DL95,DL95))=1))</f>
        <v/>
      </c>
      <c r="DP95" s="70" t="str">
        <f>IF(DK95="","",AND((COUNTIF(DK95:$DL$812,DK95))=1,(COUNTIF(DK95:$DL$812,DL95))=1))</f>
        <v/>
      </c>
      <c r="DQ95" s="70"/>
      <c r="DR95" s="70" t="b">
        <f t="shared" si="124"/>
        <v>0</v>
      </c>
      <c r="DS95" s="70" t="b">
        <f t="shared" si="125"/>
        <v>0</v>
      </c>
      <c r="DT95" s="70">
        <f t="shared" si="71"/>
        <v>0</v>
      </c>
      <c r="DU95" s="70">
        <f t="shared" si="72"/>
        <v>0</v>
      </c>
      <c r="DV95" s="70" t="b">
        <f t="shared" si="126"/>
        <v>0</v>
      </c>
      <c r="DW95" s="70" t="b">
        <f t="shared" si="127"/>
        <v>0</v>
      </c>
      <c r="DX95" s="70"/>
      <c r="DY95" s="70" t="b">
        <f t="shared" si="128"/>
        <v>0</v>
      </c>
      <c r="DZ95" s="70">
        <f t="shared" si="129"/>
        <v>0</v>
      </c>
      <c r="EA95" s="70"/>
    </row>
    <row r="96" spans="1:131" x14ac:dyDescent="0.25">
      <c r="A96" s="24" t="str">
        <f t="shared" si="94"/>
        <v/>
      </c>
      <c r="B96" s="36"/>
      <c r="C96" s="37"/>
      <c r="D96" s="38"/>
      <c r="E96" s="37"/>
      <c r="F96" s="38"/>
      <c r="G96" s="39"/>
      <c r="H96" s="35"/>
      <c r="I96" s="30"/>
      <c r="J96" s="38"/>
      <c r="K96" s="36"/>
      <c r="L96" s="40"/>
      <c r="M96" s="43"/>
      <c r="N96" s="44"/>
      <c r="O96" s="35"/>
      <c r="P96" s="87"/>
      <c r="R96" s="65" t="s">
        <v>85</v>
      </c>
      <c r="S96" s="66">
        <v>92007</v>
      </c>
      <c r="T96" s="99" t="s">
        <v>333</v>
      </c>
      <c r="U96" s="146" t="s">
        <v>334</v>
      </c>
      <c r="V96" s="70"/>
      <c r="W96" s="70"/>
      <c r="X96" s="70"/>
      <c r="Y96" s="70"/>
      <c r="Z96" t="b">
        <f t="shared" si="73"/>
        <v>0</v>
      </c>
      <c r="AA96" t="b">
        <f t="shared" si="95"/>
        <v>0</v>
      </c>
      <c r="AB96" t="b">
        <f t="shared" si="74"/>
        <v>0</v>
      </c>
      <c r="AC96" t="b">
        <f t="shared" si="75"/>
        <v>0</v>
      </c>
      <c r="AD96" s="101" t="b">
        <f t="shared" si="76"/>
        <v>0</v>
      </c>
      <c r="AE96" t="e">
        <f t="shared" si="77"/>
        <v>#VALUE!</v>
      </c>
      <c r="AF96" t="b">
        <f t="shared" si="78"/>
        <v>0</v>
      </c>
      <c r="AG96" s="135"/>
      <c r="AH96" s="82" t="b">
        <f t="shared" si="79"/>
        <v>0</v>
      </c>
      <c r="AI96" s="99" t="b">
        <f t="shared" si="80"/>
        <v>0</v>
      </c>
      <c r="AJ96" s="70" t="b">
        <f t="shared" si="81"/>
        <v>0</v>
      </c>
      <c r="AK96" s="111" t="b">
        <f t="shared" si="96"/>
        <v>0</v>
      </c>
      <c r="AL96" s="82" t="e">
        <f t="shared" si="82"/>
        <v>#VALUE!</v>
      </c>
      <c r="AM96" s="82" t="b">
        <f t="shared" si="83"/>
        <v>0</v>
      </c>
      <c r="AN96" s="82" t="b">
        <f t="shared" si="84"/>
        <v>0</v>
      </c>
      <c r="AO96" s="82" t="b">
        <f t="shared" si="97"/>
        <v>0</v>
      </c>
      <c r="AP96" s="82" t="b">
        <f t="shared" si="85"/>
        <v>0</v>
      </c>
      <c r="AQ96" s="82" t="b">
        <f t="shared" si="98"/>
        <v>0</v>
      </c>
      <c r="AR96" s="70">
        <f t="shared" si="99"/>
        <v>0</v>
      </c>
      <c r="AS96" s="82" t="b">
        <f t="shared" si="86"/>
        <v>0</v>
      </c>
      <c r="AT96" s="82" t="b">
        <f t="shared" si="87"/>
        <v>0</v>
      </c>
      <c r="AU96" s="82" t="b">
        <f t="shared" si="88"/>
        <v>0</v>
      </c>
      <c r="AV96" s="82" t="b">
        <f t="shared" si="89"/>
        <v>0</v>
      </c>
      <c r="AW96" s="82" t="b">
        <f t="shared" si="90"/>
        <v>0</v>
      </c>
      <c r="AX96" s="82" t="b">
        <f t="shared" si="91"/>
        <v>0</v>
      </c>
      <c r="AY96" s="82" t="b">
        <f t="shared" si="100"/>
        <v>0</v>
      </c>
      <c r="AZ96" s="82"/>
      <c r="BA96" s="82" t="b">
        <f t="shared" si="101"/>
        <v>0</v>
      </c>
      <c r="BB96" s="82" t="b">
        <f t="shared" si="102"/>
        <v>0</v>
      </c>
      <c r="BC96" s="82" t="b">
        <f t="shared" si="103"/>
        <v>0</v>
      </c>
      <c r="BD96" s="70"/>
      <c r="BE96" s="70" t="str">
        <f t="shared" si="92"/>
        <v/>
      </c>
      <c r="BF96" s="70">
        <v>85</v>
      </c>
      <c r="BG96" s="70"/>
      <c r="BH96" s="70"/>
      <c r="BI96" s="70"/>
      <c r="BJ96" s="70"/>
      <c r="BK96" s="70"/>
      <c r="BL96" s="70"/>
      <c r="BM96" s="70"/>
      <c r="BN96" s="70"/>
      <c r="BO96" s="70"/>
      <c r="BP96" s="70"/>
      <c r="BQ96" s="70"/>
      <c r="BR96" s="70"/>
      <c r="BS96" s="70" t="b">
        <f t="shared" si="93"/>
        <v>0</v>
      </c>
      <c r="BT96" s="70">
        <f>COUNTA(B97:$O$830)</f>
        <v>0</v>
      </c>
      <c r="BU96" s="70"/>
      <c r="BV96" s="163"/>
      <c r="BW96" s="163"/>
      <c r="BX96" s="163"/>
      <c r="BY96" s="163"/>
      <c r="BZ96" s="163"/>
      <c r="CA96" s="163"/>
      <c r="CB96" s="163"/>
      <c r="CC96" s="163"/>
      <c r="CD96" s="163"/>
      <c r="CE96" s="163" t="str">
        <f t="shared" si="104"/>
        <v/>
      </c>
      <c r="CF96" s="163" t="str">
        <f t="shared" si="105"/>
        <v/>
      </c>
      <c r="CG96" s="163" t="str">
        <f t="shared" si="106"/>
        <v/>
      </c>
      <c r="CH96" s="163" t="str">
        <f t="shared" si="107"/>
        <v/>
      </c>
      <c r="CI96" s="163" t="str">
        <f t="shared" si="108"/>
        <v/>
      </c>
      <c r="CJ96" s="163" t="str">
        <f t="shared" si="109"/>
        <v/>
      </c>
      <c r="CK96" s="163" t="str">
        <f t="shared" si="110"/>
        <v/>
      </c>
      <c r="CL96" s="163" t="str">
        <f t="shared" si="111"/>
        <v/>
      </c>
      <c r="CM96" s="163" t="str">
        <f t="shared" si="112"/>
        <v/>
      </c>
      <c r="CN96" s="163"/>
      <c r="CO96" s="163"/>
      <c r="CP96" s="163" t="str">
        <f t="shared" si="113"/>
        <v/>
      </c>
      <c r="CQ96" s="163"/>
      <c r="CR96" s="163"/>
      <c r="CS96" s="185" t="str">
        <f t="shared" si="130"/>
        <v/>
      </c>
      <c r="CT96" s="70"/>
      <c r="CU96" s="70">
        <f t="shared" si="114"/>
        <v>0</v>
      </c>
      <c r="CV96" s="70">
        <f t="shared" si="115"/>
        <v>0</v>
      </c>
      <c r="CW96" s="70"/>
      <c r="CX96" s="96">
        <f t="shared" si="116"/>
        <v>0</v>
      </c>
      <c r="CY96" s="70"/>
      <c r="CZ96" s="70" t="e">
        <f t="shared" si="117"/>
        <v>#VALUE!</v>
      </c>
      <c r="DA96" s="70" t="e">
        <f t="shared" si="118"/>
        <v>#VALUE!</v>
      </c>
      <c r="DB96" s="70"/>
      <c r="DC96" s="70" t="b">
        <f t="shared" si="131"/>
        <v>0</v>
      </c>
      <c r="DD96" s="70">
        <f t="shared" si="119"/>
        <v>0</v>
      </c>
      <c r="DE96" s="70" t="str">
        <f t="shared" si="120"/>
        <v/>
      </c>
      <c r="DF96" s="70"/>
      <c r="DG96" s="70" t="str">
        <f t="shared" ref="DG96:DG159" si="132">E96&amp;F96</f>
        <v/>
      </c>
      <c r="DH96" s="70" t="b">
        <f t="shared" ref="DH96:DH159" si="133">OR(IF(((B96="ss")+(B96="se")+(E96&lt;&gt;"c"))=2,TRUE,IF(OR(B96="se",B96="ss"),OR((ISNA(MATCH(IF(((B96="ss")+(B96="se")+(E96="c"))=2,C96&amp;D96,""),$DG$12:$DG$812,0))),(ISNA(MATCH(IF(((B96="ss")+(B96="se")+(E96="c"))=2,C96&amp;D96,""),$DG$12:$DG$812,0)))),)),IF(OR(B96="ss",B96="se"),COUNTIF($DE$12:$DE$830,DE96)&lt;&gt;COUNTIF($DI$12:$DI$812,DI96),FALSE))</f>
        <v>0</v>
      </c>
      <c r="DI96" s="70" t="str">
        <f t="shared" ref="DI96:DI159" si="134">C96&amp;D96</f>
        <v/>
      </c>
      <c r="DJ96" s="70"/>
      <c r="DK96" s="70" t="str">
        <f t="shared" si="121"/>
        <v/>
      </c>
      <c r="DL96" s="70" t="str">
        <f t="shared" si="122"/>
        <v/>
      </c>
      <c r="DM96" s="70"/>
      <c r="DN96" s="70" t="str">
        <f t="shared" si="123"/>
        <v/>
      </c>
      <c r="DO96" s="70" t="str">
        <f>IF(DK96="","",AND((COUNTIF($DK$12:DL96,DK96))=1,(COUNTIF($DK$12:DL96,DL96))=1))</f>
        <v/>
      </c>
      <c r="DP96" s="70" t="str">
        <f>IF(DK96="","",AND((COUNTIF(DK96:$DL$812,DK96))=1,(COUNTIF(DK96:$DL$812,DL96))=1))</f>
        <v/>
      </c>
      <c r="DQ96" s="70"/>
      <c r="DR96" s="70" t="b">
        <f t="shared" si="124"/>
        <v>0</v>
      </c>
      <c r="DS96" s="70" t="b">
        <f t="shared" si="125"/>
        <v>0</v>
      </c>
      <c r="DT96" s="70">
        <f t="shared" ref="DT96:DT159" si="135">IF(LEFT(M96,13)="oui percement",C96&amp;D96,)</f>
        <v>0</v>
      </c>
      <c r="DU96" s="70">
        <f t="shared" ref="DU96:DU159" si="136">IF(RIGHT(M96,5)="appui",C96&amp;D96,)</f>
        <v>0</v>
      </c>
      <c r="DV96" s="70" t="b">
        <f t="shared" si="126"/>
        <v>0</v>
      </c>
      <c r="DW96" s="70" t="b">
        <f t="shared" si="127"/>
        <v>0</v>
      </c>
      <c r="DX96" s="70"/>
      <c r="DY96" s="70" t="b">
        <f t="shared" si="128"/>
        <v>0</v>
      </c>
      <c r="DZ96" s="70">
        <f t="shared" si="129"/>
        <v>0</v>
      </c>
      <c r="EA96" s="70"/>
    </row>
    <row r="97" spans="1:131" x14ac:dyDescent="0.25">
      <c r="A97" s="24" t="str">
        <f t="shared" si="94"/>
        <v/>
      </c>
      <c r="B97" s="36"/>
      <c r="C97" s="37"/>
      <c r="D97" s="38"/>
      <c r="E97" s="37"/>
      <c r="F97" s="38"/>
      <c r="G97" s="39"/>
      <c r="H97" s="35"/>
      <c r="I97" s="30"/>
      <c r="J97" s="38"/>
      <c r="K97" s="36"/>
      <c r="L97" s="40"/>
      <c r="M97" s="43"/>
      <c r="N97" s="44"/>
      <c r="O97" s="35"/>
      <c r="P97" s="87"/>
      <c r="R97" s="65" t="s">
        <v>86</v>
      </c>
      <c r="S97" s="66">
        <v>92009</v>
      </c>
      <c r="T97" s="99" t="s">
        <v>335</v>
      </c>
      <c r="U97" s="146" t="s">
        <v>336</v>
      </c>
      <c r="V97" s="70"/>
      <c r="W97" s="70"/>
      <c r="X97" s="70"/>
      <c r="Y97" s="70"/>
      <c r="Z97" t="b">
        <f t="shared" si="73"/>
        <v>0</v>
      </c>
      <c r="AA97" t="b">
        <f t="shared" si="95"/>
        <v>0</v>
      </c>
      <c r="AB97" t="b">
        <f t="shared" si="74"/>
        <v>0</v>
      </c>
      <c r="AC97" t="b">
        <f t="shared" si="75"/>
        <v>0</v>
      </c>
      <c r="AD97" s="101" t="b">
        <f t="shared" si="76"/>
        <v>0</v>
      </c>
      <c r="AE97" t="e">
        <f t="shared" si="77"/>
        <v>#VALUE!</v>
      </c>
      <c r="AF97" t="b">
        <f t="shared" si="78"/>
        <v>0</v>
      </c>
      <c r="AG97" s="135"/>
      <c r="AH97" s="82" t="b">
        <f t="shared" si="79"/>
        <v>0</v>
      </c>
      <c r="AI97" s="99" t="b">
        <f t="shared" si="80"/>
        <v>0</v>
      </c>
      <c r="AJ97" s="70" t="b">
        <f t="shared" si="81"/>
        <v>0</v>
      </c>
      <c r="AK97" s="111" t="b">
        <f t="shared" si="96"/>
        <v>0</v>
      </c>
      <c r="AL97" s="82" t="e">
        <f t="shared" si="82"/>
        <v>#VALUE!</v>
      </c>
      <c r="AM97" s="82" t="b">
        <f t="shared" si="83"/>
        <v>0</v>
      </c>
      <c r="AN97" s="82" t="b">
        <f t="shared" si="84"/>
        <v>0</v>
      </c>
      <c r="AO97" s="82" t="b">
        <f t="shared" si="97"/>
        <v>0</v>
      </c>
      <c r="AP97" s="82" t="b">
        <f t="shared" si="85"/>
        <v>0</v>
      </c>
      <c r="AQ97" s="82" t="b">
        <f t="shared" si="98"/>
        <v>0</v>
      </c>
      <c r="AR97" s="70">
        <f t="shared" si="99"/>
        <v>0</v>
      </c>
      <c r="AS97" s="82" t="b">
        <f t="shared" si="86"/>
        <v>0</v>
      </c>
      <c r="AT97" s="82" t="b">
        <f t="shared" si="87"/>
        <v>0</v>
      </c>
      <c r="AU97" s="82" t="b">
        <f t="shared" si="88"/>
        <v>0</v>
      </c>
      <c r="AV97" s="82" t="b">
        <f t="shared" si="89"/>
        <v>0</v>
      </c>
      <c r="AW97" s="82" t="b">
        <f t="shared" si="90"/>
        <v>0</v>
      </c>
      <c r="AX97" s="82" t="b">
        <f t="shared" si="91"/>
        <v>0</v>
      </c>
      <c r="AY97" s="82" t="b">
        <f t="shared" si="100"/>
        <v>0</v>
      </c>
      <c r="AZ97" s="82"/>
      <c r="BA97" s="82" t="b">
        <f t="shared" si="101"/>
        <v>0</v>
      </c>
      <c r="BB97" s="82" t="b">
        <f t="shared" si="102"/>
        <v>0</v>
      </c>
      <c r="BC97" s="82" t="b">
        <f t="shared" si="103"/>
        <v>0</v>
      </c>
      <c r="BD97" s="70"/>
      <c r="BE97" s="70" t="str">
        <f t="shared" si="92"/>
        <v/>
      </c>
      <c r="BF97" s="70">
        <v>86</v>
      </c>
      <c r="BG97" s="70"/>
      <c r="BH97" s="70"/>
      <c r="BI97" s="70"/>
      <c r="BJ97" s="70"/>
      <c r="BK97" s="70"/>
      <c r="BL97" s="70"/>
      <c r="BM97" s="70"/>
      <c r="BN97" s="70"/>
      <c r="BO97" s="70"/>
      <c r="BP97" s="70"/>
      <c r="BQ97" s="70"/>
      <c r="BR97" s="70"/>
      <c r="BS97" s="70" t="b">
        <f t="shared" si="93"/>
        <v>0</v>
      </c>
      <c r="BT97" s="70">
        <f>COUNTA(B98:$O$830)</f>
        <v>0</v>
      </c>
      <c r="BU97" s="70"/>
      <c r="BV97" s="163"/>
      <c r="BW97" s="163"/>
      <c r="BX97" s="163"/>
      <c r="BY97" s="163"/>
      <c r="BZ97" s="163"/>
      <c r="CA97" s="163"/>
      <c r="CB97" s="163"/>
      <c r="CC97" s="163"/>
      <c r="CD97" s="163"/>
      <c r="CE97" s="163" t="str">
        <f t="shared" si="104"/>
        <v/>
      </c>
      <c r="CF97" s="163" t="str">
        <f t="shared" si="105"/>
        <v/>
      </c>
      <c r="CG97" s="163" t="str">
        <f t="shared" si="106"/>
        <v/>
      </c>
      <c r="CH97" s="163" t="str">
        <f t="shared" si="107"/>
        <v/>
      </c>
      <c r="CI97" s="163" t="str">
        <f t="shared" si="108"/>
        <v/>
      </c>
      <c r="CJ97" s="163" t="str">
        <f t="shared" si="109"/>
        <v/>
      </c>
      <c r="CK97" s="163" t="str">
        <f t="shared" si="110"/>
        <v/>
      </c>
      <c r="CL97" s="163" t="str">
        <f t="shared" si="111"/>
        <v/>
      </c>
      <c r="CM97" s="163" t="str">
        <f t="shared" si="112"/>
        <v/>
      </c>
      <c r="CN97" s="163"/>
      <c r="CO97" s="163"/>
      <c r="CP97" s="163" t="str">
        <f t="shared" si="113"/>
        <v/>
      </c>
      <c r="CQ97" s="163"/>
      <c r="CR97" s="163"/>
      <c r="CS97" s="185" t="str">
        <f t="shared" si="130"/>
        <v/>
      </c>
      <c r="CT97" s="70"/>
      <c r="CU97" s="70">
        <f t="shared" si="114"/>
        <v>0</v>
      </c>
      <c r="CV97" s="70">
        <f t="shared" si="115"/>
        <v>0</v>
      </c>
      <c r="CW97" s="70"/>
      <c r="CX97" s="96">
        <f t="shared" si="116"/>
        <v>0</v>
      </c>
      <c r="CY97" s="70"/>
      <c r="CZ97" s="70" t="e">
        <f t="shared" si="117"/>
        <v>#VALUE!</v>
      </c>
      <c r="DA97" s="70" t="e">
        <f t="shared" si="118"/>
        <v>#VALUE!</v>
      </c>
      <c r="DB97" s="70"/>
      <c r="DC97" s="70" t="b">
        <f t="shared" si="131"/>
        <v>0</v>
      </c>
      <c r="DD97" s="70">
        <f t="shared" si="119"/>
        <v>0</v>
      </c>
      <c r="DE97" s="70" t="str">
        <f t="shared" si="120"/>
        <v/>
      </c>
      <c r="DF97" s="70"/>
      <c r="DG97" s="70" t="str">
        <f t="shared" si="132"/>
        <v/>
      </c>
      <c r="DH97" s="70" t="b">
        <f t="shared" si="133"/>
        <v>0</v>
      </c>
      <c r="DI97" s="70" t="str">
        <f t="shared" si="134"/>
        <v/>
      </c>
      <c r="DJ97" s="70"/>
      <c r="DK97" s="70" t="str">
        <f t="shared" si="121"/>
        <v/>
      </c>
      <c r="DL97" s="70" t="str">
        <f t="shared" si="122"/>
        <v/>
      </c>
      <c r="DM97" s="70"/>
      <c r="DN97" s="70" t="str">
        <f t="shared" si="123"/>
        <v/>
      </c>
      <c r="DO97" s="70" t="str">
        <f>IF(DK97="","",AND((COUNTIF($DK$12:DL97,DK97))=1,(COUNTIF($DK$12:DL97,DL97))=1))</f>
        <v/>
      </c>
      <c r="DP97" s="70" t="str">
        <f>IF(DK97="","",AND((COUNTIF(DK97:$DL$812,DK97))=1,(COUNTIF(DK97:$DL$812,DL97))=1))</f>
        <v/>
      </c>
      <c r="DQ97" s="70"/>
      <c r="DR97" s="70" t="b">
        <f t="shared" si="124"/>
        <v>0</v>
      </c>
      <c r="DS97" s="70" t="b">
        <f t="shared" si="125"/>
        <v>0</v>
      </c>
      <c r="DT97" s="70">
        <f t="shared" si="135"/>
        <v>0</v>
      </c>
      <c r="DU97" s="70">
        <f t="shared" si="136"/>
        <v>0</v>
      </c>
      <c r="DV97" s="70" t="b">
        <f t="shared" si="126"/>
        <v>0</v>
      </c>
      <c r="DW97" s="70" t="b">
        <f t="shared" si="127"/>
        <v>0</v>
      </c>
      <c r="DX97" s="70"/>
      <c r="DY97" s="70" t="b">
        <f t="shared" si="128"/>
        <v>0</v>
      </c>
      <c r="DZ97" s="70">
        <f t="shared" si="129"/>
        <v>0</v>
      </c>
      <c r="EA97" s="70"/>
    </row>
    <row r="98" spans="1:131" x14ac:dyDescent="0.25">
      <c r="A98" s="24" t="str">
        <f t="shared" si="94"/>
        <v/>
      </c>
      <c r="B98" s="36"/>
      <c r="C98" s="37"/>
      <c r="D98" s="38"/>
      <c r="E98" s="37"/>
      <c r="F98" s="38"/>
      <c r="G98" s="39"/>
      <c r="H98" s="35"/>
      <c r="I98" s="30"/>
      <c r="J98" s="38"/>
      <c r="K98" s="36"/>
      <c r="L98" s="40"/>
      <c r="M98" s="43"/>
      <c r="N98" s="44"/>
      <c r="O98" s="35"/>
      <c r="P98" s="87"/>
      <c r="R98" s="65" t="s">
        <v>87</v>
      </c>
      <c r="S98" s="66">
        <v>92012</v>
      </c>
      <c r="T98" s="99" t="s">
        <v>337</v>
      </c>
      <c r="U98" s="146" t="s">
        <v>338</v>
      </c>
      <c r="V98" s="70"/>
      <c r="W98" s="70"/>
      <c r="X98" s="70"/>
      <c r="Y98" s="70"/>
      <c r="Z98" t="b">
        <f t="shared" si="73"/>
        <v>0</v>
      </c>
      <c r="AA98" t="b">
        <f t="shared" si="95"/>
        <v>0</v>
      </c>
      <c r="AB98" t="b">
        <f t="shared" si="74"/>
        <v>0</v>
      </c>
      <c r="AC98" t="b">
        <f t="shared" si="75"/>
        <v>0</v>
      </c>
      <c r="AD98" s="101" t="b">
        <f t="shared" si="76"/>
        <v>0</v>
      </c>
      <c r="AE98" t="e">
        <f t="shared" si="77"/>
        <v>#VALUE!</v>
      </c>
      <c r="AF98" t="b">
        <f t="shared" si="78"/>
        <v>0</v>
      </c>
      <c r="AG98" s="135"/>
      <c r="AH98" s="82" t="b">
        <f t="shared" si="79"/>
        <v>0</v>
      </c>
      <c r="AI98" s="99" t="b">
        <f t="shared" si="80"/>
        <v>0</v>
      </c>
      <c r="AJ98" s="70" t="b">
        <f t="shared" si="81"/>
        <v>0</v>
      </c>
      <c r="AK98" s="111" t="b">
        <f t="shared" si="96"/>
        <v>0</v>
      </c>
      <c r="AL98" s="82" t="e">
        <f t="shared" si="82"/>
        <v>#VALUE!</v>
      </c>
      <c r="AM98" s="82" t="b">
        <f t="shared" si="83"/>
        <v>0</v>
      </c>
      <c r="AN98" s="82" t="b">
        <f t="shared" si="84"/>
        <v>0</v>
      </c>
      <c r="AO98" s="82" t="b">
        <f t="shared" si="97"/>
        <v>0</v>
      </c>
      <c r="AP98" s="82" t="b">
        <f t="shared" si="85"/>
        <v>0</v>
      </c>
      <c r="AQ98" s="82" t="b">
        <f t="shared" si="98"/>
        <v>0</v>
      </c>
      <c r="AR98" s="70">
        <f t="shared" si="99"/>
        <v>0</v>
      </c>
      <c r="AS98" s="82" t="b">
        <f t="shared" si="86"/>
        <v>0</v>
      </c>
      <c r="AT98" s="82" t="b">
        <f t="shared" si="87"/>
        <v>0</v>
      </c>
      <c r="AU98" s="82" t="b">
        <f t="shared" si="88"/>
        <v>0</v>
      </c>
      <c r="AV98" s="82" t="b">
        <f t="shared" si="89"/>
        <v>0</v>
      </c>
      <c r="AW98" s="82" t="b">
        <f t="shared" si="90"/>
        <v>0</v>
      </c>
      <c r="AX98" s="82" t="b">
        <f t="shared" si="91"/>
        <v>0</v>
      </c>
      <c r="AY98" s="82" t="b">
        <f t="shared" si="100"/>
        <v>0</v>
      </c>
      <c r="AZ98" s="82"/>
      <c r="BA98" s="82" t="b">
        <f t="shared" si="101"/>
        <v>0</v>
      </c>
      <c r="BB98" s="82" t="b">
        <f t="shared" si="102"/>
        <v>0</v>
      </c>
      <c r="BC98" s="82" t="b">
        <f t="shared" si="103"/>
        <v>0</v>
      </c>
      <c r="BD98" s="70"/>
      <c r="BE98" s="70" t="str">
        <f t="shared" si="92"/>
        <v/>
      </c>
      <c r="BF98" s="70">
        <v>87</v>
      </c>
      <c r="BG98" s="70"/>
      <c r="BH98" s="70"/>
      <c r="BI98" s="70"/>
      <c r="BJ98" s="70"/>
      <c r="BK98" s="70"/>
      <c r="BL98" s="70"/>
      <c r="BM98" s="70"/>
      <c r="BN98" s="70"/>
      <c r="BO98" s="70"/>
      <c r="BP98" s="70"/>
      <c r="BQ98" s="70"/>
      <c r="BR98" s="70"/>
      <c r="BS98" s="70" t="b">
        <f t="shared" si="93"/>
        <v>0</v>
      </c>
      <c r="BT98" s="70">
        <f>COUNTA(B99:$O$830)</f>
        <v>0</v>
      </c>
      <c r="BU98" s="70"/>
      <c r="BV98" s="163"/>
      <c r="BW98" s="163"/>
      <c r="BX98" s="163"/>
      <c r="BY98" s="163"/>
      <c r="BZ98" s="163"/>
      <c r="CA98" s="163"/>
      <c r="CB98" s="163"/>
      <c r="CC98" s="163"/>
      <c r="CD98" s="163"/>
      <c r="CE98" s="163" t="str">
        <f t="shared" si="104"/>
        <v/>
      </c>
      <c r="CF98" s="163" t="str">
        <f t="shared" si="105"/>
        <v/>
      </c>
      <c r="CG98" s="163" t="str">
        <f t="shared" si="106"/>
        <v/>
      </c>
      <c r="CH98" s="163" t="str">
        <f t="shared" si="107"/>
        <v/>
      </c>
      <c r="CI98" s="163" t="str">
        <f t="shared" si="108"/>
        <v/>
      </c>
      <c r="CJ98" s="163" t="str">
        <f t="shared" si="109"/>
        <v/>
      </c>
      <c r="CK98" s="163" t="str">
        <f t="shared" si="110"/>
        <v/>
      </c>
      <c r="CL98" s="163" t="str">
        <f t="shared" si="111"/>
        <v/>
      </c>
      <c r="CM98" s="163" t="str">
        <f t="shared" si="112"/>
        <v/>
      </c>
      <c r="CN98" s="163"/>
      <c r="CO98" s="163"/>
      <c r="CP98" s="163" t="str">
        <f t="shared" si="113"/>
        <v/>
      </c>
      <c r="CQ98" s="163"/>
      <c r="CR98" s="163"/>
      <c r="CS98" s="185" t="str">
        <f t="shared" si="130"/>
        <v/>
      </c>
      <c r="CT98" s="70"/>
      <c r="CU98" s="70">
        <f t="shared" si="114"/>
        <v>0</v>
      </c>
      <c r="CV98" s="70">
        <f t="shared" si="115"/>
        <v>0</v>
      </c>
      <c r="CW98" s="70"/>
      <c r="CX98" s="96">
        <f t="shared" si="116"/>
        <v>0</v>
      </c>
      <c r="CY98" s="70"/>
      <c r="CZ98" s="70" t="e">
        <f t="shared" si="117"/>
        <v>#VALUE!</v>
      </c>
      <c r="DA98" s="70" t="e">
        <f t="shared" si="118"/>
        <v>#VALUE!</v>
      </c>
      <c r="DB98" s="70"/>
      <c r="DC98" s="70" t="b">
        <f t="shared" si="131"/>
        <v>0</v>
      </c>
      <c r="DD98" s="70">
        <f t="shared" si="119"/>
        <v>0</v>
      </c>
      <c r="DE98" s="70" t="str">
        <f t="shared" si="120"/>
        <v/>
      </c>
      <c r="DF98" s="70"/>
      <c r="DG98" s="70" t="str">
        <f t="shared" si="132"/>
        <v/>
      </c>
      <c r="DH98" s="70" t="b">
        <f t="shared" si="133"/>
        <v>0</v>
      </c>
      <c r="DI98" s="70" t="str">
        <f t="shared" si="134"/>
        <v/>
      </c>
      <c r="DJ98" s="70"/>
      <c r="DK98" s="70" t="str">
        <f t="shared" si="121"/>
        <v/>
      </c>
      <c r="DL98" s="70" t="str">
        <f t="shared" si="122"/>
        <v/>
      </c>
      <c r="DM98" s="70"/>
      <c r="DN98" s="70" t="str">
        <f t="shared" si="123"/>
        <v/>
      </c>
      <c r="DO98" s="70" t="str">
        <f>IF(DK98="","",AND((COUNTIF($DK$12:DL98,DK98))=1,(COUNTIF($DK$12:DL98,DL98))=1))</f>
        <v/>
      </c>
      <c r="DP98" s="70" t="str">
        <f>IF(DK98="","",AND((COUNTIF(DK98:$DL$812,DK98))=1,(COUNTIF(DK98:$DL$812,DL98))=1))</f>
        <v/>
      </c>
      <c r="DQ98" s="70"/>
      <c r="DR98" s="70" t="b">
        <f t="shared" si="124"/>
        <v>0</v>
      </c>
      <c r="DS98" s="70" t="b">
        <f t="shared" si="125"/>
        <v>0</v>
      </c>
      <c r="DT98" s="70">
        <f t="shared" si="135"/>
        <v>0</v>
      </c>
      <c r="DU98" s="70">
        <f t="shared" si="136"/>
        <v>0</v>
      </c>
      <c r="DV98" s="70" t="b">
        <f t="shared" si="126"/>
        <v>0</v>
      </c>
      <c r="DW98" s="70" t="b">
        <f t="shared" si="127"/>
        <v>0</v>
      </c>
      <c r="DX98" s="70"/>
      <c r="DY98" s="70" t="b">
        <f t="shared" si="128"/>
        <v>0</v>
      </c>
      <c r="DZ98" s="70">
        <f t="shared" si="129"/>
        <v>0</v>
      </c>
      <c r="EA98" s="70"/>
    </row>
    <row r="99" spans="1:131" x14ac:dyDescent="0.25">
      <c r="A99" s="24" t="str">
        <f t="shared" si="94"/>
        <v/>
      </c>
      <c r="B99" s="36"/>
      <c r="C99" s="37"/>
      <c r="D99" s="38"/>
      <c r="E99" s="37"/>
      <c r="F99" s="38"/>
      <c r="G99" s="39"/>
      <c r="H99" s="35"/>
      <c r="I99" s="30"/>
      <c r="J99" s="38"/>
      <c r="K99" s="36"/>
      <c r="L99" s="40"/>
      <c r="M99" s="43"/>
      <c r="N99" s="44"/>
      <c r="O99" s="35"/>
      <c r="P99" s="87"/>
      <c r="R99" s="65" t="s">
        <v>88</v>
      </c>
      <c r="S99" s="66">
        <v>92014</v>
      </c>
      <c r="T99" s="99" t="s">
        <v>339</v>
      </c>
      <c r="U99" s="146" t="s">
        <v>340</v>
      </c>
      <c r="V99" s="70"/>
      <c r="W99" s="70"/>
      <c r="X99" s="70"/>
      <c r="Y99" s="70"/>
      <c r="Z99" t="b">
        <f t="shared" si="73"/>
        <v>0</v>
      </c>
      <c r="AA99" t="b">
        <f t="shared" si="95"/>
        <v>0</v>
      </c>
      <c r="AB99" t="b">
        <f t="shared" si="74"/>
        <v>0</v>
      </c>
      <c r="AC99" t="b">
        <f t="shared" si="75"/>
        <v>0</v>
      </c>
      <c r="AD99" s="101" t="b">
        <f t="shared" si="76"/>
        <v>0</v>
      </c>
      <c r="AE99" t="e">
        <f t="shared" si="77"/>
        <v>#VALUE!</v>
      </c>
      <c r="AF99" t="b">
        <f t="shared" si="78"/>
        <v>0</v>
      </c>
      <c r="AG99" s="135"/>
      <c r="AH99" s="82" t="b">
        <f t="shared" si="79"/>
        <v>0</v>
      </c>
      <c r="AI99" s="99" t="b">
        <f t="shared" si="80"/>
        <v>0</v>
      </c>
      <c r="AJ99" s="70" t="b">
        <f t="shared" si="81"/>
        <v>0</v>
      </c>
      <c r="AK99" s="111" t="b">
        <f t="shared" si="96"/>
        <v>0</v>
      </c>
      <c r="AL99" s="82" t="e">
        <f t="shared" si="82"/>
        <v>#VALUE!</v>
      </c>
      <c r="AM99" s="82" t="b">
        <f t="shared" si="83"/>
        <v>0</v>
      </c>
      <c r="AN99" s="82" t="b">
        <f t="shared" si="84"/>
        <v>0</v>
      </c>
      <c r="AO99" s="82" t="b">
        <f t="shared" si="97"/>
        <v>0</v>
      </c>
      <c r="AP99" s="82" t="b">
        <f t="shared" si="85"/>
        <v>0</v>
      </c>
      <c r="AQ99" s="82" t="b">
        <f t="shared" si="98"/>
        <v>0</v>
      </c>
      <c r="AR99" s="70">
        <f t="shared" si="99"/>
        <v>0</v>
      </c>
      <c r="AS99" s="82" t="b">
        <f t="shared" si="86"/>
        <v>0</v>
      </c>
      <c r="AT99" s="82" t="b">
        <f t="shared" si="87"/>
        <v>0</v>
      </c>
      <c r="AU99" s="82" t="b">
        <f t="shared" si="88"/>
        <v>0</v>
      </c>
      <c r="AV99" s="82" t="b">
        <f t="shared" si="89"/>
        <v>0</v>
      </c>
      <c r="AW99" s="82" t="b">
        <f t="shared" si="90"/>
        <v>0</v>
      </c>
      <c r="AX99" s="82" t="b">
        <f t="shared" si="91"/>
        <v>0</v>
      </c>
      <c r="AY99" s="82" t="b">
        <f t="shared" si="100"/>
        <v>0</v>
      </c>
      <c r="AZ99" s="82"/>
      <c r="BA99" s="82" t="b">
        <f t="shared" si="101"/>
        <v>0</v>
      </c>
      <c r="BB99" s="82" t="b">
        <f t="shared" si="102"/>
        <v>0</v>
      </c>
      <c r="BC99" s="82" t="b">
        <f t="shared" si="103"/>
        <v>0</v>
      </c>
      <c r="BD99" s="70"/>
      <c r="BE99" s="70" t="str">
        <f t="shared" si="92"/>
        <v/>
      </c>
      <c r="BF99" s="70">
        <v>88</v>
      </c>
      <c r="BG99" s="70"/>
      <c r="BH99" s="70"/>
      <c r="BI99" s="70"/>
      <c r="BJ99" s="70"/>
      <c r="BK99" s="70"/>
      <c r="BL99" s="70"/>
      <c r="BM99" s="70"/>
      <c r="BN99" s="70"/>
      <c r="BO99" s="70"/>
      <c r="BP99" s="70"/>
      <c r="BQ99" s="70"/>
      <c r="BR99" s="70"/>
      <c r="BS99" s="70" t="b">
        <f t="shared" si="93"/>
        <v>0</v>
      </c>
      <c r="BT99" s="70">
        <f>COUNTA(B100:$O$830)</f>
        <v>0</v>
      </c>
      <c r="BU99" s="70"/>
      <c r="BV99" s="163"/>
      <c r="BW99" s="163"/>
      <c r="BX99" s="163"/>
      <c r="BY99" s="163"/>
      <c r="BZ99" s="163"/>
      <c r="CA99" s="163"/>
      <c r="CB99" s="163"/>
      <c r="CC99" s="163"/>
      <c r="CD99" s="163"/>
      <c r="CE99" s="163" t="str">
        <f t="shared" si="104"/>
        <v/>
      </c>
      <c r="CF99" s="163" t="str">
        <f t="shared" si="105"/>
        <v/>
      </c>
      <c r="CG99" s="163" t="str">
        <f t="shared" si="106"/>
        <v/>
      </c>
      <c r="CH99" s="163" t="str">
        <f t="shared" si="107"/>
        <v/>
      </c>
      <c r="CI99" s="163" t="str">
        <f t="shared" si="108"/>
        <v/>
      </c>
      <c r="CJ99" s="163" t="str">
        <f t="shared" si="109"/>
        <v/>
      </c>
      <c r="CK99" s="163" t="str">
        <f t="shared" si="110"/>
        <v/>
      </c>
      <c r="CL99" s="163" t="str">
        <f t="shared" si="111"/>
        <v/>
      </c>
      <c r="CM99" s="163" t="str">
        <f t="shared" si="112"/>
        <v/>
      </c>
      <c r="CN99" s="163"/>
      <c r="CO99" s="163"/>
      <c r="CP99" s="163" t="str">
        <f t="shared" si="113"/>
        <v/>
      </c>
      <c r="CQ99" s="163"/>
      <c r="CR99" s="163"/>
      <c r="CS99" s="185" t="str">
        <f t="shared" si="130"/>
        <v/>
      </c>
      <c r="CT99" s="70"/>
      <c r="CU99" s="70">
        <f t="shared" si="114"/>
        <v>0</v>
      </c>
      <c r="CV99" s="70">
        <f t="shared" si="115"/>
        <v>0</v>
      </c>
      <c r="CW99" s="70"/>
      <c r="CX99" s="96">
        <f t="shared" si="116"/>
        <v>0</v>
      </c>
      <c r="CY99" s="70"/>
      <c r="CZ99" s="70" t="e">
        <f t="shared" si="117"/>
        <v>#VALUE!</v>
      </c>
      <c r="DA99" s="70" t="e">
        <f t="shared" si="118"/>
        <v>#VALUE!</v>
      </c>
      <c r="DB99" s="70"/>
      <c r="DC99" s="70" t="b">
        <f t="shared" si="131"/>
        <v>0</v>
      </c>
      <c r="DD99" s="70">
        <f t="shared" si="119"/>
        <v>0</v>
      </c>
      <c r="DE99" s="70" t="str">
        <f t="shared" si="120"/>
        <v/>
      </c>
      <c r="DF99" s="70"/>
      <c r="DG99" s="70" t="str">
        <f t="shared" si="132"/>
        <v/>
      </c>
      <c r="DH99" s="70" t="b">
        <f t="shared" si="133"/>
        <v>0</v>
      </c>
      <c r="DI99" s="70" t="str">
        <f t="shared" si="134"/>
        <v/>
      </c>
      <c r="DJ99" s="70"/>
      <c r="DK99" s="70" t="str">
        <f t="shared" si="121"/>
        <v/>
      </c>
      <c r="DL99" s="70" t="str">
        <f t="shared" si="122"/>
        <v/>
      </c>
      <c r="DM99" s="70"/>
      <c r="DN99" s="70" t="str">
        <f t="shared" si="123"/>
        <v/>
      </c>
      <c r="DO99" s="70" t="str">
        <f>IF(DK99="","",AND((COUNTIF($DK$12:DL99,DK99))=1,(COUNTIF($DK$12:DL99,DL99))=1))</f>
        <v/>
      </c>
      <c r="DP99" s="70" t="str">
        <f>IF(DK99="","",AND((COUNTIF(DK99:$DL$812,DK99))=1,(COUNTIF(DK99:$DL$812,DL99))=1))</f>
        <v/>
      </c>
      <c r="DQ99" s="70"/>
      <c r="DR99" s="70" t="b">
        <f t="shared" si="124"/>
        <v>0</v>
      </c>
      <c r="DS99" s="70" t="b">
        <f t="shared" si="125"/>
        <v>0</v>
      </c>
      <c r="DT99" s="70">
        <f t="shared" si="135"/>
        <v>0</v>
      </c>
      <c r="DU99" s="70">
        <f t="shared" si="136"/>
        <v>0</v>
      </c>
      <c r="DV99" s="70" t="b">
        <f t="shared" si="126"/>
        <v>0</v>
      </c>
      <c r="DW99" s="70" t="b">
        <f t="shared" si="127"/>
        <v>0</v>
      </c>
      <c r="DX99" s="70"/>
      <c r="DY99" s="70" t="b">
        <f t="shared" si="128"/>
        <v>0</v>
      </c>
      <c r="DZ99" s="70">
        <f t="shared" si="129"/>
        <v>0</v>
      </c>
      <c r="EA99" s="70"/>
    </row>
    <row r="100" spans="1:131" x14ac:dyDescent="0.25">
      <c r="A100" s="24" t="str">
        <f t="shared" si="94"/>
        <v/>
      </c>
      <c r="B100" s="36"/>
      <c r="C100" s="37"/>
      <c r="D100" s="38"/>
      <c r="E100" s="37"/>
      <c r="F100" s="38"/>
      <c r="G100" s="39"/>
      <c r="H100" s="35"/>
      <c r="I100" s="30"/>
      <c r="J100" s="38"/>
      <c r="K100" s="36"/>
      <c r="L100" s="40"/>
      <c r="M100" s="43"/>
      <c r="N100" s="44"/>
      <c r="O100" s="35"/>
      <c r="P100" s="87"/>
      <c r="R100" s="65" t="s">
        <v>89</v>
      </c>
      <c r="S100" s="66">
        <v>92019</v>
      </c>
      <c r="T100" s="99" t="s">
        <v>341</v>
      </c>
      <c r="U100" s="146" t="s">
        <v>342</v>
      </c>
      <c r="V100" s="70"/>
      <c r="W100" s="70"/>
      <c r="X100" s="70"/>
      <c r="Y100" s="70"/>
      <c r="Z100" t="b">
        <f t="shared" si="73"/>
        <v>0</v>
      </c>
      <c r="AA100" t="b">
        <f t="shared" si="95"/>
        <v>0</v>
      </c>
      <c r="AB100" t="b">
        <f t="shared" si="74"/>
        <v>0</v>
      </c>
      <c r="AC100" t="b">
        <f t="shared" si="75"/>
        <v>0</v>
      </c>
      <c r="AD100" s="101" t="b">
        <f t="shared" si="76"/>
        <v>0</v>
      </c>
      <c r="AE100" t="e">
        <f t="shared" si="77"/>
        <v>#VALUE!</v>
      </c>
      <c r="AF100" t="b">
        <f t="shared" si="78"/>
        <v>0</v>
      </c>
      <c r="AG100" s="135"/>
      <c r="AH100" s="82" t="b">
        <f t="shared" si="79"/>
        <v>0</v>
      </c>
      <c r="AI100" s="99" t="b">
        <f t="shared" si="80"/>
        <v>0</v>
      </c>
      <c r="AJ100" s="70" t="b">
        <f t="shared" si="81"/>
        <v>0</v>
      </c>
      <c r="AK100" s="111" t="b">
        <f t="shared" si="96"/>
        <v>0</v>
      </c>
      <c r="AL100" s="82" t="e">
        <f t="shared" si="82"/>
        <v>#VALUE!</v>
      </c>
      <c r="AM100" s="82" t="b">
        <f t="shared" si="83"/>
        <v>0</v>
      </c>
      <c r="AN100" s="82" t="b">
        <f t="shared" si="84"/>
        <v>0</v>
      </c>
      <c r="AO100" s="82" t="b">
        <f t="shared" si="97"/>
        <v>0</v>
      </c>
      <c r="AP100" s="82" t="b">
        <f t="shared" si="85"/>
        <v>0</v>
      </c>
      <c r="AQ100" s="82" t="b">
        <f t="shared" si="98"/>
        <v>0</v>
      </c>
      <c r="AR100" s="70">
        <f t="shared" si="99"/>
        <v>0</v>
      </c>
      <c r="AS100" s="82" t="b">
        <f t="shared" si="86"/>
        <v>0</v>
      </c>
      <c r="AT100" s="82" t="b">
        <f t="shared" si="87"/>
        <v>0</v>
      </c>
      <c r="AU100" s="82" t="b">
        <f t="shared" si="88"/>
        <v>0</v>
      </c>
      <c r="AV100" s="82" t="b">
        <f t="shared" si="89"/>
        <v>0</v>
      </c>
      <c r="AW100" s="82" t="b">
        <f t="shared" si="90"/>
        <v>0</v>
      </c>
      <c r="AX100" s="82" t="b">
        <f t="shared" si="91"/>
        <v>0</v>
      </c>
      <c r="AY100" s="82" t="b">
        <f t="shared" si="100"/>
        <v>0</v>
      </c>
      <c r="AZ100" s="82"/>
      <c r="BA100" s="82" t="b">
        <f t="shared" si="101"/>
        <v>0</v>
      </c>
      <c r="BB100" s="82" t="b">
        <f t="shared" si="102"/>
        <v>0</v>
      </c>
      <c r="BC100" s="82" t="b">
        <f t="shared" si="103"/>
        <v>0</v>
      </c>
      <c r="BD100" s="70"/>
      <c r="BE100" s="70" t="str">
        <f t="shared" si="92"/>
        <v/>
      </c>
      <c r="BF100" s="70">
        <v>89</v>
      </c>
      <c r="BG100" s="70"/>
      <c r="BH100" s="70"/>
      <c r="BI100" s="70"/>
      <c r="BJ100" s="70"/>
      <c r="BK100" s="70"/>
      <c r="BL100" s="70"/>
      <c r="BM100" s="70"/>
      <c r="BN100" s="70"/>
      <c r="BO100" s="70"/>
      <c r="BP100" s="70"/>
      <c r="BQ100" s="70"/>
      <c r="BR100" s="70"/>
      <c r="BS100" s="70" t="b">
        <f t="shared" si="93"/>
        <v>0</v>
      </c>
      <c r="BT100" s="70">
        <f>COUNTA(B101:$O$830)</f>
        <v>0</v>
      </c>
      <c r="BU100" s="70"/>
      <c r="BV100" s="163"/>
      <c r="BW100" s="163"/>
      <c r="BX100" s="163"/>
      <c r="BY100" s="163"/>
      <c r="BZ100" s="163"/>
      <c r="CA100" s="163"/>
      <c r="CB100" s="163"/>
      <c r="CC100" s="163"/>
      <c r="CD100" s="163"/>
      <c r="CE100" s="163" t="str">
        <f t="shared" si="104"/>
        <v/>
      </c>
      <c r="CF100" s="163" t="str">
        <f t="shared" si="105"/>
        <v/>
      </c>
      <c r="CG100" s="163" t="str">
        <f t="shared" si="106"/>
        <v/>
      </c>
      <c r="CH100" s="163" t="str">
        <f t="shared" si="107"/>
        <v/>
      </c>
      <c r="CI100" s="163" t="str">
        <f t="shared" si="108"/>
        <v/>
      </c>
      <c r="CJ100" s="163" t="str">
        <f t="shared" si="109"/>
        <v/>
      </c>
      <c r="CK100" s="163" t="str">
        <f t="shared" si="110"/>
        <v/>
      </c>
      <c r="CL100" s="163" t="str">
        <f t="shared" si="111"/>
        <v/>
      </c>
      <c r="CM100" s="163" t="str">
        <f t="shared" si="112"/>
        <v/>
      </c>
      <c r="CN100" s="163"/>
      <c r="CO100" s="163"/>
      <c r="CP100" s="163" t="str">
        <f t="shared" si="113"/>
        <v/>
      </c>
      <c r="CQ100" s="163"/>
      <c r="CR100" s="163"/>
      <c r="CS100" s="185" t="str">
        <f t="shared" si="130"/>
        <v/>
      </c>
      <c r="CT100" s="70"/>
      <c r="CU100" s="70">
        <f t="shared" si="114"/>
        <v>0</v>
      </c>
      <c r="CV100" s="70">
        <f t="shared" si="115"/>
        <v>0</v>
      </c>
      <c r="CW100" s="70"/>
      <c r="CX100" s="96">
        <f t="shared" si="116"/>
        <v>0</v>
      </c>
      <c r="CY100" s="70"/>
      <c r="CZ100" s="70" t="e">
        <f t="shared" si="117"/>
        <v>#VALUE!</v>
      </c>
      <c r="DA100" s="70" t="e">
        <f t="shared" si="118"/>
        <v>#VALUE!</v>
      </c>
      <c r="DB100" s="70"/>
      <c r="DC100" s="70" t="b">
        <f t="shared" si="131"/>
        <v>0</v>
      </c>
      <c r="DD100" s="70">
        <f t="shared" si="119"/>
        <v>0</v>
      </c>
      <c r="DE100" s="70" t="str">
        <f t="shared" si="120"/>
        <v/>
      </c>
      <c r="DF100" s="70"/>
      <c r="DG100" s="70" t="str">
        <f t="shared" si="132"/>
        <v/>
      </c>
      <c r="DH100" s="70" t="b">
        <f t="shared" si="133"/>
        <v>0</v>
      </c>
      <c r="DI100" s="70" t="str">
        <f t="shared" si="134"/>
        <v/>
      </c>
      <c r="DJ100" s="70"/>
      <c r="DK100" s="70" t="str">
        <f t="shared" si="121"/>
        <v/>
      </c>
      <c r="DL100" s="70" t="str">
        <f t="shared" si="122"/>
        <v/>
      </c>
      <c r="DM100" s="70"/>
      <c r="DN100" s="70" t="str">
        <f t="shared" si="123"/>
        <v/>
      </c>
      <c r="DO100" s="70" t="str">
        <f>IF(DK100="","",AND((COUNTIF($DK$12:DL100,DK100))=1,(COUNTIF($DK$12:DL100,DL100))=1))</f>
        <v/>
      </c>
      <c r="DP100" s="70" t="str">
        <f>IF(DK100="","",AND((COUNTIF(DK100:$DL$812,DK100))=1,(COUNTIF(DK100:$DL$812,DL100))=1))</f>
        <v/>
      </c>
      <c r="DQ100" s="70"/>
      <c r="DR100" s="70" t="b">
        <f t="shared" si="124"/>
        <v>0</v>
      </c>
      <c r="DS100" s="70" t="b">
        <f t="shared" si="125"/>
        <v>0</v>
      </c>
      <c r="DT100" s="70">
        <f t="shared" si="135"/>
        <v>0</v>
      </c>
      <c r="DU100" s="70">
        <f t="shared" si="136"/>
        <v>0</v>
      </c>
      <c r="DV100" s="70" t="b">
        <f t="shared" si="126"/>
        <v>0</v>
      </c>
      <c r="DW100" s="70" t="b">
        <f t="shared" si="127"/>
        <v>0</v>
      </c>
      <c r="DX100" s="70"/>
      <c r="DY100" s="70" t="b">
        <f t="shared" si="128"/>
        <v>0</v>
      </c>
      <c r="DZ100" s="70">
        <f t="shared" si="129"/>
        <v>0</v>
      </c>
      <c r="EA100" s="70"/>
    </row>
    <row r="101" spans="1:131" x14ac:dyDescent="0.25">
      <c r="A101" s="24" t="str">
        <f t="shared" si="94"/>
        <v/>
      </c>
      <c r="B101" s="36"/>
      <c r="C101" s="37"/>
      <c r="D101" s="38"/>
      <c r="E101" s="37"/>
      <c r="F101" s="38"/>
      <c r="G101" s="39"/>
      <c r="H101" s="35"/>
      <c r="I101" s="30"/>
      <c r="J101" s="38"/>
      <c r="K101" s="36"/>
      <c r="L101" s="40"/>
      <c r="M101" s="43"/>
      <c r="N101" s="44"/>
      <c r="O101" s="35"/>
      <c r="P101" s="87"/>
      <c r="R101" s="65" t="s">
        <v>90</v>
      </c>
      <c r="S101" s="66">
        <v>92020</v>
      </c>
      <c r="T101" s="99" t="s">
        <v>343</v>
      </c>
      <c r="U101" s="146" t="s">
        <v>344</v>
      </c>
      <c r="V101" s="70"/>
      <c r="W101" s="70"/>
      <c r="X101" s="70"/>
      <c r="Y101" s="70"/>
      <c r="Z101" t="b">
        <f t="shared" si="73"/>
        <v>0</v>
      </c>
      <c r="AA101" t="b">
        <f t="shared" si="95"/>
        <v>0</v>
      </c>
      <c r="AB101" t="b">
        <f t="shared" si="74"/>
        <v>0</v>
      </c>
      <c r="AC101" t="b">
        <f t="shared" si="75"/>
        <v>0</v>
      </c>
      <c r="AD101" s="101" t="b">
        <f t="shared" si="76"/>
        <v>0</v>
      </c>
      <c r="AE101" t="e">
        <f t="shared" si="77"/>
        <v>#VALUE!</v>
      </c>
      <c r="AF101" t="b">
        <f t="shared" si="78"/>
        <v>0</v>
      </c>
      <c r="AG101" s="135"/>
      <c r="AH101" s="82" t="b">
        <f t="shared" si="79"/>
        <v>0</v>
      </c>
      <c r="AI101" s="99" t="b">
        <f t="shared" si="80"/>
        <v>0</v>
      </c>
      <c r="AJ101" s="70" t="b">
        <f t="shared" si="81"/>
        <v>0</v>
      </c>
      <c r="AK101" s="111" t="b">
        <f t="shared" si="96"/>
        <v>0</v>
      </c>
      <c r="AL101" s="82" t="e">
        <f t="shared" si="82"/>
        <v>#VALUE!</v>
      </c>
      <c r="AM101" s="82" t="b">
        <f t="shared" si="83"/>
        <v>0</v>
      </c>
      <c r="AN101" s="82" t="b">
        <f t="shared" si="84"/>
        <v>0</v>
      </c>
      <c r="AO101" s="82" t="b">
        <f t="shared" si="97"/>
        <v>0</v>
      </c>
      <c r="AP101" s="82" t="b">
        <f t="shared" si="85"/>
        <v>0</v>
      </c>
      <c r="AQ101" s="82" t="b">
        <f t="shared" si="98"/>
        <v>0</v>
      </c>
      <c r="AR101" s="70">
        <f t="shared" si="99"/>
        <v>0</v>
      </c>
      <c r="AS101" s="82" t="b">
        <f t="shared" si="86"/>
        <v>0</v>
      </c>
      <c r="AT101" s="82" t="b">
        <f t="shared" si="87"/>
        <v>0</v>
      </c>
      <c r="AU101" s="82" t="b">
        <f t="shared" si="88"/>
        <v>0</v>
      </c>
      <c r="AV101" s="82" t="b">
        <f t="shared" si="89"/>
        <v>0</v>
      </c>
      <c r="AW101" s="82" t="b">
        <f t="shared" si="90"/>
        <v>0</v>
      </c>
      <c r="AX101" s="82" t="b">
        <f t="shared" si="91"/>
        <v>0</v>
      </c>
      <c r="AY101" s="82" t="b">
        <f t="shared" si="100"/>
        <v>0</v>
      </c>
      <c r="AZ101" s="82"/>
      <c r="BA101" s="82" t="b">
        <f t="shared" si="101"/>
        <v>0</v>
      </c>
      <c r="BB101" s="82" t="b">
        <f t="shared" si="102"/>
        <v>0</v>
      </c>
      <c r="BC101" s="82" t="b">
        <f t="shared" si="103"/>
        <v>0</v>
      </c>
      <c r="BD101" s="70"/>
      <c r="BE101" s="70" t="str">
        <f t="shared" si="92"/>
        <v/>
      </c>
      <c r="BF101" s="70">
        <v>90</v>
      </c>
      <c r="BG101" s="70"/>
      <c r="BH101" s="70"/>
      <c r="BI101" s="70"/>
      <c r="BJ101" s="70"/>
      <c r="BK101" s="70"/>
      <c r="BL101" s="70"/>
      <c r="BM101" s="70"/>
      <c r="BN101" s="70"/>
      <c r="BO101" s="70"/>
      <c r="BP101" s="70"/>
      <c r="BQ101" s="70"/>
      <c r="BR101" s="70"/>
      <c r="BS101" s="70" t="b">
        <f t="shared" si="93"/>
        <v>0</v>
      </c>
      <c r="BT101" s="70">
        <f>COUNTA(B102:$O$830)</f>
        <v>0</v>
      </c>
      <c r="BU101" s="70"/>
      <c r="BV101" s="163"/>
      <c r="BW101" s="163"/>
      <c r="BX101" s="163"/>
      <c r="BY101" s="163"/>
      <c r="BZ101" s="163"/>
      <c r="CA101" s="163"/>
      <c r="CB101" s="163"/>
      <c r="CC101" s="163"/>
      <c r="CD101" s="163"/>
      <c r="CE101" s="163" t="str">
        <f t="shared" si="104"/>
        <v/>
      </c>
      <c r="CF101" s="163" t="str">
        <f t="shared" si="105"/>
        <v/>
      </c>
      <c r="CG101" s="163" t="str">
        <f t="shared" si="106"/>
        <v/>
      </c>
      <c r="CH101" s="163" t="str">
        <f t="shared" si="107"/>
        <v/>
      </c>
      <c r="CI101" s="163" t="str">
        <f t="shared" si="108"/>
        <v/>
      </c>
      <c r="CJ101" s="163" t="str">
        <f t="shared" si="109"/>
        <v/>
      </c>
      <c r="CK101" s="163" t="str">
        <f t="shared" si="110"/>
        <v/>
      </c>
      <c r="CL101" s="163" t="str">
        <f t="shared" si="111"/>
        <v/>
      </c>
      <c r="CM101" s="163" t="str">
        <f t="shared" si="112"/>
        <v/>
      </c>
      <c r="CN101" s="163"/>
      <c r="CO101" s="163"/>
      <c r="CP101" s="163" t="str">
        <f t="shared" si="113"/>
        <v/>
      </c>
      <c r="CQ101" s="163"/>
      <c r="CR101" s="163"/>
      <c r="CS101" s="185" t="str">
        <f t="shared" si="130"/>
        <v/>
      </c>
      <c r="CT101" s="70"/>
      <c r="CU101" s="70">
        <f t="shared" si="114"/>
        <v>0</v>
      </c>
      <c r="CV101" s="70">
        <f t="shared" si="115"/>
        <v>0</v>
      </c>
      <c r="CW101" s="70"/>
      <c r="CX101" s="96">
        <f t="shared" si="116"/>
        <v>0</v>
      </c>
      <c r="CY101" s="70"/>
      <c r="CZ101" s="70" t="e">
        <f t="shared" si="117"/>
        <v>#VALUE!</v>
      </c>
      <c r="DA101" s="70" t="e">
        <f t="shared" si="118"/>
        <v>#VALUE!</v>
      </c>
      <c r="DB101" s="70"/>
      <c r="DC101" s="70" t="b">
        <f t="shared" si="131"/>
        <v>0</v>
      </c>
      <c r="DD101" s="70">
        <f t="shared" si="119"/>
        <v>0</v>
      </c>
      <c r="DE101" s="70" t="str">
        <f t="shared" si="120"/>
        <v/>
      </c>
      <c r="DF101" s="70"/>
      <c r="DG101" s="70" t="str">
        <f t="shared" si="132"/>
        <v/>
      </c>
      <c r="DH101" s="70" t="b">
        <f t="shared" si="133"/>
        <v>0</v>
      </c>
      <c r="DI101" s="70" t="str">
        <f t="shared" si="134"/>
        <v/>
      </c>
      <c r="DJ101" s="70"/>
      <c r="DK101" s="70" t="str">
        <f t="shared" si="121"/>
        <v/>
      </c>
      <c r="DL101" s="70" t="str">
        <f t="shared" si="122"/>
        <v/>
      </c>
      <c r="DM101" s="70"/>
      <c r="DN101" s="70" t="str">
        <f t="shared" si="123"/>
        <v/>
      </c>
      <c r="DO101" s="70" t="str">
        <f>IF(DK101="","",AND((COUNTIF($DK$12:DL101,DK101))=1,(COUNTIF($DK$12:DL101,DL101))=1))</f>
        <v/>
      </c>
      <c r="DP101" s="70" t="str">
        <f>IF(DK101="","",AND((COUNTIF(DK101:$DL$812,DK101))=1,(COUNTIF(DK101:$DL$812,DL101))=1))</f>
        <v/>
      </c>
      <c r="DQ101" s="70"/>
      <c r="DR101" s="70" t="b">
        <f t="shared" si="124"/>
        <v>0</v>
      </c>
      <c r="DS101" s="70" t="b">
        <f t="shared" si="125"/>
        <v>0</v>
      </c>
      <c r="DT101" s="70">
        <f t="shared" si="135"/>
        <v>0</v>
      </c>
      <c r="DU101" s="70">
        <f t="shared" si="136"/>
        <v>0</v>
      </c>
      <c r="DV101" s="70" t="b">
        <f t="shared" si="126"/>
        <v>0</v>
      </c>
      <c r="DW101" s="70" t="b">
        <f t="shared" si="127"/>
        <v>0</v>
      </c>
      <c r="DX101" s="70"/>
      <c r="DY101" s="70" t="b">
        <f t="shared" si="128"/>
        <v>0</v>
      </c>
      <c r="DZ101" s="70">
        <f t="shared" si="129"/>
        <v>0</v>
      </c>
      <c r="EA101" s="70"/>
    </row>
    <row r="102" spans="1:131" x14ac:dyDescent="0.25">
      <c r="A102" s="24" t="str">
        <f t="shared" si="94"/>
        <v/>
      </c>
      <c r="B102" s="36"/>
      <c r="C102" s="37"/>
      <c r="D102" s="38"/>
      <c r="E102" s="37"/>
      <c r="F102" s="38"/>
      <c r="G102" s="39"/>
      <c r="H102" s="35"/>
      <c r="I102" s="30"/>
      <c r="J102" s="38"/>
      <c r="K102" s="36"/>
      <c r="L102" s="40"/>
      <c r="M102" s="43"/>
      <c r="N102" s="44"/>
      <c r="O102" s="35"/>
      <c r="P102" s="87"/>
      <c r="R102" s="65" t="s">
        <v>91</v>
      </c>
      <c r="S102" s="66">
        <v>92022</v>
      </c>
      <c r="T102" s="99" t="s">
        <v>345</v>
      </c>
      <c r="U102" s="146" t="s">
        <v>346</v>
      </c>
      <c r="V102" s="70"/>
      <c r="W102" s="70"/>
      <c r="X102" s="70"/>
      <c r="Y102" s="70"/>
      <c r="Z102" t="b">
        <f t="shared" si="73"/>
        <v>0</v>
      </c>
      <c r="AA102" t="b">
        <f t="shared" si="95"/>
        <v>0</v>
      </c>
      <c r="AB102" t="b">
        <f t="shared" si="74"/>
        <v>0</v>
      </c>
      <c r="AC102" t="b">
        <f t="shared" si="75"/>
        <v>0</v>
      </c>
      <c r="AD102" s="101" t="b">
        <f t="shared" si="76"/>
        <v>0</v>
      </c>
      <c r="AE102" t="e">
        <f t="shared" si="77"/>
        <v>#VALUE!</v>
      </c>
      <c r="AF102" t="b">
        <f t="shared" si="78"/>
        <v>0</v>
      </c>
      <c r="AG102" s="135"/>
      <c r="AH102" s="82" t="b">
        <f t="shared" si="79"/>
        <v>0</v>
      </c>
      <c r="AI102" s="99" t="b">
        <f t="shared" si="80"/>
        <v>0</v>
      </c>
      <c r="AJ102" s="70" t="b">
        <f t="shared" si="81"/>
        <v>0</v>
      </c>
      <c r="AK102" s="111" t="b">
        <f t="shared" si="96"/>
        <v>0</v>
      </c>
      <c r="AL102" s="82" t="e">
        <f t="shared" si="82"/>
        <v>#VALUE!</v>
      </c>
      <c r="AM102" s="82" t="b">
        <f t="shared" si="83"/>
        <v>0</v>
      </c>
      <c r="AN102" s="82" t="b">
        <f t="shared" si="84"/>
        <v>0</v>
      </c>
      <c r="AO102" s="82" t="b">
        <f t="shared" si="97"/>
        <v>0</v>
      </c>
      <c r="AP102" s="82" t="b">
        <f t="shared" si="85"/>
        <v>0</v>
      </c>
      <c r="AQ102" s="82" t="b">
        <f t="shared" si="98"/>
        <v>0</v>
      </c>
      <c r="AR102" s="70">
        <f t="shared" si="99"/>
        <v>0</v>
      </c>
      <c r="AS102" s="82" t="b">
        <f t="shared" si="86"/>
        <v>0</v>
      </c>
      <c r="AT102" s="82" t="b">
        <f t="shared" si="87"/>
        <v>0</v>
      </c>
      <c r="AU102" s="82" t="b">
        <f t="shared" si="88"/>
        <v>0</v>
      </c>
      <c r="AV102" s="82" t="b">
        <f t="shared" si="89"/>
        <v>0</v>
      </c>
      <c r="AW102" s="82" t="b">
        <f t="shared" si="90"/>
        <v>0</v>
      </c>
      <c r="AX102" s="82" t="b">
        <f t="shared" si="91"/>
        <v>0</v>
      </c>
      <c r="AY102" s="82" t="b">
        <f t="shared" si="100"/>
        <v>0</v>
      </c>
      <c r="AZ102" s="82"/>
      <c r="BA102" s="82" t="b">
        <f t="shared" si="101"/>
        <v>0</v>
      </c>
      <c r="BB102" s="82" t="b">
        <f t="shared" si="102"/>
        <v>0</v>
      </c>
      <c r="BC102" s="82" t="b">
        <f t="shared" si="103"/>
        <v>0</v>
      </c>
      <c r="BD102" s="70"/>
      <c r="BE102" s="70" t="str">
        <f t="shared" si="92"/>
        <v/>
      </c>
      <c r="BF102" s="70">
        <v>91</v>
      </c>
      <c r="BG102" s="70"/>
      <c r="BH102" s="70"/>
      <c r="BI102" s="70"/>
      <c r="BJ102" s="70"/>
      <c r="BK102" s="70"/>
      <c r="BL102" s="70"/>
      <c r="BM102" s="70"/>
      <c r="BN102" s="70"/>
      <c r="BO102" s="70"/>
      <c r="BP102" s="70"/>
      <c r="BQ102" s="70"/>
      <c r="BR102" s="70"/>
      <c r="BS102" s="70" t="b">
        <f t="shared" si="93"/>
        <v>0</v>
      </c>
      <c r="BT102" s="70">
        <f>COUNTA(B103:$O$830)</f>
        <v>0</v>
      </c>
      <c r="BU102" s="70"/>
      <c r="BV102" s="163"/>
      <c r="BW102" s="163"/>
      <c r="BX102" s="163"/>
      <c r="BY102" s="163"/>
      <c r="BZ102" s="163"/>
      <c r="CA102" s="163"/>
      <c r="CB102" s="163"/>
      <c r="CC102" s="163"/>
      <c r="CD102" s="163"/>
      <c r="CE102" s="163" t="str">
        <f t="shared" si="104"/>
        <v/>
      </c>
      <c r="CF102" s="163" t="str">
        <f t="shared" si="105"/>
        <v/>
      </c>
      <c r="CG102" s="163" t="str">
        <f t="shared" si="106"/>
        <v/>
      </c>
      <c r="CH102" s="163" t="str">
        <f t="shared" si="107"/>
        <v/>
      </c>
      <c r="CI102" s="163" t="str">
        <f t="shared" si="108"/>
        <v/>
      </c>
      <c r="CJ102" s="163" t="str">
        <f t="shared" si="109"/>
        <v/>
      </c>
      <c r="CK102" s="163" t="str">
        <f t="shared" si="110"/>
        <v/>
      </c>
      <c r="CL102" s="163" t="str">
        <f t="shared" si="111"/>
        <v/>
      </c>
      <c r="CM102" s="163" t="str">
        <f t="shared" si="112"/>
        <v/>
      </c>
      <c r="CN102" s="163"/>
      <c r="CO102" s="163"/>
      <c r="CP102" s="163" t="str">
        <f t="shared" si="113"/>
        <v/>
      </c>
      <c r="CQ102" s="163"/>
      <c r="CR102" s="163"/>
      <c r="CS102" s="185" t="str">
        <f t="shared" si="130"/>
        <v/>
      </c>
      <c r="CT102" s="70"/>
      <c r="CU102" s="70">
        <f t="shared" si="114"/>
        <v>0</v>
      </c>
      <c r="CV102" s="70">
        <f t="shared" si="115"/>
        <v>0</v>
      </c>
      <c r="CW102" s="70"/>
      <c r="CX102" s="96">
        <f t="shared" si="116"/>
        <v>0</v>
      </c>
      <c r="CY102" s="70"/>
      <c r="CZ102" s="70" t="e">
        <f t="shared" si="117"/>
        <v>#VALUE!</v>
      </c>
      <c r="DA102" s="70" t="e">
        <f t="shared" si="118"/>
        <v>#VALUE!</v>
      </c>
      <c r="DB102" s="70"/>
      <c r="DC102" s="70" t="b">
        <f t="shared" si="131"/>
        <v>0</v>
      </c>
      <c r="DD102" s="70">
        <f t="shared" si="119"/>
        <v>0</v>
      </c>
      <c r="DE102" s="70" t="str">
        <f t="shared" si="120"/>
        <v/>
      </c>
      <c r="DF102" s="70"/>
      <c r="DG102" s="70" t="str">
        <f t="shared" si="132"/>
        <v/>
      </c>
      <c r="DH102" s="70" t="b">
        <f t="shared" si="133"/>
        <v>0</v>
      </c>
      <c r="DI102" s="70" t="str">
        <f t="shared" si="134"/>
        <v/>
      </c>
      <c r="DJ102" s="70"/>
      <c r="DK102" s="70" t="str">
        <f t="shared" si="121"/>
        <v/>
      </c>
      <c r="DL102" s="70" t="str">
        <f t="shared" si="122"/>
        <v/>
      </c>
      <c r="DM102" s="70"/>
      <c r="DN102" s="70" t="str">
        <f t="shared" si="123"/>
        <v/>
      </c>
      <c r="DO102" s="70" t="str">
        <f>IF(DK102="","",AND((COUNTIF($DK$12:DL102,DK102))=1,(COUNTIF($DK$12:DL102,DL102))=1))</f>
        <v/>
      </c>
      <c r="DP102" s="70" t="str">
        <f>IF(DK102="","",AND((COUNTIF(DK102:$DL$812,DK102))=1,(COUNTIF(DK102:$DL$812,DL102))=1))</f>
        <v/>
      </c>
      <c r="DQ102" s="70"/>
      <c r="DR102" s="70" t="b">
        <f t="shared" si="124"/>
        <v>0</v>
      </c>
      <c r="DS102" s="70" t="b">
        <f t="shared" si="125"/>
        <v>0</v>
      </c>
      <c r="DT102" s="70">
        <f t="shared" si="135"/>
        <v>0</v>
      </c>
      <c r="DU102" s="70">
        <f t="shared" si="136"/>
        <v>0</v>
      </c>
      <c r="DV102" s="70" t="b">
        <f t="shared" si="126"/>
        <v>0</v>
      </c>
      <c r="DW102" s="70" t="b">
        <f t="shared" si="127"/>
        <v>0</v>
      </c>
      <c r="DX102" s="70"/>
      <c r="DY102" s="70" t="b">
        <f t="shared" si="128"/>
        <v>0</v>
      </c>
      <c r="DZ102" s="70">
        <f t="shared" si="129"/>
        <v>0</v>
      </c>
      <c r="EA102" s="70"/>
    </row>
    <row r="103" spans="1:131" x14ac:dyDescent="0.25">
      <c r="A103" s="24" t="str">
        <f t="shared" si="94"/>
        <v/>
      </c>
      <c r="B103" s="36"/>
      <c r="C103" s="37"/>
      <c r="D103" s="38"/>
      <c r="E103" s="37"/>
      <c r="F103" s="38"/>
      <c r="G103" s="39"/>
      <c r="H103" s="35"/>
      <c r="I103" s="30"/>
      <c r="J103" s="38"/>
      <c r="K103" s="36"/>
      <c r="L103" s="40"/>
      <c r="M103" s="43"/>
      <c r="N103" s="44"/>
      <c r="O103" s="35"/>
      <c r="P103" s="87"/>
      <c r="R103" s="65" t="s">
        <v>92</v>
      </c>
      <c r="S103" s="66">
        <v>92023</v>
      </c>
      <c r="T103" s="99" t="s">
        <v>347</v>
      </c>
      <c r="U103" s="146" t="s">
        <v>348</v>
      </c>
      <c r="V103" s="70"/>
      <c r="W103" s="70"/>
      <c r="X103" s="70"/>
      <c r="Y103" s="70"/>
      <c r="Z103" t="b">
        <f t="shared" si="73"/>
        <v>0</v>
      </c>
      <c r="AA103" t="b">
        <f t="shared" si="95"/>
        <v>0</v>
      </c>
      <c r="AB103" t="b">
        <f t="shared" si="74"/>
        <v>0</v>
      </c>
      <c r="AC103" t="b">
        <f t="shared" si="75"/>
        <v>0</v>
      </c>
      <c r="AD103" s="101" t="b">
        <f t="shared" si="76"/>
        <v>0</v>
      </c>
      <c r="AE103" t="e">
        <f t="shared" si="77"/>
        <v>#VALUE!</v>
      </c>
      <c r="AF103" t="b">
        <f t="shared" si="78"/>
        <v>0</v>
      </c>
      <c r="AG103" s="135"/>
      <c r="AH103" s="82" t="b">
        <f t="shared" si="79"/>
        <v>0</v>
      </c>
      <c r="AI103" s="99" t="b">
        <f t="shared" si="80"/>
        <v>0</v>
      </c>
      <c r="AJ103" s="70" t="b">
        <f t="shared" si="81"/>
        <v>0</v>
      </c>
      <c r="AK103" s="111" t="b">
        <f t="shared" si="96"/>
        <v>0</v>
      </c>
      <c r="AL103" s="82" t="e">
        <f t="shared" si="82"/>
        <v>#VALUE!</v>
      </c>
      <c r="AM103" s="82" t="b">
        <f t="shared" si="83"/>
        <v>0</v>
      </c>
      <c r="AN103" s="82" t="b">
        <f t="shared" si="84"/>
        <v>0</v>
      </c>
      <c r="AO103" s="82" t="b">
        <f t="shared" si="97"/>
        <v>0</v>
      </c>
      <c r="AP103" s="82" t="b">
        <f t="shared" si="85"/>
        <v>0</v>
      </c>
      <c r="AQ103" s="82" t="b">
        <f t="shared" si="98"/>
        <v>0</v>
      </c>
      <c r="AR103" s="70">
        <f t="shared" si="99"/>
        <v>0</v>
      </c>
      <c r="AS103" s="82" t="b">
        <f t="shared" si="86"/>
        <v>0</v>
      </c>
      <c r="AT103" s="82" t="b">
        <f t="shared" si="87"/>
        <v>0</v>
      </c>
      <c r="AU103" s="82" t="b">
        <f t="shared" si="88"/>
        <v>0</v>
      </c>
      <c r="AV103" s="82" t="b">
        <f t="shared" si="89"/>
        <v>0</v>
      </c>
      <c r="AW103" s="82" t="b">
        <f t="shared" si="90"/>
        <v>0</v>
      </c>
      <c r="AX103" s="82" t="b">
        <f t="shared" si="91"/>
        <v>0</v>
      </c>
      <c r="AY103" s="82" t="b">
        <f t="shared" si="100"/>
        <v>0</v>
      </c>
      <c r="AZ103" s="82"/>
      <c r="BA103" s="82" t="b">
        <f t="shared" si="101"/>
        <v>0</v>
      </c>
      <c r="BB103" s="82" t="b">
        <f t="shared" si="102"/>
        <v>0</v>
      </c>
      <c r="BC103" s="82" t="b">
        <f t="shared" si="103"/>
        <v>0</v>
      </c>
      <c r="BD103" s="70"/>
      <c r="BE103" s="70" t="str">
        <f t="shared" si="92"/>
        <v/>
      </c>
      <c r="BF103" s="70">
        <v>92</v>
      </c>
      <c r="BG103" s="70"/>
      <c r="BH103" s="70"/>
      <c r="BI103" s="70"/>
      <c r="BJ103" s="70"/>
      <c r="BK103" s="70"/>
      <c r="BL103" s="70"/>
      <c r="BM103" s="70"/>
      <c r="BN103" s="70"/>
      <c r="BO103" s="70"/>
      <c r="BP103" s="70"/>
      <c r="BQ103" s="70"/>
      <c r="BR103" s="70"/>
      <c r="BS103" s="70" t="b">
        <f t="shared" si="93"/>
        <v>0</v>
      </c>
      <c r="BT103" s="70">
        <f>COUNTA(B104:$O$830)</f>
        <v>0</v>
      </c>
      <c r="BU103" s="70"/>
      <c r="BV103" s="163"/>
      <c r="BW103" s="163"/>
      <c r="BX103" s="163"/>
      <c r="BY103" s="163"/>
      <c r="BZ103" s="163"/>
      <c r="CA103" s="163"/>
      <c r="CB103" s="163"/>
      <c r="CC103" s="163"/>
      <c r="CD103" s="163"/>
      <c r="CE103" s="163" t="str">
        <f t="shared" si="104"/>
        <v/>
      </c>
      <c r="CF103" s="163" t="str">
        <f t="shared" si="105"/>
        <v/>
      </c>
      <c r="CG103" s="163" t="str">
        <f t="shared" si="106"/>
        <v/>
      </c>
      <c r="CH103" s="163" t="str">
        <f t="shared" si="107"/>
        <v/>
      </c>
      <c r="CI103" s="163" t="str">
        <f t="shared" si="108"/>
        <v/>
      </c>
      <c r="CJ103" s="163" t="str">
        <f t="shared" si="109"/>
        <v/>
      </c>
      <c r="CK103" s="163" t="str">
        <f t="shared" si="110"/>
        <v/>
      </c>
      <c r="CL103" s="163" t="str">
        <f t="shared" si="111"/>
        <v/>
      </c>
      <c r="CM103" s="163" t="str">
        <f t="shared" si="112"/>
        <v/>
      </c>
      <c r="CN103" s="163"/>
      <c r="CO103" s="163"/>
      <c r="CP103" s="163" t="str">
        <f t="shared" si="113"/>
        <v/>
      </c>
      <c r="CQ103" s="163"/>
      <c r="CR103" s="163"/>
      <c r="CS103" s="185" t="str">
        <f t="shared" si="130"/>
        <v/>
      </c>
      <c r="CT103" s="70"/>
      <c r="CU103" s="70">
        <f t="shared" si="114"/>
        <v>0</v>
      </c>
      <c r="CV103" s="70">
        <f t="shared" si="115"/>
        <v>0</v>
      </c>
      <c r="CW103" s="70"/>
      <c r="CX103" s="96">
        <f t="shared" si="116"/>
        <v>0</v>
      </c>
      <c r="CY103" s="70"/>
      <c r="CZ103" s="70" t="e">
        <f t="shared" si="117"/>
        <v>#VALUE!</v>
      </c>
      <c r="DA103" s="70" t="e">
        <f t="shared" si="118"/>
        <v>#VALUE!</v>
      </c>
      <c r="DB103" s="70"/>
      <c r="DC103" s="70" t="b">
        <f t="shared" si="131"/>
        <v>0</v>
      </c>
      <c r="DD103" s="70">
        <f t="shared" si="119"/>
        <v>0</v>
      </c>
      <c r="DE103" s="70" t="str">
        <f t="shared" si="120"/>
        <v/>
      </c>
      <c r="DF103" s="70"/>
      <c r="DG103" s="70" t="str">
        <f t="shared" si="132"/>
        <v/>
      </c>
      <c r="DH103" s="70" t="b">
        <f t="shared" si="133"/>
        <v>0</v>
      </c>
      <c r="DI103" s="70" t="str">
        <f t="shared" si="134"/>
        <v/>
      </c>
      <c r="DJ103" s="70"/>
      <c r="DK103" s="70" t="str">
        <f t="shared" si="121"/>
        <v/>
      </c>
      <c r="DL103" s="70" t="str">
        <f t="shared" si="122"/>
        <v/>
      </c>
      <c r="DM103" s="70"/>
      <c r="DN103" s="70" t="str">
        <f t="shared" si="123"/>
        <v/>
      </c>
      <c r="DO103" s="70" t="str">
        <f>IF(DK103="","",AND((COUNTIF($DK$12:DL103,DK103))=1,(COUNTIF($DK$12:DL103,DL103))=1))</f>
        <v/>
      </c>
      <c r="DP103" s="70" t="str">
        <f>IF(DK103="","",AND((COUNTIF(DK103:$DL$812,DK103))=1,(COUNTIF(DK103:$DL$812,DL103))=1))</f>
        <v/>
      </c>
      <c r="DQ103" s="70"/>
      <c r="DR103" s="70" t="b">
        <f t="shared" si="124"/>
        <v>0</v>
      </c>
      <c r="DS103" s="70" t="b">
        <f t="shared" si="125"/>
        <v>0</v>
      </c>
      <c r="DT103" s="70">
        <f t="shared" si="135"/>
        <v>0</v>
      </c>
      <c r="DU103" s="70">
        <f t="shared" si="136"/>
        <v>0</v>
      </c>
      <c r="DV103" s="70" t="b">
        <f t="shared" si="126"/>
        <v>0</v>
      </c>
      <c r="DW103" s="70" t="b">
        <f t="shared" si="127"/>
        <v>0</v>
      </c>
      <c r="DX103" s="70"/>
      <c r="DY103" s="70" t="b">
        <f t="shared" si="128"/>
        <v>0</v>
      </c>
      <c r="DZ103" s="70">
        <f t="shared" si="129"/>
        <v>0</v>
      </c>
      <c r="EA103" s="70"/>
    </row>
    <row r="104" spans="1:131" x14ac:dyDescent="0.25">
      <c r="A104" s="24" t="str">
        <f t="shared" si="94"/>
        <v/>
      </c>
      <c r="B104" s="36"/>
      <c r="C104" s="37"/>
      <c r="D104" s="38"/>
      <c r="E104" s="37"/>
      <c r="F104" s="38"/>
      <c r="G104" s="39"/>
      <c r="H104" s="35"/>
      <c r="I104" s="30"/>
      <c r="J104" s="38"/>
      <c r="K104" s="36"/>
      <c r="L104" s="40"/>
      <c r="M104" s="43"/>
      <c r="N104" s="44"/>
      <c r="O104" s="35"/>
      <c r="P104" s="87"/>
      <c r="R104" s="65" t="s">
        <v>93</v>
      </c>
      <c r="S104" s="66">
        <v>92024</v>
      </c>
      <c r="T104" s="99" t="s">
        <v>349</v>
      </c>
      <c r="U104" s="146" t="s">
        <v>350</v>
      </c>
      <c r="V104" s="70"/>
      <c r="W104" s="70"/>
      <c r="X104" s="70"/>
      <c r="Y104" s="70"/>
      <c r="Z104" t="b">
        <f t="shared" si="73"/>
        <v>0</v>
      </c>
      <c r="AA104" t="b">
        <f t="shared" si="95"/>
        <v>0</v>
      </c>
      <c r="AB104" t="b">
        <f t="shared" si="74"/>
        <v>0</v>
      </c>
      <c r="AC104" t="b">
        <f t="shared" si="75"/>
        <v>0</v>
      </c>
      <c r="AD104" s="101" t="b">
        <f t="shared" si="76"/>
        <v>0</v>
      </c>
      <c r="AE104" t="e">
        <f t="shared" si="77"/>
        <v>#VALUE!</v>
      </c>
      <c r="AF104" t="b">
        <f t="shared" si="78"/>
        <v>0</v>
      </c>
      <c r="AG104" s="135"/>
      <c r="AH104" s="82" t="b">
        <f t="shared" si="79"/>
        <v>0</v>
      </c>
      <c r="AI104" s="99" t="b">
        <f t="shared" si="80"/>
        <v>0</v>
      </c>
      <c r="AJ104" s="70" t="b">
        <f t="shared" si="81"/>
        <v>0</v>
      </c>
      <c r="AK104" s="111" t="b">
        <f t="shared" si="96"/>
        <v>0</v>
      </c>
      <c r="AL104" s="82" t="e">
        <f t="shared" si="82"/>
        <v>#VALUE!</v>
      </c>
      <c r="AM104" s="82" t="b">
        <f t="shared" si="83"/>
        <v>0</v>
      </c>
      <c r="AN104" s="82" t="b">
        <f t="shared" si="84"/>
        <v>0</v>
      </c>
      <c r="AO104" s="82" t="b">
        <f t="shared" si="97"/>
        <v>0</v>
      </c>
      <c r="AP104" s="82" t="b">
        <f t="shared" si="85"/>
        <v>0</v>
      </c>
      <c r="AQ104" s="82" t="b">
        <f t="shared" si="98"/>
        <v>0</v>
      </c>
      <c r="AR104" s="70">
        <f t="shared" si="99"/>
        <v>0</v>
      </c>
      <c r="AS104" s="82" t="b">
        <f t="shared" si="86"/>
        <v>0</v>
      </c>
      <c r="AT104" s="82" t="b">
        <f t="shared" si="87"/>
        <v>0</v>
      </c>
      <c r="AU104" s="82" t="b">
        <f t="shared" si="88"/>
        <v>0</v>
      </c>
      <c r="AV104" s="82" t="b">
        <f t="shared" si="89"/>
        <v>0</v>
      </c>
      <c r="AW104" s="82" t="b">
        <f t="shared" si="90"/>
        <v>0</v>
      </c>
      <c r="AX104" s="82" t="b">
        <f t="shared" si="91"/>
        <v>0</v>
      </c>
      <c r="AY104" s="82" t="b">
        <f t="shared" si="100"/>
        <v>0</v>
      </c>
      <c r="AZ104" s="82"/>
      <c r="BA104" s="82" t="b">
        <f t="shared" si="101"/>
        <v>0</v>
      </c>
      <c r="BB104" s="82" t="b">
        <f t="shared" si="102"/>
        <v>0</v>
      </c>
      <c r="BC104" s="82" t="b">
        <f t="shared" si="103"/>
        <v>0</v>
      </c>
      <c r="BD104" s="70"/>
      <c r="BE104" s="70" t="str">
        <f t="shared" si="92"/>
        <v/>
      </c>
      <c r="BF104" s="70">
        <v>93</v>
      </c>
      <c r="BG104" s="70"/>
      <c r="BH104" s="70"/>
      <c r="BI104" s="70"/>
      <c r="BJ104" s="70"/>
      <c r="BK104" s="70"/>
      <c r="BL104" s="70"/>
      <c r="BM104" s="70"/>
      <c r="BN104" s="70"/>
      <c r="BO104" s="70"/>
      <c r="BP104" s="70"/>
      <c r="BQ104" s="70"/>
      <c r="BR104" s="70"/>
      <c r="BS104" s="70" t="b">
        <f t="shared" si="93"/>
        <v>0</v>
      </c>
      <c r="BT104" s="70">
        <f>COUNTA(B105:$O$830)</f>
        <v>0</v>
      </c>
      <c r="BU104" s="70"/>
      <c r="BV104" s="163"/>
      <c r="BW104" s="163"/>
      <c r="BX104" s="163"/>
      <c r="BY104" s="163"/>
      <c r="BZ104" s="163"/>
      <c r="CA104" s="163"/>
      <c r="CB104" s="163"/>
      <c r="CC104" s="163"/>
      <c r="CD104" s="163"/>
      <c r="CE104" s="163" t="str">
        <f t="shared" si="104"/>
        <v/>
      </c>
      <c r="CF104" s="163" t="str">
        <f t="shared" si="105"/>
        <v/>
      </c>
      <c r="CG104" s="163" t="str">
        <f t="shared" si="106"/>
        <v/>
      </c>
      <c r="CH104" s="163" t="str">
        <f t="shared" si="107"/>
        <v/>
      </c>
      <c r="CI104" s="163" t="str">
        <f t="shared" si="108"/>
        <v/>
      </c>
      <c r="CJ104" s="163" t="str">
        <f t="shared" si="109"/>
        <v/>
      </c>
      <c r="CK104" s="163" t="str">
        <f t="shared" si="110"/>
        <v/>
      </c>
      <c r="CL104" s="163" t="str">
        <f t="shared" si="111"/>
        <v/>
      </c>
      <c r="CM104" s="163" t="str">
        <f t="shared" si="112"/>
        <v/>
      </c>
      <c r="CN104" s="163"/>
      <c r="CO104" s="163"/>
      <c r="CP104" s="163" t="str">
        <f t="shared" si="113"/>
        <v/>
      </c>
      <c r="CQ104" s="163"/>
      <c r="CR104" s="163"/>
      <c r="CS104" s="185" t="str">
        <f t="shared" si="130"/>
        <v/>
      </c>
      <c r="CT104" s="70"/>
      <c r="CU104" s="70">
        <f t="shared" si="114"/>
        <v>0</v>
      </c>
      <c r="CV104" s="70">
        <f t="shared" si="115"/>
        <v>0</v>
      </c>
      <c r="CW104" s="70"/>
      <c r="CX104" s="96">
        <f t="shared" si="116"/>
        <v>0</v>
      </c>
      <c r="CY104" s="70"/>
      <c r="CZ104" s="70" t="e">
        <f t="shared" si="117"/>
        <v>#VALUE!</v>
      </c>
      <c r="DA104" s="70" t="e">
        <f t="shared" si="118"/>
        <v>#VALUE!</v>
      </c>
      <c r="DB104" s="70"/>
      <c r="DC104" s="70" t="b">
        <f t="shared" si="131"/>
        <v>0</v>
      </c>
      <c r="DD104" s="70">
        <f t="shared" si="119"/>
        <v>0</v>
      </c>
      <c r="DE104" s="70" t="str">
        <f t="shared" si="120"/>
        <v/>
      </c>
      <c r="DF104" s="70"/>
      <c r="DG104" s="70" t="str">
        <f t="shared" si="132"/>
        <v/>
      </c>
      <c r="DH104" s="70" t="b">
        <f t="shared" si="133"/>
        <v>0</v>
      </c>
      <c r="DI104" s="70" t="str">
        <f t="shared" si="134"/>
        <v/>
      </c>
      <c r="DJ104" s="70"/>
      <c r="DK104" s="70" t="str">
        <f t="shared" si="121"/>
        <v/>
      </c>
      <c r="DL104" s="70" t="str">
        <f t="shared" si="122"/>
        <v/>
      </c>
      <c r="DM104" s="70"/>
      <c r="DN104" s="70" t="str">
        <f t="shared" si="123"/>
        <v/>
      </c>
      <c r="DO104" s="70" t="str">
        <f>IF(DK104="","",AND((COUNTIF($DK$12:DL104,DK104))=1,(COUNTIF($DK$12:DL104,DL104))=1))</f>
        <v/>
      </c>
      <c r="DP104" s="70" t="str">
        <f>IF(DK104="","",AND((COUNTIF(DK104:$DL$812,DK104))=1,(COUNTIF(DK104:$DL$812,DL104))=1))</f>
        <v/>
      </c>
      <c r="DQ104" s="70"/>
      <c r="DR104" s="70" t="b">
        <f t="shared" si="124"/>
        <v>0</v>
      </c>
      <c r="DS104" s="70" t="b">
        <f t="shared" si="125"/>
        <v>0</v>
      </c>
      <c r="DT104" s="70">
        <f t="shared" si="135"/>
        <v>0</v>
      </c>
      <c r="DU104" s="70">
        <f t="shared" si="136"/>
        <v>0</v>
      </c>
      <c r="DV104" s="70" t="b">
        <f t="shared" si="126"/>
        <v>0</v>
      </c>
      <c r="DW104" s="70" t="b">
        <f t="shared" si="127"/>
        <v>0</v>
      </c>
      <c r="DX104" s="70"/>
      <c r="DY104" s="70" t="b">
        <f t="shared" si="128"/>
        <v>0</v>
      </c>
      <c r="DZ104" s="70">
        <f t="shared" si="129"/>
        <v>0</v>
      </c>
      <c r="EA104" s="70"/>
    </row>
    <row r="105" spans="1:131" x14ac:dyDescent="0.25">
      <c r="A105" s="24" t="str">
        <f t="shared" si="94"/>
        <v/>
      </c>
      <c r="B105" s="36"/>
      <c r="C105" s="37"/>
      <c r="D105" s="38"/>
      <c r="E105" s="37"/>
      <c r="F105" s="38"/>
      <c r="G105" s="39"/>
      <c r="H105" s="35"/>
      <c r="I105" s="30"/>
      <c r="J105" s="38"/>
      <c r="K105" s="36"/>
      <c r="L105" s="40"/>
      <c r="M105" s="43"/>
      <c r="N105" s="44"/>
      <c r="O105" s="35"/>
      <c r="P105" s="87"/>
      <c r="R105" s="65" t="s">
        <v>94</v>
      </c>
      <c r="S105" s="66">
        <v>92025</v>
      </c>
      <c r="T105" s="99" t="s">
        <v>351</v>
      </c>
      <c r="U105" s="146" t="s">
        <v>352</v>
      </c>
      <c r="V105" s="70"/>
      <c r="W105" s="70"/>
      <c r="X105" s="70"/>
      <c r="Y105" s="70"/>
      <c r="Z105" t="b">
        <f t="shared" si="73"/>
        <v>0</v>
      </c>
      <c r="AA105" t="b">
        <f t="shared" si="95"/>
        <v>0</v>
      </c>
      <c r="AB105" t="b">
        <f t="shared" si="74"/>
        <v>0</v>
      </c>
      <c r="AC105" t="b">
        <f t="shared" si="75"/>
        <v>0</v>
      </c>
      <c r="AD105" s="101" t="b">
        <f t="shared" si="76"/>
        <v>0</v>
      </c>
      <c r="AE105" t="e">
        <f t="shared" si="77"/>
        <v>#VALUE!</v>
      </c>
      <c r="AF105" t="b">
        <f t="shared" si="78"/>
        <v>0</v>
      </c>
      <c r="AG105" s="135"/>
      <c r="AH105" s="82" t="b">
        <f t="shared" si="79"/>
        <v>0</v>
      </c>
      <c r="AI105" s="99" t="b">
        <f t="shared" si="80"/>
        <v>0</v>
      </c>
      <c r="AJ105" s="70" t="b">
        <f t="shared" si="81"/>
        <v>0</v>
      </c>
      <c r="AK105" s="111" t="b">
        <f t="shared" si="96"/>
        <v>0</v>
      </c>
      <c r="AL105" s="82" t="e">
        <f t="shared" si="82"/>
        <v>#VALUE!</v>
      </c>
      <c r="AM105" s="82" t="b">
        <f t="shared" si="83"/>
        <v>0</v>
      </c>
      <c r="AN105" s="82" t="b">
        <f t="shared" si="84"/>
        <v>0</v>
      </c>
      <c r="AO105" s="82" t="b">
        <f t="shared" si="97"/>
        <v>0</v>
      </c>
      <c r="AP105" s="82" t="b">
        <f t="shared" si="85"/>
        <v>0</v>
      </c>
      <c r="AQ105" s="82" t="b">
        <f t="shared" si="98"/>
        <v>0</v>
      </c>
      <c r="AR105" s="70">
        <f t="shared" si="99"/>
        <v>0</v>
      </c>
      <c r="AS105" s="82" t="b">
        <f t="shared" si="86"/>
        <v>0</v>
      </c>
      <c r="AT105" s="82" t="b">
        <f t="shared" si="87"/>
        <v>0</v>
      </c>
      <c r="AU105" s="82" t="b">
        <f t="shared" si="88"/>
        <v>0</v>
      </c>
      <c r="AV105" s="82" t="b">
        <f t="shared" si="89"/>
        <v>0</v>
      </c>
      <c r="AW105" s="82" t="b">
        <f t="shared" si="90"/>
        <v>0</v>
      </c>
      <c r="AX105" s="82" t="b">
        <f t="shared" si="91"/>
        <v>0</v>
      </c>
      <c r="AY105" s="82" t="b">
        <f t="shared" si="100"/>
        <v>0</v>
      </c>
      <c r="AZ105" s="82"/>
      <c r="BA105" s="82" t="b">
        <f t="shared" si="101"/>
        <v>0</v>
      </c>
      <c r="BB105" s="82" t="b">
        <f t="shared" si="102"/>
        <v>0</v>
      </c>
      <c r="BC105" s="82" t="b">
        <f t="shared" si="103"/>
        <v>0</v>
      </c>
      <c r="BD105" s="70"/>
      <c r="BE105" s="70" t="str">
        <f t="shared" si="92"/>
        <v/>
      </c>
      <c r="BF105" s="70">
        <v>94</v>
      </c>
      <c r="BG105" s="70"/>
      <c r="BH105" s="70"/>
      <c r="BI105" s="70"/>
      <c r="BJ105" s="70"/>
      <c r="BK105" s="70"/>
      <c r="BL105" s="70"/>
      <c r="BM105" s="70"/>
      <c r="BN105" s="70"/>
      <c r="BO105" s="70"/>
      <c r="BP105" s="70"/>
      <c r="BQ105" s="70"/>
      <c r="BR105" s="70"/>
      <c r="BS105" s="70" t="b">
        <f t="shared" si="93"/>
        <v>0</v>
      </c>
      <c r="BT105" s="70">
        <f>COUNTA(B106:$O$830)</f>
        <v>0</v>
      </c>
      <c r="BU105" s="70"/>
      <c r="BV105" s="163"/>
      <c r="BW105" s="163"/>
      <c r="BX105" s="163"/>
      <c r="BY105" s="163"/>
      <c r="BZ105" s="163"/>
      <c r="CA105" s="163"/>
      <c r="CB105" s="163"/>
      <c r="CC105" s="163"/>
      <c r="CD105" s="163"/>
      <c r="CE105" s="163" t="str">
        <f t="shared" si="104"/>
        <v/>
      </c>
      <c r="CF105" s="163" t="str">
        <f t="shared" si="105"/>
        <v/>
      </c>
      <c r="CG105" s="163" t="str">
        <f t="shared" si="106"/>
        <v/>
      </c>
      <c r="CH105" s="163" t="str">
        <f t="shared" si="107"/>
        <v/>
      </c>
      <c r="CI105" s="163" t="str">
        <f t="shared" si="108"/>
        <v/>
      </c>
      <c r="CJ105" s="163" t="str">
        <f t="shared" si="109"/>
        <v/>
      </c>
      <c r="CK105" s="163" t="str">
        <f t="shared" si="110"/>
        <v/>
      </c>
      <c r="CL105" s="163" t="str">
        <f t="shared" si="111"/>
        <v/>
      </c>
      <c r="CM105" s="163" t="str">
        <f t="shared" si="112"/>
        <v/>
      </c>
      <c r="CN105" s="163"/>
      <c r="CO105" s="163"/>
      <c r="CP105" s="163" t="str">
        <f t="shared" si="113"/>
        <v/>
      </c>
      <c r="CQ105" s="163"/>
      <c r="CR105" s="163"/>
      <c r="CS105" s="185" t="str">
        <f t="shared" si="130"/>
        <v/>
      </c>
      <c r="CT105" s="70"/>
      <c r="CU105" s="70">
        <f t="shared" si="114"/>
        <v>0</v>
      </c>
      <c r="CV105" s="70">
        <f t="shared" si="115"/>
        <v>0</v>
      </c>
      <c r="CW105" s="70"/>
      <c r="CX105" s="96">
        <f t="shared" si="116"/>
        <v>0</v>
      </c>
      <c r="CY105" s="70"/>
      <c r="CZ105" s="70" t="e">
        <f t="shared" si="117"/>
        <v>#VALUE!</v>
      </c>
      <c r="DA105" s="70" t="e">
        <f t="shared" si="118"/>
        <v>#VALUE!</v>
      </c>
      <c r="DB105" s="70"/>
      <c r="DC105" s="70" t="b">
        <f t="shared" si="131"/>
        <v>0</v>
      </c>
      <c r="DD105" s="70">
        <f t="shared" si="119"/>
        <v>0</v>
      </c>
      <c r="DE105" s="70" t="str">
        <f t="shared" si="120"/>
        <v/>
      </c>
      <c r="DF105" s="70"/>
      <c r="DG105" s="70" t="str">
        <f t="shared" si="132"/>
        <v/>
      </c>
      <c r="DH105" s="70" t="b">
        <f t="shared" si="133"/>
        <v>0</v>
      </c>
      <c r="DI105" s="70" t="str">
        <f t="shared" si="134"/>
        <v/>
      </c>
      <c r="DJ105" s="70"/>
      <c r="DK105" s="70" t="str">
        <f t="shared" si="121"/>
        <v/>
      </c>
      <c r="DL105" s="70" t="str">
        <f t="shared" si="122"/>
        <v/>
      </c>
      <c r="DM105" s="70"/>
      <c r="DN105" s="70" t="str">
        <f t="shared" si="123"/>
        <v/>
      </c>
      <c r="DO105" s="70" t="str">
        <f>IF(DK105="","",AND((COUNTIF($DK$12:DL105,DK105))=1,(COUNTIF($DK$12:DL105,DL105))=1))</f>
        <v/>
      </c>
      <c r="DP105" s="70" t="str">
        <f>IF(DK105="","",AND((COUNTIF(DK105:$DL$812,DK105))=1,(COUNTIF(DK105:$DL$812,DL105))=1))</f>
        <v/>
      </c>
      <c r="DQ105" s="70"/>
      <c r="DR105" s="70" t="b">
        <f t="shared" si="124"/>
        <v>0</v>
      </c>
      <c r="DS105" s="70" t="b">
        <f t="shared" si="125"/>
        <v>0</v>
      </c>
      <c r="DT105" s="70">
        <f t="shared" si="135"/>
        <v>0</v>
      </c>
      <c r="DU105" s="70">
        <f t="shared" si="136"/>
        <v>0</v>
      </c>
      <c r="DV105" s="70" t="b">
        <f t="shared" si="126"/>
        <v>0</v>
      </c>
      <c r="DW105" s="70" t="b">
        <f t="shared" si="127"/>
        <v>0</v>
      </c>
      <c r="DX105" s="70"/>
      <c r="DY105" s="70" t="b">
        <f t="shared" si="128"/>
        <v>0</v>
      </c>
      <c r="DZ105" s="70">
        <f t="shared" si="129"/>
        <v>0</v>
      </c>
      <c r="EA105" s="70"/>
    </row>
    <row r="106" spans="1:131" x14ac:dyDescent="0.25">
      <c r="A106" s="24" t="str">
        <f t="shared" si="94"/>
        <v/>
      </c>
      <c r="B106" s="36"/>
      <c r="C106" s="37"/>
      <c r="D106" s="38"/>
      <c r="E106" s="37"/>
      <c r="F106" s="38"/>
      <c r="G106" s="39"/>
      <c r="H106" s="35"/>
      <c r="I106" s="30"/>
      <c r="J106" s="38"/>
      <c r="K106" s="36"/>
      <c r="L106" s="40"/>
      <c r="M106" s="43"/>
      <c r="N106" s="44"/>
      <c r="O106" s="35"/>
      <c r="P106" s="87"/>
      <c r="R106" s="65" t="s">
        <v>95</v>
      </c>
      <c r="S106" s="66">
        <v>92026</v>
      </c>
      <c r="T106" s="99" t="s">
        <v>353</v>
      </c>
      <c r="U106" s="146" t="s">
        <v>354</v>
      </c>
      <c r="V106" s="70"/>
      <c r="W106" s="70"/>
      <c r="X106" s="70"/>
      <c r="Y106" s="70"/>
      <c r="Z106" t="b">
        <f t="shared" si="73"/>
        <v>0</v>
      </c>
      <c r="AA106" t="b">
        <f t="shared" si="95"/>
        <v>0</v>
      </c>
      <c r="AB106" t="b">
        <f t="shared" si="74"/>
        <v>0</v>
      </c>
      <c r="AC106" t="b">
        <f t="shared" si="75"/>
        <v>0</v>
      </c>
      <c r="AD106" s="101" t="b">
        <f t="shared" si="76"/>
        <v>0</v>
      </c>
      <c r="AE106" t="e">
        <f t="shared" si="77"/>
        <v>#VALUE!</v>
      </c>
      <c r="AF106" t="b">
        <f t="shared" si="78"/>
        <v>0</v>
      </c>
      <c r="AG106" s="135"/>
      <c r="AH106" s="82" t="b">
        <f t="shared" si="79"/>
        <v>0</v>
      </c>
      <c r="AI106" s="99" t="b">
        <f t="shared" si="80"/>
        <v>0</v>
      </c>
      <c r="AJ106" s="70" t="b">
        <f t="shared" si="81"/>
        <v>0</v>
      </c>
      <c r="AK106" s="111" t="b">
        <f t="shared" si="96"/>
        <v>0</v>
      </c>
      <c r="AL106" s="82" t="e">
        <f t="shared" si="82"/>
        <v>#VALUE!</v>
      </c>
      <c r="AM106" s="82" t="b">
        <f t="shared" si="83"/>
        <v>0</v>
      </c>
      <c r="AN106" s="82" t="b">
        <f t="shared" si="84"/>
        <v>0</v>
      </c>
      <c r="AO106" s="82" t="b">
        <f t="shared" si="97"/>
        <v>0</v>
      </c>
      <c r="AP106" s="82" t="b">
        <f t="shared" si="85"/>
        <v>0</v>
      </c>
      <c r="AQ106" s="82" t="b">
        <f t="shared" si="98"/>
        <v>0</v>
      </c>
      <c r="AR106" s="70">
        <f t="shared" si="99"/>
        <v>0</v>
      </c>
      <c r="AS106" s="82" t="b">
        <f t="shared" si="86"/>
        <v>0</v>
      </c>
      <c r="AT106" s="82" t="b">
        <f t="shared" si="87"/>
        <v>0</v>
      </c>
      <c r="AU106" s="82" t="b">
        <f t="shared" si="88"/>
        <v>0</v>
      </c>
      <c r="AV106" s="82" t="b">
        <f t="shared" si="89"/>
        <v>0</v>
      </c>
      <c r="AW106" s="82" t="b">
        <f t="shared" si="90"/>
        <v>0</v>
      </c>
      <c r="AX106" s="82" t="b">
        <f t="shared" si="91"/>
        <v>0</v>
      </c>
      <c r="AY106" s="82" t="b">
        <f t="shared" si="100"/>
        <v>0</v>
      </c>
      <c r="AZ106" s="82"/>
      <c r="BA106" s="82" t="b">
        <f t="shared" si="101"/>
        <v>0</v>
      </c>
      <c r="BB106" s="82" t="b">
        <f t="shared" si="102"/>
        <v>0</v>
      </c>
      <c r="BC106" s="82" t="b">
        <f t="shared" si="103"/>
        <v>0</v>
      </c>
      <c r="BD106" s="70"/>
      <c r="BE106" s="70" t="str">
        <f t="shared" si="92"/>
        <v/>
      </c>
      <c r="BF106" s="70">
        <v>95</v>
      </c>
      <c r="BG106" s="70"/>
      <c r="BH106" s="70"/>
      <c r="BI106" s="70"/>
      <c r="BJ106" s="70"/>
      <c r="BK106" s="70"/>
      <c r="BL106" s="70"/>
      <c r="BM106" s="70"/>
      <c r="BN106" s="70"/>
      <c r="BO106" s="70"/>
      <c r="BP106" s="70"/>
      <c r="BQ106" s="70"/>
      <c r="BR106" s="70"/>
      <c r="BS106" s="70" t="b">
        <f t="shared" si="93"/>
        <v>0</v>
      </c>
      <c r="BT106" s="70">
        <f>COUNTA(B107:$O$830)</f>
        <v>0</v>
      </c>
      <c r="BU106" s="70"/>
      <c r="BV106" s="163"/>
      <c r="BW106" s="163"/>
      <c r="BX106" s="163"/>
      <c r="BY106" s="163"/>
      <c r="BZ106" s="163"/>
      <c r="CA106" s="163"/>
      <c r="CB106" s="163"/>
      <c r="CC106" s="163"/>
      <c r="CD106" s="163"/>
      <c r="CE106" s="163" t="str">
        <f t="shared" si="104"/>
        <v/>
      </c>
      <c r="CF106" s="163" t="str">
        <f t="shared" si="105"/>
        <v/>
      </c>
      <c r="CG106" s="163" t="str">
        <f t="shared" si="106"/>
        <v/>
      </c>
      <c r="CH106" s="163" t="str">
        <f t="shared" si="107"/>
        <v/>
      </c>
      <c r="CI106" s="163" t="str">
        <f t="shared" si="108"/>
        <v/>
      </c>
      <c r="CJ106" s="163" t="str">
        <f t="shared" si="109"/>
        <v/>
      </c>
      <c r="CK106" s="163" t="str">
        <f t="shared" si="110"/>
        <v/>
      </c>
      <c r="CL106" s="163" t="str">
        <f t="shared" si="111"/>
        <v/>
      </c>
      <c r="CM106" s="163" t="str">
        <f t="shared" si="112"/>
        <v/>
      </c>
      <c r="CN106" s="163"/>
      <c r="CO106" s="163"/>
      <c r="CP106" s="163" t="str">
        <f t="shared" si="113"/>
        <v/>
      </c>
      <c r="CQ106" s="163"/>
      <c r="CR106" s="163"/>
      <c r="CS106" s="185" t="str">
        <f t="shared" si="130"/>
        <v/>
      </c>
      <c r="CT106" s="70"/>
      <c r="CU106" s="70">
        <f t="shared" si="114"/>
        <v>0</v>
      </c>
      <c r="CV106" s="70">
        <f t="shared" si="115"/>
        <v>0</v>
      </c>
      <c r="CW106" s="70"/>
      <c r="CX106" s="96">
        <f t="shared" si="116"/>
        <v>0</v>
      </c>
      <c r="CY106" s="70"/>
      <c r="CZ106" s="70" t="e">
        <f t="shared" si="117"/>
        <v>#VALUE!</v>
      </c>
      <c r="DA106" s="70" t="e">
        <f t="shared" si="118"/>
        <v>#VALUE!</v>
      </c>
      <c r="DB106" s="70"/>
      <c r="DC106" s="70" t="b">
        <f t="shared" si="131"/>
        <v>0</v>
      </c>
      <c r="DD106" s="70">
        <f t="shared" si="119"/>
        <v>0</v>
      </c>
      <c r="DE106" s="70" t="str">
        <f t="shared" si="120"/>
        <v/>
      </c>
      <c r="DF106" s="70"/>
      <c r="DG106" s="70" t="str">
        <f t="shared" si="132"/>
        <v/>
      </c>
      <c r="DH106" s="70" t="b">
        <f t="shared" si="133"/>
        <v>0</v>
      </c>
      <c r="DI106" s="70" t="str">
        <f t="shared" si="134"/>
        <v/>
      </c>
      <c r="DJ106" s="70"/>
      <c r="DK106" s="70" t="str">
        <f t="shared" si="121"/>
        <v/>
      </c>
      <c r="DL106" s="70" t="str">
        <f t="shared" si="122"/>
        <v/>
      </c>
      <c r="DM106" s="70"/>
      <c r="DN106" s="70" t="str">
        <f t="shared" si="123"/>
        <v/>
      </c>
      <c r="DO106" s="70" t="str">
        <f>IF(DK106="","",AND((COUNTIF($DK$12:DL106,DK106))=1,(COUNTIF($DK$12:DL106,DL106))=1))</f>
        <v/>
      </c>
      <c r="DP106" s="70" t="str">
        <f>IF(DK106="","",AND((COUNTIF(DK106:$DL$812,DK106))=1,(COUNTIF(DK106:$DL$812,DL106))=1))</f>
        <v/>
      </c>
      <c r="DQ106" s="70"/>
      <c r="DR106" s="70" t="b">
        <f t="shared" si="124"/>
        <v>0</v>
      </c>
      <c r="DS106" s="70" t="b">
        <f t="shared" si="125"/>
        <v>0</v>
      </c>
      <c r="DT106" s="70">
        <f t="shared" si="135"/>
        <v>0</v>
      </c>
      <c r="DU106" s="70">
        <f t="shared" si="136"/>
        <v>0</v>
      </c>
      <c r="DV106" s="70" t="b">
        <f t="shared" si="126"/>
        <v>0</v>
      </c>
      <c r="DW106" s="70" t="b">
        <f t="shared" si="127"/>
        <v>0</v>
      </c>
      <c r="DX106" s="70"/>
      <c r="DY106" s="70" t="b">
        <f t="shared" si="128"/>
        <v>0</v>
      </c>
      <c r="DZ106" s="70">
        <f t="shared" si="129"/>
        <v>0</v>
      </c>
      <c r="EA106" s="70"/>
    </row>
    <row r="107" spans="1:131" x14ac:dyDescent="0.25">
      <c r="A107" s="24" t="str">
        <f t="shared" si="94"/>
        <v/>
      </c>
      <c r="B107" s="36"/>
      <c r="C107" s="37"/>
      <c r="D107" s="38"/>
      <c r="E107" s="37"/>
      <c r="F107" s="38"/>
      <c r="G107" s="39"/>
      <c r="H107" s="35"/>
      <c r="I107" s="30"/>
      <c r="J107" s="38"/>
      <c r="K107" s="36"/>
      <c r="L107" s="40"/>
      <c r="M107" s="43"/>
      <c r="N107" s="44"/>
      <c r="O107" s="35"/>
      <c r="P107" s="87"/>
      <c r="R107" s="65" t="s">
        <v>96</v>
      </c>
      <c r="S107" s="66">
        <v>92032</v>
      </c>
      <c r="T107" s="99" t="s">
        <v>355</v>
      </c>
      <c r="U107" s="146" t="s">
        <v>356</v>
      </c>
      <c r="V107" s="70"/>
      <c r="W107" s="70"/>
      <c r="X107" s="70"/>
      <c r="Y107" s="70"/>
      <c r="Z107" t="b">
        <f t="shared" si="73"/>
        <v>0</v>
      </c>
      <c r="AA107" t="b">
        <f t="shared" si="95"/>
        <v>0</v>
      </c>
      <c r="AB107" t="b">
        <f t="shared" si="74"/>
        <v>0</v>
      </c>
      <c r="AC107" t="b">
        <f t="shared" si="75"/>
        <v>0</v>
      </c>
      <c r="AD107" s="101" t="b">
        <f t="shared" si="76"/>
        <v>0</v>
      </c>
      <c r="AE107" t="e">
        <f t="shared" si="77"/>
        <v>#VALUE!</v>
      </c>
      <c r="AF107" t="b">
        <f t="shared" si="78"/>
        <v>0</v>
      </c>
      <c r="AG107" s="135"/>
      <c r="AH107" s="82" t="b">
        <f t="shared" si="79"/>
        <v>0</v>
      </c>
      <c r="AI107" s="99" t="b">
        <f t="shared" si="80"/>
        <v>0</v>
      </c>
      <c r="AJ107" s="70" t="b">
        <f t="shared" si="81"/>
        <v>0</v>
      </c>
      <c r="AK107" s="111" t="b">
        <f t="shared" si="96"/>
        <v>0</v>
      </c>
      <c r="AL107" s="82" t="e">
        <f t="shared" si="82"/>
        <v>#VALUE!</v>
      </c>
      <c r="AM107" s="82" t="b">
        <f t="shared" si="83"/>
        <v>0</v>
      </c>
      <c r="AN107" s="82" t="b">
        <f t="shared" si="84"/>
        <v>0</v>
      </c>
      <c r="AO107" s="82" t="b">
        <f t="shared" si="97"/>
        <v>0</v>
      </c>
      <c r="AP107" s="82" t="b">
        <f t="shared" si="85"/>
        <v>0</v>
      </c>
      <c r="AQ107" s="82" t="b">
        <f t="shared" si="98"/>
        <v>0</v>
      </c>
      <c r="AR107" s="70">
        <f t="shared" si="99"/>
        <v>0</v>
      </c>
      <c r="AS107" s="82" t="b">
        <f t="shared" si="86"/>
        <v>0</v>
      </c>
      <c r="AT107" s="82" t="b">
        <f t="shared" si="87"/>
        <v>0</v>
      </c>
      <c r="AU107" s="82" t="b">
        <f t="shared" si="88"/>
        <v>0</v>
      </c>
      <c r="AV107" s="82" t="b">
        <f t="shared" si="89"/>
        <v>0</v>
      </c>
      <c r="AW107" s="82" t="b">
        <f t="shared" si="90"/>
        <v>0</v>
      </c>
      <c r="AX107" s="82" t="b">
        <f t="shared" si="91"/>
        <v>0</v>
      </c>
      <c r="AY107" s="82" t="b">
        <f t="shared" si="100"/>
        <v>0</v>
      </c>
      <c r="AZ107" s="82"/>
      <c r="BA107" s="82" t="b">
        <f t="shared" si="101"/>
        <v>0</v>
      </c>
      <c r="BB107" s="82" t="b">
        <f t="shared" si="102"/>
        <v>0</v>
      </c>
      <c r="BC107" s="82" t="b">
        <f t="shared" si="103"/>
        <v>0</v>
      </c>
      <c r="BD107" s="70"/>
      <c r="BE107" s="70" t="str">
        <f t="shared" si="92"/>
        <v/>
      </c>
      <c r="BF107" s="70">
        <v>96</v>
      </c>
      <c r="BG107" s="70"/>
      <c r="BH107" s="70"/>
      <c r="BI107" s="70"/>
      <c r="BJ107" s="70"/>
      <c r="BK107" s="70"/>
      <c r="BL107" s="70"/>
      <c r="BM107" s="70"/>
      <c r="BN107" s="70"/>
      <c r="BO107" s="70"/>
      <c r="BP107" s="70"/>
      <c r="BQ107" s="70"/>
      <c r="BR107" s="70"/>
      <c r="BS107" s="70" t="b">
        <f t="shared" si="93"/>
        <v>0</v>
      </c>
      <c r="BT107" s="70">
        <f>COUNTA(B108:$O$830)</f>
        <v>0</v>
      </c>
      <c r="BU107" s="70"/>
      <c r="BV107" s="163"/>
      <c r="BW107" s="163"/>
      <c r="BX107" s="163"/>
      <c r="BY107" s="163"/>
      <c r="BZ107" s="163"/>
      <c r="CA107" s="163"/>
      <c r="CB107" s="163"/>
      <c r="CC107" s="163"/>
      <c r="CD107" s="163"/>
      <c r="CE107" s="163" t="str">
        <f t="shared" si="104"/>
        <v/>
      </c>
      <c r="CF107" s="163" t="str">
        <f t="shared" si="105"/>
        <v/>
      </c>
      <c r="CG107" s="163" t="str">
        <f t="shared" si="106"/>
        <v/>
      </c>
      <c r="CH107" s="163" t="str">
        <f t="shared" si="107"/>
        <v/>
      </c>
      <c r="CI107" s="163" t="str">
        <f t="shared" si="108"/>
        <v/>
      </c>
      <c r="CJ107" s="163" t="str">
        <f t="shared" si="109"/>
        <v/>
      </c>
      <c r="CK107" s="163" t="str">
        <f t="shared" si="110"/>
        <v/>
      </c>
      <c r="CL107" s="163" t="str">
        <f t="shared" si="111"/>
        <v/>
      </c>
      <c r="CM107" s="163" t="str">
        <f t="shared" si="112"/>
        <v/>
      </c>
      <c r="CN107" s="163"/>
      <c r="CO107" s="163"/>
      <c r="CP107" s="163" t="str">
        <f t="shared" si="113"/>
        <v/>
      </c>
      <c r="CQ107" s="163"/>
      <c r="CR107" s="163"/>
      <c r="CS107" s="185" t="str">
        <f t="shared" si="130"/>
        <v/>
      </c>
      <c r="CT107" s="70"/>
      <c r="CU107" s="70">
        <f t="shared" si="114"/>
        <v>0</v>
      </c>
      <c r="CV107" s="70">
        <f t="shared" si="115"/>
        <v>0</v>
      </c>
      <c r="CW107" s="70"/>
      <c r="CX107" s="96">
        <f t="shared" si="116"/>
        <v>0</v>
      </c>
      <c r="CY107" s="70"/>
      <c r="CZ107" s="70" t="e">
        <f t="shared" si="117"/>
        <v>#VALUE!</v>
      </c>
      <c r="DA107" s="70" t="e">
        <f t="shared" si="118"/>
        <v>#VALUE!</v>
      </c>
      <c r="DB107" s="70"/>
      <c r="DC107" s="70" t="b">
        <f t="shared" si="131"/>
        <v>0</v>
      </c>
      <c r="DD107" s="70">
        <f t="shared" si="119"/>
        <v>0</v>
      </c>
      <c r="DE107" s="70" t="str">
        <f t="shared" si="120"/>
        <v/>
      </c>
      <c r="DF107" s="70"/>
      <c r="DG107" s="70" t="str">
        <f t="shared" si="132"/>
        <v/>
      </c>
      <c r="DH107" s="70" t="b">
        <f t="shared" si="133"/>
        <v>0</v>
      </c>
      <c r="DI107" s="70" t="str">
        <f t="shared" si="134"/>
        <v/>
      </c>
      <c r="DJ107" s="70"/>
      <c r="DK107" s="70" t="str">
        <f t="shared" si="121"/>
        <v/>
      </c>
      <c r="DL107" s="70" t="str">
        <f t="shared" si="122"/>
        <v/>
      </c>
      <c r="DM107" s="70"/>
      <c r="DN107" s="70" t="str">
        <f t="shared" si="123"/>
        <v/>
      </c>
      <c r="DO107" s="70" t="str">
        <f>IF(DK107="","",AND((COUNTIF($DK$12:DL107,DK107))=1,(COUNTIF($DK$12:DL107,DL107))=1))</f>
        <v/>
      </c>
      <c r="DP107" s="70" t="str">
        <f>IF(DK107="","",AND((COUNTIF(DK107:$DL$812,DK107))=1,(COUNTIF(DK107:$DL$812,DL107))=1))</f>
        <v/>
      </c>
      <c r="DQ107" s="70"/>
      <c r="DR107" s="70" t="b">
        <f t="shared" si="124"/>
        <v>0</v>
      </c>
      <c r="DS107" s="70" t="b">
        <f t="shared" si="125"/>
        <v>0</v>
      </c>
      <c r="DT107" s="70">
        <f t="shared" si="135"/>
        <v>0</v>
      </c>
      <c r="DU107" s="70">
        <f t="shared" si="136"/>
        <v>0</v>
      </c>
      <c r="DV107" s="70" t="b">
        <f t="shared" si="126"/>
        <v>0</v>
      </c>
      <c r="DW107" s="70" t="b">
        <f t="shared" si="127"/>
        <v>0</v>
      </c>
      <c r="DX107" s="70"/>
      <c r="DY107" s="70" t="b">
        <f t="shared" si="128"/>
        <v>0</v>
      </c>
      <c r="DZ107" s="70">
        <f t="shared" si="129"/>
        <v>0</v>
      </c>
      <c r="EA107" s="70"/>
    </row>
    <row r="108" spans="1:131" x14ac:dyDescent="0.25">
      <c r="A108" s="24" t="str">
        <f t="shared" si="94"/>
        <v/>
      </c>
      <c r="B108" s="36"/>
      <c r="C108" s="37"/>
      <c r="D108" s="38"/>
      <c r="E108" s="37"/>
      <c r="F108" s="38"/>
      <c r="G108" s="39"/>
      <c r="H108" s="35"/>
      <c r="I108" s="30"/>
      <c r="J108" s="38"/>
      <c r="K108" s="36"/>
      <c r="L108" s="40"/>
      <c r="M108" s="43"/>
      <c r="N108" s="44"/>
      <c r="O108" s="35"/>
      <c r="P108" s="87"/>
      <c r="R108" s="65" t="s">
        <v>97</v>
      </c>
      <c r="S108" s="66">
        <v>92033</v>
      </c>
      <c r="T108" s="99" t="s">
        <v>357</v>
      </c>
      <c r="U108" s="146" t="s">
        <v>358</v>
      </c>
      <c r="V108" s="70"/>
      <c r="W108" s="70"/>
      <c r="X108" s="70"/>
      <c r="Y108" s="70"/>
      <c r="Z108" t="b">
        <f t="shared" si="73"/>
        <v>0</v>
      </c>
      <c r="AA108" t="b">
        <f t="shared" si="95"/>
        <v>0</v>
      </c>
      <c r="AB108" t="b">
        <f t="shared" si="74"/>
        <v>0</v>
      </c>
      <c r="AC108" t="b">
        <f t="shared" si="75"/>
        <v>0</v>
      </c>
      <c r="AD108" s="101" t="b">
        <f t="shared" si="76"/>
        <v>0</v>
      </c>
      <c r="AE108" t="e">
        <f t="shared" si="77"/>
        <v>#VALUE!</v>
      </c>
      <c r="AF108" t="b">
        <f t="shared" si="78"/>
        <v>0</v>
      </c>
      <c r="AG108" s="135"/>
      <c r="AH108" s="82" t="b">
        <f t="shared" si="79"/>
        <v>0</v>
      </c>
      <c r="AI108" s="99" t="b">
        <f t="shared" si="80"/>
        <v>0</v>
      </c>
      <c r="AJ108" s="70" t="b">
        <f t="shared" si="81"/>
        <v>0</v>
      </c>
      <c r="AK108" s="111" t="b">
        <f t="shared" si="96"/>
        <v>0</v>
      </c>
      <c r="AL108" s="82" t="e">
        <f t="shared" si="82"/>
        <v>#VALUE!</v>
      </c>
      <c r="AM108" s="82" t="b">
        <f t="shared" si="83"/>
        <v>0</v>
      </c>
      <c r="AN108" s="82" t="b">
        <f t="shared" si="84"/>
        <v>0</v>
      </c>
      <c r="AO108" s="82" t="b">
        <f t="shared" si="97"/>
        <v>0</v>
      </c>
      <c r="AP108" s="82" t="b">
        <f t="shared" si="85"/>
        <v>0</v>
      </c>
      <c r="AQ108" s="82" t="b">
        <f t="shared" si="98"/>
        <v>0</v>
      </c>
      <c r="AR108" s="70">
        <f t="shared" si="99"/>
        <v>0</v>
      </c>
      <c r="AS108" s="82" t="b">
        <f t="shared" si="86"/>
        <v>0</v>
      </c>
      <c r="AT108" s="82" t="b">
        <f t="shared" si="87"/>
        <v>0</v>
      </c>
      <c r="AU108" s="82" t="b">
        <f t="shared" si="88"/>
        <v>0</v>
      </c>
      <c r="AV108" s="82" t="b">
        <f t="shared" si="89"/>
        <v>0</v>
      </c>
      <c r="AW108" s="82" t="b">
        <f t="shared" si="90"/>
        <v>0</v>
      </c>
      <c r="AX108" s="82" t="b">
        <f t="shared" si="91"/>
        <v>0</v>
      </c>
      <c r="AY108" s="82" t="b">
        <f t="shared" si="100"/>
        <v>0</v>
      </c>
      <c r="AZ108" s="82"/>
      <c r="BA108" s="82" t="b">
        <f t="shared" si="101"/>
        <v>0</v>
      </c>
      <c r="BB108" s="82" t="b">
        <f t="shared" si="102"/>
        <v>0</v>
      </c>
      <c r="BC108" s="82" t="b">
        <f t="shared" si="103"/>
        <v>0</v>
      </c>
      <c r="BD108" s="70"/>
      <c r="BE108" s="70" t="str">
        <f t="shared" si="92"/>
        <v/>
      </c>
      <c r="BF108" s="70">
        <v>97</v>
      </c>
      <c r="BG108" s="70"/>
      <c r="BH108" s="70"/>
      <c r="BI108" s="70"/>
      <c r="BJ108" s="70"/>
      <c r="BK108" s="70"/>
      <c r="BL108" s="70"/>
      <c r="BM108" s="70"/>
      <c r="BN108" s="70"/>
      <c r="BO108" s="70"/>
      <c r="BP108" s="70"/>
      <c r="BQ108" s="70"/>
      <c r="BR108" s="70"/>
      <c r="BS108" s="70" t="b">
        <f t="shared" si="93"/>
        <v>0</v>
      </c>
      <c r="BT108" s="70">
        <f>COUNTA(B109:$O$830)</f>
        <v>0</v>
      </c>
      <c r="BU108" s="70"/>
      <c r="BV108" s="163"/>
      <c r="BW108" s="163"/>
      <c r="BX108" s="163"/>
      <c r="BY108" s="163"/>
      <c r="BZ108" s="163"/>
      <c r="CA108" s="163"/>
      <c r="CB108" s="163"/>
      <c r="CC108" s="163"/>
      <c r="CD108" s="163"/>
      <c r="CE108" s="163" t="str">
        <f t="shared" si="104"/>
        <v/>
      </c>
      <c r="CF108" s="163" t="str">
        <f t="shared" si="105"/>
        <v/>
      </c>
      <c r="CG108" s="163" t="str">
        <f t="shared" si="106"/>
        <v/>
      </c>
      <c r="CH108" s="163" t="str">
        <f t="shared" si="107"/>
        <v/>
      </c>
      <c r="CI108" s="163" t="str">
        <f t="shared" si="108"/>
        <v/>
      </c>
      <c r="CJ108" s="163" t="str">
        <f t="shared" si="109"/>
        <v/>
      </c>
      <c r="CK108" s="163" t="str">
        <f t="shared" si="110"/>
        <v/>
      </c>
      <c r="CL108" s="163" t="str">
        <f t="shared" si="111"/>
        <v/>
      </c>
      <c r="CM108" s="163" t="str">
        <f t="shared" si="112"/>
        <v/>
      </c>
      <c r="CN108" s="163"/>
      <c r="CO108" s="163"/>
      <c r="CP108" s="163" t="str">
        <f t="shared" si="113"/>
        <v/>
      </c>
      <c r="CQ108" s="163"/>
      <c r="CR108" s="163"/>
      <c r="CS108" s="185" t="str">
        <f t="shared" si="130"/>
        <v/>
      </c>
      <c r="CT108" s="70"/>
      <c r="CU108" s="70">
        <f t="shared" si="114"/>
        <v>0</v>
      </c>
      <c r="CV108" s="70">
        <f t="shared" si="115"/>
        <v>0</v>
      </c>
      <c r="CW108" s="70"/>
      <c r="CX108" s="96">
        <f t="shared" si="116"/>
        <v>0</v>
      </c>
      <c r="CY108" s="70"/>
      <c r="CZ108" s="70" t="e">
        <f t="shared" si="117"/>
        <v>#VALUE!</v>
      </c>
      <c r="DA108" s="70" t="e">
        <f t="shared" si="118"/>
        <v>#VALUE!</v>
      </c>
      <c r="DB108" s="70"/>
      <c r="DC108" s="70" t="b">
        <f t="shared" si="131"/>
        <v>0</v>
      </c>
      <c r="DD108" s="70">
        <f t="shared" si="119"/>
        <v>0</v>
      </c>
      <c r="DE108" s="70" t="str">
        <f t="shared" si="120"/>
        <v/>
      </c>
      <c r="DF108" s="70"/>
      <c r="DG108" s="70" t="str">
        <f t="shared" si="132"/>
        <v/>
      </c>
      <c r="DH108" s="70" t="b">
        <f t="shared" si="133"/>
        <v>0</v>
      </c>
      <c r="DI108" s="70" t="str">
        <f t="shared" si="134"/>
        <v/>
      </c>
      <c r="DJ108" s="70"/>
      <c r="DK108" s="70" t="str">
        <f t="shared" si="121"/>
        <v/>
      </c>
      <c r="DL108" s="70" t="str">
        <f t="shared" si="122"/>
        <v/>
      </c>
      <c r="DM108" s="70"/>
      <c r="DN108" s="70" t="str">
        <f t="shared" si="123"/>
        <v/>
      </c>
      <c r="DO108" s="70" t="str">
        <f>IF(DK108="","",AND((COUNTIF($DK$12:DL108,DK108))=1,(COUNTIF($DK$12:DL108,DL108))=1))</f>
        <v/>
      </c>
      <c r="DP108" s="70" t="str">
        <f>IF(DK108="","",AND((COUNTIF(DK108:$DL$812,DK108))=1,(COUNTIF(DK108:$DL$812,DL108))=1))</f>
        <v/>
      </c>
      <c r="DQ108" s="70"/>
      <c r="DR108" s="70" t="b">
        <f t="shared" si="124"/>
        <v>0</v>
      </c>
      <c r="DS108" s="70" t="b">
        <f t="shared" si="125"/>
        <v>0</v>
      </c>
      <c r="DT108" s="70">
        <f t="shared" si="135"/>
        <v>0</v>
      </c>
      <c r="DU108" s="70">
        <f t="shared" si="136"/>
        <v>0</v>
      </c>
      <c r="DV108" s="70" t="b">
        <f t="shared" si="126"/>
        <v>0</v>
      </c>
      <c r="DW108" s="70" t="b">
        <f t="shared" si="127"/>
        <v>0</v>
      </c>
      <c r="DX108" s="70"/>
      <c r="DY108" s="70" t="b">
        <f t="shared" si="128"/>
        <v>0</v>
      </c>
      <c r="DZ108" s="70">
        <f t="shared" si="129"/>
        <v>0</v>
      </c>
      <c r="EA108" s="70"/>
    </row>
    <row r="109" spans="1:131" x14ac:dyDescent="0.25">
      <c r="A109" s="24" t="str">
        <f t="shared" si="94"/>
        <v/>
      </c>
      <c r="B109" s="36"/>
      <c r="C109" s="37"/>
      <c r="D109" s="38"/>
      <c r="E109" s="37"/>
      <c r="F109" s="38"/>
      <c r="G109" s="39"/>
      <c r="H109" s="35"/>
      <c r="I109" s="30"/>
      <c r="J109" s="38"/>
      <c r="K109" s="36"/>
      <c r="L109" s="40"/>
      <c r="M109" s="43"/>
      <c r="N109" s="44"/>
      <c r="O109" s="35"/>
      <c r="P109" s="87"/>
      <c r="R109" s="65" t="s">
        <v>98</v>
      </c>
      <c r="S109" s="66">
        <v>92035</v>
      </c>
      <c r="T109" s="99" t="s">
        <v>359</v>
      </c>
      <c r="U109" s="146" t="s">
        <v>360</v>
      </c>
      <c r="V109" s="70"/>
      <c r="W109" s="70"/>
      <c r="X109" s="70"/>
      <c r="Y109" s="70"/>
      <c r="Z109" t="b">
        <f t="shared" si="73"/>
        <v>0</v>
      </c>
      <c r="AA109" t="b">
        <f t="shared" si="95"/>
        <v>0</v>
      </c>
      <c r="AB109" t="b">
        <f t="shared" si="74"/>
        <v>0</v>
      </c>
      <c r="AC109" t="b">
        <f t="shared" si="75"/>
        <v>0</v>
      </c>
      <c r="AD109" s="101" t="b">
        <f t="shared" si="76"/>
        <v>0</v>
      </c>
      <c r="AE109" t="e">
        <f t="shared" si="77"/>
        <v>#VALUE!</v>
      </c>
      <c r="AF109" t="b">
        <f t="shared" si="78"/>
        <v>0</v>
      </c>
      <c r="AG109" s="135"/>
      <c r="AH109" s="82" t="b">
        <f t="shared" si="79"/>
        <v>0</v>
      </c>
      <c r="AI109" s="99" t="b">
        <f t="shared" si="80"/>
        <v>0</v>
      </c>
      <c r="AJ109" s="70" t="b">
        <f t="shared" si="81"/>
        <v>0</v>
      </c>
      <c r="AK109" s="111" t="b">
        <f t="shared" si="96"/>
        <v>0</v>
      </c>
      <c r="AL109" s="82" t="e">
        <f t="shared" si="82"/>
        <v>#VALUE!</v>
      </c>
      <c r="AM109" s="82" t="b">
        <f t="shared" si="83"/>
        <v>0</v>
      </c>
      <c r="AN109" s="82" t="b">
        <f t="shared" si="84"/>
        <v>0</v>
      </c>
      <c r="AO109" s="82" t="b">
        <f t="shared" si="97"/>
        <v>0</v>
      </c>
      <c r="AP109" s="82" t="b">
        <f t="shared" si="85"/>
        <v>0</v>
      </c>
      <c r="AQ109" s="82" t="b">
        <f t="shared" si="98"/>
        <v>0</v>
      </c>
      <c r="AR109" s="70">
        <f t="shared" si="99"/>
        <v>0</v>
      </c>
      <c r="AS109" s="82" t="b">
        <f t="shared" si="86"/>
        <v>0</v>
      </c>
      <c r="AT109" s="82" t="b">
        <f t="shared" si="87"/>
        <v>0</v>
      </c>
      <c r="AU109" s="82" t="b">
        <f t="shared" si="88"/>
        <v>0</v>
      </c>
      <c r="AV109" s="82" t="b">
        <f t="shared" si="89"/>
        <v>0</v>
      </c>
      <c r="AW109" s="82" t="b">
        <f t="shared" si="90"/>
        <v>0</v>
      </c>
      <c r="AX109" s="82" t="b">
        <f t="shared" si="91"/>
        <v>0</v>
      </c>
      <c r="AY109" s="82" t="b">
        <f t="shared" si="100"/>
        <v>0</v>
      </c>
      <c r="AZ109" s="82"/>
      <c r="BA109" s="82" t="b">
        <f t="shared" si="101"/>
        <v>0</v>
      </c>
      <c r="BB109" s="82" t="b">
        <f t="shared" si="102"/>
        <v>0</v>
      </c>
      <c r="BC109" s="82" t="b">
        <f t="shared" si="103"/>
        <v>0</v>
      </c>
      <c r="BD109" s="70"/>
      <c r="BE109" s="70" t="str">
        <f t="shared" si="92"/>
        <v/>
      </c>
      <c r="BF109" s="70">
        <v>98</v>
      </c>
      <c r="BG109" s="70"/>
      <c r="BH109" s="70"/>
      <c r="BI109" s="70"/>
      <c r="BJ109" s="70"/>
      <c r="BK109" s="70"/>
      <c r="BL109" s="70"/>
      <c r="BM109" s="70"/>
      <c r="BN109" s="70"/>
      <c r="BO109" s="70"/>
      <c r="BP109" s="70"/>
      <c r="BQ109" s="70"/>
      <c r="BR109" s="70"/>
      <c r="BS109" s="70" t="b">
        <f t="shared" si="93"/>
        <v>0</v>
      </c>
      <c r="BT109" s="70">
        <f>COUNTA(B110:$O$830)</f>
        <v>0</v>
      </c>
      <c r="BU109" s="70"/>
      <c r="BV109" s="163"/>
      <c r="BW109" s="163"/>
      <c r="BX109" s="163"/>
      <c r="BY109" s="163"/>
      <c r="BZ109" s="163"/>
      <c r="CA109" s="163"/>
      <c r="CB109" s="163"/>
      <c r="CC109" s="163"/>
      <c r="CD109" s="163"/>
      <c r="CE109" s="163" t="str">
        <f t="shared" si="104"/>
        <v/>
      </c>
      <c r="CF109" s="163" t="str">
        <f t="shared" si="105"/>
        <v/>
      </c>
      <c r="CG109" s="163" t="str">
        <f t="shared" si="106"/>
        <v/>
      </c>
      <c r="CH109" s="163" t="str">
        <f t="shared" si="107"/>
        <v/>
      </c>
      <c r="CI109" s="163" t="str">
        <f t="shared" si="108"/>
        <v/>
      </c>
      <c r="CJ109" s="163" t="str">
        <f t="shared" si="109"/>
        <v/>
      </c>
      <c r="CK109" s="163" t="str">
        <f t="shared" si="110"/>
        <v/>
      </c>
      <c r="CL109" s="163" t="str">
        <f t="shared" si="111"/>
        <v/>
      </c>
      <c r="CM109" s="163" t="str">
        <f t="shared" si="112"/>
        <v/>
      </c>
      <c r="CN109" s="163"/>
      <c r="CO109" s="163"/>
      <c r="CP109" s="163" t="str">
        <f t="shared" si="113"/>
        <v/>
      </c>
      <c r="CQ109" s="163"/>
      <c r="CR109" s="163"/>
      <c r="CS109" s="185" t="str">
        <f t="shared" si="130"/>
        <v/>
      </c>
      <c r="CT109" s="70"/>
      <c r="CU109" s="70">
        <f t="shared" si="114"/>
        <v>0</v>
      </c>
      <c r="CV109" s="70">
        <f t="shared" si="115"/>
        <v>0</v>
      </c>
      <c r="CW109" s="70"/>
      <c r="CX109" s="96">
        <f t="shared" si="116"/>
        <v>0</v>
      </c>
      <c r="CY109" s="70"/>
      <c r="CZ109" s="70" t="e">
        <f t="shared" si="117"/>
        <v>#VALUE!</v>
      </c>
      <c r="DA109" s="70" t="e">
        <f t="shared" si="118"/>
        <v>#VALUE!</v>
      </c>
      <c r="DB109" s="70"/>
      <c r="DC109" s="70" t="b">
        <f t="shared" si="131"/>
        <v>0</v>
      </c>
      <c r="DD109" s="70">
        <f t="shared" si="119"/>
        <v>0</v>
      </c>
      <c r="DE109" s="70" t="str">
        <f t="shared" si="120"/>
        <v/>
      </c>
      <c r="DF109" s="70"/>
      <c r="DG109" s="70" t="str">
        <f t="shared" si="132"/>
        <v/>
      </c>
      <c r="DH109" s="70" t="b">
        <f t="shared" si="133"/>
        <v>0</v>
      </c>
      <c r="DI109" s="70" t="str">
        <f t="shared" si="134"/>
        <v/>
      </c>
      <c r="DJ109" s="70"/>
      <c r="DK109" s="70" t="str">
        <f t="shared" si="121"/>
        <v/>
      </c>
      <c r="DL109" s="70" t="str">
        <f t="shared" si="122"/>
        <v/>
      </c>
      <c r="DM109" s="70"/>
      <c r="DN109" s="70" t="str">
        <f t="shared" si="123"/>
        <v/>
      </c>
      <c r="DO109" s="70" t="str">
        <f>IF(DK109="","",AND((COUNTIF($DK$12:DL109,DK109))=1,(COUNTIF($DK$12:DL109,DL109))=1))</f>
        <v/>
      </c>
      <c r="DP109" s="70" t="str">
        <f>IF(DK109="","",AND((COUNTIF(DK109:$DL$812,DK109))=1,(COUNTIF(DK109:$DL$812,DL109))=1))</f>
        <v/>
      </c>
      <c r="DQ109" s="70"/>
      <c r="DR109" s="70" t="b">
        <f t="shared" si="124"/>
        <v>0</v>
      </c>
      <c r="DS109" s="70" t="b">
        <f t="shared" si="125"/>
        <v>0</v>
      </c>
      <c r="DT109" s="70">
        <f t="shared" si="135"/>
        <v>0</v>
      </c>
      <c r="DU109" s="70">
        <f t="shared" si="136"/>
        <v>0</v>
      </c>
      <c r="DV109" s="70" t="b">
        <f t="shared" si="126"/>
        <v>0</v>
      </c>
      <c r="DW109" s="70" t="b">
        <f t="shared" si="127"/>
        <v>0</v>
      </c>
      <c r="DX109" s="70"/>
      <c r="DY109" s="70" t="b">
        <f t="shared" si="128"/>
        <v>0</v>
      </c>
      <c r="DZ109" s="70">
        <f t="shared" si="129"/>
        <v>0</v>
      </c>
      <c r="EA109" s="70"/>
    </row>
    <row r="110" spans="1:131" x14ac:dyDescent="0.25">
      <c r="A110" s="24" t="str">
        <f t="shared" si="94"/>
        <v/>
      </c>
      <c r="B110" s="36"/>
      <c r="C110" s="37"/>
      <c r="D110" s="38"/>
      <c r="E110" s="37"/>
      <c r="F110" s="38"/>
      <c r="G110" s="39"/>
      <c r="H110" s="35"/>
      <c r="I110" s="30"/>
      <c r="J110" s="38"/>
      <c r="K110" s="36"/>
      <c r="L110" s="40"/>
      <c r="M110" s="43"/>
      <c r="N110" s="44"/>
      <c r="O110" s="35"/>
      <c r="P110" s="87"/>
      <c r="R110" s="65" t="s">
        <v>99</v>
      </c>
      <c r="S110" s="66">
        <v>92036</v>
      </c>
      <c r="T110" s="99" t="s">
        <v>361</v>
      </c>
      <c r="U110" s="146" t="s">
        <v>362</v>
      </c>
      <c r="V110" s="70"/>
      <c r="W110" s="70"/>
      <c r="X110" s="70"/>
      <c r="Y110" s="70"/>
      <c r="Z110" t="b">
        <f t="shared" si="73"/>
        <v>0</v>
      </c>
      <c r="AA110" t="b">
        <f t="shared" si="95"/>
        <v>0</v>
      </c>
      <c r="AB110" t="b">
        <f t="shared" si="74"/>
        <v>0</v>
      </c>
      <c r="AC110" t="b">
        <f t="shared" si="75"/>
        <v>0</v>
      </c>
      <c r="AD110" s="101" t="b">
        <f t="shared" si="76"/>
        <v>0</v>
      </c>
      <c r="AE110" t="e">
        <f t="shared" si="77"/>
        <v>#VALUE!</v>
      </c>
      <c r="AF110" t="b">
        <f t="shared" si="78"/>
        <v>0</v>
      </c>
      <c r="AG110" s="135"/>
      <c r="AH110" s="82" t="b">
        <f t="shared" si="79"/>
        <v>0</v>
      </c>
      <c r="AI110" s="99" t="b">
        <f t="shared" si="80"/>
        <v>0</v>
      </c>
      <c r="AJ110" s="70" t="b">
        <f t="shared" si="81"/>
        <v>0</v>
      </c>
      <c r="AK110" s="111" t="b">
        <f t="shared" si="96"/>
        <v>0</v>
      </c>
      <c r="AL110" s="82" t="e">
        <f t="shared" si="82"/>
        <v>#VALUE!</v>
      </c>
      <c r="AM110" s="82" t="b">
        <f t="shared" si="83"/>
        <v>0</v>
      </c>
      <c r="AN110" s="82" t="b">
        <f t="shared" si="84"/>
        <v>0</v>
      </c>
      <c r="AO110" s="82" t="b">
        <f t="shared" si="97"/>
        <v>0</v>
      </c>
      <c r="AP110" s="82" t="b">
        <f t="shared" si="85"/>
        <v>0</v>
      </c>
      <c r="AQ110" s="82" t="b">
        <f t="shared" si="98"/>
        <v>0</v>
      </c>
      <c r="AR110" s="70">
        <f t="shared" si="99"/>
        <v>0</v>
      </c>
      <c r="AS110" s="82" t="b">
        <f t="shared" si="86"/>
        <v>0</v>
      </c>
      <c r="AT110" s="82" t="b">
        <f t="shared" si="87"/>
        <v>0</v>
      </c>
      <c r="AU110" s="82" t="b">
        <f t="shared" si="88"/>
        <v>0</v>
      </c>
      <c r="AV110" s="82" t="b">
        <f t="shared" si="89"/>
        <v>0</v>
      </c>
      <c r="AW110" s="82" t="b">
        <f t="shared" si="90"/>
        <v>0</v>
      </c>
      <c r="AX110" s="82" t="b">
        <f t="shared" si="91"/>
        <v>0</v>
      </c>
      <c r="AY110" s="82" t="b">
        <f t="shared" si="100"/>
        <v>0</v>
      </c>
      <c r="AZ110" s="82"/>
      <c r="BA110" s="82" t="b">
        <f t="shared" si="101"/>
        <v>0</v>
      </c>
      <c r="BB110" s="82" t="b">
        <f t="shared" si="102"/>
        <v>0</v>
      </c>
      <c r="BC110" s="82" t="b">
        <f t="shared" si="103"/>
        <v>0</v>
      </c>
      <c r="BD110" s="70"/>
      <c r="BE110" s="70" t="str">
        <f t="shared" si="92"/>
        <v/>
      </c>
      <c r="BF110" s="70">
        <v>99</v>
      </c>
      <c r="BG110" s="70"/>
      <c r="BH110" s="70"/>
      <c r="BI110" s="70"/>
      <c r="BJ110" s="70"/>
      <c r="BK110" s="70"/>
      <c r="BL110" s="70"/>
      <c r="BM110" s="70"/>
      <c r="BN110" s="70"/>
      <c r="BO110" s="70"/>
      <c r="BP110" s="70"/>
      <c r="BQ110" s="70"/>
      <c r="BR110" s="70"/>
      <c r="BS110" s="70" t="b">
        <f t="shared" si="93"/>
        <v>0</v>
      </c>
      <c r="BT110" s="70">
        <f>COUNTA(B111:$O$830)</f>
        <v>0</v>
      </c>
      <c r="BU110" s="70"/>
      <c r="BV110" s="163"/>
      <c r="BW110" s="163"/>
      <c r="BX110" s="163"/>
      <c r="BY110" s="163"/>
      <c r="BZ110" s="163"/>
      <c r="CA110" s="163"/>
      <c r="CB110" s="163"/>
      <c r="CC110" s="163"/>
      <c r="CD110" s="163"/>
      <c r="CE110" s="163" t="str">
        <f t="shared" si="104"/>
        <v/>
      </c>
      <c r="CF110" s="163" t="str">
        <f t="shared" si="105"/>
        <v/>
      </c>
      <c r="CG110" s="163" t="str">
        <f t="shared" si="106"/>
        <v/>
      </c>
      <c r="CH110" s="163" t="str">
        <f t="shared" si="107"/>
        <v/>
      </c>
      <c r="CI110" s="163" t="str">
        <f t="shared" si="108"/>
        <v/>
      </c>
      <c r="CJ110" s="163" t="str">
        <f t="shared" si="109"/>
        <v/>
      </c>
      <c r="CK110" s="163" t="str">
        <f t="shared" si="110"/>
        <v/>
      </c>
      <c r="CL110" s="163" t="str">
        <f t="shared" si="111"/>
        <v/>
      </c>
      <c r="CM110" s="163" t="str">
        <f t="shared" si="112"/>
        <v/>
      </c>
      <c r="CN110" s="163"/>
      <c r="CO110" s="163"/>
      <c r="CP110" s="163" t="str">
        <f t="shared" si="113"/>
        <v/>
      </c>
      <c r="CQ110" s="163"/>
      <c r="CR110" s="163"/>
      <c r="CS110" s="185" t="str">
        <f t="shared" si="130"/>
        <v/>
      </c>
      <c r="CT110" s="70"/>
      <c r="CU110" s="70">
        <f t="shared" si="114"/>
        <v>0</v>
      </c>
      <c r="CV110" s="70">
        <f t="shared" si="115"/>
        <v>0</v>
      </c>
      <c r="CW110" s="70"/>
      <c r="CX110" s="96">
        <f t="shared" si="116"/>
        <v>0</v>
      </c>
      <c r="CY110" s="70"/>
      <c r="CZ110" s="70" t="e">
        <f t="shared" si="117"/>
        <v>#VALUE!</v>
      </c>
      <c r="DA110" s="70" t="e">
        <f t="shared" si="118"/>
        <v>#VALUE!</v>
      </c>
      <c r="DB110" s="70"/>
      <c r="DC110" s="70" t="b">
        <f t="shared" si="131"/>
        <v>0</v>
      </c>
      <c r="DD110" s="70">
        <f t="shared" si="119"/>
        <v>0</v>
      </c>
      <c r="DE110" s="70" t="str">
        <f t="shared" si="120"/>
        <v/>
      </c>
      <c r="DF110" s="70"/>
      <c r="DG110" s="70" t="str">
        <f t="shared" si="132"/>
        <v/>
      </c>
      <c r="DH110" s="70" t="b">
        <f t="shared" si="133"/>
        <v>0</v>
      </c>
      <c r="DI110" s="70" t="str">
        <f t="shared" si="134"/>
        <v/>
      </c>
      <c r="DJ110" s="70"/>
      <c r="DK110" s="70" t="str">
        <f t="shared" si="121"/>
        <v/>
      </c>
      <c r="DL110" s="70" t="str">
        <f t="shared" si="122"/>
        <v/>
      </c>
      <c r="DM110" s="70"/>
      <c r="DN110" s="70" t="str">
        <f t="shared" si="123"/>
        <v/>
      </c>
      <c r="DO110" s="70" t="str">
        <f>IF(DK110="","",AND((COUNTIF($DK$12:DL110,DK110))=1,(COUNTIF($DK$12:DL110,DL110))=1))</f>
        <v/>
      </c>
      <c r="DP110" s="70" t="str">
        <f>IF(DK110="","",AND((COUNTIF(DK110:$DL$812,DK110))=1,(COUNTIF(DK110:$DL$812,DL110))=1))</f>
        <v/>
      </c>
      <c r="DQ110" s="70"/>
      <c r="DR110" s="70" t="b">
        <f t="shared" si="124"/>
        <v>0</v>
      </c>
      <c r="DS110" s="70" t="b">
        <f t="shared" si="125"/>
        <v>0</v>
      </c>
      <c r="DT110" s="70">
        <f t="shared" si="135"/>
        <v>0</v>
      </c>
      <c r="DU110" s="70">
        <f t="shared" si="136"/>
        <v>0</v>
      </c>
      <c r="DV110" s="70" t="b">
        <f t="shared" si="126"/>
        <v>0</v>
      </c>
      <c r="DW110" s="70" t="b">
        <f t="shared" si="127"/>
        <v>0</v>
      </c>
      <c r="DX110" s="70"/>
      <c r="DY110" s="70" t="b">
        <f t="shared" si="128"/>
        <v>0</v>
      </c>
      <c r="DZ110" s="70">
        <f t="shared" si="129"/>
        <v>0</v>
      </c>
      <c r="EA110" s="70"/>
    </row>
    <row r="111" spans="1:131" x14ac:dyDescent="0.25">
      <c r="A111" s="24" t="str">
        <f t="shared" si="94"/>
        <v/>
      </c>
      <c r="B111" s="36"/>
      <c r="C111" s="37"/>
      <c r="D111" s="38"/>
      <c r="E111" s="37"/>
      <c r="F111" s="38"/>
      <c r="G111" s="39"/>
      <c r="H111" s="35"/>
      <c r="I111" s="30"/>
      <c r="J111" s="38"/>
      <c r="K111" s="36"/>
      <c r="L111" s="40"/>
      <c r="M111" s="43"/>
      <c r="N111" s="44"/>
      <c r="O111" s="35"/>
      <c r="P111" s="87"/>
      <c r="R111" s="65" t="s">
        <v>100</v>
      </c>
      <c r="S111" s="66">
        <v>92040</v>
      </c>
      <c r="T111" s="99" t="s">
        <v>363</v>
      </c>
      <c r="U111" s="146" t="s">
        <v>364</v>
      </c>
      <c r="V111" s="70"/>
      <c r="W111" s="70"/>
      <c r="X111" s="70"/>
      <c r="Y111" s="70"/>
      <c r="Z111" t="b">
        <f t="shared" si="73"/>
        <v>0</v>
      </c>
      <c r="AA111" t="b">
        <f t="shared" si="95"/>
        <v>0</v>
      </c>
      <c r="AB111" t="b">
        <f t="shared" si="74"/>
        <v>0</v>
      </c>
      <c r="AC111" t="b">
        <f t="shared" si="75"/>
        <v>0</v>
      </c>
      <c r="AD111" s="101" t="b">
        <f t="shared" si="76"/>
        <v>0</v>
      </c>
      <c r="AE111" t="e">
        <f t="shared" si="77"/>
        <v>#VALUE!</v>
      </c>
      <c r="AF111" t="b">
        <f t="shared" si="78"/>
        <v>0</v>
      </c>
      <c r="AG111" s="135"/>
      <c r="AH111" s="82" t="b">
        <f t="shared" si="79"/>
        <v>0</v>
      </c>
      <c r="AI111" s="99" t="b">
        <f t="shared" si="80"/>
        <v>0</v>
      </c>
      <c r="AJ111" s="70" t="b">
        <f t="shared" si="81"/>
        <v>0</v>
      </c>
      <c r="AK111" s="111" t="b">
        <f t="shared" si="96"/>
        <v>0</v>
      </c>
      <c r="AL111" s="82" t="e">
        <f t="shared" si="82"/>
        <v>#VALUE!</v>
      </c>
      <c r="AM111" s="82" t="b">
        <f t="shared" si="83"/>
        <v>0</v>
      </c>
      <c r="AN111" s="82" t="b">
        <f t="shared" si="84"/>
        <v>0</v>
      </c>
      <c r="AO111" s="82" t="b">
        <f t="shared" si="97"/>
        <v>0</v>
      </c>
      <c r="AP111" s="82" t="b">
        <f t="shared" si="85"/>
        <v>0</v>
      </c>
      <c r="AQ111" s="82" t="b">
        <f t="shared" si="98"/>
        <v>0</v>
      </c>
      <c r="AR111" s="70">
        <f t="shared" si="99"/>
        <v>0</v>
      </c>
      <c r="AS111" s="82" t="b">
        <f t="shared" si="86"/>
        <v>0</v>
      </c>
      <c r="AT111" s="82" t="b">
        <f t="shared" si="87"/>
        <v>0</v>
      </c>
      <c r="AU111" s="82" t="b">
        <f t="shared" si="88"/>
        <v>0</v>
      </c>
      <c r="AV111" s="82" t="b">
        <f t="shared" si="89"/>
        <v>0</v>
      </c>
      <c r="AW111" s="82" t="b">
        <f t="shared" si="90"/>
        <v>0</v>
      </c>
      <c r="AX111" s="82" t="b">
        <f t="shared" si="91"/>
        <v>0</v>
      </c>
      <c r="AY111" s="82" t="b">
        <f t="shared" si="100"/>
        <v>0</v>
      </c>
      <c r="AZ111" s="82"/>
      <c r="BA111" s="82" t="b">
        <f t="shared" si="101"/>
        <v>0</v>
      </c>
      <c r="BB111" s="82" t="b">
        <f t="shared" si="102"/>
        <v>0</v>
      </c>
      <c r="BC111" s="82" t="b">
        <f t="shared" si="103"/>
        <v>0</v>
      </c>
      <c r="BD111" s="70"/>
      <c r="BE111" s="70" t="str">
        <f t="shared" si="92"/>
        <v/>
      </c>
      <c r="BF111" s="70">
        <v>100</v>
      </c>
      <c r="BG111" s="70"/>
      <c r="BH111" s="70"/>
      <c r="BI111" s="70"/>
      <c r="BJ111" s="70"/>
      <c r="BK111" s="70"/>
      <c r="BL111" s="70"/>
      <c r="BM111" s="70"/>
      <c r="BN111" s="70"/>
      <c r="BO111" s="70"/>
      <c r="BP111" s="70"/>
      <c r="BQ111" s="70"/>
      <c r="BR111" s="70"/>
      <c r="BS111" s="70" t="b">
        <f t="shared" si="93"/>
        <v>0</v>
      </c>
      <c r="BT111" s="70">
        <f>COUNTA(B112:$O$830)</f>
        <v>0</v>
      </c>
      <c r="BU111" s="70"/>
      <c r="BV111" s="163"/>
      <c r="BW111" s="163"/>
      <c r="BX111" s="163"/>
      <c r="BY111" s="163"/>
      <c r="BZ111" s="163"/>
      <c r="CA111" s="163"/>
      <c r="CB111" s="163"/>
      <c r="CC111" s="163"/>
      <c r="CD111" s="163"/>
      <c r="CE111" s="163" t="str">
        <f t="shared" si="104"/>
        <v/>
      </c>
      <c r="CF111" s="163" t="str">
        <f t="shared" si="105"/>
        <v/>
      </c>
      <c r="CG111" s="163" t="str">
        <f t="shared" si="106"/>
        <v/>
      </c>
      <c r="CH111" s="163" t="str">
        <f t="shared" si="107"/>
        <v/>
      </c>
      <c r="CI111" s="163" t="str">
        <f t="shared" si="108"/>
        <v/>
      </c>
      <c r="CJ111" s="163" t="str">
        <f t="shared" si="109"/>
        <v/>
      </c>
      <c r="CK111" s="163" t="str">
        <f t="shared" si="110"/>
        <v/>
      </c>
      <c r="CL111" s="163" t="str">
        <f t="shared" si="111"/>
        <v/>
      </c>
      <c r="CM111" s="163" t="str">
        <f t="shared" si="112"/>
        <v/>
      </c>
      <c r="CN111" s="163"/>
      <c r="CO111" s="163"/>
      <c r="CP111" s="163" t="str">
        <f t="shared" si="113"/>
        <v/>
      </c>
      <c r="CQ111" s="163"/>
      <c r="CR111" s="163"/>
      <c r="CS111" s="185" t="str">
        <f t="shared" si="130"/>
        <v/>
      </c>
      <c r="CT111" s="70"/>
      <c r="CU111" s="70">
        <f t="shared" si="114"/>
        <v>0</v>
      </c>
      <c r="CV111" s="70">
        <f t="shared" si="115"/>
        <v>0</v>
      </c>
      <c r="CW111" s="70"/>
      <c r="CX111" s="96">
        <f t="shared" si="116"/>
        <v>0</v>
      </c>
      <c r="CY111" s="70"/>
      <c r="CZ111" s="70" t="e">
        <f t="shared" si="117"/>
        <v>#VALUE!</v>
      </c>
      <c r="DA111" s="70" t="e">
        <f t="shared" si="118"/>
        <v>#VALUE!</v>
      </c>
      <c r="DB111" s="70"/>
      <c r="DC111" s="70" t="b">
        <f t="shared" si="131"/>
        <v>0</v>
      </c>
      <c r="DD111" s="70">
        <f t="shared" si="119"/>
        <v>0</v>
      </c>
      <c r="DE111" s="70" t="str">
        <f t="shared" si="120"/>
        <v/>
      </c>
      <c r="DF111" s="70"/>
      <c r="DG111" s="70" t="str">
        <f t="shared" si="132"/>
        <v/>
      </c>
      <c r="DH111" s="70" t="b">
        <f t="shared" si="133"/>
        <v>0</v>
      </c>
      <c r="DI111" s="70" t="str">
        <f t="shared" si="134"/>
        <v/>
      </c>
      <c r="DJ111" s="70"/>
      <c r="DK111" s="70" t="str">
        <f t="shared" si="121"/>
        <v/>
      </c>
      <c r="DL111" s="70" t="str">
        <f t="shared" si="122"/>
        <v/>
      </c>
      <c r="DM111" s="70"/>
      <c r="DN111" s="70" t="str">
        <f t="shared" si="123"/>
        <v/>
      </c>
      <c r="DO111" s="70" t="str">
        <f>IF(DK111="","",AND((COUNTIF($DK$12:DL111,DK111))=1,(COUNTIF($DK$12:DL111,DL111))=1))</f>
        <v/>
      </c>
      <c r="DP111" s="70" t="str">
        <f>IF(DK111="","",AND((COUNTIF(DK111:$DL$812,DK111))=1,(COUNTIF(DK111:$DL$812,DL111))=1))</f>
        <v/>
      </c>
      <c r="DQ111" s="70"/>
      <c r="DR111" s="70" t="b">
        <f t="shared" si="124"/>
        <v>0</v>
      </c>
      <c r="DS111" s="70" t="b">
        <f t="shared" si="125"/>
        <v>0</v>
      </c>
      <c r="DT111" s="70">
        <f t="shared" si="135"/>
        <v>0</v>
      </c>
      <c r="DU111" s="70">
        <f t="shared" si="136"/>
        <v>0</v>
      </c>
      <c r="DV111" s="70" t="b">
        <f t="shared" si="126"/>
        <v>0</v>
      </c>
      <c r="DW111" s="70" t="b">
        <f t="shared" si="127"/>
        <v>0</v>
      </c>
      <c r="DX111" s="70"/>
      <c r="DY111" s="70" t="b">
        <f t="shared" si="128"/>
        <v>0</v>
      </c>
      <c r="DZ111" s="70">
        <f t="shared" si="129"/>
        <v>0</v>
      </c>
      <c r="EA111" s="70"/>
    </row>
    <row r="112" spans="1:131" x14ac:dyDescent="0.25">
      <c r="A112" s="24" t="str">
        <f t="shared" si="94"/>
        <v/>
      </c>
      <c r="B112" s="36"/>
      <c r="C112" s="37"/>
      <c r="D112" s="38"/>
      <c r="E112" s="37"/>
      <c r="F112" s="38"/>
      <c r="G112" s="39"/>
      <c r="H112" s="35"/>
      <c r="I112" s="30"/>
      <c r="J112" s="38"/>
      <c r="K112" s="36"/>
      <c r="L112" s="40"/>
      <c r="M112" s="43"/>
      <c r="N112" s="44"/>
      <c r="O112" s="35"/>
      <c r="P112" s="87"/>
      <c r="R112" s="65" t="s">
        <v>101</v>
      </c>
      <c r="S112" s="66">
        <v>92044</v>
      </c>
      <c r="T112" s="99" t="s">
        <v>365</v>
      </c>
      <c r="U112" s="146" t="s">
        <v>366</v>
      </c>
      <c r="V112" s="70"/>
      <c r="W112" s="70"/>
      <c r="X112" s="70"/>
      <c r="Y112" s="70"/>
      <c r="Z112" t="b">
        <f t="shared" si="73"/>
        <v>0</v>
      </c>
      <c r="AA112" t="b">
        <f t="shared" si="95"/>
        <v>0</v>
      </c>
      <c r="AB112" t="b">
        <f t="shared" si="74"/>
        <v>0</v>
      </c>
      <c r="AC112" t="b">
        <f t="shared" si="75"/>
        <v>0</v>
      </c>
      <c r="AD112" s="101" t="b">
        <f t="shared" si="76"/>
        <v>0</v>
      </c>
      <c r="AE112" t="e">
        <f t="shared" si="77"/>
        <v>#VALUE!</v>
      </c>
      <c r="AF112" t="b">
        <f t="shared" si="78"/>
        <v>0</v>
      </c>
      <c r="AG112" s="135"/>
      <c r="AH112" s="82" t="b">
        <f t="shared" si="79"/>
        <v>0</v>
      </c>
      <c r="AI112" s="99" t="b">
        <f t="shared" si="80"/>
        <v>0</v>
      </c>
      <c r="AJ112" s="70" t="b">
        <f t="shared" si="81"/>
        <v>0</v>
      </c>
      <c r="AK112" s="111" t="b">
        <f t="shared" si="96"/>
        <v>0</v>
      </c>
      <c r="AL112" s="82" t="e">
        <f t="shared" si="82"/>
        <v>#VALUE!</v>
      </c>
      <c r="AM112" s="82" t="b">
        <f t="shared" si="83"/>
        <v>0</v>
      </c>
      <c r="AN112" s="82" t="b">
        <f t="shared" si="84"/>
        <v>0</v>
      </c>
      <c r="AO112" s="82" t="b">
        <f t="shared" si="97"/>
        <v>0</v>
      </c>
      <c r="AP112" s="82" t="b">
        <f t="shared" si="85"/>
        <v>0</v>
      </c>
      <c r="AQ112" s="82" t="b">
        <f t="shared" si="98"/>
        <v>0</v>
      </c>
      <c r="AR112" s="70">
        <f t="shared" si="99"/>
        <v>0</v>
      </c>
      <c r="AS112" s="82" t="b">
        <f t="shared" si="86"/>
        <v>0</v>
      </c>
      <c r="AT112" s="82" t="b">
        <f t="shared" si="87"/>
        <v>0</v>
      </c>
      <c r="AU112" s="82" t="b">
        <f t="shared" si="88"/>
        <v>0</v>
      </c>
      <c r="AV112" s="82" t="b">
        <f t="shared" si="89"/>
        <v>0</v>
      </c>
      <c r="AW112" s="82" t="b">
        <f t="shared" si="90"/>
        <v>0</v>
      </c>
      <c r="AX112" s="82" t="b">
        <f t="shared" si="91"/>
        <v>0</v>
      </c>
      <c r="AY112" s="82" t="b">
        <f t="shared" si="100"/>
        <v>0</v>
      </c>
      <c r="AZ112" s="82"/>
      <c r="BA112" s="82" t="b">
        <f t="shared" si="101"/>
        <v>0</v>
      </c>
      <c r="BB112" s="82" t="b">
        <f t="shared" si="102"/>
        <v>0</v>
      </c>
      <c r="BC112" s="82" t="b">
        <f t="shared" si="103"/>
        <v>0</v>
      </c>
      <c r="BD112" s="70"/>
      <c r="BE112" s="70" t="str">
        <f t="shared" si="92"/>
        <v/>
      </c>
      <c r="BF112" s="70">
        <v>101</v>
      </c>
      <c r="BG112" s="70"/>
      <c r="BH112" s="70"/>
      <c r="BI112" s="70"/>
      <c r="BJ112" s="70"/>
      <c r="BK112" s="70"/>
      <c r="BL112" s="70"/>
      <c r="BM112" s="70"/>
      <c r="BN112" s="70"/>
      <c r="BO112" s="70"/>
      <c r="BP112" s="70"/>
      <c r="BQ112" s="70"/>
      <c r="BR112" s="70"/>
      <c r="BS112" s="70" t="b">
        <f t="shared" si="93"/>
        <v>0</v>
      </c>
      <c r="BT112" s="70">
        <f>COUNTA(B113:$O$830)</f>
        <v>0</v>
      </c>
      <c r="BU112" s="70"/>
      <c r="BV112" s="163"/>
      <c r="BW112" s="163"/>
      <c r="BX112" s="163"/>
      <c r="BY112" s="163"/>
      <c r="BZ112" s="163"/>
      <c r="CA112" s="163"/>
      <c r="CB112" s="163"/>
      <c r="CC112" s="163"/>
      <c r="CD112" s="163"/>
      <c r="CE112" s="163" t="str">
        <f t="shared" si="104"/>
        <v/>
      </c>
      <c r="CF112" s="163" t="str">
        <f t="shared" si="105"/>
        <v/>
      </c>
      <c r="CG112" s="163" t="str">
        <f t="shared" si="106"/>
        <v/>
      </c>
      <c r="CH112" s="163" t="str">
        <f t="shared" si="107"/>
        <v/>
      </c>
      <c r="CI112" s="163" t="str">
        <f t="shared" si="108"/>
        <v/>
      </c>
      <c r="CJ112" s="163" t="str">
        <f t="shared" si="109"/>
        <v/>
      </c>
      <c r="CK112" s="163" t="str">
        <f t="shared" si="110"/>
        <v/>
      </c>
      <c r="CL112" s="163" t="str">
        <f t="shared" si="111"/>
        <v/>
      </c>
      <c r="CM112" s="163" t="str">
        <f t="shared" si="112"/>
        <v/>
      </c>
      <c r="CN112" s="163"/>
      <c r="CO112" s="163"/>
      <c r="CP112" s="163" t="str">
        <f t="shared" si="113"/>
        <v/>
      </c>
      <c r="CQ112" s="163"/>
      <c r="CR112" s="163"/>
      <c r="CS112" s="185" t="str">
        <f t="shared" si="130"/>
        <v/>
      </c>
      <c r="CT112" s="70"/>
      <c r="CU112" s="70">
        <f t="shared" si="114"/>
        <v>0</v>
      </c>
      <c r="CV112" s="70">
        <f t="shared" si="115"/>
        <v>0</v>
      </c>
      <c r="CW112" s="70"/>
      <c r="CX112" s="96">
        <f t="shared" si="116"/>
        <v>0</v>
      </c>
      <c r="CY112" s="70"/>
      <c r="CZ112" s="70" t="e">
        <f t="shared" si="117"/>
        <v>#VALUE!</v>
      </c>
      <c r="DA112" s="70" t="e">
        <f t="shared" si="118"/>
        <v>#VALUE!</v>
      </c>
      <c r="DB112" s="70"/>
      <c r="DC112" s="70" t="b">
        <f t="shared" si="131"/>
        <v>0</v>
      </c>
      <c r="DD112" s="70">
        <f t="shared" si="119"/>
        <v>0</v>
      </c>
      <c r="DE112" s="70" t="str">
        <f t="shared" si="120"/>
        <v/>
      </c>
      <c r="DF112" s="70"/>
      <c r="DG112" s="70" t="str">
        <f t="shared" si="132"/>
        <v/>
      </c>
      <c r="DH112" s="70" t="b">
        <f t="shared" si="133"/>
        <v>0</v>
      </c>
      <c r="DI112" s="70" t="str">
        <f t="shared" si="134"/>
        <v/>
      </c>
      <c r="DJ112" s="70"/>
      <c r="DK112" s="70" t="str">
        <f t="shared" si="121"/>
        <v/>
      </c>
      <c r="DL112" s="70" t="str">
        <f t="shared" si="122"/>
        <v/>
      </c>
      <c r="DM112" s="70"/>
      <c r="DN112" s="70" t="str">
        <f t="shared" si="123"/>
        <v/>
      </c>
      <c r="DO112" s="70" t="str">
        <f>IF(DK112="","",AND((COUNTIF($DK$12:DL112,DK112))=1,(COUNTIF($DK$12:DL112,DL112))=1))</f>
        <v/>
      </c>
      <c r="DP112" s="70" t="str">
        <f>IF(DK112="","",AND((COUNTIF(DK112:$DL$812,DK112))=1,(COUNTIF(DK112:$DL$812,DL112))=1))</f>
        <v/>
      </c>
      <c r="DQ112" s="70"/>
      <c r="DR112" s="70" t="b">
        <f t="shared" si="124"/>
        <v>0</v>
      </c>
      <c r="DS112" s="70" t="b">
        <f t="shared" si="125"/>
        <v>0</v>
      </c>
      <c r="DT112" s="70">
        <f t="shared" si="135"/>
        <v>0</v>
      </c>
      <c r="DU112" s="70">
        <f t="shared" si="136"/>
        <v>0</v>
      </c>
      <c r="DV112" s="70" t="b">
        <f t="shared" si="126"/>
        <v>0</v>
      </c>
      <c r="DW112" s="70" t="b">
        <f t="shared" si="127"/>
        <v>0</v>
      </c>
      <c r="DX112" s="70"/>
      <c r="DY112" s="70" t="b">
        <f t="shared" si="128"/>
        <v>0</v>
      </c>
      <c r="DZ112" s="70">
        <f t="shared" si="129"/>
        <v>0</v>
      </c>
      <c r="EA112" s="70"/>
    </row>
    <row r="113" spans="1:131" x14ac:dyDescent="0.25">
      <c r="A113" s="24" t="str">
        <f t="shared" si="94"/>
        <v/>
      </c>
      <c r="B113" s="36"/>
      <c r="C113" s="37"/>
      <c r="D113" s="38"/>
      <c r="E113" s="37"/>
      <c r="F113" s="38"/>
      <c r="G113" s="39"/>
      <c r="H113" s="35"/>
      <c r="I113" s="30"/>
      <c r="J113" s="38"/>
      <c r="K113" s="36"/>
      <c r="L113" s="40"/>
      <c r="M113" s="43"/>
      <c r="N113" s="44"/>
      <c r="O113" s="35"/>
      <c r="P113" s="87"/>
      <c r="R113" s="65" t="s">
        <v>102</v>
      </c>
      <c r="S113" s="66">
        <v>92046</v>
      </c>
      <c r="T113" s="99" t="s">
        <v>367</v>
      </c>
      <c r="U113" s="146" t="s">
        <v>368</v>
      </c>
      <c r="V113" s="70"/>
      <c r="W113" s="70"/>
      <c r="X113" s="70"/>
      <c r="Y113" s="70"/>
      <c r="Z113" t="b">
        <f t="shared" si="73"/>
        <v>0</v>
      </c>
      <c r="AA113" t="b">
        <f t="shared" si="95"/>
        <v>0</v>
      </c>
      <c r="AB113" t="b">
        <f t="shared" si="74"/>
        <v>0</v>
      </c>
      <c r="AC113" t="b">
        <f t="shared" si="75"/>
        <v>0</v>
      </c>
      <c r="AD113" s="101" t="b">
        <f t="shared" si="76"/>
        <v>0</v>
      </c>
      <c r="AE113" t="e">
        <f t="shared" si="77"/>
        <v>#VALUE!</v>
      </c>
      <c r="AF113" t="b">
        <f t="shared" si="78"/>
        <v>0</v>
      </c>
      <c r="AG113" s="135"/>
      <c r="AH113" s="82" t="b">
        <f t="shared" si="79"/>
        <v>0</v>
      </c>
      <c r="AI113" s="99" t="b">
        <f t="shared" si="80"/>
        <v>0</v>
      </c>
      <c r="AJ113" s="70" t="b">
        <f t="shared" si="81"/>
        <v>0</v>
      </c>
      <c r="AK113" s="111" t="b">
        <f t="shared" si="96"/>
        <v>0</v>
      </c>
      <c r="AL113" s="82" t="e">
        <f t="shared" si="82"/>
        <v>#VALUE!</v>
      </c>
      <c r="AM113" s="82" t="b">
        <f t="shared" si="83"/>
        <v>0</v>
      </c>
      <c r="AN113" s="82" t="b">
        <f t="shared" si="84"/>
        <v>0</v>
      </c>
      <c r="AO113" s="82" t="b">
        <f t="shared" si="97"/>
        <v>0</v>
      </c>
      <c r="AP113" s="82" t="b">
        <f t="shared" si="85"/>
        <v>0</v>
      </c>
      <c r="AQ113" s="82" t="b">
        <f t="shared" si="98"/>
        <v>0</v>
      </c>
      <c r="AR113" s="70">
        <f t="shared" si="99"/>
        <v>0</v>
      </c>
      <c r="AS113" s="82" t="b">
        <f t="shared" si="86"/>
        <v>0</v>
      </c>
      <c r="AT113" s="82" t="b">
        <f t="shared" si="87"/>
        <v>0</v>
      </c>
      <c r="AU113" s="82" t="b">
        <f t="shared" si="88"/>
        <v>0</v>
      </c>
      <c r="AV113" s="82" t="b">
        <f t="shared" si="89"/>
        <v>0</v>
      </c>
      <c r="AW113" s="82" t="b">
        <f t="shared" si="90"/>
        <v>0</v>
      </c>
      <c r="AX113" s="82" t="b">
        <f t="shared" si="91"/>
        <v>0</v>
      </c>
      <c r="AY113" s="82" t="b">
        <f t="shared" si="100"/>
        <v>0</v>
      </c>
      <c r="AZ113" s="82"/>
      <c r="BA113" s="82" t="b">
        <f t="shared" si="101"/>
        <v>0</v>
      </c>
      <c r="BB113" s="82" t="b">
        <f t="shared" si="102"/>
        <v>0</v>
      </c>
      <c r="BC113" s="82" t="b">
        <f t="shared" si="103"/>
        <v>0</v>
      </c>
      <c r="BD113" s="70"/>
      <c r="BE113" s="70" t="str">
        <f t="shared" si="92"/>
        <v/>
      </c>
      <c r="BF113" s="70">
        <v>102</v>
      </c>
      <c r="BG113" s="70"/>
      <c r="BH113" s="70"/>
      <c r="BI113" s="70"/>
      <c r="BJ113" s="70"/>
      <c r="BK113" s="70"/>
      <c r="BL113" s="70"/>
      <c r="BM113" s="70"/>
      <c r="BN113" s="70"/>
      <c r="BO113" s="70"/>
      <c r="BP113" s="70"/>
      <c r="BQ113" s="70"/>
      <c r="BR113" s="70"/>
      <c r="BS113" s="70" t="b">
        <f t="shared" si="93"/>
        <v>0</v>
      </c>
      <c r="BT113" s="70">
        <f>COUNTA(B114:$O$830)</f>
        <v>0</v>
      </c>
      <c r="BU113" s="70"/>
      <c r="BV113" s="163"/>
      <c r="BW113" s="163"/>
      <c r="BX113" s="163"/>
      <c r="BY113" s="163"/>
      <c r="BZ113" s="163"/>
      <c r="CA113" s="163"/>
      <c r="CB113" s="163"/>
      <c r="CC113" s="163"/>
      <c r="CD113" s="163"/>
      <c r="CE113" s="163" t="str">
        <f t="shared" si="104"/>
        <v/>
      </c>
      <c r="CF113" s="163" t="str">
        <f t="shared" si="105"/>
        <v/>
      </c>
      <c r="CG113" s="163" t="str">
        <f t="shared" si="106"/>
        <v/>
      </c>
      <c r="CH113" s="163" t="str">
        <f t="shared" si="107"/>
        <v/>
      </c>
      <c r="CI113" s="163" t="str">
        <f t="shared" si="108"/>
        <v/>
      </c>
      <c r="CJ113" s="163" t="str">
        <f t="shared" si="109"/>
        <v/>
      </c>
      <c r="CK113" s="163" t="str">
        <f t="shared" si="110"/>
        <v/>
      </c>
      <c r="CL113" s="163" t="str">
        <f t="shared" si="111"/>
        <v/>
      </c>
      <c r="CM113" s="163" t="str">
        <f t="shared" si="112"/>
        <v/>
      </c>
      <c r="CN113" s="163"/>
      <c r="CO113" s="163"/>
      <c r="CP113" s="163" t="str">
        <f t="shared" si="113"/>
        <v/>
      </c>
      <c r="CQ113" s="163"/>
      <c r="CR113" s="163"/>
      <c r="CS113" s="185" t="str">
        <f t="shared" si="130"/>
        <v/>
      </c>
      <c r="CT113" s="70"/>
      <c r="CU113" s="70">
        <f t="shared" si="114"/>
        <v>0</v>
      </c>
      <c r="CV113" s="70">
        <f t="shared" si="115"/>
        <v>0</v>
      </c>
      <c r="CW113" s="70"/>
      <c r="CX113" s="96">
        <f t="shared" si="116"/>
        <v>0</v>
      </c>
      <c r="CY113" s="70"/>
      <c r="CZ113" s="70" t="e">
        <f t="shared" si="117"/>
        <v>#VALUE!</v>
      </c>
      <c r="DA113" s="70" t="e">
        <f t="shared" si="118"/>
        <v>#VALUE!</v>
      </c>
      <c r="DB113" s="70"/>
      <c r="DC113" s="70" t="b">
        <f t="shared" si="131"/>
        <v>0</v>
      </c>
      <c r="DD113" s="70">
        <f t="shared" si="119"/>
        <v>0</v>
      </c>
      <c r="DE113" s="70" t="str">
        <f t="shared" si="120"/>
        <v/>
      </c>
      <c r="DF113" s="70"/>
      <c r="DG113" s="70" t="str">
        <f t="shared" si="132"/>
        <v/>
      </c>
      <c r="DH113" s="70" t="b">
        <f t="shared" si="133"/>
        <v>0</v>
      </c>
      <c r="DI113" s="70" t="str">
        <f t="shared" si="134"/>
        <v/>
      </c>
      <c r="DJ113" s="70"/>
      <c r="DK113" s="70" t="str">
        <f t="shared" si="121"/>
        <v/>
      </c>
      <c r="DL113" s="70" t="str">
        <f t="shared" si="122"/>
        <v/>
      </c>
      <c r="DM113" s="70"/>
      <c r="DN113" s="70" t="str">
        <f t="shared" si="123"/>
        <v/>
      </c>
      <c r="DO113" s="70" t="str">
        <f>IF(DK113="","",AND((COUNTIF($DK$12:DL113,DK113))=1,(COUNTIF($DK$12:DL113,DL113))=1))</f>
        <v/>
      </c>
      <c r="DP113" s="70" t="str">
        <f>IF(DK113="","",AND((COUNTIF(DK113:$DL$812,DK113))=1,(COUNTIF(DK113:$DL$812,DL113))=1))</f>
        <v/>
      </c>
      <c r="DQ113" s="70"/>
      <c r="DR113" s="70" t="b">
        <f t="shared" si="124"/>
        <v>0</v>
      </c>
      <c r="DS113" s="70" t="b">
        <f t="shared" si="125"/>
        <v>0</v>
      </c>
      <c r="DT113" s="70">
        <f t="shared" si="135"/>
        <v>0</v>
      </c>
      <c r="DU113" s="70">
        <f t="shared" si="136"/>
        <v>0</v>
      </c>
      <c r="DV113" s="70" t="b">
        <f t="shared" si="126"/>
        <v>0</v>
      </c>
      <c r="DW113" s="70" t="b">
        <f t="shared" si="127"/>
        <v>0</v>
      </c>
      <c r="DX113" s="70"/>
      <c r="DY113" s="70" t="b">
        <f t="shared" si="128"/>
        <v>0</v>
      </c>
      <c r="DZ113" s="70">
        <f t="shared" si="129"/>
        <v>0</v>
      </c>
      <c r="EA113" s="70"/>
    </row>
    <row r="114" spans="1:131" x14ac:dyDescent="0.25">
      <c r="A114" s="24" t="str">
        <f t="shared" si="94"/>
        <v/>
      </c>
      <c r="B114" s="36"/>
      <c r="C114" s="37"/>
      <c r="D114" s="38"/>
      <c r="E114" s="37"/>
      <c r="F114" s="38"/>
      <c r="G114" s="39"/>
      <c r="H114" s="35"/>
      <c r="I114" s="30"/>
      <c r="J114" s="38"/>
      <c r="K114" s="36"/>
      <c r="L114" s="40"/>
      <c r="M114" s="43"/>
      <c r="N114" s="44"/>
      <c r="O114" s="35"/>
      <c r="P114" s="87"/>
      <c r="R114" s="65" t="s">
        <v>103</v>
      </c>
      <c r="S114" s="66">
        <v>92047</v>
      </c>
      <c r="T114" s="99" t="s">
        <v>369</v>
      </c>
      <c r="U114" s="146" t="s">
        <v>370</v>
      </c>
      <c r="V114" s="70"/>
      <c r="W114" s="70"/>
      <c r="X114" s="70"/>
      <c r="Y114" s="70"/>
      <c r="Z114" t="b">
        <f t="shared" si="73"/>
        <v>0</v>
      </c>
      <c r="AA114" t="b">
        <f t="shared" si="95"/>
        <v>0</v>
      </c>
      <c r="AB114" t="b">
        <f t="shared" si="74"/>
        <v>0</v>
      </c>
      <c r="AC114" t="b">
        <f t="shared" si="75"/>
        <v>0</v>
      </c>
      <c r="AD114" s="101" t="b">
        <f t="shared" si="76"/>
        <v>0</v>
      </c>
      <c r="AE114" t="e">
        <f t="shared" si="77"/>
        <v>#VALUE!</v>
      </c>
      <c r="AF114" t="b">
        <f t="shared" si="78"/>
        <v>0</v>
      </c>
      <c r="AG114" s="135"/>
      <c r="AH114" s="82" t="b">
        <f t="shared" si="79"/>
        <v>0</v>
      </c>
      <c r="AI114" s="99" t="b">
        <f t="shared" si="80"/>
        <v>0</v>
      </c>
      <c r="AJ114" s="70" t="b">
        <f t="shared" si="81"/>
        <v>0</v>
      </c>
      <c r="AK114" s="111" t="b">
        <f t="shared" si="96"/>
        <v>0</v>
      </c>
      <c r="AL114" s="82" t="e">
        <f t="shared" si="82"/>
        <v>#VALUE!</v>
      </c>
      <c r="AM114" s="82" t="b">
        <f t="shared" si="83"/>
        <v>0</v>
      </c>
      <c r="AN114" s="82" t="b">
        <f t="shared" si="84"/>
        <v>0</v>
      </c>
      <c r="AO114" s="82" t="b">
        <f t="shared" si="97"/>
        <v>0</v>
      </c>
      <c r="AP114" s="82" t="b">
        <f t="shared" si="85"/>
        <v>0</v>
      </c>
      <c r="AQ114" s="82" t="b">
        <f t="shared" si="98"/>
        <v>0</v>
      </c>
      <c r="AR114" s="70">
        <f t="shared" si="99"/>
        <v>0</v>
      </c>
      <c r="AS114" s="82" t="b">
        <f t="shared" si="86"/>
        <v>0</v>
      </c>
      <c r="AT114" s="82" t="b">
        <f t="shared" si="87"/>
        <v>0</v>
      </c>
      <c r="AU114" s="82" t="b">
        <f t="shared" si="88"/>
        <v>0</v>
      </c>
      <c r="AV114" s="82" t="b">
        <f t="shared" si="89"/>
        <v>0</v>
      </c>
      <c r="AW114" s="82" t="b">
        <f t="shared" si="90"/>
        <v>0</v>
      </c>
      <c r="AX114" s="82" t="b">
        <f t="shared" si="91"/>
        <v>0</v>
      </c>
      <c r="AY114" s="82" t="b">
        <f t="shared" si="100"/>
        <v>0</v>
      </c>
      <c r="AZ114" s="82"/>
      <c r="BA114" s="82" t="b">
        <f t="shared" si="101"/>
        <v>0</v>
      </c>
      <c r="BB114" s="82" t="b">
        <f t="shared" si="102"/>
        <v>0</v>
      </c>
      <c r="BC114" s="82" t="b">
        <f t="shared" si="103"/>
        <v>0</v>
      </c>
      <c r="BD114" s="70"/>
      <c r="BE114" s="70" t="str">
        <f t="shared" si="92"/>
        <v/>
      </c>
      <c r="BF114" s="70">
        <v>103</v>
      </c>
      <c r="BG114" s="70"/>
      <c r="BH114" s="70"/>
      <c r="BI114" s="70"/>
      <c r="BJ114" s="70"/>
      <c r="BK114" s="70"/>
      <c r="BL114" s="70"/>
      <c r="BM114" s="70"/>
      <c r="BN114" s="70"/>
      <c r="BO114" s="70"/>
      <c r="BP114" s="70"/>
      <c r="BQ114" s="70"/>
      <c r="BR114" s="70"/>
      <c r="BS114" s="70" t="b">
        <f t="shared" si="93"/>
        <v>0</v>
      </c>
      <c r="BT114" s="70">
        <f>COUNTA(B115:$O$830)</f>
        <v>0</v>
      </c>
      <c r="BU114" s="70"/>
      <c r="BV114" s="163"/>
      <c r="BW114" s="163"/>
      <c r="BX114" s="163"/>
      <c r="BY114" s="163"/>
      <c r="BZ114" s="163"/>
      <c r="CA114" s="163"/>
      <c r="CB114" s="163"/>
      <c r="CC114" s="163"/>
      <c r="CD114" s="163"/>
      <c r="CE114" s="163" t="str">
        <f t="shared" si="104"/>
        <v/>
      </c>
      <c r="CF114" s="163" t="str">
        <f t="shared" si="105"/>
        <v/>
      </c>
      <c r="CG114" s="163" t="str">
        <f t="shared" si="106"/>
        <v/>
      </c>
      <c r="CH114" s="163" t="str">
        <f t="shared" si="107"/>
        <v/>
      </c>
      <c r="CI114" s="163" t="str">
        <f t="shared" si="108"/>
        <v/>
      </c>
      <c r="CJ114" s="163" t="str">
        <f t="shared" si="109"/>
        <v/>
      </c>
      <c r="CK114" s="163" t="str">
        <f t="shared" si="110"/>
        <v/>
      </c>
      <c r="CL114" s="163" t="str">
        <f t="shared" si="111"/>
        <v/>
      </c>
      <c r="CM114" s="163" t="str">
        <f t="shared" si="112"/>
        <v/>
      </c>
      <c r="CN114" s="163"/>
      <c r="CO114" s="163"/>
      <c r="CP114" s="163" t="str">
        <f t="shared" si="113"/>
        <v/>
      </c>
      <c r="CQ114" s="163"/>
      <c r="CR114" s="163"/>
      <c r="CS114" s="185" t="str">
        <f t="shared" si="130"/>
        <v/>
      </c>
      <c r="CT114" s="70"/>
      <c r="CU114" s="70">
        <f t="shared" si="114"/>
        <v>0</v>
      </c>
      <c r="CV114" s="70">
        <f t="shared" si="115"/>
        <v>0</v>
      </c>
      <c r="CW114" s="70"/>
      <c r="CX114" s="96">
        <f t="shared" si="116"/>
        <v>0</v>
      </c>
      <c r="CY114" s="70"/>
      <c r="CZ114" s="70" t="e">
        <f t="shared" si="117"/>
        <v>#VALUE!</v>
      </c>
      <c r="DA114" s="70" t="e">
        <f t="shared" si="118"/>
        <v>#VALUE!</v>
      </c>
      <c r="DB114" s="70"/>
      <c r="DC114" s="70" t="b">
        <f t="shared" si="131"/>
        <v>0</v>
      </c>
      <c r="DD114" s="70">
        <f t="shared" si="119"/>
        <v>0</v>
      </c>
      <c r="DE114" s="70" t="str">
        <f t="shared" si="120"/>
        <v/>
      </c>
      <c r="DF114" s="70"/>
      <c r="DG114" s="70" t="str">
        <f t="shared" si="132"/>
        <v/>
      </c>
      <c r="DH114" s="70" t="b">
        <f t="shared" si="133"/>
        <v>0</v>
      </c>
      <c r="DI114" s="70" t="str">
        <f t="shared" si="134"/>
        <v/>
      </c>
      <c r="DJ114" s="70"/>
      <c r="DK114" s="70" t="str">
        <f t="shared" si="121"/>
        <v/>
      </c>
      <c r="DL114" s="70" t="str">
        <f t="shared" si="122"/>
        <v/>
      </c>
      <c r="DM114" s="70"/>
      <c r="DN114" s="70" t="str">
        <f t="shared" si="123"/>
        <v/>
      </c>
      <c r="DO114" s="70" t="str">
        <f>IF(DK114="","",AND((COUNTIF($DK$12:DL114,DK114))=1,(COUNTIF($DK$12:DL114,DL114))=1))</f>
        <v/>
      </c>
      <c r="DP114" s="70" t="str">
        <f>IF(DK114="","",AND((COUNTIF(DK114:$DL$812,DK114))=1,(COUNTIF(DK114:$DL$812,DL114))=1))</f>
        <v/>
      </c>
      <c r="DQ114" s="70"/>
      <c r="DR114" s="70" t="b">
        <f t="shared" si="124"/>
        <v>0</v>
      </c>
      <c r="DS114" s="70" t="b">
        <f t="shared" si="125"/>
        <v>0</v>
      </c>
      <c r="DT114" s="70">
        <f t="shared" si="135"/>
        <v>0</v>
      </c>
      <c r="DU114" s="70">
        <f t="shared" si="136"/>
        <v>0</v>
      </c>
      <c r="DV114" s="70" t="b">
        <f t="shared" si="126"/>
        <v>0</v>
      </c>
      <c r="DW114" s="70" t="b">
        <f t="shared" si="127"/>
        <v>0</v>
      </c>
      <c r="DX114" s="70"/>
      <c r="DY114" s="70" t="b">
        <f t="shared" si="128"/>
        <v>0</v>
      </c>
      <c r="DZ114" s="70">
        <f t="shared" si="129"/>
        <v>0</v>
      </c>
      <c r="EA114" s="70"/>
    </row>
    <row r="115" spans="1:131" x14ac:dyDescent="0.25">
      <c r="A115" s="24" t="str">
        <f t="shared" si="94"/>
        <v/>
      </c>
      <c r="B115" s="36"/>
      <c r="C115" s="37"/>
      <c r="D115" s="38"/>
      <c r="E115" s="37"/>
      <c r="F115" s="38"/>
      <c r="G115" s="39"/>
      <c r="H115" s="35"/>
      <c r="I115" s="30"/>
      <c r="J115" s="38"/>
      <c r="K115" s="36"/>
      <c r="L115" s="40"/>
      <c r="M115" s="43"/>
      <c r="N115" s="44"/>
      <c r="O115" s="35"/>
      <c r="P115" s="87"/>
      <c r="R115" s="65" t="s">
        <v>104</v>
      </c>
      <c r="S115" s="66">
        <v>92048</v>
      </c>
      <c r="T115" s="99" t="s">
        <v>371</v>
      </c>
      <c r="U115" s="146" t="s">
        <v>372</v>
      </c>
      <c r="V115" s="70"/>
      <c r="W115" s="70"/>
      <c r="X115" s="70"/>
      <c r="Y115" s="70"/>
      <c r="Z115" t="b">
        <f t="shared" si="73"/>
        <v>0</v>
      </c>
      <c r="AA115" t="b">
        <f t="shared" si="95"/>
        <v>0</v>
      </c>
      <c r="AB115" t="b">
        <f t="shared" si="74"/>
        <v>0</v>
      </c>
      <c r="AC115" t="b">
        <f t="shared" si="75"/>
        <v>0</v>
      </c>
      <c r="AD115" s="101" t="b">
        <f t="shared" si="76"/>
        <v>0</v>
      </c>
      <c r="AE115" t="e">
        <f t="shared" si="77"/>
        <v>#VALUE!</v>
      </c>
      <c r="AF115" t="b">
        <f t="shared" si="78"/>
        <v>0</v>
      </c>
      <c r="AG115" s="135"/>
      <c r="AH115" s="82" t="b">
        <f t="shared" si="79"/>
        <v>0</v>
      </c>
      <c r="AI115" s="99" t="b">
        <f t="shared" si="80"/>
        <v>0</v>
      </c>
      <c r="AJ115" s="70" t="b">
        <f t="shared" si="81"/>
        <v>0</v>
      </c>
      <c r="AK115" s="111" t="b">
        <f t="shared" si="96"/>
        <v>0</v>
      </c>
      <c r="AL115" s="82" t="e">
        <f t="shared" si="82"/>
        <v>#VALUE!</v>
      </c>
      <c r="AM115" s="82" t="b">
        <f t="shared" si="83"/>
        <v>0</v>
      </c>
      <c r="AN115" s="82" t="b">
        <f t="shared" si="84"/>
        <v>0</v>
      </c>
      <c r="AO115" s="82" t="b">
        <f t="shared" si="97"/>
        <v>0</v>
      </c>
      <c r="AP115" s="82" t="b">
        <f t="shared" si="85"/>
        <v>0</v>
      </c>
      <c r="AQ115" s="82" t="b">
        <f t="shared" si="98"/>
        <v>0</v>
      </c>
      <c r="AR115" s="70">
        <f t="shared" si="99"/>
        <v>0</v>
      </c>
      <c r="AS115" s="82" t="b">
        <f t="shared" si="86"/>
        <v>0</v>
      </c>
      <c r="AT115" s="82" t="b">
        <f t="shared" si="87"/>
        <v>0</v>
      </c>
      <c r="AU115" s="82" t="b">
        <f t="shared" si="88"/>
        <v>0</v>
      </c>
      <c r="AV115" s="82" t="b">
        <f t="shared" si="89"/>
        <v>0</v>
      </c>
      <c r="AW115" s="82" t="b">
        <f t="shared" si="90"/>
        <v>0</v>
      </c>
      <c r="AX115" s="82" t="b">
        <f t="shared" si="91"/>
        <v>0</v>
      </c>
      <c r="AY115" s="82" t="b">
        <f t="shared" si="100"/>
        <v>0</v>
      </c>
      <c r="AZ115" s="82"/>
      <c r="BA115" s="82" t="b">
        <f t="shared" si="101"/>
        <v>0</v>
      </c>
      <c r="BB115" s="82" t="b">
        <f t="shared" si="102"/>
        <v>0</v>
      </c>
      <c r="BC115" s="82" t="b">
        <f t="shared" si="103"/>
        <v>0</v>
      </c>
      <c r="BD115" s="70"/>
      <c r="BE115" s="70" t="str">
        <f t="shared" si="92"/>
        <v/>
      </c>
      <c r="BF115" s="70">
        <v>104</v>
      </c>
      <c r="BG115" s="70"/>
      <c r="BH115" s="70"/>
      <c r="BI115" s="70"/>
      <c r="BJ115" s="70"/>
      <c r="BK115" s="70"/>
      <c r="BL115" s="70"/>
      <c r="BM115" s="70"/>
      <c r="BN115" s="70"/>
      <c r="BO115" s="70"/>
      <c r="BP115" s="70"/>
      <c r="BQ115" s="70"/>
      <c r="BR115" s="70"/>
      <c r="BS115" s="70" t="b">
        <f t="shared" si="93"/>
        <v>0</v>
      </c>
      <c r="BT115" s="70">
        <f>COUNTA(B116:$O$830)</f>
        <v>0</v>
      </c>
      <c r="BU115" s="70"/>
      <c r="BV115" s="163"/>
      <c r="BW115" s="163"/>
      <c r="BX115" s="163"/>
      <c r="BY115" s="163"/>
      <c r="BZ115" s="163"/>
      <c r="CA115" s="163"/>
      <c r="CB115" s="163"/>
      <c r="CC115" s="163"/>
      <c r="CD115" s="163"/>
      <c r="CE115" s="163" t="str">
        <f t="shared" si="104"/>
        <v/>
      </c>
      <c r="CF115" s="163" t="str">
        <f t="shared" si="105"/>
        <v/>
      </c>
      <c r="CG115" s="163" t="str">
        <f t="shared" si="106"/>
        <v/>
      </c>
      <c r="CH115" s="163" t="str">
        <f t="shared" si="107"/>
        <v/>
      </c>
      <c r="CI115" s="163" t="str">
        <f t="shared" si="108"/>
        <v/>
      </c>
      <c r="CJ115" s="163" t="str">
        <f t="shared" si="109"/>
        <v/>
      </c>
      <c r="CK115" s="163" t="str">
        <f t="shared" si="110"/>
        <v/>
      </c>
      <c r="CL115" s="163" t="str">
        <f t="shared" si="111"/>
        <v/>
      </c>
      <c r="CM115" s="163" t="str">
        <f t="shared" si="112"/>
        <v/>
      </c>
      <c r="CN115" s="163"/>
      <c r="CO115" s="163"/>
      <c r="CP115" s="163" t="str">
        <f t="shared" si="113"/>
        <v/>
      </c>
      <c r="CQ115" s="163"/>
      <c r="CR115" s="163"/>
      <c r="CS115" s="185" t="str">
        <f t="shared" si="130"/>
        <v/>
      </c>
      <c r="CT115" s="70"/>
      <c r="CU115" s="70">
        <f t="shared" si="114"/>
        <v>0</v>
      </c>
      <c r="CV115" s="70">
        <f t="shared" si="115"/>
        <v>0</v>
      </c>
      <c r="CW115" s="70"/>
      <c r="CX115" s="96">
        <f t="shared" si="116"/>
        <v>0</v>
      </c>
      <c r="CY115" s="70"/>
      <c r="CZ115" s="70" t="e">
        <f t="shared" si="117"/>
        <v>#VALUE!</v>
      </c>
      <c r="DA115" s="70" t="e">
        <f t="shared" si="118"/>
        <v>#VALUE!</v>
      </c>
      <c r="DB115" s="70"/>
      <c r="DC115" s="70" t="b">
        <f t="shared" si="131"/>
        <v>0</v>
      </c>
      <c r="DD115" s="70">
        <f t="shared" si="119"/>
        <v>0</v>
      </c>
      <c r="DE115" s="70" t="str">
        <f t="shared" si="120"/>
        <v/>
      </c>
      <c r="DF115" s="70"/>
      <c r="DG115" s="70" t="str">
        <f t="shared" si="132"/>
        <v/>
      </c>
      <c r="DH115" s="70" t="b">
        <f t="shared" si="133"/>
        <v>0</v>
      </c>
      <c r="DI115" s="70" t="str">
        <f t="shared" si="134"/>
        <v/>
      </c>
      <c r="DJ115" s="70"/>
      <c r="DK115" s="70" t="str">
        <f t="shared" si="121"/>
        <v/>
      </c>
      <c r="DL115" s="70" t="str">
        <f t="shared" si="122"/>
        <v/>
      </c>
      <c r="DM115" s="70"/>
      <c r="DN115" s="70" t="str">
        <f t="shared" si="123"/>
        <v/>
      </c>
      <c r="DO115" s="70" t="str">
        <f>IF(DK115="","",AND((COUNTIF($DK$12:DL115,DK115))=1,(COUNTIF($DK$12:DL115,DL115))=1))</f>
        <v/>
      </c>
      <c r="DP115" s="70" t="str">
        <f>IF(DK115="","",AND((COUNTIF(DK115:$DL$812,DK115))=1,(COUNTIF(DK115:$DL$812,DL115))=1))</f>
        <v/>
      </c>
      <c r="DQ115" s="70"/>
      <c r="DR115" s="70" t="b">
        <f t="shared" si="124"/>
        <v>0</v>
      </c>
      <c r="DS115" s="70" t="b">
        <f t="shared" si="125"/>
        <v>0</v>
      </c>
      <c r="DT115" s="70">
        <f t="shared" si="135"/>
        <v>0</v>
      </c>
      <c r="DU115" s="70">
        <f t="shared" si="136"/>
        <v>0</v>
      </c>
      <c r="DV115" s="70" t="b">
        <f t="shared" si="126"/>
        <v>0</v>
      </c>
      <c r="DW115" s="70" t="b">
        <f t="shared" si="127"/>
        <v>0</v>
      </c>
      <c r="DX115" s="70"/>
      <c r="DY115" s="70" t="b">
        <f t="shared" si="128"/>
        <v>0</v>
      </c>
      <c r="DZ115" s="70">
        <f t="shared" si="129"/>
        <v>0</v>
      </c>
      <c r="EA115" s="70"/>
    </row>
    <row r="116" spans="1:131" x14ac:dyDescent="0.25">
      <c r="A116" s="24" t="str">
        <f t="shared" si="94"/>
        <v/>
      </c>
      <c r="B116" s="36"/>
      <c r="C116" s="37"/>
      <c r="D116" s="38"/>
      <c r="E116" s="37"/>
      <c r="F116" s="38"/>
      <c r="G116" s="39"/>
      <c r="H116" s="35"/>
      <c r="I116" s="30"/>
      <c r="J116" s="38"/>
      <c r="K116" s="36"/>
      <c r="L116" s="40"/>
      <c r="M116" s="43"/>
      <c r="N116" s="44"/>
      <c r="O116" s="35"/>
      <c r="P116" s="87"/>
      <c r="R116" s="65" t="s">
        <v>105</v>
      </c>
      <c r="S116" s="66">
        <v>92049</v>
      </c>
      <c r="T116" s="99" t="s">
        <v>373</v>
      </c>
      <c r="U116" s="146" t="s">
        <v>374</v>
      </c>
      <c r="V116" s="70"/>
      <c r="W116" s="70"/>
      <c r="X116" s="70"/>
      <c r="Y116" s="70"/>
      <c r="Z116" t="b">
        <f t="shared" si="73"/>
        <v>0</v>
      </c>
      <c r="AA116" t="b">
        <f t="shared" si="95"/>
        <v>0</v>
      </c>
      <c r="AB116" t="b">
        <f t="shared" si="74"/>
        <v>0</v>
      </c>
      <c r="AC116" t="b">
        <f t="shared" si="75"/>
        <v>0</v>
      </c>
      <c r="AD116" s="101" t="b">
        <f t="shared" si="76"/>
        <v>0</v>
      </c>
      <c r="AE116" t="e">
        <f t="shared" si="77"/>
        <v>#VALUE!</v>
      </c>
      <c r="AF116" t="b">
        <f t="shared" si="78"/>
        <v>0</v>
      </c>
      <c r="AG116" s="135"/>
      <c r="AH116" s="82" t="b">
        <f t="shared" si="79"/>
        <v>0</v>
      </c>
      <c r="AI116" s="99" t="b">
        <f t="shared" si="80"/>
        <v>0</v>
      </c>
      <c r="AJ116" s="70" t="b">
        <f t="shared" si="81"/>
        <v>0</v>
      </c>
      <c r="AK116" s="111" t="b">
        <f t="shared" si="96"/>
        <v>0</v>
      </c>
      <c r="AL116" s="82" t="e">
        <f t="shared" si="82"/>
        <v>#VALUE!</v>
      </c>
      <c r="AM116" s="82" t="b">
        <f t="shared" si="83"/>
        <v>0</v>
      </c>
      <c r="AN116" s="82" t="b">
        <f t="shared" si="84"/>
        <v>0</v>
      </c>
      <c r="AO116" s="82" t="b">
        <f t="shared" si="97"/>
        <v>0</v>
      </c>
      <c r="AP116" s="82" t="b">
        <f t="shared" si="85"/>
        <v>0</v>
      </c>
      <c r="AQ116" s="82" t="b">
        <f t="shared" si="98"/>
        <v>0</v>
      </c>
      <c r="AR116" s="70">
        <f t="shared" si="99"/>
        <v>0</v>
      </c>
      <c r="AS116" s="82" t="b">
        <f t="shared" si="86"/>
        <v>0</v>
      </c>
      <c r="AT116" s="82" t="b">
        <f t="shared" si="87"/>
        <v>0</v>
      </c>
      <c r="AU116" s="82" t="b">
        <f t="shared" si="88"/>
        <v>0</v>
      </c>
      <c r="AV116" s="82" t="b">
        <f t="shared" si="89"/>
        <v>0</v>
      </c>
      <c r="AW116" s="82" t="b">
        <f t="shared" si="90"/>
        <v>0</v>
      </c>
      <c r="AX116" s="82" t="b">
        <f t="shared" si="91"/>
        <v>0</v>
      </c>
      <c r="AY116" s="82" t="b">
        <f t="shared" si="100"/>
        <v>0</v>
      </c>
      <c r="AZ116" s="82"/>
      <c r="BA116" s="82" t="b">
        <f t="shared" si="101"/>
        <v>0</v>
      </c>
      <c r="BB116" s="82" t="b">
        <f t="shared" si="102"/>
        <v>0</v>
      </c>
      <c r="BC116" s="82" t="b">
        <f t="shared" si="103"/>
        <v>0</v>
      </c>
      <c r="BD116" s="70"/>
      <c r="BE116" s="70" t="str">
        <f t="shared" si="92"/>
        <v/>
      </c>
      <c r="BF116" s="70">
        <v>105</v>
      </c>
      <c r="BG116" s="70"/>
      <c r="BH116" s="70"/>
      <c r="BI116" s="70"/>
      <c r="BJ116" s="70"/>
      <c r="BK116" s="70"/>
      <c r="BL116" s="70"/>
      <c r="BM116" s="70"/>
      <c r="BN116" s="70"/>
      <c r="BO116" s="70"/>
      <c r="BP116" s="70"/>
      <c r="BQ116" s="70"/>
      <c r="BR116" s="70"/>
      <c r="BS116" s="70" t="b">
        <f t="shared" si="93"/>
        <v>0</v>
      </c>
      <c r="BT116" s="70">
        <f>COUNTA(B117:$O$830)</f>
        <v>0</v>
      </c>
      <c r="BU116" s="70"/>
      <c r="BV116" s="163"/>
      <c r="BW116" s="163"/>
      <c r="BX116" s="163"/>
      <c r="BY116" s="163"/>
      <c r="BZ116" s="163"/>
      <c r="CA116" s="163"/>
      <c r="CB116" s="163"/>
      <c r="CC116" s="163"/>
      <c r="CD116" s="163"/>
      <c r="CE116" s="163" t="str">
        <f t="shared" si="104"/>
        <v/>
      </c>
      <c r="CF116" s="163" t="str">
        <f t="shared" si="105"/>
        <v/>
      </c>
      <c r="CG116" s="163" t="str">
        <f t="shared" si="106"/>
        <v/>
      </c>
      <c r="CH116" s="163" t="str">
        <f t="shared" si="107"/>
        <v/>
      </c>
      <c r="CI116" s="163" t="str">
        <f t="shared" si="108"/>
        <v/>
      </c>
      <c r="CJ116" s="163" t="str">
        <f t="shared" si="109"/>
        <v/>
      </c>
      <c r="CK116" s="163" t="str">
        <f t="shared" si="110"/>
        <v/>
      </c>
      <c r="CL116" s="163" t="str">
        <f t="shared" si="111"/>
        <v/>
      </c>
      <c r="CM116" s="163" t="str">
        <f t="shared" si="112"/>
        <v/>
      </c>
      <c r="CN116" s="163"/>
      <c r="CO116" s="163"/>
      <c r="CP116" s="163" t="str">
        <f t="shared" si="113"/>
        <v/>
      </c>
      <c r="CQ116" s="163"/>
      <c r="CR116" s="163"/>
      <c r="CS116" s="185" t="str">
        <f t="shared" si="130"/>
        <v/>
      </c>
      <c r="CT116" s="70"/>
      <c r="CU116" s="70">
        <f t="shared" si="114"/>
        <v>0</v>
      </c>
      <c r="CV116" s="70">
        <f t="shared" si="115"/>
        <v>0</v>
      </c>
      <c r="CW116" s="70"/>
      <c r="CX116" s="96">
        <f t="shared" si="116"/>
        <v>0</v>
      </c>
      <c r="CY116" s="70"/>
      <c r="CZ116" s="70" t="e">
        <f t="shared" si="117"/>
        <v>#VALUE!</v>
      </c>
      <c r="DA116" s="70" t="e">
        <f t="shared" si="118"/>
        <v>#VALUE!</v>
      </c>
      <c r="DB116" s="70"/>
      <c r="DC116" s="70" t="b">
        <f t="shared" si="131"/>
        <v>0</v>
      </c>
      <c r="DD116" s="70">
        <f t="shared" si="119"/>
        <v>0</v>
      </c>
      <c r="DE116" s="70" t="str">
        <f t="shared" si="120"/>
        <v/>
      </c>
      <c r="DF116" s="70"/>
      <c r="DG116" s="70" t="str">
        <f t="shared" si="132"/>
        <v/>
      </c>
      <c r="DH116" s="70" t="b">
        <f t="shared" si="133"/>
        <v>0</v>
      </c>
      <c r="DI116" s="70" t="str">
        <f t="shared" si="134"/>
        <v/>
      </c>
      <c r="DJ116" s="70"/>
      <c r="DK116" s="70" t="str">
        <f t="shared" si="121"/>
        <v/>
      </c>
      <c r="DL116" s="70" t="str">
        <f t="shared" si="122"/>
        <v/>
      </c>
      <c r="DM116" s="70"/>
      <c r="DN116" s="70" t="str">
        <f t="shared" si="123"/>
        <v/>
      </c>
      <c r="DO116" s="70" t="str">
        <f>IF(DK116="","",AND((COUNTIF($DK$12:DL116,DK116))=1,(COUNTIF($DK$12:DL116,DL116))=1))</f>
        <v/>
      </c>
      <c r="DP116" s="70" t="str">
        <f>IF(DK116="","",AND((COUNTIF(DK116:$DL$812,DK116))=1,(COUNTIF(DK116:$DL$812,DL116))=1))</f>
        <v/>
      </c>
      <c r="DQ116" s="70"/>
      <c r="DR116" s="70" t="b">
        <f t="shared" si="124"/>
        <v>0</v>
      </c>
      <c r="DS116" s="70" t="b">
        <f t="shared" si="125"/>
        <v>0</v>
      </c>
      <c r="DT116" s="70">
        <f t="shared" si="135"/>
        <v>0</v>
      </c>
      <c r="DU116" s="70">
        <f t="shared" si="136"/>
        <v>0</v>
      </c>
      <c r="DV116" s="70" t="b">
        <f t="shared" si="126"/>
        <v>0</v>
      </c>
      <c r="DW116" s="70" t="b">
        <f t="shared" si="127"/>
        <v>0</v>
      </c>
      <c r="DX116" s="70"/>
      <c r="DY116" s="70" t="b">
        <f t="shared" si="128"/>
        <v>0</v>
      </c>
      <c r="DZ116" s="70">
        <f t="shared" si="129"/>
        <v>0</v>
      </c>
      <c r="EA116" s="70"/>
    </row>
    <row r="117" spans="1:131" x14ac:dyDescent="0.25">
      <c r="A117" s="24" t="str">
        <f t="shared" si="94"/>
        <v/>
      </c>
      <c r="B117" s="36"/>
      <c r="C117" s="37"/>
      <c r="D117" s="38"/>
      <c r="E117" s="37"/>
      <c r="F117" s="38"/>
      <c r="G117" s="39"/>
      <c r="H117" s="35"/>
      <c r="I117" s="30"/>
      <c r="J117" s="38"/>
      <c r="K117" s="36"/>
      <c r="L117" s="40"/>
      <c r="M117" s="43"/>
      <c r="N117" s="44"/>
      <c r="O117" s="35"/>
      <c r="P117" s="87"/>
      <c r="R117" s="65" t="s">
        <v>106</v>
      </c>
      <c r="S117" s="66">
        <v>92050</v>
      </c>
      <c r="T117" s="99" t="s">
        <v>375</v>
      </c>
      <c r="U117" s="146" t="s">
        <v>376</v>
      </c>
      <c r="V117" s="70"/>
      <c r="W117" s="70"/>
      <c r="X117" s="70"/>
      <c r="Y117" s="70"/>
      <c r="Z117" t="b">
        <f t="shared" si="73"/>
        <v>0</v>
      </c>
      <c r="AA117" t="b">
        <f t="shared" si="95"/>
        <v>0</v>
      </c>
      <c r="AB117" t="b">
        <f t="shared" si="74"/>
        <v>0</v>
      </c>
      <c r="AC117" t="b">
        <f t="shared" si="75"/>
        <v>0</v>
      </c>
      <c r="AD117" s="101" t="b">
        <f t="shared" si="76"/>
        <v>0</v>
      </c>
      <c r="AE117" t="e">
        <f t="shared" si="77"/>
        <v>#VALUE!</v>
      </c>
      <c r="AF117" t="b">
        <f t="shared" si="78"/>
        <v>0</v>
      </c>
      <c r="AG117" s="135"/>
      <c r="AH117" s="82" t="b">
        <f t="shared" si="79"/>
        <v>0</v>
      </c>
      <c r="AI117" s="99" t="b">
        <f t="shared" si="80"/>
        <v>0</v>
      </c>
      <c r="AJ117" s="70" t="b">
        <f t="shared" si="81"/>
        <v>0</v>
      </c>
      <c r="AK117" s="111" t="b">
        <f t="shared" si="96"/>
        <v>0</v>
      </c>
      <c r="AL117" s="82" t="e">
        <f t="shared" si="82"/>
        <v>#VALUE!</v>
      </c>
      <c r="AM117" s="82" t="b">
        <f t="shared" si="83"/>
        <v>0</v>
      </c>
      <c r="AN117" s="82" t="b">
        <f t="shared" si="84"/>
        <v>0</v>
      </c>
      <c r="AO117" s="82" t="b">
        <f t="shared" si="97"/>
        <v>0</v>
      </c>
      <c r="AP117" s="82" t="b">
        <f t="shared" si="85"/>
        <v>0</v>
      </c>
      <c r="AQ117" s="82" t="b">
        <f t="shared" si="98"/>
        <v>0</v>
      </c>
      <c r="AR117" s="70">
        <f t="shared" si="99"/>
        <v>0</v>
      </c>
      <c r="AS117" s="82" t="b">
        <f t="shared" si="86"/>
        <v>0</v>
      </c>
      <c r="AT117" s="82" t="b">
        <f t="shared" si="87"/>
        <v>0</v>
      </c>
      <c r="AU117" s="82" t="b">
        <f t="shared" si="88"/>
        <v>0</v>
      </c>
      <c r="AV117" s="82" t="b">
        <f t="shared" si="89"/>
        <v>0</v>
      </c>
      <c r="AW117" s="82" t="b">
        <f t="shared" si="90"/>
        <v>0</v>
      </c>
      <c r="AX117" s="82" t="b">
        <f t="shared" si="91"/>
        <v>0</v>
      </c>
      <c r="AY117" s="82" t="b">
        <f t="shared" si="100"/>
        <v>0</v>
      </c>
      <c r="AZ117" s="82"/>
      <c r="BA117" s="82" t="b">
        <f t="shared" si="101"/>
        <v>0</v>
      </c>
      <c r="BB117" s="82" t="b">
        <f t="shared" si="102"/>
        <v>0</v>
      </c>
      <c r="BC117" s="82" t="b">
        <f t="shared" si="103"/>
        <v>0</v>
      </c>
      <c r="BD117" s="70"/>
      <c r="BE117" s="70" t="str">
        <f t="shared" si="92"/>
        <v/>
      </c>
      <c r="BF117" s="70">
        <v>106</v>
      </c>
      <c r="BG117" s="70"/>
      <c r="BH117" s="70"/>
      <c r="BI117" s="70"/>
      <c r="BJ117" s="70"/>
      <c r="BK117" s="70"/>
      <c r="BL117" s="70"/>
      <c r="BM117" s="70"/>
      <c r="BN117" s="70"/>
      <c r="BO117" s="70"/>
      <c r="BP117" s="70"/>
      <c r="BQ117" s="70"/>
      <c r="BR117" s="70"/>
      <c r="BS117" s="70" t="b">
        <f t="shared" si="93"/>
        <v>0</v>
      </c>
      <c r="BT117" s="70">
        <f>COUNTA(B118:$O$830)</f>
        <v>0</v>
      </c>
      <c r="BU117" s="70"/>
      <c r="BV117" s="163"/>
      <c r="BW117" s="163"/>
      <c r="BX117" s="163"/>
      <c r="BY117" s="163"/>
      <c r="BZ117" s="163"/>
      <c r="CA117" s="163"/>
      <c r="CB117" s="163"/>
      <c r="CC117" s="163"/>
      <c r="CD117" s="163"/>
      <c r="CE117" s="163" t="str">
        <f t="shared" si="104"/>
        <v/>
      </c>
      <c r="CF117" s="163" t="str">
        <f t="shared" si="105"/>
        <v/>
      </c>
      <c r="CG117" s="163" t="str">
        <f t="shared" si="106"/>
        <v/>
      </c>
      <c r="CH117" s="163" t="str">
        <f t="shared" si="107"/>
        <v/>
      </c>
      <c r="CI117" s="163" t="str">
        <f t="shared" si="108"/>
        <v/>
      </c>
      <c r="CJ117" s="163" t="str">
        <f t="shared" si="109"/>
        <v/>
      </c>
      <c r="CK117" s="163" t="str">
        <f t="shared" si="110"/>
        <v/>
      </c>
      <c r="CL117" s="163" t="str">
        <f t="shared" si="111"/>
        <v/>
      </c>
      <c r="CM117" s="163" t="str">
        <f t="shared" si="112"/>
        <v/>
      </c>
      <c r="CN117" s="163"/>
      <c r="CO117" s="163"/>
      <c r="CP117" s="163" t="str">
        <f t="shared" si="113"/>
        <v/>
      </c>
      <c r="CQ117" s="163"/>
      <c r="CR117" s="163"/>
      <c r="CS117" s="185" t="str">
        <f t="shared" si="130"/>
        <v/>
      </c>
      <c r="CT117" s="70"/>
      <c r="CU117" s="70">
        <f t="shared" si="114"/>
        <v>0</v>
      </c>
      <c r="CV117" s="70">
        <f t="shared" si="115"/>
        <v>0</v>
      </c>
      <c r="CW117" s="70"/>
      <c r="CX117" s="96">
        <f t="shared" si="116"/>
        <v>0</v>
      </c>
      <c r="CY117" s="70"/>
      <c r="CZ117" s="70" t="e">
        <f t="shared" si="117"/>
        <v>#VALUE!</v>
      </c>
      <c r="DA117" s="70" t="e">
        <f t="shared" si="118"/>
        <v>#VALUE!</v>
      </c>
      <c r="DB117" s="70"/>
      <c r="DC117" s="70" t="b">
        <f t="shared" si="131"/>
        <v>0</v>
      </c>
      <c r="DD117" s="70">
        <f t="shared" si="119"/>
        <v>0</v>
      </c>
      <c r="DE117" s="70" t="str">
        <f t="shared" si="120"/>
        <v/>
      </c>
      <c r="DF117" s="70"/>
      <c r="DG117" s="70" t="str">
        <f t="shared" si="132"/>
        <v/>
      </c>
      <c r="DH117" s="70" t="b">
        <f t="shared" si="133"/>
        <v>0</v>
      </c>
      <c r="DI117" s="70" t="str">
        <f t="shared" si="134"/>
        <v/>
      </c>
      <c r="DJ117" s="70"/>
      <c r="DK117" s="70" t="str">
        <f t="shared" si="121"/>
        <v/>
      </c>
      <c r="DL117" s="70" t="str">
        <f t="shared" si="122"/>
        <v/>
      </c>
      <c r="DM117" s="70"/>
      <c r="DN117" s="70" t="str">
        <f t="shared" si="123"/>
        <v/>
      </c>
      <c r="DO117" s="70" t="str">
        <f>IF(DK117="","",AND((COUNTIF($DK$12:DL117,DK117))=1,(COUNTIF($DK$12:DL117,DL117))=1))</f>
        <v/>
      </c>
      <c r="DP117" s="70" t="str">
        <f>IF(DK117="","",AND((COUNTIF(DK117:$DL$812,DK117))=1,(COUNTIF(DK117:$DL$812,DL117))=1))</f>
        <v/>
      </c>
      <c r="DQ117" s="70"/>
      <c r="DR117" s="70" t="b">
        <f t="shared" si="124"/>
        <v>0</v>
      </c>
      <c r="DS117" s="70" t="b">
        <f t="shared" si="125"/>
        <v>0</v>
      </c>
      <c r="DT117" s="70">
        <f t="shared" si="135"/>
        <v>0</v>
      </c>
      <c r="DU117" s="70">
        <f t="shared" si="136"/>
        <v>0</v>
      </c>
      <c r="DV117" s="70" t="b">
        <f t="shared" si="126"/>
        <v>0</v>
      </c>
      <c r="DW117" s="70" t="b">
        <f t="shared" si="127"/>
        <v>0</v>
      </c>
      <c r="DX117" s="70"/>
      <c r="DY117" s="70" t="b">
        <f t="shared" si="128"/>
        <v>0</v>
      </c>
      <c r="DZ117" s="70">
        <f t="shared" si="129"/>
        <v>0</v>
      </c>
      <c r="EA117" s="70"/>
    </row>
    <row r="118" spans="1:131" x14ac:dyDescent="0.25">
      <c r="A118" s="24" t="str">
        <f t="shared" si="94"/>
        <v/>
      </c>
      <c r="B118" s="36"/>
      <c r="C118" s="37"/>
      <c r="D118" s="38"/>
      <c r="E118" s="37"/>
      <c r="F118" s="38"/>
      <c r="G118" s="39"/>
      <c r="H118" s="35"/>
      <c r="I118" s="30"/>
      <c r="J118" s="38"/>
      <c r="K118" s="36"/>
      <c r="L118" s="40"/>
      <c r="M118" s="43"/>
      <c r="N118" s="44"/>
      <c r="O118" s="35"/>
      <c r="P118" s="87"/>
      <c r="R118" s="65" t="s">
        <v>107</v>
      </c>
      <c r="S118" s="66">
        <v>92051</v>
      </c>
      <c r="T118" s="99" t="s">
        <v>377</v>
      </c>
      <c r="U118" s="146" t="s">
        <v>378</v>
      </c>
      <c r="V118" s="70"/>
      <c r="W118" s="70"/>
      <c r="X118" s="70"/>
      <c r="Y118" s="70"/>
      <c r="Z118" t="b">
        <f t="shared" si="73"/>
        <v>0</v>
      </c>
      <c r="AA118" t="b">
        <f t="shared" si="95"/>
        <v>0</v>
      </c>
      <c r="AB118" t="b">
        <f t="shared" si="74"/>
        <v>0</v>
      </c>
      <c r="AC118" t="b">
        <f t="shared" si="75"/>
        <v>0</v>
      </c>
      <c r="AD118" s="101" t="b">
        <f t="shared" si="76"/>
        <v>0</v>
      </c>
      <c r="AE118" t="e">
        <f t="shared" si="77"/>
        <v>#VALUE!</v>
      </c>
      <c r="AF118" t="b">
        <f t="shared" si="78"/>
        <v>0</v>
      </c>
      <c r="AG118" s="135"/>
      <c r="AH118" s="82" t="b">
        <f t="shared" si="79"/>
        <v>0</v>
      </c>
      <c r="AI118" s="99" t="b">
        <f t="shared" si="80"/>
        <v>0</v>
      </c>
      <c r="AJ118" s="70" t="b">
        <f t="shared" si="81"/>
        <v>0</v>
      </c>
      <c r="AK118" s="111" t="b">
        <f t="shared" si="96"/>
        <v>0</v>
      </c>
      <c r="AL118" s="82" t="e">
        <f t="shared" si="82"/>
        <v>#VALUE!</v>
      </c>
      <c r="AM118" s="82" t="b">
        <f t="shared" si="83"/>
        <v>0</v>
      </c>
      <c r="AN118" s="82" t="b">
        <f t="shared" si="84"/>
        <v>0</v>
      </c>
      <c r="AO118" s="82" t="b">
        <f t="shared" si="97"/>
        <v>0</v>
      </c>
      <c r="AP118" s="82" t="b">
        <f t="shared" si="85"/>
        <v>0</v>
      </c>
      <c r="AQ118" s="82" t="b">
        <f t="shared" si="98"/>
        <v>0</v>
      </c>
      <c r="AR118" s="70">
        <f t="shared" si="99"/>
        <v>0</v>
      </c>
      <c r="AS118" s="82" t="b">
        <f t="shared" si="86"/>
        <v>0</v>
      </c>
      <c r="AT118" s="82" t="b">
        <f t="shared" si="87"/>
        <v>0</v>
      </c>
      <c r="AU118" s="82" t="b">
        <f t="shared" si="88"/>
        <v>0</v>
      </c>
      <c r="AV118" s="82" t="b">
        <f t="shared" si="89"/>
        <v>0</v>
      </c>
      <c r="AW118" s="82" t="b">
        <f t="shared" si="90"/>
        <v>0</v>
      </c>
      <c r="AX118" s="82" t="b">
        <f t="shared" si="91"/>
        <v>0</v>
      </c>
      <c r="AY118" s="82" t="b">
        <f t="shared" si="100"/>
        <v>0</v>
      </c>
      <c r="AZ118" s="82"/>
      <c r="BA118" s="82" t="b">
        <f t="shared" si="101"/>
        <v>0</v>
      </c>
      <c r="BB118" s="82" t="b">
        <f t="shared" si="102"/>
        <v>0</v>
      </c>
      <c r="BC118" s="82" t="b">
        <f t="shared" si="103"/>
        <v>0</v>
      </c>
      <c r="BD118" s="70"/>
      <c r="BE118" s="70" t="str">
        <f t="shared" si="92"/>
        <v/>
      </c>
      <c r="BF118" s="70">
        <v>107</v>
      </c>
      <c r="BG118" s="70"/>
      <c r="BH118" s="70"/>
      <c r="BI118" s="70"/>
      <c r="BJ118" s="70"/>
      <c r="BK118" s="70"/>
      <c r="BL118" s="70"/>
      <c r="BM118" s="70"/>
      <c r="BN118" s="70"/>
      <c r="BO118" s="70"/>
      <c r="BP118" s="70"/>
      <c r="BQ118" s="70"/>
      <c r="BR118" s="70"/>
      <c r="BS118" s="70" t="b">
        <f t="shared" si="93"/>
        <v>0</v>
      </c>
      <c r="BT118" s="70">
        <f>COUNTA(B119:$O$830)</f>
        <v>0</v>
      </c>
      <c r="BU118" s="70"/>
      <c r="BV118" s="163"/>
      <c r="BW118" s="163"/>
      <c r="BX118" s="163"/>
      <c r="BY118" s="163"/>
      <c r="BZ118" s="163"/>
      <c r="CA118" s="163"/>
      <c r="CB118" s="163"/>
      <c r="CC118" s="163"/>
      <c r="CD118" s="163"/>
      <c r="CE118" s="163" t="str">
        <f t="shared" si="104"/>
        <v/>
      </c>
      <c r="CF118" s="163" t="str">
        <f t="shared" si="105"/>
        <v/>
      </c>
      <c r="CG118" s="163" t="str">
        <f t="shared" si="106"/>
        <v/>
      </c>
      <c r="CH118" s="163" t="str">
        <f t="shared" si="107"/>
        <v/>
      </c>
      <c r="CI118" s="163" t="str">
        <f t="shared" si="108"/>
        <v/>
      </c>
      <c r="CJ118" s="163" t="str">
        <f t="shared" si="109"/>
        <v/>
      </c>
      <c r="CK118" s="163" t="str">
        <f t="shared" si="110"/>
        <v/>
      </c>
      <c r="CL118" s="163" t="str">
        <f t="shared" si="111"/>
        <v/>
      </c>
      <c r="CM118" s="163" t="str">
        <f t="shared" si="112"/>
        <v/>
      </c>
      <c r="CN118" s="163"/>
      <c r="CO118" s="163"/>
      <c r="CP118" s="163" t="str">
        <f t="shared" si="113"/>
        <v/>
      </c>
      <c r="CQ118" s="163"/>
      <c r="CR118" s="163"/>
      <c r="CS118" s="185" t="str">
        <f t="shared" si="130"/>
        <v/>
      </c>
      <c r="CT118" s="70"/>
      <c r="CU118" s="70">
        <f t="shared" si="114"/>
        <v>0</v>
      </c>
      <c r="CV118" s="70">
        <f t="shared" si="115"/>
        <v>0</v>
      </c>
      <c r="CW118" s="70"/>
      <c r="CX118" s="96">
        <f t="shared" si="116"/>
        <v>0</v>
      </c>
      <c r="CY118" s="70"/>
      <c r="CZ118" s="70" t="e">
        <f t="shared" si="117"/>
        <v>#VALUE!</v>
      </c>
      <c r="DA118" s="70" t="e">
        <f t="shared" si="118"/>
        <v>#VALUE!</v>
      </c>
      <c r="DB118" s="70"/>
      <c r="DC118" s="70" t="b">
        <f t="shared" si="131"/>
        <v>0</v>
      </c>
      <c r="DD118" s="70">
        <f t="shared" si="119"/>
        <v>0</v>
      </c>
      <c r="DE118" s="70" t="str">
        <f t="shared" si="120"/>
        <v/>
      </c>
      <c r="DF118" s="70"/>
      <c r="DG118" s="70" t="str">
        <f t="shared" si="132"/>
        <v/>
      </c>
      <c r="DH118" s="70" t="b">
        <f t="shared" si="133"/>
        <v>0</v>
      </c>
      <c r="DI118" s="70" t="str">
        <f t="shared" si="134"/>
        <v/>
      </c>
      <c r="DJ118" s="70"/>
      <c r="DK118" s="70" t="str">
        <f t="shared" si="121"/>
        <v/>
      </c>
      <c r="DL118" s="70" t="str">
        <f t="shared" si="122"/>
        <v/>
      </c>
      <c r="DM118" s="70"/>
      <c r="DN118" s="70" t="str">
        <f t="shared" si="123"/>
        <v/>
      </c>
      <c r="DO118" s="70" t="str">
        <f>IF(DK118="","",AND((COUNTIF($DK$12:DL118,DK118))=1,(COUNTIF($DK$12:DL118,DL118))=1))</f>
        <v/>
      </c>
      <c r="DP118" s="70" t="str">
        <f>IF(DK118="","",AND((COUNTIF(DK118:$DL$812,DK118))=1,(COUNTIF(DK118:$DL$812,DL118))=1))</f>
        <v/>
      </c>
      <c r="DQ118" s="70"/>
      <c r="DR118" s="70" t="b">
        <f t="shared" si="124"/>
        <v>0</v>
      </c>
      <c r="DS118" s="70" t="b">
        <f t="shared" si="125"/>
        <v>0</v>
      </c>
      <c r="DT118" s="70">
        <f t="shared" si="135"/>
        <v>0</v>
      </c>
      <c r="DU118" s="70">
        <f t="shared" si="136"/>
        <v>0</v>
      </c>
      <c r="DV118" s="70" t="b">
        <f t="shared" si="126"/>
        <v>0</v>
      </c>
      <c r="DW118" s="70" t="b">
        <f t="shared" si="127"/>
        <v>0</v>
      </c>
      <c r="DX118" s="70"/>
      <c r="DY118" s="70" t="b">
        <f t="shared" si="128"/>
        <v>0</v>
      </c>
      <c r="DZ118" s="70">
        <f t="shared" si="129"/>
        <v>0</v>
      </c>
      <c r="EA118" s="70"/>
    </row>
    <row r="119" spans="1:131" x14ac:dyDescent="0.25">
      <c r="A119" s="24" t="str">
        <f t="shared" si="94"/>
        <v/>
      </c>
      <c r="B119" s="36"/>
      <c r="C119" s="37"/>
      <c r="D119" s="38"/>
      <c r="E119" s="37"/>
      <c r="F119" s="38"/>
      <c r="G119" s="39"/>
      <c r="H119" s="35"/>
      <c r="I119" s="30"/>
      <c r="J119" s="38"/>
      <c r="K119" s="36"/>
      <c r="L119" s="40"/>
      <c r="M119" s="43"/>
      <c r="N119" s="44"/>
      <c r="O119" s="35"/>
      <c r="P119" s="87"/>
      <c r="R119" s="65" t="s">
        <v>108</v>
      </c>
      <c r="S119" s="66">
        <v>92060</v>
      </c>
      <c r="T119" s="99" t="s">
        <v>379</v>
      </c>
      <c r="U119" s="146" t="s">
        <v>380</v>
      </c>
      <c r="V119" s="70"/>
      <c r="W119" s="70"/>
      <c r="X119" s="70"/>
      <c r="Y119" s="70"/>
      <c r="Z119" t="b">
        <f t="shared" si="73"/>
        <v>0</v>
      </c>
      <c r="AA119" t="b">
        <f t="shared" si="95"/>
        <v>0</v>
      </c>
      <c r="AB119" t="b">
        <f t="shared" si="74"/>
        <v>0</v>
      </c>
      <c r="AC119" t="b">
        <f t="shared" si="75"/>
        <v>0</v>
      </c>
      <c r="AD119" s="101" t="b">
        <f t="shared" si="76"/>
        <v>0</v>
      </c>
      <c r="AE119" t="e">
        <f t="shared" si="77"/>
        <v>#VALUE!</v>
      </c>
      <c r="AF119" t="b">
        <f t="shared" si="78"/>
        <v>0</v>
      </c>
      <c r="AG119" s="135"/>
      <c r="AH119" s="82" t="b">
        <f t="shared" si="79"/>
        <v>0</v>
      </c>
      <c r="AI119" s="99" t="b">
        <f t="shared" si="80"/>
        <v>0</v>
      </c>
      <c r="AJ119" s="70" t="b">
        <f t="shared" si="81"/>
        <v>0</v>
      </c>
      <c r="AK119" s="111" t="b">
        <f t="shared" si="96"/>
        <v>0</v>
      </c>
      <c r="AL119" s="82" t="e">
        <f t="shared" si="82"/>
        <v>#VALUE!</v>
      </c>
      <c r="AM119" s="82" t="b">
        <f t="shared" si="83"/>
        <v>0</v>
      </c>
      <c r="AN119" s="82" t="b">
        <f t="shared" si="84"/>
        <v>0</v>
      </c>
      <c r="AO119" s="82" t="b">
        <f t="shared" si="97"/>
        <v>0</v>
      </c>
      <c r="AP119" s="82" t="b">
        <f t="shared" si="85"/>
        <v>0</v>
      </c>
      <c r="AQ119" s="82" t="b">
        <f t="shared" si="98"/>
        <v>0</v>
      </c>
      <c r="AR119" s="70">
        <f t="shared" si="99"/>
        <v>0</v>
      </c>
      <c r="AS119" s="82" t="b">
        <f t="shared" si="86"/>
        <v>0</v>
      </c>
      <c r="AT119" s="82" t="b">
        <f t="shared" si="87"/>
        <v>0</v>
      </c>
      <c r="AU119" s="82" t="b">
        <f t="shared" si="88"/>
        <v>0</v>
      </c>
      <c r="AV119" s="82" t="b">
        <f t="shared" si="89"/>
        <v>0</v>
      </c>
      <c r="AW119" s="82" t="b">
        <f t="shared" si="90"/>
        <v>0</v>
      </c>
      <c r="AX119" s="82" t="b">
        <f t="shared" si="91"/>
        <v>0</v>
      </c>
      <c r="AY119" s="82" t="b">
        <f t="shared" si="100"/>
        <v>0</v>
      </c>
      <c r="AZ119" s="82"/>
      <c r="BA119" s="82" t="b">
        <f t="shared" si="101"/>
        <v>0</v>
      </c>
      <c r="BB119" s="82" t="b">
        <f t="shared" si="102"/>
        <v>0</v>
      </c>
      <c r="BC119" s="82" t="b">
        <f t="shared" si="103"/>
        <v>0</v>
      </c>
      <c r="BD119" s="70"/>
      <c r="BE119" s="70" t="str">
        <f t="shared" si="92"/>
        <v/>
      </c>
      <c r="BF119" s="70">
        <v>108</v>
      </c>
      <c r="BG119" s="70"/>
      <c r="BH119" s="70"/>
      <c r="BI119" s="70"/>
      <c r="BJ119" s="70"/>
      <c r="BK119" s="70"/>
      <c r="BL119" s="70"/>
      <c r="BM119" s="70"/>
      <c r="BN119" s="70"/>
      <c r="BO119" s="70"/>
      <c r="BP119" s="70"/>
      <c r="BQ119" s="70"/>
      <c r="BR119" s="70"/>
      <c r="BS119" s="70" t="b">
        <f t="shared" si="93"/>
        <v>0</v>
      </c>
      <c r="BT119" s="70">
        <f>COUNTA(B120:$O$830)</f>
        <v>0</v>
      </c>
      <c r="BU119" s="70"/>
      <c r="BV119" s="163"/>
      <c r="BW119" s="163"/>
      <c r="BX119" s="163"/>
      <c r="BY119" s="163"/>
      <c r="BZ119" s="163"/>
      <c r="CA119" s="163"/>
      <c r="CB119" s="163"/>
      <c r="CC119" s="163"/>
      <c r="CD119" s="163"/>
      <c r="CE119" s="163" t="str">
        <f t="shared" si="104"/>
        <v/>
      </c>
      <c r="CF119" s="163" t="str">
        <f t="shared" si="105"/>
        <v/>
      </c>
      <c r="CG119" s="163" t="str">
        <f t="shared" si="106"/>
        <v/>
      </c>
      <c r="CH119" s="163" t="str">
        <f t="shared" si="107"/>
        <v/>
      </c>
      <c r="CI119" s="163" t="str">
        <f t="shared" si="108"/>
        <v/>
      </c>
      <c r="CJ119" s="163" t="str">
        <f t="shared" si="109"/>
        <v/>
      </c>
      <c r="CK119" s="163" t="str">
        <f t="shared" si="110"/>
        <v/>
      </c>
      <c r="CL119" s="163" t="str">
        <f t="shared" si="111"/>
        <v/>
      </c>
      <c r="CM119" s="163" t="str">
        <f t="shared" si="112"/>
        <v/>
      </c>
      <c r="CN119" s="163"/>
      <c r="CO119" s="163"/>
      <c r="CP119" s="163" t="str">
        <f t="shared" si="113"/>
        <v/>
      </c>
      <c r="CQ119" s="163"/>
      <c r="CR119" s="163"/>
      <c r="CS119" s="185" t="str">
        <f t="shared" si="130"/>
        <v/>
      </c>
      <c r="CT119" s="70"/>
      <c r="CU119" s="70">
        <f t="shared" si="114"/>
        <v>0</v>
      </c>
      <c r="CV119" s="70">
        <f t="shared" si="115"/>
        <v>0</v>
      </c>
      <c r="CW119" s="70"/>
      <c r="CX119" s="96">
        <f t="shared" si="116"/>
        <v>0</v>
      </c>
      <c r="CY119" s="70"/>
      <c r="CZ119" s="70" t="e">
        <f t="shared" si="117"/>
        <v>#VALUE!</v>
      </c>
      <c r="DA119" s="70" t="e">
        <f t="shared" si="118"/>
        <v>#VALUE!</v>
      </c>
      <c r="DB119" s="70"/>
      <c r="DC119" s="70" t="b">
        <f t="shared" si="131"/>
        <v>0</v>
      </c>
      <c r="DD119" s="70">
        <f t="shared" si="119"/>
        <v>0</v>
      </c>
      <c r="DE119" s="70" t="str">
        <f t="shared" si="120"/>
        <v/>
      </c>
      <c r="DF119" s="70"/>
      <c r="DG119" s="70" t="str">
        <f t="shared" si="132"/>
        <v/>
      </c>
      <c r="DH119" s="70" t="b">
        <f t="shared" si="133"/>
        <v>0</v>
      </c>
      <c r="DI119" s="70" t="str">
        <f t="shared" si="134"/>
        <v/>
      </c>
      <c r="DJ119" s="70"/>
      <c r="DK119" s="70" t="str">
        <f t="shared" si="121"/>
        <v/>
      </c>
      <c r="DL119" s="70" t="str">
        <f t="shared" si="122"/>
        <v/>
      </c>
      <c r="DM119" s="70"/>
      <c r="DN119" s="70" t="str">
        <f t="shared" si="123"/>
        <v/>
      </c>
      <c r="DO119" s="70" t="str">
        <f>IF(DK119="","",AND((COUNTIF($DK$12:DL119,DK119))=1,(COUNTIF($DK$12:DL119,DL119))=1))</f>
        <v/>
      </c>
      <c r="DP119" s="70" t="str">
        <f>IF(DK119="","",AND((COUNTIF(DK119:$DL$812,DK119))=1,(COUNTIF(DK119:$DL$812,DL119))=1))</f>
        <v/>
      </c>
      <c r="DQ119" s="70"/>
      <c r="DR119" s="70" t="b">
        <f t="shared" si="124"/>
        <v>0</v>
      </c>
      <c r="DS119" s="70" t="b">
        <f t="shared" si="125"/>
        <v>0</v>
      </c>
      <c r="DT119" s="70">
        <f t="shared" si="135"/>
        <v>0</v>
      </c>
      <c r="DU119" s="70">
        <f t="shared" si="136"/>
        <v>0</v>
      </c>
      <c r="DV119" s="70" t="b">
        <f t="shared" si="126"/>
        <v>0</v>
      </c>
      <c r="DW119" s="70" t="b">
        <f t="shared" si="127"/>
        <v>0</v>
      </c>
      <c r="DX119" s="70"/>
      <c r="DY119" s="70" t="b">
        <f t="shared" si="128"/>
        <v>0</v>
      </c>
      <c r="DZ119" s="70">
        <f t="shared" si="129"/>
        <v>0</v>
      </c>
      <c r="EA119" s="70"/>
    </row>
    <row r="120" spans="1:131" x14ac:dyDescent="0.25">
      <c r="A120" s="24" t="str">
        <f t="shared" si="94"/>
        <v/>
      </c>
      <c r="B120" s="36"/>
      <c r="C120" s="37"/>
      <c r="D120" s="38"/>
      <c r="E120" s="37"/>
      <c r="F120" s="38"/>
      <c r="G120" s="39"/>
      <c r="H120" s="35"/>
      <c r="I120" s="30"/>
      <c r="J120" s="38"/>
      <c r="K120" s="36"/>
      <c r="L120" s="40"/>
      <c r="M120" s="43"/>
      <c r="N120" s="44"/>
      <c r="O120" s="35"/>
      <c r="P120" s="87"/>
      <c r="R120" s="65" t="s">
        <v>109</v>
      </c>
      <c r="S120" s="66">
        <v>92062</v>
      </c>
      <c r="T120" s="99" t="s">
        <v>381</v>
      </c>
      <c r="U120" s="146" t="s">
        <v>382</v>
      </c>
      <c r="V120" s="70"/>
      <c r="W120" s="70"/>
      <c r="X120" s="70"/>
      <c r="Y120" s="70"/>
      <c r="Z120" t="b">
        <f t="shared" si="73"/>
        <v>0</v>
      </c>
      <c r="AA120" t="b">
        <f t="shared" si="95"/>
        <v>0</v>
      </c>
      <c r="AB120" t="b">
        <f t="shared" si="74"/>
        <v>0</v>
      </c>
      <c r="AC120" t="b">
        <f t="shared" si="75"/>
        <v>0</v>
      </c>
      <c r="AD120" s="101" t="b">
        <f t="shared" si="76"/>
        <v>0</v>
      </c>
      <c r="AE120" t="e">
        <f t="shared" si="77"/>
        <v>#VALUE!</v>
      </c>
      <c r="AF120" t="b">
        <f t="shared" si="78"/>
        <v>0</v>
      </c>
      <c r="AG120" s="135"/>
      <c r="AH120" s="82" t="b">
        <f t="shared" si="79"/>
        <v>0</v>
      </c>
      <c r="AI120" s="99" t="b">
        <f t="shared" si="80"/>
        <v>0</v>
      </c>
      <c r="AJ120" s="70" t="b">
        <f t="shared" si="81"/>
        <v>0</v>
      </c>
      <c r="AK120" s="111" t="b">
        <f t="shared" si="96"/>
        <v>0</v>
      </c>
      <c r="AL120" s="82" t="e">
        <f t="shared" si="82"/>
        <v>#VALUE!</v>
      </c>
      <c r="AM120" s="82" t="b">
        <f t="shared" si="83"/>
        <v>0</v>
      </c>
      <c r="AN120" s="82" t="b">
        <f t="shared" si="84"/>
        <v>0</v>
      </c>
      <c r="AO120" s="82" t="b">
        <f t="shared" si="97"/>
        <v>0</v>
      </c>
      <c r="AP120" s="82" t="b">
        <f t="shared" si="85"/>
        <v>0</v>
      </c>
      <c r="AQ120" s="82" t="b">
        <f t="shared" si="98"/>
        <v>0</v>
      </c>
      <c r="AR120" s="70">
        <f t="shared" si="99"/>
        <v>0</v>
      </c>
      <c r="AS120" s="82" t="b">
        <f t="shared" si="86"/>
        <v>0</v>
      </c>
      <c r="AT120" s="82" t="b">
        <f t="shared" si="87"/>
        <v>0</v>
      </c>
      <c r="AU120" s="82" t="b">
        <f t="shared" si="88"/>
        <v>0</v>
      </c>
      <c r="AV120" s="82" t="b">
        <f t="shared" si="89"/>
        <v>0</v>
      </c>
      <c r="AW120" s="82" t="b">
        <f t="shared" si="90"/>
        <v>0</v>
      </c>
      <c r="AX120" s="82" t="b">
        <f t="shared" si="91"/>
        <v>0</v>
      </c>
      <c r="AY120" s="82" t="b">
        <f t="shared" si="100"/>
        <v>0</v>
      </c>
      <c r="AZ120" s="82"/>
      <c r="BA120" s="82" t="b">
        <f t="shared" si="101"/>
        <v>0</v>
      </c>
      <c r="BB120" s="82" t="b">
        <f t="shared" si="102"/>
        <v>0</v>
      </c>
      <c r="BC120" s="82" t="b">
        <f t="shared" si="103"/>
        <v>0</v>
      </c>
      <c r="BD120" s="70"/>
      <c r="BE120" s="70" t="str">
        <f t="shared" si="92"/>
        <v/>
      </c>
      <c r="BF120" s="70">
        <v>109</v>
      </c>
      <c r="BG120" s="70"/>
      <c r="BH120" s="70"/>
      <c r="BI120" s="70"/>
      <c r="BJ120" s="70"/>
      <c r="BK120" s="70"/>
      <c r="BL120" s="70"/>
      <c r="BM120" s="70"/>
      <c r="BN120" s="70"/>
      <c r="BO120" s="70"/>
      <c r="BP120" s="70"/>
      <c r="BQ120" s="70"/>
      <c r="BR120" s="70"/>
      <c r="BS120" s="70" t="b">
        <f t="shared" si="93"/>
        <v>0</v>
      </c>
      <c r="BT120" s="70">
        <f>COUNTA(B121:$O$830)</f>
        <v>0</v>
      </c>
      <c r="BU120" s="70"/>
      <c r="BV120" s="163"/>
      <c r="BW120" s="163"/>
      <c r="BX120" s="163"/>
      <c r="BY120" s="163"/>
      <c r="BZ120" s="163"/>
      <c r="CA120" s="163"/>
      <c r="CB120" s="163"/>
      <c r="CC120" s="163"/>
      <c r="CD120" s="163"/>
      <c r="CE120" s="163" t="str">
        <f t="shared" si="104"/>
        <v/>
      </c>
      <c r="CF120" s="163" t="str">
        <f t="shared" si="105"/>
        <v/>
      </c>
      <c r="CG120" s="163" t="str">
        <f t="shared" si="106"/>
        <v/>
      </c>
      <c r="CH120" s="163" t="str">
        <f t="shared" si="107"/>
        <v/>
      </c>
      <c r="CI120" s="163" t="str">
        <f t="shared" si="108"/>
        <v/>
      </c>
      <c r="CJ120" s="163" t="str">
        <f t="shared" si="109"/>
        <v/>
      </c>
      <c r="CK120" s="163" t="str">
        <f t="shared" si="110"/>
        <v/>
      </c>
      <c r="CL120" s="163" t="str">
        <f t="shared" si="111"/>
        <v/>
      </c>
      <c r="CM120" s="163" t="str">
        <f t="shared" si="112"/>
        <v/>
      </c>
      <c r="CN120" s="163"/>
      <c r="CO120" s="163"/>
      <c r="CP120" s="163" t="str">
        <f t="shared" si="113"/>
        <v/>
      </c>
      <c r="CQ120" s="163"/>
      <c r="CR120" s="163"/>
      <c r="CS120" s="185" t="str">
        <f t="shared" si="130"/>
        <v/>
      </c>
      <c r="CT120" s="70"/>
      <c r="CU120" s="70">
        <f t="shared" si="114"/>
        <v>0</v>
      </c>
      <c r="CV120" s="70">
        <f t="shared" si="115"/>
        <v>0</v>
      </c>
      <c r="CW120" s="70"/>
      <c r="CX120" s="96">
        <f t="shared" si="116"/>
        <v>0</v>
      </c>
      <c r="CY120" s="70"/>
      <c r="CZ120" s="70" t="e">
        <f t="shared" si="117"/>
        <v>#VALUE!</v>
      </c>
      <c r="DA120" s="70" t="e">
        <f t="shared" si="118"/>
        <v>#VALUE!</v>
      </c>
      <c r="DB120" s="70"/>
      <c r="DC120" s="70" t="b">
        <f t="shared" si="131"/>
        <v>0</v>
      </c>
      <c r="DD120" s="70">
        <f t="shared" si="119"/>
        <v>0</v>
      </c>
      <c r="DE120" s="70" t="str">
        <f t="shared" si="120"/>
        <v/>
      </c>
      <c r="DF120" s="70"/>
      <c r="DG120" s="70" t="str">
        <f t="shared" si="132"/>
        <v/>
      </c>
      <c r="DH120" s="70" t="b">
        <f t="shared" si="133"/>
        <v>0</v>
      </c>
      <c r="DI120" s="70" t="str">
        <f t="shared" si="134"/>
        <v/>
      </c>
      <c r="DJ120" s="70"/>
      <c r="DK120" s="70" t="str">
        <f t="shared" si="121"/>
        <v/>
      </c>
      <c r="DL120" s="70" t="str">
        <f t="shared" si="122"/>
        <v/>
      </c>
      <c r="DM120" s="70"/>
      <c r="DN120" s="70" t="str">
        <f t="shared" si="123"/>
        <v/>
      </c>
      <c r="DO120" s="70" t="str">
        <f>IF(DK120="","",AND((COUNTIF($DK$12:DL120,DK120))=1,(COUNTIF($DK$12:DL120,DL120))=1))</f>
        <v/>
      </c>
      <c r="DP120" s="70" t="str">
        <f>IF(DK120="","",AND((COUNTIF(DK120:$DL$812,DK120))=1,(COUNTIF(DK120:$DL$812,DL120))=1))</f>
        <v/>
      </c>
      <c r="DQ120" s="70"/>
      <c r="DR120" s="70" t="b">
        <f t="shared" si="124"/>
        <v>0</v>
      </c>
      <c r="DS120" s="70" t="b">
        <f t="shared" si="125"/>
        <v>0</v>
      </c>
      <c r="DT120" s="70">
        <f t="shared" si="135"/>
        <v>0</v>
      </c>
      <c r="DU120" s="70">
        <f t="shared" si="136"/>
        <v>0</v>
      </c>
      <c r="DV120" s="70" t="b">
        <f t="shared" si="126"/>
        <v>0</v>
      </c>
      <c r="DW120" s="70" t="b">
        <f t="shared" si="127"/>
        <v>0</v>
      </c>
      <c r="DX120" s="70"/>
      <c r="DY120" s="70" t="b">
        <f t="shared" si="128"/>
        <v>0</v>
      </c>
      <c r="DZ120" s="70">
        <f t="shared" si="129"/>
        <v>0</v>
      </c>
      <c r="EA120" s="70"/>
    </row>
    <row r="121" spans="1:131" x14ac:dyDescent="0.25">
      <c r="A121" s="24" t="str">
        <f t="shared" si="94"/>
        <v/>
      </c>
      <c r="B121" s="36"/>
      <c r="C121" s="37"/>
      <c r="D121" s="38"/>
      <c r="E121" s="37"/>
      <c r="F121" s="38"/>
      <c r="G121" s="39"/>
      <c r="H121" s="35"/>
      <c r="I121" s="30"/>
      <c r="J121" s="38"/>
      <c r="K121" s="36"/>
      <c r="L121" s="40"/>
      <c r="M121" s="43"/>
      <c r="N121" s="44"/>
      <c r="O121" s="35"/>
      <c r="P121" s="87"/>
      <c r="R121" s="65" t="s">
        <v>110</v>
      </c>
      <c r="S121" s="66">
        <v>92063</v>
      </c>
      <c r="T121" s="99" t="s">
        <v>383</v>
      </c>
      <c r="U121" s="146" t="s">
        <v>384</v>
      </c>
      <c r="V121" s="70"/>
      <c r="W121" s="70"/>
      <c r="X121" s="70"/>
      <c r="Y121" s="70"/>
      <c r="Z121" t="b">
        <f t="shared" si="73"/>
        <v>0</v>
      </c>
      <c r="AA121" t="b">
        <f t="shared" si="95"/>
        <v>0</v>
      </c>
      <c r="AB121" t="b">
        <f t="shared" si="74"/>
        <v>0</v>
      </c>
      <c r="AC121" t="b">
        <f t="shared" si="75"/>
        <v>0</v>
      </c>
      <c r="AD121" s="101" t="b">
        <f t="shared" si="76"/>
        <v>0</v>
      </c>
      <c r="AE121" t="e">
        <f t="shared" si="77"/>
        <v>#VALUE!</v>
      </c>
      <c r="AF121" t="b">
        <f t="shared" si="78"/>
        <v>0</v>
      </c>
      <c r="AG121" s="135"/>
      <c r="AH121" s="82" t="b">
        <f t="shared" si="79"/>
        <v>0</v>
      </c>
      <c r="AI121" s="99" t="b">
        <f t="shared" si="80"/>
        <v>0</v>
      </c>
      <c r="AJ121" s="70" t="b">
        <f t="shared" si="81"/>
        <v>0</v>
      </c>
      <c r="AK121" s="111" t="b">
        <f t="shared" si="96"/>
        <v>0</v>
      </c>
      <c r="AL121" s="82" t="e">
        <f t="shared" si="82"/>
        <v>#VALUE!</v>
      </c>
      <c r="AM121" s="82" t="b">
        <f t="shared" si="83"/>
        <v>0</v>
      </c>
      <c r="AN121" s="82" t="b">
        <f t="shared" si="84"/>
        <v>0</v>
      </c>
      <c r="AO121" s="82" t="b">
        <f t="shared" si="97"/>
        <v>0</v>
      </c>
      <c r="AP121" s="82" t="b">
        <f t="shared" si="85"/>
        <v>0</v>
      </c>
      <c r="AQ121" s="82" t="b">
        <f t="shared" si="98"/>
        <v>0</v>
      </c>
      <c r="AR121" s="70">
        <f t="shared" si="99"/>
        <v>0</v>
      </c>
      <c r="AS121" s="82" t="b">
        <f t="shared" si="86"/>
        <v>0</v>
      </c>
      <c r="AT121" s="82" t="b">
        <f t="shared" si="87"/>
        <v>0</v>
      </c>
      <c r="AU121" s="82" t="b">
        <f t="shared" si="88"/>
        <v>0</v>
      </c>
      <c r="AV121" s="82" t="b">
        <f t="shared" si="89"/>
        <v>0</v>
      </c>
      <c r="AW121" s="82" t="b">
        <f t="shared" si="90"/>
        <v>0</v>
      </c>
      <c r="AX121" s="82" t="b">
        <f t="shared" si="91"/>
        <v>0</v>
      </c>
      <c r="AY121" s="82" t="b">
        <f t="shared" si="100"/>
        <v>0</v>
      </c>
      <c r="AZ121" s="82"/>
      <c r="BA121" s="82" t="b">
        <f t="shared" si="101"/>
        <v>0</v>
      </c>
      <c r="BB121" s="82" t="b">
        <f t="shared" si="102"/>
        <v>0</v>
      </c>
      <c r="BC121" s="82" t="b">
        <f t="shared" si="103"/>
        <v>0</v>
      </c>
      <c r="BD121" s="70"/>
      <c r="BE121" s="70" t="str">
        <f t="shared" si="92"/>
        <v/>
      </c>
      <c r="BF121" s="70">
        <v>110</v>
      </c>
      <c r="BG121" s="70"/>
      <c r="BH121" s="70"/>
      <c r="BI121" s="70"/>
      <c r="BJ121" s="70"/>
      <c r="BK121" s="70"/>
      <c r="BL121" s="70"/>
      <c r="BM121" s="70"/>
      <c r="BN121" s="70"/>
      <c r="BO121" s="70"/>
      <c r="BP121" s="70"/>
      <c r="BQ121" s="70"/>
      <c r="BR121" s="70"/>
      <c r="BS121" s="70" t="b">
        <f t="shared" si="93"/>
        <v>0</v>
      </c>
      <c r="BT121" s="70">
        <f>COUNTA(B122:$O$830)</f>
        <v>0</v>
      </c>
      <c r="BU121" s="70"/>
      <c r="BV121" s="163"/>
      <c r="BW121" s="163"/>
      <c r="BX121" s="163"/>
      <c r="BY121" s="163"/>
      <c r="BZ121" s="163"/>
      <c r="CA121" s="163"/>
      <c r="CB121" s="163"/>
      <c r="CC121" s="163"/>
      <c r="CD121" s="163"/>
      <c r="CE121" s="163" t="str">
        <f t="shared" si="104"/>
        <v/>
      </c>
      <c r="CF121" s="163" t="str">
        <f t="shared" si="105"/>
        <v/>
      </c>
      <c r="CG121" s="163" t="str">
        <f t="shared" si="106"/>
        <v/>
      </c>
      <c r="CH121" s="163" t="str">
        <f t="shared" si="107"/>
        <v/>
      </c>
      <c r="CI121" s="163" t="str">
        <f t="shared" si="108"/>
        <v/>
      </c>
      <c r="CJ121" s="163" t="str">
        <f t="shared" si="109"/>
        <v/>
      </c>
      <c r="CK121" s="163" t="str">
        <f t="shared" si="110"/>
        <v/>
      </c>
      <c r="CL121" s="163" t="str">
        <f t="shared" si="111"/>
        <v/>
      </c>
      <c r="CM121" s="163" t="str">
        <f t="shared" si="112"/>
        <v/>
      </c>
      <c r="CN121" s="163"/>
      <c r="CO121" s="163"/>
      <c r="CP121" s="163" t="str">
        <f t="shared" si="113"/>
        <v/>
      </c>
      <c r="CQ121" s="163"/>
      <c r="CR121" s="163"/>
      <c r="CS121" s="185" t="str">
        <f t="shared" si="130"/>
        <v/>
      </c>
      <c r="CT121" s="70"/>
      <c r="CU121" s="70">
        <f t="shared" si="114"/>
        <v>0</v>
      </c>
      <c r="CV121" s="70">
        <f t="shared" si="115"/>
        <v>0</v>
      </c>
      <c r="CW121" s="70"/>
      <c r="CX121" s="96">
        <f t="shared" si="116"/>
        <v>0</v>
      </c>
      <c r="CY121" s="70"/>
      <c r="CZ121" s="70" t="e">
        <f t="shared" si="117"/>
        <v>#VALUE!</v>
      </c>
      <c r="DA121" s="70" t="e">
        <f t="shared" si="118"/>
        <v>#VALUE!</v>
      </c>
      <c r="DB121" s="70"/>
      <c r="DC121" s="70" t="b">
        <f t="shared" si="131"/>
        <v>0</v>
      </c>
      <c r="DD121" s="70">
        <f t="shared" si="119"/>
        <v>0</v>
      </c>
      <c r="DE121" s="70" t="str">
        <f t="shared" si="120"/>
        <v/>
      </c>
      <c r="DF121" s="70"/>
      <c r="DG121" s="70" t="str">
        <f t="shared" si="132"/>
        <v/>
      </c>
      <c r="DH121" s="70" t="b">
        <f t="shared" si="133"/>
        <v>0</v>
      </c>
      <c r="DI121" s="70" t="str">
        <f t="shared" si="134"/>
        <v/>
      </c>
      <c r="DJ121" s="70"/>
      <c r="DK121" s="70" t="str">
        <f t="shared" si="121"/>
        <v/>
      </c>
      <c r="DL121" s="70" t="str">
        <f t="shared" si="122"/>
        <v/>
      </c>
      <c r="DM121" s="70"/>
      <c r="DN121" s="70" t="str">
        <f t="shared" si="123"/>
        <v/>
      </c>
      <c r="DO121" s="70" t="str">
        <f>IF(DK121="","",AND((COUNTIF($DK$12:DL121,DK121))=1,(COUNTIF($DK$12:DL121,DL121))=1))</f>
        <v/>
      </c>
      <c r="DP121" s="70" t="str">
        <f>IF(DK121="","",AND((COUNTIF(DK121:$DL$812,DK121))=1,(COUNTIF(DK121:$DL$812,DL121))=1))</f>
        <v/>
      </c>
      <c r="DQ121" s="70"/>
      <c r="DR121" s="70" t="b">
        <f t="shared" si="124"/>
        <v>0</v>
      </c>
      <c r="DS121" s="70" t="b">
        <f t="shared" si="125"/>
        <v>0</v>
      </c>
      <c r="DT121" s="70">
        <f t="shared" si="135"/>
        <v>0</v>
      </c>
      <c r="DU121" s="70">
        <f t="shared" si="136"/>
        <v>0</v>
      </c>
      <c r="DV121" s="70" t="b">
        <f t="shared" si="126"/>
        <v>0</v>
      </c>
      <c r="DW121" s="70" t="b">
        <f t="shared" si="127"/>
        <v>0</v>
      </c>
      <c r="DX121" s="70"/>
      <c r="DY121" s="70" t="b">
        <f t="shared" si="128"/>
        <v>0</v>
      </c>
      <c r="DZ121" s="70">
        <f t="shared" si="129"/>
        <v>0</v>
      </c>
      <c r="EA121" s="70"/>
    </row>
    <row r="122" spans="1:131" x14ac:dyDescent="0.25">
      <c r="A122" s="24" t="str">
        <f t="shared" si="94"/>
        <v/>
      </c>
      <c r="B122" s="36"/>
      <c r="C122" s="37"/>
      <c r="D122" s="38"/>
      <c r="E122" s="37"/>
      <c r="F122" s="38"/>
      <c r="G122" s="39"/>
      <c r="H122" s="35"/>
      <c r="I122" s="30"/>
      <c r="J122" s="38"/>
      <c r="K122" s="36"/>
      <c r="L122" s="40"/>
      <c r="M122" s="43"/>
      <c r="N122" s="44"/>
      <c r="O122" s="35"/>
      <c r="P122" s="87"/>
      <c r="R122" s="65" t="s">
        <v>111</v>
      </c>
      <c r="S122" s="66">
        <v>92064</v>
      </c>
      <c r="T122" s="99" t="s">
        <v>385</v>
      </c>
      <c r="U122" s="146" t="s">
        <v>386</v>
      </c>
      <c r="V122" s="70"/>
      <c r="W122" s="70"/>
      <c r="X122" s="70"/>
      <c r="Y122" s="70"/>
      <c r="Z122" t="b">
        <f t="shared" si="73"/>
        <v>0</v>
      </c>
      <c r="AA122" t="b">
        <f t="shared" si="95"/>
        <v>0</v>
      </c>
      <c r="AB122" t="b">
        <f t="shared" si="74"/>
        <v>0</v>
      </c>
      <c r="AC122" t="b">
        <f t="shared" si="75"/>
        <v>0</v>
      </c>
      <c r="AD122" s="101" t="b">
        <f t="shared" si="76"/>
        <v>0</v>
      </c>
      <c r="AE122" t="e">
        <f t="shared" si="77"/>
        <v>#VALUE!</v>
      </c>
      <c r="AF122" t="b">
        <f t="shared" si="78"/>
        <v>0</v>
      </c>
      <c r="AG122" s="135"/>
      <c r="AH122" s="82" t="b">
        <f t="shared" si="79"/>
        <v>0</v>
      </c>
      <c r="AI122" s="99" t="b">
        <f t="shared" si="80"/>
        <v>0</v>
      </c>
      <c r="AJ122" s="70" t="b">
        <f t="shared" si="81"/>
        <v>0</v>
      </c>
      <c r="AK122" s="111" t="b">
        <f t="shared" si="96"/>
        <v>0</v>
      </c>
      <c r="AL122" s="82" t="e">
        <f t="shared" si="82"/>
        <v>#VALUE!</v>
      </c>
      <c r="AM122" s="82" t="b">
        <f t="shared" si="83"/>
        <v>0</v>
      </c>
      <c r="AN122" s="82" t="b">
        <f t="shared" si="84"/>
        <v>0</v>
      </c>
      <c r="AO122" s="82" t="b">
        <f t="shared" si="97"/>
        <v>0</v>
      </c>
      <c r="AP122" s="82" t="b">
        <f t="shared" si="85"/>
        <v>0</v>
      </c>
      <c r="AQ122" s="82" t="b">
        <f t="shared" si="98"/>
        <v>0</v>
      </c>
      <c r="AR122" s="70">
        <f t="shared" si="99"/>
        <v>0</v>
      </c>
      <c r="AS122" s="82" t="b">
        <f t="shared" si="86"/>
        <v>0</v>
      </c>
      <c r="AT122" s="82" t="b">
        <f t="shared" si="87"/>
        <v>0</v>
      </c>
      <c r="AU122" s="82" t="b">
        <f t="shared" si="88"/>
        <v>0</v>
      </c>
      <c r="AV122" s="82" t="b">
        <f t="shared" si="89"/>
        <v>0</v>
      </c>
      <c r="AW122" s="82" t="b">
        <f t="shared" si="90"/>
        <v>0</v>
      </c>
      <c r="AX122" s="82" t="b">
        <f t="shared" si="91"/>
        <v>0</v>
      </c>
      <c r="AY122" s="82" t="b">
        <f t="shared" si="100"/>
        <v>0</v>
      </c>
      <c r="AZ122" s="82"/>
      <c r="BA122" s="82" t="b">
        <f t="shared" si="101"/>
        <v>0</v>
      </c>
      <c r="BB122" s="82" t="b">
        <f t="shared" si="102"/>
        <v>0</v>
      </c>
      <c r="BC122" s="82" t="b">
        <f t="shared" si="103"/>
        <v>0</v>
      </c>
      <c r="BD122" s="70"/>
      <c r="BE122" s="70" t="str">
        <f t="shared" si="92"/>
        <v/>
      </c>
      <c r="BF122" s="70">
        <v>111</v>
      </c>
      <c r="BG122" s="70"/>
      <c r="BH122" s="70"/>
      <c r="BI122" s="70"/>
      <c r="BJ122" s="70"/>
      <c r="BK122" s="70"/>
      <c r="BL122" s="70"/>
      <c r="BM122" s="70"/>
      <c r="BN122" s="70"/>
      <c r="BO122" s="70"/>
      <c r="BP122" s="70"/>
      <c r="BQ122" s="70"/>
      <c r="BR122" s="70"/>
      <c r="BS122" s="70" t="b">
        <f t="shared" si="93"/>
        <v>0</v>
      </c>
      <c r="BT122" s="70">
        <f>COUNTA(B123:$O$830)</f>
        <v>0</v>
      </c>
      <c r="BU122" s="70"/>
      <c r="BV122" s="163"/>
      <c r="BW122" s="163"/>
      <c r="BX122" s="163"/>
      <c r="BY122" s="163"/>
      <c r="BZ122" s="163"/>
      <c r="CA122" s="163"/>
      <c r="CB122" s="163"/>
      <c r="CC122" s="163"/>
      <c r="CD122" s="163"/>
      <c r="CE122" s="163" t="str">
        <f t="shared" si="104"/>
        <v/>
      </c>
      <c r="CF122" s="163" t="str">
        <f t="shared" si="105"/>
        <v/>
      </c>
      <c r="CG122" s="163" t="str">
        <f t="shared" si="106"/>
        <v/>
      </c>
      <c r="CH122" s="163" t="str">
        <f t="shared" si="107"/>
        <v/>
      </c>
      <c r="CI122" s="163" t="str">
        <f t="shared" si="108"/>
        <v/>
      </c>
      <c r="CJ122" s="163" t="str">
        <f t="shared" si="109"/>
        <v/>
      </c>
      <c r="CK122" s="163" t="str">
        <f t="shared" si="110"/>
        <v/>
      </c>
      <c r="CL122" s="163" t="str">
        <f t="shared" si="111"/>
        <v/>
      </c>
      <c r="CM122" s="163" t="str">
        <f t="shared" si="112"/>
        <v/>
      </c>
      <c r="CN122" s="163"/>
      <c r="CO122" s="163"/>
      <c r="CP122" s="163" t="str">
        <f t="shared" si="113"/>
        <v/>
      </c>
      <c r="CQ122" s="163"/>
      <c r="CR122" s="163"/>
      <c r="CS122" s="185" t="str">
        <f t="shared" si="130"/>
        <v/>
      </c>
      <c r="CT122" s="70"/>
      <c r="CU122" s="70">
        <f t="shared" si="114"/>
        <v>0</v>
      </c>
      <c r="CV122" s="70">
        <f t="shared" si="115"/>
        <v>0</v>
      </c>
      <c r="CW122" s="70"/>
      <c r="CX122" s="96">
        <f t="shared" si="116"/>
        <v>0</v>
      </c>
      <c r="CY122" s="70"/>
      <c r="CZ122" s="70" t="e">
        <f t="shared" si="117"/>
        <v>#VALUE!</v>
      </c>
      <c r="DA122" s="70" t="e">
        <f t="shared" si="118"/>
        <v>#VALUE!</v>
      </c>
      <c r="DB122" s="70"/>
      <c r="DC122" s="70" t="b">
        <f t="shared" si="131"/>
        <v>0</v>
      </c>
      <c r="DD122" s="70">
        <f t="shared" si="119"/>
        <v>0</v>
      </c>
      <c r="DE122" s="70" t="str">
        <f t="shared" si="120"/>
        <v/>
      </c>
      <c r="DF122" s="70"/>
      <c r="DG122" s="70" t="str">
        <f t="shared" si="132"/>
        <v/>
      </c>
      <c r="DH122" s="70" t="b">
        <f t="shared" si="133"/>
        <v>0</v>
      </c>
      <c r="DI122" s="70" t="str">
        <f t="shared" si="134"/>
        <v/>
      </c>
      <c r="DJ122" s="70"/>
      <c r="DK122" s="70" t="str">
        <f t="shared" si="121"/>
        <v/>
      </c>
      <c r="DL122" s="70" t="str">
        <f t="shared" si="122"/>
        <v/>
      </c>
      <c r="DM122" s="70"/>
      <c r="DN122" s="70" t="str">
        <f t="shared" si="123"/>
        <v/>
      </c>
      <c r="DO122" s="70" t="str">
        <f>IF(DK122="","",AND((COUNTIF($DK$12:DL122,DK122))=1,(COUNTIF($DK$12:DL122,DL122))=1))</f>
        <v/>
      </c>
      <c r="DP122" s="70" t="str">
        <f>IF(DK122="","",AND((COUNTIF(DK122:$DL$812,DK122))=1,(COUNTIF(DK122:$DL$812,DL122))=1))</f>
        <v/>
      </c>
      <c r="DQ122" s="70"/>
      <c r="DR122" s="70" t="b">
        <f t="shared" si="124"/>
        <v>0</v>
      </c>
      <c r="DS122" s="70" t="b">
        <f t="shared" si="125"/>
        <v>0</v>
      </c>
      <c r="DT122" s="70">
        <f t="shared" si="135"/>
        <v>0</v>
      </c>
      <c r="DU122" s="70">
        <f t="shared" si="136"/>
        <v>0</v>
      </c>
      <c r="DV122" s="70" t="b">
        <f t="shared" si="126"/>
        <v>0</v>
      </c>
      <c r="DW122" s="70" t="b">
        <f t="shared" si="127"/>
        <v>0</v>
      </c>
      <c r="DX122" s="70"/>
      <c r="DY122" s="70" t="b">
        <f t="shared" si="128"/>
        <v>0</v>
      </c>
      <c r="DZ122" s="70">
        <f t="shared" si="129"/>
        <v>0</v>
      </c>
      <c r="EA122" s="70"/>
    </row>
    <row r="123" spans="1:131" x14ac:dyDescent="0.25">
      <c r="A123" s="24" t="str">
        <f t="shared" si="94"/>
        <v/>
      </c>
      <c r="B123" s="36"/>
      <c r="C123" s="37"/>
      <c r="D123" s="38"/>
      <c r="E123" s="37"/>
      <c r="F123" s="38"/>
      <c r="G123" s="39"/>
      <c r="H123" s="35"/>
      <c r="I123" s="30"/>
      <c r="J123" s="38"/>
      <c r="K123" s="36"/>
      <c r="L123" s="40"/>
      <c r="M123" s="43"/>
      <c r="N123" s="44"/>
      <c r="O123" s="35"/>
      <c r="P123" s="87"/>
      <c r="R123" s="65" t="s">
        <v>112</v>
      </c>
      <c r="S123" s="66">
        <v>92071</v>
      </c>
      <c r="T123" s="99" t="s">
        <v>387</v>
      </c>
      <c r="U123" s="146" t="s">
        <v>388</v>
      </c>
      <c r="V123" s="70"/>
      <c r="W123" s="70"/>
      <c r="X123" s="70"/>
      <c r="Y123" s="70"/>
      <c r="Z123" t="b">
        <f t="shared" si="73"/>
        <v>0</v>
      </c>
      <c r="AA123" t="b">
        <f t="shared" si="95"/>
        <v>0</v>
      </c>
      <c r="AB123" t="b">
        <f t="shared" si="74"/>
        <v>0</v>
      </c>
      <c r="AC123" t="b">
        <f t="shared" si="75"/>
        <v>0</v>
      </c>
      <c r="AD123" s="101" t="b">
        <f t="shared" si="76"/>
        <v>0</v>
      </c>
      <c r="AE123" t="e">
        <f t="shared" si="77"/>
        <v>#VALUE!</v>
      </c>
      <c r="AF123" t="b">
        <f t="shared" si="78"/>
        <v>0</v>
      </c>
      <c r="AG123" s="135"/>
      <c r="AH123" s="82" t="b">
        <f t="shared" si="79"/>
        <v>0</v>
      </c>
      <c r="AI123" s="99" t="b">
        <f t="shared" si="80"/>
        <v>0</v>
      </c>
      <c r="AJ123" s="70" t="b">
        <f t="shared" si="81"/>
        <v>0</v>
      </c>
      <c r="AK123" s="111" t="b">
        <f t="shared" si="96"/>
        <v>0</v>
      </c>
      <c r="AL123" s="82" t="e">
        <f t="shared" si="82"/>
        <v>#VALUE!</v>
      </c>
      <c r="AM123" s="82" t="b">
        <f t="shared" si="83"/>
        <v>0</v>
      </c>
      <c r="AN123" s="82" t="b">
        <f t="shared" si="84"/>
        <v>0</v>
      </c>
      <c r="AO123" s="82" t="b">
        <f t="shared" si="97"/>
        <v>0</v>
      </c>
      <c r="AP123" s="82" t="b">
        <f t="shared" si="85"/>
        <v>0</v>
      </c>
      <c r="AQ123" s="82" t="b">
        <f t="shared" si="98"/>
        <v>0</v>
      </c>
      <c r="AR123" s="70">
        <f t="shared" si="99"/>
        <v>0</v>
      </c>
      <c r="AS123" s="82" t="b">
        <f t="shared" si="86"/>
        <v>0</v>
      </c>
      <c r="AT123" s="82" t="b">
        <f t="shared" si="87"/>
        <v>0</v>
      </c>
      <c r="AU123" s="82" t="b">
        <f t="shared" si="88"/>
        <v>0</v>
      </c>
      <c r="AV123" s="82" t="b">
        <f t="shared" si="89"/>
        <v>0</v>
      </c>
      <c r="AW123" s="82" t="b">
        <f t="shared" si="90"/>
        <v>0</v>
      </c>
      <c r="AX123" s="82" t="b">
        <f t="shared" si="91"/>
        <v>0</v>
      </c>
      <c r="AY123" s="82" t="b">
        <f t="shared" si="100"/>
        <v>0</v>
      </c>
      <c r="AZ123" s="82"/>
      <c r="BA123" s="82" t="b">
        <f t="shared" si="101"/>
        <v>0</v>
      </c>
      <c r="BB123" s="82" t="b">
        <f t="shared" si="102"/>
        <v>0</v>
      </c>
      <c r="BC123" s="82" t="b">
        <f t="shared" si="103"/>
        <v>0</v>
      </c>
      <c r="BD123" s="70"/>
      <c r="BE123" s="70" t="str">
        <f t="shared" si="92"/>
        <v/>
      </c>
      <c r="BF123" s="70">
        <v>112</v>
      </c>
      <c r="BG123" s="70"/>
      <c r="BH123" s="70"/>
      <c r="BI123" s="70"/>
      <c r="BJ123" s="70"/>
      <c r="BK123" s="70"/>
      <c r="BL123" s="70"/>
      <c r="BM123" s="70"/>
      <c r="BN123" s="70"/>
      <c r="BO123" s="70"/>
      <c r="BP123" s="70"/>
      <c r="BQ123" s="70"/>
      <c r="BR123" s="70"/>
      <c r="BS123" s="70" t="b">
        <f t="shared" si="93"/>
        <v>0</v>
      </c>
      <c r="BT123" s="70">
        <f>COUNTA(B124:$O$830)</f>
        <v>0</v>
      </c>
      <c r="BU123" s="70"/>
      <c r="BV123" s="163"/>
      <c r="BW123" s="163"/>
      <c r="BX123" s="163"/>
      <c r="BY123" s="163"/>
      <c r="BZ123" s="163"/>
      <c r="CA123" s="163"/>
      <c r="CB123" s="163"/>
      <c r="CC123" s="163"/>
      <c r="CD123" s="163"/>
      <c r="CE123" s="163" t="str">
        <f t="shared" si="104"/>
        <v/>
      </c>
      <c r="CF123" s="163" t="str">
        <f t="shared" si="105"/>
        <v/>
      </c>
      <c r="CG123" s="163" t="str">
        <f t="shared" si="106"/>
        <v/>
      </c>
      <c r="CH123" s="163" t="str">
        <f t="shared" si="107"/>
        <v/>
      </c>
      <c r="CI123" s="163" t="str">
        <f t="shared" si="108"/>
        <v/>
      </c>
      <c r="CJ123" s="163" t="str">
        <f t="shared" si="109"/>
        <v/>
      </c>
      <c r="CK123" s="163" t="str">
        <f t="shared" si="110"/>
        <v/>
      </c>
      <c r="CL123" s="163" t="str">
        <f t="shared" si="111"/>
        <v/>
      </c>
      <c r="CM123" s="163" t="str">
        <f t="shared" si="112"/>
        <v/>
      </c>
      <c r="CN123" s="163"/>
      <c r="CO123" s="163"/>
      <c r="CP123" s="163" t="str">
        <f t="shared" si="113"/>
        <v/>
      </c>
      <c r="CQ123" s="163"/>
      <c r="CR123" s="163"/>
      <c r="CS123" s="185" t="str">
        <f t="shared" si="130"/>
        <v/>
      </c>
      <c r="CT123" s="70"/>
      <c r="CU123" s="70">
        <f t="shared" si="114"/>
        <v>0</v>
      </c>
      <c r="CV123" s="70">
        <f t="shared" si="115"/>
        <v>0</v>
      </c>
      <c r="CW123" s="70"/>
      <c r="CX123" s="96">
        <f t="shared" si="116"/>
        <v>0</v>
      </c>
      <c r="CY123" s="70"/>
      <c r="CZ123" s="70" t="e">
        <f t="shared" si="117"/>
        <v>#VALUE!</v>
      </c>
      <c r="DA123" s="70" t="e">
        <f t="shared" si="118"/>
        <v>#VALUE!</v>
      </c>
      <c r="DB123" s="70"/>
      <c r="DC123" s="70" t="b">
        <f t="shared" si="131"/>
        <v>0</v>
      </c>
      <c r="DD123" s="70">
        <f t="shared" si="119"/>
        <v>0</v>
      </c>
      <c r="DE123" s="70" t="str">
        <f t="shared" si="120"/>
        <v/>
      </c>
      <c r="DF123" s="70"/>
      <c r="DG123" s="70" t="str">
        <f t="shared" si="132"/>
        <v/>
      </c>
      <c r="DH123" s="70" t="b">
        <f t="shared" si="133"/>
        <v>0</v>
      </c>
      <c r="DI123" s="70" t="str">
        <f t="shared" si="134"/>
        <v/>
      </c>
      <c r="DJ123" s="70"/>
      <c r="DK123" s="70" t="str">
        <f t="shared" si="121"/>
        <v/>
      </c>
      <c r="DL123" s="70" t="str">
        <f t="shared" si="122"/>
        <v/>
      </c>
      <c r="DM123" s="70"/>
      <c r="DN123" s="70" t="str">
        <f t="shared" si="123"/>
        <v/>
      </c>
      <c r="DO123" s="70" t="str">
        <f>IF(DK123="","",AND((COUNTIF($DK$12:DL123,DK123))=1,(COUNTIF($DK$12:DL123,DL123))=1))</f>
        <v/>
      </c>
      <c r="DP123" s="70" t="str">
        <f>IF(DK123="","",AND((COUNTIF(DK123:$DL$812,DK123))=1,(COUNTIF(DK123:$DL$812,DL123))=1))</f>
        <v/>
      </c>
      <c r="DQ123" s="70"/>
      <c r="DR123" s="70" t="b">
        <f t="shared" si="124"/>
        <v>0</v>
      </c>
      <c r="DS123" s="70" t="b">
        <f t="shared" si="125"/>
        <v>0</v>
      </c>
      <c r="DT123" s="70">
        <f t="shared" si="135"/>
        <v>0</v>
      </c>
      <c r="DU123" s="70">
        <f t="shared" si="136"/>
        <v>0</v>
      </c>
      <c r="DV123" s="70" t="b">
        <f t="shared" si="126"/>
        <v>0</v>
      </c>
      <c r="DW123" s="70" t="b">
        <f t="shared" si="127"/>
        <v>0</v>
      </c>
      <c r="DX123" s="70"/>
      <c r="DY123" s="70" t="b">
        <f t="shared" si="128"/>
        <v>0</v>
      </c>
      <c r="DZ123" s="70">
        <f t="shared" si="129"/>
        <v>0</v>
      </c>
      <c r="EA123" s="70"/>
    </row>
    <row r="124" spans="1:131" x14ac:dyDescent="0.25">
      <c r="A124" s="24" t="str">
        <f t="shared" si="94"/>
        <v/>
      </c>
      <c r="B124" s="36"/>
      <c r="C124" s="37"/>
      <c r="D124" s="38"/>
      <c r="E124" s="37"/>
      <c r="F124" s="38"/>
      <c r="G124" s="39"/>
      <c r="H124" s="35"/>
      <c r="I124" s="30"/>
      <c r="J124" s="38"/>
      <c r="K124" s="36"/>
      <c r="L124" s="40"/>
      <c r="M124" s="43"/>
      <c r="N124" s="44"/>
      <c r="O124" s="35"/>
      <c r="P124" s="87"/>
      <c r="R124" s="65" t="s">
        <v>113</v>
      </c>
      <c r="S124" s="66">
        <v>92072</v>
      </c>
      <c r="T124" s="99" t="s">
        <v>389</v>
      </c>
      <c r="U124" s="146" t="s">
        <v>390</v>
      </c>
      <c r="V124" s="70"/>
      <c r="W124" s="70"/>
      <c r="X124" s="70"/>
      <c r="Y124" s="70"/>
      <c r="Z124" t="b">
        <f t="shared" si="73"/>
        <v>0</v>
      </c>
      <c r="AA124" t="b">
        <f t="shared" si="95"/>
        <v>0</v>
      </c>
      <c r="AB124" t="b">
        <f t="shared" si="74"/>
        <v>0</v>
      </c>
      <c r="AC124" t="b">
        <f t="shared" si="75"/>
        <v>0</v>
      </c>
      <c r="AD124" s="101" t="b">
        <f t="shared" si="76"/>
        <v>0</v>
      </c>
      <c r="AE124" t="e">
        <f t="shared" si="77"/>
        <v>#VALUE!</v>
      </c>
      <c r="AF124" t="b">
        <f t="shared" si="78"/>
        <v>0</v>
      </c>
      <c r="AG124" s="135"/>
      <c r="AH124" s="82" t="b">
        <f t="shared" si="79"/>
        <v>0</v>
      </c>
      <c r="AI124" s="99" t="b">
        <f t="shared" si="80"/>
        <v>0</v>
      </c>
      <c r="AJ124" s="70" t="b">
        <f t="shared" si="81"/>
        <v>0</v>
      </c>
      <c r="AK124" s="111" t="b">
        <f t="shared" si="96"/>
        <v>0</v>
      </c>
      <c r="AL124" s="82" t="e">
        <f t="shared" si="82"/>
        <v>#VALUE!</v>
      </c>
      <c r="AM124" s="82" t="b">
        <f t="shared" si="83"/>
        <v>0</v>
      </c>
      <c r="AN124" s="82" t="b">
        <f t="shared" si="84"/>
        <v>0</v>
      </c>
      <c r="AO124" s="82" t="b">
        <f t="shared" si="97"/>
        <v>0</v>
      </c>
      <c r="AP124" s="82" t="b">
        <f t="shared" si="85"/>
        <v>0</v>
      </c>
      <c r="AQ124" s="82" t="b">
        <f t="shared" si="98"/>
        <v>0</v>
      </c>
      <c r="AR124" s="70">
        <f t="shared" si="99"/>
        <v>0</v>
      </c>
      <c r="AS124" s="82" t="b">
        <f t="shared" si="86"/>
        <v>0</v>
      </c>
      <c r="AT124" s="82" t="b">
        <f t="shared" si="87"/>
        <v>0</v>
      </c>
      <c r="AU124" s="82" t="b">
        <f t="shared" si="88"/>
        <v>0</v>
      </c>
      <c r="AV124" s="82" t="b">
        <f t="shared" si="89"/>
        <v>0</v>
      </c>
      <c r="AW124" s="82" t="b">
        <f t="shared" si="90"/>
        <v>0</v>
      </c>
      <c r="AX124" s="82" t="b">
        <f t="shared" si="91"/>
        <v>0</v>
      </c>
      <c r="AY124" s="82" t="b">
        <f t="shared" si="100"/>
        <v>0</v>
      </c>
      <c r="AZ124" s="82"/>
      <c r="BA124" s="82" t="b">
        <f t="shared" si="101"/>
        <v>0</v>
      </c>
      <c r="BB124" s="82" t="b">
        <f t="shared" si="102"/>
        <v>0</v>
      </c>
      <c r="BC124" s="82" t="b">
        <f t="shared" si="103"/>
        <v>0</v>
      </c>
      <c r="BD124" s="70"/>
      <c r="BE124" s="70" t="str">
        <f t="shared" si="92"/>
        <v/>
      </c>
      <c r="BF124" s="70">
        <v>113</v>
      </c>
      <c r="BG124" s="70"/>
      <c r="BH124" s="70"/>
      <c r="BI124" s="70"/>
      <c r="BJ124" s="70"/>
      <c r="BK124" s="70"/>
      <c r="BL124" s="70"/>
      <c r="BM124" s="70"/>
      <c r="BN124" s="70"/>
      <c r="BO124" s="70"/>
      <c r="BP124" s="70"/>
      <c r="BQ124" s="70"/>
      <c r="BR124" s="70"/>
      <c r="BS124" s="70" t="b">
        <f t="shared" si="93"/>
        <v>0</v>
      </c>
      <c r="BT124" s="70">
        <f>COUNTA(B125:$O$830)</f>
        <v>0</v>
      </c>
      <c r="BU124" s="70"/>
      <c r="BV124" s="163"/>
      <c r="BW124" s="163"/>
      <c r="BX124" s="163"/>
      <c r="BY124" s="163"/>
      <c r="BZ124" s="163"/>
      <c r="CA124" s="163"/>
      <c r="CB124" s="163"/>
      <c r="CC124" s="163"/>
      <c r="CD124" s="163"/>
      <c r="CE124" s="163" t="str">
        <f t="shared" si="104"/>
        <v/>
      </c>
      <c r="CF124" s="163" t="str">
        <f t="shared" si="105"/>
        <v/>
      </c>
      <c r="CG124" s="163" t="str">
        <f t="shared" si="106"/>
        <v/>
      </c>
      <c r="CH124" s="163" t="str">
        <f t="shared" si="107"/>
        <v/>
      </c>
      <c r="CI124" s="163" t="str">
        <f t="shared" si="108"/>
        <v/>
      </c>
      <c r="CJ124" s="163" t="str">
        <f t="shared" si="109"/>
        <v/>
      </c>
      <c r="CK124" s="163" t="str">
        <f t="shared" si="110"/>
        <v/>
      </c>
      <c r="CL124" s="163" t="str">
        <f t="shared" si="111"/>
        <v/>
      </c>
      <c r="CM124" s="163" t="str">
        <f t="shared" si="112"/>
        <v/>
      </c>
      <c r="CN124" s="163"/>
      <c r="CO124" s="163"/>
      <c r="CP124" s="163" t="str">
        <f t="shared" si="113"/>
        <v/>
      </c>
      <c r="CQ124" s="163"/>
      <c r="CR124" s="163"/>
      <c r="CS124" s="185" t="str">
        <f t="shared" si="130"/>
        <v/>
      </c>
      <c r="CT124" s="70"/>
      <c r="CU124" s="70">
        <f t="shared" si="114"/>
        <v>0</v>
      </c>
      <c r="CV124" s="70">
        <f t="shared" si="115"/>
        <v>0</v>
      </c>
      <c r="CW124" s="70"/>
      <c r="CX124" s="96">
        <f t="shared" si="116"/>
        <v>0</v>
      </c>
      <c r="CY124" s="70"/>
      <c r="CZ124" s="70" t="e">
        <f t="shared" si="117"/>
        <v>#VALUE!</v>
      </c>
      <c r="DA124" s="70" t="e">
        <f t="shared" si="118"/>
        <v>#VALUE!</v>
      </c>
      <c r="DB124" s="70"/>
      <c r="DC124" s="70" t="b">
        <f t="shared" si="131"/>
        <v>0</v>
      </c>
      <c r="DD124" s="70">
        <f t="shared" si="119"/>
        <v>0</v>
      </c>
      <c r="DE124" s="70" t="str">
        <f t="shared" si="120"/>
        <v/>
      </c>
      <c r="DF124" s="70"/>
      <c r="DG124" s="70" t="str">
        <f t="shared" si="132"/>
        <v/>
      </c>
      <c r="DH124" s="70" t="b">
        <f t="shared" si="133"/>
        <v>0</v>
      </c>
      <c r="DI124" s="70" t="str">
        <f t="shared" si="134"/>
        <v/>
      </c>
      <c r="DJ124" s="70"/>
      <c r="DK124" s="70" t="str">
        <f t="shared" si="121"/>
        <v/>
      </c>
      <c r="DL124" s="70" t="str">
        <f t="shared" si="122"/>
        <v/>
      </c>
      <c r="DM124" s="70"/>
      <c r="DN124" s="70" t="str">
        <f t="shared" si="123"/>
        <v/>
      </c>
      <c r="DO124" s="70" t="str">
        <f>IF(DK124="","",AND((COUNTIF($DK$12:DL124,DK124))=1,(COUNTIF($DK$12:DL124,DL124))=1))</f>
        <v/>
      </c>
      <c r="DP124" s="70" t="str">
        <f>IF(DK124="","",AND((COUNTIF(DK124:$DL$812,DK124))=1,(COUNTIF(DK124:$DL$812,DL124))=1))</f>
        <v/>
      </c>
      <c r="DQ124" s="70"/>
      <c r="DR124" s="70" t="b">
        <f t="shared" si="124"/>
        <v>0</v>
      </c>
      <c r="DS124" s="70" t="b">
        <f t="shared" si="125"/>
        <v>0</v>
      </c>
      <c r="DT124" s="70">
        <f t="shared" si="135"/>
        <v>0</v>
      </c>
      <c r="DU124" s="70">
        <f t="shared" si="136"/>
        <v>0</v>
      </c>
      <c r="DV124" s="70" t="b">
        <f t="shared" si="126"/>
        <v>0</v>
      </c>
      <c r="DW124" s="70" t="b">
        <f t="shared" si="127"/>
        <v>0</v>
      </c>
      <c r="DX124" s="70"/>
      <c r="DY124" s="70" t="b">
        <f t="shared" si="128"/>
        <v>0</v>
      </c>
      <c r="DZ124" s="70">
        <f t="shared" si="129"/>
        <v>0</v>
      </c>
      <c r="EA124" s="70"/>
    </row>
    <row r="125" spans="1:131" x14ac:dyDescent="0.25">
      <c r="A125" s="24" t="str">
        <f t="shared" si="94"/>
        <v/>
      </c>
      <c r="B125" s="36"/>
      <c r="C125" s="37"/>
      <c r="D125" s="38"/>
      <c r="E125" s="37"/>
      <c r="F125" s="38"/>
      <c r="G125" s="39"/>
      <c r="H125" s="35"/>
      <c r="I125" s="30"/>
      <c r="J125" s="38"/>
      <c r="K125" s="36"/>
      <c r="L125" s="40"/>
      <c r="M125" s="43"/>
      <c r="N125" s="44"/>
      <c r="O125" s="35"/>
      <c r="P125" s="87"/>
      <c r="R125" s="65" t="s">
        <v>114</v>
      </c>
      <c r="S125" s="66">
        <v>92073</v>
      </c>
      <c r="T125" s="99" t="s">
        <v>391</v>
      </c>
      <c r="U125" s="146" t="s">
        <v>392</v>
      </c>
      <c r="V125" s="70"/>
      <c r="W125" s="70"/>
      <c r="X125" s="70"/>
      <c r="Y125" s="70"/>
      <c r="Z125" t="b">
        <f t="shared" si="73"/>
        <v>0</v>
      </c>
      <c r="AA125" t="b">
        <f t="shared" si="95"/>
        <v>0</v>
      </c>
      <c r="AB125" t="b">
        <f t="shared" si="74"/>
        <v>0</v>
      </c>
      <c r="AC125" t="b">
        <f t="shared" si="75"/>
        <v>0</v>
      </c>
      <c r="AD125" s="101" t="b">
        <f t="shared" si="76"/>
        <v>0</v>
      </c>
      <c r="AE125" t="e">
        <f t="shared" si="77"/>
        <v>#VALUE!</v>
      </c>
      <c r="AF125" t="b">
        <f t="shared" si="78"/>
        <v>0</v>
      </c>
      <c r="AG125" s="135"/>
      <c r="AH125" s="82" t="b">
        <f t="shared" si="79"/>
        <v>0</v>
      </c>
      <c r="AI125" s="99" t="b">
        <f t="shared" si="80"/>
        <v>0</v>
      </c>
      <c r="AJ125" s="70" t="b">
        <f t="shared" si="81"/>
        <v>0</v>
      </c>
      <c r="AK125" s="111" t="b">
        <f t="shared" si="96"/>
        <v>0</v>
      </c>
      <c r="AL125" s="82" t="e">
        <f t="shared" si="82"/>
        <v>#VALUE!</v>
      </c>
      <c r="AM125" s="82" t="b">
        <f t="shared" si="83"/>
        <v>0</v>
      </c>
      <c r="AN125" s="82" t="b">
        <f t="shared" si="84"/>
        <v>0</v>
      </c>
      <c r="AO125" s="82" t="b">
        <f t="shared" si="97"/>
        <v>0</v>
      </c>
      <c r="AP125" s="82" t="b">
        <f t="shared" si="85"/>
        <v>0</v>
      </c>
      <c r="AQ125" s="82" t="b">
        <f t="shared" si="98"/>
        <v>0</v>
      </c>
      <c r="AR125" s="70">
        <f t="shared" si="99"/>
        <v>0</v>
      </c>
      <c r="AS125" s="82" t="b">
        <f t="shared" si="86"/>
        <v>0</v>
      </c>
      <c r="AT125" s="82" t="b">
        <f t="shared" si="87"/>
        <v>0</v>
      </c>
      <c r="AU125" s="82" t="b">
        <f t="shared" si="88"/>
        <v>0</v>
      </c>
      <c r="AV125" s="82" t="b">
        <f t="shared" si="89"/>
        <v>0</v>
      </c>
      <c r="AW125" s="82" t="b">
        <f t="shared" si="90"/>
        <v>0</v>
      </c>
      <c r="AX125" s="82" t="b">
        <f t="shared" si="91"/>
        <v>0</v>
      </c>
      <c r="AY125" s="82" t="b">
        <f t="shared" si="100"/>
        <v>0</v>
      </c>
      <c r="AZ125" s="82"/>
      <c r="BA125" s="82" t="b">
        <f t="shared" si="101"/>
        <v>0</v>
      </c>
      <c r="BB125" s="82" t="b">
        <f t="shared" si="102"/>
        <v>0</v>
      </c>
      <c r="BC125" s="82" t="b">
        <f t="shared" si="103"/>
        <v>0</v>
      </c>
      <c r="BD125" s="70"/>
      <c r="BE125" s="70" t="str">
        <f t="shared" si="92"/>
        <v/>
      </c>
      <c r="BF125" s="70">
        <v>114</v>
      </c>
      <c r="BG125" s="70"/>
      <c r="BH125" s="70"/>
      <c r="BI125" s="70"/>
      <c r="BJ125" s="70"/>
      <c r="BK125" s="70"/>
      <c r="BL125" s="70"/>
      <c r="BM125" s="70"/>
      <c r="BN125" s="70"/>
      <c r="BO125" s="70"/>
      <c r="BP125" s="70"/>
      <c r="BQ125" s="70"/>
      <c r="BR125" s="70"/>
      <c r="BS125" s="70" t="b">
        <f t="shared" si="93"/>
        <v>0</v>
      </c>
      <c r="BT125" s="70">
        <f>COUNTA(B126:$O$830)</f>
        <v>0</v>
      </c>
      <c r="BU125" s="70"/>
      <c r="BV125" s="163"/>
      <c r="BW125" s="163"/>
      <c r="BX125" s="163"/>
      <c r="BY125" s="163"/>
      <c r="BZ125" s="163"/>
      <c r="CA125" s="163"/>
      <c r="CB125" s="163"/>
      <c r="CC125" s="163"/>
      <c r="CD125" s="163"/>
      <c r="CE125" s="163" t="str">
        <f t="shared" si="104"/>
        <v/>
      </c>
      <c r="CF125" s="163" t="str">
        <f t="shared" si="105"/>
        <v/>
      </c>
      <c r="CG125" s="163" t="str">
        <f t="shared" si="106"/>
        <v/>
      </c>
      <c r="CH125" s="163" t="str">
        <f t="shared" si="107"/>
        <v/>
      </c>
      <c r="CI125" s="163" t="str">
        <f t="shared" si="108"/>
        <v/>
      </c>
      <c r="CJ125" s="163" t="str">
        <f t="shared" si="109"/>
        <v/>
      </c>
      <c r="CK125" s="163" t="str">
        <f t="shared" si="110"/>
        <v/>
      </c>
      <c r="CL125" s="163" t="str">
        <f t="shared" si="111"/>
        <v/>
      </c>
      <c r="CM125" s="163" t="str">
        <f t="shared" si="112"/>
        <v/>
      </c>
      <c r="CN125" s="163"/>
      <c r="CO125" s="163"/>
      <c r="CP125" s="163" t="str">
        <f t="shared" si="113"/>
        <v/>
      </c>
      <c r="CQ125" s="163"/>
      <c r="CR125" s="163"/>
      <c r="CS125" s="185" t="str">
        <f t="shared" si="130"/>
        <v/>
      </c>
      <c r="CT125" s="70"/>
      <c r="CU125" s="70">
        <f t="shared" si="114"/>
        <v>0</v>
      </c>
      <c r="CV125" s="70">
        <f t="shared" si="115"/>
        <v>0</v>
      </c>
      <c r="CW125" s="70"/>
      <c r="CX125" s="96">
        <f t="shared" si="116"/>
        <v>0</v>
      </c>
      <c r="CY125" s="70"/>
      <c r="CZ125" s="70" t="e">
        <f t="shared" si="117"/>
        <v>#VALUE!</v>
      </c>
      <c r="DA125" s="70" t="e">
        <f t="shared" si="118"/>
        <v>#VALUE!</v>
      </c>
      <c r="DB125" s="70"/>
      <c r="DC125" s="70" t="b">
        <f t="shared" si="131"/>
        <v>0</v>
      </c>
      <c r="DD125" s="70">
        <f t="shared" si="119"/>
        <v>0</v>
      </c>
      <c r="DE125" s="70" t="str">
        <f t="shared" si="120"/>
        <v/>
      </c>
      <c r="DF125" s="70"/>
      <c r="DG125" s="70" t="str">
        <f t="shared" si="132"/>
        <v/>
      </c>
      <c r="DH125" s="70" t="b">
        <f t="shared" si="133"/>
        <v>0</v>
      </c>
      <c r="DI125" s="70" t="str">
        <f t="shared" si="134"/>
        <v/>
      </c>
      <c r="DJ125" s="70"/>
      <c r="DK125" s="70" t="str">
        <f t="shared" si="121"/>
        <v/>
      </c>
      <c r="DL125" s="70" t="str">
        <f t="shared" si="122"/>
        <v/>
      </c>
      <c r="DM125" s="70"/>
      <c r="DN125" s="70" t="str">
        <f t="shared" si="123"/>
        <v/>
      </c>
      <c r="DO125" s="70" t="str">
        <f>IF(DK125="","",AND((COUNTIF($DK$12:DL125,DK125))=1,(COUNTIF($DK$12:DL125,DL125))=1))</f>
        <v/>
      </c>
      <c r="DP125" s="70" t="str">
        <f>IF(DK125="","",AND((COUNTIF(DK125:$DL$812,DK125))=1,(COUNTIF(DK125:$DL$812,DL125))=1))</f>
        <v/>
      </c>
      <c r="DQ125" s="70"/>
      <c r="DR125" s="70" t="b">
        <f t="shared" si="124"/>
        <v>0</v>
      </c>
      <c r="DS125" s="70" t="b">
        <f t="shared" si="125"/>
        <v>0</v>
      </c>
      <c r="DT125" s="70">
        <f t="shared" si="135"/>
        <v>0</v>
      </c>
      <c r="DU125" s="70">
        <f t="shared" si="136"/>
        <v>0</v>
      </c>
      <c r="DV125" s="70" t="b">
        <f t="shared" si="126"/>
        <v>0</v>
      </c>
      <c r="DW125" s="70" t="b">
        <f t="shared" si="127"/>
        <v>0</v>
      </c>
      <c r="DX125" s="70"/>
      <c r="DY125" s="70" t="b">
        <f t="shared" si="128"/>
        <v>0</v>
      </c>
      <c r="DZ125" s="70">
        <f t="shared" si="129"/>
        <v>0</v>
      </c>
      <c r="EA125" s="70"/>
    </row>
    <row r="126" spans="1:131" x14ac:dyDescent="0.25">
      <c r="A126" s="24" t="str">
        <f t="shared" si="94"/>
        <v/>
      </c>
      <c r="B126" s="36"/>
      <c r="C126" s="37"/>
      <c r="D126" s="38"/>
      <c r="E126" s="37"/>
      <c r="F126" s="38"/>
      <c r="G126" s="39"/>
      <c r="H126" s="35"/>
      <c r="I126" s="30"/>
      <c r="J126" s="38"/>
      <c r="K126" s="36"/>
      <c r="L126" s="40"/>
      <c r="M126" s="43"/>
      <c r="N126" s="44"/>
      <c r="O126" s="35"/>
      <c r="P126" s="87"/>
      <c r="R126" s="65" t="s">
        <v>115</v>
      </c>
      <c r="S126" s="66">
        <v>92075</v>
      </c>
      <c r="T126" s="99" t="s">
        <v>393</v>
      </c>
      <c r="U126" s="146" t="s">
        <v>394</v>
      </c>
      <c r="V126" s="70"/>
      <c r="W126" s="70"/>
      <c r="X126" s="70"/>
      <c r="Y126" s="70"/>
      <c r="Z126" t="b">
        <f t="shared" si="73"/>
        <v>0</v>
      </c>
      <c r="AA126" t="b">
        <f t="shared" si="95"/>
        <v>0</v>
      </c>
      <c r="AB126" t="b">
        <f t="shared" si="74"/>
        <v>0</v>
      </c>
      <c r="AC126" t="b">
        <f t="shared" si="75"/>
        <v>0</v>
      </c>
      <c r="AD126" s="101" t="b">
        <f t="shared" si="76"/>
        <v>0</v>
      </c>
      <c r="AE126" t="e">
        <f t="shared" si="77"/>
        <v>#VALUE!</v>
      </c>
      <c r="AF126" t="b">
        <f t="shared" si="78"/>
        <v>0</v>
      </c>
      <c r="AG126" s="135"/>
      <c r="AH126" s="82" t="b">
        <f t="shared" si="79"/>
        <v>0</v>
      </c>
      <c r="AI126" s="99" t="b">
        <f t="shared" si="80"/>
        <v>0</v>
      </c>
      <c r="AJ126" s="70" t="b">
        <f t="shared" si="81"/>
        <v>0</v>
      </c>
      <c r="AK126" s="111" t="b">
        <f t="shared" si="96"/>
        <v>0</v>
      </c>
      <c r="AL126" s="82" t="e">
        <f t="shared" si="82"/>
        <v>#VALUE!</v>
      </c>
      <c r="AM126" s="82" t="b">
        <f t="shared" si="83"/>
        <v>0</v>
      </c>
      <c r="AN126" s="82" t="b">
        <f t="shared" si="84"/>
        <v>0</v>
      </c>
      <c r="AO126" s="82" t="b">
        <f t="shared" si="97"/>
        <v>0</v>
      </c>
      <c r="AP126" s="82" t="b">
        <f t="shared" si="85"/>
        <v>0</v>
      </c>
      <c r="AQ126" s="82" t="b">
        <f t="shared" si="98"/>
        <v>0</v>
      </c>
      <c r="AR126" s="70">
        <f t="shared" si="99"/>
        <v>0</v>
      </c>
      <c r="AS126" s="82" t="b">
        <f t="shared" si="86"/>
        <v>0</v>
      </c>
      <c r="AT126" s="82" t="b">
        <f t="shared" si="87"/>
        <v>0</v>
      </c>
      <c r="AU126" s="82" t="b">
        <f t="shared" si="88"/>
        <v>0</v>
      </c>
      <c r="AV126" s="82" t="b">
        <f t="shared" si="89"/>
        <v>0</v>
      </c>
      <c r="AW126" s="82" t="b">
        <f t="shared" si="90"/>
        <v>0</v>
      </c>
      <c r="AX126" s="82" t="b">
        <f t="shared" si="91"/>
        <v>0</v>
      </c>
      <c r="AY126" s="82" t="b">
        <f t="shared" si="100"/>
        <v>0</v>
      </c>
      <c r="AZ126" s="82"/>
      <c r="BA126" s="82" t="b">
        <f t="shared" si="101"/>
        <v>0</v>
      </c>
      <c r="BB126" s="82" t="b">
        <f t="shared" si="102"/>
        <v>0</v>
      </c>
      <c r="BC126" s="82" t="b">
        <f t="shared" si="103"/>
        <v>0</v>
      </c>
      <c r="BD126" s="70"/>
      <c r="BE126" s="70" t="str">
        <f t="shared" si="92"/>
        <v/>
      </c>
      <c r="BF126" s="70">
        <v>115</v>
      </c>
      <c r="BG126" s="70"/>
      <c r="BH126" s="70"/>
      <c r="BI126" s="70"/>
      <c r="BJ126" s="70"/>
      <c r="BK126" s="70"/>
      <c r="BL126" s="70"/>
      <c r="BM126" s="70"/>
      <c r="BN126" s="70"/>
      <c r="BO126" s="70"/>
      <c r="BP126" s="70"/>
      <c r="BQ126" s="70"/>
      <c r="BR126" s="70"/>
      <c r="BS126" s="70" t="b">
        <f t="shared" si="93"/>
        <v>0</v>
      </c>
      <c r="BT126" s="70">
        <f>COUNTA(B127:$O$830)</f>
        <v>0</v>
      </c>
      <c r="BU126" s="70"/>
      <c r="BV126" s="163"/>
      <c r="BW126" s="163"/>
      <c r="BX126" s="163"/>
      <c r="BY126" s="163"/>
      <c r="BZ126" s="163"/>
      <c r="CA126" s="163"/>
      <c r="CB126" s="163"/>
      <c r="CC126" s="163"/>
      <c r="CD126" s="163"/>
      <c r="CE126" s="163" t="str">
        <f t="shared" si="104"/>
        <v/>
      </c>
      <c r="CF126" s="163" t="str">
        <f t="shared" si="105"/>
        <v/>
      </c>
      <c r="CG126" s="163" t="str">
        <f t="shared" si="106"/>
        <v/>
      </c>
      <c r="CH126" s="163" t="str">
        <f t="shared" si="107"/>
        <v/>
      </c>
      <c r="CI126" s="163" t="str">
        <f t="shared" si="108"/>
        <v/>
      </c>
      <c r="CJ126" s="163" t="str">
        <f t="shared" si="109"/>
        <v/>
      </c>
      <c r="CK126" s="163" t="str">
        <f t="shared" si="110"/>
        <v/>
      </c>
      <c r="CL126" s="163" t="str">
        <f t="shared" si="111"/>
        <v/>
      </c>
      <c r="CM126" s="163" t="str">
        <f t="shared" si="112"/>
        <v/>
      </c>
      <c r="CN126" s="163"/>
      <c r="CO126" s="163"/>
      <c r="CP126" s="163" t="str">
        <f t="shared" si="113"/>
        <v/>
      </c>
      <c r="CQ126" s="163"/>
      <c r="CR126" s="163"/>
      <c r="CS126" s="185" t="str">
        <f t="shared" si="130"/>
        <v/>
      </c>
      <c r="CT126" s="70"/>
      <c r="CU126" s="70">
        <f t="shared" si="114"/>
        <v>0</v>
      </c>
      <c r="CV126" s="70">
        <f t="shared" si="115"/>
        <v>0</v>
      </c>
      <c r="CW126" s="70"/>
      <c r="CX126" s="96">
        <f t="shared" si="116"/>
        <v>0</v>
      </c>
      <c r="CY126" s="70"/>
      <c r="CZ126" s="70" t="e">
        <f t="shared" si="117"/>
        <v>#VALUE!</v>
      </c>
      <c r="DA126" s="70" t="e">
        <f t="shared" si="118"/>
        <v>#VALUE!</v>
      </c>
      <c r="DB126" s="70"/>
      <c r="DC126" s="70" t="b">
        <f t="shared" si="131"/>
        <v>0</v>
      </c>
      <c r="DD126" s="70">
        <f t="shared" si="119"/>
        <v>0</v>
      </c>
      <c r="DE126" s="70" t="str">
        <f t="shared" si="120"/>
        <v/>
      </c>
      <c r="DF126" s="70"/>
      <c r="DG126" s="70" t="str">
        <f t="shared" si="132"/>
        <v/>
      </c>
      <c r="DH126" s="70" t="b">
        <f t="shared" si="133"/>
        <v>0</v>
      </c>
      <c r="DI126" s="70" t="str">
        <f t="shared" si="134"/>
        <v/>
      </c>
      <c r="DJ126" s="70"/>
      <c r="DK126" s="70" t="str">
        <f t="shared" si="121"/>
        <v/>
      </c>
      <c r="DL126" s="70" t="str">
        <f t="shared" si="122"/>
        <v/>
      </c>
      <c r="DM126" s="70"/>
      <c r="DN126" s="70" t="str">
        <f t="shared" si="123"/>
        <v/>
      </c>
      <c r="DO126" s="70" t="str">
        <f>IF(DK126="","",AND((COUNTIF($DK$12:DL126,DK126))=1,(COUNTIF($DK$12:DL126,DL126))=1))</f>
        <v/>
      </c>
      <c r="DP126" s="70" t="str">
        <f>IF(DK126="","",AND((COUNTIF(DK126:$DL$812,DK126))=1,(COUNTIF(DK126:$DL$812,DL126))=1))</f>
        <v/>
      </c>
      <c r="DQ126" s="70"/>
      <c r="DR126" s="70" t="b">
        <f t="shared" si="124"/>
        <v>0</v>
      </c>
      <c r="DS126" s="70" t="b">
        <f t="shared" si="125"/>
        <v>0</v>
      </c>
      <c r="DT126" s="70">
        <f t="shared" si="135"/>
        <v>0</v>
      </c>
      <c r="DU126" s="70">
        <f t="shared" si="136"/>
        <v>0</v>
      </c>
      <c r="DV126" s="70" t="b">
        <f t="shared" si="126"/>
        <v>0</v>
      </c>
      <c r="DW126" s="70" t="b">
        <f t="shared" si="127"/>
        <v>0</v>
      </c>
      <c r="DX126" s="70"/>
      <c r="DY126" s="70" t="b">
        <f t="shared" si="128"/>
        <v>0</v>
      </c>
      <c r="DZ126" s="70">
        <f t="shared" si="129"/>
        <v>0</v>
      </c>
      <c r="EA126" s="70"/>
    </row>
    <row r="127" spans="1:131" x14ac:dyDescent="0.25">
      <c r="A127" s="24" t="str">
        <f t="shared" si="94"/>
        <v/>
      </c>
      <c r="B127" s="36"/>
      <c r="C127" s="37"/>
      <c r="D127" s="38"/>
      <c r="E127" s="37"/>
      <c r="F127" s="38"/>
      <c r="G127" s="39"/>
      <c r="H127" s="35"/>
      <c r="I127" s="30"/>
      <c r="J127" s="38"/>
      <c r="K127" s="36"/>
      <c r="L127" s="40"/>
      <c r="M127" s="43"/>
      <c r="N127" s="44"/>
      <c r="O127" s="35"/>
      <c r="P127" s="87"/>
      <c r="R127" s="65" t="s">
        <v>116</v>
      </c>
      <c r="S127" s="66">
        <v>92076</v>
      </c>
      <c r="T127" s="99" t="s">
        <v>395</v>
      </c>
      <c r="U127" s="146" t="s">
        <v>396</v>
      </c>
      <c r="V127" s="70"/>
      <c r="W127" s="70"/>
      <c r="X127" s="70"/>
      <c r="Y127" s="70"/>
      <c r="Z127" t="b">
        <f t="shared" si="73"/>
        <v>0</v>
      </c>
      <c r="AA127" t="b">
        <f t="shared" si="95"/>
        <v>0</v>
      </c>
      <c r="AB127" t="b">
        <f t="shared" si="74"/>
        <v>0</v>
      </c>
      <c r="AC127" t="b">
        <f t="shared" si="75"/>
        <v>0</v>
      </c>
      <c r="AD127" s="101" t="b">
        <f t="shared" si="76"/>
        <v>0</v>
      </c>
      <c r="AE127" t="e">
        <f t="shared" si="77"/>
        <v>#VALUE!</v>
      </c>
      <c r="AF127" t="b">
        <f t="shared" si="78"/>
        <v>0</v>
      </c>
      <c r="AG127" s="135"/>
      <c r="AH127" s="82" t="b">
        <f t="shared" si="79"/>
        <v>0</v>
      </c>
      <c r="AI127" s="99" t="b">
        <f t="shared" si="80"/>
        <v>0</v>
      </c>
      <c r="AJ127" s="70" t="b">
        <f t="shared" si="81"/>
        <v>0</v>
      </c>
      <c r="AK127" s="111" t="b">
        <f t="shared" si="96"/>
        <v>0</v>
      </c>
      <c r="AL127" s="82" t="e">
        <f t="shared" si="82"/>
        <v>#VALUE!</v>
      </c>
      <c r="AM127" s="82" t="b">
        <f t="shared" si="83"/>
        <v>0</v>
      </c>
      <c r="AN127" s="82" t="b">
        <f t="shared" si="84"/>
        <v>0</v>
      </c>
      <c r="AO127" s="82" t="b">
        <f t="shared" si="97"/>
        <v>0</v>
      </c>
      <c r="AP127" s="82" t="b">
        <f t="shared" si="85"/>
        <v>0</v>
      </c>
      <c r="AQ127" s="82" t="b">
        <f t="shared" si="98"/>
        <v>0</v>
      </c>
      <c r="AR127" s="70">
        <f t="shared" si="99"/>
        <v>0</v>
      </c>
      <c r="AS127" s="82" t="b">
        <f t="shared" si="86"/>
        <v>0</v>
      </c>
      <c r="AT127" s="82" t="b">
        <f t="shared" si="87"/>
        <v>0</v>
      </c>
      <c r="AU127" s="82" t="b">
        <f t="shared" si="88"/>
        <v>0</v>
      </c>
      <c r="AV127" s="82" t="b">
        <f t="shared" si="89"/>
        <v>0</v>
      </c>
      <c r="AW127" s="82" t="b">
        <f t="shared" si="90"/>
        <v>0</v>
      </c>
      <c r="AX127" s="82" t="b">
        <f t="shared" si="91"/>
        <v>0</v>
      </c>
      <c r="AY127" s="82" t="b">
        <f t="shared" si="100"/>
        <v>0</v>
      </c>
      <c r="AZ127" s="82"/>
      <c r="BA127" s="82" t="b">
        <f t="shared" si="101"/>
        <v>0</v>
      </c>
      <c r="BB127" s="82" t="b">
        <f t="shared" si="102"/>
        <v>0</v>
      </c>
      <c r="BC127" s="82" t="b">
        <f t="shared" si="103"/>
        <v>0</v>
      </c>
      <c r="BD127" s="70"/>
      <c r="BE127" s="70" t="str">
        <f t="shared" si="92"/>
        <v/>
      </c>
      <c r="BF127" s="70">
        <v>116</v>
      </c>
      <c r="BG127" s="70"/>
      <c r="BH127" s="70"/>
      <c r="BI127" s="70"/>
      <c r="BJ127" s="70"/>
      <c r="BK127" s="70"/>
      <c r="BL127" s="70"/>
      <c r="BM127" s="70"/>
      <c r="BN127" s="70"/>
      <c r="BO127" s="70"/>
      <c r="BP127" s="70"/>
      <c r="BQ127" s="70"/>
      <c r="BR127" s="70"/>
      <c r="BS127" s="70" t="b">
        <f t="shared" si="93"/>
        <v>0</v>
      </c>
      <c r="BT127" s="70">
        <f>COUNTA(B128:$O$830)</f>
        <v>0</v>
      </c>
      <c r="BU127" s="70"/>
      <c r="BV127" s="163"/>
      <c r="BW127" s="163"/>
      <c r="BX127" s="163"/>
      <c r="BY127" s="163"/>
      <c r="BZ127" s="163"/>
      <c r="CA127" s="163"/>
      <c r="CB127" s="163"/>
      <c r="CC127" s="163"/>
      <c r="CD127" s="163"/>
      <c r="CE127" s="163" t="str">
        <f t="shared" si="104"/>
        <v/>
      </c>
      <c r="CF127" s="163" t="str">
        <f t="shared" si="105"/>
        <v/>
      </c>
      <c r="CG127" s="163" t="str">
        <f t="shared" si="106"/>
        <v/>
      </c>
      <c r="CH127" s="163" t="str">
        <f t="shared" si="107"/>
        <v/>
      </c>
      <c r="CI127" s="163" t="str">
        <f t="shared" si="108"/>
        <v/>
      </c>
      <c r="CJ127" s="163" t="str">
        <f t="shared" si="109"/>
        <v/>
      </c>
      <c r="CK127" s="163" t="str">
        <f t="shared" si="110"/>
        <v/>
      </c>
      <c r="CL127" s="163" t="str">
        <f t="shared" si="111"/>
        <v/>
      </c>
      <c r="CM127" s="163" t="str">
        <f t="shared" si="112"/>
        <v/>
      </c>
      <c r="CN127" s="163"/>
      <c r="CO127" s="163"/>
      <c r="CP127" s="163" t="str">
        <f t="shared" si="113"/>
        <v/>
      </c>
      <c r="CQ127" s="163"/>
      <c r="CR127" s="163"/>
      <c r="CS127" s="185" t="str">
        <f t="shared" si="130"/>
        <v/>
      </c>
      <c r="CT127" s="70"/>
      <c r="CU127" s="70">
        <f t="shared" si="114"/>
        <v>0</v>
      </c>
      <c r="CV127" s="70">
        <f t="shared" si="115"/>
        <v>0</v>
      </c>
      <c r="CW127" s="70"/>
      <c r="CX127" s="96">
        <f t="shared" si="116"/>
        <v>0</v>
      </c>
      <c r="CY127" s="70"/>
      <c r="CZ127" s="70" t="e">
        <f t="shared" si="117"/>
        <v>#VALUE!</v>
      </c>
      <c r="DA127" s="70" t="e">
        <f t="shared" si="118"/>
        <v>#VALUE!</v>
      </c>
      <c r="DB127" s="70"/>
      <c r="DC127" s="70" t="b">
        <f t="shared" si="131"/>
        <v>0</v>
      </c>
      <c r="DD127" s="70">
        <f t="shared" si="119"/>
        <v>0</v>
      </c>
      <c r="DE127" s="70" t="str">
        <f t="shared" si="120"/>
        <v/>
      </c>
      <c r="DF127" s="70"/>
      <c r="DG127" s="70" t="str">
        <f t="shared" si="132"/>
        <v/>
      </c>
      <c r="DH127" s="70" t="b">
        <f t="shared" si="133"/>
        <v>0</v>
      </c>
      <c r="DI127" s="70" t="str">
        <f t="shared" si="134"/>
        <v/>
      </c>
      <c r="DJ127" s="70"/>
      <c r="DK127" s="70" t="str">
        <f t="shared" si="121"/>
        <v/>
      </c>
      <c r="DL127" s="70" t="str">
        <f t="shared" si="122"/>
        <v/>
      </c>
      <c r="DM127" s="70"/>
      <c r="DN127" s="70" t="str">
        <f t="shared" si="123"/>
        <v/>
      </c>
      <c r="DO127" s="70" t="str">
        <f>IF(DK127="","",AND((COUNTIF($DK$12:DL127,DK127))=1,(COUNTIF($DK$12:DL127,DL127))=1))</f>
        <v/>
      </c>
      <c r="DP127" s="70" t="str">
        <f>IF(DK127="","",AND((COUNTIF(DK127:$DL$812,DK127))=1,(COUNTIF(DK127:$DL$812,DL127))=1))</f>
        <v/>
      </c>
      <c r="DQ127" s="70"/>
      <c r="DR127" s="70" t="b">
        <f t="shared" si="124"/>
        <v>0</v>
      </c>
      <c r="DS127" s="70" t="b">
        <f t="shared" si="125"/>
        <v>0</v>
      </c>
      <c r="DT127" s="70">
        <f t="shared" si="135"/>
        <v>0</v>
      </c>
      <c r="DU127" s="70">
        <f t="shared" si="136"/>
        <v>0</v>
      </c>
      <c r="DV127" s="70" t="b">
        <f t="shared" si="126"/>
        <v>0</v>
      </c>
      <c r="DW127" s="70" t="b">
        <f t="shared" si="127"/>
        <v>0</v>
      </c>
      <c r="DX127" s="70"/>
      <c r="DY127" s="70" t="b">
        <f t="shared" si="128"/>
        <v>0</v>
      </c>
      <c r="DZ127" s="70">
        <f t="shared" si="129"/>
        <v>0</v>
      </c>
      <c r="EA127" s="70"/>
    </row>
    <row r="128" spans="1:131" x14ac:dyDescent="0.25">
      <c r="A128" s="24" t="str">
        <f t="shared" si="94"/>
        <v/>
      </c>
      <c r="B128" s="36"/>
      <c r="C128" s="37"/>
      <c r="D128" s="38"/>
      <c r="E128" s="37"/>
      <c r="F128" s="38"/>
      <c r="G128" s="39"/>
      <c r="H128" s="35"/>
      <c r="I128" s="30"/>
      <c r="J128" s="38"/>
      <c r="K128" s="36"/>
      <c r="L128" s="40"/>
      <c r="M128" s="43"/>
      <c r="N128" s="44"/>
      <c r="O128" s="35"/>
      <c r="P128" s="87"/>
      <c r="R128" s="65" t="s">
        <v>117</v>
      </c>
      <c r="S128" s="66">
        <v>92077</v>
      </c>
      <c r="T128" s="99" t="s">
        <v>397</v>
      </c>
      <c r="U128" s="146" t="s">
        <v>398</v>
      </c>
      <c r="V128" s="70"/>
      <c r="W128" s="70"/>
      <c r="X128" s="70"/>
      <c r="Y128" s="70"/>
      <c r="Z128" t="b">
        <f t="shared" si="73"/>
        <v>0</v>
      </c>
      <c r="AA128" t="b">
        <f t="shared" si="95"/>
        <v>0</v>
      </c>
      <c r="AB128" t="b">
        <f t="shared" si="74"/>
        <v>0</v>
      </c>
      <c r="AC128" t="b">
        <f t="shared" si="75"/>
        <v>0</v>
      </c>
      <c r="AD128" s="101" t="b">
        <f t="shared" si="76"/>
        <v>0</v>
      </c>
      <c r="AE128" t="e">
        <f t="shared" si="77"/>
        <v>#VALUE!</v>
      </c>
      <c r="AF128" t="b">
        <f t="shared" si="78"/>
        <v>0</v>
      </c>
      <c r="AG128" s="135"/>
      <c r="AH128" s="82" t="b">
        <f t="shared" si="79"/>
        <v>0</v>
      </c>
      <c r="AI128" s="99" t="b">
        <f t="shared" si="80"/>
        <v>0</v>
      </c>
      <c r="AJ128" s="70" t="b">
        <f t="shared" si="81"/>
        <v>0</v>
      </c>
      <c r="AK128" s="111" t="b">
        <f t="shared" si="96"/>
        <v>0</v>
      </c>
      <c r="AL128" s="82" t="e">
        <f t="shared" si="82"/>
        <v>#VALUE!</v>
      </c>
      <c r="AM128" s="82" t="b">
        <f t="shared" si="83"/>
        <v>0</v>
      </c>
      <c r="AN128" s="82" t="b">
        <f t="shared" si="84"/>
        <v>0</v>
      </c>
      <c r="AO128" s="82" t="b">
        <f t="shared" si="97"/>
        <v>0</v>
      </c>
      <c r="AP128" s="82" t="b">
        <f t="shared" si="85"/>
        <v>0</v>
      </c>
      <c r="AQ128" s="82" t="b">
        <f t="shared" si="98"/>
        <v>0</v>
      </c>
      <c r="AR128" s="70">
        <f t="shared" si="99"/>
        <v>0</v>
      </c>
      <c r="AS128" s="82" t="b">
        <f t="shared" si="86"/>
        <v>0</v>
      </c>
      <c r="AT128" s="82" t="b">
        <f t="shared" si="87"/>
        <v>0</v>
      </c>
      <c r="AU128" s="82" t="b">
        <f t="shared" si="88"/>
        <v>0</v>
      </c>
      <c r="AV128" s="82" t="b">
        <f t="shared" si="89"/>
        <v>0</v>
      </c>
      <c r="AW128" s="82" t="b">
        <f t="shared" si="90"/>
        <v>0</v>
      </c>
      <c r="AX128" s="82" t="b">
        <f t="shared" si="91"/>
        <v>0</v>
      </c>
      <c r="AY128" s="82" t="b">
        <f t="shared" si="100"/>
        <v>0</v>
      </c>
      <c r="AZ128" s="82"/>
      <c r="BA128" s="82" t="b">
        <f t="shared" si="101"/>
        <v>0</v>
      </c>
      <c r="BB128" s="82" t="b">
        <f t="shared" si="102"/>
        <v>0</v>
      </c>
      <c r="BC128" s="82" t="b">
        <f t="shared" si="103"/>
        <v>0</v>
      </c>
      <c r="BD128" s="70"/>
      <c r="BE128" s="70" t="str">
        <f t="shared" si="92"/>
        <v/>
      </c>
      <c r="BF128" s="70">
        <v>117</v>
      </c>
      <c r="BG128" s="70"/>
      <c r="BH128" s="70"/>
      <c r="BI128" s="70"/>
      <c r="BJ128" s="70"/>
      <c r="BK128" s="70"/>
      <c r="BL128" s="70"/>
      <c r="BM128" s="70"/>
      <c r="BN128" s="70"/>
      <c r="BO128" s="70"/>
      <c r="BP128" s="70"/>
      <c r="BQ128" s="70"/>
      <c r="BR128" s="70"/>
      <c r="BS128" s="70" t="b">
        <f t="shared" si="93"/>
        <v>0</v>
      </c>
      <c r="BT128" s="70">
        <f>COUNTA(B129:$O$830)</f>
        <v>0</v>
      </c>
      <c r="BU128" s="70"/>
      <c r="BV128" s="163"/>
      <c r="BW128" s="163"/>
      <c r="BX128" s="163"/>
      <c r="BY128" s="163"/>
      <c r="BZ128" s="163"/>
      <c r="CA128" s="163"/>
      <c r="CB128" s="163"/>
      <c r="CC128" s="163"/>
      <c r="CD128" s="163"/>
      <c r="CE128" s="163" t="str">
        <f t="shared" si="104"/>
        <v/>
      </c>
      <c r="CF128" s="163" t="str">
        <f t="shared" si="105"/>
        <v/>
      </c>
      <c r="CG128" s="163" t="str">
        <f t="shared" si="106"/>
        <v/>
      </c>
      <c r="CH128" s="163" t="str">
        <f t="shared" si="107"/>
        <v/>
      </c>
      <c r="CI128" s="163" t="str">
        <f t="shared" si="108"/>
        <v/>
      </c>
      <c r="CJ128" s="163" t="str">
        <f t="shared" si="109"/>
        <v/>
      </c>
      <c r="CK128" s="163" t="str">
        <f t="shared" si="110"/>
        <v/>
      </c>
      <c r="CL128" s="163" t="str">
        <f t="shared" si="111"/>
        <v/>
      </c>
      <c r="CM128" s="163" t="str">
        <f t="shared" si="112"/>
        <v/>
      </c>
      <c r="CN128" s="163"/>
      <c r="CO128" s="163"/>
      <c r="CP128" s="163" t="str">
        <f t="shared" si="113"/>
        <v/>
      </c>
      <c r="CQ128" s="163"/>
      <c r="CR128" s="163"/>
      <c r="CS128" s="185" t="str">
        <f t="shared" si="130"/>
        <v/>
      </c>
      <c r="CT128" s="70"/>
      <c r="CU128" s="70">
        <f t="shared" si="114"/>
        <v>0</v>
      </c>
      <c r="CV128" s="70">
        <f t="shared" si="115"/>
        <v>0</v>
      </c>
      <c r="CW128" s="70"/>
      <c r="CX128" s="96">
        <f t="shared" si="116"/>
        <v>0</v>
      </c>
      <c r="CY128" s="70"/>
      <c r="CZ128" s="70" t="e">
        <f t="shared" si="117"/>
        <v>#VALUE!</v>
      </c>
      <c r="DA128" s="70" t="e">
        <f t="shared" si="118"/>
        <v>#VALUE!</v>
      </c>
      <c r="DB128" s="70"/>
      <c r="DC128" s="70" t="b">
        <f t="shared" si="131"/>
        <v>0</v>
      </c>
      <c r="DD128" s="70">
        <f t="shared" si="119"/>
        <v>0</v>
      </c>
      <c r="DE128" s="70" t="str">
        <f t="shared" si="120"/>
        <v/>
      </c>
      <c r="DF128" s="70"/>
      <c r="DG128" s="70" t="str">
        <f t="shared" si="132"/>
        <v/>
      </c>
      <c r="DH128" s="70" t="b">
        <f t="shared" si="133"/>
        <v>0</v>
      </c>
      <c r="DI128" s="70" t="str">
        <f t="shared" si="134"/>
        <v/>
      </c>
      <c r="DJ128" s="70"/>
      <c r="DK128" s="70" t="str">
        <f t="shared" si="121"/>
        <v/>
      </c>
      <c r="DL128" s="70" t="str">
        <f t="shared" si="122"/>
        <v/>
      </c>
      <c r="DM128" s="70"/>
      <c r="DN128" s="70" t="str">
        <f t="shared" si="123"/>
        <v/>
      </c>
      <c r="DO128" s="70" t="str">
        <f>IF(DK128="","",AND((COUNTIF($DK$12:DL128,DK128))=1,(COUNTIF($DK$12:DL128,DL128))=1))</f>
        <v/>
      </c>
      <c r="DP128" s="70" t="str">
        <f>IF(DK128="","",AND((COUNTIF(DK128:$DL$812,DK128))=1,(COUNTIF(DK128:$DL$812,DL128))=1))</f>
        <v/>
      </c>
      <c r="DQ128" s="70"/>
      <c r="DR128" s="70" t="b">
        <f t="shared" si="124"/>
        <v>0</v>
      </c>
      <c r="DS128" s="70" t="b">
        <f t="shared" si="125"/>
        <v>0</v>
      </c>
      <c r="DT128" s="70">
        <f t="shared" si="135"/>
        <v>0</v>
      </c>
      <c r="DU128" s="70">
        <f t="shared" si="136"/>
        <v>0</v>
      </c>
      <c r="DV128" s="70" t="b">
        <f t="shared" si="126"/>
        <v>0</v>
      </c>
      <c r="DW128" s="70" t="b">
        <f t="shared" si="127"/>
        <v>0</v>
      </c>
      <c r="DX128" s="70"/>
      <c r="DY128" s="70" t="b">
        <f t="shared" si="128"/>
        <v>0</v>
      </c>
      <c r="DZ128" s="70">
        <f t="shared" si="129"/>
        <v>0</v>
      </c>
      <c r="EA128" s="70"/>
    </row>
    <row r="129" spans="1:131" x14ac:dyDescent="0.25">
      <c r="A129" s="24" t="str">
        <f t="shared" si="94"/>
        <v/>
      </c>
      <c r="B129" s="36"/>
      <c r="C129" s="37"/>
      <c r="D129" s="38"/>
      <c r="E129" s="37"/>
      <c r="F129" s="38"/>
      <c r="G129" s="39"/>
      <c r="H129" s="35"/>
      <c r="I129" s="30"/>
      <c r="J129" s="38"/>
      <c r="K129" s="36"/>
      <c r="L129" s="40"/>
      <c r="M129" s="43"/>
      <c r="N129" s="44"/>
      <c r="O129" s="35"/>
      <c r="P129" s="87"/>
      <c r="R129" s="65" t="s">
        <v>118</v>
      </c>
      <c r="S129" s="66">
        <v>92078</v>
      </c>
      <c r="T129" s="99" t="s">
        <v>399</v>
      </c>
      <c r="U129" s="146" t="s">
        <v>400</v>
      </c>
      <c r="V129" s="70"/>
      <c r="W129" s="70"/>
      <c r="X129" s="70"/>
      <c r="Y129" s="70"/>
      <c r="Z129" t="b">
        <f t="shared" si="73"/>
        <v>0</v>
      </c>
      <c r="AA129" t="b">
        <f t="shared" si="95"/>
        <v>0</v>
      </c>
      <c r="AB129" t="b">
        <f t="shared" si="74"/>
        <v>0</v>
      </c>
      <c r="AC129" t="b">
        <f t="shared" si="75"/>
        <v>0</v>
      </c>
      <c r="AD129" s="101" t="b">
        <f t="shared" si="76"/>
        <v>0</v>
      </c>
      <c r="AE129" t="e">
        <f t="shared" si="77"/>
        <v>#VALUE!</v>
      </c>
      <c r="AF129" t="b">
        <f t="shared" si="78"/>
        <v>0</v>
      </c>
      <c r="AG129" s="135"/>
      <c r="AH129" s="82" t="b">
        <f t="shared" si="79"/>
        <v>0</v>
      </c>
      <c r="AI129" s="99" t="b">
        <f t="shared" si="80"/>
        <v>0</v>
      </c>
      <c r="AJ129" s="70" t="b">
        <f t="shared" si="81"/>
        <v>0</v>
      </c>
      <c r="AK129" s="111" t="b">
        <f t="shared" si="96"/>
        <v>0</v>
      </c>
      <c r="AL129" s="82" t="e">
        <f t="shared" si="82"/>
        <v>#VALUE!</v>
      </c>
      <c r="AM129" s="82" t="b">
        <f t="shared" si="83"/>
        <v>0</v>
      </c>
      <c r="AN129" s="82" t="b">
        <f t="shared" si="84"/>
        <v>0</v>
      </c>
      <c r="AO129" s="82" t="b">
        <f t="shared" si="97"/>
        <v>0</v>
      </c>
      <c r="AP129" s="82" t="b">
        <f t="shared" si="85"/>
        <v>0</v>
      </c>
      <c r="AQ129" s="82" t="b">
        <f t="shared" si="98"/>
        <v>0</v>
      </c>
      <c r="AR129" s="70">
        <f t="shared" si="99"/>
        <v>0</v>
      </c>
      <c r="AS129" s="82" t="b">
        <f t="shared" si="86"/>
        <v>0</v>
      </c>
      <c r="AT129" s="82" t="b">
        <f t="shared" si="87"/>
        <v>0</v>
      </c>
      <c r="AU129" s="82" t="b">
        <f t="shared" si="88"/>
        <v>0</v>
      </c>
      <c r="AV129" s="82" t="b">
        <f t="shared" si="89"/>
        <v>0</v>
      </c>
      <c r="AW129" s="82" t="b">
        <f t="shared" si="90"/>
        <v>0</v>
      </c>
      <c r="AX129" s="82" t="b">
        <f t="shared" si="91"/>
        <v>0</v>
      </c>
      <c r="AY129" s="82" t="b">
        <f t="shared" si="100"/>
        <v>0</v>
      </c>
      <c r="AZ129" s="82"/>
      <c r="BA129" s="82" t="b">
        <f t="shared" si="101"/>
        <v>0</v>
      </c>
      <c r="BB129" s="82" t="b">
        <f t="shared" si="102"/>
        <v>0</v>
      </c>
      <c r="BC129" s="82" t="b">
        <f t="shared" si="103"/>
        <v>0</v>
      </c>
      <c r="BD129" s="70"/>
      <c r="BE129" s="70" t="str">
        <f t="shared" si="92"/>
        <v/>
      </c>
      <c r="BF129" s="70">
        <v>118</v>
      </c>
      <c r="BG129" s="70"/>
      <c r="BH129" s="70"/>
      <c r="BI129" s="70"/>
      <c r="BJ129" s="70"/>
      <c r="BK129" s="70"/>
      <c r="BL129" s="70"/>
      <c r="BM129" s="70"/>
      <c r="BN129" s="70"/>
      <c r="BO129" s="70"/>
      <c r="BP129" s="70"/>
      <c r="BQ129" s="70"/>
      <c r="BR129" s="70"/>
      <c r="BS129" s="70" t="b">
        <f t="shared" si="93"/>
        <v>0</v>
      </c>
      <c r="BT129" s="70">
        <f>COUNTA(B130:$O$830)</f>
        <v>0</v>
      </c>
      <c r="BU129" s="70"/>
      <c r="BV129" s="163"/>
      <c r="BW129" s="163"/>
      <c r="BX129" s="163"/>
      <c r="BY129" s="163"/>
      <c r="BZ129" s="163"/>
      <c r="CA129" s="163"/>
      <c r="CB129" s="163"/>
      <c r="CC129" s="163"/>
      <c r="CD129" s="163"/>
      <c r="CE129" s="163" t="str">
        <f t="shared" si="104"/>
        <v/>
      </c>
      <c r="CF129" s="163" t="str">
        <f t="shared" si="105"/>
        <v/>
      </c>
      <c r="CG129" s="163" t="str">
        <f t="shared" si="106"/>
        <v/>
      </c>
      <c r="CH129" s="163" t="str">
        <f t="shared" si="107"/>
        <v/>
      </c>
      <c r="CI129" s="163" t="str">
        <f t="shared" si="108"/>
        <v/>
      </c>
      <c r="CJ129" s="163" t="str">
        <f t="shared" si="109"/>
        <v/>
      </c>
      <c r="CK129" s="163" t="str">
        <f t="shared" si="110"/>
        <v/>
      </c>
      <c r="CL129" s="163" t="str">
        <f t="shared" si="111"/>
        <v/>
      </c>
      <c r="CM129" s="163" t="str">
        <f t="shared" si="112"/>
        <v/>
      </c>
      <c r="CN129" s="163"/>
      <c r="CO129" s="163"/>
      <c r="CP129" s="163" t="str">
        <f t="shared" si="113"/>
        <v/>
      </c>
      <c r="CQ129" s="163"/>
      <c r="CR129" s="163"/>
      <c r="CS129" s="185" t="str">
        <f t="shared" si="130"/>
        <v/>
      </c>
      <c r="CT129" s="70"/>
      <c r="CU129" s="70">
        <f t="shared" si="114"/>
        <v>0</v>
      </c>
      <c r="CV129" s="70">
        <f t="shared" si="115"/>
        <v>0</v>
      </c>
      <c r="CW129" s="70"/>
      <c r="CX129" s="96">
        <f t="shared" si="116"/>
        <v>0</v>
      </c>
      <c r="CY129" s="70"/>
      <c r="CZ129" s="70" t="e">
        <f t="shared" si="117"/>
        <v>#VALUE!</v>
      </c>
      <c r="DA129" s="70" t="e">
        <f t="shared" si="118"/>
        <v>#VALUE!</v>
      </c>
      <c r="DB129" s="70"/>
      <c r="DC129" s="70" t="b">
        <f t="shared" si="131"/>
        <v>0</v>
      </c>
      <c r="DD129" s="70">
        <f t="shared" si="119"/>
        <v>0</v>
      </c>
      <c r="DE129" s="70" t="str">
        <f t="shared" si="120"/>
        <v/>
      </c>
      <c r="DF129" s="70"/>
      <c r="DG129" s="70" t="str">
        <f t="shared" si="132"/>
        <v/>
      </c>
      <c r="DH129" s="70" t="b">
        <f t="shared" si="133"/>
        <v>0</v>
      </c>
      <c r="DI129" s="70" t="str">
        <f t="shared" si="134"/>
        <v/>
      </c>
      <c r="DJ129" s="70"/>
      <c r="DK129" s="70" t="str">
        <f t="shared" si="121"/>
        <v/>
      </c>
      <c r="DL129" s="70" t="str">
        <f t="shared" si="122"/>
        <v/>
      </c>
      <c r="DM129" s="70"/>
      <c r="DN129" s="70" t="str">
        <f t="shared" si="123"/>
        <v/>
      </c>
      <c r="DO129" s="70" t="str">
        <f>IF(DK129="","",AND((COUNTIF($DK$12:DL129,DK129))=1,(COUNTIF($DK$12:DL129,DL129))=1))</f>
        <v/>
      </c>
      <c r="DP129" s="70" t="str">
        <f>IF(DK129="","",AND((COUNTIF(DK129:$DL$812,DK129))=1,(COUNTIF(DK129:$DL$812,DL129))=1))</f>
        <v/>
      </c>
      <c r="DQ129" s="70"/>
      <c r="DR129" s="70" t="b">
        <f t="shared" si="124"/>
        <v>0</v>
      </c>
      <c r="DS129" s="70" t="b">
        <f t="shared" si="125"/>
        <v>0</v>
      </c>
      <c r="DT129" s="70">
        <f t="shared" si="135"/>
        <v>0</v>
      </c>
      <c r="DU129" s="70">
        <f t="shared" si="136"/>
        <v>0</v>
      </c>
      <c r="DV129" s="70" t="b">
        <f t="shared" si="126"/>
        <v>0</v>
      </c>
      <c r="DW129" s="70" t="b">
        <f t="shared" si="127"/>
        <v>0</v>
      </c>
      <c r="DX129" s="70"/>
      <c r="DY129" s="70" t="b">
        <f t="shared" si="128"/>
        <v>0</v>
      </c>
      <c r="DZ129" s="70">
        <f t="shared" si="129"/>
        <v>0</v>
      </c>
      <c r="EA129" s="70"/>
    </row>
    <row r="130" spans="1:131" x14ac:dyDescent="0.25">
      <c r="A130" s="24" t="str">
        <f t="shared" si="94"/>
        <v/>
      </c>
      <c r="B130" s="36"/>
      <c r="C130" s="37"/>
      <c r="D130" s="38"/>
      <c r="E130" s="37"/>
      <c r="F130" s="38"/>
      <c r="G130" s="39"/>
      <c r="H130" s="35"/>
      <c r="I130" s="30"/>
      <c r="J130" s="38"/>
      <c r="K130" s="36"/>
      <c r="L130" s="40"/>
      <c r="M130" s="43"/>
      <c r="N130" s="44"/>
      <c r="O130" s="35"/>
      <c r="P130" s="87"/>
      <c r="R130" s="65" t="s">
        <v>119</v>
      </c>
      <c r="S130" s="66">
        <v>93001</v>
      </c>
      <c r="T130" s="99" t="s">
        <v>401</v>
      </c>
      <c r="U130" s="146" t="s">
        <v>402</v>
      </c>
      <c r="V130" s="70"/>
      <c r="W130" s="70"/>
      <c r="X130" s="70"/>
      <c r="Y130" s="70"/>
      <c r="Z130" t="b">
        <f t="shared" si="73"/>
        <v>0</v>
      </c>
      <c r="AA130" t="b">
        <f t="shared" si="95"/>
        <v>0</v>
      </c>
      <c r="AB130" t="b">
        <f t="shared" si="74"/>
        <v>0</v>
      </c>
      <c r="AC130" t="b">
        <f t="shared" si="75"/>
        <v>0</v>
      </c>
      <c r="AD130" s="101" t="b">
        <f t="shared" si="76"/>
        <v>0</v>
      </c>
      <c r="AE130" t="e">
        <f t="shared" si="77"/>
        <v>#VALUE!</v>
      </c>
      <c r="AF130" t="b">
        <f t="shared" si="78"/>
        <v>0</v>
      </c>
      <c r="AG130" s="135"/>
      <c r="AH130" s="82" t="b">
        <f t="shared" si="79"/>
        <v>0</v>
      </c>
      <c r="AI130" s="99" t="b">
        <f t="shared" si="80"/>
        <v>0</v>
      </c>
      <c r="AJ130" s="70" t="b">
        <f t="shared" si="81"/>
        <v>0</v>
      </c>
      <c r="AK130" s="111" t="b">
        <f t="shared" si="96"/>
        <v>0</v>
      </c>
      <c r="AL130" s="82" t="e">
        <f t="shared" si="82"/>
        <v>#VALUE!</v>
      </c>
      <c r="AM130" s="82" t="b">
        <f t="shared" si="83"/>
        <v>0</v>
      </c>
      <c r="AN130" s="82" t="b">
        <f t="shared" si="84"/>
        <v>0</v>
      </c>
      <c r="AO130" s="82" t="b">
        <f t="shared" si="97"/>
        <v>0</v>
      </c>
      <c r="AP130" s="82" t="b">
        <f t="shared" si="85"/>
        <v>0</v>
      </c>
      <c r="AQ130" s="82" t="b">
        <f t="shared" si="98"/>
        <v>0</v>
      </c>
      <c r="AR130" s="70">
        <f t="shared" si="99"/>
        <v>0</v>
      </c>
      <c r="AS130" s="82" t="b">
        <f t="shared" si="86"/>
        <v>0</v>
      </c>
      <c r="AT130" s="82" t="b">
        <f t="shared" si="87"/>
        <v>0</v>
      </c>
      <c r="AU130" s="82" t="b">
        <f t="shared" si="88"/>
        <v>0</v>
      </c>
      <c r="AV130" s="82" t="b">
        <f t="shared" si="89"/>
        <v>0</v>
      </c>
      <c r="AW130" s="82" t="b">
        <f t="shared" si="90"/>
        <v>0</v>
      </c>
      <c r="AX130" s="82" t="b">
        <f t="shared" si="91"/>
        <v>0</v>
      </c>
      <c r="AY130" s="82" t="b">
        <f t="shared" si="100"/>
        <v>0</v>
      </c>
      <c r="AZ130" s="82"/>
      <c r="BA130" s="82" t="b">
        <f t="shared" si="101"/>
        <v>0</v>
      </c>
      <c r="BB130" s="82" t="b">
        <f t="shared" si="102"/>
        <v>0</v>
      </c>
      <c r="BC130" s="82" t="b">
        <f t="shared" si="103"/>
        <v>0</v>
      </c>
      <c r="BD130" s="70"/>
      <c r="BE130" s="70" t="str">
        <f t="shared" si="92"/>
        <v/>
      </c>
      <c r="BF130" s="70">
        <v>119</v>
      </c>
      <c r="BG130" s="70"/>
      <c r="BH130" s="70"/>
      <c r="BI130" s="70"/>
      <c r="BJ130" s="70"/>
      <c r="BK130" s="70"/>
      <c r="BL130" s="70"/>
      <c r="BM130" s="70"/>
      <c r="BN130" s="70"/>
      <c r="BO130" s="70"/>
      <c r="BP130" s="70"/>
      <c r="BQ130" s="70"/>
      <c r="BR130" s="70"/>
      <c r="BS130" s="70" t="b">
        <f t="shared" si="93"/>
        <v>0</v>
      </c>
      <c r="BT130" s="70">
        <f>COUNTA(B131:$O$830)</f>
        <v>0</v>
      </c>
      <c r="BU130" s="70"/>
      <c r="BV130" s="163"/>
      <c r="BW130" s="163"/>
      <c r="BX130" s="163"/>
      <c r="BY130" s="163"/>
      <c r="BZ130" s="163"/>
      <c r="CA130" s="163"/>
      <c r="CB130" s="163"/>
      <c r="CC130" s="163"/>
      <c r="CD130" s="163"/>
      <c r="CE130" s="163" t="str">
        <f t="shared" si="104"/>
        <v/>
      </c>
      <c r="CF130" s="163" t="str">
        <f t="shared" si="105"/>
        <v/>
      </c>
      <c r="CG130" s="163" t="str">
        <f t="shared" si="106"/>
        <v/>
      </c>
      <c r="CH130" s="163" t="str">
        <f t="shared" si="107"/>
        <v/>
      </c>
      <c r="CI130" s="163" t="str">
        <f t="shared" si="108"/>
        <v/>
      </c>
      <c r="CJ130" s="163" t="str">
        <f t="shared" si="109"/>
        <v/>
      </c>
      <c r="CK130" s="163" t="str">
        <f t="shared" si="110"/>
        <v/>
      </c>
      <c r="CL130" s="163" t="str">
        <f t="shared" si="111"/>
        <v/>
      </c>
      <c r="CM130" s="163" t="str">
        <f t="shared" si="112"/>
        <v/>
      </c>
      <c r="CN130" s="163"/>
      <c r="CO130" s="163"/>
      <c r="CP130" s="163" t="str">
        <f t="shared" si="113"/>
        <v/>
      </c>
      <c r="CQ130" s="163"/>
      <c r="CR130" s="163"/>
      <c r="CS130" s="185" t="str">
        <f t="shared" si="130"/>
        <v/>
      </c>
      <c r="CT130" s="70"/>
      <c r="CU130" s="70">
        <f t="shared" si="114"/>
        <v>0</v>
      </c>
      <c r="CV130" s="70">
        <f t="shared" si="115"/>
        <v>0</v>
      </c>
      <c r="CW130" s="70"/>
      <c r="CX130" s="96">
        <f t="shared" si="116"/>
        <v>0</v>
      </c>
      <c r="CY130" s="70"/>
      <c r="CZ130" s="70" t="e">
        <f t="shared" si="117"/>
        <v>#VALUE!</v>
      </c>
      <c r="DA130" s="70" t="e">
        <f t="shared" si="118"/>
        <v>#VALUE!</v>
      </c>
      <c r="DB130" s="70"/>
      <c r="DC130" s="70" t="b">
        <f t="shared" si="131"/>
        <v>0</v>
      </c>
      <c r="DD130" s="70">
        <f t="shared" si="119"/>
        <v>0</v>
      </c>
      <c r="DE130" s="70" t="str">
        <f t="shared" si="120"/>
        <v/>
      </c>
      <c r="DF130" s="70"/>
      <c r="DG130" s="70" t="str">
        <f t="shared" si="132"/>
        <v/>
      </c>
      <c r="DH130" s="70" t="b">
        <f t="shared" si="133"/>
        <v>0</v>
      </c>
      <c r="DI130" s="70" t="str">
        <f t="shared" si="134"/>
        <v/>
      </c>
      <c r="DJ130" s="70"/>
      <c r="DK130" s="70" t="str">
        <f t="shared" si="121"/>
        <v/>
      </c>
      <c r="DL130" s="70" t="str">
        <f t="shared" si="122"/>
        <v/>
      </c>
      <c r="DM130" s="70"/>
      <c r="DN130" s="70" t="str">
        <f t="shared" si="123"/>
        <v/>
      </c>
      <c r="DO130" s="70" t="str">
        <f>IF(DK130="","",AND((COUNTIF($DK$12:DL130,DK130))=1,(COUNTIF($DK$12:DL130,DL130))=1))</f>
        <v/>
      </c>
      <c r="DP130" s="70" t="str">
        <f>IF(DK130="","",AND((COUNTIF(DK130:$DL$812,DK130))=1,(COUNTIF(DK130:$DL$812,DL130))=1))</f>
        <v/>
      </c>
      <c r="DQ130" s="70"/>
      <c r="DR130" s="70" t="b">
        <f t="shared" si="124"/>
        <v>0</v>
      </c>
      <c r="DS130" s="70" t="b">
        <f t="shared" si="125"/>
        <v>0</v>
      </c>
      <c r="DT130" s="70">
        <f t="shared" si="135"/>
        <v>0</v>
      </c>
      <c r="DU130" s="70">
        <f t="shared" si="136"/>
        <v>0</v>
      </c>
      <c r="DV130" s="70" t="b">
        <f t="shared" si="126"/>
        <v>0</v>
      </c>
      <c r="DW130" s="70" t="b">
        <f t="shared" si="127"/>
        <v>0</v>
      </c>
      <c r="DX130" s="70"/>
      <c r="DY130" s="70" t="b">
        <f t="shared" si="128"/>
        <v>0</v>
      </c>
      <c r="DZ130" s="70">
        <f t="shared" si="129"/>
        <v>0</v>
      </c>
      <c r="EA130" s="70"/>
    </row>
    <row r="131" spans="1:131" x14ac:dyDescent="0.25">
      <c r="A131" s="24" t="str">
        <f t="shared" si="94"/>
        <v/>
      </c>
      <c r="B131" s="36"/>
      <c r="C131" s="37"/>
      <c r="D131" s="38"/>
      <c r="E131" s="37"/>
      <c r="F131" s="38"/>
      <c r="G131" s="39"/>
      <c r="H131" s="35"/>
      <c r="I131" s="30"/>
      <c r="J131" s="38"/>
      <c r="K131" s="36"/>
      <c r="L131" s="40"/>
      <c r="M131" s="43"/>
      <c r="N131" s="44"/>
      <c r="O131" s="35"/>
      <c r="P131" s="87"/>
      <c r="R131" s="65" t="s">
        <v>120</v>
      </c>
      <c r="S131" s="66">
        <v>93006</v>
      </c>
      <c r="T131" s="99" t="s">
        <v>403</v>
      </c>
      <c r="U131" s="146" t="s">
        <v>404</v>
      </c>
      <c r="V131" s="70"/>
      <c r="W131" s="70"/>
      <c r="X131" s="70"/>
      <c r="Y131" s="70"/>
      <c r="Z131" t="b">
        <f t="shared" si="73"/>
        <v>0</v>
      </c>
      <c r="AA131" t="b">
        <f t="shared" si="95"/>
        <v>0</v>
      </c>
      <c r="AB131" t="b">
        <f t="shared" si="74"/>
        <v>0</v>
      </c>
      <c r="AC131" t="b">
        <f t="shared" si="75"/>
        <v>0</v>
      </c>
      <c r="AD131" s="101" t="b">
        <f t="shared" si="76"/>
        <v>0</v>
      </c>
      <c r="AE131" t="e">
        <f t="shared" si="77"/>
        <v>#VALUE!</v>
      </c>
      <c r="AF131" t="b">
        <f t="shared" si="78"/>
        <v>0</v>
      </c>
      <c r="AG131" s="135"/>
      <c r="AH131" s="82" t="b">
        <f t="shared" si="79"/>
        <v>0</v>
      </c>
      <c r="AI131" s="99" t="b">
        <f t="shared" si="80"/>
        <v>0</v>
      </c>
      <c r="AJ131" s="70" t="b">
        <f t="shared" si="81"/>
        <v>0</v>
      </c>
      <c r="AK131" s="111" t="b">
        <f t="shared" si="96"/>
        <v>0</v>
      </c>
      <c r="AL131" s="82" t="e">
        <f t="shared" si="82"/>
        <v>#VALUE!</v>
      </c>
      <c r="AM131" s="82" t="b">
        <f t="shared" si="83"/>
        <v>0</v>
      </c>
      <c r="AN131" s="82" t="b">
        <f t="shared" si="84"/>
        <v>0</v>
      </c>
      <c r="AO131" s="82" t="b">
        <f t="shared" si="97"/>
        <v>0</v>
      </c>
      <c r="AP131" s="82" t="b">
        <f t="shared" si="85"/>
        <v>0</v>
      </c>
      <c r="AQ131" s="82" t="b">
        <f t="shared" si="98"/>
        <v>0</v>
      </c>
      <c r="AR131" s="70">
        <f t="shared" si="99"/>
        <v>0</v>
      </c>
      <c r="AS131" s="82" t="b">
        <f t="shared" si="86"/>
        <v>0</v>
      </c>
      <c r="AT131" s="82" t="b">
        <f t="shared" si="87"/>
        <v>0</v>
      </c>
      <c r="AU131" s="82" t="b">
        <f t="shared" si="88"/>
        <v>0</v>
      </c>
      <c r="AV131" s="82" t="b">
        <f t="shared" si="89"/>
        <v>0</v>
      </c>
      <c r="AW131" s="82" t="b">
        <f t="shared" si="90"/>
        <v>0</v>
      </c>
      <c r="AX131" s="82" t="b">
        <f t="shared" si="91"/>
        <v>0</v>
      </c>
      <c r="AY131" s="82" t="b">
        <f t="shared" si="100"/>
        <v>0</v>
      </c>
      <c r="AZ131" s="82"/>
      <c r="BA131" s="82" t="b">
        <f t="shared" si="101"/>
        <v>0</v>
      </c>
      <c r="BB131" s="82" t="b">
        <f t="shared" si="102"/>
        <v>0</v>
      </c>
      <c r="BC131" s="82" t="b">
        <f t="shared" si="103"/>
        <v>0</v>
      </c>
      <c r="BD131" s="70"/>
      <c r="BE131" s="70" t="str">
        <f t="shared" si="92"/>
        <v/>
      </c>
      <c r="BF131" s="70">
        <v>120</v>
      </c>
      <c r="BG131" s="70"/>
      <c r="BH131" s="70"/>
      <c r="BI131" s="70"/>
      <c r="BJ131" s="70"/>
      <c r="BK131" s="70"/>
      <c r="BL131" s="70"/>
      <c r="BM131" s="70"/>
      <c r="BN131" s="70"/>
      <c r="BO131" s="70"/>
      <c r="BP131" s="70"/>
      <c r="BQ131" s="70"/>
      <c r="BR131" s="70"/>
      <c r="BS131" s="70" t="b">
        <f t="shared" si="93"/>
        <v>0</v>
      </c>
      <c r="BT131" s="70">
        <f>COUNTA(B132:$O$830)</f>
        <v>0</v>
      </c>
      <c r="BU131" s="70"/>
      <c r="BV131" s="163"/>
      <c r="BW131" s="163"/>
      <c r="BX131" s="163"/>
      <c r="BY131" s="163"/>
      <c r="BZ131" s="163"/>
      <c r="CA131" s="163"/>
      <c r="CB131" s="163"/>
      <c r="CC131" s="163"/>
      <c r="CD131" s="163"/>
      <c r="CE131" s="163" t="str">
        <f t="shared" si="104"/>
        <v/>
      </c>
      <c r="CF131" s="163" t="str">
        <f t="shared" si="105"/>
        <v/>
      </c>
      <c r="CG131" s="163" t="str">
        <f t="shared" si="106"/>
        <v/>
      </c>
      <c r="CH131" s="163" t="str">
        <f t="shared" si="107"/>
        <v/>
      </c>
      <c r="CI131" s="163" t="str">
        <f t="shared" si="108"/>
        <v/>
      </c>
      <c r="CJ131" s="163" t="str">
        <f t="shared" si="109"/>
        <v/>
      </c>
      <c r="CK131" s="163" t="str">
        <f t="shared" si="110"/>
        <v/>
      </c>
      <c r="CL131" s="163" t="str">
        <f t="shared" si="111"/>
        <v/>
      </c>
      <c r="CM131" s="163" t="str">
        <f t="shared" si="112"/>
        <v/>
      </c>
      <c r="CN131" s="163"/>
      <c r="CO131" s="163"/>
      <c r="CP131" s="163" t="str">
        <f t="shared" si="113"/>
        <v/>
      </c>
      <c r="CQ131" s="163"/>
      <c r="CR131" s="163"/>
      <c r="CS131" s="185" t="str">
        <f t="shared" si="130"/>
        <v/>
      </c>
      <c r="CT131" s="70"/>
      <c r="CU131" s="70">
        <f t="shared" si="114"/>
        <v>0</v>
      </c>
      <c r="CV131" s="70">
        <f t="shared" si="115"/>
        <v>0</v>
      </c>
      <c r="CW131" s="70"/>
      <c r="CX131" s="96">
        <f t="shared" si="116"/>
        <v>0</v>
      </c>
      <c r="CY131" s="70"/>
      <c r="CZ131" s="70" t="e">
        <f t="shared" si="117"/>
        <v>#VALUE!</v>
      </c>
      <c r="DA131" s="70" t="e">
        <f t="shared" si="118"/>
        <v>#VALUE!</v>
      </c>
      <c r="DB131" s="70"/>
      <c r="DC131" s="70" t="b">
        <f t="shared" si="131"/>
        <v>0</v>
      </c>
      <c r="DD131" s="70">
        <f t="shared" si="119"/>
        <v>0</v>
      </c>
      <c r="DE131" s="70" t="str">
        <f t="shared" si="120"/>
        <v/>
      </c>
      <c r="DF131" s="70"/>
      <c r="DG131" s="70" t="str">
        <f t="shared" si="132"/>
        <v/>
      </c>
      <c r="DH131" s="70" t="b">
        <f t="shared" si="133"/>
        <v>0</v>
      </c>
      <c r="DI131" s="70" t="str">
        <f t="shared" si="134"/>
        <v/>
      </c>
      <c r="DJ131" s="70"/>
      <c r="DK131" s="70" t="str">
        <f t="shared" si="121"/>
        <v/>
      </c>
      <c r="DL131" s="70" t="str">
        <f t="shared" si="122"/>
        <v/>
      </c>
      <c r="DM131" s="70"/>
      <c r="DN131" s="70" t="str">
        <f t="shared" si="123"/>
        <v/>
      </c>
      <c r="DO131" s="70" t="str">
        <f>IF(DK131="","",AND((COUNTIF($DK$12:DL131,DK131))=1,(COUNTIF($DK$12:DL131,DL131))=1))</f>
        <v/>
      </c>
      <c r="DP131" s="70" t="str">
        <f>IF(DK131="","",AND((COUNTIF(DK131:$DL$812,DK131))=1,(COUNTIF(DK131:$DL$812,DL131))=1))</f>
        <v/>
      </c>
      <c r="DQ131" s="70"/>
      <c r="DR131" s="70" t="b">
        <f t="shared" si="124"/>
        <v>0</v>
      </c>
      <c r="DS131" s="70" t="b">
        <f t="shared" si="125"/>
        <v>0</v>
      </c>
      <c r="DT131" s="70">
        <f t="shared" si="135"/>
        <v>0</v>
      </c>
      <c r="DU131" s="70">
        <f t="shared" si="136"/>
        <v>0</v>
      </c>
      <c r="DV131" s="70" t="b">
        <f t="shared" si="126"/>
        <v>0</v>
      </c>
      <c r="DW131" s="70" t="b">
        <f t="shared" si="127"/>
        <v>0</v>
      </c>
      <c r="DX131" s="70"/>
      <c r="DY131" s="70" t="b">
        <f t="shared" si="128"/>
        <v>0</v>
      </c>
      <c r="DZ131" s="70">
        <f t="shared" si="129"/>
        <v>0</v>
      </c>
      <c r="EA131" s="70"/>
    </row>
    <row r="132" spans="1:131" x14ac:dyDescent="0.25">
      <c r="A132" s="24" t="str">
        <f t="shared" si="94"/>
        <v/>
      </c>
      <c r="B132" s="36"/>
      <c r="C132" s="37"/>
      <c r="D132" s="38"/>
      <c r="E132" s="37"/>
      <c r="F132" s="38"/>
      <c r="G132" s="39"/>
      <c r="H132" s="35"/>
      <c r="I132" s="30"/>
      <c r="J132" s="38"/>
      <c r="K132" s="36"/>
      <c r="L132" s="40"/>
      <c r="M132" s="43"/>
      <c r="N132" s="44"/>
      <c r="O132" s="35"/>
      <c r="P132" s="87"/>
      <c r="R132" s="65" t="s">
        <v>121</v>
      </c>
      <c r="S132" s="66">
        <v>93008</v>
      </c>
      <c r="T132" s="99" t="s">
        <v>405</v>
      </c>
      <c r="U132" s="146" t="s">
        <v>406</v>
      </c>
      <c r="V132" s="70"/>
      <c r="W132" s="70"/>
      <c r="X132" s="70"/>
      <c r="Y132" s="70"/>
      <c r="Z132" t="b">
        <f t="shared" si="73"/>
        <v>0</v>
      </c>
      <c r="AA132" t="b">
        <f t="shared" si="95"/>
        <v>0</v>
      </c>
      <c r="AB132" t="b">
        <f t="shared" si="74"/>
        <v>0</v>
      </c>
      <c r="AC132" t="b">
        <f t="shared" si="75"/>
        <v>0</v>
      </c>
      <c r="AD132" s="101" t="b">
        <f t="shared" si="76"/>
        <v>0</v>
      </c>
      <c r="AE132" t="e">
        <f t="shared" si="77"/>
        <v>#VALUE!</v>
      </c>
      <c r="AF132" t="b">
        <f t="shared" si="78"/>
        <v>0</v>
      </c>
      <c r="AG132" s="135"/>
      <c r="AH132" s="82" t="b">
        <f t="shared" si="79"/>
        <v>0</v>
      </c>
      <c r="AI132" s="99" t="b">
        <f t="shared" si="80"/>
        <v>0</v>
      </c>
      <c r="AJ132" s="70" t="b">
        <f t="shared" si="81"/>
        <v>0</v>
      </c>
      <c r="AK132" s="111" t="b">
        <f t="shared" si="96"/>
        <v>0</v>
      </c>
      <c r="AL132" s="82" t="e">
        <f t="shared" si="82"/>
        <v>#VALUE!</v>
      </c>
      <c r="AM132" s="82" t="b">
        <f t="shared" si="83"/>
        <v>0</v>
      </c>
      <c r="AN132" s="82" t="b">
        <f t="shared" si="84"/>
        <v>0</v>
      </c>
      <c r="AO132" s="82" t="b">
        <f t="shared" si="97"/>
        <v>0</v>
      </c>
      <c r="AP132" s="82" t="b">
        <f t="shared" si="85"/>
        <v>0</v>
      </c>
      <c r="AQ132" s="82" t="b">
        <f t="shared" si="98"/>
        <v>0</v>
      </c>
      <c r="AR132" s="70">
        <f t="shared" si="99"/>
        <v>0</v>
      </c>
      <c r="AS132" s="82" t="b">
        <f t="shared" si="86"/>
        <v>0</v>
      </c>
      <c r="AT132" s="82" t="b">
        <f t="shared" si="87"/>
        <v>0</v>
      </c>
      <c r="AU132" s="82" t="b">
        <f t="shared" si="88"/>
        <v>0</v>
      </c>
      <c r="AV132" s="82" t="b">
        <f t="shared" si="89"/>
        <v>0</v>
      </c>
      <c r="AW132" s="82" t="b">
        <f t="shared" si="90"/>
        <v>0</v>
      </c>
      <c r="AX132" s="82" t="b">
        <f t="shared" si="91"/>
        <v>0</v>
      </c>
      <c r="AY132" s="82" t="b">
        <f t="shared" si="100"/>
        <v>0</v>
      </c>
      <c r="AZ132" s="82"/>
      <c r="BA132" s="82" t="b">
        <f t="shared" si="101"/>
        <v>0</v>
      </c>
      <c r="BB132" s="82" t="b">
        <f t="shared" si="102"/>
        <v>0</v>
      </c>
      <c r="BC132" s="82" t="b">
        <f t="shared" si="103"/>
        <v>0</v>
      </c>
      <c r="BD132" s="70"/>
      <c r="BE132" s="70" t="str">
        <f t="shared" si="92"/>
        <v/>
      </c>
      <c r="BF132" s="70">
        <v>121</v>
      </c>
      <c r="BG132" s="70"/>
      <c r="BH132" s="70"/>
      <c r="BI132" s="70"/>
      <c r="BJ132" s="70"/>
      <c r="BK132" s="70"/>
      <c r="BL132" s="70"/>
      <c r="BM132" s="70"/>
      <c r="BN132" s="70"/>
      <c r="BO132" s="70"/>
      <c r="BP132" s="70"/>
      <c r="BQ132" s="70"/>
      <c r="BR132" s="70"/>
      <c r="BS132" s="70" t="b">
        <f t="shared" si="93"/>
        <v>0</v>
      </c>
      <c r="BT132" s="70">
        <f>COUNTA(B133:$O$830)</f>
        <v>0</v>
      </c>
      <c r="BU132" s="70"/>
      <c r="BV132" s="163"/>
      <c r="BW132" s="163"/>
      <c r="BX132" s="163"/>
      <c r="BY132" s="163"/>
      <c r="BZ132" s="163"/>
      <c r="CA132" s="163"/>
      <c r="CB132" s="163"/>
      <c r="CC132" s="163"/>
      <c r="CD132" s="163"/>
      <c r="CE132" s="163" t="str">
        <f t="shared" si="104"/>
        <v/>
      </c>
      <c r="CF132" s="163" t="str">
        <f t="shared" si="105"/>
        <v/>
      </c>
      <c r="CG132" s="163" t="str">
        <f t="shared" si="106"/>
        <v/>
      </c>
      <c r="CH132" s="163" t="str">
        <f t="shared" si="107"/>
        <v/>
      </c>
      <c r="CI132" s="163" t="str">
        <f t="shared" si="108"/>
        <v/>
      </c>
      <c r="CJ132" s="163" t="str">
        <f t="shared" si="109"/>
        <v/>
      </c>
      <c r="CK132" s="163" t="str">
        <f t="shared" si="110"/>
        <v/>
      </c>
      <c r="CL132" s="163" t="str">
        <f t="shared" si="111"/>
        <v/>
      </c>
      <c r="CM132" s="163" t="str">
        <f t="shared" si="112"/>
        <v/>
      </c>
      <c r="CN132" s="163"/>
      <c r="CO132" s="163"/>
      <c r="CP132" s="163" t="str">
        <f t="shared" si="113"/>
        <v/>
      </c>
      <c r="CQ132" s="163"/>
      <c r="CR132" s="163"/>
      <c r="CS132" s="185" t="str">
        <f t="shared" si="130"/>
        <v/>
      </c>
      <c r="CT132" s="70"/>
      <c r="CU132" s="70">
        <f t="shared" si="114"/>
        <v>0</v>
      </c>
      <c r="CV132" s="70">
        <f t="shared" si="115"/>
        <v>0</v>
      </c>
      <c r="CW132" s="70"/>
      <c r="CX132" s="96">
        <f t="shared" si="116"/>
        <v>0</v>
      </c>
      <c r="CY132" s="70"/>
      <c r="CZ132" s="70" t="e">
        <f t="shared" si="117"/>
        <v>#VALUE!</v>
      </c>
      <c r="DA132" s="70" t="e">
        <f t="shared" si="118"/>
        <v>#VALUE!</v>
      </c>
      <c r="DB132" s="70"/>
      <c r="DC132" s="70" t="b">
        <f t="shared" si="131"/>
        <v>0</v>
      </c>
      <c r="DD132" s="70">
        <f t="shared" si="119"/>
        <v>0</v>
      </c>
      <c r="DE132" s="70" t="str">
        <f t="shared" si="120"/>
        <v/>
      </c>
      <c r="DF132" s="70"/>
      <c r="DG132" s="70" t="str">
        <f t="shared" si="132"/>
        <v/>
      </c>
      <c r="DH132" s="70" t="b">
        <f t="shared" si="133"/>
        <v>0</v>
      </c>
      <c r="DI132" s="70" t="str">
        <f t="shared" si="134"/>
        <v/>
      </c>
      <c r="DJ132" s="70"/>
      <c r="DK132" s="70" t="str">
        <f t="shared" si="121"/>
        <v/>
      </c>
      <c r="DL132" s="70" t="str">
        <f t="shared" si="122"/>
        <v/>
      </c>
      <c r="DM132" s="70"/>
      <c r="DN132" s="70" t="str">
        <f t="shared" si="123"/>
        <v/>
      </c>
      <c r="DO132" s="70" t="str">
        <f>IF(DK132="","",AND((COUNTIF($DK$12:DL132,DK132))=1,(COUNTIF($DK$12:DL132,DL132))=1))</f>
        <v/>
      </c>
      <c r="DP132" s="70" t="str">
        <f>IF(DK132="","",AND((COUNTIF(DK132:$DL$812,DK132))=1,(COUNTIF(DK132:$DL$812,DL132))=1))</f>
        <v/>
      </c>
      <c r="DQ132" s="70"/>
      <c r="DR132" s="70" t="b">
        <f t="shared" si="124"/>
        <v>0</v>
      </c>
      <c r="DS132" s="70" t="b">
        <f t="shared" si="125"/>
        <v>0</v>
      </c>
      <c r="DT132" s="70">
        <f t="shared" si="135"/>
        <v>0</v>
      </c>
      <c r="DU132" s="70">
        <f t="shared" si="136"/>
        <v>0</v>
      </c>
      <c r="DV132" s="70" t="b">
        <f t="shared" si="126"/>
        <v>0</v>
      </c>
      <c r="DW132" s="70" t="b">
        <f t="shared" si="127"/>
        <v>0</v>
      </c>
      <c r="DX132" s="70"/>
      <c r="DY132" s="70" t="b">
        <f t="shared" si="128"/>
        <v>0</v>
      </c>
      <c r="DZ132" s="70">
        <f t="shared" si="129"/>
        <v>0</v>
      </c>
      <c r="EA132" s="70"/>
    </row>
    <row r="133" spans="1:131" x14ac:dyDescent="0.25">
      <c r="A133" s="24" t="str">
        <f t="shared" si="94"/>
        <v/>
      </c>
      <c r="B133" s="36"/>
      <c r="C133" s="37"/>
      <c r="D133" s="38"/>
      <c r="E133" s="37"/>
      <c r="F133" s="38"/>
      <c r="G133" s="39"/>
      <c r="H133" s="35"/>
      <c r="I133" s="30"/>
      <c r="J133" s="38"/>
      <c r="K133" s="36"/>
      <c r="L133" s="40"/>
      <c r="M133" s="43"/>
      <c r="N133" s="44"/>
      <c r="O133" s="35"/>
      <c r="P133" s="87"/>
      <c r="R133" s="65" t="s">
        <v>122</v>
      </c>
      <c r="S133" s="66">
        <v>93029</v>
      </c>
      <c r="T133" s="99" t="s">
        <v>407</v>
      </c>
      <c r="U133" s="146" t="s">
        <v>408</v>
      </c>
      <c r="V133" s="70"/>
      <c r="W133" s="70"/>
      <c r="X133" s="70"/>
      <c r="Y133" s="70"/>
      <c r="Z133" t="b">
        <f t="shared" si="73"/>
        <v>0</v>
      </c>
      <c r="AA133" t="b">
        <f t="shared" si="95"/>
        <v>0</v>
      </c>
      <c r="AB133" t="b">
        <f t="shared" si="74"/>
        <v>0</v>
      </c>
      <c r="AC133" t="b">
        <f t="shared" si="75"/>
        <v>0</v>
      </c>
      <c r="AD133" s="101" t="b">
        <f t="shared" si="76"/>
        <v>0</v>
      </c>
      <c r="AE133" t="e">
        <f t="shared" si="77"/>
        <v>#VALUE!</v>
      </c>
      <c r="AF133" t="b">
        <f t="shared" si="78"/>
        <v>0</v>
      </c>
      <c r="AG133" s="135"/>
      <c r="AH133" s="82" t="b">
        <f t="shared" si="79"/>
        <v>0</v>
      </c>
      <c r="AI133" s="99" t="b">
        <f t="shared" si="80"/>
        <v>0</v>
      </c>
      <c r="AJ133" s="70" t="b">
        <f t="shared" si="81"/>
        <v>0</v>
      </c>
      <c r="AK133" s="111" t="b">
        <f t="shared" si="96"/>
        <v>0</v>
      </c>
      <c r="AL133" s="82" t="e">
        <f t="shared" si="82"/>
        <v>#VALUE!</v>
      </c>
      <c r="AM133" s="82" t="b">
        <f t="shared" si="83"/>
        <v>0</v>
      </c>
      <c r="AN133" s="82" t="b">
        <f t="shared" si="84"/>
        <v>0</v>
      </c>
      <c r="AO133" s="82" t="b">
        <f t="shared" si="97"/>
        <v>0</v>
      </c>
      <c r="AP133" s="82" t="b">
        <f t="shared" si="85"/>
        <v>0</v>
      </c>
      <c r="AQ133" s="82" t="b">
        <f t="shared" si="98"/>
        <v>0</v>
      </c>
      <c r="AR133" s="70">
        <f t="shared" si="99"/>
        <v>0</v>
      </c>
      <c r="AS133" s="82" t="b">
        <f t="shared" si="86"/>
        <v>0</v>
      </c>
      <c r="AT133" s="82" t="b">
        <f t="shared" si="87"/>
        <v>0</v>
      </c>
      <c r="AU133" s="82" t="b">
        <f t="shared" si="88"/>
        <v>0</v>
      </c>
      <c r="AV133" s="82" t="b">
        <f t="shared" si="89"/>
        <v>0</v>
      </c>
      <c r="AW133" s="82" t="b">
        <f t="shared" si="90"/>
        <v>0</v>
      </c>
      <c r="AX133" s="82" t="b">
        <f t="shared" si="91"/>
        <v>0</v>
      </c>
      <c r="AY133" s="82" t="b">
        <f t="shared" si="100"/>
        <v>0</v>
      </c>
      <c r="AZ133" s="82"/>
      <c r="BA133" s="82" t="b">
        <f t="shared" si="101"/>
        <v>0</v>
      </c>
      <c r="BB133" s="82" t="b">
        <f t="shared" si="102"/>
        <v>0</v>
      </c>
      <c r="BC133" s="82" t="b">
        <f t="shared" si="103"/>
        <v>0</v>
      </c>
      <c r="BD133" s="70"/>
      <c r="BE133" s="70" t="str">
        <f t="shared" si="92"/>
        <v/>
      </c>
      <c r="BF133" s="70">
        <v>122</v>
      </c>
      <c r="BG133" s="70"/>
      <c r="BH133" s="70"/>
      <c r="BI133" s="70"/>
      <c r="BJ133" s="70"/>
      <c r="BK133" s="70"/>
      <c r="BL133" s="70"/>
      <c r="BM133" s="70"/>
      <c r="BN133" s="70"/>
      <c r="BO133" s="70"/>
      <c r="BP133" s="70"/>
      <c r="BQ133" s="70"/>
      <c r="BR133" s="70"/>
      <c r="BS133" s="70" t="b">
        <f t="shared" si="93"/>
        <v>0</v>
      </c>
      <c r="BT133" s="70">
        <f>COUNTA(B134:$O$830)</f>
        <v>0</v>
      </c>
      <c r="BU133" s="70"/>
      <c r="BV133" s="163"/>
      <c r="BW133" s="163"/>
      <c r="BX133" s="163"/>
      <c r="BY133" s="163"/>
      <c r="BZ133" s="163"/>
      <c r="CA133" s="163"/>
      <c r="CB133" s="163"/>
      <c r="CC133" s="163"/>
      <c r="CD133" s="163"/>
      <c r="CE133" s="163" t="str">
        <f t="shared" si="104"/>
        <v/>
      </c>
      <c r="CF133" s="163" t="str">
        <f t="shared" si="105"/>
        <v/>
      </c>
      <c r="CG133" s="163" t="str">
        <f t="shared" si="106"/>
        <v/>
      </c>
      <c r="CH133" s="163" t="str">
        <f t="shared" si="107"/>
        <v/>
      </c>
      <c r="CI133" s="163" t="str">
        <f t="shared" si="108"/>
        <v/>
      </c>
      <c r="CJ133" s="163" t="str">
        <f t="shared" si="109"/>
        <v/>
      </c>
      <c r="CK133" s="163" t="str">
        <f t="shared" si="110"/>
        <v/>
      </c>
      <c r="CL133" s="163" t="str">
        <f t="shared" si="111"/>
        <v/>
      </c>
      <c r="CM133" s="163" t="str">
        <f t="shared" si="112"/>
        <v/>
      </c>
      <c r="CN133" s="163"/>
      <c r="CO133" s="163"/>
      <c r="CP133" s="163" t="str">
        <f t="shared" si="113"/>
        <v/>
      </c>
      <c r="CQ133" s="163"/>
      <c r="CR133" s="163"/>
      <c r="CS133" s="185" t="str">
        <f t="shared" si="130"/>
        <v/>
      </c>
      <c r="CT133" s="70"/>
      <c r="CU133" s="70">
        <f t="shared" si="114"/>
        <v>0</v>
      </c>
      <c r="CV133" s="70">
        <f t="shared" si="115"/>
        <v>0</v>
      </c>
      <c r="CW133" s="70"/>
      <c r="CX133" s="96">
        <f t="shared" si="116"/>
        <v>0</v>
      </c>
      <c r="CY133" s="70"/>
      <c r="CZ133" s="70" t="e">
        <f t="shared" si="117"/>
        <v>#VALUE!</v>
      </c>
      <c r="DA133" s="70" t="e">
        <f t="shared" si="118"/>
        <v>#VALUE!</v>
      </c>
      <c r="DB133" s="70"/>
      <c r="DC133" s="70" t="b">
        <f t="shared" si="131"/>
        <v>0</v>
      </c>
      <c r="DD133" s="70">
        <f t="shared" si="119"/>
        <v>0</v>
      </c>
      <c r="DE133" s="70" t="str">
        <f t="shared" si="120"/>
        <v/>
      </c>
      <c r="DF133" s="70"/>
      <c r="DG133" s="70" t="str">
        <f t="shared" si="132"/>
        <v/>
      </c>
      <c r="DH133" s="70" t="b">
        <f t="shared" si="133"/>
        <v>0</v>
      </c>
      <c r="DI133" s="70" t="str">
        <f t="shared" si="134"/>
        <v/>
      </c>
      <c r="DJ133" s="70"/>
      <c r="DK133" s="70" t="str">
        <f t="shared" si="121"/>
        <v/>
      </c>
      <c r="DL133" s="70" t="str">
        <f t="shared" si="122"/>
        <v/>
      </c>
      <c r="DM133" s="70"/>
      <c r="DN133" s="70" t="str">
        <f t="shared" si="123"/>
        <v/>
      </c>
      <c r="DO133" s="70" t="str">
        <f>IF(DK133="","",AND((COUNTIF($DK$12:DL133,DK133))=1,(COUNTIF($DK$12:DL133,DL133))=1))</f>
        <v/>
      </c>
      <c r="DP133" s="70" t="str">
        <f>IF(DK133="","",AND((COUNTIF(DK133:$DL$812,DK133))=1,(COUNTIF(DK133:$DL$812,DL133))=1))</f>
        <v/>
      </c>
      <c r="DQ133" s="70"/>
      <c r="DR133" s="70" t="b">
        <f t="shared" si="124"/>
        <v>0</v>
      </c>
      <c r="DS133" s="70" t="b">
        <f t="shared" si="125"/>
        <v>0</v>
      </c>
      <c r="DT133" s="70">
        <f t="shared" si="135"/>
        <v>0</v>
      </c>
      <c r="DU133" s="70">
        <f t="shared" si="136"/>
        <v>0</v>
      </c>
      <c r="DV133" s="70" t="b">
        <f t="shared" si="126"/>
        <v>0</v>
      </c>
      <c r="DW133" s="70" t="b">
        <f t="shared" si="127"/>
        <v>0</v>
      </c>
      <c r="DX133" s="70"/>
      <c r="DY133" s="70" t="b">
        <f t="shared" si="128"/>
        <v>0</v>
      </c>
      <c r="DZ133" s="70">
        <f t="shared" si="129"/>
        <v>0</v>
      </c>
      <c r="EA133" s="70"/>
    </row>
    <row r="134" spans="1:131" x14ac:dyDescent="0.25">
      <c r="A134" s="24" t="str">
        <f t="shared" si="94"/>
        <v/>
      </c>
      <c r="B134" s="36"/>
      <c r="C134" s="37"/>
      <c r="D134" s="38"/>
      <c r="E134" s="37"/>
      <c r="F134" s="38"/>
      <c r="G134" s="39"/>
      <c r="H134" s="35"/>
      <c r="I134" s="30"/>
      <c r="J134" s="38"/>
      <c r="K134" s="36"/>
      <c r="L134" s="40"/>
      <c r="M134" s="43"/>
      <c r="N134" s="44"/>
      <c r="O134" s="35"/>
      <c r="P134" s="87"/>
      <c r="R134" s="65" t="s">
        <v>123</v>
      </c>
      <c r="S134" s="66">
        <v>93045</v>
      </c>
      <c r="T134" s="99" t="s">
        <v>409</v>
      </c>
      <c r="U134" s="146" t="s">
        <v>410</v>
      </c>
      <c r="V134" s="70"/>
      <c r="W134" s="70"/>
      <c r="X134" s="70"/>
      <c r="Y134" s="70"/>
      <c r="Z134" t="b">
        <f t="shared" si="73"/>
        <v>0</v>
      </c>
      <c r="AA134" t="b">
        <f t="shared" si="95"/>
        <v>0</v>
      </c>
      <c r="AB134" t="b">
        <f t="shared" si="74"/>
        <v>0</v>
      </c>
      <c r="AC134" t="b">
        <f t="shared" si="75"/>
        <v>0</v>
      </c>
      <c r="AD134" s="101" t="b">
        <f t="shared" si="76"/>
        <v>0</v>
      </c>
      <c r="AE134" t="e">
        <f t="shared" si="77"/>
        <v>#VALUE!</v>
      </c>
      <c r="AF134" t="b">
        <f t="shared" si="78"/>
        <v>0</v>
      </c>
      <c r="AG134" s="135"/>
      <c r="AH134" s="82" t="b">
        <f t="shared" si="79"/>
        <v>0</v>
      </c>
      <c r="AI134" s="99" t="b">
        <f t="shared" si="80"/>
        <v>0</v>
      </c>
      <c r="AJ134" s="70" t="b">
        <f t="shared" si="81"/>
        <v>0</v>
      </c>
      <c r="AK134" s="111" t="b">
        <f t="shared" si="96"/>
        <v>0</v>
      </c>
      <c r="AL134" s="82" t="e">
        <f t="shared" si="82"/>
        <v>#VALUE!</v>
      </c>
      <c r="AM134" s="82" t="b">
        <f t="shared" si="83"/>
        <v>0</v>
      </c>
      <c r="AN134" s="82" t="b">
        <f t="shared" si="84"/>
        <v>0</v>
      </c>
      <c r="AO134" s="82" t="b">
        <f t="shared" si="97"/>
        <v>0</v>
      </c>
      <c r="AP134" s="82" t="b">
        <f t="shared" si="85"/>
        <v>0</v>
      </c>
      <c r="AQ134" s="82" t="b">
        <f t="shared" si="98"/>
        <v>0</v>
      </c>
      <c r="AR134" s="70">
        <f t="shared" si="99"/>
        <v>0</v>
      </c>
      <c r="AS134" s="82" t="b">
        <f t="shared" si="86"/>
        <v>0</v>
      </c>
      <c r="AT134" s="82" t="b">
        <f t="shared" si="87"/>
        <v>0</v>
      </c>
      <c r="AU134" s="82" t="b">
        <f t="shared" si="88"/>
        <v>0</v>
      </c>
      <c r="AV134" s="82" t="b">
        <f t="shared" si="89"/>
        <v>0</v>
      </c>
      <c r="AW134" s="82" t="b">
        <f t="shared" si="90"/>
        <v>0</v>
      </c>
      <c r="AX134" s="82" t="b">
        <f t="shared" si="91"/>
        <v>0</v>
      </c>
      <c r="AY134" s="82" t="b">
        <f t="shared" si="100"/>
        <v>0</v>
      </c>
      <c r="AZ134" s="82"/>
      <c r="BA134" s="82" t="b">
        <f t="shared" si="101"/>
        <v>0</v>
      </c>
      <c r="BB134" s="82" t="b">
        <f t="shared" si="102"/>
        <v>0</v>
      </c>
      <c r="BC134" s="82" t="b">
        <f t="shared" si="103"/>
        <v>0</v>
      </c>
      <c r="BD134" s="70"/>
      <c r="BE134" s="70" t="str">
        <f t="shared" si="92"/>
        <v/>
      </c>
      <c r="BF134" s="70">
        <v>123</v>
      </c>
      <c r="BG134" s="70"/>
      <c r="BH134" s="70"/>
      <c r="BI134" s="70"/>
      <c r="BJ134" s="70"/>
      <c r="BK134" s="70"/>
      <c r="BL134" s="70"/>
      <c r="BM134" s="70"/>
      <c r="BN134" s="70"/>
      <c r="BO134" s="70"/>
      <c r="BP134" s="70"/>
      <c r="BQ134" s="70"/>
      <c r="BR134" s="70"/>
      <c r="BS134" s="70" t="b">
        <f t="shared" si="93"/>
        <v>0</v>
      </c>
      <c r="BT134" s="70">
        <f>COUNTA(B135:$O$830)</f>
        <v>0</v>
      </c>
      <c r="BU134" s="70"/>
      <c r="BV134" s="163"/>
      <c r="BW134" s="163"/>
      <c r="BX134" s="163"/>
      <c r="BY134" s="163"/>
      <c r="BZ134" s="163"/>
      <c r="CA134" s="163"/>
      <c r="CB134" s="163"/>
      <c r="CC134" s="163"/>
      <c r="CD134" s="163"/>
      <c r="CE134" s="163" t="str">
        <f t="shared" si="104"/>
        <v/>
      </c>
      <c r="CF134" s="163" t="str">
        <f t="shared" si="105"/>
        <v/>
      </c>
      <c r="CG134" s="163" t="str">
        <f t="shared" si="106"/>
        <v/>
      </c>
      <c r="CH134" s="163" t="str">
        <f t="shared" si="107"/>
        <v/>
      </c>
      <c r="CI134" s="163" t="str">
        <f t="shared" si="108"/>
        <v/>
      </c>
      <c r="CJ134" s="163" t="str">
        <f t="shared" si="109"/>
        <v/>
      </c>
      <c r="CK134" s="163" t="str">
        <f t="shared" si="110"/>
        <v/>
      </c>
      <c r="CL134" s="163" t="str">
        <f t="shared" si="111"/>
        <v/>
      </c>
      <c r="CM134" s="163" t="str">
        <f t="shared" si="112"/>
        <v/>
      </c>
      <c r="CN134" s="163"/>
      <c r="CO134" s="163"/>
      <c r="CP134" s="163" t="str">
        <f t="shared" si="113"/>
        <v/>
      </c>
      <c r="CQ134" s="163"/>
      <c r="CR134" s="163"/>
      <c r="CS134" s="185" t="str">
        <f t="shared" si="130"/>
        <v/>
      </c>
      <c r="CT134" s="70"/>
      <c r="CU134" s="70">
        <f t="shared" si="114"/>
        <v>0</v>
      </c>
      <c r="CV134" s="70">
        <f t="shared" si="115"/>
        <v>0</v>
      </c>
      <c r="CW134" s="70"/>
      <c r="CX134" s="96">
        <f t="shared" si="116"/>
        <v>0</v>
      </c>
      <c r="CY134" s="70"/>
      <c r="CZ134" s="70" t="e">
        <f t="shared" si="117"/>
        <v>#VALUE!</v>
      </c>
      <c r="DA134" s="70" t="e">
        <f t="shared" si="118"/>
        <v>#VALUE!</v>
      </c>
      <c r="DB134" s="70"/>
      <c r="DC134" s="70" t="b">
        <f t="shared" si="131"/>
        <v>0</v>
      </c>
      <c r="DD134" s="70">
        <f t="shared" si="119"/>
        <v>0</v>
      </c>
      <c r="DE134" s="70" t="str">
        <f t="shared" si="120"/>
        <v/>
      </c>
      <c r="DF134" s="70"/>
      <c r="DG134" s="70" t="str">
        <f t="shared" si="132"/>
        <v/>
      </c>
      <c r="DH134" s="70" t="b">
        <f t="shared" si="133"/>
        <v>0</v>
      </c>
      <c r="DI134" s="70" t="str">
        <f t="shared" si="134"/>
        <v/>
      </c>
      <c r="DJ134" s="70"/>
      <c r="DK134" s="70" t="str">
        <f t="shared" si="121"/>
        <v/>
      </c>
      <c r="DL134" s="70" t="str">
        <f t="shared" si="122"/>
        <v/>
      </c>
      <c r="DM134" s="70"/>
      <c r="DN134" s="70" t="str">
        <f t="shared" si="123"/>
        <v/>
      </c>
      <c r="DO134" s="70" t="str">
        <f>IF(DK134="","",AND((COUNTIF($DK$12:DL134,DK134))=1,(COUNTIF($DK$12:DL134,DL134))=1))</f>
        <v/>
      </c>
      <c r="DP134" s="70" t="str">
        <f>IF(DK134="","",AND((COUNTIF(DK134:$DL$812,DK134))=1,(COUNTIF(DK134:$DL$812,DL134))=1))</f>
        <v/>
      </c>
      <c r="DQ134" s="70"/>
      <c r="DR134" s="70" t="b">
        <f t="shared" si="124"/>
        <v>0</v>
      </c>
      <c r="DS134" s="70" t="b">
        <f t="shared" si="125"/>
        <v>0</v>
      </c>
      <c r="DT134" s="70">
        <f t="shared" si="135"/>
        <v>0</v>
      </c>
      <c r="DU134" s="70">
        <f t="shared" si="136"/>
        <v>0</v>
      </c>
      <c r="DV134" s="70" t="b">
        <f t="shared" si="126"/>
        <v>0</v>
      </c>
      <c r="DW134" s="70" t="b">
        <f t="shared" si="127"/>
        <v>0</v>
      </c>
      <c r="DX134" s="70"/>
      <c r="DY134" s="70" t="b">
        <f t="shared" si="128"/>
        <v>0</v>
      </c>
      <c r="DZ134" s="70">
        <f t="shared" si="129"/>
        <v>0</v>
      </c>
      <c r="EA134" s="70"/>
    </row>
    <row r="135" spans="1:131" x14ac:dyDescent="0.25">
      <c r="A135" s="24" t="str">
        <f t="shared" si="94"/>
        <v/>
      </c>
      <c r="B135" s="36"/>
      <c r="C135" s="37"/>
      <c r="D135" s="38"/>
      <c r="E135" s="37"/>
      <c r="F135" s="38"/>
      <c r="G135" s="39"/>
      <c r="H135" s="35"/>
      <c r="I135" s="30"/>
      <c r="J135" s="38"/>
      <c r="K135" s="36"/>
      <c r="L135" s="40"/>
      <c r="M135" s="43"/>
      <c r="N135" s="44"/>
      <c r="O135" s="35"/>
      <c r="P135" s="87"/>
      <c r="R135" s="65" t="s">
        <v>124</v>
      </c>
      <c r="S135" s="66">
        <v>93048</v>
      </c>
      <c r="T135" s="99" t="s">
        <v>411</v>
      </c>
      <c r="U135" s="146" t="s">
        <v>412</v>
      </c>
      <c r="V135" s="70"/>
      <c r="W135" s="70"/>
      <c r="X135" s="70"/>
      <c r="Y135" s="70"/>
      <c r="Z135" t="b">
        <f t="shared" si="73"/>
        <v>0</v>
      </c>
      <c r="AA135" t="b">
        <f t="shared" si="95"/>
        <v>0</v>
      </c>
      <c r="AB135" t="b">
        <f t="shared" si="74"/>
        <v>0</v>
      </c>
      <c r="AC135" t="b">
        <f t="shared" si="75"/>
        <v>0</v>
      </c>
      <c r="AD135" s="101" t="b">
        <f t="shared" si="76"/>
        <v>0</v>
      </c>
      <c r="AE135" t="e">
        <f t="shared" si="77"/>
        <v>#VALUE!</v>
      </c>
      <c r="AF135" t="b">
        <f t="shared" si="78"/>
        <v>0</v>
      </c>
      <c r="AG135" s="135"/>
      <c r="AH135" s="82" t="b">
        <f t="shared" si="79"/>
        <v>0</v>
      </c>
      <c r="AI135" s="99" t="b">
        <f t="shared" si="80"/>
        <v>0</v>
      </c>
      <c r="AJ135" s="70" t="b">
        <f t="shared" si="81"/>
        <v>0</v>
      </c>
      <c r="AK135" s="111" t="b">
        <f t="shared" si="96"/>
        <v>0</v>
      </c>
      <c r="AL135" s="82" t="e">
        <f t="shared" si="82"/>
        <v>#VALUE!</v>
      </c>
      <c r="AM135" s="82" t="b">
        <f t="shared" si="83"/>
        <v>0</v>
      </c>
      <c r="AN135" s="82" t="b">
        <f t="shared" si="84"/>
        <v>0</v>
      </c>
      <c r="AO135" s="82" t="b">
        <f t="shared" si="97"/>
        <v>0</v>
      </c>
      <c r="AP135" s="82" t="b">
        <f t="shared" si="85"/>
        <v>0</v>
      </c>
      <c r="AQ135" s="82" t="b">
        <f t="shared" si="98"/>
        <v>0</v>
      </c>
      <c r="AR135" s="70">
        <f t="shared" si="99"/>
        <v>0</v>
      </c>
      <c r="AS135" s="82" t="b">
        <f t="shared" si="86"/>
        <v>0</v>
      </c>
      <c r="AT135" s="82" t="b">
        <f t="shared" si="87"/>
        <v>0</v>
      </c>
      <c r="AU135" s="82" t="b">
        <f t="shared" si="88"/>
        <v>0</v>
      </c>
      <c r="AV135" s="82" t="b">
        <f t="shared" si="89"/>
        <v>0</v>
      </c>
      <c r="AW135" s="82" t="b">
        <f t="shared" si="90"/>
        <v>0</v>
      </c>
      <c r="AX135" s="82" t="b">
        <f t="shared" si="91"/>
        <v>0</v>
      </c>
      <c r="AY135" s="82" t="b">
        <f t="shared" si="100"/>
        <v>0</v>
      </c>
      <c r="AZ135" s="82"/>
      <c r="BA135" s="82" t="b">
        <f t="shared" si="101"/>
        <v>0</v>
      </c>
      <c r="BB135" s="82" t="b">
        <f t="shared" si="102"/>
        <v>0</v>
      </c>
      <c r="BC135" s="82" t="b">
        <f t="shared" si="103"/>
        <v>0</v>
      </c>
      <c r="BD135" s="70"/>
      <c r="BE135" s="70" t="str">
        <f t="shared" si="92"/>
        <v/>
      </c>
      <c r="BF135" s="70">
        <v>124</v>
      </c>
      <c r="BG135" s="70"/>
      <c r="BH135" s="70"/>
      <c r="BI135" s="70"/>
      <c r="BJ135" s="70"/>
      <c r="BK135" s="70"/>
      <c r="BL135" s="70"/>
      <c r="BM135" s="70"/>
      <c r="BN135" s="70"/>
      <c r="BO135" s="70"/>
      <c r="BP135" s="70"/>
      <c r="BQ135" s="70"/>
      <c r="BR135" s="70"/>
      <c r="BS135" s="70" t="b">
        <f t="shared" si="93"/>
        <v>0</v>
      </c>
      <c r="BT135" s="70">
        <f>COUNTA(B136:$O$830)</f>
        <v>0</v>
      </c>
      <c r="BU135" s="70"/>
      <c r="BV135" s="163"/>
      <c r="BW135" s="163"/>
      <c r="BX135" s="163"/>
      <c r="BY135" s="163"/>
      <c r="BZ135" s="163"/>
      <c r="CA135" s="163"/>
      <c r="CB135" s="163"/>
      <c r="CC135" s="163"/>
      <c r="CD135" s="163"/>
      <c r="CE135" s="163" t="str">
        <f t="shared" si="104"/>
        <v/>
      </c>
      <c r="CF135" s="163" t="str">
        <f t="shared" si="105"/>
        <v/>
      </c>
      <c r="CG135" s="163" t="str">
        <f t="shared" si="106"/>
        <v/>
      </c>
      <c r="CH135" s="163" t="str">
        <f t="shared" si="107"/>
        <v/>
      </c>
      <c r="CI135" s="163" t="str">
        <f t="shared" si="108"/>
        <v/>
      </c>
      <c r="CJ135" s="163" t="str">
        <f t="shared" si="109"/>
        <v/>
      </c>
      <c r="CK135" s="163" t="str">
        <f t="shared" si="110"/>
        <v/>
      </c>
      <c r="CL135" s="163" t="str">
        <f t="shared" si="111"/>
        <v/>
      </c>
      <c r="CM135" s="163" t="str">
        <f t="shared" si="112"/>
        <v/>
      </c>
      <c r="CN135" s="163"/>
      <c r="CO135" s="163"/>
      <c r="CP135" s="163" t="str">
        <f t="shared" si="113"/>
        <v/>
      </c>
      <c r="CQ135" s="163"/>
      <c r="CR135" s="163"/>
      <c r="CS135" s="185" t="str">
        <f t="shared" si="130"/>
        <v/>
      </c>
      <c r="CT135" s="70"/>
      <c r="CU135" s="70">
        <f t="shared" si="114"/>
        <v>0</v>
      </c>
      <c r="CV135" s="70">
        <f t="shared" si="115"/>
        <v>0</v>
      </c>
      <c r="CW135" s="70"/>
      <c r="CX135" s="96">
        <f t="shared" si="116"/>
        <v>0</v>
      </c>
      <c r="CY135" s="70"/>
      <c r="CZ135" s="70" t="e">
        <f t="shared" si="117"/>
        <v>#VALUE!</v>
      </c>
      <c r="DA135" s="70" t="e">
        <f t="shared" si="118"/>
        <v>#VALUE!</v>
      </c>
      <c r="DB135" s="70"/>
      <c r="DC135" s="70" t="b">
        <f t="shared" si="131"/>
        <v>0</v>
      </c>
      <c r="DD135" s="70">
        <f t="shared" si="119"/>
        <v>0</v>
      </c>
      <c r="DE135" s="70" t="str">
        <f t="shared" si="120"/>
        <v/>
      </c>
      <c r="DF135" s="70"/>
      <c r="DG135" s="70" t="str">
        <f t="shared" si="132"/>
        <v/>
      </c>
      <c r="DH135" s="70" t="b">
        <f t="shared" si="133"/>
        <v>0</v>
      </c>
      <c r="DI135" s="70" t="str">
        <f t="shared" si="134"/>
        <v/>
      </c>
      <c r="DJ135" s="70"/>
      <c r="DK135" s="70" t="str">
        <f t="shared" si="121"/>
        <v/>
      </c>
      <c r="DL135" s="70" t="str">
        <f t="shared" si="122"/>
        <v/>
      </c>
      <c r="DM135" s="70"/>
      <c r="DN135" s="70" t="str">
        <f t="shared" si="123"/>
        <v/>
      </c>
      <c r="DO135" s="70" t="str">
        <f>IF(DK135="","",AND((COUNTIF($DK$12:DL135,DK135))=1,(COUNTIF($DK$12:DL135,DL135))=1))</f>
        <v/>
      </c>
      <c r="DP135" s="70" t="str">
        <f>IF(DK135="","",AND((COUNTIF(DK135:$DL$812,DK135))=1,(COUNTIF(DK135:$DL$812,DL135))=1))</f>
        <v/>
      </c>
      <c r="DQ135" s="70"/>
      <c r="DR135" s="70" t="b">
        <f t="shared" si="124"/>
        <v>0</v>
      </c>
      <c r="DS135" s="70" t="b">
        <f t="shared" si="125"/>
        <v>0</v>
      </c>
      <c r="DT135" s="70">
        <f t="shared" si="135"/>
        <v>0</v>
      </c>
      <c r="DU135" s="70">
        <f t="shared" si="136"/>
        <v>0</v>
      </c>
      <c r="DV135" s="70" t="b">
        <f t="shared" si="126"/>
        <v>0</v>
      </c>
      <c r="DW135" s="70" t="b">
        <f t="shared" si="127"/>
        <v>0</v>
      </c>
      <c r="DX135" s="70"/>
      <c r="DY135" s="70" t="b">
        <f t="shared" si="128"/>
        <v>0</v>
      </c>
      <c r="DZ135" s="70">
        <f t="shared" si="129"/>
        <v>0</v>
      </c>
      <c r="EA135" s="70"/>
    </row>
    <row r="136" spans="1:131" x14ac:dyDescent="0.25">
      <c r="A136" s="24" t="str">
        <f t="shared" si="94"/>
        <v/>
      </c>
      <c r="B136" s="36"/>
      <c r="C136" s="37"/>
      <c r="D136" s="38"/>
      <c r="E136" s="37"/>
      <c r="F136" s="38"/>
      <c r="G136" s="39"/>
      <c r="H136" s="35"/>
      <c r="I136" s="30"/>
      <c r="J136" s="38"/>
      <c r="K136" s="36"/>
      <c r="L136" s="40"/>
      <c r="M136" s="43"/>
      <c r="N136" s="44"/>
      <c r="O136" s="35"/>
      <c r="P136" s="87"/>
      <c r="R136" s="65" t="s">
        <v>125</v>
      </c>
      <c r="S136" s="66">
        <v>93051</v>
      </c>
      <c r="T136" s="99" t="s">
        <v>413</v>
      </c>
      <c r="U136" s="146" t="s">
        <v>414</v>
      </c>
      <c r="V136" s="70"/>
      <c r="W136" s="70"/>
      <c r="X136" s="70"/>
      <c r="Y136" s="70"/>
      <c r="Z136" t="b">
        <f t="shared" si="73"/>
        <v>0</v>
      </c>
      <c r="AA136" t="b">
        <f t="shared" si="95"/>
        <v>0</v>
      </c>
      <c r="AB136" t="b">
        <f t="shared" si="74"/>
        <v>0</v>
      </c>
      <c r="AC136" t="b">
        <f t="shared" si="75"/>
        <v>0</v>
      </c>
      <c r="AD136" s="101" t="b">
        <f t="shared" si="76"/>
        <v>0</v>
      </c>
      <c r="AE136" t="e">
        <f t="shared" si="77"/>
        <v>#VALUE!</v>
      </c>
      <c r="AF136" t="b">
        <f t="shared" si="78"/>
        <v>0</v>
      </c>
      <c r="AG136" s="135"/>
      <c r="AH136" s="82" t="b">
        <f t="shared" si="79"/>
        <v>0</v>
      </c>
      <c r="AI136" s="99" t="b">
        <f t="shared" si="80"/>
        <v>0</v>
      </c>
      <c r="AJ136" s="70" t="b">
        <f t="shared" si="81"/>
        <v>0</v>
      </c>
      <c r="AK136" s="111" t="b">
        <f t="shared" si="96"/>
        <v>0</v>
      </c>
      <c r="AL136" s="82" t="e">
        <f t="shared" si="82"/>
        <v>#VALUE!</v>
      </c>
      <c r="AM136" s="82" t="b">
        <f t="shared" si="83"/>
        <v>0</v>
      </c>
      <c r="AN136" s="82" t="b">
        <f t="shared" si="84"/>
        <v>0</v>
      </c>
      <c r="AO136" s="82" t="b">
        <f t="shared" si="97"/>
        <v>0</v>
      </c>
      <c r="AP136" s="82" t="b">
        <f t="shared" si="85"/>
        <v>0</v>
      </c>
      <c r="AQ136" s="82" t="b">
        <f t="shared" si="98"/>
        <v>0</v>
      </c>
      <c r="AR136" s="70">
        <f t="shared" si="99"/>
        <v>0</v>
      </c>
      <c r="AS136" s="82" t="b">
        <f t="shared" si="86"/>
        <v>0</v>
      </c>
      <c r="AT136" s="82" t="b">
        <f t="shared" si="87"/>
        <v>0</v>
      </c>
      <c r="AU136" s="82" t="b">
        <f t="shared" si="88"/>
        <v>0</v>
      </c>
      <c r="AV136" s="82" t="b">
        <f t="shared" si="89"/>
        <v>0</v>
      </c>
      <c r="AW136" s="82" t="b">
        <f t="shared" si="90"/>
        <v>0</v>
      </c>
      <c r="AX136" s="82" t="b">
        <f t="shared" si="91"/>
        <v>0</v>
      </c>
      <c r="AY136" s="82" t="b">
        <f t="shared" si="100"/>
        <v>0</v>
      </c>
      <c r="AZ136" s="82"/>
      <c r="BA136" s="82" t="b">
        <f t="shared" si="101"/>
        <v>0</v>
      </c>
      <c r="BB136" s="82" t="b">
        <f t="shared" si="102"/>
        <v>0</v>
      </c>
      <c r="BC136" s="82" t="b">
        <f t="shared" si="103"/>
        <v>0</v>
      </c>
      <c r="BD136" s="70"/>
      <c r="BE136" s="70" t="str">
        <f t="shared" si="92"/>
        <v/>
      </c>
      <c r="BF136" s="70">
        <v>125</v>
      </c>
      <c r="BG136" s="70"/>
      <c r="BH136" s="70"/>
      <c r="BI136" s="70"/>
      <c r="BJ136" s="70"/>
      <c r="BK136" s="70"/>
      <c r="BL136" s="70"/>
      <c r="BM136" s="70"/>
      <c r="BN136" s="70"/>
      <c r="BO136" s="70"/>
      <c r="BP136" s="70"/>
      <c r="BQ136" s="70"/>
      <c r="BR136" s="70"/>
      <c r="BS136" s="70" t="b">
        <f t="shared" si="93"/>
        <v>0</v>
      </c>
      <c r="BT136" s="70">
        <f>COUNTA(B137:$O$830)</f>
        <v>0</v>
      </c>
      <c r="BU136" s="70"/>
      <c r="BV136" s="163"/>
      <c r="BW136" s="163"/>
      <c r="BX136" s="163"/>
      <c r="BY136" s="163"/>
      <c r="BZ136" s="163"/>
      <c r="CA136" s="163"/>
      <c r="CB136" s="163"/>
      <c r="CC136" s="163"/>
      <c r="CD136" s="163"/>
      <c r="CE136" s="163" t="str">
        <f t="shared" si="104"/>
        <v/>
      </c>
      <c r="CF136" s="163" t="str">
        <f t="shared" si="105"/>
        <v/>
      </c>
      <c r="CG136" s="163" t="str">
        <f t="shared" si="106"/>
        <v/>
      </c>
      <c r="CH136" s="163" t="str">
        <f t="shared" si="107"/>
        <v/>
      </c>
      <c r="CI136" s="163" t="str">
        <f t="shared" si="108"/>
        <v/>
      </c>
      <c r="CJ136" s="163" t="str">
        <f t="shared" si="109"/>
        <v/>
      </c>
      <c r="CK136" s="163" t="str">
        <f t="shared" si="110"/>
        <v/>
      </c>
      <c r="CL136" s="163" t="str">
        <f t="shared" si="111"/>
        <v/>
      </c>
      <c r="CM136" s="163" t="str">
        <f t="shared" si="112"/>
        <v/>
      </c>
      <c r="CN136" s="163"/>
      <c r="CO136" s="163"/>
      <c r="CP136" s="163" t="str">
        <f t="shared" si="113"/>
        <v/>
      </c>
      <c r="CQ136" s="163"/>
      <c r="CR136" s="163"/>
      <c r="CS136" s="185" t="str">
        <f t="shared" si="130"/>
        <v/>
      </c>
      <c r="CT136" s="70"/>
      <c r="CU136" s="70">
        <f t="shared" si="114"/>
        <v>0</v>
      </c>
      <c r="CV136" s="70">
        <f t="shared" si="115"/>
        <v>0</v>
      </c>
      <c r="CW136" s="70"/>
      <c r="CX136" s="96">
        <f t="shared" si="116"/>
        <v>0</v>
      </c>
      <c r="CY136" s="70"/>
      <c r="CZ136" s="70" t="e">
        <f t="shared" si="117"/>
        <v>#VALUE!</v>
      </c>
      <c r="DA136" s="70" t="e">
        <f t="shared" si="118"/>
        <v>#VALUE!</v>
      </c>
      <c r="DB136" s="70"/>
      <c r="DC136" s="70" t="b">
        <f t="shared" si="131"/>
        <v>0</v>
      </c>
      <c r="DD136" s="70">
        <f t="shared" si="119"/>
        <v>0</v>
      </c>
      <c r="DE136" s="70" t="str">
        <f t="shared" si="120"/>
        <v/>
      </c>
      <c r="DF136" s="70"/>
      <c r="DG136" s="70" t="str">
        <f t="shared" si="132"/>
        <v/>
      </c>
      <c r="DH136" s="70" t="b">
        <f t="shared" si="133"/>
        <v>0</v>
      </c>
      <c r="DI136" s="70" t="str">
        <f t="shared" si="134"/>
        <v/>
      </c>
      <c r="DJ136" s="70"/>
      <c r="DK136" s="70" t="str">
        <f t="shared" si="121"/>
        <v/>
      </c>
      <c r="DL136" s="70" t="str">
        <f t="shared" si="122"/>
        <v/>
      </c>
      <c r="DM136" s="70"/>
      <c r="DN136" s="70" t="str">
        <f t="shared" si="123"/>
        <v/>
      </c>
      <c r="DO136" s="70" t="str">
        <f>IF(DK136="","",AND((COUNTIF($DK$12:DL136,DK136))=1,(COUNTIF($DK$12:DL136,DL136))=1))</f>
        <v/>
      </c>
      <c r="DP136" s="70" t="str">
        <f>IF(DK136="","",AND((COUNTIF(DK136:$DL$812,DK136))=1,(COUNTIF(DK136:$DL$812,DL136))=1))</f>
        <v/>
      </c>
      <c r="DQ136" s="70"/>
      <c r="DR136" s="70" t="b">
        <f t="shared" si="124"/>
        <v>0</v>
      </c>
      <c r="DS136" s="70" t="b">
        <f t="shared" si="125"/>
        <v>0</v>
      </c>
      <c r="DT136" s="70">
        <f t="shared" si="135"/>
        <v>0</v>
      </c>
      <c r="DU136" s="70">
        <f t="shared" si="136"/>
        <v>0</v>
      </c>
      <c r="DV136" s="70" t="b">
        <f t="shared" si="126"/>
        <v>0</v>
      </c>
      <c r="DW136" s="70" t="b">
        <f t="shared" si="127"/>
        <v>0</v>
      </c>
      <c r="DX136" s="70"/>
      <c r="DY136" s="70" t="b">
        <f t="shared" si="128"/>
        <v>0</v>
      </c>
      <c r="DZ136" s="70">
        <f t="shared" si="129"/>
        <v>0</v>
      </c>
      <c r="EA136" s="70"/>
    </row>
    <row r="137" spans="1:131" x14ac:dyDescent="0.25">
      <c r="A137" s="24" t="str">
        <f t="shared" si="94"/>
        <v/>
      </c>
      <c r="B137" s="36"/>
      <c r="C137" s="37"/>
      <c r="D137" s="38"/>
      <c r="E137" s="37"/>
      <c r="F137" s="38"/>
      <c r="G137" s="39"/>
      <c r="H137" s="35"/>
      <c r="I137" s="30"/>
      <c r="J137" s="38"/>
      <c r="K137" s="36"/>
      <c r="L137" s="40"/>
      <c r="M137" s="43"/>
      <c r="N137" s="44"/>
      <c r="O137" s="35"/>
      <c r="P137" s="87"/>
      <c r="R137" s="65" t="s">
        <v>126</v>
      </c>
      <c r="S137" s="66">
        <v>93053</v>
      </c>
      <c r="T137" s="99" t="s">
        <v>415</v>
      </c>
      <c r="U137" s="146" t="s">
        <v>416</v>
      </c>
      <c r="V137" s="70"/>
      <c r="W137" s="70"/>
      <c r="X137" s="70"/>
      <c r="Y137" s="70"/>
      <c r="Z137" t="b">
        <f t="shared" si="73"/>
        <v>0</v>
      </c>
      <c r="AA137" t="b">
        <f t="shared" si="95"/>
        <v>0</v>
      </c>
      <c r="AB137" t="b">
        <f t="shared" si="74"/>
        <v>0</v>
      </c>
      <c r="AC137" t="b">
        <f t="shared" si="75"/>
        <v>0</v>
      </c>
      <c r="AD137" s="101" t="b">
        <f t="shared" si="76"/>
        <v>0</v>
      </c>
      <c r="AE137" t="e">
        <f t="shared" si="77"/>
        <v>#VALUE!</v>
      </c>
      <c r="AF137" t="b">
        <f t="shared" si="78"/>
        <v>0</v>
      </c>
      <c r="AG137" s="135"/>
      <c r="AH137" s="82" t="b">
        <f t="shared" si="79"/>
        <v>0</v>
      </c>
      <c r="AI137" s="99" t="b">
        <f t="shared" si="80"/>
        <v>0</v>
      </c>
      <c r="AJ137" s="70" t="b">
        <f t="shared" si="81"/>
        <v>0</v>
      </c>
      <c r="AK137" s="111" t="b">
        <f t="shared" si="96"/>
        <v>0</v>
      </c>
      <c r="AL137" s="82" t="e">
        <f t="shared" si="82"/>
        <v>#VALUE!</v>
      </c>
      <c r="AM137" s="82" t="b">
        <f t="shared" si="83"/>
        <v>0</v>
      </c>
      <c r="AN137" s="82" t="b">
        <f t="shared" si="84"/>
        <v>0</v>
      </c>
      <c r="AO137" s="82" t="b">
        <f t="shared" si="97"/>
        <v>0</v>
      </c>
      <c r="AP137" s="82" t="b">
        <f t="shared" si="85"/>
        <v>0</v>
      </c>
      <c r="AQ137" s="82" t="b">
        <f t="shared" si="98"/>
        <v>0</v>
      </c>
      <c r="AR137" s="70">
        <f t="shared" si="99"/>
        <v>0</v>
      </c>
      <c r="AS137" s="82" t="b">
        <f t="shared" si="86"/>
        <v>0</v>
      </c>
      <c r="AT137" s="82" t="b">
        <f t="shared" si="87"/>
        <v>0</v>
      </c>
      <c r="AU137" s="82" t="b">
        <f t="shared" si="88"/>
        <v>0</v>
      </c>
      <c r="AV137" s="82" t="b">
        <f t="shared" si="89"/>
        <v>0</v>
      </c>
      <c r="AW137" s="82" t="b">
        <f t="shared" si="90"/>
        <v>0</v>
      </c>
      <c r="AX137" s="82" t="b">
        <f t="shared" si="91"/>
        <v>0</v>
      </c>
      <c r="AY137" s="82" t="b">
        <f t="shared" si="100"/>
        <v>0</v>
      </c>
      <c r="AZ137" s="82"/>
      <c r="BA137" s="82" t="b">
        <f t="shared" si="101"/>
        <v>0</v>
      </c>
      <c r="BB137" s="82" t="b">
        <f t="shared" si="102"/>
        <v>0</v>
      </c>
      <c r="BC137" s="82" t="b">
        <f t="shared" si="103"/>
        <v>0</v>
      </c>
      <c r="BD137" s="70"/>
      <c r="BE137" s="70" t="str">
        <f t="shared" si="92"/>
        <v/>
      </c>
      <c r="BF137" s="70">
        <v>126</v>
      </c>
      <c r="BG137" s="70"/>
      <c r="BH137" s="70"/>
      <c r="BI137" s="70"/>
      <c r="BJ137" s="70"/>
      <c r="BK137" s="70"/>
      <c r="BL137" s="70"/>
      <c r="BM137" s="70"/>
      <c r="BN137" s="70"/>
      <c r="BO137" s="70"/>
      <c r="BP137" s="70"/>
      <c r="BQ137" s="70"/>
      <c r="BR137" s="70"/>
      <c r="BS137" s="70" t="b">
        <f t="shared" si="93"/>
        <v>0</v>
      </c>
      <c r="BT137" s="70">
        <f>COUNTA(B138:$O$830)</f>
        <v>0</v>
      </c>
      <c r="BU137" s="70"/>
      <c r="BV137" s="163"/>
      <c r="BW137" s="163"/>
      <c r="BX137" s="163"/>
      <c r="BY137" s="163"/>
      <c r="BZ137" s="163"/>
      <c r="CA137" s="163"/>
      <c r="CB137" s="163"/>
      <c r="CC137" s="163"/>
      <c r="CD137" s="163"/>
      <c r="CE137" s="163" t="str">
        <f t="shared" si="104"/>
        <v/>
      </c>
      <c r="CF137" s="163" t="str">
        <f t="shared" si="105"/>
        <v/>
      </c>
      <c r="CG137" s="163" t="str">
        <f t="shared" si="106"/>
        <v/>
      </c>
      <c r="CH137" s="163" t="str">
        <f t="shared" si="107"/>
        <v/>
      </c>
      <c r="CI137" s="163" t="str">
        <f t="shared" si="108"/>
        <v/>
      </c>
      <c r="CJ137" s="163" t="str">
        <f t="shared" si="109"/>
        <v/>
      </c>
      <c r="CK137" s="163" t="str">
        <f t="shared" si="110"/>
        <v/>
      </c>
      <c r="CL137" s="163" t="str">
        <f t="shared" si="111"/>
        <v/>
      </c>
      <c r="CM137" s="163" t="str">
        <f t="shared" si="112"/>
        <v/>
      </c>
      <c r="CN137" s="163"/>
      <c r="CO137" s="163"/>
      <c r="CP137" s="163" t="str">
        <f t="shared" si="113"/>
        <v/>
      </c>
      <c r="CQ137" s="163"/>
      <c r="CR137" s="163"/>
      <c r="CS137" s="185" t="str">
        <f t="shared" si="130"/>
        <v/>
      </c>
      <c r="CT137" s="70"/>
      <c r="CU137" s="70">
        <f t="shared" si="114"/>
        <v>0</v>
      </c>
      <c r="CV137" s="70">
        <f t="shared" si="115"/>
        <v>0</v>
      </c>
      <c r="CW137" s="70"/>
      <c r="CX137" s="96">
        <f t="shared" si="116"/>
        <v>0</v>
      </c>
      <c r="CY137" s="70"/>
      <c r="CZ137" s="70" t="e">
        <f t="shared" si="117"/>
        <v>#VALUE!</v>
      </c>
      <c r="DA137" s="70" t="e">
        <f t="shared" si="118"/>
        <v>#VALUE!</v>
      </c>
      <c r="DB137" s="70"/>
      <c r="DC137" s="70" t="b">
        <f t="shared" si="131"/>
        <v>0</v>
      </c>
      <c r="DD137" s="70">
        <f t="shared" si="119"/>
        <v>0</v>
      </c>
      <c r="DE137" s="70" t="str">
        <f t="shared" si="120"/>
        <v/>
      </c>
      <c r="DF137" s="70"/>
      <c r="DG137" s="70" t="str">
        <f t="shared" si="132"/>
        <v/>
      </c>
      <c r="DH137" s="70" t="b">
        <f t="shared" si="133"/>
        <v>0</v>
      </c>
      <c r="DI137" s="70" t="str">
        <f t="shared" si="134"/>
        <v/>
      </c>
      <c r="DJ137" s="70"/>
      <c r="DK137" s="70" t="str">
        <f t="shared" si="121"/>
        <v/>
      </c>
      <c r="DL137" s="70" t="str">
        <f t="shared" si="122"/>
        <v/>
      </c>
      <c r="DM137" s="70"/>
      <c r="DN137" s="70" t="str">
        <f t="shared" si="123"/>
        <v/>
      </c>
      <c r="DO137" s="70" t="str">
        <f>IF(DK137="","",AND((COUNTIF($DK$12:DL137,DK137))=1,(COUNTIF($DK$12:DL137,DL137))=1))</f>
        <v/>
      </c>
      <c r="DP137" s="70" t="str">
        <f>IF(DK137="","",AND((COUNTIF(DK137:$DL$812,DK137))=1,(COUNTIF(DK137:$DL$812,DL137))=1))</f>
        <v/>
      </c>
      <c r="DQ137" s="70"/>
      <c r="DR137" s="70" t="b">
        <f t="shared" si="124"/>
        <v>0</v>
      </c>
      <c r="DS137" s="70" t="b">
        <f t="shared" si="125"/>
        <v>0</v>
      </c>
      <c r="DT137" s="70">
        <f t="shared" si="135"/>
        <v>0</v>
      </c>
      <c r="DU137" s="70">
        <f t="shared" si="136"/>
        <v>0</v>
      </c>
      <c r="DV137" s="70" t="b">
        <f t="shared" si="126"/>
        <v>0</v>
      </c>
      <c r="DW137" s="70" t="b">
        <f t="shared" si="127"/>
        <v>0</v>
      </c>
      <c r="DX137" s="70"/>
      <c r="DY137" s="70" t="b">
        <f t="shared" si="128"/>
        <v>0</v>
      </c>
      <c r="DZ137" s="70">
        <f t="shared" si="129"/>
        <v>0</v>
      </c>
      <c r="EA137" s="70"/>
    </row>
    <row r="138" spans="1:131" x14ac:dyDescent="0.25">
      <c r="A138" s="24" t="str">
        <f t="shared" si="94"/>
        <v/>
      </c>
      <c r="B138" s="36"/>
      <c r="C138" s="37"/>
      <c r="D138" s="38"/>
      <c r="E138" s="37"/>
      <c r="F138" s="38"/>
      <c r="G138" s="39"/>
      <c r="H138" s="35"/>
      <c r="I138" s="30"/>
      <c r="J138" s="38"/>
      <c r="K138" s="36"/>
      <c r="L138" s="40"/>
      <c r="M138" s="43"/>
      <c r="N138" s="44"/>
      <c r="O138" s="35"/>
      <c r="P138" s="87"/>
      <c r="R138" s="65" t="s">
        <v>127</v>
      </c>
      <c r="S138" s="66">
        <v>93055</v>
      </c>
      <c r="T138" s="99" t="s">
        <v>417</v>
      </c>
      <c r="U138" s="146" t="s">
        <v>418</v>
      </c>
      <c r="V138" s="70"/>
      <c r="W138" s="70"/>
      <c r="X138" s="70"/>
      <c r="Y138" s="70"/>
      <c r="Z138" t="b">
        <f t="shared" si="73"/>
        <v>0</v>
      </c>
      <c r="AA138" t="b">
        <f t="shared" si="95"/>
        <v>0</v>
      </c>
      <c r="AB138" t="b">
        <f t="shared" si="74"/>
        <v>0</v>
      </c>
      <c r="AC138" t="b">
        <f t="shared" si="75"/>
        <v>0</v>
      </c>
      <c r="AD138" s="101" t="b">
        <f t="shared" si="76"/>
        <v>0</v>
      </c>
      <c r="AE138" t="e">
        <f t="shared" si="77"/>
        <v>#VALUE!</v>
      </c>
      <c r="AF138" t="b">
        <f t="shared" si="78"/>
        <v>0</v>
      </c>
      <c r="AG138" s="135"/>
      <c r="AH138" s="82" t="b">
        <f t="shared" si="79"/>
        <v>0</v>
      </c>
      <c r="AI138" s="99" t="b">
        <f t="shared" si="80"/>
        <v>0</v>
      </c>
      <c r="AJ138" s="70" t="b">
        <f t="shared" si="81"/>
        <v>0</v>
      </c>
      <c r="AK138" s="111" t="b">
        <f t="shared" si="96"/>
        <v>0</v>
      </c>
      <c r="AL138" s="82" t="e">
        <f t="shared" si="82"/>
        <v>#VALUE!</v>
      </c>
      <c r="AM138" s="82" t="b">
        <f t="shared" si="83"/>
        <v>0</v>
      </c>
      <c r="AN138" s="82" t="b">
        <f t="shared" si="84"/>
        <v>0</v>
      </c>
      <c r="AO138" s="82" t="b">
        <f t="shared" si="97"/>
        <v>0</v>
      </c>
      <c r="AP138" s="82" t="b">
        <f t="shared" si="85"/>
        <v>0</v>
      </c>
      <c r="AQ138" s="82" t="b">
        <f t="shared" si="98"/>
        <v>0</v>
      </c>
      <c r="AR138" s="70">
        <f t="shared" si="99"/>
        <v>0</v>
      </c>
      <c r="AS138" s="82" t="b">
        <f t="shared" si="86"/>
        <v>0</v>
      </c>
      <c r="AT138" s="82" t="b">
        <f t="shared" si="87"/>
        <v>0</v>
      </c>
      <c r="AU138" s="82" t="b">
        <f t="shared" si="88"/>
        <v>0</v>
      </c>
      <c r="AV138" s="82" t="b">
        <f t="shared" si="89"/>
        <v>0</v>
      </c>
      <c r="AW138" s="82" t="b">
        <f t="shared" si="90"/>
        <v>0</v>
      </c>
      <c r="AX138" s="82" t="b">
        <f t="shared" si="91"/>
        <v>0</v>
      </c>
      <c r="AY138" s="82" t="b">
        <f t="shared" si="100"/>
        <v>0</v>
      </c>
      <c r="AZ138" s="82"/>
      <c r="BA138" s="82" t="b">
        <f t="shared" si="101"/>
        <v>0</v>
      </c>
      <c r="BB138" s="82" t="b">
        <f t="shared" si="102"/>
        <v>0</v>
      </c>
      <c r="BC138" s="82" t="b">
        <f t="shared" si="103"/>
        <v>0</v>
      </c>
      <c r="BD138" s="70"/>
      <c r="BE138" s="70" t="str">
        <f t="shared" si="92"/>
        <v/>
      </c>
      <c r="BF138" s="70">
        <v>127</v>
      </c>
      <c r="BG138" s="70"/>
      <c r="BH138" s="70"/>
      <c r="BI138" s="70"/>
      <c r="BJ138" s="70"/>
      <c r="BK138" s="70"/>
      <c r="BL138" s="70"/>
      <c r="BM138" s="70"/>
      <c r="BN138" s="70"/>
      <c r="BO138" s="70"/>
      <c r="BP138" s="70"/>
      <c r="BQ138" s="70"/>
      <c r="BR138" s="70"/>
      <c r="BS138" s="70" t="b">
        <f t="shared" si="93"/>
        <v>0</v>
      </c>
      <c r="BT138" s="70">
        <f>COUNTA(B139:$O$830)</f>
        <v>0</v>
      </c>
      <c r="BU138" s="70"/>
      <c r="BV138" s="163"/>
      <c r="BW138" s="163"/>
      <c r="BX138" s="163"/>
      <c r="BY138" s="163"/>
      <c r="BZ138" s="163"/>
      <c r="CA138" s="163"/>
      <c r="CB138" s="163"/>
      <c r="CC138" s="163"/>
      <c r="CD138" s="163"/>
      <c r="CE138" s="163" t="str">
        <f t="shared" si="104"/>
        <v/>
      </c>
      <c r="CF138" s="163" t="str">
        <f t="shared" si="105"/>
        <v/>
      </c>
      <c r="CG138" s="163" t="str">
        <f t="shared" si="106"/>
        <v/>
      </c>
      <c r="CH138" s="163" t="str">
        <f t="shared" si="107"/>
        <v/>
      </c>
      <c r="CI138" s="163" t="str">
        <f t="shared" si="108"/>
        <v/>
      </c>
      <c r="CJ138" s="163" t="str">
        <f t="shared" si="109"/>
        <v/>
      </c>
      <c r="CK138" s="163" t="str">
        <f t="shared" si="110"/>
        <v/>
      </c>
      <c r="CL138" s="163" t="str">
        <f t="shared" si="111"/>
        <v/>
      </c>
      <c r="CM138" s="163" t="str">
        <f t="shared" si="112"/>
        <v/>
      </c>
      <c r="CN138" s="163"/>
      <c r="CO138" s="163"/>
      <c r="CP138" s="163" t="str">
        <f t="shared" si="113"/>
        <v/>
      </c>
      <c r="CQ138" s="163"/>
      <c r="CR138" s="163"/>
      <c r="CS138" s="185" t="str">
        <f t="shared" si="130"/>
        <v/>
      </c>
      <c r="CT138" s="70"/>
      <c r="CU138" s="70">
        <f t="shared" si="114"/>
        <v>0</v>
      </c>
      <c r="CV138" s="70">
        <f t="shared" si="115"/>
        <v>0</v>
      </c>
      <c r="CW138" s="70"/>
      <c r="CX138" s="96">
        <f t="shared" si="116"/>
        <v>0</v>
      </c>
      <c r="CY138" s="70"/>
      <c r="CZ138" s="70" t="e">
        <f t="shared" si="117"/>
        <v>#VALUE!</v>
      </c>
      <c r="DA138" s="70" t="e">
        <f t="shared" si="118"/>
        <v>#VALUE!</v>
      </c>
      <c r="DB138" s="70"/>
      <c r="DC138" s="70" t="b">
        <f t="shared" si="131"/>
        <v>0</v>
      </c>
      <c r="DD138" s="70">
        <f t="shared" si="119"/>
        <v>0</v>
      </c>
      <c r="DE138" s="70" t="str">
        <f t="shared" si="120"/>
        <v/>
      </c>
      <c r="DF138" s="70"/>
      <c r="DG138" s="70" t="str">
        <f t="shared" si="132"/>
        <v/>
      </c>
      <c r="DH138" s="70" t="b">
        <f t="shared" si="133"/>
        <v>0</v>
      </c>
      <c r="DI138" s="70" t="str">
        <f t="shared" si="134"/>
        <v/>
      </c>
      <c r="DJ138" s="70"/>
      <c r="DK138" s="70" t="str">
        <f t="shared" si="121"/>
        <v/>
      </c>
      <c r="DL138" s="70" t="str">
        <f t="shared" si="122"/>
        <v/>
      </c>
      <c r="DM138" s="70"/>
      <c r="DN138" s="70" t="str">
        <f t="shared" si="123"/>
        <v/>
      </c>
      <c r="DO138" s="70" t="str">
        <f>IF(DK138="","",AND((COUNTIF($DK$12:DL138,DK138))=1,(COUNTIF($DK$12:DL138,DL138))=1))</f>
        <v/>
      </c>
      <c r="DP138" s="70" t="str">
        <f>IF(DK138="","",AND((COUNTIF(DK138:$DL$812,DK138))=1,(COUNTIF(DK138:$DL$812,DL138))=1))</f>
        <v/>
      </c>
      <c r="DQ138" s="70"/>
      <c r="DR138" s="70" t="b">
        <f t="shared" si="124"/>
        <v>0</v>
      </c>
      <c r="DS138" s="70" t="b">
        <f t="shared" si="125"/>
        <v>0</v>
      </c>
      <c r="DT138" s="70">
        <f t="shared" si="135"/>
        <v>0</v>
      </c>
      <c r="DU138" s="70">
        <f t="shared" si="136"/>
        <v>0</v>
      </c>
      <c r="DV138" s="70" t="b">
        <f t="shared" si="126"/>
        <v>0</v>
      </c>
      <c r="DW138" s="70" t="b">
        <f t="shared" si="127"/>
        <v>0</v>
      </c>
      <c r="DX138" s="70"/>
      <c r="DY138" s="70" t="b">
        <f t="shared" si="128"/>
        <v>0</v>
      </c>
      <c r="DZ138" s="70">
        <f t="shared" si="129"/>
        <v>0</v>
      </c>
      <c r="EA138" s="70"/>
    </row>
    <row r="139" spans="1:131" x14ac:dyDescent="0.25">
      <c r="A139" s="24" t="str">
        <f t="shared" si="94"/>
        <v/>
      </c>
      <c r="B139" s="36"/>
      <c r="C139" s="37"/>
      <c r="D139" s="38"/>
      <c r="E139" s="37"/>
      <c r="F139" s="38"/>
      <c r="G139" s="39"/>
      <c r="H139" s="35"/>
      <c r="I139" s="30"/>
      <c r="J139" s="38"/>
      <c r="K139" s="36"/>
      <c r="L139" s="40"/>
      <c r="M139" s="43"/>
      <c r="N139" s="44"/>
      <c r="O139" s="35"/>
      <c r="P139" s="87"/>
      <c r="R139" s="65" t="s">
        <v>128</v>
      </c>
      <c r="S139" s="66">
        <v>93061</v>
      </c>
      <c r="T139" s="99" t="s">
        <v>419</v>
      </c>
      <c r="U139" s="146" t="s">
        <v>420</v>
      </c>
      <c r="V139" s="70"/>
      <c r="W139" s="70"/>
      <c r="X139" s="70"/>
      <c r="Y139" s="70"/>
      <c r="Z139" t="b">
        <f t="shared" si="73"/>
        <v>0</v>
      </c>
      <c r="AA139" t="b">
        <f t="shared" si="95"/>
        <v>0</v>
      </c>
      <c r="AB139" t="b">
        <f t="shared" si="74"/>
        <v>0</v>
      </c>
      <c r="AC139" t="b">
        <f t="shared" si="75"/>
        <v>0</v>
      </c>
      <c r="AD139" s="101" t="b">
        <f t="shared" si="76"/>
        <v>0</v>
      </c>
      <c r="AE139" t="e">
        <f t="shared" si="77"/>
        <v>#VALUE!</v>
      </c>
      <c r="AF139" t="b">
        <f t="shared" si="78"/>
        <v>0</v>
      </c>
      <c r="AG139" s="135"/>
      <c r="AH139" s="82" t="b">
        <f t="shared" si="79"/>
        <v>0</v>
      </c>
      <c r="AI139" s="99" t="b">
        <f t="shared" si="80"/>
        <v>0</v>
      </c>
      <c r="AJ139" s="70" t="b">
        <f t="shared" si="81"/>
        <v>0</v>
      </c>
      <c r="AK139" s="111" t="b">
        <f t="shared" si="96"/>
        <v>0</v>
      </c>
      <c r="AL139" s="82" t="e">
        <f t="shared" si="82"/>
        <v>#VALUE!</v>
      </c>
      <c r="AM139" s="82" t="b">
        <f t="shared" si="83"/>
        <v>0</v>
      </c>
      <c r="AN139" s="82" t="b">
        <f t="shared" si="84"/>
        <v>0</v>
      </c>
      <c r="AO139" s="82" t="b">
        <f t="shared" si="97"/>
        <v>0</v>
      </c>
      <c r="AP139" s="82" t="b">
        <f t="shared" si="85"/>
        <v>0</v>
      </c>
      <c r="AQ139" s="82" t="b">
        <f t="shared" si="98"/>
        <v>0</v>
      </c>
      <c r="AR139" s="70">
        <f t="shared" si="99"/>
        <v>0</v>
      </c>
      <c r="AS139" s="82" t="b">
        <f t="shared" si="86"/>
        <v>0</v>
      </c>
      <c r="AT139" s="82" t="b">
        <f t="shared" si="87"/>
        <v>0</v>
      </c>
      <c r="AU139" s="82" t="b">
        <f t="shared" si="88"/>
        <v>0</v>
      </c>
      <c r="AV139" s="82" t="b">
        <f t="shared" si="89"/>
        <v>0</v>
      </c>
      <c r="AW139" s="82" t="b">
        <f t="shared" si="90"/>
        <v>0</v>
      </c>
      <c r="AX139" s="82" t="b">
        <f t="shared" si="91"/>
        <v>0</v>
      </c>
      <c r="AY139" s="82" t="b">
        <f t="shared" si="100"/>
        <v>0</v>
      </c>
      <c r="AZ139" s="82"/>
      <c r="BA139" s="82" t="b">
        <f t="shared" si="101"/>
        <v>0</v>
      </c>
      <c r="BB139" s="82" t="b">
        <f t="shared" si="102"/>
        <v>0</v>
      </c>
      <c r="BC139" s="82" t="b">
        <f t="shared" si="103"/>
        <v>0</v>
      </c>
      <c r="BD139" s="70"/>
      <c r="BE139" s="70" t="str">
        <f t="shared" si="92"/>
        <v/>
      </c>
      <c r="BF139" s="70">
        <v>128</v>
      </c>
      <c r="BG139" s="70"/>
      <c r="BH139" s="70"/>
      <c r="BI139" s="70"/>
      <c r="BJ139" s="70"/>
      <c r="BK139" s="70"/>
      <c r="BL139" s="70"/>
      <c r="BM139" s="70"/>
      <c r="BN139" s="70"/>
      <c r="BO139" s="70"/>
      <c r="BP139" s="70"/>
      <c r="BQ139" s="70"/>
      <c r="BR139" s="70"/>
      <c r="BS139" s="70" t="b">
        <f t="shared" si="93"/>
        <v>0</v>
      </c>
      <c r="BT139" s="70">
        <f>COUNTA(B140:$O$830)</f>
        <v>0</v>
      </c>
      <c r="BU139" s="70"/>
      <c r="BV139" s="163"/>
      <c r="BW139" s="163"/>
      <c r="BX139" s="163"/>
      <c r="BY139" s="163"/>
      <c r="BZ139" s="163"/>
      <c r="CA139" s="163"/>
      <c r="CB139" s="163"/>
      <c r="CC139" s="163"/>
      <c r="CD139" s="163"/>
      <c r="CE139" s="163" t="str">
        <f t="shared" si="104"/>
        <v/>
      </c>
      <c r="CF139" s="163" t="str">
        <f t="shared" si="105"/>
        <v/>
      </c>
      <c r="CG139" s="163" t="str">
        <f t="shared" si="106"/>
        <v/>
      </c>
      <c r="CH139" s="163" t="str">
        <f t="shared" si="107"/>
        <v/>
      </c>
      <c r="CI139" s="163" t="str">
        <f t="shared" si="108"/>
        <v/>
      </c>
      <c r="CJ139" s="163" t="str">
        <f t="shared" si="109"/>
        <v/>
      </c>
      <c r="CK139" s="163" t="str">
        <f t="shared" si="110"/>
        <v/>
      </c>
      <c r="CL139" s="163" t="str">
        <f t="shared" si="111"/>
        <v/>
      </c>
      <c r="CM139" s="163" t="str">
        <f t="shared" si="112"/>
        <v/>
      </c>
      <c r="CN139" s="163"/>
      <c r="CO139" s="163"/>
      <c r="CP139" s="163" t="str">
        <f t="shared" si="113"/>
        <v/>
      </c>
      <c r="CQ139" s="163"/>
      <c r="CR139" s="163"/>
      <c r="CS139" s="185" t="str">
        <f t="shared" si="130"/>
        <v/>
      </c>
      <c r="CT139" s="70"/>
      <c r="CU139" s="70">
        <f t="shared" si="114"/>
        <v>0</v>
      </c>
      <c r="CV139" s="70">
        <f t="shared" si="115"/>
        <v>0</v>
      </c>
      <c r="CW139" s="70"/>
      <c r="CX139" s="96">
        <f t="shared" si="116"/>
        <v>0</v>
      </c>
      <c r="CY139" s="70"/>
      <c r="CZ139" s="70" t="e">
        <f t="shared" si="117"/>
        <v>#VALUE!</v>
      </c>
      <c r="DA139" s="70" t="e">
        <f t="shared" si="118"/>
        <v>#VALUE!</v>
      </c>
      <c r="DB139" s="70"/>
      <c r="DC139" s="70" t="b">
        <f t="shared" si="131"/>
        <v>0</v>
      </c>
      <c r="DD139" s="70">
        <f t="shared" si="119"/>
        <v>0</v>
      </c>
      <c r="DE139" s="70" t="str">
        <f t="shared" si="120"/>
        <v/>
      </c>
      <c r="DF139" s="70"/>
      <c r="DG139" s="70" t="str">
        <f t="shared" si="132"/>
        <v/>
      </c>
      <c r="DH139" s="70" t="b">
        <f t="shared" si="133"/>
        <v>0</v>
      </c>
      <c r="DI139" s="70" t="str">
        <f t="shared" si="134"/>
        <v/>
      </c>
      <c r="DJ139" s="70"/>
      <c r="DK139" s="70" t="str">
        <f t="shared" si="121"/>
        <v/>
      </c>
      <c r="DL139" s="70" t="str">
        <f t="shared" si="122"/>
        <v/>
      </c>
      <c r="DM139" s="70"/>
      <c r="DN139" s="70" t="str">
        <f t="shared" si="123"/>
        <v/>
      </c>
      <c r="DO139" s="70" t="str">
        <f>IF(DK139="","",AND((COUNTIF($DK$12:DL139,DK139))=1,(COUNTIF($DK$12:DL139,DL139))=1))</f>
        <v/>
      </c>
      <c r="DP139" s="70" t="str">
        <f>IF(DK139="","",AND((COUNTIF(DK139:$DL$812,DK139))=1,(COUNTIF(DK139:$DL$812,DL139))=1))</f>
        <v/>
      </c>
      <c r="DQ139" s="70"/>
      <c r="DR139" s="70" t="b">
        <f t="shared" si="124"/>
        <v>0</v>
      </c>
      <c r="DS139" s="70" t="b">
        <f t="shared" si="125"/>
        <v>0</v>
      </c>
      <c r="DT139" s="70">
        <f t="shared" si="135"/>
        <v>0</v>
      </c>
      <c r="DU139" s="70">
        <f t="shared" si="136"/>
        <v>0</v>
      </c>
      <c r="DV139" s="70" t="b">
        <f t="shared" si="126"/>
        <v>0</v>
      </c>
      <c r="DW139" s="70" t="b">
        <f t="shared" si="127"/>
        <v>0</v>
      </c>
      <c r="DX139" s="70"/>
      <c r="DY139" s="70" t="b">
        <f t="shared" si="128"/>
        <v>0</v>
      </c>
      <c r="DZ139" s="70">
        <f t="shared" si="129"/>
        <v>0</v>
      </c>
      <c r="EA139" s="70"/>
    </row>
    <row r="140" spans="1:131" x14ac:dyDescent="0.25">
      <c r="A140" s="24" t="str">
        <f t="shared" si="94"/>
        <v/>
      </c>
      <c r="B140" s="36"/>
      <c r="C140" s="37"/>
      <c r="D140" s="38"/>
      <c r="E140" s="37"/>
      <c r="F140" s="38"/>
      <c r="G140" s="39"/>
      <c r="H140" s="35"/>
      <c r="I140" s="30"/>
      <c r="J140" s="38"/>
      <c r="K140" s="36"/>
      <c r="L140" s="40"/>
      <c r="M140" s="43"/>
      <c r="N140" s="44"/>
      <c r="O140" s="35"/>
      <c r="P140" s="87"/>
      <c r="R140" s="65" t="s">
        <v>129</v>
      </c>
      <c r="S140" s="66">
        <v>93063</v>
      </c>
      <c r="T140" s="99" t="s">
        <v>421</v>
      </c>
      <c r="U140" s="146" t="s">
        <v>422</v>
      </c>
      <c r="V140" s="70"/>
      <c r="W140" s="70"/>
      <c r="X140" s="70"/>
      <c r="Y140" s="70"/>
      <c r="Z140" t="b">
        <f t="shared" ref="Z140:Z203" si="137">NOT(OR(COUNTA(B140:O140,)=1,C140="C",C140="A",C140="P",C140="IMB",C140="F",C140="CT",C140="AT",C140="PT"))</f>
        <v>0</v>
      </c>
      <c r="AA140" t="b">
        <f t="shared" si="95"/>
        <v>0</v>
      </c>
      <c r="AB140" t="b">
        <f t="shared" ref="AB140:AB203" si="138">IF(COUNTA(B140:O140,)=1,FALSE,AND(OR(C140="CT",C140="AT",C140="PT"),D140&lt;&gt;""))</f>
        <v>0</v>
      </c>
      <c r="AC140" t="b">
        <f t="shared" ref="AC140:AC203" si="139">IF(ISBLANK(C140),FALSE,IF((((ISBLANK(D140))+(C140&lt;&gt;"c")+(C140&lt;&gt;"a")+(C140&lt;&gt;"p"))=4),FALSE,IF(OR(C140="P",C140="ct",C140="at",C140="pt"),FALSE,IF(OR(ISERROR(SEARCH("/",D140)),(NOT(ISBLANK(D140))+(C140="c")+(C140="a")+(C140="p")=1)),TRUE,OR(((AND((MID(D140,SEARCH("/",D140),3))="/ft",C140="c")+(AND((MID(D140,SEARCH("/",D140),3))="/ae",C140="a"))+(AND((MID(D140,SEARCH("/",D140),3))="/of",C140="c")))+(ISNUMBER(MID(D140,SEARCH("/",D140)+1,LEN(D140)-SEARCH("/",D140))*1)))&lt;&gt;1,SEARCH("/",D140)&lt;&gt;6,IF(OR(LEFT(D140,2)="2A",LEFT(D140,2)="2B"),ISERROR(VALUE(MID(D140,3,3))),ISERROR(VALUE(LEFT(D140,5)))))))))</f>
        <v>0</v>
      </c>
      <c r="AD140" s="101" t="b">
        <f t="shared" ref="AD140:AD203" si="140">IF(ISBLANK(E140),FALSE,OR(C140&amp;D140=E140&amp;F140,LEFT(D140,2)="20"))</f>
        <v>0</v>
      </c>
      <c r="AE140" t="e">
        <f t="shared" ref="AE140:AE203" si="141">TEXT($I$3,"00000")&lt;&gt;MID(D140,1,SEARCH("/",D140)-1)</f>
        <v>#VALUE!</v>
      </c>
      <c r="AF140" t="b">
        <f t="shared" ref="AF140:AF203" si="142">NOT(OR(COUNTA(B140:O140,)=1,E140="C",E140="A",E140="P",E140="IMB",E140="F",E140="CT",E140="AT",E140="PT"))</f>
        <v>0</v>
      </c>
      <c r="AG140" s="135"/>
      <c r="AH140" s="82" t="b">
        <f t="shared" ref="AH140:AH203" si="143">IF(COUNTA(B140:O140,)=1,FALSE,IF(ISNA(LOOKUP(C140&amp;E140&amp;H140,ceh)),TRUE,IF(C140&amp;E140&amp;H140&lt;&gt;LOOKUP(C140&amp;E140&amp;H140,ceh),TRUE,FALSE)))</f>
        <v>0</v>
      </c>
      <c r="AI140" s="99" t="b">
        <f t="shared" ref="AI140:AI203" si="144">IF(COUNTA(B140:O140,)=1,FALSE,AND(OR(E140="CT",E140="AT",E140="PT"),F140&lt;&gt;""))</f>
        <v>0</v>
      </c>
      <c r="AJ140" s="70" t="b">
        <f t="shared" ref="AJ140:AJ203" si="145">IF(ISBLANK(E140),FALSE,IF((((ISBLANK(F140))+(E140&lt;&gt;"c")+(E140&lt;&gt;"a")+(E140&lt;&gt;"p"))=4),FALSE,IF(OR(E140="P",E140="ct",E140="at",E140="pt"),FALSE,IF(OR(ISERROR(SEARCH("/",F140)),(NOT(ISBLANK(F140))+(E140="c")+(E140="a")+(E140="p")=1)),TRUE,OR(((AND((MID(F140,SEARCH("/",F140),3))="/ft",E140="c")+(AND((MID(F140,SEARCH("/",F140),3))="/ae",E140="a"))+(AND((MID(F140,SEARCH("/",F140),3))="/of",E140="c")))+(ISNUMBER(MID(F140,SEARCH("/",F140)+1,LEN(F140)-SEARCH("/",F140))*1)))&lt;&gt;1,SEARCH("/",F140)&lt;&gt;6,IF(OR(LEFT(F140,2)="2A",LEFT(F140,2)="2B"),ISERROR(VALUE(MID(F140,3,3))),ISERROR(VALUE(LEFT(F140,5)))))))))</f>
        <v>0</v>
      </c>
      <c r="AK140" s="111" t="b">
        <f t="shared" si="96"/>
        <v>0</v>
      </c>
      <c r="AL140" s="82" t="e">
        <f t="shared" ref="AL140:AL203" si="146">TEXT($I$3,"00000")&lt;&gt;MID(F140,1,SEARCH("/",F140)-1)</f>
        <v>#VALUE!</v>
      </c>
      <c r="AM140" s="82" t="b">
        <f t="shared" ref="AM140:AM203" si="147">IF(COUNTA(B140:O140,)=1,FALSE,OR(G140=0,ISBLANK(G140),ISTEXT(G140)))</f>
        <v>0</v>
      </c>
      <c r="AN140" s="82" t="b">
        <f t="shared" ref="AN140:AN203" si="148">((C140&amp;E140="cimb")+(C140&amp;E240="cf")+(C140&amp;E140="aimb")+(C140&amp;E140="af")+(C140&amp;E140="pf")+(C140&amp;E140="imbc")+(C140&amp;E140="fc")+(C140&amp;E140="imba")+(C140&amp;E140="fa")+(C140&amp;E140="fp")+(G140&lt;&gt;7))=2</f>
        <v>0</v>
      </c>
      <c r="AO140" s="82" t="b">
        <f t="shared" si="97"/>
        <v>0</v>
      </c>
      <c r="AP140" s="82" t="b">
        <f t="shared" ref="AP140:AP203" si="149">IF(AND(COUNTA(B140:O140,)&lt;&gt;1,ISBLANK(H140)),TRUE,IF(ISNA(LOOKUP(H140,Diamètre_Conduite)),TRUE,IF(H140&lt;&gt;LOOKUP(H140,Diamètre_Conduite),TRUE,FALSE)))</f>
        <v>0</v>
      </c>
      <c r="AQ140" s="82" t="b">
        <f t="shared" si="98"/>
        <v>0</v>
      </c>
      <c r="AR140" s="70">
        <f t="shared" si="99"/>
        <v>0</v>
      </c>
      <c r="AS140" s="82" t="b">
        <f t="shared" ref="AS140:AS203" si="150">IF(COUNTA(B140:O140,)=1,FALSE,IF(ISNA(LOOKUP(K140,diamcable)),TRUE,IF(K140&lt;&gt;LOOKUP(K140,diamcable),TRUE,FALSE)))</f>
        <v>0</v>
      </c>
      <c r="AT140" s="82" t="b">
        <f t="shared" ref="AT140:AT203" si="151">IF(OR(AND(C140="",E140="",H140=""),COUNTA(B140:O140,)=1),FALSE,IF(ISNA(LOOKUP(C140&amp;E140,CE)),TRUE,IF(C140&amp;E140&lt;&gt;LOOKUP(C140&amp;E140,CE),TRUE,FALSE)))</f>
        <v>0</v>
      </c>
      <c r="AU140" s="82" t="b">
        <f t="shared" ref="AU140:AU203" si="152">IF(OR(COUNTA(B140:O140,)=1,M140=""),FALSE,OR(AND(C140="c",OR(B140="se",B140="ss")),AND(C140="c",NOT(OR(M140="oui transition égout petit pied droit",M140="oui transition égout grand pied droit",M140="oui percement avec plus de 4 alvéoles",M140="oui percement petit pied droit",M140="oui percement grand pied droit"))),AND(C140="a",NOT(OR(M140="oui renforcement appui sans commande d'appui",M140="oui remplacement appui",M140="oui renforcement appui avec commande d'appui"))),(C140&lt;&gt;"c")+(C140&lt;&gt;"a")=2))</f>
        <v>0</v>
      </c>
      <c r="AV140" s="82" t="b">
        <f t="shared" ref="AV140:AV203" si="153">IF(OR(COUNTA(B140:O140,)=1,N140=""),FALSE,OR(AND(E140="c",NOT(OR(N140="oui transition égout petit pied droit",N140="oui transition égout grand pied droit",N140="oui percement avec plus de 4 alvéoles",N140="oui percement petit pied droit",N140="oui percement grand pied droit"))),AND(E140="a",NOT(OR(N140="oui renforcement appui sans commande d'appui",N140="oui remplacement appui",N140="oui renforcement appui avec commande d'appui"))),(E140&lt;&gt;"c")+(E140&lt;&gt;"a")=2))</f>
        <v>0</v>
      </c>
      <c r="AW140" s="82" t="b">
        <f t="shared" ref="AW140:AW203" si="154">IF(OR(COUNTA(B140:O140,)=1,O140=""),FALSE,IF(((O140="A PEO")+(O140="B PEO")+(O140="A Manchon &gt; 2dm3")+(O140="A Micro Manchon &lt; 2dm3")+(O140="B Manchon &gt; 2dm3")+(O140="B Micro Manchon &lt; 2dm3")+(O140="A PMSB")+(O140="B PMSB")+(O140=""))&lt;&gt;1,TRUE,IF(AND((LEFT(O140,1)="a"),OR((C140="c"),(C140="a"))),FALSE,IF(AND((LEFT(O140,1)="b"),OR(E140="c",E140="a")),FALSE,TRUE))))</f>
        <v>0</v>
      </c>
      <c r="AX140" s="82" t="b">
        <f t="shared" ref="AX140:AX203" si="155">IF(OR(COUNTA(B140:O140,)=1,O140=""),FALSE,IF(((O140="A PB Chambre")+(O140="B PB Chambre")+(O140="A PB Appui")+(O140="B PB Appui")+(O140=""))&lt;&gt;1,TRUE,IF((((O140="A PB Chambre")+(C140="c"))=2)+(((O140="B PB Chambre")+(E140="c"))=2)+(((O140="A PB Appui")+(C140="a"))=2)+(((O140="B PB Appui")+(E140="a"))=2),FALSE,TRUE)))</f>
        <v>0</v>
      </c>
      <c r="AY140" s="82" t="b">
        <f t="shared" si="100"/>
        <v>0</v>
      </c>
      <c r="AZ140" s="82"/>
      <c r="BA140" s="82" t="b">
        <f t="shared" si="101"/>
        <v>0</v>
      </c>
      <c r="BB140" s="82" t="b">
        <f t="shared" si="102"/>
        <v>0</v>
      </c>
      <c r="BC140" s="82" t="b">
        <f t="shared" si="103"/>
        <v>0</v>
      </c>
      <c r="BD140" s="70"/>
      <c r="BE140" s="70" t="str">
        <f t="shared" ref="BE140:BE203" si="156">IF(ISERR(LEFT(D140,SEARCH("/",D140,1)-1)),"",LEFT(D140,SEARCH("/",D140,1)-1))</f>
        <v/>
      </c>
      <c r="BF140" s="70">
        <v>129</v>
      </c>
      <c r="BG140" s="70"/>
      <c r="BH140" s="70"/>
      <c r="BI140" s="70"/>
      <c r="BJ140" s="70"/>
      <c r="BK140" s="70"/>
      <c r="BL140" s="70"/>
      <c r="BM140" s="70"/>
      <c r="BN140" s="70"/>
      <c r="BO140" s="70"/>
      <c r="BP140" s="70"/>
      <c r="BQ140" s="70"/>
      <c r="BR140" s="70"/>
      <c r="BS140" s="70" t="b">
        <f t="shared" ref="BS140:BS203" si="157">IF(AND(COUNTA(B140:O140)=0,BT140&lt;&gt;0),TRUE,FALSE)</f>
        <v>0</v>
      </c>
      <c r="BT140" s="70">
        <f>COUNTA(B141:$O$830)</f>
        <v>0</v>
      </c>
      <c r="BU140" s="70"/>
      <c r="BV140" s="163"/>
      <c r="BW140" s="163"/>
      <c r="BX140" s="163"/>
      <c r="BY140" s="163"/>
      <c r="BZ140" s="163"/>
      <c r="CA140" s="163"/>
      <c r="CB140" s="163"/>
      <c r="CC140" s="163"/>
      <c r="CD140" s="163"/>
      <c r="CE140" s="163" t="str">
        <f t="shared" si="104"/>
        <v/>
      </c>
      <c r="CF140" s="163" t="str">
        <f t="shared" si="105"/>
        <v/>
      </c>
      <c r="CG140" s="163" t="str">
        <f t="shared" si="106"/>
        <v/>
      </c>
      <c r="CH140" s="163" t="str">
        <f t="shared" si="107"/>
        <v/>
      </c>
      <c r="CI140" s="163" t="str">
        <f t="shared" si="108"/>
        <v/>
      </c>
      <c r="CJ140" s="163" t="str">
        <f t="shared" si="109"/>
        <v/>
      </c>
      <c r="CK140" s="163" t="str">
        <f t="shared" si="110"/>
        <v/>
      </c>
      <c r="CL140" s="163" t="str">
        <f t="shared" si="111"/>
        <v/>
      </c>
      <c r="CM140" s="163" t="str">
        <f t="shared" si="112"/>
        <v/>
      </c>
      <c r="CN140" s="163"/>
      <c r="CO140" s="163"/>
      <c r="CP140" s="163" t="str">
        <f t="shared" si="113"/>
        <v/>
      </c>
      <c r="CQ140" s="163"/>
      <c r="CR140" s="163"/>
      <c r="CS140" s="185" t="str">
        <f t="shared" si="130"/>
        <v/>
      </c>
      <c r="CT140" s="70"/>
      <c r="CU140" s="70">
        <f t="shared" si="114"/>
        <v>0</v>
      </c>
      <c r="CV140" s="70">
        <f t="shared" si="115"/>
        <v>0</v>
      </c>
      <c r="CW140" s="70"/>
      <c r="CX140" s="96">
        <f t="shared" si="116"/>
        <v>0</v>
      </c>
      <c r="CY140" s="70"/>
      <c r="CZ140" s="70" t="e">
        <f t="shared" si="117"/>
        <v>#VALUE!</v>
      </c>
      <c r="DA140" s="70" t="e">
        <f t="shared" si="118"/>
        <v>#VALUE!</v>
      </c>
      <c r="DB140" s="70"/>
      <c r="DC140" s="70" t="b">
        <f t="shared" si="131"/>
        <v>0</v>
      </c>
      <c r="DD140" s="70">
        <f t="shared" si="119"/>
        <v>0</v>
      </c>
      <c r="DE140" s="70" t="str">
        <f t="shared" si="120"/>
        <v/>
      </c>
      <c r="DF140" s="70"/>
      <c r="DG140" s="70" t="str">
        <f t="shared" si="132"/>
        <v/>
      </c>
      <c r="DH140" s="70" t="b">
        <f t="shared" si="133"/>
        <v>0</v>
      </c>
      <c r="DI140" s="70" t="str">
        <f t="shared" si="134"/>
        <v/>
      </c>
      <c r="DJ140" s="70"/>
      <c r="DK140" s="70" t="str">
        <f t="shared" si="121"/>
        <v/>
      </c>
      <c r="DL140" s="70" t="str">
        <f t="shared" si="122"/>
        <v/>
      </c>
      <c r="DM140" s="70"/>
      <c r="DN140" s="70" t="str">
        <f t="shared" si="123"/>
        <v/>
      </c>
      <c r="DO140" s="70" t="str">
        <f>IF(DK140="","",AND((COUNTIF($DK$12:DL140,DK140))=1,(COUNTIF($DK$12:DL140,DL140))=1))</f>
        <v/>
      </c>
      <c r="DP140" s="70" t="str">
        <f>IF(DK140="","",AND((COUNTIF(DK140:$DL$812,DK140))=1,(COUNTIF(DK140:$DL$812,DL140))=1))</f>
        <v/>
      </c>
      <c r="DQ140" s="70"/>
      <c r="DR140" s="70" t="b">
        <f t="shared" si="124"/>
        <v>0</v>
      </c>
      <c r="DS140" s="70" t="b">
        <f t="shared" si="125"/>
        <v>0</v>
      </c>
      <c r="DT140" s="70">
        <f t="shared" si="135"/>
        <v>0</v>
      </c>
      <c r="DU140" s="70">
        <f t="shared" si="136"/>
        <v>0</v>
      </c>
      <c r="DV140" s="70" t="b">
        <f t="shared" si="126"/>
        <v>0</v>
      </c>
      <c r="DW140" s="70" t="b">
        <f t="shared" si="127"/>
        <v>0</v>
      </c>
      <c r="DX140" s="70"/>
      <c r="DY140" s="70" t="b">
        <f t="shared" si="128"/>
        <v>0</v>
      </c>
      <c r="DZ140" s="70">
        <f t="shared" si="129"/>
        <v>0</v>
      </c>
      <c r="EA140" s="70"/>
    </row>
    <row r="141" spans="1:131" x14ac:dyDescent="0.25">
      <c r="A141" s="24" t="str">
        <f t="shared" ref="A141:A204" si="158">IF(BS141=TRUE,"ligne vide interdite","")</f>
        <v/>
      </c>
      <c r="B141" s="36"/>
      <c r="C141" s="37"/>
      <c r="D141" s="38"/>
      <c r="E141" s="37"/>
      <c r="F141" s="38"/>
      <c r="G141" s="39"/>
      <c r="H141" s="35"/>
      <c r="I141" s="30"/>
      <c r="J141" s="38"/>
      <c r="K141" s="36"/>
      <c r="L141" s="40"/>
      <c r="M141" s="43"/>
      <c r="N141" s="44"/>
      <c r="O141" s="35"/>
      <c r="P141" s="87"/>
      <c r="R141" s="65" t="s">
        <v>130</v>
      </c>
      <c r="S141" s="66">
        <v>93064</v>
      </c>
      <c r="T141" s="99" t="s">
        <v>423</v>
      </c>
      <c r="U141" s="146" t="s">
        <v>424</v>
      </c>
      <c r="V141" s="70"/>
      <c r="W141" s="70"/>
      <c r="X141" s="70"/>
      <c r="Y141" s="70"/>
      <c r="Z141" t="b">
        <f t="shared" si="137"/>
        <v>0</v>
      </c>
      <c r="AA141" t="b">
        <f t="shared" ref="AA141:AA204" si="159">AND($DN$11&gt;1,DN141=TRUE)</f>
        <v>0</v>
      </c>
      <c r="AB141" t="b">
        <f t="shared" si="138"/>
        <v>0</v>
      </c>
      <c r="AC141" t="b">
        <f t="shared" si="139"/>
        <v>0</v>
      </c>
      <c r="AD141" s="101" t="b">
        <f t="shared" si="140"/>
        <v>0</v>
      </c>
      <c r="AE141" t="e">
        <f t="shared" si="141"/>
        <v>#VALUE!</v>
      </c>
      <c r="AF141" t="b">
        <f t="shared" si="142"/>
        <v>0</v>
      </c>
      <c r="AG141" s="135"/>
      <c r="AH141" s="82" t="b">
        <f t="shared" si="143"/>
        <v>0</v>
      </c>
      <c r="AI141" s="99" t="b">
        <f t="shared" si="144"/>
        <v>0</v>
      </c>
      <c r="AJ141" s="70" t="b">
        <f t="shared" si="145"/>
        <v>0</v>
      </c>
      <c r="AK141" s="111" t="b">
        <f t="shared" ref="AK141:AK204" si="160">IF(ISBLANK(E141),FALSE,OR(C141&amp;D141=E141&amp;F141,LEFT(F141,2)="20"))</f>
        <v>0</v>
      </c>
      <c r="AL141" s="82" t="e">
        <f t="shared" si="146"/>
        <v>#VALUE!</v>
      </c>
      <c r="AM141" s="82" t="b">
        <f t="shared" si="147"/>
        <v>0</v>
      </c>
      <c r="AN141" s="82" t="b">
        <f t="shared" si="148"/>
        <v>0</v>
      </c>
      <c r="AO141" s="82" t="b">
        <f t="shared" ref="AO141:AO204" si="161">OR(AP141,AND((ISERROR(SEARCH("t",B141))+(H141&lt;&gt;"sous tubage existant"))=1,(H141&lt;&gt;"sous tubage existant")))</f>
        <v>0</v>
      </c>
      <c r="AP141" s="82" t="b">
        <f t="shared" si="149"/>
        <v>0</v>
      </c>
      <c r="AQ141" s="82" t="b">
        <f t="shared" ref="AQ141:AQ204" si="162">OR(AND(I141="oui",J141=""),(I141="oui")+(J141="6/8mm")+(J141="8/10mm")+(J141="11/14mm")+(J141="13/16mm")+(J141="15/18mm")+(J141="16/20mm")+(J141="21/25mm")+(J141="27/32mm")=1)</f>
        <v>0</v>
      </c>
      <c r="AR141" s="70">
        <f t="shared" ref="AR141:AR204" si="163">IF(I141="Oui",OR(((AND((K141&lt;=8),((LEFT(J141,SEARCH("/",J141,1)-1)*1)&lt;=11)))+(AND((K141&gt;8),(K141&lt;=12),((LEFT(J141,SEARCH("/",J141,1)-1)*1)&lt;=15)))+(AND((K141&gt;12),(K141&lt;=16),((LEFT(J141,SEARCH("/",J141,1)-1)*1)&lt;=21)))+(AND((K141&gt;16),((LEFT(J141,SEARCH("/",J141,1)-1)*1)&lt;=27))))&lt;&gt;1,(K141)&gt;(LEFT(J141,SEARCH("/",J141,1)-1)-(ROUNDUP((MID(J141,SEARCH("/",J141,1)+1,(SEARCH("mm",J141,1)-1)-SEARCH("/",J141,1))-(LEFT(J141,SEARCH("/",J141,1)-1)))/2,0)))),)</f>
        <v>0</v>
      </c>
      <c r="AS141" s="82" t="b">
        <f t="shared" si="150"/>
        <v>0</v>
      </c>
      <c r="AT141" s="82" t="b">
        <f t="shared" si="151"/>
        <v>0</v>
      </c>
      <c r="AU141" s="82" t="b">
        <f t="shared" si="152"/>
        <v>0</v>
      </c>
      <c r="AV141" s="82" t="b">
        <f t="shared" si="153"/>
        <v>0</v>
      </c>
      <c r="AW141" s="82" t="b">
        <f t="shared" si="154"/>
        <v>0</v>
      </c>
      <c r="AX141" s="82" t="b">
        <f t="shared" si="155"/>
        <v>0</v>
      </c>
      <c r="AY141" s="82" t="b">
        <f t="shared" ref="AY141:AY204" si="164">COUNTIF(AW141:AX141,TRUE)=2</f>
        <v>0</v>
      </c>
      <c r="AZ141" s="82"/>
      <c r="BA141" s="82" t="b">
        <f t="shared" ref="BA141:BA204" si="165">IF(AND(C141&amp;E141="cc",H141=150,I141="oui"),FALSE,AND(I141="oui",NOT(OR(C141&amp;E141&lt;&gt;"cc",NOT(H141=100)))))</f>
        <v>0</v>
      </c>
      <c r="BB141" s="82" t="b">
        <f t="shared" ref="BB141:BB204" si="166">AND(I141="oui",NOT(OR(C141&amp;E141&lt;&gt;"cc",G141&lt;100,NOT(OR(H141=60,H141=80)))))</f>
        <v>0</v>
      </c>
      <c r="BC141" s="82" t="b">
        <f t="shared" ref="BC141:BC204" si="167">IF(OR(I141="",AND(I141="oui",C141&amp;E141="cc")),FALSE,TRUE)</f>
        <v>0</v>
      </c>
      <c r="BD141" s="70"/>
      <c r="BE141" s="70" t="str">
        <f t="shared" si="156"/>
        <v/>
      </c>
      <c r="BF141" s="70">
        <v>130</v>
      </c>
      <c r="BG141" s="70"/>
      <c r="BH141" s="70"/>
      <c r="BI141" s="70"/>
      <c r="BJ141" s="70"/>
      <c r="BK141" s="70"/>
      <c r="BL141" s="70"/>
      <c r="BM141" s="70"/>
      <c r="BN141" s="70"/>
      <c r="BO141" s="70"/>
      <c r="BP141" s="70"/>
      <c r="BQ141" s="70"/>
      <c r="BR141" s="70"/>
      <c r="BS141" s="70" t="b">
        <f t="shared" si="157"/>
        <v>0</v>
      </c>
      <c r="BT141" s="70">
        <f>COUNTA(B142:$O$830)</f>
        <v>0</v>
      </c>
      <c r="BU141" s="70"/>
      <c r="BV141" s="163"/>
      <c r="BW141" s="163"/>
      <c r="BX141" s="163"/>
      <c r="BY141" s="163"/>
      <c r="BZ141" s="163"/>
      <c r="CA141" s="163"/>
      <c r="CB141" s="163"/>
      <c r="CC141" s="163"/>
      <c r="CD141" s="163"/>
      <c r="CE141" s="163" t="str">
        <f t="shared" ref="CE141:CE204" si="168">IF(OR(BV141="",BV141="non"),"",IF(LEFT(BV141,3)="oui","Oui",""))</f>
        <v/>
      </c>
      <c r="CF141" s="163" t="str">
        <f t="shared" ref="CF141:CF204" si="169">IF(BW141="","",BW141)</f>
        <v/>
      </c>
      <c r="CG141" s="163" t="str">
        <f t="shared" ref="CG141:CG204" si="170">IF(BX141="","",BX141)</f>
        <v/>
      </c>
      <c r="CH141" s="163" t="str">
        <f t="shared" ref="CH141:CH204" si="171">IF(BY141="","",BY141)</f>
        <v/>
      </c>
      <c r="CI141" s="163" t="str">
        <f t="shared" ref="CI141:CI204" si="172">IF(OR(BZ141=0,BZ141="non"),"",BZ141)</f>
        <v/>
      </c>
      <c r="CJ141" s="163" t="str">
        <f t="shared" ref="CJ141:CJ204" si="173">IF(OR(CA141=0,CA141="non"),"",CA141)</f>
        <v/>
      </c>
      <c r="CK141" s="163" t="str">
        <f t="shared" ref="CK141:CK204" si="174">IF(AND(CL141="",CM141=""),"",IF(AND(CL141&lt;&gt;"",CM141&lt;&gt;""),CL141&amp;" + "&amp;CM141,CL141&amp;CM141))</f>
        <v/>
      </c>
      <c r="CL141" s="163" t="str">
        <f t="shared" ref="CL141:CL204" si="175">IF(OR(CB141="non",CB141=0),"",CB141)</f>
        <v/>
      </c>
      <c r="CM141" s="163" t="str">
        <f t="shared" ref="CM141:CM204" si="176">IF(OR(CC141=0,CC141="non"),"",IF(CC141="PB Appui A","A PB Appui",IF(CC141="PB Appui B","B PB Appui",IF(CC141="PB Chambre A","A PB Chambre",IF(CC141="PB Chambre B","B PB Chambre",CC141)))))</f>
        <v/>
      </c>
      <c r="CN141" s="163"/>
      <c r="CO141" s="163"/>
      <c r="CP141" s="163" t="str">
        <f t="shared" ref="CP141:CP204" si="177">IF(OR(CO141="",CO141="non"),"",CO141)</f>
        <v/>
      </c>
      <c r="CQ141" s="163"/>
      <c r="CR141" s="163"/>
      <c r="CS141" s="185" t="str">
        <f t="shared" si="130"/>
        <v/>
      </c>
      <c r="CT141" s="70"/>
      <c r="CU141" s="70">
        <f t="shared" ref="CU141:CU204" si="178">IF(C141="c",D141,0)</f>
        <v>0</v>
      </c>
      <c r="CV141" s="70">
        <f t="shared" ref="CV141:CV204" si="179">IF(C141="a",D141,0)</f>
        <v>0</v>
      </c>
      <c r="CW141" s="70"/>
      <c r="CX141" s="96">
        <f t="shared" ref="CX141:CX204" si="180">IF(COUNTA(B141:O141,)&gt;1,1,0)</f>
        <v>0</v>
      </c>
      <c r="CY141" s="70"/>
      <c r="CZ141" s="70" t="e">
        <f t="shared" ref="CZ141:CZ204" si="181">TEXT($I$3,"00000")&lt;&gt;MID(D141,1,SEARCH("/",D141)-1)</f>
        <v>#VALUE!</v>
      </c>
      <c r="DA141" s="70" t="e">
        <f t="shared" ref="DA141:DA204" si="182">MID(D141,1,SEARCH("/",D141)-1)</f>
        <v>#VALUE!</v>
      </c>
      <c r="DB141" s="70"/>
      <c r="DC141" s="70" t="b">
        <f t="shared" si="131"/>
        <v>0</v>
      </c>
      <c r="DD141" s="70">
        <f t="shared" ref="DD141:DD204" si="183">IF(OR(B141="se",B141="ss"),OR(NOT(ISNA(MATCH("se"&amp;E141&amp;F141,$DE$12:$DE$812,0))),NOT(ISNA(MATCH("ss"&amp;E141&amp;F141,$DE$12:$DE$812,0)))),)</f>
        <v>0</v>
      </c>
      <c r="DE141" s="70" t="str">
        <f t="shared" ref="DE141:DE204" si="184">B141&amp;C141&amp;D141</f>
        <v/>
      </c>
      <c r="DF141" s="70"/>
      <c r="DG141" s="70" t="str">
        <f t="shared" si="132"/>
        <v/>
      </c>
      <c r="DH141" s="70" t="b">
        <f t="shared" si="133"/>
        <v>0</v>
      </c>
      <c r="DI141" s="70" t="str">
        <f t="shared" si="134"/>
        <v/>
      </c>
      <c r="DJ141" s="70"/>
      <c r="DK141" s="70" t="str">
        <f t="shared" ref="DK141:DK204" si="185">IF((C141="a")+(C141="c")+(C141="p")+(E141="a")+(E141="c")+(E141="p")=0,"",IF(((C141="a")+(C141="c")+(C141="p"))=1,C141&amp;D141,C141&amp;ROW(D141)&amp;"a"))</f>
        <v/>
      </c>
      <c r="DL141" s="70" t="str">
        <f t="shared" ref="DL141:DL204" si="186">IF((C141="a")+(C141="c")+(C141="p")+(E141="a")+(E141="c")+(E141="p")=0,"",IF(((E141="a")+(E141="c")+(E141="p"))=1,E141&amp;F141,E160&amp;ROW(F141)&amp;"b"))</f>
        <v/>
      </c>
      <c r="DM141" s="70"/>
      <c r="DN141" s="70" t="str">
        <f t="shared" ref="DN141:DN204" si="187">IF($DO$11&lt;$DP$11,DO141,DP141)</f>
        <v/>
      </c>
      <c r="DO141" s="70" t="str">
        <f>IF(DK141="","",AND((COUNTIF($DK$12:DL141,DK141))=1,(COUNTIF($DK$12:DL141,DL141))=1))</f>
        <v/>
      </c>
      <c r="DP141" s="70" t="str">
        <f>IF(DK141="","",AND((COUNTIF(DK141:$DL$812,DK141))=1,(COUNTIF(DK141:$DL$812,DL141))=1))</f>
        <v/>
      </c>
      <c r="DQ141" s="70"/>
      <c r="DR141" s="70" t="b">
        <f t="shared" ref="DR141:DR204" si="188">IF(LEFT(M141,13)="oui percement",COUNTIF($DT$12:$DT$1613,DT141)&gt;1,FALSE)</f>
        <v>0</v>
      </c>
      <c r="DS141" s="70" t="b">
        <f t="shared" ref="DS141:DS204" si="189">IF(RIGHT(M141,5)="appui",COUNTIF($DU$12:$DU$1613,DU141)&gt;1,FALSE)</f>
        <v>0</v>
      </c>
      <c r="DT141" s="70">
        <f t="shared" si="135"/>
        <v>0</v>
      </c>
      <c r="DU141" s="70">
        <f t="shared" si="136"/>
        <v>0</v>
      </c>
      <c r="DV141" s="70" t="b">
        <f t="shared" ref="DV141:DV204" si="190">IF(LEFT(N141,13)="oui percement",COUNTIF($DT$12:$DT$1613,DT942)&gt;1,FALSE)</f>
        <v>0</v>
      </c>
      <c r="DW141" s="70" t="b">
        <f t="shared" ref="DW141:DW204" si="191">IF(RIGHT(N141,5)="appui",COUNTIF($DU$12:$DU$1613,DU942)&gt;1,FALSE)</f>
        <v>0</v>
      </c>
      <c r="DX141" s="70"/>
      <c r="DY141" s="70" t="b">
        <f t="shared" ref="DY141:DY204" si="192">IF(OR(O141="",O141="non"),FALSE,(COUNTIF($DZ$12:$DZ$812,DZ141))&gt;1)</f>
        <v>0</v>
      </c>
      <c r="DZ141" s="70">
        <f t="shared" ref="DZ141:DZ204" si="193">IF(LEFT(O141,1)="a",D141,IF(LEFT(O141,1)="b",F141,))</f>
        <v>0</v>
      </c>
      <c r="EA141" s="70"/>
    </row>
    <row r="142" spans="1:131" x14ac:dyDescent="0.25">
      <c r="A142" s="24" t="str">
        <f t="shared" si="158"/>
        <v/>
      </c>
      <c r="B142" s="36"/>
      <c r="C142" s="37"/>
      <c r="D142" s="38"/>
      <c r="E142" s="37"/>
      <c r="F142" s="38"/>
      <c r="G142" s="39"/>
      <c r="H142" s="35"/>
      <c r="I142" s="30"/>
      <c r="J142" s="38"/>
      <c r="K142" s="36"/>
      <c r="L142" s="40"/>
      <c r="M142" s="43"/>
      <c r="N142" s="44"/>
      <c r="O142" s="35"/>
      <c r="P142" s="87"/>
      <c r="R142" s="65" t="s">
        <v>131</v>
      </c>
      <c r="S142" s="66">
        <v>93066</v>
      </c>
      <c r="T142" s="99" t="s">
        <v>425</v>
      </c>
      <c r="U142" s="146" t="s">
        <v>426</v>
      </c>
      <c r="V142" s="70"/>
      <c r="W142" s="70"/>
      <c r="X142" s="70"/>
      <c r="Y142" s="70"/>
      <c r="Z142" t="b">
        <f t="shared" si="137"/>
        <v>0</v>
      </c>
      <c r="AA142" t="b">
        <f t="shared" si="159"/>
        <v>0</v>
      </c>
      <c r="AB142" t="b">
        <f t="shared" si="138"/>
        <v>0</v>
      </c>
      <c r="AC142" t="b">
        <f t="shared" si="139"/>
        <v>0</v>
      </c>
      <c r="AD142" s="101" t="b">
        <f t="shared" si="140"/>
        <v>0</v>
      </c>
      <c r="AE142" t="e">
        <f t="shared" si="141"/>
        <v>#VALUE!</v>
      </c>
      <c r="AF142" t="b">
        <f t="shared" si="142"/>
        <v>0</v>
      </c>
      <c r="AG142" s="135"/>
      <c r="AH142" s="82" t="b">
        <f t="shared" si="143"/>
        <v>0</v>
      </c>
      <c r="AI142" s="99" t="b">
        <f t="shared" si="144"/>
        <v>0</v>
      </c>
      <c r="AJ142" s="70" t="b">
        <f t="shared" si="145"/>
        <v>0</v>
      </c>
      <c r="AK142" s="111" t="b">
        <f t="shared" si="160"/>
        <v>0</v>
      </c>
      <c r="AL142" s="82" t="e">
        <f t="shared" si="146"/>
        <v>#VALUE!</v>
      </c>
      <c r="AM142" s="82" t="b">
        <f t="shared" si="147"/>
        <v>0</v>
      </c>
      <c r="AN142" s="82" t="b">
        <f t="shared" si="148"/>
        <v>0</v>
      </c>
      <c r="AO142" s="82" t="b">
        <f t="shared" si="161"/>
        <v>0</v>
      </c>
      <c r="AP142" s="82" t="b">
        <f t="shared" si="149"/>
        <v>0</v>
      </c>
      <c r="AQ142" s="82" t="b">
        <f t="shared" si="162"/>
        <v>0</v>
      </c>
      <c r="AR142" s="70">
        <f t="shared" si="163"/>
        <v>0</v>
      </c>
      <c r="AS142" s="82" t="b">
        <f t="shared" si="150"/>
        <v>0</v>
      </c>
      <c r="AT142" s="82" t="b">
        <f t="shared" si="151"/>
        <v>0</v>
      </c>
      <c r="AU142" s="82" t="b">
        <f t="shared" si="152"/>
        <v>0</v>
      </c>
      <c r="AV142" s="82" t="b">
        <f t="shared" si="153"/>
        <v>0</v>
      </c>
      <c r="AW142" s="82" t="b">
        <f t="shared" si="154"/>
        <v>0</v>
      </c>
      <c r="AX142" s="82" t="b">
        <f t="shared" si="155"/>
        <v>0</v>
      </c>
      <c r="AY142" s="82" t="b">
        <f t="shared" si="164"/>
        <v>0</v>
      </c>
      <c r="AZ142" s="82"/>
      <c r="BA142" s="82" t="b">
        <f t="shared" si="165"/>
        <v>0</v>
      </c>
      <c r="BB142" s="82" t="b">
        <f t="shared" si="166"/>
        <v>0</v>
      </c>
      <c r="BC142" s="82" t="b">
        <f t="shared" si="167"/>
        <v>0</v>
      </c>
      <c r="BD142" s="70"/>
      <c r="BE142" s="70" t="str">
        <f t="shared" si="156"/>
        <v/>
      </c>
      <c r="BF142" s="70">
        <v>131</v>
      </c>
      <c r="BG142" s="70"/>
      <c r="BH142" s="70"/>
      <c r="BI142" s="70"/>
      <c r="BJ142" s="70"/>
      <c r="BK142" s="70"/>
      <c r="BL142" s="70"/>
      <c r="BM142" s="70"/>
      <c r="BN142" s="70"/>
      <c r="BO142" s="70"/>
      <c r="BP142" s="70"/>
      <c r="BQ142" s="70"/>
      <c r="BR142" s="70"/>
      <c r="BS142" s="70" t="b">
        <f t="shared" si="157"/>
        <v>0</v>
      </c>
      <c r="BT142" s="70">
        <f>COUNTA(B143:$O$830)</f>
        <v>0</v>
      </c>
      <c r="BU142" s="70"/>
      <c r="BV142" s="163"/>
      <c r="BW142" s="163"/>
      <c r="BX142" s="163"/>
      <c r="BY142" s="163"/>
      <c r="BZ142" s="163"/>
      <c r="CA142" s="163"/>
      <c r="CB142" s="163"/>
      <c r="CC142" s="163"/>
      <c r="CD142" s="163"/>
      <c r="CE142" s="163" t="str">
        <f t="shared" si="168"/>
        <v/>
      </c>
      <c r="CF142" s="163" t="str">
        <f t="shared" si="169"/>
        <v/>
      </c>
      <c r="CG142" s="163" t="str">
        <f t="shared" si="170"/>
        <v/>
      </c>
      <c r="CH142" s="163" t="str">
        <f t="shared" si="171"/>
        <v/>
      </c>
      <c r="CI142" s="163" t="str">
        <f t="shared" si="172"/>
        <v/>
      </c>
      <c r="CJ142" s="163" t="str">
        <f t="shared" si="173"/>
        <v/>
      </c>
      <c r="CK142" s="163" t="str">
        <f t="shared" si="174"/>
        <v/>
      </c>
      <c r="CL142" s="163" t="str">
        <f t="shared" si="175"/>
        <v/>
      </c>
      <c r="CM142" s="163" t="str">
        <f t="shared" si="176"/>
        <v/>
      </c>
      <c r="CN142" s="163"/>
      <c r="CO142" s="163"/>
      <c r="CP142" s="163" t="str">
        <f t="shared" si="177"/>
        <v/>
      </c>
      <c r="CQ142" s="163"/>
      <c r="CR142" s="163"/>
      <c r="CS142" s="185" t="str">
        <f t="shared" si="130"/>
        <v/>
      </c>
      <c r="CT142" s="70"/>
      <c r="CU142" s="70">
        <f t="shared" si="178"/>
        <v>0</v>
      </c>
      <c r="CV142" s="70">
        <f t="shared" si="179"/>
        <v>0</v>
      </c>
      <c r="CW142" s="70"/>
      <c r="CX142" s="96">
        <f t="shared" si="180"/>
        <v>0</v>
      </c>
      <c r="CY142" s="70"/>
      <c r="CZ142" s="70" t="e">
        <f t="shared" si="181"/>
        <v>#VALUE!</v>
      </c>
      <c r="DA142" s="70" t="e">
        <f t="shared" si="182"/>
        <v>#VALUE!</v>
      </c>
      <c r="DB142" s="70"/>
      <c r="DC142" s="70" t="b">
        <f t="shared" si="131"/>
        <v>0</v>
      </c>
      <c r="DD142" s="70">
        <f t="shared" si="183"/>
        <v>0</v>
      </c>
      <c r="DE142" s="70" t="str">
        <f t="shared" si="184"/>
        <v/>
      </c>
      <c r="DF142" s="70"/>
      <c r="DG142" s="70" t="str">
        <f t="shared" si="132"/>
        <v/>
      </c>
      <c r="DH142" s="70" t="b">
        <f t="shared" si="133"/>
        <v>0</v>
      </c>
      <c r="DI142" s="70" t="str">
        <f t="shared" si="134"/>
        <v/>
      </c>
      <c r="DJ142" s="70"/>
      <c r="DK142" s="70" t="str">
        <f t="shared" si="185"/>
        <v/>
      </c>
      <c r="DL142" s="70" t="str">
        <f t="shared" si="186"/>
        <v/>
      </c>
      <c r="DM142" s="70"/>
      <c r="DN142" s="70" t="str">
        <f t="shared" si="187"/>
        <v/>
      </c>
      <c r="DO142" s="70" t="str">
        <f>IF(DK142="","",AND((COUNTIF($DK$12:DL142,DK142))=1,(COUNTIF($DK$12:DL142,DL142))=1))</f>
        <v/>
      </c>
      <c r="DP142" s="70" t="str">
        <f>IF(DK142="","",AND((COUNTIF(DK142:$DL$812,DK142))=1,(COUNTIF(DK142:$DL$812,DL142))=1))</f>
        <v/>
      </c>
      <c r="DQ142" s="70"/>
      <c r="DR142" s="70" t="b">
        <f t="shared" si="188"/>
        <v>0</v>
      </c>
      <c r="DS142" s="70" t="b">
        <f t="shared" si="189"/>
        <v>0</v>
      </c>
      <c r="DT142" s="70">
        <f t="shared" si="135"/>
        <v>0</v>
      </c>
      <c r="DU142" s="70">
        <f t="shared" si="136"/>
        <v>0</v>
      </c>
      <c r="DV142" s="70" t="b">
        <f t="shared" si="190"/>
        <v>0</v>
      </c>
      <c r="DW142" s="70" t="b">
        <f t="shared" si="191"/>
        <v>0</v>
      </c>
      <c r="DX142" s="70"/>
      <c r="DY142" s="70" t="b">
        <f t="shared" si="192"/>
        <v>0</v>
      </c>
      <c r="DZ142" s="70">
        <f t="shared" si="193"/>
        <v>0</v>
      </c>
      <c r="EA142" s="70"/>
    </row>
    <row r="143" spans="1:131" x14ac:dyDescent="0.25">
      <c r="A143" s="24" t="str">
        <f t="shared" si="158"/>
        <v/>
      </c>
      <c r="B143" s="36"/>
      <c r="C143" s="37"/>
      <c r="D143" s="38"/>
      <c r="E143" s="37"/>
      <c r="F143" s="38"/>
      <c r="G143" s="39"/>
      <c r="H143" s="35"/>
      <c r="I143" s="30"/>
      <c r="J143" s="38"/>
      <c r="K143" s="36"/>
      <c r="L143" s="40"/>
      <c r="M143" s="43"/>
      <c r="N143" s="44"/>
      <c r="O143" s="35"/>
      <c r="P143" s="87"/>
      <c r="R143" s="65" t="s">
        <v>132</v>
      </c>
      <c r="S143" s="66">
        <v>93070</v>
      </c>
      <c r="T143" s="99" t="s">
        <v>427</v>
      </c>
      <c r="U143" s="146" t="s">
        <v>428</v>
      </c>
      <c r="V143" s="70"/>
      <c r="W143" s="70"/>
      <c r="X143" s="70"/>
      <c r="Y143" s="70"/>
      <c r="Z143" t="b">
        <f t="shared" si="137"/>
        <v>0</v>
      </c>
      <c r="AA143" t="b">
        <f t="shared" si="159"/>
        <v>0</v>
      </c>
      <c r="AB143" t="b">
        <f t="shared" si="138"/>
        <v>0</v>
      </c>
      <c r="AC143" t="b">
        <f t="shared" si="139"/>
        <v>0</v>
      </c>
      <c r="AD143" s="101" t="b">
        <f t="shared" si="140"/>
        <v>0</v>
      </c>
      <c r="AE143" t="e">
        <f t="shared" si="141"/>
        <v>#VALUE!</v>
      </c>
      <c r="AF143" t="b">
        <f t="shared" si="142"/>
        <v>0</v>
      </c>
      <c r="AG143" s="135"/>
      <c r="AH143" s="82" t="b">
        <f t="shared" si="143"/>
        <v>0</v>
      </c>
      <c r="AI143" s="99" t="b">
        <f t="shared" si="144"/>
        <v>0</v>
      </c>
      <c r="AJ143" s="70" t="b">
        <f t="shared" si="145"/>
        <v>0</v>
      </c>
      <c r="AK143" s="111" t="b">
        <f t="shared" si="160"/>
        <v>0</v>
      </c>
      <c r="AL143" s="82" t="e">
        <f t="shared" si="146"/>
        <v>#VALUE!</v>
      </c>
      <c r="AM143" s="82" t="b">
        <f t="shared" si="147"/>
        <v>0</v>
      </c>
      <c r="AN143" s="82" t="b">
        <f t="shared" si="148"/>
        <v>0</v>
      </c>
      <c r="AO143" s="82" t="b">
        <f t="shared" si="161"/>
        <v>0</v>
      </c>
      <c r="AP143" s="82" t="b">
        <f t="shared" si="149"/>
        <v>0</v>
      </c>
      <c r="AQ143" s="82" t="b">
        <f t="shared" si="162"/>
        <v>0</v>
      </c>
      <c r="AR143" s="70">
        <f t="shared" si="163"/>
        <v>0</v>
      </c>
      <c r="AS143" s="82" t="b">
        <f t="shared" si="150"/>
        <v>0</v>
      </c>
      <c r="AT143" s="82" t="b">
        <f t="shared" si="151"/>
        <v>0</v>
      </c>
      <c r="AU143" s="82" t="b">
        <f t="shared" si="152"/>
        <v>0</v>
      </c>
      <c r="AV143" s="82" t="b">
        <f t="shared" si="153"/>
        <v>0</v>
      </c>
      <c r="AW143" s="82" t="b">
        <f t="shared" si="154"/>
        <v>0</v>
      </c>
      <c r="AX143" s="82" t="b">
        <f t="shared" si="155"/>
        <v>0</v>
      </c>
      <c r="AY143" s="82" t="b">
        <f t="shared" si="164"/>
        <v>0</v>
      </c>
      <c r="AZ143" s="82"/>
      <c r="BA143" s="82" t="b">
        <f t="shared" si="165"/>
        <v>0</v>
      </c>
      <c r="BB143" s="82" t="b">
        <f t="shared" si="166"/>
        <v>0</v>
      </c>
      <c r="BC143" s="82" t="b">
        <f t="shared" si="167"/>
        <v>0</v>
      </c>
      <c r="BD143" s="70"/>
      <c r="BE143" s="70" t="str">
        <f t="shared" si="156"/>
        <v/>
      </c>
      <c r="BF143" s="70">
        <v>132</v>
      </c>
      <c r="BG143" s="70"/>
      <c r="BH143" s="70"/>
      <c r="BI143" s="70"/>
      <c r="BJ143" s="70"/>
      <c r="BK143" s="70"/>
      <c r="BL143" s="70"/>
      <c r="BM143" s="70"/>
      <c r="BN143" s="70"/>
      <c r="BO143" s="70"/>
      <c r="BP143" s="70"/>
      <c r="BQ143" s="70"/>
      <c r="BR143" s="70"/>
      <c r="BS143" s="70" t="b">
        <f t="shared" si="157"/>
        <v>0</v>
      </c>
      <c r="BT143" s="70">
        <f>COUNTA(B144:$O$830)</f>
        <v>0</v>
      </c>
      <c r="BU143" s="70"/>
      <c r="BV143" s="163"/>
      <c r="BW143" s="163"/>
      <c r="BX143" s="163"/>
      <c r="BY143" s="163"/>
      <c r="BZ143" s="163"/>
      <c r="CA143" s="163"/>
      <c r="CB143" s="163"/>
      <c r="CC143" s="163"/>
      <c r="CD143" s="163"/>
      <c r="CE143" s="163" t="str">
        <f t="shared" si="168"/>
        <v/>
      </c>
      <c r="CF143" s="163" t="str">
        <f t="shared" si="169"/>
        <v/>
      </c>
      <c r="CG143" s="163" t="str">
        <f t="shared" si="170"/>
        <v/>
      </c>
      <c r="CH143" s="163" t="str">
        <f t="shared" si="171"/>
        <v/>
      </c>
      <c r="CI143" s="163" t="str">
        <f t="shared" si="172"/>
        <v/>
      </c>
      <c r="CJ143" s="163" t="str">
        <f t="shared" si="173"/>
        <v/>
      </c>
      <c r="CK143" s="163" t="str">
        <f t="shared" si="174"/>
        <v/>
      </c>
      <c r="CL143" s="163" t="str">
        <f t="shared" si="175"/>
        <v/>
      </c>
      <c r="CM143" s="163" t="str">
        <f t="shared" si="176"/>
        <v/>
      </c>
      <c r="CN143" s="163"/>
      <c r="CO143" s="163"/>
      <c r="CP143" s="163" t="str">
        <f t="shared" si="177"/>
        <v/>
      </c>
      <c r="CQ143" s="163"/>
      <c r="CR143" s="163"/>
      <c r="CS143" s="185" t="str">
        <f t="shared" ref="CS143:CS206" si="194">IF(OR(CQ143="",CQ143="non"),"",CQ143)&amp;IF(AND(NOT(OR(CQ143="",CQ143="non")),NOT(OR(CR143="",CR143="non")))," + ","")&amp;IF(OR(CR143="",CR143="non"),"",CR143)</f>
        <v/>
      </c>
      <c r="CT143" s="70"/>
      <c r="CU143" s="70">
        <f t="shared" si="178"/>
        <v>0</v>
      </c>
      <c r="CV143" s="70">
        <f t="shared" si="179"/>
        <v>0</v>
      </c>
      <c r="CW143" s="70"/>
      <c r="CX143" s="96">
        <f t="shared" si="180"/>
        <v>0</v>
      </c>
      <c r="CY143" s="70"/>
      <c r="CZ143" s="70" t="e">
        <f t="shared" si="181"/>
        <v>#VALUE!</v>
      </c>
      <c r="DA143" s="70" t="e">
        <f t="shared" si="182"/>
        <v>#VALUE!</v>
      </c>
      <c r="DB143" s="70"/>
      <c r="DC143" s="70" t="b">
        <f t="shared" si="131"/>
        <v>0</v>
      </c>
      <c r="DD143" s="70">
        <f t="shared" si="183"/>
        <v>0</v>
      </c>
      <c r="DE143" s="70" t="str">
        <f t="shared" si="184"/>
        <v/>
      </c>
      <c r="DF143" s="70"/>
      <c r="DG143" s="70" t="str">
        <f t="shared" si="132"/>
        <v/>
      </c>
      <c r="DH143" s="70" t="b">
        <f t="shared" si="133"/>
        <v>0</v>
      </c>
      <c r="DI143" s="70" t="str">
        <f t="shared" si="134"/>
        <v/>
      </c>
      <c r="DJ143" s="70"/>
      <c r="DK143" s="70" t="str">
        <f t="shared" si="185"/>
        <v/>
      </c>
      <c r="DL143" s="70" t="str">
        <f t="shared" si="186"/>
        <v/>
      </c>
      <c r="DM143" s="70"/>
      <c r="DN143" s="70" t="str">
        <f t="shared" si="187"/>
        <v/>
      </c>
      <c r="DO143" s="70" t="str">
        <f>IF(DK143="","",AND((COUNTIF($DK$12:DL143,DK143))=1,(COUNTIF($DK$12:DL143,DL143))=1))</f>
        <v/>
      </c>
      <c r="DP143" s="70" t="str">
        <f>IF(DK143="","",AND((COUNTIF(DK143:$DL$812,DK143))=1,(COUNTIF(DK143:$DL$812,DL143))=1))</f>
        <v/>
      </c>
      <c r="DQ143" s="70"/>
      <c r="DR143" s="70" t="b">
        <f t="shared" si="188"/>
        <v>0</v>
      </c>
      <c r="DS143" s="70" t="b">
        <f t="shared" si="189"/>
        <v>0</v>
      </c>
      <c r="DT143" s="70">
        <f t="shared" si="135"/>
        <v>0</v>
      </c>
      <c r="DU143" s="70">
        <f t="shared" si="136"/>
        <v>0</v>
      </c>
      <c r="DV143" s="70" t="b">
        <f t="shared" si="190"/>
        <v>0</v>
      </c>
      <c r="DW143" s="70" t="b">
        <f t="shared" si="191"/>
        <v>0</v>
      </c>
      <c r="DX143" s="70"/>
      <c r="DY143" s="70" t="b">
        <f t="shared" si="192"/>
        <v>0</v>
      </c>
      <c r="DZ143" s="70">
        <f t="shared" si="193"/>
        <v>0</v>
      </c>
      <c r="EA143" s="70"/>
    </row>
    <row r="144" spans="1:131" x14ac:dyDescent="0.25">
      <c r="A144" s="24" t="str">
        <f t="shared" si="158"/>
        <v/>
      </c>
      <c r="B144" s="36"/>
      <c r="C144" s="37"/>
      <c r="D144" s="38"/>
      <c r="E144" s="37"/>
      <c r="F144" s="38"/>
      <c r="G144" s="39"/>
      <c r="H144" s="35"/>
      <c r="I144" s="30"/>
      <c r="J144" s="38"/>
      <c r="K144" s="36"/>
      <c r="L144" s="40"/>
      <c r="M144" s="43"/>
      <c r="N144" s="44"/>
      <c r="O144" s="35"/>
      <c r="P144" s="87"/>
      <c r="R144" s="65" t="s">
        <v>133</v>
      </c>
      <c r="S144" s="66">
        <v>94002</v>
      </c>
      <c r="T144" s="99" t="s">
        <v>429</v>
      </c>
      <c r="U144" s="146" t="s">
        <v>430</v>
      </c>
      <c r="V144" s="70"/>
      <c r="W144" s="70"/>
      <c r="X144" s="70"/>
      <c r="Y144" s="70"/>
      <c r="Z144" t="b">
        <f t="shared" si="137"/>
        <v>0</v>
      </c>
      <c r="AA144" t="b">
        <f t="shared" si="159"/>
        <v>0</v>
      </c>
      <c r="AB144" t="b">
        <f t="shared" si="138"/>
        <v>0</v>
      </c>
      <c r="AC144" t="b">
        <f t="shared" si="139"/>
        <v>0</v>
      </c>
      <c r="AD144" s="101" t="b">
        <f t="shared" si="140"/>
        <v>0</v>
      </c>
      <c r="AE144" t="e">
        <f t="shared" si="141"/>
        <v>#VALUE!</v>
      </c>
      <c r="AF144" t="b">
        <f t="shared" si="142"/>
        <v>0</v>
      </c>
      <c r="AG144" s="135"/>
      <c r="AH144" s="82" t="b">
        <f t="shared" si="143"/>
        <v>0</v>
      </c>
      <c r="AI144" s="99" t="b">
        <f t="shared" si="144"/>
        <v>0</v>
      </c>
      <c r="AJ144" s="70" t="b">
        <f t="shared" si="145"/>
        <v>0</v>
      </c>
      <c r="AK144" s="111" t="b">
        <f t="shared" si="160"/>
        <v>0</v>
      </c>
      <c r="AL144" s="82" t="e">
        <f t="shared" si="146"/>
        <v>#VALUE!</v>
      </c>
      <c r="AM144" s="82" t="b">
        <f t="shared" si="147"/>
        <v>0</v>
      </c>
      <c r="AN144" s="82" t="b">
        <f t="shared" si="148"/>
        <v>0</v>
      </c>
      <c r="AO144" s="82" t="b">
        <f t="shared" si="161"/>
        <v>0</v>
      </c>
      <c r="AP144" s="82" t="b">
        <f t="shared" si="149"/>
        <v>0</v>
      </c>
      <c r="AQ144" s="82" t="b">
        <f t="shared" si="162"/>
        <v>0</v>
      </c>
      <c r="AR144" s="70">
        <f t="shared" si="163"/>
        <v>0</v>
      </c>
      <c r="AS144" s="82" t="b">
        <f t="shared" si="150"/>
        <v>0</v>
      </c>
      <c r="AT144" s="82" t="b">
        <f t="shared" si="151"/>
        <v>0</v>
      </c>
      <c r="AU144" s="82" t="b">
        <f t="shared" si="152"/>
        <v>0</v>
      </c>
      <c r="AV144" s="82" t="b">
        <f t="shared" si="153"/>
        <v>0</v>
      </c>
      <c r="AW144" s="82" t="b">
        <f t="shared" si="154"/>
        <v>0</v>
      </c>
      <c r="AX144" s="82" t="b">
        <f t="shared" si="155"/>
        <v>0</v>
      </c>
      <c r="AY144" s="82" t="b">
        <f t="shared" si="164"/>
        <v>0</v>
      </c>
      <c r="AZ144" s="82"/>
      <c r="BA144" s="82" t="b">
        <f t="shared" si="165"/>
        <v>0</v>
      </c>
      <c r="BB144" s="82" t="b">
        <f t="shared" si="166"/>
        <v>0</v>
      </c>
      <c r="BC144" s="82" t="b">
        <f t="shared" si="167"/>
        <v>0</v>
      </c>
      <c r="BD144" s="70"/>
      <c r="BE144" s="70" t="str">
        <f t="shared" si="156"/>
        <v/>
      </c>
      <c r="BF144" s="70">
        <v>133</v>
      </c>
      <c r="BG144" s="70"/>
      <c r="BH144" s="70"/>
      <c r="BI144" s="70"/>
      <c r="BJ144" s="70"/>
      <c r="BK144" s="70"/>
      <c r="BL144" s="70"/>
      <c r="BM144" s="70"/>
      <c r="BN144" s="70"/>
      <c r="BO144" s="70"/>
      <c r="BP144" s="70"/>
      <c r="BQ144" s="70"/>
      <c r="BR144" s="70"/>
      <c r="BS144" s="70" t="b">
        <f t="shared" si="157"/>
        <v>0</v>
      </c>
      <c r="BT144" s="70">
        <f>COUNTA(B145:$O$830)</f>
        <v>0</v>
      </c>
      <c r="BU144" s="70"/>
      <c r="BV144" s="163"/>
      <c r="BW144" s="163"/>
      <c r="BX144" s="163"/>
      <c r="BY144" s="163"/>
      <c r="BZ144" s="163"/>
      <c r="CA144" s="163"/>
      <c r="CB144" s="163"/>
      <c r="CC144" s="163"/>
      <c r="CD144" s="163"/>
      <c r="CE144" s="163" t="str">
        <f t="shared" si="168"/>
        <v/>
      </c>
      <c r="CF144" s="163" t="str">
        <f t="shared" si="169"/>
        <v/>
      </c>
      <c r="CG144" s="163" t="str">
        <f t="shared" si="170"/>
        <v/>
      </c>
      <c r="CH144" s="163" t="str">
        <f t="shared" si="171"/>
        <v/>
      </c>
      <c r="CI144" s="163" t="str">
        <f t="shared" si="172"/>
        <v/>
      </c>
      <c r="CJ144" s="163" t="str">
        <f t="shared" si="173"/>
        <v/>
      </c>
      <c r="CK144" s="163" t="str">
        <f t="shared" si="174"/>
        <v/>
      </c>
      <c r="CL144" s="163" t="str">
        <f t="shared" si="175"/>
        <v/>
      </c>
      <c r="CM144" s="163" t="str">
        <f t="shared" si="176"/>
        <v/>
      </c>
      <c r="CN144" s="163"/>
      <c r="CO144" s="163"/>
      <c r="CP144" s="163" t="str">
        <f t="shared" si="177"/>
        <v/>
      </c>
      <c r="CQ144" s="163"/>
      <c r="CR144" s="163"/>
      <c r="CS144" s="185" t="str">
        <f t="shared" si="194"/>
        <v/>
      </c>
      <c r="CT144" s="70"/>
      <c r="CU144" s="70">
        <f t="shared" si="178"/>
        <v>0</v>
      </c>
      <c r="CV144" s="70">
        <f t="shared" si="179"/>
        <v>0</v>
      </c>
      <c r="CW144" s="70"/>
      <c r="CX144" s="96">
        <f t="shared" si="180"/>
        <v>0</v>
      </c>
      <c r="CY144" s="70"/>
      <c r="CZ144" s="70" t="e">
        <f t="shared" si="181"/>
        <v>#VALUE!</v>
      </c>
      <c r="DA144" s="70" t="e">
        <f t="shared" si="182"/>
        <v>#VALUE!</v>
      </c>
      <c r="DB144" s="70"/>
      <c r="DC144" s="70" t="b">
        <f t="shared" si="131"/>
        <v>0</v>
      </c>
      <c r="DD144" s="70">
        <f t="shared" si="183"/>
        <v>0</v>
      </c>
      <c r="DE144" s="70" t="str">
        <f t="shared" si="184"/>
        <v/>
      </c>
      <c r="DF144" s="70"/>
      <c r="DG144" s="70" t="str">
        <f t="shared" si="132"/>
        <v/>
      </c>
      <c r="DH144" s="70" t="b">
        <f t="shared" si="133"/>
        <v>0</v>
      </c>
      <c r="DI144" s="70" t="str">
        <f t="shared" si="134"/>
        <v/>
      </c>
      <c r="DJ144" s="70"/>
      <c r="DK144" s="70" t="str">
        <f t="shared" si="185"/>
        <v/>
      </c>
      <c r="DL144" s="70" t="str">
        <f t="shared" si="186"/>
        <v/>
      </c>
      <c r="DM144" s="70"/>
      <c r="DN144" s="70" t="str">
        <f t="shared" si="187"/>
        <v/>
      </c>
      <c r="DO144" s="70" t="str">
        <f>IF(DK144="","",AND((COUNTIF($DK$12:DL144,DK144))=1,(COUNTIF($DK$12:DL144,DL144))=1))</f>
        <v/>
      </c>
      <c r="DP144" s="70" t="str">
        <f>IF(DK144="","",AND((COUNTIF(DK144:$DL$812,DK144))=1,(COUNTIF(DK144:$DL$812,DL144))=1))</f>
        <v/>
      </c>
      <c r="DQ144" s="70"/>
      <c r="DR144" s="70" t="b">
        <f t="shared" si="188"/>
        <v>0</v>
      </c>
      <c r="DS144" s="70" t="b">
        <f t="shared" si="189"/>
        <v>0</v>
      </c>
      <c r="DT144" s="70">
        <f t="shared" si="135"/>
        <v>0</v>
      </c>
      <c r="DU144" s="70">
        <f t="shared" si="136"/>
        <v>0</v>
      </c>
      <c r="DV144" s="70" t="b">
        <f t="shared" si="190"/>
        <v>0</v>
      </c>
      <c r="DW144" s="70" t="b">
        <f t="shared" si="191"/>
        <v>0</v>
      </c>
      <c r="DX144" s="70"/>
      <c r="DY144" s="70" t="b">
        <f t="shared" si="192"/>
        <v>0</v>
      </c>
      <c r="DZ144" s="70">
        <f t="shared" si="193"/>
        <v>0</v>
      </c>
      <c r="EA144" s="70"/>
    </row>
    <row r="145" spans="1:131" x14ac:dyDescent="0.25">
      <c r="A145" s="24" t="str">
        <f t="shared" si="158"/>
        <v/>
      </c>
      <c r="B145" s="36"/>
      <c r="C145" s="37"/>
      <c r="D145" s="38"/>
      <c r="E145" s="37"/>
      <c r="F145" s="38"/>
      <c r="G145" s="39"/>
      <c r="H145" s="35"/>
      <c r="I145" s="30"/>
      <c r="J145" s="38"/>
      <c r="K145" s="36"/>
      <c r="L145" s="40"/>
      <c r="M145" s="43"/>
      <c r="N145" s="44"/>
      <c r="O145" s="35"/>
      <c r="P145" s="87"/>
      <c r="R145" s="65" t="s">
        <v>134</v>
      </c>
      <c r="S145" s="66">
        <v>94016</v>
      </c>
      <c r="T145" s="99" t="s">
        <v>431</v>
      </c>
      <c r="U145" s="146" t="s">
        <v>432</v>
      </c>
      <c r="V145" s="70"/>
      <c r="W145" s="70"/>
      <c r="X145" s="70"/>
      <c r="Y145" s="70"/>
      <c r="Z145" t="b">
        <f t="shared" si="137"/>
        <v>0</v>
      </c>
      <c r="AA145" t="b">
        <f t="shared" si="159"/>
        <v>0</v>
      </c>
      <c r="AB145" t="b">
        <f t="shared" si="138"/>
        <v>0</v>
      </c>
      <c r="AC145" t="b">
        <f t="shared" si="139"/>
        <v>0</v>
      </c>
      <c r="AD145" s="101" t="b">
        <f t="shared" si="140"/>
        <v>0</v>
      </c>
      <c r="AE145" t="e">
        <f t="shared" si="141"/>
        <v>#VALUE!</v>
      </c>
      <c r="AF145" t="b">
        <f t="shared" si="142"/>
        <v>0</v>
      </c>
      <c r="AG145" s="135"/>
      <c r="AH145" s="82" t="b">
        <f t="shared" si="143"/>
        <v>0</v>
      </c>
      <c r="AI145" s="99" t="b">
        <f t="shared" si="144"/>
        <v>0</v>
      </c>
      <c r="AJ145" s="70" t="b">
        <f t="shared" si="145"/>
        <v>0</v>
      </c>
      <c r="AK145" s="111" t="b">
        <f t="shared" si="160"/>
        <v>0</v>
      </c>
      <c r="AL145" s="82" t="e">
        <f t="shared" si="146"/>
        <v>#VALUE!</v>
      </c>
      <c r="AM145" s="82" t="b">
        <f t="shared" si="147"/>
        <v>0</v>
      </c>
      <c r="AN145" s="82" t="b">
        <f t="shared" si="148"/>
        <v>0</v>
      </c>
      <c r="AO145" s="82" t="b">
        <f t="shared" si="161"/>
        <v>0</v>
      </c>
      <c r="AP145" s="82" t="b">
        <f t="shared" si="149"/>
        <v>0</v>
      </c>
      <c r="AQ145" s="82" t="b">
        <f t="shared" si="162"/>
        <v>0</v>
      </c>
      <c r="AR145" s="70">
        <f t="shared" si="163"/>
        <v>0</v>
      </c>
      <c r="AS145" s="82" t="b">
        <f t="shared" si="150"/>
        <v>0</v>
      </c>
      <c r="AT145" s="82" t="b">
        <f t="shared" si="151"/>
        <v>0</v>
      </c>
      <c r="AU145" s="82" t="b">
        <f t="shared" si="152"/>
        <v>0</v>
      </c>
      <c r="AV145" s="82" t="b">
        <f t="shared" si="153"/>
        <v>0</v>
      </c>
      <c r="AW145" s="82" t="b">
        <f t="shared" si="154"/>
        <v>0</v>
      </c>
      <c r="AX145" s="82" t="b">
        <f t="shared" si="155"/>
        <v>0</v>
      </c>
      <c r="AY145" s="82" t="b">
        <f t="shared" si="164"/>
        <v>0</v>
      </c>
      <c r="AZ145" s="82"/>
      <c r="BA145" s="82" t="b">
        <f t="shared" si="165"/>
        <v>0</v>
      </c>
      <c r="BB145" s="82" t="b">
        <f t="shared" si="166"/>
        <v>0</v>
      </c>
      <c r="BC145" s="82" t="b">
        <f t="shared" si="167"/>
        <v>0</v>
      </c>
      <c r="BD145" s="70"/>
      <c r="BE145" s="70" t="str">
        <f t="shared" si="156"/>
        <v/>
      </c>
      <c r="BF145" s="70">
        <v>134</v>
      </c>
      <c r="BG145" s="70"/>
      <c r="BH145" s="70"/>
      <c r="BI145" s="70"/>
      <c r="BJ145" s="70"/>
      <c r="BK145" s="70"/>
      <c r="BL145" s="70"/>
      <c r="BM145" s="70"/>
      <c r="BN145" s="70"/>
      <c r="BO145" s="70"/>
      <c r="BP145" s="70"/>
      <c r="BQ145" s="70"/>
      <c r="BR145" s="70"/>
      <c r="BS145" s="70" t="b">
        <f t="shared" si="157"/>
        <v>0</v>
      </c>
      <c r="BT145" s="70">
        <f>COUNTA(B146:$O$830)</f>
        <v>0</v>
      </c>
      <c r="BU145" s="70"/>
      <c r="BV145" s="163"/>
      <c r="BW145" s="163"/>
      <c r="BX145" s="163"/>
      <c r="BY145" s="163"/>
      <c r="BZ145" s="163"/>
      <c r="CA145" s="163"/>
      <c r="CB145" s="163"/>
      <c r="CC145" s="163"/>
      <c r="CD145" s="163"/>
      <c r="CE145" s="163" t="str">
        <f t="shared" si="168"/>
        <v/>
      </c>
      <c r="CF145" s="163" t="str">
        <f t="shared" si="169"/>
        <v/>
      </c>
      <c r="CG145" s="163" t="str">
        <f t="shared" si="170"/>
        <v/>
      </c>
      <c r="CH145" s="163" t="str">
        <f t="shared" si="171"/>
        <v/>
      </c>
      <c r="CI145" s="163" t="str">
        <f t="shared" si="172"/>
        <v/>
      </c>
      <c r="CJ145" s="163" t="str">
        <f t="shared" si="173"/>
        <v/>
      </c>
      <c r="CK145" s="163" t="str">
        <f t="shared" si="174"/>
        <v/>
      </c>
      <c r="CL145" s="163" t="str">
        <f t="shared" si="175"/>
        <v/>
      </c>
      <c r="CM145" s="163" t="str">
        <f t="shared" si="176"/>
        <v/>
      </c>
      <c r="CN145" s="163"/>
      <c r="CO145" s="163"/>
      <c r="CP145" s="163" t="str">
        <f t="shared" si="177"/>
        <v/>
      </c>
      <c r="CQ145" s="163"/>
      <c r="CR145" s="163"/>
      <c r="CS145" s="185" t="str">
        <f t="shared" si="194"/>
        <v/>
      </c>
      <c r="CT145" s="70"/>
      <c r="CU145" s="70">
        <f t="shared" si="178"/>
        <v>0</v>
      </c>
      <c r="CV145" s="70">
        <f t="shared" si="179"/>
        <v>0</v>
      </c>
      <c r="CW145" s="70"/>
      <c r="CX145" s="96">
        <f t="shared" si="180"/>
        <v>0</v>
      </c>
      <c r="CY145" s="70"/>
      <c r="CZ145" s="70" t="e">
        <f t="shared" si="181"/>
        <v>#VALUE!</v>
      </c>
      <c r="DA145" s="70" t="e">
        <f t="shared" si="182"/>
        <v>#VALUE!</v>
      </c>
      <c r="DB145" s="70"/>
      <c r="DC145" s="70" t="b">
        <f t="shared" si="131"/>
        <v>0</v>
      </c>
      <c r="DD145" s="70">
        <f t="shared" si="183"/>
        <v>0</v>
      </c>
      <c r="DE145" s="70" t="str">
        <f t="shared" si="184"/>
        <v/>
      </c>
      <c r="DF145" s="70"/>
      <c r="DG145" s="70" t="str">
        <f t="shared" si="132"/>
        <v/>
      </c>
      <c r="DH145" s="70" t="b">
        <f t="shared" si="133"/>
        <v>0</v>
      </c>
      <c r="DI145" s="70" t="str">
        <f t="shared" si="134"/>
        <v/>
      </c>
      <c r="DJ145" s="70"/>
      <c r="DK145" s="70" t="str">
        <f t="shared" si="185"/>
        <v/>
      </c>
      <c r="DL145" s="70" t="str">
        <f t="shared" si="186"/>
        <v/>
      </c>
      <c r="DM145" s="70"/>
      <c r="DN145" s="70" t="str">
        <f t="shared" si="187"/>
        <v/>
      </c>
      <c r="DO145" s="70" t="str">
        <f>IF(DK145="","",AND((COUNTIF($DK$12:DL145,DK145))=1,(COUNTIF($DK$12:DL145,DL145))=1))</f>
        <v/>
      </c>
      <c r="DP145" s="70" t="str">
        <f>IF(DK145="","",AND((COUNTIF(DK145:$DL$812,DK145))=1,(COUNTIF(DK145:$DL$812,DL145))=1))</f>
        <v/>
      </c>
      <c r="DQ145" s="70"/>
      <c r="DR145" s="70" t="b">
        <f t="shared" si="188"/>
        <v>0</v>
      </c>
      <c r="DS145" s="70" t="b">
        <f t="shared" si="189"/>
        <v>0</v>
      </c>
      <c r="DT145" s="70">
        <f t="shared" si="135"/>
        <v>0</v>
      </c>
      <c r="DU145" s="70">
        <f t="shared" si="136"/>
        <v>0</v>
      </c>
      <c r="DV145" s="70" t="b">
        <f t="shared" si="190"/>
        <v>0</v>
      </c>
      <c r="DW145" s="70" t="b">
        <f t="shared" si="191"/>
        <v>0</v>
      </c>
      <c r="DX145" s="70"/>
      <c r="DY145" s="70" t="b">
        <f t="shared" si="192"/>
        <v>0</v>
      </c>
      <c r="DZ145" s="70">
        <f t="shared" si="193"/>
        <v>0</v>
      </c>
      <c r="EA145" s="70"/>
    </row>
    <row r="146" spans="1:131" x14ac:dyDescent="0.25">
      <c r="A146" s="24" t="str">
        <f t="shared" si="158"/>
        <v/>
      </c>
      <c r="B146" s="36"/>
      <c r="C146" s="37"/>
      <c r="D146" s="38"/>
      <c r="E146" s="37"/>
      <c r="F146" s="38"/>
      <c r="G146" s="39"/>
      <c r="H146" s="35"/>
      <c r="I146" s="30"/>
      <c r="J146" s="38"/>
      <c r="K146" s="36"/>
      <c r="L146" s="40"/>
      <c r="M146" s="43"/>
      <c r="N146" s="44"/>
      <c r="O146" s="35"/>
      <c r="P146" s="87"/>
      <c r="R146" s="65" t="s">
        <v>135</v>
      </c>
      <c r="S146" s="66">
        <v>94018</v>
      </c>
      <c r="T146" s="99" t="s">
        <v>433</v>
      </c>
      <c r="U146" s="146" t="s">
        <v>434</v>
      </c>
      <c r="V146" s="70"/>
      <c r="W146" s="70"/>
      <c r="X146" s="70"/>
      <c r="Y146" s="70"/>
      <c r="Z146" t="b">
        <f t="shared" si="137"/>
        <v>0</v>
      </c>
      <c r="AA146" t="b">
        <f t="shared" si="159"/>
        <v>0</v>
      </c>
      <c r="AB146" t="b">
        <f t="shared" si="138"/>
        <v>0</v>
      </c>
      <c r="AC146" t="b">
        <f t="shared" si="139"/>
        <v>0</v>
      </c>
      <c r="AD146" s="101" t="b">
        <f t="shared" si="140"/>
        <v>0</v>
      </c>
      <c r="AE146" t="e">
        <f t="shared" si="141"/>
        <v>#VALUE!</v>
      </c>
      <c r="AF146" t="b">
        <f t="shared" si="142"/>
        <v>0</v>
      </c>
      <c r="AG146" s="135"/>
      <c r="AH146" s="82" t="b">
        <f t="shared" si="143"/>
        <v>0</v>
      </c>
      <c r="AI146" s="99" t="b">
        <f t="shared" si="144"/>
        <v>0</v>
      </c>
      <c r="AJ146" s="70" t="b">
        <f t="shared" si="145"/>
        <v>0</v>
      </c>
      <c r="AK146" s="111" t="b">
        <f t="shared" si="160"/>
        <v>0</v>
      </c>
      <c r="AL146" s="82" t="e">
        <f t="shared" si="146"/>
        <v>#VALUE!</v>
      </c>
      <c r="AM146" s="82" t="b">
        <f t="shared" si="147"/>
        <v>0</v>
      </c>
      <c r="AN146" s="82" t="b">
        <f t="shared" si="148"/>
        <v>0</v>
      </c>
      <c r="AO146" s="82" t="b">
        <f t="shared" si="161"/>
        <v>0</v>
      </c>
      <c r="AP146" s="82" t="b">
        <f t="shared" si="149"/>
        <v>0</v>
      </c>
      <c r="AQ146" s="82" t="b">
        <f t="shared" si="162"/>
        <v>0</v>
      </c>
      <c r="AR146" s="70">
        <f t="shared" si="163"/>
        <v>0</v>
      </c>
      <c r="AS146" s="82" t="b">
        <f t="shared" si="150"/>
        <v>0</v>
      </c>
      <c r="AT146" s="82" t="b">
        <f t="shared" si="151"/>
        <v>0</v>
      </c>
      <c r="AU146" s="82" t="b">
        <f t="shared" si="152"/>
        <v>0</v>
      </c>
      <c r="AV146" s="82" t="b">
        <f t="shared" si="153"/>
        <v>0</v>
      </c>
      <c r="AW146" s="82" t="b">
        <f t="shared" si="154"/>
        <v>0</v>
      </c>
      <c r="AX146" s="82" t="b">
        <f t="shared" si="155"/>
        <v>0</v>
      </c>
      <c r="AY146" s="82" t="b">
        <f t="shared" si="164"/>
        <v>0</v>
      </c>
      <c r="AZ146" s="82"/>
      <c r="BA146" s="82" t="b">
        <f t="shared" si="165"/>
        <v>0</v>
      </c>
      <c r="BB146" s="82" t="b">
        <f t="shared" si="166"/>
        <v>0</v>
      </c>
      <c r="BC146" s="82" t="b">
        <f t="shared" si="167"/>
        <v>0</v>
      </c>
      <c r="BD146" s="70"/>
      <c r="BE146" s="70" t="str">
        <f t="shared" si="156"/>
        <v/>
      </c>
      <c r="BF146" s="70">
        <v>135</v>
      </c>
      <c r="BG146" s="70"/>
      <c r="BH146" s="70"/>
      <c r="BI146" s="70"/>
      <c r="BJ146" s="70"/>
      <c r="BK146" s="70"/>
      <c r="BL146" s="70"/>
      <c r="BM146" s="70"/>
      <c r="BN146" s="70"/>
      <c r="BO146" s="70"/>
      <c r="BP146" s="70"/>
      <c r="BQ146" s="70"/>
      <c r="BR146" s="70"/>
      <c r="BS146" s="70" t="b">
        <f t="shared" si="157"/>
        <v>0</v>
      </c>
      <c r="BT146" s="70">
        <f>COUNTA(B147:$O$830)</f>
        <v>0</v>
      </c>
      <c r="BU146" s="70"/>
      <c r="BV146" s="163"/>
      <c r="BW146" s="163"/>
      <c r="BX146" s="163"/>
      <c r="BY146" s="163"/>
      <c r="BZ146" s="163"/>
      <c r="CA146" s="163"/>
      <c r="CB146" s="163"/>
      <c r="CC146" s="163"/>
      <c r="CD146" s="163"/>
      <c r="CE146" s="163" t="str">
        <f t="shared" si="168"/>
        <v/>
      </c>
      <c r="CF146" s="163" t="str">
        <f t="shared" si="169"/>
        <v/>
      </c>
      <c r="CG146" s="163" t="str">
        <f t="shared" si="170"/>
        <v/>
      </c>
      <c r="CH146" s="163" t="str">
        <f t="shared" si="171"/>
        <v/>
      </c>
      <c r="CI146" s="163" t="str">
        <f t="shared" si="172"/>
        <v/>
      </c>
      <c r="CJ146" s="163" t="str">
        <f t="shared" si="173"/>
        <v/>
      </c>
      <c r="CK146" s="163" t="str">
        <f t="shared" si="174"/>
        <v/>
      </c>
      <c r="CL146" s="163" t="str">
        <f t="shared" si="175"/>
        <v/>
      </c>
      <c r="CM146" s="163" t="str">
        <f t="shared" si="176"/>
        <v/>
      </c>
      <c r="CN146" s="163"/>
      <c r="CO146" s="163"/>
      <c r="CP146" s="163" t="str">
        <f t="shared" si="177"/>
        <v/>
      </c>
      <c r="CQ146" s="163"/>
      <c r="CR146" s="163"/>
      <c r="CS146" s="185" t="str">
        <f t="shared" si="194"/>
        <v/>
      </c>
      <c r="CT146" s="70"/>
      <c r="CU146" s="70">
        <f t="shared" si="178"/>
        <v>0</v>
      </c>
      <c r="CV146" s="70">
        <f t="shared" si="179"/>
        <v>0</v>
      </c>
      <c r="CW146" s="70"/>
      <c r="CX146" s="96">
        <f t="shared" si="180"/>
        <v>0</v>
      </c>
      <c r="CY146" s="70"/>
      <c r="CZ146" s="70" t="e">
        <f t="shared" si="181"/>
        <v>#VALUE!</v>
      </c>
      <c r="DA146" s="70" t="e">
        <f t="shared" si="182"/>
        <v>#VALUE!</v>
      </c>
      <c r="DB146" s="70"/>
      <c r="DC146" s="70" t="b">
        <f t="shared" ref="DC146:DC209" si="195">IF(ISBLANK(C146),FALSE,OR(B146="imb",AND((B146="apae"),((C146="a")+(E146="a")+(C146="p")+(E146="p")+(C146="AT")+(E146="AT")+(C146="F")+(E146="F")+(C146="PT")+(E146="PT"))&lt;&gt;2),AND(B146&lt;&gt;"apae",ISBLANK(B146)=FALSE,((C146="a")+(E146="a")+(C146="p")+(E146="p")+(C146="AT")+(E146="AT")+(C146="F")+(E146="F")+(C146="PT")+(E146="PT"))=2), AND(B146="gv",C146&amp;E146&amp;H146&lt;&gt;"ccgalerie"), AND(ISBLANK(B146),(C146&amp;E146="cc")),AND(B146="cf",OR(C146&amp;E146&lt;&gt;"cc",AND(C146&amp;E146="cc",H146="caniveau"),AND(C146&amp;E146="cc",H146="galerie"))),AND(NOT(ISBLANK(B146)),OR((C146="ct"),(E146="ct"))),AND(NOT(ISBLANK(B146)),OR((C146&amp;E146="imba"),(C146&amp;E146="aimb"))),AND((B146="ca"),OR(C146&amp;E146&lt;&gt;"imbc"),(C146&amp;E146&lt;&gt;"cimb")),AND(B146="gv",C146&amp;E146&amp;H146&lt;&gt;"ccgalerie"),AND(B146&lt;&gt;"gv",C146&amp;E146&amp;H146="ccgalerie"),(NOT(C146="c"))+(B146="ss")+(B146="se")=2))</f>
        <v>0</v>
      </c>
      <c r="DD146" s="70">
        <f t="shared" si="183"/>
        <v>0</v>
      </c>
      <c r="DE146" s="70" t="str">
        <f t="shared" si="184"/>
        <v/>
      </c>
      <c r="DF146" s="70"/>
      <c r="DG146" s="70" t="str">
        <f t="shared" si="132"/>
        <v/>
      </c>
      <c r="DH146" s="70" t="b">
        <f t="shared" si="133"/>
        <v>0</v>
      </c>
      <c r="DI146" s="70" t="str">
        <f t="shared" si="134"/>
        <v/>
      </c>
      <c r="DJ146" s="70"/>
      <c r="DK146" s="70" t="str">
        <f t="shared" si="185"/>
        <v/>
      </c>
      <c r="DL146" s="70" t="str">
        <f t="shared" si="186"/>
        <v/>
      </c>
      <c r="DM146" s="70"/>
      <c r="DN146" s="70" t="str">
        <f t="shared" si="187"/>
        <v/>
      </c>
      <c r="DO146" s="70" t="str">
        <f>IF(DK146="","",AND((COUNTIF($DK$12:DL146,DK146))=1,(COUNTIF($DK$12:DL146,DL146))=1))</f>
        <v/>
      </c>
      <c r="DP146" s="70" t="str">
        <f>IF(DK146="","",AND((COUNTIF(DK146:$DL$812,DK146))=1,(COUNTIF(DK146:$DL$812,DL146))=1))</f>
        <v/>
      </c>
      <c r="DQ146" s="70"/>
      <c r="DR146" s="70" t="b">
        <f t="shared" si="188"/>
        <v>0</v>
      </c>
      <c r="DS146" s="70" t="b">
        <f t="shared" si="189"/>
        <v>0</v>
      </c>
      <c r="DT146" s="70">
        <f t="shared" si="135"/>
        <v>0</v>
      </c>
      <c r="DU146" s="70">
        <f t="shared" si="136"/>
        <v>0</v>
      </c>
      <c r="DV146" s="70" t="b">
        <f t="shared" si="190"/>
        <v>0</v>
      </c>
      <c r="DW146" s="70" t="b">
        <f t="shared" si="191"/>
        <v>0</v>
      </c>
      <c r="DX146" s="70"/>
      <c r="DY146" s="70" t="b">
        <f t="shared" si="192"/>
        <v>0</v>
      </c>
      <c r="DZ146" s="70">
        <f t="shared" si="193"/>
        <v>0</v>
      </c>
      <c r="EA146" s="70"/>
    </row>
    <row r="147" spans="1:131" x14ac:dyDescent="0.25">
      <c r="A147" s="24" t="str">
        <f t="shared" si="158"/>
        <v/>
      </c>
      <c r="B147" s="36"/>
      <c r="C147" s="37"/>
      <c r="D147" s="38"/>
      <c r="E147" s="37"/>
      <c r="F147" s="38"/>
      <c r="G147" s="39"/>
      <c r="H147" s="35"/>
      <c r="I147" s="30"/>
      <c r="J147" s="38"/>
      <c r="K147" s="36"/>
      <c r="L147" s="40"/>
      <c r="M147" s="43"/>
      <c r="N147" s="44"/>
      <c r="O147" s="35"/>
      <c r="P147" s="87"/>
      <c r="R147" s="65" t="s">
        <v>136</v>
      </c>
      <c r="S147" s="66">
        <v>94028</v>
      </c>
      <c r="T147" s="99" t="s">
        <v>435</v>
      </c>
      <c r="U147" s="146" t="s">
        <v>436</v>
      </c>
      <c r="V147" s="70"/>
      <c r="W147" s="70"/>
      <c r="X147" s="70"/>
      <c r="Y147" s="70"/>
      <c r="Z147" t="b">
        <f t="shared" si="137"/>
        <v>0</v>
      </c>
      <c r="AA147" t="b">
        <f t="shared" si="159"/>
        <v>0</v>
      </c>
      <c r="AB147" t="b">
        <f t="shared" si="138"/>
        <v>0</v>
      </c>
      <c r="AC147" t="b">
        <f t="shared" si="139"/>
        <v>0</v>
      </c>
      <c r="AD147" s="101" t="b">
        <f t="shared" si="140"/>
        <v>0</v>
      </c>
      <c r="AE147" t="e">
        <f t="shared" si="141"/>
        <v>#VALUE!</v>
      </c>
      <c r="AF147" t="b">
        <f t="shared" si="142"/>
        <v>0</v>
      </c>
      <c r="AG147" s="135"/>
      <c r="AH147" s="82" t="b">
        <f t="shared" si="143"/>
        <v>0</v>
      </c>
      <c r="AI147" s="99" t="b">
        <f t="shared" si="144"/>
        <v>0</v>
      </c>
      <c r="AJ147" s="70" t="b">
        <f t="shared" si="145"/>
        <v>0</v>
      </c>
      <c r="AK147" s="111" t="b">
        <f t="shared" si="160"/>
        <v>0</v>
      </c>
      <c r="AL147" s="82" t="e">
        <f t="shared" si="146"/>
        <v>#VALUE!</v>
      </c>
      <c r="AM147" s="82" t="b">
        <f t="shared" si="147"/>
        <v>0</v>
      </c>
      <c r="AN147" s="82" t="b">
        <f t="shared" si="148"/>
        <v>0</v>
      </c>
      <c r="AO147" s="82" t="b">
        <f t="shared" si="161"/>
        <v>0</v>
      </c>
      <c r="AP147" s="82" t="b">
        <f t="shared" si="149"/>
        <v>0</v>
      </c>
      <c r="AQ147" s="82" t="b">
        <f t="shared" si="162"/>
        <v>0</v>
      </c>
      <c r="AR147" s="70">
        <f t="shared" si="163"/>
        <v>0</v>
      </c>
      <c r="AS147" s="82" t="b">
        <f t="shared" si="150"/>
        <v>0</v>
      </c>
      <c r="AT147" s="82" t="b">
        <f t="shared" si="151"/>
        <v>0</v>
      </c>
      <c r="AU147" s="82" t="b">
        <f t="shared" si="152"/>
        <v>0</v>
      </c>
      <c r="AV147" s="82" t="b">
        <f t="shared" si="153"/>
        <v>0</v>
      </c>
      <c r="AW147" s="82" t="b">
        <f t="shared" si="154"/>
        <v>0</v>
      </c>
      <c r="AX147" s="82" t="b">
        <f t="shared" si="155"/>
        <v>0</v>
      </c>
      <c r="AY147" s="82" t="b">
        <f t="shared" si="164"/>
        <v>0</v>
      </c>
      <c r="AZ147" s="82"/>
      <c r="BA147" s="82" t="b">
        <f t="shared" si="165"/>
        <v>0</v>
      </c>
      <c r="BB147" s="82" t="b">
        <f t="shared" si="166"/>
        <v>0</v>
      </c>
      <c r="BC147" s="82" t="b">
        <f t="shared" si="167"/>
        <v>0</v>
      </c>
      <c r="BD147" s="70"/>
      <c r="BE147" s="70" t="str">
        <f t="shared" si="156"/>
        <v/>
      </c>
      <c r="BF147" s="70">
        <v>136</v>
      </c>
      <c r="BG147" s="70"/>
      <c r="BH147" s="70"/>
      <c r="BI147" s="70"/>
      <c r="BJ147" s="70"/>
      <c r="BK147" s="70"/>
      <c r="BL147" s="70"/>
      <c r="BM147" s="70"/>
      <c r="BN147" s="70"/>
      <c r="BO147" s="70"/>
      <c r="BP147" s="70"/>
      <c r="BQ147" s="70"/>
      <c r="BR147" s="70"/>
      <c r="BS147" s="70" t="b">
        <f t="shared" si="157"/>
        <v>0</v>
      </c>
      <c r="BT147" s="70">
        <f>COUNTA(B148:$O$830)</f>
        <v>0</v>
      </c>
      <c r="BU147" s="70"/>
      <c r="BV147" s="163"/>
      <c r="BW147" s="163"/>
      <c r="BX147" s="163"/>
      <c r="BY147" s="163"/>
      <c r="BZ147" s="163"/>
      <c r="CA147" s="163"/>
      <c r="CB147" s="163"/>
      <c r="CC147" s="163"/>
      <c r="CD147" s="163"/>
      <c r="CE147" s="163" t="str">
        <f t="shared" si="168"/>
        <v/>
      </c>
      <c r="CF147" s="163" t="str">
        <f t="shared" si="169"/>
        <v/>
      </c>
      <c r="CG147" s="163" t="str">
        <f t="shared" si="170"/>
        <v/>
      </c>
      <c r="CH147" s="163" t="str">
        <f t="shared" si="171"/>
        <v/>
      </c>
      <c r="CI147" s="163" t="str">
        <f t="shared" si="172"/>
        <v/>
      </c>
      <c r="CJ147" s="163" t="str">
        <f t="shared" si="173"/>
        <v/>
      </c>
      <c r="CK147" s="163" t="str">
        <f t="shared" si="174"/>
        <v/>
      </c>
      <c r="CL147" s="163" t="str">
        <f t="shared" si="175"/>
        <v/>
      </c>
      <c r="CM147" s="163" t="str">
        <f t="shared" si="176"/>
        <v/>
      </c>
      <c r="CN147" s="163"/>
      <c r="CO147" s="163"/>
      <c r="CP147" s="163" t="str">
        <f t="shared" si="177"/>
        <v/>
      </c>
      <c r="CQ147" s="163"/>
      <c r="CR147" s="163"/>
      <c r="CS147" s="185" t="str">
        <f t="shared" si="194"/>
        <v/>
      </c>
      <c r="CT147" s="70"/>
      <c r="CU147" s="70">
        <f t="shared" si="178"/>
        <v>0</v>
      </c>
      <c r="CV147" s="70">
        <f t="shared" si="179"/>
        <v>0</v>
      </c>
      <c r="CW147" s="70"/>
      <c r="CX147" s="96">
        <f t="shared" si="180"/>
        <v>0</v>
      </c>
      <c r="CY147" s="70"/>
      <c r="CZ147" s="70" t="e">
        <f t="shared" si="181"/>
        <v>#VALUE!</v>
      </c>
      <c r="DA147" s="70" t="e">
        <f t="shared" si="182"/>
        <v>#VALUE!</v>
      </c>
      <c r="DB147" s="70"/>
      <c r="DC147" s="70" t="b">
        <f t="shared" si="195"/>
        <v>0</v>
      </c>
      <c r="DD147" s="70">
        <f t="shared" si="183"/>
        <v>0</v>
      </c>
      <c r="DE147" s="70" t="str">
        <f t="shared" si="184"/>
        <v/>
      </c>
      <c r="DF147" s="70"/>
      <c r="DG147" s="70" t="str">
        <f t="shared" si="132"/>
        <v/>
      </c>
      <c r="DH147" s="70" t="b">
        <f t="shared" si="133"/>
        <v>0</v>
      </c>
      <c r="DI147" s="70" t="str">
        <f t="shared" si="134"/>
        <v/>
      </c>
      <c r="DJ147" s="70"/>
      <c r="DK147" s="70" t="str">
        <f t="shared" si="185"/>
        <v/>
      </c>
      <c r="DL147" s="70" t="str">
        <f t="shared" si="186"/>
        <v/>
      </c>
      <c r="DM147" s="70"/>
      <c r="DN147" s="70" t="str">
        <f t="shared" si="187"/>
        <v/>
      </c>
      <c r="DO147" s="70" t="str">
        <f>IF(DK147="","",AND((COUNTIF($DK$12:DL147,DK147))=1,(COUNTIF($DK$12:DL147,DL147))=1))</f>
        <v/>
      </c>
      <c r="DP147" s="70" t="str">
        <f>IF(DK147="","",AND((COUNTIF(DK147:$DL$812,DK147))=1,(COUNTIF(DK147:$DL$812,DL147))=1))</f>
        <v/>
      </c>
      <c r="DQ147" s="70"/>
      <c r="DR147" s="70" t="b">
        <f t="shared" si="188"/>
        <v>0</v>
      </c>
      <c r="DS147" s="70" t="b">
        <f t="shared" si="189"/>
        <v>0</v>
      </c>
      <c r="DT147" s="70">
        <f t="shared" si="135"/>
        <v>0</v>
      </c>
      <c r="DU147" s="70">
        <f t="shared" si="136"/>
        <v>0</v>
      </c>
      <c r="DV147" s="70" t="b">
        <f t="shared" si="190"/>
        <v>0</v>
      </c>
      <c r="DW147" s="70" t="b">
        <f t="shared" si="191"/>
        <v>0</v>
      </c>
      <c r="DX147" s="70"/>
      <c r="DY147" s="70" t="b">
        <f t="shared" si="192"/>
        <v>0</v>
      </c>
      <c r="DZ147" s="70">
        <f t="shared" si="193"/>
        <v>0</v>
      </c>
      <c r="EA147" s="70"/>
    </row>
    <row r="148" spans="1:131" x14ac:dyDescent="0.25">
      <c r="A148" s="24" t="str">
        <f t="shared" si="158"/>
        <v/>
      </c>
      <c r="B148" s="36"/>
      <c r="C148" s="37"/>
      <c r="D148" s="38"/>
      <c r="E148" s="37"/>
      <c r="F148" s="38"/>
      <c r="G148" s="39"/>
      <c r="H148" s="35"/>
      <c r="I148" s="30"/>
      <c r="J148" s="38"/>
      <c r="K148" s="36"/>
      <c r="L148" s="40"/>
      <c r="M148" s="43"/>
      <c r="N148" s="44"/>
      <c r="O148" s="35"/>
      <c r="P148" s="87"/>
      <c r="R148" s="65" t="s">
        <v>137</v>
      </c>
      <c r="S148" s="66">
        <v>94033</v>
      </c>
      <c r="T148" s="99" t="s">
        <v>437</v>
      </c>
      <c r="U148" s="146" t="s">
        <v>438</v>
      </c>
      <c r="V148" s="70"/>
      <c r="W148" s="70"/>
      <c r="X148" s="70"/>
      <c r="Y148" s="70"/>
      <c r="Z148" t="b">
        <f t="shared" si="137"/>
        <v>0</v>
      </c>
      <c r="AA148" t="b">
        <f t="shared" si="159"/>
        <v>0</v>
      </c>
      <c r="AB148" t="b">
        <f t="shared" si="138"/>
        <v>0</v>
      </c>
      <c r="AC148" t="b">
        <f t="shared" si="139"/>
        <v>0</v>
      </c>
      <c r="AD148" s="101" t="b">
        <f t="shared" si="140"/>
        <v>0</v>
      </c>
      <c r="AE148" t="e">
        <f t="shared" si="141"/>
        <v>#VALUE!</v>
      </c>
      <c r="AF148" t="b">
        <f t="shared" si="142"/>
        <v>0</v>
      </c>
      <c r="AG148" s="135"/>
      <c r="AH148" s="82" t="b">
        <f t="shared" si="143"/>
        <v>0</v>
      </c>
      <c r="AI148" s="99" t="b">
        <f t="shared" si="144"/>
        <v>0</v>
      </c>
      <c r="AJ148" s="70" t="b">
        <f t="shared" si="145"/>
        <v>0</v>
      </c>
      <c r="AK148" s="111" t="b">
        <f t="shared" si="160"/>
        <v>0</v>
      </c>
      <c r="AL148" s="82" t="e">
        <f t="shared" si="146"/>
        <v>#VALUE!</v>
      </c>
      <c r="AM148" s="82" t="b">
        <f t="shared" si="147"/>
        <v>0</v>
      </c>
      <c r="AN148" s="82" t="b">
        <f t="shared" si="148"/>
        <v>0</v>
      </c>
      <c r="AO148" s="82" t="b">
        <f t="shared" si="161"/>
        <v>0</v>
      </c>
      <c r="AP148" s="82" t="b">
        <f t="shared" si="149"/>
        <v>0</v>
      </c>
      <c r="AQ148" s="82" t="b">
        <f t="shared" si="162"/>
        <v>0</v>
      </c>
      <c r="AR148" s="70">
        <f t="shared" si="163"/>
        <v>0</v>
      </c>
      <c r="AS148" s="82" t="b">
        <f t="shared" si="150"/>
        <v>0</v>
      </c>
      <c r="AT148" s="82" t="b">
        <f t="shared" si="151"/>
        <v>0</v>
      </c>
      <c r="AU148" s="82" t="b">
        <f t="shared" si="152"/>
        <v>0</v>
      </c>
      <c r="AV148" s="82" t="b">
        <f t="shared" si="153"/>
        <v>0</v>
      </c>
      <c r="AW148" s="82" t="b">
        <f t="shared" si="154"/>
        <v>0</v>
      </c>
      <c r="AX148" s="82" t="b">
        <f t="shared" si="155"/>
        <v>0</v>
      </c>
      <c r="AY148" s="82" t="b">
        <f t="shared" si="164"/>
        <v>0</v>
      </c>
      <c r="AZ148" s="82"/>
      <c r="BA148" s="82" t="b">
        <f t="shared" si="165"/>
        <v>0</v>
      </c>
      <c r="BB148" s="82" t="b">
        <f t="shared" si="166"/>
        <v>0</v>
      </c>
      <c r="BC148" s="82" t="b">
        <f t="shared" si="167"/>
        <v>0</v>
      </c>
      <c r="BD148" s="70"/>
      <c r="BE148" s="70" t="str">
        <f t="shared" si="156"/>
        <v/>
      </c>
      <c r="BF148" s="70">
        <v>137</v>
      </c>
      <c r="BG148" s="70"/>
      <c r="BH148" s="70"/>
      <c r="BI148" s="70"/>
      <c r="BJ148" s="70"/>
      <c r="BK148" s="70"/>
      <c r="BL148" s="70"/>
      <c r="BM148" s="70"/>
      <c r="BN148" s="70"/>
      <c r="BO148" s="70"/>
      <c r="BP148" s="70"/>
      <c r="BQ148" s="70"/>
      <c r="BR148" s="70"/>
      <c r="BS148" s="70" t="b">
        <f t="shared" si="157"/>
        <v>0</v>
      </c>
      <c r="BT148" s="70">
        <f>COUNTA(B149:$O$830)</f>
        <v>0</v>
      </c>
      <c r="BU148" s="70"/>
      <c r="BV148" s="163"/>
      <c r="BW148" s="163"/>
      <c r="BX148" s="163"/>
      <c r="BY148" s="163"/>
      <c r="BZ148" s="163"/>
      <c r="CA148" s="163"/>
      <c r="CB148" s="163"/>
      <c r="CC148" s="163"/>
      <c r="CD148" s="163"/>
      <c r="CE148" s="163" t="str">
        <f t="shared" si="168"/>
        <v/>
      </c>
      <c r="CF148" s="163" t="str">
        <f t="shared" si="169"/>
        <v/>
      </c>
      <c r="CG148" s="163" t="str">
        <f t="shared" si="170"/>
        <v/>
      </c>
      <c r="CH148" s="163" t="str">
        <f t="shared" si="171"/>
        <v/>
      </c>
      <c r="CI148" s="163" t="str">
        <f t="shared" si="172"/>
        <v/>
      </c>
      <c r="CJ148" s="163" t="str">
        <f t="shared" si="173"/>
        <v/>
      </c>
      <c r="CK148" s="163" t="str">
        <f t="shared" si="174"/>
        <v/>
      </c>
      <c r="CL148" s="163" t="str">
        <f t="shared" si="175"/>
        <v/>
      </c>
      <c r="CM148" s="163" t="str">
        <f t="shared" si="176"/>
        <v/>
      </c>
      <c r="CN148" s="163"/>
      <c r="CO148" s="163"/>
      <c r="CP148" s="163" t="str">
        <f t="shared" si="177"/>
        <v/>
      </c>
      <c r="CQ148" s="163"/>
      <c r="CR148" s="163"/>
      <c r="CS148" s="185" t="str">
        <f t="shared" si="194"/>
        <v/>
      </c>
      <c r="CT148" s="70"/>
      <c r="CU148" s="70">
        <f t="shared" si="178"/>
        <v>0</v>
      </c>
      <c r="CV148" s="70">
        <f t="shared" si="179"/>
        <v>0</v>
      </c>
      <c r="CW148" s="70"/>
      <c r="CX148" s="96">
        <f t="shared" si="180"/>
        <v>0</v>
      </c>
      <c r="CY148" s="70"/>
      <c r="CZ148" s="70" t="e">
        <f t="shared" si="181"/>
        <v>#VALUE!</v>
      </c>
      <c r="DA148" s="70" t="e">
        <f t="shared" si="182"/>
        <v>#VALUE!</v>
      </c>
      <c r="DB148" s="70"/>
      <c r="DC148" s="70" t="b">
        <f t="shared" si="195"/>
        <v>0</v>
      </c>
      <c r="DD148" s="70">
        <f t="shared" si="183"/>
        <v>0</v>
      </c>
      <c r="DE148" s="70" t="str">
        <f t="shared" si="184"/>
        <v/>
      </c>
      <c r="DF148" s="70"/>
      <c r="DG148" s="70" t="str">
        <f t="shared" si="132"/>
        <v/>
      </c>
      <c r="DH148" s="70" t="b">
        <f t="shared" si="133"/>
        <v>0</v>
      </c>
      <c r="DI148" s="70" t="str">
        <f t="shared" si="134"/>
        <v/>
      </c>
      <c r="DJ148" s="70"/>
      <c r="DK148" s="70" t="str">
        <f t="shared" si="185"/>
        <v/>
      </c>
      <c r="DL148" s="70" t="str">
        <f t="shared" si="186"/>
        <v/>
      </c>
      <c r="DM148" s="70"/>
      <c r="DN148" s="70" t="str">
        <f t="shared" si="187"/>
        <v/>
      </c>
      <c r="DO148" s="70" t="str">
        <f>IF(DK148="","",AND((COUNTIF($DK$12:DL148,DK148))=1,(COUNTIF($DK$12:DL148,DL148))=1))</f>
        <v/>
      </c>
      <c r="DP148" s="70" t="str">
        <f>IF(DK148="","",AND((COUNTIF(DK148:$DL$812,DK148))=1,(COUNTIF(DK148:$DL$812,DL148))=1))</f>
        <v/>
      </c>
      <c r="DQ148" s="70"/>
      <c r="DR148" s="70" t="b">
        <f t="shared" si="188"/>
        <v>0</v>
      </c>
      <c r="DS148" s="70" t="b">
        <f t="shared" si="189"/>
        <v>0</v>
      </c>
      <c r="DT148" s="70">
        <f t="shared" si="135"/>
        <v>0</v>
      </c>
      <c r="DU148" s="70">
        <f t="shared" si="136"/>
        <v>0</v>
      </c>
      <c r="DV148" s="70" t="b">
        <f t="shared" si="190"/>
        <v>0</v>
      </c>
      <c r="DW148" s="70" t="b">
        <f t="shared" si="191"/>
        <v>0</v>
      </c>
      <c r="DX148" s="70"/>
      <c r="DY148" s="70" t="b">
        <f t="shared" si="192"/>
        <v>0</v>
      </c>
      <c r="DZ148" s="70">
        <f t="shared" si="193"/>
        <v>0</v>
      </c>
      <c r="EA148" s="70"/>
    </row>
    <row r="149" spans="1:131" x14ac:dyDescent="0.25">
      <c r="A149" s="24" t="str">
        <f t="shared" si="158"/>
        <v/>
      </c>
      <c r="B149" s="36"/>
      <c r="C149" s="37"/>
      <c r="D149" s="38"/>
      <c r="E149" s="37"/>
      <c r="F149" s="38"/>
      <c r="G149" s="39"/>
      <c r="H149" s="35"/>
      <c r="I149" s="30"/>
      <c r="J149" s="38"/>
      <c r="K149" s="36"/>
      <c r="L149" s="40"/>
      <c r="M149" s="43"/>
      <c r="N149" s="44"/>
      <c r="O149" s="35"/>
      <c r="P149" s="87"/>
      <c r="R149" s="65" t="s">
        <v>138</v>
      </c>
      <c r="S149" s="66">
        <v>94037</v>
      </c>
      <c r="T149" s="99" t="s">
        <v>439</v>
      </c>
      <c r="U149" s="146" t="s">
        <v>440</v>
      </c>
      <c r="V149" s="70"/>
      <c r="W149" s="70"/>
      <c r="X149" s="70"/>
      <c r="Y149" s="70"/>
      <c r="Z149" t="b">
        <f t="shared" si="137"/>
        <v>0</v>
      </c>
      <c r="AA149" t="b">
        <f t="shared" si="159"/>
        <v>0</v>
      </c>
      <c r="AB149" t="b">
        <f t="shared" si="138"/>
        <v>0</v>
      </c>
      <c r="AC149" t="b">
        <f t="shared" si="139"/>
        <v>0</v>
      </c>
      <c r="AD149" s="101" t="b">
        <f t="shared" si="140"/>
        <v>0</v>
      </c>
      <c r="AE149" t="e">
        <f t="shared" si="141"/>
        <v>#VALUE!</v>
      </c>
      <c r="AF149" t="b">
        <f t="shared" si="142"/>
        <v>0</v>
      </c>
      <c r="AG149" s="135"/>
      <c r="AH149" s="82" t="b">
        <f t="shared" si="143"/>
        <v>0</v>
      </c>
      <c r="AI149" s="99" t="b">
        <f t="shared" si="144"/>
        <v>0</v>
      </c>
      <c r="AJ149" s="70" t="b">
        <f t="shared" si="145"/>
        <v>0</v>
      </c>
      <c r="AK149" s="111" t="b">
        <f t="shared" si="160"/>
        <v>0</v>
      </c>
      <c r="AL149" s="82" t="e">
        <f t="shared" si="146"/>
        <v>#VALUE!</v>
      </c>
      <c r="AM149" s="82" t="b">
        <f t="shared" si="147"/>
        <v>0</v>
      </c>
      <c r="AN149" s="82" t="b">
        <f t="shared" si="148"/>
        <v>0</v>
      </c>
      <c r="AO149" s="82" t="b">
        <f t="shared" si="161"/>
        <v>0</v>
      </c>
      <c r="AP149" s="82" t="b">
        <f t="shared" si="149"/>
        <v>0</v>
      </c>
      <c r="AQ149" s="82" t="b">
        <f t="shared" si="162"/>
        <v>0</v>
      </c>
      <c r="AR149" s="70">
        <f t="shared" si="163"/>
        <v>0</v>
      </c>
      <c r="AS149" s="82" t="b">
        <f t="shared" si="150"/>
        <v>0</v>
      </c>
      <c r="AT149" s="82" t="b">
        <f t="shared" si="151"/>
        <v>0</v>
      </c>
      <c r="AU149" s="82" t="b">
        <f t="shared" si="152"/>
        <v>0</v>
      </c>
      <c r="AV149" s="82" t="b">
        <f t="shared" si="153"/>
        <v>0</v>
      </c>
      <c r="AW149" s="82" t="b">
        <f t="shared" si="154"/>
        <v>0</v>
      </c>
      <c r="AX149" s="82" t="b">
        <f t="shared" si="155"/>
        <v>0</v>
      </c>
      <c r="AY149" s="82" t="b">
        <f t="shared" si="164"/>
        <v>0</v>
      </c>
      <c r="AZ149" s="82"/>
      <c r="BA149" s="82" t="b">
        <f t="shared" si="165"/>
        <v>0</v>
      </c>
      <c r="BB149" s="82" t="b">
        <f t="shared" si="166"/>
        <v>0</v>
      </c>
      <c r="BC149" s="82" t="b">
        <f t="shared" si="167"/>
        <v>0</v>
      </c>
      <c r="BD149" s="70"/>
      <c r="BE149" s="70" t="str">
        <f t="shared" si="156"/>
        <v/>
      </c>
      <c r="BF149" s="70">
        <v>138</v>
      </c>
      <c r="BG149" s="70"/>
      <c r="BH149" s="70"/>
      <c r="BI149" s="70"/>
      <c r="BJ149" s="70"/>
      <c r="BK149" s="70"/>
      <c r="BL149" s="70"/>
      <c r="BM149" s="70"/>
      <c r="BN149" s="70"/>
      <c r="BO149" s="70"/>
      <c r="BP149" s="70"/>
      <c r="BQ149" s="70"/>
      <c r="BR149" s="70"/>
      <c r="BS149" s="70" t="b">
        <f t="shared" si="157"/>
        <v>0</v>
      </c>
      <c r="BT149" s="70">
        <f>COUNTA(B150:$O$830)</f>
        <v>0</v>
      </c>
      <c r="BU149" s="70"/>
      <c r="BV149" s="163"/>
      <c r="BW149" s="163"/>
      <c r="BX149" s="163"/>
      <c r="BY149" s="163"/>
      <c r="BZ149" s="163"/>
      <c r="CA149" s="163"/>
      <c r="CB149" s="163"/>
      <c r="CC149" s="163"/>
      <c r="CD149" s="163"/>
      <c r="CE149" s="163" t="str">
        <f t="shared" si="168"/>
        <v/>
      </c>
      <c r="CF149" s="163" t="str">
        <f t="shared" si="169"/>
        <v/>
      </c>
      <c r="CG149" s="163" t="str">
        <f t="shared" si="170"/>
        <v/>
      </c>
      <c r="CH149" s="163" t="str">
        <f t="shared" si="171"/>
        <v/>
      </c>
      <c r="CI149" s="163" t="str">
        <f t="shared" si="172"/>
        <v/>
      </c>
      <c r="CJ149" s="163" t="str">
        <f t="shared" si="173"/>
        <v/>
      </c>
      <c r="CK149" s="163" t="str">
        <f t="shared" si="174"/>
        <v/>
      </c>
      <c r="CL149" s="163" t="str">
        <f t="shared" si="175"/>
        <v/>
      </c>
      <c r="CM149" s="163" t="str">
        <f t="shared" si="176"/>
        <v/>
      </c>
      <c r="CN149" s="163"/>
      <c r="CO149" s="163"/>
      <c r="CP149" s="163" t="str">
        <f t="shared" si="177"/>
        <v/>
      </c>
      <c r="CQ149" s="163"/>
      <c r="CR149" s="163"/>
      <c r="CS149" s="185" t="str">
        <f t="shared" si="194"/>
        <v/>
      </c>
      <c r="CT149" s="70"/>
      <c r="CU149" s="70">
        <f t="shared" si="178"/>
        <v>0</v>
      </c>
      <c r="CV149" s="70">
        <f t="shared" si="179"/>
        <v>0</v>
      </c>
      <c r="CW149" s="70"/>
      <c r="CX149" s="96">
        <f t="shared" si="180"/>
        <v>0</v>
      </c>
      <c r="CY149" s="70"/>
      <c r="CZ149" s="70" t="e">
        <f t="shared" si="181"/>
        <v>#VALUE!</v>
      </c>
      <c r="DA149" s="70" t="e">
        <f t="shared" si="182"/>
        <v>#VALUE!</v>
      </c>
      <c r="DB149" s="70"/>
      <c r="DC149" s="70" t="b">
        <f t="shared" si="195"/>
        <v>0</v>
      </c>
      <c r="DD149" s="70">
        <f t="shared" si="183"/>
        <v>0</v>
      </c>
      <c r="DE149" s="70" t="str">
        <f t="shared" si="184"/>
        <v/>
      </c>
      <c r="DF149" s="70"/>
      <c r="DG149" s="70" t="str">
        <f t="shared" si="132"/>
        <v/>
      </c>
      <c r="DH149" s="70" t="b">
        <f t="shared" si="133"/>
        <v>0</v>
      </c>
      <c r="DI149" s="70" t="str">
        <f t="shared" si="134"/>
        <v/>
      </c>
      <c r="DJ149" s="70"/>
      <c r="DK149" s="70" t="str">
        <f t="shared" si="185"/>
        <v/>
      </c>
      <c r="DL149" s="70" t="str">
        <f t="shared" si="186"/>
        <v/>
      </c>
      <c r="DM149" s="70"/>
      <c r="DN149" s="70" t="str">
        <f t="shared" si="187"/>
        <v/>
      </c>
      <c r="DO149" s="70" t="str">
        <f>IF(DK149="","",AND((COUNTIF($DK$12:DL149,DK149))=1,(COUNTIF($DK$12:DL149,DL149))=1))</f>
        <v/>
      </c>
      <c r="DP149" s="70" t="str">
        <f>IF(DK149="","",AND((COUNTIF(DK149:$DL$812,DK149))=1,(COUNTIF(DK149:$DL$812,DL149))=1))</f>
        <v/>
      </c>
      <c r="DQ149" s="70"/>
      <c r="DR149" s="70" t="b">
        <f t="shared" si="188"/>
        <v>0</v>
      </c>
      <c r="DS149" s="70" t="b">
        <f t="shared" si="189"/>
        <v>0</v>
      </c>
      <c r="DT149" s="70">
        <f t="shared" si="135"/>
        <v>0</v>
      </c>
      <c r="DU149" s="70">
        <f t="shared" si="136"/>
        <v>0</v>
      </c>
      <c r="DV149" s="70" t="b">
        <f t="shared" si="190"/>
        <v>0</v>
      </c>
      <c r="DW149" s="70" t="b">
        <f t="shared" si="191"/>
        <v>0</v>
      </c>
      <c r="DX149" s="70"/>
      <c r="DY149" s="70" t="b">
        <f t="shared" si="192"/>
        <v>0</v>
      </c>
      <c r="DZ149" s="70">
        <f t="shared" si="193"/>
        <v>0</v>
      </c>
      <c r="EA149" s="70"/>
    </row>
    <row r="150" spans="1:131" x14ac:dyDescent="0.25">
      <c r="A150" s="24" t="str">
        <f t="shared" si="158"/>
        <v/>
      </c>
      <c r="B150" s="36"/>
      <c r="C150" s="37"/>
      <c r="D150" s="38"/>
      <c r="E150" s="37"/>
      <c r="F150" s="38"/>
      <c r="G150" s="39"/>
      <c r="H150" s="35"/>
      <c r="I150" s="30"/>
      <c r="J150" s="38"/>
      <c r="K150" s="36"/>
      <c r="L150" s="40"/>
      <c r="M150" s="43"/>
      <c r="N150" s="44"/>
      <c r="O150" s="35"/>
      <c r="P150" s="87"/>
      <c r="R150" s="65" t="s">
        <v>139</v>
      </c>
      <c r="S150" s="66">
        <v>94041</v>
      </c>
      <c r="T150" s="99" t="s">
        <v>441</v>
      </c>
      <c r="U150" s="146" t="s">
        <v>442</v>
      </c>
      <c r="V150" s="70"/>
      <c r="W150" s="70"/>
      <c r="X150" s="70"/>
      <c r="Y150" s="70"/>
      <c r="Z150" t="b">
        <f t="shared" si="137"/>
        <v>0</v>
      </c>
      <c r="AA150" t="b">
        <f t="shared" si="159"/>
        <v>0</v>
      </c>
      <c r="AB150" t="b">
        <f t="shared" si="138"/>
        <v>0</v>
      </c>
      <c r="AC150" t="b">
        <f t="shared" si="139"/>
        <v>0</v>
      </c>
      <c r="AD150" s="101" t="b">
        <f t="shared" si="140"/>
        <v>0</v>
      </c>
      <c r="AE150" t="e">
        <f t="shared" si="141"/>
        <v>#VALUE!</v>
      </c>
      <c r="AF150" t="b">
        <f t="shared" si="142"/>
        <v>0</v>
      </c>
      <c r="AG150" s="135"/>
      <c r="AH150" s="82" t="b">
        <f t="shared" si="143"/>
        <v>0</v>
      </c>
      <c r="AI150" s="99" t="b">
        <f t="shared" si="144"/>
        <v>0</v>
      </c>
      <c r="AJ150" s="70" t="b">
        <f t="shared" si="145"/>
        <v>0</v>
      </c>
      <c r="AK150" s="111" t="b">
        <f t="shared" si="160"/>
        <v>0</v>
      </c>
      <c r="AL150" s="82" t="e">
        <f t="shared" si="146"/>
        <v>#VALUE!</v>
      </c>
      <c r="AM150" s="82" t="b">
        <f t="shared" si="147"/>
        <v>0</v>
      </c>
      <c r="AN150" s="82" t="b">
        <f t="shared" si="148"/>
        <v>0</v>
      </c>
      <c r="AO150" s="82" t="b">
        <f t="shared" si="161"/>
        <v>0</v>
      </c>
      <c r="AP150" s="82" t="b">
        <f t="shared" si="149"/>
        <v>0</v>
      </c>
      <c r="AQ150" s="82" t="b">
        <f t="shared" si="162"/>
        <v>0</v>
      </c>
      <c r="AR150" s="70">
        <f t="shared" si="163"/>
        <v>0</v>
      </c>
      <c r="AS150" s="82" t="b">
        <f t="shared" si="150"/>
        <v>0</v>
      </c>
      <c r="AT150" s="82" t="b">
        <f t="shared" si="151"/>
        <v>0</v>
      </c>
      <c r="AU150" s="82" t="b">
        <f t="shared" si="152"/>
        <v>0</v>
      </c>
      <c r="AV150" s="82" t="b">
        <f t="shared" si="153"/>
        <v>0</v>
      </c>
      <c r="AW150" s="82" t="b">
        <f t="shared" si="154"/>
        <v>0</v>
      </c>
      <c r="AX150" s="82" t="b">
        <f t="shared" si="155"/>
        <v>0</v>
      </c>
      <c r="AY150" s="82" t="b">
        <f t="shared" si="164"/>
        <v>0</v>
      </c>
      <c r="AZ150" s="82"/>
      <c r="BA150" s="82" t="b">
        <f t="shared" si="165"/>
        <v>0</v>
      </c>
      <c r="BB150" s="82" t="b">
        <f t="shared" si="166"/>
        <v>0</v>
      </c>
      <c r="BC150" s="82" t="b">
        <f t="shared" si="167"/>
        <v>0</v>
      </c>
      <c r="BD150" s="70"/>
      <c r="BE150" s="70" t="str">
        <f t="shared" si="156"/>
        <v/>
      </c>
      <c r="BF150" s="70">
        <v>139</v>
      </c>
      <c r="BG150" s="70"/>
      <c r="BH150" s="70"/>
      <c r="BI150" s="70"/>
      <c r="BJ150" s="70"/>
      <c r="BK150" s="70"/>
      <c r="BL150" s="70"/>
      <c r="BM150" s="70"/>
      <c r="BN150" s="70"/>
      <c r="BO150" s="70"/>
      <c r="BP150" s="70"/>
      <c r="BQ150" s="70"/>
      <c r="BR150" s="70"/>
      <c r="BS150" s="70" t="b">
        <f t="shared" si="157"/>
        <v>0</v>
      </c>
      <c r="BT150" s="70">
        <f>COUNTA(B151:$O$830)</f>
        <v>0</v>
      </c>
      <c r="BU150" s="70"/>
      <c r="BV150" s="163"/>
      <c r="BW150" s="163"/>
      <c r="BX150" s="163"/>
      <c r="BY150" s="163"/>
      <c r="BZ150" s="163"/>
      <c r="CA150" s="163"/>
      <c r="CB150" s="163"/>
      <c r="CC150" s="163"/>
      <c r="CD150" s="163"/>
      <c r="CE150" s="163" t="str">
        <f t="shared" si="168"/>
        <v/>
      </c>
      <c r="CF150" s="163" t="str">
        <f t="shared" si="169"/>
        <v/>
      </c>
      <c r="CG150" s="163" t="str">
        <f t="shared" si="170"/>
        <v/>
      </c>
      <c r="CH150" s="163" t="str">
        <f t="shared" si="171"/>
        <v/>
      </c>
      <c r="CI150" s="163" t="str">
        <f t="shared" si="172"/>
        <v/>
      </c>
      <c r="CJ150" s="163" t="str">
        <f t="shared" si="173"/>
        <v/>
      </c>
      <c r="CK150" s="163" t="str">
        <f t="shared" si="174"/>
        <v/>
      </c>
      <c r="CL150" s="163" t="str">
        <f t="shared" si="175"/>
        <v/>
      </c>
      <c r="CM150" s="163" t="str">
        <f t="shared" si="176"/>
        <v/>
      </c>
      <c r="CN150" s="163"/>
      <c r="CO150" s="163"/>
      <c r="CP150" s="163" t="str">
        <f t="shared" si="177"/>
        <v/>
      </c>
      <c r="CQ150" s="163"/>
      <c r="CR150" s="163"/>
      <c r="CS150" s="185" t="str">
        <f t="shared" si="194"/>
        <v/>
      </c>
      <c r="CT150" s="70"/>
      <c r="CU150" s="70">
        <f t="shared" si="178"/>
        <v>0</v>
      </c>
      <c r="CV150" s="70">
        <f t="shared" si="179"/>
        <v>0</v>
      </c>
      <c r="CW150" s="70"/>
      <c r="CX150" s="96">
        <f t="shared" si="180"/>
        <v>0</v>
      </c>
      <c r="CY150" s="70"/>
      <c r="CZ150" s="70" t="e">
        <f t="shared" si="181"/>
        <v>#VALUE!</v>
      </c>
      <c r="DA150" s="70" t="e">
        <f t="shared" si="182"/>
        <v>#VALUE!</v>
      </c>
      <c r="DB150" s="70"/>
      <c r="DC150" s="70" t="b">
        <f t="shared" si="195"/>
        <v>0</v>
      </c>
      <c r="DD150" s="70">
        <f t="shared" si="183"/>
        <v>0</v>
      </c>
      <c r="DE150" s="70" t="str">
        <f t="shared" si="184"/>
        <v/>
      </c>
      <c r="DF150" s="70"/>
      <c r="DG150" s="70" t="str">
        <f t="shared" si="132"/>
        <v/>
      </c>
      <c r="DH150" s="70" t="b">
        <f t="shared" si="133"/>
        <v>0</v>
      </c>
      <c r="DI150" s="70" t="str">
        <f t="shared" si="134"/>
        <v/>
      </c>
      <c r="DJ150" s="70"/>
      <c r="DK150" s="70" t="str">
        <f t="shared" si="185"/>
        <v/>
      </c>
      <c r="DL150" s="70" t="str">
        <f t="shared" si="186"/>
        <v/>
      </c>
      <c r="DM150" s="70"/>
      <c r="DN150" s="70" t="str">
        <f t="shared" si="187"/>
        <v/>
      </c>
      <c r="DO150" s="70" t="str">
        <f>IF(DK150="","",AND((COUNTIF($DK$12:DL150,DK150))=1,(COUNTIF($DK$12:DL150,DL150))=1))</f>
        <v/>
      </c>
      <c r="DP150" s="70" t="str">
        <f>IF(DK150="","",AND((COUNTIF(DK150:$DL$812,DK150))=1,(COUNTIF(DK150:$DL$812,DL150))=1))</f>
        <v/>
      </c>
      <c r="DQ150" s="70"/>
      <c r="DR150" s="70" t="b">
        <f t="shared" si="188"/>
        <v>0</v>
      </c>
      <c r="DS150" s="70" t="b">
        <f t="shared" si="189"/>
        <v>0</v>
      </c>
      <c r="DT150" s="70">
        <f t="shared" si="135"/>
        <v>0</v>
      </c>
      <c r="DU150" s="70">
        <f t="shared" si="136"/>
        <v>0</v>
      </c>
      <c r="DV150" s="70" t="b">
        <f t="shared" si="190"/>
        <v>0</v>
      </c>
      <c r="DW150" s="70" t="b">
        <f t="shared" si="191"/>
        <v>0</v>
      </c>
      <c r="DX150" s="70"/>
      <c r="DY150" s="70" t="b">
        <f t="shared" si="192"/>
        <v>0</v>
      </c>
      <c r="DZ150" s="70">
        <f t="shared" si="193"/>
        <v>0</v>
      </c>
      <c r="EA150" s="70"/>
    </row>
    <row r="151" spans="1:131" x14ac:dyDescent="0.25">
      <c r="A151" s="24" t="str">
        <f t="shared" si="158"/>
        <v/>
      </c>
      <c r="B151" s="36"/>
      <c r="C151" s="37"/>
      <c r="D151" s="38"/>
      <c r="E151" s="37"/>
      <c r="F151" s="38"/>
      <c r="G151" s="39"/>
      <c r="H151" s="35"/>
      <c r="I151" s="30"/>
      <c r="J151" s="38"/>
      <c r="K151" s="36"/>
      <c r="L151" s="40"/>
      <c r="M151" s="43"/>
      <c r="N151" s="44"/>
      <c r="O151" s="35"/>
      <c r="P151" s="87"/>
      <c r="R151" s="65" t="s">
        <v>140</v>
      </c>
      <c r="S151" s="66">
        <v>94042</v>
      </c>
      <c r="T151" s="99" t="s">
        <v>443</v>
      </c>
      <c r="U151" s="146" t="s">
        <v>444</v>
      </c>
      <c r="V151" s="70"/>
      <c r="W151" s="70"/>
      <c r="X151" s="70"/>
      <c r="Y151" s="70"/>
      <c r="Z151" t="b">
        <f t="shared" si="137"/>
        <v>0</v>
      </c>
      <c r="AA151" t="b">
        <f t="shared" si="159"/>
        <v>0</v>
      </c>
      <c r="AB151" t="b">
        <f t="shared" si="138"/>
        <v>0</v>
      </c>
      <c r="AC151" t="b">
        <f t="shared" si="139"/>
        <v>0</v>
      </c>
      <c r="AD151" s="101" t="b">
        <f t="shared" si="140"/>
        <v>0</v>
      </c>
      <c r="AE151" t="e">
        <f t="shared" si="141"/>
        <v>#VALUE!</v>
      </c>
      <c r="AF151" t="b">
        <f t="shared" si="142"/>
        <v>0</v>
      </c>
      <c r="AG151" s="135"/>
      <c r="AH151" s="82" t="b">
        <f t="shared" si="143"/>
        <v>0</v>
      </c>
      <c r="AI151" s="99" t="b">
        <f t="shared" si="144"/>
        <v>0</v>
      </c>
      <c r="AJ151" s="70" t="b">
        <f t="shared" si="145"/>
        <v>0</v>
      </c>
      <c r="AK151" s="111" t="b">
        <f t="shared" si="160"/>
        <v>0</v>
      </c>
      <c r="AL151" s="82" t="e">
        <f t="shared" si="146"/>
        <v>#VALUE!</v>
      </c>
      <c r="AM151" s="82" t="b">
        <f t="shared" si="147"/>
        <v>0</v>
      </c>
      <c r="AN151" s="82" t="b">
        <f t="shared" si="148"/>
        <v>0</v>
      </c>
      <c r="AO151" s="82" t="b">
        <f t="shared" si="161"/>
        <v>0</v>
      </c>
      <c r="AP151" s="82" t="b">
        <f t="shared" si="149"/>
        <v>0</v>
      </c>
      <c r="AQ151" s="82" t="b">
        <f t="shared" si="162"/>
        <v>0</v>
      </c>
      <c r="AR151" s="70">
        <f t="shared" si="163"/>
        <v>0</v>
      </c>
      <c r="AS151" s="82" t="b">
        <f t="shared" si="150"/>
        <v>0</v>
      </c>
      <c r="AT151" s="82" t="b">
        <f t="shared" si="151"/>
        <v>0</v>
      </c>
      <c r="AU151" s="82" t="b">
        <f t="shared" si="152"/>
        <v>0</v>
      </c>
      <c r="AV151" s="82" t="b">
        <f t="shared" si="153"/>
        <v>0</v>
      </c>
      <c r="AW151" s="82" t="b">
        <f t="shared" si="154"/>
        <v>0</v>
      </c>
      <c r="AX151" s="82" t="b">
        <f t="shared" si="155"/>
        <v>0</v>
      </c>
      <c r="AY151" s="82" t="b">
        <f t="shared" si="164"/>
        <v>0</v>
      </c>
      <c r="AZ151" s="82"/>
      <c r="BA151" s="82" t="b">
        <f t="shared" si="165"/>
        <v>0</v>
      </c>
      <c r="BB151" s="82" t="b">
        <f t="shared" si="166"/>
        <v>0</v>
      </c>
      <c r="BC151" s="82" t="b">
        <f t="shared" si="167"/>
        <v>0</v>
      </c>
      <c r="BD151" s="70"/>
      <c r="BE151" s="70" t="str">
        <f t="shared" si="156"/>
        <v/>
      </c>
      <c r="BF151" s="70">
        <v>140</v>
      </c>
      <c r="BG151" s="70"/>
      <c r="BH151" s="70"/>
      <c r="BI151" s="70"/>
      <c r="BJ151" s="70"/>
      <c r="BK151" s="70"/>
      <c r="BL151" s="70"/>
      <c r="BM151" s="70"/>
      <c r="BN151" s="70"/>
      <c r="BO151" s="70"/>
      <c r="BP151" s="70"/>
      <c r="BQ151" s="70"/>
      <c r="BR151" s="70"/>
      <c r="BS151" s="70" t="b">
        <f t="shared" si="157"/>
        <v>0</v>
      </c>
      <c r="BT151" s="70">
        <f>COUNTA(B152:$O$830)</f>
        <v>0</v>
      </c>
      <c r="BU151" s="70"/>
      <c r="BV151" s="163"/>
      <c r="BW151" s="163"/>
      <c r="BX151" s="163"/>
      <c r="BY151" s="163"/>
      <c r="BZ151" s="163"/>
      <c r="CA151" s="163"/>
      <c r="CB151" s="163"/>
      <c r="CC151" s="163"/>
      <c r="CD151" s="163"/>
      <c r="CE151" s="163" t="str">
        <f t="shared" si="168"/>
        <v/>
      </c>
      <c r="CF151" s="163" t="str">
        <f t="shared" si="169"/>
        <v/>
      </c>
      <c r="CG151" s="163" t="str">
        <f t="shared" si="170"/>
        <v/>
      </c>
      <c r="CH151" s="163" t="str">
        <f t="shared" si="171"/>
        <v/>
      </c>
      <c r="CI151" s="163" t="str">
        <f t="shared" si="172"/>
        <v/>
      </c>
      <c r="CJ151" s="163" t="str">
        <f t="shared" si="173"/>
        <v/>
      </c>
      <c r="CK151" s="163" t="str">
        <f t="shared" si="174"/>
        <v/>
      </c>
      <c r="CL151" s="163" t="str">
        <f t="shared" si="175"/>
        <v/>
      </c>
      <c r="CM151" s="163" t="str">
        <f t="shared" si="176"/>
        <v/>
      </c>
      <c r="CN151" s="163"/>
      <c r="CO151" s="163"/>
      <c r="CP151" s="163" t="str">
        <f t="shared" si="177"/>
        <v/>
      </c>
      <c r="CQ151" s="163"/>
      <c r="CR151" s="163"/>
      <c r="CS151" s="185" t="str">
        <f t="shared" si="194"/>
        <v/>
      </c>
      <c r="CT151" s="70"/>
      <c r="CU151" s="70">
        <f t="shared" si="178"/>
        <v>0</v>
      </c>
      <c r="CV151" s="70">
        <f t="shared" si="179"/>
        <v>0</v>
      </c>
      <c r="CW151" s="70"/>
      <c r="CX151" s="96">
        <f t="shared" si="180"/>
        <v>0</v>
      </c>
      <c r="CY151" s="70"/>
      <c r="CZ151" s="70" t="e">
        <f t="shared" si="181"/>
        <v>#VALUE!</v>
      </c>
      <c r="DA151" s="70" t="e">
        <f t="shared" si="182"/>
        <v>#VALUE!</v>
      </c>
      <c r="DB151" s="70"/>
      <c r="DC151" s="70" t="b">
        <f t="shared" si="195"/>
        <v>0</v>
      </c>
      <c r="DD151" s="70">
        <f t="shared" si="183"/>
        <v>0</v>
      </c>
      <c r="DE151" s="70" t="str">
        <f t="shared" si="184"/>
        <v/>
      </c>
      <c r="DF151" s="70"/>
      <c r="DG151" s="70" t="str">
        <f t="shared" si="132"/>
        <v/>
      </c>
      <c r="DH151" s="70" t="b">
        <f t="shared" si="133"/>
        <v>0</v>
      </c>
      <c r="DI151" s="70" t="str">
        <f t="shared" si="134"/>
        <v/>
      </c>
      <c r="DJ151" s="70"/>
      <c r="DK151" s="70" t="str">
        <f t="shared" si="185"/>
        <v/>
      </c>
      <c r="DL151" s="70" t="str">
        <f t="shared" si="186"/>
        <v/>
      </c>
      <c r="DM151" s="70"/>
      <c r="DN151" s="70" t="str">
        <f t="shared" si="187"/>
        <v/>
      </c>
      <c r="DO151" s="70" t="str">
        <f>IF(DK151="","",AND((COUNTIF($DK$12:DL151,DK151))=1,(COUNTIF($DK$12:DL151,DL151))=1))</f>
        <v/>
      </c>
      <c r="DP151" s="70" t="str">
        <f>IF(DK151="","",AND((COUNTIF(DK151:$DL$812,DK151))=1,(COUNTIF(DK151:$DL$812,DL151))=1))</f>
        <v/>
      </c>
      <c r="DQ151" s="70"/>
      <c r="DR151" s="70" t="b">
        <f t="shared" si="188"/>
        <v>0</v>
      </c>
      <c r="DS151" s="70" t="b">
        <f t="shared" si="189"/>
        <v>0</v>
      </c>
      <c r="DT151" s="70">
        <f t="shared" si="135"/>
        <v>0</v>
      </c>
      <c r="DU151" s="70">
        <f t="shared" si="136"/>
        <v>0</v>
      </c>
      <c r="DV151" s="70" t="b">
        <f t="shared" si="190"/>
        <v>0</v>
      </c>
      <c r="DW151" s="70" t="b">
        <f t="shared" si="191"/>
        <v>0</v>
      </c>
      <c r="DX151" s="70"/>
      <c r="DY151" s="70" t="b">
        <f t="shared" si="192"/>
        <v>0</v>
      </c>
      <c r="DZ151" s="70">
        <f t="shared" si="193"/>
        <v>0</v>
      </c>
      <c r="EA151" s="70"/>
    </row>
    <row r="152" spans="1:131" x14ac:dyDescent="0.25">
      <c r="A152" s="24" t="str">
        <f t="shared" si="158"/>
        <v/>
      </c>
      <c r="B152" s="36"/>
      <c r="C152" s="37"/>
      <c r="D152" s="38"/>
      <c r="E152" s="37"/>
      <c r="F152" s="38"/>
      <c r="G152" s="39"/>
      <c r="H152" s="35"/>
      <c r="I152" s="30"/>
      <c r="J152" s="38"/>
      <c r="K152" s="36"/>
      <c r="L152" s="40"/>
      <c r="M152" s="43"/>
      <c r="N152" s="44"/>
      <c r="O152" s="35"/>
      <c r="P152" s="87"/>
      <c r="R152" s="65" t="s">
        <v>141</v>
      </c>
      <c r="S152" s="66">
        <v>94043</v>
      </c>
      <c r="T152" s="99" t="s">
        <v>445</v>
      </c>
      <c r="U152" s="146" t="s">
        <v>446</v>
      </c>
      <c r="V152" s="70"/>
      <c r="W152" s="70"/>
      <c r="X152" s="70"/>
      <c r="Y152" s="70"/>
      <c r="Z152" t="b">
        <f t="shared" si="137"/>
        <v>0</v>
      </c>
      <c r="AA152" t="b">
        <f t="shared" si="159"/>
        <v>0</v>
      </c>
      <c r="AB152" t="b">
        <f t="shared" si="138"/>
        <v>0</v>
      </c>
      <c r="AC152" t="b">
        <f t="shared" si="139"/>
        <v>0</v>
      </c>
      <c r="AD152" s="101" t="b">
        <f t="shared" si="140"/>
        <v>0</v>
      </c>
      <c r="AE152" t="e">
        <f t="shared" si="141"/>
        <v>#VALUE!</v>
      </c>
      <c r="AF152" t="b">
        <f t="shared" si="142"/>
        <v>0</v>
      </c>
      <c r="AG152" s="135"/>
      <c r="AH152" s="82" t="b">
        <f t="shared" si="143"/>
        <v>0</v>
      </c>
      <c r="AI152" s="99" t="b">
        <f t="shared" si="144"/>
        <v>0</v>
      </c>
      <c r="AJ152" s="70" t="b">
        <f t="shared" si="145"/>
        <v>0</v>
      </c>
      <c r="AK152" s="111" t="b">
        <f t="shared" si="160"/>
        <v>0</v>
      </c>
      <c r="AL152" s="82" t="e">
        <f t="shared" si="146"/>
        <v>#VALUE!</v>
      </c>
      <c r="AM152" s="82" t="b">
        <f t="shared" si="147"/>
        <v>0</v>
      </c>
      <c r="AN152" s="82" t="b">
        <f t="shared" si="148"/>
        <v>0</v>
      </c>
      <c r="AO152" s="82" t="b">
        <f t="shared" si="161"/>
        <v>0</v>
      </c>
      <c r="AP152" s="82" t="b">
        <f t="shared" si="149"/>
        <v>0</v>
      </c>
      <c r="AQ152" s="82" t="b">
        <f t="shared" si="162"/>
        <v>0</v>
      </c>
      <c r="AR152" s="70">
        <f t="shared" si="163"/>
        <v>0</v>
      </c>
      <c r="AS152" s="82" t="b">
        <f t="shared" si="150"/>
        <v>0</v>
      </c>
      <c r="AT152" s="82" t="b">
        <f t="shared" si="151"/>
        <v>0</v>
      </c>
      <c r="AU152" s="82" t="b">
        <f t="shared" si="152"/>
        <v>0</v>
      </c>
      <c r="AV152" s="82" t="b">
        <f t="shared" si="153"/>
        <v>0</v>
      </c>
      <c r="AW152" s="82" t="b">
        <f t="shared" si="154"/>
        <v>0</v>
      </c>
      <c r="AX152" s="82" t="b">
        <f t="shared" si="155"/>
        <v>0</v>
      </c>
      <c r="AY152" s="82" t="b">
        <f t="shared" si="164"/>
        <v>0</v>
      </c>
      <c r="AZ152" s="82"/>
      <c r="BA152" s="82" t="b">
        <f t="shared" si="165"/>
        <v>0</v>
      </c>
      <c r="BB152" s="82" t="b">
        <f t="shared" si="166"/>
        <v>0</v>
      </c>
      <c r="BC152" s="82" t="b">
        <f t="shared" si="167"/>
        <v>0</v>
      </c>
      <c r="BD152" s="70"/>
      <c r="BE152" s="70" t="str">
        <f t="shared" si="156"/>
        <v/>
      </c>
      <c r="BF152" s="70">
        <v>141</v>
      </c>
      <c r="BG152" s="70"/>
      <c r="BH152" s="70"/>
      <c r="BI152" s="70"/>
      <c r="BJ152" s="70"/>
      <c r="BK152" s="70"/>
      <c r="BL152" s="70"/>
      <c r="BM152" s="70"/>
      <c r="BN152" s="70"/>
      <c r="BO152" s="70"/>
      <c r="BP152" s="70"/>
      <c r="BQ152" s="70"/>
      <c r="BR152" s="70"/>
      <c r="BS152" s="70" t="b">
        <f t="shared" si="157"/>
        <v>0</v>
      </c>
      <c r="BT152" s="70">
        <f>COUNTA(B153:$O$830)</f>
        <v>0</v>
      </c>
      <c r="BU152" s="70"/>
      <c r="BV152" s="163"/>
      <c r="BW152" s="163"/>
      <c r="BX152" s="163"/>
      <c r="BY152" s="163"/>
      <c r="BZ152" s="163"/>
      <c r="CA152" s="163"/>
      <c r="CB152" s="163"/>
      <c r="CC152" s="163"/>
      <c r="CD152" s="163"/>
      <c r="CE152" s="163" t="str">
        <f t="shared" si="168"/>
        <v/>
      </c>
      <c r="CF152" s="163" t="str">
        <f t="shared" si="169"/>
        <v/>
      </c>
      <c r="CG152" s="163" t="str">
        <f t="shared" si="170"/>
        <v/>
      </c>
      <c r="CH152" s="163" t="str">
        <f t="shared" si="171"/>
        <v/>
      </c>
      <c r="CI152" s="163" t="str">
        <f t="shared" si="172"/>
        <v/>
      </c>
      <c r="CJ152" s="163" t="str">
        <f t="shared" si="173"/>
        <v/>
      </c>
      <c r="CK152" s="163" t="str">
        <f t="shared" si="174"/>
        <v/>
      </c>
      <c r="CL152" s="163" t="str">
        <f t="shared" si="175"/>
        <v/>
      </c>
      <c r="CM152" s="163" t="str">
        <f t="shared" si="176"/>
        <v/>
      </c>
      <c r="CN152" s="163"/>
      <c r="CO152" s="163"/>
      <c r="CP152" s="163" t="str">
        <f t="shared" si="177"/>
        <v/>
      </c>
      <c r="CQ152" s="163"/>
      <c r="CR152" s="163"/>
      <c r="CS152" s="185" t="str">
        <f t="shared" si="194"/>
        <v/>
      </c>
      <c r="CT152" s="70"/>
      <c r="CU152" s="70">
        <f t="shared" si="178"/>
        <v>0</v>
      </c>
      <c r="CV152" s="70">
        <f t="shared" si="179"/>
        <v>0</v>
      </c>
      <c r="CW152" s="70"/>
      <c r="CX152" s="96">
        <f t="shared" si="180"/>
        <v>0</v>
      </c>
      <c r="CY152" s="70"/>
      <c r="CZ152" s="70" t="e">
        <f t="shared" si="181"/>
        <v>#VALUE!</v>
      </c>
      <c r="DA152" s="70" t="e">
        <f t="shared" si="182"/>
        <v>#VALUE!</v>
      </c>
      <c r="DB152" s="70"/>
      <c r="DC152" s="70" t="b">
        <f t="shared" si="195"/>
        <v>0</v>
      </c>
      <c r="DD152" s="70">
        <f t="shared" si="183"/>
        <v>0</v>
      </c>
      <c r="DE152" s="70" t="str">
        <f t="shared" si="184"/>
        <v/>
      </c>
      <c r="DF152" s="70"/>
      <c r="DG152" s="70" t="str">
        <f t="shared" si="132"/>
        <v/>
      </c>
      <c r="DH152" s="70" t="b">
        <f t="shared" si="133"/>
        <v>0</v>
      </c>
      <c r="DI152" s="70" t="str">
        <f t="shared" si="134"/>
        <v/>
      </c>
      <c r="DJ152" s="70"/>
      <c r="DK152" s="70" t="str">
        <f t="shared" si="185"/>
        <v/>
      </c>
      <c r="DL152" s="70" t="str">
        <f t="shared" si="186"/>
        <v/>
      </c>
      <c r="DM152" s="70"/>
      <c r="DN152" s="70" t="str">
        <f t="shared" si="187"/>
        <v/>
      </c>
      <c r="DO152" s="70" t="str">
        <f>IF(DK152="","",AND((COUNTIF($DK$12:DL152,DK152))=1,(COUNTIF($DK$12:DL152,DL152))=1))</f>
        <v/>
      </c>
      <c r="DP152" s="70" t="str">
        <f>IF(DK152="","",AND((COUNTIF(DK152:$DL$812,DK152))=1,(COUNTIF(DK152:$DL$812,DL152))=1))</f>
        <v/>
      </c>
      <c r="DQ152" s="70"/>
      <c r="DR152" s="70" t="b">
        <f t="shared" si="188"/>
        <v>0</v>
      </c>
      <c r="DS152" s="70" t="b">
        <f t="shared" si="189"/>
        <v>0</v>
      </c>
      <c r="DT152" s="70">
        <f t="shared" si="135"/>
        <v>0</v>
      </c>
      <c r="DU152" s="70">
        <f t="shared" si="136"/>
        <v>0</v>
      </c>
      <c r="DV152" s="70" t="b">
        <f t="shared" si="190"/>
        <v>0</v>
      </c>
      <c r="DW152" s="70" t="b">
        <f t="shared" si="191"/>
        <v>0</v>
      </c>
      <c r="DX152" s="70"/>
      <c r="DY152" s="70" t="b">
        <f t="shared" si="192"/>
        <v>0</v>
      </c>
      <c r="DZ152" s="70">
        <f t="shared" si="193"/>
        <v>0</v>
      </c>
      <c r="EA152" s="70"/>
    </row>
    <row r="153" spans="1:131" x14ac:dyDescent="0.25">
      <c r="A153" s="24" t="str">
        <f t="shared" si="158"/>
        <v/>
      </c>
      <c r="B153" s="36"/>
      <c r="C153" s="37"/>
      <c r="D153" s="38"/>
      <c r="E153" s="37"/>
      <c r="F153" s="38"/>
      <c r="G153" s="39"/>
      <c r="H153" s="35"/>
      <c r="I153" s="30"/>
      <c r="J153" s="38"/>
      <c r="K153" s="36"/>
      <c r="L153" s="40"/>
      <c r="M153" s="43"/>
      <c r="N153" s="44"/>
      <c r="O153" s="35"/>
      <c r="P153" s="87"/>
      <c r="R153" s="65" t="s">
        <v>142</v>
      </c>
      <c r="S153" s="66">
        <v>94046</v>
      </c>
      <c r="T153" s="99" t="s">
        <v>447</v>
      </c>
      <c r="U153" s="146" t="s">
        <v>448</v>
      </c>
      <c r="V153" s="70"/>
      <c r="W153" s="70"/>
      <c r="X153" s="70"/>
      <c r="Y153" s="70"/>
      <c r="Z153" t="b">
        <f t="shared" si="137"/>
        <v>0</v>
      </c>
      <c r="AA153" t="b">
        <f t="shared" si="159"/>
        <v>0</v>
      </c>
      <c r="AB153" t="b">
        <f t="shared" si="138"/>
        <v>0</v>
      </c>
      <c r="AC153" t="b">
        <f t="shared" si="139"/>
        <v>0</v>
      </c>
      <c r="AD153" s="101" t="b">
        <f t="shared" si="140"/>
        <v>0</v>
      </c>
      <c r="AE153" t="e">
        <f t="shared" si="141"/>
        <v>#VALUE!</v>
      </c>
      <c r="AF153" t="b">
        <f t="shared" si="142"/>
        <v>0</v>
      </c>
      <c r="AG153" s="135"/>
      <c r="AH153" s="82" t="b">
        <f t="shared" si="143"/>
        <v>0</v>
      </c>
      <c r="AI153" s="99" t="b">
        <f t="shared" si="144"/>
        <v>0</v>
      </c>
      <c r="AJ153" s="70" t="b">
        <f t="shared" si="145"/>
        <v>0</v>
      </c>
      <c r="AK153" s="111" t="b">
        <f t="shared" si="160"/>
        <v>0</v>
      </c>
      <c r="AL153" s="82" t="e">
        <f t="shared" si="146"/>
        <v>#VALUE!</v>
      </c>
      <c r="AM153" s="82" t="b">
        <f t="shared" si="147"/>
        <v>0</v>
      </c>
      <c r="AN153" s="82" t="b">
        <f t="shared" si="148"/>
        <v>0</v>
      </c>
      <c r="AO153" s="82" t="b">
        <f t="shared" si="161"/>
        <v>0</v>
      </c>
      <c r="AP153" s="82" t="b">
        <f t="shared" si="149"/>
        <v>0</v>
      </c>
      <c r="AQ153" s="82" t="b">
        <f t="shared" si="162"/>
        <v>0</v>
      </c>
      <c r="AR153" s="70">
        <f t="shared" si="163"/>
        <v>0</v>
      </c>
      <c r="AS153" s="82" t="b">
        <f t="shared" si="150"/>
        <v>0</v>
      </c>
      <c r="AT153" s="82" t="b">
        <f t="shared" si="151"/>
        <v>0</v>
      </c>
      <c r="AU153" s="82" t="b">
        <f t="shared" si="152"/>
        <v>0</v>
      </c>
      <c r="AV153" s="82" t="b">
        <f t="shared" si="153"/>
        <v>0</v>
      </c>
      <c r="AW153" s="82" t="b">
        <f t="shared" si="154"/>
        <v>0</v>
      </c>
      <c r="AX153" s="82" t="b">
        <f t="shared" si="155"/>
        <v>0</v>
      </c>
      <c r="AY153" s="82" t="b">
        <f t="shared" si="164"/>
        <v>0</v>
      </c>
      <c r="AZ153" s="82"/>
      <c r="BA153" s="82" t="b">
        <f t="shared" si="165"/>
        <v>0</v>
      </c>
      <c r="BB153" s="82" t="b">
        <f t="shared" si="166"/>
        <v>0</v>
      </c>
      <c r="BC153" s="82" t="b">
        <f t="shared" si="167"/>
        <v>0</v>
      </c>
      <c r="BD153" s="70"/>
      <c r="BE153" s="70" t="str">
        <f t="shared" si="156"/>
        <v/>
      </c>
      <c r="BF153" s="70">
        <v>142</v>
      </c>
      <c r="BG153" s="70"/>
      <c r="BH153" s="70"/>
      <c r="BI153" s="70"/>
      <c r="BJ153" s="70"/>
      <c r="BK153" s="70"/>
      <c r="BL153" s="70"/>
      <c r="BM153" s="70"/>
      <c r="BN153" s="70"/>
      <c r="BO153" s="70"/>
      <c r="BP153" s="70"/>
      <c r="BQ153" s="70"/>
      <c r="BR153" s="70"/>
      <c r="BS153" s="70" t="b">
        <f t="shared" si="157"/>
        <v>0</v>
      </c>
      <c r="BT153" s="70">
        <f>COUNTA(B154:$O$830)</f>
        <v>0</v>
      </c>
      <c r="BU153" s="70"/>
      <c r="BV153" s="163"/>
      <c r="BW153" s="163"/>
      <c r="BX153" s="163"/>
      <c r="BY153" s="163"/>
      <c r="BZ153" s="163"/>
      <c r="CA153" s="163"/>
      <c r="CB153" s="163"/>
      <c r="CC153" s="163"/>
      <c r="CD153" s="163"/>
      <c r="CE153" s="163" t="str">
        <f t="shared" si="168"/>
        <v/>
      </c>
      <c r="CF153" s="163" t="str">
        <f t="shared" si="169"/>
        <v/>
      </c>
      <c r="CG153" s="163" t="str">
        <f t="shared" si="170"/>
        <v/>
      </c>
      <c r="CH153" s="163" t="str">
        <f t="shared" si="171"/>
        <v/>
      </c>
      <c r="CI153" s="163" t="str">
        <f t="shared" si="172"/>
        <v/>
      </c>
      <c r="CJ153" s="163" t="str">
        <f t="shared" si="173"/>
        <v/>
      </c>
      <c r="CK153" s="163" t="str">
        <f t="shared" si="174"/>
        <v/>
      </c>
      <c r="CL153" s="163" t="str">
        <f t="shared" si="175"/>
        <v/>
      </c>
      <c r="CM153" s="163" t="str">
        <f t="shared" si="176"/>
        <v/>
      </c>
      <c r="CN153" s="163"/>
      <c r="CO153" s="163"/>
      <c r="CP153" s="163" t="str">
        <f t="shared" si="177"/>
        <v/>
      </c>
      <c r="CQ153" s="163"/>
      <c r="CR153" s="163"/>
      <c r="CS153" s="185" t="str">
        <f t="shared" si="194"/>
        <v/>
      </c>
      <c r="CT153" s="70"/>
      <c r="CU153" s="70">
        <f t="shared" si="178"/>
        <v>0</v>
      </c>
      <c r="CV153" s="70">
        <f t="shared" si="179"/>
        <v>0</v>
      </c>
      <c r="CW153" s="70"/>
      <c r="CX153" s="96">
        <f t="shared" si="180"/>
        <v>0</v>
      </c>
      <c r="CY153" s="70"/>
      <c r="CZ153" s="70" t="e">
        <f t="shared" si="181"/>
        <v>#VALUE!</v>
      </c>
      <c r="DA153" s="70" t="e">
        <f t="shared" si="182"/>
        <v>#VALUE!</v>
      </c>
      <c r="DB153" s="70"/>
      <c r="DC153" s="70" t="b">
        <f t="shared" si="195"/>
        <v>0</v>
      </c>
      <c r="DD153" s="70">
        <f t="shared" si="183"/>
        <v>0</v>
      </c>
      <c r="DE153" s="70" t="str">
        <f t="shared" si="184"/>
        <v/>
      </c>
      <c r="DF153" s="70"/>
      <c r="DG153" s="70" t="str">
        <f t="shared" si="132"/>
        <v/>
      </c>
      <c r="DH153" s="70" t="b">
        <f t="shared" si="133"/>
        <v>0</v>
      </c>
      <c r="DI153" s="70" t="str">
        <f t="shared" si="134"/>
        <v/>
      </c>
      <c r="DJ153" s="70"/>
      <c r="DK153" s="70" t="str">
        <f t="shared" si="185"/>
        <v/>
      </c>
      <c r="DL153" s="70" t="str">
        <f t="shared" si="186"/>
        <v/>
      </c>
      <c r="DM153" s="70"/>
      <c r="DN153" s="70" t="str">
        <f t="shared" si="187"/>
        <v/>
      </c>
      <c r="DO153" s="70" t="str">
        <f>IF(DK153="","",AND((COUNTIF($DK$12:DL153,DK153))=1,(COUNTIF($DK$12:DL153,DL153))=1))</f>
        <v/>
      </c>
      <c r="DP153" s="70" t="str">
        <f>IF(DK153="","",AND((COUNTIF(DK153:$DL$812,DK153))=1,(COUNTIF(DK153:$DL$812,DL153))=1))</f>
        <v/>
      </c>
      <c r="DQ153" s="70"/>
      <c r="DR153" s="70" t="b">
        <f t="shared" si="188"/>
        <v>0</v>
      </c>
      <c r="DS153" s="70" t="b">
        <f t="shared" si="189"/>
        <v>0</v>
      </c>
      <c r="DT153" s="70">
        <f t="shared" si="135"/>
        <v>0</v>
      </c>
      <c r="DU153" s="70">
        <f t="shared" si="136"/>
        <v>0</v>
      </c>
      <c r="DV153" s="70" t="b">
        <f t="shared" si="190"/>
        <v>0</v>
      </c>
      <c r="DW153" s="70" t="b">
        <f t="shared" si="191"/>
        <v>0</v>
      </c>
      <c r="DX153" s="70"/>
      <c r="DY153" s="70" t="b">
        <f t="shared" si="192"/>
        <v>0</v>
      </c>
      <c r="DZ153" s="70">
        <f t="shared" si="193"/>
        <v>0</v>
      </c>
      <c r="EA153" s="70"/>
    </row>
    <row r="154" spans="1:131" x14ac:dyDescent="0.25">
      <c r="A154" s="24" t="str">
        <f t="shared" si="158"/>
        <v/>
      </c>
      <c r="B154" s="36"/>
      <c r="C154" s="37"/>
      <c r="D154" s="38"/>
      <c r="E154" s="37"/>
      <c r="F154" s="38"/>
      <c r="G154" s="39"/>
      <c r="H154" s="35"/>
      <c r="I154" s="30"/>
      <c r="J154" s="38"/>
      <c r="K154" s="36"/>
      <c r="L154" s="40"/>
      <c r="M154" s="43"/>
      <c r="N154" s="44"/>
      <c r="O154" s="35"/>
      <c r="P154" s="87"/>
      <c r="R154" s="65" t="s">
        <v>143</v>
      </c>
      <c r="S154" s="66">
        <v>94052</v>
      </c>
      <c r="T154" s="99" t="s">
        <v>449</v>
      </c>
      <c r="U154" s="146" t="s">
        <v>450</v>
      </c>
      <c r="V154" s="70"/>
      <c r="W154" s="70"/>
      <c r="X154" s="70"/>
      <c r="Y154" s="70"/>
      <c r="Z154" t="b">
        <f t="shared" si="137"/>
        <v>0</v>
      </c>
      <c r="AA154" t="b">
        <f t="shared" si="159"/>
        <v>0</v>
      </c>
      <c r="AB154" t="b">
        <f t="shared" si="138"/>
        <v>0</v>
      </c>
      <c r="AC154" t="b">
        <f t="shared" si="139"/>
        <v>0</v>
      </c>
      <c r="AD154" s="101" t="b">
        <f t="shared" si="140"/>
        <v>0</v>
      </c>
      <c r="AE154" t="e">
        <f t="shared" si="141"/>
        <v>#VALUE!</v>
      </c>
      <c r="AF154" t="b">
        <f t="shared" si="142"/>
        <v>0</v>
      </c>
      <c r="AG154" s="135"/>
      <c r="AH154" s="82" t="b">
        <f t="shared" si="143"/>
        <v>0</v>
      </c>
      <c r="AI154" s="99" t="b">
        <f t="shared" si="144"/>
        <v>0</v>
      </c>
      <c r="AJ154" s="70" t="b">
        <f t="shared" si="145"/>
        <v>0</v>
      </c>
      <c r="AK154" s="111" t="b">
        <f t="shared" si="160"/>
        <v>0</v>
      </c>
      <c r="AL154" s="82" t="e">
        <f t="shared" si="146"/>
        <v>#VALUE!</v>
      </c>
      <c r="AM154" s="82" t="b">
        <f t="shared" si="147"/>
        <v>0</v>
      </c>
      <c r="AN154" s="82" t="b">
        <f t="shared" si="148"/>
        <v>0</v>
      </c>
      <c r="AO154" s="82" t="b">
        <f t="shared" si="161"/>
        <v>0</v>
      </c>
      <c r="AP154" s="82" t="b">
        <f t="shared" si="149"/>
        <v>0</v>
      </c>
      <c r="AQ154" s="82" t="b">
        <f t="shared" si="162"/>
        <v>0</v>
      </c>
      <c r="AR154" s="70">
        <f t="shared" si="163"/>
        <v>0</v>
      </c>
      <c r="AS154" s="82" t="b">
        <f t="shared" si="150"/>
        <v>0</v>
      </c>
      <c r="AT154" s="82" t="b">
        <f t="shared" si="151"/>
        <v>0</v>
      </c>
      <c r="AU154" s="82" t="b">
        <f t="shared" si="152"/>
        <v>0</v>
      </c>
      <c r="AV154" s="82" t="b">
        <f t="shared" si="153"/>
        <v>0</v>
      </c>
      <c r="AW154" s="82" t="b">
        <f t="shared" si="154"/>
        <v>0</v>
      </c>
      <c r="AX154" s="82" t="b">
        <f t="shared" si="155"/>
        <v>0</v>
      </c>
      <c r="AY154" s="82" t="b">
        <f t="shared" si="164"/>
        <v>0</v>
      </c>
      <c r="AZ154" s="82"/>
      <c r="BA154" s="82" t="b">
        <f t="shared" si="165"/>
        <v>0</v>
      </c>
      <c r="BB154" s="82" t="b">
        <f t="shared" si="166"/>
        <v>0</v>
      </c>
      <c r="BC154" s="82" t="b">
        <f t="shared" si="167"/>
        <v>0</v>
      </c>
      <c r="BD154" s="70"/>
      <c r="BE154" s="70" t="str">
        <f t="shared" si="156"/>
        <v/>
      </c>
      <c r="BF154" s="70">
        <v>143</v>
      </c>
      <c r="BG154" s="70"/>
      <c r="BH154" s="70"/>
      <c r="BI154" s="70"/>
      <c r="BJ154" s="70"/>
      <c r="BK154" s="70"/>
      <c r="BL154" s="70"/>
      <c r="BM154" s="70"/>
      <c r="BN154" s="70"/>
      <c r="BO154" s="70"/>
      <c r="BP154" s="70"/>
      <c r="BQ154" s="70"/>
      <c r="BR154" s="70"/>
      <c r="BS154" s="70" t="b">
        <f t="shared" si="157"/>
        <v>0</v>
      </c>
      <c r="BT154" s="70">
        <f>COUNTA(B155:$O$830)</f>
        <v>0</v>
      </c>
      <c r="BU154" s="70"/>
      <c r="BV154" s="163"/>
      <c r="BW154" s="163"/>
      <c r="BX154" s="163"/>
      <c r="BY154" s="163"/>
      <c r="BZ154" s="163"/>
      <c r="CA154" s="163"/>
      <c r="CB154" s="163"/>
      <c r="CC154" s="163"/>
      <c r="CD154" s="163"/>
      <c r="CE154" s="163" t="str">
        <f t="shared" si="168"/>
        <v/>
      </c>
      <c r="CF154" s="163" t="str">
        <f t="shared" si="169"/>
        <v/>
      </c>
      <c r="CG154" s="163" t="str">
        <f t="shared" si="170"/>
        <v/>
      </c>
      <c r="CH154" s="163" t="str">
        <f t="shared" si="171"/>
        <v/>
      </c>
      <c r="CI154" s="163" t="str">
        <f t="shared" si="172"/>
        <v/>
      </c>
      <c r="CJ154" s="163" t="str">
        <f t="shared" si="173"/>
        <v/>
      </c>
      <c r="CK154" s="163" t="str">
        <f t="shared" si="174"/>
        <v/>
      </c>
      <c r="CL154" s="163" t="str">
        <f t="shared" si="175"/>
        <v/>
      </c>
      <c r="CM154" s="163" t="str">
        <f t="shared" si="176"/>
        <v/>
      </c>
      <c r="CN154" s="163"/>
      <c r="CO154" s="163"/>
      <c r="CP154" s="163" t="str">
        <f t="shared" si="177"/>
        <v/>
      </c>
      <c r="CQ154" s="163"/>
      <c r="CR154" s="163"/>
      <c r="CS154" s="185" t="str">
        <f t="shared" si="194"/>
        <v/>
      </c>
      <c r="CT154" s="70"/>
      <c r="CU154" s="70">
        <f t="shared" si="178"/>
        <v>0</v>
      </c>
      <c r="CV154" s="70">
        <f t="shared" si="179"/>
        <v>0</v>
      </c>
      <c r="CW154" s="70"/>
      <c r="CX154" s="96">
        <f t="shared" si="180"/>
        <v>0</v>
      </c>
      <c r="CY154" s="70"/>
      <c r="CZ154" s="70" t="e">
        <f t="shared" si="181"/>
        <v>#VALUE!</v>
      </c>
      <c r="DA154" s="70" t="e">
        <f t="shared" si="182"/>
        <v>#VALUE!</v>
      </c>
      <c r="DB154" s="70"/>
      <c r="DC154" s="70" t="b">
        <f t="shared" si="195"/>
        <v>0</v>
      </c>
      <c r="DD154" s="70">
        <f t="shared" si="183"/>
        <v>0</v>
      </c>
      <c r="DE154" s="70" t="str">
        <f t="shared" si="184"/>
        <v/>
      </c>
      <c r="DF154" s="70"/>
      <c r="DG154" s="70" t="str">
        <f t="shared" si="132"/>
        <v/>
      </c>
      <c r="DH154" s="70" t="b">
        <f t="shared" si="133"/>
        <v>0</v>
      </c>
      <c r="DI154" s="70" t="str">
        <f t="shared" si="134"/>
        <v/>
      </c>
      <c r="DJ154" s="70"/>
      <c r="DK154" s="70" t="str">
        <f t="shared" si="185"/>
        <v/>
      </c>
      <c r="DL154" s="70" t="str">
        <f t="shared" si="186"/>
        <v/>
      </c>
      <c r="DM154" s="70"/>
      <c r="DN154" s="70" t="str">
        <f t="shared" si="187"/>
        <v/>
      </c>
      <c r="DO154" s="70" t="str">
        <f>IF(DK154="","",AND((COUNTIF($DK$12:DL154,DK154))=1,(COUNTIF($DK$12:DL154,DL154))=1))</f>
        <v/>
      </c>
      <c r="DP154" s="70" t="str">
        <f>IF(DK154="","",AND((COUNTIF(DK154:$DL$812,DK154))=1,(COUNTIF(DK154:$DL$812,DL154))=1))</f>
        <v/>
      </c>
      <c r="DQ154" s="70"/>
      <c r="DR154" s="70" t="b">
        <f t="shared" si="188"/>
        <v>0</v>
      </c>
      <c r="DS154" s="70" t="b">
        <f t="shared" si="189"/>
        <v>0</v>
      </c>
      <c r="DT154" s="70">
        <f t="shared" si="135"/>
        <v>0</v>
      </c>
      <c r="DU154" s="70">
        <f t="shared" si="136"/>
        <v>0</v>
      </c>
      <c r="DV154" s="70" t="b">
        <f t="shared" si="190"/>
        <v>0</v>
      </c>
      <c r="DW154" s="70" t="b">
        <f t="shared" si="191"/>
        <v>0</v>
      </c>
      <c r="DX154" s="70"/>
      <c r="DY154" s="70" t="b">
        <f t="shared" si="192"/>
        <v>0</v>
      </c>
      <c r="DZ154" s="70">
        <f t="shared" si="193"/>
        <v>0</v>
      </c>
      <c r="EA154" s="70"/>
    </row>
    <row r="155" spans="1:131" x14ac:dyDescent="0.25">
      <c r="A155" s="24" t="str">
        <f t="shared" si="158"/>
        <v/>
      </c>
      <c r="B155" s="36"/>
      <c r="C155" s="37"/>
      <c r="D155" s="38"/>
      <c r="E155" s="37"/>
      <c r="F155" s="38"/>
      <c r="G155" s="39"/>
      <c r="H155" s="35"/>
      <c r="I155" s="30"/>
      <c r="J155" s="38"/>
      <c r="K155" s="36"/>
      <c r="L155" s="40"/>
      <c r="M155" s="43"/>
      <c r="N155" s="44"/>
      <c r="O155" s="35"/>
      <c r="P155" s="87"/>
      <c r="R155" s="65" t="s">
        <v>144</v>
      </c>
      <c r="S155" s="66">
        <v>94067</v>
      </c>
      <c r="T155" s="99" t="s">
        <v>451</v>
      </c>
      <c r="U155" s="146" t="s">
        <v>452</v>
      </c>
      <c r="V155" s="70"/>
      <c r="W155" s="70"/>
      <c r="X155" s="70"/>
      <c r="Y155" s="70"/>
      <c r="Z155" t="b">
        <f t="shared" si="137"/>
        <v>0</v>
      </c>
      <c r="AA155" t="b">
        <f t="shared" si="159"/>
        <v>0</v>
      </c>
      <c r="AB155" t="b">
        <f t="shared" si="138"/>
        <v>0</v>
      </c>
      <c r="AC155" t="b">
        <f t="shared" si="139"/>
        <v>0</v>
      </c>
      <c r="AD155" s="101" t="b">
        <f t="shared" si="140"/>
        <v>0</v>
      </c>
      <c r="AE155" t="e">
        <f t="shared" si="141"/>
        <v>#VALUE!</v>
      </c>
      <c r="AF155" t="b">
        <f t="shared" si="142"/>
        <v>0</v>
      </c>
      <c r="AG155" s="135"/>
      <c r="AH155" s="82" t="b">
        <f t="shared" si="143"/>
        <v>0</v>
      </c>
      <c r="AI155" s="99" t="b">
        <f t="shared" si="144"/>
        <v>0</v>
      </c>
      <c r="AJ155" s="70" t="b">
        <f t="shared" si="145"/>
        <v>0</v>
      </c>
      <c r="AK155" s="111" t="b">
        <f t="shared" si="160"/>
        <v>0</v>
      </c>
      <c r="AL155" s="82" t="e">
        <f t="shared" si="146"/>
        <v>#VALUE!</v>
      </c>
      <c r="AM155" s="82" t="b">
        <f t="shared" si="147"/>
        <v>0</v>
      </c>
      <c r="AN155" s="82" t="b">
        <f t="shared" si="148"/>
        <v>0</v>
      </c>
      <c r="AO155" s="82" t="b">
        <f t="shared" si="161"/>
        <v>0</v>
      </c>
      <c r="AP155" s="82" t="b">
        <f t="shared" si="149"/>
        <v>0</v>
      </c>
      <c r="AQ155" s="82" t="b">
        <f t="shared" si="162"/>
        <v>0</v>
      </c>
      <c r="AR155" s="70">
        <f t="shared" si="163"/>
        <v>0</v>
      </c>
      <c r="AS155" s="82" t="b">
        <f t="shared" si="150"/>
        <v>0</v>
      </c>
      <c r="AT155" s="82" t="b">
        <f t="shared" si="151"/>
        <v>0</v>
      </c>
      <c r="AU155" s="82" t="b">
        <f t="shared" si="152"/>
        <v>0</v>
      </c>
      <c r="AV155" s="82" t="b">
        <f t="shared" si="153"/>
        <v>0</v>
      </c>
      <c r="AW155" s="82" t="b">
        <f t="shared" si="154"/>
        <v>0</v>
      </c>
      <c r="AX155" s="82" t="b">
        <f t="shared" si="155"/>
        <v>0</v>
      </c>
      <c r="AY155" s="82" t="b">
        <f t="shared" si="164"/>
        <v>0</v>
      </c>
      <c r="AZ155" s="82"/>
      <c r="BA155" s="82" t="b">
        <f t="shared" si="165"/>
        <v>0</v>
      </c>
      <c r="BB155" s="82" t="b">
        <f t="shared" si="166"/>
        <v>0</v>
      </c>
      <c r="BC155" s="82" t="b">
        <f t="shared" si="167"/>
        <v>0</v>
      </c>
      <c r="BD155" s="70"/>
      <c r="BE155" s="70" t="str">
        <f t="shared" si="156"/>
        <v/>
      </c>
      <c r="BF155" s="70">
        <v>144</v>
      </c>
      <c r="BG155" s="70"/>
      <c r="BH155" s="70"/>
      <c r="BI155" s="70"/>
      <c r="BJ155" s="70"/>
      <c r="BK155" s="70"/>
      <c r="BL155" s="70"/>
      <c r="BM155" s="70"/>
      <c r="BN155" s="70"/>
      <c r="BO155" s="70"/>
      <c r="BP155" s="70"/>
      <c r="BQ155" s="70"/>
      <c r="BR155" s="70"/>
      <c r="BS155" s="70" t="b">
        <f t="shared" si="157"/>
        <v>0</v>
      </c>
      <c r="BT155" s="70">
        <f>COUNTA(B156:$O$830)</f>
        <v>0</v>
      </c>
      <c r="BU155" s="70"/>
      <c r="BV155" s="163"/>
      <c r="BW155" s="163"/>
      <c r="BX155" s="163"/>
      <c r="BY155" s="163"/>
      <c r="BZ155" s="163"/>
      <c r="CA155" s="163"/>
      <c r="CB155" s="163"/>
      <c r="CC155" s="163"/>
      <c r="CD155" s="163"/>
      <c r="CE155" s="163" t="str">
        <f t="shared" si="168"/>
        <v/>
      </c>
      <c r="CF155" s="163" t="str">
        <f t="shared" si="169"/>
        <v/>
      </c>
      <c r="CG155" s="163" t="str">
        <f t="shared" si="170"/>
        <v/>
      </c>
      <c r="CH155" s="163" t="str">
        <f t="shared" si="171"/>
        <v/>
      </c>
      <c r="CI155" s="163" t="str">
        <f t="shared" si="172"/>
        <v/>
      </c>
      <c r="CJ155" s="163" t="str">
        <f t="shared" si="173"/>
        <v/>
      </c>
      <c r="CK155" s="163" t="str">
        <f t="shared" si="174"/>
        <v/>
      </c>
      <c r="CL155" s="163" t="str">
        <f t="shared" si="175"/>
        <v/>
      </c>
      <c r="CM155" s="163" t="str">
        <f t="shared" si="176"/>
        <v/>
      </c>
      <c r="CN155" s="163"/>
      <c r="CO155" s="163"/>
      <c r="CP155" s="163" t="str">
        <f t="shared" si="177"/>
        <v/>
      </c>
      <c r="CQ155" s="163"/>
      <c r="CR155" s="163"/>
      <c r="CS155" s="185" t="str">
        <f t="shared" si="194"/>
        <v/>
      </c>
      <c r="CT155" s="70"/>
      <c r="CU155" s="70">
        <f t="shared" si="178"/>
        <v>0</v>
      </c>
      <c r="CV155" s="70">
        <f t="shared" si="179"/>
        <v>0</v>
      </c>
      <c r="CW155" s="70"/>
      <c r="CX155" s="96">
        <f t="shared" si="180"/>
        <v>0</v>
      </c>
      <c r="CY155" s="70"/>
      <c r="CZ155" s="70" t="e">
        <f t="shared" si="181"/>
        <v>#VALUE!</v>
      </c>
      <c r="DA155" s="70" t="e">
        <f t="shared" si="182"/>
        <v>#VALUE!</v>
      </c>
      <c r="DB155" s="70"/>
      <c r="DC155" s="70" t="b">
        <f t="shared" si="195"/>
        <v>0</v>
      </c>
      <c r="DD155" s="70">
        <f t="shared" si="183"/>
        <v>0</v>
      </c>
      <c r="DE155" s="70" t="str">
        <f t="shared" si="184"/>
        <v/>
      </c>
      <c r="DF155" s="70"/>
      <c r="DG155" s="70" t="str">
        <f t="shared" si="132"/>
        <v/>
      </c>
      <c r="DH155" s="70" t="b">
        <f t="shared" si="133"/>
        <v>0</v>
      </c>
      <c r="DI155" s="70" t="str">
        <f t="shared" si="134"/>
        <v/>
      </c>
      <c r="DJ155" s="70"/>
      <c r="DK155" s="70" t="str">
        <f t="shared" si="185"/>
        <v/>
      </c>
      <c r="DL155" s="70" t="str">
        <f t="shared" si="186"/>
        <v/>
      </c>
      <c r="DM155" s="70"/>
      <c r="DN155" s="70" t="str">
        <f t="shared" si="187"/>
        <v/>
      </c>
      <c r="DO155" s="70" t="str">
        <f>IF(DK155="","",AND((COUNTIF($DK$12:DL155,DK155))=1,(COUNTIF($DK$12:DL155,DL155))=1))</f>
        <v/>
      </c>
      <c r="DP155" s="70" t="str">
        <f>IF(DK155="","",AND((COUNTIF(DK155:$DL$812,DK155))=1,(COUNTIF(DK155:$DL$812,DL155))=1))</f>
        <v/>
      </c>
      <c r="DQ155" s="70"/>
      <c r="DR155" s="70" t="b">
        <f t="shared" si="188"/>
        <v>0</v>
      </c>
      <c r="DS155" s="70" t="b">
        <f t="shared" si="189"/>
        <v>0</v>
      </c>
      <c r="DT155" s="70">
        <f t="shared" si="135"/>
        <v>0</v>
      </c>
      <c r="DU155" s="70">
        <f t="shared" si="136"/>
        <v>0</v>
      </c>
      <c r="DV155" s="70" t="b">
        <f t="shared" si="190"/>
        <v>0</v>
      </c>
      <c r="DW155" s="70" t="b">
        <f t="shared" si="191"/>
        <v>0</v>
      </c>
      <c r="DX155" s="70"/>
      <c r="DY155" s="70" t="b">
        <f t="shared" si="192"/>
        <v>0</v>
      </c>
      <c r="DZ155" s="70">
        <f t="shared" si="193"/>
        <v>0</v>
      </c>
      <c r="EA155" s="70"/>
    </row>
    <row r="156" spans="1:131" x14ac:dyDescent="0.25">
      <c r="A156" s="24" t="str">
        <f t="shared" si="158"/>
        <v/>
      </c>
      <c r="B156" s="36"/>
      <c r="C156" s="37"/>
      <c r="D156" s="38"/>
      <c r="E156" s="37"/>
      <c r="F156" s="38"/>
      <c r="G156" s="39"/>
      <c r="H156" s="35"/>
      <c r="I156" s="30"/>
      <c r="J156" s="38"/>
      <c r="K156" s="36"/>
      <c r="L156" s="40"/>
      <c r="M156" s="43"/>
      <c r="N156" s="44"/>
      <c r="O156" s="35"/>
      <c r="P156" s="87"/>
      <c r="R156" s="65" t="s">
        <v>145</v>
      </c>
      <c r="S156" s="66">
        <v>94069</v>
      </c>
      <c r="T156" s="99" t="s">
        <v>453</v>
      </c>
      <c r="U156" s="146" t="s">
        <v>454</v>
      </c>
      <c r="V156" s="70"/>
      <c r="W156" s="70"/>
      <c r="X156" s="70"/>
      <c r="Y156" s="70"/>
      <c r="Z156" t="b">
        <f t="shared" si="137"/>
        <v>0</v>
      </c>
      <c r="AA156" t="b">
        <f t="shared" si="159"/>
        <v>0</v>
      </c>
      <c r="AB156" t="b">
        <f t="shared" si="138"/>
        <v>0</v>
      </c>
      <c r="AC156" t="b">
        <f t="shared" si="139"/>
        <v>0</v>
      </c>
      <c r="AD156" s="101" t="b">
        <f t="shared" si="140"/>
        <v>0</v>
      </c>
      <c r="AE156" t="e">
        <f t="shared" si="141"/>
        <v>#VALUE!</v>
      </c>
      <c r="AF156" t="b">
        <f t="shared" si="142"/>
        <v>0</v>
      </c>
      <c r="AG156" s="135"/>
      <c r="AH156" s="82" t="b">
        <f t="shared" si="143"/>
        <v>0</v>
      </c>
      <c r="AI156" s="99" t="b">
        <f t="shared" si="144"/>
        <v>0</v>
      </c>
      <c r="AJ156" s="70" t="b">
        <f t="shared" si="145"/>
        <v>0</v>
      </c>
      <c r="AK156" s="111" t="b">
        <f t="shared" si="160"/>
        <v>0</v>
      </c>
      <c r="AL156" s="82" t="e">
        <f t="shared" si="146"/>
        <v>#VALUE!</v>
      </c>
      <c r="AM156" s="82" t="b">
        <f t="shared" si="147"/>
        <v>0</v>
      </c>
      <c r="AN156" s="82" t="b">
        <f t="shared" si="148"/>
        <v>0</v>
      </c>
      <c r="AO156" s="82" t="b">
        <f t="shared" si="161"/>
        <v>0</v>
      </c>
      <c r="AP156" s="82" t="b">
        <f t="shared" si="149"/>
        <v>0</v>
      </c>
      <c r="AQ156" s="82" t="b">
        <f t="shared" si="162"/>
        <v>0</v>
      </c>
      <c r="AR156" s="70">
        <f t="shared" si="163"/>
        <v>0</v>
      </c>
      <c r="AS156" s="82" t="b">
        <f t="shared" si="150"/>
        <v>0</v>
      </c>
      <c r="AT156" s="82" t="b">
        <f t="shared" si="151"/>
        <v>0</v>
      </c>
      <c r="AU156" s="82" t="b">
        <f t="shared" si="152"/>
        <v>0</v>
      </c>
      <c r="AV156" s="82" t="b">
        <f t="shared" si="153"/>
        <v>0</v>
      </c>
      <c r="AW156" s="82" t="b">
        <f t="shared" si="154"/>
        <v>0</v>
      </c>
      <c r="AX156" s="82" t="b">
        <f t="shared" si="155"/>
        <v>0</v>
      </c>
      <c r="AY156" s="82" t="b">
        <f t="shared" si="164"/>
        <v>0</v>
      </c>
      <c r="AZ156" s="82"/>
      <c r="BA156" s="82" t="b">
        <f t="shared" si="165"/>
        <v>0</v>
      </c>
      <c r="BB156" s="82" t="b">
        <f t="shared" si="166"/>
        <v>0</v>
      </c>
      <c r="BC156" s="82" t="b">
        <f t="shared" si="167"/>
        <v>0</v>
      </c>
      <c r="BD156" s="70"/>
      <c r="BE156" s="70" t="str">
        <f t="shared" si="156"/>
        <v/>
      </c>
      <c r="BF156" s="70">
        <v>145</v>
      </c>
      <c r="BG156" s="70"/>
      <c r="BH156" s="70"/>
      <c r="BI156" s="70"/>
      <c r="BJ156" s="70"/>
      <c r="BK156" s="70"/>
      <c r="BL156" s="70"/>
      <c r="BM156" s="70"/>
      <c r="BN156" s="70"/>
      <c r="BO156" s="70"/>
      <c r="BP156" s="70"/>
      <c r="BQ156" s="70"/>
      <c r="BR156" s="70"/>
      <c r="BS156" s="70" t="b">
        <f t="shared" si="157"/>
        <v>0</v>
      </c>
      <c r="BT156" s="70">
        <f>COUNTA(B157:$O$830)</f>
        <v>0</v>
      </c>
      <c r="BU156" s="70"/>
      <c r="BV156" s="163"/>
      <c r="BW156" s="163"/>
      <c r="BX156" s="163"/>
      <c r="BY156" s="163"/>
      <c r="BZ156" s="163"/>
      <c r="CA156" s="163"/>
      <c r="CB156" s="163"/>
      <c r="CC156" s="163"/>
      <c r="CD156" s="163"/>
      <c r="CE156" s="163" t="str">
        <f t="shared" si="168"/>
        <v/>
      </c>
      <c r="CF156" s="163" t="str">
        <f t="shared" si="169"/>
        <v/>
      </c>
      <c r="CG156" s="163" t="str">
        <f t="shared" si="170"/>
        <v/>
      </c>
      <c r="CH156" s="163" t="str">
        <f t="shared" si="171"/>
        <v/>
      </c>
      <c r="CI156" s="163" t="str">
        <f t="shared" si="172"/>
        <v/>
      </c>
      <c r="CJ156" s="163" t="str">
        <f t="shared" si="173"/>
        <v/>
      </c>
      <c r="CK156" s="163" t="str">
        <f t="shared" si="174"/>
        <v/>
      </c>
      <c r="CL156" s="163" t="str">
        <f t="shared" si="175"/>
        <v/>
      </c>
      <c r="CM156" s="163" t="str">
        <f t="shared" si="176"/>
        <v/>
      </c>
      <c r="CN156" s="163"/>
      <c r="CO156" s="163"/>
      <c r="CP156" s="163" t="str">
        <f t="shared" si="177"/>
        <v/>
      </c>
      <c r="CQ156" s="163"/>
      <c r="CR156" s="163"/>
      <c r="CS156" s="185" t="str">
        <f t="shared" si="194"/>
        <v/>
      </c>
      <c r="CT156" s="70"/>
      <c r="CU156" s="70">
        <f t="shared" si="178"/>
        <v>0</v>
      </c>
      <c r="CV156" s="70">
        <f t="shared" si="179"/>
        <v>0</v>
      </c>
      <c r="CW156" s="70"/>
      <c r="CX156" s="96">
        <f t="shared" si="180"/>
        <v>0</v>
      </c>
      <c r="CY156" s="70"/>
      <c r="CZ156" s="70" t="e">
        <f t="shared" si="181"/>
        <v>#VALUE!</v>
      </c>
      <c r="DA156" s="70" t="e">
        <f t="shared" si="182"/>
        <v>#VALUE!</v>
      </c>
      <c r="DB156" s="70"/>
      <c r="DC156" s="70" t="b">
        <f t="shared" si="195"/>
        <v>0</v>
      </c>
      <c r="DD156" s="70">
        <f t="shared" si="183"/>
        <v>0</v>
      </c>
      <c r="DE156" s="70" t="str">
        <f t="shared" si="184"/>
        <v/>
      </c>
      <c r="DF156" s="70"/>
      <c r="DG156" s="70" t="str">
        <f t="shared" si="132"/>
        <v/>
      </c>
      <c r="DH156" s="70" t="b">
        <f t="shared" si="133"/>
        <v>0</v>
      </c>
      <c r="DI156" s="70" t="str">
        <f t="shared" si="134"/>
        <v/>
      </c>
      <c r="DJ156" s="70"/>
      <c r="DK156" s="70" t="str">
        <f t="shared" si="185"/>
        <v/>
      </c>
      <c r="DL156" s="70" t="str">
        <f t="shared" si="186"/>
        <v/>
      </c>
      <c r="DM156" s="70"/>
      <c r="DN156" s="70" t="str">
        <f t="shared" si="187"/>
        <v/>
      </c>
      <c r="DO156" s="70" t="str">
        <f>IF(DK156="","",AND((COUNTIF($DK$12:DL156,DK156))=1,(COUNTIF($DK$12:DL156,DL156))=1))</f>
        <v/>
      </c>
      <c r="DP156" s="70" t="str">
        <f>IF(DK156="","",AND((COUNTIF(DK156:$DL$812,DK156))=1,(COUNTIF(DK156:$DL$812,DL156))=1))</f>
        <v/>
      </c>
      <c r="DQ156" s="70"/>
      <c r="DR156" s="70" t="b">
        <f t="shared" si="188"/>
        <v>0</v>
      </c>
      <c r="DS156" s="70" t="b">
        <f t="shared" si="189"/>
        <v>0</v>
      </c>
      <c r="DT156" s="70">
        <f t="shared" si="135"/>
        <v>0</v>
      </c>
      <c r="DU156" s="70">
        <f t="shared" si="136"/>
        <v>0</v>
      </c>
      <c r="DV156" s="70" t="b">
        <f t="shared" si="190"/>
        <v>0</v>
      </c>
      <c r="DW156" s="70" t="b">
        <f t="shared" si="191"/>
        <v>0</v>
      </c>
      <c r="DX156" s="70"/>
      <c r="DY156" s="70" t="b">
        <f t="shared" si="192"/>
        <v>0</v>
      </c>
      <c r="DZ156" s="70">
        <f t="shared" si="193"/>
        <v>0</v>
      </c>
      <c r="EA156" s="70"/>
    </row>
    <row r="157" spans="1:131" x14ac:dyDescent="0.25">
      <c r="A157" s="24" t="str">
        <f t="shared" si="158"/>
        <v/>
      </c>
      <c r="B157" s="36"/>
      <c r="C157" s="37"/>
      <c r="D157" s="38"/>
      <c r="E157" s="37"/>
      <c r="F157" s="38"/>
      <c r="G157" s="39"/>
      <c r="H157" s="35"/>
      <c r="I157" s="30"/>
      <c r="J157" s="38"/>
      <c r="K157" s="36"/>
      <c r="L157" s="40"/>
      <c r="M157" s="43"/>
      <c r="N157" s="44"/>
      <c r="O157" s="35"/>
      <c r="P157" s="87"/>
      <c r="R157" s="65" t="s">
        <v>146</v>
      </c>
      <c r="S157" s="66">
        <v>94080</v>
      </c>
      <c r="T157" s="99" t="s">
        <v>455</v>
      </c>
      <c r="U157" s="146" t="s">
        <v>456</v>
      </c>
      <c r="V157" s="70"/>
      <c r="W157" s="70"/>
      <c r="X157" s="70"/>
      <c r="Y157" s="70"/>
      <c r="Z157" t="b">
        <f t="shared" si="137"/>
        <v>0</v>
      </c>
      <c r="AA157" t="b">
        <f t="shared" si="159"/>
        <v>0</v>
      </c>
      <c r="AB157" t="b">
        <f t="shared" si="138"/>
        <v>0</v>
      </c>
      <c r="AC157" t="b">
        <f t="shared" si="139"/>
        <v>0</v>
      </c>
      <c r="AD157" s="101" t="b">
        <f t="shared" si="140"/>
        <v>0</v>
      </c>
      <c r="AE157" t="e">
        <f t="shared" si="141"/>
        <v>#VALUE!</v>
      </c>
      <c r="AF157" t="b">
        <f t="shared" si="142"/>
        <v>0</v>
      </c>
      <c r="AG157" s="135"/>
      <c r="AH157" s="82" t="b">
        <f t="shared" si="143"/>
        <v>0</v>
      </c>
      <c r="AI157" s="99" t="b">
        <f t="shared" si="144"/>
        <v>0</v>
      </c>
      <c r="AJ157" s="70" t="b">
        <f t="shared" si="145"/>
        <v>0</v>
      </c>
      <c r="AK157" s="111" t="b">
        <f t="shared" si="160"/>
        <v>0</v>
      </c>
      <c r="AL157" s="82" t="e">
        <f t="shared" si="146"/>
        <v>#VALUE!</v>
      </c>
      <c r="AM157" s="82" t="b">
        <f t="shared" si="147"/>
        <v>0</v>
      </c>
      <c r="AN157" s="82" t="b">
        <f t="shared" si="148"/>
        <v>0</v>
      </c>
      <c r="AO157" s="82" t="b">
        <f t="shared" si="161"/>
        <v>0</v>
      </c>
      <c r="AP157" s="82" t="b">
        <f t="shared" si="149"/>
        <v>0</v>
      </c>
      <c r="AQ157" s="82" t="b">
        <f t="shared" si="162"/>
        <v>0</v>
      </c>
      <c r="AR157" s="70">
        <f t="shared" si="163"/>
        <v>0</v>
      </c>
      <c r="AS157" s="82" t="b">
        <f t="shared" si="150"/>
        <v>0</v>
      </c>
      <c r="AT157" s="82" t="b">
        <f t="shared" si="151"/>
        <v>0</v>
      </c>
      <c r="AU157" s="82" t="b">
        <f t="shared" si="152"/>
        <v>0</v>
      </c>
      <c r="AV157" s="82" t="b">
        <f t="shared" si="153"/>
        <v>0</v>
      </c>
      <c r="AW157" s="82" t="b">
        <f t="shared" si="154"/>
        <v>0</v>
      </c>
      <c r="AX157" s="82" t="b">
        <f t="shared" si="155"/>
        <v>0</v>
      </c>
      <c r="AY157" s="82" t="b">
        <f t="shared" si="164"/>
        <v>0</v>
      </c>
      <c r="AZ157" s="82"/>
      <c r="BA157" s="82" t="b">
        <f t="shared" si="165"/>
        <v>0</v>
      </c>
      <c r="BB157" s="82" t="b">
        <f t="shared" si="166"/>
        <v>0</v>
      </c>
      <c r="BC157" s="82" t="b">
        <f t="shared" si="167"/>
        <v>0</v>
      </c>
      <c r="BD157" s="70"/>
      <c r="BE157" s="70" t="str">
        <f t="shared" si="156"/>
        <v/>
      </c>
      <c r="BF157" s="70">
        <v>146</v>
      </c>
      <c r="BG157" s="70"/>
      <c r="BH157" s="70"/>
      <c r="BI157" s="70"/>
      <c r="BJ157" s="70"/>
      <c r="BK157" s="70"/>
      <c r="BL157" s="70"/>
      <c r="BM157" s="70"/>
      <c r="BN157" s="70"/>
      <c r="BO157" s="70"/>
      <c r="BP157" s="70"/>
      <c r="BQ157" s="70"/>
      <c r="BR157" s="70"/>
      <c r="BS157" s="70" t="b">
        <f t="shared" si="157"/>
        <v>0</v>
      </c>
      <c r="BT157" s="70">
        <f>COUNTA(B158:$O$830)</f>
        <v>0</v>
      </c>
      <c r="BU157" s="70"/>
      <c r="BV157" s="163"/>
      <c r="BW157" s="163"/>
      <c r="BX157" s="163"/>
      <c r="BY157" s="163"/>
      <c r="BZ157" s="163"/>
      <c r="CA157" s="163"/>
      <c r="CB157" s="163"/>
      <c r="CC157" s="163"/>
      <c r="CD157" s="163"/>
      <c r="CE157" s="163" t="str">
        <f t="shared" si="168"/>
        <v/>
      </c>
      <c r="CF157" s="163" t="str">
        <f t="shared" si="169"/>
        <v/>
      </c>
      <c r="CG157" s="163" t="str">
        <f t="shared" si="170"/>
        <v/>
      </c>
      <c r="CH157" s="163" t="str">
        <f t="shared" si="171"/>
        <v/>
      </c>
      <c r="CI157" s="163" t="str">
        <f t="shared" si="172"/>
        <v/>
      </c>
      <c r="CJ157" s="163" t="str">
        <f t="shared" si="173"/>
        <v/>
      </c>
      <c r="CK157" s="163" t="str">
        <f t="shared" si="174"/>
        <v/>
      </c>
      <c r="CL157" s="163" t="str">
        <f t="shared" si="175"/>
        <v/>
      </c>
      <c r="CM157" s="163" t="str">
        <f t="shared" si="176"/>
        <v/>
      </c>
      <c r="CN157" s="163"/>
      <c r="CO157" s="163"/>
      <c r="CP157" s="163" t="str">
        <f t="shared" si="177"/>
        <v/>
      </c>
      <c r="CQ157" s="163"/>
      <c r="CR157" s="163"/>
      <c r="CS157" s="185" t="str">
        <f t="shared" si="194"/>
        <v/>
      </c>
      <c r="CT157" s="70"/>
      <c r="CU157" s="70">
        <f t="shared" si="178"/>
        <v>0</v>
      </c>
      <c r="CV157" s="70">
        <f t="shared" si="179"/>
        <v>0</v>
      </c>
      <c r="CW157" s="70"/>
      <c r="CX157" s="96">
        <f t="shared" si="180"/>
        <v>0</v>
      </c>
      <c r="CY157" s="70"/>
      <c r="CZ157" s="70" t="e">
        <f t="shared" si="181"/>
        <v>#VALUE!</v>
      </c>
      <c r="DA157" s="70" t="e">
        <f t="shared" si="182"/>
        <v>#VALUE!</v>
      </c>
      <c r="DB157" s="70"/>
      <c r="DC157" s="70" t="b">
        <f t="shared" si="195"/>
        <v>0</v>
      </c>
      <c r="DD157" s="70">
        <f t="shared" si="183"/>
        <v>0</v>
      </c>
      <c r="DE157" s="70" t="str">
        <f t="shared" si="184"/>
        <v/>
      </c>
      <c r="DF157" s="70"/>
      <c r="DG157" s="70" t="str">
        <f t="shared" si="132"/>
        <v/>
      </c>
      <c r="DH157" s="70" t="b">
        <f t="shared" si="133"/>
        <v>0</v>
      </c>
      <c r="DI157" s="70" t="str">
        <f t="shared" si="134"/>
        <v/>
      </c>
      <c r="DJ157" s="70"/>
      <c r="DK157" s="70" t="str">
        <f t="shared" si="185"/>
        <v/>
      </c>
      <c r="DL157" s="70" t="str">
        <f t="shared" si="186"/>
        <v/>
      </c>
      <c r="DM157" s="70"/>
      <c r="DN157" s="70" t="str">
        <f t="shared" si="187"/>
        <v/>
      </c>
      <c r="DO157" s="70" t="str">
        <f>IF(DK157="","",AND((COUNTIF($DK$12:DL157,DK157))=1,(COUNTIF($DK$12:DL157,DL157))=1))</f>
        <v/>
      </c>
      <c r="DP157" s="70" t="str">
        <f>IF(DK157="","",AND((COUNTIF(DK157:$DL$812,DK157))=1,(COUNTIF(DK157:$DL$812,DL157))=1))</f>
        <v/>
      </c>
      <c r="DQ157" s="70"/>
      <c r="DR157" s="70" t="b">
        <f t="shared" si="188"/>
        <v>0</v>
      </c>
      <c r="DS157" s="70" t="b">
        <f t="shared" si="189"/>
        <v>0</v>
      </c>
      <c r="DT157" s="70">
        <f t="shared" si="135"/>
        <v>0</v>
      </c>
      <c r="DU157" s="70">
        <f t="shared" si="136"/>
        <v>0</v>
      </c>
      <c r="DV157" s="70" t="b">
        <f t="shared" si="190"/>
        <v>0</v>
      </c>
      <c r="DW157" s="70" t="b">
        <f t="shared" si="191"/>
        <v>0</v>
      </c>
      <c r="DX157" s="70"/>
      <c r="DY157" s="70" t="b">
        <f t="shared" si="192"/>
        <v>0</v>
      </c>
      <c r="DZ157" s="70">
        <f t="shared" si="193"/>
        <v>0</v>
      </c>
      <c r="EA157" s="70"/>
    </row>
    <row r="158" spans="1:131" x14ac:dyDescent="0.25">
      <c r="A158" s="24" t="str">
        <f t="shared" si="158"/>
        <v/>
      </c>
      <c r="B158" s="36"/>
      <c r="C158" s="37"/>
      <c r="D158" s="38"/>
      <c r="E158" s="37"/>
      <c r="F158" s="38"/>
      <c r="G158" s="39"/>
      <c r="H158" s="35"/>
      <c r="I158" s="30"/>
      <c r="J158" s="38"/>
      <c r="K158" s="36"/>
      <c r="L158" s="40"/>
      <c r="M158" s="43"/>
      <c r="N158" s="44"/>
      <c r="O158" s="35"/>
      <c r="P158" s="87"/>
      <c r="R158" s="65" t="s">
        <v>147</v>
      </c>
      <c r="S158" s="66">
        <v>95127</v>
      </c>
      <c r="T158" s="99" t="s">
        <v>457</v>
      </c>
      <c r="U158" s="146" t="s">
        <v>458</v>
      </c>
      <c r="V158" s="70"/>
      <c r="W158" s="70"/>
      <c r="X158" s="70"/>
      <c r="Y158" s="70"/>
      <c r="Z158" t="b">
        <f t="shared" si="137"/>
        <v>0</v>
      </c>
      <c r="AA158" t="b">
        <f t="shared" si="159"/>
        <v>0</v>
      </c>
      <c r="AB158" t="b">
        <f t="shared" si="138"/>
        <v>0</v>
      </c>
      <c r="AC158" t="b">
        <f t="shared" si="139"/>
        <v>0</v>
      </c>
      <c r="AD158" s="101" t="b">
        <f t="shared" si="140"/>
        <v>0</v>
      </c>
      <c r="AE158" t="e">
        <f t="shared" si="141"/>
        <v>#VALUE!</v>
      </c>
      <c r="AF158" t="b">
        <f t="shared" si="142"/>
        <v>0</v>
      </c>
      <c r="AG158" s="135"/>
      <c r="AH158" s="82" t="b">
        <f t="shared" si="143"/>
        <v>0</v>
      </c>
      <c r="AI158" s="99" t="b">
        <f t="shared" si="144"/>
        <v>0</v>
      </c>
      <c r="AJ158" s="70" t="b">
        <f t="shared" si="145"/>
        <v>0</v>
      </c>
      <c r="AK158" s="111" t="b">
        <f t="shared" si="160"/>
        <v>0</v>
      </c>
      <c r="AL158" s="82" t="e">
        <f t="shared" si="146"/>
        <v>#VALUE!</v>
      </c>
      <c r="AM158" s="82" t="b">
        <f t="shared" si="147"/>
        <v>0</v>
      </c>
      <c r="AN158" s="82" t="b">
        <f t="shared" si="148"/>
        <v>0</v>
      </c>
      <c r="AO158" s="82" t="b">
        <f t="shared" si="161"/>
        <v>0</v>
      </c>
      <c r="AP158" s="82" t="b">
        <f t="shared" si="149"/>
        <v>0</v>
      </c>
      <c r="AQ158" s="82" t="b">
        <f t="shared" si="162"/>
        <v>0</v>
      </c>
      <c r="AR158" s="70">
        <f t="shared" si="163"/>
        <v>0</v>
      </c>
      <c r="AS158" s="82" t="b">
        <f t="shared" si="150"/>
        <v>0</v>
      </c>
      <c r="AT158" s="82" t="b">
        <f t="shared" si="151"/>
        <v>0</v>
      </c>
      <c r="AU158" s="82" t="b">
        <f t="shared" si="152"/>
        <v>0</v>
      </c>
      <c r="AV158" s="82" t="b">
        <f t="shared" si="153"/>
        <v>0</v>
      </c>
      <c r="AW158" s="82" t="b">
        <f t="shared" si="154"/>
        <v>0</v>
      </c>
      <c r="AX158" s="82" t="b">
        <f t="shared" si="155"/>
        <v>0</v>
      </c>
      <c r="AY158" s="82" t="b">
        <f t="shared" si="164"/>
        <v>0</v>
      </c>
      <c r="AZ158" s="82"/>
      <c r="BA158" s="82" t="b">
        <f t="shared" si="165"/>
        <v>0</v>
      </c>
      <c r="BB158" s="82" t="b">
        <f t="shared" si="166"/>
        <v>0</v>
      </c>
      <c r="BC158" s="82" t="b">
        <f t="shared" si="167"/>
        <v>0</v>
      </c>
      <c r="BD158" s="70"/>
      <c r="BE158" s="70" t="str">
        <f t="shared" si="156"/>
        <v/>
      </c>
      <c r="BF158" s="70">
        <v>147</v>
      </c>
      <c r="BG158" s="70"/>
      <c r="BH158" s="70"/>
      <c r="BI158" s="70"/>
      <c r="BJ158" s="70"/>
      <c r="BK158" s="70"/>
      <c r="BL158" s="70"/>
      <c r="BM158" s="70"/>
      <c r="BN158" s="70"/>
      <c r="BO158" s="70"/>
      <c r="BP158" s="70"/>
      <c r="BQ158" s="70"/>
      <c r="BR158" s="70"/>
      <c r="BS158" s="70" t="b">
        <f t="shared" si="157"/>
        <v>0</v>
      </c>
      <c r="BT158" s="70">
        <f>COUNTA(B159:$O$830)</f>
        <v>0</v>
      </c>
      <c r="BU158" s="70"/>
      <c r="BV158" s="163"/>
      <c r="BW158" s="163"/>
      <c r="BX158" s="163"/>
      <c r="BY158" s="163"/>
      <c r="BZ158" s="163"/>
      <c r="CA158" s="163"/>
      <c r="CB158" s="163"/>
      <c r="CC158" s="163"/>
      <c r="CD158" s="163"/>
      <c r="CE158" s="163" t="str">
        <f t="shared" si="168"/>
        <v/>
      </c>
      <c r="CF158" s="163" t="str">
        <f t="shared" si="169"/>
        <v/>
      </c>
      <c r="CG158" s="163" t="str">
        <f t="shared" si="170"/>
        <v/>
      </c>
      <c r="CH158" s="163" t="str">
        <f t="shared" si="171"/>
        <v/>
      </c>
      <c r="CI158" s="163" t="str">
        <f t="shared" si="172"/>
        <v/>
      </c>
      <c r="CJ158" s="163" t="str">
        <f t="shared" si="173"/>
        <v/>
      </c>
      <c r="CK158" s="163" t="str">
        <f t="shared" si="174"/>
        <v/>
      </c>
      <c r="CL158" s="163" t="str">
        <f t="shared" si="175"/>
        <v/>
      </c>
      <c r="CM158" s="163" t="str">
        <f t="shared" si="176"/>
        <v/>
      </c>
      <c r="CN158" s="163"/>
      <c r="CO158" s="163"/>
      <c r="CP158" s="163" t="str">
        <f t="shared" si="177"/>
        <v/>
      </c>
      <c r="CQ158" s="163"/>
      <c r="CR158" s="163"/>
      <c r="CS158" s="185" t="str">
        <f t="shared" si="194"/>
        <v/>
      </c>
      <c r="CT158" s="70"/>
      <c r="CU158" s="70">
        <f t="shared" si="178"/>
        <v>0</v>
      </c>
      <c r="CV158" s="70">
        <f t="shared" si="179"/>
        <v>0</v>
      </c>
      <c r="CW158" s="70"/>
      <c r="CX158" s="96">
        <f t="shared" si="180"/>
        <v>0</v>
      </c>
      <c r="CY158" s="70"/>
      <c r="CZ158" s="70" t="e">
        <f t="shared" si="181"/>
        <v>#VALUE!</v>
      </c>
      <c r="DA158" s="70" t="e">
        <f t="shared" si="182"/>
        <v>#VALUE!</v>
      </c>
      <c r="DB158" s="70"/>
      <c r="DC158" s="70" t="b">
        <f t="shared" si="195"/>
        <v>0</v>
      </c>
      <c r="DD158" s="70">
        <f t="shared" si="183"/>
        <v>0</v>
      </c>
      <c r="DE158" s="70" t="str">
        <f t="shared" si="184"/>
        <v/>
      </c>
      <c r="DF158" s="70"/>
      <c r="DG158" s="70" t="str">
        <f t="shared" si="132"/>
        <v/>
      </c>
      <c r="DH158" s="70" t="b">
        <f t="shared" si="133"/>
        <v>0</v>
      </c>
      <c r="DI158" s="70" t="str">
        <f t="shared" si="134"/>
        <v/>
      </c>
      <c r="DJ158" s="70"/>
      <c r="DK158" s="70" t="str">
        <f t="shared" si="185"/>
        <v/>
      </c>
      <c r="DL158" s="70" t="str">
        <f t="shared" si="186"/>
        <v/>
      </c>
      <c r="DM158" s="70"/>
      <c r="DN158" s="70" t="str">
        <f t="shared" si="187"/>
        <v/>
      </c>
      <c r="DO158" s="70" t="str">
        <f>IF(DK158="","",AND((COUNTIF($DK$12:DL158,DK158))=1,(COUNTIF($DK$12:DL158,DL158))=1))</f>
        <v/>
      </c>
      <c r="DP158" s="70" t="str">
        <f>IF(DK158="","",AND((COUNTIF(DK158:$DL$812,DK158))=1,(COUNTIF(DK158:$DL$812,DL158))=1))</f>
        <v/>
      </c>
      <c r="DQ158" s="70"/>
      <c r="DR158" s="70" t="b">
        <f t="shared" si="188"/>
        <v>0</v>
      </c>
      <c r="DS158" s="70" t="b">
        <f t="shared" si="189"/>
        <v>0</v>
      </c>
      <c r="DT158" s="70">
        <f t="shared" si="135"/>
        <v>0</v>
      </c>
      <c r="DU158" s="70">
        <f t="shared" si="136"/>
        <v>0</v>
      </c>
      <c r="DV158" s="70" t="b">
        <f t="shared" si="190"/>
        <v>0</v>
      </c>
      <c r="DW158" s="70" t="b">
        <f t="shared" si="191"/>
        <v>0</v>
      </c>
      <c r="DX158" s="70"/>
      <c r="DY158" s="70" t="b">
        <f t="shared" si="192"/>
        <v>0</v>
      </c>
      <c r="DZ158" s="70">
        <f t="shared" si="193"/>
        <v>0</v>
      </c>
      <c r="EA158" s="70"/>
    </row>
    <row r="159" spans="1:131" x14ac:dyDescent="0.25">
      <c r="A159" s="24" t="str">
        <f t="shared" si="158"/>
        <v/>
      </c>
      <c r="B159" s="36"/>
      <c r="C159" s="37"/>
      <c r="D159" s="38"/>
      <c r="E159" s="37"/>
      <c r="F159" s="38"/>
      <c r="G159" s="39"/>
      <c r="H159" s="35"/>
      <c r="I159" s="30"/>
      <c r="J159" s="38"/>
      <c r="K159" s="36"/>
      <c r="L159" s="40"/>
      <c r="M159" s="43"/>
      <c r="N159" s="44"/>
      <c r="O159" s="35"/>
      <c r="P159" s="87"/>
      <c r="R159" s="65" t="s">
        <v>148</v>
      </c>
      <c r="S159" s="66">
        <v>95268</v>
      </c>
      <c r="T159" s="99" t="s">
        <v>459</v>
      </c>
      <c r="U159" s="146" t="s">
        <v>460</v>
      </c>
      <c r="V159" s="70"/>
      <c r="W159" s="70"/>
      <c r="X159" s="70"/>
      <c r="Y159" s="70"/>
      <c r="Z159" t="b">
        <f t="shared" si="137"/>
        <v>0</v>
      </c>
      <c r="AA159" t="b">
        <f t="shared" si="159"/>
        <v>0</v>
      </c>
      <c r="AB159" t="b">
        <f t="shared" si="138"/>
        <v>0</v>
      </c>
      <c r="AC159" t="b">
        <f t="shared" si="139"/>
        <v>0</v>
      </c>
      <c r="AD159" s="101" t="b">
        <f t="shared" si="140"/>
        <v>0</v>
      </c>
      <c r="AE159" t="e">
        <f t="shared" si="141"/>
        <v>#VALUE!</v>
      </c>
      <c r="AF159" t="b">
        <f t="shared" si="142"/>
        <v>0</v>
      </c>
      <c r="AG159" s="135"/>
      <c r="AH159" s="82" t="b">
        <f t="shared" si="143"/>
        <v>0</v>
      </c>
      <c r="AI159" s="99" t="b">
        <f t="shared" si="144"/>
        <v>0</v>
      </c>
      <c r="AJ159" s="70" t="b">
        <f t="shared" si="145"/>
        <v>0</v>
      </c>
      <c r="AK159" s="111" t="b">
        <f t="shared" si="160"/>
        <v>0</v>
      </c>
      <c r="AL159" s="82" t="e">
        <f t="shared" si="146"/>
        <v>#VALUE!</v>
      </c>
      <c r="AM159" s="82" t="b">
        <f t="shared" si="147"/>
        <v>0</v>
      </c>
      <c r="AN159" s="82" t="b">
        <f t="shared" si="148"/>
        <v>0</v>
      </c>
      <c r="AO159" s="82" t="b">
        <f t="shared" si="161"/>
        <v>0</v>
      </c>
      <c r="AP159" s="82" t="b">
        <f t="shared" si="149"/>
        <v>0</v>
      </c>
      <c r="AQ159" s="82" t="b">
        <f t="shared" si="162"/>
        <v>0</v>
      </c>
      <c r="AR159" s="70">
        <f t="shared" si="163"/>
        <v>0</v>
      </c>
      <c r="AS159" s="82" t="b">
        <f t="shared" si="150"/>
        <v>0</v>
      </c>
      <c r="AT159" s="82" t="b">
        <f t="shared" si="151"/>
        <v>0</v>
      </c>
      <c r="AU159" s="82" t="b">
        <f t="shared" si="152"/>
        <v>0</v>
      </c>
      <c r="AV159" s="82" t="b">
        <f t="shared" si="153"/>
        <v>0</v>
      </c>
      <c r="AW159" s="82" t="b">
        <f t="shared" si="154"/>
        <v>0</v>
      </c>
      <c r="AX159" s="82" t="b">
        <f t="shared" si="155"/>
        <v>0</v>
      </c>
      <c r="AY159" s="82" t="b">
        <f t="shared" si="164"/>
        <v>0</v>
      </c>
      <c r="AZ159" s="82"/>
      <c r="BA159" s="82" t="b">
        <f t="shared" si="165"/>
        <v>0</v>
      </c>
      <c r="BB159" s="82" t="b">
        <f t="shared" si="166"/>
        <v>0</v>
      </c>
      <c r="BC159" s="82" t="b">
        <f t="shared" si="167"/>
        <v>0</v>
      </c>
      <c r="BD159" s="70"/>
      <c r="BE159" s="70" t="str">
        <f t="shared" si="156"/>
        <v/>
      </c>
      <c r="BF159" s="70">
        <v>148</v>
      </c>
      <c r="BG159" s="70"/>
      <c r="BH159" s="70"/>
      <c r="BI159" s="70"/>
      <c r="BJ159" s="70"/>
      <c r="BK159" s="70"/>
      <c r="BL159" s="70"/>
      <c r="BM159" s="70"/>
      <c r="BN159" s="70"/>
      <c r="BO159" s="70"/>
      <c r="BP159" s="70"/>
      <c r="BQ159" s="70"/>
      <c r="BR159" s="70"/>
      <c r="BS159" s="70" t="b">
        <f t="shared" si="157"/>
        <v>0</v>
      </c>
      <c r="BT159" s="70">
        <f>COUNTA(B160:$O$830)</f>
        <v>0</v>
      </c>
      <c r="BU159" s="70"/>
      <c r="BV159" s="163"/>
      <c r="BW159" s="163"/>
      <c r="BX159" s="163"/>
      <c r="BY159" s="163"/>
      <c r="BZ159" s="163"/>
      <c r="CA159" s="163"/>
      <c r="CB159" s="163"/>
      <c r="CC159" s="163"/>
      <c r="CD159" s="163"/>
      <c r="CE159" s="163" t="str">
        <f t="shared" si="168"/>
        <v/>
      </c>
      <c r="CF159" s="163" t="str">
        <f t="shared" si="169"/>
        <v/>
      </c>
      <c r="CG159" s="163" t="str">
        <f t="shared" si="170"/>
        <v/>
      </c>
      <c r="CH159" s="163" t="str">
        <f t="shared" si="171"/>
        <v/>
      </c>
      <c r="CI159" s="163" t="str">
        <f t="shared" si="172"/>
        <v/>
      </c>
      <c r="CJ159" s="163" t="str">
        <f t="shared" si="173"/>
        <v/>
      </c>
      <c r="CK159" s="163" t="str">
        <f t="shared" si="174"/>
        <v/>
      </c>
      <c r="CL159" s="163" t="str">
        <f t="shared" si="175"/>
        <v/>
      </c>
      <c r="CM159" s="163" t="str">
        <f t="shared" si="176"/>
        <v/>
      </c>
      <c r="CN159" s="163"/>
      <c r="CO159" s="163"/>
      <c r="CP159" s="163" t="str">
        <f t="shared" si="177"/>
        <v/>
      </c>
      <c r="CQ159" s="163"/>
      <c r="CR159" s="163"/>
      <c r="CS159" s="185" t="str">
        <f t="shared" si="194"/>
        <v/>
      </c>
      <c r="CT159" s="70"/>
      <c r="CU159" s="70">
        <f t="shared" si="178"/>
        <v>0</v>
      </c>
      <c r="CV159" s="70">
        <f t="shared" si="179"/>
        <v>0</v>
      </c>
      <c r="CW159" s="70"/>
      <c r="CX159" s="96">
        <f t="shared" si="180"/>
        <v>0</v>
      </c>
      <c r="CY159" s="70"/>
      <c r="CZ159" s="70" t="e">
        <f t="shared" si="181"/>
        <v>#VALUE!</v>
      </c>
      <c r="DA159" s="70" t="e">
        <f t="shared" si="182"/>
        <v>#VALUE!</v>
      </c>
      <c r="DB159" s="70"/>
      <c r="DC159" s="70" t="b">
        <f t="shared" si="195"/>
        <v>0</v>
      </c>
      <c r="DD159" s="70">
        <f t="shared" si="183"/>
        <v>0</v>
      </c>
      <c r="DE159" s="70" t="str">
        <f t="shared" si="184"/>
        <v/>
      </c>
      <c r="DF159" s="70"/>
      <c r="DG159" s="70" t="str">
        <f t="shared" si="132"/>
        <v/>
      </c>
      <c r="DH159" s="70" t="b">
        <f t="shared" si="133"/>
        <v>0</v>
      </c>
      <c r="DI159" s="70" t="str">
        <f t="shared" si="134"/>
        <v/>
      </c>
      <c r="DJ159" s="70"/>
      <c r="DK159" s="70" t="str">
        <f t="shared" si="185"/>
        <v/>
      </c>
      <c r="DL159" s="70" t="str">
        <f t="shared" si="186"/>
        <v/>
      </c>
      <c r="DM159" s="70"/>
      <c r="DN159" s="70" t="str">
        <f t="shared" si="187"/>
        <v/>
      </c>
      <c r="DO159" s="70" t="str">
        <f>IF(DK159="","",AND((COUNTIF($DK$12:DL159,DK159))=1,(COUNTIF($DK$12:DL159,DL159))=1))</f>
        <v/>
      </c>
      <c r="DP159" s="70" t="str">
        <f>IF(DK159="","",AND((COUNTIF(DK159:$DL$812,DK159))=1,(COUNTIF(DK159:$DL$812,DL159))=1))</f>
        <v/>
      </c>
      <c r="DQ159" s="70"/>
      <c r="DR159" s="70" t="b">
        <f t="shared" si="188"/>
        <v>0</v>
      </c>
      <c r="DS159" s="70" t="b">
        <f t="shared" si="189"/>
        <v>0</v>
      </c>
      <c r="DT159" s="70">
        <f t="shared" si="135"/>
        <v>0</v>
      </c>
      <c r="DU159" s="70">
        <f t="shared" si="136"/>
        <v>0</v>
      </c>
      <c r="DV159" s="70" t="b">
        <f t="shared" si="190"/>
        <v>0</v>
      </c>
      <c r="DW159" s="70" t="b">
        <f t="shared" si="191"/>
        <v>0</v>
      </c>
      <c r="DX159" s="70"/>
      <c r="DY159" s="70" t="b">
        <f t="shared" si="192"/>
        <v>0</v>
      </c>
      <c r="DZ159" s="70">
        <f t="shared" si="193"/>
        <v>0</v>
      </c>
      <c r="EA159" s="70"/>
    </row>
    <row r="160" spans="1:131" ht="15.75" thickBot="1" x14ac:dyDescent="0.3">
      <c r="A160" s="24" t="str">
        <f t="shared" si="158"/>
        <v/>
      </c>
      <c r="B160" s="36"/>
      <c r="C160" s="37"/>
      <c r="D160" s="38"/>
      <c r="E160" s="37"/>
      <c r="F160" s="38"/>
      <c r="G160" s="39"/>
      <c r="H160" s="35"/>
      <c r="I160" s="30"/>
      <c r="J160" s="38"/>
      <c r="K160" s="36"/>
      <c r="L160" s="40"/>
      <c r="M160" s="43"/>
      <c r="N160" s="44"/>
      <c r="O160" s="35"/>
      <c r="P160" s="87"/>
      <c r="R160" s="68" t="s">
        <v>149</v>
      </c>
      <c r="S160" s="69">
        <v>95680</v>
      </c>
      <c r="T160" s="99" t="s">
        <v>461</v>
      </c>
      <c r="U160" s="146" t="s">
        <v>462</v>
      </c>
      <c r="V160" s="70"/>
      <c r="W160" s="70"/>
      <c r="X160" s="70"/>
      <c r="Y160" s="70"/>
      <c r="Z160" t="b">
        <f t="shared" si="137"/>
        <v>0</v>
      </c>
      <c r="AA160" t="b">
        <f t="shared" si="159"/>
        <v>0</v>
      </c>
      <c r="AB160" t="b">
        <f t="shared" si="138"/>
        <v>0</v>
      </c>
      <c r="AC160" t="b">
        <f t="shared" si="139"/>
        <v>0</v>
      </c>
      <c r="AD160" s="101" t="b">
        <f t="shared" si="140"/>
        <v>0</v>
      </c>
      <c r="AE160" t="e">
        <f t="shared" si="141"/>
        <v>#VALUE!</v>
      </c>
      <c r="AF160" t="b">
        <f t="shared" si="142"/>
        <v>0</v>
      </c>
      <c r="AG160" s="135"/>
      <c r="AH160" s="82" t="b">
        <f t="shared" si="143"/>
        <v>0</v>
      </c>
      <c r="AI160" s="99" t="b">
        <f t="shared" si="144"/>
        <v>0</v>
      </c>
      <c r="AJ160" s="70" t="b">
        <f t="shared" si="145"/>
        <v>0</v>
      </c>
      <c r="AK160" s="111" t="b">
        <f t="shared" si="160"/>
        <v>0</v>
      </c>
      <c r="AL160" s="82" t="e">
        <f t="shared" si="146"/>
        <v>#VALUE!</v>
      </c>
      <c r="AM160" s="82" t="b">
        <f t="shared" si="147"/>
        <v>0</v>
      </c>
      <c r="AN160" s="82" t="b">
        <f t="shared" si="148"/>
        <v>0</v>
      </c>
      <c r="AO160" s="82" t="b">
        <f t="shared" si="161"/>
        <v>0</v>
      </c>
      <c r="AP160" s="82" t="b">
        <f t="shared" si="149"/>
        <v>0</v>
      </c>
      <c r="AQ160" s="82" t="b">
        <f t="shared" si="162"/>
        <v>0</v>
      </c>
      <c r="AR160" s="70">
        <f t="shared" si="163"/>
        <v>0</v>
      </c>
      <c r="AS160" s="82" t="b">
        <f t="shared" si="150"/>
        <v>0</v>
      </c>
      <c r="AT160" s="82" t="b">
        <f t="shared" si="151"/>
        <v>0</v>
      </c>
      <c r="AU160" s="82" t="b">
        <f t="shared" si="152"/>
        <v>0</v>
      </c>
      <c r="AV160" s="82" t="b">
        <f t="shared" si="153"/>
        <v>0</v>
      </c>
      <c r="AW160" s="82" t="b">
        <f t="shared" si="154"/>
        <v>0</v>
      </c>
      <c r="AX160" s="82" t="b">
        <f t="shared" si="155"/>
        <v>0</v>
      </c>
      <c r="AY160" s="82" t="b">
        <f t="shared" si="164"/>
        <v>0</v>
      </c>
      <c r="AZ160" s="82"/>
      <c r="BA160" s="82" t="b">
        <f t="shared" si="165"/>
        <v>0</v>
      </c>
      <c r="BB160" s="82" t="b">
        <f t="shared" si="166"/>
        <v>0</v>
      </c>
      <c r="BC160" s="82" t="b">
        <f t="shared" si="167"/>
        <v>0</v>
      </c>
      <c r="BD160" s="70"/>
      <c r="BE160" s="70" t="str">
        <f t="shared" si="156"/>
        <v/>
      </c>
      <c r="BF160" s="70">
        <v>149</v>
      </c>
      <c r="BG160" s="70"/>
      <c r="BH160" s="70"/>
      <c r="BI160" s="70"/>
      <c r="BJ160" s="70"/>
      <c r="BK160" s="70"/>
      <c r="BL160" s="70"/>
      <c r="BM160" s="70"/>
      <c r="BN160" s="70"/>
      <c r="BO160" s="70"/>
      <c r="BP160" s="70"/>
      <c r="BQ160" s="70"/>
      <c r="BR160" s="70"/>
      <c r="BS160" s="70" t="b">
        <f t="shared" si="157"/>
        <v>0</v>
      </c>
      <c r="BT160" s="70">
        <f>COUNTA(B161:$O$830)</f>
        <v>0</v>
      </c>
      <c r="BU160" s="70"/>
      <c r="BV160" s="163"/>
      <c r="BW160" s="163"/>
      <c r="BX160" s="163"/>
      <c r="BY160" s="163"/>
      <c r="BZ160" s="163"/>
      <c r="CA160" s="163"/>
      <c r="CB160" s="163"/>
      <c r="CC160" s="163"/>
      <c r="CD160" s="163"/>
      <c r="CE160" s="163" t="str">
        <f t="shared" si="168"/>
        <v/>
      </c>
      <c r="CF160" s="163" t="str">
        <f t="shared" si="169"/>
        <v/>
      </c>
      <c r="CG160" s="163" t="str">
        <f t="shared" si="170"/>
        <v/>
      </c>
      <c r="CH160" s="163" t="str">
        <f t="shared" si="171"/>
        <v/>
      </c>
      <c r="CI160" s="163" t="str">
        <f t="shared" si="172"/>
        <v/>
      </c>
      <c r="CJ160" s="163" t="str">
        <f t="shared" si="173"/>
        <v/>
      </c>
      <c r="CK160" s="163" t="str">
        <f t="shared" si="174"/>
        <v/>
      </c>
      <c r="CL160" s="163" t="str">
        <f t="shared" si="175"/>
        <v/>
      </c>
      <c r="CM160" s="163" t="str">
        <f t="shared" si="176"/>
        <v/>
      </c>
      <c r="CN160" s="163"/>
      <c r="CO160" s="163"/>
      <c r="CP160" s="163" t="str">
        <f t="shared" si="177"/>
        <v/>
      </c>
      <c r="CQ160" s="163"/>
      <c r="CR160" s="163"/>
      <c r="CS160" s="185" t="str">
        <f t="shared" si="194"/>
        <v/>
      </c>
      <c r="CT160" s="70"/>
      <c r="CU160" s="70">
        <f t="shared" si="178"/>
        <v>0</v>
      </c>
      <c r="CV160" s="70">
        <f t="shared" si="179"/>
        <v>0</v>
      </c>
      <c r="CW160" s="70"/>
      <c r="CX160" s="96">
        <f t="shared" si="180"/>
        <v>0</v>
      </c>
      <c r="CY160" s="70"/>
      <c r="CZ160" s="70" t="e">
        <f t="shared" si="181"/>
        <v>#VALUE!</v>
      </c>
      <c r="DA160" s="70" t="e">
        <f t="shared" si="182"/>
        <v>#VALUE!</v>
      </c>
      <c r="DB160" s="70"/>
      <c r="DC160" s="70" t="b">
        <f t="shared" si="195"/>
        <v>0</v>
      </c>
      <c r="DD160" s="70">
        <f t="shared" si="183"/>
        <v>0</v>
      </c>
      <c r="DE160" s="70" t="str">
        <f t="shared" si="184"/>
        <v/>
      </c>
      <c r="DF160" s="70"/>
      <c r="DG160" s="70" t="str">
        <f t="shared" ref="DG160:DG223" si="196">E160&amp;F160</f>
        <v/>
      </c>
      <c r="DH160" s="70" t="b">
        <f t="shared" ref="DH160:DH223" si="197">OR(IF(((B160="ss")+(B160="se")+(E160&lt;&gt;"c"))=2,TRUE,IF(OR(B160="se",B160="ss"),OR((ISNA(MATCH(IF(((B160="ss")+(B160="se")+(E160="c"))=2,C160&amp;D160,""),$DG$12:$DG$812,0))),(ISNA(MATCH(IF(((B160="ss")+(B160="se")+(E160="c"))=2,C160&amp;D160,""),$DG$12:$DG$812,0)))),)),IF(OR(B160="ss",B160="se"),COUNTIF($DE$12:$DE$830,DE160)&lt;&gt;COUNTIF($DI$12:$DI$812,DI160),FALSE))</f>
        <v>0</v>
      </c>
      <c r="DI160" s="70" t="str">
        <f t="shared" ref="DI160:DI223" si="198">C160&amp;D160</f>
        <v/>
      </c>
      <c r="DJ160" s="70"/>
      <c r="DK160" s="70" t="str">
        <f t="shared" si="185"/>
        <v/>
      </c>
      <c r="DL160" s="70" t="str">
        <f t="shared" si="186"/>
        <v/>
      </c>
      <c r="DM160" s="70"/>
      <c r="DN160" s="70" t="str">
        <f t="shared" si="187"/>
        <v/>
      </c>
      <c r="DO160" s="70" t="str">
        <f>IF(DK160="","",AND((COUNTIF($DK$12:DL160,DK160))=1,(COUNTIF($DK$12:DL160,DL160))=1))</f>
        <v/>
      </c>
      <c r="DP160" s="70" t="str">
        <f>IF(DK160="","",AND((COUNTIF(DK160:$DL$812,DK160))=1,(COUNTIF(DK160:$DL$812,DL160))=1))</f>
        <v/>
      </c>
      <c r="DQ160" s="70"/>
      <c r="DR160" s="70" t="b">
        <f t="shared" si="188"/>
        <v>0</v>
      </c>
      <c r="DS160" s="70" t="b">
        <f t="shared" si="189"/>
        <v>0</v>
      </c>
      <c r="DT160" s="70">
        <f t="shared" ref="DT160:DT223" si="199">IF(LEFT(M160,13)="oui percement",C160&amp;D160,)</f>
        <v>0</v>
      </c>
      <c r="DU160" s="70">
        <f t="shared" ref="DU160:DU223" si="200">IF(RIGHT(M160,5)="appui",C160&amp;D160,)</f>
        <v>0</v>
      </c>
      <c r="DV160" s="70" t="b">
        <f t="shared" si="190"/>
        <v>0</v>
      </c>
      <c r="DW160" s="70" t="b">
        <f t="shared" si="191"/>
        <v>0</v>
      </c>
      <c r="DX160" s="70"/>
      <c r="DY160" s="70" t="b">
        <f t="shared" si="192"/>
        <v>0</v>
      </c>
      <c r="DZ160" s="70">
        <f t="shared" si="193"/>
        <v>0</v>
      </c>
      <c r="EA160" s="70"/>
    </row>
    <row r="161" spans="1:131" ht="15.75" thickTop="1" x14ac:dyDescent="0.25">
      <c r="A161" s="24" t="str">
        <f t="shared" si="158"/>
        <v/>
      </c>
      <c r="B161" s="36"/>
      <c r="C161" s="37"/>
      <c r="D161" s="38"/>
      <c r="E161" s="37"/>
      <c r="F161" s="38"/>
      <c r="G161" s="39"/>
      <c r="H161" s="35"/>
      <c r="I161" s="30"/>
      <c r="J161" s="38"/>
      <c r="K161" s="36"/>
      <c r="L161" s="40"/>
      <c r="M161" s="43"/>
      <c r="N161" s="44"/>
      <c r="O161" s="35"/>
      <c r="P161" s="87"/>
      <c r="R161" s="70"/>
      <c r="S161" s="70"/>
      <c r="T161" s="99" t="s">
        <v>463</v>
      </c>
      <c r="U161" s="146" t="s">
        <v>464</v>
      </c>
      <c r="V161" s="70"/>
      <c r="W161" s="70"/>
      <c r="X161" s="70"/>
      <c r="Y161" s="70"/>
      <c r="Z161" t="b">
        <f t="shared" si="137"/>
        <v>0</v>
      </c>
      <c r="AA161" t="b">
        <f t="shared" si="159"/>
        <v>0</v>
      </c>
      <c r="AB161" t="b">
        <f t="shared" si="138"/>
        <v>0</v>
      </c>
      <c r="AC161" t="b">
        <f t="shared" si="139"/>
        <v>0</v>
      </c>
      <c r="AD161" s="101" t="b">
        <f t="shared" si="140"/>
        <v>0</v>
      </c>
      <c r="AE161" t="e">
        <f t="shared" si="141"/>
        <v>#VALUE!</v>
      </c>
      <c r="AF161" t="b">
        <f t="shared" si="142"/>
        <v>0</v>
      </c>
      <c r="AG161" s="135"/>
      <c r="AH161" s="82" t="b">
        <f t="shared" si="143"/>
        <v>0</v>
      </c>
      <c r="AI161" s="99" t="b">
        <f t="shared" si="144"/>
        <v>0</v>
      </c>
      <c r="AJ161" s="70" t="b">
        <f t="shared" si="145"/>
        <v>0</v>
      </c>
      <c r="AK161" s="111" t="b">
        <f t="shared" si="160"/>
        <v>0</v>
      </c>
      <c r="AL161" s="82" t="e">
        <f t="shared" si="146"/>
        <v>#VALUE!</v>
      </c>
      <c r="AM161" s="82" t="b">
        <f t="shared" si="147"/>
        <v>0</v>
      </c>
      <c r="AN161" s="82" t="b">
        <f t="shared" si="148"/>
        <v>0</v>
      </c>
      <c r="AO161" s="82" t="b">
        <f t="shared" si="161"/>
        <v>0</v>
      </c>
      <c r="AP161" s="82" t="b">
        <f t="shared" si="149"/>
        <v>0</v>
      </c>
      <c r="AQ161" s="82" t="b">
        <f t="shared" si="162"/>
        <v>0</v>
      </c>
      <c r="AR161" s="70">
        <f t="shared" si="163"/>
        <v>0</v>
      </c>
      <c r="AS161" s="82" t="b">
        <f t="shared" si="150"/>
        <v>0</v>
      </c>
      <c r="AT161" s="82" t="b">
        <f t="shared" si="151"/>
        <v>0</v>
      </c>
      <c r="AU161" s="82" t="b">
        <f t="shared" si="152"/>
        <v>0</v>
      </c>
      <c r="AV161" s="82" t="b">
        <f t="shared" si="153"/>
        <v>0</v>
      </c>
      <c r="AW161" s="82" t="b">
        <f t="shared" si="154"/>
        <v>0</v>
      </c>
      <c r="AX161" s="82" t="b">
        <f t="shared" si="155"/>
        <v>0</v>
      </c>
      <c r="AY161" s="82" t="b">
        <f t="shared" si="164"/>
        <v>0</v>
      </c>
      <c r="AZ161" s="82"/>
      <c r="BA161" s="82" t="b">
        <f t="shared" si="165"/>
        <v>0</v>
      </c>
      <c r="BB161" s="82" t="b">
        <f t="shared" si="166"/>
        <v>0</v>
      </c>
      <c r="BC161" s="82" t="b">
        <f t="shared" si="167"/>
        <v>0</v>
      </c>
      <c r="BD161" s="70"/>
      <c r="BE161" s="70" t="str">
        <f t="shared" si="156"/>
        <v/>
      </c>
      <c r="BF161" s="70">
        <v>150</v>
      </c>
      <c r="BG161" s="70"/>
      <c r="BH161" s="70"/>
      <c r="BI161" s="70"/>
      <c r="BJ161" s="70"/>
      <c r="BK161" s="70"/>
      <c r="BL161" s="70"/>
      <c r="BM161" s="70"/>
      <c r="BN161" s="70"/>
      <c r="BO161" s="70"/>
      <c r="BP161" s="70"/>
      <c r="BQ161" s="70"/>
      <c r="BR161" s="70"/>
      <c r="BS161" s="70" t="b">
        <f t="shared" si="157"/>
        <v>0</v>
      </c>
      <c r="BT161" s="70">
        <f>COUNTA(B162:$O$830)</f>
        <v>0</v>
      </c>
      <c r="BU161" s="70"/>
      <c r="BV161" s="163"/>
      <c r="BW161" s="163"/>
      <c r="BX161" s="163"/>
      <c r="BY161" s="163"/>
      <c r="BZ161" s="163"/>
      <c r="CA161" s="163"/>
      <c r="CB161" s="163"/>
      <c r="CC161" s="163"/>
      <c r="CD161" s="163"/>
      <c r="CE161" s="163" t="str">
        <f t="shared" si="168"/>
        <v/>
      </c>
      <c r="CF161" s="163" t="str">
        <f t="shared" si="169"/>
        <v/>
      </c>
      <c r="CG161" s="163" t="str">
        <f t="shared" si="170"/>
        <v/>
      </c>
      <c r="CH161" s="163" t="str">
        <f t="shared" si="171"/>
        <v/>
      </c>
      <c r="CI161" s="163" t="str">
        <f t="shared" si="172"/>
        <v/>
      </c>
      <c r="CJ161" s="163" t="str">
        <f t="shared" si="173"/>
        <v/>
      </c>
      <c r="CK161" s="163" t="str">
        <f t="shared" si="174"/>
        <v/>
      </c>
      <c r="CL161" s="163" t="str">
        <f t="shared" si="175"/>
        <v/>
      </c>
      <c r="CM161" s="163" t="str">
        <f t="shared" si="176"/>
        <v/>
      </c>
      <c r="CN161" s="163"/>
      <c r="CO161" s="163"/>
      <c r="CP161" s="163" t="str">
        <f t="shared" si="177"/>
        <v/>
      </c>
      <c r="CQ161" s="163"/>
      <c r="CR161" s="163"/>
      <c r="CS161" s="185" t="str">
        <f t="shared" si="194"/>
        <v/>
      </c>
      <c r="CT161" s="70"/>
      <c r="CU161" s="70">
        <f t="shared" si="178"/>
        <v>0</v>
      </c>
      <c r="CV161" s="70">
        <f t="shared" si="179"/>
        <v>0</v>
      </c>
      <c r="CW161" s="70"/>
      <c r="CX161" s="96">
        <f t="shared" si="180"/>
        <v>0</v>
      </c>
      <c r="CY161" s="70"/>
      <c r="CZ161" s="70" t="e">
        <f t="shared" si="181"/>
        <v>#VALUE!</v>
      </c>
      <c r="DA161" s="70" t="e">
        <f t="shared" si="182"/>
        <v>#VALUE!</v>
      </c>
      <c r="DB161" s="70"/>
      <c r="DC161" s="70" t="b">
        <f t="shared" si="195"/>
        <v>0</v>
      </c>
      <c r="DD161" s="70">
        <f t="shared" si="183"/>
        <v>0</v>
      </c>
      <c r="DE161" s="70" t="str">
        <f t="shared" si="184"/>
        <v/>
      </c>
      <c r="DF161" s="70"/>
      <c r="DG161" s="70" t="str">
        <f t="shared" si="196"/>
        <v/>
      </c>
      <c r="DH161" s="70" t="b">
        <f t="shared" si="197"/>
        <v>0</v>
      </c>
      <c r="DI161" s="70" t="str">
        <f t="shared" si="198"/>
        <v/>
      </c>
      <c r="DJ161" s="70"/>
      <c r="DK161" s="70" t="str">
        <f t="shared" si="185"/>
        <v/>
      </c>
      <c r="DL161" s="70" t="str">
        <f t="shared" si="186"/>
        <v/>
      </c>
      <c r="DM161" s="70"/>
      <c r="DN161" s="70" t="str">
        <f t="shared" si="187"/>
        <v/>
      </c>
      <c r="DO161" s="70" t="str">
        <f>IF(DK161="","",AND((COUNTIF($DK$12:DL161,DK161))=1,(COUNTIF($DK$12:DL161,DL161))=1))</f>
        <v/>
      </c>
      <c r="DP161" s="70" t="str">
        <f>IF(DK161="","",AND((COUNTIF(DK161:$DL$812,DK161))=1,(COUNTIF(DK161:$DL$812,DL161))=1))</f>
        <v/>
      </c>
      <c r="DQ161" s="70"/>
      <c r="DR161" s="70" t="b">
        <f t="shared" si="188"/>
        <v>0</v>
      </c>
      <c r="DS161" s="70" t="b">
        <f t="shared" si="189"/>
        <v>0</v>
      </c>
      <c r="DT161" s="70">
        <f t="shared" si="199"/>
        <v>0</v>
      </c>
      <c r="DU161" s="70">
        <f t="shared" si="200"/>
        <v>0</v>
      </c>
      <c r="DV161" s="70" t="b">
        <f t="shared" si="190"/>
        <v>0</v>
      </c>
      <c r="DW161" s="70" t="b">
        <f t="shared" si="191"/>
        <v>0</v>
      </c>
      <c r="DX161" s="70"/>
      <c r="DY161" s="70" t="b">
        <f t="shared" si="192"/>
        <v>0</v>
      </c>
      <c r="DZ161" s="70">
        <f t="shared" si="193"/>
        <v>0</v>
      </c>
      <c r="EA161" s="70"/>
    </row>
    <row r="162" spans="1:131" x14ac:dyDescent="0.25">
      <c r="A162" s="24" t="str">
        <f t="shared" si="158"/>
        <v/>
      </c>
      <c r="B162" s="36"/>
      <c r="C162" s="37"/>
      <c r="D162" s="38"/>
      <c r="E162" s="37"/>
      <c r="F162" s="38"/>
      <c r="G162" s="39"/>
      <c r="H162" s="35"/>
      <c r="I162" s="30"/>
      <c r="J162" s="38"/>
      <c r="K162" s="36"/>
      <c r="L162" s="40"/>
      <c r="M162" s="43"/>
      <c r="N162" s="44"/>
      <c r="O162" s="35"/>
      <c r="P162" s="87"/>
      <c r="R162" s="70"/>
      <c r="S162" s="70"/>
      <c r="T162" s="99" t="s">
        <v>465</v>
      </c>
      <c r="U162" s="146" t="s">
        <v>466</v>
      </c>
      <c r="V162" s="70"/>
      <c r="W162" s="70"/>
      <c r="X162" s="70"/>
      <c r="Y162" s="70"/>
      <c r="Z162" t="b">
        <f t="shared" si="137"/>
        <v>0</v>
      </c>
      <c r="AA162" t="b">
        <f t="shared" si="159"/>
        <v>0</v>
      </c>
      <c r="AB162" t="b">
        <f t="shared" si="138"/>
        <v>0</v>
      </c>
      <c r="AC162" t="b">
        <f t="shared" si="139"/>
        <v>0</v>
      </c>
      <c r="AD162" s="101" t="b">
        <f t="shared" si="140"/>
        <v>0</v>
      </c>
      <c r="AE162" t="e">
        <f t="shared" si="141"/>
        <v>#VALUE!</v>
      </c>
      <c r="AF162" t="b">
        <f t="shared" si="142"/>
        <v>0</v>
      </c>
      <c r="AG162" s="135"/>
      <c r="AH162" s="82" t="b">
        <f t="shared" si="143"/>
        <v>0</v>
      </c>
      <c r="AI162" s="99" t="b">
        <f t="shared" si="144"/>
        <v>0</v>
      </c>
      <c r="AJ162" s="70" t="b">
        <f t="shared" si="145"/>
        <v>0</v>
      </c>
      <c r="AK162" s="111" t="b">
        <f t="shared" si="160"/>
        <v>0</v>
      </c>
      <c r="AL162" s="82" t="e">
        <f t="shared" si="146"/>
        <v>#VALUE!</v>
      </c>
      <c r="AM162" s="82" t="b">
        <f t="shared" si="147"/>
        <v>0</v>
      </c>
      <c r="AN162" s="82" t="b">
        <f t="shared" si="148"/>
        <v>0</v>
      </c>
      <c r="AO162" s="82" t="b">
        <f t="shared" si="161"/>
        <v>0</v>
      </c>
      <c r="AP162" s="82" t="b">
        <f t="shared" si="149"/>
        <v>0</v>
      </c>
      <c r="AQ162" s="82" t="b">
        <f t="shared" si="162"/>
        <v>0</v>
      </c>
      <c r="AR162" s="70">
        <f t="shared" si="163"/>
        <v>0</v>
      </c>
      <c r="AS162" s="82" t="b">
        <f t="shared" si="150"/>
        <v>0</v>
      </c>
      <c r="AT162" s="82" t="b">
        <f t="shared" si="151"/>
        <v>0</v>
      </c>
      <c r="AU162" s="82" t="b">
        <f t="shared" si="152"/>
        <v>0</v>
      </c>
      <c r="AV162" s="82" t="b">
        <f t="shared" si="153"/>
        <v>0</v>
      </c>
      <c r="AW162" s="82" t="b">
        <f t="shared" si="154"/>
        <v>0</v>
      </c>
      <c r="AX162" s="82" t="b">
        <f t="shared" si="155"/>
        <v>0</v>
      </c>
      <c r="AY162" s="82" t="b">
        <f t="shared" si="164"/>
        <v>0</v>
      </c>
      <c r="AZ162" s="82"/>
      <c r="BA162" s="82" t="b">
        <f t="shared" si="165"/>
        <v>0</v>
      </c>
      <c r="BB162" s="82" t="b">
        <f t="shared" si="166"/>
        <v>0</v>
      </c>
      <c r="BC162" s="82" t="b">
        <f t="shared" si="167"/>
        <v>0</v>
      </c>
      <c r="BD162" s="70"/>
      <c r="BE162" s="70" t="str">
        <f t="shared" si="156"/>
        <v/>
      </c>
      <c r="BF162" s="70">
        <v>151</v>
      </c>
      <c r="BG162" s="70"/>
      <c r="BH162" s="70"/>
      <c r="BI162" s="70"/>
      <c r="BJ162" s="70"/>
      <c r="BK162" s="70"/>
      <c r="BL162" s="70"/>
      <c r="BM162" s="70"/>
      <c r="BN162" s="70"/>
      <c r="BO162" s="70"/>
      <c r="BP162" s="70"/>
      <c r="BQ162" s="70"/>
      <c r="BR162" s="70"/>
      <c r="BS162" s="70" t="b">
        <f t="shared" si="157"/>
        <v>0</v>
      </c>
      <c r="BT162" s="70">
        <f>COUNTA(B163:$O$830)</f>
        <v>0</v>
      </c>
      <c r="BU162" s="70"/>
      <c r="BV162" s="163"/>
      <c r="BW162" s="163"/>
      <c r="BX162" s="163"/>
      <c r="BY162" s="163"/>
      <c r="BZ162" s="163"/>
      <c r="CA162" s="163"/>
      <c r="CB162" s="163"/>
      <c r="CC162" s="163"/>
      <c r="CD162" s="163"/>
      <c r="CE162" s="163" t="str">
        <f t="shared" si="168"/>
        <v/>
      </c>
      <c r="CF162" s="163" t="str">
        <f t="shared" si="169"/>
        <v/>
      </c>
      <c r="CG162" s="163" t="str">
        <f t="shared" si="170"/>
        <v/>
      </c>
      <c r="CH162" s="163" t="str">
        <f t="shared" si="171"/>
        <v/>
      </c>
      <c r="CI162" s="163" t="str">
        <f t="shared" si="172"/>
        <v/>
      </c>
      <c r="CJ162" s="163" t="str">
        <f t="shared" si="173"/>
        <v/>
      </c>
      <c r="CK162" s="163" t="str">
        <f t="shared" si="174"/>
        <v/>
      </c>
      <c r="CL162" s="163" t="str">
        <f t="shared" si="175"/>
        <v/>
      </c>
      <c r="CM162" s="163" t="str">
        <f t="shared" si="176"/>
        <v/>
      </c>
      <c r="CN162" s="163"/>
      <c r="CO162" s="163"/>
      <c r="CP162" s="163" t="str">
        <f t="shared" si="177"/>
        <v/>
      </c>
      <c r="CQ162" s="163"/>
      <c r="CR162" s="163"/>
      <c r="CS162" s="185" t="str">
        <f t="shared" si="194"/>
        <v/>
      </c>
      <c r="CT162" s="70"/>
      <c r="CU162" s="70">
        <f t="shared" si="178"/>
        <v>0</v>
      </c>
      <c r="CV162" s="70">
        <f t="shared" si="179"/>
        <v>0</v>
      </c>
      <c r="CW162" s="70"/>
      <c r="CX162" s="96">
        <f t="shared" si="180"/>
        <v>0</v>
      </c>
      <c r="CY162" s="70"/>
      <c r="CZ162" s="70" t="e">
        <f t="shared" si="181"/>
        <v>#VALUE!</v>
      </c>
      <c r="DA162" s="70" t="e">
        <f t="shared" si="182"/>
        <v>#VALUE!</v>
      </c>
      <c r="DB162" s="70"/>
      <c r="DC162" s="70" t="b">
        <f t="shared" si="195"/>
        <v>0</v>
      </c>
      <c r="DD162" s="70">
        <f t="shared" si="183"/>
        <v>0</v>
      </c>
      <c r="DE162" s="70" t="str">
        <f t="shared" si="184"/>
        <v/>
      </c>
      <c r="DF162" s="70"/>
      <c r="DG162" s="70" t="str">
        <f t="shared" si="196"/>
        <v/>
      </c>
      <c r="DH162" s="70" t="b">
        <f t="shared" si="197"/>
        <v>0</v>
      </c>
      <c r="DI162" s="70" t="str">
        <f t="shared" si="198"/>
        <v/>
      </c>
      <c r="DJ162" s="70"/>
      <c r="DK162" s="70" t="str">
        <f t="shared" si="185"/>
        <v/>
      </c>
      <c r="DL162" s="70" t="str">
        <f t="shared" si="186"/>
        <v/>
      </c>
      <c r="DM162" s="70"/>
      <c r="DN162" s="70" t="str">
        <f t="shared" si="187"/>
        <v/>
      </c>
      <c r="DO162" s="70" t="str">
        <f>IF(DK162="","",AND((COUNTIF($DK$12:DL162,DK162))=1,(COUNTIF($DK$12:DL162,DL162))=1))</f>
        <v/>
      </c>
      <c r="DP162" s="70" t="str">
        <f>IF(DK162="","",AND((COUNTIF(DK162:$DL$812,DK162))=1,(COUNTIF(DK162:$DL$812,DL162))=1))</f>
        <v/>
      </c>
      <c r="DQ162" s="70"/>
      <c r="DR162" s="70" t="b">
        <f t="shared" si="188"/>
        <v>0</v>
      </c>
      <c r="DS162" s="70" t="b">
        <f t="shared" si="189"/>
        <v>0</v>
      </c>
      <c r="DT162" s="70">
        <f t="shared" si="199"/>
        <v>0</v>
      </c>
      <c r="DU162" s="70">
        <f t="shared" si="200"/>
        <v>0</v>
      </c>
      <c r="DV162" s="70" t="b">
        <f t="shared" si="190"/>
        <v>0</v>
      </c>
      <c r="DW162" s="70" t="b">
        <f t="shared" si="191"/>
        <v>0</v>
      </c>
      <c r="DX162" s="70"/>
      <c r="DY162" s="70" t="b">
        <f t="shared" si="192"/>
        <v>0</v>
      </c>
      <c r="DZ162" s="70">
        <f t="shared" si="193"/>
        <v>0</v>
      </c>
      <c r="EA162" s="70"/>
    </row>
    <row r="163" spans="1:131" x14ac:dyDescent="0.25">
      <c r="A163" s="24" t="str">
        <f t="shared" si="158"/>
        <v/>
      </c>
      <c r="B163" s="36"/>
      <c r="C163" s="37"/>
      <c r="D163" s="38"/>
      <c r="E163" s="37"/>
      <c r="F163" s="38"/>
      <c r="G163" s="39"/>
      <c r="H163" s="35"/>
      <c r="I163" s="30"/>
      <c r="J163" s="38"/>
      <c r="K163" s="36"/>
      <c r="L163" s="40"/>
      <c r="M163" s="43"/>
      <c r="N163" s="44"/>
      <c r="O163" s="35"/>
      <c r="P163" s="87"/>
      <c r="R163" s="70"/>
      <c r="S163" s="70"/>
      <c r="T163" s="99" t="s">
        <v>467</v>
      </c>
      <c r="U163" s="146" t="s">
        <v>468</v>
      </c>
      <c r="V163" s="70"/>
      <c r="W163" s="70"/>
      <c r="X163" s="70"/>
      <c r="Y163" s="70"/>
      <c r="Z163" t="b">
        <f t="shared" si="137"/>
        <v>0</v>
      </c>
      <c r="AA163" t="b">
        <f t="shared" si="159"/>
        <v>0</v>
      </c>
      <c r="AB163" t="b">
        <f t="shared" si="138"/>
        <v>0</v>
      </c>
      <c r="AC163" t="b">
        <f t="shared" si="139"/>
        <v>0</v>
      </c>
      <c r="AD163" s="101" t="b">
        <f t="shared" si="140"/>
        <v>0</v>
      </c>
      <c r="AE163" t="e">
        <f t="shared" si="141"/>
        <v>#VALUE!</v>
      </c>
      <c r="AF163" t="b">
        <f t="shared" si="142"/>
        <v>0</v>
      </c>
      <c r="AG163" s="135"/>
      <c r="AH163" s="82" t="b">
        <f t="shared" si="143"/>
        <v>0</v>
      </c>
      <c r="AI163" s="99" t="b">
        <f t="shared" si="144"/>
        <v>0</v>
      </c>
      <c r="AJ163" s="70" t="b">
        <f t="shared" si="145"/>
        <v>0</v>
      </c>
      <c r="AK163" s="111" t="b">
        <f t="shared" si="160"/>
        <v>0</v>
      </c>
      <c r="AL163" s="82" t="e">
        <f t="shared" si="146"/>
        <v>#VALUE!</v>
      </c>
      <c r="AM163" s="82" t="b">
        <f t="shared" si="147"/>
        <v>0</v>
      </c>
      <c r="AN163" s="82" t="b">
        <f t="shared" si="148"/>
        <v>0</v>
      </c>
      <c r="AO163" s="82" t="b">
        <f t="shared" si="161"/>
        <v>0</v>
      </c>
      <c r="AP163" s="82" t="b">
        <f t="shared" si="149"/>
        <v>0</v>
      </c>
      <c r="AQ163" s="82" t="b">
        <f t="shared" si="162"/>
        <v>0</v>
      </c>
      <c r="AR163" s="70">
        <f t="shared" si="163"/>
        <v>0</v>
      </c>
      <c r="AS163" s="82" t="b">
        <f t="shared" si="150"/>
        <v>0</v>
      </c>
      <c r="AT163" s="82" t="b">
        <f t="shared" si="151"/>
        <v>0</v>
      </c>
      <c r="AU163" s="82" t="b">
        <f t="shared" si="152"/>
        <v>0</v>
      </c>
      <c r="AV163" s="82" t="b">
        <f t="shared" si="153"/>
        <v>0</v>
      </c>
      <c r="AW163" s="82" t="b">
        <f t="shared" si="154"/>
        <v>0</v>
      </c>
      <c r="AX163" s="82" t="b">
        <f t="shared" si="155"/>
        <v>0</v>
      </c>
      <c r="AY163" s="82" t="b">
        <f t="shared" si="164"/>
        <v>0</v>
      </c>
      <c r="AZ163" s="82"/>
      <c r="BA163" s="82" t="b">
        <f t="shared" si="165"/>
        <v>0</v>
      </c>
      <c r="BB163" s="82" t="b">
        <f t="shared" si="166"/>
        <v>0</v>
      </c>
      <c r="BC163" s="82" t="b">
        <f t="shared" si="167"/>
        <v>0</v>
      </c>
      <c r="BD163" s="70"/>
      <c r="BE163" s="70" t="str">
        <f t="shared" si="156"/>
        <v/>
      </c>
      <c r="BF163" s="70">
        <v>152</v>
      </c>
      <c r="BG163" s="70"/>
      <c r="BH163" s="70"/>
      <c r="BI163" s="70"/>
      <c r="BJ163" s="70"/>
      <c r="BK163" s="70"/>
      <c r="BL163" s="70"/>
      <c r="BM163" s="70"/>
      <c r="BN163" s="70"/>
      <c r="BO163" s="70"/>
      <c r="BP163" s="70"/>
      <c r="BQ163" s="70"/>
      <c r="BR163" s="70"/>
      <c r="BS163" s="70" t="b">
        <f t="shared" si="157"/>
        <v>0</v>
      </c>
      <c r="BT163" s="70">
        <f>COUNTA(B164:$O$830)</f>
        <v>0</v>
      </c>
      <c r="BU163" s="70"/>
      <c r="BV163" s="163"/>
      <c r="BW163" s="163"/>
      <c r="BX163" s="163"/>
      <c r="BY163" s="163"/>
      <c r="BZ163" s="163"/>
      <c r="CA163" s="163"/>
      <c r="CB163" s="163"/>
      <c r="CC163" s="163"/>
      <c r="CD163" s="163"/>
      <c r="CE163" s="163" t="str">
        <f t="shared" si="168"/>
        <v/>
      </c>
      <c r="CF163" s="163" t="str">
        <f t="shared" si="169"/>
        <v/>
      </c>
      <c r="CG163" s="163" t="str">
        <f t="shared" si="170"/>
        <v/>
      </c>
      <c r="CH163" s="163" t="str">
        <f t="shared" si="171"/>
        <v/>
      </c>
      <c r="CI163" s="163" t="str">
        <f t="shared" si="172"/>
        <v/>
      </c>
      <c r="CJ163" s="163" t="str">
        <f t="shared" si="173"/>
        <v/>
      </c>
      <c r="CK163" s="163" t="str">
        <f t="shared" si="174"/>
        <v/>
      </c>
      <c r="CL163" s="163" t="str">
        <f t="shared" si="175"/>
        <v/>
      </c>
      <c r="CM163" s="163" t="str">
        <f t="shared" si="176"/>
        <v/>
      </c>
      <c r="CN163" s="163"/>
      <c r="CO163" s="163"/>
      <c r="CP163" s="163" t="str">
        <f t="shared" si="177"/>
        <v/>
      </c>
      <c r="CQ163" s="163"/>
      <c r="CR163" s="163"/>
      <c r="CS163" s="185" t="str">
        <f t="shared" si="194"/>
        <v/>
      </c>
      <c r="CT163" s="70"/>
      <c r="CU163" s="70">
        <f t="shared" si="178"/>
        <v>0</v>
      </c>
      <c r="CV163" s="70">
        <f t="shared" si="179"/>
        <v>0</v>
      </c>
      <c r="CW163" s="70"/>
      <c r="CX163" s="96">
        <f t="shared" si="180"/>
        <v>0</v>
      </c>
      <c r="CY163" s="70"/>
      <c r="CZ163" s="70" t="e">
        <f t="shared" si="181"/>
        <v>#VALUE!</v>
      </c>
      <c r="DA163" s="70" t="e">
        <f t="shared" si="182"/>
        <v>#VALUE!</v>
      </c>
      <c r="DB163" s="70"/>
      <c r="DC163" s="70" t="b">
        <f t="shared" si="195"/>
        <v>0</v>
      </c>
      <c r="DD163" s="70">
        <f t="shared" si="183"/>
        <v>0</v>
      </c>
      <c r="DE163" s="70" t="str">
        <f t="shared" si="184"/>
        <v/>
      </c>
      <c r="DF163" s="70"/>
      <c r="DG163" s="70" t="str">
        <f t="shared" si="196"/>
        <v/>
      </c>
      <c r="DH163" s="70" t="b">
        <f t="shared" si="197"/>
        <v>0</v>
      </c>
      <c r="DI163" s="70" t="str">
        <f t="shared" si="198"/>
        <v/>
      </c>
      <c r="DJ163" s="70"/>
      <c r="DK163" s="70" t="str">
        <f t="shared" si="185"/>
        <v/>
      </c>
      <c r="DL163" s="70" t="str">
        <f t="shared" si="186"/>
        <v/>
      </c>
      <c r="DM163" s="70"/>
      <c r="DN163" s="70" t="str">
        <f t="shared" si="187"/>
        <v/>
      </c>
      <c r="DO163" s="70" t="str">
        <f>IF(DK163="","",AND((COUNTIF($DK$12:DL163,DK163))=1,(COUNTIF($DK$12:DL163,DL163))=1))</f>
        <v/>
      </c>
      <c r="DP163" s="70" t="str">
        <f>IF(DK163="","",AND((COUNTIF(DK163:$DL$812,DK163))=1,(COUNTIF(DK163:$DL$812,DL163))=1))</f>
        <v/>
      </c>
      <c r="DQ163" s="70"/>
      <c r="DR163" s="70" t="b">
        <f t="shared" si="188"/>
        <v>0</v>
      </c>
      <c r="DS163" s="70" t="b">
        <f t="shared" si="189"/>
        <v>0</v>
      </c>
      <c r="DT163" s="70">
        <f t="shared" si="199"/>
        <v>0</v>
      </c>
      <c r="DU163" s="70">
        <f t="shared" si="200"/>
        <v>0</v>
      </c>
      <c r="DV163" s="70" t="b">
        <f t="shared" si="190"/>
        <v>0</v>
      </c>
      <c r="DW163" s="70" t="b">
        <f t="shared" si="191"/>
        <v>0</v>
      </c>
      <c r="DX163" s="70"/>
      <c r="DY163" s="70" t="b">
        <f t="shared" si="192"/>
        <v>0</v>
      </c>
      <c r="DZ163" s="70">
        <f t="shared" si="193"/>
        <v>0</v>
      </c>
      <c r="EA163" s="70"/>
    </row>
    <row r="164" spans="1:131" x14ac:dyDescent="0.25">
      <c r="A164" s="24" t="str">
        <f t="shared" si="158"/>
        <v/>
      </c>
      <c r="B164" s="36"/>
      <c r="C164" s="37"/>
      <c r="D164" s="38"/>
      <c r="E164" s="37"/>
      <c r="F164" s="38"/>
      <c r="G164" s="39"/>
      <c r="H164" s="35"/>
      <c r="I164" s="30"/>
      <c r="J164" s="38"/>
      <c r="K164" s="36"/>
      <c r="L164" s="40"/>
      <c r="M164" s="43"/>
      <c r="N164" s="44"/>
      <c r="O164" s="35"/>
      <c r="P164" s="87"/>
      <c r="R164" s="70"/>
      <c r="S164" s="70"/>
      <c r="T164" s="99" t="s">
        <v>469</v>
      </c>
      <c r="U164" s="146" t="s">
        <v>470</v>
      </c>
      <c r="V164" s="70"/>
      <c r="W164" s="70"/>
      <c r="X164" s="70"/>
      <c r="Y164" s="70"/>
      <c r="Z164" t="b">
        <f t="shared" si="137"/>
        <v>0</v>
      </c>
      <c r="AA164" t="b">
        <f t="shared" si="159"/>
        <v>0</v>
      </c>
      <c r="AB164" t="b">
        <f t="shared" si="138"/>
        <v>0</v>
      </c>
      <c r="AC164" t="b">
        <f t="shared" si="139"/>
        <v>0</v>
      </c>
      <c r="AD164" s="101" t="b">
        <f t="shared" si="140"/>
        <v>0</v>
      </c>
      <c r="AE164" t="e">
        <f t="shared" si="141"/>
        <v>#VALUE!</v>
      </c>
      <c r="AF164" t="b">
        <f t="shared" si="142"/>
        <v>0</v>
      </c>
      <c r="AG164" s="135"/>
      <c r="AH164" s="82" t="b">
        <f t="shared" si="143"/>
        <v>0</v>
      </c>
      <c r="AI164" s="99" t="b">
        <f t="shared" si="144"/>
        <v>0</v>
      </c>
      <c r="AJ164" s="70" t="b">
        <f t="shared" si="145"/>
        <v>0</v>
      </c>
      <c r="AK164" s="111" t="b">
        <f t="shared" si="160"/>
        <v>0</v>
      </c>
      <c r="AL164" s="82" t="e">
        <f t="shared" si="146"/>
        <v>#VALUE!</v>
      </c>
      <c r="AM164" s="82" t="b">
        <f t="shared" si="147"/>
        <v>0</v>
      </c>
      <c r="AN164" s="82" t="b">
        <f t="shared" si="148"/>
        <v>0</v>
      </c>
      <c r="AO164" s="82" t="b">
        <f t="shared" si="161"/>
        <v>0</v>
      </c>
      <c r="AP164" s="82" t="b">
        <f t="shared" si="149"/>
        <v>0</v>
      </c>
      <c r="AQ164" s="82" t="b">
        <f t="shared" si="162"/>
        <v>0</v>
      </c>
      <c r="AR164" s="70">
        <f t="shared" si="163"/>
        <v>0</v>
      </c>
      <c r="AS164" s="82" t="b">
        <f t="shared" si="150"/>
        <v>0</v>
      </c>
      <c r="AT164" s="82" t="b">
        <f t="shared" si="151"/>
        <v>0</v>
      </c>
      <c r="AU164" s="82" t="b">
        <f t="shared" si="152"/>
        <v>0</v>
      </c>
      <c r="AV164" s="82" t="b">
        <f t="shared" si="153"/>
        <v>0</v>
      </c>
      <c r="AW164" s="82" t="b">
        <f t="shared" si="154"/>
        <v>0</v>
      </c>
      <c r="AX164" s="82" t="b">
        <f t="shared" si="155"/>
        <v>0</v>
      </c>
      <c r="AY164" s="82" t="b">
        <f t="shared" si="164"/>
        <v>0</v>
      </c>
      <c r="AZ164" s="82"/>
      <c r="BA164" s="82" t="b">
        <f t="shared" si="165"/>
        <v>0</v>
      </c>
      <c r="BB164" s="82" t="b">
        <f t="shared" si="166"/>
        <v>0</v>
      </c>
      <c r="BC164" s="82" t="b">
        <f t="shared" si="167"/>
        <v>0</v>
      </c>
      <c r="BD164" s="70"/>
      <c r="BE164" s="70" t="str">
        <f t="shared" si="156"/>
        <v/>
      </c>
      <c r="BF164" s="70">
        <v>153</v>
      </c>
      <c r="BG164" s="70"/>
      <c r="BH164" s="70"/>
      <c r="BI164" s="70"/>
      <c r="BJ164" s="70"/>
      <c r="BK164" s="70"/>
      <c r="BL164" s="70"/>
      <c r="BM164" s="70"/>
      <c r="BN164" s="70"/>
      <c r="BO164" s="70"/>
      <c r="BP164" s="70"/>
      <c r="BQ164" s="70"/>
      <c r="BR164" s="70"/>
      <c r="BS164" s="70" t="b">
        <f t="shared" si="157"/>
        <v>0</v>
      </c>
      <c r="BT164" s="70">
        <f>COUNTA(B165:$O$830)</f>
        <v>0</v>
      </c>
      <c r="BU164" s="70"/>
      <c r="BV164" s="163"/>
      <c r="BW164" s="163"/>
      <c r="BX164" s="163"/>
      <c r="BY164" s="163"/>
      <c r="BZ164" s="163"/>
      <c r="CA164" s="163"/>
      <c r="CB164" s="163"/>
      <c r="CC164" s="163"/>
      <c r="CD164" s="163"/>
      <c r="CE164" s="163" t="str">
        <f t="shared" si="168"/>
        <v/>
      </c>
      <c r="CF164" s="163" t="str">
        <f t="shared" si="169"/>
        <v/>
      </c>
      <c r="CG164" s="163" t="str">
        <f t="shared" si="170"/>
        <v/>
      </c>
      <c r="CH164" s="163" t="str">
        <f t="shared" si="171"/>
        <v/>
      </c>
      <c r="CI164" s="163" t="str">
        <f t="shared" si="172"/>
        <v/>
      </c>
      <c r="CJ164" s="163" t="str">
        <f t="shared" si="173"/>
        <v/>
      </c>
      <c r="CK164" s="163" t="str">
        <f t="shared" si="174"/>
        <v/>
      </c>
      <c r="CL164" s="163" t="str">
        <f t="shared" si="175"/>
        <v/>
      </c>
      <c r="CM164" s="163" t="str">
        <f t="shared" si="176"/>
        <v/>
      </c>
      <c r="CN164" s="163"/>
      <c r="CO164" s="163"/>
      <c r="CP164" s="163" t="str">
        <f t="shared" si="177"/>
        <v/>
      </c>
      <c r="CQ164" s="163"/>
      <c r="CR164" s="163"/>
      <c r="CS164" s="185" t="str">
        <f t="shared" si="194"/>
        <v/>
      </c>
      <c r="CT164" s="70"/>
      <c r="CU164" s="70">
        <f t="shared" si="178"/>
        <v>0</v>
      </c>
      <c r="CV164" s="70">
        <f t="shared" si="179"/>
        <v>0</v>
      </c>
      <c r="CW164" s="70"/>
      <c r="CX164" s="96">
        <f t="shared" si="180"/>
        <v>0</v>
      </c>
      <c r="CY164" s="70"/>
      <c r="CZ164" s="70" t="e">
        <f t="shared" si="181"/>
        <v>#VALUE!</v>
      </c>
      <c r="DA164" s="70" t="e">
        <f t="shared" si="182"/>
        <v>#VALUE!</v>
      </c>
      <c r="DB164" s="70"/>
      <c r="DC164" s="70" t="b">
        <f t="shared" si="195"/>
        <v>0</v>
      </c>
      <c r="DD164" s="70">
        <f t="shared" si="183"/>
        <v>0</v>
      </c>
      <c r="DE164" s="70" t="str">
        <f t="shared" si="184"/>
        <v/>
      </c>
      <c r="DF164" s="70"/>
      <c r="DG164" s="70" t="str">
        <f t="shared" si="196"/>
        <v/>
      </c>
      <c r="DH164" s="70" t="b">
        <f t="shared" si="197"/>
        <v>0</v>
      </c>
      <c r="DI164" s="70" t="str">
        <f t="shared" si="198"/>
        <v/>
      </c>
      <c r="DJ164" s="70"/>
      <c r="DK164" s="70" t="str">
        <f t="shared" si="185"/>
        <v/>
      </c>
      <c r="DL164" s="70" t="str">
        <f t="shared" si="186"/>
        <v/>
      </c>
      <c r="DM164" s="70"/>
      <c r="DN164" s="70" t="str">
        <f t="shared" si="187"/>
        <v/>
      </c>
      <c r="DO164" s="70" t="str">
        <f>IF(DK164="","",AND((COUNTIF($DK$12:DL164,DK164))=1,(COUNTIF($DK$12:DL164,DL164))=1))</f>
        <v/>
      </c>
      <c r="DP164" s="70" t="str">
        <f>IF(DK164="","",AND((COUNTIF(DK164:$DL$812,DK164))=1,(COUNTIF(DK164:$DL$812,DL164))=1))</f>
        <v/>
      </c>
      <c r="DQ164" s="70"/>
      <c r="DR164" s="70" t="b">
        <f t="shared" si="188"/>
        <v>0</v>
      </c>
      <c r="DS164" s="70" t="b">
        <f t="shared" si="189"/>
        <v>0</v>
      </c>
      <c r="DT164" s="70">
        <f t="shared" si="199"/>
        <v>0</v>
      </c>
      <c r="DU164" s="70">
        <f t="shared" si="200"/>
        <v>0</v>
      </c>
      <c r="DV164" s="70" t="b">
        <f t="shared" si="190"/>
        <v>0</v>
      </c>
      <c r="DW164" s="70" t="b">
        <f t="shared" si="191"/>
        <v>0</v>
      </c>
      <c r="DX164" s="70"/>
      <c r="DY164" s="70" t="b">
        <f t="shared" si="192"/>
        <v>0</v>
      </c>
      <c r="DZ164" s="70">
        <f t="shared" si="193"/>
        <v>0</v>
      </c>
      <c r="EA164" s="70"/>
    </row>
    <row r="165" spans="1:131" x14ac:dyDescent="0.25">
      <c r="A165" s="24" t="str">
        <f t="shared" si="158"/>
        <v/>
      </c>
      <c r="B165" s="36"/>
      <c r="C165" s="37"/>
      <c r="D165" s="38"/>
      <c r="E165" s="37"/>
      <c r="F165" s="38"/>
      <c r="G165" s="39"/>
      <c r="H165" s="35"/>
      <c r="I165" s="30"/>
      <c r="J165" s="38"/>
      <c r="K165" s="36"/>
      <c r="L165" s="40"/>
      <c r="M165" s="43"/>
      <c r="N165" s="44"/>
      <c r="O165" s="35"/>
      <c r="P165" s="87"/>
      <c r="R165" s="70"/>
      <c r="S165" s="70"/>
      <c r="T165" s="99" t="s">
        <v>471</v>
      </c>
      <c r="U165" s="146" t="s">
        <v>472</v>
      </c>
      <c r="V165" s="70"/>
      <c r="W165" s="70"/>
      <c r="X165" s="70"/>
      <c r="Y165" s="70"/>
      <c r="Z165" t="b">
        <f t="shared" si="137"/>
        <v>0</v>
      </c>
      <c r="AA165" t="b">
        <f t="shared" si="159"/>
        <v>0</v>
      </c>
      <c r="AB165" t="b">
        <f t="shared" si="138"/>
        <v>0</v>
      </c>
      <c r="AC165" t="b">
        <f t="shared" si="139"/>
        <v>0</v>
      </c>
      <c r="AD165" s="101" t="b">
        <f t="shared" si="140"/>
        <v>0</v>
      </c>
      <c r="AE165" t="e">
        <f t="shared" si="141"/>
        <v>#VALUE!</v>
      </c>
      <c r="AF165" t="b">
        <f t="shared" si="142"/>
        <v>0</v>
      </c>
      <c r="AG165" s="135"/>
      <c r="AH165" s="82" t="b">
        <f t="shared" si="143"/>
        <v>0</v>
      </c>
      <c r="AI165" s="99" t="b">
        <f t="shared" si="144"/>
        <v>0</v>
      </c>
      <c r="AJ165" s="70" t="b">
        <f t="shared" si="145"/>
        <v>0</v>
      </c>
      <c r="AK165" s="111" t="b">
        <f t="shared" si="160"/>
        <v>0</v>
      </c>
      <c r="AL165" s="82" t="e">
        <f t="shared" si="146"/>
        <v>#VALUE!</v>
      </c>
      <c r="AM165" s="82" t="b">
        <f t="shared" si="147"/>
        <v>0</v>
      </c>
      <c r="AN165" s="82" t="b">
        <f t="shared" si="148"/>
        <v>0</v>
      </c>
      <c r="AO165" s="82" t="b">
        <f t="shared" si="161"/>
        <v>0</v>
      </c>
      <c r="AP165" s="82" t="b">
        <f t="shared" si="149"/>
        <v>0</v>
      </c>
      <c r="AQ165" s="82" t="b">
        <f t="shared" si="162"/>
        <v>0</v>
      </c>
      <c r="AR165" s="70">
        <f t="shared" si="163"/>
        <v>0</v>
      </c>
      <c r="AS165" s="82" t="b">
        <f t="shared" si="150"/>
        <v>0</v>
      </c>
      <c r="AT165" s="82" t="b">
        <f t="shared" si="151"/>
        <v>0</v>
      </c>
      <c r="AU165" s="82" t="b">
        <f t="shared" si="152"/>
        <v>0</v>
      </c>
      <c r="AV165" s="82" t="b">
        <f t="shared" si="153"/>
        <v>0</v>
      </c>
      <c r="AW165" s="82" t="b">
        <f t="shared" si="154"/>
        <v>0</v>
      </c>
      <c r="AX165" s="82" t="b">
        <f t="shared" si="155"/>
        <v>0</v>
      </c>
      <c r="AY165" s="82" t="b">
        <f t="shared" si="164"/>
        <v>0</v>
      </c>
      <c r="AZ165" s="82"/>
      <c r="BA165" s="82" t="b">
        <f t="shared" si="165"/>
        <v>0</v>
      </c>
      <c r="BB165" s="82" t="b">
        <f t="shared" si="166"/>
        <v>0</v>
      </c>
      <c r="BC165" s="82" t="b">
        <f t="shared" si="167"/>
        <v>0</v>
      </c>
      <c r="BD165" s="70"/>
      <c r="BE165" s="70" t="str">
        <f t="shared" si="156"/>
        <v/>
      </c>
      <c r="BF165" s="70">
        <v>154</v>
      </c>
      <c r="BG165" s="70"/>
      <c r="BH165" s="70"/>
      <c r="BI165" s="70"/>
      <c r="BJ165" s="70"/>
      <c r="BK165" s="70"/>
      <c r="BL165" s="70"/>
      <c r="BM165" s="70"/>
      <c r="BN165" s="70"/>
      <c r="BO165" s="70"/>
      <c r="BP165" s="70"/>
      <c r="BQ165" s="70"/>
      <c r="BR165" s="70"/>
      <c r="BS165" s="70" t="b">
        <f t="shared" si="157"/>
        <v>0</v>
      </c>
      <c r="BT165" s="70">
        <f>COUNTA(B166:$O$830)</f>
        <v>0</v>
      </c>
      <c r="BU165" s="70"/>
      <c r="BV165" s="163"/>
      <c r="BW165" s="163"/>
      <c r="BX165" s="163"/>
      <c r="BY165" s="163"/>
      <c r="BZ165" s="163"/>
      <c r="CA165" s="163"/>
      <c r="CB165" s="163"/>
      <c r="CC165" s="163"/>
      <c r="CD165" s="163"/>
      <c r="CE165" s="163" t="str">
        <f t="shared" si="168"/>
        <v/>
      </c>
      <c r="CF165" s="163" t="str">
        <f t="shared" si="169"/>
        <v/>
      </c>
      <c r="CG165" s="163" t="str">
        <f t="shared" si="170"/>
        <v/>
      </c>
      <c r="CH165" s="163" t="str">
        <f t="shared" si="171"/>
        <v/>
      </c>
      <c r="CI165" s="163" t="str">
        <f t="shared" si="172"/>
        <v/>
      </c>
      <c r="CJ165" s="163" t="str">
        <f t="shared" si="173"/>
        <v/>
      </c>
      <c r="CK165" s="163" t="str">
        <f t="shared" si="174"/>
        <v/>
      </c>
      <c r="CL165" s="163" t="str">
        <f t="shared" si="175"/>
        <v/>
      </c>
      <c r="CM165" s="163" t="str">
        <f t="shared" si="176"/>
        <v/>
      </c>
      <c r="CN165" s="163"/>
      <c r="CO165" s="163"/>
      <c r="CP165" s="163" t="str">
        <f t="shared" si="177"/>
        <v/>
      </c>
      <c r="CQ165" s="163"/>
      <c r="CR165" s="163"/>
      <c r="CS165" s="185" t="str">
        <f t="shared" si="194"/>
        <v/>
      </c>
      <c r="CT165" s="70"/>
      <c r="CU165" s="70">
        <f t="shared" si="178"/>
        <v>0</v>
      </c>
      <c r="CV165" s="70">
        <f t="shared" si="179"/>
        <v>0</v>
      </c>
      <c r="CW165" s="70"/>
      <c r="CX165" s="96">
        <f t="shared" si="180"/>
        <v>0</v>
      </c>
      <c r="CY165" s="70"/>
      <c r="CZ165" s="70" t="e">
        <f t="shared" si="181"/>
        <v>#VALUE!</v>
      </c>
      <c r="DA165" s="70" t="e">
        <f t="shared" si="182"/>
        <v>#VALUE!</v>
      </c>
      <c r="DB165" s="70"/>
      <c r="DC165" s="70" t="b">
        <f t="shared" si="195"/>
        <v>0</v>
      </c>
      <c r="DD165" s="70">
        <f t="shared" si="183"/>
        <v>0</v>
      </c>
      <c r="DE165" s="70" t="str">
        <f t="shared" si="184"/>
        <v/>
      </c>
      <c r="DF165" s="70"/>
      <c r="DG165" s="70" t="str">
        <f t="shared" si="196"/>
        <v/>
      </c>
      <c r="DH165" s="70" t="b">
        <f t="shared" si="197"/>
        <v>0</v>
      </c>
      <c r="DI165" s="70" t="str">
        <f t="shared" si="198"/>
        <v/>
      </c>
      <c r="DJ165" s="70"/>
      <c r="DK165" s="70" t="str">
        <f t="shared" si="185"/>
        <v/>
      </c>
      <c r="DL165" s="70" t="str">
        <f t="shared" si="186"/>
        <v/>
      </c>
      <c r="DM165" s="70"/>
      <c r="DN165" s="70" t="str">
        <f t="shared" si="187"/>
        <v/>
      </c>
      <c r="DO165" s="70" t="str">
        <f>IF(DK165="","",AND((COUNTIF($DK$12:DL165,DK165))=1,(COUNTIF($DK$12:DL165,DL165))=1))</f>
        <v/>
      </c>
      <c r="DP165" s="70" t="str">
        <f>IF(DK165="","",AND((COUNTIF(DK165:$DL$812,DK165))=1,(COUNTIF(DK165:$DL$812,DL165))=1))</f>
        <v/>
      </c>
      <c r="DQ165" s="70"/>
      <c r="DR165" s="70" t="b">
        <f t="shared" si="188"/>
        <v>0</v>
      </c>
      <c r="DS165" s="70" t="b">
        <f t="shared" si="189"/>
        <v>0</v>
      </c>
      <c r="DT165" s="70">
        <f t="shared" si="199"/>
        <v>0</v>
      </c>
      <c r="DU165" s="70">
        <f t="shared" si="200"/>
        <v>0</v>
      </c>
      <c r="DV165" s="70" t="b">
        <f t="shared" si="190"/>
        <v>0</v>
      </c>
      <c r="DW165" s="70" t="b">
        <f t="shared" si="191"/>
        <v>0</v>
      </c>
      <c r="DX165" s="70"/>
      <c r="DY165" s="70" t="b">
        <f t="shared" si="192"/>
        <v>0</v>
      </c>
      <c r="DZ165" s="70">
        <f t="shared" si="193"/>
        <v>0</v>
      </c>
      <c r="EA165" s="70"/>
    </row>
    <row r="166" spans="1:131" x14ac:dyDescent="0.25">
      <c r="A166" s="24" t="str">
        <f t="shared" si="158"/>
        <v/>
      </c>
      <c r="B166" s="36"/>
      <c r="C166" s="37"/>
      <c r="D166" s="38"/>
      <c r="E166" s="37"/>
      <c r="F166" s="38"/>
      <c r="G166" s="39"/>
      <c r="H166" s="35"/>
      <c r="I166" s="30"/>
      <c r="J166" s="38"/>
      <c r="K166" s="36"/>
      <c r="L166" s="40"/>
      <c r="M166" s="43"/>
      <c r="N166" s="44"/>
      <c r="O166" s="35"/>
      <c r="P166" s="87"/>
      <c r="R166" s="70"/>
      <c r="S166" s="70"/>
      <c r="T166" s="99" t="s">
        <v>473</v>
      </c>
      <c r="U166" s="146" t="s">
        <v>474</v>
      </c>
      <c r="V166" s="70"/>
      <c r="W166" s="70"/>
      <c r="X166" s="70"/>
      <c r="Y166" s="70"/>
      <c r="Z166" t="b">
        <f t="shared" si="137"/>
        <v>0</v>
      </c>
      <c r="AA166" t="b">
        <f t="shared" si="159"/>
        <v>0</v>
      </c>
      <c r="AB166" t="b">
        <f t="shared" si="138"/>
        <v>0</v>
      </c>
      <c r="AC166" t="b">
        <f t="shared" si="139"/>
        <v>0</v>
      </c>
      <c r="AD166" s="101" t="b">
        <f t="shared" si="140"/>
        <v>0</v>
      </c>
      <c r="AE166" t="e">
        <f t="shared" si="141"/>
        <v>#VALUE!</v>
      </c>
      <c r="AF166" t="b">
        <f t="shared" si="142"/>
        <v>0</v>
      </c>
      <c r="AG166" s="135"/>
      <c r="AH166" s="82" t="b">
        <f t="shared" si="143"/>
        <v>0</v>
      </c>
      <c r="AI166" s="99" t="b">
        <f t="shared" si="144"/>
        <v>0</v>
      </c>
      <c r="AJ166" s="70" t="b">
        <f t="shared" si="145"/>
        <v>0</v>
      </c>
      <c r="AK166" s="111" t="b">
        <f t="shared" si="160"/>
        <v>0</v>
      </c>
      <c r="AL166" s="82" t="e">
        <f t="shared" si="146"/>
        <v>#VALUE!</v>
      </c>
      <c r="AM166" s="82" t="b">
        <f t="shared" si="147"/>
        <v>0</v>
      </c>
      <c r="AN166" s="82" t="b">
        <f t="shared" si="148"/>
        <v>0</v>
      </c>
      <c r="AO166" s="82" t="b">
        <f t="shared" si="161"/>
        <v>0</v>
      </c>
      <c r="AP166" s="82" t="b">
        <f t="shared" si="149"/>
        <v>0</v>
      </c>
      <c r="AQ166" s="82" t="b">
        <f t="shared" si="162"/>
        <v>0</v>
      </c>
      <c r="AR166" s="70">
        <f t="shared" si="163"/>
        <v>0</v>
      </c>
      <c r="AS166" s="82" t="b">
        <f t="shared" si="150"/>
        <v>0</v>
      </c>
      <c r="AT166" s="82" t="b">
        <f t="shared" si="151"/>
        <v>0</v>
      </c>
      <c r="AU166" s="82" t="b">
        <f t="shared" si="152"/>
        <v>0</v>
      </c>
      <c r="AV166" s="82" t="b">
        <f t="shared" si="153"/>
        <v>0</v>
      </c>
      <c r="AW166" s="82" t="b">
        <f t="shared" si="154"/>
        <v>0</v>
      </c>
      <c r="AX166" s="82" t="b">
        <f t="shared" si="155"/>
        <v>0</v>
      </c>
      <c r="AY166" s="82" t="b">
        <f t="shared" si="164"/>
        <v>0</v>
      </c>
      <c r="AZ166" s="82"/>
      <c r="BA166" s="82" t="b">
        <f t="shared" si="165"/>
        <v>0</v>
      </c>
      <c r="BB166" s="82" t="b">
        <f t="shared" si="166"/>
        <v>0</v>
      </c>
      <c r="BC166" s="82" t="b">
        <f t="shared" si="167"/>
        <v>0</v>
      </c>
      <c r="BD166" s="70"/>
      <c r="BE166" s="70" t="str">
        <f t="shared" si="156"/>
        <v/>
      </c>
      <c r="BF166" s="70">
        <v>155</v>
      </c>
      <c r="BG166" s="70"/>
      <c r="BH166" s="70"/>
      <c r="BI166" s="70"/>
      <c r="BJ166" s="70"/>
      <c r="BK166" s="70"/>
      <c r="BL166" s="70"/>
      <c r="BM166" s="70"/>
      <c r="BN166" s="70"/>
      <c r="BO166" s="70"/>
      <c r="BP166" s="70"/>
      <c r="BQ166" s="70"/>
      <c r="BR166" s="70"/>
      <c r="BS166" s="70" t="b">
        <f t="shared" si="157"/>
        <v>0</v>
      </c>
      <c r="BT166" s="70">
        <f>COUNTA(B167:$O$830)</f>
        <v>0</v>
      </c>
      <c r="BU166" s="70"/>
      <c r="BV166" s="163"/>
      <c r="BW166" s="163"/>
      <c r="BX166" s="163"/>
      <c r="BY166" s="163"/>
      <c r="BZ166" s="163"/>
      <c r="CA166" s="163"/>
      <c r="CB166" s="163"/>
      <c r="CC166" s="163"/>
      <c r="CD166" s="163"/>
      <c r="CE166" s="163" t="str">
        <f t="shared" si="168"/>
        <v/>
      </c>
      <c r="CF166" s="163" t="str">
        <f t="shared" si="169"/>
        <v/>
      </c>
      <c r="CG166" s="163" t="str">
        <f t="shared" si="170"/>
        <v/>
      </c>
      <c r="CH166" s="163" t="str">
        <f t="shared" si="171"/>
        <v/>
      </c>
      <c r="CI166" s="163" t="str">
        <f t="shared" si="172"/>
        <v/>
      </c>
      <c r="CJ166" s="163" t="str">
        <f t="shared" si="173"/>
        <v/>
      </c>
      <c r="CK166" s="163" t="str">
        <f t="shared" si="174"/>
        <v/>
      </c>
      <c r="CL166" s="163" t="str">
        <f t="shared" si="175"/>
        <v/>
      </c>
      <c r="CM166" s="163" t="str">
        <f t="shared" si="176"/>
        <v/>
      </c>
      <c r="CN166" s="163"/>
      <c r="CO166" s="163"/>
      <c r="CP166" s="163" t="str">
        <f t="shared" si="177"/>
        <v/>
      </c>
      <c r="CQ166" s="163"/>
      <c r="CR166" s="163"/>
      <c r="CS166" s="185" t="str">
        <f t="shared" si="194"/>
        <v/>
      </c>
      <c r="CT166" s="70"/>
      <c r="CU166" s="70">
        <f t="shared" si="178"/>
        <v>0</v>
      </c>
      <c r="CV166" s="70">
        <f t="shared" si="179"/>
        <v>0</v>
      </c>
      <c r="CW166" s="70"/>
      <c r="CX166" s="96">
        <f t="shared" si="180"/>
        <v>0</v>
      </c>
      <c r="CY166" s="70"/>
      <c r="CZ166" s="70" t="e">
        <f t="shared" si="181"/>
        <v>#VALUE!</v>
      </c>
      <c r="DA166" s="70" t="e">
        <f t="shared" si="182"/>
        <v>#VALUE!</v>
      </c>
      <c r="DB166" s="70"/>
      <c r="DC166" s="70" t="b">
        <f t="shared" si="195"/>
        <v>0</v>
      </c>
      <c r="DD166" s="70">
        <f t="shared" si="183"/>
        <v>0</v>
      </c>
      <c r="DE166" s="70" t="str">
        <f t="shared" si="184"/>
        <v/>
      </c>
      <c r="DF166" s="70"/>
      <c r="DG166" s="70" t="str">
        <f t="shared" si="196"/>
        <v/>
      </c>
      <c r="DH166" s="70" t="b">
        <f t="shared" si="197"/>
        <v>0</v>
      </c>
      <c r="DI166" s="70" t="str">
        <f t="shared" si="198"/>
        <v/>
      </c>
      <c r="DJ166" s="70"/>
      <c r="DK166" s="70" t="str">
        <f t="shared" si="185"/>
        <v/>
      </c>
      <c r="DL166" s="70" t="str">
        <f t="shared" si="186"/>
        <v/>
      </c>
      <c r="DM166" s="70"/>
      <c r="DN166" s="70" t="str">
        <f t="shared" si="187"/>
        <v/>
      </c>
      <c r="DO166" s="70" t="str">
        <f>IF(DK166="","",AND((COUNTIF($DK$12:DL166,DK166))=1,(COUNTIF($DK$12:DL166,DL166))=1))</f>
        <v/>
      </c>
      <c r="DP166" s="70" t="str">
        <f>IF(DK166="","",AND((COUNTIF(DK166:$DL$812,DK166))=1,(COUNTIF(DK166:$DL$812,DL166))=1))</f>
        <v/>
      </c>
      <c r="DQ166" s="70"/>
      <c r="DR166" s="70" t="b">
        <f t="shared" si="188"/>
        <v>0</v>
      </c>
      <c r="DS166" s="70" t="b">
        <f t="shared" si="189"/>
        <v>0</v>
      </c>
      <c r="DT166" s="70">
        <f t="shared" si="199"/>
        <v>0</v>
      </c>
      <c r="DU166" s="70">
        <f t="shared" si="200"/>
        <v>0</v>
      </c>
      <c r="DV166" s="70" t="b">
        <f t="shared" si="190"/>
        <v>0</v>
      </c>
      <c r="DW166" s="70" t="b">
        <f t="shared" si="191"/>
        <v>0</v>
      </c>
      <c r="DX166" s="70"/>
      <c r="DY166" s="70" t="b">
        <f t="shared" si="192"/>
        <v>0</v>
      </c>
      <c r="DZ166" s="70">
        <f t="shared" si="193"/>
        <v>0</v>
      </c>
      <c r="EA166" s="70"/>
    </row>
    <row r="167" spans="1:131" x14ac:dyDescent="0.25">
      <c r="A167" s="24" t="str">
        <f t="shared" si="158"/>
        <v/>
      </c>
      <c r="B167" s="36"/>
      <c r="C167" s="37"/>
      <c r="D167" s="38"/>
      <c r="E167" s="37"/>
      <c r="F167" s="38"/>
      <c r="G167" s="39"/>
      <c r="H167" s="35"/>
      <c r="I167" s="30"/>
      <c r="J167" s="38"/>
      <c r="K167" s="36"/>
      <c r="L167" s="40"/>
      <c r="M167" s="43"/>
      <c r="N167" s="44"/>
      <c r="O167" s="35"/>
      <c r="P167" s="87"/>
      <c r="R167" s="70"/>
      <c r="S167" s="70"/>
      <c r="T167" s="99" t="s">
        <v>475</v>
      </c>
      <c r="U167" s="146" t="s">
        <v>476</v>
      </c>
      <c r="V167" s="70"/>
      <c r="W167" s="70"/>
      <c r="X167" s="70"/>
      <c r="Y167" s="70"/>
      <c r="Z167" t="b">
        <f t="shared" si="137"/>
        <v>0</v>
      </c>
      <c r="AA167" t="b">
        <f t="shared" si="159"/>
        <v>0</v>
      </c>
      <c r="AB167" t="b">
        <f t="shared" si="138"/>
        <v>0</v>
      </c>
      <c r="AC167" t="b">
        <f t="shared" si="139"/>
        <v>0</v>
      </c>
      <c r="AD167" s="101" t="b">
        <f t="shared" si="140"/>
        <v>0</v>
      </c>
      <c r="AE167" t="e">
        <f t="shared" si="141"/>
        <v>#VALUE!</v>
      </c>
      <c r="AF167" t="b">
        <f t="shared" si="142"/>
        <v>0</v>
      </c>
      <c r="AG167" s="135"/>
      <c r="AH167" s="82" t="b">
        <f t="shared" si="143"/>
        <v>0</v>
      </c>
      <c r="AI167" s="99" t="b">
        <f t="shared" si="144"/>
        <v>0</v>
      </c>
      <c r="AJ167" s="70" t="b">
        <f t="shared" si="145"/>
        <v>0</v>
      </c>
      <c r="AK167" s="111" t="b">
        <f t="shared" si="160"/>
        <v>0</v>
      </c>
      <c r="AL167" s="82" t="e">
        <f t="shared" si="146"/>
        <v>#VALUE!</v>
      </c>
      <c r="AM167" s="82" t="b">
        <f t="shared" si="147"/>
        <v>0</v>
      </c>
      <c r="AN167" s="82" t="b">
        <f t="shared" si="148"/>
        <v>0</v>
      </c>
      <c r="AO167" s="82" t="b">
        <f t="shared" si="161"/>
        <v>0</v>
      </c>
      <c r="AP167" s="82" t="b">
        <f t="shared" si="149"/>
        <v>0</v>
      </c>
      <c r="AQ167" s="82" t="b">
        <f t="shared" si="162"/>
        <v>0</v>
      </c>
      <c r="AR167" s="70">
        <f t="shared" si="163"/>
        <v>0</v>
      </c>
      <c r="AS167" s="82" t="b">
        <f t="shared" si="150"/>
        <v>0</v>
      </c>
      <c r="AT167" s="82" t="b">
        <f t="shared" si="151"/>
        <v>0</v>
      </c>
      <c r="AU167" s="82" t="b">
        <f t="shared" si="152"/>
        <v>0</v>
      </c>
      <c r="AV167" s="82" t="b">
        <f t="shared" si="153"/>
        <v>0</v>
      </c>
      <c r="AW167" s="82" t="b">
        <f t="shared" si="154"/>
        <v>0</v>
      </c>
      <c r="AX167" s="82" t="b">
        <f t="shared" si="155"/>
        <v>0</v>
      </c>
      <c r="AY167" s="82" t="b">
        <f t="shared" si="164"/>
        <v>0</v>
      </c>
      <c r="AZ167" s="82"/>
      <c r="BA167" s="82" t="b">
        <f t="shared" si="165"/>
        <v>0</v>
      </c>
      <c r="BB167" s="82" t="b">
        <f t="shared" si="166"/>
        <v>0</v>
      </c>
      <c r="BC167" s="82" t="b">
        <f t="shared" si="167"/>
        <v>0</v>
      </c>
      <c r="BD167" s="70"/>
      <c r="BE167" s="70" t="str">
        <f t="shared" si="156"/>
        <v/>
      </c>
      <c r="BF167" s="70">
        <v>156</v>
      </c>
      <c r="BG167" s="70"/>
      <c r="BH167" s="70"/>
      <c r="BI167" s="70"/>
      <c r="BJ167" s="70"/>
      <c r="BK167" s="70"/>
      <c r="BL167" s="70"/>
      <c r="BM167" s="70"/>
      <c r="BN167" s="70"/>
      <c r="BO167" s="70"/>
      <c r="BP167" s="70"/>
      <c r="BQ167" s="70"/>
      <c r="BR167" s="70"/>
      <c r="BS167" s="70" t="b">
        <f t="shared" si="157"/>
        <v>0</v>
      </c>
      <c r="BT167" s="70">
        <f>COUNTA(B168:$O$830)</f>
        <v>0</v>
      </c>
      <c r="BU167" s="70"/>
      <c r="BV167" s="163"/>
      <c r="BW167" s="163"/>
      <c r="BX167" s="163"/>
      <c r="BY167" s="163"/>
      <c r="BZ167" s="163"/>
      <c r="CA167" s="163"/>
      <c r="CB167" s="163"/>
      <c r="CC167" s="163"/>
      <c r="CD167" s="163"/>
      <c r="CE167" s="163" t="str">
        <f t="shared" si="168"/>
        <v/>
      </c>
      <c r="CF167" s="163" t="str">
        <f t="shared" si="169"/>
        <v/>
      </c>
      <c r="CG167" s="163" t="str">
        <f t="shared" si="170"/>
        <v/>
      </c>
      <c r="CH167" s="163" t="str">
        <f t="shared" si="171"/>
        <v/>
      </c>
      <c r="CI167" s="163" t="str">
        <f t="shared" si="172"/>
        <v/>
      </c>
      <c r="CJ167" s="163" t="str">
        <f t="shared" si="173"/>
        <v/>
      </c>
      <c r="CK167" s="163" t="str">
        <f t="shared" si="174"/>
        <v/>
      </c>
      <c r="CL167" s="163" t="str">
        <f t="shared" si="175"/>
        <v/>
      </c>
      <c r="CM167" s="163" t="str">
        <f t="shared" si="176"/>
        <v/>
      </c>
      <c r="CN167" s="163"/>
      <c r="CO167" s="163"/>
      <c r="CP167" s="163" t="str">
        <f t="shared" si="177"/>
        <v/>
      </c>
      <c r="CQ167" s="163"/>
      <c r="CR167" s="163"/>
      <c r="CS167" s="185" t="str">
        <f t="shared" si="194"/>
        <v/>
      </c>
      <c r="CT167" s="70"/>
      <c r="CU167" s="70">
        <f t="shared" si="178"/>
        <v>0</v>
      </c>
      <c r="CV167" s="70">
        <f t="shared" si="179"/>
        <v>0</v>
      </c>
      <c r="CW167" s="70"/>
      <c r="CX167" s="96">
        <f t="shared" si="180"/>
        <v>0</v>
      </c>
      <c r="CY167" s="70"/>
      <c r="CZ167" s="70" t="e">
        <f t="shared" si="181"/>
        <v>#VALUE!</v>
      </c>
      <c r="DA167" s="70" t="e">
        <f t="shared" si="182"/>
        <v>#VALUE!</v>
      </c>
      <c r="DB167" s="70"/>
      <c r="DC167" s="70" t="b">
        <f t="shared" si="195"/>
        <v>0</v>
      </c>
      <c r="DD167" s="70">
        <f t="shared" si="183"/>
        <v>0</v>
      </c>
      <c r="DE167" s="70" t="str">
        <f t="shared" si="184"/>
        <v/>
      </c>
      <c r="DF167" s="70"/>
      <c r="DG167" s="70" t="str">
        <f t="shared" si="196"/>
        <v/>
      </c>
      <c r="DH167" s="70" t="b">
        <f t="shared" si="197"/>
        <v>0</v>
      </c>
      <c r="DI167" s="70" t="str">
        <f t="shared" si="198"/>
        <v/>
      </c>
      <c r="DJ167" s="70"/>
      <c r="DK167" s="70" t="str">
        <f t="shared" si="185"/>
        <v/>
      </c>
      <c r="DL167" s="70" t="str">
        <f t="shared" si="186"/>
        <v/>
      </c>
      <c r="DM167" s="70"/>
      <c r="DN167" s="70" t="str">
        <f t="shared" si="187"/>
        <v/>
      </c>
      <c r="DO167" s="70" t="str">
        <f>IF(DK167="","",AND((COUNTIF($DK$12:DL167,DK167))=1,(COUNTIF($DK$12:DL167,DL167))=1))</f>
        <v/>
      </c>
      <c r="DP167" s="70" t="str">
        <f>IF(DK167="","",AND((COUNTIF(DK167:$DL$812,DK167))=1,(COUNTIF(DK167:$DL$812,DL167))=1))</f>
        <v/>
      </c>
      <c r="DQ167" s="70"/>
      <c r="DR167" s="70" t="b">
        <f t="shared" si="188"/>
        <v>0</v>
      </c>
      <c r="DS167" s="70" t="b">
        <f t="shared" si="189"/>
        <v>0</v>
      </c>
      <c r="DT167" s="70">
        <f t="shared" si="199"/>
        <v>0</v>
      </c>
      <c r="DU167" s="70">
        <f t="shared" si="200"/>
        <v>0</v>
      </c>
      <c r="DV167" s="70" t="b">
        <f t="shared" si="190"/>
        <v>0</v>
      </c>
      <c r="DW167" s="70" t="b">
        <f t="shared" si="191"/>
        <v>0</v>
      </c>
      <c r="DX167" s="70"/>
      <c r="DY167" s="70" t="b">
        <f t="shared" si="192"/>
        <v>0</v>
      </c>
      <c r="DZ167" s="70">
        <f t="shared" si="193"/>
        <v>0</v>
      </c>
      <c r="EA167" s="70"/>
    </row>
    <row r="168" spans="1:131" x14ac:dyDescent="0.25">
      <c r="A168" s="24" t="str">
        <f t="shared" si="158"/>
        <v/>
      </c>
      <c r="B168" s="36"/>
      <c r="C168" s="37"/>
      <c r="D168" s="38"/>
      <c r="E168" s="37"/>
      <c r="F168" s="38"/>
      <c r="G168" s="39"/>
      <c r="H168" s="35"/>
      <c r="I168" s="30"/>
      <c r="J168" s="38"/>
      <c r="K168" s="36"/>
      <c r="L168" s="40"/>
      <c r="M168" s="43"/>
      <c r="N168" s="44"/>
      <c r="O168" s="35"/>
      <c r="P168" s="87"/>
      <c r="R168" s="70"/>
      <c r="S168" s="70"/>
      <c r="T168" s="99" t="s">
        <v>477</v>
      </c>
      <c r="U168" s="146" t="s">
        <v>478</v>
      </c>
      <c r="V168" s="70"/>
      <c r="W168" s="70"/>
      <c r="X168" s="70"/>
      <c r="Y168" s="70"/>
      <c r="Z168" t="b">
        <f t="shared" si="137"/>
        <v>0</v>
      </c>
      <c r="AA168" t="b">
        <f t="shared" si="159"/>
        <v>0</v>
      </c>
      <c r="AB168" t="b">
        <f t="shared" si="138"/>
        <v>0</v>
      </c>
      <c r="AC168" t="b">
        <f t="shared" si="139"/>
        <v>0</v>
      </c>
      <c r="AD168" s="101" t="b">
        <f t="shared" si="140"/>
        <v>0</v>
      </c>
      <c r="AE168" t="e">
        <f t="shared" si="141"/>
        <v>#VALUE!</v>
      </c>
      <c r="AF168" t="b">
        <f t="shared" si="142"/>
        <v>0</v>
      </c>
      <c r="AG168" s="135"/>
      <c r="AH168" s="82" t="b">
        <f t="shared" si="143"/>
        <v>0</v>
      </c>
      <c r="AI168" s="99" t="b">
        <f t="shared" si="144"/>
        <v>0</v>
      </c>
      <c r="AJ168" s="70" t="b">
        <f t="shared" si="145"/>
        <v>0</v>
      </c>
      <c r="AK168" s="111" t="b">
        <f t="shared" si="160"/>
        <v>0</v>
      </c>
      <c r="AL168" s="82" t="e">
        <f t="shared" si="146"/>
        <v>#VALUE!</v>
      </c>
      <c r="AM168" s="82" t="b">
        <f t="shared" si="147"/>
        <v>0</v>
      </c>
      <c r="AN168" s="82" t="b">
        <f t="shared" si="148"/>
        <v>0</v>
      </c>
      <c r="AO168" s="82" t="b">
        <f t="shared" si="161"/>
        <v>0</v>
      </c>
      <c r="AP168" s="82" t="b">
        <f t="shared" si="149"/>
        <v>0</v>
      </c>
      <c r="AQ168" s="82" t="b">
        <f t="shared" si="162"/>
        <v>0</v>
      </c>
      <c r="AR168" s="70">
        <f t="shared" si="163"/>
        <v>0</v>
      </c>
      <c r="AS168" s="82" t="b">
        <f t="shared" si="150"/>
        <v>0</v>
      </c>
      <c r="AT168" s="82" t="b">
        <f t="shared" si="151"/>
        <v>0</v>
      </c>
      <c r="AU168" s="82" t="b">
        <f t="shared" si="152"/>
        <v>0</v>
      </c>
      <c r="AV168" s="82" t="b">
        <f t="shared" si="153"/>
        <v>0</v>
      </c>
      <c r="AW168" s="82" t="b">
        <f t="shared" si="154"/>
        <v>0</v>
      </c>
      <c r="AX168" s="82" t="b">
        <f t="shared" si="155"/>
        <v>0</v>
      </c>
      <c r="AY168" s="82" t="b">
        <f t="shared" si="164"/>
        <v>0</v>
      </c>
      <c r="AZ168" s="82"/>
      <c r="BA168" s="82" t="b">
        <f t="shared" si="165"/>
        <v>0</v>
      </c>
      <c r="BB168" s="82" t="b">
        <f t="shared" si="166"/>
        <v>0</v>
      </c>
      <c r="BC168" s="82" t="b">
        <f t="shared" si="167"/>
        <v>0</v>
      </c>
      <c r="BD168" s="70"/>
      <c r="BE168" s="70" t="str">
        <f t="shared" si="156"/>
        <v/>
      </c>
      <c r="BF168" s="70">
        <v>157</v>
      </c>
      <c r="BG168" s="70"/>
      <c r="BH168" s="70"/>
      <c r="BI168" s="70"/>
      <c r="BJ168" s="70"/>
      <c r="BK168" s="70"/>
      <c r="BL168" s="70"/>
      <c r="BM168" s="70"/>
      <c r="BN168" s="70"/>
      <c r="BO168" s="70"/>
      <c r="BP168" s="70"/>
      <c r="BQ168" s="70"/>
      <c r="BR168" s="70"/>
      <c r="BS168" s="70" t="b">
        <f t="shared" si="157"/>
        <v>0</v>
      </c>
      <c r="BT168" s="70">
        <f>COUNTA(B169:$O$830)</f>
        <v>0</v>
      </c>
      <c r="BU168" s="70"/>
      <c r="BV168" s="163"/>
      <c r="BW168" s="163"/>
      <c r="BX168" s="163"/>
      <c r="BY168" s="163"/>
      <c r="BZ168" s="163"/>
      <c r="CA168" s="163"/>
      <c r="CB168" s="163"/>
      <c r="CC168" s="163"/>
      <c r="CD168" s="163"/>
      <c r="CE168" s="163" t="str">
        <f t="shared" si="168"/>
        <v/>
      </c>
      <c r="CF168" s="163" t="str">
        <f t="shared" si="169"/>
        <v/>
      </c>
      <c r="CG168" s="163" t="str">
        <f t="shared" si="170"/>
        <v/>
      </c>
      <c r="CH168" s="163" t="str">
        <f t="shared" si="171"/>
        <v/>
      </c>
      <c r="CI168" s="163" t="str">
        <f t="shared" si="172"/>
        <v/>
      </c>
      <c r="CJ168" s="163" t="str">
        <f t="shared" si="173"/>
        <v/>
      </c>
      <c r="CK168" s="163" t="str">
        <f t="shared" si="174"/>
        <v/>
      </c>
      <c r="CL168" s="163" t="str">
        <f t="shared" si="175"/>
        <v/>
      </c>
      <c r="CM168" s="163" t="str">
        <f t="shared" si="176"/>
        <v/>
      </c>
      <c r="CN168" s="163"/>
      <c r="CO168" s="163"/>
      <c r="CP168" s="163" t="str">
        <f t="shared" si="177"/>
        <v/>
      </c>
      <c r="CQ168" s="163"/>
      <c r="CR168" s="163"/>
      <c r="CS168" s="185" t="str">
        <f t="shared" si="194"/>
        <v/>
      </c>
      <c r="CT168" s="70"/>
      <c r="CU168" s="70">
        <f t="shared" si="178"/>
        <v>0</v>
      </c>
      <c r="CV168" s="70">
        <f t="shared" si="179"/>
        <v>0</v>
      </c>
      <c r="CW168" s="70"/>
      <c r="CX168" s="96">
        <f t="shared" si="180"/>
        <v>0</v>
      </c>
      <c r="CY168" s="70"/>
      <c r="CZ168" s="70" t="e">
        <f t="shared" si="181"/>
        <v>#VALUE!</v>
      </c>
      <c r="DA168" s="70" t="e">
        <f t="shared" si="182"/>
        <v>#VALUE!</v>
      </c>
      <c r="DB168" s="70"/>
      <c r="DC168" s="70" t="b">
        <f t="shared" si="195"/>
        <v>0</v>
      </c>
      <c r="DD168" s="70">
        <f t="shared" si="183"/>
        <v>0</v>
      </c>
      <c r="DE168" s="70" t="str">
        <f t="shared" si="184"/>
        <v/>
      </c>
      <c r="DF168" s="70"/>
      <c r="DG168" s="70" t="str">
        <f t="shared" si="196"/>
        <v/>
      </c>
      <c r="DH168" s="70" t="b">
        <f t="shared" si="197"/>
        <v>0</v>
      </c>
      <c r="DI168" s="70" t="str">
        <f t="shared" si="198"/>
        <v/>
      </c>
      <c r="DJ168" s="70"/>
      <c r="DK168" s="70" t="str">
        <f t="shared" si="185"/>
        <v/>
      </c>
      <c r="DL168" s="70" t="str">
        <f t="shared" si="186"/>
        <v/>
      </c>
      <c r="DM168" s="70"/>
      <c r="DN168" s="70" t="str">
        <f t="shared" si="187"/>
        <v/>
      </c>
      <c r="DO168" s="70" t="str">
        <f>IF(DK168="","",AND((COUNTIF($DK$12:DL168,DK168))=1,(COUNTIF($DK$12:DL168,DL168))=1))</f>
        <v/>
      </c>
      <c r="DP168" s="70" t="str">
        <f>IF(DK168="","",AND((COUNTIF(DK168:$DL$812,DK168))=1,(COUNTIF(DK168:$DL$812,DL168))=1))</f>
        <v/>
      </c>
      <c r="DQ168" s="70"/>
      <c r="DR168" s="70" t="b">
        <f t="shared" si="188"/>
        <v>0</v>
      </c>
      <c r="DS168" s="70" t="b">
        <f t="shared" si="189"/>
        <v>0</v>
      </c>
      <c r="DT168" s="70">
        <f t="shared" si="199"/>
        <v>0</v>
      </c>
      <c r="DU168" s="70">
        <f t="shared" si="200"/>
        <v>0</v>
      </c>
      <c r="DV168" s="70" t="b">
        <f t="shared" si="190"/>
        <v>0</v>
      </c>
      <c r="DW168" s="70" t="b">
        <f t="shared" si="191"/>
        <v>0</v>
      </c>
      <c r="DX168" s="70"/>
      <c r="DY168" s="70" t="b">
        <f t="shared" si="192"/>
        <v>0</v>
      </c>
      <c r="DZ168" s="70">
        <f t="shared" si="193"/>
        <v>0</v>
      </c>
      <c r="EA168" s="70"/>
    </row>
    <row r="169" spans="1:131" x14ac:dyDescent="0.25">
      <c r="A169" s="24" t="str">
        <f t="shared" si="158"/>
        <v/>
      </c>
      <c r="B169" s="36"/>
      <c r="C169" s="37"/>
      <c r="D169" s="38"/>
      <c r="E169" s="37"/>
      <c r="F169" s="38"/>
      <c r="G169" s="39"/>
      <c r="H169" s="35"/>
      <c r="I169" s="30"/>
      <c r="J169" s="38"/>
      <c r="K169" s="36"/>
      <c r="L169" s="40"/>
      <c r="M169" s="43"/>
      <c r="N169" s="44"/>
      <c r="O169" s="35"/>
      <c r="P169" s="87"/>
      <c r="R169" s="70"/>
      <c r="S169" s="70"/>
      <c r="T169" s="99" t="s">
        <v>479</v>
      </c>
      <c r="U169" s="146" t="s">
        <v>480</v>
      </c>
      <c r="V169" s="70"/>
      <c r="W169" s="70"/>
      <c r="X169" s="70"/>
      <c r="Y169" s="70"/>
      <c r="Z169" t="b">
        <f t="shared" si="137"/>
        <v>0</v>
      </c>
      <c r="AA169" t="b">
        <f t="shared" si="159"/>
        <v>0</v>
      </c>
      <c r="AB169" t="b">
        <f t="shared" si="138"/>
        <v>0</v>
      </c>
      <c r="AC169" t="b">
        <f t="shared" si="139"/>
        <v>0</v>
      </c>
      <c r="AD169" s="101" t="b">
        <f t="shared" si="140"/>
        <v>0</v>
      </c>
      <c r="AE169" t="e">
        <f t="shared" si="141"/>
        <v>#VALUE!</v>
      </c>
      <c r="AF169" t="b">
        <f t="shared" si="142"/>
        <v>0</v>
      </c>
      <c r="AG169" s="135"/>
      <c r="AH169" s="82" t="b">
        <f t="shared" si="143"/>
        <v>0</v>
      </c>
      <c r="AI169" s="99" t="b">
        <f t="shared" si="144"/>
        <v>0</v>
      </c>
      <c r="AJ169" s="70" t="b">
        <f t="shared" si="145"/>
        <v>0</v>
      </c>
      <c r="AK169" s="111" t="b">
        <f t="shared" si="160"/>
        <v>0</v>
      </c>
      <c r="AL169" s="82" t="e">
        <f t="shared" si="146"/>
        <v>#VALUE!</v>
      </c>
      <c r="AM169" s="82" t="b">
        <f t="shared" si="147"/>
        <v>0</v>
      </c>
      <c r="AN169" s="82" t="b">
        <f t="shared" si="148"/>
        <v>0</v>
      </c>
      <c r="AO169" s="82" t="b">
        <f t="shared" si="161"/>
        <v>0</v>
      </c>
      <c r="AP169" s="82" t="b">
        <f t="shared" si="149"/>
        <v>0</v>
      </c>
      <c r="AQ169" s="82" t="b">
        <f t="shared" si="162"/>
        <v>0</v>
      </c>
      <c r="AR169" s="70">
        <f t="shared" si="163"/>
        <v>0</v>
      </c>
      <c r="AS169" s="82" t="b">
        <f t="shared" si="150"/>
        <v>0</v>
      </c>
      <c r="AT169" s="82" t="b">
        <f t="shared" si="151"/>
        <v>0</v>
      </c>
      <c r="AU169" s="82" t="b">
        <f t="shared" si="152"/>
        <v>0</v>
      </c>
      <c r="AV169" s="82" t="b">
        <f t="shared" si="153"/>
        <v>0</v>
      </c>
      <c r="AW169" s="82" t="b">
        <f t="shared" si="154"/>
        <v>0</v>
      </c>
      <c r="AX169" s="82" t="b">
        <f t="shared" si="155"/>
        <v>0</v>
      </c>
      <c r="AY169" s="82" t="b">
        <f t="shared" si="164"/>
        <v>0</v>
      </c>
      <c r="AZ169" s="82"/>
      <c r="BA169" s="82" t="b">
        <f t="shared" si="165"/>
        <v>0</v>
      </c>
      <c r="BB169" s="82" t="b">
        <f t="shared" si="166"/>
        <v>0</v>
      </c>
      <c r="BC169" s="82" t="b">
        <f t="shared" si="167"/>
        <v>0</v>
      </c>
      <c r="BD169" s="70"/>
      <c r="BE169" s="70" t="str">
        <f t="shared" si="156"/>
        <v/>
      </c>
      <c r="BF169" s="70">
        <v>158</v>
      </c>
      <c r="BG169" s="70"/>
      <c r="BH169" s="70"/>
      <c r="BI169" s="70"/>
      <c r="BJ169" s="70"/>
      <c r="BK169" s="70"/>
      <c r="BL169" s="70"/>
      <c r="BM169" s="70"/>
      <c r="BN169" s="70"/>
      <c r="BO169" s="70"/>
      <c r="BP169" s="70"/>
      <c r="BQ169" s="70"/>
      <c r="BR169" s="70"/>
      <c r="BS169" s="70" t="b">
        <f t="shared" si="157"/>
        <v>0</v>
      </c>
      <c r="BT169" s="70">
        <f>COUNTA(B170:$O$830)</f>
        <v>0</v>
      </c>
      <c r="BU169" s="70"/>
      <c r="BV169" s="163"/>
      <c r="BW169" s="163"/>
      <c r="BX169" s="163"/>
      <c r="BY169" s="163"/>
      <c r="BZ169" s="163"/>
      <c r="CA169" s="163"/>
      <c r="CB169" s="163"/>
      <c r="CC169" s="163"/>
      <c r="CD169" s="163"/>
      <c r="CE169" s="163" t="str">
        <f t="shared" si="168"/>
        <v/>
      </c>
      <c r="CF169" s="163" t="str">
        <f t="shared" si="169"/>
        <v/>
      </c>
      <c r="CG169" s="163" t="str">
        <f t="shared" si="170"/>
        <v/>
      </c>
      <c r="CH169" s="163" t="str">
        <f t="shared" si="171"/>
        <v/>
      </c>
      <c r="CI169" s="163" t="str">
        <f t="shared" si="172"/>
        <v/>
      </c>
      <c r="CJ169" s="163" t="str">
        <f t="shared" si="173"/>
        <v/>
      </c>
      <c r="CK169" s="163" t="str">
        <f t="shared" si="174"/>
        <v/>
      </c>
      <c r="CL169" s="163" t="str">
        <f t="shared" si="175"/>
        <v/>
      </c>
      <c r="CM169" s="163" t="str">
        <f t="shared" si="176"/>
        <v/>
      </c>
      <c r="CN169" s="163"/>
      <c r="CO169" s="163"/>
      <c r="CP169" s="163" t="str">
        <f t="shared" si="177"/>
        <v/>
      </c>
      <c r="CQ169" s="163"/>
      <c r="CR169" s="163"/>
      <c r="CS169" s="185" t="str">
        <f t="shared" si="194"/>
        <v/>
      </c>
      <c r="CT169" s="70"/>
      <c r="CU169" s="70">
        <f t="shared" si="178"/>
        <v>0</v>
      </c>
      <c r="CV169" s="70">
        <f t="shared" si="179"/>
        <v>0</v>
      </c>
      <c r="CW169" s="70"/>
      <c r="CX169" s="96">
        <f t="shared" si="180"/>
        <v>0</v>
      </c>
      <c r="CY169" s="70"/>
      <c r="CZ169" s="70" t="e">
        <f t="shared" si="181"/>
        <v>#VALUE!</v>
      </c>
      <c r="DA169" s="70" t="e">
        <f t="shared" si="182"/>
        <v>#VALUE!</v>
      </c>
      <c r="DB169" s="70"/>
      <c r="DC169" s="70" t="b">
        <f t="shared" si="195"/>
        <v>0</v>
      </c>
      <c r="DD169" s="70">
        <f t="shared" si="183"/>
        <v>0</v>
      </c>
      <c r="DE169" s="70" t="str">
        <f t="shared" si="184"/>
        <v/>
      </c>
      <c r="DF169" s="70"/>
      <c r="DG169" s="70" t="str">
        <f t="shared" si="196"/>
        <v/>
      </c>
      <c r="DH169" s="70" t="b">
        <f t="shared" si="197"/>
        <v>0</v>
      </c>
      <c r="DI169" s="70" t="str">
        <f t="shared" si="198"/>
        <v/>
      </c>
      <c r="DJ169" s="70"/>
      <c r="DK169" s="70" t="str">
        <f t="shared" si="185"/>
        <v/>
      </c>
      <c r="DL169" s="70" t="str">
        <f t="shared" si="186"/>
        <v/>
      </c>
      <c r="DM169" s="70"/>
      <c r="DN169" s="70" t="str">
        <f t="shared" si="187"/>
        <v/>
      </c>
      <c r="DO169" s="70" t="str">
        <f>IF(DK169="","",AND((COUNTIF($DK$12:DL169,DK169))=1,(COUNTIF($DK$12:DL169,DL169))=1))</f>
        <v/>
      </c>
      <c r="DP169" s="70" t="str">
        <f>IF(DK169="","",AND((COUNTIF(DK169:$DL$812,DK169))=1,(COUNTIF(DK169:$DL$812,DL169))=1))</f>
        <v/>
      </c>
      <c r="DQ169" s="70"/>
      <c r="DR169" s="70" t="b">
        <f t="shared" si="188"/>
        <v>0</v>
      </c>
      <c r="DS169" s="70" t="b">
        <f t="shared" si="189"/>
        <v>0</v>
      </c>
      <c r="DT169" s="70">
        <f t="shared" si="199"/>
        <v>0</v>
      </c>
      <c r="DU169" s="70">
        <f t="shared" si="200"/>
        <v>0</v>
      </c>
      <c r="DV169" s="70" t="b">
        <f t="shared" si="190"/>
        <v>0</v>
      </c>
      <c r="DW169" s="70" t="b">
        <f t="shared" si="191"/>
        <v>0</v>
      </c>
      <c r="DX169" s="70"/>
      <c r="DY169" s="70" t="b">
        <f t="shared" si="192"/>
        <v>0</v>
      </c>
      <c r="DZ169" s="70">
        <f t="shared" si="193"/>
        <v>0</v>
      </c>
      <c r="EA169" s="70"/>
    </row>
    <row r="170" spans="1:131" x14ac:dyDescent="0.25">
      <c r="A170" s="24" t="str">
        <f t="shared" si="158"/>
        <v/>
      </c>
      <c r="B170" s="36"/>
      <c r="C170" s="37"/>
      <c r="D170" s="38"/>
      <c r="E170" s="37"/>
      <c r="F170" s="38"/>
      <c r="G170" s="39"/>
      <c r="H170" s="35"/>
      <c r="I170" s="30"/>
      <c r="J170" s="38"/>
      <c r="K170" s="36"/>
      <c r="L170" s="40"/>
      <c r="M170" s="43"/>
      <c r="N170" s="44"/>
      <c r="O170" s="35"/>
      <c r="P170" s="87"/>
      <c r="R170" s="70"/>
      <c r="S170" s="70"/>
      <c r="T170" s="99" t="s">
        <v>481</v>
      </c>
      <c r="U170" s="146" t="s">
        <v>482</v>
      </c>
      <c r="V170" s="70"/>
      <c r="W170" s="70"/>
      <c r="X170" s="70"/>
      <c r="Y170" s="70"/>
      <c r="Z170" t="b">
        <f t="shared" si="137"/>
        <v>0</v>
      </c>
      <c r="AA170" t="b">
        <f t="shared" si="159"/>
        <v>0</v>
      </c>
      <c r="AB170" t="b">
        <f t="shared" si="138"/>
        <v>0</v>
      </c>
      <c r="AC170" t="b">
        <f t="shared" si="139"/>
        <v>0</v>
      </c>
      <c r="AD170" s="101" t="b">
        <f t="shared" si="140"/>
        <v>0</v>
      </c>
      <c r="AE170" t="e">
        <f t="shared" si="141"/>
        <v>#VALUE!</v>
      </c>
      <c r="AF170" t="b">
        <f t="shared" si="142"/>
        <v>0</v>
      </c>
      <c r="AG170" s="135"/>
      <c r="AH170" s="82" t="b">
        <f t="shared" si="143"/>
        <v>0</v>
      </c>
      <c r="AI170" s="99" t="b">
        <f t="shared" si="144"/>
        <v>0</v>
      </c>
      <c r="AJ170" s="70" t="b">
        <f t="shared" si="145"/>
        <v>0</v>
      </c>
      <c r="AK170" s="111" t="b">
        <f t="shared" si="160"/>
        <v>0</v>
      </c>
      <c r="AL170" s="82" t="e">
        <f t="shared" si="146"/>
        <v>#VALUE!</v>
      </c>
      <c r="AM170" s="82" t="b">
        <f t="shared" si="147"/>
        <v>0</v>
      </c>
      <c r="AN170" s="82" t="b">
        <f t="shared" si="148"/>
        <v>0</v>
      </c>
      <c r="AO170" s="82" t="b">
        <f t="shared" si="161"/>
        <v>0</v>
      </c>
      <c r="AP170" s="82" t="b">
        <f t="shared" si="149"/>
        <v>0</v>
      </c>
      <c r="AQ170" s="82" t="b">
        <f t="shared" si="162"/>
        <v>0</v>
      </c>
      <c r="AR170" s="70">
        <f t="shared" si="163"/>
        <v>0</v>
      </c>
      <c r="AS170" s="82" t="b">
        <f t="shared" si="150"/>
        <v>0</v>
      </c>
      <c r="AT170" s="82" t="b">
        <f t="shared" si="151"/>
        <v>0</v>
      </c>
      <c r="AU170" s="82" t="b">
        <f t="shared" si="152"/>
        <v>0</v>
      </c>
      <c r="AV170" s="82" t="b">
        <f t="shared" si="153"/>
        <v>0</v>
      </c>
      <c r="AW170" s="82" t="b">
        <f t="shared" si="154"/>
        <v>0</v>
      </c>
      <c r="AX170" s="82" t="b">
        <f t="shared" si="155"/>
        <v>0</v>
      </c>
      <c r="AY170" s="82" t="b">
        <f t="shared" si="164"/>
        <v>0</v>
      </c>
      <c r="AZ170" s="82"/>
      <c r="BA170" s="82" t="b">
        <f t="shared" si="165"/>
        <v>0</v>
      </c>
      <c r="BB170" s="82" t="b">
        <f t="shared" si="166"/>
        <v>0</v>
      </c>
      <c r="BC170" s="82" t="b">
        <f t="shared" si="167"/>
        <v>0</v>
      </c>
      <c r="BD170" s="70"/>
      <c r="BE170" s="70" t="str">
        <f t="shared" si="156"/>
        <v/>
      </c>
      <c r="BF170" s="70">
        <v>159</v>
      </c>
      <c r="BG170" s="70"/>
      <c r="BH170" s="70"/>
      <c r="BI170" s="70"/>
      <c r="BJ170" s="70"/>
      <c r="BK170" s="70"/>
      <c r="BL170" s="70"/>
      <c r="BM170" s="70"/>
      <c r="BN170" s="70"/>
      <c r="BO170" s="70"/>
      <c r="BP170" s="70"/>
      <c r="BQ170" s="70"/>
      <c r="BR170" s="70"/>
      <c r="BS170" s="70" t="b">
        <f t="shared" si="157"/>
        <v>0</v>
      </c>
      <c r="BT170" s="70">
        <f>COUNTA(B171:$O$830)</f>
        <v>0</v>
      </c>
      <c r="BU170" s="70"/>
      <c r="BV170" s="163"/>
      <c r="BW170" s="163"/>
      <c r="BX170" s="163"/>
      <c r="BY170" s="163"/>
      <c r="BZ170" s="163"/>
      <c r="CA170" s="163"/>
      <c r="CB170" s="163"/>
      <c r="CC170" s="163"/>
      <c r="CD170" s="163"/>
      <c r="CE170" s="163" t="str">
        <f t="shared" si="168"/>
        <v/>
      </c>
      <c r="CF170" s="163" t="str">
        <f t="shared" si="169"/>
        <v/>
      </c>
      <c r="CG170" s="163" t="str">
        <f t="shared" si="170"/>
        <v/>
      </c>
      <c r="CH170" s="163" t="str">
        <f t="shared" si="171"/>
        <v/>
      </c>
      <c r="CI170" s="163" t="str">
        <f t="shared" si="172"/>
        <v/>
      </c>
      <c r="CJ170" s="163" t="str">
        <f t="shared" si="173"/>
        <v/>
      </c>
      <c r="CK170" s="163" t="str">
        <f t="shared" si="174"/>
        <v/>
      </c>
      <c r="CL170" s="163" t="str">
        <f t="shared" si="175"/>
        <v/>
      </c>
      <c r="CM170" s="163" t="str">
        <f t="shared" si="176"/>
        <v/>
      </c>
      <c r="CN170" s="163"/>
      <c r="CO170" s="163"/>
      <c r="CP170" s="163" t="str">
        <f t="shared" si="177"/>
        <v/>
      </c>
      <c r="CQ170" s="163"/>
      <c r="CR170" s="163"/>
      <c r="CS170" s="185" t="str">
        <f t="shared" si="194"/>
        <v/>
      </c>
      <c r="CT170" s="70"/>
      <c r="CU170" s="70">
        <f t="shared" si="178"/>
        <v>0</v>
      </c>
      <c r="CV170" s="70">
        <f t="shared" si="179"/>
        <v>0</v>
      </c>
      <c r="CW170" s="70"/>
      <c r="CX170" s="96">
        <f t="shared" si="180"/>
        <v>0</v>
      </c>
      <c r="CY170" s="70"/>
      <c r="CZ170" s="70" t="e">
        <f t="shared" si="181"/>
        <v>#VALUE!</v>
      </c>
      <c r="DA170" s="70" t="e">
        <f t="shared" si="182"/>
        <v>#VALUE!</v>
      </c>
      <c r="DB170" s="70"/>
      <c r="DC170" s="70" t="b">
        <f t="shared" si="195"/>
        <v>0</v>
      </c>
      <c r="DD170" s="70">
        <f t="shared" si="183"/>
        <v>0</v>
      </c>
      <c r="DE170" s="70" t="str">
        <f t="shared" si="184"/>
        <v/>
      </c>
      <c r="DF170" s="70"/>
      <c r="DG170" s="70" t="str">
        <f t="shared" si="196"/>
        <v/>
      </c>
      <c r="DH170" s="70" t="b">
        <f t="shared" si="197"/>
        <v>0</v>
      </c>
      <c r="DI170" s="70" t="str">
        <f t="shared" si="198"/>
        <v/>
      </c>
      <c r="DJ170" s="70"/>
      <c r="DK170" s="70" t="str">
        <f t="shared" si="185"/>
        <v/>
      </c>
      <c r="DL170" s="70" t="str">
        <f t="shared" si="186"/>
        <v/>
      </c>
      <c r="DM170" s="70"/>
      <c r="DN170" s="70" t="str">
        <f t="shared" si="187"/>
        <v/>
      </c>
      <c r="DO170" s="70" t="str">
        <f>IF(DK170="","",AND((COUNTIF($DK$12:DL170,DK170))=1,(COUNTIF($DK$12:DL170,DL170))=1))</f>
        <v/>
      </c>
      <c r="DP170" s="70" t="str">
        <f>IF(DK170="","",AND((COUNTIF(DK170:$DL$812,DK170))=1,(COUNTIF(DK170:$DL$812,DL170))=1))</f>
        <v/>
      </c>
      <c r="DQ170" s="70"/>
      <c r="DR170" s="70" t="b">
        <f t="shared" si="188"/>
        <v>0</v>
      </c>
      <c r="DS170" s="70" t="b">
        <f t="shared" si="189"/>
        <v>0</v>
      </c>
      <c r="DT170" s="70">
        <f t="shared" si="199"/>
        <v>0</v>
      </c>
      <c r="DU170" s="70">
        <f t="shared" si="200"/>
        <v>0</v>
      </c>
      <c r="DV170" s="70" t="b">
        <f t="shared" si="190"/>
        <v>0</v>
      </c>
      <c r="DW170" s="70" t="b">
        <f t="shared" si="191"/>
        <v>0</v>
      </c>
      <c r="DX170" s="70"/>
      <c r="DY170" s="70" t="b">
        <f t="shared" si="192"/>
        <v>0</v>
      </c>
      <c r="DZ170" s="70">
        <f t="shared" si="193"/>
        <v>0</v>
      </c>
      <c r="EA170" s="70"/>
    </row>
    <row r="171" spans="1:131" x14ac:dyDescent="0.25">
      <c r="A171" s="24" t="str">
        <f t="shared" si="158"/>
        <v/>
      </c>
      <c r="B171" s="36"/>
      <c r="C171" s="37"/>
      <c r="D171" s="38"/>
      <c r="E171" s="37"/>
      <c r="F171" s="38"/>
      <c r="G171" s="39"/>
      <c r="H171" s="35"/>
      <c r="I171" s="30"/>
      <c r="J171" s="38"/>
      <c r="K171" s="36"/>
      <c r="L171" s="40"/>
      <c r="M171" s="43"/>
      <c r="N171" s="44"/>
      <c r="O171" s="35"/>
      <c r="P171" s="87"/>
      <c r="R171" s="70"/>
      <c r="S171" s="70"/>
      <c r="T171" s="99" t="s">
        <v>483</v>
      </c>
      <c r="U171" s="146" t="s">
        <v>484</v>
      </c>
      <c r="V171" s="70"/>
      <c r="W171" s="70"/>
      <c r="X171" s="70"/>
      <c r="Y171" s="70"/>
      <c r="Z171" t="b">
        <f t="shared" si="137"/>
        <v>0</v>
      </c>
      <c r="AA171" t="b">
        <f t="shared" si="159"/>
        <v>0</v>
      </c>
      <c r="AB171" t="b">
        <f t="shared" si="138"/>
        <v>0</v>
      </c>
      <c r="AC171" t="b">
        <f t="shared" si="139"/>
        <v>0</v>
      </c>
      <c r="AD171" s="101" t="b">
        <f t="shared" si="140"/>
        <v>0</v>
      </c>
      <c r="AE171" t="e">
        <f t="shared" si="141"/>
        <v>#VALUE!</v>
      </c>
      <c r="AF171" t="b">
        <f t="shared" si="142"/>
        <v>0</v>
      </c>
      <c r="AG171" s="135"/>
      <c r="AH171" s="82" t="b">
        <f t="shared" si="143"/>
        <v>0</v>
      </c>
      <c r="AI171" s="99" t="b">
        <f t="shared" si="144"/>
        <v>0</v>
      </c>
      <c r="AJ171" s="70" t="b">
        <f t="shared" si="145"/>
        <v>0</v>
      </c>
      <c r="AK171" s="111" t="b">
        <f t="shared" si="160"/>
        <v>0</v>
      </c>
      <c r="AL171" s="82" t="e">
        <f t="shared" si="146"/>
        <v>#VALUE!</v>
      </c>
      <c r="AM171" s="82" t="b">
        <f t="shared" si="147"/>
        <v>0</v>
      </c>
      <c r="AN171" s="82" t="b">
        <f t="shared" si="148"/>
        <v>0</v>
      </c>
      <c r="AO171" s="82" t="b">
        <f t="shared" si="161"/>
        <v>0</v>
      </c>
      <c r="AP171" s="82" t="b">
        <f t="shared" si="149"/>
        <v>0</v>
      </c>
      <c r="AQ171" s="82" t="b">
        <f t="shared" si="162"/>
        <v>0</v>
      </c>
      <c r="AR171" s="70">
        <f t="shared" si="163"/>
        <v>0</v>
      </c>
      <c r="AS171" s="82" t="b">
        <f t="shared" si="150"/>
        <v>0</v>
      </c>
      <c r="AT171" s="82" t="b">
        <f t="shared" si="151"/>
        <v>0</v>
      </c>
      <c r="AU171" s="82" t="b">
        <f t="shared" si="152"/>
        <v>0</v>
      </c>
      <c r="AV171" s="82" t="b">
        <f t="shared" si="153"/>
        <v>0</v>
      </c>
      <c r="AW171" s="82" t="b">
        <f t="shared" si="154"/>
        <v>0</v>
      </c>
      <c r="AX171" s="82" t="b">
        <f t="shared" si="155"/>
        <v>0</v>
      </c>
      <c r="AY171" s="82" t="b">
        <f t="shared" si="164"/>
        <v>0</v>
      </c>
      <c r="AZ171" s="82"/>
      <c r="BA171" s="82" t="b">
        <f t="shared" si="165"/>
        <v>0</v>
      </c>
      <c r="BB171" s="82" t="b">
        <f t="shared" si="166"/>
        <v>0</v>
      </c>
      <c r="BC171" s="82" t="b">
        <f t="shared" si="167"/>
        <v>0</v>
      </c>
      <c r="BD171" s="70"/>
      <c r="BE171" s="70" t="str">
        <f t="shared" si="156"/>
        <v/>
      </c>
      <c r="BF171" s="70">
        <v>160</v>
      </c>
      <c r="BG171" s="70"/>
      <c r="BH171" s="70"/>
      <c r="BI171" s="70"/>
      <c r="BJ171" s="70"/>
      <c r="BK171" s="70"/>
      <c r="BL171" s="70"/>
      <c r="BM171" s="70"/>
      <c r="BN171" s="70"/>
      <c r="BO171" s="70"/>
      <c r="BP171" s="70"/>
      <c r="BQ171" s="70"/>
      <c r="BR171" s="70"/>
      <c r="BS171" s="70" t="b">
        <f t="shared" si="157"/>
        <v>0</v>
      </c>
      <c r="BT171" s="70">
        <f>COUNTA(B172:$O$830)</f>
        <v>0</v>
      </c>
      <c r="BU171" s="70"/>
      <c r="BV171" s="163"/>
      <c r="BW171" s="163"/>
      <c r="BX171" s="163"/>
      <c r="BY171" s="163"/>
      <c r="BZ171" s="163"/>
      <c r="CA171" s="163"/>
      <c r="CB171" s="163"/>
      <c r="CC171" s="163"/>
      <c r="CD171" s="163"/>
      <c r="CE171" s="163" t="str">
        <f t="shared" si="168"/>
        <v/>
      </c>
      <c r="CF171" s="163" t="str">
        <f t="shared" si="169"/>
        <v/>
      </c>
      <c r="CG171" s="163" t="str">
        <f t="shared" si="170"/>
        <v/>
      </c>
      <c r="CH171" s="163" t="str">
        <f t="shared" si="171"/>
        <v/>
      </c>
      <c r="CI171" s="163" t="str">
        <f t="shared" si="172"/>
        <v/>
      </c>
      <c r="CJ171" s="163" t="str">
        <f t="shared" si="173"/>
        <v/>
      </c>
      <c r="CK171" s="163" t="str">
        <f t="shared" si="174"/>
        <v/>
      </c>
      <c r="CL171" s="163" t="str">
        <f t="shared" si="175"/>
        <v/>
      </c>
      <c r="CM171" s="163" t="str">
        <f t="shared" si="176"/>
        <v/>
      </c>
      <c r="CN171" s="163"/>
      <c r="CO171" s="163"/>
      <c r="CP171" s="163" t="str">
        <f t="shared" si="177"/>
        <v/>
      </c>
      <c r="CQ171" s="163"/>
      <c r="CR171" s="163"/>
      <c r="CS171" s="185" t="str">
        <f t="shared" si="194"/>
        <v/>
      </c>
      <c r="CT171" s="70"/>
      <c r="CU171" s="70">
        <f t="shared" si="178"/>
        <v>0</v>
      </c>
      <c r="CV171" s="70">
        <f t="shared" si="179"/>
        <v>0</v>
      </c>
      <c r="CW171" s="70"/>
      <c r="CX171" s="96">
        <f t="shared" si="180"/>
        <v>0</v>
      </c>
      <c r="CY171" s="70"/>
      <c r="CZ171" s="70" t="e">
        <f t="shared" si="181"/>
        <v>#VALUE!</v>
      </c>
      <c r="DA171" s="70" t="e">
        <f t="shared" si="182"/>
        <v>#VALUE!</v>
      </c>
      <c r="DB171" s="70"/>
      <c r="DC171" s="70" t="b">
        <f t="shared" si="195"/>
        <v>0</v>
      </c>
      <c r="DD171" s="70">
        <f t="shared" si="183"/>
        <v>0</v>
      </c>
      <c r="DE171" s="70" t="str">
        <f t="shared" si="184"/>
        <v/>
      </c>
      <c r="DF171" s="70"/>
      <c r="DG171" s="70" t="str">
        <f t="shared" si="196"/>
        <v/>
      </c>
      <c r="DH171" s="70" t="b">
        <f t="shared" si="197"/>
        <v>0</v>
      </c>
      <c r="DI171" s="70" t="str">
        <f t="shared" si="198"/>
        <v/>
      </c>
      <c r="DJ171" s="70"/>
      <c r="DK171" s="70" t="str">
        <f t="shared" si="185"/>
        <v/>
      </c>
      <c r="DL171" s="70" t="str">
        <f t="shared" si="186"/>
        <v/>
      </c>
      <c r="DM171" s="70"/>
      <c r="DN171" s="70" t="str">
        <f t="shared" si="187"/>
        <v/>
      </c>
      <c r="DO171" s="70" t="str">
        <f>IF(DK171="","",AND((COUNTIF($DK$12:DL171,DK171))=1,(COUNTIF($DK$12:DL171,DL171))=1))</f>
        <v/>
      </c>
      <c r="DP171" s="70" t="str">
        <f>IF(DK171="","",AND((COUNTIF(DK171:$DL$812,DK171))=1,(COUNTIF(DK171:$DL$812,DL171))=1))</f>
        <v/>
      </c>
      <c r="DQ171" s="70"/>
      <c r="DR171" s="70" t="b">
        <f t="shared" si="188"/>
        <v>0</v>
      </c>
      <c r="DS171" s="70" t="b">
        <f t="shared" si="189"/>
        <v>0</v>
      </c>
      <c r="DT171" s="70">
        <f t="shared" si="199"/>
        <v>0</v>
      </c>
      <c r="DU171" s="70">
        <f t="shared" si="200"/>
        <v>0</v>
      </c>
      <c r="DV171" s="70" t="b">
        <f t="shared" si="190"/>
        <v>0</v>
      </c>
      <c r="DW171" s="70" t="b">
        <f t="shared" si="191"/>
        <v>0</v>
      </c>
      <c r="DX171" s="70"/>
      <c r="DY171" s="70" t="b">
        <f t="shared" si="192"/>
        <v>0</v>
      </c>
      <c r="DZ171" s="70">
        <f t="shared" si="193"/>
        <v>0</v>
      </c>
      <c r="EA171" s="70"/>
    </row>
    <row r="172" spans="1:131" x14ac:dyDescent="0.25">
      <c r="A172" s="24" t="str">
        <f t="shared" si="158"/>
        <v/>
      </c>
      <c r="B172" s="36"/>
      <c r="C172" s="37"/>
      <c r="D172" s="38"/>
      <c r="E172" s="37"/>
      <c r="F172" s="38"/>
      <c r="G172" s="39"/>
      <c r="H172" s="35"/>
      <c r="I172" s="30"/>
      <c r="J172" s="38"/>
      <c r="K172" s="36"/>
      <c r="L172" s="40"/>
      <c r="M172" s="43"/>
      <c r="N172" s="44"/>
      <c r="O172" s="35"/>
      <c r="P172" s="87"/>
      <c r="R172" s="70"/>
      <c r="S172" s="70"/>
      <c r="T172" s="99" t="s">
        <v>485</v>
      </c>
      <c r="U172" s="146" t="s">
        <v>486</v>
      </c>
      <c r="V172" s="70"/>
      <c r="W172" s="70"/>
      <c r="X172" s="70"/>
      <c r="Y172" s="70"/>
      <c r="Z172" t="b">
        <f t="shared" si="137"/>
        <v>0</v>
      </c>
      <c r="AA172" t="b">
        <f t="shared" si="159"/>
        <v>0</v>
      </c>
      <c r="AB172" t="b">
        <f t="shared" si="138"/>
        <v>0</v>
      </c>
      <c r="AC172" t="b">
        <f t="shared" si="139"/>
        <v>0</v>
      </c>
      <c r="AD172" s="101" t="b">
        <f t="shared" si="140"/>
        <v>0</v>
      </c>
      <c r="AE172" t="e">
        <f t="shared" si="141"/>
        <v>#VALUE!</v>
      </c>
      <c r="AF172" t="b">
        <f t="shared" si="142"/>
        <v>0</v>
      </c>
      <c r="AG172" s="135"/>
      <c r="AH172" s="82" t="b">
        <f t="shared" si="143"/>
        <v>0</v>
      </c>
      <c r="AI172" s="99" t="b">
        <f t="shared" si="144"/>
        <v>0</v>
      </c>
      <c r="AJ172" s="70" t="b">
        <f t="shared" si="145"/>
        <v>0</v>
      </c>
      <c r="AK172" s="111" t="b">
        <f t="shared" si="160"/>
        <v>0</v>
      </c>
      <c r="AL172" s="82" t="e">
        <f t="shared" si="146"/>
        <v>#VALUE!</v>
      </c>
      <c r="AM172" s="82" t="b">
        <f t="shared" si="147"/>
        <v>0</v>
      </c>
      <c r="AN172" s="82" t="b">
        <f t="shared" si="148"/>
        <v>0</v>
      </c>
      <c r="AO172" s="82" t="b">
        <f t="shared" si="161"/>
        <v>0</v>
      </c>
      <c r="AP172" s="82" t="b">
        <f t="shared" si="149"/>
        <v>0</v>
      </c>
      <c r="AQ172" s="82" t="b">
        <f t="shared" si="162"/>
        <v>0</v>
      </c>
      <c r="AR172" s="70">
        <f t="shared" si="163"/>
        <v>0</v>
      </c>
      <c r="AS172" s="82" t="b">
        <f t="shared" si="150"/>
        <v>0</v>
      </c>
      <c r="AT172" s="82" t="b">
        <f t="shared" si="151"/>
        <v>0</v>
      </c>
      <c r="AU172" s="82" t="b">
        <f t="shared" si="152"/>
        <v>0</v>
      </c>
      <c r="AV172" s="82" t="b">
        <f t="shared" si="153"/>
        <v>0</v>
      </c>
      <c r="AW172" s="82" t="b">
        <f t="shared" si="154"/>
        <v>0</v>
      </c>
      <c r="AX172" s="82" t="b">
        <f t="shared" si="155"/>
        <v>0</v>
      </c>
      <c r="AY172" s="82" t="b">
        <f t="shared" si="164"/>
        <v>0</v>
      </c>
      <c r="AZ172" s="82"/>
      <c r="BA172" s="82" t="b">
        <f t="shared" si="165"/>
        <v>0</v>
      </c>
      <c r="BB172" s="82" t="b">
        <f t="shared" si="166"/>
        <v>0</v>
      </c>
      <c r="BC172" s="82" t="b">
        <f t="shared" si="167"/>
        <v>0</v>
      </c>
      <c r="BD172" s="70"/>
      <c r="BE172" s="70" t="str">
        <f t="shared" si="156"/>
        <v/>
      </c>
      <c r="BF172" s="70">
        <v>161</v>
      </c>
      <c r="BG172" s="70"/>
      <c r="BH172" s="70"/>
      <c r="BI172" s="70"/>
      <c r="BJ172" s="70"/>
      <c r="BK172" s="70"/>
      <c r="BL172" s="70"/>
      <c r="BM172" s="70"/>
      <c r="BN172" s="70"/>
      <c r="BO172" s="70"/>
      <c r="BP172" s="70"/>
      <c r="BQ172" s="70"/>
      <c r="BR172" s="70"/>
      <c r="BS172" s="70" t="b">
        <f t="shared" si="157"/>
        <v>0</v>
      </c>
      <c r="BT172" s="70">
        <f>COUNTA(B173:$O$830)</f>
        <v>0</v>
      </c>
      <c r="BU172" s="70"/>
      <c r="BV172" s="163"/>
      <c r="BW172" s="163"/>
      <c r="BX172" s="163"/>
      <c r="BY172" s="163"/>
      <c r="BZ172" s="163"/>
      <c r="CA172" s="163"/>
      <c r="CB172" s="163"/>
      <c r="CC172" s="163"/>
      <c r="CD172" s="163"/>
      <c r="CE172" s="163" t="str">
        <f t="shared" si="168"/>
        <v/>
      </c>
      <c r="CF172" s="163" t="str">
        <f t="shared" si="169"/>
        <v/>
      </c>
      <c r="CG172" s="163" t="str">
        <f t="shared" si="170"/>
        <v/>
      </c>
      <c r="CH172" s="163" t="str">
        <f t="shared" si="171"/>
        <v/>
      </c>
      <c r="CI172" s="163" t="str">
        <f t="shared" si="172"/>
        <v/>
      </c>
      <c r="CJ172" s="163" t="str">
        <f t="shared" si="173"/>
        <v/>
      </c>
      <c r="CK172" s="163" t="str">
        <f t="shared" si="174"/>
        <v/>
      </c>
      <c r="CL172" s="163" t="str">
        <f t="shared" si="175"/>
        <v/>
      </c>
      <c r="CM172" s="163" t="str">
        <f t="shared" si="176"/>
        <v/>
      </c>
      <c r="CN172" s="163"/>
      <c r="CO172" s="163"/>
      <c r="CP172" s="163" t="str">
        <f t="shared" si="177"/>
        <v/>
      </c>
      <c r="CQ172" s="163"/>
      <c r="CR172" s="163"/>
      <c r="CS172" s="185" t="str">
        <f t="shared" si="194"/>
        <v/>
      </c>
      <c r="CT172" s="70"/>
      <c r="CU172" s="70">
        <f t="shared" si="178"/>
        <v>0</v>
      </c>
      <c r="CV172" s="70">
        <f t="shared" si="179"/>
        <v>0</v>
      </c>
      <c r="CW172" s="70"/>
      <c r="CX172" s="96">
        <f t="shared" si="180"/>
        <v>0</v>
      </c>
      <c r="CY172" s="70"/>
      <c r="CZ172" s="70" t="e">
        <f t="shared" si="181"/>
        <v>#VALUE!</v>
      </c>
      <c r="DA172" s="70" t="e">
        <f t="shared" si="182"/>
        <v>#VALUE!</v>
      </c>
      <c r="DB172" s="70"/>
      <c r="DC172" s="70" t="b">
        <f t="shared" si="195"/>
        <v>0</v>
      </c>
      <c r="DD172" s="70">
        <f t="shared" si="183"/>
        <v>0</v>
      </c>
      <c r="DE172" s="70" t="str">
        <f t="shared" si="184"/>
        <v/>
      </c>
      <c r="DF172" s="70"/>
      <c r="DG172" s="70" t="str">
        <f t="shared" si="196"/>
        <v/>
      </c>
      <c r="DH172" s="70" t="b">
        <f t="shared" si="197"/>
        <v>0</v>
      </c>
      <c r="DI172" s="70" t="str">
        <f t="shared" si="198"/>
        <v/>
      </c>
      <c r="DJ172" s="70"/>
      <c r="DK172" s="70" t="str">
        <f t="shared" si="185"/>
        <v/>
      </c>
      <c r="DL172" s="70" t="str">
        <f t="shared" si="186"/>
        <v/>
      </c>
      <c r="DM172" s="70"/>
      <c r="DN172" s="70" t="str">
        <f t="shared" si="187"/>
        <v/>
      </c>
      <c r="DO172" s="70" t="str">
        <f>IF(DK172="","",AND((COUNTIF($DK$12:DL172,DK172))=1,(COUNTIF($DK$12:DL172,DL172))=1))</f>
        <v/>
      </c>
      <c r="DP172" s="70" t="str">
        <f>IF(DK172="","",AND((COUNTIF(DK172:$DL$812,DK172))=1,(COUNTIF(DK172:$DL$812,DL172))=1))</f>
        <v/>
      </c>
      <c r="DQ172" s="70"/>
      <c r="DR172" s="70" t="b">
        <f t="shared" si="188"/>
        <v>0</v>
      </c>
      <c r="DS172" s="70" t="b">
        <f t="shared" si="189"/>
        <v>0</v>
      </c>
      <c r="DT172" s="70">
        <f t="shared" si="199"/>
        <v>0</v>
      </c>
      <c r="DU172" s="70">
        <f t="shared" si="200"/>
        <v>0</v>
      </c>
      <c r="DV172" s="70" t="b">
        <f t="shared" si="190"/>
        <v>0</v>
      </c>
      <c r="DW172" s="70" t="b">
        <f t="shared" si="191"/>
        <v>0</v>
      </c>
      <c r="DX172" s="70"/>
      <c r="DY172" s="70" t="b">
        <f t="shared" si="192"/>
        <v>0</v>
      </c>
      <c r="DZ172" s="70">
        <f t="shared" si="193"/>
        <v>0</v>
      </c>
      <c r="EA172" s="70"/>
    </row>
    <row r="173" spans="1:131" x14ac:dyDescent="0.25">
      <c r="A173" s="24" t="str">
        <f t="shared" si="158"/>
        <v/>
      </c>
      <c r="B173" s="36"/>
      <c r="C173" s="37"/>
      <c r="D173" s="38"/>
      <c r="E173" s="37"/>
      <c r="F173" s="38"/>
      <c r="G173" s="39"/>
      <c r="H173" s="35"/>
      <c r="I173" s="30"/>
      <c r="J173" s="38"/>
      <c r="K173" s="36"/>
      <c r="L173" s="40"/>
      <c r="M173" s="43"/>
      <c r="N173" s="44"/>
      <c r="O173" s="35"/>
      <c r="P173" s="87"/>
      <c r="R173" s="70"/>
      <c r="S173" s="70"/>
      <c r="T173" s="99" t="s">
        <v>487</v>
      </c>
      <c r="U173" s="146" t="s">
        <v>488</v>
      </c>
      <c r="V173" s="70"/>
      <c r="W173" s="70"/>
      <c r="X173" s="70"/>
      <c r="Y173" s="70"/>
      <c r="Z173" t="b">
        <f t="shared" si="137"/>
        <v>0</v>
      </c>
      <c r="AA173" t="b">
        <f t="shared" si="159"/>
        <v>0</v>
      </c>
      <c r="AB173" t="b">
        <f t="shared" si="138"/>
        <v>0</v>
      </c>
      <c r="AC173" t="b">
        <f t="shared" si="139"/>
        <v>0</v>
      </c>
      <c r="AD173" s="101" t="b">
        <f t="shared" si="140"/>
        <v>0</v>
      </c>
      <c r="AE173" t="e">
        <f t="shared" si="141"/>
        <v>#VALUE!</v>
      </c>
      <c r="AF173" t="b">
        <f t="shared" si="142"/>
        <v>0</v>
      </c>
      <c r="AG173" s="135"/>
      <c r="AH173" s="82" t="b">
        <f t="shared" si="143"/>
        <v>0</v>
      </c>
      <c r="AI173" s="99" t="b">
        <f t="shared" si="144"/>
        <v>0</v>
      </c>
      <c r="AJ173" s="70" t="b">
        <f t="shared" si="145"/>
        <v>0</v>
      </c>
      <c r="AK173" s="111" t="b">
        <f t="shared" si="160"/>
        <v>0</v>
      </c>
      <c r="AL173" s="82" t="e">
        <f t="shared" si="146"/>
        <v>#VALUE!</v>
      </c>
      <c r="AM173" s="82" t="b">
        <f t="shared" si="147"/>
        <v>0</v>
      </c>
      <c r="AN173" s="82" t="b">
        <f t="shared" si="148"/>
        <v>0</v>
      </c>
      <c r="AO173" s="82" t="b">
        <f t="shared" si="161"/>
        <v>0</v>
      </c>
      <c r="AP173" s="82" t="b">
        <f t="shared" si="149"/>
        <v>0</v>
      </c>
      <c r="AQ173" s="82" t="b">
        <f t="shared" si="162"/>
        <v>0</v>
      </c>
      <c r="AR173" s="70">
        <f t="shared" si="163"/>
        <v>0</v>
      </c>
      <c r="AS173" s="82" t="b">
        <f t="shared" si="150"/>
        <v>0</v>
      </c>
      <c r="AT173" s="82" t="b">
        <f t="shared" si="151"/>
        <v>0</v>
      </c>
      <c r="AU173" s="82" t="b">
        <f t="shared" si="152"/>
        <v>0</v>
      </c>
      <c r="AV173" s="82" t="b">
        <f t="shared" si="153"/>
        <v>0</v>
      </c>
      <c r="AW173" s="82" t="b">
        <f t="shared" si="154"/>
        <v>0</v>
      </c>
      <c r="AX173" s="82" t="b">
        <f t="shared" si="155"/>
        <v>0</v>
      </c>
      <c r="AY173" s="82" t="b">
        <f t="shared" si="164"/>
        <v>0</v>
      </c>
      <c r="AZ173" s="82"/>
      <c r="BA173" s="82" t="b">
        <f t="shared" si="165"/>
        <v>0</v>
      </c>
      <c r="BB173" s="82" t="b">
        <f t="shared" si="166"/>
        <v>0</v>
      </c>
      <c r="BC173" s="82" t="b">
        <f t="shared" si="167"/>
        <v>0</v>
      </c>
      <c r="BD173" s="70"/>
      <c r="BE173" s="70" t="str">
        <f t="shared" si="156"/>
        <v/>
      </c>
      <c r="BF173" s="70">
        <v>162</v>
      </c>
      <c r="BG173" s="70"/>
      <c r="BH173" s="70"/>
      <c r="BI173" s="70"/>
      <c r="BJ173" s="70"/>
      <c r="BK173" s="70"/>
      <c r="BL173" s="70"/>
      <c r="BM173" s="70"/>
      <c r="BN173" s="70"/>
      <c r="BO173" s="70"/>
      <c r="BP173" s="70"/>
      <c r="BQ173" s="70"/>
      <c r="BR173" s="70"/>
      <c r="BS173" s="70" t="b">
        <f t="shared" si="157"/>
        <v>0</v>
      </c>
      <c r="BT173" s="70">
        <f>COUNTA(B174:$O$830)</f>
        <v>0</v>
      </c>
      <c r="BU173" s="70"/>
      <c r="BV173" s="163"/>
      <c r="BW173" s="163"/>
      <c r="BX173" s="163"/>
      <c r="BY173" s="163"/>
      <c r="BZ173" s="163"/>
      <c r="CA173" s="163"/>
      <c r="CB173" s="163"/>
      <c r="CC173" s="163"/>
      <c r="CD173" s="163"/>
      <c r="CE173" s="163" t="str">
        <f t="shared" si="168"/>
        <v/>
      </c>
      <c r="CF173" s="163" t="str">
        <f t="shared" si="169"/>
        <v/>
      </c>
      <c r="CG173" s="163" t="str">
        <f t="shared" si="170"/>
        <v/>
      </c>
      <c r="CH173" s="163" t="str">
        <f t="shared" si="171"/>
        <v/>
      </c>
      <c r="CI173" s="163" t="str">
        <f t="shared" si="172"/>
        <v/>
      </c>
      <c r="CJ173" s="163" t="str">
        <f t="shared" si="173"/>
        <v/>
      </c>
      <c r="CK173" s="163" t="str">
        <f t="shared" si="174"/>
        <v/>
      </c>
      <c r="CL173" s="163" t="str">
        <f t="shared" si="175"/>
        <v/>
      </c>
      <c r="CM173" s="163" t="str">
        <f t="shared" si="176"/>
        <v/>
      </c>
      <c r="CN173" s="163"/>
      <c r="CO173" s="163"/>
      <c r="CP173" s="163" t="str">
        <f t="shared" si="177"/>
        <v/>
      </c>
      <c r="CQ173" s="163"/>
      <c r="CR173" s="163"/>
      <c r="CS173" s="185" t="str">
        <f t="shared" si="194"/>
        <v/>
      </c>
      <c r="CT173" s="70"/>
      <c r="CU173" s="70">
        <f t="shared" si="178"/>
        <v>0</v>
      </c>
      <c r="CV173" s="70">
        <f t="shared" si="179"/>
        <v>0</v>
      </c>
      <c r="CW173" s="70"/>
      <c r="CX173" s="96">
        <f t="shared" si="180"/>
        <v>0</v>
      </c>
      <c r="CY173" s="70"/>
      <c r="CZ173" s="70" t="e">
        <f t="shared" si="181"/>
        <v>#VALUE!</v>
      </c>
      <c r="DA173" s="70" t="e">
        <f t="shared" si="182"/>
        <v>#VALUE!</v>
      </c>
      <c r="DB173" s="70"/>
      <c r="DC173" s="70" t="b">
        <f t="shared" si="195"/>
        <v>0</v>
      </c>
      <c r="DD173" s="70">
        <f t="shared" si="183"/>
        <v>0</v>
      </c>
      <c r="DE173" s="70" t="str">
        <f t="shared" si="184"/>
        <v/>
      </c>
      <c r="DF173" s="70"/>
      <c r="DG173" s="70" t="str">
        <f t="shared" si="196"/>
        <v/>
      </c>
      <c r="DH173" s="70" t="b">
        <f t="shared" si="197"/>
        <v>0</v>
      </c>
      <c r="DI173" s="70" t="str">
        <f t="shared" si="198"/>
        <v/>
      </c>
      <c r="DJ173" s="70"/>
      <c r="DK173" s="70" t="str">
        <f t="shared" si="185"/>
        <v/>
      </c>
      <c r="DL173" s="70" t="str">
        <f t="shared" si="186"/>
        <v/>
      </c>
      <c r="DM173" s="70"/>
      <c r="DN173" s="70" t="str">
        <f t="shared" si="187"/>
        <v/>
      </c>
      <c r="DO173" s="70" t="str">
        <f>IF(DK173="","",AND((COUNTIF($DK$12:DL173,DK173))=1,(COUNTIF($DK$12:DL173,DL173))=1))</f>
        <v/>
      </c>
      <c r="DP173" s="70" t="str">
        <f>IF(DK173="","",AND((COUNTIF(DK173:$DL$812,DK173))=1,(COUNTIF(DK173:$DL$812,DL173))=1))</f>
        <v/>
      </c>
      <c r="DQ173" s="70"/>
      <c r="DR173" s="70" t="b">
        <f t="shared" si="188"/>
        <v>0</v>
      </c>
      <c r="DS173" s="70" t="b">
        <f t="shared" si="189"/>
        <v>0</v>
      </c>
      <c r="DT173" s="70">
        <f t="shared" si="199"/>
        <v>0</v>
      </c>
      <c r="DU173" s="70">
        <f t="shared" si="200"/>
        <v>0</v>
      </c>
      <c r="DV173" s="70" t="b">
        <f t="shared" si="190"/>
        <v>0</v>
      </c>
      <c r="DW173" s="70" t="b">
        <f t="shared" si="191"/>
        <v>0</v>
      </c>
      <c r="DX173" s="70"/>
      <c r="DY173" s="70" t="b">
        <f t="shared" si="192"/>
        <v>0</v>
      </c>
      <c r="DZ173" s="70">
        <f t="shared" si="193"/>
        <v>0</v>
      </c>
      <c r="EA173" s="70"/>
    </row>
    <row r="174" spans="1:131" x14ac:dyDescent="0.25">
      <c r="A174" s="24" t="str">
        <f t="shared" si="158"/>
        <v/>
      </c>
      <c r="B174" s="36"/>
      <c r="C174" s="37"/>
      <c r="D174" s="38"/>
      <c r="E174" s="37"/>
      <c r="F174" s="38"/>
      <c r="G174" s="39"/>
      <c r="H174" s="35"/>
      <c r="I174" s="30"/>
      <c r="J174" s="38"/>
      <c r="K174" s="36"/>
      <c r="L174" s="40"/>
      <c r="M174" s="43"/>
      <c r="N174" s="44"/>
      <c r="O174" s="35"/>
      <c r="P174" s="87"/>
      <c r="R174" s="70"/>
      <c r="S174" s="70"/>
      <c r="T174" s="99" t="s">
        <v>489</v>
      </c>
      <c r="U174" s="146" t="s">
        <v>490</v>
      </c>
      <c r="V174" s="70"/>
      <c r="W174" s="70"/>
      <c r="X174" s="70"/>
      <c r="Y174" s="70"/>
      <c r="Z174" t="b">
        <f t="shared" si="137"/>
        <v>0</v>
      </c>
      <c r="AA174" t="b">
        <f t="shared" si="159"/>
        <v>0</v>
      </c>
      <c r="AB174" t="b">
        <f t="shared" si="138"/>
        <v>0</v>
      </c>
      <c r="AC174" t="b">
        <f t="shared" si="139"/>
        <v>0</v>
      </c>
      <c r="AD174" s="101" t="b">
        <f t="shared" si="140"/>
        <v>0</v>
      </c>
      <c r="AE174" t="e">
        <f t="shared" si="141"/>
        <v>#VALUE!</v>
      </c>
      <c r="AF174" t="b">
        <f t="shared" si="142"/>
        <v>0</v>
      </c>
      <c r="AG174" s="135"/>
      <c r="AH174" s="82" t="b">
        <f t="shared" si="143"/>
        <v>0</v>
      </c>
      <c r="AI174" s="99" t="b">
        <f t="shared" si="144"/>
        <v>0</v>
      </c>
      <c r="AJ174" s="70" t="b">
        <f t="shared" si="145"/>
        <v>0</v>
      </c>
      <c r="AK174" s="111" t="b">
        <f t="shared" si="160"/>
        <v>0</v>
      </c>
      <c r="AL174" s="82" t="e">
        <f t="shared" si="146"/>
        <v>#VALUE!</v>
      </c>
      <c r="AM174" s="82" t="b">
        <f t="shared" si="147"/>
        <v>0</v>
      </c>
      <c r="AN174" s="82" t="b">
        <f t="shared" si="148"/>
        <v>0</v>
      </c>
      <c r="AO174" s="82" t="b">
        <f t="shared" si="161"/>
        <v>0</v>
      </c>
      <c r="AP174" s="82" t="b">
        <f t="shared" si="149"/>
        <v>0</v>
      </c>
      <c r="AQ174" s="82" t="b">
        <f t="shared" si="162"/>
        <v>0</v>
      </c>
      <c r="AR174" s="70">
        <f t="shared" si="163"/>
        <v>0</v>
      </c>
      <c r="AS174" s="82" t="b">
        <f t="shared" si="150"/>
        <v>0</v>
      </c>
      <c r="AT174" s="82" t="b">
        <f t="shared" si="151"/>
        <v>0</v>
      </c>
      <c r="AU174" s="82" t="b">
        <f t="shared" si="152"/>
        <v>0</v>
      </c>
      <c r="AV174" s="82" t="b">
        <f t="shared" si="153"/>
        <v>0</v>
      </c>
      <c r="AW174" s="82" t="b">
        <f t="shared" si="154"/>
        <v>0</v>
      </c>
      <c r="AX174" s="82" t="b">
        <f t="shared" si="155"/>
        <v>0</v>
      </c>
      <c r="AY174" s="82" t="b">
        <f t="shared" si="164"/>
        <v>0</v>
      </c>
      <c r="AZ174" s="82"/>
      <c r="BA174" s="82" t="b">
        <f t="shared" si="165"/>
        <v>0</v>
      </c>
      <c r="BB174" s="82" t="b">
        <f t="shared" si="166"/>
        <v>0</v>
      </c>
      <c r="BC174" s="82" t="b">
        <f t="shared" si="167"/>
        <v>0</v>
      </c>
      <c r="BD174" s="70"/>
      <c r="BE174" s="70" t="str">
        <f t="shared" si="156"/>
        <v/>
      </c>
      <c r="BF174" s="70">
        <v>163</v>
      </c>
      <c r="BG174" s="70"/>
      <c r="BH174" s="70"/>
      <c r="BI174" s="70"/>
      <c r="BJ174" s="70"/>
      <c r="BK174" s="70"/>
      <c r="BL174" s="70"/>
      <c r="BM174" s="70"/>
      <c r="BN174" s="70"/>
      <c r="BO174" s="70"/>
      <c r="BP174" s="70"/>
      <c r="BQ174" s="70"/>
      <c r="BR174" s="70"/>
      <c r="BS174" s="70" t="b">
        <f t="shared" si="157"/>
        <v>0</v>
      </c>
      <c r="BT174" s="70">
        <f>COUNTA(B175:$O$830)</f>
        <v>0</v>
      </c>
      <c r="BU174" s="70"/>
      <c r="BV174" s="163"/>
      <c r="BW174" s="163"/>
      <c r="BX174" s="163"/>
      <c r="BY174" s="163"/>
      <c r="BZ174" s="163"/>
      <c r="CA174" s="163"/>
      <c r="CB174" s="163"/>
      <c r="CC174" s="163"/>
      <c r="CD174" s="163"/>
      <c r="CE174" s="163" t="str">
        <f t="shared" si="168"/>
        <v/>
      </c>
      <c r="CF174" s="163" t="str">
        <f t="shared" si="169"/>
        <v/>
      </c>
      <c r="CG174" s="163" t="str">
        <f t="shared" si="170"/>
        <v/>
      </c>
      <c r="CH174" s="163" t="str">
        <f t="shared" si="171"/>
        <v/>
      </c>
      <c r="CI174" s="163" t="str">
        <f t="shared" si="172"/>
        <v/>
      </c>
      <c r="CJ174" s="163" t="str">
        <f t="shared" si="173"/>
        <v/>
      </c>
      <c r="CK174" s="163" t="str">
        <f t="shared" si="174"/>
        <v/>
      </c>
      <c r="CL174" s="163" t="str">
        <f t="shared" si="175"/>
        <v/>
      </c>
      <c r="CM174" s="163" t="str">
        <f t="shared" si="176"/>
        <v/>
      </c>
      <c r="CN174" s="163"/>
      <c r="CO174" s="163"/>
      <c r="CP174" s="163" t="str">
        <f t="shared" si="177"/>
        <v/>
      </c>
      <c r="CQ174" s="163"/>
      <c r="CR174" s="163"/>
      <c r="CS174" s="185" t="str">
        <f t="shared" si="194"/>
        <v/>
      </c>
      <c r="CT174" s="70"/>
      <c r="CU174" s="70">
        <f t="shared" si="178"/>
        <v>0</v>
      </c>
      <c r="CV174" s="70">
        <f t="shared" si="179"/>
        <v>0</v>
      </c>
      <c r="CW174" s="70"/>
      <c r="CX174" s="96">
        <f t="shared" si="180"/>
        <v>0</v>
      </c>
      <c r="CY174" s="70"/>
      <c r="CZ174" s="70" t="e">
        <f t="shared" si="181"/>
        <v>#VALUE!</v>
      </c>
      <c r="DA174" s="70" t="e">
        <f t="shared" si="182"/>
        <v>#VALUE!</v>
      </c>
      <c r="DB174" s="70"/>
      <c r="DC174" s="70" t="b">
        <f t="shared" si="195"/>
        <v>0</v>
      </c>
      <c r="DD174" s="70">
        <f t="shared" si="183"/>
        <v>0</v>
      </c>
      <c r="DE174" s="70" t="str">
        <f t="shared" si="184"/>
        <v/>
      </c>
      <c r="DF174" s="70"/>
      <c r="DG174" s="70" t="str">
        <f t="shared" si="196"/>
        <v/>
      </c>
      <c r="DH174" s="70" t="b">
        <f t="shared" si="197"/>
        <v>0</v>
      </c>
      <c r="DI174" s="70" t="str">
        <f t="shared" si="198"/>
        <v/>
      </c>
      <c r="DJ174" s="70"/>
      <c r="DK174" s="70" t="str">
        <f t="shared" si="185"/>
        <v/>
      </c>
      <c r="DL174" s="70" t="str">
        <f t="shared" si="186"/>
        <v/>
      </c>
      <c r="DM174" s="70"/>
      <c r="DN174" s="70" t="str">
        <f t="shared" si="187"/>
        <v/>
      </c>
      <c r="DO174" s="70" t="str">
        <f>IF(DK174="","",AND((COUNTIF($DK$12:DL174,DK174))=1,(COUNTIF($DK$12:DL174,DL174))=1))</f>
        <v/>
      </c>
      <c r="DP174" s="70" t="str">
        <f>IF(DK174="","",AND((COUNTIF(DK174:$DL$812,DK174))=1,(COUNTIF(DK174:$DL$812,DL174))=1))</f>
        <v/>
      </c>
      <c r="DQ174" s="70"/>
      <c r="DR174" s="70" t="b">
        <f t="shared" si="188"/>
        <v>0</v>
      </c>
      <c r="DS174" s="70" t="b">
        <f t="shared" si="189"/>
        <v>0</v>
      </c>
      <c r="DT174" s="70">
        <f t="shared" si="199"/>
        <v>0</v>
      </c>
      <c r="DU174" s="70">
        <f t="shared" si="200"/>
        <v>0</v>
      </c>
      <c r="DV174" s="70" t="b">
        <f t="shared" si="190"/>
        <v>0</v>
      </c>
      <c r="DW174" s="70" t="b">
        <f t="shared" si="191"/>
        <v>0</v>
      </c>
      <c r="DX174" s="70"/>
      <c r="DY174" s="70" t="b">
        <f t="shared" si="192"/>
        <v>0</v>
      </c>
      <c r="DZ174" s="70">
        <f t="shared" si="193"/>
        <v>0</v>
      </c>
      <c r="EA174" s="70"/>
    </row>
    <row r="175" spans="1:131" x14ac:dyDescent="0.25">
      <c r="A175" s="24" t="str">
        <f t="shared" si="158"/>
        <v/>
      </c>
      <c r="B175" s="36"/>
      <c r="C175" s="37"/>
      <c r="D175" s="38"/>
      <c r="E175" s="37"/>
      <c r="F175" s="38"/>
      <c r="G175" s="39"/>
      <c r="H175" s="35"/>
      <c r="I175" s="30"/>
      <c r="J175" s="38"/>
      <c r="K175" s="36"/>
      <c r="L175" s="40"/>
      <c r="M175" s="43"/>
      <c r="N175" s="44"/>
      <c r="O175" s="35"/>
      <c r="P175" s="87"/>
      <c r="R175" s="70"/>
      <c r="S175" s="70"/>
      <c r="T175" s="99" t="s">
        <v>491</v>
      </c>
      <c r="U175" s="146" t="s">
        <v>492</v>
      </c>
      <c r="V175" s="70"/>
      <c r="W175" s="70"/>
      <c r="X175" s="70"/>
      <c r="Y175" s="70"/>
      <c r="Z175" t="b">
        <f t="shared" si="137"/>
        <v>0</v>
      </c>
      <c r="AA175" t="b">
        <f t="shared" si="159"/>
        <v>0</v>
      </c>
      <c r="AB175" t="b">
        <f t="shared" si="138"/>
        <v>0</v>
      </c>
      <c r="AC175" t="b">
        <f t="shared" si="139"/>
        <v>0</v>
      </c>
      <c r="AD175" s="101" t="b">
        <f t="shared" si="140"/>
        <v>0</v>
      </c>
      <c r="AE175" t="e">
        <f t="shared" si="141"/>
        <v>#VALUE!</v>
      </c>
      <c r="AF175" t="b">
        <f t="shared" si="142"/>
        <v>0</v>
      </c>
      <c r="AG175" s="135"/>
      <c r="AH175" s="82" t="b">
        <f t="shared" si="143"/>
        <v>0</v>
      </c>
      <c r="AI175" s="99" t="b">
        <f t="shared" si="144"/>
        <v>0</v>
      </c>
      <c r="AJ175" s="70" t="b">
        <f t="shared" si="145"/>
        <v>0</v>
      </c>
      <c r="AK175" s="111" t="b">
        <f t="shared" si="160"/>
        <v>0</v>
      </c>
      <c r="AL175" s="82" t="e">
        <f t="shared" si="146"/>
        <v>#VALUE!</v>
      </c>
      <c r="AM175" s="82" t="b">
        <f t="shared" si="147"/>
        <v>0</v>
      </c>
      <c r="AN175" s="82" t="b">
        <f t="shared" si="148"/>
        <v>0</v>
      </c>
      <c r="AO175" s="82" t="b">
        <f t="shared" si="161"/>
        <v>0</v>
      </c>
      <c r="AP175" s="82" t="b">
        <f t="shared" si="149"/>
        <v>0</v>
      </c>
      <c r="AQ175" s="82" t="b">
        <f t="shared" si="162"/>
        <v>0</v>
      </c>
      <c r="AR175" s="70">
        <f t="shared" si="163"/>
        <v>0</v>
      </c>
      <c r="AS175" s="82" t="b">
        <f t="shared" si="150"/>
        <v>0</v>
      </c>
      <c r="AT175" s="82" t="b">
        <f t="shared" si="151"/>
        <v>0</v>
      </c>
      <c r="AU175" s="82" t="b">
        <f t="shared" si="152"/>
        <v>0</v>
      </c>
      <c r="AV175" s="82" t="b">
        <f t="shared" si="153"/>
        <v>0</v>
      </c>
      <c r="AW175" s="82" t="b">
        <f t="shared" si="154"/>
        <v>0</v>
      </c>
      <c r="AX175" s="82" t="b">
        <f t="shared" si="155"/>
        <v>0</v>
      </c>
      <c r="AY175" s="82" t="b">
        <f t="shared" si="164"/>
        <v>0</v>
      </c>
      <c r="AZ175" s="82"/>
      <c r="BA175" s="82" t="b">
        <f t="shared" si="165"/>
        <v>0</v>
      </c>
      <c r="BB175" s="82" t="b">
        <f t="shared" si="166"/>
        <v>0</v>
      </c>
      <c r="BC175" s="82" t="b">
        <f t="shared" si="167"/>
        <v>0</v>
      </c>
      <c r="BD175" s="70"/>
      <c r="BE175" s="70" t="str">
        <f t="shared" si="156"/>
        <v/>
      </c>
      <c r="BF175" s="70">
        <v>164</v>
      </c>
      <c r="BG175" s="70"/>
      <c r="BH175" s="70"/>
      <c r="BI175" s="70"/>
      <c r="BJ175" s="70"/>
      <c r="BK175" s="70"/>
      <c r="BL175" s="70"/>
      <c r="BM175" s="70"/>
      <c r="BN175" s="70"/>
      <c r="BO175" s="70"/>
      <c r="BP175" s="70"/>
      <c r="BQ175" s="70"/>
      <c r="BR175" s="70"/>
      <c r="BS175" s="70" t="b">
        <f t="shared" si="157"/>
        <v>0</v>
      </c>
      <c r="BT175" s="70">
        <f>COUNTA(B176:$O$830)</f>
        <v>0</v>
      </c>
      <c r="BU175" s="70"/>
      <c r="BV175" s="163"/>
      <c r="BW175" s="163"/>
      <c r="BX175" s="163"/>
      <c r="BY175" s="163"/>
      <c r="BZ175" s="163"/>
      <c r="CA175" s="163"/>
      <c r="CB175" s="163"/>
      <c r="CC175" s="163"/>
      <c r="CD175" s="163"/>
      <c r="CE175" s="163" t="str">
        <f t="shared" si="168"/>
        <v/>
      </c>
      <c r="CF175" s="163" t="str">
        <f t="shared" si="169"/>
        <v/>
      </c>
      <c r="CG175" s="163" t="str">
        <f t="shared" si="170"/>
        <v/>
      </c>
      <c r="CH175" s="163" t="str">
        <f t="shared" si="171"/>
        <v/>
      </c>
      <c r="CI175" s="163" t="str">
        <f t="shared" si="172"/>
        <v/>
      </c>
      <c r="CJ175" s="163" t="str">
        <f t="shared" si="173"/>
        <v/>
      </c>
      <c r="CK175" s="163" t="str">
        <f t="shared" si="174"/>
        <v/>
      </c>
      <c r="CL175" s="163" t="str">
        <f t="shared" si="175"/>
        <v/>
      </c>
      <c r="CM175" s="163" t="str">
        <f t="shared" si="176"/>
        <v/>
      </c>
      <c r="CN175" s="163"/>
      <c r="CO175" s="163"/>
      <c r="CP175" s="163" t="str">
        <f t="shared" si="177"/>
        <v/>
      </c>
      <c r="CQ175" s="163"/>
      <c r="CR175" s="163"/>
      <c r="CS175" s="185" t="str">
        <f t="shared" si="194"/>
        <v/>
      </c>
      <c r="CT175" s="70"/>
      <c r="CU175" s="70">
        <f t="shared" si="178"/>
        <v>0</v>
      </c>
      <c r="CV175" s="70">
        <f t="shared" si="179"/>
        <v>0</v>
      </c>
      <c r="CW175" s="70"/>
      <c r="CX175" s="96">
        <f t="shared" si="180"/>
        <v>0</v>
      </c>
      <c r="CY175" s="70"/>
      <c r="CZ175" s="70" t="e">
        <f t="shared" si="181"/>
        <v>#VALUE!</v>
      </c>
      <c r="DA175" s="70" t="e">
        <f t="shared" si="182"/>
        <v>#VALUE!</v>
      </c>
      <c r="DB175" s="70"/>
      <c r="DC175" s="70" t="b">
        <f t="shared" si="195"/>
        <v>0</v>
      </c>
      <c r="DD175" s="70">
        <f t="shared" si="183"/>
        <v>0</v>
      </c>
      <c r="DE175" s="70" t="str">
        <f t="shared" si="184"/>
        <v/>
      </c>
      <c r="DF175" s="70"/>
      <c r="DG175" s="70" t="str">
        <f t="shared" si="196"/>
        <v/>
      </c>
      <c r="DH175" s="70" t="b">
        <f t="shared" si="197"/>
        <v>0</v>
      </c>
      <c r="DI175" s="70" t="str">
        <f t="shared" si="198"/>
        <v/>
      </c>
      <c r="DJ175" s="70"/>
      <c r="DK175" s="70" t="str">
        <f t="shared" si="185"/>
        <v/>
      </c>
      <c r="DL175" s="70" t="str">
        <f t="shared" si="186"/>
        <v/>
      </c>
      <c r="DM175" s="70"/>
      <c r="DN175" s="70" t="str">
        <f t="shared" si="187"/>
        <v/>
      </c>
      <c r="DO175" s="70" t="str">
        <f>IF(DK175="","",AND((COUNTIF($DK$12:DL175,DK175))=1,(COUNTIF($DK$12:DL175,DL175))=1))</f>
        <v/>
      </c>
      <c r="DP175" s="70" t="str">
        <f>IF(DK175="","",AND((COUNTIF(DK175:$DL$812,DK175))=1,(COUNTIF(DK175:$DL$812,DL175))=1))</f>
        <v/>
      </c>
      <c r="DQ175" s="70"/>
      <c r="DR175" s="70" t="b">
        <f t="shared" si="188"/>
        <v>0</v>
      </c>
      <c r="DS175" s="70" t="b">
        <f t="shared" si="189"/>
        <v>0</v>
      </c>
      <c r="DT175" s="70">
        <f t="shared" si="199"/>
        <v>0</v>
      </c>
      <c r="DU175" s="70">
        <f t="shared" si="200"/>
        <v>0</v>
      </c>
      <c r="DV175" s="70" t="b">
        <f t="shared" si="190"/>
        <v>0</v>
      </c>
      <c r="DW175" s="70" t="b">
        <f t="shared" si="191"/>
        <v>0</v>
      </c>
      <c r="DX175" s="70"/>
      <c r="DY175" s="70" t="b">
        <f t="shared" si="192"/>
        <v>0</v>
      </c>
      <c r="DZ175" s="70">
        <f t="shared" si="193"/>
        <v>0</v>
      </c>
      <c r="EA175" s="70"/>
    </row>
    <row r="176" spans="1:131" x14ac:dyDescent="0.25">
      <c r="A176" s="24" t="str">
        <f t="shared" si="158"/>
        <v/>
      </c>
      <c r="B176" s="36"/>
      <c r="C176" s="37"/>
      <c r="D176" s="38"/>
      <c r="E176" s="37"/>
      <c r="F176" s="38"/>
      <c r="G176" s="39"/>
      <c r="H176" s="35"/>
      <c r="I176" s="30"/>
      <c r="J176" s="38"/>
      <c r="K176" s="36"/>
      <c r="L176" s="40"/>
      <c r="M176" s="43"/>
      <c r="N176" s="44"/>
      <c r="O176" s="35"/>
      <c r="P176" s="87"/>
      <c r="R176" s="70"/>
      <c r="S176" s="70"/>
      <c r="T176" s="99" t="s">
        <v>493</v>
      </c>
      <c r="U176" s="146" t="s">
        <v>494</v>
      </c>
      <c r="V176" s="70"/>
      <c r="W176" s="70"/>
      <c r="X176" s="70"/>
      <c r="Y176" s="70"/>
      <c r="Z176" t="b">
        <f t="shared" si="137"/>
        <v>0</v>
      </c>
      <c r="AA176" t="b">
        <f t="shared" si="159"/>
        <v>0</v>
      </c>
      <c r="AB176" t="b">
        <f t="shared" si="138"/>
        <v>0</v>
      </c>
      <c r="AC176" t="b">
        <f t="shared" si="139"/>
        <v>0</v>
      </c>
      <c r="AD176" s="101" t="b">
        <f t="shared" si="140"/>
        <v>0</v>
      </c>
      <c r="AE176" t="e">
        <f t="shared" si="141"/>
        <v>#VALUE!</v>
      </c>
      <c r="AF176" t="b">
        <f t="shared" si="142"/>
        <v>0</v>
      </c>
      <c r="AG176" s="135"/>
      <c r="AH176" s="82" t="b">
        <f t="shared" si="143"/>
        <v>0</v>
      </c>
      <c r="AI176" s="99" t="b">
        <f t="shared" si="144"/>
        <v>0</v>
      </c>
      <c r="AJ176" s="70" t="b">
        <f t="shared" si="145"/>
        <v>0</v>
      </c>
      <c r="AK176" s="111" t="b">
        <f t="shared" si="160"/>
        <v>0</v>
      </c>
      <c r="AL176" s="82" t="e">
        <f t="shared" si="146"/>
        <v>#VALUE!</v>
      </c>
      <c r="AM176" s="82" t="b">
        <f t="shared" si="147"/>
        <v>0</v>
      </c>
      <c r="AN176" s="82" t="b">
        <f t="shared" si="148"/>
        <v>0</v>
      </c>
      <c r="AO176" s="82" t="b">
        <f t="shared" si="161"/>
        <v>0</v>
      </c>
      <c r="AP176" s="82" t="b">
        <f t="shared" si="149"/>
        <v>0</v>
      </c>
      <c r="AQ176" s="82" t="b">
        <f t="shared" si="162"/>
        <v>0</v>
      </c>
      <c r="AR176" s="70">
        <f t="shared" si="163"/>
        <v>0</v>
      </c>
      <c r="AS176" s="82" t="b">
        <f t="shared" si="150"/>
        <v>0</v>
      </c>
      <c r="AT176" s="82" t="b">
        <f t="shared" si="151"/>
        <v>0</v>
      </c>
      <c r="AU176" s="82" t="b">
        <f t="shared" si="152"/>
        <v>0</v>
      </c>
      <c r="AV176" s="82" t="b">
        <f t="shared" si="153"/>
        <v>0</v>
      </c>
      <c r="AW176" s="82" t="b">
        <f t="shared" si="154"/>
        <v>0</v>
      </c>
      <c r="AX176" s="82" t="b">
        <f t="shared" si="155"/>
        <v>0</v>
      </c>
      <c r="AY176" s="82" t="b">
        <f t="shared" si="164"/>
        <v>0</v>
      </c>
      <c r="AZ176" s="82"/>
      <c r="BA176" s="82" t="b">
        <f t="shared" si="165"/>
        <v>0</v>
      </c>
      <c r="BB176" s="82" t="b">
        <f t="shared" si="166"/>
        <v>0</v>
      </c>
      <c r="BC176" s="82" t="b">
        <f t="shared" si="167"/>
        <v>0</v>
      </c>
      <c r="BD176" s="70"/>
      <c r="BE176" s="70" t="str">
        <f t="shared" si="156"/>
        <v/>
      </c>
      <c r="BF176" s="70">
        <v>165</v>
      </c>
      <c r="BG176" s="70"/>
      <c r="BH176" s="70"/>
      <c r="BI176" s="70"/>
      <c r="BJ176" s="70"/>
      <c r="BK176" s="70"/>
      <c r="BL176" s="70"/>
      <c r="BM176" s="70"/>
      <c r="BN176" s="70"/>
      <c r="BO176" s="70"/>
      <c r="BP176" s="70"/>
      <c r="BQ176" s="70"/>
      <c r="BR176" s="70"/>
      <c r="BS176" s="70" t="b">
        <f t="shared" si="157"/>
        <v>0</v>
      </c>
      <c r="BT176" s="70">
        <f>COUNTA(B177:$O$830)</f>
        <v>0</v>
      </c>
      <c r="BU176" s="70"/>
      <c r="BV176" s="163"/>
      <c r="BW176" s="163"/>
      <c r="BX176" s="163"/>
      <c r="BY176" s="163"/>
      <c r="BZ176" s="163"/>
      <c r="CA176" s="163"/>
      <c r="CB176" s="163"/>
      <c r="CC176" s="163"/>
      <c r="CD176" s="163"/>
      <c r="CE176" s="163" t="str">
        <f t="shared" si="168"/>
        <v/>
      </c>
      <c r="CF176" s="163" t="str">
        <f t="shared" si="169"/>
        <v/>
      </c>
      <c r="CG176" s="163" t="str">
        <f t="shared" si="170"/>
        <v/>
      </c>
      <c r="CH176" s="163" t="str">
        <f t="shared" si="171"/>
        <v/>
      </c>
      <c r="CI176" s="163" t="str">
        <f t="shared" si="172"/>
        <v/>
      </c>
      <c r="CJ176" s="163" t="str">
        <f t="shared" si="173"/>
        <v/>
      </c>
      <c r="CK176" s="163" t="str">
        <f t="shared" si="174"/>
        <v/>
      </c>
      <c r="CL176" s="163" t="str">
        <f t="shared" si="175"/>
        <v/>
      </c>
      <c r="CM176" s="163" t="str">
        <f t="shared" si="176"/>
        <v/>
      </c>
      <c r="CN176" s="163"/>
      <c r="CO176" s="163"/>
      <c r="CP176" s="163" t="str">
        <f t="shared" si="177"/>
        <v/>
      </c>
      <c r="CQ176" s="163"/>
      <c r="CR176" s="163"/>
      <c r="CS176" s="185" t="str">
        <f t="shared" si="194"/>
        <v/>
      </c>
      <c r="CT176" s="70"/>
      <c r="CU176" s="70">
        <f t="shared" si="178"/>
        <v>0</v>
      </c>
      <c r="CV176" s="70">
        <f t="shared" si="179"/>
        <v>0</v>
      </c>
      <c r="CW176" s="70"/>
      <c r="CX176" s="96">
        <f t="shared" si="180"/>
        <v>0</v>
      </c>
      <c r="CY176" s="70"/>
      <c r="CZ176" s="70" t="e">
        <f t="shared" si="181"/>
        <v>#VALUE!</v>
      </c>
      <c r="DA176" s="70" t="e">
        <f t="shared" si="182"/>
        <v>#VALUE!</v>
      </c>
      <c r="DB176" s="70"/>
      <c r="DC176" s="70" t="b">
        <f t="shared" si="195"/>
        <v>0</v>
      </c>
      <c r="DD176" s="70">
        <f t="shared" si="183"/>
        <v>0</v>
      </c>
      <c r="DE176" s="70" t="str">
        <f t="shared" si="184"/>
        <v/>
      </c>
      <c r="DF176" s="70"/>
      <c r="DG176" s="70" t="str">
        <f t="shared" si="196"/>
        <v/>
      </c>
      <c r="DH176" s="70" t="b">
        <f t="shared" si="197"/>
        <v>0</v>
      </c>
      <c r="DI176" s="70" t="str">
        <f t="shared" si="198"/>
        <v/>
      </c>
      <c r="DJ176" s="70"/>
      <c r="DK176" s="70" t="str">
        <f t="shared" si="185"/>
        <v/>
      </c>
      <c r="DL176" s="70" t="str">
        <f t="shared" si="186"/>
        <v/>
      </c>
      <c r="DM176" s="70"/>
      <c r="DN176" s="70" t="str">
        <f t="shared" si="187"/>
        <v/>
      </c>
      <c r="DO176" s="70" t="str">
        <f>IF(DK176="","",AND((COUNTIF($DK$12:DL176,DK176))=1,(COUNTIF($DK$12:DL176,DL176))=1))</f>
        <v/>
      </c>
      <c r="DP176" s="70" t="str">
        <f>IF(DK176="","",AND((COUNTIF(DK176:$DL$812,DK176))=1,(COUNTIF(DK176:$DL$812,DL176))=1))</f>
        <v/>
      </c>
      <c r="DQ176" s="70"/>
      <c r="DR176" s="70" t="b">
        <f t="shared" si="188"/>
        <v>0</v>
      </c>
      <c r="DS176" s="70" t="b">
        <f t="shared" si="189"/>
        <v>0</v>
      </c>
      <c r="DT176" s="70">
        <f t="shared" si="199"/>
        <v>0</v>
      </c>
      <c r="DU176" s="70">
        <f t="shared" si="200"/>
        <v>0</v>
      </c>
      <c r="DV176" s="70" t="b">
        <f t="shared" si="190"/>
        <v>0</v>
      </c>
      <c r="DW176" s="70" t="b">
        <f t="shared" si="191"/>
        <v>0</v>
      </c>
      <c r="DX176" s="70"/>
      <c r="DY176" s="70" t="b">
        <f t="shared" si="192"/>
        <v>0</v>
      </c>
      <c r="DZ176" s="70">
        <f t="shared" si="193"/>
        <v>0</v>
      </c>
      <c r="EA176" s="70"/>
    </row>
    <row r="177" spans="1:131" x14ac:dyDescent="0.25">
      <c r="A177" s="24" t="str">
        <f t="shared" si="158"/>
        <v/>
      </c>
      <c r="B177" s="36"/>
      <c r="C177" s="37"/>
      <c r="D177" s="38"/>
      <c r="E177" s="37"/>
      <c r="F177" s="38"/>
      <c r="G177" s="39"/>
      <c r="H177" s="35"/>
      <c r="I177" s="30"/>
      <c r="J177" s="38"/>
      <c r="K177" s="36"/>
      <c r="L177" s="40"/>
      <c r="M177" s="43"/>
      <c r="N177" s="44"/>
      <c r="O177" s="35"/>
      <c r="P177" s="87"/>
      <c r="R177" s="70"/>
      <c r="S177" s="70"/>
      <c r="T177" s="99" t="s">
        <v>495</v>
      </c>
      <c r="U177" s="146" t="s">
        <v>496</v>
      </c>
      <c r="V177" s="70"/>
      <c r="W177" s="70"/>
      <c r="X177" s="70"/>
      <c r="Y177" s="70"/>
      <c r="Z177" t="b">
        <f t="shared" si="137"/>
        <v>0</v>
      </c>
      <c r="AA177" t="b">
        <f t="shared" si="159"/>
        <v>0</v>
      </c>
      <c r="AB177" t="b">
        <f t="shared" si="138"/>
        <v>0</v>
      </c>
      <c r="AC177" t="b">
        <f t="shared" si="139"/>
        <v>0</v>
      </c>
      <c r="AD177" s="101" t="b">
        <f t="shared" si="140"/>
        <v>0</v>
      </c>
      <c r="AE177" t="e">
        <f t="shared" si="141"/>
        <v>#VALUE!</v>
      </c>
      <c r="AF177" t="b">
        <f t="shared" si="142"/>
        <v>0</v>
      </c>
      <c r="AG177" s="135"/>
      <c r="AH177" s="82" t="b">
        <f t="shared" si="143"/>
        <v>0</v>
      </c>
      <c r="AI177" s="99" t="b">
        <f t="shared" si="144"/>
        <v>0</v>
      </c>
      <c r="AJ177" s="70" t="b">
        <f t="shared" si="145"/>
        <v>0</v>
      </c>
      <c r="AK177" s="111" t="b">
        <f t="shared" si="160"/>
        <v>0</v>
      </c>
      <c r="AL177" s="82" t="e">
        <f t="shared" si="146"/>
        <v>#VALUE!</v>
      </c>
      <c r="AM177" s="82" t="b">
        <f t="shared" si="147"/>
        <v>0</v>
      </c>
      <c r="AN177" s="82" t="b">
        <f t="shared" si="148"/>
        <v>0</v>
      </c>
      <c r="AO177" s="82" t="b">
        <f t="shared" si="161"/>
        <v>0</v>
      </c>
      <c r="AP177" s="82" t="b">
        <f t="shared" si="149"/>
        <v>0</v>
      </c>
      <c r="AQ177" s="82" t="b">
        <f t="shared" si="162"/>
        <v>0</v>
      </c>
      <c r="AR177" s="70">
        <f t="shared" si="163"/>
        <v>0</v>
      </c>
      <c r="AS177" s="82" t="b">
        <f t="shared" si="150"/>
        <v>0</v>
      </c>
      <c r="AT177" s="82" t="b">
        <f t="shared" si="151"/>
        <v>0</v>
      </c>
      <c r="AU177" s="82" t="b">
        <f t="shared" si="152"/>
        <v>0</v>
      </c>
      <c r="AV177" s="82" t="b">
        <f t="shared" si="153"/>
        <v>0</v>
      </c>
      <c r="AW177" s="82" t="b">
        <f t="shared" si="154"/>
        <v>0</v>
      </c>
      <c r="AX177" s="82" t="b">
        <f t="shared" si="155"/>
        <v>0</v>
      </c>
      <c r="AY177" s="82" t="b">
        <f t="shared" si="164"/>
        <v>0</v>
      </c>
      <c r="AZ177" s="82"/>
      <c r="BA177" s="82" t="b">
        <f t="shared" si="165"/>
        <v>0</v>
      </c>
      <c r="BB177" s="82" t="b">
        <f t="shared" si="166"/>
        <v>0</v>
      </c>
      <c r="BC177" s="82" t="b">
        <f t="shared" si="167"/>
        <v>0</v>
      </c>
      <c r="BD177" s="70"/>
      <c r="BE177" s="70" t="str">
        <f t="shared" si="156"/>
        <v/>
      </c>
      <c r="BF177" s="70">
        <v>166</v>
      </c>
      <c r="BG177" s="70"/>
      <c r="BH177" s="70"/>
      <c r="BI177" s="70"/>
      <c r="BJ177" s="70"/>
      <c r="BK177" s="70"/>
      <c r="BL177" s="70"/>
      <c r="BM177" s="70"/>
      <c r="BN177" s="70"/>
      <c r="BO177" s="70"/>
      <c r="BP177" s="70"/>
      <c r="BQ177" s="70"/>
      <c r="BR177" s="70"/>
      <c r="BS177" s="70" t="b">
        <f t="shared" si="157"/>
        <v>0</v>
      </c>
      <c r="BT177" s="70">
        <f>COUNTA(B178:$O$830)</f>
        <v>0</v>
      </c>
      <c r="BU177" s="70"/>
      <c r="BV177" s="163"/>
      <c r="BW177" s="163"/>
      <c r="BX177" s="163"/>
      <c r="BY177" s="163"/>
      <c r="BZ177" s="163"/>
      <c r="CA177" s="163"/>
      <c r="CB177" s="163"/>
      <c r="CC177" s="163"/>
      <c r="CD177" s="163"/>
      <c r="CE177" s="163" t="str">
        <f t="shared" si="168"/>
        <v/>
      </c>
      <c r="CF177" s="163" t="str">
        <f t="shared" si="169"/>
        <v/>
      </c>
      <c r="CG177" s="163" t="str">
        <f t="shared" si="170"/>
        <v/>
      </c>
      <c r="CH177" s="163" t="str">
        <f t="shared" si="171"/>
        <v/>
      </c>
      <c r="CI177" s="163" t="str">
        <f t="shared" si="172"/>
        <v/>
      </c>
      <c r="CJ177" s="163" t="str">
        <f t="shared" si="173"/>
        <v/>
      </c>
      <c r="CK177" s="163" t="str">
        <f t="shared" si="174"/>
        <v/>
      </c>
      <c r="CL177" s="163" t="str">
        <f t="shared" si="175"/>
        <v/>
      </c>
      <c r="CM177" s="163" t="str">
        <f t="shared" si="176"/>
        <v/>
      </c>
      <c r="CN177" s="163"/>
      <c r="CO177" s="163"/>
      <c r="CP177" s="163" t="str">
        <f t="shared" si="177"/>
        <v/>
      </c>
      <c r="CQ177" s="163"/>
      <c r="CR177" s="163"/>
      <c r="CS177" s="185" t="str">
        <f t="shared" si="194"/>
        <v/>
      </c>
      <c r="CT177" s="70"/>
      <c r="CU177" s="70">
        <f t="shared" si="178"/>
        <v>0</v>
      </c>
      <c r="CV177" s="70">
        <f t="shared" si="179"/>
        <v>0</v>
      </c>
      <c r="CW177" s="70"/>
      <c r="CX177" s="96">
        <f t="shared" si="180"/>
        <v>0</v>
      </c>
      <c r="CY177" s="70"/>
      <c r="CZ177" s="70" t="e">
        <f t="shared" si="181"/>
        <v>#VALUE!</v>
      </c>
      <c r="DA177" s="70" t="e">
        <f t="shared" si="182"/>
        <v>#VALUE!</v>
      </c>
      <c r="DB177" s="70"/>
      <c r="DC177" s="70" t="b">
        <f t="shared" si="195"/>
        <v>0</v>
      </c>
      <c r="DD177" s="70">
        <f t="shared" si="183"/>
        <v>0</v>
      </c>
      <c r="DE177" s="70" t="str">
        <f t="shared" si="184"/>
        <v/>
      </c>
      <c r="DF177" s="70"/>
      <c r="DG177" s="70" t="str">
        <f t="shared" si="196"/>
        <v/>
      </c>
      <c r="DH177" s="70" t="b">
        <f t="shared" si="197"/>
        <v>0</v>
      </c>
      <c r="DI177" s="70" t="str">
        <f t="shared" si="198"/>
        <v/>
      </c>
      <c r="DJ177" s="70"/>
      <c r="DK177" s="70" t="str">
        <f t="shared" si="185"/>
        <v/>
      </c>
      <c r="DL177" s="70" t="str">
        <f t="shared" si="186"/>
        <v/>
      </c>
      <c r="DM177" s="70"/>
      <c r="DN177" s="70" t="str">
        <f t="shared" si="187"/>
        <v/>
      </c>
      <c r="DO177" s="70" t="str">
        <f>IF(DK177="","",AND((COUNTIF($DK$12:DL177,DK177))=1,(COUNTIF($DK$12:DL177,DL177))=1))</f>
        <v/>
      </c>
      <c r="DP177" s="70" t="str">
        <f>IF(DK177="","",AND((COUNTIF(DK177:$DL$812,DK177))=1,(COUNTIF(DK177:$DL$812,DL177))=1))</f>
        <v/>
      </c>
      <c r="DQ177" s="70"/>
      <c r="DR177" s="70" t="b">
        <f t="shared" si="188"/>
        <v>0</v>
      </c>
      <c r="DS177" s="70" t="b">
        <f t="shared" si="189"/>
        <v>0</v>
      </c>
      <c r="DT177" s="70">
        <f t="shared" si="199"/>
        <v>0</v>
      </c>
      <c r="DU177" s="70">
        <f t="shared" si="200"/>
        <v>0</v>
      </c>
      <c r="DV177" s="70" t="b">
        <f t="shared" si="190"/>
        <v>0</v>
      </c>
      <c r="DW177" s="70" t="b">
        <f t="shared" si="191"/>
        <v>0</v>
      </c>
      <c r="DX177" s="70"/>
      <c r="DY177" s="70" t="b">
        <f t="shared" si="192"/>
        <v>0</v>
      </c>
      <c r="DZ177" s="70">
        <f t="shared" si="193"/>
        <v>0</v>
      </c>
      <c r="EA177" s="70"/>
    </row>
    <row r="178" spans="1:131" x14ac:dyDescent="0.25">
      <c r="A178" s="24" t="str">
        <f t="shared" si="158"/>
        <v/>
      </c>
      <c r="B178" s="36"/>
      <c r="C178" s="37"/>
      <c r="D178" s="38"/>
      <c r="E178" s="37"/>
      <c r="F178" s="38"/>
      <c r="G178" s="39"/>
      <c r="H178" s="35"/>
      <c r="I178" s="30"/>
      <c r="J178" s="38"/>
      <c r="K178" s="36"/>
      <c r="L178" s="40"/>
      <c r="M178" s="43"/>
      <c r="N178" s="44"/>
      <c r="O178" s="35"/>
      <c r="P178" s="87"/>
      <c r="R178" s="70"/>
      <c r="S178" s="70"/>
      <c r="T178" s="99" t="s">
        <v>497</v>
      </c>
      <c r="U178" s="146" t="s">
        <v>498</v>
      </c>
      <c r="V178" s="70"/>
      <c r="W178" s="70"/>
      <c r="X178" s="70"/>
      <c r="Y178" s="70"/>
      <c r="Z178" t="b">
        <f t="shared" si="137"/>
        <v>0</v>
      </c>
      <c r="AA178" t="b">
        <f t="shared" si="159"/>
        <v>0</v>
      </c>
      <c r="AB178" t="b">
        <f t="shared" si="138"/>
        <v>0</v>
      </c>
      <c r="AC178" t="b">
        <f t="shared" si="139"/>
        <v>0</v>
      </c>
      <c r="AD178" s="101" t="b">
        <f t="shared" si="140"/>
        <v>0</v>
      </c>
      <c r="AE178" t="e">
        <f t="shared" si="141"/>
        <v>#VALUE!</v>
      </c>
      <c r="AF178" t="b">
        <f t="shared" si="142"/>
        <v>0</v>
      </c>
      <c r="AG178" s="135"/>
      <c r="AH178" s="82" t="b">
        <f t="shared" si="143"/>
        <v>0</v>
      </c>
      <c r="AI178" s="99" t="b">
        <f t="shared" si="144"/>
        <v>0</v>
      </c>
      <c r="AJ178" s="70" t="b">
        <f t="shared" si="145"/>
        <v>0</v>
      </c>
      <c r="AK178" s="111" t="b">
        <f t="shared" si="160"/>
        <v>0</v>
      </c>
      <c r="AL178" s="82" t="e">
        <f t="shared" si="146"/>
        <v>#VALUE!</v>
      </c>
      <c r="AM178" s="82" t="b">
        <f t="shared" si="147"/>
        <v>0</v>
      </c>
      <c r="AN178" s="82" t="b">
        <f t="shared" si="148"/>
        <v>0</v>
      </c>
      <c r="AO178" s="82" t="b">
        <f t="shared" si="161"/>
        <v>0</v>
      </c>
      <c r="AP178" s="82" t="b">
        <f t="shared" si="149"/>
        <v>0</v>
      </c>
      <c r="AQ178" s="82" t="b">
        <f t="shared" si="162"/>
        <v>0</v>
      </c>
      <c r="AR178" s="70">
        <f t="shared" si="163"/>
        <v>0</v>
      </c>
      <c r="AS178" s="82" t="b">
        <f t="shared" si="150"/>
        <v>0</v>
      </c>
      <c r="AT178" s="82" t="b">
        <f t="shared" si="151"/>
        <v>0</v>
      </c>
      <c r="AU178" s="82" t="b">
        <f t="shared" si="152"/>
        <v>0</v>
      </c>
      <c r="AV178" s="82" t="b">
        <f t="shared" si="153"/>
        <v>0</v>
      </c>
      <c r="AW178" s="82" t="b">
        <f t="shared" si="154"/>
        <v>0</v>
      </c>
      <c r="AX178" s="82" t="b">
        <f t="shared" si="155"/>
        <v>0</v>
      </c>
      <c r="AY178" s="82" t="b">
        <f t="shared" si="164"/>
        <v>0</v>
      </c>
      <c r="AZ178" s="82"/>
      <c r="BA178" s="82" t="b">
        <f t="shared" si="165"/>
        <v>0</v>
      </c>
      <c r="BB178" s="82" t="b">
        <f t="shared" si="166"/>
        <v>0</v>
      </c>
      <c r="BC178" s="82" t="b">
        <f t="shared" si="167"/>
        <v>0</v>
      </c>
      <c r="BD178" s="70"/>
      <c r="BE178" s="70" t="str">
        <f t="shared" si="156"/>
        <v/>
      </c>
      <c r="BF178" s="70">
        <v>167</v>
      </c>
      <c r="BG178" s="70"/>
      <c r="BH178" s="70"/>
      <c r="BI178" s="70"/>
      <c r="BJ178" s="70"/>
      <c r="BK178" s="70"/>
      <c r="BL178" s="70"/>
      <c r="BM178" s="70"/>
      <c r="BN178" s="70"/>
      <c r="BO178" s="70"/>
      <c r="BP178" s="70"/>
      <c r="BQ178" s="70"/>
      <c r="BR178" s="70"/>
      <c r="BS178" s="70" t="b">
        <f t="shared" si="157"/>
        <v>0</v>
      </c>
      <c r="BT178" s="70">
        <f>COUNTA(B179:$O$830)</f>
        <v>0</v>
      </c>
      <c r="BU178" s="70"/>
      <c r="BV178" s="163"/>
      <c r="BW178" s="163"/>
      <c r="BX178" s="163"/>
      <c r="BY178" s="163"/>
      <c r="BZ178" s="163"/>
      <c r="CA178" s="163"/>
      <c r="CB178" s="163"/>
      <c r="CC178" s="163"/>
      <c r="CD178" s="163"/>
      <c r="CE178" s="163" t="str">
        <f t="shared" si="168"/>
        <v/>
      </c>
      <c r="CF178" s="163" t="str">
        <f t="shared" si="169"/>
        <v/>
      </c>
      <c r="CG178" s="163" t="str">
        <f t="shared" si="170"/>
        <v/>
      </c>
      <c r="CH178" s="163" t="str">
        <f t="shared" si="171"/>
        <v/>
      </c>
      <c r="CI178" s="163" t="str">
        <f t="shared" si="172"/>
        <v/>
      </c>
      <c r="CJ178" s="163" t="str">
        <f t="shared" si="173"/>
        <v/>
      </c>
      <c r="CK178" s="163" t="str">
        <f t="shared" si="174"/>
        <v/>
      </c>
      <c r="CL178" s="163" t="str">
        <f t="shared" si="175"/>
        <v/>
      </c>
      <c r="CM178" s="163" t="str">
        <f t="shared" si="176"/>
        <v/>
      </c>
      <c r="CN178" s="163"/>
      <c r="CO178" s="163"/>
      <c r="CP178" s="163" t="str">
        <f t="shared" si="177"/>
        <v/>
      </c>
      <c r="CQ178" s="163"/>
      <c r="CR178" s="163"/>
      <c r="CS178" s="185" t="str">
        <f t="shared" si="194"/>
        <v/>
      </c>
      <c r="CT178" s="70"/>
      <c r="CU178" s="70">
        <f t="shared" si="178"/>
        <v>0</v>
      </c>
      <c r="CV178" s="70">
        <f t="shared" si="179"/>
        <v>0</v>
      </c>
      <c r="CW178" s="70"/>
      <c r="CX178" s="96">
        <f t="shared" si="180"/>
        <v>0</v>
      </c>
      <c r="CY178" s="70"/>
      <c r="CZ178" s="70" t="e">
        <f t="shared" si="181"/>
        <v>#VALUE!</v>
      </c>
      <c r="DA178" s="70" t="e">
        <f t="shared" si="182"/>
        <v>#VALUE!</v>
      </c>
      <c r="DB178" s="70"/>
      <c r="DC178" s="70" t="b">
        <f t="shared" si="195"/>
        <v>0</v>
      </c>
      <c r="DD178" s="70">
        <f t="shared" si="183"/>
        <v>0</v>
      </c>
      <c r="DE178" s="70" t="str">
        <f t="shared" si="184"/>
        <v/>
      </c>
      <c r="DF178" s="70"/>
      <c r="DG178" s="70" t="str">
        <f t="shared" si="196"/>
        <v/>
      </c>
      <c r="DH178" s="70" t="b">
        <f t="shared" si="197"/>
        <v>0</v>
      </c>
      <c r="DI178" s="70" t="str">
        <f t="shared" si="198"/>
        <v/>
      </c>
      <c r="DJ178" s="70"/>
      <c r="DK178" s="70" t="str">
        <f t="shared" si="185"/>
        <v/>
      </c>
      <c r="DL178" s="70" t="str">
        <f t="shared" si="186"/>
        <v/>
      </c>
      <c r="DM178" s="70"/>
      <c r="DN178" s="70" t="str">
        <f t="shared" si="187"/>
        <v/>
      </c>
      <c r="DO178" s="70" t="str">
        <f>IF(DK178="","",AND((COUNTIF($DK$12:DL178,DK178))=1,(COUNTIF($DK$12:DL178,DL178))=1))</f>
        <v/>
      </c>
      <c r="DP178" s="70" t="str">
        <f>IF(DK178="","",AND((COUNTIF(DK178:$DL$812,DK178))=1,(COUNTIF(DK178:$DL$812,DL178))=1))</f>
        <v/>
      </c>
      <c r="DQ178" s="70"/>
      <c r="DR178" s="70" t="b">
        <f t="shared" si="188"/>
        <v>0</v>
      </c>
      <c r="DS178" s="70" t="b">
        <f t="shared" si="189"/>
        <v>0</v>
      </c>
      <c r="DT178" s="70">
        <f t="shared" si="199"/>
        <v>0</v>
      </c>
      <c r="DU178" s="70">
        <f t="shared" si="200"/>
        <v>0</v>
      </c>
      <c r="DV178" s="70" t="b">
        <f t="shared" si="190"/>
        <v>0</v>
      </c>
      <c r="DW178" s="70" t="b">
        <f t="shared" si="191"/>
        <v>0</v>
      </c>
      <c r="DX178" s="70"/>
      <c r="DY178" s="70" t="b">
        <f t="shared" si="192"/>
        <v>0</v>
      </c>
      <c r="DZ178" s="70">
        <f t="shared" si="193"/>
        <v>0</v>
      </c>
      <c r="EA178" s="70"/>
    </row>
    <row r="179" spans="1:131" x14ac:dyDescent="0.25">
      <c r="A179" s="24" t="str">
        <f t="shared" si="158"/>
        <v/>
      </c>
      <c r="B179" s="36"/>
      <c r="C179" s="37"/>
      <c r="D179" s="38"/>
      <c r="E179" s="37"/>
      <c r="F179" s="38"/>
      <c r="G179" s="39"/>
      <c r="H179" s="35"/>
      <c r="I179" s="30"/>
      <c r="J179" s="38"/>
      <c r="K179" s="36"/>
      <c r="L179" s="40"/>
      <c r="M179" s="43"/>
      <c r="N179" s="44"/>
      <c r="O179" s="35"/>
      <c r="P179" s="87"/>
      <c r="R179" s="70"/>
      <c r="S179" s="70"/>
      <c r="T179" s="99" t="s">
        <v>499</v>
      </c>
      <c r="U179" s="146" t="s">
        <v>500</v>
      </c>
      <c r="V179" s="70"/>
      <c r="W179" s="70"/>
      <c r="X179" s="70"/>
      <c r="Y179" s="70"/>
      <c r="Z179" t="b">
        <f t="shared" si="137"/>
        <v>0</v>
      </c>
      <c r="AA179" t="b">
        <f t="shared" si="159"/>
        <v>0</v>
      </c>
      <c r="AB179" t="b">
        <f t="shared" si="138"/>
        <v>0</v>
      </c>
      <c r="AC179" t="b">
        <f t="shared" si="139"/>
        <v>0</v>
      </c>
      <c r="AD179" s="101" t="b">
        <f t="shared" si="140"/>
        <v>0</v>
      </c>
      <c r="AE179" t="e">
        <f t="shared" si="141"/>
        <v>#VALUE!</v>
      </c>
      <c r="AF179" t="b">
        <f t="shared" si="142"/>
        <v>0</v>
      </c>
      <c r="AG179" s="135"/>
      <c r="AH179" s="82" t="b">
        <f t="shared" si="143"/>
        <v>0</v>
      </c>
      <c r="AI179" s="99" t="b">
        <f t="shared" si="144"/>
        <v>0</v>
      </c>
      <c r="AJ179" s="70" t="b">
        <f t="shared" si="145"/>
        <v>0</v>
      </c>
      <c r="AK179" s="111" t="b">
        <f t="shared" si="160"/>
        <v>0</v>
      </c>
      <c r="AL179" s="82" t="e">
        <f t="shared" si="146"/>
        <v>#VALUE!</v>
      </c>
      <c r="AM179" s="82" t="b">
        <f t="shared" si="147"/>
        <v>0</v>
      </c>
      <c r="AN179" s="82" t="b">
        <f t="shared" si="148"/>
        <v>0</v>
      </c>
      <c r="AO179" s="82" t="b">
        <f t="shared" si="161"/>
        <v>0</v>
      </c>
      <c r="AP179" s="82" t="b">
        <f t="shared" si="149"/>
        <v>0</v>
      </c>
      <c r="AQ179" s="82" t="b">
        <f t="shared" si="162"/>
        <v>0</v>
      </c>
      <c r="AR179" s="70">
        <f t="shared" si="163"/>
        <v>0</v>
      </c>
      <c r="AS179" s="82" t="b">
        <f t="shared" si="150"/>
        <v>0</v>
      </c>
      <c r="AT179" s="82" t="b">
        <f t="shared" si="151"/>
        <v>0</v>
      </c>
      <c r="AU179" s="82" t="b">
        <f t="shared" si="152"/>
        <v>0</v>
      </c>
      <c r="AV179" s="82" t="b">
        <f t="shared" si="153"/>
        <v>0</v>
      </c>
      <c r="AW179" s="82" t="b">
        <f t="shared" si="154"/>
        <v>0</v>
      </c>
      <c r="AX179" s="82" t="b">
        <f t="shared" si="155"/>
        <v>0</v>
      </c>
      <c r="AY179" s="82" t="b">
        <f t="shared" si="164"/>
        <v>0</v>
      </c>
      <c r="AZ179" s="82"/>
      <c r="BA179" s="82" t="b">
        <f t="shared" si="165"/>
        <v>0</v>
      </c>
      <c r="BB179" s="82" t="b">
        <f t="shared" si="166"/>
        <v>0</v>
      </c>
      <c r="BC179" s="82" t="b">
        <f t="shared" si="167"/>
        <v>0</v>
      </c>
      <c r="BD179" s="70"/>
      <c r="BE179" s="70" t="str">
        <f t="shared" si="156"/>
        <v/>
      </c>
      <c r="BF179" s="70">
        <v>168</v>
      </c>
      <c r="BG179" s="70"/>
      <c r="BH179" s="70"/>
      <c r="BI179" s="70"/>
      <c r="BJ179" s="70"/>
      <c r="BK179" s="70"/>
      <c r="BL179" s="70"/>
      <c r="BM179" s="70"/>
      <c r="BN179" s="70"/>
      <c r="BO179" s="70"/>
      <c r="BP179" s="70"/>
      <c r="BQ179" s="70"/>
      <c r="BR179" s="70"/>
      <c r="BS179" s="70" t="b">
        <f t="shared" si="157"/>
        <v>0</v>
      </c>
      <c r="BT179" s="70">
        <f>COUNTA(B180:$O$830)</f>
        <v>0</v>
      </c>
      <c r="BU179" s="70"/>
      <c r="BV179" s="163"/>
      <c r="BW179" s="163"/>
      <c r="BX179" s="163"/>
      <c r="BY179" s="163"/>
      <c r="BZ179" s="163"/>
      <c r="CA179" s="163"/>
      <c r="CB179" s="163"/>
      <c r="CC179" s="163"/>
      <c r="CD179" s="163"/>
      <c r="CE179" s="163" t="str">
        <f t="shared" si="168"/>
        <v/>
      </c>
      <c r="CF179" s="163" t="str">
        <f t="shared" si="169"/>
        <v/>
      </c>
      <c r="CG179" s="163" t="str">
        <f t="shared" si="170"/>
        <v/>
      </c>
      <c r="CH179" s="163" t="str">
        <f t="shared" si="171"/>
        <v/>
      </c>
      <c r="CI179" s="163" t="str">
        <f t="shared" si="172"/>
        <v/>
      </c>
      <c r="CJ179" s="163" t="str">
        <f t="shared" si="173"/>
        <v/>
      </c>
      <c r="CK179" s="163" t="str">
        <f t="shared" si="174"/>
        <v/>
      </c>
      <c r="CL179" s="163" t="str">
        <f t="shared" si="175"/>
        <v/>
      </c>
      <c r="CM179" s="163" t="str">
        <f t="shared" si="176"/>
        <v/>
      </c>
      <c r="CN179" s="163"/>
      <c r="CO179" s="163"/>
      <c r="CP179" s="163" t="str">
        <f t="shared" si="177"/>
        <v/>
      </c>
      <c r="CQ179" s="163"/>
      <c r="CR179" s="163"/>
      <c r="CS179" s="185" t="str">
        <f t="shared" si="194"/>
        <v/>
      </c>
      <c r="CT179" s="70"/>
      <c r="CU179" s="70">
        <f t="shared" si="178"/>
        <v>0</v>
      </c>
      <c r="CV179" s="70">
        <f t="shared" si="179"/>
        <v>0</v>
      </c>
      <c r="CW179" s="70"/>
      <c r="CX179" s="96">
        <f t="shared" si="180"/>
        <v>0</v>
      </c>
      <c r="CY179" s="70"/>
      <c r="CZ179" s="70" t="e">
        <f t="shared" si="181"/>
        <v>#VALUE!</v>
      </c>
      <c r="DA179" s="70" t="e">
        <f t="shared" si="182"/>
        <v>#VALUE!</v>
      </c>
      <c r="DB179" s="70"/>
      <c r="DC179" s="70" t="b">
        <f t="shared" si="195"/>
        <v>0</v>
      </c>
      <c r="DD179" s="70">
        <f t="shared" si="183"/>
        <v>0</v>
      </c>
      <c r="DE179" s="70" t="str">
        <f t="shared" si="184"/>
        <v/>
      </c>
      <c r="DF179" s="70"/>
      <c r="DG179" s="70" t="str">
        <f t="shared" si="196"/>
        <v/>
      </c>
      <c r="DH179" s="70" t="b">
        <f t="shared" si="197"/>
        <v>0</v>
      </c>
      <c r="DI179" s="70" t="str">
        <f t="shared" si="198"/>
        <v/>
      </c>
      <c r="DJ179" s="70"/>
      <c r="DK179" s="70" t="str">
        <f t="shared" si="185"/>
        <v/>
      </c>
      <c r="DL179" s="70" t="str">
        <f t="shared" si="186"/>
        <v/>
      </c>
      <c r="DM179" s="70"/>
      <c r="DN179" s="70" t="str">
        <f t="shared" si="187"/>
        <v/>
      </c>
      <c r="DO179" s="70" t="str">
        <f>IF(DK179="","",AND((COUNTIF($DK$12:DL179,DK179))=1,(COUNTIF($DK$12:DL179,DL179))=1))</f>
        <v/>
      </c>
      <c r="DP179" s="70" t="str">
        <f>IF(DK179="","",AND((COUNTIF(DK179:$DL$812,DK179))=1,(COUNTIF(DK179:$DL$812,DL179))=1))</f>
        <v/>
      </c>
      <c r="DQ179" s="70"/>
      <c r="DR179" s="70" t="b">
        <f t="shared" si="188"/>
        <v>0</v>
      </c>
      <c r="DS179" s="70" t="b">
        <f t="shared" si="189"/>
        <v>0</v>
      </c>
      <c r="DT179" s="70">
        <f t="shared" si="199"/>
        <v>0</v>
      </c>
      <c r="DU179" s="70">
        <f t="shared" si="200"/>
        <v>0</v>
      </c>
      <c r="DV179" s="70" t="b">
        <f t="shared" si="190"/>
        <v>0</v>
      </c>
      <c r="DW179" s="70" t="b">
        <f t="shared" si="191"/>
        <v>0</v>
      </c>
      <c r="DX179" s="70"/>
      <c r="DY179" s="70" t="b">
        <f t="shared" si="192"/>
        <v>0</v>
      </c>
      <c r="DZ179" s="70">
        <f t="shared" si="193"/>
        <v>0</v>
      </c>
      <c r="EA179" s="70"/>
    </row>
    <row r="180" spans="1:131" x14ac:dyDescent="0.25">
      <c r="A180" s="24" t="str">
        <f t="shared" si="158"/>
        <v/>
      </c>
      <c r="B180" s="36"/>
      <c r="C180" s="37"/>
      <c r="D180" s="38"/>
      <c r="E180" s="37"/>
      <c r="F180" s="38"/>
      <c r="G180" s="39"/>
      <c r="H180" s="35"/>
      <c r="I180" s="30"/>
      <c r="J180" s="38"/>
      <c r="K180" s="36"/>
      <c r="L180" s="40"/>
      <c r="M180" s="43"/>
      <c r="N180" s="44"/>
      <c r="O180" s="35"/>
      <c r="P180" s="87"/>
      <c r="R180" s="70"/>
      <c r="S180" s="70"/>
      <c r="T180" s="99" t="s">
        <v>501</v>
      </c>
      <c r="U180" s="146" t="s">
        <v>502</v>
      </c>
      <c r="V180" s="70"/>
      <c r="W180" s="70"/>
      <c r="X180" s="70"/>
      <c r="Y180" s="70"/>
      <c r="Z180" t="b">
        <f t="shared" si="137"/>
        <v>0</v>
      </c>
      <c r="AA180" t="b">
        <f t="shared" si="159"/>
        <v>0</v>
      </c>
      <c r="AB180" t="b">
        <f t="shared" si="138"/>
        <v>0</v>
      </c>
      <c r="AC180" t="b">
        <f t="shared" si="139"/>
        <v>0</v>
      </c>
      <c r="AD180" s="101" t="b">
        <f t="shared" si="140"/>
        <v>0</v>
      </c>
      <c r="AE180" t="e">
        <f t="shared" si="141"/>
        <v>#VALUE!</v>
      </c>
      <c r="AF180" t="b">
        <f t="shared" si="142"/>
        <v>0</v>
      </c>
      <c r="AG180" s="135"/>
      <c r="AH180" s="82" t="b">
        <f t="shared" si="143"/>
        <v>0</v>
      </c>
      <c r="AI180" s="99" t="b">
        <f t="shared" si="144"/>
        <v>0</v>
      </c>
      <c r="AJ180" s="70" t="b">
        <f t="shared" si="145"/>
        <v>0</v>
      </c>
      <c r="AK180" s="111" t="b">
        <f t="shared" si="160"/>
        <v>0</v>
      </c>
      <c r="AL180" s="82" t="e">
        <f t="shared" si="146"/>
        <v>#VALUE!</v>
      </c>
      <c r="AM180" s="82" t="b">
        <f t="shared" si="147"/>
        <v>0</v>
      </c>
      <c r="AN180" s="82" t="b">
        <f t="shared" si="148"/>
        <v>0</v>
      </c>
      <c r="AO180" s="82" t="b">
        <f t="shared" si="161"/>
        <v>0</v>
      </c>
      <c r="AP180" s="82" t="b">
        <f t="shared" si="149"/>
        <v>0</v>
      </c>
      <c r="AQ180" s="82" t="b">
        <f t="shared" si="162"/>
        <v>0</v>
      </c>
      <c r="AR180" s="70">
        <f t="shared" si="163"/>
        <v>0</v>
      </c>
      <c r="AS180" s="82" t="b">
        <f t="shared" si="150"/>
        <v>0</v>
      </c>
      <c r="AT180" s="82" t="b">
        <f t="shared" si="151"/>
        <v>0</v>
      </c>
      <c r="AU180" s="82" t="b">
        <f t="shared" si="152"/>
        <v>0</v>
      </c>
      <c r="AV180" s="82" t="b">
        <f t="shared" si="153"/>
        <v>0</v>
      </c>
      <c r="AW180" s="82" t="b">
        <f t="shared" si="154"/>
        <v>0</v>
      </c>
      <c r="AX180" s="82" t="b">
        <f t="shared" si="155"/>
        <v>0</v>
      </c>
      <c r="AY180" s="82" t="b">
        <f t="shared" si="164"/>
        <v>0</v>
      </c>
      <c r="AZ180" s="82"/>
      <c r="BA180" s="82" t="b">
        <f t="shared" si="165"/>
        <v>0</v>
      </c>
      <c r="BB180" s="82" t="b">
        <f t="shared" si="166"/>
        <v>0</v>
      </c>
      <c r="BC180" s="82" t="b">
        <f t="shared" si="167"/>
        <v>0</v>
      </c>
      <c r="BD180" s="70"/>
      <c r="BE180" s="70" t="str">
        <f t="shared" si="156"/>
        <v/>
      </c>
      <c r="BF180" s="70">
        <v>169</v>
      </c>
      <c r="BG180" s="70"/>
      <c r="BH180" s="70"/>
      <c r="BI180" s="70"/>
      <c r="BJ180" s="70"/>
      <c r="BK180" s="70"/>
      <c r="BL180" s="70"/>
      <c r="BM180" s="70"/>
      <c r="BN180" s="70"/>
      <c r="BO180" s="70"/>
      <c r="BP180" s="70"/>
      <c r="BQ180" s="70"/>
      <c r="BR180" s="70"/>
      <c r="BS180" s="70" t="b">
        <f t="shared" si="157"/>
        <v>0</v>
      </c>
      <c r="BT180" s="70">
        <f>COUNTA(B181:$O$830)</f>
        <v>0</v>
      </c>
      <c r="BU180" s="70"/>
      <c r="BV180" s="163"/>
      <c r="BW180" s="163"/>
      <c r="BX180" s="163"/>
      <c r="BY180" s="163"/>
      <c r="BZ180" s="163"/>
      <c r="CA180" s="163"/>
      <c r="CB180" s="163"/>
      <c r="CC180" s="163"/>
      <c r="CD180" s="163"/>
      <c r="CE180" s="163" t="str">
        <f t="shared" si="168"/>
        <v/>
      </c>
      <c r="CF180" s="163" t="str">
        <f t="shared" si="169"/>
        <v/>
      </c>
      <c r="CG180" s="163" t="str">
        <f t="shared" si="170"/>
        <v/>
      </c>
      <c r="CH180" s="163" t="str">
        <f t="shared" si="171"/>
        <v/>
      </c>
      <c r="CI180" s="163" t="str">
        <f t="shared" si="172"/>
        <v/>
      </c>
      <c r="CJ180" s="163" t="str">
        <f t="shared" si="173"/>
        <v/>
      </c>
      <c r="CK180" s="163" t="str">
        <f t="shared" si="174"/>
        <v/>
      </c>
      <c r="CL180" s="163" t="str">
        <f t="shared" si="175"/>
        <v/>
      </c>
      <c r="CM180" s="163" t="str">
        <f t="shared" si="176"/>
        <v/>
      </c>
      <c r="CN180" s="163"/>
      <c r="CO180" s="163"/>
      <c r="CP180" s="163" t="str">
        <f t="shared" si="177"/>
        <v/>
      </c>
      <c r="CQ180" s="163"/>
      <c r="CR180" s="163"/>
      <c r="CS180" s="185" t="str">
        <f t="shared" si="194"/>
        <v/>
      </c>
      <c r="CT180" s="70"/>
      <c r="CU180" s="70">
        <f t="shared" si="178"/>
        <v>0</v>
      </c>
      <c r="CV180" s="70">
        <f t="shared" si="179"/>
        <v>0</v>
      </c>
      <c r="CW180" s="70"/>
      <c r="CX180" s="96">
        <f t="shared" si="180"/>
        <v>0</v>
      </c>
      <c r="CY180" s="70"/>
      <c r="CZ180" s="70" t="e">
        <f t="shared" si="181"/>
        <v>#VALUE!</v>
      </c>
      <c r="DA180" s="70" t="e">
        <f t="shared" si="182"/>
        <v>#VALUE!</v>
      </c>
      <c r="DB180" s="70"/>
      <c r="DC180" s="70" t="b">
        <f t="shared" si="195"/>
        <v>0</v>
      </c>
      <c r="DD180" s="70">
        <f t="shared" si="183"/>
        <v>0</v>
      </c>
      <c r="DE180" s="70" t="str">
        <f t="shared" si="184"/>
        <v/>
      </c>
      <c r="DF180" s="70"/>
      <c r="DG180" s="70" t="str">
        <f t="shared" si="196"/>
        <v/>
      </c>
      <c r="DH180" s="70" t="b">
        <f t="shared" si="197"/>
        <v>0</v>
      </c>
      <c r="DI180" s="70" t="str">
        <f t="shared" si="198"/>
        <v/>
      </c>
      <c r="DJ180" s="70"/>
      <c r="DK180" s="70" t="str">
        <f t="shared" si="185"/>
        <v/>
      </c>
      <c r="DL180" s="70" t="str">
        <f t="shared" si="186"/>
        <v/>
      </c>
      <c r="DM180" s="70"/>
      <c r="DN180" s="70" t="str">
        <f t="shared" si="187"/>
        <v/>
      </c>
      <c r="DO180" s="70" t="str">
        <f>IF(DK180="","",AND((COUNTIF($DK$12:DL180,DK180))=1,(COUNTIF($DK$12:DL180,DL180))=1))</f>
        <v/>
      </c>
      <c r="DP180" s="70" t="str">
        <f>IF(DK180="","",AND((COUNTIF(DK180:$DL$812,DK180))=1,(COUNTIF(DK180:$DL$812,DL180))=1))</f>
        <v/>
      </c>
      <c r="DQ180" s="70"/>
      <c r="DR180" s="70" t="b">
        <f t="shared" si="188"/>
        <v>0</v>
      </c>
      <c r="DS180" s="70" t="b">
        <f t="shared" si="189"/>
        <v>0</v>
      </c>
      <c r="DT180" s="70">
        <f t="shared" si="199"/>
        <v>0</v>
      </c>
      <c r="DU180" s="70">
        <f t="shared" si="200"/>
        <v>0</v>
      </c>
      <c r="DV180" s="70" t="b">
        <f t="shared" si="190"/>
        <v>0</v>
      </c>
      <c r="DW180" s="70" t="b">
        <f t="shared" si="191"/>
        <v>0</v>
      </c>
      <c r="DX180" s="70"/>
      <c r="DY180" s="70" t="b">
        <f t="shared" si="192"/>
        <v>0</v>
      </c>
      <c r="DZ180" s="70">
        <f t="shared" si="193"/>
        <v>0</v>
      </c>
      <c r="EA180" s="70"/>
    </row>
    <row r="181" spans="1:131" x14ac:dyDescent="0.25">
      <c r="A181" s="24" t="str">
        <f t="shared" si="158"/>
        <v/>
      </c>
      <c r="B181" s="36"/>
      <c r="C181" s="37"/>
      <c r="D181" s="38"/>
      <c r="E181" s="37"/>
      <c r="F181" s="38"/>
      <c r="G181" s="39"/>
      <c r="H181" s="35"/>
      <c r="I181" s="30"/>
      <c r="J181" s="38"/>
      <c r="K181" s="36"/>
      <c r="L181" s="40"/>
      <c r="M181" s="43"/>
      <c r="N181" s="44"/>
      <c r="O181" s="35"/>
      <c r="P181" s="87"/>
      <c r="R181" s="70"/>
      <c r="S181" s="70"/>
      <c r="T181" s="99" t="s">
        <v>503</v>
      </c>
      <c r="U181" s="146" t="s">
        <v>504</v>
      </c>
      <c r="V181" s="70"/>
      <c r="W181" s="70"/>
      <c r="X181" s="70"/>
      <c r="Y181" s="70"/>
      <c r="Z181" t="b">
        <f t="shared" si="137"/>
        <v>0</v>
      </c>
      <c r="AA181" t="b">
        <f t="shared" si="159"/>
        <v>0</v>
      </c>
      <c r="AB181" t="b">
        <f t="shared" si="138"/>
        <v>0</v>
      </c>
      <c r="AC181" t="b">
        <f t="shared" si="139"/>
        <v>0</v>
      </c>
      <c r="AD181" s="101" t="b">
        <f t="shared" si="140"/>
        <v>0</v>
      </c>
      <c r="AE181" t="e">
        <f t="shared" si="141"/>
        <v>#VALUE!</v>
      </c>
      <c r="AF181" t="b">
        <f t="shared" si="142"/>
        <v>0</v>
      </c>
      <c r="AG181" s="135"/>
      <c r="AH181" s="82" t="b">
        <f t="shared" si="143"/>
        <v>0</v>
      </c>
      <c r="AI181" s="99" t="b">
        <f t="shared" si="144"/>
        <v>0</v>
      </c>
      <c r="AJ181" s="70" t="b">
        <f t="shared" si="145"/>
        <v>0</v>
      </c>
      <c r="AK181" s="111" t="b">
        <f t="shared" si="160"/>
        <v>0</v>
      </c>
      <c r="AL181" s="82" t="e">
        <f t="shared" si="146"/>
        <v>#VALUE!</v>
      </c>
      <c r="AM181" s="82" t="b">
        <f t="shared" si="147"/>
        <v>0</v>
      </c>
      <c r="AN181" s="82" t="b">
        <f t="shared" si="148"/>
        <v>0</v>
      </c>
      <c r="AO181" s="82" t="b">
        <f t="shared" si="161"/>
        <v>0</v>
      </c>
      <c r="AP181" s="82" t="b">
        <f t="shared" si="149"/>
        <v>0</v>
      </c>
      <c r="AQ181" s="82" t="b">
        <f t="shared" si="162"/>
        <v>0</v>
      </c>
      <c r="AR181" s="70">
        <f t="shared" si="163"/>
        <v>0</v>
      </c>
      <c r="AS181" s="82" t="b">
        <f t="shared" si="150"/>
        <v>0</v>
      </c>
      <c r="AT181" s="82" t="b">
        <f t="shared" si="151"/>
        <v>0</v>
      </c>
      <c r="AU181" s="82" t="b">
        <f t="shared" si="152"/>
        <v>0</v>
      </c>
      <c r="AV181" s="82" t="b">
        <f t="shared" si="153"/>
        <v>0</v>
      </c>
      <c r="AW181" s="82" t="b">
        <f t="shared" si="154"/>
        <v>0</v>
      </c>
      <c r="AX181" s="82" t="b">
        <f t="shared" si="155"/>
        <v>0</v>
      </c>
      <c r="AY181" s="82" t="b">
        <f t="shared" si="164"/>
        <v>0</v>
      </c>
      <c r="AZ181" s="82"/>
      <c r="BA181" s="82" t="b">
        <f t="shared" si="165"/>
        <v>0</v>
      </c>
      <c r="BB181" s="82" t="b">
        <f t="shared" si="166"/>
        <v>0</v>
      </c>
      <c r="BC181" s="82" t="b">
        <f t="shared" si="167"/>
        <v>0</v>
      </c>
      <c r="BD181" s="70"/>
      <c r="BE181" s="70" t="str">
        <f t="shared" si="156"/>
        <v/>
      </c>
      <c r="BF181" s="70">
        <v>170</v>
      </c>
      <c r="BG181" s="70"/>
      <c r="BH181" s="70"/>
      <c r="BI181" s="70"/>
      <c r="BJ181" s="70"/>
      <c r="BK181" s="70"/>
      <c r="BL181" s="70"/>
      <c r="BM181" s="70"/>
      <c r="BN181" s="70"/>
      <c r="BO181" s="70"/>
      <c r="BP181" s="70"/>
      <c r="BQ181" s="70"/>
      <c r="BR181" s="70"/>
      <c r="BS181" s="70" t="b">
        <f t="shared" si="157"/>
        <v>0</v>
      </c>
      <c r="BT181" s="70">
        <f>COUNTA(B182:$O$830)</f>
        <v>0</v>
      </c>
      <c r="BU181" s="70"/>
      <c r="BV181" s="163"/>
      <c r="BW181" s="163"/>
      <c r="BX181" s="163"/>
      <c r="BY181" s="163"/>
      <c r="BZ181" s="163"/>
      <c r="CA181" s="163"/>
      <c r="CB181" s="163"/>
      <c r="CC181" s="163"/>
      <c r="CD181" s="163"/>
      <c r="CE181" s="163" t="str">
        <f t="shared" si="168"/>
        <v/>
      </c>
      <c r="CF181" s="163" t="str">
        <f t="shared" si="169"/>
        <v/>
      </c>
      <c r="CG181" s="163" t="str">
        <f t="shared" si="170"/>
        <v/>
      </c>
      <c r="CH181" s="163" t="str">
        <f t="shared" si="171"/>
        <v/>
      </c>
      <c r="CI181" s="163" t="str">
        <f t="shared" si="172"/>
        <v/>
      </c>
      <c r="CJ181" s="163" t="str">
        <f t="shared" si="173"/>
        <v/>
      </c>
      <c r="CK181" s="163" t="str">
        <f t="shared" si="174"/>
        <v/>
      </c>
      <c r="CL181" s="163" t="str">
        <f t="shared" si="175"/>
        <v/>
      </c>
      <c r="CM181" s="163" t="str">
        <f t="shared" si="176"/>
        <v/>
      </c>
      <c r="CN181" s="163"/>
      <c r="CO181" s="163"/>
      <c r="CP181" s="163" t="str">
        <f t="shared" si="177"/>
        <v/>
      </c>
      <c r="CQ181" s="163"/>
      <c r="CR181" s="163"/>
      <c r="CS181" s="185" t="str">
        <f t="shared" si="194"/>
        <v/>
      </c>
      <c r="CT181" s="70"/>
      <c r="CU181" s="70">
        <f t="shared" si="178"/>
        <v>0</v>
      </c>
      <c r="CV181" s="70">
        <f t="shared" si="179"/>
        <v>0</v>
      </c>
      <c r="CW181" s="70"/>
      <c r="CX181" s="96">
        <f t="shared" si="180"/>
        <v>0</v>
      </c>
      <c r="CY181" s="70"/>
      <c r="CZ181" s="70" t="e">
        <f t="shared" si="181"/>
        <v>#VALUE!</v>
      </c>
      <c r="DA181" s="70" t="e">
        <f t="shared" si="182"/>
        <v>#VALUE!</v>
      </c>
      <c r="DB181" s="70"/>
      <c r="DC181" s="70" t="b">
        <f t="shared" si="195"/>
        <v>0</v>
      </c>
      <c r="DD181" s="70">
        <f t="shared" si="183"/>
        <v>0</v>
      </c>
      <c r="DE181" s="70" t="str">
        <f t="shared" si="184"/>
        <v/>
      </c>
      <c r="DF181" s="70"/>
      <c r="DG181" s="70" t="str">
        <f t="shared" si="196"/>
        <v/>
      </c>
      <c r="DH181" s="70" t="b">
        <f t="shared" si="197"/>
        <v>0</v>
      </c>
      <c r="DI181" s="70" t="str">
        <f t="shared" si="198"/>
        <v/>
      </c>
      <c r="DJ181" s="70"/>
      <c r="DK181" s="70" t="str">
        <f t="shared" si="185"/>
        <v/>
      </c>
      <c r="DL181" s="70" t="str">
        <f t="shared" si="186"/>
        <v/>
      </c>
      <c r="DM181" s="70"/>
      <c r="DN181" s="70" t="str">
        <f t="shared" si="187"/>
        <v/>
      </c>
      <c r="DO181" s="70" t="str">
        <f>IF(DK181="","",AND((COUNTIF($DK$12:DL181,DK181))=1,(COUNTIF($DK$12:DL181,DL181))=1))</f>
        <v/>
      </c>
      <c r="DP181" s="70" t="str">
        <f>IF(DK181="","",AND((COUNTIF(DK181:$DL$812,DK181))=1,(COUNTIF(DK181:$DL$812,DL181))=1))</f>
        <v/>
      </c>
      <c r="DQ181" s="70"/>
      <c r="DR181" s="70" t="b">
        <f t="shared" si="188"/>
        <v>0</v>
      </c>
      <c r="DS181" s="70" t="b">
        <f t="shared" si="189"/>
        <v>0</v>
      </c>
      <c r="DT181" s="70">
        <f t="shared" si="199"/>
        <v>0</v>
      </c>
      <c r="DU181" s="70">
        <f t="shared" si="200"/>
        <v>0</v>
      </c>
      <c r="DV181" s="70" t="b">
        <f t="shared" si="190"/>
        <v>0</v>
      </c>
      <c r="DW181" s="70" t="b">
        <f t="shared" si="191"/>
        <v>0</v>
      </c>
      <c r="DX181" s="70"/>
      <c r="DY181" s="70" t="b">
        <f t="shared" si="192"/>
        <v>0</v>
      </c>
      <c r="DZ181" s="70">
        <f t="shared" si="193"/>
        <v>0</v>
      </c>
      <c r="EA181" s="70"/>
    </row>
    <row r="182" spans="1:131" x14ac:dyDescent="0.25">
      <c r="A182" s="24" t="str">
        <f t="shared" si="158"/>
        <v/>
      </c>
      <c r="B182" s="36"/>
      <c r="C182" s="37"/>
      <c r="D182" s="38"/>
      <c r="E182" s="37"/>
      <c r="F182" s="38"/>
      <c r="G182" s="39"/>
      <c r="H182" s="35"/>
      <c r="I182" s="30"/>
      <c r="J182" s="38"/>
      <c r="K182" s="36"/>
      <c r="L182" s="40"/>
      <c r="M182" s="43"/>
      <c r="N182" s="44"/>
      <c r="O182" s="35"/>
      <c r="P182" s="87"/>
      <c r="R182" s="70"/>
      <c r="S182" s="70"/>
      <c r="T182" s="99" t="s">
        <v>505</v>
      </c>
      <c r="U182" s="146" t="s">
        <v>506</v>
      </c>
      <c r="V182" s="70"/>
      <c r="W182" s="70"/>
      <c r="X182" s="70"/>
      <c r="Y182" s="70"/>
      <c r="Z182" t="b">
        <f t="shared" si="137"/>
        <v>0</v>
      </c>
      <c r="AA182" t="b">
        <f t="shared" si="159"/>
        <v>0</v>
      </c>
      <c r="AB182" t="b">
        <f t="shared" si="138"/>
        <v>0</v>
      </c>
      <c r="AC182" t="b">
        <f t="shared" si="139"/>
        <v>0</v>
      </c>
      <c r="AD182" s="101" t="b">
        <f t="shared" si="140"/>
        <v>0</v>
      </c>
      <c r="AE182" t="e">
        <f t="shared" si="141"/>
        <v>#VALUE!</v>
      </c>
      <c r="AF182" t="b">
        <f t="shared" si="142"/>
        <v>0</v>
      </c>
      <c r="AG182" s="135"/>
      <c r="AH182" s="82" t="b">
        <f t="shared" si="143"/>
        <v>0</v>
      </c>
      <c r="AI182" s="99" t="b">
        <f t="shared" si="144"/>
        <v>0</v>
      </c>
      <c r="AJ182" s="70" t="b">
        <f t="shared" si="145"/>
        <v>0</v>
      </c>
      <c r="AK182" s="111" t="b">
        <f t="shared" si="160"/>
        <v>0</v>
      </c>
      <c r="AL182" s="82" t="e">
        <f t="shared" si="146"/>
        <v>#VALUE!</v>
      </c>
      <c r="AM182" s="82" t="b">
        <f t="shared" si="147"/>
        <v>0</v>
      </c>
      <c r="AN182" s="82" t="b">
        <f t="shared" si="148"/>
        <v>0</v>
      </c>
      <c r="AO182" s="82" t="b">
        <f t="shared" si="161"/>
        <v>0</v>
      </c>
      <c r="AP182" s="82" t="b">
        <f t="shared" si="149"/>
        <v>0</v>
      </c>
      <c r="AQ182" s="82" t="b">
        <f t="shared" si="162"/>
        <v>0</v>
      </c>
      <c r="AR182" s="70">
        <f t="shared" si="163"/>
        <v>0</v>
      </c>
      <c r="AS182" s="82" t="b">
        <f t="shared" si="150"/>
        <v>0</v>
      </c>
      <c r="AT182" s="82" t="b">
        <f t="shared" si="151"/>
        <v>0</v>
      </c>
      <c r="AU182" s="82" t="b">
        <f t="shared" si="152"/>
        <v>0</v>
      </c>
      <c r="AV182" s="82" t="b">
        <f t="shared" si="153"/>
        <v>0</v>
      </c>
      <c r="AW182" s="82" t="b">
        <f t="shared" si="154"/>
        <v>0</v>
      </c>
      <c r="AX182" s="82" t="b">
        <f t="shared" si="155"/>
        <v>0</v>
      </c>
      <c r="AY182" s="82" t="b">
        <f t="shared" si="164"/>
        <v>0</v>
      </c>
      <c r="AZ182" s="82"/>
      <c r="BA182" s="82" t="b">
        <f t="shared" si="165"/>
        <v>0</v>
      </c>
      <c r="BB182" s="82" t="b">
        <f t="shared" si="166"/>
        <v>0</v>
      </c>
      <c r="BC182" s="82" t="b">
        <f t="shared" si="167"/>
        <v>0</v>
      </c>
      <c r="BD182" s="70"/>
      <c r="BE182" s="70" t="str">
        <f t="shared" si="156"/>
        <v/>
      </c>
      <c r="BF182" s="70">
        <v>171</v>
      </c>
      <c r="BG182" s="70"/>
      <c r="BH182" s="70"/>
      <c r="BI182" s="70"/>
      <c r="BJ182" s="70"/>
      <c r="BK182" s="70"/>
      <c r="BL182" s="70"/>
      <c r="BM182" s="70"/>
      <c r="BN182" s="70"/>
      <c r="BO182" s="70"/>
      <c r="BP182" s="70"/>
      <c r="BQ182" s="70"/>
      <c r="BR182" s="70"/>
      <c r="BS182" s="70" t="b">
        <f t="shared" si="157"/>
        <v>0</v>
      </c>
      <c r="BT182" s="70">
        <f>COUNTA(B183:$O$830)</f>
        <v>0</v>
      </c>
      <c r="BU182" s="70"/>
      <c r="BV182" s="163"/>
      <c r="BW182" s="163"/>
      <c r="BX182" s="163"/>
      <c r="BY182" s="163"/>
      <c r="BZ182" s="163"/>
      <c r="CA182" s="163"/>
      <c r="CB182" s="163"/>
      <c r="CC182" s="163"/>
      <c r="CD182" s="163"/>
      <c r="CE182" s="163" t="str">
        <f t="shared" si="168"/>
        <v/>
      </c>
      <c r="CF182" s="163" t="str">
        <f t="shared" si="169"/>
        <v/>
      </c>
      <c r="CG182" s="163" t="str">
        <f t="shared" si="170"/>
        <v/>
      </c>
      <c r="CH182" s="163" t="str">
        <f t="shared" si="171"/>
        <v/>
      </c>
      <c r="CI182" s="163" t="str">
        <f t="shared" si="172"/>
        <v/>
      </c>
      <c r="CJ182" s="163" t="str">
        <f t="shared" si="173"/>
        <v/>
      </c>
      <c r="CK182" s="163" t="str">
        <f t="shared" si="174"/>
        <v/>
      </c>
      <c r="CL182" s="163" t="str">
        <f t="shared" si="175"/>
        <v/>
      </c>
      <c r="CM182" s="163" t="str">
        <f t="shared" si="176"/>
        <v/>
      </c>
      <c r="CN182" s="163"/>
      <c r="CO182" s="163"/>
      <c r="CP182" s="163" t="str">
        <f t="shared" si="177"/>
        <v/>
      </c>
      <c r="CQ182" s="163"/>
      <c r="CR182" s="163"/>
      <c r="CS182" s="185" t="str">
        <f t="shared" si="194"/>
        <v/>
      </c>
      <c r="CT182" s="70"/>
      <c r="CU182" s="70">
        <f t="shared" si="178"/>
        <v>0</v>
      </c>
      <c r="CV182" s="70">
        <f t="shared" si="179"/>
        <v>0</v>
      </c>
      <c r="CW182" s="70"/>
      <c r="CX182" s="96">
        <f t="shared" si="180"/>
        <v>0</v>
      </c>
      <c r="CY182" s="70"/>
      <c r="CZ182" s="70" t="e">
        <f t="shared" si="181"/>
        <v>#VALUE!</v>
      </c>
      <c r="DA182" s="70" t="e">
        <f t="shared" si="182"/>
        <v>#VALUE!</v>
      </c>
      <c r="DB182" s="70"/>
      <c r="DC182" s="70" t="b">
        <f t="shared" si="195"/>
        <v>0</v>
      </c>
      <c r="DD182" s="70">
        <f t="shared" si="183"/>
        <v>0</v>
      </c>
      <c r="DE182" s="70" t="str">
        <f t="shared" si="184"/>
        <v/>
      </c>
      <c r="DF182" s="70"/>
      <c r="DG182" s="70" t="str">
        <f t="shared" si="196"/>
        <v/>
      </c>
      <c r="DH182" s="70" t="b">
        <f t="shared" si="197"/>
        <v>0</v>
      </c>
      <c r="DI182" s="70" t="str">
        <f t="shared" si="198"/>
        <v/>
      </c>
      <c r="DJ182" s="70"/>
      <c r="DK182" s="70" t="str">
        <f t="shared" si="185"/>
        <v/>
      </c>
      <c r="DL182" s="70" t="str">
        <f t="shared" si="186"/>
        <v/>
      </c>
      <c r="DM182" s="70"/>
      <c r="DN182" s="70" t="str">
        <f t="shared" si="187"/>
        <v/>
      </c>
      <c r="DO182" s="70" t="str">
        <f>IF(DK182="","",AND((COUNTIF($DK$12:DL182,DK182))=1,(COUNTIF($DK$12:DL182,DL182))=1))</f>
        <v/>
      </c>
      <c r="DP182" s="70" t="str">
        <f>IF(DK182="","",AND((COUNTIF(DK182:$DL$812,DK182))=1,(COUNTIF(DK182:$DL$812,DL182))=1))</f>
        <v/>
      </c>
      <c r="DQ182" s="70"/>
      <c r="DR182" s="70" t="b">
        <f t="shared" si="188"/>
        <v>0</v>
      </c>
      <c r="DS182" s="70" t="b">
        <f t="shared" si="189"/>
        <v>0</v>
      </c>
      <c r="DT182" s="70">
        <f t="shared" si="199"/>
        <v>0</v>
      </c>
      <c r="DU182" s="70">
        <f t="shared" si="200"/>
        <v>0</v>
      </c>
      <c r="DV182" s="70" t="b">
        <f t="shared" si="190"/>
        <v>0</v>
      </c>
      <c r="DW182" s="70" t="b">
        <f t="shared" si="191"/>
        <v>0</v>
      </c>
      <c r="DX182" s="70"/>
      <c r="DY182" s="70" t="b">
        <f t="shared" si="192"/>
        <v>0</v>
      </c>
      <c r="DZ182" s="70">
        <f t="shared" si="193"/>
        <v>0</v>
      </c>
      <c r="EA182" s="70"/>
    </row>
    <row r="183" spans="1:131" x14ac:dyDescent="0.25">
      <c r="A183" s="24" t="str">
        <f t="shared" si="158"/>
        <v/>
      </c>
      <c r="B183" s="36"/>
      <c r="C183" s="37"/>
      <c r="D183" s="38"/>
      <c r="E183" s="37"/>
      <c r="F183" s="38"/>
      <c r="G183" s="39"/>
      <c r="H183" s="35"/>
      <c r="I183" s="30"/>
      <c r="J183" s="38"/>
      <c r="K183" s="36"/>
      <c r="L183" s="40"/>
      <c r="M183" s="43"/>
      <c r="N183" s="44"/>
      <c r="O183" s="35"/>
      <c r="P183" s="87"/>
      <c r="R183" s="70"/>
      <c r="S183" s="70"/>
      <c r="T183" s="99" t="s">
        <v>507</v>
      </c>
      <c r="U183" s="146" t="s">
        <v>508</v>
      </c>
      <c r="V183" s="70"/>
      <c r="W183" s="70"/>
      <c r="X183" s="70"/>
      <c r="Y183" s="70"/>
      <c r="Z183" t="b">
        <f t="shared" si="137"/>
        <v>0</v>
      </c>
      <c r="AA183" t="b">
        <f t="shared" si="159"/>
        <v>0</v>
      </c>
      <c r="AB183" t="b">
        <f t="shared" si="138"/>
        <v>0</v>
      </c>
      <c r="AC183" t="b">
        <f t="shared" si="139"/>
        <v>0</v>
      </c>
      <c r="AD183" s="101" t="b">
        <f t="shared" si="140"/>
        <v>0</v>
      </c>
      <c r="AE183" t="e">
        <f t="shared" si="141"/>
        <v>#VALUE!</v>
      </c>
      <c r="AF183" t="b">
        <f t="shared" si="142"/>
        <v>0</v>
      </c>
      <c r="AG183" s="135"/>
      <c r="AH183" s="82" t="b">
        <f t="shared" si="143"/>
        <v>0</v>
      </c>
      <c r="AI183" s="99" t="b">
        <f t="shared" si="144"/>
        <v>0</v>
      </c>
      <c r="AJ183" s="70" t="b">
        <f t="shared" si="145"/>
        <v>0</v>
      </c>
      <c r="AK183" s="111" t="b">
        <f t="shared" si="160"/>
        <v>0</v>
      </c>
      <c r="AL183" s="82" t="e">
        <f t="shared" si="146"/>
        <v>#VALUE!</v>
      </c>
      <c r="AM183" s="82" t="b">
        <f t="shared" si="147"/>
        <v>0</v>
      </c>
      <c r="AN183" s="82" t="b">
        <f t="shared" si="148"/>
        <v>0</v>
      </c>
      <c r="AO183" s="82" t="b">
        <f t="shared" si="161"/>
        <v>0</v>
      </c>
      <c r="AP183" s="82" t="b">
        <f t="shared" si="149"/>
        <v>0</v>
      </c>
      <c r="AQ183" s="82" t="b">
        <f t="shared" si="162"/>
        <v>0</v>
      </c>
      <c r="AR183" s="70">
        <f t="shared" si="163"/>
        <v>0</v>
      </c>
      <c r="AS183" s="82" t="b">
        <f t="shared" si="150"/>
        <v>0</v>
      </c>
      <c r="AT183" s="82" t="b">
        <f t="shared" si="151"/>
        <v>0</v>
      </c>
      <c r="AU183" s="82" t="b">
        <f t="shared" si="152"/>
        <v>0</v>
      </c>
      <c r="AV183" s="82" t="b">
        <f t="shared" si="153"/>
        <v>0</v>
      </c>
      <c r="AW183" s="82" t="b">
        <f t="shared" si="154"/>
        <v>0</v>
      </c>
      <c r="AX183" s="82" t="b">
        <f t="shared" si="155"/>
        <v>0</v>
      </c>
      <c r="AY183" s="82" t="b">
        <f t="shared" si="164"/>
        <v>0</v>
      </c>
      <c r="AZ183" s="82"/>
      <c r="BA183" s="82" t="b">
        <f t="shared" si="165"/>
        <v>0</v>
      </c>
      <c r="BB183" s="82" t="b">
        <f t="shared" si="166"/>
        <v>0</v>
      </c>
      <c r="BC183" s="82" t="b">
        <f t="shared" si="167"/>
        <v>0</v>
      </c>
      <c r="BD183" s="70"/>
      <c r="BE183" s="70" t="str">
        <f t="shared" si="156"/>
        <v/>
      </c>
      <c r="BF183" s="70">
        <v>172</v>
      </c>
      <c r="BG183" s="70"/>
      <c r="BH183" s="70"/>
      <c r="BI183" s="70"/>
      <c r="BJ183" s="70"/>
      <c r="BK183" s="70"/>
      <c r="BL183" s="70"/>
      <c r="BM183" s="70"/>
      <c r="BN183" s="70"/>
      <c r="BO183" s="70"/>
      <c r="BP183" s="70"/>
      <c r="BQ183" s="70"/>
      <c r="BR183" s="70"/>
      <c r="BS183" s="70" t="b">
        <f t="shared" si="157"/>
        <v>0</v>
      </c>
      <c r="BT183" s="70">
        <f>COUNTA(B184:$O$830)</f>
        <v>0</v>
      </c>
      <c r="BU183" s="70"/>
      <c r="BV183" s="163"/>
      <c r="BW183" s="163"/>
      <c r="BX183" s="163"/>
      <c r="BY183" s="163"/>
      <c r="BZ183" s="163"/>
      <c r="CA183" s="163"/>
      <c r="CB183" s="163"/>
      <c r="CC183" s="163"/>
      <c r="CD183" s="163"/>
      <c r="CE183" s="163" t="str">
        <f t="shared" si="168"/>
        <v/>
      </c>
      <c r="CF183" s="163" t="str">
        <f t="shared" si="169"/>
        <v/>
      </c>
      <c r="CG183" s="163" t="str">
        <f t="shared" si="170"/>
        <v/>
      </c>
      <c r="CH183" s="163" t="str">
        <f t="shared" si="171"/>
        <v/>
      </c>
      <c r="CI183" s="163" t="str">
        <f t="shared" si="172"/>
        <v/>
      </c>
      <c r="CJ183" s="163" t="str">
        <f t="shared" si="173"/>
        <v/>
      </c>
      <c r="CK183" s="163" t="str">
        <f t="shared" si="174"/>
        <v/>
      </c>
      <c r="CL183" s="163" t="str">
        <f t="shared" si="175"/>
        <v/>
      </c>
      <c r="CM183" s="163" t="str">
        <f t="shared" si="176"/>
        <v/>
      </c>
      <c r="CN183" s="163"/>
      <c r="CO183" s="163"/>
      <c r="CP183" s="163" t="str">
        <f t="shared" si="177"/>
        <v/>
      </c>
      <c r="CQ183" s="163"/>
      <c r="CR183" s="163"/>
      <c r="CS183" s="185" t="str">
        <f t="shared" si="194"/>
        <v/>
      </c>
      <c r="CT183" s="70"/>
      <c r="CU183" s="70">
        <f t="shared" si="178"/>
        <v>0</v>
      </c>
      <c r="CV183" s="70">
        <f t="shared" si="179"/>
        <v>0</v>
      </c>
      <c r="CW183" s="70"/>
      <c r="CX183" s="96">
        <f t="shared" si="180"/>
        <v>0</v>
      </c>
      <c r="CY183" s="70"/>
      <c r="CZ183" s="70" t="e">
        <f t="shared" si="181"/>
        <v>#VALUE!</v>
      </c>
      <c r="DA183" s="70" t="e">
        <f t="shared" si="182"/>
        <v>#VALUE!</v>
      </c>
      <c r="DB183" s="70"/>
      <c r="DC183" s="70" t="b">
        <f t="shared" si="195"/>
        <v>0</v>
      </c>
      <c r="DD183" s="70">
        <f t="shared" si="183"/>
        <v>0</v>
      </c>
      <c r="DE183" s="70" t="str">
        <f t="shared" si="184"/>
        <v/>
      </c>
      <c r="DF183" s="70"/>
      <c r="DG183" s="70" t="str">
        <f t="shared" si="196"/>
        <v/>
      </c>
      <c r="DH183" s="70" t="b">
        <f t="shared" si="197"/>
        <v>0</v>
      </c>
      <c r="DI183" s="70" t="str">
        <f t="shared" si="198"/>
        <v/>
      </c>
      <c r="DJ183" s="70"/>
      <c r="DK183" s="70" t="str">
        <f t="shared" si="185"/>
        <v/>
      </c>
      <c r="DL183" s="70" t="str">
        <f t="shared" si="186"/>
        <v/>
      </c>
      <c r="DM183" s="70"/>
      <c r="DN183" s="70" t="str">
        <f t="shared" si="187"/>
        <v/>
      </c>
      <c r="DO183" s="70" t="str">
        <f>IF(DK183="","",AND((COUNTIF($DK$12:DL183,DK183))=1,(COUNTIF($DK$12:DL183,DL183))=1))</f>
        <v/>
      </c>
      <c r="DP183" s="70" t="str">
        <f>IF(DK183="","",AND((COUNTIF(DK183:$DL$812,DK183))=1,(COUNTIF(DK183:$DL$812,DL183))=1))</f>
        <v/>
      </c>
      <c r="DQ183" s="70"/>
      <c r="DR183" s="70" t="b">
        <f t="shared" si="188"/>
        <v>0</v>
      </c>
      <c r="DS183" s="70" t="b">
        <f t="shared" si="189"/>
        <v>0</v>
      </c>
      <c r="DT183" s="70">
        <f t="shared" si="199"/>
        <v>0</v>
      </c>
      <c r="DU183" s="70">
        <f t="shared" si="200"/>
        <v>0</v>
      </c>
      <c r="DV183" s="70" t="b">
        <f t="shared" si="190"/>
        <v>0</v>
      </c>
      <c r="DW183" s="70" t="b">
        <f t="shared" si="191"/>
        <v>0</v>
      </c>
      <c r="DX183" s="70"/>
      <c r="DY183" s="70" t="b">
        <f t="shared" si="192"/>
        <v>0</v>
      </c>
      <c r="DZ183" s="70">
        <f t="shared" si="193"/>
        <v>0</v>
      </c>
      <c r="EA183" s="70"/>
    </row>
    <row r="184" spans="1:131" x14ac:dyDescent="0.25">
      <c r="A184" s="24" t="str">
        <f t="shared" si="158"/>
        <v/>
      </c>
      <c r="B184" s="36"/>
      <c r="C184" s="37"/>
      <c r="D184" s="38"/>
      <c r="E184" s="37"/>
      <c r="F184" s="38"/>
      <c r="G184" s="39"/>
      <c r="H184" s="35"/>
      <c r="I184" s="30"/>
      <c r="J184" s="38"/>
      <c r="K184" s="36"/>
      <c r="L184" s="40"/>
      <c r="M184" s="43"/>
      <c r="N184" s="44"/>
      <c r="O184" s="35"/>
      <c r="P184" s="87"/>
      <c r="R184" s="70"/>
      <c r="S184" s="70"/>
      <c r="T184" s="99" t="s">
        <v>509</v>
      </c>
      <c r="U184" s="146" t="s">
        <v>510</v>
      </c>
      <c r="V184" s="70"/>
      <c r="W184" s="70"/>
      <c r="X184" s="70"/>
      <c r="Y184" s="70"/>
      <c r="Z184" t="b">
        <f t="shared" si="137"/>
        <v>0</v>
      </c>
      <c r="AA184" t="b">
        <f t="shared" si="159"/>
        <v>0</v>
      </c>
      <c r="AB184" t="b">
        <f t="shared" si="138"/>
        <v>0</v>
      </c>
      <c r="AC184" t="b">
        <f t="shared" si="139"/>
        <v>0</v>
      </c>
      <c r="AD184" s="101" t="b">
        <f t="shared" si="140"/>
        <v>0</v>
      </c>
      <c r="AE184" t="e">
        <f t="shared" si="141"/>
        <v>#VALUE!</v>
      </c>
      <c r="AF184" t="b">
        <f t="shared" si="142"/>
        <v>0</v>
      </c>
      <c r="AG184" s="135"/>
      <c r="AH184" s="82" t="b">
        <f t="shared" si="143"/>
        <v>0</v>
      </c>
      <c r="AI184" s="99" t="b">
        <f t="shared" si="144"/>
        <v>0</v>
      </c>
      <c r="AJ184" s="70" t="b">
        <f t="shared" si="145"/>
        <v>0</v>
      </c>
      <c r="AK184" s="111" t="b">
        <f t="shared" si="160"/>
        <v>0</v>
      </c>
      <c r="AL184" s="82" t="e">
        <f t="shared" si="146"/>
        <v>#VALUE!</v>
      </c>
      <c r="AM184" s="82" t="b">
        <f t="shared" si="147"/>
        <v>0</v>
      </c>
      <c r="AN184" s="82" t="b">
        <f t="shared" si="148"/>
        <v>0</v>
      </c>
      <c r="AO184" s="82" t="b">
        <f t="shared" si="161"/>
        <v>0</v>
      </c>
      <c r="AP184" s="82" t="b">
        <f t="shared" si="149"/>
        <v>0</v>
      </c>
      <c r="AQ184" s="82" t="b">
        <f t="shared" si="162"/>
        <v>0</v>
      </c>
      <c r="AR184" s="70">
        <f t="shared" si="163"/>
        <v>0</v>
      </c>
      <c r="AS184" s="82" t="b">
        <f t="shared" si="150"/>
        <v>0</v>
      </c>
      <c r="AT184" s="82" t="b">
        <f t="shared" si="151"/>
        <v>0</v>
      </c>
      <c r="AU184" s="82" t="b">
        <f t="shared" si="152"/>
        <v>0</v>
      </c>
      <c r="AV184" s="82" t="b">
        <f t="shared" si="153"/>
        <v>0</v>
      </c>
      <c r="AW184" s="82" t="b">
        <f t="shared" si="154"/>
        <v>0</v>
      </c>
      <c r="AX184" s="82" t="b">
        <f t="shared" si="155"/>
        <v>0</v>
      </c>
      <c r="AY184" s="82" t="b">
        <f t="shared" si="164"/>
        <v>0</v>
      </c>
      <c r="AZ184" s="82"/>
      <c r="BA184" s="82" t="b">
        <f t="shared" si="165"/>
        <v>0</v>
      </c>
      <c r="BB184" s="82" t="b">
        <f t="shared" si="166"/>
        <v>0</v>
      </c>
      <c r="BC184" s="82" t="b">
        <f t="shared" si="167"/>
        <v>0</v>
      </c>
      <c r="BD184" s="70"/>
      <c r="BE184" s="70" t="str">
        <f t="shared" si="156"/>
        <v/>
      </c>
      <c r="BF184" s="70">
        <v>173</v>
      </c>
      <c r="BG184" s="70"/>
      <c r="BH184" s="70"/>
      <c r="BI184" s="70"/>
      <c r="BJ184" s="70"/>
      <c r="BK184" s="70"/>
      <c r="BL184" s="70"/>
      <c r="BM184" s="70"/>
      <c r="BN184" s="70"/>
      <c r="BO184" s="70"/>
      <c r="BP184" s="70"/>
      <c r="BQ184" s="70"/>
      <c r="BR184" s="70"/>
      <c r="BS184" s="70" t="b">
        <f t="shared" si="157"/>
        <v>0</v>
      </c>
      <c r="BT184" s="70">
        <f>COUNTA(B185:$O$830)</f>
        <v>0</v>
      </c>
      <c r="BU184" s="70"/>
      <c r="BV184" s="163"/>
      <c r="BW184" s="163"/>
      <c r="BX184" s="163"/>
      <c r="BY184" s="163"/>
      <c r="BZ184" s="163"/>
      <c r="CA184" s="163"/>
      <c r="CB184" s="163"/>
      <c r="CC184" s="163"/>
      <c r="CD184" s="163"/>
      <c r="CE184" s="163" t="str">
        <f t="shared" si="168"/>
        <v/>
      </c>
      <c r="CF184" s="163" t="str">
        <f t="shared" si="169"/>
        <v/>
      </c>
      <c r="CG184" s="163" t="str">
        <f t="shared" si="170"/>
        <v/>
      </c>
      <c r="CH184" s="163" t="str">
        <f t="shared" si="171"/>
        <v/>
      </c>
      <c r="CI184" s="163" t="str">
        <f t="shared" si="172"/>
        <v/>
      </c>
      <c r="CJ184" s="163" t="str">
        <f t="shared" si="173"/>
        <v/>
      </c>
      <c r="CK184" s="163" t="str">
        <f t="shared" si="174"/>
        <v/>
      </c>
      <c r="CL184" s="163" t="str">
        <f t="shared" si="175"/>
        <v/>
      </c>
      <c r="CM184" s="163" t="str">
        <f t="shared" si="176"/>
        <v/>
      </c>
      <c r="CN184" s="163"/>
      <c r="CO184" s="163"/>
      <c r="CP184" s="163" t="str">
        <f t="shared" si="177"/>
        <v/>
      </c>
      <c r="CQ184" s="163"/>
      <c r="CR184" s="163"/>
      <c r="CS184" s="185" t="str">
        <f t="shared" si="194"/>
        <v/>
      </c>
      <c r="CT184" s="70"/>
      <c r="CU184" s="70">
        <f t="shared" si="178"/>
        <v>0</v>
      </c>
      <c r="CV184" s="70">
        <f t="shared" si="179"/>
        <v>0</v>
      </c>
      <c r="CW184" s="70"/>
      <c r="CX184" s="96">
        <f t="shared" si="180"/>
        <v>0</v>
      </c>
      <c r="CY184" s="70"/>
      <c r="CZ184" s="70" t="e">
        <f t="shared" si="181"/>
        <v>#VALUE!</v>
      </c>
      <c r="DA184" s="70" t="e">
        <f t="shared" si="182"/>
        <v>#VALUE!</v>
      </c>
      <c r="DB184" s="70"/>
      <c r="DC184" s="70" t="b">
        <f t="shared" si="195"/>
        <v>0</v>
      </c>
      <c r="DD184" s="70">
        <f t="shared" si="183"/>
        <v>0</v>
      </c>
      <c r="DE184" s="70" t="str">
        <f t="shared" si="184"/>
        <v/>
      </c>
      <c r="DF184" s="70"/>
      <c r="DG184" s="70" t="str">
        <f t="shared" si="196"/>
        <v/>
      </c>
      <c r="DH184" s="70" t="b">
        <f t="shared" si="197"/>
        <v>0</v>
      </c>
      <c r="DI184" s="70" t="str">
        <f t="shared" si="198"/>
        <v/>
      </c>
      <c r="DJ184" s="70"/>
      <c r="DK184" s="70" t="str">
        <f t="shared" si="185"/>
        <v/>
      </c>
      <c r="DL184" s="70" t="str">
        <f t="shared" si="186"/>
        <v/>
      </c>
      <c r="DM184" s="70"/>
      <c r="DN184" s="70" t="str">
        <f t="shared" si="187"/>
        <v/>
      </c>
      <c r="DO184" s="70" t="str">
        <f>IF(DK184="","",AND((COUNTIF($DK$12:DL184,DK184))=1,(COUNTIF($DK$12:DL184,DL184))=1))</f>
        <v/>
      </c>
      <c r="DP184" s="70" t="str">
        <f>IF(DK184="","",AND((COUNTIF(DK184:$DL$812,DK184))=1,(COUNTIF(DK184:$DL$812,DL184))=1))</f>
        <v/>
      </c>
      <c r="DQ184" s="70"/>
      <c r="DR184" s="70" t="b">
        <f t="shared" si="188"/>
        <v>0</v>
      </c>
      <c r="DS184" s="70" t="b">
        <f t="shared" si="189"/>
        <v>0</v>
      </c>
      <c r="DT184" s="70">
        <f t="shared" si="199"/>
        <v>0</v>
      </c>
      <c r="DU184" s="70">
        <f t="shared" si="200"/>
        <v>0</v>
      </c>
      <c r="DV184" s="70" t="b">
        <f t="shared" si="190"/>
        <v>0</v>
      </c>
      <c r="DW184" s="70" t="b">
        <f t="shared" si="191"/>
        <v>0</v>
      </c>
      <c r="DX184" s="70"/>
      <c r="DY184" s="70" t="b">
        <f t="shared" si="192"/>
        <v>0</v>
      </c>
      <c r="DZ184" s="70">
        <f t="shared" si="193"/>
        <v>0</v>
      </c>
      <c r="EA184" s="70"/>
    </row>
    <row r="185" spans="1:131" x14ac:dyDescent="0.25">
      <c r="A185" s="24" t="str">
        <f t="shared" si="158"/>
        <v/>
      </c>
      <c r="B185" s="36"/>
      <c r="C185" s="37"/>
      <c r="D185" s="38"/>
      <c r="E185" s="37"/>
      <c r="F185" s="38"/>
      <c r="G185" s="39"/>
      <c r="H185" s="35"/>
      <c r="I185" s="30"/>
      <c r="J185" s="38"/>
      <c r="K185" s="36"/>
      <c r="L185" s="40"/>
      <c r="M185" s="43"/>
      <c r="N185" s="44"/>
      <c r="O185" s="35"/>
      <c r="P185" s="87"/>
      <c r="R185" s="70"/>
      <c r="S185" s="70"/>
      <c r="T185" s="99" t="s">
        <v>511</v>
      </c>
      <c r="U185" s="146" t="s">
        <v>512</v>
      </c>
      <c r="V185" s="70"/>
      <c r="W185" s="70"/>
      <c r="X185" s="70"/>
      <c r="Y185" s="70"/>
      <c r="Z185" t="b">
        <f t="shared" si="137"/>
        <v>0</v>
      </c>
      <c r="AA185" t="b">
        <f t="shared" si="159"/>
        <v>0</v>
      </c>
      <c r="AB185" t="b">
        <f t="shared" si="138"/>
        <v>0</v>
      </c>
      <c r="AC185" t="b">
        <f t="shared" si="139"/>
        <v>0</v>
      </c>
      <c r="AD185" s="101" t="b">
        <f t="shared" si="140"/>
        <v>0</v>
      </c>
      <c r="AE185" t="e">
        <f t="shared" si="141"/>
        <v>#VALUE!</v>
      </c>
      <c r="AF185" t="b">
        <f t="shared" si="142"/>
        <v>0</v>
      </c>
      <c r="AG185" s="135"/>
      <c r="AH185" s="82" t="b">
        <f t="shared" si="143"/>
        <v>0</v>
      </c>
      <c r="AI185" s="99" t="b">
        <f t="shared" si="144"/>
        <v>0</v>
      </c>
      <c r="AJ185" s="70" t="b">
        <f t="shared" si="145"/>
        <v>0</v>
      </c>
      <c r="AK185" s="111" t="b">
        <f t="shared" si="160"/>
        <v>0</v>
      </c>
      <c r="AL185" s="82" t="e">
        <f t="shared" si="146"/>
        <v>#VALUE!</v>
      </c>
      <c r="AM185" s="82" t="b">
        <f t="shared" si="147"/>
        <v>0</v>
      </c>
      <c r="AN185" s="82" t="b">
        <f t="shared" si="148"/>
        <v>0</v>
      </c>
      <c r="AO185" s="82" t="b">
        <f t="shared" si="161"/>
        <v>0</v>
      </c>
      <c r="AP185" s="82" t="b">
        <f t="shared" si="149"/>
        <v>0</v>
      </c>
      <c r="AQ185" s="82" t="b">
        <f t="shared" si="162"/>
        <v>0</v>
      </c>
      <c r="AR185" s="70">
        <f t="shared" si="163"/>
        <v>0</v>
      </c>
      <c r="AS185" s="82" t="b">
        <f t="shared" si="150"/>
        <v>0</v>
      </c>
      <c r="AT185" s="82" t="b">
        <f t="shared" si="151"/>
        <v>0</v>
      </c>
      <c r="AU185" s="82" t="b">
        <f t="shared" si="152"/>
        <v>0</v>
      </c>
      <c r="AV185" s="82" t="b">
        <f t="shared" si="153"/>
        <v>0</v>
      </c>
      <c r="AW185" s="82" t="b">
        <f t="shared" si="154"/>
        <v>0</v>
      </c>
      <c r="AX185" s="82" t="b">
        <f t="shared" si="155"/>
        <v>0</v>
      </c>
      <c r="AY185" s="82" t="b">
        <f t="shared" si="164"/>
        <v>0</v>
      </c>
      <c r="AZ185" s="82"/>
      <c r="BA185" s="82" t="b">
        <f t="shared" si="165"/>
        <v>0</v>
      </c>
      <c r="BB185" s="82" t="b">
        <f t="shared" si="166"/>
        <v>0</v>
      </c>
      <c r="BC185" s="82" t="b">
        <f t="shared" si="167"/>
        <v>0</v>
      </c>
      <c r="BD185" s="70"/>
      <c r="BE185" s="70" t="str">
        <f t="shared" si="156"/>
        <v/>
      </c>
      <c r="BF185" s="70">
        <v>174</v>
      </c>
      <c r="BG185" s="70"/>
      <c r="BH185" s="70"/>
      <c r="BI185" s="70"/>
      <c r="BJ185" s="70"/>
      <c r="BK185" s="70"/>
      <c r="BL185" s="70"/>
      <c r="BM185" s="70"/>
      <c r="BN185" s="70"/>
      <c r="BO185" s="70"/>
      <c r="BP185" s="70"/>
      <c r="BQ185" s="70"/>
      <c r="BR185" s="70"/>
      <c r="BS185" s="70" t="b">
        <f t="shared" si="157"/>
        <v>0</v>
      </c>
      <c r="BT185" s="70">
        <f>COUNTA(B186:$O$830)</f>
        <v>0</v>
      </c>
      <c r="BU185" s="70"/>
      <c r="BV185" s="163"/>
      <c r="BW185" s="163"/>
      <c r="BX185" s="163"/>
      <c r="BY185" s="163"/>
      <c r="BZ185" s="163"/>
      <c r="CA185" s="163"/>
      <c r="CB185" s="163"/>
      <c r="CC185" s="163"/>
      <c r="CD185" s="163"/>
      <c r="CE185" s="163" t="str">
        <f t="shared" si="168"/>
        <v/>
      </c>
      <c r="CF185" s="163" t="str">
        <f t="shared" si="169"/>
        <v/>
      </c>
      <c r="CG185" s="163" t="str">
        <f t="shared" si="170"/>
        <v/>
      </c>
      <c r="CH185" s="163" t="str">
        <f t="shared" si="171"/>
        <v/>
      </c>
      <c r="CI185" s="163" t="str">
        <f t="shared" si="172"/>
        <v/>
      </c>
      <c r="CJ185" s="163" t="str">
        <f t="shared" si="173"/>
        <v/>
      </c>
      <c r="CK185" s="163" t="str">
        <f t="shared" si="174"/>
        <v/>
      </c>
      <c r="CL185" s="163" t="str">
        <f t="shared" si="175"/>
        <v/>
      </c>
      <c r="CM185" s="163" t="str">
        <f t="shared" si="176"/>
        <v/>
      </c>
      <c r="CN185" s="163"/>
      <c r="CO185" s="163"/>
      <c r="CP185" s="163" t="str">
        <f t="shared" si="177"/>
        <v/>
      </c>
      <c r="CQ185" s="163"/>
      <c r="CR185" s="163"/>
      <c r="CS185" s="185" t="str">
        <f t="shared" si="194"/>
        <v/>
      </c>
      <c r="CT185" s="70"/>
      <c r="CU185" s="70">
        <f t="shared" si="178"/>
        <v>0</v>
      </c>
      <c r="CV185" s="70">
        <f t="shared" si="179"/>
        <v>0</v>
      </c>
      <c r="CW185" s="70"/>
      <c r="CX185" s="96">
        <f t="shared" si="180"/>
        <v>0</v>
      </c>
      <c r="CY185" s="70"/>
      <c r="CZ185" s="70" t="e">
        <f t="shared" si="181"/>
        <v>#VALUE!</v>
      </c>
      <c r="DA185" s="70" t="e">
        <f t="shared" si="182"/>
        <v>#VALUE!</v>
      </c>
      <c r="DB185" s="70"/>
      <c r="DC185" s="70" t="b">
        <f t="shared" si="195"/>
        <v>0</v>
      </c>
      <c r="DD185" s="70">
        <f t="shared" si="183"/>
        <v>0</v>
      </c>
      <c r="DE185" s="70" t="str">
        <f t="shared" si="184"/>
        <v/>
      </c>
      <c r="DF185" s="70"/>
      <c r="DG185" s="70" t="str">
        <f t="shared" si="196"/>
        <v/>
      </c>
      <c r="DH185" s="70" t="b">
        <f t="shared" si="197"/>
        <v>0</v>
      </c>
      <c r="DI185" s="70" t="str">
        <f t="shared" si="198"/>
        <v/>
      </c>
      <c r="DJ185" s="70"/>
      <c r="DK185" s="70" t="str">
        <f t="shared" si="185"/>
        <v/>
      </c>
      <c r="DL185" s="70" t="str">
        <f t="shared" si="186"/>
        <v/>
      </c>
      <c r="DM185" s="70"/>
      <c r="DN185" s="70" t="str">
        <f t="shared" si="187"/>
        <v/>
      </c>
      <c r="DO185" s="70" t="str">
        <f>IF(DK185="","",AND((COUNTIF($DK$12:DL185,DK185))=1,(COUNTIF($DK$12:DL185,DL185))=1))</f>
        <v/>
      </c>
      <c r="DP185" s="70" t="str">
        <f>IF(DK185="","",AND((COUNTIF(DK185:$DL$812,DK185))=1,(COUNTIF(DK185:$DL$812,DL185))=1))</f>
        <v/>
      </c>
      <c r="DQ185" s="70"/>
      <c r="DR185" s="70" t="b">
        <f t="shared" si="188"/>
        <v>0</v>
      </c>
      <c r="DS185" s="70" t="b">
        <f t="shared" si="189"/>
        <v>0</v>
      </c>
      <c r="DT185" s="70">
        <f t="shared" si="199"/>
        <v>0</v>
      </c>
      <c r="DU185" s="70">
        <f t="shared" si="200"/>
        <v>0</v>
      </c>
      <c r="DV185" s="70" t="b">
        <f t="shared" si="190"/>
        <v>0</v>
      </c>
      <c r="DW185" s="70" t="b">
        <f t="shared" si="191"/>
        <v>0</v>
      </c>
      <c r="DX185" s="70"/>
      <c r="DY185" s="70" t="b">
        <f t="shared" si="192"/>
        <v>0</v>
      </c>
      <c r="DZ185" s="70">
        <f t="shared" si="193"/>
        <v>0</v>
      </c>
      <c r="EA185" s="70"/>
    </row>
    <row r="186" spans="1:131" x14ac:dyDescent="0.25">
      <c r="A186" s="24" t="str">
        <f t="shared" si="158"/>
        <v/>
      </c>
      <c r="B186" s="36"/>
      <c r="C186" s="37"/>
      <c r="D186" s="38"/>
      <c r="E186" s="37"/>
      <c r="F186" s="38"/>
      <c r="G186" s="39"/>
      <c r="H186" s="35"/>
      <c r="I186" s="30"/>
      <c r="J186" s="38"/>
      <c r="K186" s="36"/>
      <c r="L186" s="40"/>
      <c r="M186" s="43"/>
      <c r="N186" s="44"/>
      <c r="O186" s="35"/>
      <c r="P186" s="87"/>
      <c r="R186" s="70"/>
      <c r="S186" s="70"/>
      <c r="T186" s="99" t="s">
        <v>513</v>
      </c>
      <c r="U186" s="146" t="s">
        <v>514</v>
      </c>
      <c r="V186" s="70"/>
      <c r="W186" s="70"/>
      <c r="X186" s="70"/>
      <c r="Y186" s="70"/>
      <c r="Z186" t="b">
        <f t="shared" si="137"/>
        <v>0</v>
      </c>
      <c r="AA186" t="b">
        <f t="shared" si="159"/>
        <v>0</v>
      </c>
      <c r="AB186" t="b">
        <f t="shared" si="138"/>
        <v>0</v>
      </c>
      <c r="AC186" t="b">
        <f t="shared" si="139"/>
        <v>0</v>
      </c>
      <c r="AD186" s="101" t="b">
        <f t="shared" si="140"/>
        <v>0</v>
      </c>
      <c r="AE186" t="e">
        <f t="shared" si="141"/>
        <v>#VALUE!</v>
      </c>
      <c r="AF186" t="b">
        <f t="shared" si="142"/>
        <v>0</v>
      </c>
      <c r="AG186" s="135"/>
      <c r="AH186" s="82" t="b">
        <f t="shared" si="143"/>
        <v>0</v>
      </c>
      <c r="AI186" s="99" t="b">
        <f t="shared" si="144"/>
        <v>0</v>
      </c>
      <c r="AJ186" s="70" t="b">
        <f t="shared" si="145"/>
        <v>0</v>
      </c>
      <c r="AK186" s="111" t="b">
        <f t="shared" si="160"/>
        <v>0</v>
      </c>
      <c r="AL186" s="82" t="e">
        <f t="shared" si="146"/>
        <v>#VALUE!</v>
      </c>
      <c r="AM186" s="82" t="b">
        <f t="shared" si="147"/>
        <v>0</v>
      </c>
      <c r="AN186" s="82" t="b">
        <f t="shared" si="148"/>
        <v>0</v>
      </c>
      <c r="AO186" s="82" t="b">
        <f t="shared" si="161"/>
        <v>0</v>
      </c>
      <c r="AP186" s="82" t="b">
        <f t="shared" si="149"/>
        <v>0</v>
      </c>
      <c r="AQ186" s="82" t="b">
        <f t="shared" si="162"/>
        <v>0</v>
      </c>
      <c r="AR186" s="70">
        <f t="shared" si="163"/>
        <v>0</v>
      </c>
      <c r="AS186" s="82" t="b">
        <f t="shared" si="150"/>
        <v>0</v>
      </c>
      <c r="AT186" s="82" t="b">
        <f t="shared" si="151"/>
        <v>0</v>
      </c>
      <c r="AU186" s="82" t="b">
        <f t="shared" si="152"/>
        <v>0</v>
      </c>
      <c r="AV186" s="82" t="b">
        <f t="shared" si="153"/>
        <v>0</v>
      </c>
      <c r="AW186" s="82" t="b">
        <f t="shared" si="154"/>
        <v>0</v>
      </c>
      <c r="AX186" s="82" t="b">
        <f t="shared" si="155"/>
        <v>0</v>
      </c>
      <c r="AY186" s="82" t="b">
        <f t="shared" si="164"/>
        <v>0</v>
      </c>
      <c r="AZ186" s="82"/>
      <c r="BA186" s="82" t="b">
        <f t="shared" si="165"/>
        <v>0</v>
      </c>
      <c r="BB186" s="82" t="b">
        <f t="shared" si="166"/>
        <v>0</v>
      </c>
      <c r="BC186" s="82" t="b">
        <f t="shared" si="167"/>
        <v>0</v>
      </c>
      <c r="BD186" s="70"/>
      <c r="BE186" s="70" t="str">
        <f t="shared" si="156"/>
        <v/>
      </c>
      <c r="BF186" s="70">
        <v>175</v>
      </c>
      <c r="BG186" s="70"/>
      <c r="BH186" s="70"/>
      <c r="BI186" s="70"/>
      <c r="BJ186" s="70"/>
      <c r="BK186" s="70"/>
      <c r="BL186" s="70"/>
      <c r="BM186" s="70"/>
      <c r="BN186" s="70"/>
      <c r="BO186" s="70"/>
      <c r="BP186" s="70"/>
      <c r="BQ186" s="70"/>
      <c r="BR186" s="70"/>
      <c r="BS186" s="70" t="b">
        <f t="shared" si="157"/>
        <v>0</v>
      </c>
      <c r="BT186" s="70">
        <f>COUNTA(B187:$O$830)</f>
        <v>0</v>
      </c>
      <c r="BU186" s="70"/>
      <c r="BV186" s="163"/>
      <c r="BW186" s="163"/>
      <c r="BX186" s="163"/>
      <c r="BY186" s="163"/>
      <c r="BZ186" s="163"/>
      <c r="CA186" s="163"/>
      <c r="CB186" s="163"/>
      <c r="CC186" s="163"/>
      <c r="CD186" s="163"/>
      <c r="CE186" s="163" t="str">
        <f t="shared" si="168"/>
        <v/>
      </c>
      <c r="CF186" s="163" t="str">
        <f t="shared" si="169"/>
        <v/>
      </c>
      <c r="CG186" s="163" t="str">
        <f t="shared" si="170"/>
        <v/>
      </c>
      <c r="CH186" s="163" t="str">
        <f t="shared" si="171"/>
        <v/>
      </c>
      <c r="CI186" s="163" t="str">
        <f t="shared" si="172"/>
        <v/>
      </c>
      <c r="CJ186" s="163" t="str">
        <f t="shared" si="173"/>
        <v/>
      </c>
      <c r="CK186" s="163" t="str">
        <f t="shared" si="174"/>
        <v/>
      </c>
      <c r="CL186" s="163" t="str">
        <f t="shared" si="175"/>
        <v/>
      </c>
      <c r="CM186" s="163" t="str">
        <f t="shared" si="176"/>
        <v/>
      </c>
      <c r="CN186" s="163"/>
      <c r="CO186" s="163"/>
      <c r="CP186" s="163" t="str">
        <f t="shared" si="177"/>
        <v/>
      </c>
      <c r="CQ186" s="163"/>
      <c r="CR186" s="163"/>
      <c r="CS186" s="185" t="str">
        <f t="shared" si="194"/>
        <v/>
      </c>
      <c r="CT186" s="70"/>
      <c r="CU186" s="70">
        <f t="shared" si="178"/>
        <v>0</v>
      </c>
      <c r="CV186" s="70">
        <f t="shared" si="179"/>
        <v>0</v>
      </c>
      <c r="CW186" s="70"/>
      <c r="CX186" s="96">
        <f t="shared" si="180"/>
        <v>0</v>
      </c>
      <c r="CY186" s="70"/>
      <c r="CZ186" s="70" t="e">
        <f t="shared" si="181"/>
        <v>#VALUE!</v>
      </c>
      <c r="DA186" s="70" t="e">
        <f t="shared" si="182"/>
        <v>#VALUE!</v>
      </c>
      <c r="DB186" s="70"/>
      <c r="DC186" s="70" t="b">
        <f t="shared" si="195"/>
        <v>0</v>
      </c>
      <c r="DD186" s="70">
        <f t="shared" si="183"/>
        <v>0</v>
      </c>
      <c r="DE186" s="70" t="str">
        <f t="shared" si="184"/>
        <v/>
      </c>
      <c r="DF186" s="70"/>
      <c r="DG186" s="70" t="str">
        <f t="shared" si="196"/>
        <v/>
      </c>
      <c r="DH186" s="70" t="b">
        <f t="shared" si="197"/>
        <v>0</v>
      </c>
      <c r="DI186" s="70" t="str">
        <f t="shared" si="198"/>
        <v/>
      </c>
      <c r="DJ186" s="70"/>
      <c r="DK186" s="70" t="str">
        <f t="shared" si="185"/>
        <v/>
      </c>
      <c r="DL186" s="70" t="str">
        <f t="shared" si="186"/>
        <v/>
      </c>
      <c r="DM186" s="70"/>
      <c r="DN186" s="70" t="str">
        <f t="shared" si="187"/>
        <v/>
      </c>
      <c r="DO186" s="70" t="str">
        <f>IF(DK186="","",AND((COUNTIF($DK$12:DL186,DK186))=1,(COUNTIF($DK$12:DL186,DL186))=1))</f>
        <v/>
      </c>
      <c r="DP186" s="70" t="str">
        <f>IF(DK186="","",AND((COUNTIF(DK186:$DL$812,DK186))=1,(COUNTIF(DK186:$DL$812,DL186))=1))</f>
        <v/>
      </c>
      <c r="DQ186" s="70"/>
      <c r="DR186" s="70" t="b">
        <f t="shared" si="188"/>
        <v>0</v>
      </c>
      <c r="DS186" s="70" t="b">
        <f t="shared" si="189"/>
        <v>0</v>
      </c>
      <c r="DT186" s="70">
        <f t="shared" si="199"/>
        <v>0</v>
      </c>
      <c r="DU186" s="70">
        <f t="shared" si="200"/>
        <v>0</v>
      </c>
      <c r="DV186" s="70" t="b">
        <f t="shared" si="190"/>
        <v>0</v>
      </c>
      <c r="DW186" s="70" t="b">
        <f t="shared" si="191"/>
        <v>0</v>
      </c>
      <c r="DX186" s="70"/>
      <c r="DY186" s="70" t="b">
        <f t="shared" si="192"/>
        <v>0</v>
      </c>
      <c r="DZ186" s="70">
        <f t="shared" si="193"/>
        <v>0</v>
      </c>
      <c r="EA186" s="70"/>
    </row>
    <row r="187" spans="1:131" x14ac:dyDescent="0.25">
      <c r="A187" s="24" t="str">
        <f t="shared" si="158"/>
        <v/>
      </c>
      <c r="B187" s="36"/>
      <c r="C187" s="37"/>
      <c r="D187" s="38"/>
      <c r="E187" s="37"/>
      <c r="F187" s="38"/>
      <c r="G187" s="39"/>
      <c r="H187" s="35"/>
      <c r="I187" s="30"/>
      <c r="J187" s="38"/>
      <c r="K187" s="36"/>
      <c r="L187" s="40"/>
      <c r="M187" s="43"/>
      <c r="N187" s="44"/>
      <c r="O187" s="35"/>
      <c r="P187" s="87"/>
      <c r="R187" s="70"/>
      <c r="S187" s="70"/>
      <c r="T187" s="99" t="s">
        <v>515</v>
      </c>
      <c r="U187" s="146" t="s">
        <v>516</v>
      </c>
      <c r="V187" s="70"/>
      <c r="W187" s="70"/>
      <c r="X187" s="70"/>
      <c r="Y187" s="70"/>
      <c r="Z187" t="b">
        <f t="shared" si="137"/>
        <v>0</v>
      </c>
      <c r="AA187" t="b">
        <f t="shared" si="159"/>
        <v>0</v>
      </c>
      <c r="AB187" t="b">
        <f t="shared" si="138"/>
        <v>0</v>
      </c>
      <c r="AC187" t="b">
        <f t="shared" si="139"/>
        <v>0</v>
      </c>
      <c r="AD187" s="101" t="b">
        <f t="shared" si="140"/>
        <v>0</v>
      </c>
      <c r="AE187" t="e">
        <f t="shared" si="141"/>
        <v>#VALUE!</v>
      </c>
      <c r="AF187" t="b">
        <f t="shared" si="142"/>
        <v>0</v>
      </c>
      <c r="AG187" s="135"/>
      <c r="AH187" s="82" t="b">
        <f t="shared" si="143"/>
        <v>0</v>
      </c>
      <c r="AI187" s="99" t="b">
        <f t="shared" si="144"/>
        <v>0</v>
      </c>
      <c r="AJ187" s="70" t="b">
        <f t="shared" si="145"/>
        <v>0</v>
      </c>
      <c r="AK187" s="111" t="b">
        <f t="shared" si="160"/>
        <v>0</v>
      </c>
      <c r="AL187" s="82" t="e">
        <f t="shared" si="146"/>
        <v>#VALUE!</v>
      </c>
      <c r="AM187" s="82" t="b">
        <f t="shared" si="147"/>
        <v>0</v>
      </c>
      <c r="AN187" s="82" t="b">
        <f t="shared" si="148"/>
        <v>0</v>
      </c>
      <c r="AO187" s="82" t="b">
        <f t="shared" si="161"/>
        <v>0</v>
      </c>
      <c r="AP187" s="82" t="b">
        <f t="shared" si="149"/>
        <v>0</v>
      </c>
      <c r="AQ187" s="82" t="b">
        <f t="shared" si="162"/>
        <v>0</v>
      </c>
      <c r="AR187" s="70">
        <f t="shared" si="163"/>
        <v>0</v>
      </c>
      <c r="AS187" s="82" t="b">
        <f t="shared" si="150"/>
        <v>0</v>
      </c>
      <c r="AT187" s="82" t="b">
        <f t="shared" si="151"/>
        <v>0</v>
      </c>
      <c r="AU187" s="82" t="b">
        <f t="shared" si="152"/>
        <v>0</v>
      </c>
      <c r="AV187" s="82" t="b">
        <f t="shared" si="153"/>
        <v>0</v>
      </c>
      <c r="AW187" s="82" t="b">
        <f t="shared" si="154"/>
        <v>0</v>
      </c>
      <c r="AX187" s="82" t="b">
        <f t="shared" si="155"/>
        <v>0</v>
      </c>
      <c r="AY187" s="82" t="b">
        <f t="shared" si="164"/>
        <v>0</v>
      </c>
      <c r="AZ187" s="82"/>
      <c r="BA187" s="82" t="b">
        <f t="shared" si="165"/>
        <v>0</v>
      </c>
      <c r="BB187" s="82" t="b">
        <f t="shared" si="166"/>
        <v>0</v>
      </c>
      <c r="BC187" s="82" t="b">
        <f t="shared" si="167"/>
        <v>0</v>
      </c>
      <c r="BD187" s="70"/>
      <c r="BE187" s="70" t="str">
        <f t="shared" si="156"/>
        <v/>
      </c>
      <c r="BF187" s="70">
        <v>176</v>
      </c>
      <c r="BG187" s="70"/>
      <c r="BH187" s="70"/>
      <c r="BI187" s="70"/>
      <c r="BJ187" s="70"/>
      <c r="BK187" s="70"/>
      <c r="BL187" s="70"/>
      <c r="BM187" s="70"/>
      <c r="BN187" s="70"/>
      <c r="BO187" s="70"/>
      <c r="BP187" s="70"/>
      <c r="BQ187" s="70"/>
      <c r="BR187" s="70"/>
      <c r="BS187" s="70" t="b">
        <f t="shared" si="157"/>
        <v>0</v>
      </c>
      <c r="BT187" s="70">
        <f>COUNTA(B188:$O$830)</f>
        <v>0</v>
      </c>
      <c r="BU187" s="70"/>
      <c r="BV187" s="163"/>
      <c r="BW187" s="163"/>
      <c r="BX187" s="163"/>
      <c r="BY187" s="163"/>
      <c r="BZ187" s="163"/>
      <c r="CA187" s="163"/>
      <c r="CB187" s="163"/>
      <c r="CC187" s="163"/>
      <c r="CD187" s="163"/>
      <c r="CE187" s="163" t="str">
        <f t="shared" si="168"/>
        <v/>
      </c>
      <c r="CF187" s="163" t="str">
        <f t="shared" si="169"/>
        <v/>
      </c>
      <c r="CG187" s="163" t="str">
        <f t="shared" si="170"/>
        <v/>
      </c>
      <c r="CH187" s="163" t="str">
        <f t="shared" si="171"/>
        <v/>
      </c>
      <c r="CI187" s="163" t="str">
        <f t="shared" si="172"/>
        <v/>
      </c>
      <c r="CJ187" s="163" t="str">
        <f t="shared" si="173"/>
        <v/>
      </c>
      <c r="CK187" s="163" t="str">
        <f t="shared" si="174"/>
        <v/>
      </c>
      <c r="CL187" s="163" t="str">
        <f t="shared" si="175"/>
        <v/>
      </c>
      <c r="CM187" s="163" t="str">
        <f t="shared" si="176"/>
        <v/>
      </c>
      <c r="CN187" s="163"/>
      <c r="CO187" s="163"/>
      <c r="CP187" s="163" t="str">
        <f t="shared" si="177"/>
        <v/>
      </c>
      <c r="CQ187" s="163"/>
      <c r="CR187" s="163"/>
      <c r="CS187" s="185" t="str">
        <f t="shared" si="194"/>
        <v/>
      </c>
      <c r="CT187" s="70"/>
      <c r="CU187" s="70">
        <f t="shared" si="178"/>
        <v>0</v>
      </c>
      <c r="CV187" s="70">
        <f t="shared" si="179"/>
        <v>0</v>
      </c>
      <c r="CW187" s="70"/>
      <c r="CX187" s="96">
        <f t="shared" si="180"/>
        <v>0</v>
      </c>
      <c r="CY187" s="70"/>
      <c r="CZ187" s="70" t="e">
        <f t="shared" si="181"/>
        <v>#VALUE!</v>
      </c>
      <c r="DA187" s="70" t="e">
        <f t="shared" si="182"/>
        <v>#VALUE!</v>
      </c>
      <c r="DB187" s="70"/>
      <c r="DC187" s="70" t="b">
        <f t="shared" si="195"/>
        <v>0</v>
      </c>
      <c r="DD187" s="70">
        <f t="shared" si="183"/>
        <v>0</v>
      </c>
      <c r="DE187" s="70" t="str">
        <f t="shared" si="184"/>
        <v/>
      </c>
      <c r="DF187" s="70"/>
      <c r="DG187" s="70" t="str">
        <f t="shared" si="196"/>
        <v/>
      </c>
      <c r="DH187" s="70" t="b">
        <f t="shared" si="197"/>
        <v>0</v>
      </c>
      <c r="DI187" s="70" t="str">
        <f t="shared" si="198"/>
        <v/>
      </c>
      <c r="DJ187" s="70"/>
      <c r="DK187" s="70" t="str">
        <f t="shared" si="185"/>
        <v/>
      </c>
      <c r="DL187" s="70" t="str">
        <f t="shared" si="186"/>
        <v/>
      </c>
      <c r="DM187" s="70"/>
      <c r="DN187" s="70" t="str">
        <f t="shared" si="187"/>
        <v/>
      </c>
      <c r="DO187" s="70" t="str">
        <f>IF(DK187="","",AND((COUNTIF($DK$12:DL187,DK187))=1,(COUNTIF($DK$12:DL187,DL187))=1))</f>
        <v/>
      </c>
      <c r="DP187" s="70" t="str">
        <f>IF(DK187="","",AND((COUNTIF(DK187:$DL$812,DK187))=1,(COUNTIF(DK187:$DL$812,DL187))=1))</f>
        <v/>
      </c>
      <c r="DQ187" s="70"/>
      <c r="DR187" s="70" t="b">
        <f t="shared" si="188"/>
        <v>0</v>
      </c>
      <c r="DS187" s="70" t="b">
        <f t="shared" si="189"/>
        <v>0</v>
      </c>
      <c r="DT187" s="70">
        <f t="shared" si="199"/>
        <v>0</v>
      </c>
      <c r="DU187" s="70">
        <f t="shared" si="200"/>
        <v>0</v>
      </c>
      <c r="DV187" s="70" t="b">
        <f t="shared" si="190"/>
        <v>0</v>
      </c>
      <c r="DW187" s="70" t="b">
        <f t="shared" si="191"/>
        <v>0</v>
      </c>
      <c r="DX187" s="70"/>
      <c r="DY187" s="70" t="b">
        <f t="shared" si="192"/>
        <v>0</v>
      </c>
      <c r="DZ187" s="70">
        <f t="shared" si="193"/>
        <v>0</v>
      </c>
      <c r="EA187" s="70"/>
    </row>
    <row r="188" spans="1:131" x14ac:dyDescent="0.25">
      <c r="A188" s="24" t="str">
        <f t="shared" si="158"/>
        <v/>
      </c>
      <c r="B188" s="36"/>
      <c r="C188" s="37"/>
      <c r="D188" s="38"/>
      <c r="E188" s="37"/>
      <c r="F188" s="38"/>
      <c r="G188" s="39"/>
      <c r="H188" s="35"/>
      <c r="I188" s="30"/>
      <c r="J188" s="38"/>
      <c r="K188" s="36"/>
      <c r="L188" s="40"/>
      <c r="M188" s="43"/>
      <c r="N188" s="44"/>
      <c r="O188" s="35"/>
      <c r="P188" s="87"/>
      <c r="R188" s="70"/>
      <c r="S188" s="70"/>
      <c r="T188" s="99" t="s">
        <v>517</v>
      </c>
      <c r="U188" s="146" t="s">
        <v>518</v>
      </c>
      <c r="V188" s="70"/>
      <c r="W188" s="70"/>
      <c r="X188" s="70"/>
      <c r="Y188" s="70"/>
      <c r="Z188" t="b">
        <f t="shared" si="137"/>
        <v>0</v>
      </c>
      <c r="AA188" t="b">
        <f t="shared" si="159"/>
        <v>0</v>
      </c>
      <c r="AB188" t="b">
        <f t="shared" si="138"/>
        <v>0</v>
      </c>
      <c r="AC188" t="b">
        <f t="shared" si="139"/>
        <v>0</v>
      </c>
      <c r="AD188" s="101" t="b">
        <f t="shared" si="140"/>
        <v>0</v>
      </c>
      <c r="AE188" t="e">
        <f t="shared" si="141"/>
        <v>#VALUE!</v>
      </c>
      <c r="AF188" t="b">
        <f t="shared" si="142"/>
        <v>0</v>
      </c>
      <c r="AG188" s="135"/>
      <c r="AH188" s="82" t="b">
        <f t="shared" si="143"/>
        <v>0</v>
      </c>
      <c r="AI188" s="99" t="b">
        <f t="shared" si="144"/>
        <v>0</v>
      </c>
      <c r="AJ188" s="70" t="b">
        <f t="shared" si="145"/>
        <v>0</v>
      </c>
      <c r="AK188" s="111" t="b">
        <f t="shared" si="160"/>
        <v>0</v>
      </c>
      <c r="AL188" s="82" t="e">
        <f t="shared" si="146"/>
        <v>#VALUE!</v>
      </c>
      <c r="AM188" s="82" t="b">
        <f t="shared" si="147"/>
        <v>0</v>
      </c>
      <c r="AN188" s="82" t="b">
        <f t="shared" si="148"/>
        <v>0</v>
      </c>
      <c r="AO188" s="82" t="b">
        <f t="shared" si="161"/>
        <v>0</v>
      </c>
      <c r="AP188" s="82" t="b">
        <f t="shared" si="149"/>
        <v>0</v>
      </c>
      <c r="AQ188" s="82" t="b">
        <f t="shared" si="162"/>
        <v>0</v>
      </c>
      <c r="AR188" s="70">
        <f t="shared" si="163"/>
        <v>0</v>
      </c>
      <c r="AS188" s="82" t="b">
        <f t="shared" si="150"/>
        <v>0</v>
      </c>
      <c r="AT188" s="82" t="b">
        <f t="shared" si="151"/>
        <v>0</v>
      </c>
      <c r="AU188" s="82" t="b">
        <f t="shared" si="152"/>
        <v>0</v>
      </c>
      <c r="AV188" s="82" t="b">
        <f t="shared" si="153"/>
        <v>0</v>
      </c>
      <c r="AW188" s="82" t="b">
        <f t="shared" si="154"/>
        <v>0</v>
      </c>
      <c r="AX188" s="82" t="b">
        <f t="shared" si="155"/>
        <v>0</v>
      </c>
      <c r="AY188" s="82" t="b">
        <f t="shared" si="164"/>
        <v>0</v>
      </c>
      <c r="AZ188" s="82"/>
      <c r="BA188" s="82" t="b">
        <f t="shared" si="165"/>
        <v>0</v>
      </c>
      <c r="BB188" s="82" t="b">
        <f t="shared" si="166"/>
        <v>0</v>
      </c>
      <c r="BC188" s="82" t="b">
        <f t="shared" si="167"/>
        <v>0</v>
      </c>
      <c r="BD188" s="70"/>
      <c r="BE188" s="70" t="str">
        <f t="shared" si="156"/>
        <v/>
      </c>
      <c r="BF188" s="70">
        <v>177</v>
      </c>
      <c r="BG188" s="70"/>
      <c r="BH188" s="70"/>
      <c r="BI188" s="70"/>
      <c r="BJ188" s="70"/>
      <c r="BK188" s="70"/>
      <c r="BL188" s="70"/>
      <c r="BM188" s="70"/>
      <c r="BN188" s="70"/>
      <c r="BO188" s="70"/>
      <c r="BP188" s="70"/>
      <c r="BQ188" s="70"/>
      <c r="BR188" s="70"/>
      <c r="BS188" s="70" t="b">
        <f t="shared" si="157"/>
        <v>0</v>
      </c>
      <c r="BT188" s="70">
        <f>COUNTA(B189:$O$830)</f>
        <v>0</v>
      </c>
      <c r="BU188" s="70"/>
      <c r="BV188" s="163"/>
      <c r="BW188" s="163"/>
      <c r="BX188" s="163"/>
      <c r="BY188" s="163"/>
      <c r="BZ188" s="163"/>
      <c r="CA188" s="163"/>
      <c r="CB188" s="163"/>
      <c r="CC188" s="163"/>
      <c r="CD188" s="163"/>
      <c r="CE188" s="163" t="str">
        <f t="shared" si="168"/>
        <v/>
      </c>
      <c r="CF188" s="163" t="str">
        <f t="shared" si="169"/>
        <v/>
      </c>
      <c r="CG188" s="163" t="str">
        <f t="shared" si="170"/>
        <v/>
      </c>
      <c r="CH188" s="163" t="str">
        <f t="shared" si="171"/>
        <v/>
      </c>
      <c r="CI188" s="163" t="str">
        <f t="shared" si="172"/>
        <v/>
      </c>
      <c r="CJ188" s="163" t="str">
        <f t="shared" si="173"/>
        <v/>
      </c>
      <c r="CK188" s="163" t="str">
        <f t="shared" si="174"/>
        <v/>
      </c>
      <c r="CL188" s="163" t="str">
        <f t="shared" si="175"/>
        <v/>
      </c>
      <c r="CM188" s="163" t="str">
        <f t="shared" si="176"/>
        <v/>
      </c>
      <c r="CN188" s="163"/>
      <c r="CO188" s="163"/>
      <c r="CP188" s="163" t="str">
        <f t="shared" si="177"/>
        <v/>
      </c>
      <c r="CQ188" s="163"/>
      <c r="CR188" s="163"/>
      <c r="CS188" s="185" t="str">
        <f t="shared" si="194"/>
        <v/>
      </c>
      <c r="CT188" s="70"/>
      <c r="CU188" s="70">
        <f t="shared" si="178"/>
        <v>0</v>
      </c>
      <c r="CV188" s="70">
        <f t="shared" si="179"/>
        <v>0</v>
      </c>
      <c r="CW188" s="70"/>
      <c r="CX188" s="96">
        <f t="shared" si="180"/>
        <v>0</v>
      </c>
      <c r="CY188" s="70"/>
      <c r="CZ188" s="70" t="e">
        <f t="shared" si="181"/>
        <v>#VALUE!</v>
      </c>
      <c r="DA188" s="70" t="e">
        <f t="shared" si="182"/>
        <v>#VALUE!</v>
      </c>
      <c r="DB188" s="70"/>
      <c r="DC188" s="70" t="b">
        <f t="shared" si="195"/>
        <v>0</v>
      </c>
      <c r="DD188" s="70">
        <f t="shared" si="183"/>
        <v>0</v>
      </c>
      <c r="DE188" s="70" t="str">
        <f t="shared" si="184"/>
        <v/>
      </c>
      <c r="DF188" s="70"/>
      <c r="DG188" s="70" t="str">
        <f t="shared" si="196"/>
        <v/>
      </c>
      <c r="DH188" s="70" t="b">
        <f t="shared" si="197"/>
        <v>0</v>
      </c>
      <c r="DI188" s="70" t="str">
        <f t="shared" si="198"/>
        <v/>
      </c>
      <c r="DJ188" s="70"/>
      <c r="DK188" s="70" t="str">
        <f t="shared" si="185"/>
        <v/>
      </c>
      <c r="DL188" s="70" t="str">
        <f t="shared" si="186"/>
        <v/>
      </c>
      <c r="DM188" s="70"/>
      <c r="DN188" s="70" t="str">
        <f t="shared" si="187"/>
        <v/>
      </c>
      <c r="DO188" s="70" t="str">
        <f>IF(DK188="","",AND((COUNTIF($DK$12:DL188,DK188))=1,(COUNTIF($DK$12:DL188,DL188))=1))</f>
        <v/>
      </c>
      <c r="DP188" s="70" t="str">
        <f>IF(DK188="","",AND((COUNTIF(DK188:$DL$812,DK188))=1,(COUNTIF(DK188:$DL$812,DL188))=1))</f>
        <v/>
      </c>
      <c r="DQ188" s="70"/>
      <c r="DR188" s="70" t="b">
        <f t="shared" si="188"/>
        <v>0</v>
      </c>
      <c r="DS188" s="70" t="b">
        <f t="shared" si="189"/>
        <v>0</v>
      </c>
      <c r="DT188" s="70">
        <f t="shared" si="199"/>
        <v>0</v>
      </c>
      <c r="DU188" s="70">
        <f t="shared" si="200"/>
        <v>0</v>
      </c>
      <c r="DV188" s="70" t="b">
        <f t="shared" si="190"/>
        <v>0</v>
      </c>
      <c r="DW188" s="70" t="b">
        <f t="shared" si="191"/>
        <v>0</v>
      </c>
      <c r="DX188" s="70"/>
      <c r="DY188" s="70" t="b">
        <f t="shared" si="192"/>
        <v>0</v>
      </c>
      <c r="DZ188" s="70">
        <f t="shared" si="193"/>
        <v>0</v>
      </c>
      <c r="EA188" s="70"/>
    </row>
    <row r="189" spans="1:131" x14ac:dyDescent="0.25">
      <c r="A189" s="24" t="str">
        <f t="shared" si="158"/>
        <v/>
      </c>
      <c r="B189" s="36"/>
      <c r="C189" s="37"/>
      <c r="D189" s="38"/>
      <c r="E189" s="37"/>
      <c r="F189" s="38"/>
      <c r="G189" s="39"/>
      <c r="H189" s="35"/>
      <c r="I189" s="30"/>
      <c r="J189" s="38"/>
      <c r="K189" s="36"/>
      <c r="L189" s="40"/>
      <c r="M189" s="43"/>
      <c r="N189" s="44"/>
      <c r="O189" s="35"/>
      <c r="P189" s="87"/>
      <c r="R189" s="70"/>
      <c r="S189" s="70"/>
      <c r="T189" s="99" t="s">
        <v>519</v>
      </c>
      <c r="U189" s="146" t="s">
        <v>520</v>
      </c>
      <c r="V189" s="70"/>
      <c r="W189" s="70"/>
      <c r="X189" s="70"/>
      <c r="Y189" s="70"/>
      <c r="Z189" t="b">
        <f t="shared" si="137"/>
        <v>0</v>
      </c>
      <c r="AA189" t="b">
        <f t="shared" si="159"/>
        <v>0</v>
      </c>
      <c r="AB189" t="b">
        <f t="shared" si="138"/>
        <v>0</v>
      </c>
      <c r="AC189" t="b">
        <f t="shared" si="139"/>
        <v>0</v>
      </c>
      <c r="AD189" s="101" t="b">
        <f t="shared" si="140"/>
        <v>0</v>
      </c>
      <c r="AE189" t="e">
        <f t="shared" si="141"/>
        <v>#VALUE!</v>
      </c>
      <c r="AF189" t="b">
        <f t="shared" si="142"/>
        <v>0</v>
      </c>
      <c r="AG189" s="135"/>
      <c r="AH189" s="82" t="b">
        <f t="shared" si="143"/>
        <v>0</v>
      </c>
      <c r="AI189" s="99" t="b">
        <f t="shared" si="144"/>
        <v>0</v>
      </c>
      <c r="AJ189" s="70" t="b">
        <f t="shared" si="145"/>
        <v>0</v>
      </c>
      <c r="AK189" s="111" t="b">
        <f t="shared" si="160"/>
        <v>0</v>
      </c>
      <c r="AL189" s="82" t="e">
        <f t="shared" si="146"/>
        <v>#VALUE!</v>
      </c>
      <c r="AM189" s="82" t="b">
        <f t="shared" si="147"/>
        <v>0</v>
      </c>
      <c r="AN189" s="82" t="b">
        <f t="shared" si="148"/>
        <v>0</v>
      </c>
      <c r="AO189" s="82" t="b">
        <f t="shared" si="161"/>
        <v>0</v>
      </c>
      <c r="AP189" s="82" t="b">
        <f t="shared" si="149"/>
        <v>0</v>
      </c>
      <c r="AQ189" s="82" t="b">
        <f t="shared" si="162"/>
        <v>0</v>
      </c>
      <c r="AR189" s="70">
        <f t="shared" si="163"/>
        <v>0</v>
      </c>
      <c r="AS189" s="82" t="b">
        <f t="shared" si="150"/>
        <v>0</v>
      </c>
      <c r="AT189" s="82" t="b">
        <f t="shared" si="151"/>
        <v>0</v>
      </c>
      <c r="AU189" s="82" t="b">
        <f t="shared" si="152"/>
        <v>0</v>
      </c>
      <c r="AV189" s="82" t="b">
        <f t="shared" si="153"/>
        <v>0</v>
      </c>
      <c r="AW189" s="82" t="b">
        <f t="shared" si="154"/>
        <v>0</v>
      </c>
      <c r="AX189" s="82" t="b">
        <f t="shared" si="155"/>
        <v>0</v>
      </c>
      <c r="AY189" s="82" t="b">
        <f t="shared" si="164"/>
        <v>0</v>
      </c>
      <c r="AZ189" s="82"/>
      <c r="BA189" s="82" t="b">
        <f t="shared" si="165"/>
        <v>0</v>
      </c>
      <c r="BB189" s="82" t="b">
        <f t="shared" si="166"/>
        <v>0</v>
      </c>
      <c r="BC189" s="82" t="b">
        <f t="shared" si="167"/>
        <v>0</v>
      </c>
      <c r="BD189" s="70"/>
      <c r="BE189" s="70" t="str">
        <f t="shared" si="156"/>
        <v/>
      </c>
      <c r="BF189" s="70">
        <v>178</v>
      </c>
      <c r="BG189" s="70"/>
      <c r="BH189" s="70"/>
      <c r="BI189" s="70"/>
      <c r="BJ189" s="70"/>
      <c r="BK189" s="70"/>
      <c r="BL189" s="70"/>
      <c r="BM189" s="70"/>
      <c r="BN189" s="70"/>
      <c r="BO189" s="70"/>
      <c r="BP189" s="70"/>
      <c r="BQ189" s="70"/>
      <c r="BR189" s="70"/>
      <c r="BS189" s="70" t="b">
        <f t="shared" si="157"/>
        <v>0</v>
      </c>
      <c r="BT189" s="70">
        <f>COUNTA(B190:$O$830)</f>
        <v>0</v>
      </c>
      <c r="BU189" s="70"/>
      <c r="BV189" s="163"/>
      <c r="BW189" s="163"/>
      <c r="BX189" s="163"/>
      <c r="BY189" s="163"/>
      <c r="BZ189" s="163"/>
      <c r="CA189" s="163"/>
      <c r="CB189" s="163"/>
      <c r="CC189" s="163"/>
      <c r="CD189" s="163"/>
      <c r="CE189" s="163" t="str">
        <f t="shared" si="168"/>
        <v/>
      </c>
      <c r="CF189" s="163" t="str">
        <f t="shared" si="169"/>
        <v/>
      </c>
      <c r="CG189" s="163" t="str">
        <f t="shared" si="170"/>
        <v/>
      </c>
      <c r="CH189" s="163" t="str">
        <f t="shared" si="171"/>
        <v/>
      </c>
      <c r="CI189" s="163" t="str">
        <f t="shared" si="172"/>
        <v/>
      </c>
      <c r="CJ189" s="163" t="str">
        <f t="shared" si="173"/>
        <v/>
      </c>
      <c r="CK189" s="163" t="str">
        <f t="shared" si="174"/>
        <v/>
      </c>
      <c r="CL189" s="163" t="str">
        <f t="shared" si="175"/>
        <v/>
      </c>
      <c r="CM189" s="163" t="str">
        <f t="shared" si="176"/>
        <v/>
      </c>
      <c r="CN189" s="163"/>
      <c r="CO189" s="163"/>
      <c r="CP189" s="163" t="str">
        <f t="shared" si="177"/>
        <v/>
      </c>
      <c r="CQ189" s="163"/>
      <c r="CR189" s="163"/>
      <c r="CS189" s="185" t="str">
        <f t="shared" si="194"/>
        <v/>
      </c>
      <c r="CT189" s="70"/>
      <c r="CU189" s="70">
        <f t="shared" si="178"/>
        <v>0</v>
      </c>
      <c r="CV189" s="70">
        <f t="shared" si="179"/>
        <v>0</v>
      </c>
      <c r="CW189" s="70"/>
      <c r="CX189" s="96">
        <f t="shared" si="180"/>
        <v>0</v>
      </c>
      <c r="CY189" s="70"/>
      <c r="CZ189" s="70" t="e">
        <f t="shared" si="181"/>
        <v>#VALUE!</v>
      </c>
      <c r="DA189" s="70" t="e">
        <f t="shared" si="182"/>
        <v>#VALUE!</v>
      </c>
      <c r="DB189" s="70"/>
      <c r="DC189" s="70" t="b">
        <f t="shared" si="195"/>
        <v>0</v>
      </c>
      <c r="DD189" s="70">
        <f t="shared" si="183"/>
        <v>0</v>
      </c>
      <c r="DE189" s="70" t="str">
        <f t="shared" si="184"/>
        <v/>
      </c>
      <c r="DF189" s="70"/>
      <c r="DG189" s="70" t="str">
        <f t="shared" si="196"/>
        <v/>
      </c>
      <c r="DH189" s="70" t="b">
        <f t="shared" si="197"/>
        <v>0</v>
      </c>
      <c r="DI189" s="70" t="str">
        <f t="shared" si="198"/>
        <v/>
      </c>
      <c r="DJ189" s="70"/>
      <c r="DK189" s="70" t="str">
        <f t="shared" si="185"/>
        <v/>
      </c>
      <c r="DL189" s="70" t="str">
        <f t="shared" si="186"/>
        <v/>
      </c>
      <c r="DM189" s="70"/>
      <c r="DN189" s="70" t="str">
        <f t="shared" si="187"/>
        <v/>
      </c>
      <c r="DO189" s="70" t="str">
        <f>IF(DK189="","",AND((COUNTIF($DK$12:DL189,DK189))=1,(COUNTIF($DK$12:DL189,DL189))=1))</f>
        <v/>
      </c>
      <c r="DP189" s="70" t="str">
        <f>IF(DK189="","",AND((COUNTIF(DK189:$DL$812,DK189))=1,(COUNTIF(DK189:$DL$812,DL189))=1))</f>
        <v/>
      </c>
      <c r="DQ189" s="70"/>
      <c r="DR189" s="70" t="b">
        <f t="shared" si="188"/>
        <v>0</v>
      </c>
      <c r="DS189" s="70" t="b">
        <f t="shared" si="189"/>
        <v>0</v>
      </c>
      <c r="DT189" s="70">
        <f t="shared" si="199"/>
        <v>0</v>
      </c>
      <c r="DU189" s="70">
        <f t="shared" si="200"/>
        <v>0</v>
      </c>
      <c r="DV189" s="70" t="b">
        <f t="shared" si="190"/>
        <v>0</v>
      </c>
      <c r="DW189" s="70" t="b">
        <f t="shared" si="191"/>
        <v>0</v>
      </c>
      <c r="DX189" s="70"/>
      <c r="DY189" s="70" t="b">
        <f t="shared" si="192"/>
        <v>0</v>
      </c>
      <c r="DZ189" s="70">
        <f t="shared" si="193"/>
        <v>0</v>
      </c>
      <c r="EA189" s="70"/>
    </row>
    <row r="190" spans="1:131" x14ac:dyDescent="0.25">
      <c r="A190" s="24" t="str">
        <f t="shared" si="158"/>
        <v/>
      </c>
      <c r="B190" s="36"/>
      <c r="C190" s="37"/>
      <c r="D190" s="38"/>
      <c r="E190" s="37"/>
      <c r="F190" s="38"/>
      <c r="G190" s="39"/>
      <c r="H190" s="35"/>
      <c r="I190" s="30"/>
      <c r="J190" s="38"/>
      <c r="K190" s="36"/>
      <c r="L190" s="40"/>
      <c r="M190" s="43"/>
      <c r="N190" s="44"/>
      <c r="O190" s="35"/>
      <c r="P190" s="87"/>
      <c r="R190" s="70"/>
      <c r="S190" s="70"/>
      <c r="T190" s="99" t="s">
        <v>521</v>
      </c>
      <c r="U190" s="146" t="s">
        <v>522</v>
      </c>
      <c r="V190" s="70"/>
      <c r="W190" s="70"/>
      <c r="X190" s="70"/>
      <c r="Y190" s="70"/>
      <c r="Z190" t="b">
        <f t="shared" si="137"/>
        <v>0</v>
      </c>
      <c r="AA190" t="b">
        <f t="shared" si="159"/>
        <v>0</v>
      </c>
      <c r="AB190" t="b">
        <f t="shared" si="138"/>
        <v>0</v>
      </c>
      <c r="AC190" t="b">
        <f t="shared" si="139"/>
        <v>0</v>
      </c>
      <c r="AD190" s="101" t="b">
        <f t="shared" si="140"/>
        <v>0</v>
      </c>
      <c r="AE190" t="e">
        <f t="shared" si="141"/>
        <v>#VALUE!</v>
      </c>
      <c r="AF190" t="b">
        <f t="shared" si="142"/>
        <v>0</v>
      </c>
      <c r="AG190" s="135"/>
      <c r="AH190" s="82" t="b">
        <f t="shared" si="143"/>
        <v>0</v>
      </c>
      <c r="AI190" s="99" t="b">
        <f t="shared" si="144"/>
        <v>0</v>
      </c>
      <c r="AJ190" s="70" t="b">
        <f t="shared" si="145"/>
        <v>0</v>
      </c>
      <c r="AK190" s="111" t="b">
        <f t="shared" si="160"/>
        <v>0</v>
      </c>
      <c r="AL190" s="82" t="e">
        <f t="shared" si="146"/>
        <v>#VALUE!</v>
      </c>
      <c r="AM190" s="82" t="b">
        <f t="shared" si="147"/>
        <v>0</v>
      </c>
      <c r="AN190" s="82" t="b">
        <f t="shared" si="148"/>
        <v>0</v>
      </c>
      <c r="AO190" s="82" t="b">
        <f t="shared" si="161"/>
        <v>0</v>
      </c>
      <c r="AP190" s="82" t="b">
        <f t="shared" si="149"/>
        <v>0</v>
      </c>
      <c r="AQ190" s="82" t="b">
        <f t="shared" si="162"/>
        <v>0</v>
      </c>
      <c r="AR190" s="70">
        <f t="shared" si="163"/>
        <v>0</v>
      </c>
      <c r="AS190" s="82" t="b">
        <f t="shared" si="150"/>
        <v>0</v>
      </c>
      <c r="AT190" s="82" t="b">
        <f t="shared" si="151"/>
        <v>0</v>
      </c>
      <c r="AU190" s="82" t="b">
        <f t="shared" si="152"/>
        <v>0</v>
      </c>
      <c r="AV190" s="82" t="b">
        <f t="shared" si="153"/>
        <v>0</v>
      </c>
      <c r="AW190" s="82" t="b">
        <f t="shared" si="154"/>
        <v>0</v>
      </c>
      <c r="AX190" s="82" t="b">
        <f t="shared" si="155"/>
        <v>0</v>
      </c>
      <c r="AY190" s="82" t="b">
        <f t="shared" si="164"/>
        <v>0</v>
      </c>
      <c r="AZ190" s="82"/>
      <c r="BA190" s="82" t="b">
        <f t="shared" si="165"/>
        <v>0</v>
      </c>
      <c r="BB190" s="82" t="b">
        <f t="shared" si="166"/>
        <v>0</v>
      </c>
      <c r="BC190" s="82" t="b">
        <f t="shared" si="167"/>
        <v>0</v>
      </c>
      <c r="BD190" s="70"/>
      <c r="BE190" s="70" t="str">
        <f t="shared" si="156"/>
        <v/>
      </c>
      <c r="BF190" s="70">
        <v>179</v>
      </c>
      <c r="BG190" s="70"/>
      <c r="BH190" s="70"/>
      <c r="BI190" s="70"/>
      <c r="BJ190" s="70"/>
      <c r="BK190" s="70"/>
      <c r="BL190" s="70"/>
      <c r="BM190" s="70"/>
      <c r="BN190" s="70"/>
      <c r="BO190" s="70"/>
      <c r="BP190" s="70"/>
      <c r="BQ190" s="70"/>
      <c r="BR190" s="70"/>
      <c r="BS190" s="70" t="b">
        <f t="shared" si="157"/>
        <v>0</v>
      </c>
      <c r="BT190" s="70">
        <f>COUNTA(B191:$O$830)</f>
        <v>0</v>
      </c>
      <c r="BU190" s="70"/>
      <c r="BV190" s="163"/>
      <c r="BW190" s="163"/>
      <c r="BX190" s="163"/>
      <c r="BY190" s="163"/>
      <c r="BZ190" s="163"/>
      <c r="CA190" s="163"/>
      <c r="CB190" s="163"/>
      <c r="CC190" s="163"/>
      <c r="CD190" s="163"/>
      <c r="CE190" s="163" t="str">
        <f t="shared" si="168"/>
        <v/>
      </c>
      <c r="CF190" s="163" t="str">
        <f t="shared" si="169"/>
        <v/>
      </c>
      <c r="CG190" s="163" t="str">
        <f t="shared" si="170"/>
        <v/>
      </c>
      <c r="CH190" s="163" t="str">
        <f t="shared" si="171"/>
        <v/>
      </c>
      <c r="CI190" s="163" t="str">
        <f t="shared" si="172"/>
        <v/>
      </c>
      <c r="CJ190" s="163" t="str">
        <f t="shared" si="173"/>
        <v/>
      </c>
      <c r="CK190" s="163" t="str">
        <f t="shared" si="174"/>
        <v/>
      </c>
      <c r="CL190" s="163" t="str">
        <f t="shared" si="175"/>
        <v/>
      </c>
      <c r="CM190" s="163" t="str">
        <f t="shared" si="176"/>
        <v/>
      </c>
      <c r="CN190" s="163"/>
      <c r="CO190" s="163"/>
      <c r="CP190" s="163" t="str">
        <f t="shared" si="177"/>
        <v/>
      </c>
      <c r="CQ190" s="163"/>
      <c r="CR190" s="163"/>
      <c r="CS190" s="185" t="str">
        <f t="shared" si="194"/>
        <v/>
      </c>
      <c r="CT190" s="70"/>
      <c r="CU190" s="70">
        <f t="shared" si="178"/>
        <v>0</v>
      </c>
      <c r="CV190" s="70">
        <f t="shared" si="179"/>
        <v>0</v>
      </c>
      <c r="CW190" s="70"/>
      <c r="CX190" s="96">
        <f t="shared" si="180"/>
        <v>0</v>
      </c>
      <c r="CY190" s="70"/>
      <c r="CZ190" s="70" t="e">
        <f t="shared" si="181"/>
        <v>#VALUE!</v>
      </c>
      <c r="DA190" s="70" t="e">
        <f t="shared" si="182"/>
        <v>#VALUE!</v>
      </c>
      <c r="DB190" s="70"/>
      <c r="DC190" s="70" t="b">
        <f t="shared" si="195"/>
        <v>0</v>
      </c>
      <c r="DD190" s="70">
        <f t="shared" si="183"/>
        <v>0</v>
      </c>
      <c r="DE190" s="70" t="str">
        <f t="shared" si="184"/>
        <v/>
      </c>
      <c r="DF190" s="70"/>
      <c r="DG190" s="70" t="str">
        <f t="shared" si="196"/>
        <v/>
      </c>
      <c r="DH190" s="70" t="b">
        <f t="shared" si="197"/>
        <v>0</v>
      </c>
      <c r="DI190" s="70" t="str">
        <f t="shared" si="198"/>
        <v/>
      </c>
      <c r="DJ190" s="70"/>
      <c r="DK190" s="70" t="str">
        <f t="shared" si="185"/>
        <v/>
      </c>
      <c r="DL190" s="70" t="str">
        <f t="shared" si="186"/>
        <v/>
      </c>
      <c r="DM190" s="70"/>
      <c r="DN190" s="70" t="str">
        <f t="shared" si="187"/>
        <v/>
      </c>
      <c r="DO190" s="70" t="str">
        <f>IF(DK190="","",AND((COUNTIF($DK$12:DL190,DK190))=1,(COUNTIF($DK$12:DL190,DL190))=1))</f>
        <v/>
      </c>
      <c r="DP190" s="70" t="str">
        <f>IF(DK190="","",AND((COUNTIF(DK190:$DL$812,DK190))=1,(COUNTIF(DK190:$DL$812,DL190))=1))</f>
        <v/>
      </c>
      <c r="DQ190" s="70"/>
      <c r="DR190" s="70" t="b">
        <f t="shared" si="188"/>
        <v>0</v>
      </c>
      <c r="DS190" s="70" t="b">
        <f t="shared" si="189"/>
        <v>0</v>
      </c>
      <c r="DT190" s="70">
        <f t="shared" si="199"/>
        <v>0</v>
      </c>
      <c r="DU190" s="70">
        <f t="shared" si="200"/>
        <v>0</v>
      </c>
      <c r="DV190" s="70" t="b">
        <f t="shared" si="190"/>
        <v>0</v>
      </c>
      <c r="DW190" s="70" t="b">
        <f t="shared" si="191"/>
        <v>0</v>
      </c>
      <c r="DX190" s="70"/>
      <c r="DY190" s="70" t="b">
        <f t="shared" si="192"/>
        <v>0</v>
      </c>
      <c r="DZ190" s="70">
        <f t="shared" si="193"/>
        <v>0</v>
      </c>
      <c r="EA190" s="70"/>
    </row>
    <row r="191" spans="1:131" x14ac:dyDescent="0.25">
      <c r="A191" s="24" t="str">
        <f t="shared" si="158"/>
        <v/>
      </c>
      <c r="B191" s="36"/>
      <c r="C191" s="37"/>
      <c r="D191" s="38"/>
      <c r="E191" s="37"/>
      <c r="F191" s="38"/>
      <c r="G191" s="39"/>
      <c r="H191" s="35"/>
      <c r="I191" s="30"/>
      <c r="J191" s="38"/>
      <c r="K191" s="36"/>
      <c r="L191" s="40"/>
      <c r="M191" s="43"/>
      <c r="N191" s="44"/>
      <c r="O191" s="35"/>
      <c r="P191" s="87"/>
      <c r="R191" s="70"/>
      <c r="S191" s="70"/>
      <c r="T191" s="99" t="s">
        <v>523</v>
      </c>
      <c r="U191" s="146" t="s">
        <v>524</v>
      </c>
      <c r="V191" s="70"/>
      <c r="W191" s="70"/>
      <c r="X191" s="70"/>
      <c r="Y191" s="70"/>
      <c r="Z191" t="b">
        <f t="shared" si="137"/>
        <v>0</v>
      </c>
      <c r="AA191" t="b">
        <f t="shared" si="159"/>
        <v>0</v>
      </c>
      <c r="AB191" t="b">
        <f t="shared" si="138"/>
        <v>0</v>
      </c>
      <c r="AC191" t="b">
        <f t="shared" si="139"/>
        <v>0</v>
      </c>
      <c r="AD191" s="101" t="b">
        <f t="shared" si="140"/>
        <v>0</v>
      </c>
      <c r="AE191" t="e">
        <f t="shared" si="141"/>
        <v>#VALUE!</v>
      </c>
      <c r="AF191" t="b">
        <f t="shared" si="142"/>
        <v>0</v>
      </c>
      <c r="AG191" s="135"/>
      <c r="AH191" s="82" t="b">
        <f t="shared" si="143"/>
        <v>0</v>
      </c>
      <c r="AI191" s="99" t="b">
        <f t="shared" si="144"/>
        <v>0</v>
      </c>
      <c r="AJ191" s="70" t="b">
        <f t="shared" si="145"/>
        <v>0</v>
      </c>
      <c r="AK191" s="111" t="b">
        <f t="shared" si="160"/>
        <v>0</v>
      </c>
      <c r="AL191" s="82" t="e">
        <f t="shared" si="146"/>
        <v>#VALUE!</v>
      </c>
      <c r="AM191" s="82" t="b">
        <f t="shared" si="147"/>
        <v>0</v>
      </c>
      <c r="AN191" s="82" t="b">
        <f t="shared" si="148"/>
        <v>0</v>
      </c>
      <c r="AO191" s="82" t="b">
        <f t="shared" si="161"/>
        <v>0</v>
      </c>
      <c r="AP191" s="82" t="b">
        <f t="shared" si="149"/>
        <v>0</v>
      </c>
      <c r="AQ191" s="82" t="b">
        <f t="shared" si="162"/>
        <v>0</v>
      </c>
      <c r="AR191" s="70">
        <f t="shared" si="163"/>
        <v>0</v>
      </c>
      <c r="AS191" s="82" t="b">
        <f t="shared" si="150"/>
        <v>0</v>
      </c>
      <c r="AT191" s="82" t="b">
        <f t="shared" si="151"/>
        <v>0</v>
      </c>
      <c r="AU191" s="82" t="b">
        <f t="shared" si="152"/>
        <v>0</v>
      </c>
      <c r="AV191" s="82" t="b">
        <f t="shared" si="153"/>
        <v>0</v>
      </c>
      <c r="AW191" s="82" t="b">
        <f t="shared" si="154"/>
        <v>0</v>
      </c>
      <c r="AX191" s="82" t="b">
        <f t="shared" si="155"/>
        <v>0</v>
      </c>
      <c r="AY191" s="82" t="b">
        <f t="shared" si="164"/>
        <v>0</v>
      </c>
      <c r="AZ191" s="82"/>
      <c r="BA191" s="82" t="b">
        <f t="shared" si="165"/>
        <v>0</v>
      </c>
      <c r="BB191" s="82" t="b">
        <f t="shared" si="166"/>
        <v>0</v>
      </c>
      <c r="BC191" s="82" t="b">
        <f t="shared" si="167"/>
        <v>0</v>
      </c>
      <c r="BD191" s="70"/>
      <c r="BE191" s="70" t="str">
        <f t="shared" si="156"/>
        <v/>
      </c>
      <c r="BF191" s="70">
        <v>180</v>
      </c>
      <c r="BG191" s="70"/>
      <c r="BH191" s="70"/>
      <c r="BI191" s="70"/>
      <c r="BJ191" s="70"/>
      <c r="BK191" s="70"/>
      <c r="BL191" s="70"/>
      <c r="BM191" s="70"/>
      <c r="BN191" s="70"/>
      <c r="BO191" s="70"/>
      <c r="BP191" s="70"/>
      <c r="BQ191" s="70"/>
      <c r="BR191" s="70"/>
      <c r="BS191" s="70" t="b">
        <f t="shared" si="157"/>
        <v>0</v>
      </c>
      <c r="BT191" s="70">
        <f>COUNTA(B192:$O$830)</f>
        <v>0</v>
      </c>
      <c r="BU191" s="70"/>
      <c r="BV191" s="163"/>
      <c r="BW191" s="163"/>
      <c r="BX191" s="163"/>
      <c r="BY191" s="163"/>
      <c r="BZ191" s="163"/>
      <c r="CA191" s="163"/>
      <c r="CB191" s="163"/>
      <c r="CC191" s="163"/>
      <c r="CD191" s="163"/>
      <c r="CE191" s="163" t="str">
        <f t="shared" si="168"/>
        <v/>
      </c>
      <c r="CF191" s="163" t="str">
        <f t="shared" si="169"/>
        <v/>
      </c>
      <c r="CG191" s="163" t="str">
        <f t="shared" si="170"/>
        <v/>
      </c>
      <c r="CH191" s="163" t="str">
        <f t="shared" si="171"/>
        <v/>
      </c>
      <c r="CI191" s="163" t="str">
        <f t="shared" si="172"/>
        <v/>
      </c>
      <c r="CJ191" s="163" t="str">
        <f t="shared" si="173"/>
        <v/>
      </c>
      <c r="CK191" s="163" t="str">
        <f t="shared" si="174"/>
        <v/>
      </c>
      <c r="CL191" s="163" t="str">
        <f t="shared" si="175"/>
        <v/>
      </c>
      <c r="CM191" s="163" t="str">
        <f t="shared" si="176"/>
        <v/>
      </c>
      <c r="CN191" s="163"/>
      <c r="CO191" s="163"/>
      <c r="CP191" s="163" t="str">
        <f t="shared" si="177"/>
        <v/>
      </c>
      <c r="CQ191" s="163"/>
      <c r="CR191" s="163"/>
      <c r="CS191" s="185" t="str">
        <f t="shared" si="194"/>
        <v/>
      </c>
      <c r="CT191" s="70"/>
      <c r="CU191" s="70">
        <f t="shared" si="178"/>
        <v>0</v>
      </c>
      <c r="CV191" s="70">
        <f t="shared" si="179"/>
        <v>0</v>
      </c>
      <c r="CW191" s="70"/>
      <c r="CX191" s="96">
        <f t="shared" si="180"/>
        <v>0</v>
      </c>
      <c r="CY191" s="70"/>
      <c r="CZ191" s="70" t="e">
        <f t="shared" si="181"/>
        <v>#VALUE!</v>
      </c>
      <c r="DA191" s="70" t="e">
        <f t="shared" si="182"/>
        <v>#VALUE!</v>
      </c>
      <c r="DB191" s="70"/>
      <c r="DC191" s="70" t="b">
        <f t="shared" si="195"/>
        <v>0</v>
      </c>
      <c r="DD191" s="70">
        <f t="shared" si="183"/>
        <v>0</v>
      </c>
      <c r="DE191" s="70" t="str">
        <f t="shared" si="184"/>
        <v/>
      </c>
      <c r="DF191" s="70"/>
      <c r="DG191" s="70" t="str">
        <f t="shared" si="196"/>
        <v/>
      </c>
      <c r="DH191" s="70" t="b">
        <f t="shared" si="197"/>
        <v>0</v>
      </c>
      <c r="DI191" s="70" t="str">
        <f t="shared" si="198"/>
        <v/>
      </c>
      <c r="DJ191" s="70"/>
      <c r="DK191" s="70" t="str">
        <f t="shared" si="185"/>
        <v/>
      </c>
      <c r="DL191" s="70" t="str">
        <f t="shared" si="186"/>
        <v/>
      </c>
      <c r="DM191" s="70"/>
      <c r="DN191" s="70" t="str">
        <f t="shared" si="187"/>
        <v/>
      </c>
      <c r="DO191" s="70" t="str">
        <f>IF(DK191="","",AND((COUNTIF($DK$12:DL191,DK191))=1,(COUNTIF($DK$12:DL191,DL191))=1))</f>
        <v/>
      </c>
      <c r="DP191" s="70" t="str">
        <f>IF(DK191="","",AND((COUNTIF(DK191:$DL$812,DK191))=1,(COUNTIF(DK191:$DL$812,DL191))=1))</f>
        <v/>
      </c>
      <c r="DQ191" s="70"/>
      <c r="DR191" s="70" t="b">
        <f t="shared" si="188"/>
        <v>0</v>
      </c>
      <c r="DS191" s="70" t="b">
        <f t="shared" si="189"/>
        <v>0</v>
      </c>
      <c r="DT191" s="70">
        <f t="shared" si="199"/>
        <v>0</v>
      </c>
      <c r="DU191" s="70">
        <f t="shared" si="200"/>
        <v>0</v>
      </c>
      <c r="DV191" s="70" t="b">
        <f t="shared" si="190"/>
        <v>0</v>
      </c>
      <c r="DW191" s="70" t="b">
        <f t="shared" si="191"/>
        <v>0</v>
      </c>
      <c r="DX191" s="70"/>
      <c r="DY191" s="70" t="b">
        <f t="shared" si="192"/>
        <v>0</v>
      </c>
      <c r="DZ191" s="70">
        <f t="shared" si="193"/>
        <v>0</v>
      </c>
      <c r="EA191" s="70"/>
    </row>
    <row r="192" spans="1:131" x14ac:dyDescent="0.25">
      <c r="A192" s="24" t="str">
        <f t="shared" si="158"/>
        <v/>
      </c>
      <c r="B192" s="36"/>
      <c r="C192" s="37"/>
      <c r="D192" s="38"/>
      <c r="E192" s="37"/>
      <c r="F192" s="38"/>
      <c r="G192" s="39"/>
      <c r="H192" s="35"/>
      <c r="I192" s="30"/>
      <c r="J192" s="38"/>
      <c r="K192" s="36"/>
      <c r="L192" s="40"/>
      <c r="M192" s="43"/>
      <c r="N192" s="44"/>
      <c r="O192" s="35"/>
      <c r="P192" s="87"/>
      <c r="R192" s="70"/>
      <c r="S192" s="70"/>
      <c r="T192" s="99" t="s">
        <v>525</v>
      </c>
      <c r="U192" s="146" t="s">
        <v>526</v>
      </c>
      <c r="V192" s="70"/>
      <c r="W192" s="70"/>
      <c r="X192" s="70"/>
      <c r="Y192" s="70"/>
      <c r="Z192" t="b">
        <f t="shared" si="137"/>
        <v>0</v>
      </c>
      <c r="AA192" t="b">
        <f t="shared" si="159"/>
        <v>0</v>
      </c>
      <c r="AB192" t="b">
        <f t="shared" si="138"/>
        <v>0</v>
      </c>
      <c r="AC192" t="b">
        <f t="shared" si="139"/>
        <v>0</v>
      </c>
      <c r="AD192" s="101" t="b">
        <f t="shared" si="140"/>
        <v>0</v>
      </c>
      <c r="AE192" t="e">
        <f t="shared" si="141"/>
        <v>#VALUE!</v>
      </c>
      <c r="AF192" t="b">
        <f t="shared" si="142"/>
        <v>0</v>
      </c>
      <c r="AG192" s="135"/>
      <c r="AH192" s="82" t="b">
        <f t="shared" si="143"/>
        <v>0</v>
      </c>
      <c r="AI192" s="99" t="b">
        <f t="shared" si="144"/>
        <v>0</v>
      </c>
      <c r="AJ192" s="70" t="b">
        <f t="shared" si="145"/>
        <v>0</v>
      </c>
      <c r="AK192" s="111" t="b">
        <f t="shared" si="160"/>
        <v>0</v>
      </c>
      <c r="AL192" s="82" t="e">
        <f t="shared" si="146"/>
        <v>#VALUE!</v>
      </c>
      <c r="AM192" s="82" t="b">
        <f t="shared" si="147"/>
        <v>0</v>
      </c>
      <c r="AN192" s="82" t="b">
        <f t="shared" si="148"/>
        <v>0</v>
      </c>
      <c r="AO192" s="82" t="b">
        <f t="shared" si="161"/>
        <v>0</v>
      </c>
      <c r="AP192" s="82" t="b">
        <f t="shared" si="149"/>
        <v>0</v>
      </c>
      <c r="AQ192" s="82" t="b">
        <f t="shared" si="162"/>
        <v>0</v>
      </c>
      <c r="AR192" s="70">
        <f t="shared" si="163"/>
        <v>0</v>
      </c>
      <c r="AS192" s="82" t="b">
        <f t="shared" si="150"/>
        <v>0</v>
      </c>
      <c r="AT192" s="82" t="b">
        <f t="shared" si="151"/>
        <v>0</v>
      </c>
      <c r="AU192" s="82" t="b">
        <f t="shared" si="152"/>
        <v>0</v>
      </c>
      <c r="AV192" s="82" t="b">
        <f t="shared" si="153"/>
        <v>0</v>
      </c>
      <c r="AW192" s="82" t="b">
        <f t="shared" si="154"/>
        <v>0</v>
      </c>
      <c r="AX192" s="82" t="b">
        <f t="shared" si="155"/>
        <v>0</v>
      </c>
      <c r="AY192" s="82" t="b">
        <f t="shared" si="164"/>
        <v>0</v>
      </c>
      <c r="AZ192" s="82"/>
      <c r="BA192" s="82" t="b">
        <f t="shared" si="165"/>
        <v>0</v>
      </c>
      <c r="BB192" s="82" t="b">
        <f t="shared" si="166"/>
        <v>0</v>
      </c>
      <c r="BC192" s="82" t="b">
        <f t="shared" si="167"/>
        <v>0</v>
      </c>
      <c r="BD192" s="70"/>
      <c r="BE192" s="70" t="str">
        <f t="shared" si="156"/>
        <v/>
      </c>
      <c r="BF192" s="70">
        <v>181</v>
      </c>
      <c r="BG192" s="70"/>
      <c r="BH192" s="70"/>
      <c r="BI192" s="70"/>
      <c r="BJ192" s="70"/>
      <c r="BK192" s="70"/>
      <c r="BL192" s="70"/>
      <c r="BM192" s="70"/>
      <c r="BN192" s="70"/>
      <c r="BO192" s="70"/>
      <c r="BP192" s="70"/>
      <c r="BQ192" s="70"/>
      <c r="BR192" s="70"/>
      <c r="BS192" s="70" t="b">
        <f t="shared" si="157"/>
        <v>0</v>
      </c>
      <c r="BT192" s="70">
        <f>COUNTA(B193:$O$830)</f>
        <v>0</v>
      </c>
      <c r="BU192" s="70"/>
      <c r="BV192" s="163"/>
      <c r="BW192" s="163"/>
      <c r="BX192" s="163"/>
      <c r="BY192" s="163"/>
      <c r="BZ192" s="163"/>
      <c r="CA192" s="163"/>
      <c r="CB192" s="163"/>
      <c r="CC192" s="163"/>
      <c r="CD192" s="163"/>
      <c r="CE192" s="163" t="str">
        <f t="shared" si="168"/>
        <v/>
      </c>
      <c r="CF192" s="163" t="str">
        <f t="shared" si="169"/>
        <v/>
      </c>
      <c r="CG192" s="163" t="str">
        <f t="shared" si="170"/>
        <v/>
      </c>
      <c r="CH192" s="163" t="str">
        <f t="shared" si="171"/>
        <v/>
      </c>
      <c r="CI192" s="163" t="str">
        <f t="shared" si="172"/>
        <v/>
      </c>
      <c r="CJ192" s="163" t="str">
        <f t="shared" si="173"/>
        <v/>
      </c>
      <c r="CK192" s="163" t="str">
        <f t="shared" si="174"/>
        <v/>
      </c>
      <c r="CL192" s="163" t="str">
        <f t="shared" si="175"/>
        <v/>
      </c>
      <c r="CM192" s="163" t="str">
        <f t="shared" si="176"/>
        <v/>
      </c>
      <c r="CN192" s="163"/>
      <c r="CO192" s="163"/>
      <c r="CP192" s="163" t="str">
        <f t="shared" si="177"/>
        <v/>
      </c>
      <c r="CQ192" s="163"/>
      <c r="CR192" s="163"/>
      <c r="CS192" s="185" t="str">
        <f t="shared" si="194"/>
        <v/>
      </c>
      <c r="CT192" s="70"/>
      <c r="CU192" s="70">
        <f t="shared" si="178"/>
        <v>0</v>
      </c>
      <c r="CV192" s="70">
        <f t="shared" si="179"/>
        <v>0</v>
      </c>
      <c r="CW192" s="70"/>
      <c r="CX192" s="96">
        <f t="shared" si="180"/>
        <v>0</v>
      </c>
      <c r="CY192" s="70"/>
      <c r="CZ192" s="70" t="e">
        <f t="shared" si="181"/>
        <v>#VALUE!</v>
      </c>
      <c r="DA192" s="70" t="e">
        <f t="shared" si="182"/>
        <v>#VALUE!</v>
      </c>
      <c r="DB192" s="70"/>
      <c r="DC192" s="70" t="b">
        <f t="shared" si="195"/>
        <v>0</v>
      </c>
      <c r="DD192" s="70">
        <f t="shared" si="183"/>
        <v>0</v>
      </c>
      <c r="DE192" s="70" t="str">
        <f t="shared" si="184"/>
        <v/>
      </c>
      <c r="DF192" s="70"/>
      <c r="DG192" s="70" t="str">
        <f t="shared" si="196"/>
        <v/>
      </c>
      <c r="DH192" s="70" t="b">
        <f t="shared" si="197"/>
        <v>0</v>
      </c>
      <c r="DI192" s="70" t="str">
        <f t="shared" si="198"/>
        <v/>
      </c>
      <c r="DJ192" s="70"/>
      <c r="DK192" s="70" t="str">
        <f t="shared" si="185"/>
        <v/>
      </c>
      <c r="DL192" s="70" t="str">
        <f t="shared" si="186"/>
        <v/>
      </c>
      <c r="DM192" s="70"/>
      <c r="DN192" s="70" t="str">
        <f t="shared" si="187"/>
        <v/>
      </c>
      <c r="DO192" s="70" t="str">
        <f>IF(DK192="","",AND((COUNTIF($DK$12:DL192,DK192))=1,(COUNTIF($DK$12:DL192,DL192))=1))</f>
        <v/>
      </c>
      <c r="DP192" s="70" t="str">
        <f>IF(DK192="","",AND((COUNTIF(DK192:$DL$812,DK192))=1,(COUNTIF(DK192:$DL$812,DL192))=1))</f>
        <v/>
      </c>
      <c r="DQ192" s="70"/>
      <c r="DR192" s="70" t="b">
        <f t="shared" si="188"/>
        <v>0</v>
      </c>
      <c r="DS192" s="70" t="b">
        <f t="shared" si="189"/>
        <v>0</v>
      </c>
      <c r="DT192" s="70">
        <f t="shared" si="199"/>
        <v>0</v>
      </c>
      <c r="DU192" s="70">
        <f t="shared" si="200"/>
        <v>0</v>
      </c>
      <c r="DV192" s="70" t="b">
        <f t="shared" si="190"/>
        <v>0</v>
      </c>
      <c r="DW192" s="70" t="b">
        <f t="shared" si="191"/>
        <v>0</v>
      </c>
      <c r="DX192" s="70"/>
      <c r="DY192" s="70" t="b">
        <f t="shared" si="192"/>
        <v>0</v>
      </c>
      <c r="DZ192" s="70">
        <f t="shared" si="193"/>
        <v>0</v>
      </c>
      <c r="EA192" s="70"/>
    </row>
    <row r="193" spans="1:131" x14ac:dyDescent="0.25">
      <c r="A193" s="24" t="str">
        <f t="shared" si="158"/>
        <v/>
      </c>
      <c r="B193" s="36"/>
      <c r="C193" s="37"/>
      <c r="D193" s="38"/>
      <c r="E193" s="37"/>
      <c r="F193" s="38"/>
      <c r="G193" s="39"/>
      <c r="H193" s="35"/>
      <c r="I193" s="30"/>
      <c r="J193" s="38"/>
      <c r="K193" s="36"/>
      <c r="L193" s="40"/>
      <c r="M193" s="43"/>
      <c r="N193" s="44"/>
      <c r="O193" s="35"/>
      <c r="P193" s="87"/>
      <c r="R193" s="70"/>
      <c r="S193" s="70"/>
      <c r="T193" s="99" t="s">
        <v>527</v>
      </c>
      <c r="U193" s="146" t="s">
        <v>528</v>
      </c>
      <c r="V193" s="70"/>
      <c r="W193" s="70"/>
      <c r="X193" s="70"/>
      <c r="Y193" s="70"/>
      <c r="Z193" t="b">
        <f t="shared" si="137"/>
        <v>0</v>
      </c>
      <c r="AA193" t="b">
        <f t="shared" si="159"/>
        <v>0</v>
      </c>
      <c r="AB193" t="b">
        <f t="shared" si="138"/>
        <v>0</v>
      </c>
      <c r="AC193" t="b">
        <f t="shared" si="139"/>
        <v>0</v>
      </c>
      <c r="AD193" s="101" t="b">
        <f t="shared" si="140"/>
        <v>0</v>
      </c>
      <c r="AE193" t="e">
        <f t="shared" si="141"/>
        <v>#VALUE!</v>
      </c>
      <c r="AF193" t="b">
        <f t="shared" si="142"/>
        <v>0</v>
      </c>
      <c r="AG193" s="135"/>
      <c r="AH193" s="82" t="b">
        <f t="shared" si="143"/>
        <v>0</v>
      </c>
      <c r="AI193" s="99" t="b">
        <f t="shared" si="144"/>
        <v>0</v>
      </c>
      <c r="AJ193" s="70" t="b">
        <f t="shared" si="145"/>
        <v>0</v>
      </c>
      <c r="AK193" s="111" t="b">
        <f t="shared" si="160"/>
        <v>0</v>
      </c>
      <c r="AL193" s="82" t="e">
        <f t="shared" si="146"/>
        <v>#VALUE!</v>
      </c>
      <c r="AM193" s="82" t="b">
        <f t="shared" si="147"/>
        <v>0</v>
      </c>
      <c r="AN193" s="82" t="b">
        <f t="shared" si="148"/>
        <v>0</v>
      </c>
      <c r="AO193" s="82" t="b">
        <f t="shared" si="161"/>
        <v>0</v>
      </c>
      <c r="AP193" s="82" t="b">
        <f t="shared" si="149"/>
        <v>0</v>
      </c>
      <c r="AQ193" s="82" t="b">
        <f t="shared" si="162"/>
        <v>0</v>
      </c>
      <c r="AR193" s="70">
        <f t="shared" si="163"/>
        <v>0</v>
      </c>
      <c r="AS193" s="82" t="b">
        <f t="shared" si="150"/>
        <v>0</v>
      </c>
      <c r="AT193" s="82" t="b">
        <f t="shared" si="151"/>
        <v>0</v>
      </c>
      <c r="AU193" s="82" t="b">
        <f t="shared" si="152"/>
        <v>0</v>
      </c>
      <c r="AV193" s="82" t="b">
        <f t="shared" si="153"/>
        <v>0</v>
      </c>
      <c r="AW193" s="82" t="b">
        <f t="shared" si="154"/>
        <v>0</v>
      </c>
      <c r="AX193" s="82" t="b">
        <f t="shared" si="155"/>
        <v>0</v>
      </c>
      <c r="AY193" s="82" t="b">
        <f t="shared" si="164"/>
        <v>0</v>
      </c>
      <c r="AZ193" s="82"/>
      <c r="BA193" s="82" t="b">
        <f t="shared" si="165"/>
        <v>0</v>
      </c>
      <c r="BB193" s="82" t="b">
        <f t="shared" si="166"/>
        <v>0</v>
      </c>
      <c r="BC193" s="82" t="b">
        <f t="shared" si="167"/>
        <v>0</v>
      </c>
      <c r="BD193" s="70"/>
      <c r="BE193" s="70" t="str">
        <f t="shared" si="156"/>
        <v/>
      </c>
      <c r="BF193" s="70">
        <v>182</v>
      </c>
      <c r="BG193" s="70"/>
      <c r="BH193" s="70"/>
      <c r="BI193" s="70"/>
      <c r="BJ193" s="70"/>
      <c r="BK193" s="70"/>
      <c r="BL193" s="70"/>
      <c r="BM193" s="70"/>
      <c r="BN193" s="70"/>
      <c r="BO193" s="70"/>
      <c r="BP193" s="70"/>
      <c r="BQ193" s="70"/>
      <c r="BR193" s="70"/>
      <c r="BS193" s="70" t="b">
        <f t="shared" si="157"/>
        <v>0</v>
      </c>
      <c r="BT193" s="70">
        <f>COUNTA(B194:$O$830)</f>
        <v>0</v>
      </c>
      <c r="BU193" s="70"/>
      <c r="BV193" s="163"/>
      <c r="BW193" s="163"/>
      <c r="BX193" s="163"/>
      <c r="BY193" s="163"/>
      <c r="BZ193" s="163"/>
      <c r="CA193" s="163"/>
      <c r="CB193" s="163"/>
      <c r="CC193" s="163"/>
      <c r="CD193" s="163"/>
      <c r="CE193" s="163" t="str">
        <f t="shared" si="168"/>
        <v/>
      </c>
      <c r="CF193" s="163" t="str">
        <f t="shared" si="169"/>
        <v/>
      </c>
      <c r="CG193" s="163" t="str">
        <f t="shared" si="170"/>
        <v/>
      </c>
      <c r="CH193" s="163" t="str">
        <f t="shared" si="171"/>
        <v/>
      </c>
      <c r="CI193" s="163" t="str">
        <f t="shared" si="172"/>
        <v/>
      </c>
      <c r="CJ193" s="163" t="str">
        <f t="shared" si="173"/>
        <v/>
      </c>
      <c r="CK193" s="163" t="str">
        <f t="shared" si="174"/>
        <v/>
      </c>
      <c r="CL193" s="163" t="str">
        <f t="shared" si="175"/>
        <v/>
      </c>
      <c r="CM193" s="163" t="str">
        <f t="shared" si="176"/>
        <v/>
      </c>
      <c r="CN193" s="163"/>
      <c r="CO193" s="163"/>
      <c r="CP193" s="163" t="str">
        <f t="shared" si="177"/>
        <v/>
      </c>
      <c r="CQ193" s="163"/>
      <c r="CR193" s="163"/>
      <c r="CS193" s="185" t="str">
        <f t="shared" si="194"/>
        <v/>
      </c>
      <c r="CT193" s="70"/>
      <c r="CU193" s="70">
        <f t="shared" si="178"/>
        <v>0</v>
      </c>
      <c r="CV193" s="70">
        <f t="shared" si="179"/>
        <v>0</v>
      </c>
      <c r="CW193" s="70"/>
      <c r="CX193" s="96">
        <f t="shared" si="180"/>
        <v>0</v>
      </c>
      <c r="CY193" s="70"/>
      <c r="CZ193" s="70" t="e">
        <f t="shared" si="181"/>
        <v>#VALUE!</v>
      </c>
      <c r="DA193" s="70" t="e">
        <f t="shared" si="182"/>
        <v>#VALUE!</v>
      </c>
      <c r="DB193" s="70"/>
      <c r="DC193" s="70" t="b">
        <f t="shared" si="195"/>
        <v>0</v>
      </c>
      <c r="DD193" s="70">
        <f t="shared" si="183"/>
        <v>0</v>
      </c>
      <c r="DE193" s="70" t="str">
        <f t="shared" si="184"/>
        <v/>
      </c>
      <c r="DF193" s="70"/>
      <c r="DG193" s="70" t="str">
        <f t="shared" si="196"/>
        <v/>
      </c>
      <c r="DH193" s="70" t="b">
        <f t="shared" si="197"/>
        <v>0</v>
      </c>
      <c r="DI193" s="70" t="str">
        <f t="shared" si="198"/>
        <v/>
      </c>
      <c r="DJ193" s="70"/>
      <c r="DK193" s="70" t="str">
        <f t="shared" si="185"/>
        <v/>
      </c>
      <c r="DL193" s="70" t="str">
        <f t="shared" si="186"/>
        <v/>
      </c>
      <c r="DM193" s="70"/>
      <c r="DN193" s="70" t="str">
        <f t="shared" si="187"/>
        <v/>
      </c>
      <c r="DO193" s="70" t="str">
        <f>IF(DK193="","",AND((COUNTIF($DK$12:DL193,DK193))=1,(COUNTIF($DK$12:DL193,DL193))=1))</f>
        <v/>
      </c>
      <c r="DP193" s="70" t="str">
        <f>IF(DK193="","",AND((COUNTIF(DK193:$DL$812,DK193))=1,(COUNTIF(DK193:$DL$812,DL193))=1))</f>
        <v/>
      </c>
      <c r="DQ193" s="70"/>
      <c r="DR193" s="70" t="b">
        <f t="shared" si="188"/>
        <v>0</v>
      </c>
      <c r="DS193" s="70" t="b">
        <f t="shared" si="189"/>
        <v>0</v>
      </c>
      <c r="DT193" s="70">
        <f t="shared" si="199"/>
        <v>0</v>
      </c>
      <c r="DU193" s="70">
        <f t="shared" si="200"/>
        <v>0</v>
      </c>
      <c r="DV193" s="70" t="b">
        <f t="shared" si="190"/>
        <v>0</v>
      </c>
      <c r="DW193" s="70" t="b">
        <f t="shared" si="191"/>
        <v>0</v>
      </c>
      <c r="DX193" s="70"/>
      <c r="DY193" s="70" t="b">
        <f t="shared" si="192"/>
        <v>0</v>
      </c>
      <c r="DZ193" s="70">
        <f t="shared" si="193"/>
        <v>0</v>
      </c>
      <c r="EA193" s="70"/>
    </row>
    <row r="194" spans="1:131" x14ac:dyDescent="0.25">
      <c r="A194" s="24" t="str">
        <f t="shared" si="158"/>
        <v/>
      </c>
      <c r="B194" s="36"/>
      <c r="C194" s="37"/>
      <c r="D194" s="38"/>
      <c r="E194" s="37"/>
      <c r="F194" s="38"/>
      <c r="G194" s="39"/>
      <c r="H194" s="35"/>
      <c r="I194" s="30"/>
      <c r="J194" s="38"/>
      <c r="K194" s="36"/>
      <c r="L194" s="40"/>
      <c r="M194" s="43"/>
      <c r="N194" s="44"/>
      <c r="O194" s="35"/>
      <c r="P194" s="87"/>
      <c r="R194" s="70"/>
      <c r="S194" s="70"/>
      <c r="T194" s="99" t="s">
        <v>529</v>
      </c>
      <c r="U194" s="146" t="s">
        <v>530</v>
      </c>
      <c r="V194" s="70"/>
      <c r="W194" s="70"/>
      <c r="X194" s="70"/>
      <c r="Y194" s="70"/>
      <c r="Z194" t="b">
        <f t="shared" si="137"/>
        <v>0</v>
      </c>
      <c r="AA194" t="b">
        <f t="shared" si="159"/>
        <v>0</v>
      </c>
      <c r="AB194" t="b">
        <f t="shared" si="138"/>
        <v>0</v>
      </c>
      <c r="AC194" t="b">
        <f t="shared" si="139"/>
        <v>0</v>
      </c>
      <c r="AD194" s="101" t="b">
        <f t="shared" si="140"/>
        <v>0</v>
      </c>
      <c r="AE194" t="e">
        <f t="shared" si="141"/>
        <v>#VALUE!</v>
      </c>
      <c r="AF194" t="b">
        <f t="shared" si="142"/>
        <v>0</v>
      </c>
      <c r="AG194" s="135"/>
      <c r="AH194" s="82" t="b">
        <f t="shared" si="143"/>
        <v>0</v>
      </c>
      <c r="AI194" s="99" t="b">
        <f t="shared" si="144"/>
        <v>0</v>
      </c>
      <c r="AJ194" s="70" t="b">
        <f t="shared" si="145"/>
        <v>0</v>
      </c>
      <c r="AK194" s="111" t="b">
        <f t="shared" si="160"/>
        <v>0</v>
      </c>
      <c r="AL194" s="82" t="e">
        <f t="shared" si="146"/>
        <v>#VALUE!</v>
      </c>
      <c r="AM194" s="82" t="b">
        <f t="shared" si="147"/>
        <v>0</v>
      </c>
      <c r="AN194" s="82" t="b">
        <f t="shared" si="148"/>
        <v>0</v>
      </c>
      <c r="AO194" s="82" t="b">
        <f t="shared" si="161"/>
        <v>0</v>
      </c>
      <c r="AP194" s="82" t="b">
        <f t="shared" si="149"/>
        <v>0</v>
      </c>
      <c r="AQ194" s="82" t="b">
        <f t="shared" si="162"/>
        <v>0</v>
      </c>
      <c r="AR194" s="70">
        <f t="shared" si="163"/>
        <v>0</v>
      </c>
      <c r="AS194" s="82" t="b">
        <f t="shared" si="150"/>
        <v>0</v>
      </c>
      <c r="AT194" s="82" t="b">
        <f t="shared" si="151"/>
        <v>0</v>
      </c>
      <c r="AU194" s="82" t="b">
        <f t="shared" si="152"/>
        <v>0</v>
      </c>
      <c r="AV194" s="82" t="b">
        <f t="shared" si="153"/>
        <v>0</v>
      </c>
      <c r="AW194" s="82" t="b">
        <f t="shared" si="154"/>
        <v>0</v>
      </c>
      <c r="AX194" s="82" t="b">
        <f t="shared" si="155"/>
        <v>0</v>
      </c>
      <c r="AY194" s="82" t="b">
        <f t="shared" si="164"/>
        <v>0</v>
      </c>
      <c r="AZ194" s="82"/>
      <c r="BA194" s="82" t="b">
        <f t="shared" si="165"/>
        <v>0</v>
      </c>
      <c r="BB194" s="82" t="b">
        <f t="shared" si="166"/>
        <v>0</v>
      </c>
      <c r="BC194" s="82" t="b">
        <f t="shared" si="167"/>
        <v>0</v>
      </c>
      <c r="BD194" s="70"/>
      <c r="BE194" s="70" t="str">
        <f t="shared" si="156"/>
        <v/>
      </c>
      <c r="BF194" s="70">
        <v>183</v>
      </c>
      <c r="BG194" s="70"/>
      <c r="BH194" s="70"/>
      <c r="BI194" s="70"/>
      <c r="BJ194" s="70"/>
      <c r="BK194" s="70"/>
      <c r="BL194" s="70"/>
      <c r="BM194" s="70"/>
      <c r="BN194" s="70"/>
      <c r="BO194" s="70"/>
      <c r="BP194" s="70"/>
      <c r="BQ194" s="70"/>
      <c r="BR194" s="70"/>
      <c r="BS194" s="70" t="b">
        <f t="shared" si="157"/>
        <v>0</v>
      </c>
      <c r="BT194" s="70">
        <f>COUNTA(B195:$O$830)</f>
        <v>0</v>
      </c>
      <c r="BU194" s="70"/>
      <c r="BV194" s="163"/>
      <c r="BW194" s="163"/>
      <c r="BX194" s="163"/>
      <c r="BY194" s="163"/>
      <c r="BZ194" s="163"/>
      <c r="CA194" s="163"/>
      <c r="CB194" s="163"/>
      <c r="CC194" s="163"/>
      <c r="CD194" s="163"/>
      <c r="CE194" s="163" t="str">
        <f t="shared" si="168"/>
        <v/>
      </c>
      <c r="CF194" s="163" t="str">
        <f t="shared" si="169"/>
        <v/>
      </c>
      <c r="CG194" s="163" t="str">
        <f t="shared" si="170"/>
        <v/>
      </c>
      <c r="CH194" s="163" t="str">
        <f t="shared" si="171"/>
        <v/>
      </c>
      <c r="CI194" s="163" t="str">
        <f t="shared" si="172"/>
        <v/>
      </c>
      <c r="CJ194" s="163" t="str">
        <f t="shared" si="173"/>
        <v/>
      </c>
      <c r="CK194" s="163" t="str">
        <f t="shared" si="174"/>
        <v/>
      </c>
      <c r="CL194" s="163" t="str">
        <f t="shared" si="175"/>
        <v/>
      </c>
      <c r="CM194" s="163" t="str">
        <f t="shared" si="176"/>
        <v/>
      </c>
      <c r="CN194" s="163"/>
      <c r="CO194" s="163"/>
      <c r="CP194" s="163" t="str">
        <f t="shared" si="177"/>
        <v/>
      </c>
      <c r="CQ194" s="163"/>
      <c r="CR194" s="163"/>
      <c r="CS194" s="185" t="str">
        <f t="shared" si="194"/>
        <v/>
      </c>
      <c r="CT194" s="70"/>
      <c r="CU194" s="70">
        <f t="shared" si="178"/>
        <v>0</v>
      </c>
      <c r="CV194" s="70">
        <f t="shared" si="179"/>
        <v>0</v>
      </c>
      <c r="CW194" s="70"/>
      <c r="CX194" s="96">
        <f t="shared" si="180"/>
        <v>0</v>
      </c>
      <c r="CY194" s="70"/>
      <c r="CZ194" s="70" t="e">
        <f t="shared" si="181"/>
        <v>#VALUE!</v>
      </c>
      <c r="DA194" s="70" t="e">
        <f t="shared" si="182"/>
        <v>#VALUE!</v>
      </c>
      <c r="DB194" s="70"/>
      <c r="DC194" s="70" t="b">
        <f t="shared" si="195"/>
        <v>0</v>
      </c>
      <c r="DD194" s="70">
        <f t="shared" si="183"/>
        <v>0</v>
      </c>
      <c r="DE194" s="70" t="str">
        <f t="shared" si="184"/>
        <v/>
      </c>
      <c r="DF194" s="70"/>
      <c r="DG194" s="70" t="str">
        <f t="shared" si="196"/>
        <v/>
      </c>
      <c r="DH194" s="70" t="b">
        <f t="shared" si="197"/>
        <v>0</v>
      </c>
      <c r="DI194" s="70" t="str">
        <f t="shared" si="198"/>
        <v/>
      </c>
      <c r="DJ194" s="70"/>
      <c r="DK194" s="70" t="str">
        <f t="shared" si="185"/>
        <v/>
      </c>
      <c r="DL194" s="70" t="str">
        <f t="shared" si="186"/>
        <v/>
      </c>
      <c r="DM194" s="70"/>
      <c r="DN194" s="70" t="str">
        <f t="shared" si="187"/>
        <v/>
      </c>
      <c r="DO194" s="70" t="str">
        <f>IF(DK194="","",AND((COUNTIF($DK$12:DL194,DK194))=1,(COUNTIF($DK$12:DL194,DL194))=1))</f>
        <v/>
      </c>
      <c r="DP194" s="70" t="str">
        <f>IF(DK194="","",AND((COUNTIF(DK194:$DL$812,DK194))=1,(COUNTIF(DK194:$DL$812,DL194))=1))</f>
        <v/>
      </c>
      <c r="DQ194" s="70"/>
      <c r="DR194" s="70" t="b">
        <f t="shared" si="188"/>
        <v>0</v>
      </c>
      <c r="DS194" s="70" t="b">
        <f t="shared" si="189"/>
        <v>0</v>
      </c>
      <c r="DT194" s="70">
        <f t="shared" si="199"/>
        <v>0</v>
      </c>
      <c r="DU194" s="70">
        <f t="shared" si="200"/>
        <v>0</v>
      </c>
      <c r="DV194" s="70" t="b">
        <f t="shared" si="190"/>
        <v>0</v>
      </c>
      <c r="DW194" s="70" t="b">
        <f t="shared" si="191"/>
        <v>0</v>
      </c>
      <c r="DX194" s="70"/>
      <c r="DY194" s="70" t="b">
        <f t="shared" si="192"/>
        <v>0</v>
      </c>
      <c r="DZ194" s="70">
        <f t="shared" si="193"/>
        <v>0</v>
      </c>
      <c r="EA194" s="70"/>
    </row>
    <row r="195" spans="1:131" x14ac:dyDescent="0.25">
      <c r="A195" s="24" t="str">
        <f t="shared" si="158"/>
        <v/>
      </c>
      <c r="B195" s="36"/>
      <c r="C195" s="37"/>
      <c r="D195" s="38"/>
      <c r="E195" s="37"/>
      <c r="F195" s="38"/>
      <c r="G195" s="39"/>
      <c r="H195" s="35"/>
      <c r="I195" s="30"/>
      <c r="J195" s="38"/>
      <c r="K195" s="36"/>
      <c r="L195" s="40"/>
      <c r="M195" s="43"/>
      <c r="N195" s="44"/>
      <c r="O195" s="35"/>
      <c r="P195" s="87"/>
      <c r="R195" s="70"/>
      <c r="S195" s="70"/>
      <c r="T195" s="99" t="s">
        <v>531</v>
      </c>
      <c r="U195" s="146" t="s">
        <v>532</v>
      </c>
      <c r="V195" s="70"/>
      <c r="W195" s="70"/>
      <c r="X195" s="70"/>
      <c r="Y195" s="70"/>
      <c r="Z195" t="b">
        <f t="shared" si="137"/>
        <v>0</v>
      </c>
      <c r="AA195" t="b">
        <f t="shared" si="159"/>
        <v>0</v>
      </c>
      <c r="AB195" t="b">
        <f t="shared" si="138"/>
        <v>0</v>
      </c>
      <c r="AC195" t="b">
        <f t="shared" si="139"/>
        <v>0</v>
      </c>
      <c r="AD195" s="101" t="b">
        <f t="shared" si="140"/>
        <v>0</v>
      </c>
      <c r="AE195" t="e">
        <f t="shared" si="141"/>
        <v>#VALUE!</v>
      </c>
      <c r="AF195" t="b">
        <f t="shared" si="142"/>
        <v>0</v>
      </c>
      <c r="AG195" s="135"/>
      <c r="AH195" s="82" t="b">
        <f t="shared" si="143"/>
        <v>0</v>
      </c>
      <c r="AI195" s="99" t="b">
        <f t="shared" si="144"/>
        <v>0</v>
      </c>
      <c r="AJ195" s="70" t="b">
        <f t="shared" si="145"/>
        <v>0</v>
      </c>
      <c r="AK195" s="111" t="b">
        <f t="shared" si="160"/>
        <v>0</v>
      </c>
      <c r="AL195" s="82" t="e">
        <f t="shared" si="146"/>
        <v>#VALUE!</v>
      </c>
      <c r="AM195" s="82" t="b">
        <f t="shared" si="147"/>
        <v>0</v>
      </c>
      <c r="AN195" s="82" t="b">
        <f t="shared" si="148"/>
        <v>0</v>
      </c>
      <c r="AO195" s="82" t="b">
        <f t="shared" si="161"/>
        <v>0</v>
      </c>
      <c r="AP195" s="82" t="b">
        <f t="shared" si="149"/>
        <v>0</v>
      </c>
      <c r="AQ195" s="82" t="b">
        <f t="shared" si="162"/>
        <v>0</v>
      </c>
      <c r="AR195" s="70">
        <f t="shared" si="163"/>
        <v>0</v>
      </c>
      <c r="AS195" s="82" t="b">
        <f t="shared" si="150"/>
        <v>0</v>
      </c>
      <c r="AT195" s="82" t="b">
        <f t="shared" si="151"/>
        <v>0</v>
      </c>
      <c r="AU195" s="82" t="b">
        <f t="shared" si="152"/>
        <v>0</v>
      </c>
      <c r="AV195" s="82" t="b">
        <f t="shared" si="153"/>
        <v>0</v>
      </c>
      <c r="AW195" s="82" t="b">
        <f t="shared" si="154"/>
        <v>0</v>
      </c>
      <c r="AX195" s="82" t="b">
        <f t="shared" si="155"/>
        <v>0</v>
      </c>
      <c r="AY195" s="82" t="b">
        <f t="shared" si="164"/>
        <v>0</v>
      </c>
      <c r="AZ195" s="82"/>
      <c r="BA195" s="82" t="b">
        <f t="shared" si="165"/>
        <v>0</v>
      </c>
      <c r="BB195" s="82" t="b">
        <f t="shared" si="166"/>
        <v>0</v>
      </c>
      <c r="BC195" s="82" t="b">
        <f t="shared" si="167"/>
        <v>0</v>
      </c>
      <c r="BD195" s="70"/>
      <c r="BE195" s="70" t="str">
        <f t="shared" si="156"/>
        <v/>
      </c>
      <c r="BF195" s="70">
        <v>184</v>
      </c>
      <c r="BG195" s="70"/>
      <c r="BH195" s="70"/>
      <c r="BI195" s="70"/>
      <c r="BJ195" s="70"/>
      <c r="BK195" s="70"/>
      <c r="BL195" s="70"/>
      <c r="BM195" s="70"/>
      <c r="BN195" s="70"/>
      <c r="BO195" s="70"/>
      <c r="BP195" s="70"/>
      <c r="BQ195" s="70"/>
      <c r="BR195" s="70"/>
      <c r="BS195" s="70" t="b">
        <f t="shared" si="157"/>
        <v>0</v>
      </c>
      <c r="BT195" s="70">
        <f>COUNTA(B196:$O$830)</f>
        <v>0</v>
      </c>
      <c r="BU195" s="70"/>
      <c r="BV195" s="163"/>
      <c r="BW195" s="163"/>
      <c r="BX195" s="163"/>
      <c r="BY195" s="163"/>
      <c r="BZ195" s="163"/>
      <c r="CA195" s="163"/>
      <c r="CB195" s="163"/>
      <c r="CC195" s="163"/>
      <c r="CD195" s="163"/>
      <c r="CE195" s="163" t="str">
        <f t="shared" si="168"/>
        <v/>
      </c>
      <c r="CF195" s="163" t="str">
        <f t="shared" si="169"/>
        <v/>
      </c>
      <c r="CG195" s="163" t="str">
        <f t="shared" si="170"/>
        <v/>
      </c>
      <c r="CH195" s="163" t="str">
        <f t="shared" si="171"/>
        <v/>
      </c>
      <c r="CI195" s="163" t="str">
        <f t="shared" si="172"/>
        <v/>
      </c>
      <c r="CJ195" s="163" t="str">
        <f t="shared" si="173"/>
        <v/>
      </c>
      <c r="CK195" s="163" t="str">
        <f t="shared" si="174"/>
        <v/>
      </c>
      <c r="CL195" s="163" t="str">
        <f t="shared" si="175"/>
        <v/>
      </c>
      <c r="CM195" s="163" t="str">
        <f t="shared" si="176"/>
        <v/>
      </c>
      <c r="CN195" s="163"/>
      <c r="CO195" s="163"/>
      <c r="CP195" s="163" t="str">
        <f t="shared" si="177"/>
        <v/>
      </c>
      <c r="CQ195" s="163"/>
      <c r="CR195" s="163"/>
      <c r="CS195" s="185" t="str">
        <f t="shared" si="194"/>
        <v/>
      </c>
      <c r="CT195" s="70"/>
      <c r="CU195" s="70">
        <f t="shared" si="178"/>
        <v>0</v>
      </c>
      <c r="CV195" s="70">
        <f t="shared" si="179"/>
        <v>0</v>
      </c>
      <c r="CW195" s="70"/>
      <c r="CX195" s="96">
        <f t="shared" si="180"/>
        <v>0</v>
      </c>
      <c r="CY195" s="70"/>
      <c r="CZ195" s="70" t="e">
        <f t="shared" si="181"/>
        <v>#VALUE!</v>
      </c>
      <c r="DA195" s="70" t="e">
        <f t="shared" si="182"/>
        <v>#VALUE!</v>
      </c>
      <c r="DB195" s="70"/>
      <c r="DC195" s="70" t="b">
        <f t="shared" si="195"/>
        <v>0</v>
      </c>
      <c r="DD195" s="70">
        <f t="shared" si="183"/>
        <v>0</v>
      </c>
      <c r="DE195" s="70" t="str">
        <f t="shared" si="184"/>
        <v/>
      </c>
      <c r="DF195" s="70"/>
      <c r="DG195" s="70" t="str">
        <f t="shared" si="196"/>
        <v/>
      </c>
      <c r="DH195" s="70" t="b">
        <f t="shared" si="197"/>
        <v>0</v>
      </c>
      <c r="DI195" s="70" t="str">
        <f t="shared" si="198"/>
        <v/>
      </c>
      <c r="DJ195" s="70"/>
      <c r="DK195" s="70" t="str">
        <f t="shared" si="185"/>
        <v/>
      </c>
      <c r="DL195" s="70" t="str">
        <f t="shared" si="186"/>
        <v/>
      </c>
      <c r="DM195" s="70"/>
      <c r="DN195" s="70" t="str">
        <f t="shared" si="187"/>
        <v/>
      </c>
      <c r="DO195" s="70" t="str">
        <f>IF(DK195="","",AND((COUNTIF($DK$12:DL195,DK195))=1,(COUNTIF($DK$12:DL195,DL195))=1))</f>
        <v/>
      </c>
      <c r="DP195" s="70" t="str">
        <f>IF(DK195="","",AND((COUNTIF(DK195:$DL$812,DK195))=1,(COUNTIF(DK195:$DL$812,DL195))=1))</f>
        <v/>
      </c>
      <c r="DQ195" s="70"/>
      <c r="DR195" s="70" t="b">
        <f t="shared" si="188"/>
        <v>0</v>
      </c>
      <c r="DS195" s="70" t="b">
        <f t="shared" si="189"/>
        <v>0</v>
      </c>
      <c r="DT195" s="70">
        <f t="shared" si="199"/>
        <v>0</v>
      </c>
      <c r="DU195" s="70">
        <f t="shared" si="200"/>
        <v>0</v>
      </c>
      <c r="DV195" s="70" t="b">
        <f t="shared" si="190"/>
        <v>0</v>
      </c>
      <c r="DW195" s="70" t="b">
        <f t="shared" si="191"/>
        <v>0</v>
      </c>
      <c r="DX195" s="70"/>
      <c r="DY195" s="70" t="b">
        <f t="shared" si="192"/>
        <v>0</v>
      </c>
      <c r="DZ195" s="70">
        <f t="shared" si="193"/>
        <v>0</v>
      </c>
      <c r="EA195" s="70"/>
    </row>
    <row r="196" spans="1:131" x14ac:dyDescent="0.25">
      <c r="A196" s="24" t="str">
        <f t="shared" si="158"/>
        <v/>
      </c>
      <c r="B196" s="36"/>
      <c r="C196" s="37"/>
      <c r="D196" s="38"/>
      <c r="E196" s="37"/>
      <c r="F196" s="38"/>
      <c r="G196" s="39"/>
      <c r="H196" s="35"/>
      <c r="I196" s="30"/>
      <c r="J196" s="38"/>
      <c r="K196" s="36"/>
      <c r="L196" s="40"/>
      <c r="M196" s="43"/>
      <c r="N196" s="44"/>
      <c r="O196" s="35"/>
      <c r="P196" s="87"/>
      <c r="R196" s="70"/>
      <c r="S196" s="70"/>
      <c r="T196" s="99" t="s">
        <v>533</v>
      </c>
      <c r="U196" s="146" t="s">
        <v>534</v>
      </c>
      <c r="V196" s="70"/>
      <c r="W196" s="70"/>
      <c r="X196" s="70"/>
      <c r="Y196" s="70"/>
      <c r="Z196" t="b">
        <f t="shared" si="137"/>
        <v>0</v>
      </c>
      <c r="AA196" t="b">
        <f t="shared" si="159"/>
        <v>0</v>
      </c>
      <c r="AB196" t="b">
        <f t="shared" si="138"/>
        <v>0</v>
      </c>
      <c r="AC196" t="b">
        <f t="shared" si="139"/>
        <v>0</v>
      </c>
      <c r="AD196" s="101" t="b">
        <f t="shared" si="140"/>
        <v>0</v>
      </c>
      <c r="AE196" t="e">
        <f t="shared" si="141"/>
        <v>#VALUE!</v>
      </c>
      <c r="AF196" t="b">
        <f t="shared" si="142"/>
        <v>0</v>
      </c>
      <c r="AG196" s="135"/>
      <c r="AH196" s="82" t="b">
        <f t="shared" si="143"/>
        <v>0</v>
      </c>
      <c r="AI196" s="99" t="b">
        <f t="shared" si="144"/>
        <v>0</v>
      </c>
      <c r="AJ196" s="70" t="b">
        <f t="shared" si="145"/>
        <v>0</v>
      </c>
      <c r="AK196" s="111" t="b">
        <f t="shared" si="160"/>
        <v>0</v>
      </c>
      <c r="AL196" s="82" t="e">
        <f t="shared" si="146"/>
        <v>#VALUE!</v>
      </c>
      <c r="AM196" s="82" t="b">
        <f t="shared" si="147"/>
        <v>0</v>
      </c>
      <c r="AN196" s="82" t="b">
        <f t="shared" si="148"/>
        <v>0</v>
      </c>
      <c r="AO196" s="82" t="b">
        <f t="shared" si="161"/>
        <v>0</v>
      </c>
      <c r="AP196" s="82" t="b">
        <f t="shared" si="149"/>
        <v>0</v>
      </c>
      <c r="AQ196" s="82" t="b">
        <f t="shared" si="162"/>
        <v>0</v>
      </c>
      <c r="AR196" s="70">
        <f t="shared" si="163"/>
        <v>0</v>
      </c>
      <c r="AS196" s="82" t="b">
        <f t="shared" si="150"/>
        <v>0</v>
      </c>
      <c r="AT196" s="82" t="b">
        <f t="shared" si="151"/>
        <v>0</v>
      </c>
      <c r="AU196" s="82" t="b">
        <f t="shared" si="152"/>
        <v>0</v>
      </c>
      <c r="AV196" s="82" t="b">
        <f t="shared" si="153"/>
        <v>0</v>
      </c>
      <c r="AW196" s="82" t="b">
        <f t="shared" si="154"/>
        <v>0</v>
      </c>
      <c r="AX196" s="82" t="b">
        <f t="shared" si="155"/>
        <v>0</v>
      </c>
      <c r="AY196" s="82" t="b">
        <f t="shared" si="164"/>
        <v>0</v>
      </c>
      <c r="AZ196" s="82"/>
      <c r="BA196" s="82" t="b">
        <f t="shared" si="165"/>
        <v>0</v>
      </c>
      <c r="BB196" s="82" t="b">
        <f t="shared" si="166"/>
        <v>0</v>
      </c>
      <c r="BC196" s="82" t="b">
        <f t="shared" si="167"/>
        <v>0</v>
      </c>
      <c r="BD196" s="70"/>
      <c r="BE196" s="70" t="str">
        <f t="shared" si="156"/>
        <v/>
      </c>
      <c r="BF196" s="70">
        <v>185</v>
      </c>
      <c r="BG196" s="70"/>
      <c r="BH196" s="70"/>
      <c r="BI196" s="70"/>
      <c r="BJ196" s="70"/>
      <c r="BK196" s="70"/>
      <c r="BL196" s="70"/>
      <c r="BM196" s="70"/>
      <c r="BN196" s="70"/>
      <c r="BO196" s="70"/>
      <c r="BP196" s="70"/>
      <c r="BQ196" s="70"/>
      <c r="BR196" s="70"/>
      <c r="BS196" s="70" t="b">
        <f t="shared" si="157"/>
        <v>0</v>
      </c>
      <c r="BT196" s="70">
        <f>COUNTA(B197:$O$830)</f>
        <v>0</v>
      </c>
      <c r="BU196" s="70"/>
      <c r="BV196" s="163"/>
      <c r="BW196" s="163"/>
      <c r="BX196" s="163"/>
      <c r="BY196" s="163"/>
      <c r="BZ196" s="163"/>
      <c r="CA196" s="163"/>
      <c r="CB196" s="163"/>
      <c r="CC196" s="163"/>
      <c r="CD196" s="163"/>
      <c r="CE196" s="163" t="str">
        <f t="shared" si="168"/>
        <v/>
      </c>
      <c r="CF196" s="163" t="str">
        <f t="shared" si="169"/>
        <v/>
      </c>
      <c r="CG196" s="163" t="str">
        <f t="shared" si="170"/>
        <v/>
      </c>
      <c r="CH196" s="163" t="str">
        <f t="shared" si="171"/>
        <v/>
      </c>
      <c r="CI196" s="163" t="str">
        <f t="shared" si="172"/>
        <v/>
      </c>
      <c r="CJ196" s="163" t="str">
        <f t="shared" si="173"/>
        <v/>
      </c>
      <c r="CK196" s="163" t="str">
        <f t="shared" si="174"/>
        <v/>
      </c>
      <c r="CL196" s="163" t="str">
        <f t="shared" si="175"/>
        <v/>
      </c>
      <c r="CM196" s="163" t="str">
        <f t="shared" si="176"/>
        <v/>
      </c>
      <c r="CN196" s="163"/>
      <c r="CO196" s="163"/>
      <c r="CP196" s="163" t="str">
        <f t="shared" si="177"/>
        <v/>
      </c>
      <c r="CQ196" s="163"/>
      <c r="CR196" s="163"/>
      <c r="CS196" s="185" t="str">
        <f t="shared" si="194"/>
        <v/>
      </c>
      <c r="CT196" s="70"/>
      <c r="CU196" s="70">
        <f t="shared" si="178"/>
        <v>0</v>
      </c>
      <c r="CV196" s="70">
        <f t="shared" si="179"/>
        <v>0</v>
      </c>
      <c r="CW196" s="70"/>
      <c r="CX196" s="96">
        <f t="shared" si="180"/>
        <v>0</v>
      </c>
      <c r="CY196" s="70"/>
      <c r="CZ196" s="70" t="e">
        <f t="shared" si="181"/>
        <v>#VALUE!</v>
      </c>
      <c r="DA196" s="70" t="e">
        <f t="shared" si="182"/>
        <v>#VALUE!</v>
      </c>
      <c r="DB196" s="70"/>
      <c r="DC196" s="70" t="b">
        <f t="shared" si="195"/>
        <v>0</v>
      </c>
      <c r="DD196" s="70">
        <f t="shared" si="183"/>
        <v>0</v>
      </c>
      <c r="DE196" s="70" t="str">
        <f t="shared" si="184"/>
        <v/>
      </c>
      <c r="DF196" s="70"/>
      <c r="DG196" s="70" t="str">
        <f t="shared" si="196"/>
        <v/>
      </c>
      <c r="DH196" s="70" t="b">
        <f t="shared" si="197"/>
        <v>0</v>
      </c>
      <c r="DI196" s="70" t="str">
        <f t="shared" si="198"/>
        <v/>
      </c>
      <c r="DJ196" s="70"/>
      <c r="DK196" s="70" t="str">
        <f t="shared" si="185"/>
        <v/>
      </c>
      <c r="DL196" s="70" t="str">
        <f t="shared" si="186"/>
        <v/>
      </c>
      <c r="DM196" s="70"/>
      <c r="DN196" s="70" t="str">
        <f t="shared" si="187"/>
        <v/>
      </c>
      <c r="DO196" s="70" t="str">
        <f>IF(DK196="","",AND((COUNTIF($DK$12:DL196,DK196))=1,(COUNTIF($DK$12:DL196,DL196))=1))</f>
        <v/>
      </c>
      <c r="DP196" s="70" t="str">
        <f>IF(DK196="","",AND((COUNTIF(DK196:$DL$812,DK196))=1,(COUNTIF(DK196:$DL$812,DL196))=1))</f>
        <v/>
      </c>
      <c r="DQ196" s="70"/>
      <c r="DR196" s="70" t="b">
        <f t="shared" si="188"/>
        <v>0</v>
      </c>
      <c r="DS196" s="70" t="b">
        <f t="shared" si="189"/>
        <v>0</v>
      </c>
      <c r="DT196" s="70">
        <f t="shared" si="199"/>
        <v>0</v>
      </c>
      <c r="DU196" s="70">
        <f t="shared" si="200"/>
        <v>0</v>
      </c>
      <c r="DV196" s="70" t="b">
        <f t="shared" si="190"/>
        <v>0</v>
      </c>
      <c r="DW196" s="70" t="b">
        <f t="shared" si="191"/>
        <v>0</v>
      </c>
      <c r="DX196" s="70"/>
      <c r="DY196" s="70" t="b">
        <f t="shared" si="192"/>
        <v>0</v>
      </c>
      <c r="DZ196" s="70">
        <f t="shared" si="193"/>
        <v>0</v>
      </c>
      <c r="EA196" s="70"/>
    </row>
    <row r="197" spans="1:131" x14ac:dyDescent="0.25">
      <c r="A197" s="24" t="str">
        <f t="shared" si="158"/>
        <v/>
      </c>
      <c r="B197" s="36"/>
      <c r="C197" s="37"/>
      <c r="D197" s="38"/>
      <c r="E197" s="37"/>
      <c r="F197" s="38"/>
      <c r="G197" s="39"/>
      <c r="H197" s="35"/>
      <c r="I197" s="30"/>
      <c r="J197" s="38"/>
      <c r="K197" s="36"/>
      <c r="L197" s="40"/>
      <c r="M197" s="43"/>
      <c r="N197" s="44"/>
      <c r="O197" s="35"/>
      <c r="P197" s="87"/>
      <c r="R197" s="70"/>
      <c r="S197" s="70"/>
      <c r="T197" s="99" t="s">
        <v>535</v>
      </c>
      <c r="U197" s="146" t="s">
        <v>536</v>
      </c>
      <c r="V197" s="70"/>
      <c r="W197" s="70"/>
      <c r="X197" s="70"/>
      <c r="Y197" s="70"/>
      <c r="Z197" t="b">
        <f t="shared" si="137"/>
        <v>0</v>
      </c>
      <c r="AA197" t="b">
        <f t="shared" si="159"/>
        <v>0</v>
      </c>
      <c r="AB197" t="b">
        <f t="shared" si="138"/>
        <v>0</v>
      </c>
      <c r="AC197" t="b">
        <f t="shared" si="139"/>
        <v>0</v>
      </c>
      <c r="AD197" s="101" t="b">
        <f t="shared" si="140"/>
        <v>0</v>
      </c>
      <c r="AE197" t="e">
        <f t="shared" si="141"/>
        <v>#VALUE!</v>
      </c>
      <c r="AF197" t="b">
        <f t="shared" si="142"/>
        <v>0</v>
      </c>
      <c r="AG197" s="135"/>
      <c r="AH197" s="82" t="b">
        <f t="shared" si="143"/>
        <v>0</v>
      </c>
      <c r="AI197" s="99" t="b">
        <f t="shared" si="144"/>
        <v>0</v>
      </c>
      <c r="AJ197" s="70" t="b">
        <f t="shared" si="145"/>
        <v>0</v>
      </c>
      <c r="AK197" s="111" t="b">
        <f t="shared" si="160"/>
        <v>0</v>
      </c>
      <c r="AL197" s="82" t="e">
        <f t="shared" si="146"/>
        <v>#VALUE!</v>
      </c>
      <c r="AM197" s="82" t="b">
        <f t="shared" si="147"/>
        <v>0</v>
      </c>
      <c r="AN197" s="82" t="b">
        <f t="shared" si="148"/>
        <v>0</v>
      </c>
      <c r="AO197" s="82" t="b">
        <f t="shared" si="161"/>
        <v>0</v>
      </c>
      <c r="AP197" s="82" t="b">
        <f t="shared" si="149"/>
        <v>0</v>
      </c>
      <c r="AQ197" s="82" t="b">
        <f t="shared" si="162"/>
        <v>0</v>
      </c>
      <c r="AR197" s="70">
        <f t="shared" si="163"/>
        <v>0</v>
      </c>
      <c r="AS197" s="82" t="b">
        <f t="shared" si="150"/>
        <v>0</v>
      </c>
      <c r="AT197" s="82" t="b">
        <f t="shared" si="151"/>
        <v>0</v>
      </c>
      <c r="AU197" s="82" t="b">
        <f t="shared" si="152"/>
        <v>0</v>
      </c>
      <c r="AV197" s="82" t="b">
        <f t="shared" si="153"/>
        <v>0</v>
      </c>
      <c r="AW197" s="82" t="b">
        <f t="shared" si="154"/>
        <v>0</v>
      </c>
      <c r="AX197" s="82" t="b">
        <f t="shared" si="155"/>
        <v>0</v>
      </c>
      <c r="AY197" s="82" t="b">
        <f t="shared" si="164"/>
        <v>0</v>
      </c>
      <c r="AZ197" s="82"/>
      <c r="BA197" s="82" t="b">
        <f t="shared" si="165"/>
        <v>0</v>
      </c>
      <c r="BB197" s="82" t="b">
        <f t="shared" si="166"/>
        <v>0</v>
      </c>
      <c r="BC197" s="82" t="b">
        <f t="shared" si="167"/>
        <v>0</v>
      </c>
      <c r="BD197" s="70"/>
      <c r="BE197" s="70" t="str">
        <f t="shared" si="156"/>
        <v/>
      </c>
      <c r="BF197" s="70">
        <v>186</v>
      </c>
      <c r="BG197" s="70"/>
      <c r="BH197" s="70"/>
      <c r="BI197" s="70"/>
      <c r="BJ197" s="70"/>
      <c r="BK197" s="70"/>
      <c r="BL197" s="70"/>
      <c r="BM197" s="70"/>
      <c r="BN197" s="70"/>
      <c r="BO197" s="70"/>
      <c r="BP197" s="70"/>
      <c r="BQ197" s="70"/>
      <c r="BR197" s="70"/>
      <c r="BS197" s="70" t="b">
        <f t="shared" si="157"/>
        <v>0</v>
      </c>
      <c r="BT197" s="70">
        <f>COUNTA(B198:$O$830)</f>
        <v>0</v>
      </c>
      <c r="BU197" s="70"/>
      <c r="BV197" s="163"/>
      <c r="BW197" s="163"/>
      <c r="BX197" s="163"/>
      <c r="BY197" s="163"/>
      <c r="BZ197" s="163"/>
      <c r="CA197" s="163"/>
      <c r="CB197" s="163"/>
      <c r="CC197" s="163"/>
      <c r="CD197" s="163"/>
      <c r="CE197" s="163" t="str">
        <f t="shared" si="168"/>
        <v/>
      </c>
      <c r="CF197" s="163" t="str">
        <f t="shared" si="169"/>
        <v/>
      </c>
      <c r="CG197" s="163" t="str">
        <f t="shared" si="170"/>
        <v/>
      </c>
      <c r="CH197" s="163" t="str">
        <f t="shared" si="171"/>
        <v/>
      </c>
      <c r="CI197" s="163" t="str">
        <f t="shared" si="172"/>
        <v/>
      </c>
      <c r="CJ197" s="163" t="str">
        <f t="shared" si="173"/>
        <v/>
      </c>
      <c r="CK197" s="163" t="str">
        <f t="shared" si="174"/>
        <v/>
      </c>
      <c r="CL197" s="163" t="str">
        <f t="shared" si="175"/>
        <v/>
      </c>
      <c r="CM197" s="163" t="str">
        <f t="shared" si="176"/>
        <v/>
      </c>
      <c r="CN197" s="163"/>
      <c r="CO197" s="163"/>
      <c r="CP197" s="163" t="str">
        <f t="shared" si="177"/>
        <v/>
      </c>
      <c r="CQ197" s="163"/>
      <c r="CR197" s="163"/>
      <c r="CS197" s="185" t="str">
        <f t="shared" si="194"/>
        <v/>
      </c>
      <c r="CT197" s="70"/>
      <c r="CU197" s="70">
        <f t="shared" si="178"/>
        <v>0</v>
      </c>
      <c r="CV197" s="70">
        <f t="shared" si="179"/>
        <v>0</v>
      </c>
      <c r="CW197" s="70"/>
      <c r="CX197" s="96">
        <f t="shared" si="180"/>
        <v>0</v>
      </c>
      <c r="CY197" s="70"/>
      <c r="CZ197" s="70" t="e">
        <f t="shared" si="181"/>
        <v>#VALUE!</v>
      </c>
      <c r="DA197" s="70" t="e">
        <f t="shared" si="182"/>
        <v>#VALUE!</v>
      </c>
      <c r="DB197" s="70"/>
      <c r="DC197" s="70" t="b">
        <f t="shared" si="195"/>
        <v>0</v>
      </c>
      <c r="DD197" s="70">
        <f t="shared" si="183"/>
        <v>0</v>
      </c>
      <c r="DE197" s="70" t="str">
        <f t="shared" si="184"/>
        <v/>
      </c>
      <c r="DF197" s="70"/>
      <c r="DG197" s="70" t="str">
        <f t="shared" si="196"/>
        <v/>
      </c>
      <c r="DH197" s="70" t="b">
        <f t="shared" si="197"/>
        <v>0</v>
      </c>
      <c r="DI197" s="70" t="str">
        <f t="shared" si="198"/>
        <v/>
      </c>
      <c r="DJ197" s="70"/>
      <c r="DK197" s="70" t="str">
        <f t="shared" si="185"/>
        <v/>
      </c>
      <c r="DL197" s="70" t="str">
        <f t="shared" si="186"/>
        <v/>
      </c>
      <c r="DM197" s="70"/>
      <c r="DN197" s="70" t="str">
        <f t="shared" si="187"/>
        <v/>
      </c>
      <c r="DO197" s="70" t="str">
        <f>IF(DK197="","",AND((COUNTIF($DK$12:DL197,DK197))=1,(COUNTIF($DK$12:DL197,DL197))=1))</f>
        <v/>
      </c>
      <c r="DP197" s="70" t="str">
        <f>IF(DK197="","",AND((COUNTIF(DK197:$DL$812,DK197))=1,(COUNTIF(DK197:$DL$812,DL197))=1))</f>
        <v/>
      </c>
      <c r="DQ197" s="70"/>
      <c r="DR197" s="70" t="b">
        <f t="shared" si="188"/>
        <v>0</v>
      </c>
      <c r="DS197" s="70" t="b">
        <f t="shared" si="189"/>
        <v>0</v>
      </c>
      <c r="DT197" s="70">
        <f t="shared" si="199"/>
        <v>0</v>
      </c>
      <c r="DU197" s="70">
        <f t="shared" si="200"/>
        <v>0</v>
      </c>
      <c r="DV197" s="70" t="b">
        <f t="shared" si="190"/>
        <v>0</v>
      </c>
      <c r="DW197" s="70" t="b">
        <f t="shared" si="191"/>
        <v>0</v>
      </c>
      <c r="DX197" s="70"/>
      <c r="DY197" s="70" t="b">
        <f t="shared" si="192"/>
        <v>0</v>
      </c>
      <c r="DZ197" s="70">
        <f t="shared" si="193"/>
        <v>0</v>
      </c>
      <c r="EA197" s="70"/>
    </row>
    <row r="198" spans="1:131" x14ac:dyDescent="0.25">
      <c r="A198" s="24" t="str">
        <f t="shared" si="158"/>
        <v/>
      </c>
      <c r="B198" s="36"/>
      <c r="C198" s="37"/>
      <c r="D198" s="38"/>
      <c r="E198" s="37"/>
      <c r="F198" s="38"/>
      <c r="G198" s="39"/>
      <c r="H198" s="35"/>
      <c r="I198" s="30"/>
      <c r="J198" s="38"/>
      <c r="K198" s="36"/>
      <c r="L198" s="40"/>
      <c r="M198" s="43"/>
      <c r="N198" s="44"/>
      <c r="O198" s="35"/>
      <c r="P198" s="87"/>
      <c r="R198" s="70"/>
      <c r="S198" s="70"/>
      <c r="T198" s="99" t="s">
        <v>537</v>
      </c>
      <c r="U198" s="146" t="s">
        <v>538</v>
      </c>
      <c r="V198" s="70"/>
      <c r="W198" s="70"/>
      <c r="X198" s="70"/>
      <c r="Y198" s="70"/>
      <c r="Z198" t="b">
        <f t="shared" si="137"/>
        <v>0</v>
      </c>
      <c r="AA198" t="b">
        <f t="shared" si="159"/>
        <v>0</v>
      </c>
      <c r="AB198" t="b">
        <f t="shared" si="138"/>
        <v>0</v>
      </c>
      <c r="AC198" t="b">
        <f t="shared" si="139"/>
        <v>0</v>
      </c>
      <c r="AD198" s="101" t="b">
        <f t="shared" si="140"/>
        <v>0</v>
      </c>
      <c r="AE198" t="e">
        <f t="shared" si="141"/>
        <v>#VALUE!</v>
      </c>
      <c r="AF198" t="b">
        <f t="shared" si="142"/>
        <v>0</v>
      </c>
      <c r="AG198" s="135"/>
      <c r="AH198" s="82" t="b">
        <f t="shared" si="143"/>
        <v>0</v>
      </c>
      <c r="AI198" s="99" t="b">
        <f t="shared" si="144"/>
        <v>0</v>
      </c>
      <c r="AJ198" s="70" t="b">
        <f t="shared" si="145"/>
        <v>0</v>
      </c>
      <c r="AK198" s="111" t="b">
        <f t="shared" si="160"/>
        <v>0</v>
      </c>
      <c r="AL198" s="82" t="e">
        <f t="shared" si="146"/>
        <v>#VALUE!</v>
      </c>
      <c r="AM198" s="82" t="b">
        <f t="shared" si="147"/>
        <v>0</v>
      </c>
      <c r="AN198" s="82" t="b">
        <f t="shared" si="148"/>
        <v>0</v>
      </c>
      <c r="AO198" s="82" t="b">
        <f t="shared" si="161"/>
        <v>0</v>
      </c>
      <c r="AP198" s="82" t="b">
        <f t="shared" si="149"/>
        <v>0</v>
      </c>
      <c r="AQ198" s="82" t="b">
        <f t="shared" si="162"/>
        <v>0</v>
      </c>
      <c r="AR198" s="70">
        <f t="shared" si="163"/>
        <v>0</v>
      </c>
      <c r="AS198" s="82" t="b">
        <f t="shared" si="150"/>
        <v>0</v>
      </c>
      <c r="AT198" s="82" t="b">
        <f t="shared" si="151"/>
        <v>0</v>
      </c>
      <c r="AU198" s="82" t="b">
        <f t="shared" si="152"/>
        <v>0</v>
      </c>
      <c r="AV198" s="82" t="b">
        <f t="shared" si="153"/>
        <v>0</v>
      </c>
      <c r="AW198" s="82" t="b">
        <f t="shared" si="154"/>
        <v>0</v>
      </c>
      <c r="AX198" s="82" t="b">
        <f t="shared" si="155"/>
        <v>0</v>
      </c>
      <c r="AY198" s="82" t="b">
        <f t="shared" si="164"/>
        <v>0</v>
      </c>
      <c r="AZ198" s="82"/>
      <c r="BA198" s="82" t="b">
        <f t="shared" si="165"/>
        <v>0</v>
      </c>
      <c r="BB198" s="82" t="b">
        <f t="shared" si="166"/>
        <v>0</v>
      </c>
      <c r="BC198" s="82" t="b">
        <f t="shared" si="167"/>
        <v>0</v>
      </c>
      <c r="BD198" s="70"/>
      <c r="BE198" s="70" t="str">
        <f t="shared" si="156"/>
        <v/>
      </c>
      <c r="BF198" s="70">
        <v>187</v>
      </c>
      <c r="BG198" s="70"/>
      <c r="BH198" s="70"/>
      <c r="BI198" s="70"/>
      <c r="BJ198" s="70"/>
      <c r="BK198" s="70"/>
      <c r="BL198" s="70"/>
      <c r="BM198" s="70"/>
      <c r="BN198" s="70"/>
      <c r="BO198" s="70"/>
      <c r="BP198" s="70"/>
      <c r="BQ198" s="70"/>
      <c r="BR198" s="70"/>
      <c r="BS198" s="70" t="b">
        <f t="shared" si="157"/>
        <v>0</v>
      </c>
      <c r="BT198" s="70">
        <f>COUNTA(B199:$O$830)</f>
        <v>0</v>
      </c>
      <c r="BU198" s="70"/>
      <c r="BV198" s="163"/>
      <c r="BW198" s="163"/>
      <c r="BX198" s="163"/>
      <c r="BY198" s="163"/>
      <c r="BZ198" s="163"/>
      <c r="CA198" s="163"/>
      <c r="CB198" s="163"/>
      <c r="CC198" s="163"/>
      <c r="CD198" s="163"/>
      <c r="CE198" s="163" t="str">
        <f t="shared" si="168"/>
        <v/>
      </c>
      <c r="CF198" s="163" t="str">
        <f t="shared" si="169"/>
        <v/>
      </c>
      <c r="CG198" s="163" t="str">
        <f t="shared" si="170"/>
        <v/>
      </c>
      <c r="CH198" s="163" t="str">
        <f t="shared" si="171"/>
        <v/>
      </c>
      <c r="CI198" s="163" t="str">
        <f t="shared" si="172"/>
        <v/>
      </c>
      <c r="CJ198" s="163" t="str">
        <f t="shared" si="173"/>
        <v/>
      </c>
      <c r="CK198" s="163" t="str">
        <f t="shared" si="174"/>
        <v/>
      </c>
      <c r="CL198" s="163" t="str">
        <f t="shared" si="175"/>
        <v/>
      </c>
      <c r="CM198" s="163" t="str">
        <f t="shared" si="176"/>
        <v/>
      </c>
      <c r="CN198" s="163"/>
      <c r="CO198" s="163"/>
      <c r="CP198" s="163" t="str">
        <f t="shared" si="177"/>
        <v/>
      </c>
      <c r="CQ198" s="163"/>
      <c r="CR198" s="163"/>
      <c r="CS198" s="185" t="str">
        <f t="shared" si="194"/>
        <v/>
      </c>
      <c r="CT198" s="70"/>
      <c r="CU198" s="70">
        <f t="shared" si="178"/>
        <v>0</v>
      </c>
      <c r="CV198" s="70">
        <f t="shared" si="179"/>
        <v>0</v>
      </c>
      <c r="CW198" s="70"/>
      <c r="CX198" s="96">
        <f t="shared" si="180"/>
        <v>0</v>
      </c>
      <c r="CY198" s="70"/>
      <c r="CZ198" s="70" t="e">
        <f t="shared" si="181"/>
        <v>#VALUE!</v>
      </c>
      <c r="DA198" s="70" t="e">
        <f t="shared" si="182"/>
        <v>#VALUE!</v>
      </c>
      <c r="DB198" s="70"/>
      <c r="DC198" s="70" t="b">
        <f t="shared" si="195"/>
        <v>0</v>
      </c>
      <c r="DD198" s="70">
        <f t="shared" si="183"/>
        <v>0</v>
      </c>
      <c r="DE198" s="70" t="str">
        <f t="shared" si="184"/>
        <v/>
      </c>
      <c r="DF198" s="70"/>
      <c r="DG198" s="70" t="str">
        <f t="shared" si="196"/>
        <v/>
      </c>
      <c r="DH198" s="70" t="b">
        <f t="shared" si="197"/>
        <v>0</v>
      </c>
      <c r="DI198" s="70" t="str">
        <f t="shared" si="198"/>
        <v/>
      </c>
      <c r="DJ198" s="70"/>
      <c r="DK198" s="70" t="str">
        <f t="shared" si="185"/>
        <v/>
      </c>
      <c r="DL198" s="70" t="str">
        <f t="shared" si="186"/>
        <v/>
      </c>
      <c r="DM198" s="70"/>
      <c r="DN198" s="70" t="str">
        <f t="shared" si="187"/>
        <v/>
      </c>
      <c r="DO198" s="70" t="str">
        <f>IF(DK198="","",AND((COUNTIF($DK$12:DL198,DK198))=1,(COUNTIF($DK$12:DL198,DL198))=1))</f>
        <v/>
      </c>
      <c r="DP198" s="70" t="str">
        <f>IF(DK198="","",AND((COUNTIF(DK198:$DL$812,DK198))=1,(COUNTIF(DK198:$DL$812,DL198))=1))</f>
        <v/>
      </c>
      <c r="DQ198" s="70"/>
      <c r="DR198" s="70" t="b">
        <f t="shared" si="188"/>
        <v>0</v>
      </c>
      <c r="DS198" s="70" t="b">
        <f t="shared" si="189"/>
        <v>0</v>
      </c>
      <c r="DT198" s="70">
        <f t="shared" si="199"/>
        <v>0</v>
      </c>
      <c r="DU198" s="70">
        <f t="shared" si="200"/>
        <v>0</v>
      </c>
      <c r="DV198" s="70" t="b">
        <f t="shared" si="190"/>
        <v>0</v>
      </c>
      <c r="DW198" s="70" t="b">
        <f t="shared" si="191"/>
        <v>0</v>
      </c>
      <c r="DX198" s="70"/>
      <c r="DY198" s="70" t="b">
        <f t="shared" si="192"/>
        <v>0</v>
      </c>
      <c r="DZ198" s="70">
        <f t="shared" si="193"/>
        <v>0</v>
      </c>
      <c r="EA198" s="70"/>
    </row>
    <row r="199" spans="1:131" x14ac:dyDescent="0.25">
      <c r="A199" s="24" t="str">
        <f t="shared" si="158"/>
        <v/>
      </c>
      <c r="B199" s="36"/>
      <c r="C199" s="37"/>
      <c r="D199" s="38"/>
      <c r="E199" s="37"/>
      <c r="F199" s="38"/>
      <c r="G199" s="39"/>
      <c r="H199" s="35"/>
      <c r="I199" s="30"/>
      <c r="J199" s="38"/>
      <c r="K199" s="36"/>
      <c r="L199" s="40"/>
      <c r="M199" s="43"/>
      <c r="N199" s="44"/>
      <c r="O199" s="35"/>
      <c r="P199" s="87"/>
      <c r="R199" s="70"/>
      <c r="S199" s="70"/>
      <c r="T199" s="99" t="s">
        <v>539</v>
      </c>
      <c r="U199" s="146" t="s">
        <v>540</v>
      </c>
      <c r="V199" s="70"/>
      <c r="W199" s="70"/>
      <c r="X199" s="70"/>
      <c r="Y199" s="70"/>
      <c r="Z199" t="b">
        <f t="shared" si="137"/>
        <v>0</v>
      </c>
      <c r="AA199" t="b">
        <f t="shared" si="159"/>
        <v>0</v>
      </c>
      <c r="AB199" t="b">
        <f t="shared" si="138"/>
        <v>0</v>
      </c>
      <c r="AC199" t="b">
        <f t="shared" si="139"/>
        <v>0</v>
      </c>
      <c r="AD199" s="101" t="b">
        <f t="shared" si="140"/>
        <v>0</v>
      </c>
      <c r="AE199" t="e">
        <f t="shared" si="141"/>
        <v>#VALUE!</v>
      </c>
      <c r="AF199" t="b">
        <f t="shared" si="142"/>
        <v>0</v>
      </c>
      <c r="AG199" s="135"/>
      <c r="AH199" s="82" t="b">
        <f t="shared" si="143"/>
        <v>0</v>
      </c>
      <c r="AI199" s="99" t="b">
        <f t="shared" si="144"/>
        <v>0</v>
      </c>
      <c r="AJ199" s="70" t="b">
        <f t="shared" si="145"/>
        <v>0</v>
      </c>
      <c r="AK199" s="111" t="b">
        <f t="shared" si="160"/>
        <v>0</v>
      </c>
      <c r="AL199" s="82" t="e">
        <f t="shared" si="146"/>
        <v>#VALUE!</v>
      </c>
      <c r="AM199" s="82" t="b">
        <f t="shared" si="147"/>
        <v>0</v>
      </c>
      <c r="AN199" s="82" t="b">
        <f t="shared" si="148"/>
        <v>0</v>
      </c>
      <c r="AO199" s="82" t="b">
        <f t="shared" si="161"/>
        <v>0</v>
      </c>
      <c r="AP199" s="82" t="b">
        <f t="shared" si="149"/>
        <v>0</v>
      </c>
      <c r="AQ199" s="82" t="b">
        <f t="shared" si="162"/>
        <v>0</v>
      </c>
      <c r="AR199" s="70">
        <f t="shared" si="163"/>
        <v>0</v>
      </c>
      <c r="AS199" s="82" t="b">
        <f t="shared" si="150"/>
        <v>0</v>
      </c>
      <c r="AT199" s="82" t="b">
        <f t="shared" si="151"/>
        <v>0</v>
      </c>
      <c r="AU199" s="82" t="b">
        <f t="shared" si="152"/>
        <v>0</v>
      </c>
      <c r="AV199" s="82" t="b">
        <f t="shared" si="153"/>
        <v>0</v>
      </c>
      <c r="AW199" s="82" t="b">
        <f t="shared" si="154"/>
        <v>0</v>
      </c>
      <c r="AX199" s="82" t="b">
        <f t="shared" si="155"/>
        <v>0</v>
      </c>
      <c r="AY199" s="82" t="b">
        <f t="shared" si="164"/>
        <v>0</v>
      </c>
      <c r="AZ199" s="82"/>
      <c r="BA199" s="82" t="b">
        <f t="shared" si="165"/>
        <v>0</v>
      </c>
      <c r="BB199" s="82" t="b">
        <f t="shared" si="166"/>
        <v>0</v>
      </c>
      <c r="BC199" s="82" t="b">
        <f t="shared" si="167"/>
        <v>0</v>
      </c>
      <c r="BD199" s="70"/>
      <c r="BE199" s="70" t="str">
        <f t="shared" si="156"/>
        <v/>
      </c>
      <c r="BF199" s="70">
        <v>188</v>
      </c>
      <c r="BG199" s="70"/>
      <c r="BH199" s="70"/>
      <c r="BI199" s="70"/>
      <c r="BJ199" s="70"/>
      <c r="BK199" s="70"/>
      <c r="BL199" s="70"/>
      <c r="BM199" s="70"/>
      <c r="BN199" s="70"/>
      <c r="BO199" s="70"/>
      <c r="BP199" s="70"/>
      <c r="BQ199" s="70"/>
      <c r="BR199" s="70"/>
      <c r="BS199" s="70" t="b">
        <f t="shared" si="157"/>
        <v>0</v>
      </c>
      <c r="BT199" s="70">
        <f>COUNTA(B200:$O$830)</f>
        <v>0</v>
      </c>
      <c r="BU199" s="70"/>
      <c r="BV199" s="163"/>
      <c r="BW199" s="163"/>
      <c r="BX199" s="163"/>
      <c r="BY199" s="163"/>
      <c r="BZ199" s="163"/>
      <c r="CA199" s="163"/>
      <c r="CB199" s="163"/>
      <c r="CC199" s="163"/>
      <c r="CD199" s="163"/>
      <c r="CE199" s="163" t="str">
        <f t="shared" si="168"/>
        <v/>
      </c>
      <c r="CF199" s="163" t="str">
        <f t="shared" si="169"/>
        <v/>
      </c>
      <c r="CG199" s="163" t="str">
        <f t="shared" si="170"/>
        <v/>
      </c>
      <c r="CH199" s="163" t="str">
        <f t="shared" si="171"/>
        <v/>
      </c>
      <c r="CI199" s="163" t="str">
        <f t="shared" si="172"/>
        <v/>
      </c>
      <c r="CJ199" s="163" t="str">
        <f t="shared" si="173"/>
        <v/>
      </c>
      <c r="CK199" s="163" t="str">
        <f t="shared" si="174"/>
        <v/>
      </c>
      <c r="CL199" s="163" t="str">
        <f t="shared" si="175"/>
        <v/>
      </c>
      <c r="CM199" s="163" t="str">
        <f t="shared" si="176"/>
        <v/>
      </c>
      <c r="CN199" s="163"/>
      <c r="CO199" s="163"/>
      <c r="CP199" s="163" t="str">
        <f t="shared" si="177"/>
        <v/>
      </c>
      <c r="CQ199" s="163"/>
      <c r="CR199" s="163"/>
      <c r="CS199" s="185" t="str">
        <f t="shared" si="194"/>
        <v/>
      </c>
      <c r="CT199" s="70"/>
      <c r="CU199" s="70">
        <f t="shared" si="178"/>
        <v>0</v>
      </c>
      <c r="CV199" s="70">
        <f t="shared" si="179"/>
        <v>0</v>
      </c>
      <c r="CW199" s="70"/>
      <c r="CX199" s="96">
        <f t="shared" si="180"/>
        <v>0</v>
      </c>
      <c r="CY199" s="70"/>
      <c r="CZ199" s="70" t="e">
        <f t="shared" si="181"/>
        <v>#VALUE!</v>
      </c>
      <c r="DA199" s="70" t="e">
        <f t="shared" si="182"/>
        <v>#VALUE!</v>
      </c>
      <c r="DB199" s="70"/>
      <c r="DC199" s="70" t="b">
        <f t="shared" si="195"/>
        <v>0</v>
      </c>
      <c r="DD199" s="70">
        <f t="shared" si="183"/>
        <v>0</v>
      </c>
      <c r="DE199" s="70" t="str">
        <f t="shared" si="184"/>
        <v/>
      </c>
      <c r="DF199" s="70"/>
      <c r="DG199" s="70" t="str">
        <f t="shared" si="196"/>
        <v/>
      </c>
      <c r="DH199" s="70" t="b">
        <f t="shared" si="197"/>
        <v>0</v>
      </c>
      <c r="DI199" s="70" t="str">
        <f t="shared" si="198"/>
        <v/>
      </c>
      <c r="DJ199" s="70"/>
      <c r="DK199" s="70" t="str">
        <f t="shared" si="185"/>
        <v/>
      </c>
      <c r="DL199" s="70" t="str">
        <f t="shared" si="186"/>
        <v/>
      </c>
      <c r="DM199" s="70"/>
      <c r="DN199" s="70" t="str">
        <f t="shared" si="187"/>
        <v/>
      </c>
      <c r="DO199" s="70" t="str">
        <f>IF(DK199="","",AND((COUNTIF($DK$12:DL199,DK199))=1,(COUNTIF($DK$12:DL199,DL199))=1))</f>
        <v/>
      </c>
      <c r="DP199" s="70" t="str">
        <f>IF(DK199="","",AND((COUNTIF(DK199:$DL$812,DK199))=1,(COUNTIF(DK199:$DL$812,DL199))=1))</f>
        <v/>
      </c>
      <c r="DQ199" s="70"/>
      <c r="DR199" s="70" t="b">
        <f t="shared" si="188"/>
        <v>0</v>
      </c>
      <c r="DS199" s="70" t="b">
        <f t="shared" si="189"/>
        <v>0</v>
      </c>
      <c r="DT199" s="70">
        <f t="shared" si="199"/>
        <v>0</v>
      </c>
      <c r="DU199" s="70">
        <f t="shared" si="200"/>
        <v>0</v>
      </c>
      <c r="DV199" s="70" t="b">
        <f t="shared" si="190"/>
        <v>0</v>
      </c>
      <c r="DW199" s="70" t="b">
        <f t="shared" si="191"/>
        <v>0</v>
      </c>
      <c r="DX199" s="70"/>
      <c r="DY199" s="70" t="b">
        <f t="shared" si="192"/>
        <v>0</v>
      </c>
      <c r="DZ199" s="70">
        <f t="shared" si="193"/>
        <v>0</v>
      </c>
      <c r="EA199" s="70"/>
    </row>
    <row r="200" spans="1:131" x14ac:dyDescent="0.25">
      <c r="A200" s="24" t="str">
        <f t="shared" si="158"/>
        <v/>
      </c>
      <c r="B200" s="36"/>
      <c r="C200" s="37"/>
      <c r="D200" s="38"/>
      <c r="E200" s="37"/>
      <c r="F200" s="38"/>
      <c r="G200" s="39"/>
      <c r="H200" s="35"/>
      <c r="I200" s="30"/>
      <c r="J200" s="38"/>
      <c r="K200" s="36"/>
      <c r="L200" s="40"/>
      <c r="M200" s="43"/>
      <c r="N200" s="44"/>
      <c r="O200" s="35"/>
      <c r="P200" s="87"/>
      <c r="R200" s="70"/>
      <c r="S200" s="70"/>
      <c r="T200" s="99" t="s">
        <v>541</v>
      </c>
      <c r="U200" s="146" t="s">
        <v>542</v>
      </c>
      <c r="V200" s="70"/>
      <c r="W200" s="70"/>
      <c r="X200" s="70"/>
      <c r="Y200" s="70"/>
      <c r="Z200" t="b">
        <f t="shared" si="137"/>
        <v>0</v>
      </c>
      <c r="AA200" t="b">
        <f t="shared" si="159"/>
        <v>0</v>
      </c>
      <c r="AB200" t="b">
        <f t="shared" si="138"/>
        <v>0</v>
      </c>
      <c r="AC200" t="b">
        <f t="shared" si="139"/>
        <v>0</v>
      </c>
      <c r="AD200" s="101" t="b">
        <f t="shared" si="140"/>
        <v>0</v>
      </c>
      <c r="AE200" t="e">
        <f t="shared" si="141"/>
        <v>#VALUE!</v>
      </c>
      <c r="AF200" t="b">
        <f t="shared" si="142"/>
        <v>0</v>
      </c>
      <c r="AG200" s="135"/>
      <c r="AH200" s="82" t="b">
        <f t="shared" si="143"/>
        <v>0</v>
      </c>
      <c r="AI200" s="99" t="b">
        <f t="shared" si="144"/>
        <v>0</v>
      </c>
      <c r="AJ200" s="70" t="b">
        <f t="shared" si="145"/>
        <v>0</v>
      </c>
      <c r="AK200" s="111" t="b">
        <f t="shared" si="160"/>
        <v>0</v>
      </c>
      <c r="AL200" s="82" t="e">
        <f t="shared" si="146"/>
        <v>#VALUE!</v>
      </c>
      <c r="AM200" s="82" t="b">
        <f t="shared" si="147"/>
        <v>0</v>
      </c>
      <c r="AN200" s="82" t="b">
        <f t="shared" si="148"/>
        <v>0</v>
      </c>
      <c r="AO200" s="82" t="b">
        <f t="shared" si="161"/>
        <v>0</v>
      </c>
      <c r="AP200" s="82" t="b">
        <f t="shared" si="149"/>
        <v>0</v>
      </c>
      <c r="AQ200" s="82" t="b">
        <f t="shared" si="162"/>
        <v>0</v>
      </c>
      <c r="AR200" s="70">
        <f t="shared" si="163"/>
        <v>0</v>
      </c>
      <c r="AS200" s="82" t="b">
        <f t="shared" si="150"/>
        <v>0</v>
      </c>
      <c r="AT200" s="82" t="b">
        <f t="shared" si="151"/>
        <v>0</v>
      </c>
      <c r="AU200" s="82" t="b">
        <f t="shared" si="152"/>
        <v>0</v>
      </c>
      <c r="AV200" s="82" t="b">
        <f t="shared" si="153"/>
        <v>0</v>
      </c>
      <c r="AW200" s="82" t="b">
        <f t="shared" si="154"/>
        <v>0</v>
      </c>
      <c r="AX200" s="82" t="b">
        <f t="shared" si="155"/>
        <v>0</v>
      </c>
      <c r="AY200" s="82" t="b">
        <f t="shared" si="164"/>
        <v>0</v>
      </c>
      <c r="AZ200" s="82"/>
      <c r="BA200" s="82" t="b">
        <f t="shared" si="165"/>
        <v>0</v>
      </c>
      <c r="BB200" s="82" t="b">
        <f t="shared" si="166"/>
        <v>0</v>
      </c>
      <c r="BC200" s="82" t="b">
        <f t="shared" si="167"/>
        <v>0</v>
      </c>
      <c r="BD200" s="70"/>
      <c r="BE200" s="70" t="str">
        <f t="shared" si="156"/>
        <v/>
      </c>
      <c r="BF200" s="70">
        <v>189</v>
      </c>
      <c r="BG200" s="70"/>
      <c r="BH200" s="70"/>
      <c r="BI200" s="70"/>
      <c r="BJ200" s="70"/>
      <c r="BK200" s="70"/>
      <c r="BL200" s="70"/>
      <c r="BM200" s="70"/>
      <c r="BN200" s="70"/>
      <c r="BO200" s="70"/>
      <c r="BP200" s="70"/>
      <c r="BQ200" s="70"/>
      <c r="BR200" s="70"/>
      <c r="BS200" s="70" t="b">
        <f t="shared" si="157"/>
        <v>0</v>
      </c>
      <c r="BT200" s="70">
        <f>COUNTA(B201:$O$830)</f>
        <v>0</v>
      </c>
      <c r="BU200" s="70"/>
      <c r="BV200" s="163"/>
      <c r="BW200" s="163"/>
      <c r="BX200" s="163"/>
      <c r="BY200" s="163"/>
      <c r="BZ200" s="163"/>
      <c r="CA200" s="163"/>
      <c r="CB200" s="163"/>
      <c r="CC200" s="163"/>
      <c r="CD200" s="163"/>
      <c r="CE200" s="163" t="str">
        <f t="shared" si="168"/>
        <v/>
      </c>
      <c r="CF200" s="163" t="str">
        <f t="shared" si="169"/>
        <v/>
      </c>
      <c r="CG200" s="163" t="str">
        <f t="shared" si="170"/>
        <v/>
      </c>
      <c r="CH200" s="163" t="str">
        <f t="shared" si="171"/>
        <v/>
      </c>
      <c r="CI200" s="163" t="str">
        <f t="shared" si="172"/>
        <v/>
      </c>
      <c r="CJ200" s="163" t="str">
        <f t="shared" si="173"/>
        <v/>
      </c>
      <c r="CK200" s="163" t="str">
        <f t="shared" si="174"/>
        <v/>
      </c>
      <c r="CL200" s="163" t="str">
        <f t="shared" si="175"/>
        <v/>
      </c>
      <c r="CM200" s="163" t="str">
        <f t="shared" si="176"/>
        <v/>
      </c>
      <c r="CN200" s="163"/>
      <c r="CO200" s="163"/>
      <c r="CP200" s="163" t="str">
        <f t="shared" si="177"/>
        <v/>
      </c>
      <c r="CQ200" s="163"/>
      <c r="CR200" s="163"/>
      <c r="CS200" s="185" t="str">
        <f t="shared" si="194"/>
        <v/>
      </c>
      <c r="CT200" s="70"/>
      <c r="CU200" s="70">
        <f t="shared" si="178"/>
        <v>0</v>
      </c>
      <c r="CV200" s="70">
        <f t="shared" si="179"/>
        <v>0</v>
      </c>
      <c r="CW200" s="70"/>
      <c r="CX200" s="96">
        <f t="shared" si="180"/>
        <v>0</v>
      </c>
      <c r="CY200" s="70"/>
      <c r="CZ200" s="70" t="e">
        <f t="shared" si="181"/>
        <v>#VALUE!</v>
      </c>
      <c r="DA200" s="70" t="e">
        <f t="shared" si="182"/>
        <v>#VALUE!</v>
      </c>
      <c r="DB200" s="70"/>
      <c r="DC200" s="70" t="b">
        <f t="shared" si="195"/>
        <v>0</v>
      </c>
      <c r="DD200" s="70">
        <f t="shared" si="183"/>
        <v>0</v>
      </c>
      <c r="DE200" s="70" t="str">
        <f t="shared" si="184"/>
        <v/>
      </c>
      <c r="DF200" s="70"/>
      <c r="DG200" s="70" t="str">
        <f t="shared" si="196"/>
        <v/>
      </c>
      <c r="DH200" s="70" t="b">
        <f t="shared" si="197"/>
        <v>0</v>
      </c>
      <c r="DI200" s="70" t="str">
        <f t="shared" si="198"/>
        <v/>
      </c>
      <c r="DJ200" s="70"/>
      <c r="DK200" s="70" t="str">
        <f t="shared" si="185"/>
        <v/>
      </c>
      <c r="DL200" s="70" t="str">
        <f t="shared" si="186"/>
        <v/>
      </c>
      <c r="DM200" s="70"/>
      <c r="DN200" s="70" t="str">
        <f t="shared" si="187"/>
        <v/>
      </c>
      <c r="DO200" s="70" t="str">
        <f>IF(DK200="","",AND((COUNTIF($DK$12:DL200,DK200))=1,(COUNTIF($DK$12:DL200,DL200))=1))</f>
        <v/>
      </c>
      <c r="DP200" s="70" t="str">
        <f>IF(DK200="","",AND((COUNTIF(DK200:$DL$812,DK200))=1,(COUNTIF(DK200:$DL$812,DL200))=1))</f>
        <v/>
      </c>
      <c r="DQ200" s="70"/>
      <c r="DR200" s="70" t="b">
        <f t="shared" si="188"/>
        <v>0</v>
      </c>
      <c r="DS200" s="70" t="b">
        <f t="shared" si="189"/>
        <v>0</v>
      </c>
      <c r="DT200" s="70">
        <f t="shared" si="199"/>
        <v>0</v>
      </c>
      <c r="DU200" s="70">
        <f t="shared" si="200"/>
        <v>0</v>
      </c>
      <c r="DV200" s="70" t="b">
        <f t="shared" si="190"/>
        <v>0</v>
      </c>
      <c r="DW200" s="70" t="b">
        <f t="shared" si="191"/>
        <v>0</v>
      </c>
      <c r="DX200" s="70"/>
      <c r="DY200" s="70" t="b">
        <f t="shared" si="192"/>
        <v>0</v>
      </c>
      <c r="DZ200" s="70">
        <f t="shared" si="193"/>
        <v>0</v>
      </c>
      <c r="EA200" s="70"/>
    </row>
    <row r="201" spans="1:131" x14ac:dyDescent="0.25">
      <c r="A201" s="24" t="str">
        <f t="shared" si="158"/>
        <v/>
      </c>
      <c r="B201" s="36"/>
      <c r="C201" s="37"/>
      <c r="D201" s="38"/>
      <c r="E201" s="37"/>
      <c r="F201" s="38"/>
      <c r="G201" s="39"/>
      <c r="H201" s="35"/>
      <c r="I201" s="30"/>
      <c r="J201" s="38"/>
      <c r="K201" s="36"/>
      <c r="L201" s="40"/>
      <c r="M201" s="43"/>
      <c r="N201" s="44"/>
      <c r="O201" s="35"/>
      <c r="P201" s="87"/>
      <c r="R201" s="70"/>
      <c r="S201" s="70"/>
      <c r="T201" s="99" t="s">
        <v>543</v>
      </c>
      <c r="U201" s="146" t="s">
        <v>544</v>
      </c>
      <c r="V201" s="70"/>
      <c r="W201" s="70"/>
      <c r="X201" s="70"/>
      <c r="Y201" s="70"/>
      <c r="Z201" t="b">
        <f t="shared" si="137"/>
        <v>0</v>
      </c>
      <c r="AA201" t="b">
        <f t="shared" si="159"/>
        <v>0</v>
      </c>
      <c r="AB201" t="b">
        <f t="shared" si="138"/>
        <v>0</v>
      </c>
      <c r="AC201" t="b">
        <f t="shared" si="139"/>
        <v>0</v>
      </c>
      <c r="AD201" s="101" t="b">
        <f t="shared" si="140"/>
        <v>0</v>
      </c>
      <c r="AE201" t="e">
        <f t="shared" si="141"/>
        <v>#VALUE!</v>
      </c>
      <c r="AF201" t="b">
        <f t="shared" si="142"/>
        <v>0</v>
      </c>
      <c r="AG201" s="135"/>
      <c r="AH201" s="82" t="b">
        <f t="shared" si="143"/>
        <v>0</v>
      </c>
      <c r="AI201" s="99" t="b">
        <f t="shared" si="144"/>
        <v>0</v>
      </c>
      <c r="AJ201" s="70" t="b">
        <f t="shared" si="145"/>
        <v>0</v>
      </c>
      <c r="AK201" s="111" t="b">
        <f t="shared" si="160"/>
        <v>0</v>
      </c>
      <c r="AL201" s="82" t="e">
        <f t="shared" si="146"/>
        <v>#VALUE!</v>
      </c>
      <c r="AM201" s="82" t="b">
        <f t="shared" si="147"/>
        <v>0</v>
      </c>
      <c r="AN201" s="82" t="b">
        <f t="shared" si="148"/>
        <v>0</v>
      </c>
      <c r="AO201" s="82" t="b">
        <f t="shared" si="161"/>
        <v>0</v>
      </c>
      <c r="AP201" s="82" t="b">
        <f t="shared" si="149"/>
        <v>0</v>
      </c>
      <c r="AQ201" s="82" t="b">
        <f t="shared" si="162"/>
        <v>0</v>
      </c>
      <c r="AR201" s="70">
        <f t="shared" si="163"/>
        <v>0</v>
      </c>
      <c r="AS201" s="82" t="b">
        <f t="shared" si="150"/>
        <v>0</v>
      </c>
      <c r="AT201" s="82" t="b">
        <f t="shared" si="151"/>
        <v>0</v>
      </c>
      <c r="AU201" s="82" t="b">
        <f t="shared" si="152"/>
        <v>0</v>
      </c>
      <c r="AV201" s="82" t="b">
        <f t="shared" si="153"/>
        <v>0</v>
      </c>
      <c r="AW201" s="82" t="b">
        <f t="shared" si="154"/>
        <v>0</v>
      </c>
      <c r="AX201" s="82" t="b">
        <f t="shared" si="155"/>
        <v>0</v>
      </c>
      <c r="AY201" s="82" t="b">
        <f t="shared" si="164"/>
        <v>0</v>
      </c>
      <c r="AZ201" s="82"/>
      <c r="BA201" s="82" t="b">
        <f t="shared" si="165"/>
        <v>0</v>
      </c>
      <c r="BB201" s="82" t="b">
        <f t="shared" si="166"/>
        <v>0</v>
      </c>
      <c r="BC201" s="82" t="b">
        <f t="shared" si="167"/>
        <v>0</v>
      </c>
      <c r="BD201" s="70"/>
      <c r="BE201" s="70" t="str">
        <f t="shared" si="156"/>
        <v/>
      </c>
      <c r="BF201" s="70">
        <v>190</v>
      </c>
      <c r="BG201" s="70"/>
      <c r="BH201" s="70"/>
      <c r="BI201" s="70"/>
      <c r="BJ201" s="70"/>
      <c r="BK201" s="70"/>
      <c r="BL201" s="70"/>
      <c r="BM201" s="70"/>
      <c r="BN201" s="70"/>
      <c r="BO201" s="70"/>
      <c r="BP201" s="70"/>
      <c r="BQ201" s="70"/>
      <c r="BR201" s="70"/>
      <c r="BS201" s="70" t="b">
        <f t="shared" si="157"/>
        <v>0</v>
      </c>
      <c r="BT201" s="70">
        <f>COUNTA(B202:$O$830)</f>
        <v>0</v>
      </c>
      <c r="BU201" s="70"/>
      <c r="BV201" s="163"/>
      <c r="BW201" s="163"/>
      <c r="BX201" s="163"/>
      <c r="BY201" s="163"/>
      <c r="BZ201" s="163"/>
      <c r="CA201" s="163"/>
      <c r="CB201" s="163"/>
      <c r="CC201" s="163"/>
      <c r="CD201" s="163"/>
      <c r="CE201" s="163" t="str">
        <f t="shared" si="168"/>
        <v/>
      </c>
      <c r="CF201" s="163" t="str">
        <f t="shared" si="169"/>
        <v/>
      </c>
      <c r="CG201" s="163" t="str">
        <f t="shared" si="170"/>
        <v/>
      </c>
      <c r="CH201" s="163" t="str">
        <f t="shared" si="171"/>
        <v/>
      </c>
      <c r="CI201" s="163" t="str">
        <f t="shared" si="172"/>
        <v/>
      </c>
      <c r="CJ201" s="163" t="str">
        <f t="shared" si="173"/>
        <v/>
      </c>
      <c r="CK201" s="163" t="str">
        <f t="shared" si="174"/>
        <v/>
      </c>
      <c r="CL201" s="163" t="str">
        <f t="shared" si="175"/>
        <v/>
      </c>
      <c r="CM201" s="163" t="str">
        <f t="shared" si="176"/>
        <v/>
      </c>
      <c r="CN201" s="163"/>
      <c r="CO201" s="163"/>
      <c r="CP201" s="163" t="str">
        <f t="shared" si="177"/>
        <v/>
      </c>
      <c r="CQ201" s="163"/>
      <c r="CR201" s="163"/>
      <c r="CS201" s="185" t="str">
        <f t="shared" si="194"/>
        <v/>
      </c>
      <c r="CT201" s="70"/>
      <c r="CU201" s="70">
        <f t="shared" si="178"/>
        <v>0</v>
      </c>
      <c r="CV201" s="70">
        <f t="shared" si="179"/>
        <v>0</v>
      </c>
      <c r="CW201" s="70"/>
      <c r="CX201" s="96">
        <f t="shared" si="180"/>
        <v>0</v>
      </c>
      <c r="CY201" s="70"/>
      <c r="CZ201" s="70" t="e">
        <f t="shared" si="181"/>
        <v>#VALUE!</v>
      </c>
      <c r="DA201" s="70" t="e">
        <f t="shared" si="182"/>
        <v>#VALUE!</v>
      </c>
      <c r="DB201" s="70"/>
      <c r="DC201" s="70" t="b">
        <f t="shared" si="195"/>
        <v>0</v>
      </c>
      <c r="DD201" s="70">
        <f t="shared" si="183"/>
        <v>0</v>
      </c>
      <c r="DE201" s="70" t="str">
        <f t="shared" si="184"/>
        <v/>
      </c>
      <c r="DF201" s="70"/>
      <c r="DG201" s="70" t="str">
        <f t="shared" si="196"/>
        <v/>
      </c>
      <c r="DH201" s="70" t="b">
        <f t="shared" si="197"/>
        <v>0</v>
      </c>
      <c r="DI201" s="70" t="str">
        <f t="shared" si="198"/>
        <v/>
      </c>
      <c r="DJ201" s="70"/>
      <c r="DK201" s="70" t="str">
        <f t="shared" si="185"/>
        <v/>
      </c>
      <c r="DL201" s="70" t="str">
        <f t="shared" si="186"/>
        <v/>
      </c>
      <c r="DM201" s="70"/>
      <c r="DN201" s="70" t="str">
        <f t="shared" si="187"/>
        <v/>
      </c>
      <c r="DO201" s="70" t="str">
        <f>IF(DK201="","",AND((COUNTIF($DK$12:DL201,DK201))=1,(COUNTIF($DK$12:DL201,DL201))=1))</f>
        <v/>
      </c>
      <c r="DP201" s="70" t="str">
        <f>IF(DK201="","",AND((COUNTIF(DK201:$DL$812,DK201))=1,(COUNTIF(DK201:$DL$812,DL201))=1))</f>
        <v/>
      </c>
      <c r="DQ201" s="70"/>
      <c r="DR201" s="70" t="b">
        <f t="shared" si="188"/>
        <v>0</v>
      </c>
      <c r="DS201" s="70" t="b">
        <f t="shared" si="189"/>
        <v>0</v>
      </c>
      <c r="DT201" s="70">
        <f t="shared" si="199"/>
        <v>0</v>
      </c>
      <c r="DU201" s="70">
        <f t="shared" si="200"/>
        <v>0</v>
      </c>
      <c r="DV201" s="70" t="b">
        <f t="shared" si="190"/>
        <v>0</v>
      </c>
      <c r="DW201" s="70" t="b">
        <f t="shared" si="191"/>
        <v>0</v>
      </c>
      <c r="DX201" s="70"/>
      <c r="DY201" s="70" t="b">
        <f t="shared" si="192"/>
        <v>0</v>
      </c>
      <c r="DZ201" s="70">
        <f t="shared" si="193"/>
        <v>0</v>
      </c>
      <c r="EA201" s="70"/>
    </row>
    <row r="202" spans="1:131" x14ac:dyDescent="0.25">
      <c r="A202" s="24" t="str">
        <f t="shared" si="158"/>
        <v/>
      </c>
      <c r="B202" s="36"/>
      <c r="C202" s="37"/>
      <c r="D202" s="38"/>
      <c r="E202" s="37"/>
      <c r="F202" s="38"/>
      <c r="G202" s="39"/>
      <c r="H202" s="35"/>
      <c r="I202" s="30"/>
      <c r="J202" s="38"/>
      <c r="K202" s="36"/>
      <c r="L202" s="40"/>
      <c r="M202" s="43"/>
      <c r="N202" s="44"/>
      <c r="O202" s="35"/>
      <c r="P202" s="87"/>
      <c r="R202" s="70"/>
      <c r="S202" s="70"/>
      <c r="T202" s="99" t="s">
        <v>545</v>
      </c>
      <c r="U202" s="146" t="s">
        <v>546</v>
      </c>
      <c r="V202" s="70"/>
      <c r="W202" s="70"/>
      <c r="X202" s="70"/>
      <c r="Y202" s="70"/>
      <c r="Z202" t="b">
        <f t="shared" si="137"/>
        <v>0</v>
      </c>
      <c r="AA202" t="b">
        <f t="shared" si="159"/>
        <v>0</v>
      </c>
      <c r="AB202" t="b">
        <f t="shared" si="138"/>
        <v>0</v>
      </c>
      <c r="AC202" t="b">
        <f t="shared" si="139"/>
        <v>0</v>
      </c>
      <c r="AD202" s="101" t="b">
        <f t="shared" si="140"/>
        <v>0</v>
      </c>
      <c r="AE202" t="e">
        <f t="shared" si="141"/>
        <v>#VALUE!</v>
      </c>
      <c r="AF202" t="b">
        <f t="shared" si="142"/>
        <v>0</v>
      </c>
      <c r="AG202" s="135"/>
      <c r="AH202" s="82" t="b">
        <f t="shared" si="143"/>
        <v>0</v>
      </c>
      <c r="AI202" s="99" t="b">
        <f t="shared" si="144"/>
        <v>0</v>
      </c>
      <c r="AJ202" s="70" t="b">
        <f t="shared" si="145"/>
        <v>0</v>
      </c>
      <c r="AK202" s="111" t="b">
        <f t="shared" si="160"/>
        <v>0</v>
      </c>
      <c r="AL202" s="82" t="e">
        <f t="shared" si="146"/>
        <v>#VALUE!</v>
      </c>
      <c r="AM202" s="82" t="b">
        <f t="shared" si="147"/>
        <v>0</v>
      </c>
      <c r="AN202" s="82" t="b">
        <f t="shared" si="148"/>
        <v>0</v>
      </c>
      <c r="AO202" s="82" t="b">
        <f t="shared" si="161"/>
        <v>0</v>
      </c>
      <c r="AP202" s="82" t="b">
        <f t="shared" si="149"/>
        <v>0</v>
      </c>
      <c r="AQ202" s="82" t="b">
        <f t="shared" si="162"/>
        <v>0</v>
      </c>
      <c r="AR202" s="70">
        <f t="shared" si="163"/>
        <v>0</v>
      </c>
      <c r="AS202" s="82" t="b">
        <f t="shared" si="150"/>
        <v>0</v>
      </c>
      <c r="AT202" s="82" t="b">
        <f t="shared" si="151"/>
        <v>0</v>
      </c>
      <c r="AU202" s="82" t="b">
        <f t="shared" si="152"/>
        <v>0</v>
      </c>
      <c r="AV202" s="82" t="b">
        <f t="shared" si="153"/>
        <v>0</v>
      </c>
      <c r="AW202" s="82" t="b">
        <f t="shared" si="154"/>
        <v>0</v>
      </c>
      <c r="AX202" s="82" t="b">
        <f t="shared" si="155"/>
        <v>0</v>
      </c>
      <c r="AY202" s="82" t="b">
        <f t="shared" si="164"/>
        <v>0</v>
      </c>
      <c r="AZ202" s="82"/>
      <c r="BA202" s="82" t="b">
        <f t="shared" si="165"/>
        <v>0</v>
      </c>
      <c r="BB202" s="82" t="b">
        <f t="shared" si="166"/>
        <v>0</v>
      </c>
      <c r="BC202" s="82" t="b">
        <f t="shared" si="167"/>
        <v>0</v>
      </c>
      <c r="BD202" s="70"/>
      <c r="BE202" s="70" t="str">
        <f t="shared" si="156"/>
        <v/>
      </c>
      <c r="BF202" s="70">
        <v>191</v>
      </c>
      <c r="BG202" s="70"/>
      <c r="BH202" s="70"/>
      <c r="BI202" s="70"/>
      <c r="BJ202" s="70"/>
      <c r="BK202" s="70"/>
      <c r="BL202" s="70"/>
      <c r="BM202" s="70"/>
      <c r="BN202" s="70"/>
      <c r="BO202" s="70"/>
      <c r="BP202" s="70"/>
      <c r="BQ202" s="70"/>
      <c r="BR202" s="70"/>
      <c r="BS202" s="70" t="b">
        <f t="shared" si="157"/>
        <v>0</v>
      </c>
      <c r="BT202" s="70">
        <f>COUNTA(B203:$O$830)</f>
        <v>0</v>
      </c>
      <c r="BU202" s="70"/>
      <c r="BV202" s="163"/>
      <c r="BW202" s="163"/>
      <c r="BX202" s="163"/>
      <c r="BY202" s="163"/>
      <c r="BZ202" s="163"/>
      <c r="CA202" s="163"/>
      <c r="CB202" s="163"/>
      <c r="CC202" s="163"/>
      <c r="CD202" s="163"/>
      <c r="CE202" s="163" t="str">
        <f t="shared" si="168"/>
        <v/>
      </c>
      <c r="CF202" s="163" t="str">
        <f t="shared" si="169"/>
        <v/>
      </c>
      <c r="CG202" s="163" t="str">
        <f t="shared" si="170"/>
        <v/>
      </c>
      <c r="CH202" s="163" t="str">
        <f t="shared" si="171"/>
        <v/>
      </c>
      <c r="CI202" s="163" t="str">
        <f t="shared" si="172"/>
        <v/>
      </c>
      <c r="CJ202" s="163" t="str">
        <f t="shared" si="173"/>
        <v/>
      </c>
      <c r="CK202" s="163" t="str">
        <f t="shared" si="174"/>
        <v/>
      </c>
      <c r="CL202" s="163" t="str">
        <f t="shared" si="175"/>
        <v/>
      </c>
      <c r="CM202" s="163" t="str">
        <f t="shared" si="176"/>
        <v/>
      </c>
      <c r="CN202" s="163"/>
      <c r="CO202" s="163"/>
      <c r="CP202" s="163" t="str">
        <f t="shared" si="177"/>
        <v/>
      </c>
      <c r="CQ202" s="163"/>
      <c r="CR202" s="163"/>
      <c r="CS202" s="185" t="str">
        <f t="shared" si="194"/>
        <v/>
      </c>
      <c r="CT202" s="70"/>
      <c r="CU202" s="70">
        <f t="shared" si="178"/>
        <v>0</v>
      </c>
      <c r="CV202" s="70">
        <f t="shared" si="179"/>
        <v>0</v>
      </c>
      <c r="CW202" s="70"/>
      <c r="CX202" s="96">
        <f t="shared" si="180"/>
        <v>0</v>
      </c>
      <c r="CY202" s="70"/>
      <c r="CZ202" s="70" t="e">
        <f t="shared" si="181"/>
        <v>#VALUE!</v>
      </c>
      <c r="DA202" s="70" t="e">
        <f t="shared" si="182"/>
        <v>#VALUE!</v>
      </c>
      <c r="DB202" s="70"/>
      <c r="DC202" s="70" t="b">
        <f t="shared" si="195"/>
        <v>0</v>
      </c>
      <c r="DD202" s="70">
        <f t="shared" si="183"/>
        <v>0</v>
      </c>
      <c r="DE202" s="70" t="str">
        <f t="shared" si="184"/>
        <v/>
      </c>
      <c r="DF202" s="70"/>
      <c r="DG202" s="70" t="str">
        <f t="shared" si="196"/>
        <v/>
      </c>
      <c r="DH202" s="70" t="b">
        <f t="shared" si="197"/>
        <v>0</v>
      </c>
      <c r="DI202" s="70" t="str">
        <f t="shared" si="198"/>
        <v/>
      </c>
      <c r="DJ202" s="70"/>
      <c r="DK202" s="70" t="str">
        <f t="shared" si="185"/>
        <v/>
      </c>
      <c r="DL202" s="70" t="str">
        <f t="shared" si="186"/>
        <v/>
      </c>
      <c r="DM202" s="70"/>
      <c r="DN202" s="70" t="str">
        <f t="shared" si="187"/>
        <v/>
      </c>
      <c r="DO202" s="70" t="str">
        <f>IF(DK202="","",AND((COUNTIF($DK$12:DL202,DK202))=1,(COUNTIF($DK$12:DL202,DL202))=1))</f>
        <v/>
      </c>
      <c r="DP202" s="70" t="str">
        <f>IF(DK202="","",AND((COUNTIF(DK202:$DL$812,DK202))=1,(COUNTIF(DK202:$DL$812,DL202))=1))</f>
        <v/>
      </c>
      <c r="DQ202" s="70"/>
      <c r="DR202" s="70" t="b">
        <f t="shared" si="188"/>
        <v>0</v>
      </c>
      <c r="DS202" s="70" t="b">
        <f t="shared" si="189"/>
        <v>0</v>
      </c>
      <c r="DT202" s="70">
        <f t="shared" si="199"/>
        <v>0</v>
      </c>
      <c r="DU202" s="70">
        <f t="shared" si="200"/>
        <v>0</v>
      </c>
      <c r="DV202" s="70" t="b">
        <f t="shared" si="190"/>
        <v>0</v>
      </c>
      <c r="DW202" s="70" t="b">
        <f t="shared" si="191"/>
        <v>0</v>
      </c>
      <c r="DX202" s="70"/>
      <c r="DY202" s="70" t="b">
        <f t="shared" si="192"/>
        <v>0</v>
      </c>
      <c r="DZ202" s="70">
        <f t="shared" si="193"/>
        <v>0</v>
      </c>
      <c r="EA202" s="70"/>
    </row>
    <row r="203" spans="1:131" x14ac:dyDescent="0.25">
      <c r="A203" s="24" t="str">
        <f t="shared" si="158"/>
        <v/>
      </c>
      <c r="B203" s="36"/>
      <c r="C203" s="37"/>
      <c r="D203" s="38"/>
      <c r="E203" s="37"/>
      <c r="F203" s="38"/>
      <c r="G203" s="39"/>
      <c r="H203" s="35"/>
      <c r="I203" s="30"/>
      <c r="J203" s="38"/>
      <c r="K203" s="36"/>
      <c r="L203" s="40"/>
      <c r="M203" s="43"/>
      <c r="N203" s="44"/>
      <c r="O203" s="35"/>
      <c r="P203" s="87"/>
      <c r="R203" s="70"/>
      <c r="S203" s="70"/>
      <c r="T203" s="99" t="s">
        <v>547</v>
      </c>
      <c r="U203" s="146" t="s">
        <v>548</v>
      </c>
      <c r="V203" s="70"/>
      <c r="W203" s="70"/>
      <c r="X203" s="70"/>
      <c r="Y203" s="70"/>
      <c r="Z203" t="b">
        <f t="shared" si="137"/>
        <v>0</v>
      </c>
      <c r="AA203" t="b">
        <f t="shared" si="159"/>
        <v>0</v>
      </c>
      <c r="AB203" t="b">
        <f t="shared" si="138"/>
        <v>0</v>
      </c>
      <c r="AC203" t="b">
        <f t="shared" si="139"/>
        <v>0</v>
      </c>
      <c r="AD203" s="101" t="b">
        <f t="shared" si="140"/>
        <v>0</v>
      </c>
      <c r="AE203" t="e">
        <f t="shared" si="141"/>
        <v>#VALUE!</v>
      </c>
      <c r="AF203" t="b">
        <f t="shared" si="142"/>
        <v>0</v>
      </c>
      <c r="AG203" s="135"/>
      <c r="AH203" s="82" t="b">
        <f t="shared" si="143"/>
        <v>0</v>
      </c>
      <c r="AI203" s="99" t="b">
        <f t="shared" si="144"/>
        <v>0</v>
      </c>
      <c r="AJ203" s="70" t="b">
        <f t="shared" si="145"/>
        <v>0</v>
      </c>
      <c r="AK203" s="111" t="b">
        <f t="shared" si="160"/>
        <v>0</v>
      </c>
      <c r="AL203" s="82" t="e">
        <f t="shared" si="146"/>
        <v>#VALUE!</v>
      </c>
      <c r="AM203" s="82" t="b">
        <f t="shared" si="147"/>
        <v>0</v>
      </c>
      <c r="AN203" s="82" t="b">
        <f t="shared" si="148"/>
        <v>0</v>
      </c>
      <c r="AO203" s="82" t="b">
        <f t="shared" si="161"/>
        <v>0</v>
      </c>
      <c r="AP203" s="82" t="b">
        <f t="shared" si="149"/>
        <v>0</v>
      </c>
      <c r="AQ203" s="82" t="b">
        <f t="shared" si="162"/>
        <v>0</v>
      </c>
      <c r="AR203" s="70">
        <f t="shared" si="163"/>
        <v>0</v>
      </c>
      <c r="AS203" s="82" t="b">
        <f t="shared" si="150"/>
        <v>0</v>
      </c>
      <c r="AT203" s="82" t="b">
        <f t="shared" si="151"/>
        <v>0</v>
      </c>
      <c r="AU203" s="82" t="b">
        <f t="shared" si="152"/>
        <v>0</v>
      </c>
      <c r="AV203" s="82" t="b">
        <f t="shared" si="153"/>
        <v>0</v>
      </c>
      <c r="AW203" s="82" t="b">
        <f t="shared" si="154"/>
        <v>0</v>
      </c>
      <c r="AX203" s="82" t="b">
        <f t="shared" si="155"/>
        <v>0</v>
      </c>
      <c r="AY203" s="82" t="b">
        <f t="shared" si="164"/>
        <v>0</v>
      </c>
      <c r="AZ203" s="82"/>
      <c r="BA203" s="82" t="b">
        <f t="shared" si="165"/>
        <v>0</v>
      </c>
      <c r="BB203" s="82" t="b">
        <f t="shared" si="166"/>
        <v>0</v>
      </c>
      <c r="BC203" s="82" t="b">
        <f t="shared" si="167"/>
        <v>0</v>
      </c>
      <c r="BD203" s="70"/>
      <c r="BE203" s="70" t="str">
        <f t="shared" si="156"/>
        <v/>
      </c>
      <c r="BF203" s="70">
        <v>192</v>
      </c>
      <c r="BG203" s="70"/>
      <c r="BH203" s="70"/>
      <c r="BI203" s="70"/>
      <c r="BJ203" s="70"/>
      <c r="BK203" s="70"/>
      <c r="BL203" s="70"/>
      <c r="BM203" s="70"/>
      <c r="BN203" s="70"/>
      <c r="BO203" s="70"/>
      <c r="BP203" s="70"/>
      <c r="BQ203" s="70"/>
      <c r="BR203" s="70"/>
      <c r="BS203" s="70" t="b">
        <f t="shared" si="157"/>
        <v>0</v>
      </c>
      <c r="BT203" s="70">
        <f>COUNTA(B204:$O$830)</f>
        <v>0</v>
      </c>
      <c r="BU203" s="70"/>
      <c r="BV203" s="163"/>
      <c r="BW203" s="163"/>
      <c r="BX203" s="163"/>
      <c r="BY203" s="163"/>
      <c r="BZ203" s="163"/>
      <c r="CA203" s="163"/>
      <c r="CB203" s="163"/>
      <c r="CC203" s="163"/>
      <c r="CD203" s="163"/>
      <c r="CE203" s="163" t="str">
        <f t="shared" si="168"/>
        <v/>
      </c>
      <c r="CF203" s="163" t="str">
        <f t="shared" si="169"/>
        <v/>
      </c>
      <c r="CG203" s="163" t="str">
        <f t="shared" si="170"/>
        <v/>
      </c>
      <c r="CH203" s="163" t="str">
        <f t="shared" si="171"/>
        <v/>
      </c>
      <c r="CI203" s="163" t="str">
        <f t="shared" si="172"/>
        <v/>
      </c>
      <c r="CJ203" s="163" t="str">
        <f t="shared" si="173"/>
        <v/>
      </c>
      <c r="CK203" s="163" t="str">
        <f t="shared" si="174"/>
        <v/>
      </c>
      <c r="CL203" s="163" t="str">
        <f t="shared" si="175"/>
        <v/>
      </c>
      <c r="CM203" s="163" t="str">
        <f t="shared" si="176"/>
        <v/>
      </c>
      <c r="CN203" s="163"/>
      <c r="CO203" s="163"/>
      <c r="CP203" s="163" t="str">
        <f t="shared" si="177"/>
        <v/>
      </c>
      <c r="CQ203" s="163"/>
      <c r="CR203" s="163"/>
      <c r="CS203" s="185" t="str">
        <f t="shared" si="194"/>
        <v/>
      </c>
      <c r="CT203" s="70"/>
      <c r="CU203" s="70">
        <f t="shared" si="178"/>
        <v>0</v>
      </c>
      <c r="CV203" s="70">
        <f t="shared" si="179"/>
        <v>0</v>
      </c>
      <c r="CW203" s="70"/>
      <c r="CX203" s="96">
        <f t="shared" si="180"/>
        <v>0</v>
      </c>
      <c r="CY203" s="70"/>
      <c r="CZ203" s="70" t="e">
        <f t="shared" si="181"/>
        <v>#VALUE!</v>
      </c>
      <c r="DA203" s="70" t="e">
        <f t="shared" si="182"/>
        <v>#VALUE!</v>
      </c>
      <c r="DB203" s="70"/>
      <c r="DC203" s="70" t="b">
        <f t="shared" si="195"/>
        <v>0</v>
      </c>
      <c r="DD203" s="70">
        <f t="shared" si="183"/>
        <v>0</v>
      </c>
      <c r="DE203" s="70" t="str">
        <f t="shared" si="184"/>
        <v/>
      </c>
      <c r="DF203" s="70"/>
      <c r="DG203" s="70" t="str">
        <f t="shared" si="196"/>
        <v/>
      </c>
      <c r="DH203" s="70" t="b">
        <f t="shared" si="197"/>
        <v>0</v>
      </c>
      <c r="DI203" s="70" t="str">
        <f t="shared" si="198"/>
        <v/>
      </c>
      <c r="DJ203" s="70"/>
      <c r="DK203" s="70" t="str">
        <f t="shared" si="185"/>
        <v/>
      </c>
      <c r="DL203" s="70" t="str">
        <f t="shared" si="186"/>
        <v/>
      </c>
      <c r="DM203" s="70"/>
      <c r="DN203" s="70" t="str">
        <f t="shared" si="187"/>
        <v/>
      </c>
      <c r="DO203" s="70" t="str">
        <f>IF(DK203="","",AND((COUNTIF($DK$12:DL203,DK203))=1,(COUNTIF($DK$12:DL203,DL203))=1))</f>
        <v/>
      </c>
      <c r="DP203" s="70" t="str">
        <f>IF(DK203="","",AND((COUNTIF(DK203:$DL$812,DK203))=1,(COUNTIF(DK203:$DL$812,DL203))=1))</f>
        <v/>
      </c>
      <c r="DQ203" s="70"/>
      <c r="DR203" s="70" t="b">
        <f t="shared" si="188"/>
        <v>0</v>
      </c>
      <c r="DS203" s="70" t="b">
        <f t="shared" si="189"/>
        <v>0</v>
      </c>
      <c r="DT203" s="70">
        <f t="shared" si="199"/>
        <v>0</v>
      </c>
      <c r="DU203" s="70">
        <f t="shared" si="200"/>
        <v>0</v>
      </c>
      <c r="DV203" s="70" t="b">
        <f t="shared" si="190"/>
        <v>0</v>
      </c>
      <c r="DW203" s="70" t="b">
        <f t="shared" si="191"/>
        <v>0</v>
      </c>
      <c r="DX203" s="70"/>
      <c r="DY203" s="70" t="b">
        <f t="shared" si="192"/>
        <v>0</v>
      </c>
      <c r="DZ203" s="70">
        <f t="shared" si="193"/>
        <v>0</v>
      </c>
      <c r="EA203" s="70"/>
    </row>
    <row r="204" spans="1:131" x14ac:dyDescent="0.25">
      <c r="A204" s="24" t="str">
        <f t="shared" si="158"/>
        <v/>
      </c>
      <c r="B204" s="36"/>
      <c r="C204" s="37"/>
      <c r="D204" s="38"/>
      <c r="E204" s="37"/>
      <c r="F204" s="38"/>
      <c r="G204" s="39"/>
      <c r="H204" s="35"/>
      <c r="I204" s="30"/>
      <c r="J204" s="38"/>
      <c r="K204" s="36"/>
      <c r="L204" s="40"/>
      <c r="M204" s="43"/>
      <c r="N204" s="44"/>
      <c r="O204" s="35"/>
      <c r="P204" s="87"/>
      <c r="R204" s="70"/>
      <c r="S204" s="70"/>
      <c r="T204" s="99" t="s">
        <v>549</v>
      </c>
      <c r="U204" s="146" t="s">
        <v>550</v>
      </c>
      <c r="V204" s="70"/>
      <c r="W204" s="70"/>
      <c r="X204" s="70"/>
      <c r="Y204" s="70"/>
      <c r="Z204" t="b">
        <f t="shared" ref="Z204:Z267" si="201">NOT(OR(COUNTA(B204:O204,)=1,C204="C",C204="A",C204="P",C204="IMB",C204="F",C204="CT",C204="AT",C204="PT"))</f>
        <v>0</v>
      </c>
      <c r="AA204" t="b">
        <f t="shared" si="159"/>
        <v>0</v>
      </c>
      <c r="AB204" t="b">
        <f t="shared" ref="AB204:AB267" si="202">IF(COUNTA(B204:O204,)=1,FALSE,AND(OR(C204="CT",C204="AT",C204="PT"),D204&lt;&gt;""))</f>
        <v>0</v>
      </c>
      <c r="AC204" t="b">
        <f t="shared" ref="AC204:AC267" si="203">IF(ISBLANK(C204),FALSE,IF((((ISBLANK(D204))+(C204&lt;&gt;"c")+(C204&lt;&gt;"a")+(C204&lt;&gt;"p"))=4),FALSE,IF(OR(C204="P",C204="ct",C204="at",C204="pt"),FALSE,IF(OR(ISERROR(SEARCH("/",D204)),(NOT(ISBLANK(D204))+(C204="c")+(C204="a")+(C204="p")=1)),TRUE,OR(((AND((MID(D204,SEARCH("/",D204),3))="/ft",C204="c")+(AND((MID(D204,SEARCH("/",D204),3))="/ae",C204="a"))+(AND((MID(D204,SEARCH("/",D204),3))="/of",C204="c")))+(ISNUMBER(MID(D204,SEARCH("/",D204)+1,LEN(D204)-SEARCH("/",D204))*1)))&lt;&gt;1,SEARCH("/",D204)&lt;&gt;6,IF(OR(LEFT(D204,2)="2A",LEFT(D204,2)="2B"),ISERROR(VALUE(MID(D204,3,3))),ISERROR(VALUE(LEFT(D204,5)))))))))</f>
        <v>0</v>
      </c>
      <c r="AD204" s="101" t="b">
        <f t="shared" ref="AD204:AD267" si="204">IF(ISBLANK(E204),FALSE,OR(C204&amp;D204=E204&amp;F204,LEFT(D204,2)="20"))</f>
        <v>0</v>
      </c>
      <c r="AE204" t="e">
        <f t="shared" ref="AE204:AE267" si="205">TEXT($I$3,"00000")&lt;&gt;MID(D204,1,SEARCH("/",D204)-1)</f>
        <v>#VALUE!</v>
      </c>
      <c r="AF204" t="b">
        <f t="shared" ref="AF204:AF267" si="206">NOT(OR(COUNTA(B204:O204,)=1,E204="C",E204="A",E204="P",E204="IMB",E204="F",E204="CT",E204="AT",E204="PT"))</f>
        <v>0</v>
      </c>
      <c r="AG204" s="135"/>
      <c r="AH204" s="82" t="b">
        <f t="shared" ref="AH204:AH267" si="207">IF(COUNTA(B204:O204,)=1,FALSE,IF(ISNA(LOOKUP(C204&amp;E204&amp;H204,ceh)),TRUE,IF(C204&amp;E204&amp;H204&lt;&gt;LOOKUP(C204&amp;E204&amp;H204,ceh),TRUE,FALSE)))</f>
        <v>0</v>
      </c>
      <c r="AI204" s="99" t="b">
        <f t="shared" ref="AI204:AI267" si="208">IF(COUNTA(B204:O204,)=1,FALSE,AND(OR(E204="CT",E204="AT",E204="PT"),F204&lt;&gt;""))</f>
        <v>0</v>
      </c>
      <c r="AJ204" s="70" t="b">
        <f t="shared" ref="AJ204:AJ267" si="209">IF(ISBLANK(E204),FALSE,IF((((ISBLANK(F204))+(E204&lt;&gt;"c")+(E204&lt;&gt;"a")+(E204&lt;&gt;"p"))=4),FALSE,IF(OR(E204="P",E204="ct",E204="at",E204="pt"),FALSE,IF(OR(ISERROR(SEARCH("/",F204)),(NOT(ISBLANK(F204))+(E204="c")+(E204="a")+(E204="p")=1)),TRUE,OR(((AND((MID(F204,SEARCH("/",F204),3))="/ft",E204="c")+(AND((MID(F204,SEARCH("/",F204),3))="/ae",E204="a"))+(AND((MID(F204,SEARCH("/",F204),3))="/of",E204="c")))+(ISNUMBER(MID(F204,SEARCH("/",F204)+1,LEN(F204)-SEARCH("/",F204))*1)))&lt;&gt;1,SEARCH("/",F204)&lt;&gt;6,IF(OR(LEFT(F204,2)="2A",LEFT(F204,2)="2B"),ISERROR(VALUE(MID(F204,3,3))),ISERROR(VALUE(LEFT(F204,5)))))))))</f>
        <v>0</v>
      </c>
      <c r="AK204" s="111" t="b">
        <f t="shared" si="160"/>
        <v>0</v>
      </c>
      <c r="AL204" s="82" t="e">
        <f t="shared" ref="AL204:AL267" si="210">TEXT($I$3,"00000")&lt;&gt;MID(F204,1,SEARCH("/",F204)-1)</f>
        <v>#VALUE!</v>
      </c>
      <c r="AM204" s="82" t="b">
        <f t="shared" ref="AM204:AM267" si="211">IF(COUNTA(B204:O204,)=1,FALSE,OR(G204=0,ISBLANK(G204),ISTEXT(G204)))</f>
        <v>0</v>
      </c>
      <c r="AN204" s="82" t="b">
        <f t="shared" ref="AN204:AN267" si="212">((C204&amp;E204="cimb")+(C204&amp;E304="cf")+(C204&amp;E204="aimb")+(C204&amp;E204="af")+(C204&amp;E204="pf")+(C204&amp;E204="imbc")+(C204&amp;E204="fc")+(C204&amp;E204="imba")+(C204&amp;E204="fa")+(C204&amp;E204="fp")+(G204&lt;&gt;7))=2</f>
        <v>0</v>
      </c>
      <c r="AO204" s="82" t="b">
        <f t="shared" si="161"/>
        <v>0</v>
      </c>
      <c r="AP204" s="82" t="b">
        <f t="shared" ref="AP204:AP267" si="213">IF(AND(COUNTA(B204:O204,)&lt;&gt;1,ISBLANK(H204)),TRUE,IF(ISNA(LOOKUP(H204,Diamètre_Conduite)),TRUE,IF(H204&lt;&gt;LOOKUP(H204,Diamètre_Conduite),TRUE,FALSE)))</f>
        <v>0</v>
      </c>
      <c r="AQ204" s="82" t="b">
        <f t="shared" si="162"/>
        <v>0</v>
      </c>
      <c r="AR204" s="70">
        <f t="shared" si="163"/>
        <v>0</v>
      </c>
      <c r="AS204" s="82" t="b">
        <f t="shared" ref="AS204:AS267" si="214">IF(COUNTA(B204:O204,)=1,FALSE,IF(ISNA(LOOKUP(K204,diamcable)),TRUE,IF(K204&lt;&gt;LOOKUP(K204,diamcable),TRUE,FALSE)))</f>
        <v>0</v>
      </c>
      <c r="AT204" s="82" t="b">
        <f t="shared" ref="AT204:AT267" si="215">IF(OR(AND(C204="",E204="",H204=""),COUNTA(B204:O204,)=1),FALSE,IF(ISNA(LOOKUP(C204&amp;E204,CE)),TRUE,IF(C204&amp;E204&lt;&gt;LOOKUP(C204&amp;E204,CE),TRUE,FALSE)))</f>
        <v>0</v>
      </c>
      <c r="AU204" s="82" t="b">
        <f t="shared" ref="AU204:AU267" si="216">IF(OR(COUNTA(B204:O204,)=1,M204=""),FALSE,OR(AND(C204="c",OR(B204="se",B204="ss")),AND(C204="c",NOT(OR(M204="oui transition égout petit pied droit",M204="oui transition égout grand pied droit",M204="oui percement avec plus de 4 alvéoles",M204="oui percement petit pied droit",M204="oui percement grand pied droit"))),AND(C204="a",NOT(OR(M204="oui renforcement appui sans commande d'appui",M204="oui remplacement appui",M204="oui renforcement appui avec commande d'appui"))),(C204&lt;&gt;"c")+(C204&lt;&gt;"a")=2))</f>
        <v>0</v>
      </c>
      <c r="AV204" s="82" t="b">
        <f t="shared" ref="AV204:AV267" si="217">IF(OR(COUNTA(B204:O204,)=1,N204=""),FALSE,OR(AND(E204="c",NOT(OR(N204="oui transition égout petit pied droit",N204="oui transition égout grand pied droit",N204="oui percement avec plus de 4 alvéoles",N204="oui percement petit pied droit",N204="oui percement grand pied droit"))),AND(E204="a",NOT(OR(N204="oui renforcement appui sans commande d'appui",N204="oui remplacement appui",N204="oui renforcement appui avec commande d'appui"))),(E204&lt;&gt;"c")+(E204&lt;&gt;"a")=2))</f>
        <v>0</v>
      </c>
      <c r="AW204" s="82" t="b">
        <f t="shared" ref="AW204:AW267" si="218">IF(OR(COUNTA(B204:O204,)=1,O204=""),FALSE,IF(((O204="A PEO")+(O204="B PEO")+(O204="A Manchon &gt; 2dm3")+(O204="A Micro Manchon &lt; 2dm3")+(O204="B Manchon &gt; 2dm3")+(O204="B Micro Manchon &lt; 2dm3")+(O204="A PMSB")+(O204="B PMSB")+(O204=""))&lt;&gt;1,TRUE,IF(AND((LEFT(O204,1)="a"),OR((C204="c"),(C204="a"))),FALSE,IF(AND((LEFT(O204,1)="b"),OR(E204="c",E204="a")),FALSE,TRUE))))</f>
        <v>0</v>
      </c>
      <c r="AX204" s="82" t="b">
        <f t="shared" ref="AX204:AX267" si="219">IF(OR(COUNTA(B204:O204,)=1,O204=""),FALSE,IF(((O204="A PB Chambre")+(O204="B PB Chambre")+(O204="A PB Appui")+(O204="B PB Appui")+(O204=""))&lt;&gt;1,TRUE,IF((((O204="A PB Chambre")+(C204="c"))=2)+(((O204="B PB Chambre")+(E204="c"))=2)+(((O204="A PB Appui")+(C204="a"))=2)+(((O204="B PB Appui")+(E204="a"))=2),FALSE,TRUE)))</f>
        <v>0</v>
      </c>
      <c r="AY204" s="82" t="b">
        <f t="shared" si="164"/>
        <v>0</v>
      </c>
      <c r="AZ204" s="82"/>
      <c r="BA204" s="82" t="b">
        <f t="shared" si="165"/>
        <v>0</v>
      </c>
      <c r="BB204" s="82" t="b">
        <f t="shared" si="166"/>
        <v>0</v>
      </c>
      <c r="BC204" s="82" t="b">
        <f t="shared" si="167"/>
        <v>0</v>
      </c>
      <c r="BD204" s="70"/>
      <c r="BE204" s="70" t="str">
        <f t="shared" ref="BE204:BE267" si="220">IF(ISERR(LEFT(D204,SEARCH("/",D204,1)-1)),"",LEFT(D204,SEARCH("/",D204,1)-1))</f>
        <v/>
      </c>
      <c r="BF204" s="70">
        <v>193</v>
      </c>
      <c r="BG204" s="70"/>
      <c r="BH204" s="70"/>
      <c r="BI204" s="70"/>
      <c r="BJ204" s="70"/>
      <c r="BK204" s="70"/>
      <c r="BL204" s="70"/>
      <c r="BM204" s="70"/>
      <c r="BN204" s="70"/>
      <c r="BO204" s="70"/>
      <c r="BP204" s="70"/>
      <c r="BQ204" s="70"/>
      <c r="BR204" s="70"/>
      <c r="BS204" s="70" t="b">
        <f t="shared" ref="BS204:BS267" si="221">IF(AND(COUNTA(B204:O204)=0,BT204&lt;&gt;0),TRUE,FALSE)</f>
        <v>0</v>
      </c>
      <c r="BT204" s="70">
        <f>COUNTA(B205:$O$830)</f>
        <v>0</v>
      </c>
      <c r="BU204" s="70"/>
      <c r="BV204" s="163"/>
      <c r="BW204" s="163"/>
      <c r="BX204" s="163"/>
      <c r="BY204" s="163"/>
      <c r="BZ204" s="163"/>
      <c r="CA204" s="163"/>
      <c r="CB204" s="163"/>
      <c r="CC204" s="163"/>
      <c r="CD204" s="163"/>
      <c r="CE204" s="163" t="str">
        <f t="shared" si="168"/>
        <v/>
      </c>
      <c r="CF204" s="163" t="str">
        <f t="shared" si="169"/>
        <v/>
      </c>
      <c r="CG204" s="163" t="str">
        <f t="shared" si="170"/>
        <v/>
      </c>
      <c r="CH204" s="163" t="str">
        <f t="shared" si="171"/>
        <v/>
      </c>
      <c r="CI204" s="163" t="str">
        <f t="shared" si="172"/>
        <v/>
      </c>
      <c r="CJ204" s="163" t="str">
        <f t="shared" si="173"/>
        <v/>
      </c>
      <c r="CK204" s="163" t="str">
        <f t="shared" si="174"/>
        <v/>
      </c>
      <c r="CL204" s="163" t="str">
        <f t="shared" si="175"/>
        <v/>
      </c>
      <c r="CM204" s="163" t="str">
        <f t="shared" si="176"/>
        <v/>
      </c>
      <c r="CN204" s="163"/>
      <c r="CO204" s="163"/>
      <c r="CP204" s="163" t="str">
        <f t="shared" si="177"/>
        <v/>
      </c>
      <c r="CQ204" s="163"/>
      <c r="CR204" s="163"/>
      <c r="CS204" s="185" t="str">
        <f t="shared" si="194"/>
        <v/>
      </c>
      <c r="CT204" s="70"/>
      <c r="CU204" s="70">
        <f t="shared" si="178"/>
        <v>0</v>
      </c>
      <c r="CV204" s="70">
        <f t="shared" si="179"/>
        <v>0</v>
      </c>
      <c r="CW204" s="70"/>
      <c r="CX204" s="96">
        <f t="shared" si="180"/>
        <v>0</v>
      </c>
      <c r="CY204" s="70"/>
      <c r="CZ204" s="70" t="e">
        <f t="shared" si="181"/>
        <v>#VALUE!</v>
      </c>
      <c r="DA204" s="70" t="e">
        <f t="shared" si="182"/>
        <v>#VALUE!</v>
      </c>
      <c r="DB204" s="70"/>
      <c r="DC204" s="70" t="b">
        <f t="shared" si="195"/>
        <v>0</v>
      </c>
      <c r="DD204" s="70">
        <f t="shared" si="183"/>
        <v>0</v>
      </c>
      <c r="DE204" s="70" t="str">
        <f t="shared" si="184"/>
        <v/>
      </c>
      <c r="DF204" s="70"/>
      <c r="DG204" s="70" t="str">
        <f t="shared" si="196"/>
        <v/>
      </c>
      <c r="DH204" s="70" t="b">
        <f t="shared" si="197"/>
        <v>0</v>
      </c>
      <c r="DI204" s="70" t="str">
        <f t="shared" si="198"/>
        <v/>
      </c>
      <c r="DJ204" s="70"/>
      <c r="DK204" s="70" t="str">
        <f t="shared" si="185"/>
        <v/>
      </c>
      <c r="DL204" s="70" t="str">
        <f t="shared" si="186"/>
        <v/>
      </c>
      <c r="DM204" s="70"/>
      <c r="DN204" s="70" t="str">
        <f t="shared" si="187"/>
        <v/>
      </c>
      <c r="DO204" s="70" t="str">
        <f>IF(DK204="","",AND((COUNTIF($DK$12:DL204,DK204))=1,(COUNTIF($DK$12:DL204,DL204))=1))</f>
        <v/>
      </c>
      <c r="DP204" s="70" t="str">
        <f>IF(DK204="","",AND((COUNTIF(DK204:$DL$812,DK204))=1,(COUNTIF(DK204:$DL$812,DL204))=1))</f>
        <v/>
      </c>
      <c r="DQ204" s="70"/>
      <c r="DR204" s="70" t="b">
        <f t="shared" si="188"/>
        <v>0</v>
      </c>
      <c r="DS204" s="70" t="b">
        <f t="shared" si="189"/>
        <v>0</v>
      </c>
      <c r="DT204" s="70">
        <f t="shared" si="199"/>
        <v>0</v>
      </c>
      <c r="DU204" s="70">
        <f t="shared" si="200"/>
        <v>0</v>
      </c>
      <c r="DV204" s="70" t="b">
        <f t="shared" si="190"/>
        <v>0</v>
      </c>
      <c r="DW204" s="70" t="b">
        <f t="shared" si="191"/>
        <v>0</v>
      </c>
      <c r="DX204" s="70"/>
      <c r="DY204" s="70" t="b">
        <f t="shared" si="192"/>
        <v>0</v>
      </c>
      <c r="DZ204" s="70">
        <f t="shared" si="193"/>
        <v>0</v>
      </c>
      <c r="EA204" s="70"/>
    </row>
    <row r="205" spans="1:131" x14ac:dyDescent="0.25">
      <c r="A205" s="24" t="str">
        <f t="shared" ref="A205:A268" si="222">IF(BS205=TRUE,"ligne vide interdite","")</f>
        <v/>
      </c>
      <c r="B205" s="36"/>
      <c r="C205" s="37"/>
      <c r="D205" s="38"/>
      <c r="E205" s="37"/>
      <c r="F205" s="38"/>
      <c r="G205" s="39"/>
      <c r="H205" s="35"/>
      <c r="I205" s="30"/>
      <c r="J205" s="38"/>
      <c r="K205" s="36"/>
      <c r="L205" s="40"/>
      <c r="M205" s="43"/>
      <c r="N205" s="44"/>
      <c r="O205" s="35"/>
      <c r="P205" s="87"/>
      <c r="R205" s="70"/>
      <c r="S205" s="70"/>
      <c r="T205" s="99" t="s">
        <v>551</v>
      </c>
      <c r="U205" s="146" t="s">
        <v>552</v>
      </c>
      <c r="V205" s="70"/>
      <c r="W205" s="70"/>
      <c r="X205" s="70"/>
      <c r="Y205" s="70"/>
      <c r="Z205" t="b">
        <f t="shared" si="201"/>
        <v>0</v>
      </c>
      <c r="AA205" t="b">
        <f t="shared" ref="AA205:AA268" si="223">AND($DN$11&gt;1,DN205=TRUE)</f>
        <v>0</v>
      </c>
      <c r="AB205" t="b">
        <f t="shared" si="202"/>
        <v>0</v>
      </c>
      <c r="AC205" t="b">
        <f t="shared" si="203"/>
        <v>0</v>
      </c>
      <c r="AD205" s="101" t="b">
        <f t="shared" si="204"/>
        <v>0</v>
      </c>
      <c r="AE205" t="e">
        <f t="shared" si="205"/>
        <v>#VALUE!</v>
      </c>
      <c r="AF205" t="b">
        <f t="shared" si="206"/>
        <v>0</v>
      </c>
      <c r="AG205" s="135"/>
      <c r="AH205" s="82" t="b">
        <f t="shared" si="207"/>
        <v>0</v>
      </c>
      <c r="AI205" s="99" t="b">
        <f t="shared" si="208"/>
        <v>0</v>
      </c>
      <c r="AJ205" s="70" t="b">
        <f t="shared" si="209"/>
        <v>0</v>
      </c>
      <c r="AK205" s="111" t="b">
        <f t="shared" ref="AK205:AK268" si="224">IF(ISBLANK(E205),FALSE,OR(C205&amp;D205=E205&amp;F205,LEFT(F205,2)="20"))</f>
        <v>0</v>
      </c>
      <c r="AL205" s="82" t="e">
        <f t="shared" si="210"/>
        <v>#VALUE!</v>
      </c>
      <c r="AM205" s="82" t="b">
        <f t="shared" si="211"/>
        <v>0</v>
      </c>
      <c r="AN205" s="82" t="b">
        <f t="shared" si="212"/>
        <v>0</v>
      </c>
      <c r="AO205" s="82" t="b">
        <f t="shared" ref="AO205:AO268" si="225">OR(AP205,AND((ISERROR(SEARCH("t",B205))+(H205&lt;&gt;"sous tubage existant"))=1,(H205&lt;&gt;"sous tubage existant")))</f>
        <v>0</v>
      </c>
      <c r="AP205" s="82" t="b">
        <f t="shared" si="213"/>
        <v>0</v>
      </c>
      <c r="AQ205" s="82" t="b">
        <f t="shared" ref="AQ205:AQ268" si="226">OR(AND(I205="oui",J205=""),(I205="oui")+(J205="6/8mm")+(J205="8/10mm")+(J205="11/14mm")+(J205="13/16mm")+(J205="15/18mm")+(J205="16/20mm")+(J205="21/25mm")+(J205="27/32mm")=1)</f>
        <v>0</v>
      </c>
      <c r="AR205" s="70">
        <f t="shared" ref="AR205:AR268" si="227">IF(I205="Oui",OR(((AND((K205&lt;=8),((LEFT(J205,SEARCH("/",J205,1)-1)*1)&lt;=11)))+(AND((K205&gt;8),(K205&lt;=12),((LEFT(J205,SEARCH("/",J205,1)-1)*1)&lt;=15)))+(AND((K205&gt;12),(K205&lt;=16),((LEFT(J205,SEARCH("/",J205,1)-1)*1)&lt;=21)))+(AND((K205&gt;16),((LEFT(J205,SEARCH("/",J205,1)-1)*1)&lt;=27))))&lt;&gt;1,(K205)&gt;(LEFT(J205,SEARCH("/",J205,1)-1)-(ROUNDUP((MID(J205,SEARCH("/",J205,1)+1,(SEARCH("mm",J205,1)-1)-SEARCH("/",J205,1))-(LEFT(J205,SEARCH("/",J205,1)-1)))/2,0)))),)</f>
        <v>0</v>
      </c>
      <c r="AS205" s="82" t="b">
        <f t="shared" si="214"/>
        <v>0</v>
      </c>
      <c r="AT205" s="82" t="b">
        <f t="shared" si="215"/>
        <v>0</v>
      </c>
      <c r="AU205" s="82" t="b">
        <f t="shared" si="216"/>
        <v>0</v>
      </c>
      <c r="AV205" s="82" t="b">
        <f t="shared" si="217"/>
        <v>0</v>
      </c>
      <c r="AW205" s="82" t="b">
        <f t="shared" si="218"/>
        <v>0</v>
      </c>
      <c r="AX205" s="82" t="b">
        <f t="shared" si="219"/>
        <v>0</v>
      </c>
      <c r="AY205" s="82" t="b">
        <f t="shared" ref="AY205:AY268" si="228">COUNTIF(AW205:AX205,TRUE)=2</f>
        <v>0</v>
      </c>
      <c r="AZ205" s="82"/>
      <c r="BA205" s="82" t="b">
        <f t="shared" ref="BA205:BA268" si="229">IF(AND(C205&amp;E205="cc",H205=150,I205="oui"),FALSE,AND(I205="oui",NOT(OR(C205&amp;E205&lt;&gt;"cc",NOT(H205=100)))))</f>
        <v>0</v>
      </c>
      <c r="BB205" s="82" t="b">
        <f t="shared" ref="BB205:BB268" si="230">AND(I205="oui",NOT(OR(C205&amp;E205&lt;&gt;"cc",G205&lt;100,NOT(OR(H205=60,H205=80)))))</f>
        <v>0</v>
      </c>
      <c r="BC205" s="82" t="b">
        <f t="shared" ref="BC205:BC268" si="231">IF(OR(I205="",AND(I205="oui",C205&amp;E205="cc")),FALSE,TRUE)</f>
        <v>0</v>
      </c>
      <c r="BD205" s="70"/>
      <c r="BE205" s="70" t="str">
        <f t="shared" si="220"/>
        <v/>
      </c>
      <c r="BF205" s="70">
        <v>194</v>
      </c>
      <c r="BG205" s="70"/>
      <c r="BH205" s="70"/>
      <c r="BI205" s="70"/>
      <c r="BJ205" s="70"/>
      <c r="BK205" s="70"/>
      <c r="BL205" s="70"/>
      <c r="BM205" s="70"/>
      <c r="BN205" s="70"/>
      <c r="BO205" s="70"/>
      <c r="BP205" s="70"/>
      <c r="BQ205" s="70"/>
      <c r="BR205" s="70"/>
      <c r="BS205" s="70" t="b">
        <f t="shared" si="221"/>
        <v>0</v>
      </c>
      <c r="BT205" s="70">
        <f>COUNTA(B206:$O$830)</f>
        <v>0</v>
      </c>
      <c r="BU205" s="70"/>
      <c r="BV205" s="163"/>
      <c r="BW205" s="163"/>
      <c r="BX205" s="163"/>
      <c r="BY205" s="163"/>
      <c r="BZ205" s="163"/>
      <c r="CA205" s="163"/>
      <c r="CB205" s="163"/>
      <c r="CC205" s="163"/>
      <c r="CD205" s="163"/>
      <c r="CE205" s="163" t="str">
        <f t="shared" ref="CE205:CE268" si="232">IF(OR(BV205="",BV205="non"),"",IF(LEFT(BV205,3)="oui","Oui",""))</f>
        <v/>
      </c>
      <c r="CF205" s="163" t="str">
        <f t="shared" ref="CF205:CF268" si="233">IF(BW205="","",BW205)</f>
        <v/>
      </c>
      <c r="CG205" s="163" t="str">
        <f t="shared" ref="CG205:CG268" si="234">IF(BX205="","",BX205)</f>
        <v/>
      </c>
      <c r="CH205" s="163" t="str">
        <f t="shared" ref="CH205:CH268" si="235">IF(BY205="","",BY205)</f>
        <v/>
      </c>
      <c r="CI205" s="163" t="str">
        <f t="shared" ref="CI205:CI268" si="236">IF(OR(BZ205=0,BZ205="non"),"",BZ205)</f>
        <v/>
      </c>
      <c r="CJ205" s="163" t="str">
        <f t="shared" ref="CJ205:CJ268" si="237">IF(OR(CA205=0,CA205="non"),"",CA205)</f>
        <v/>
      </c>
      <c r="CK205" s="163" t="str">
        <f t="shared" ref="CK205:CK268" si="238">IF(AND(CL205="",CM205=""),"",IF(AND(CL205&lt;&gt;"",CM205&lt;&gt;""),CL205&amp;" + "&amp;CM205,CL205&amp;CM205))</f>
        <v/>
      </c>
      <c r="CL205" s="163" t="str">
        <f t="shared" ref="CL205:CL268" si="239">IF(OR(CB205="non",CB205=0),"",CB205)</f>
        <v/>
      </c>
      <c r="CM205" s="163" t="str">
        <f t="shared" ref="CM205:CM268" si="240">IF(OR(CC205=0,CC205="non"),"",IF(CC205="PB Appui A","A PB Appui",IF(CC205="PB Appui B","B PB Appui",IF(CC205="PB Chambre A","A PB Chambre",IF(CC205="PB Chambre B","B PB Chambre",CC205)))))</f>
        <v/>
      </c>
      <c r="CN205" s="163"/>
      <c r="CO205" s="163"/>
      <c r="CP205" s="163" t="str">
        <f t="shared" ref="CP205:CP268" si="241">IF(OR(CO205="",CO205="non"),"",CO205)</f>
        <v/>
      </c>
      <c r="CQ205" s="163"/>
      <c r="CR205" s="163"/>
      <c r="CS205" s="185" t="str">
        <f t="shared" si="194"/>
        <v/>
      </c>
      <c r="CT205" s="70"/>
      <c r="CU205" s="70">
        <f t="shared" ref="CU205:CU268" si="242">IF(C205="c",D205,0)</f>
        <v>0</v>
      </c>
      <c r="CV205" s="70">
        <f t="shared" ref="CV205:CV268" si="243">IF(C205="a",D205,0)</f>
        <v>0</v>
      </c>
      <c r="CW205" s="70"/>
      <c r="CX205" s="96">
        <f t="shared" ref="CX205:CX268" si="244">IF(COUNTA(B205:O205,)&gt;1,1,0)</f>
        <v>0</v>
      </c>
      <c r="CY205" s="70"/>
      <c r="CZ205" s="70" t="e">
        <f t="shared" ref="CZ205:CZ268" si="245">TEXT($I$3,"00000")&lt;&gt;MID(D205,1,SEARCH("/",D205)-1)</f>
        <v>#VALUE!</v>
      </c>
      <c r="DA205" s="70" t="e">
        <f t="shared" ref="DA205:DA268" si="246">MID(D205,1,SEARCH("/",D205)-1)</f>
        <v>#VALUE!</v>
      </c>
      <c r="DB205" s="70"/>
      <c r="DC205" s="70" t="b">
        <f t="shared" si="195"/>
        <v>0</v>
      </c>
      <c r="DD205" s="70">
        <f t="shared" ref="DD205:DD268" si="247">IF(OR(B205="se",B205="ss"),OR(NOT(ISNA(MATCH("se"&amp;E205&amp;F205,$DE$12:$DE$812,0))),NOT(ISNA(MATCH("ss"&amp;E205&amp;F205,$DE$12:$DE$812,0)))),)</f>
        <v>0</v>
      </c>
      <c r="DE205" s="70" t="str">
        <f t="shared" ref="DE205:DE268" si="248">B205&amp;C205&amp;D205</f>
        <v/>
      </c>
      <c r="DF205" s="70"/>
      <c r="DG205" s="70" t="str">
        <f t="shared" si="196"/>
        <v/>
      </c>
      <c r="DH205" s="70" t="b">
        <f t="shared" si="197"/>
        <v>0</v>
      </c>
      <c r="DI205" s="70" t="str">
        <f t="shared" si="198"/>
        <v/>
      </c>
      <c r="DJ205" s="70"/>
      <c r="DK205" s="70" t="str">
        <f t="shared" ref="DK205:DK268" si="249">IF((C205="a")+(C205="c")+(C205="p")+(E205="a")+(E205="c")+(E205="p")=0,"",IF(((C205="a")+(C205="c")+(C205="p"))=1,C205&amp;D205,C205&amp;ROW(D205)&amp;"a"))</f>
        <v/>
      </c>
      <c r="DL205" s="70" t="str">
        <f t="shared" ref="DL205:DL268" si="250">IF((C205="a")+(C205="c")+(C205="p")+(E205="a")+(E205="c")+(E205="p")=0,"",IF(((E205="a")+(E205="c")+(E205="p"))=1,E205&amp;F205,E224&amp;ROW(F205)&amp;"b"))</f>
        <v/>
      </c>
      <c r="DM205" s="70"/>
      <c r="DN205" s="70" t="str">
        <f t="shared" ref="DN205:DN268" si="251">IF($DO$11&lt;$DP$11,DO205,DP205)</f>
        <v/>
      </c>
      <c r="DO205" s="70" t="str">
        <f>IF(DK205="","",AND((COUNTIF($DK$12:DL205,DK205))=1,(COUNTIF($DK$12:DL205,DL205))=1))</f>
        <v/>
      </c>
      <c r="DP205" s="70" t="str">
        <f>IF(DK205="","",AND((COUNTIF(DK205:$DL$812,DK205))=1,(COUNTIF(DK205:$DL$812,DL205))=1))</f>
        <v/>
      </c>
      <c r="DQ205" s="70"/>
      <c r="DR205" s="70" t="b">
        <f t="shared" ref="DR205:DR268" si="252">IF(LEFT(M205,13)="oui percement",COUNTIF($DT$12:$DT$1613,DT205)&gt;1,FALSE)</f>
        <v>0</v>
      </c>
      <c r="DS205" s="70" t="b">
        <f t="shared" ref="DS205:DS268" si="253">IF(RIGHT(M205,5)="appui",COUNTIF($DU$12:$DU$1613,DU205)&gt;1,FALSE)</f>
        <v>0</v>
      </c>
      <c r="DT205" s="70">
        <f t="shared" si="199"/>
        <v>0</v>
      </c>
      <c r="DU205" s="70">
        <f t="shared" si="200"/>
        <v>0</v>
      </c>
      <c r="DV205" s="70" t="b">
        <f t="shared" ref="DV205:DV268" si="254">IF(LEFT(N205,13)="oui percement",COUNTIF($DT$12:$DT$1613,DT1006)&gt;1,FALSE)</f>
        <v>0</v>
      </c>
      <c r="DW205" s="70" t="b">
        <f t="shared" ref="DW205:DW268" si="255">IF(RIGHT(N205,5)="appui",COUNTIF($DU$12:$DU$1613,DU1006)&gt;1,FALSE)</f>
        <v>0</v>
      </c>
      <c r="DX205" s="70"/>
      <c r="DY205" s="70" t="b">
        <f t="shared" ref="DY205:DY268" si="256">IF(OR(O205="",O205="non"),FALSE,(COUNTIF($DZ$12:$DZ$812,DZ205))&gt;1)</f>
        <v>0</v>
      </c>
      <c r="DZ205" s="70">
        <f t="shared" ref="DZ205:DZ268" si="257">IF(LEFT(O205,1)="a",D205,IF(LEFT(O205,1)="b",F205,))</f>
        <v>0</v>
      </c>
      <c r="EA205" s="70"/>
    </row>
    <row r="206" spans="1:131" x14ac:dyDescent="0.25">
      <c r="A206" s="24" t="str">
        <f t="shared" si="222"/>
        <v/>
      </c>
      <c r="B206" s="36"/>
      <c r="C206" s="37"/>
      <c r="D206" s="38"/>
      <c r="E206" s="37"/>
      <c r="F206" s="38"/>
      <c r="G206" s="39"/>
      <c r="H206" s="35"/>
      <c r="I206" s="30"/>
      <c r="J206" s="38"/>
      <c r="K206" s="36"/>
      <c r="L206" s="40"/>
      <c r="M206" s="43"/>
      <c r="N206" s="44"/>
      <c r="O206" s="35"/>
      <c r="P206" s="87"/>
      <c r="R206" s="70"/>
      <c r="S206" s="70"/>
      <c r="T206" s="99" t="s">
        <v>553</v>
      </c>
      <c r="U206" s="146" t="s">
        <v>554</v>
      </c>
      <c r="V206" s="70"/>
      <c r="W206" s="70"/>
      <c r="X206" s="70"/>
      <c r="Y206" s="70"/>
      <c r="Z206" t="b">
        <f t="shared" si="201"/>
        <v>0</v>
      </c>
      <c r="AA206" t="b">
        <f t="shared" si="223"/>
        <v>0</v>
      </c>
      <c r="AB206" t="b">
        <f t="shared" si="202"/>
        <v>0</v>
      </c>
      <c r="AC206" t="b">
        <f t="shared" si="203"/>
        <v>0</v>
      </c>
      <c r="AD206" s="101" t="b">
        <f t="shared" si="204"/>
        <v>0</v>
      </c>
      <c r="AE206" t="e">
        <f t="shared" si="205"/>
        <v>#VALUE!</v>
      </c>
      <c r="AF206" t="b">
        <f t="shared" si="206"/>
        <v>0</v>
      </c>
      <c r="AG206" s="135"/>
      <c r="AH206" s="82" t="b">
        <f t="shared" si="207"/>
        <v>0</v>
      </c>
      <c r="AI206" s="99" t="b">
        <f t="shared" si="208"/>
        <v>0</v>
      </c>
      <c r="AJ206" s="70" t="b">
        <f t="shared" si="209"/>
        <v>0</v>
      </c>
      <c r="AK206" s="111" t="b">
        <f t="shared" si="224"/>
        <v>0</v>
      </c>
      <c r="AL206" s="82" t="e">
        <f t="shared" si="210"/>
        <v>#VALUE!</v>
      </c>
      <c r="AM206" s="82" t="b">
        <f t="shared" si="211"/>
        <v>0</v>
      </c>
      <c r="AN206" s="82" t="b">
        <f t="shared" si="212"/>
        <v>0</v>
      </c>
      <c r="AO206" s="82" t="b">
        <f t="shared" si="225"/>
        <v>0</v>
      </c>
      <c r="AP206" s="82" t="b">
        <f t="shared" si="213"/>
        <v>0</v>
      </c>
      <c r="AQ206" s="82" t="b">
        <f t="shared" si="226"/>
        <v>0</v>
      </c>
      <c r="AR206" s="70">
        <f t="shared" si="227"/>
        <v>0</v>
      </c>
      <c r="AS206" s="82" t="b">
        <f t="shared" si="214"/>
        <v>0</v>
      </c>
      <c r="AT206" s="82" t="b">
        <f t="shared" si="215"/>
        <v>0</v>
      </c>
      <c r="AU206" s="82" t="b">
        <f t="shared" si="216"/>
        <v>0</v>
      </c>
      <c r="AV206" s="82" t="b">
        <f t="shared" si="217"/>
        <v>0</v>
      </c>
      <c r="AW206" s="82" t="b">
        <f t="shared" si="218"/>
        <v>0</v>
      </c>
      <c r="AX206" s="82" t="b">
        <f t="shared" si="219"/>
        <v>0</v>
      </c>
      <c r="AY206" s="82" t="b">
        <f t="shared" si="228"/>
        <v>0</v>
      </c>
      <c r="AZ206" s="82"/>
      <c r="BA206" s="82" t="b">
        <f t="shared" si="229"/>
        <v>0</v>
      </c>
      <c r="BB206" s="82" t="b">
        <f t="shared" si="230"/>
        <v>0</v>
      </c>
      <c r="BC206" s="82" t="b">
        <f t="shared" si="231"/>
        <v>0</v>
      </c>
      <c r="BD206" s="70"/>
      <c r="BE206" s="70" t="str">
        <f t="shared" si="220"/>
        <v/>
      </c>
      <c r="BF206" s="70">
        <v>195</v>
      </c>
      <c r="BG206" s="70"/>
      <c r="BH206" s="70"/>
      <c r="BI206" s="70"/>
      <c r="BJ206" s="70"/>
      <c r="BK206" s="70"/>
      <c r="BL206" s="70"/>
      <c r="BM206" s="70"/>
      <c r="BN206" s="70"/>
      <c r="BO206" s="70"/>
      <c r="BP206" s="70"/>
      <c r="BQ206" s="70"/>
      <c r="BR206" s="70"/>
      <c r="BS206" s="70" t="b">
        <f t="shared" si="221"/>
        <v>0</v>
      </c>
      <c r="BT206" s="70">
        <f>COUNTA(B207:$O$830)</f>
        <v>0</v>
      </c>
      <c r="BU206" s="70"/>
      <c r="BV206" s="163"/>
      <c r="BW206" s="163"/>
      <c r="BX206" s="163"/>
      <c r="BY206" s="163"/>
      <c r="BZ206" s="163"/>
      <c r="CA206" s="163"/>
      <c r="CB206" s="163"/>
      <c r="CC206" s="163"/>
      <c r="CD206" s="163"/>
      <c r="CE206" s="163" t="str">
        <f t="shared" si="232"/>
        <v/>
      </c>
      <c r="CF206" s="163" t="str">
        <f t="shared" si="233"/>
        <v/>
      </c>
      <c r="CG206" s="163" t="str">
        <f t="shared" si="234"/>
        <v/>
      </c>
      <c r="CH206" s="163" t="str">
        <f t="shared" si="235"/>
        <v/>
      </c>
      <c r="CI206" s="163" t="str">
        <f t="shared" si="236"/>
        <v/>
      </c>
      <c r="CJ206" s="163" t="str">
        <f t="shared" si="237"/>
        <v/>
      </c>
      <c r="CK206" s="163" t="str">
        <f t="shared" si="238"/>
        <v/>
      </c>
      <c r="CL206" s="163" t="str">
        <f t="shared" si="239"/>
        <v/>
      </c>
      <c r="CM206" s="163" t="str">
        <f t="shared" si="240"/>
        <v/>
      </c>
      <c r="CN206" s="163"/>
      <c r="CO206" s="163"/>
      <c r="CP206" s="163" t="str">
        <f t="shared" si="241"/>
        <v/>
      </c>
      <c r="CQ206" s="163"/>
      <c r="CR206" s="163"/>
      <c r="CS206" s="185" t="str">
        <f t="shared" si="194"/>
        <v/>
      </c>
      <c r="CT206" s="70"/>
      <c r="CU206" s="70">
        <f t="shared" si="242"/>
        <v>0</v>
      </c>
      <c r="CV206" s="70">
        <f t="shared" si="243"/>
        <v>0</v>
      </c>
      <c r="CW206" s="70"/>
      <c r="CX206" s="96">
        <f t="shared" si="244"/>
        <v>0</v>
      </c>
      <c r="CY206" s="70"/>
      <c r="CZ206" s="70" t="e">
        <f t="shared" si="245"/>
        <v>#VALUE!</v>
      </c>
      <c r="DA206" s="70" t="e">
        <f t="shared" si="246"/>
        <v>#VALUE!</v>
      </c>
      <c r="DB206" s="70"/>
      <c r="DC206" s="70" t="b">
        <f t="shared" si="195"/>
        <v>0</v>
      </c>
      <c r="DD206" s="70">
        <f t="shared" si="247"/>
        <v>0</v>
      </c>
      <c r="DE206" s="70" t="str">
        <f t="shared" si="248"/>
        <v/>
      </c>
      <c r="DF206" s="70"/>
      <c r="DG206" s="70" t="str">
        <f t="shared" si="196"/>
        <v/>
      </c>
      <c r="DH206" s="70" t="b">
        <f t="shared" si="197"/>
        <v>0</v>
      </c>
      <c r="DI206" s="70" t="str">
        <f t="shared" si="198"/>
        <v/>
      </c>
      <c r="DJ206" s="70"/>
      <c r="DK206" s="70" t="str">
        <f t="shared" si="249"/>
        <v/>
      </c>
      <c r="DL206" s="70" t="str">
        <f t="shared" si="250"/>
        <v/>
      </c>
      <c r="DM206" s="70"/>
      <c r="DN206" s="70" t="str">
        <f t="shared" si="251"/>
        <v/>
      </c>
      <c r="DO206" s="70" t="str">
        <f>IF(DK206="","",AND((COUNTIF($DK$12:DL206,DK206))=1,(COUNTIF($DK$12:DL206,DL206))=1))</f>
        <v/>
      </c>
      <c r="DP206" s="70" t="str">
        <f>IF(DK206="","",AND((COUNTIF(DK206:$DL$812,DK206))=1,(COUNTIF(DK206:$DL$812,DL206))=1))</f>
        <v/>
      </c>
      <c r="DQ206" s="70"/>
      <c r="DR206" s="70" t="b">
        <f t="shared" si="252"/>
        <v>0</v>
      </c>
      <c r="DS206" s="70" t="b">
        <f t="shared" si="253"/>
        <v>0</v>
      </c>
      <c r="DT206" s="70">
        <f t="shared" si="199"/>
        <v>0</v>
      </c>
      <c r="DU206" s="70">
        <f t="shared" si="200"/>
        <v>0</v>
      </c>
      <c r="DV206" s="70" t="b">
        <f t="shared" si="254"/>
        <v>0</v>
      </c>
      <c r="DW206" s="70" t="b">
        <f t="shared" si="255"/>
        <v>0</v>
      </c>
      <c r="DX206" s="70"/>
      <c r="DY206" s="70" t="b">
        <f t="shared" si="256"/>
        <v>0</v>
      </c>
      <c r="DZ206" s="70">
        <f t="shared" si="257"/>
        <v>0</v>
      </c>
      <c r="EA206" s="70"/>
    </row>
    <row r="207" spans="1:131" x14ac:dyDescent="0.25">
      <c r="A207" s="24" t="str">
        <f t="shared" si="222"/>
        <v/>
      </c>
      <c r="B207" s="36"/>
      <c r="C207" s="37"/>
      <c r="D207" s="38"/>
      <c r="E207" s="37"/>
      <c r="F207" s="38"/>
      <c r="G207" s="39"/>
      <c r="H207" s="35"/>
      <c r="I207" s="30"/>
      <c r="J207" s="38"/>
      <c r="K207" s="36"/>
      <c r="L207" s="40"/>
      <c r="M207" s="43"/>
      <c r="N207" s="44"/>
      <c r="O207" s="35"/>
      <c r="P207" s="87"/>
      <c r="R207" s="70"/>
      <c r="S207" s="70"/>
      <c r="T207" s="99" t="s">
        <v>555</v>
      </c>
      <c r="U207" s="146" t="s">
        <v>556</v>
      </c>
      <c r="V207" s="70"/>
      <c r="W207" s="70"/>
      <c r="X207" s="70"/>
      <c r="Y207" s="70"/>
      <c r="Z207" t="b">
        <f t="shared" si="201"/>
        <v>0</v>
      </c>
      <c r="AA207" t="b">
        <f t="shared" si="223"/>
        <v>0</v>
      </c>
      <c r="AB207" t="b">
        <f t="shared" si="202"/>
        <v>0</v>
      </c>
      <c r="AC207" t="b">
        <f t="shared" si="203"/>
        <v>0</v>
      </c>
      <c r="AD207" s="101" t="b">
        <f t="shared" si="204"/>
        <v>0</v>
      </c>
      <c r="AE207" t="e">
        <f t="shared" si="205"/>
        <v>#VALUE!</v>
      </c>
      <c r="AF207" t="b">
        <f t="shared" si="206"/>
        <v>0</v>
      </c>
      <c r="AG207" s="135"/>
      <c r="AH207" s="82" t="b">
        <f t="shared" si="207"/>
        <v>0</v>
      </c>
      <c r="AI207" s="99" t="b">
        <f t="shared" si="208"/>
        <v>0</v>
      </c>
      <c r="AJ207" s="70" t="b">
        <f t="shared" si="209"/>
        <v>0</v>
      </c>
      <c r="AK207" s="111" t="b">
        <f t="shared" si="224"/>
        <v>0</v>
      </c>
      <c r="AL207" s="82" t="e">
        <f t="shared" si="210"/>
        <v>#VALUE!</v>
      </c>
      <c r="AM207" s="82" t="b">
        <f t="shared" si="211"/>
        <v>0</v>
      </c>
      <c r="AN207" s="82" t="b">
        <f t="shared" si="212"/>
        <v>0</v>
      </c>
      <c r="AO207" s="82" t="b">
        <f t="shared" si="225"/>
        <v>0</v>
      </c>
      <c r="AP207" s="82" t="b">
        <f t="shared" si="213"/>
        <v>0</v>
      </c>
      <c r="AQ207" s="82" t="b">
        <f t="shared" si="226"/>
        <v>0</v>
      </c>
      <c r="AR207" s="70">
        <f t="shared" si="227"/>
        <v>0</v>
      </c>
      <c r="AS207" s="82" t="b">
        <f t="shared" si="214"/>
        <v>0</v>
      </c>
      <c r="AT207" s="82" t="b">
        <f t="shared" si="215"/>
        <v>0</v>
      </c>
      <c r="AU207" s="82" t="b">
        <f t="shared" si="216"/>
        <v>0</v>
      </c>
      <c r="AV207" s="82" t="b">
        <f t="shared" si="217"/>
        <v>0</v>
      </c>
      <c r="AW207" s="82" t="b">
        <f t="shared" si="218"/>
        <v>0</v>
      </c>
      <c r="AX207" s="82" t="b">
        <f t="shared" si="219"/>
        <v>0</v>
      </c>
      <c r="AY207" s="82" t="b">
        <f t="shared" si="228"/>
        <v>0</v>
      </c>
      <c r="AZ207" s="82"/>
      <c r="BA207" s="82" t="b">
        <f t="shared" si="229"/>
        <v>0</v>
      </c>
      <c r="BB207" s="82" t="b">
        <f t="shared" si="230"/>
        <v>0</v>
      </c>
      <c r="BC207" s="82" t="b">
        <f t="shared" si="231"/>
        <v>0</v>
      </c>
      <c r="BD207" s="70"/>
      <c r="BE207" s="70" t="str">
        <f t="shared" si="220"/>
        <v/>
      </c>
      <c r="BF207" s="70">
        <v>196</v>
      </c>
      <c r="BG207" s="70"/>
      <c r="BH207" s="70"/>
      <c r="BI207" s="70"/>
      <c r="BJ207" s="70"/>
      <c r="BK207" s="70"/>
      <c r="BL207" s="70"/>
      <c r="BM207" s="70"/>
      <c r="BN207" s="70"/>
      <c r="BO207" s="70"/>
      <c r="BP207" s="70"/>
      <c r="BQ207" s="70"/>
      <c r="BR207" s="70"/>
      <c r="BS207" s="70" t="b">
        <f t="shared" si="221"/>
        <v>0</v>
      </c>
      <c r="BT207" s="70">
        <f>COUNTA(B208:$O$830)</f>
        <v>0</v>
      </c>
      <c r="BU207" s="70"/>
      <c r="BV207" s="163"/>
      <c r="BW207" s="163"/>
      <c r="BX207" s="163"/>
      <c r="BY207" s="163"/>
      <c r="BZ207" s="163"/>
      <c r="CA207" s="163"/>
      <c r="CB207" s="163"/>
      <c r="CC207" s="163"/>
      <c r="CD207" s="163"/>
      <c r="CE207" s="163" t="str">
        <f t="shared" si="232"/>
        <v/>
      </c>
      <c r="CF207" s="163" t="str">
        <f t="shared" si="233"/>
        <v/>
      </c>
      <c r="CG207" s="163" t="str">
        <f t="shared" si="234"/>
        <v/>
      </c>
      <c r="CH207" s="163" t="str">
        <f t="shared" si="235"/>
        <v/>
      </c>
      <c r="CI207" s="163" t="str">
        <f t="shared" si="236"/>
        <v/>
      </c>
      <c r="CJ207" s="163" t="str">
        <f t="shared" si="237"/>
        <v/>
      </c>
      <c r="CK207" s="163" t="str">
        <f t="shared" si="238"/>
        <v/>
      </c>
      <c r="CL207" s="163" t="str">
        <f t="shared" si="239"/>
        <v/>
      </c>
      <c r="CM207" s="163" t="str">
        <f t="shared" si="240"/>
        <v/>
      </c>
      <c r="CN207" s="163"/>
      <c r="CO207" s="163"/>
      <c r="CP207" s="163" t="str">
        <f t="shared" si="241"/>
        <v/>
      </c>
      <c r="CQ207" s="163"/>
      <c r="CR207" s="163"/>
      <c r="CS207" s="185" t="str">
        <f t="shared" ref="CS207:CS270" si="258">IF(OR(CQ207="",CQ207="non"),"",CQ207)&amp;IF(AND(NOT(OR(CQ207="",CQ207="non")),NOT(OR(CR207="",CR207="non")))," + ","")&amp;IF(OR(CR207="",CR207="non"),"",CR207)</f>
        <v/>
      </c>
      <c r="CT207" s="70"/>
      <c r="CU207" s="70">
        <f t="shared" si="242"/>
        <v>0</v>
      </c>
      <c r="CV207" s="70">
        <f t="shared" si="243"/>
        <v>0</v>
      </c>
      <c r="CW207" s="70"/>
      <c r="CX207" s="96">
        <f t="shared" si="244"/>
        <v>0</v>
      </c>
      <c r="CY207" s="70"/>
      <c r="CZ207" s="70" t="e">
        <f t="shared" si="245"/>
        <v>#VALUE!</v>
      </c>
      <c r="DA207" s="70" t="e">
        <f t="shared" si="246"/>
        <v>#VALUE!</v>
      </c>
      <c r="DB207" s="70"/>
      <c r="DC207" s="70" t="b">
        <f t="shared" si="195"/>
        <v>0</v>
      </c>
      <c r="DD207" s="70">
        <f t="shared" si="247"/>
        <v>0</v>
      </c>
      <c r="DE207" s="70" t="str">
        <f t="shared" si="248"/>
        <v/>
      </c>
      <c r="DF207" s="70"/>
      <c r="DG207" s="70" t="str">
        <f t="shared" si="196"/>
        <v/>
      </c>
      <c r="DH207" s="70" t="b">
        <f t="shared" si="197"/>
        <v>0</v>
      </c>
      <c r="DI207" s="70" t="str">
        <f t="shared" si="198"/>
        <v/>
      </c>
      <c r="DJ207" s="70"/>
      <c r="DK207" s="70" t="str">
        <f t="shared" si="249"/>
        <v/>
      </c>
      <c r="DL207" s="70" t="str">
        <f t="shared" si="250"/>
        <v/>
      </c>
      <c r="DM207" s="70"/>
      <c r="DN207" s="70" t="str">
        <f t="shared" si="251"/>
        <v/>
      </c>
      <c r="DO207" s="70" t="str">
        <f>IF(DK207="","",AND((COUNTIF($DK$12:DL207,DK207))=1,(COUNTIF($DK$12:DL207,DL207))=1))</f>
        <v/>
      </c>
      <c r="DP207" s="70" t="str">
        <f>IF(DK207="","",AND((COUNTIF(DK207:$DL$812,DK207))=1,(COUNTIF(DK207:$DL$812,DL207))=1))</f>
        <v/>
      </c>
      <c r="DQ207" s="70"/>
      <c r="DR207" s="70" t="b">
        <f t="shared" si="252"/>
        <v>0</v>
      </c>
      <c r="DS207" s="70" t="b">
        <f t="shared" si="253"/>
        <v>0</v>
      </c>
      <c r="DT207" s="70">
        <f t="shared" si="199"/>
        <v>0</v>
      </c>
      <c r="DU207" s="70">
        <f t="shared" si="200"/>
        <v>0</v>
      </c>
      <c r="DV207" s="70" t="b">
        <f t="shared" si="254"/>
        <v>0</v>
      </c>
      <c r="DW207" s="70" t="b">
        <f t="shared" si="255"/>
        <v>0</v>
      </c>
      <c r="DX207" s="70"/>
      <c r="DY207" s="70" t="b">
        <f t="shared" si="256"/>
        <v>0</v>
      </c>
      <c r="DZ207" s="70">
        <f t="shared" si="257"/>
        <v>0</v>
      </c>
      <c r="EA207" s="70"/>
    </row>
    <row r="208" spans="1:131" x14ac:dyDescent="0.25">
      <c r="A208" s="24" t="str">
        <f t="shared" si="222"/>
        <v/>
      </c>
      <c r="B208" s="36"/>
      <c r="C208" s="37"/>
      <c r="D208" s="38"/>
      <c r="E208" s="37"/>
      <c r="F208" s="38"/>
      <c r="G208" s="39"/>
      <c r="H208" s="35"/>
      <c r="I208" s="30"/>
      <c r="J208" s="38"/>
      <c r="K208" s="36"/>
      <c r="L208" s="40"/>
      <c r="M208" s="43"/>
      <c r="N208" s="44"/>
      <c r="O208" s="35"/>
      <c r="P208" s="87"/>
      <c r="R208" s="70"/>
      <c r="S208" s="70"/>
      <c r="T208" s="99" t="s">
        <v>557</v>
      </c>
      <c r="U208" s="146" t="s">
        <v>558</v>
      </c>
      <c r="V208" s="70"/>
      <c r="W208" s="70"/>
      <c r="X208" s="70"/>
      <c r="Y208" s="70"/>
      <c r="Z208" t="b">
        <f t="shared" si="201"/>
        <v>0</v>
      </c>
      <c r="AA208" t="b">
        <f t="shared" si="223"/>
        <v>0</v>
      </c>
      <c r="AB208" t="b">
        <f t="shared" si="202"/>
        <v>0</v>
      </c>
      <c r="AC208" t="b">
        <f t="shared" si="203"/>
        <v>0</v>
      </c>
      <c r="AD208" s="101" t="b">
        <f t="shared" si="204"/>
        <v>0</v>
      </c>
      <c r="AE208" t="e">
        <f t="shared" si="205"/>
        <v>#VALUE!</v>
      </c>
      <c r="AF208" t="b">
        <f t="shared" si="206"/>
        <v>0</v>
      </c>
      <c r="AG208" s="135"/>
      <c r="AH208" s="82" t="b">
        <f t="shared" si="207"/>
        <v>0</v>
      </c>
      <c r="AI208" s="99" t="b">
        <f t="shared" si="208"/>
        <v>0</v>
      </c>
      <c r="AJ208" s="70" t="b">
        <f t="shared" si="209"/>
        <v>0</v>
      </c>
      <c r="AK208" s="111" t="b">
        <f t="shared" si="224"/>
        <v>0</v>
      </c>
      <c r="AL208" s="82" t="e">
        <f t="shared" si="210"/>
        <v>#VALUE!</v>
      </c>
      <c r="AM208" s="82" t="b">
        <f t="shared" si="211"/>
        <v>0</v>
      </c>
      <c r="AN208" s="82" t="b">
        <f t="shared" si="212"/>
        <v>0</v>
      </c>
      <c r="AO208" s="82" t="b">
        <f t="shared" si="225"/>
        <v>0</v>
      </c>
      <c r="AP208" s="82" t="b">
        <f t="shared" si="213"/>
        <v>0</v>
      </c>
      <c r="AQ208" s="82" t="b">
        <f t="shared" si="226"/>
        <v>0</v>
      </c>
      <c r="AR208" s="70">
        <f t="shared" si="227"/>
        <v>0</v>
      </c>
      <c r="AS208" s="82" t="b">
        <f t="shared" si="214"/>
        <v>0</v>
      </c>
      <c r="AT208" s="82" t="b">
        <f t="shared" si="215"/>
        <v>0</v>
      </c>
      <c r="AU208" s="82" t="b">
        <f t="shared" si="216"/>
        <v>0</v>
      </c>
      <c r="AV208" s="82" t="b">
        <f t="shared" si="217"/>
        <v>0</v>
      </c>
      <c r="AW208" s="82" t="b">
        <f t="shared" si="218"/>
        <v>0</v>
      </c>
      <c r="AX208" s="82" t="b">
        <f t="shared" si="219"/>
        <v>0</v>
      </c>
      <c r="AY208" s="82" t="b">
        <f t="shared" si="228"/>
        <v>0</v>
      </c>
      <c r="AZ208" s="82"/>
      <c r="BA208" s="82" t="b">
        <f t="shared" si="229"/>
        <v>0</v>
      </c>
      <c r="BB208" s="82" t="b">
        <f t="shared" si="230"/>
        <v>0</v>
      </c>
      <c r="BC208" s="82" t="b">
        <f t="shared" si="231"/>
        <v>0</v>
      </c>
      <c r="BD208" s="70"/>
      <c r="BE208" s="70" t="str">
        <f t="shared" si="220"/>
        <v/>
      </c>
      <c r="BF208" s="70">
        <v>197</v>
      </c>
      <c r="BG208" s="70"/>
      <c r="BH208" s="70"/>
      <c r="BI208" s="70"/>
      <c r="BJ208" s="70"/>
      <c r="BK208" s="70"/>
      <c r="BL208" s="70"/>
      <c r="BM208" s="70"/>
      <c r="BN208" s="70"/>
      <c r="BO208" s="70"/>
      <c r="BP208" s="70"/>
      <c r="BQ208" s="70"/>
      <c r="BR208" s="70"/>
      <c r="BS208" s="70" t="b">
        <f t="shared" si="221"/>
        <v>0</v>
      </c>
      <c r="BT208" s="70">
        <f>COUNTA(B209:$O$830)</f>
        <v>0</v>
      </c>
      <c r="BU208" s="70"/>
      <c r="BV208" s="163"/>
      <c r="BW208" s="163"/>
      <c r="BX208" s="163"/>
      <c r="BY208" s="163"/>
      <c r="BZ208" s="163"/>
      <c r="CA208" s="163"/>
      <c r="CB208" s="163"/>
      <c r="CC208" s="163"/>
      <c r="CD208" s="163"/>
      <c r="CE208" s="163" t="str">
        <f t="shared" si="232"/>
        <v/>
      </c>
      <c r="CF208" s="163" t="str">
        <f t="shared" si="233"/>
        <v/>
      </c>
      <c r="CG208" s="163" t="str">
        <f t="shared" si="234"/>
        <v/>
      </c>
      <c r="CH208" s="163" t="str">
        <f t="shared" si="235"/>
        <v/>
      </c>
      <c r="CI208" s="163" t="str">
        <f t="shared" si="236"/>
        <v/>
      </c>
      <c r="CJ208" s="163" t="str">
        <f t="shared" si="237"/>
        <v/>
      </c>
      <c r="CK208" s="163" t="str">
        <f t="shared" si="238"/>
        <v/>
      </c>
      <c r="CL208" s="163" t="str">
        <f t="shared" si="239"/>
        <v/>
      </c>
      <c r="CM208" s="163" t="str">
        <f t="shared" si="240"/>
        <v/>
      </c>
      <c r="CN208" s="163"/>
      <c r="CO208" s="163"/>
      <c r="CP208" s="163" t="str">
        <f t="shared" si="241"/>
        <v/>
      </c>
      <c r="CQ208" s="163"/>
      <c r="CR208" s="163"/>
      <c r="CS208" s="185" t="str">
        <f t="shared" si="258"/>
        <v/>
      </c>
      <c r="CT208" s="70"/>
      <c r="CU208" s="70">
        <f t="shared" si="242"/>
        <v>0</v>
      </c>
      <c r="CV208" s="70">
        <f t="shared" si="243"/>
        <v>0</v>
      </c>
      <c r="CW208" s="70"/>
      <c r="CX208" s="96">
        <f t="shared" si="244"/>
        <v>0</v>
      </c>
      <c r="CY208" s="70"/>
      <c r="CZ208" s="70" t="e">
        <f t="shared" si="245"/>
        <v>#VALUE!</v>
      </c>
      <c r="DA208" s="70" t="e">
        <f t="shared" si="246"/>
        <v>#VALUE!</v>
      </c>
      <c r="DB208" s="70"/>
      <c r="DC208" s="70" t="b">
        <f t="shared" si="195"/>
        <v>0</v>
      </c>
      <c r="DD208" s="70">
        <f t="shared" si="247"/>
        <v>0</v>
      </c>
      <c r="DE208" s="70" t="str">
        <f t="shared" si="248"/>
        <v/>
      </c>
      <c r="DF208" s="70"/>
      <c r="DG208" s="70" t="str">
        <f t="shared" si="196"/>
        <v/>
      </c>
      <c r="DH208" s="70" t="b">
        <f t="shared" si="197"/>
        <v>0</v>
      </c>
      <c r="DI208" s="70" t="str">
        <f t="shared" si="198"/>
        <v/>
      </c>
      <c r="DJ208" s="70"/>
      <c r="DK208" s="70" t="str">
        <f t="shared" si="249"/>
        <v/>
      </c>
      <c r="DL208" s="70" t="str">
        <f t="shared" si="250"/>
        <v/>
      </c>
      <c r="DM208" s="70"/>
      <c r="DN208" s="70" t="str">
        <f t="shared" si="251"/>
        <v/>
      </c>
      <c r="DO208" s="70" t="str">
        <f>IF(DK208="","",AND((COUNTIF($DK$12:DL208,DK208))=1,(COUNTIF($DK$12:DL208,DL208))=1))</f>
        <v/>
      </c>
      <c r="DP208" s="70" t="str">
        <f>IF(DK208="","",AND((COUNTIF(DK208:$DL$812,DK208))=1,(COUNTIF(DK208:$DL$812,DL208))=1))</f>
        <v/>
      </c>
      <c r="DQ208" s="70"/>
      <c r="DR208" s="70" t="b">
        <f t="shared" si="252"/>
        <v>0</v>
      </c>
      <c r="DS208" s="70" t="b">
        <f t="shared" si="253"/>
        <v>0</v>
      </c>
      <c r="DT208" s="70">
        <f t="shared" si="199"/>
        <v>0</v>
      </c>
      <c r="DU208" s="70">
        <f t="shared" si="200"/>
        <v>0</v>
      </c>
      <c r="DV208" s="70" t="b">
        <f t="shared" si="254"/>
        <v>0</v>
      </c>
      <c r="DW208" s="70" t="b">
        <f t="shared" si="255"/>
        <v>0</v>
      </c>
      <c r="DX208" s="70"/>
      <c r="DY208" s="70" t="b">
        <f t="shared" si="256"/>
        <v>0</v>
      </c>
      <c r="DZ208" s="70">
        <f t="shared" si="257"/>
        <v>0</v>
      </c>
      <c r="EA208" s="70"/>
    </row>
    <row r="209" spans="1:131" x14ac:dyDescent="0.25">
      <c r="A209" s="24" t="str">
        <f t="shared" si="222"/>
        <v/>
      </c>
      <c r="B209" s="36"/>
      <c r="C209" s="37"/>
      <c r="D209" s="38"/>
      <c r="E209" s="37"/>
      <c r="F209" s="38"/>
      <c r="G209" s="39"/>
      <c r="H209" s="35"/>
      <c r="I209" s="30"/>
      <c r="J209" s="38"/>
      <c r="K209" s="36"/>
      <c r="L209" s="40"/>
      <c r="M209" s="43"/>
      <c r="N209" s="44"/>
      <c r="O209" s="35"/>
      <c r="P209" s="87"/>
      <c r="R209" s="70"/>
      <c r="S209" s="70"/>
      <c r="T209" s="99" t="s">
        <v>559</v>
      </c>
      <c r="U209" s="146" t="s">
        <v>560</v>
      </c>
      <c r="V209" s="70"/>
      <c r="W209" s="70"/>
      <c r="X209" s="70"/>
      <c r="Y209" s="70"/>
      <c r="Z209" t="b">
        <f t="shared" si="201"/>
        <v>0</v>
      </c>
      <c r="AA209" t="b">
        <f t="shared" si="223"/>
        <v>0</v>
      </c>
      <c r="AB209" t="b">
        <f t="shared" si="202"/>
        <v>0</v>
      </c>
      <c r="AC209" t="b">
        <f t="shared" si="203"/>
        <v>0</v>
      </c>
      <c r="AD209" s="101" t="b">
        <f t="shared" si="204"/>
        <v>0</v>
      </c>
      <c r="AE209" t="e">
        <f t="shared" si="205"/>
        <v>#VALUE!</v>
      </c>
      <c r="AF209" t="b">
        <f t="shared" si="206"/>
        <v>0</v>
      </c>
      <c r="AG209" s="135"/>
      <c r="AH209" s="82" t="b">
        <f t="shared" si="207"/>
        <v>0</v>
      </c>
      <c r="AI209" s="99" t="b">
        <f t="shared" si="208"/>
        <v>0</v>
      </c>
      <c r="AJ209" s="70" t="b">
        <f t="shared" si="209"/>
        <v>0</v>
      </c>
      <c r="AK209" s="111" t="b">
        <f t="shared" si="224"/>
        <v>0</v>
      </c>
      <c r="AL209" s="82" t="e">
        <f t="shared" si="210"/>
        <v>#VALUE!</v>
      </c>
      <c r="AM209" s="82" t="b">
        <f t="shared" si="211"/>
        <v>0</v>
      </c>
      <c r="AN209" s="82" t="b">
        <f t="shared" si="212"/>
        <v>0</v>
      </c>
      <c r="AO209" s="82" t="b">
        <f t="shared" si="225"/>
        <v>0</v>
      </c>
      <c r="AP209" s="82" t="b">
        <f t="shared" si="213"/>
        <v>0</v>
      </c>
      <c r="AQ209" s="82" t="b">
        <f t="shared" si="226"/>
        <v>0</v>
      </c>
      <c r="AR209" s="70">
        <f t="shared" si="227"/>
        <v>0</v>
      </c>
      <c r="AS209" s="82" t="b">
        <f t="shared" si="214"/>
        <v>0</v>
      </c>
      <c r="AT209" s="82" t="b">
        <f t="shared" si="215"/>
        <v>0</v>
      </c>
      <c r="AU209" s="82" t="b">
        <f t="shared" si="216"/>
        <v>0</v>
      </c>
      <c r="AV209" s="82" t="b">
        <f t="shared" si="217"/>
        <v>0</v>
      </c>
      <c r="AW209" s="82" t="b">
        <f t="shared" si="218"/>
        <v>0</v>
      </c>
      <c r="AX209" s="82" t="b">
        <f t="shared" si="219"/>
        <v>0</v>
      </c>
      <c r="AY209" s="82" t="b">
        <f t="shared" si="228"/>
        <v>0</v>
      </c>
      <c r="AZ209" s="82"/>
      <c r="BA209" s="82" t="b">
        <f t="shared" si="229"/>
        <v>0</v>
      </c>
      <c r="BB209" s="82" t="b">
        <f t="shared" si="230"/>
        <v>0</v>
      </c>
      <c r="BC209" s="82" t="b">
        <f t="shared" si="231"/>
        <v>0</v>
      </c>
      <c r="BD209" s="70"/>
      <c r="BE209" s="70" t="str">
        <f t="shared" si="220"/>
        <v/>
      </c>
      <c r="BF209" s="70">
        <v>198</v>
      </c>
      <c r="BG209" s="70"/>
      <c r="BH209" s="70"/>
      <c r="BI209" s="70"/>
      <c r="BJ209" s="70"/>
      <c r="BK209" s="70"/>
      <c r="BL209" s="70"/>
      <c r="BM209" s="70"/>
      <c r="BN209" s="70"/>
      <c r="BO209" s="70"/>
      <c r="BP209" s="70"/>
      <c r="BQ209" s="70"/>
      <c r="BR209" s="70"/>
      <c r="BS209" s="70" t="b">
        <f t="shared" si="221"/>
        <v>0</v>
      </c>
      <c r="BT209" s="70">
        <f>COUNTA(B210:$O$830)</f>
        <v>0</v>
      </c>
      <c r="BU209" s="70"/>
      <c r="BV209" s="163"/>
      <c r="BW209" s="163"/>
      <c r="BX209" s="163"/>
      <c r="BY209" s="163"/>
      <c r="BZ209" s="163"/>
      <c r="CA209" s="163"/>
      <c r="CB209" s="163"/>
      <c r="CC209" s="163"/>
      <c r="CD209" s="163"/>
      <c r="CE209" s="163" t="str">
        <f t="shared" si="232"/>
        <v/>
      </c>
      <c r="CF209" s="163" t="str">
        <f t="shared" si="233"/>
        <v/>
      </c>
      <c r="CG209" s="163" t="str">
        <f t="shared" si="234"/>
        <v/>
      </c>
      <c r="CH209" s="163" t="str">
        <f t="shared" si="235"/>
        <v/>
      </c>
      <c r="CI209" s="163" t="str">
        <f t="shared" si="236"/>
        <v/>
      </c>
      <c r="CJ209" s="163" t="str">
        <f t="shared" si="237"/>
        <v/>
      </c>
      <c r="CK209" s="163" t="str">
        <f t="shared" si="238"/>
        <v/>
      </c>
      <c r="CL209" s="163" t="str">
        <f t="shared" si="239"/>
        <v/>
      </c>
      <c r="CM209" s="163" t="str">
        <f t="shared" si="240"/>
        <v/>
      </c>
      <c r="CN209" s="163"/>
      <c r="CO209" s="163"/>
      <c r="CP209" s="163" t="str">
        <f t="shared" si="241"/>
        <v/>
      </c>
      <c r="CQ209" s="163"/>
      <c r="CR209" s="163"/>
      <c r="CS209" s="185" t="str">
        <f t="shared" si="258"/>
        <v/>
      </c>
      <c r="CT209" s="70"/>
      <c r="CU209" s="70">
        <f t="shared" si="242"/>
        <v>0</v>
      </c>
      <c r="CV209" s="70">
        <f t="shared" si="243"/>
        <v>0</v>
      </c>
      <c r="CW209" s="70"/>
      <c r="CX209" s="96">
        <f t="shared" si="244"/>
        <v>0</v>
      </c>
      <c r="CY209" s="70"/>
      <c r="CZ209" s="70" t="e">
        <f t="shared" si="245"/>
        <v>#VALUE!</v>
      </c>
      <c r="DA209" s="70" t="e">
        <f t="shared" si="246"/>
        <v>#VALUE!</v>
      </c>
      <c r="DB209" s="70"/>
      <c r="DC209" s="70" t="b">
        <f t="shared" si="195"/>
        <v>0</v>
      </c>
      <c r="DD209" s="70">
        <f t="shared" si="247"/>
        <v>0</v>
      </c>
      <c r="DE209" s="70" t="str">
        <f t="shared" si="248"/>
        <v/>
      </c>
      <c r="DF209" s="70"/>
      <c r="DG209" s="70" t="str">
        <f t="shared" si="196"/>
        <v/>
      </c>
      <c r="DH209" s="70" t="b">
        <f t="shared" si="197"/>
        <v>0</v>
      </c>
      <c r="DI209" s="70" t="str">
        <f t="shared" si="198"/>
        <v/>
      </c>
      <c r="DJ209" s="70"/>
      <c r="DK209" s="70" t="str">
        <f t="shared" si="249"/>
        <v/>
      </c>
      <c r="DL209" s="70" t="str">
        <f t="shared" si="250"/>
        <v/>
      </c>
      <c r="DM209" s="70"/>
      <c r="DN209" s="70" t="str">
        <f t="shared" si="251"/>
        <v/>
      </c>
      <c r="DO209" s="70" t="str">
        <f>IF(DK209="","",AND((COUNTIF($DK$12:DL209,DK209))=1,(COUNTIF($DK$12:DL209,DL209))=1))</f>
        <v/>
      </c>
      <c r="DP209" s="70" t="str">
        <f>IF(DK209="","",AND((COUNTIF(DK209:$DL$812,DK209))=1,(COUNTIF(DK209:$DL$812,DL209))=1))</f>
        <v/>
      </c>
      <c r="DQ209" s="70"/>
      <c r="DR209" s="70" t="b">
        <f t="shared" si="252"/>
        <v>0</v>
      </c>
      <c r="DS209" s="70" t="b">
        <f t="shared" si="253"/>
        <v>0</v>
      </c>
      <c r="DT209" s="70">
        <f t="shared" si="199"/>
        <v>0</v>
      </c>
      <c r="DU209" s="70">
        <f t="shared" si="200"/>
        <v>0</v>
      </c>
      <c r="DV209" s="70" t="b">
        <f t="shared" si="254"/>
        <v>0</v>
      </c>
      <c r="DW209" s="70" t="b">
        <f t="shared" si="255"/>
        <v>0</v>
      </c>
      <c r="DX209" s="70"/>
      <c r="DY209" s="70" t="b">
        <f t="shared" si="256"/>
        <v>0</v>
      </c>
      <c r="DZ209" s="70">
        <f t="shared" si="257"/>
        <v>0</v>
      </c>
      <c r="EA209" s="70"/>
    </row>
    <row r="210" spans="1:131" x14ac:dyDescent="0.25">
      <c r="A210" s="24" t="str">
        <f t="shared" si="222"/>
        <v/>
      </c>
      <c r="B210" s="36"/>
      <c r="C210" s="37"/>
      <c r="D210" s="38"/>
      <c r="E210" s="37"/>
      <c r="F210" s="38"/>
      <c r="G210" s="39"/>
      <c r="H210" s="35"/>
      <c r="I210" s="30"/>
      <c r="J210" s="38"/>
      <c r="K210" s="36"/>
      <c r="L210" s="40"/>
      <c r="M210" s="43"/>
      <c r="N210" s="44"/>
      <c r="O210" s="35"/>
      <c r="P210" s="87"/>
      <c r="R210" s="70"/>
      <c r="S210" s="70"/>
      <c r="T210" s="99" t="s">
        <v>561</v>
      </c>
      <c r="U210" s="146" t="s">
        <v>562</v>
      </c>
      <c r="V210" s="70"/>
      <c r="W210" s="70"/>
      <c r="X210" s="70"/>
      <c r="Y210" s="70"/>
      <c r="Z210" t="b">
        <f t="shared" si="201"/>
        <v>0</v>
      </c>
      <c r="AA210" t="b">
        <f t="shared" si="223"/>
        <v>0</v>
      </c>
      <c r="AB210" t="b">
        <f t="shared" si="202"/>
        <v>0</v>
      </c>
      <c r="AC210" t="b">
        <f t="shared" si="203"/>
        <v>0</v>
      </c>
      <c r="AD210" s="101" t="b">
        <f t="shared" si="204"/>
        <v>0</v>
      </c>
      <c r="AE210" t="e">
        <f t="shared" si="205"/>
        <v>#VALUE!</v>
      </c>
      <c r="AF210" t="b">
        <f t="shared" si="206"/>
        <v>0</v>
      </c>
      <c r="AG210" s="135"/>
      <c r="AH210" s="82" t="b">
        <f t="shared" si="207"/>
        <v>0</v>
      </c>
      <c r="AI210" s="99" t="b">
        <f t="shared" si="208"/>
        <v>0</v>
      </c>
      <c r="AJ210" s="70" t="b">
        <f t="shared" si="209"/>
        <v>0</v>
      </c>
      <c r="AK210" s="111" t="b">
        <f t="shared" si="224"/>
        <v>0</v>
      </c>
      <c r="AL210" s="82" t="e">
        <f t="shared" si="210"/>
        <v>#VALUE!</v>
      </c>
      <c r="AM210" s="82" t="b">
        <f t="shared" si="211"/>
        <v>0</v>
      </c>
      <c r="AN210" s="82" t="b">
        <f t="shared" si="212"/>
        <v>0</v>
      </c>
      <c r="AO210" s="82" t="b">
        <f t="shared" si="225"/>
        <v>0</v>
      </c>
      <c r="AP210" s="82" t="b">
        <f t="shared" si="213"/>
        <v>0</v>
      </c>
      <c r="AQ210" s="82" t="b">
        <f t="shared" si="226"/>
        <v>0</v>
      </c>
      <c r="AR210" s="70">
        <f t="shared" si="227"/>
        <v>0</v>
      </c>
      <c r="AS210" s="82" t="b">
        <f t="shared" si="214"/>
        <v>0</v>
      </c>
      <c r="AT210" s="82" t="b">
        <f t="shared" si="215"/>
        <v>0</v>
      </c>
      <c r="AU210" s="82" t="b">
        <f t="shared" si="216"/>
        <v>0</v>
      </c>
      <c r="AV210" s="82" t="b">
        <f t="shared" si="217"/>
        <v>0</v>
      </c>
      <c r="AW210" s="82" t="b">
        <f t="shared" si="218"/>
        <v>0</v>
      </c>
      <c r="AX210" s="82" t="b">
        <f t="shared" si="219"/>
        <v>0</v>
      </c>
      <c r="AY210" s="82" t="b">
        <f t="shared" si="228"/>
        <v>0</v>
      </c>
      <c r="AZ210" s="82"/>
      <c r="BA210" s="82" t="b">
        <f t="shared" si="229"/>
        <v>0</v>
      </c>
      <c r="BB210" s="82" t="b">
        <f t="shared" si="230"/>
        <v>0</v>
      </c>
      <c r="BC210" s="82" t="b">
        <f t="shared" si="231"/>
        <v>0</v>
      </c>
      <c r="BD210" s="70"/>
      <c r="BE210" s="70" t="str">
        <f t="shared" si="220"/>
        <v/>
      </c>
      <c r="BF210" s="70">
        <v>199</v>
      </c>
      <c r="BG210" s="70"/>
      <c r="BH210" s="70"/>
      <c r="BI210" s="70"/>
      <c r="BJ210" s="70"/>
      <c r="BK210" s="70"/>
      <c r="BL210" s="70"/>
      <c r="BM210" s="70"/>
      <c r="BN210" s="70"/>
      <c r="BO210" s="70"/>
      <c r="BP210" s="70"/>
      <c r="BQ210" s="70"/>
      <c r="BR210" s="70"/>
      <c r="BS210" s="70" t="b">
        <f t="shared" si="221"/>
        <v>0</v>
      </c>
      <c r="BT210" s="70">
        <f>COUNTA(B211:$O$830)</f>
        <v>0</v>
      </c>
      <c r="BU210" s="70"/>
      <c r="BV210" s="163"/>
      <c r="BW210" s="163"/>
      <c r="BX210" s="163"/>
      <c r="BY210" s="163"/>
      <c r="BZ210" s="163"/>
      <c r="CA210" s="163"/>
      <c r="CB210" s="163"/>
      <c r="CC210" s="163"/>
      <c r="CD210" s="163"/>
      <c r="CE210" s="163" t="str">
        <f t="shared" si="232"/>
        <v/>
      </c>
      <c r="CF210" s="163" t="str">
        <f t="shared" si="233"/>
        <v/>
      </c>
      <c r="CG210" s="163" t="str">
        <f t="shared" si="234"/>
        <v/>
      </c>
      <c r="CH210" s="163" t="str">
        <f t="shared" si="235"/>
        <v/>
      </c>
      <c r="CI210" s="163" t="str">
        <f t="shared" si="236"/>
        <v/>
      </c>
      <c r="CJ210" s="163" t="str">
        <f t="shared" si="237"/>
        <v/>
      </c>
      <c r="CK210" s="163" t="str">
        <f t="shared" si="238"/>
        <v/>
      </c>
      <c r="CL210" s="163" t="str">
        <f t="shared" si="239"/>
        <v/>
      </c>
      <c r="CM210" s="163" t="str">
        <f t="shared" si="240"/>
        <v/>
      </c>
      <c r="CN210" s="163"/>
      <c r="CO210" s="163"/>
      <c r="CP210" s="163" t="str">
        <f t="shared" si="241"/>
        <v/>
      </c>
      <c r="CQ210" s="163"/>
      <c r="CR210" s="163"/>
      <c r="CS210" s="185" t="str">
        <f t="shared" si="258"/>
        <v/>
      </c>
      <c r="CT210" s="70"/>
      <c r="CU210" s="70">
        <f t="shared" si="242"/>
        <v>0</v>
      </c>
      <c r="CV210" s="70">
        <f t="shared" si="243"/>
        <v>0</v>
      </c>
      <c r="CW210" s="70"/>
      <c r="CX210" s="96">
        <f t="shared" si="244"/>
        <v>0</v>
      </c>
      <c r="CY210" s="70"/>
      <c r="CZ210" s="70" t="e">
        <f t="shared" si="245"/>
        <v>#VALUE!</v>
      </c>
      <c r="DA210" s="70" t="e">
        <f t="shared" si="246"/>
        <v>#VALUE!</v>
      </c>
      <c r="DB210" s="70"/>
      <c r="DC210" s="70" t="b">
        <f t="shared" ref="DC210:DC273" si="259">IF(ISBLANK(C210),FALSE,OR(B210="imb",AND((B210="apae"),((C210="a")+(E210="a")+(C210="p")+(E210="p")+(C210="AT")+(E210="AT")+(C210="F")+(E210="F")+(C210="PT")+(E210="PT"))&lt;&gt;2),AND(B210&lt;&gt;"apae",ISBLANK(B210)=FALSE,((C210="a")+(E210="a")+(C210="p")+(E210="p")+(C210="AT")+(E210="AT")+(C210="F")+(E210="F")+(C210="PT")+(E210="PT"))=2), AND(B210="gv",C210&amp;E210&amp;H210&lt;&gt;"ccgalerie"), AND(ISBLANK(B210),(C210&amp;E210="cc")),AND(B210="cf",OR(C210&amp;E210&lt;&gt;"cc",AND(C210&amp;E210="cc",H210="caniveau"),AND(C210&amp;E210="cc",H210="galerie"))),AND(NOT(ISBLANK(B210)),OR((C210="ct"),(E210="ct"))),AND(NOT(ISBLANK(B210)),OR((C210&amp;E210="imba"),(C210&amp;E210="aimb"))),AND((B210="ca"),OR(C210&amp;E210&lt;&gt;"imbc"),(C210&amp;E210&lt;&gt;"cimb")),AND(B210="gv",C210&amp;E210&amp;H210&lt;&gt;"ccgalerie"),AND(B210&lt;&gt;"gv",C210&amp;E210&amp;H210="ccgalerie"),(NOT(C210="c"))+(B210="ss")+(B210="se")=2))</f>
        <v>0</v>
      </c>
      <c r="DD210" s="70">
        <f t="shared" si="247"/>
        <v>0</v>
      </c>
      <c r="DE210" s="70" t="str">
        <f t="shared" si="248"/>
        <v/>
      </c>
      <c r="DF210" s="70"/>
      <c r="DG210" s="70" t="str">
        <f t="shared" si="196"/>
        <v/>
      </c>
      <c r="DH210" s="70" t="b">
        <f t="shared" si="197"/>
        <v>0</v>
      </c>
      <c r="DI210" s="70" t="str">
        <f t="shared" si="198"/>
        <v/>
      </c>
      <c r="DJ210" s="70"/>
      <c r="DK210" s="70" t="str">
        <f t="shared" si="249"/>
        <v/>
      </c>
      <c r="DL210" s="70" t="str">
        <f t="shared" si="250"/>
        <v/>
      </c>
      <c r="DM210" s="70"/>
      <c r="DN210" s="70" t="str">
        <f t="shared" si="251"/>
        <v/>
      </c>
      <c r="DO210" s="70" t="str">
        <f>IF(DK210="","",AND((COUNTIF($DK$12:DL210,DK210))=1,(COUNTIF($DK$12:DL210,DL210))=1))</f>
        <v/>
      </c>
      <c r="DP210" s="70" t="str">
        <f>IF(DK210="","",AND((COUNTIF(DK210:$DL$812,DK210))=1,(COUNTIF(DK210:$DL$812,DL210))=1))</f>
        <v/>
      </c>
      <c r="DQ210" s="70"/>
      <c r="DR210" s="70" t="b">
        <f t="shared" si="252"/>
        <v>0</v>
      </c>
      <c r="DS210" s="70" t="b">
        <f t="shared" si="253"/>
        <v>0</v>
      </c>
      <c r="DT210" s="70">
        <f t="shared" si="199"/>
        <v>0</v>
      </c>
      <c r="DU210" s="70">
        <f t="shared" si="200"/>
        <v>0</v>
      </c>
      <c r="DV210" s="70" t="b">
        <f t="shared" si="254"/>
        <v>0</v>
      </c>
      <c r="DW210" s="70" t="b">
        <f t="shared" si="255"/>
        <v>0</v>
      </c>
      <c r="DX210" s="70"/>
      <c r="DY210" s="70" t="b">
        <f t="shared" si="256"/>
        <v>0</v>
      </c>
      <c r="DZ210" s="70">
        <f t="shared" si="257"/>
        <v>0</v>
      </c>
      <c r="EA210" s="70"/>
    </row>
    <row r="211" spans="1:131" x14ac:dyDescent="0.25">
      <c r="A211" s="24" t="str">
        <f t="shared" si="222"/>
        <v/>
      </c>
      <c r="B211" s="36"/>
      <c r="C211" s="37"/>
      <c r="D211" s="38"/>
      <c r="E211" s="37"/>
      <c r="F211" s="38"/>
      <c r="G211" s="39"/>
      <c r="H211" s="35"/>
      <c r="I211" s="30"/>
      <c r="J211" s="38"/>
      <c r="K211" s="36"/>
      <c r="L211" s="40"/>
      <c r="M211" s="43"/>
      <c r="N211" s="44"/>
      <c r="O211" s="35"/>
      <c r="P211" s="87"/>
      <c r="R211" s="70"/>
      <c r="S211" s="70"/>
      <c r="T211" s="99" t="s">
        <v>563</v>
      </c>
      <c r="U211" s="146" t="s">
        <v>564</v>
      </c>
      <c r="V211" s="70"/>
      <c r="W211" s="70"/>
      <c r="X211" s="70"/>
      <c r="Y211" s="70"/>
      <c r="Z211" t="b">
        <f t="shared" si="201"/>
        <v>0</v>
      </c>
      <c r="AA211" t="b">
        <f t="shared" si="223"/>
        <v>0</v>
      </c>
      <c r="AB211" t="b">
        <f t="shared" si="202"/>
        <v>0</v>
      </c>
      <c r="AC211" t="b">
        <f t="shared" si="203"/>
        <v>0</v>
      </c>
      <c r="AD211" s="101" t="b">
        <f t="shared" si="204"/>
        <v>0</v>
      </c>
      <c r="AE211" t="e">
        <f t="shared" si="205"/>
        <v>#VALUE!</v>
      </c>
      <c r="AF211" t="b">
        <f t="shared" si="206"/>
        <v>0</v>
      </c>
      <c r="AG211" s="135"/>
      <c r="AH211" s="82" t="b">
        <f t="shared" si="207"/>
        <v>0</v>
      </c>
      <c r="AI211" s="99" t="b">
        <f t="shared" si="208"/>
        <v>0</v>
      </c>
      <c r="AJ211" s="70" t="b">
        <f t="shared" si="209"/>
        <v>0</v>
      </c>
      <c r="AK211" s="111" t="b">
        <f t="shared" si="224"/>
        <v>0</v>
      </c>
      <c r="AL211" s="82" t="e">
        <f t="shared" si="210"/>
        <v>#VALUE!</v>
      </c>
      <c r="AM211" s="82" t="b">
        <f t="shared" si="211"/>
        <v>0</v>
      </c>
      <c r="AN211" s="82" t="b">
        <f t="shared" si="212"/>
        <v>0</v>
      </c>
      <c r="AO211" s="82" t="b">
        <f t="shared" si="225"/>
        <v>0</v>
      </c>
      <c r="AP211" s="82" t="b">
        <f t="shared" si="213"/>
        <v>0</v>
      </c>
      <c r="AQ211" s="82" t="b">
        <f t="shared" si="226"/>
        <v>0</v>
      </c>
      <c r="AR211" s="70">
        <f t="shared" si="227"/>
        <v>0</v>
      </c>
      <c r="AS211" s="82" t="b">
        <f t="shared" si="214"/>
        <v>0</v>
      </c>
      <c r="AT211" s="82" t="b">
        <f t="shared" si="215"/>
        <v>0</v>
      </c>
      <c r="AU211" s="82" t="b">
        <f t="shared" si="216"/>
        <v>0</v>
      </c>
      <c r="AV211" s="82" t="b">
        <f t="shared" si="217"/>
        <v>0</v>
      </c>
      <c r="AW211" s="82" t="b">
        <f t="shared" si="218"/>
        <v>0</v>
      </c>
      <c r="AX211" s="82" t="b">
        <f t="shared" si="219"/>
        <v>0</v>
      </c>
      <c r="AY211" s="82" t="b">
        <f t="shared" si="228"/>
        <v>0</v>
      </c>
      <c r="AZ211" s="82"/>
      <c r="BA211" s="82" t="b">
        <f t="shared" si="229"/>
        <v>0</v>
      </c>
      <c r="BB211" s="82" t="b">
        <f t="shared" si="230"/>
        <v>0</v>
      </c>
      <c r="BC211" s="82" t="b">
        <f t="shared" si="231"/>
        <v>0</v>
      </c>
      <c r="BD211" s="70"/>
      <c r="BE211" s="70" t="str">
        <f t="shared" si="220"/>
        <v/>
      </c>
      <c r="BF211" s="70">
        <v>200</v>
      </c>
      <c r="BG211" s="70"/>
      <c r="BH211" s="70"/>
      <c r="BI211" s="70"/>
      <c r="BJ211" s="70"/>
      <c r="BK211" s="70"/>
      <c r="BL211" s="70"/>
      <c r="BM211" s="70"/>
      <c r="BN211" s="70"/>
      <c r="BO211" s="70"/>
      <c r="BP211" s="70"/>
      <c r="BQ211" s="70"/>
      <c r="BR211" s="70"/>
      <c r="BS211" s="70" t="b">
        <f t="shared" si="221"/>
        <v>0</v>
      </c>
      <c r="BT211" s="70">
        <f>COUNTA(B212:$O$830)</f>
        <v>0</v>
      </c>
      <c r="BU211" s="70"/>
      <c r="BV211" s="163"/>
      <c r="BW211" s="163"/>
      <c r="BX211" s="163"/>
      <c r="BY211" s="163"/>
      <c r="BZ211" s="163"/>
      <c r="CA211" s="163"/>
      <c r="CB211" s="163"/>
      <c r="CC211" s="163"/>
      <c r="CD211" s="163"/>
      <c r="CE211" s="163" t="str">
        <f t="shared" si="232"/>
        <v/>
      </c>
      <c r="CF211" s="163" t="str">
        <f t="shared" si="233"/>
        <v/>
      </c>
      <c r="CG211" s="163" t="str">
        <f t="shared" si="234"/>
        <v/>
      </c>
      <c r="CH211" s="163" t="str">
        <f t="shared" si="235"/>
        <v/>
      </c>
      <c r="CI211" s="163" t="str">
        <f t="shared" si="236"/>
        <v/>
      </c>
      <c r="CJ211" s="163" t="str">
        <f t="shared" si="237"/>
        <v/>
      </c>
      <c r="CK211" s="163" t="str">
        <f t="shared" si="238"/>
        <v/>
      </c>
      <c r="CL211" s="163" t="str">
        <f t="shared" si="239"/>
        <v/>
      </c>
      <c r="CM211" s="163" t="str">
        <f t="shared" si="240"/>
        <v/>
      </c>
      <c r="CN211" s="163"/>
      <c r="CO211" s="163"/>
      <c r="CP211" s="163" t="str">
        <f t="shared" si="241"/>
        <v/>
      </c>
      <c r="CQ211" s="163"/>
      <c r="CR211" s="163"/>
      <c r="CS211" s="185" t="str">
        <f t="shared" si="258"/>
        <v/>
      </c>
      <c r="CT211" s="70"/>
      <c r="CU211" s="70">
        <f t="shared" si="242"/>
        <v>0</v>
      </c>
      <c r="CV211" s="70">
        <f t="shared" si="243"/>
        <v>0</v>
      </c>
      <c r="CW211" s="70"/>
      <c r="CX211" s="96">
        <f t="shared" si="244"/>
        <v>0</v>
      </c>
      <c r="CY211" s="70"/>
      <c r="CZ211" s="70" t="e">
        <f t="shared" si="245"/>
        <v>#VALUE!</v>
      </c>
      <c r="DA211" s="70" t="e">
        <f t="shared" si="246"/>
        <v>#VALUE!</v>
      </c>
      <c r="DB211" s="70"/>
      <c r="DC211" s="70" t="b">
        <f t="shared" si="259"/>
        <v>0</v>
      </c>
      <c r="DD211" s="70">
        <f t="shared" si="247"/>
        <v>0</v>
      </c>
      <c r="DE211" s="70" t="str">
        <f t="shared" si="248"/>
        <v/>
      </c>
      <c r="DF211" s="70"/>
      <c r="DG211" s="70" t="str">
        <f t="shared" si="196"/>
        <v/>
      </c>
      <c r="DH211" s="70" t="b">
        <f t="shared" si="197"/>
        <v>0</v>
      </c>
      <c r="DI211" s="70" t="str">
        <f t="shared" si="198"/>
        <v/>
      </c>
      <c r="DJ211" s="70"/>
      <c r="DK211" s="70" t="str">
        <f t="shared" si="249"/>
        <v/>
      </c>
      <c r="DL211" s="70" t="str">
        <f t="shared" si="250"/>
        <v/>
      </c>
      <c r="DM211" s="70"/>
      <c r="DN211" s="70" t="str">
        <f t="shared" si="251"/>
        <v/>
      </c>
      <c r="DO211" s="70" t="str">
        <f>IF(DK211="","",AND((COUNTIF($DK$12:DL211,DK211))=1,(COUNTIF($DK$12:DL211,DL211))=1))</f>
        <v/>
      </c>
      <c r="DP211" s="70" t="str">
        <f>IF(DK211="","",AND((COUNTIF(DK211:$DL$812,DK211))=1,(COUNTIF(DK211:$DL$812,DL211))=1))</f>
        <v/>
      </c>
      <c r="DQ211" s="70"/>
      <c r="DR211" s="70" t="b">
        <f t="shared" si="252"/>
        <v>0</v>
      </c>
      <c r="DS211" s="70" t="b">
        <f t="shared" si="253"/>
        <v>0</v>
      </c>
      <c r="DT211" s="70">
        <f t="shared" si="199"/>
        <v>0</v>
      </c>
      <c r="DU211" s="70">
        <f t="shared" si="200"/>
        <v>0</v>
      </c>
      <c r="DV211" s="70" t="b">
        <f t="shared" si="254"/>
        <v>0</v>
      </c>
      <c r="DW211" s="70" t="b">
        <f t="shared" si="255"/>
        <v>0</v>
      </c>
      <c r="DX211" s="70"/>
      <c r="DY211" s="70" t="b">
        <f t="shared" si="256"/>
        <v>0</v>
      </c>
      <c r="DZ211" s="70">
        <f t="shared" si="257"/>
        <v>0</v>
      </c>
      <c r="EA211" s="70"/>
    </row>
    <row r="212" spans="1:131" x14ac:dyDescent="0.25">
      <c r="A212" s="24" t="str">
        <f t="shared" si="222"/>
        <v/>
      </c>
      <c r="B212" s="36"/>
      <c r="C212" s="37"/>
      <c r="D212" s="38"/>
      <c r="E212" s="37"/>
      <c r="F212" s="38"/>
      <c r="G212" s="39"/>
      <c r="H212" s="35"/>
      <c r="I212" s="30"/>
      <c r="J212" s="38"/>
      <c r="K212" s="36"/>
      <c r="L212" s="40"/>
      <c r="M212" s="43"/>
      <c r="N212" s="44"/>
      <c r="O212" s="35"/>
      <c r="P212" s="87"/>
      <c r="R212" s="70"/>
      <c r="S212" s="70"/>
      <c r="T212" s="99" t="s">
        <v>565</v>
      </c>
      <c r="U212" s="146" t="s">
        <v>566</v>
      </c>
      <c r="V212" s="70"/>
      <c r="W212" s="70"/>
      <c r="X212" s="70"/>
      <c r="Y212" s="70"/>
      <c r="Z212" t="b">
        <f t="shared" si="201"/>
        <v>0</v>
      </c>
      <c r="AA212" t="b">
        <f t="shared" si="223"/>
        <v>0</v>
      </c>
      <c r="AB212" t="b">
        <f t="shared" si="202"/>
        <v>0</v>
      </c>
      <c r="AC212" t="b">
        <f t="shared" si="203"/>
        <v>0</v>
      </c>
      <c r="AD212" s="101" t="b">
        <f t="shared" si="204"/>
        <v>0</v>
      </c>
      <c r="AE212" t="e">
        <f t="shared" si="205"/>
        <v>#VALUE!</v>
      </c>
      <c r="AF212" t="b">
        <f t="shared" si="206"/>
        <v>0</v>
      </c>
      <c r="AG212" s="135"/>
      <c r="AH212" s="82" t="b">
        <f t="shared" si="207"/>
        <v>0</v>
      </c>
      <c r="AI212" s="99" t="b">
        <f t="shared" si="208"/>
        <v>0</v>
      </c>
      <c r="AJ212" s="70" t="b">
        <f t="shared" si="209"/>
        <v>0</v>
      </c>
      <c r="AK212" s="111" t="b">
        <f t="shared" si="224"/>
        <v>0</v>
      </c>
      <c r="AL212" s="82" t="e">
        <f t="shared" si="210"/>
        <v>#VALUE!</v>
      </c>
      <c r="AM212" s="82" t="b">
        <f t="shared" si="211"/>
        <v>0</v>
      </c>
      <c r="AN212" s="82" t="b">
        <f t="shared" si="212"/>
        <v>0</v>
      </c>
      <c r="AO212" s="82" t="b">
        <f t="shared" si="225"/>
        <v>0</v>
      </c>
      <c r="AP212" s="82" t="b">
        <f t="shared" si="213"/>
        <v>0</v>
      </c>
      <c r="AQ212" s="82" t="b">
        <f t="shared" si="226"/>
        <v>0</v>
      </c>
      <c r="AR212" s="70">
        <f t="shared" si="227"/>
        <v>0</v>
      </c>
      <c r="AS212" s="82" t="b">
        <f t="shared" si="214"/>
        <v>0</v>
      </c>
      <c r="AT212" s="82" t="b">
        <f t="shared" si="215"/>
        <v>0</v>
      </c>
      <c r="AU212" s="82" t="b">
        <f t="shared" si="216"/>
        <v>0</v>
      </c>
      <c r="AV212" s="82" t="b">
        <f t="shared" si="217"/>
        <v>0</v>
      </c>
      <c r="AW212" s="82" t="b">
        <f t="shared" si="218"/>
        <v>0</v>
      </c>
      <c r="AX212" s="82" t="b">
        <f t="shared" si="219"/>
        <v>0</v>
      </c>
      <c r="AY212" s="82" t="b">
        <f t="shared" si="228"/>
        <v>0</v>
      </c>
      <c r="AZ212" s="82"/>
      <c r="BA212" s="82" t="b">
        <f t="shared" si="229"/>
        <v>0</v>
      </c>
      <c r="BB212" s="82" t="b">
        <f t="shared" si="230"/>
        <v>0</v>
      </c>
      <c r="BC212" s="82" t="b">
        <f t="shared" si="231"/>
        <v>0</v>
      </c>
      <c r="BD212" s="70"/>
      <c r="BE212" s="70" t="str">
        <f t="shared" si="220"/>
        <v/>
      </c>
      <c r="BF212" s="70">
        <v>201</v>
      </c>
      <c r="BG212" s="70"/>
      <c r="BH212" s="70"/>
      <c r="BI212" s="70"/>
      <c r="BJ212" s="70"/>
      <c r="BK212" s="70"/>
      <c r="BL212" s="70"/>
      <c r="BM212" s="70"/>
      <c r="BN212" s="70"/>
      <c r="BO212" s="70"/>
      <c r="BP212" s="70"/>
      <c r="BQ212" s="70"/>
      <c r="BR212" s="70"/>
      <c r="BS212" s="70" t="b">
        <f t="shared" si="221"/>
        <v>0</v>
      </c>
      <c r="BT212" s="70">
        <f>COUNTA(B213:$O$830)</f>
        <v>0</v>
      </c>
      <c r="BU212" s="70"/>
      <c r="BV212" s="163"/>
      <c r="BW212" s="163"/>
      <c r="BX212" s="163"/>
      <c r="BY212" s="163"/>
      <c r="BZ212" s="163"/>
      <c r="CA212" s="163"/>
      <c r="CB212" s="163"/>
      <c r="CC212" s="163"/>
      <c r="CD212" s="163"/>
      <c r="CE212" s="163" t="str">
        <f t="shared" si="232"/>
        <v/>
      </c>
      <c r="CF212" s="163" t="str">
        <f t="shared" si="233"/>
        <v/>
      </c>
      <c r="CG212" s="163" t="str">
        <f t="shared" si="234"/>
        <v/>
      </c>
      <c r="CH212" s="163" t="str">
        <f t="shared" si="235"/>
        <v/>
      </c>
      <c r="CI212" s="163" t="str">
        <f t="shared" si="236"/>
        <v/>
      </c>
      <c r="CJ212" s="163" t="str">
        <f t="shared" si="237"/>
        <v/>
      </c>
      <c r="CK212" s="163" t="str">
        <f t="shared" si="238"/>
        <v/>
      </c>
      <c r="CL212" s="163" t="str">
        <f t="shared" si="239"/>
        <v/>
      </c>
      <c r="CM212" s="163" t="str">
        <f t="shared" si="240"/>
        <v/>
      </c>
      <c r="CN212" s="163"/>
      <c r="CO212" s="163"/>
      <c r="CP212" s="163" t="str">
        <f t="shared" si="241"/>
        <v/>
      </c>
      <c r="CQ212" s="163"/>
      <c r="CR212" s="163"/>
      <c r="CS212" s="185" t="str">
        <f t="shared" si="258"/>
        <v/>
      </c>
      <c r="CT212" s="70"/>
      <c r="CU212" s="70">
        <f t="shared" si="242"/>
        <v>0</v>
      </c>
      <c r="CV212" s="70">
        <f t="shared" si="243"/>
        <v>0</v>
      </c>
      <c r="CW212" s="70"/>
      <c r="CX212" s="96">
        <f t="shared" si="244"/>
        <v>0</v>
      </c>
      <c r="CY212" s="70"/>
      <c r="CZ212" s="70" t="e">
        <f t="shared" si="245"/>
        <v>#VALUE!</v>
      </c>
      <c r="DA212" s="70" t="e">
        <f t="shared" si="246"/>
        <v>#VALUE!</v>
      </c>
      <c r="DB212" s="70"/>
      <c r="DC212" s="70" t="b">
        <f t="shared" si="259"/>
        <v>0</v>
      </c>
      <c r="DD212" s="70">
        <f t="shared" si="247"/>
        <v>0</v>
      </c>
      <c r="DE212" s="70" t="str">
        <f t="shared" si="248"/>
        <v/>
      </c>
      <c r="DF212" s="70"/>
      <c r="DG212" s="70" t="str">
        <f t="shared" si="196"/>
        <v/>
      </c>
      <c r="DH212" s="70" t="b">
        <f t="shared" si="197"/>
        <v>0</v>
      </c>
      <c r="DI212" s="70" t="str">
        <f t="shared" si="198"/>
        <v/>
      </c>
      <c r="DJ212" s="70"/>
      <c r="DK212" s="70" t="str">
        <f t="shared" si="249"/>
        <v/>
      </c>
      <c r="DL212" s="70" t="str">
        <f t="shared" si="250"/>
        <v/>
      </c>
      <c r="DM212" s="70"/>
      <c r="DN212" s="70" t="str">
        <f t="shared" si="251"/>
        <v/>
      </c>
      <c r="DO212" s="70" t="str">
        <f>IF(DK212="","",AND((COUNTIF($DK$12:DL212,DK212))=1,(COUNTIF($DK$12:DL212,DL212))=1))</f>
        <v/>
      </c>
      <c r="DP212" s="70" t="str">
        <f>IF(DK212="","",AND((COUNTIF(DK212:$DL$812,DK212))=1,(COUNTIF(DK212:$DL$812,DL212))=1))</f>
        <v/>
      </c>
      <c r="DQ212" s="70"/>
      <c r="DR212" s="70" t="b">
        <f t="shared" si="252"/>
        <v>0</v>
      </c>
      <c r="DS212" s="70" t="b">
        <f t="shared" si="253"/>
        <v>0</v>
      </c>
      <c r="DT212" s="70">
        <f t="shared" si="199"/>
        <v>0</v>
      </c>
      <c r="DU212" s="70">
        <f t="shared" si="200"/>
        <v>0</v>
      </c>
      <c r="DV212" s="70" t="b">
        <f t="shared" si="254"/>
        <v>0</v>
      </c>
      <c r="DW212" s="70" t="b">
        <f t="shared" si="255"/>
        <v>0</v>
      </c>
      <c r="DX212" s="70"/>
      <c r="DY212" s="70" t="b">
        <f t="shared" si="256"/>
        <v>0</v>
      </c>
      <c r="DZ212" s="70">
        <f t="shared" si="257"/>
        <v>0</v>
      </c>
      <c r="EA212" s="70"/>
    </row>
    <row r="213" spans="1:131" x14ac:dyDescent="0.25">
      <c r="A213" s="24" t="str">
        <f t="shared" si="222"/>
        <v/>
      </c>
      <c r="B213" s="36"/>
      <c r="C213" s="37"/>
      <c r="D213" s="38"/>
      <c r="E213" s="37"/>
      <c r="F213" s="38"/>
      <c r="G213" s="39"/>
      <c r="H213" s="35"/>
      <c r="I213" s="30"/>
      <c r="J213" s="38"/>
      <c r="K213" s="36"/>
      <c r="L213" s="40"/>
      <c r="M213" s="43"/>
      <c r="N213" s="44"/>
      <c r="O213" s="35"/>
      <c r="P213" s="87"/>
      <c r="R213" s="70"/>
      <c r="S213" s="70"/>
      <c r="T213" s="99" t="s">
        <v>567</v>
      </c>
      <c r="U213" s="146" t="s">
        <v>568</v>
      </c>
      <c r="V213" s="70"/>
      <c r="W213" s="70"/>
      <c r="X213" s="70"/>
      <c r="Y213" s="70"/>
      <c r="Z213" t="b">
        <f t="shared" si="201"/>
        <v>0</v>
      </c>
      <c r="AA213" t="b">
        <f t="shared" si="223"/>
        <v>0</v>
      </c>
      <c r="AB213" t="b">
        <f t="shared" si="202"/>
        <v>0</v>
      </c>
      <c r="AC213" t="b">
        <f t="shared" si="203"/>
        <v>0</v>
      </c>
      <c r="AD213" s="101" t="b">
        <f t="shared" si="204"/>
        <v>0</v>
      </c>
      <c r="AE213" t="e">
        <f t="shared" si="205"/>
        <v>#VALUE!</v>
      </c>
      <c r="AF213" t="b">
        <f t="shared" si="206"/>
        <v>0</v>
      </c>
      <c r="AG213" s="135"/>
      <c r="AH213" s="82" t="b">
        <f t="shared" si="207"/>
        <v>0</v>
      </c>
      <c r="AI213" s="99" t="b">
        <f t="shared" si="208"/>
        <v>0</v>
      </c>
      <c r="AJ213" s="70" t="b">
        <f t="shared" si="209"/>
        <v>0</v>
      </c>
      <c r="AK213" s="111" t="b">
        <f t="shared" si="224"/>
        <v>0</v>
      </c>
      <c r="AL213" s="82" t="e">
        <f t="shared" si="210"/>
        <v>#VALUE!</v>
      </c>
      <c r="AM213" s="82" t="b">
        <f t="shared" si="211"/>
        <v>0</v>
      </c>
      <c r="AN213" s="82" t="b">
        <f t="shared" si="212"/>
        <v>0</v>
      </c>
      <c r="AO213" s="82" t="b">
        <f t="shared" si="225"/>
        <v>0</v>
      </c>
      <c r="AP213" s="82" t="b">
        <f t="shared" si="213"/>
        <v>0</v>
      </c>
      <c r="AQ213" s="82" t="b">
        <f t="shared" si="226"/>
        <v>0</v>
      </c>
      <c r="AR213" s="70">
        <f t="shared" si="227"/>
        <v>0</v>
      </c>
      <c r="AS213" s="82" t="b">
        <f t="shared" si="214"/>
        <v>0</v>
      </c>
      <c r="AT213" s="82" t="b">
        <f t="shared" si="215"/>
        <v>0</v>
      </c>
      <c r="AU213" s="82" t="b">
        <f t="shared" si="216"/>
        <v>0</v>
      </c>
      <c r="AV213" s="82" t="b">
        <f t="shared" si="217"/>
        <v>0</v>
      </c>
      <c r="AW213" s="82" t="b">
        <f t="shared" si="218"/>
        <v>0</v>
      </c>
      <c r="AX213" s="82" t="b">
        <f t="shared" si="219"/>
        <v>0</v>
      </c>
      <c r="AY213" s="82" t="b">
        <f t="shared" si="228"/>
        <v>0</v>
      </c>
      <c r="AZ213" s="82"/>
      <c r="BA213" s="82" t="b">
        <f t="shared" si="229"/>
        <v>0</v>
      </c>
      <c r="BB213" s="82" t="b">
        <f t="shared" si="230"/>
        <v>0</v>
      </c>
      <c r="BC213" s="82" t="b">
        <f t="shared" si="231"/>
        <v>0</v>
      </c>
      <c r="BD213" s="70"/>
      <c r="BE213" s="70" t="str">
        <f t="shared" si="220"/>
        <v/>
      </c>
      <c r="BF213" s="70">
        <v>202</v>
      </c>
      <c r="BG213" s="70"/>
      <c r="BH213" s="70"/>
      <c r="BI213" s="70"/>
      <c r="BJ213" s="70"/>
      <c r="BK213" s="70"/>
      <c r="BL213" s="70"/>
      <c r="BM213" s="70"/>
      <c r="BN213" s="70"/>
      <c r="BO213" s="70"/>
      <c r="BP213" s="70"/>
      <c r="BQ213" s="70"/>
      <c r="BR213" s="70"/>
      <c r="BS213" s="70" t="b">
        <f t="shared" si="221"/>
        <v>0</v>
      </c>
      <c r="BT213" s="70">
        <f>COUNTA(B214:$O$830)</f>
        <v>0</v>
      </c>
      <c r="BU213" s="70"/>
      <c r="BV213" s="163"/>
      <c r="BW213" s="163"/>
      <c r="BX213" s="163"/>
      <c r="BY213" s="163"/>
      <c r="BZ213" s="163"/>
      <c r="CA213" s="163"/>
      <c r="CB213" s="163"/>
      <c r="CC213" s="163"/>
      <c r="CD213" s="163"/>
      <c r="CE213" s="163" t="str">
        <f t="shared" si="232"/>
        <v/>
      </c>
      <c r="CF213" s="163" t="str">
        <f t="shared" si="233"/>
        <v/>
      </c>
      <c r="CG213" s="163" t="str">
        <f t="shared" si="234"/>
        <v/>
      </c>
      <c r="CH213" s="163" t="str">
        <f t="shared" si="235"/>
        <v/>
      </c>
      <c r="CI213" s="163" t="str">
        <f t="shared" si="236"/>
        <v/>
      </c>
      <c r="CJ213" s="163" t="str">
        <f t="shared" si="237"/>
        <v/>
      </c>
      <c r="CK213" s="163" t="str">
        <f t="shared" si="238"/>
        <v/>
      </c>
      <c r="CL213" s="163" t="str">
        <f t="shared" si="239"/>
        <v/>
      </c>
      <c r="CM213" s="163" t="str">
        <f t="shared" si="240"/>
        <v/>
      </c>
      <c r="CN213" s="163"/>
      <c r="CO213" s="163"/>
      <c r="CP213" s="163" t="str">
        <f t="shared" si="241"/>
        <v/>
      </c>
      <c r="CQ213" s="163"/>
      <c r="CR213" s="163"/>
      <c r="CS213" s="185" t="str">
        <f t="shared" si="258"/>
        <v/>
      </c>
      <c r="CT213" s="70"/>
      <c r="CU213" s="70">
        <f t="shared" si="242"/>
        <v>0</v>
      </c>
      <c r="CV213" s="70">
        <f t="shared" si="243"/>
        <v>0</v>
      </c>
      <c r="CW213" s="70"/>
      <c r="CX213" s="96">
        <f t="shared" si="244"/>
        <v>0</v>
      </c>
      <c r="CY213" s="70"/>
      <c r="CZ213" s="70" t="e">
        <f t="shared" si="245"/>
        <v>#VALUE!</v>
      </c>
      <c r="DA213" s="70" t="e">
        <f t="shared" si="246"/>
        <v>#VALUE!</v>
      </c>
      <c r="DB213" s="70"/>
      <c r="DC213" s="70" t="b">
        <f t="shared" si="259"/>
        <v>0</v>
      </c>
      <c r="DD213" s="70">
        <f t="shared" si="247"/>
        <v>0</v>
      </c>
      <c r="DE213" s="70" t="str">
        <f t="shared" si="248"/>
        <v/>
      </c>
      <c r="DF213" s="70"/>
      <c r="DG213" s="70" t="str">
        <f t="shared" si="196"/>
        <v/>
      </c>
      <c r="DH213" s="70" t="b">
        <f t="shared" si="197"/>
        <v>0</v>
      </c>
      <c r="DI213" s="70" t="str">
        <f t="shared" si="198"/>
        <v/>
      </c>
      <c r="DJ213" s="70"/>
      <c r="DK213" s="70" t="str">
        <f t="shared" si="249"/>
        <v/>
      </c>
      <c r="DL213" s="70" t="str">
        <f t="shared" si="250"/>
        <v/>
      </c>
      <c r="DM213" s="70"/>
      <c r="DN213" s="70" t="str">
        <f t="shared" si="251"/>
        <v/>
      </c>
      <c r="DO213" s="70" t="str">
        <f>IF(DK213="","",AND((COUNTIF($DK$12:DL213,DK213))=1,(COUNTIF($DK$12:DL213,DL213))=1))</f>
        <v/>
      </c>
      <c r="DP213" s="70" t="str">
        <f>IF(DK213="","",AND((COUNTIF(DK213:$DL$812,DK213))=1,(COUNTIF(DK213:$DL$812,DL213))=1))</f>
        <v/>
      </c>
      <c r="DQ213" s="70"/>
      <c r="DR213" s="70" t="b">
        <f t="shared" si="252"/>
        <v>0</v>
      </c>
      <c r="DS213" s="70" t="b">
        <f t="shared" si="253"/>
        <v>0</v>
      </c>
      <c r="DT213" s="70">
        <f t="shared" si="199"/>
        <v>0</v>
      </c>
      <c r="DU213" s="70">
        <f t="shared" si="200"/>
        <v>0</v>
      </c>
      <c r="DV213" s="70" t="b">
        <f t="shared" si="254"/>
        <v>0</v>
      </c>
      <c r="DW213" s="70" t="b">
        <f t="shared" si="255"/>
        <v>0</v>
      </c>
      <c r="DX213" s="70"/>
      <c r="DY213" s="70" t="b">
        <f t="shared" si="256"/>
        <v>0</v>
      </c>
      <c r="DZ213" s="70">
        <f t="shared" si="257"/>
        <v>0</v>
      </c>
      <c r="EA213" s="70"/>
    </row>
    <row r="214" spans="1:131" x14ac:dyDescent="0.25">
      <c r="A214" s="24" t="str">
        <f t="shared" si="222"/>
        <v/>
      </c>
      <c r="B214" s="36"/>
      <c r="C214" s="37"/>
      <c r="D214" s="38"/>
      <c r="E214" s="37"/>
      <c r="F214" s="38"/>
      <c r="G214" s="39"/>
      <c r="H214" s="35"/>
      <c r="I214" s="30"/>
      <c r="J214" s="38"/>
      <c r="K214" s="36"/>
      <c r="L214" s="40"/>
      <c r="M214" s="43"/>
      <c r="N214" s="44"/>
      <c r="O214" s="35"/>
      <c r="P214" s="87"/>
      <c r="R214" s="70"/>
      <c r="S214" s="70"/>
      <c r="T214" s="99" t="s">
        <v>569</v>
      </c>
      <c r="U214" s="146" t="s">
        <v>570</v>
      </c>
      <c r="V214" s="70"/>
      <c r="W214" s="70"/>
      <c r="X214" s="70"/>
      <c r="Y214" s="70"/>
      <c r="Z214" t="b">
        <f t="shared" si="201"/>
        <v>0</v>
      </c>
      <c r="AA214" t="b">
        <f t="shared" si="223"/>
        <v>0</v>
      </c>
      <c r="AB214" t="b">
        <f t="shared" si="202"/>
        <v>0</v>
      </c>
      <c r="AC214" t="b">
        <f t="shared" si="203"/>
        <v>0</v>
      </c>
      <c r="AD214" s="101" t="b">
        <f t="shared" si="204"/>
        <v>0</v>
      </c>
      <c r="AE214" t="e">
        <f t="shared" si="205"/>
        <v>#VALUE!</v>
      </c>
      <c r="AF214" t="b">
        <f t="shared" si="206"/>
        <v>0</v>
      </c>
      <c r="AG214" s="135"/>
      <c r="AH214" s="82" t="b">
        <f t="shared" si="207"/>
        <v>0</v>
      </c>
      <c r="AI214" s="99" t="b">
        <f t="shared" si="208"/>
        <v>0</v>
      </c>
      <c r="AJ214" s="70" t="b">
        <f t="shared" si="209"/>
        <v>0</v>
      </c>
      <c r="AK214" s="111" t="b">
        <f t="shared" si="224"/>
        <v>0</v>
      </c>
      <c r="AL214" s="82" t="e">
        <f t="shared" si="210"/>
        <v>#VALUE!</v>
      </c>
      <c r="AM214" s="82" t="b">
        <f t="shared" si="211"/>
        <v>0</v>
      </c>
      <c r="AN214" s="82" t="b">
        <f t="shared" si="212"/>
        <v>0</v>
      </c>
      <c r="AO214" s="82" t="b">
        <f t="shared" si="225"/>
        <v>0</v>
      </c>
      <c r="AP214" s="82" t="b">
        <f t="shared" si="213"/>
        <v>0</v>
      </c>
      <c r="AQ214" s="82" t="b">
        <f t="shared" si="226"/>
        <v>0</v>
      </c>
      <c r="AR214" s="70">
        <f t="shared" si="227"/>
        <v>0</v>
      </c>
      <c r="AS214" s="82" t="b">
        <f t="shared" si="214"/>
        <v>0</v>
      </c>
      <c r="AT214" s="82" t="b">
        <f t="shared" si="215"/>
        <v>0</v>
      </c>
      <c r="AU214" s="82" t="b">
        <f t="shared" si="216"/>
        <v>0</v>
      </c>
      <c r="AV214" s="82" t="b">
        <f t="shared" si="217"/>
        <v>0</v>
      </c>
      <c r="AW214" s="82" t="b">
        <f t="shared" si="218"/>
        <v>0</v>
      </c>
      <c r="AX214" s="82" t="b">
        <f t="shared" si="219"/>
        <v>0</v>
      </c>
      <c r="AY214" s="82" t="b">
        <f t="shared" si="228"/>
        <v>0</v>
      </c>
      <c r="AZ214" s="82"/>
      <c r="BA214" s="82" t="b">
        <f t="shared" si="229"/>
        <v>0</v>
      </c>
      <c r="BB214" s="82" t="b">
        <f t="shared" si="230"/>
        <v>0</v>
      </c>
      <c r="BC214" s="82" t="b">
        <f t="shared" si="231"/>
        <v>0</v>
      </c>
      <c r="BD214" s="70"/>
      <c r="BE214" s="70" t="str">
        <f t="shared" si="220"/>
        <v/>
      </c>
      <c r="BF214" s="70">
        <v>203</v>
      </c>
      <c r="BG214" s="70"/>
      <c r="BH214" s="70"/>
      <c r="BI214" s="70"/>
      <c r="BJ214" s="70"/>
      <c r="BK214" s="70"/>
      <c r="BL214" s="70"/>
      <c r="BM214" s="70"/>
      <c r="BN214" s="70"/>
      <c r="BO214" s="70"/>
      <c r="BP214" s="70"/>
      <c r="BQ214" s="70"/>
      <c r="BR214" s="70"/>
      <c r="BS214" s="70" t="b">
        <f t="shared" si="221"/>
        <v>0</v>
      </c>
      <c r="BT214" s="70">
        <f>COUNTA(B215:$O$830)</f>
        <v>0</v>
      </c>
      <c r="BU214" s="70"/>
      <c r="BV214" s="163"/>
      <c r="BW214" s="163"/>
      <c r="BX214" s="163"/>
      <c r="BY214" s="163"/>
      <c r="BZ214" s="163"/>
      <c r="CA214" s="163"/>
      <c r="CB214" s="163"/>
      <c r="CC214" s="163"/>
      <c r="CD214" s="163"/>
      <c r="CE214" s="163" t="str">
        <f t="shared" si="232"/>
        <v/>
      </c>
      <c r="CF214" s="163" t="str">
        <f t="shared" si="233"/>
        <v/>
      </c>
      <c r="CG214" s="163" t="str">
        <f t="shared" si="234"/>
        <v/>
      </c>
      <c r="CH214" s="163" t="str">
        <f t="shared" si="235"/>
        <v/>
      </c>
      <c r="CI214" s="163" t="str">
        <f t="shared" si="236"/>
        <v/>
      </c>
      <c r="CJ214" s="163" t="str">
        <f t="shared" si="237"/>
        <v/>
      </c>
      <c r="CK214" s="163" t="str">
        <f t="shared" si="238"/>
        <v/>
      </c>
      <c r="CL214" s="163" t="str">
        <f t="shared" si="239"/>
        <v/>
      </c>
      <c r="CM214" s="163" t="str">
        <f t="shared" si="240"/>
        <v/>
      </c>
      <c r="CN214" s="163"/>
      <c r="CO214" s="163"/>
      <c r="CP214" s="163" t="str">
        <f t="shared" si="241"/>
        <v/>
      </c>
      <c r="CQ214" s="163"/>
      <c r="CR214" s="163"/>
      <c r="CS214" s="185" t="str">
        <f t="shared" si="258"/>
        <v/>
      </c>
      <c r="CT214" s="70"/>
      <c r="CU214" s="70">
        <f t="shared" si="242"/>
        <v>0</v>
      </c>
      <c r="CV214" s="70">
        <f t="shared" si="243"/>
        <v>0</v>
      </c>
      <c r="CW214" s="70"/>
      <c r="CX214" s="96">
        <f t="shared" si="244"/>
        <v>0</v>
      </c>
      <c r="CY214" s="70"/>
      <c r="CZ214" s="70" t="e">
        <f t="shared" si="245"/>
        <v>#VALUE!</v>
      </c>
      <c r="DA214" s="70" t="e">
        <f t="shared" si="246"/>
        <v>#VALUE!</v>
      </c>
      <c r="DB214" s="70"/>
      <c r="DC214" s="70" t="b">
        <f t="shared" si="259"/>
        <v>0</v>
      </c>
      <c r="DD214" s="70">
        <f t="shared" si="247"/>
        <v>0</v>
      </c>
      <c r="DE214" s="70" t="str">
        <f t="shared" si="248"/>
        <v/>
      </c>
      <c r="DF214" s="70"/>
      <c r="DG214" s="70" t="str">
        <f t="shared" si="196"/>
        <v/>
      </c>
      <c r="DH214" s="70" t="b">
        <f t="shared" si="197"/>
        <v>0</v>
      </c>
      <c r="DI214" s="70" t="str">
        <f t="shared" si="198"/>
        <v/>
      </c>
      <c r="DJ214" s="70"/>
      <c r="DK214" s="70" t="str">
        <f t="shared" si="249"/>
        <v/>
      </c>
      <c r="DL214" s="70" t="str">
        <f t="shared" si="250"/>
        <v/>
      </c>
      <c r="DM214" s="70"/>
      <c r="DN214" s="70" t="str">
        <f t="shared" si="251"/>
        <v/>
      </c>
      <c r="DO214" s="70" t="str">
        <f>IF(DK214="","",AND((COUNTIF($DK$12:DL214,DK214))=1,(COUNTIF($DK$12:DL214,DL214))=1))</f>
        <v/>
      </c>
      <c r="DP214" s="70" t="str">
        <f>IF(DK214="","",AND((COUNTIF(DK214:$DL$812,DK214))=1,(COUNTIF(DK214:$DL$812,DL214))=1))</f>
        <v/>
      </c>
      <c r="DQ214" s="70"/>
      <c r="DR214" s="70" t="b">
        <f t="shared" si="252"/>
        <v>0</v>
      </c>
      <c r="DS214" s="70" t="b">
        <f t="shared" si="253"/>
        <v>0</v>
      </c>
      <c r="DT214" s="70">
        <f t="shared" si="199"/>
        <v>0</v>
      </c>
      <c r="DU214" s="70">
        <f t="shared" si="200"/>
        <v>0</v>
      </c>
      <c r="DV214" s="70" t="b">
        <f t="shared" si="254"/>
        <v>0</v>
      </c>
      <c r="DW214" s="70" t="b">
        <f t="shared" si="255"/>
        <v>0</v>
      </c>
      <c r="DX214" s="70"/>
      <c r="DY214" s="70" t="b">
        <f t="shared" si="256"/>
        <v>0</v>
      </c>
      <c r="DZ214" s="70">
        <f t="shared" si="257"/>
        <v>0</v>
      </c>
      <c r="EA214" s="70"/>
    </row>
    <row r="215" spans="1:131" x14ac:dyDescent="0.25">
      <c r="A215" s="24" t="str">
        <f t="shared" si="222"/>
        <v/>
      </c>
      <c r="B215" s="36"/>
      <c r="C215" s="37"/>
      <c r="D215" s="38"/>
      <c r="E215" s="37"/>
      <c r="F215" s="38"/>
      <c r="G215" s="39"/>
      <c r="H215" s="35"/>
      <c r="I215" s="30"/>
      <c r="J215" s="38"/>
      <c r="K215" s="36"/>
      <c r="L215" s="40"/>
      <c r="M215" s="43"/>
      <c r="N215" s="44"/>
      <c r="O215" s="35"/>
      <c r="P215" s="87"/>
      <c r="R215" s="70"/>
      <c r="S215" s="70"/>
      <c r="T215" s="99" t="s">
        <v>571</v>
      </c>
      <c r="U215" s="146" t="s">
        <v>572</v>
      </c>
      <c r="V215" s="70"/>
      <c r="W215" s="70"/>
      <c r="X215" s="70"/>
      <c r="Y215" s="70"/>
      <c r="Z215" t="b">
        <f t="shared" si="201"/>
        <v>0</v>
      </c>
      <c r="AA215" t="b">
        <f t="shared" si="223"/>
        <v>0</v>
      </c>
      <c r="AB215" t="b">
        <f t="shared" si="202"/>
        <v>0</v>
      </c>
      <c r="AC215" t="b">
        <f t="shared" si="203"/>
        <v>0</v>
      </c>
      <c r="AD215" s="101" t="b">
        <f t="shared" si="204"/>
        <v>0</v>
      </c>
      <c r="AE215" t="e">
        <f t="shared" si="205"/>
        <v>#VALUE!</v>
      </c>
      <c r="AF215" t="b">
        <f t="shared" si="206"/>
        <v>0</v>
      </c>
      <c r="AG215" s="135"/>
      <c r="AH215" s="82" t="b">
        <f t="shared" si="207"/>
        <v>0</v>
      </c>
      <c r="AI215" s="99" t="b">
        <f t="shared" si="208"/>
        <v>0</v>
      </c>
      <c r="AJ215" s="70" t="b">
        <f t="shared" si="209"/>
        <v>0</v>
      </c>
      <c r="AK215" s="111" t="b">
        <f t="shared" si="224"/>
        <v>0</v>
      </c>
      <c r="AL215" s="82" t="e">
        <f t="shared" si="210"/>
        <v>#VALUE!</v>
      </c>
      <c r="AM215" s="82" t="b">
        <f t="shared" si="211"/>
        <v>0</v>
      </c>
      <c r="AN215" s="82" t="b">
        <f t="shared" si="212"/>
        <v>0</v>
      </c>
      <c r="AO215" s="82" t="b">
        <f t="shared" si="225"/>
        <v>0</v>
      </c>
      <c r="AP215" s="82" t="b">
        <f t="shared" si="213"/>
        <v>0</v>
      </c>
      <c r="AQ215" s="82" t="b">
        <f t="shared" si="226"/>
        <v>0</v>
      </c>
      <c r="AR215" s="70">
        <f t="shared" si="227"/>
        <v>0</v>
      </c>
      <c r="AS215" s="82" t="b">
        <f t="shared" si="214"/>
        <v>0</v>
      </c>
      <c r="AT215" s="82" t="b">
        <f t="shared" si="215"/>
        <v>0</v>
      </c>
      <c r="AU215" s="82" t="b">
        <f t="shared" si="216"/>
        <v>0</v>
      </c>
      <c r="AV215" s="82" t="b">
        <f t="shared" si="217"/>
        <v>0</v>
      </c>
      <c r="AW215" s="82" t="b">
        <f t="shared" si="218"/>
        <v>0</v>
      </c>
      <c r="AX215" s="82" t="b">
        <f t="shared" si="219"/>
        <v>0</v>
      </c>
      <c r="AY215" s="82" t="b">
        <f t="shared" si="228"/>
        <v>0</v>
      </c>
      <c r="AZ215" s="82"/>
      <c r="BA215" s="82" t="b">
        <f t="shared" si="229"/>
        <v>0</v>
      </c>
      <c r="BB215" s="82" t="b">
        <f t="shared" si="230"/>
        <v>0</v>
      </c>
      <c r="BC215" s="82" t="b">
        <f t="shared" si="231"/>
        <v>0</v>
      </c>
      <c r="BD215" s="70"/>
      <c r="BE215" s="70" t="str">
        <f t="shared" si="220"/>
        <v/>
      </c>
      <c r="BF215" s="70">
        <v>204</v>
      </c>
      <c r="BG215" s="70"/>
      <c r="BH215" s="70"/>
      <c r="BI215" s="70"/>
      <c r="BJ215" s="70"/>
      <c r="BK215" s="70"/>
      <c r="BL215" s="70"/>
      <c r="BM215" s="70"/>
      <c r="BN215" s="70"/>
      <c r="BO215" s="70"/>
      <c r="BP215" s="70"/>
      <c r="BQ215" s="70"/>
      <c r="BR215" s="70"/>
      <c r="BS215" s="70" t="b">
        <f t="shared" si="221"/>
        <v>0</v>
      </c>
      <c r="BT215" s="70">
        <f>COUNTA(B216:$O$830)</f>
        <v>0</v>
      </c>
      <c r="BU215" s="70"/>
      <c r="BV215" s="163"/>
      <c r="BW215" s="163"/>
      <c r="BX215" s="163"/>
      <c r="BY215" s="163"/>
      <c r="BZ215" s="163"/>
      <c r="CA215" s="163"/>
      <c r="CB215" s="163"/>
      <c r="CC215" s="163"/>
      <c r="CD215" s="163"/>
      <c r="CE215" s="163" t="str">
        <f t="shared" si="232"/>
        <v/>
      </c>
      <c r="CF215" s="163" t="str">
        <f t="shared" si="233"/>
        <v/>
      </c>
      <c r="CG215" s="163" t="str">
        <f t="shared" si="234"/>
        <v/>
      </c>
      <c r="CH215" s="163" t="str">
        <f t="shared" si="235"/>
        <v/>
      </c>
      <c r="CI215" s="163" t="str">
        <f t="shared" si="236"/>
        <v/>
      </c>
      <c r="CJ215" s="163" t="str">
        <f t="shared" si="237"/>
        <v/>
      </c>
      <c r="CK215" s="163" t="str">
        <f t="shared" si="238"/>
        <v/>
      </c>
      <c r="CL215" s="163" t="str">
        <f t="shared" si="239"/>
        <v/>
      </c>
      <c r="CM215" s="163" t="str">
        <f t="shared" si="240"/>
        <v/>
      </c>
      <c r="CN215" s="163"/>
      <c r="CO215" s="163"/>
      <c r="CP215" s="163" t="str">
        <f t="shared" si="241"/>
        <v/>
      </c>
      <c r="CQ215" s="163"/>
      <c r="CR215" s="163"/>
      <c r="CS215" s="185" t="str">
        <f t="shared" si="258"/>
        <v/>
      </c>
      <c r="CT215" s="70"/>
      <c r="CU215" s="70">
        <f t="shared" si="242"/>
        <v>0</v>
      </c>
      <c r="CV215" s="70">
        <f t="shared" si="243"/>
        <v>0</v>
      </c>
      <c r="CW215" s="70"/>
      <c r="CX215" s="96">
        <f t="shared" si="244"/>
        <v>0</v>
      </c>
      <c r="CY215" s="70"/>
      <c r="CZ215" s="70" t="e">
        <f t="shared" si="245"/>
        <v>#VALUE!</v>
      </c>
      <c r="DA215" s="70" t="e">
        <f t="shared" si="246"/>
        <v>#VALUE!</v>
      </c>
      <c r="DB215" s="70"/>
      <c r="DC215" s="70" t="b">
        <f t="shared" si="259"/>
        <v>0</v>
      </c>
      <c r="DD215" s="70">
        <f t="shared" si="247"/>
        <v>0</v>
      </c>
      <c r="DE215" s="70" t="str">
        <f t="shared" si="248"/>
        <v/>
      </c>
      <c r="DF215" s="70"/>
      <c r="DG215" s="70" t="str">
        <f t="shared" si="196"/>
        <v/>
      </c>
      <c r="DH215" s="70" t="b">
        <f t="shared" si="197"/>
        <v>0</v>
      </c>
      <c r="DI215" s="70" t="str">
        <f t="shared" si="198"/>
        <v/>
      </c>
      <c r="DJ215" s="70"/>
      <c r="DK215" s="70" t="str">
        <f t="shared" si="249"/>
        <v/>
      </c>
      <c r="DL215" s="70" t="str">
        <f t="shared" si="250"/>
        <v/>
      </c>
      <c r="DM215" s="70"/>
      <c r="DN215" s="70" t="str">
        <f t="shared" si="251"/>
        <v/>
      </c>
      <c r="DO215" s="70" t="str">
        <f>IF(DK215="","",AND((COUNTIF($DK$12:DL215,DK215))=1,(COUNTIF($DK$12:DL215,DL215))=1))</f>
        <v/>
      </c>
      <c r="DP215" s="70" t="str">
        <f>IF(DK215="","",AND((COUNTIF(DK215:$DL$812,DK215))=1,(COUNTIF(DK215:$DL$812,DL215))=1))</f>
        <v/>
      </c>
      <c r="DQ215" s="70"/>
      <c r="DR215" s="70" t="b">
        <f t="shared" si="252"/>
        <v>0</v>
      </c>
      <c r="DS215" s="70" t="b">
        <f t="shared" si="253"/>
        <v>0</v>
      </c>
      <c r="DT215" s="70">
        <f t="shared" si="199"/>
        <v>0</v>
      </c>
      <c r="DU215" s="70">
        <f t="shared" si="200"/>
        <v>0</v>
      </c>
      <c r="DV215" s="70" t="b">
        <f t="shared" si="254"/>
        <v>0</v>
      </c>
      <c r="DW215" s="70" t="b">
        <f t="shared" si="255"/>
        <v>0</v>
      </c>
      <c r="DX215" s="70"/>
      <c r="DY215" s="70" t="b">
        <f t="shared" si="256"/>
        <v>0</v>
      </c>
      <c r="DZ215" s="70">
        <f t="shared" si="257"/>
        <v>0</v>
      </c>
      <c r="EA215" s="70"/>
    </row>
    <row r="216" spans="1:131" x14ac:dyDescent="0.25">
      <c r="A216" s="24" t="str">
        <f t="shared" si="222"/>
        <v/>
      </c>
      <c r="B216" s="36"/>
      <c r="C216" s="37"/>
      <c r="D216" s="38"/>
      <c r="E216" s="37"/>
      <c r="F216" s="38"/>
      <c r="G216" s="39"/>
      <c r="H216" s="35"/>
      <c r="I216" s="30"/>
      <c r="J216" s="38"/>
      <c r="K216" s="36"/>
      <c r="L216" s="40"/>
      <c r="M216" s="43"/>
      <c r="N216" s="44"/>
      <c r="O216" s="35"/>
      <c r="P216" s="87"/>
      <c r="R216" s="70"/>
      <c r="S216" s="70"/>
      <c r="T216" s="99" t="s">
        <v>573</v>
      </c>
      <c r="U216" s="146" t="s">
        <v>574</v>
      </c>
      <c r="V216" s="70"/>
      <c r="W216" s="70"/>
      <c r="X216" s="70"/>
      <c r="Y216" s="70"/>
      <c r="Z216" t="b">
        <f t="shared" si="201"/>
        <v>0</v>
      </c>
      <c r="AA216" t="b">
        <f t="shared" si="223"/>
        <v>0</v>
      </c>
      <c r="AB216" t="b">
        <f t="shared" si="202"/>
        <v>0</v>
      </c>
      <c r="AC216" t="b">
        <f t="shared" si="203"/>
        <v>0</v>
      </c>
      <c r="AD216" s="101" t="b">
        <f t="shared" si="204"/>
        <v>0</v>
      </c>
      <c r="AE216" t="e">
        <f t="shared" si="205"/>
        <v>#VALUE!</v>
      </c>
      <c r="AF216" t="b">
        <f t="shared" si="206"/>
        <v>0</v>
      </c>
      <c r="AG216" s="135"/>
      <c r="AH216" s="82" t="b">
        <f t="shared" si="207"/>
        <v>0</v>
      </c>
      <c r="AI216" s="99" t="b">
        <f t="shared" si="208"/>
        <v>0</v>
      </c>
      <c r="AJ216" s="70" t="b">
        <f t="shared" si="209"/>
        <v>0</v>
      </c>
      <c r="AK216" s="111" t="b">
        <f t="shared" si="224"/>
        <v>0</v>
      </c>
      <c r="AL216" s="82" t="e">
        <f t="shared" si="210"/>
        <v>#VALUE!</v>
      </c>
      <c r="AM216" s="82" t="b">
        <f t="shared" si="211"/>
        <v>0</v>
      </c>
      <c r="AN216" s="82" t="b">
        <f t="shared" si="212"/>
        <v>0</v>
      </c>
      <c r="AO216" s="82" t="b">
        <f t="shared" si="225"/>
        <v>0</v>
      </c>
      <c r="AP216" s="82" t="b">
        <f t="shared" si="213"/>
        <v>0</v>
      </c>
      <c r="AQ216" s="82" t="b">
        <f t="shared" si="226"/>
        <v>0</v>
      </c>
      <c r="AR216" s="70">
        <f t="shared" si="227"/>
        <v>0</v>
      </c>
      <c r="AS216" s="82" t="b">
        <f t="shared" si="214"/>
        <v>0</v>
      </c>
      <c r="AT216" s="82" t="b">
        <f t="shared" si="215"/>
        <v>0</v>
      </c>
      <c r="AU216" s="82" t="b">
        <f t="shared" si="216"/>
        <v>0</v>
      </c>
      <c r="AV216" s="82" t="b">
        <f t="shared" si="217"/>
        <v>0</v>
      </c>
      <c r="AW216" s="82" t="b">
        <f t="shared" si="218"/>
        <v>0</v>
      </c>
      <c r="AX216" s="82" t="b">
        <f t="shared" si="219"/>
        <v>0</v>
      </c>
      <c r="AY216" s="82" t="b">
        <f t="shared" si="228"/>
        <v>0</v>
      </c>
      <c r="AZ216" s="82"/>
      <c r="BA216" s="82" t="b">
        <f t="shared" si="229"/>
        <v>0</v>
      </c>
      <c r="BB216" s="82" t="b">
        <f t="shared" si="230"/>
        <v>0</v>
      </c>
      <c r="BC216" s="82" t="b">
        <f t="shared" si="231"/>
        <v>0</v>
      </c>
      <c r="BD216" s="70"/>
      <c r="BE216" s="70" t="str">
        <f t="shared" si="220"/>
        <v/>
      </c>
      <c r="BF216" s="70">
        <v>205</v>
      </c>
      <c r="BG216" s="70"/>
      <c r="BH216" s="70"/>
      <c r="BI216" s="70"/>
      <c r="BJ216" s="70"/>
      <c r="BK216" s="70"/>
      <c r="BL216" s="70"/>
      <c r="BM216" s="70"/>
      <c r="BN216" s="70"/>
      <c r="BO216" s="70"/>
      <c r="BP216" s="70"/>
      <c r="BQ216" s="70"/>
      <c r="BR216" s="70"/>
      <c r="BS216" s="70" t="b">
        <f t="shared" si="221"/>
        <v>0</v>
      </c>
      <c r="BT216" s="70">
        <f>COUNTA(B217:$O$830)</f>
        <v>0</v>
      </c>
      <c r="BU216" s="70"/>
      <c r="BV216" s="163"/>
      <c r="BW216" s="163"/>
      <c r="BX216" s="163"/>
      <c r="BY216" s="163"/>
      <c r="BZ216" s="163"/>
      <c r="CA216" s="163"/>
      <c r="CB216" s="163"/>
      <c r="CC216" s="163"/>
      <c r="CD216" s="163"/>
      <c r="CE216" s="163" t="str">
        <f t="shared" si="232"/>
        <v/>
      </c>
      <c r="CF216" s="163" t="str">
        <f t="shared" si="233"/>
        <v/>
      </c>
      <c r="CG216" s="163" t="str">
        <f t="shared" si="234"/>
        <v/>
      </c>
      <c r="CH216" s="163" t="str">
        <f t="shared" si="235"/>
        <v/>
      </c>
      <c r="CI216" s="163" t="str">
        <f t="shared" si="236"/>
        <v/>
      </c>
      <c r="CJ216" s="163" t="str">
        <f t="shared" si="237"/>
        <v/>
      </c>
      <c r="CK216" s="163" t="str">
        <f t="shared" si="238"/>
        <v/>
      </c>
      <c r="CL216" s="163" t="str">
        <f t="shared" si="239"/>
        <v/>
      </c>
      <c r="CM216" s="163" t="str">
        <f t="shared" si="240"/>
        <v/>
      </c>
      <c r="CN216" s="163"/>
      <c r="CO216" s="163"/>
      <c r="CP216" s="163" t="str">
        <f t="shared" si="241"/>
        <v/>
      </c>
      <c r="CQ216" s="163"/>
      <c r="CR216" s="163"/>
      <c r="CS216" s="185" t="str">
        <f t="shared" si="258"/>
        <v/>
      </c>
      <c r="CT216" s="70"/>
      <c r="CU216" s="70">
        <f t="shared" si="242"/>
        <v>0</v>
      </c>
      <c r="CV216" s="70">
        <f t="shared" si="243"/>
        <v>0</v>
      </c>
      <c r="CW216" s="70"/>
      <c r="CX216" s="96">
        <f t="shared" si="244"/>
        <v>0</v>
      </c>
      <c r="CY216" s="70"/>
      <c r="CZ216" s="70" t="e">
        <f t="shared" si="245"/>
        <v>#VALUE!</v>
      </c>
      <c r="DA216" s="70" t="e">
        <f t="shared" si="246"/>
        <v>#VALUE!</v>
      </c>
      <c r="DB216" s="70"/>
      <c r="DC216" s="70" t="b">
        <f t="shared" si="259"/>
        <v>0</v>
      </c>
      <c r="DD216" s="70">
        <f t="shared" si="247"/>
        <v>0</v>
      </c>
      <c r="DE216" s="70" t="str">
        <f t="shared" si="248"/>
        <v/>
      </c>
      <c r="DF216" s="70"/>
      <c r="DG216" s="70" t="str">
        <f t="shared" si="196"/>
        <v/>
      </c>
      <c r="DH216" s="70" t="b">
        <f t="shared" si="197"/>
        <v>0</v>
      </c>
      <c r="DI216" s="70" t="str">
        <f t="shared" si="198"/>
        <v/>
      </c>
      <c r="DJ216" s="70"/>
      <c r="DK216" s="70" t="str">
        <f t="shared" si="249"/>
        <v/>
      </c>
      <c r="DL216" s="70" t="str">
        <f t="shared" si="250"/>
        <v/>
      </c>
      <c r="DM216" s="70"/>
      <c r="DN216" s="70" t="str">
        <f t="shared" si="251"/>
        <v/>
      </c>
      <c r="DO216" s="70" t="str">
        <f>IF(DK216="","",AND((COUNTIF($DK$12:DL216,DK216))=1,(COUNTIF($DK$12:DL216,DL216))=1))</f>
        <v/>
      </c>
      <c r="DP216" s="70" t="str">
        <f>IF(DK216="","",AND((COUNTIF(DK216:$DL$812,DK216))=1,(COUNTIF(DK216:$DL$812,DL216))=1))</f>
        <v/>
      </c>
      <c r="DQ216" s="70"/>
      <c r="DR216" s="70" t="b">
        <f t="shared" si="252"/>
        <v>0</v>
      </c>
      <c r="DS216" s="70" t="b">
        <f t="shared" si="253"/>
        <v>0</v>
      </c>
      <c r="DT216" s="70">
        <f t="shared" si="199"/>
        <v>0</v>
      </c>
      <c r="DU216" s="70">
        <f t="shared" si="200"/>
        <v>0</v>
      </c>
      <c r="DV216" s="70" t="b">
        <f t="shared" si="254"/>
        <v>0</v>
      </c>
      <c r="DW216" s="70" t="b">
        <f t="shared" si="255"/>
        <v>0</v>
      </c>
      <c r="DX216" s="70"/>
      <c r="DY216" s="70" t="b">
        <f t="shared" si="256"/>
        <v>0</v>
      </c>
      <c r="DZ216" s="70">
        <f t="shared" si="257"/>
        <v>0</v>
      </c>
      <c r="EA216" s="70"/>
    </row>
    <row r="217" spans="1:131" x14ac:dyDescent="0.25">
      <c r="A217" s="24" t="str">
        <f t="shared" si="222"/>
        <v/>
      </c>
      <c r="B217" s="36"/>
      <c r="C217" s="37"/>
      <c r="D217" s="38"/>
      <c r="E217" s="37"/>
      <c r="F217" s="38"/>
      <c r="G217" s="39"/>
      <c r="H217" s="35"/>
      <c r="I217" s="30"/>
      <c r="J217" s="38"/>
      <c r="K217" s="36"/>
      <c r="L217" s="40"/>
      <c r="M217" s="43"/>
      <c r="N217" s="44"/>
      <c r="O217" s="35"/>
      <c r="P217" s="87"/>
      <c r="R217" s="70"/>
      <c r="S217" s="70"/>
      <c r="T217" s="99" t="s">
        <v>575</v>
      </c>
      <c r="U217" s="146" t="s">
        <v>576</v>
      </c>
      <c r="V217" s="70"/>
      <c r="W217" s="70"/>
      <c r="X217" s="70"/>
      <c r="Y217" s="70"/>
      <c r="Z217" t="b">
        <f t="shared" si="201"/>
        <v>0</v>
      </c>
      <c r="AA217" t="b">
        <f t="shared" si="223"/>
        <v>0</v>
      </c>
      <c r="AB217" t="b">
        <f t="shared" si="202"/>
        <v>0</v>
      </c>
      <c r="AC217" t="b">
        <f t="shared" si="203"/>
        <v>0</v>
      </c>
      <c r="AD217" s="101" t="b">
        <f t="shared" si="204"/>
        <v>0</v>
      </c>
      <c r="AE217" t="e">
        <f t="shared" si="205"/>
        <v>#VALUE!</v>
      </c>
      <c r="AF217" t="b">
        <f t="shared" si="206"/>
        <v>0</v>
      </c>
      <c r="AG217" s="135"/>
      <c r="AH217" s="82" t="b">
        <f t="shared" si="207"/>
        <v>0</v>
      </c>
      <c r="AI217" s="99" t="b">
        <f t="shared" si="208"/>
        <v>0</v>
      </c>
      <c r="AJ217" s="70" t="b">
        <f t="shared" si="209"/>
        <v>0</v>
      </c>
      <c r="AK217" s="111" t="b">
        <f t="shared" si="224"/>
        <v>0</v>
      </c>
      <c r="AL217" s="82" t="e">
        <f t="shared" si="210"/>
        <v>#VALUE!</v>
      </c>
      <c r="AM217" s="82" t="b">
        <f t="shared" si="211"/>
        <v>0</v>
      </c>
      <c r="AN217" s="82" t="b">
        <f t="shared" si="212"/>
        <v>0</v>
      </c>
      <c r="AO217" s="82" t="b">
        <f t="shared" si="225"/>
        <v>0</v>
      </c>
      <c r="AP217" s="82" t="b">
        <f t="shared" si="213"/>
        <v>0</v>
      </c>
      <c r="AQ217" s="82" t="b">
        <f t="shared" si="226"/>
        <v>0</v>
      </c>
      <c r="AR217" s="70">
        <f t="shared" si="227"/>
        <v>0</v>
      </c>
      <c r="AS217" s="82" t="b">
        <f t="shared" si="214"/>
        <v>0</v>
      </c>
      <c r="AT217" s="82" t="b">
        <f t="shared" si="215"/>
        <v>0</v>
      </c>
      <c r="AU217" s="82" t="b">
        <f t="shared" si="216"/>
        <v>0</v>
      </c>
      <c r="AV217" s="82" t="b">
        <f t="shared" si="217"/>
        <v>0</v>
      </c>
      <c r="AW217" s="82" t="b">
        <f t="shared" si="218"/>
        <v>0</v>
      </c>
      <c r="AX217" s="82" t="b">
        <f t="shared" si="219"/>
        <v>0</v>
      </c>
      <c r="AY217" s="82" t="b">
        <f t="shared" si="228"/>
        <v>0</v>
      </c>
      <c r="AZ217" s="82"/>
      <c r="BA217" s="82" t="b">
        <f t="shared" si="229"/>
        <v>0</v>
      </c>
      <c r="BB217" s="82" t="b">
        <f t="shared" si="230"/>
        <v>0</v>
      </c>
      <c r="BC217" s="82" t="b">
        <f t="shared" si="231"/>
        <v>0</v>
      </c>
      <c r="BD217" s="70"/>
      <c r="BE217" s="70" t="str">
        <f t="shared" si="220"/>
        <v/>
      </c>
      <c r="BF217" s="70">
        <v>206</v>
      </c>
      <c r="BG217" s="70"/>
      <c r="BH217" s="70"/>
      <c r="BI217" s="70"/>
      <c r="BJ217" s="70"/>
      <c r="BK217" s="70"/>
      <c r="BL217" s="70"/>
      <c r="BM217" s="70"/>
      <c r="BN217" s="70"/>
      <c r="BO217" s="70"/>
      <c r="BP217" s="70"/>
      <c r="BQ217" s="70"/>
      <c r="BR217" s="70"/>
      <c r="BS217" s="70" t="b">
        <f t="shared" si="221"/>
        <v>0</v>
      </c>
      <c r="BT217" s="70">
        <f>COUNTA(B218:$O$830)</f>
        <v>0</v>
      </c>
      <c r="BU217" s="70"/>
      <c r="BV217" s="163"/>
      <c r="BW217" s="163"/>
      <c r="BX217" s="163"/>
      <c r="BY217" s="163"/>
      <c r="BZ217" s="163"/>
      <c r="CA217" s="163"/>
      <c r="CB217" s="163"/>
      <c r="CC217" s="163"/>
      <c r="CD217" s="163"/>
      <c r="CE217" s="163" t="str">
        <f t="shared" si="232"/>
        <v/>
      </c>
      <c r="CF217" s="163" t="str">
        <f t="shared" si="233"/>
        <v/>
      </c>
      <c r="CG217" s="163" t="str">
        <f t="shared" si="234"/>
        <v/>
      </c>
      <c r="CH217" s="163" t="str">
        <f t="shared" si="235"/>
        <v/>
      </c>
      <c r="CI217" s="163" t="str">
        <f t="shared" si="236"/>
        <v/>
      </c>
      <c r="CJ217" s="163" t="str">
        <f t="shared" si="237"/>
        <v/>
      </c>
      <c r="CK217" s="163" t="str">
        <f t="shared" si="238"/>
        <v/>
      </c>
      <c r="CL217" s="163" t="str">
        <f t="shared" si="239"/>
        <v/>
      </c>
      <c r="CM217" s="163" t="str">
        <f t="shared" si="240"/>
        <v/>
      </c>
      <c r="CN217" s="163"/>
      <c r="CO217" s="163"/>
      <c r="CP217" s="163" t="str">
        <f t="shared" si="241"/>
        <v/>
      </c>
      <c r="CQ217" s="163"/>
      <c r="CR217" s="163"/>
      <c r="CS217" s="185" t="str">
        <f t="shared" si="258"/>
        <v/>
      </c>
      <c r="CT217" s="70"/>
      <c r="CU217" s="70">
        <f t="shared" si="242"/>
        <v>0</v>
      </c>
      <c r="CV217" s="70">
        <f t="shared" si="243"/>
        <v>0</v>
      </c>
      <c r="CW217" s="70"/>
      <c r="CX217" s="96">
        <f t="shared" si="244"/>
        <v>0</v>
      </c>
      <c r="CY217" s="70"/>
      <c r="CZ217" s="70" t="e">
        <f t="shared" si="245"/>
        <v>#VALUE!</v>
      </c>
      <c r="DA217" s="70" t="e">
        <f t="shared" si="246"/>
        <v>#VALUE!</v>
      </c>
      <c r="DB217" s="70"/>
      <c r="DC217" s="70" t="b">
        <f t="shared" si="259"/>
        <v>0</v>
      </c>
      <c r="DD217" s="70">
        <f t="shared" si="247"/>
        <v>0</v>
      </c>
      <c r="DE217" s="70" t="str">
        <f t="shared" si="248"/>
        <v/>
      </c>
      <c r="DF217" s="70"/>
      <c r="DG217" s="70" t="str">
        <f t="shared" si="196"/>
        <v/>
      </c>
      <c r="DH217" s="70" t="b">
        <f t="shared" si="197"/>
        <v>0</v>
      </c>
      <c r="DI217" s="70" t="str">
        <f t="shared" si="198"/>
        <v/>
      </c>
      <c r="DJ217" s="70"/>
      <c r="DK217" s="70" t="str">
        <f t="shared" si="249"/>
        <v/>
      </c>
      <c r="DL217" s="70" t="str">
        <f t="shared" si="250"/>
        <v/>
      </c>
      <c r="DM217" s="70"/>
      <c r="DN217" s="70" t="str">
        <f t="shared" si="251"/>
        <v/>
      </c>
      <c r="DO217" s="70" t="str">
        <f>IF(DK217="","",AND((COUNTIF($DK$12:DL217,DK217))=1,(COUNTIF($DK$12:DL217,DL217))=1))</f>
        <v/>
      </c>
      <c r="DP217" s="70" t="str">
        <f>IF(DK217="","",AND((COUNTIF(DK217:$DL$812,DK217))=1,(COUNTIF(DK217:$DL$812,DL217))=1))</f>
        <v/>
      </c>
      <c r="DQ217" s="70"/>
      <c r="DR217" s="70" t="b">
        <f t="shared" si="252"/>
        <v>0</v>
      </c>
      <c r="DS217" s="70" t="b">
        <f t="shared" si="253"/>
        <v>0</v>
      </c>
      <c r="DT217" s="70">
        <f t="shared" si="199"/>
        <v>0</v>
      </c>
      <c r="DU217" s="70">
        <f t="shared" si="200"/>
        <v>0</v>
      </c>
      <c r="DV217" s="70" t="b">
        <f t="shared" si="254"/>
        <v>0</v>
      </c>
      <c r="DW217" s="70" t="b">
        <f t="shared" si="255"/>
        <v>0</v>
      </c>
      <c r="DX217" s="70"/>
      <c r="DY217" s="70" t="b">
        <f t="shared" si="256"/>
        <v>0</v>
      </c>
      <c r="DZ217" s="70">
        <f t="shared" si="257"/>
        <v>0</v>
      </c>
      <c r="EA217" s="70"/>
    </row>
    <row r="218" spans="1:131" x14ac:dyDescent="0.25">
      <c r="A218" s="24" t="str">
        <f t="shared" si="222"/>
        <v/>
      </c>
      <c r="B218" s="36"/>
      <c r="C218" s="37"/>
      <c r="D218" s="38"/>
      <c r="E218" s="37"/>
      <c r="F218" s="38"/>
      <c r="G218" s="39"/>
      <c r="H218" s="35"/>
      <c r="I218" s="30"/>
      <c r="J218" s="38"/>
      <c r="K218" s="36"/>
      <c r="L218" s="40"/>
      <c r="M218" s="43"/>
      <c r="N218" s="44"/>
      <c r="O218" s="35"/>
      <c r="P218" s="87"/>
      <c r="R218" s="70"/>
      <c r="S218" s="70"/>
      <c r="T218" s="99" t="s">
        <v>577</v>
      </c>
      <c r="U218" s="146" t="s">
        <v>578</v>
      </c>
      <c r="V218" s="70"/>
      <c r="W218" s="70"/>
      <c r="X218" s="70"/>
      <c r="Y218" s="70"/>
      <c r="Z218" t="b">
        <f t="shared" si="201"/>
        <v>0</v>
      </c>
      <c r="AA218" t="b">
        <f t="shared" si="223"/>
        <v>0</v>
      </c>
      <c r="AB218" t="b">
        <f t="shared" si="202"/>
        <v>0</v>
      </c>
      <c r="AC218" t="b">
        <f t="shared" si="203"/>
        <v>0</v>
      </c>
      <c r="AD218" s="101" t="b">
        <f t="shared" si="204"/>
        <v>0</v>
      </c>
      <c r="AE218" t="e">
        <f t="shared" si="205"/>
        <v>#VALUE!</v>
      </c>
      <c r="AF218" t="b">
        <f t="shared" si="206"/>
        <v>0</v>
      </c>
      <c r="AG218" s="135"/>
      <c r="AH218" s="82" t="b">
        <f t="shared" si="207"/>
        <v>0</v>
      </c>
      <c r="AI218" s="99" t="b">
        <f t="shared" si="208"/>
        <v>0</v>
      </c>
      <c r="AJ218" s="70" t="b">
        <f t="shared" si="209"/>
        <v>0</v>
      </c>
      <c r="AK218" s="111" t="b">
        <f t="shared" si="224"/>
        <v>0</v>
      </c>
      <c r="AL218" s="82" t="e">
        <f t="shared" si="210"/>
        <v>#VALUE!</v>
      </c>
      <c r="AM218" s="82" t="b">
        <f t="shared" si="211"/>
        <v>0</v>
      </c>
      <c r="AN218" s="82" t="b">
        <f t="shared" si="212"/>
        <v>0</v>
      </c>
      <c r="AO218" s="82" t="b">
        <f t="shared" si="225"/>
        <v>0</v>
      </c>
      <c r="AP218" s="82" t="b">
        <f t="shared" si="213"/>
        <v>0</v>
      </c>
      <c r="AQ218" s="82" t="b">
        <f t="shared" si="226"/>
        <v>0</v>
      </c>
      <c r="AR218" s="70">
        <f t="shared" si="227"/>
        <v>0</v>
      </c>
      <c r="AS218" s="82" t="b">
        <f t="shared" si="214"/>
        <v>0</v>
      </c>
      <c r="AT218" s="82" t="b">
        <f t="shared" si="215"/>
        <v>0</v>
      </c>
      <c r="AU218" s="82" t="b">
        <f t="shared" si="216"/>
        <v>0</v>
      </c>
      <c r="AV218" s="82" t="b">
        <f t="shared" si="217"/>
        <v>0</v>
      </c>
      <c r="AW218" s="82" t="b">
        <f t="shared" si="218"/>
        <v>0</v>
      </c>
      <c r="AX218" s="82" t="b">
        <f t="shared" si="219"/>
        <v>0</v>
      </c>
      <c r="AY218" s="82" t="b">
        <f t="shared" si="228"/>
        <v>0</v>
      </c>
      <c r="AZ218" s="82"/>
      <c r="BA218" s="82" t="b">
        <f t="shared" si="229"/>
        <v>0</v>
      </c>
      <c r="BB218" s="82" t="b">
        <f t="shared" si="230"/>
        <v>0</v>
      </c>
      <c r="BC218" s="82" t="b">
        <f t="shared" si="231"/>
        <v>0</v>
      </c>
      <c r="BD218" s="70"/>
      <c r="BE218" s="70" t="str">
        <f t="shared" si="220"/>
        <v/>
      </c>
      <c r="BF218" s="70">
        <v>207</v>
      </c>
      <c r="BG218" s="70"/>
      <c r="BH218" s="70"/>
      <c r="BI218" s="70"/>
      <c r="BJ218" s="70"/>
      <c r="BK218" s="70"/>
      <c r="BL218" s="70"/>
      <c r="BM218" s="70"/>
      <c r="BN218" s="70"/>
      <c r="BO218" s="70"/>
      <c r="BP218" s="70"/>
      <c r="BQ218" s="70"/>
      <c r="BR218" s="70"/>
      <c r="BS218" s="70" t="b">
        <f t="shared" si="221"/>
        <v>0</v>
      </c>
      <c r="BT218" s="70">
        <f>COUNTA(B219:$O$830)</f>
        <v>0</v>
      </c>
      <c r="BU218" s="70"/>
      <c r="BV218" s="163"/>
      <c r="BW218" s="163"/>
      <c r="BX218" s="163"/>
      <c r="BY218" s="163"/>
      <c r="BZ218" s="163"/>
      <c r="CA218" s="163"/>
      <c r="CB218" s="163"/>
      <c r="CC218" s="163"/>
      <c r="CD218" s="163"/>
      <c r="CE218" s="163" t="str">
        <f t="shared" si="232"/>
        <v/>
      </c>
      <c r="CF218" s="163" t="str">
        <f t="shared" si="233"/>
        <v/>
      </c>
      <c r="CG218" s="163" t="str">
        <f t="shared" si="234"/>
        <v/>
      </c>
      <c r="CH218" s="163" t="str">
        <f t="shared" si="235"/>
        <v/>
      </c>
      <c r="CI218" s="163" t="str">
        <f t="shared" si="236"/>
        <v/>
      </c>
      <c r="CJ218" s="163" t="str">
        <f t="shared" si="237"/>
        <v/>
      </c>
      <c r="CK218" s="163" t="str">
        <f t="shared" si="238"/>
        <v/>
      </c>
      <c r="CL218" s="163" t="str">
        <f t="shared" si="239"/>
        <v/>
      </c>
      <c r="CM218" s="163" t="str">
        <f t="shared" si="240"/>
        <v/>
      </c>
      <c r="CN218" s="163"/>
      <c r="CO218" s="163"/>
      <c r="CP218" s="163" t="str">
        <f t="shared" si="241"/>
        <v/>
      </c>
      <c r="CQ218" s="163"/>
      <c r="CR218" s="163"/>
      <c r="CS218" s="185" t="str">
        <f t="shared" si="258"/>
        <v/>
      </c>
      <c r="CT218" s="70"/>
      <c r="CU218" s="70">
        <f t="shared" si="242"/>
        <v>0</v>
      </c>
      <c r="CV218" s="70">
        <f t="shared" si="243"/>
        <v>0</v>
      </c>
      <c r="CW218" s="70"/>
      <c r="CX218" s="96">
        <f t="shared" si="244"/>
        <v>0</v>
      </c>
      <c r="CY218" s="70"/>
      <c r="CZ218" s="70" t="e">
        <f t="shared" si="245"/>
        <v>#VALUE!</v>
      </c>
      <c r="DA218" s="70" t="e">
        <f t="shared" si="246"/>
        <v>#VALUE!</v>
      </c>
      <c r="DB218" s="70"/>
      <c r="DC218" s="70" t="b">
        <f t="shared" si="259"/>
        <v>0</v>
      </c>
      <c r="DD218" s="70">
        <f t="shared" si="247"/>
        <v>0</v>
      </c>
      <c r="DE218" s="70" t="str">
        <f t="shared" si="248"/>
        <v/>
      </c>
      <c r="DF218" s="70"/>
      <c r="DG218" s="70" t="str">
        <f t="shared" si="196"/>
        <v/>
      </c>
      <c r="DH218" s="70" t="b">
        <f t="shared" si="197"/>
        <v>0</v>
      </c>
      <c r="DI218" s="70" t="str">
        <f t="shared" si="198"/>
        <v/>
      </c>
      <c r="DJ218" s="70"/>
      <c r="DK218" s="70" t="str">
        <f t="shared" si="249"/>
        <v/>
      </c>
      <c r="DL218" s="70" t="str">
        <f t="shared" si="250"/>
        <v/>
      </c>
      <c r="DM218" s="70"/>
      <c r="DN218" s="70" t="str">
        <f t="shared" si="251"/>
        <v/>
      </c>
      <c r="DO218" s="70" t="str">
        <f>IF(DK218="","",AND((COUNTIF($DK$12:DL218,DK218))=1,(COUNTIF($DK$12:DL218,DL218))=1))</f>
        <v/>
      </c>
      <c r="DP218" s="70" t="str">
        <f>IF(DK218="","",AND((COUNTIF(DK218:$DL$812,DK218))=1,(COUNTIF(DK218:$DL$812,DL218))=1))</f>
        <v/>
      </c>
      <c r="DQ218" s="70"/>
      <c r="DR218" s="70" t="b">
        <f t="shared" si="252"/>
        <v>0</v>
      </c>
      <c r="DS218" s="70" t="b">
        <f t="shared" si="253"/>
        <v>0</v>
      </c>
      <c r="DT218" s="70">
        <f t="shared" si="199"/>
        <v>0</v>
      </c>
      <c r="DU218" s="70">
        <f t="shared" si="200"/>
        <v>0</v>
      </c>
      <c r="DV218" s="70" t="b">
        <f t="shared" si="254"/>
        <v>0</v>
      </c>
      <c r="DW218" s="70" t="b">
        <f t="shared" si="255"/>
        <v>0</v>
      </c>
      <c r="DX218" s="70"/>
      <c r="DY218" s="70" t="b">
        <f t="shared" si="256"/>
        <v>0</v>
      </c>
      <c r="DZ218" s="70">
        <f t="shared" si="257"/>
        <v>0</v>
      </c>
      <c r="EA218" s="70"/>
    </row>
    <row r="219" spans="1:131" x14ac:dyDescent="0.25">
      <c r="A219" s="24" t="str">
        <f t="shared" si="222"/>
        <v/>
      </c>
      <c r="B219" s="36"/>
      <c r="C219" s="37"/>
      <c r="D219" s="38"/>
      <c r="E219" s="37"/>
      <c r="F219" s="38"/>
      <c r="G219" s="39"/>
      <c r="H219" s="35"/>
      <c r="I219" s="30"/>
      <c r="J219" s="38"/>
      <c r="K219" s="36"/>
      <c r="L219" s="40"/>
      <c r="M219" s="43"/>
      <c r="N219" s="44"/>
      <c r="O219" s="35"/>
      <c r="P219" s="87"/>
      <c r="R219" s="70"/>
      <c r="S219" s="70"/>
      <c r="T219" s="99" t="s">
        <v>579</v>
      </c>
      <c r="U219" s="146" t="s">
        <v>580</v>
      </c>
      <c r="V219" s="70"/>
      <c r="W219" s="70"/>
      <c r="X219" s="70"/>
      <c r="Y219" s="70"/>
      <c r="Z219" t="b">
        <f t="shared" si="201"/>
        <v>0</v>
      </c>
      <c r="AA219" t="b">
        <f t="shared" si="223"/>
        <v>0</v>
      </c>
      <c r="AB219" t="b">
        <f t="shared" si="202"/>
        <v>0</v>
      </c>
      <c r="AC219" t="b">
        <f t="shared" si="203"/>
        <v>0</v>
      </c>
      <c r="AD219" s="101" t="b">
        <f t="shared" si="204"/>
        <v>0</v>
      </c>
      <c r="AE219" t="e">
        <f t="shared" si="205"/>
        <v>#VALUE!</v>
      </c>
      <c r="AF219" t="b">
        <f t="shared" si="206"/>
        <v>0</v>
      </c>
      <c r="AG219" s="135"/>
      <c r="AH219" s="82" t="b">
        <f t="shared" si="207"/>
        <v>0</v>
      </c>
      <c r="AI219" s="99" t="b">
        <f t="shared" si="208"/>
        <v>0</v>
      </c>
      <c r="AJ219" s="70" t="b">
        <f t="shared" si="209"/>
        <v>0</v>
      </c>
      <c r="AK219" s="111" t="b">
        <f t="shared" si="224"/>
        <v>0</v>
      </c>
      <c r="AL219" s="82" t="e">
        <f t="shared" si="210"/>
        <v>#VALUE!</v>
      </c>
      <c r="AM219" s="82" t="b">
        <f t="shared" si="211"/>
        <v>0</v>
      </c>
      <c r="AN219" s="82" t="b">
        <f t="shared" si="212"/>
        <v>0</v>
      </c>
      <c r="AO219" s="82" t="b">
        <f t="shared" si="225"/>
        <v>0</v>
      </c>
      <c r="AP219" s="82" t="b">
        <f t="shared" si="213"/>
        <v>0</v>
      </c>
      <c r="AQ219" s="82" t="b">
        <f t="shared" si="226"/>
        <v>0</v>
      </c>
      <c r="AR219" s="70">
        <f t="shared" si="227"/>
        <v>0</v>
      </c>
      <c r="AS219" s="82" t="b">
        <f t="shared" si="214"/>
        <v>0</v>
      </c>
      <c r="AT219" s="82" t="b">
        <f t="shared" si="215"/>
        <v>0</v>
      </c>
      <c r="AU219" s="82" t="b">
        <f t="shared" si="216"/>
        <v>0</v>
      </c>
      <c r="AV219" s="82" t="b">
        <f t="shared" si="217"/>
        <v>0</v>
      </c>
      <c r="AW219" s="82" t="b">
        <f t="shared" si="218"/>
        <v>0</v>
      </c>
      <c r="AX219" s="82" t="b">
        <f t="shared" si="219"/>
        <v>0</v>
      </c>
      <c r="AY219" s="82" t="b">
        <f t="shared" si="228"/>
        <v>0</v>
      </c>
      <c r="AZ219" s="82"/>
      <c r="BA219" s="82" t="b">
        <f t="shared" si="229"/>
        <v>0</v>
      </c>
      <c r="BB219" s="82" t="b">
        <f t="shared" si="230"/>
        <v>0</v>
      </c>
      <c r="BC219" s="82" t="b">
        <f t="shared" si="231"/>
        <v>0</v>
      </c>
      <c r="BD219" s="70"/>
      <c r="BE219" s="70" t="str">
        <f t="shared" si="220"/>
        <v/>
      </c>
      <c r="BF219" s="70">
        <v>208</v>
      </c>
      <c r="BG219" s="70"/>
      <c r="BH219" s="70"/>
      <c r="BI219" s="70"/>
      <c r="BJ219" s="70"/>
      <c r="BK219" s="70"/>
      <c r="BL219" s="70"/>
      <c r="BM219" s="70"/>
      <c r="BN219" s="70"/>
      <c r="BO219" s="70"/>
      <c r="BP219" s="70"/>
      <c r="BQ219" s="70"/>
      <c r="BR219" s="70"/>
      <c r="BS219" s="70" t="b">
        <f t="shared" si="221"/>
        <v>0</v>
      </c>
      <c r="BT219" s="70">
        <f>COUNTA(B220:$O$830)</f>
        <v>0</v>
      </c>
      <c r="BU219" s="70"/>
      <c r="BV219" s="163"/>
      <c r="BW219" s="163"/>
      <c r="BX219" s="163"/>
      <c r="BY219" s="163"/>
      <c r="BZ219" s="163"/>
      <c r="CA219" s="163"/>
      <c r="CB219" s="163"/>
      <c r="CC219" s="163"/>
      <c r="CD219" s="163"/>
      <c r="CE219" s="163" t="str">
        <f t="shared" si="232"/>
        <v/>
      </c>
      <c r="CF219" s="163" t="str">
        <f t="shared" si="233"/>
        <v/>
      </c>
      <c r="CG219" s="163" t="str">
        <f t="shared" si="234"/>
        <v/>
      </c>
      <c r="CH219" s="163" t="str">
        <f t="shared" si="235"/>
        <v/>
      </c>
      <c r="CI219" s="163" t="str">
        <f t="shared" si="236"/>
        <v/>
      </c>
      <c r="CJ219" s="163" t="str">
        <f t="shared" si="237"/>
        <v/>
      </c>
      <c r="CK219" s="163" t="str">
        <f t="shared" si="238"/>
        <v/>
      </c>
      <c r="CL219" s="163" t="str">
        <f t="shared" si="239"/>
        <v/>
      </c>
      <c r="CM219" s="163" t="str">
        <f t="shared" si="240"/>
        <v/>
      </c>
      <c r="CN219" s="163"/>
      <c r="CO219" s="163"/>
      <c r="CP219" s="163" t="str">
        <f t="shared" si="241"/>
        <v/>
      </c>
      <c r="CQ219" s="163"/>
      <c r="CR219" s="163"/>
      <c r="CS219" s="185" t="str">
        <f t="shared" si="258"/>
        <v/>
      </c>
      <c r="CT219" s="70"/>
      <c r="CU219" s="70">
        <f t="shared" si="242"/>
        <v>0</v>
      </c>
      <c r="CV219" s="70">
        <f t="shared" si="243"/>
        <v>0</v>
      </c>
      <c r="CW219" s="70"/>
      <c r="CX219" s="96">
        <f t="shared" si="244"/>
        <v>0</v>
      </c>
      <c r="CY219" s="70"/>
      <c r="CZ219" s="70" t="e">
        <f t="shared" si="245"/>
        <v>#VALUE!</v>
      </c>
      <c r="DA219" s="70" t="e">
        <f t="shared" si="246"/>
        <v>#VALUE!</v>
      </c>
      <c r="DB219" s="70"/>
      <c r="DC219" s="70" t="b">
        <f t="shared" si="259"/>
        <v>0</v>
      </c>
      <c r="DD219" s="70">
        <f t="shared" si="247"/>
        <v>0</v>
      </c>
      <c r="DE219" s="70" t="str">
        <f t="shared" si="248"/>
        <v/>
      </c>
      <c r="DF219" s="70"/>
      <c r="DG219" s="70" t="str">
        <f t="shared" si="196"/>
        <v/>
      </c>
      <c r="DH219" s="70" t="b">
        <f t="shared" si="197"/>
        <v>0</v>
      </c>
      <c r="DI219" s="70" t="str">
        <f t="shared" si="198"/>
        <v/>
      </c>
      <c r="DJ219" s="70"/>
      <c r="DK219" s="70" t="str">
        <f t="shared" si="249"/>
        <v/>
      </c>
      <c r="DL219" s="70" t="str">
        <f t="shared" si="250"/>
        <v/>
      </c>
      <c r="DM219" s="70"/>
      <c r="DN219" s="70" t="str">
        <f t="shared" si="251"/>
        <v/>
      </c>
      <c r="DO219" s="70" t="str">
        <f>IF(DK219="","",AND((COUNTIF($DK$12:DL219,DK219))=1,(COUNTIF($DK$12:DL219,DL219))=1))</f>
        <v/>
      </c>
      <c r="DP219" s="70" t="str">
        <f>IF(DK219="","",AND((COUNTIF(DK219:$DL$812,DK219))=1,(COUNTIF(DK219:$DL$812,DL219))=1))</f>
        <v/>
      </c>
      <c r="DQ219" s="70"/>
      <c r="DR219" s="70" t="b">
        <f t="shared" si="252"/>
        <v>0</v>
      </c>
      <c r="DS219" s="70" t="b">
        <f t="shared" si="253"/>
        <v>0</v>
      </c>
      <c r="DT219" s="70">
        <f t="shared" si="199"/>
        <v>0</v>
      </c>
      <c r="DU219" s="70">
        <f t="shared" si="200"/>
        <v>0</v>
      </c>
      <c r="DV219" s="70" t="b">
        <f t="shared" si="254"/>
        <v>0</v>
      </c>
      <c r="DW219" s="70" t="b">
        <f t="shared" si="255"/>
        <v>0</v>
      </c>
      <c r="DX219" s="70"/>
      <c r="DY219" s="70" t="b">
        <f t="shared" si="256"/>
        <v>0</v>
      </c>
      <c r="DZ219" s="70">
        <f t="shared" si="257"/>
        <v>0</v>
      </c>
      <c r="EA219" s="70"/>
    </row>
    <row r="220" spans="1:131" x14ac:dyDescent="0.25">
      <c r="A220" s="24" t="str">
        <f t="shared" si="222"/>
        <v/>
      </c>
      <c r="B220" s="36"/>
      <c r="C220" s="37"/>
      <c r="D220" s="38"/>
      <c r="E220" s="37"/>
      <c r="F220" s="38"/>
      <c r="G220" s="39"/>
      <c r="H220" s="35"/>
      <c r="I220" s="30"/>
      <c r="J220" s="38"/>
      <c r="K220" s="36"/>
      <c r="L220" s="40"/>
      <c r="M220" s="43"/>
      <c r="N220" s="44"/>
      <c r="O220" s="35"/>
      <c r="P220" s="87"/>
      <c r="R220" s="70"/>
      <c r="S220" s="70"/>
      <c r="T220" s="99" t="s">
        <v>581</v>
      </c>
      <c r="U220" s="146" t="s">
        <v>582</v>
      </c>
      <c r="V220" s="70"/>
      <c r="W220" s="70"/>
      <c r="X220" s="70"/>
      <c r="Y220" s="70"/>
      <c r="Z220" t="b">
        <f t="shared" si="201"/>
        <v>0</v>
      </c>
      <c r="AA220" t="b">
        <f t="shared" si="223"/>
        <v>0</v>
      </c>
      <c r="AB220" t="b">
        <f t="shared" si="202"/>
        <v>0</v>
      </c>
      <c r="AC220" t="b">
        <f t="shared" si="203"/>
        <v>0</v>
      </c>
      <c r="AD220" s="101" t="b">
        <f t="shared" si="204"/>
        <v>0</v>
      </c>
      <c r="AE220" t="e">
        <f t="shared" si="205"/>
        <v>#VALUE!</v>
      </c>
      <c r="AF220" t="b">
        <f t="shared" si="206"/>
        <v>0</v>
      </c>
      <c r="AG220" s="135"/>
      <c r="AH220" s="82" t="b">
        <f t="shared" si="207"/>
        <v>0</v>
      </c>
      <c r="AI220" s="99" t="b">
        <f t="shared" si="208"/>
        <v>0</v>
      </c>
      <c r="AJ220" s="70" t="b">
        <f t="shared" si="209"/>
        <v>0</v>
      </c>
      <c r="AK220" s="111" t="b">
        <f t="shared" si="224"/>
        <v>0</v>
      </c>
      <c r="AL220" s="82" t="e">
        <f t="shared" si="210"/>
        <v>#VALUE!</v>
      </c>
      <c r="AM220" s="82" t="b">
        <f t="shared" si="211"/>
        <v>0</v>
      </c>
      <c r="AN220" s="82" t="b">
        <f t="shared" si="212"/>
        <v>0</v>
      </c>
      <c r="AO220" s="82" t="b">
        <f t="shared" si="225"/>
        <v>0</v>
      </c>
      <c r="AP220" s="82" t="b">
        <f t="shared" si="213"/>
        <v>0</v>
      </c>
      <c r="AQ220" s="82" t="b">
        <f t="shared" si="226"/>
        <v>0</v>
      </c>
      <c r="AR220" s="70">
        <f t="shared" si="227"/>
        <v>0</v>
      </c>
      <c r="AS220" s="82" t="b">
        <f t="shared" si="214"/>
        <v>0</v>
      </c>
      <c r="AT220" s="82" t="b">
        <f t="shared" si="215"/>
        <v>0</v>
      </c>
      <c r="AU220" s="82" t="b">
        <f t="shared" si="216"/>
        <v>0</v>
      </c>
      <c r="AV220" s="82" t="b">
        <f t="shared" si="217"/>
        <v>0</v>
      </c>
      <c r="AW220" s="82" t="b">
        <f t="shared" si="218"/>
        <v>0</v>
      </c>
      <c r="AX220" s="82" t="b">
        <f t="shared" si="219"/>
        <v>0</v>
      </c>
      <c r="AY220" s="82" t="b">
        <f t="shared" si="228"/>
        <v>0</v>
      </c>
      <c r="AZ220" s="82"/>
      <c r="BA220" s="82" t="b">
        <f t="shared" si="229"/>
        <v>0</v>
      </c>
      <c r="BB220" s="82" t="b">
        <f t="shared" si="230"/>
        <v>0</v>
      </c>
      <c r="BC220" s="82" t="b">
        <f t="shared" si="231"/>
        <v>0</v>
      </c>
      <c r="BD220" s="70"/>
      <c r="BE220" s="70" t="str">
        <f t="shared" si="220"/>
        <v/>
      </c>
      <c r="BF220" s="70">
        <v>209</v>
      </c>
      <c r="BG220" s="70"/>
      <c r="BH220" s="70"/>
      <c r="BI220" s="70"/>
      <c r="BJ220" s="70"/>
      <c r="BK220" s="70"/>
      <c r="BL220" s="70"/>
      <c r="BM220" s="70"/>
      <c r="BN220" s="70"/>
      <c r="BO220" s="70"/>
      <c r="BP220" s="70"/>
      <c r="BQ220" s="70"/>
      <c r="BR220" s="70"/>
      <c r="BS220" s="70" t="b">
        <f t="shared" si="221"/>
        <v>0</v>
      </c>
      <c r="BT220" s="70">
        <f>COUNTA(B221:$O$830)</f>
        <v>0</v>
      </c>
      <c r="BU220" s="70"/>
      <c r="BV220" s="163"/>
      <c r="BW220" s="163"/>
      <c r="BX220" s="163"/>
      <c r="BY220" s="163"/>
      <c r="BZ220" s="163"/>
      <c r="CA220" s="163"/>
      <c r="CB220" s="163"/>
      <c r="CC220" s="163"/>
      <c r="CD220" s="163"/>
      <c r="CE220" s="163" t="str">
        <f t="shared" si="232"/>
        <v/>
      </c>
      <c r="CF220" s="163" t="str">
        <f t="shared" si="233"/>
        <v/>
      </c>
      <c r="CG220" s="163" t="str">
        <f t="shared" si="234"/>
        <v/>
      </c>
      <c r="CH220" s="163" t="str">
        <f t="shared" si="235"/>
        <v/>
      </c>
      <c r="CI220" s="163" t="str">
        <f t="shared" si="236"/>
        <v/>
      </c>
      <c r="CJ220" s="163" t="str">
        <f t="shared" si="237"/>
        <v/>
      </c>
      <c r="CK220" s="163" t="str">
        <f t="shared" si="238"/>
        <v/>
      </c>
      <c r="CL220" s="163" t="str">
        <f t="shared" si="239"/>
        <v/>
      </c>
      <c r="CM220" s="163" t="str">
        <f t="shared" si="240"/>
        <v/>
      </c>
      <c r="CN220" s="163"/>
      <c r="CO220" s="163"/>
      <c r="CP220" s="163" t="str">
        <f t="shared" si="241"/>
        <v/>
      </c>
      <c r="CQ220" s="163"/>
      <c r="CR220" s="163"/>
      <c r="CS220" s="185" t="str">
        <f t="shared" si="258"/>
        <v/>
      </c>
      <c r="CT220" s="70"/>
      <c r="CU220" s="70">
        <f t="shared" si="242"/>
        <v>0</v>
      </c>
      <c r="CV220" s="70">
        <f t="shared" si="243"/>
        <v>0</v>
      </c>
      <c r="CW220" s="70"/>
      <c r="CX220" s="96">
        <f t="shared" si="244"/>
        <v>0</v>
      </c>
      <c r="CY220" s="70"/>
      <c r="CZ220" s="70" t="e">
        <f t="shared" si="245"/>
        <v>#VALUE!</v>
      </c>
      <c r="DA220" s="70" t="e">
        <f t="shared" si="246"/>
        <v>#VALUE!</v>
      </c>
      <c r="DB220" s="70"/>
      <c r="DC220" s="70" t="b">
        <f t="shared" si="259"/>
        <v>0</v>
      </c>
      <c r="DD220" s="70">
        <f t="shared" si="247"/>
        <v>0</v>
      </c>
      <c r="DE220" s="70" t="str">
        <f t="shared" si="248"/>
        <v/>
      </c>
      <c r="DF220" s="70"/>
      <c r="DG220" s="70" t="str">
        <f t="shared" si="196"/>
        <v/>
      </c>
      <c r="DH220" s="70" t="b">
        <f t="shared" si="197"/>
        <v>0</v>
      </c>
      <c r="DI220" s="70" t="str">
        <f t="shared" si="198"/>
        <v/>
      </c>
      <c r="DJ220" s="70"/>
      <c r="DK220" s="70" t="str">
        <f t="shared" si="249"/>
        <v/>
      </c>
      <c r="DL220" s="70" t="str">
        <f t="shared" si="250"/>
        <v/>
      </c>
      <c r="DM220" s="70"/>
      <c r="DN220" s="70" t="str">
        <f t="shared" si="251"/>
        <v/>
      </c>
      <c r="DO220" s="70" t="str">
        <f>IF(DK220="","",AND((COUNTIF($DK$12:DL220,DK220))=1,(COUNTIF($DK$12:DL220,DL220))=1))</f>
        <v/>
      </c>
      <c r="DP220" s="70" t="str">
        <f>IF(DK220="","",AND((COUNTIF(DK220:$DL$812,DK220))=1,(COUNTIF(DK220:$DL$812,DL220))=1))</f>
        <v/>
      </c>
      <c r="DQ220" s="70"/>
      <c r="DR220" s="70" t="b">
        <f t="shared" si="252"/>
        <v>0</v>
      </c>
      <c r="DS220" s="70" t="b">
        <f t="shared" si="253"/>
        <v>0</v>
      </c>
      <c r="DT220" s="70">
        <f t="shared" si="199"/>
        <v>0</v>
      </c>
      <c r="DU220" s="70">
        <f t="shared" si="200"/>
        <v>0</v>
      </c>
      <c r="DV220" s="70" t="b">
        <f t="shared" si="254"/>
        <v>0</v>
      </c>
      <c r="DW220" s="70" t="b">
        <f t="shared" si="255"/>
        <v>0</v>
      </c>
      <c r="DX220" s="70"/>
      <c r="DY220" s="70" t="b">
        <f t="shared" si="256"/>
        <v>0</v>
      </c>
      <c r="DZ220" s="70">
        <f t="shared" si="257"/>
        <v>0</v>
      </c>
      <c r="EA220" s="70"/>
    </row>
    <row r="221" spans="1:131" x14ac:dyDescent="0.25">
      <c r="A221" s="24" t="str">
        <f t="shared" si="222"/>
        <v/>
      </c>
      <c r="B221" s="36"/>
      <c r="C221" s="37"/>
      <c r="D221" s="38"/>
      <c r="E221" s="37"/>
      <c r="F221" s="38"/>
      <c r="G221" s="39"/>
      <c r="H221" s="35"/>
      <c r="I221" s="30"/>
      <c r="J221" s="38"/>
      <c r="K221" s="36"/>
      <c r="L221" s="40"/>
      <c r="M221" s="43"/>
      <c r="N221" s="44"/>
      <c r="O221" s="35"/>
      <c r="P221" s="87"/>
      <c r="R221" s="70"/>
      <c r="S221" s="70"/>
      <c r="T221" s="99" t="s">
        <v>583</v>
      </c>
      <c r="U221" s="146" t="s">
        <v>584</v>
      </c>
      <c r="V221" s="70"/>
      <c r="W221" s="70"/>
      <c r="X221" s="70"/>
      <c r="Y221" s="70"/>
      <c r="Z221" t="b">
        <f t="shared" si="201"/>
        <v>0</v>
      </c>
      <c r="AA221" t="b">
        <f t="shared" si="223"/>
        <v>0</v>
      </c>
      <c r="AB221" t="b">
        <f t="shared" si="202"/>
        <v>0</v>
      </c>
      <c r="AC221" t="b">
        <f t="shared" si="203"/>
        <v>0</v>
      </c>
      <c r="AD221" s="101" t="b">
        <f t="shared" si="204"/>
        <v>0</v>
      </c>
      <c r="AE221" t="e">
        <f t="shared" si="205"/>
        <v>#VALUE!</v>
      </c>
      <c r="AF221" t="b">
        <f t="shared" si="206"/>
        <v>0</v>
      </c>
      <c r="AG221" s="135"/>
      <c r="AH221" s="82" t="b">
        <f t="shared" si="207"/>
        <v>0</v>
      </c>
      <c r="AI221" s="99" t="b">
        <f t="shared" si="208"/>
        <v>0</v>
      </c>
      <c r="AJ221" s="70" t="b">
        <f t="shared" si="209"/>
        <v>0</v>
      </c>
      <c r="AK221" s="111" t="b">
        <f t="shared" si="224"/>
        <v>0</v>
      </c>
      <c r="AL221" s="82" t="e">
        <f t="shared" si="210"/>
        <v>#VALUE!</v>
      </c>
      <c r="AM221" s="82" t="b">
        <f t="shared" si="211"/>
        <v>0</v>
      </c>
      <c r="AN221" s="82" t="b">
        <f t="shared" si="212"/>
        <v>0</v>
      </c>
      <c r="AO221" s="82" t="b">
        <f t="shared" si="225"/>
        <v>0</v>
      </c>
      <c r="AP221" s="82" t="b">
        <f t="shared" si="213"/>
        <v>0</v>
      </c>
      <c r="AQ221" s="82" t="b">
        <f t="shared" si="226"/>
        <v>0</v>
      </c>
      <c r="AR221" s="70">
        <f t="shared" si="227"/>
        <v>0</v>
      </c>
      <c r="AS221" s="82" t="b">
        <f t="shared" si="214"/>
        <v>0</v>
      </c>
      <c r="AT221" s="82" t="b">
        <f t="shared" si="215"/>
        <v>0</v>
      </c>
      <c r="AU221" s="82" t="b">
        <f t="shared" si="216"/>
        <v>0</v>
      </c>
      <c r="AV221" s="82" t="b">
        <f t="shared" si="217"/>
        <v>0</v>
      </c>
      <c r="AW221" s="82" t="b">
        <f t="shared" si="218"/>
        <v>0</v>
      </c>
      <c r="AX221" s="82" t="b">
        <f t="shared" si="219"/>
        <v>0</v>
      </c>
      <c r="AY221" s="82" t="b">
        <f t="shared" si="228"/>
        <v>0</v>
      </c>
      <c r="AZ221" s="82"/>
      <c r="BA221" s="82" t="b">
        <f t="shared" si="229"/>
        <v>0</v>
      </c>
      <c r="BB221" s="82" t="b">
        <f t="shared" si="230"/>
        <v>0</v>
      </c>
      <c r="BC221" s="82" t="b">
        <f t="shared" si="231"/>
        <v>0</v>
      </c>
      <c r="BD221" s="70"/>
      <c r="BE221" s="70" t="str">
        <f t="shared" si="220"/>
        <v/>
      </c>
      <c r="BF221" s="70">
        <v>210</v>
      </c>
      <c r="BG221" s="70"/>
      <c r="BH221" s="70"/>
      <c r="BI221" s="70"/>
      <c r="BJ221" s="70"/>
      <c r="BK221" s="70"/>
      <c r="BL221" s="70"/>
      <c r="BM221" s="70"/>
      <c r="BN221" s="70"/>
      <c r="BO221" s="70"/>
      <c r="BP221" s="70"/>
      <c r="BQ221" s="70"/>
      <c r="BR221" s="70"/>
      <c r="BS221" s="70" t="b">
        <f t="shared" si="221"/>
        <v>0</v>
      </c>
      <c r="BT221" s="70">
        <f>COUNTA(B222:$O$830)</f>
        <v>0</v>
      </c>
      <c r="BU221" s="70"/>
      <c r="BV221" s="163"/>
      <c r="BW221" s="163"/>
      <c r="BX221" s="163"/>
      <c r="BY221" s="163"/>
      <c r="BZ221" s="163"/>
      <c r="CA221" s="163"/>
      <c r="CB221" s="163"/>
      <c r="CC221" s="163"/>
      <c r="CD221" s="163"/>
      <c r="CE221" s="163" t="str">
        <f t="shared" si="232"/>
        <v/>
      </c>
      <c r="CF221" s="163" t="str">
        <f t="shared" si="233"/>
        <v/>
      </c>
      <c r="CG221" s="163" t="str">
        <f t="shared" si="234"/>
        <v/>
      </c>
      <c r="CH221" s="163" t="str">
        <f t="shared" si="235"/>
        <v/>
      </c>
      <c r="CI221" s="163" t="str">
        <f t="shared" si="236"/>
        <v/>
      </c>
      <c r="CJ221" s="163" t="str">
        <f t="shared" si="237"/>
        <v/>
      </c>
      <c r="CK221" s="163" t="str">
        <f t="shared" si="238"/>
        <v/>
      </c>
      <c r="CL221" s="163" t="str">
        <f t="shared" si="239"/>
        <v/>
      </c>
      <c r="CM221" s="163" t="str">
        <f t="shared" si="240"/>
        <v/>
      </c>
      <c r="CN221" s="163"/>
      <c r="CO221" s="163"/>
      <c r="CP221" s="163" t="str">
        <f t="shared" si="241"/>
        <v/>
      </c>
      <c r="CQ221" s="163"/>
      <c r="CR221" s="163"/>
      <c r="CS221" s="185" t="str">
        <f t="shared" si="258"/>
        <v/>
      </c>
      <c r="CT221" s="70"/>
      <c r="CU221" s="70">
        <f t="shared" si="242"/>
        <v>0</v>
      </c>
      <c r="CV221" s="70">
        <f t="shared" si="243"/>
        <v>0</v>
      </c>
      <c r="CW221" s="70"/>
      <c r="CX221" s="96">
        <f t="shared" si="244"/>
        <v>0</v>
      </c>
      <c r="CY221" s="70"/>
      <c r="CZ221" s="70" t="e">
        <f t="shared" si="245"/>
        <v>#VALUE!</v>
      </c>
      <c r="DA221" s="70" t="e">
        <f t="shared" si="246"/>
        <v>#VALUE!</v>
      </c>
      <c r="DB221" s="70"/>
      <c r="DC221" s="70" t="b">
        <f t="shared" si="259"/>
        <v>0</v>
      </c>
      <c r="DD221" s="70">
        <f t="shared" si="247"/>
        <v>0</v>
      </c>
      <c r="DE221" s="70" t="str">
        <f t="shared" si="248"/>
        <v/>
      </c>
      <c r="DF221" s="70"/>
      <c r="DG221" s="70" t="str">
        <f t="shared" si="196"/>
        <v/>
      </c>
      <c r="DH221" s="70" t="b">
        <f t="shared" si="197"/>
        <v>0</v>
      </c>
      <c r="DI221" s="70" t="str">
        <f t="shared" si="198"/>
        <v/>
      </c>
      <c r="DJ221" s="70"/>
      <c r="DK221" s="70" t="str">
        <f t="shared" si="249"/>
        <v/>
      </c>
      <c r="DL221" s="70" t="str">
        <f t="shared" si="250"/>
        <v/>
      </c>
      <c r="DM221" s="70"/>
      <c r="DN221" s="70" t="str">
        <f t="shared" si="251"/>
        <v/>
      </c>
      <c r="DO221" s="70" t="str">
        <f>IF(DK221="","",AND((COUNTIF($DK$12:DL221,DK221))=1,(COUNTIF($DK$12:DL221,DL221))=1))</f>
        <v/>
      </c>
      <c r="DP221" s="70" t="str">
        <f>IF(DK221="","",AND((COUNTIF(DK221:$DL$812,DK221))=1,(COUNTIF(DK221:$DL$812,DL221))=1))</f>
        <v/>
      </c>
      <c r="DQ221" s="70"/>
      <c r="DR221" s="70" t="b">
        <f t="shared" si="252"/>
        <v>0</v>
      </c>
      <c r="DS221" s="70" t="b">
        <f t="shared" si="253"/>
        <v>0</v>
      </c>
      <c r="DT221" s="70">
        <f t="shared" si="199"/>
        <v>0</v>
      </c>
      <c r="DU221" s="70">
        <f t="shared" si="200"/>
        <v>0</v>
      </c>
      <c r="DV221" s="70" t="b">
        <f t="shared" si="254"/>
        <v>0</v>
      </c>
      <c r="DW221" s="70" t="b">
        <f t="shared" si="255"/>
        <v>0</v>
      </c>
      <c r="DX221" s="70"/>
      <c r="DY221" s="70" t="b">
        <f t="shared" si="256"/>
        <v>0</v>
      </c>
      <c r="DZ221" s="70">
        <f t="shared" si="257"/>
        <v>0</v>
      </c>
      <c r="EA221" s="70"/>
    </row>
    <row r="222" spans="1:131" x14ac:dyDescent="0.25">
      <c r="A222" s="24" t="str">
        <f t="shared" si="222"/>
        <v/>
      </c>
      <c r="B222" s="36"/>
      <c r="C222" s="37"/>
      <c r="D222" s="38"/>
      <c r="E222" s="37"/>
      <c r="F222" s="38"/>
      <c r="G222" s="39"/>
      <c r="H222" s="35"/>
      <c r="I222" s="30"/>
      <c r="J222" s="38"/>
      <c r="K222" s="36"/>
      <c r="L222" s="40"/>
      <c r="M222" s="43"/>
      <c r="N222" s="44"/>
      <c r="O222" s="35"/>
      <c r="P222" s="87"/>
      <c r="R222" s="70"/>
      <c r="S222" s="70"/>
      <c r="T222" s="99" t="s">
        <v>585</v>
      </c>
      <c r="U222" s="146" t="s">
        <v>586</v>
      </c>
      <c r="V222" s="70"/>
      <c r="W222" s="70"/>
      <c r="X222" s="70"/>
      <c r="Y222" s="70"/>
      <c r="Z222" t="b">
        <f t="shared" si="201"/>
        <v>0</v>
      </c>
      <c r="AA222" t="b">
        <f t="shared" si="223"/>
        <v>0</v>
      </c>
      <c r="AB222" t="b">
        <f t="shared" si="202"/>
        <v>0</v>
      </c>
      <c r="AC222" t="b">
        <f t="shared" si="203"/>
        <v>0</v>
      </c>
      <c r="AD222" s="101" t="b">
        <f t="shared" si="204"/>
        <v>0</v>
      </c>
      <c r="AE222" t="e">
        <f t="shared" si="205"/>
        <v>#VALUE!</v>
      </c>
      <c r="AF222" t="b">
        <f t="shared" si="206"/>
        <v>0</v>
      </c>
      <c r="AG222" s="135"/>
      <c r="AH222" s="82" t="b">
        <f t="shared" si="207"/>
        <v>0</v>
      </c>
      <c r="AI222" s="99" t="b">
        <f t="shared" si="208"/>
        <v>0</v>
      </c>
      <c r="AJ222" s="70" t="b">
        <f t="shared" si="209"/>
        <v>0</v>
      </c>
      <c r="AK222" s="111" t="b">
        <f t="shared" si="224"/>
        <v>0</v>
      </c>
      <c r="AL222" s="82" t="e">
        <f t="shared" si="210"/>
        <v>#VALUE!</v>
      </c>
      <c r="AM222" s="82" t="b">
        <f t="shared" si="211"/>
        <v>0</v>
      </c>
      <c r="AN222" s="82" t="b">
        <f t="shared" si="212"/>
        <v>0</v>
      </c>
      <c r="AO222" s="82" t="b">
        <f t="shared" si="225"/>
        <v>0</v>
      </c>
      <c r="AP222" s="82" t="b">
        <f t="shared" si="213"/>
        <v>0</v>
      </c>
      <c r="AQ222" s="82" t="b">
        <f t="shared" si="226"/>
        <v>0</v>
      </c>
      <c r="AR222" s="70">
        <f t="shared" si="227"/>
        <v>0</v>
      </c>
      <c r="AS222" s="82" t="b">
        <f t="shared" si="214"/>
        <v>0</v>
      </c>
      <c r="AT222" s="82" t="b">
        <f t="shared" si="215"/>
        <v>0</v>
      </c>
      <c r="AU222" s="82" t="b">
        <f t="shared" si="216"/>
        <v>0</v>
      </c>
      <c r="AV222" s="82" t="b">
        <f t="shared" si="217"/>
        <v>0</v>
      </c>
      <c r="AW222" s="82" t="b">
        <f t="shared" si="218"/>
        <v>0</v>
      </c>
      <c r="AX222" s="82" t="b">
        <f t="shared" si="219"/>
        <v>0</v>
      </c>
      <c r="AY222" s="82" t="b">
        <f t="shared" si="228"/>
        <v>0</v>
      </c>
      <c r="AZ222" s="82"/>
      <c r="BA222" s="82" t="b">
        <f t="shared" si="229"/>
        <v>0</v>
      </c>
      <c r="BB222" s="82" t="b">
        <f t="shared" si="230"/>
        <v>0</v>
      </c>
      <c r="BC222" s="82" t="b">
        <f t="shared" si="231"/>
        <v>0</v>
      </c>
      <c r="BD222" s="70"/>
      <c r="BE222" s="70" t="str">
        <f t="shared" si="220"/>
        <v/>
      </c>
      <c r="BF222" s="70">
        <v>211</v>
      </c>
      <c r="BG222" s="70"/>
      <c r="BH222" s="70"/>
      <c r="BI222" s="70"/>
      <c r="BJ222" s="70"/>
      <c r="BK222" s="70"/>
      <c r="BL222" s="70"/>
      <c r="BM222" s="70"/>
      <c r="BN222" s="70"/>
      <c r="BO222" s="70"/>
      <c r="BP222" s="70"/>
      <c r="BQ222" s="70"/>
      <c r="BR222" s="70"/>
      <c r="BS222" s="70" t="b">
        <f t="shared" si="221"/>
        <v>0</v>
      </c>
      <c r="BT222" s="70">
        <f>COUNTA(B223:$O$830)</f>
        <v>0</v>
      </c>
      <c r="BU222" s="70"/>
      <c r="BV222" s="163"/>
      <c r="BW222" s="163"/>
      <c r="BX222" s="163"/>
      <c r="BY222" s="163"/>
      <c r="BZ222" s="163"/>
      <c r="CA222" s="163"/>
      <c r="CB222" s="163"/>
      <c r="CC222" s="163"/>
      <c r="CD222" s="163"/>
      <c r="CE222" s="163" t="str">
        <f t="shared" si="232"/>
        <v/>
      </c>
      <c r="CF222" s="163" t="str">
        <f t="shared" si="233"/>
        <v/>
      </c>
      <c r="CG222" s="163" t="str">
        <f t="shared" si="234"/>
        <v/>
      </c>
      <c r="CH222" s="163" t="str">
        <f t="shared" si="235"/>
        <v/>
      </c>
      <c r="CI222" s="163" t="str">
        <f t="shared" si="236"/>
        <v/>
      </c>
      <c r="CJ222" s="163" t="str">
        <f t="shared" si="237"/>
        <v/>
      </c>
      <c r="CK222" s="163" t="str">
        <f t="shared" si="238"/>
        <v/>
      </c>
      <c r="CL222" s="163" t="str">
        <f t="shared" si="239"/>
        <v/>
      </c>
      <c r="CM222" s="163" t="str">
        <f t="shared" si="240"/>
        <v/>
      </c>
      <c r="CN222" s="163"/>
      <c r="CO222" s="163"/>
      <c r="CP222" s="163" t="str">
        <f t="shared" si="241"/>
        <v/>
      </c>
      <c r="CQ222" s="163"/>
      <c r="CR222" s="163"/>
      <c r="CS222" s="185" t="str">
        <f t="shared" si="258"/>
        <v/>
      </c>
      <c r="CT222" s="70"/>
      <c r="CU222" s="70">
        <f t="shared" si="242"/>
        <v>0</v>
      </c>
      <c r="CV222" s="70">
        <f t="shared" si="243"/>
        <v>0</v>
      </c>
      <c r="CW222" s="70"/>
      <c r="CX222" s="96">
        <f t="shared" si="244"/>
        <v>0</v>
      </c>
      <c r="CY222" s="70"/>
      <c r="CZ222" s="70" t="e">
        <f t="shared" si="245"/>
        <v>#VALUE!</v>
      </c>
      <c r="DA222" s="70" t="e">
        <f t="shared" si="246"/>
        <v>#VALUE!</v>
      </c>
      <c r="DB222" s="70"/>
      <c r="DC222" s="70" t="b">
        <f t="shared" si="259"/>
        <v>0</v>
      </c>
      <c r="DD222" s="70">
        <f t="shared" si="247"/>
        <v>0</v>
      </c>
      <c r="DE222" s="70" t="str">
        <f t="shared" si="248"/>
        <v/>
      </c>
      <c r="DF222" s="70"/>
      <c r="DG222" s="70" t="str">
        <f t="shared" si="196"/>
        <v/>
      </c>
      <c r="DH222" s="70" t="b">
        <f t="shared" si="197"/>
        <v>0</v>
      </c>
      <c r="DI222" s="70" t="str">
        <f t="shared" si="198"/>
        <v/>
      </c>
      <c r="DJ222" s="70"/>
      <c r="DK222" s="70" t="str">
        <f t="shared" si="249"/>
        <v/>
      </c>
      <c r="DL222" s="70" t="str">
        <f t="shared" si="250"/>
        <v/>
      </c>
      <c r="DM222" s="70"/>
      <c r="DN222" s="70" t="str">
        <f t="shared" si="251"/>
        <v/>
      </c>
      <c r="DO222" s="70" t="str">
        <f>IF(DK222="","",AND((COUNTIF($DK$12:DL222,DK222))=1,(COUNTIF($DK$12:DL222,DL222))=1))</f>
        <v/>
      </c>
      <c r="DP222" s="70" t="str">
        <f>IF(DK222="","",AND((COUNTIF(DK222:$DL$812,DK222))=1,(COUNTIF(DK222:$DL$812,DL222))=1))</f>
        <v/>
      </c>
      <c r="DQ222" s="70"/>
      <c r="DR222" s="70" t="b">
        <f t="shared" si="252"/>
        <v>0</v>
      </c>
      <c r="DS222" s="70" t="b">
        <f t="shared" si="253"/>
        <v>0</v>
      </c>
      <c r="DT222" s="70">
        <f t="shared" si="199"/>
        <v>0</v>
      </c>
      <c r="DU222" s="70">
        <f t="shared" si="200"/>
        <v>0</v>
      </c>
      <c r="DV222" s="70" t="b">
        <f t="shared" si="254"/>
        <v>0</v>
      </c>
      <c r="DW222" s="70" t="b">
        <f t="shared" si="255"/>
        <v>0</v>
      </c>
      <c r="DX222" s="70"/>
      <c r="DY222" s="70" t="b">
        <f t="shared" si="256"/>
        <v>0</v>
      </c>
      <c r="DZ222" s="70">
        <f t="shared" si="257"/>
        <v>0</v>
      </c>
      <c r="EA222" s="70"/>
    </row>
    <row r="223" spans="1:131" x14ac:dyDescent="0.25">
      <c r="A223" s="24" t="str">
        <f t="shared" si="222"/>
        <v/>
      </c>
      <c r="B223" s="36"/>
      <c r="C223" s="37"/>
      <c r="D223" s="38"/>
      <c r="E223" s="37"/>
      <c r="F223" s="38"/>
      <c r="G223" s="39"/>
      <c r="H223" s="35"/>
      <c r="I223" s="30"/>
      <c r="J223" s="38"/>
      <c r="K223" s="36"/>
      <c r="L223" s="40"/>
      <c r="M223" s="43"/>
      <c r="N223" s="44"/>
      <c r="O223" s="35"/>
      <c r="P223" s="87"/>
      <c r="R223" s="70"/>
      <c r="S223" s="70"/>
      <c r="T223" s="99" t="s">
        <v>587</v>
      </c>
      <c r="U223" s="146" t="s">
        <v>588</v>
      </c>
      <c r="V223" s="70"/>
      <c r="W223" s="70"/>
      <c r="X223" s="70"/>
      <c r="Y223" s="70"/>
      <c r="Z223" t="b">
        <f t="shared" si="201"/>
        <v>0</v>
      </c>
      <c r="AA223" t="b">
        <f t="shared" si="223"/>
        <v>0</v>
      </c>
      <c r="AB223" t="b">
        <f t="shared" si="202"/>
        <v>0</v>
      </c>
      <c r="AC223" t="b">
        <f t="shared" si="203"/>
        <v>0</v>
      </c>
      <c r="AD223" s="101" t="b">
        <f t="shared" si="204"/>
        <v>0</v>
      </c>
      <c r="AE223" t="e">
        <f t="shared" si="205"/>
        <v>#VALUE!</v>
      </c>
      <c r="AF223" t="b">
        <f t="shared" si="206"/>
        <v>0</v>
      </c>
      <c r="AG223" s="135"/>
      <c r="AH223" s="82" t="b">
        <f t="shared" si="207"/>
        <v>0</v>
      </c>
      <c r="AI223" s="99" t="b">
        <f t="shared" si="208"/>
        <v>0</v>
      </c>
      <c r="AJ223" s="70" t="b">
        <f t="shared" si="209"/>
        <v>0</v>
      </c>
      <c r="AK223" s="111" t="b">
        <f t="shared" si="224"/>
        <v>0</v>
      </c>
      <c r="AL223" s="82" t="e">
        <f t="shared" si="210"/>
        <v>#VALUE!</v>
      </c>
      <c r="AM223" s="82" t="b">
        <f t="shared" si="211"/>
        <v>0</v>
      </c>
      <c r="AN223" s="82" t="b">
        <f t="shared" si="212"/>
        <v>0</v>
      </c>
      <c r="AO223" s="82" t="b">
        <f t="shared" si="225"/>
        <v>0</v>
      </c>
      <c r="AP223" s="82" t="b">
        <f t="shared" si="213"/>
        <v>0</v>
      </c>
      <c r="AQ223" s="82" t="b">
        <f t="shared" si="226"/>
        <v>0</v>
      </c>
      <c r="AR223" s="70">
        <f t="shared" si="227"/>
        <v>0</v>
      </c>
      <c r="AS223" s="82" t="b">
        <f t="shared" si="214"/>
        <v>0</v>
      </c>
      <c r="AT223" s="82" t="b">
        <f t="shared" si="215"/>
        <v>0</v>
      </c>
      <c r="AU223" s="82" t="b">
        <f t="shared" si="216"/>
        <v>0</v>
      </c>
      <c r="AV223" s="82" t="b">
        <f t="shared" si="217"/>
        <v>0</v>
      </c>
      <c r="AW223" s="82" t="b">
        <f t="shared" si="218"/>
        <v>0</v>
      </c>
      <c r="AX223" s="82" t="b">
        <f t="shared" si="219"/>
        <v>0</v>
      </c>
      <c r="AY223" s="82" t="b">
        <f t="shared" si="228"/>
        <v>0</v>
      </c>
      <c r="AZ223" s="82"/>
      <c r="BA223" s="82" t="b">
        <f t="shared" si="229"/>
        <v>0</v>
      </c>
      <c r="BB223" s="82" t="b">
        <f t="shared" si="230"/>
        <v>0</v>
      </c>
      <c r="BC223" s="82" t="b">
        <f t="shared" si="231"/>
        <v>0</v>
      </c>
      <c r="BD223" s="70"/>
      <c r="BE223" s="70" t="str">
        <f t="shared" si="220"/>
        <v/>
      </c>
      <c r="BF223" s="70">
        <v>212</v>
      </c>
      <c r="BG223" s="70"/>
      <c r="BH223" s="70"/>
      <c r="BI223" s="70"/>
      <c r="BJ223" s="70"/>
      <c r="BK223" s="70"/>
      <c r="BL223" s="70"/>
      <c r="BM223" s="70"/>
      <c r="BN223" s="70"/>
      <c r="BO223" s="70"/>
      <c r="BP223" s="70"/>
      <c r="BQ223" s="70"/>
      <c r="BR223" s="70"/>
      <c r="BS223" s="70" t="b">
        <f t="shared" si="221"/>
        <v>0</v>
      </c>
      <c r="BT223" s="70">
        <f>COUNTA(B224:$O$830)</f>
        <v>0</v>
      </c>
      <c r="BU223" s="70"/>
      <c r="BV223" s="163"/>
      <c r="BW223" s="163"/>
      <c r="BX223" s="163"/>
      <c r="BY223" s="163"/>
      <c r="BZ223" s="163"/>
      <c r="CA223" s="163"/>
      <c r="CB223" s="163"/>
      <c r="CC223" s="163"/>
      <c r="CD223" s="163"/>
      <c r="CE223" s="163" t="str">
        <f t="shared" si="232"/>
        <v/>
      </c>
      <c r="CF223" s="163" t="str">
        <f t="shared" si="233"/>
        <v/>
      </c>
      <c r="CG223" s="163" t="str">
        <f t="shared" si="234"/>
        <v/>
      </c>
      <c r="CH223" s="163" t="str">
        <f t="shared" si="235"/>
        <v/>
      </c>
      <c r="CI223" s="163" t="str">
        <f t="shared" si="236"/>
        <v/>
      </c>
      <c r="CJ223" s="163" t="str">
        <f t="shared" si="237"/>
        <v/>
      </c>
      <c r="CK223" s="163" t="str">
        <f t="shared" si="238"/>
        <v/>
      </c>
      <c r="CL223" s="163" t="str">
        <f t="shared" si="239"/>
        <v/>
      </c>
      <c r="CM223" s="163" t="str">
        <f t="shared" si="240"/>
        <v/>
      </c>
      <c r="CN223" s="163"/>
      <c r="CO223" s="163"/>
      <c r="CP223" s="163" t="str">
        <f t="shared" si="241"/>
        <v/>
      </c>
      <c r="CQ223" s="163"/>
      <c r="CR223" s="163"/>
      <c r="CS223" s="185" t="str">
        <f t="shared" si="258"/>
        <v/>
      </c>
      <c r="CT223" s="70"/>
      <c r="CU223" s="70">
        <f t="shared" si="242"/>
        <v>0</v>
      </c>
      <c r="CV223" s="70">
        <f t="shared" si="243"/>
        <v>0</v>
      </c>
      <c r="CW223" s="70"/>
      <c r="CX223" s="96">
        <f t="shared" si="244"/>
        <v>0</v>
      </c>
      <c r="CY223" s="70"/>
      <c r="CZ223" s="70" t="e">
        <f t="shared" si="245"/>
        <v>#VALUE!</v>
      </c>
      <c r="DA223" s="70" t="e">
        <f t="shared" si="246"/>
        <v>#VALUE!</v>
      </c>
      <c r="DB223" s="70"/>
      <c r="DC223" s="70" t="b">
        <f t="shared" si="259"/>
        <v>0</v>
      </c>
      <c r="DD223" s="70">
        <f t="shared" si="247"/>
        <v>0</v>
      </c>
      <c r="DE223" s="70" t="str">
        <f t="shared" si="248"/>
        <v/>
      </c>
      <c r="DF223" s="70"/>
      <c r="DG223" s="70" t="str">
        <f t="shared" si="196"/>
        <v/>
      </c>
      <c r="DH223" s="70" t="b">
        <f t="shared" si="197"/>
        <v>0</v>
      </c>
      <c r="DI223" s="70" t="str">
        <f t="shared" si="198"/>
        <v/>
      </c>
      <c r="DJ223" s="70"/>
      <c r="DK223" s="70" t="str">
        <f t="shared" si="249"/>
        <v/>
      </c>
      <c r="DL223" s="70" t="str">
        <f t="shared" si="250"/>
        <v/>
      </c>
      <c r="DM223" s="70"/>
      <c r="DN223" s="70" t="str">
        <f t="shared" si="251"/>
        <v/>
      </c>
      <c r="DO223" s="70" t="str">
        <f>IF(DK223="","",AND((COUNTIF($DK$12:DL223,DK223))=1,(COUNTIF($DK$12:DL223,DL223))=1))</f>
        <v/>
      </c>
      <c r="DP223" s="70" t="str">
        <f>IF(DK223="","",AND((COUNTIF(DK223:$DL$812,DK223))=1,(COUNTIF(DK223:$DL$812,DL223))=1))</f>
        <v/>
      </c>
      <c r="DQ223" s="70"/>
      <c r="DR223" s="70" t="b">
        <f t="shared" si="252"/>
        <v>0</v>
      </c>
      <c r="DS223" s="70" t="b">
        <f t="shared" si="253"/>
        <v>0</v>
      </c>
      <c r="DT223" s="70">
        <f t="shared" si="199"/>
        <v>0</v>
      </c>
      <c r="DU223" s="70">
        <f t="shared" si="200"/>
        <v>0</v>
      </c>
      <c r="DV223" s="70" t="b">
        <f t="shared" si="254"/>
        <v>0</v>
      </c>
      <c r="DW223" s="70" t="b">
        <f t="shared" si="255"/>
        <v>0</v>
      </c>
      <c r="DX223" s="70"/>
      <c r="DY223" s="70" t="b">
        <f t="shared" si="256"/>
        <v>0</v>
      </c>
      <c r="DZ223" s="70">
        <f t="shared" si="257"/>
        <v>0</v>
      </c>
      <c r="EA223" s="70"/>
    </row>
    <row r="224" spans="1:131" x14ac:dyDescent="0.25">
      <c r="A224" s="24" t="str">
        <f t="shared" si="222"/>
        <v/>
      </c>
      <c r="B224" s="36"/>
      <c r="C224" s="37"/>
      <c r="D224" s="38"/>
      <c r="E224" s="37"/>
      <c r="F224" s="38"/>
      <c r="G224" s="39"/>
      <c r="H224" s="35"/>
      <c r="I224" s="30"/>
      <c r="J224" s="38"/>
      <c r="K224" s="36"/>
      <c r="L224" s="40"/>
      <c r="M224" s="43"/>
      <c r="N224" s="44"/>
      <c r="O224" s="35"/>
      <c r="P224" s="87"/>
      <c r="R224" s="70"/>
      <c r="S224" s="70"/>
      <c r="T224" s="99" t="s">
        <v>589</v>
      </c>
      <c r="U224" s="146" t="s">
        <v>590</v>
      </c>
      <c r="V224" s="70"/>
      <c r="W224" s="70"/>
      <c r="X224" s="70"/>
      <c r="Y224" s="70"/>
      <c r="Z224" t="b">
        <f t="shared" si="201"/>
        <v>0</v>
      </c>
      <c r="AA224" t="b">
        <f t="shared" si="223"/>
        <v>0</v>
      </c>
      <c r="AB224" t="b">
        <f t="shared" si="202"/>
        <v>0</v>
      </c>
      <c r="AC224" t="b">
        <f t="shared" si="203"/>
        <v>0</v>
      </c>
      <c r="AD224" s="101" t="b">
        <f t="shared" si="204"/>
        <v>0</v>
      </c>
      <c r="AE224" t="e">
        <f t="shared" si="205"/>
        <v>#VALUE!</v>
      </c>
      <c r="AF224" t="b">
        <f t="shared" si="206"/>
        <v>0</v>
      </c>
      <c r="AG224" s="135"/>
      <c r="AH224" s="82" t="b">
        <f t="shared" si="207"/>
        <v>0</v>
      </c>
      <c r="AI224" s="99" t="b">
        <f t="shared" si="208"/>
        <v>0</v>
      </c>
      <c r="AJ224" s="70" t="b">
        <f t="shared" si="209"/>
        <v>0</v>
      </c>
      <c r="AK224" s="111" t="b">
        <f t="shared" si="224"/>
        <v>0</v>
      </c>
      <c r="AL224" s="82" t="e">
        <f t="shared" si="210"/>
        <v>#VALUE!</v>
      </c>
      <c r="AM224" s="82" t="b">
        <f t="shared" si="211"/>
        <v>0</v>
      </c>
      <c r="AN224" s="82" t="b">
        <f t="shared" si="212"/>
        <v>0</v>
      </c>
      <c r="AO224" s="82" t="b">
        <f t="shared" si="225"/>
        <v>0</v>
      </c>
      <c r="AP224" s="82" t="b">
        <f t="shared" si="213"/>
        <v>0</v>
      </c>
      <c r="AQ224" s="82" t="b">
        <f t="shared" si="226"/>
        <v>0</v>
      </c>
      <c r="AR224" s="70">
        <f t="shared" si="227"/>
        <v>0</v>
      </c>
      <c r="AS224" s="82" t="b">
        <f t="shared" si="214"/>
        <v>0</v>
      </c>
      <c r="AT224" s="82" t="b">
        <f t="shared" si="215"/>
        <v>0</v>
      </c>
      <c r="AU224" s="82" t="b">
        <f t="shared" si="216"/>
        <v>0</v>
      </c>
      <c r="AV224" s="82" t="b">
        <f t="shared" si="217"/>
        <v>0</v>
      </c>
      <c r="AW224" s="82" t="b">
        <f t="shared" si="218"/>
        <v>0</v>
      </c>
      <c r="AX224" s="82" t="b">
        <f t="shared" si="219"/>
        <v>0</v>
      </c>
      <c r="AY224" s="82" t="b">
        <f t="shared" si="228"/>
        <v>0</v>
      </c>
      <c r="AZ224" s="82"/>
      <c r="BA224" s="82" t="b">
        <f t="shared" si="229"/>
        <v>0</v>
      </c>
      <c r="BB224" s="82" t="b">
        <f t="shared" si="230"/>
        <v>0</v>
      </c>
      <c r="BC224" s="82" t="b">
        <f t="shared" si="231"/>
        <v>0</v>
      </c>
      <c r="BD224" s="70"/>
      <c r="BE224" s="70" t="str">
        <f t="shared" si="220"/>
        <v/>
      </c>
      <c r="BF224" s="70">
        <v>213</v>
      </c>
      <c r="BG224" s="70"/>
      <c r="BH224" s="70"/>
      <c r="BI224" s="70"/>
      <c r="BJ224" s="70"/>
      <c r="BK224" s="70"/>
      <c r="BL224" s="70"/>
      <c r="BM224" s="70"/>
      <c r="BN224" s="70"/>
      <c r="BO224" s="70"/>
      <c r="BP224" s="70"/>
      <c r="BQ224" s="70"/>
      <c r="BR224" s="70"/>
      <c r="BS224" s="70" t="b">
        <f t="shared" si="221"/>
        <v>0</v>
      </c>
      <c r="BT224" s="70">
        <f>COUNTA(B225:$O$830)</f>
        <v>0</v>
      </c>
      <c r="BU224" s="70"/>
      <c r="BV224" s="163"/>
      <c r="BW224" s="163"/>
      <c r="BX224" s="163"/>
      <c r="BY224" s="163"/>
      <c r="BZ224" s="163"/>
      <c r="CA224" s="163"/>
      <c r="CB224" s="163"/>
      <c r="CC224" s="163"/>
      <c r="CD224" s="163"/>
      <c r="CE224" s="163" t="str">
        <f t="shared" si="232"/>
        <v/>
      </c>
      <c r="CF224" s="163" t="str">
        <f t="shared" si="233"/>
        <v/>
      </c>
      <c r="CG224" s="163" t="str">
        <f t="shared" si="234"/>
        <v/>
      </c>
      <c r="CH224" s="163" t="str">
        <f t="shared" si="235"/>
        <v/>
      </c>
      <c r="CI224" s="163" t="str">
        <f t="shared" si="236"/>
        <v/>
      </c>
      <c r="CJ224" s="163" t="str">
        <f t="shared" si="237"/>
        <v/>
      </c>
      <c r="CK224" s="163" t="str">
        <f t="shared" si="238"/>
        <v/>
      </c>
      <c r="CL224" s="163" t="str">
        <f t="shared" si="239"/>
        <v/>
      </c>
      <c r="CM224" s="163" t="str">
        <f t="shared" si="240"/>
        <v/>
      </c>
      <c r="CN224" s="163"/>
      <c r="CO224" s="163"/>
      <c r="CP224" s="163" t="str">
        <f t="shared" si="241"/>
        <v/>
      </c>
      <c r="CQ224" s="163"/>
      <c r="CR224" s="163"/>
      <c r="CS224" s="185" t="str">
        <f t="shared" si="258"/>
        <v/>
      </c>
      <c r="CT224" s="70"/>
      <c r="CU224" s="70">
        <f t="shared" si="242"/>
        <v>0</v>
      </c>
      <c r="CV224" s="70">
        <f t="shared" si="243"/>
        <v>0</v>
      </c>
      <c r="CW224" s="70"/>
      <c r="CX224" s="96">
        <f t="shared" si="244"/>
        <v>0</v>
      </c>
      <c r="CY224" s="70"/>
      <c r="CZ224" s="70" t="e">
        <f t="shared" si="245"/>
        <v>#VALUE!</v>
      </c>
      <c r="DA224" s="70" t="e">
        <f t="shared" si="246"/>
        <v>#VALUE!</v>
      </c>
      <c r="DB224" s="70"/>
      <c r="DC224" s="70" t="b">
        <f t="shared" si="259"/>
        <v>0</v>
      </c>
      <c r="DD224" s="70">
        <f t="shared" si="247"/>
        <v>0</v>
      </c>
      <c r="DE224" s="70" t="str">
        <f t="shared" si="248"/>
        <v/>
      </c>
      <c r="DF224" s="70"/>
      <c r="DG224" s="70" t="str">
        <f t="shared" ref="DG224:DG287" si="260">E224&amp;F224</f>
        <v/>
      </c>
      <c r="DH224" s="70" t="b">
        <f t="shared" ref="DH224:DH287" si="261">OR(IF(((B224="ss")+(B224="se")+(E224&lt;&gt;"c"))=2,TRUE,IF(OR(B224="se",B224="ss"),OR((ISNA(MATCH(IF(((B224="ss")+(B224="se")+(E224="c"))=2,C224&amp;D224,""),$DG$12:$DG$812,0))),(ISNA(MATCH(IF(((B224="ss")+(B224="se")+(E224="c"))=2,C224&amp;D224,""),$DG$12:$DG$812,0)))),)),IF(OR(B224="ss",B224="se"),COUNTIF($DE$12:$DE$830,DE224)&lt;&gt;COUNTIF($DI$12:$DI$812,DI224),FALSE))</f>
        <v>0</v>
      </c>
      <c r="DI224" s="70" t="str">
        <f t="shared" ref="DI224:DI287" si="262">C224&amp;D224</f>
        <v/>
      </c>
      <c r="DJ224" s="70"/>
      <c r="DK224" s="70" t="str">
        <f t="shared" si="249"/>
        <v/>
      </c>
      <c r="DL224" s="70" t="str">
        <f t="shared" si="250"/>
        <v/>
      </c>
      <c r="DM224" s="70"/>
      <c r="DN224" s="70" t="str">
        <f t="shared" si="251"/>
        <v/>
      </c>
      <c r="DO224" s="70" t="str">
        <f>IF(DK224="","",AND((COUNTIF($DK$12:DL224,DK224))=1,(COUNTIF($DK$12:DL224,DL224))=1))</f>
        <v/>
      </c>
      <c r="DP224" s="70" t="str">
        <f>IF(DK224="","",AND((COUNTIF(DK224:$DL$812,DK224))=1,(COUNTIF(DK224:$DL$812,DL224))=1))</f>
        <v/>
      </c>
      <c r="DQ224" s="70"/>
      <c r="DR224" s="70" t="b">
        <f t="shared" si="252"/>
        <v>0</v>
      </c>
      <c r="DS224" s="70" t="b">
        <f t="shared" si="253"/>
        <v>0</v>
      </c>
      <c r="DT224" s="70">
        <f t="shared" ref="DT224:DT287" si="263">IF(LEFT(M224,13)="oui percement",C224&amp;D224,)</f>
        <v>0</v>
      </c>
      <c r="DU224" s="70">
        <f t="shared" ref="DU224:DU287" si="264">IF(RIGHT(M224,5)="appui",C224&amp;D224,)</f>
        <v>0</v>
      </c>
      <c r="DV224" s="70" t="b">
        <f t="shared" si="254"/>
        <v>0</v>
      </c>
      <c r="DW224" s="70" t="b">
        <f t="shared" si="255"/>
        <v>0</v>
      </c>
      <c r="DX224" s="70"/>
      <c r="DY224" s="70" t="b">
        <f t="shared" si="256"/>
        <v>0</v>
      </c>
      <c r="DZ224" s="70">
        <f t="shared" si="257"/>
        <v>0</v>
      </c>
      <c r="EA224" s="70"/>
    </row>
    <row r="225" spans="1:131" x14ac:dyDescent="0.25">
      <c r="A225" s="24" t="str">
        <f t="shared" si="222"/>
        <v/>
      </c>
      <c r="B225" s="36"/>
      <c r="C225" s="37"/>
      <c r="D225" s="38"/>
      <c r="E225" s="37"/>
      <c r="F225" s="38"/>
      <c r="G225" s="39"/>
      <c r="H225" s="35"/>
      <c r="I225" s="30"/>
      <c r="J225" s="38"/>
      <c r="K225" s="36"/>
      <c r="L225" s="40"/>
      <c r="M225" s="43"/>
      <c r="N225" s="44"/>
      <c r="O225" s="35"/>
      <c r="P225" s="87"/>
      <c r="R225" s="70"/>
      <c r="S225" s="70"/>
      <c r="T225" s="99" t="s">
        <v>591</v>
      </c>
      <c r="U225" s="146" t="s">
        <v>592</v>
      </c>
      <c r="V225" s="70"/>
      <c r="W225" s="70"/>
      <c r="X225" s="70"/>
      <c r="Y225" s="70"/>
      <c r="Z225" t="b">
        <f t="shared" si="201"/>
        <v>0</v>
      </c>
      <c r="AA225" t="b">
        <f t="shared" si="223"/>
        <v>0</v>
      </c>
      <c r="AB225" t="b">
        <f t="shared" si="202"/>
        <v>0</v>
      </c>
      <c r="AC225" t="b">
        <f t="shared" si="203"/>
        <v>0</v>
      </c>
      <c r="AD225" s="101" t="b">
        <f t="shared" si="204"/>
        <v>0</v>
      </c>
      <c r="AE225" t="e">
        <f t="shared" si="205"/>
        <v>#VALUE!</v>
      </c>
      <c r="AF225" t="b">
        <f t="shared" si="206"/>
        <v>0</v>
      </c>
      <c r="AG225" s="135"/>
      <c r="AH225" s="82" t="b">
        <f t="shared" si="207"/>
        <v>0</v>
      </c>
      <c r="AI225" s="99" t="b">
        <f t="shared" si="208"/>
        <v>0</v>
      </c>
      <c r="AJ225" s="70" t="b">
        <f t="shared" si="209"/>
        <v>0</v>
      </c>
      <c r="AK225" s="111" t="b">
        <f t="shared" si="224"/>
        <v>0</v>
      </c>
      <c r="AL225" s="82" t="e">
        <f t="shared" si="210"/>
        <v>#VALUE!</v>
      </c>
      <c r="AM225" s="82" t="b">
        <f t="shared" si="211"/>
        <v>0</v>
      </c>
      <c r="AN225" s="82" t="b">
        <f t="shared" si="212"/>
        <v>0</v>
      </c>
      <c r="AO225" s="82" t="b">
        <f t="shared" si="225"/>
        <v>0</v>
      </c>
      <c r="AP225" s="82" t="b">
        <f t="shared" si="213"/>
        <v>0</v>
      </c>
      <c r="AQ225" s="82" t="b">
        <f t="shared" si="226"/>
        <v>0</v>
      </c>
      <c r="AR225" s="70">
        <f t="shared" si="227"/>
        <v>0</v>
      </c>
      <c r="AS225" s="82" t="b">
        <f t="shared" si="214"/>
        <v>0</v>
      </c>
      <c r="AT225" s="82" t="b">
        <f t="shared" si="215"/>
        <v>0</v>
      </c>
      <c r="AU225" s="82" t="b">
        <f t="shared" si="216"/>
        <v>0</v>
      </c>
      <c r="AV225" s="82" t="b">
        <f t="shared" si="217"/>
        <v>0</v>
      </c>
      <c r="AW225" s="82" t="b">
        <f t="shared" si="218"/>
        <v>0</v>
      </c>
      <c r="AX225" s="82" t="b">
        <f t="shared" si="219"/>
        <v>0</v>
      </c>
      <c r="AY225" s="82" t="b">
        <f t="shared" si="228"/>
        <v>0</v>
      </c>
      <c r="AZ225" s="82"/>
      <c r="BA225" s="82" t="b">
        <f t="shared" si="229"/>
        <v>0</v>
      </c>
      <c r="BB225" s="82" t="b">
        <f t="shared" si="230"/>
        <v>0</v>
      </c>
      <c r="BC225" s="82" t="b">
        <f t="shared" si="231"/>
        <v>0</v>
      </c>
      <c r="BD225" s="70"/>
      <c r="BE225" s="70" t="str">
        <f t="shared" si="220"/>
        <v/>
      </c>
      <c r="BF225" s="70">
        <v>214</v>
      </c>
      <c r="BG225" s="70"/>
      <c r="BH225" s="70"/>
      <c r="BI225" s="70"/>
      <c r="BJ225" s="70"/>
      <c r="BK225" s="70"/>
      <c r="BL225" s="70"/>
      <c r="BM225" s="70"/>
      <c r="BN225" s="70"/>
      <c r="BO225" s="70"/>
      <c r="BP225" s="70"/>
      <c r="BQ225" s="70"/>
      <c r="BR225" s="70"/>
      <c r="BS225" s="70" t="b">
        <f t="shared" si="221"/>
        <v>0</v>
      </c>
      <c r="BT225" s="70">
        <f>COUNTA(B226:$O$830)</f>
        <v>0</v>
      </c>
      <c r="BU225" s="70"/>
      <c r="BV225" s="163"/>
      <c r="BW225" s="163"/>
      <c r="BX225" s="163"/>
      <c r="BY225" s="163"/>
      <c r="BZ225" s="163"/>
      <c r="CA225" s="163"/>
      <c r="CB225" s="163"/>
      <c r="CC225" s="163"/>
      <c r="CD225" s="163"/>
      <c r="CE225" s="163" t="str">
        <f t="shared" si="232"/>
        <v/>
      </c>
      <c r="CF225" s="163" t="str">
        <f t="shared" si="233"/>
        <v/>
      </c>
      <c r="CG225" s="163" t="str">
        <f t="shared" si="234"/>
        <v/>
      </c>
      <c r="CH225" s="163" t="str">
        <f t="shared" si="235"/>
        <v/>
      </c>
      <c r="CI225" s="163" t="str">
        <f t="shared" si="236"/>
        <v/>
      </c>
      <c r="CJ225" s="163" t="str">
        <f t="shared" si="237"/>
        <v/>
      </c>
      <c r="CK225" s="163" t="str">
        <f t="shared" si="238"/>
        <v/>
      </c>
      <c r="CL225" s="163" t="str">
        <f t="shared" si="239"/>
        <v/>
      </c>
      <c r="CM225" s="163" t="str">
        <f t="shared" si="240"/>
        <v/>
      </c>
      <c r="CN225" s="163"/>
      <c r="CO225" s="163"/>
      <c r="CP225" s="163" t="str">
        <f t="shared" si="241"/>
        <v/>
      </c>
      <c r="CQ225" s="163"/>
      <c r="CR225" s="163"/>
      <c r="CS225" s="185" t="str">
        <f t="shared" si="258"/>
        <v/>
      </c>
      <c r="CT225" s="70"/>
      <c r="CU225" s="70">
        <f t="shared" si="242"/>
        <v>0</v>
      </c>
      <c r="CV225" s="70">
        <f t="shared" si="243"/>
        <v>0</v>
      </c>
      <c r="CW225" s="70"/>
      <c r="CX225" s="96">
        <f t="shared" si="244"/>
        <v>0</v>
      </c>
      <c r="CY225" s="70"/>
      <c r="CZ225" s="70" t="e">
        <f t="shared" si="245"/>
        <v>#VALUE!</v>
      </c>
      <c r="DA225" s="70" t="e">
        <f t="shared" si="246"/>
        <v>#VALUE!</v>
      </c>
      <c r="DB225" s="70"/>
      <c r="DC225" s="70" t="b">
        <f t="shared" si="259"/>
        <v>0</v>
      </c>
      <c r="DD225" s="70">
        <f t="shared" si="247"/>
        <v>0</v>
      </c>
      <c r="DE225" s="70" t="str">
        <f t="shared" si="248"/>
        <v/>
      </c>
      <c r="DF225" s="70"/>
      <c r="DG225" s="70" t="str">
        <f t="shared" si="260"/>
        <v/>
      </c>
      <c r="DH225" s="70" t="b">
        <f t="shared" si="261"/>
        <v>0</v>
      </c>
      <c r="DI225" s="70" t="str">
        <f t="shared" si="262"/>
        <v/>
      </c>
      <c r="DJ225" s="70"/>
      <c r="DK225" s="70" t="str">
        <f t="shared" si="249"/>
        <v/>
      </c>
      <c r="DL225" s="70" t="str">
        <f t="shared" si="250"/>
        <v/>
      </c>
      <c r="DM225" s="70"/>
      <c r="DN225" s="70" t="str">
        <f t="shared" si="251"/>
        <v/>
      </c>
      <c r="DO225" s="70" t="str">
        <f>IF(DK225="","",AND((COUNTIF($DK$12:DL225,DK225))=1,(COUNTIF($DK$12:DL225,DL225))=1))</f>
        <v/>
      </c>
      <c r="DP225" s="70" t="str">
        <f>IF(DK225="","",AND((COUNTIF(DK225:$DL$812,DK225))=1,(COUNTIF(DK225:$DL$812,DL225))=1))</f>
        <v/>
      </c>
      <c r="DQ225" s="70"/>
      <c r="DR225" s="70" t="b">
        <f t="shared" si="252"/>
        <v>0</v>
      </c>
      <c r="DS225" s="70" t="b">
        <f t="shared" si="253"/>
        <v>0</v>
      </c>
      <c r="DT225" s="70">
        <f t="shared" si="263"/>
        <v>0</v>
      </c>
      <c r="DU225" s="70">
        <f t="shared" si="264"/>
        <v>0</v>
      </c>
      <c r="DV225" s="70" t="b">
        <f t="shared" si="254"/>
        <v>0</v>
      </c>
      <c r="DW225" s="70" t="b">
        <f t="shared" si="255"/>
        <v>0</v>
      </c>
      <c r="DX225" s="70"/>
      <c r="DY225" s="70" t="b">
        <f t="shared" si="256"/>
        <v>0</v>
      </c>
      <c r="DZ225" s="70">
        <f t="shared" si="257"/>
        <v>0</v>
      </c>
      <c r="EA225" s="70"/>
    </row>
    <row r="226" spans="1:131" x14ac:dyDescent="0.25">
      <c r="A226" s="24" t="str">
        <f t="shared" si="222"/>
        <v/>
      </c>
      <c r="B226" s="36"/>
      <c r="C226" s="37"/>
      <c r="D226" s="38"/>
      <c r="E226" s="37"/>
      <c r="F226" s="38"/>
      <c r="G226" s="39"/>
      <c r="H226" s="35"/>
      <c r="I226" s="30"/>
      <c r="J226" s="38"/>
      <c r="K226" s="36"/>
      <c r="L226" s="40"/>
      <c r="M226" s="43"/>
      <c r="N226" s="44"/>
      <c r="O226" s="35"/>
      <c r="P226" s="87"/>
      <c r="R226" s="70"/>
      <c r="S226" s="70"/>
      <c r="T226" s="99" t="s">
        <v>593</v>
      </c>
      <c r="U226" s="146" t="s">
        <v>594</v>
      </c>
      <c r="V226" s="70"/>
      <c r="W226" s="70"/>
      <c r="X226" s="70"/>
      <c r="Y226" s="70"/>
      <c r="Z226" t="b">
        <f t="shared" si="201"/>
        <v>0</v>
      </c>
      <c r="AA226" t="b">
        <f t="shared" si="223"/>
        <v>0</v>
      </c>
      <c r="AB226" t="b">
        <f t="shared" si="202"/>
        <v>0</v>
      </c>
      <c r="AC226" t="b">
        <f t="shared" si="203"/>
        <v>0</v>
      </c>
      <c r="AD226" s="101" t="b">
        <f t="shared" si="204"/>
        <v>0</v>
      </c>
      <c r="AE226" t="e">
        <f t="shared" si="205"/>
        <v>#VALUE!</v>
      </c>
      <c r="AF226" t="b">
        <f t="shared" si="206"/>
        <v>0</v>
      </c>
      <c r="AG226" s="135"/>
      <c r="AH226" s="82" t="b">
        <f t="shared" si="207"/>
        <v>0</v>
      </c>
      <c r="AI226" s="99" t="b">
        <f t="shared" si="208"/>
        <v>0</v>
      </c>
      <c r="AJ226" s="70" t="b">
        <f t="shared" si="209"/>
        <v>0</v>
      </c>
      <c r="AK226" s="111" t="b">
        <f t="shared" si="224"/>
        <v>0</v>
      </c>
      <c r="AL226" s="82" t="e">
        <f t="shared" si="210"/>
        <v>#VALUE!</v>
      </c>
      <c r="AM226" s="82" t="b">
        <f t="shared" si="211"/>
        <v>0</v>
      </c>
      <c r="AN226" s="82" t="b">
        <f t="shared" si="212"/>
        <v>0</v>
      </c>
      <c r="AO226" s="82" t="b">
        <f t="shared" si="225"/>
        <v>0</v>
      </c>
      <c r="AP226" s="82" t="b">
        <f t="shared" si="213"/>
        <v>0</v>
      </c>
      <c r="AQ226" s="82" t="b">
        <f t="shared" si="226"/>
        <v>0</v>
      </c>
      <c r="AR226" s="70">
        <f t="shared" si="227"/>
        <v>0</v>
      </c>
      <c r="AS226" s="82" t="b">
        <f t="shared" si="214"/>
        <v>0</v>
      </c>
      <c r="AT226" s="82" t="b">
        <f t="shared" si="215"/>
        <v>0</v>
      </c>
      <c r="AU226" s="82" t="b">
        <f t="shared" si="216"/>
        <v>0</v>
      </c>
      <c r="AV226" s="82" t="b">
        <f t="shared" si="217"/>
        <v>0</v>
      </c>
      <c r="AW226" s="82" t="b">
        <f t="shared" si="218"/>
        <v>0</v>
      </c>
      <c r="AX226" s="82" t="b">
        <f t="shared" si="219"/>
        <v>0</v>
      </c>
      <c r="AY226" s="82" t="b">
        <f t="shared" si="228"/>
        <v>0</v>
      </c>
      <c r="AZ226" s="82"/>
      <c r="BA226" s="82" t="b">
        <f t="shared" si="229"/>
        <v>0</v>
      </c>
      <c r="BB226" s="82" t="b">
        <f t="shared" si="230"/>
        <v>0</v>
      </c>
      <c r="BC226" s="82" t="b">
        <f t="shared" si="231"/>
        <v>0</v>
      </c>
      <c r="BD226" s="70"/>
      <c r="BE226" s="70" t="str">
        <f t="shared" si="220"/>
        <v/>
      </c>
      <c r="BF226" s="70">
        <v>215</v>
      </c>
      <c r="BG226" s="70"/>
      <c r="BH226" s="70"/>
      <c r="BI226" s="70"/>
      <c r="BJ226" s="70"/>
      <c r="BK226" s="70"/>
      <c r="BL226" s="70"/>
      <c r="BM226" s="70"/>
      <c r="BN226" s="70"/>
      <c r="BO226" s="70"/>
      <c r="BP226" s="70"/>
      <c r="BQ226" s="70"/>
      <c r="BR226" s="70"/>
      <c r="BS226" s="70" t="b">
        <f t="shared" si="221"/>
        <v>0</v>
      </c>
      <c r="BT226" s="70">
        <f>COUNTA(B227:$O$830)</f>
        <v>0</v>
      </c>
      <c r="BU226" s="70"/>
      <c r="BV226" s="163"/>
      <c r="BW226" s="163"/>
      <c r="BX226" s="163"/>
      <c r="BY226" s="163"/>
      <c r="BZ226" s="163"/>
      <c r="CA226" s="163"/>
      <c r="CB226" s="163"/>
      <c r="CC226" s="163"/>
      <c r="CD226" s="163"/>
      <c r="CE226" s="163" t="str">
        <f t="shared" si="232"/>
        <v/>
      </c>
      <c r="CF226" s="163" t="str">
        <f t="shared" si="233"/>
        <v/>
      </c>
      <c r="CG226" s="163" t="str">
        <f t="shared" si="234"/>
        <v/>
      </c>
      <c r="CH226" s="163" t="str">
        <f t="shared" si="235"/>
        <v/>
      </c>
      <c r="CI226" s="163" t="str">
        <f t="shared" si="236"/>
        <v/>
      </c>
      <c r="CJ226" s="163" t="str">
        <f t="shared" si="237"/>
        <v/>
      </c>
      <c r="CK226" s="163" t="str">
        <f t="shared" si="238"/>
        <v/>
      </c>
      <c r="CL226" s="163" t="str">
        <f t="shared" si="239"/>
        <v/>
      </c>
      <c r="CM226" s="163" t="str">
        <f t="shared" si="240"/>
        <v/>
      </c>
      <c r="CN226" s="163"/>
      <c r="CO226" s="163"/>
      <c r="CP226" s="163" t="str">
        <f t="shared" si="241"/>
        <v/>
      </c>
      <c r="CQ226" s="163"/>
      <c r="CR226" s="163"/>
      <c r="CS226" s="185" t="str">
        <f t="shared" si="258"/>
        <v/>
      </c>
      <c r="CT226" s="70"/>
      <c r="CU226" s="70">
        <f t="shared" si="242"/>
        <v>0</v>
      </c>
      <c r="CV226" s="70">
        <f t="shared" si="243"/>
        <v>0</v>
      </c>
      <c r="CW226" s="70"/>
      <c r="CX226" s="96">
        <f t="shared" si="244"/>
        <v>0</v>
      </c>
      <c r="CY226" s="70"/>
      <c r="CZ226" s="70" t="e">
        <f t="shared" si="245"/>
        <v>#VALUE!</v>
      </c>
      <c r="DA226" s="70" t="e">
        <f t="shared" si="246"/>
        <v>#VALUE!</v>
      </c>
      <c r="DB226" s="70"/>
      <c r="DC226" s="70" t="b">
        <f t="shared" si="259"/>
        <v>0</v>
      </c>
      <c r="DD226" s="70">
        <f t="shared" si="247"/>
        <v>0</v>
      </c>
      <c r="DE226" s="70" t="str">
        <f t="shared" si="248"/>
        <v/>
      </c>
      <c r="DF226" s="70"/>
      <c r="DG226" s="70" t="str">
        <f t="shared" si="260"/>
        <v/>
      </c>
      <c r="DH226" s="70" t="b">
        <f t="shared" si="261"/>
        <v>0</v>
      </c>
      <c r="DI226" s="70" t="str">
        <f t="shared" si="262"/>
        <v/>
      </c>
      <c r="DJ226" s="70"/>
      <c r="DK226" s="70" t="str">
        <f t="shared" si="249"/>
        <v/>
      </c>
      <c r="DL226" s="70" t="str">
        <f t="shared" si="250"/>
        <v/>
      </c>
      <c r="DM226" s="70"/>
      <c r="DN226" s="70" t="str">
        <f t="shared" si="251"/>
        <v/>
      </c>
      <c r="DO226" s="70" t="str">
        <f>IF(DK226="","",AND((COUNTIF($DK$12:DL226,DK226))=1,(COUNTIF($DK$12:DL226,DL226))=1))</f>
        <v/>
      </c>
      <c r="DP226" s="70" t="str">
        <f>IF(DK226="","",AND((COUNTIF(DK226:$DL$812,DK226))=1,(COUNTIF(DK226:$DL$812,DL226))=1))</f>
        <v/>
      </c>
      <c r="DQ226" s="70"/>
      <c r="DR226" s="70" t="b">
        <f t="shared" si="252"/>
        <v>0</v>
      </c>
      <c r="DS226" s="70" t="b">
        <f t="shared" si="253"/>
        <v>0</v>
      </c>
      <c r="DT226" s="70">
        <f t="shared" si="263"/>
        <v>0</v>
      </c>
      <c r="DU226" s="70">
        <f t="shared" si="264"/>
        <v>0</v>
      </c>
      <c r="DV226" s="70" t="b">
        <f t="shared" si="254"/>
        <v>0</v>
      </c>
      <c r="DW226" s="70" t="b">
        <f t="shared" si="255"/>
        <v>0</v>
      </c>
      <c r="DX226" s="70"/>
      <c r="DY226" s="70" t="b">
        <f t="shared" si="256"/>
        <v>0</v>
      </c>
      <c r="DZ226" s="70">
        <f t="shared" si="257"/>
        <v>0</v>
      </c>
      <c r="EA226" s="70"/>
    </row>
    <row r="227" spans="1:131" x14ac:dyDescent="0.25">
      <c r="A227" s="24" t="str">
        <f t="shared" si="222"/>
        <v/>
      </c>
      <c r="B227" s="36"/>
      <c r="C227" s="37"/>
      <c r="D227" s="38"/>
      <c r="E227" s="37"/>
      <c r="F227" s="38"/>
      <c r="G227" s="39"/>
      <c r="H227" s="35"/>
      <c r="I227" s="30"/>
      <c r="J227" s="38"/>
      <c r="K227" s="36"/>
      <c r="L227" s="40"/>
      <c r="M227" s="43"/>
      <c r="N227" s="44"/>
      <c r="O227" s="35"/>
      <c r="P227" s="87"/>
      <c r="R227" s="70"/>
      <c r="S227" s="70"/>
      <c r="T227" s="99" t="s">
        <v>595</v>
      </c>
      <c r="U227" s="146" t="s">
        <v>596</v>
      </c>
      <c r="V227" s="70"/>
      <c r="W227" s="70"/>
      <c r="X227" s="70"/>
      <c r="Y227" s="70"/>
      <c r="Z227" t="b">
        <f t="shared" si="201"/>
        <v>0</v>
      </c>
      <c r="AA227" t="b">
        <f t="shared" si="223"/>
        <v>0</v>
      </c>
      <c r="AB227" t="b">
        <f t="shared" si="202"/>
        <v>0</v>
      </c>
      <c r="AC227" t="b">
        <f t="shared" si="203"/>
        <v>0</v>
      </c>
      <c r="AD227" s="101" t="b">
        <f t="shared" si="204"/>
        <v>0</v>
      </c>
      <c r="AE227" t="e">
        <f t="shared" si="205"/>
        <v>#VALUE!</v>
      </c>
      <c r="AF227" t="b">
        <f t="shared" si="206"/>
        <v>0</v>
      </c>
      <c r="AG227" s="135"/>
      <c r="AH227" s="82" t="b">
        <f t="shared" si="207"/>
        <v>0</v>
      </c>
      <c r="AI227" s="99" t="b">
        <f t="shared" si="208"/>
        <v>0</v>
      </c>
      <c r="AJ227" s="70" t="b">
        <f t="shared" si="209"/>
        <v>0</v>
      </c>
      <c r="AK227" s="111" t="b">
        <f t="shared" si="224"/>
        <v>0</v>
      </c>
      <c r="AL227" s="82" t="e">
        <f t="shared" si="210"/>
        <v>#VALUE!</v>
      </c>
      <c r="AM227" s="82" t="b">
        <f t="shared" si="211"/>
        <v>0</v>
      </c>
      <c r="AN227" s="82" t="b">
        <f t="shared" si="212"/>
        <v>0</v>
      </c>
      <c r="AO227" s="82" t="b">
        <f t="shared" si="225"/>
        <v>0</v>
      </c>
      <c r="AP227" s="82" t="b">
        <f t="shared" si="213"/>
        <v>0</v>
      </c>
      <c r="AQ227" s="82" t="b">
        <f t="shared" si="226"/>
        <v>0</v>
      </c>
      <c r="AR227" s="70">
        <f t="shared" si="227"/>
        <v>0</v>
      </c>
      <c r="AS227" s="82" t="b">
        <f t="shared" si="214"/>
        <v>0</v>
      </c>
      <c r="AT227" s="82" t="b">
        <f t="shared" si="215"/>
        <v>0</v>
      </c>
      <c r="AU227" s="82" t="b">
        <f t="shared" si="216"/>
        <v>0</v>
      </c>
      <c r="AV227" s="82" t="b">
        <f t="shared" si="217"/>
        <v>0</v>
      </c>
      <c r="AW227" s="82" t="b">
        <f t="shared" si="218"/>
        <v>0</v>
      </c>
      <c r="AX227" s="82" t="b">
        <f t="shared" si="219"/>
        <v>0</v>
      </c>
      <c r="AY227" s="82" t="b">
        <f t="shared" si="228"/>
        <v>0</v>
      </c>
      <c r="AZ227" s="82"/>
      <c r="BA227" s="82" t="b">
        <f t="shared" si="229"/>
        <v>0</v>
      </c>
      <c r="BB227" s="82" t="b">
        <f t="shared" si="230"/>
        <v>0</v>
      </c>
      <c r="BC227" s="82" t="b">
        <f t="shared" si="231"/>
        <v>0</v>
      </c>
      <c r="BD227" s="70"/>
      <c r="BE227" s="70" t="str">
        <f t="shared" si="220"/>
        <v/>
      </c>
      <c r="BF227" s="70">
        <v>216</v>
      </c>
      <c r="BG227" s="70"/>
      <c r="BH227" s="70"/>
      <c r="BI227" s="70"/>
      <c r="BJ227" s="70"/>
      <c r="BK227" s="70"/>
      <c r="BL227" s="70"/>
      <c r="BM227" s="70"/>
      <c r="BN227" s="70"/>
      <c r="BO227" s="70"/>
      <c r="BP227" s="70"/>
      <c r="BQ227" s="70"/>
      <c r="BR227" s="70"/>
      <c r="BS227" s="70" t="b">
        <f t="shared" si="221"/>
        <v>0</v>
      </c>
      <c r="BT227" s="70">
        <f>COUNTA(B228:$O$830)</f>
        <v>0</v>
      </c>
      <c r="BU227" s="70"/>
      <c r="BV227" s="163"/>
      <c r="BW227" s="163"/>
      <c r="BX227" s="163"/>
      <c r="BY227" s="163"/>
      <c r="BZ227" s="163"/>
      <c r="CA227" s="163"/>
      <c r="CB227" s="163"/>
      <c r="CC227" s="163"/>
      <c r="CD227" s="163"/>
      <c r="CE227" s="163" t="str">
        <f t="shared" si="232"/>
        <v/>
      </c>
      <c r="CF227" s="163" t="str">
        <f t="shared" si="233"/>
        <v/>
      </c>
      <c r="CG227" s="163" t="str">
        <f t="shared" si="234"/>
        <v/>
      </c>
      <c r="CH227" s="163" t="str">
        <f t="shared" si="235"/>
        <v/>
      </c>
      <c r="CI227" s="163" t="str">
        <f t="shared" si="236"/>
        <v/>
      </c>
      <c r="CJ227" s="163" t="str">
        <f t="shared" si="237"/>
        <v/>
      </c>
      <c r="CK227" s="163" t="str">
        <f t="shared" si="238"/>
        <v/>
      </c>
      <c r="CL227" s="163" t="str">
        <f t="shared" si="239"/>
        <v/>
      </c>
      <c r="CM227" s="163" t="str">
        <f t="shared" si="240"/>
        <v/>
      </c>
      <c r="CN227" s="163"/>
      <c r="CO227" s="163"/>
      <c r="CP227" s="163" t="str">
        <f t="shared" si="241"/>
        <v/>
      </c>
      <c r="CQ227" s="163"/>
      <c r="CR227" s="163"/>
      <c r="CS227" s="185" t="str">
        <f t="shared" si="258"/>
        <v/>
      </c>
      <c r="CT227" s="70"/>
      <c r="CU227" s="70">
        <f t="shared" si="242"/>
        <v>0</v>
      </c>
      <c r="CV227" s="70">
        <f t="shared" si="243"/>
        <v>0</v>
      </c>
      <c r="CW227" s="70"/>
      <c r="CX227" s="96">
        <f t="shared" si="244"/>
        <v>0</v>
      </c>
      <c r="CY227" s="70"/>
      <c r="CZ227" s="70" t="e">
        <f t="shared" si="245"/>
        <v>#VALUE!</v>
      </c>
      <c r="DA227" s="70" t="e">
        <f t="shared" si="246"/>
        <v>#VALUE!</v>
      </c>
      <c r="DB227" s="70"/>
      <c r="DC227" s="70" t="b">
        <f t="shared" si="259"/>
        <v>0</v>
      </c>
      <c r="DD227" s="70">
        <f t="shared" si="247"/>
        <v>0</v>
      </c>
      <c r="DE227" s="70" t="str">
        <f t="shared" si="248"/>
        <v/>
      </c>
      <c r="DF227" s="70"/>
      <c r="DG227" s="70" t="str">
        <f t="shared" si="260"/>
        <v/>
      </c>
      <c r="DH227" s="70" t="b">
        <f t="shared" si="261"/>
        <v>0</v>
      </c>
      <c r="DI227" s="70" t="str">
        <f t="shared" si="262"/>
        <v/>
      </c>
      <c r="DJ227" s="70"/>
      <c r="DK227" s="70" t="str">
        <f t="shared" si="249"/>
        <v/>
      </c>
      <c r="DL227" s="70" t="str">
        <f t="shared" si="250"/>
        <v/>
      </c>
      <c r="DM227" s="70"/>
      <c r="DN227" s="70" t="str">
        <f t="shared" si="251"/>
        <v/>
      </c>
      <c r="DO227" s="70" t="str">
        <f>IF(DK227="","",AND((COUNTIF($DK$12:DL227,DK227))=1,(COUNTIF($DK$12:DL227,DL227))=1))</f>
        <v/>
      </c>
      <c r="DP227" s="70" t="str">
        <f>IF(DK227="","",AND((COUNTIF(DK227:$DL$812,DK227))=1,(COUNTIF(DK227:$DL$812,DL227))=1))</f>
        <v/>
      </c>
      <c r="DQ227" s="70"/>
      <c r="DR227" s="70" t="b">
        <f t="shared" si="252"/>
        <v>0</v>
      </c>
      <c r="DS227" s="70" t="b">
        <f t="shared" si="253"/>
        <v>0</v>
      </c>
      <c r="DT227" s="70">
        <f t="shared" si="263"/>
        <v>0</v>
      </c>
      <c r="DU227" s="70">
        <f t="shared" si="264"/>
        <v>0</v>
      </c>
      <c r="DV227" s="70" t="b">
        <f t="shared" si="254"/>
        <v>0</v>
      </c>
      <c r="DW227" s="70" t="b">
        <f t="shared" si="255"/>
        <v>0</v>
      </c>
      <c r="DX227" s="70"/>
      <c r="DY227" s="70" t="b">
        <f t="shared" si="256"/>
        <v>0</v>
      </c>
      <c r="DZ227" s="70">
        <f t="shared" si="257"/>
        <v>0</v>
      </c>
      <c r="EA227" s="70"/>
    </row>
    <row r="228" spans="1:131" x14ac:dyDescent="0.25">
      <c r="A228" s="24" t="str">
        <f t="shared" si="222"/>
        <v/>
      </c>
      <c r="B228" s="36"/>
      <c r="C228" s="37"/>
      <c r="D228" s="38"/>
      <c r="E228" s="37"/>
      <c r="F228" s="38"/>
      <c r="G228" s="39"/>
      <c r="H228" s="35"/>
      <c r="I228" s="30"/>
      <c r="J228" s="38"/>
      <c r="K228" s="36"/>
      <c r="L228" s="40"/>
      <c r="M228" s="43"/>
      <c r="N228" s="44"/>
      <c r="O228" s="35"/>
      <c r="P228" s="87"/>
      <c r="R228" s="70"/>
      <c r="S228" s="70"/>
      <c r="T228" s="99" t="s">
        <v>597</v>
      </c>
      <c r="U228" s="146" t="s">
        <v>598</v>
      </c>
      <c r="V228" s="70"/>
      <c r="W228" s="70"/>
      <c r="X228" s="70"/>
      <c r="Y228" s="70"/>
      <c r="Z228" t="b">
        <f t="shared" si="201"/>
        <v>0</v>
      </c>
      <c r="AA228" t="b">
        <f t="shared" si="223"/>
        <v>0</v>
      </c>
      <c r="AB228" t="b">
        <f t="shared" si="202"/>
        <v>0</v>
      </c>
      <c r="AC228" t="b">
        <f t="shared" si="203"/>
        <v>0</v>
      </c>
      <c r="AD228" s="101" t="b">
        <f t="shared" si="204"/>
        <v>0</v>
      </c>
      <c r="AE228" t="e">
        <f t="shared" si="205"/>
        <v>#VALUE!</v>
      </c>
      <c r="AF228" t="b">
        <f t="shared" si="206"/>
        <v>0</v>
      </c>
      <c r="AG228" s="135"/>
      <c r="AH228" s="82" t="b">
        <f t="shared" si="207"/>
        <v>0</v>
      </c>
      <c r="AI228" s="99" t="b">
        <f t="shared" si="208"/>
        <v>0</v>
      </c>
      <c r="AJ228" s="70" t="b">
        <f t="shared" si="209"/>
        <v>0</v>
      </c>
      <c r="AK228" s="111" t="b">
        <f t="shared" si="224"/>
        <v>0</v>
      </c>
      <c r="AL228" s="82" t="e">
        <f t="shared" si="210"/>
        <v>#VALUE!</v>
      </c>
      <c r="AM228" s="82" t="b">
        <f t="shared" si="211"/>
        <v>0</v>
      </c>
      <c r="AN228" s="82" t="b">
        <f t="shared" si="212"/>
        <v>0</v>
      </c>
      <c r="AO228" s="82" t="b">
        <f t="shared" si="225"/>
        <v>0</v>
      </c>
      <c r="AP228" s="82" t="b">
        <f t="shared" si="213"/>
        <v>0</v>
      </c>
      <c r="AQ228" s="82" t="b">
        <f t="shared" si="226"/>
        <v>0</v>
      </c>
      <c r="AR228" s="70">
        <f t="shared" si="227"/>
        <v>0</v>
      </c>
      <c r="AS228" s="82" t="b">
        <f t="shared" si="214"/>
        <v>0</v>
      </c>
      <c r="AT228" s="82" t="b">
        <f t="shared" si="215"/>
        <v>0</v>
      </c>
      <c r="AU228" s="82" t="b">
        <f t="shared" si="216"/>
        <v>0</v>
      </c>
      <c r="AV228" s="82" t="b">
        <f t="shared" si="217"/>
        <v>0</v>
      </c>
      <c r="AW228" s="82" t="b">
        <f t="shared" si="218"/>
        <v>0</v>
      </c>
      <c r="AX228" s="82" t="b">
        <f t="shared" si="219"/>
        <v>0</v>
      </c>
      <c r="AY228" s="82" t="b">
        <f t="shared" si="228"/>
        <v>0</v>
      </c>
      <c r="AZ228" s="82"/>
      <c r="BA228" s="82" t="b">
        <f t="shared" si="229"/>
        <v>0</v>
      </c>
      <c r="BB228" s="82" t="b">
        <f t="shared" si="230"/>
        <v>0</v>
      </c>
      <c r="BC228" s="82" t="b">
        <f t="shared" si="231"/>
        <v>0</v>
      </c>
      <c r="BD228" s="70"/>
      <c r="BE228" s="70" t="str">
        <f t="shared" si="220"/>
        <v/>
      </c>
      <c r="BF228" s="70">
        <v>217</v>
      </c>
      <c r="BG228" s="70"/>
      <c r="BH228" s="70"/>
      <c r="BI228" s="70"/>
      <c r="BJ228" s="70"/>
      <c r="BK228" s="70"/>
      <c r="BL228" s="70"/>
      <c r="BM228" s="70"/>
      <c r="BN228" s="70"/>
      <c r="BO228" s="70"/>
      <c r="BP228" s="70"/>
      <c r="BQ228" s="70"/>
      <c r="BR228" s="70"/>
      <c r="BS228" s="70" t="b">
        <f t="shared" si="221"/>
        <v>0</v>
      </c>
      <c r="BT228" s="70">
        <f>COUNTA(B229:$O$830)</f>
        <v>0</v>
      </c>
      <c r="BU228" s="70"/>
      <c r="BV228" s="163"/>
      <c r="BW228" s="163"/>
      <c r="BX228" s="163"/>
      <c r="BY228" s="163"/>
      <c r="BZ228" s="163"/>
      <c r="CA228" s="163"/>
      <c r="CB228" s="163"/>
      <c r="CC228" s="163"/>
      <c r="CD228" s="163"/>
      <c r="CE228" s="163" t="str">
        <f t="shared" si="232"/>
        <v/>
      </c>
      <c r="CF228" s="163" t="str">
        <f t="shared" si="233"/>
        <v/>
      </c>
      <c r="CG228" s="163" t="str">
        <f t="shared" si="234"/>
        <v/>
      </c>
      <c r="CH228" s="163" t="str">
        <f t="shared" si="235"/>
        <v/>
      </c>
      <c r="CI228" s="163" t="str">
        <f t="shared" si="236"/>
        <v/>
      </c>
      <c r="CJ228" s="163" t="str">
        <f t="shared" si="237"/>
        <v/>
      </c>
      <c r="CK228" s="163" t="str">
        <f t="shared" si="238"/>
        <v/>
      </c>
      <c r="CL228" s="163" t="str">
        <f t="shared" si="239"/>
        <v/>
      </c>
      <c r="CM228" s="163" t="str">
        <f t="shared" si="240"/>
        <v/>
      </c>
      <c r="CN228" s="163"/>
      <c r="CO228" s="163"/>
      <c r="CP228" s="163" t="str">
        <f t="shared" si="241"/>
        <v/>
      </c>
      <c r="CQ228" s="163"/>
      <c r="CR228" s="163"/>
      <c r="CS228" s="185" t="str">
        <f t="shared" si="258"/>
        <v/>
      </c>
      <c r="CT228" s="70"/>
      <c r="CU228" s="70">
        <f t="shared" si="242"/>
        <v>0</v>
      </c>
      <c r="CV228" s="70">
        <f t="shared" si="243"/>
        <v>0</v>
      </c>
      <c r="CW228" s="70"/>
      <c r="CX228" s="96">
        <f t="shared" si="244"/>
        <v>0</v>
      </c>
      <c r="CY228" s="70"/>
      <c r="CZ228" s="70" t="e">
        <f t="shared" si="245"/>
        <v>#VALUE!</v>
      </c>
      <c r="DA228" s="70" t="e">
        <f t="shared" si="246"/>
        <v>#VALUE!</v>
      </c>
      <c r="DB228" s="70"/>
      <c r="DC228" s="70" t="b">
        <f t="shared" si="259"/>
        <v>0</v>
      </c>
      <c r="DD228" s="70">
        <f t="shared" si="247"/>
        <v>0</v>
      </c>
      <c r="DE228" s="70" t="str">
        <f t="shared" si="248"/>
        <v/>
      </c>
      <c r="DF228" s="70"/>
      <c r="DG228" s="70" t="str">
        <f t="shared" si="260"/>
        <v/>
      </c>
      <c r="DH228" s="70" t="b">
        <f t="shared" si="261"/>
        <v>0</v>
      </c>
      <c r="DI228" s="70" t="str">
        <f t="shared" si="262"/>
        <v/>
      </c>
      <c r="DJ228" s="70"/>
      <c r="DK228" s="70" t="str">
        <f t="shared" si="249"/>
        <v/>
      </c>
      <c r="DL228" s="70" t="str">
        <f t="shared" si="250"/>
        <v/>
      </c>
      <c r="DM228" s="70"/>
      <c r="DN228" s="70" t="str">
        <f t="shared" si="251"/>
        <v/>
      </c>
      <c r="DO228" s="70" t="str">
        <f>IF(DK228="","",AND((COUNTIF($DK$12:DL228,DK228))=1,(COUNTIF($DK$12:DL228,DL228))=1))</f>
        <v/>
      </c>
      <c r="DP228" s="70" t="str">
        <f>IF(DK228="","",AND((COUNTIF(DK228:$DL$812,DK228))=1,(COUNTIF(DK228:$DL$812,DL228))=1))</f>
        <v/>
      </c>
      <c r="DQ228" s="70"/>
      <c r="DR228" s="70" t="b">
        <f t="shared" si="252"/>
        <v>0</v>
      </c>
      <c r="DS228" s="70" t="b">
        <f t="shared" si="253"/>
        <v>0</v>
      </c>
      <c r="DT228" s="70">
        <f t="shared" si="263"/>
        <v>0</v>
      </c>
      <c r="DU228" s="70">
        <f t="shared" si="264"/>
        <v>0</v>
      </c>
      <c r="DV228" s="70" t="b">
        <f t="shared" si="254"/>
        <v>0</v>
      </c>
      <c r="DW228" s="70" t="b">
        <f t="shared" si="255"/>
        <v>0</v>
      </c>
      <c r="DX228" s="70"/>
      <c r="DY228" s="70" t="b">
        <f t="shared" si="256"/>
        <v>0</v>
      </c>
      <c r="DZ228" s="70">
        <f t="shared" si="257"/>
        <v>0</v>
      </c>
      <c r="EA228" s="70"/>
    </row>
    <row r="229" spans="1:131" x14ac:dyDescent="0.25">
      <c r="A229" s="24" t="str">
        <f t="shared" si="222"/>
        <v/>
      </c>
      <c r="B229" s="36"/>
      <c r="C229" s="37"/>
      <c r="D229" s="38"/>
      <c r="E229" s="37"/>
      <c r="F229" s="38"/>
      <c r="G229" s="39"/>
      <c r="H229" s="35"/>
      <c r="I229" s="30"/>
      <c r="J229" s="38"/>
      <c r="K229" s="36"/>
      <c r="L229" s="40"/>
      <c r="M229" s="43"/>
      <c r="N229" s="44"/>
      <c r="O229" s="35"/>
      <c r="P229" s="87"/>
      <c r="R229" s="70"/>
      <c r="S229" s="70"/>
      <c r="T229" s="99" t="s">
        <v>599</v>
      </c>
      <c r="U229" s="146" t="s">
        <v>600</v>
      </c>
      <c r="V229" s="70"/>
      <c r="W229" s="70"/>
      <c r="X229" s="70"/>
      <c r="Y229" s="70"/>
      <c r="Z229" t="b">
        <f t="shared" si="201"/>
        <v>0</v>
      </c>
      <c r="AA229" t="b">
        <f t="shared" si="223"/>
        <v>0</v>
      </c>
      <c r="AB229" t="b">
        <f t="shared" si="202"/>
        <v>0</v>
      </c>
      <c r="AC229" t="b">
        <f t="shared" si="203"/>
        <v>0</v>
      </c>
      <c r="AD229" s="101" t="b">
        <f t="shared" si="204"/>
        <v>0</v>
      </c>
      <c r="AE229" t="e">
        <f t="shared" si="205"/>
        <v>#VALUE!</v>
      </c>
      <c r="AF229" t="b">
        <f t="shared" si="206"/>
        <v>0</v>
      </c>
      <c r="AG229" s="135"/>
      <c r="AH229" s="82" t="b">
        <f t="shared" si="207"/>
        <v>0</v>
      </c>
      <c r="AI229" s="99" t="b">
        <f t="shared" si="208"/>
        <v>0</v>
      </c>
      <c r="AJ229" s="70" t="b">
        <f t="shared" si="209"/>
        <v>0</v>
      </c>
      <c r="AK229" s="111" t="b">
        <f t="shared" si="224"/>
        <v>0</v>
      </c>
      <c r="AL229" s="82" t="e">
        <f t="shared" si="210"/>
        <v>#VALUE!</v>
      </c>
      <c r="AM229" s="82" t="b">
        <f t="shared" si="211"/>
        <v>0</v>
      </c>
      <c r="AN229" s="82" t="b">
        <f t="shared" si="212"/>
        <v>0</v>
      </c>
      <c r="AO229" s="82" t="b">
        <f t="shared" si="225"/>
        <v>0</v>
      </c>
      <c r="AP229" s="82" t="b">
        <f t="shared" si="213"/>
        <v>0</v>
      </c>
      <c r="AQ229" s="82" t="b">
        <f t="shared" si="226"/>
        <v>0</v>
      </c>
      <c r="AR229" s="70">
        <f t="shared" si="227"/>
        <v>0</v>
      </c>
      <c r="AS229" s="82" t="b">
        <f t="shared" si="214"/>
        <v>0</v>
      </c>
      <c r="AT229" s="82" t="b">
        <f t="shared" si="215"/>
        <v>0</v>
      </c>
      <c r="AU229" s="82" t="b">
        <f t="shared" si="216"/>
        <v>0</v>
      </c>
      <c r="AV229" s="82" t="b">
        <f t="shared" si="217"/>
        <v>0</v>
      </c>
      <c r="AW229" s="82" t="b">
        <f t="shared" si="218"/>
        <v>0</v>
      </c>
      <c r="AX229" s="82" t="b">
        <f t="shared" si="219"/>
        <v>0</v>
      </c>
      <c r="AY229" s="82" t="b">
        <f t="shared" si="228"/>
        <v>0</v>
      </c>
      <c r="AZ229" s="82"/>
      <c r="BA229" s="82" t="b">
        <f t="shared" si="229"/>
        <v>0</v>
      </c>
      <c r="BB229" s="82" t="b">
        <f t="shared" si="230"/>
        <v>0</v>
      </c>
      <c r="BC229" s="82" t="b">
        <f t="shared" si="231"/>
        <v>0</v>
      </c>
      <c r="BD229" s="70"/>
      <c r="BE229" s="70" t="str">
        <f t="shared" si="220"/>
        <v/>
      </c>
      <c r="BF229" s="70">
        <v>218</v>
      </c>
      <c r="BG229" s="70"/>
      <c r="BH229" s="70"/>
      <c r="BI229" s="70"/>
      <c r="BJ229" s="70"/>
      <c r="BK229" s="70"/>
      <c r="BL229" s="70"/>
      <c r="BM229" s="70"/>
      <c r="BN229" s="70"/>
      <c r="BO229" s="70"/>
      <c r="BP229" s="70"/>
      <c r="BQ229" s="70"/>
      <c r="BR229" s="70"/>
      <c r="BS229" s="70" t="b">
        <f t="shared" si="221"/>
        <v>0</v>
      </c>
      <c r="BT229" s="70">
        <f>COUNTA(B230:$O$830)</f>
        <v>0</v>
      </c>
      <c r="BU229" s="70"/>
      <c r="BV229" s="163"/>
      <c r="BW229" s="163"/>
      <c r="BX229" s="163"/>
      <c r="BY229" s="163"/>
      <c r="BZ229" s="163"/>
      <c r="CA229" s="163"/>
      <c r="CB229" s="163"/>
      <c r="CC229" s="163"/>
      <c r="CD229" s="163"/>
      <c r="CE229" s="163" t="str">
        <f t="shared" si="232"/>
        <v/>
      </c>
      <c r="CF229" s="163" t="str">
        <f t="shared" si="233"/>
        <v/>
      </c>
      <c r="CG229" s="163" t="str">
        <f t="shared" si="234"/>
        <v/>
      </c>
      <c r="CH229" s="163" t="str">
        <f t="shared" si="235"/>
        <v/>
      </c>
      <c r="CI229" s="163" t="str">
        <f t="shared" si="236"/>
        <v/>
      </c>
      <c r="CJ229" s="163" t="str">
        <f t="shared" si="237"/>
        <v/>
      </c>
      <c r="CK229" s="163" t="str">
        <f t="shared" si="238"/>
        <v/>
      </c>
      <c r="CL229" s="163" t="str">
        <f t="shared" si="239"/>
        <v/>
      </c>
      <c r="CM229" s="163" t="str">
        <f t="shared" si="240"/>
        <v/>
      </c>
      <c r="CN229" s="163"/>
      <c r="CO229" s="163"/>
      <c r="CP229" s="163" t="str">
        <f t="shared" si="241"/>
        <v/>
      </c>
      <c r="CQ229" s="163"/>
      <c r="CR229" s="163"/>
      <c r="CS229" s="185" t="str">
        <f t="shared" si="258"/>
        <v/>
      </c>
      <c r="CT229" s="70"/>
      <c r="CU229" s="70">
        <f t="shared" si="242"/>
        <v>0</v>
      </c>
      <c r="CV229" s="70">
        <f t="shared" si="243"/>
        <v>0</v>
      </c>
      <c r="CW229" s="70"/>
      <c r="CX229" s="96">
        <f t="shared" si="244"/>
        <v>0</v>
      </c>
      <c r="CY229" s="70"/>
      <c r="CZ229" s="70" t="e">
        <f t="shared" si="245"/>
        <v>#VALUE!</v>
      </c>
      <c r="DA229" s="70" t="e">
        <f t="shared" si="246"/>
        <v>#VALUE!</v>
      </c>
      <c r="DB229" s="70"/>
      <c r="DC229" s="70" t="b">
        <f t="shared" si="259"/>
        <v>0</v>
      </c>
      <c r="DD229" s="70">
        <f t="shared" si="247"/>
        <v>0</v>
      </c>
      <c r="DE229" s="70" t="str">
        <f t="shared" si="248"/>
        <v/>
      </c>
      <c r="DF229" s="70"/>
      <c r="DG229" s="70" t="str">
        <f t="shared" si="260"/>
        <v/>
      </c>
      <c r="DH229" s="70" t="b">
        <f t="shared" si="261"/>
        <v>0</v>
      </c>
      <c r="DI229" s="70" t="str">
        <f t="shared" si="262"/>
        <v/>
      </c>
      <c r="DJ229" s="70"/>
      <c r="DK229" s="70" t="str">
        <f t="shared" si="249"/>
        <v/>
      </c>
      <c r="DL229" s="70" t="str">
        <f t="shared" si="250"/>
        <v/>
      </c>
      <c r="DM229" s="70"/>
      <c r="DN229" s="70" t="str">
        <f t="shared" si="251"/>
        <v/>
      </c>
      <c r="DO229" s="70" t="str">
        <f>IF(DK229="","",AND((COUNTIF($DK$12:DL229,DK229))=1,(COUNTIF($DK$12:DL229,DL229))=1))</f>
        <v/>
      </c>
      <c r="DP229" s="70" t="str">
        <f>IF(DK229="","",AND((COUNTIF(DK229:$DL$812,DK229))=1,(COUNTIF(DK229:$DL$812,DL229))=1))</f>
        <v/>
      </c>
      <c r="DQ229" s="70"/>
      <c r="DR229" s="70" t="b">
        <f t="shared" si="252"/>
        <v>0</v>
      </c>
      <c r="DS229" s="70" t="b">
        <f t="shared" si="253"/>
        <v>0</v>
      </c>
      <c r="DT229" s="70">
        <f t="shared" si="263"/>
        <v>0</v>
      </c>
      <c r="DU229" s="70">
        <f t="shared" si="264"/>
        <v>0</v>
      </c>
      <c r="DV229" s="70" t="b">
        <f t="shared" si="254"/>
        <v>0</v>
      </c>
      <c r="DW229" s="70" t="b">
        <f t="shared" si="255"/>
        <v>0</v>
      </c>
      <c r="DX229" s="70"/>
      <c r="DY229" s="70" t="b">
        <f t="shared" si="256"/>
        <v>0</v>
      </c>
      <c r="DZ229" s="70">
        <f t="shared" si="257"/>
        <v>0</v>
      </c>
      <c r="EA229" s="70"/>
    </row>
    <row r="230" spans="1:131" x14ac:dyDescent="0.25">
      <c r="A230" s="24" t="str">
        <f t="shared" si="222"/>
        <v/>
      </c>
      <c r="B230" s="36"/>
      <c r="C230" s="37"/>
      <c r="D230" s="38"/>
      <c r="E230" s="37"/>
      <c r="F230" s="38"/>
      <c r="G230" s="39"/>
      <c r="H230" s="35"/>
      <c r="I230" s="30"/>
      <c r="J230" s="38"/>
      <c r="K230" s="36"/>
      <c r="L230" s="40"/>
      <c r="M230" s="43"/>
      <c r="N230" s="44"/>
      <c r="O230" s="35"/>
      <c r="P230" s="87"/>
      <c r="R230" s="70"/>
      <c r="S230" s="70"/>
      <c r="T230" s="99" t="s">
        <v>601</v>
      </c>
      <c r="U230" s="146" t="s">
        <v>602</v>
      </c>
      <c r="V230" s="70"/>
      <c r="W230" s="70"/>
      <c r="X230" s="70"/>
      <c r="Y230" s="70"/>
      <c r="Z230" t="b">
        <f t="shared" si="201"/>
        <v>0</v>
      </c>
      <c r="AA230" t="b">
        <f t="shared" si="223"/>
        <v>0</v>
      </c>
      <c r="AB230" t="b">
        <f t="shared" si="202"/>
        <v>0</v>
      </c>
      <c r="AC230" t="b">
        <f t="shared" si="203"/>
        <v>0</v>
      </c>
      <c r="AD230" s="101" t="b">
        <f t="shared" si="204"/>
        <v>0</v>
      </c>
      <c r="AE230" t="e">
        <f t="shared" si="205"/>
        <v>#VALUE!</v>
      </c>
      <c r="AF230" t="b">
        <f t="shared" si="206"/>
        <v>0</v>
      </c>
      <c r="AG230" s="135"/>
      <c r="AH230" s="82" t="b">
        <f t="shared" si="207"/>
        <v>0</v>
      </c>
      <c r="AI230" s="99" t="b">
        <f t="shared" si="208"/>
        <v>0</v>
      </c>
      <c r="AJ230" s="70" t="b">
        <f t="shared" si="209"/>
        <v>0</v>
      </c>
      <c r="AK230" s="111" t="b">
        <f t="shared" si="224"/>
        <v>0</v>
      </c>
      <c r="AL230" s="82" t="e">
        <f t="shared" si="210"/>
        <v>#VALUE!</v>
      </c>
      <c r="AM230" s="82" t="b">
        <f t="shared" si="211"/>
        <v>0</v>
      </c>
      <c r="AN230" s="82" t="b">
        <f t="shared" si="212"/>
        <v>0</v>
      </c>
      <c r="AO230" s="82" t="b">
        <f t="shared" si="225"/>
        <v>0</v>
      </c>
      <c r="AP230" s="82" t="b">
        <f t="shared" si="213"/>
        <v>0</v>
      </c>
      <c r="AQ230" s="82" t="b">
        <f t="shared" si="226"/>
        <v>0</v>
      </c>
      <c r="AR230" s="70">
        <f t="shared" si="227"/>
        <v>0</v>
      </c>
      <c r="AS230" s="82" t="b">
        <f t="shared" si="214"/>
        <v>0</v>
      </c>
      <c r="AT230" s="82" t="b">
        <f t="shared" si="215"/>
        <v>0</v>
      </c>
      <c r="AU230" s="82" t="b">
        <f t="shared" si="216"/>
        <v>0</v>
      </c>
      <c r="AV230" s="82" t="b">
        <f t="shared" si="217"/>
        <v>0</v>
      </c>
      <c r="AW230" s="82" t="b">
        <f t="shared" si="218"/>
        <v>0</v>
      </c>
      <c r="AX230" s="82" t="b">
        <f t="shared" si="219"/>
        <v>0</v>
      </c>
      <c r="AY230" s="82" t="b">
        <f t="shared" si="228"/>
        <v>0</v>
      </c>
      <c r="AZ230" s="82"/>
      <c r="BA230" s="82" t="b">
        <f t="shared" si="229"/>
        <v>0</v>
      </c>
      <c r="BB230" s="82" t="b">
        <f t="shared" si="230"/>
        <v>0</v>
      </c>
      <c r="BC230" s="82" t="b">
        <f t="shared" si="231"/>
        <v>0</v>
      </c>
      <c r="BD230" s="70"/>
      <c r="BE230" s="70" t="str">
        <f t="shared" si="220"/>
        <v/>
      </c>
      <c r="BF230" s="70">
        <v>219</v>
      </c>
      <c r="BG230" s="70"/>
      <c r="BH230" s="70"/>
      <c r="BI230" s="70"/>
      <c r="BJ230" s="70"/>
      <c r="BK230" s="70"/>
      <c r="BL230" s="70"/>
      <c r="BM230" s="70"/>
      <c r="BN230" s="70"/>
      <c r="BO230" s="70"/>
      <c r="BP230" s="70"/>
      <c r="BQ230" s="70"/>
      <c r="BR230" s="70"/>
      <c r="BS230" s="70" t="b">
        <f t="shared" si="221"/>
        <v>0</v>
      </c>
      <c r="BT230" s="70">
        <f>COUNTA(B231:$O$830)</f>
        <v>0</v>
      </c>
      <c r="BU230" s="70"/>
      <c r="BV230" s="163"/>
      <c r="BW230" s="163"/>
      <c r="BX230" s="163"/>
      <c r="BY230" s="163"/>
      <c r="BZ230" s="163"/>
      <c r="CA230" s="163"/>
      <c r="CB230" s="163"/>
      <c r="CC230" s="163"/>
      <c r="CD230" s="163"/>
      <c r="CE230" s="163" t="str">
        <f t="shared" si="232"/>
        <v/>
      </c>
      <c r="CF230" s="163" t="str">
        <f t="shared" si="233"/>
        <v/>
      </c>
      <c r="CG230" s="163" t="str">
        <f t="shared" si="234"/>
        <v/>
      </c>
      <c r="CH230" s="163" t="str">
        <f t="shared" si="235"/>
        <v/>
      </c>
      <c r="CI230" s="163" t="str">
        <f t="shared" si="236"/>
        <v/>
      </c>
      <c r="CJ230" s="163" t="str">
        <f t="shared" si="237"/>
        <v/>
      </c>
      <c r="CK230" s="163" t="str">
        <f t="shared" si="238"/>
        <v/>
      </c>
      <c r="CL230" s="163" t="str">
        <f t="shared" si="239"/>
        <v/>
      </c>
      <c r="CM230" s="163" t="str">
        <f t="shared" si="240"/>
        <v/>
      </c>
      <c r="CN230" s="163"/>
      <c r="CO230" s="163"/>
      <c r="CP230" s="163" t="str">
        <f t="shared" si="241"/>
        <v/>
      </c>
      <c r="CQ230" s="163"/>
      <c r="CR230" s="163"/>
      <c r="CS230" s="185" t="str">
        <f t="shared" si="258"/>
        <v/>
      </c>
      <c r="CT230" s="70"/>
      <c r="CU230" s="70">
        <f t="shared" si="242"/>
        <v>0</v>
      </c>
      <c r="CV230" s="70">
        <f t="shared" si="243"/>
        <v>0</v>
      </c>
      <c r="CW230" s="70"/>
      <c r="CX230" s="96">
        <f t="shared" si="244"/>
        <v>0</v>
      </c>
      <c r="CY230" s="70"/>
      <c r="CZ230" s="70" t="e">
        <f t="shared" si="245"/>
        <v>#VALUE!</v>
      </c>
      <c r="DA230" s="70" t="e">
        <f t="shared" si="246"/>
        <v>#VALUE!</v>
      </c>
      <c r="DB230" s="70"/>
      <c r="DC230" s="70" t="b">
        <f t="shared" si="259"/>
        <v>0</v>
      </c>
      <c r="DD230" s="70">
        <f t="shared" si="247"/>
        <v>0</v>
      </c>
      <c r="DE230" s="70" t="str">
        <f t="shared" si="248"/>
        <v/>
      </c>
      <c r="DF230" s="70"/>
      <c r="DG230" s="70" t="str">
        <f t="shared" si="260"/>
        <v/>
      </c>
      <c r="DH230" s="70" t="b">
        <f t="shared" si="261"/>
        <v>0</v>
      </c>
      <c r="DI230" s="70" t="str">
        <f t="shared" si="262"/>
        <v/>
      </c>
      <c r="DJ230" s="70"/>
      <c r="DK230" s="70" t="str">
        <f t="shared" si="249"/>
        <v/>
      </c>
      <c r="DL230" s="70" t="str">
        <f t="shared" si="250"/>
        <v/>
      </c>
      <c r="DM230" s="70"/>
      <c r="DN230" s="70" t="str">
        <f t="shared" si="251"/>
        <v/>
      </c>
      <c r="DO230" s="70" t="str">
        <f>IF(DK230="","",AND((COUNTIF($DK$12:DL230,DK230))=1,(COUNTIF($DK$12:DL230,DL230))=1))</f>
        <v/>
      </c>
      <c r="DP230" s="70" t="str">
        <f>IF(DK230="","",AND((COUNTIF(DK230:$DL$812,DK230))=1,(COUNTIF(DK230:$DL$812,DL230))=1))</f>
        <v/>
      </c>
      <c r="DQ230" s="70"/>
      <c r="DR230" s="70" t="b">
        <f t="shared" si="252"/>
        <v>0</v>
      </c>
      <c r="DS230" s="70" t="b">
        <f t="shared" si="253"/>
        <v>0</v>
      </c>
      <c r="DT230" s="70">
        <f t="shared" si="263"/>
        <v>0</v>
      </c>
      <c r="DU230" s="70">
        <f t="shared" si="264"/>
        <v>0</v>
      </c>
      <c r="DV230" s="70" t="b">
        <f t="shared" si="254"/>
        <v>0</v>
      </c>
      <c r="DW230" s="70" t="b">
        <f t="shared" si="255"/>
        <v>0</v>
      </c>
      <c r="DX230" s="70"/>
      <c r="DY230" s="70" t="b">
        <f t="shared" si="256"/>
        <v>0</v>
      </c>
      <c r="DZ230" s="70">
        <f t="shared" si="257"/>
        <v>0</v>
      </c>
      <c r="EA230" s="70"/>
    </row>
    <row r="231" spans="1:131" x14ac:dyDescent="0.25">
      <c r="A231" s="24" t="str">
        <f t="shared" si="222"/>
        <v/>
      </c>
      <c r="B231" s="36"/>
      <c r="C231" s="37"/>
      <c r="D231" s="38"/>
      <c r="E231" s="37"/>
      <c r="F231" s="38"/>
      <c r="G231" s="39"/>
      <c r="H231" s="35"/>
      <c r="I231" s="30"/>
      <c r="J231" s="38"/>
      <c r="K231" s="36"/>
      <c r="L231" s="40"/>
      <c r="M231" s="43"/>
      <c r="N231" s="44"/>
      <c r="O231" s="35"/>
      <c r="P231" s="87"/>
      <c r="R231" s="70"/>
      <c r="S231" s="70"/>
      <c r="T231" s="99" t="s">
        <v>603</v>
      </c>
      <c r="U231" s="146" t="s">
        <v>604</v>
      </c>
      <c r="V231" s="70"/>
      <c r="W231" s="70"/>
      <c r="X231" s="70"/>
      <c r="Y231" s="70"/>
      <c r="Z231" t="b">
        <f t="shared" si="201"/>
        <v>0</v>
      </c>
      <c r="AA231" t="b">
        <f t="shared" si="223"/>
        <v>0</v>
      </c>
      <c r="AB231" t="b">
        <f t="shared" si="202"/>
        <v>0</v>
      </c>
      <c r="AC231" t="b">
        <f t="shared" si="203"/>
        <v>0</v>
      </c>
      <c r="AD231" s="101" t="b">
        <f t="shared" si="204"/>
        <v>0</v>
      </c>
      <c r="AE231" t="e">
        <f t="shared" si="205"/>
        <v>#VALUE!</v>
      </c>
      <c r="AF231" t="b">
        <f t="shared" si="206"/>
        <v>0</v>
      </c>
      <c r="AG231" s="135"/>
      <c r="AH231" s="82" t="b">
        <f t="shared" si="207"/>
        <v>0</v>
      </c>
      <c r="AI231" s="99" t="b">
        <f t="shared" si="208"/>
        <v>0</v>
      </c>
      <c r="AJ231" s="70" t="b">
        <f t="shared" si="209"/>
        <v>0</v>
      </c>
      <c r="AK231" s="111" t="b">
        <f t="shared" si="224"/>
        <v>0</v>
      </c>
      <c r="AL231" s="82" t="e">
        <f t="shared" si="210"/>
        <v>#VALUE!</v>
      </c>
      <c r="AM231" s="82" t="b">
        <f t="shared" si="211"/>
        <v>0</v>
      </c>
      <c r="AN231" s="82" t="b">
        <f t="shared" si="212"/>
        <v>0</v>
      </c>
      <c r="AO231" s="82" t="b">
        <f t="shared" si="225"/>
        <v>0</v>
      </c>
      <c r="AP231" s="82" t="b">
        <f t="shared" si="213"/>
        <v>0</v>
      </c>
      <c r="AQ231" s="82" t="b">
        <f t="shared" si="226"/>
        <v>0</v>
      </c>
      <c r="AR231" s="70">
        <f t="shared" si="227"/>
        <v>0</v>
      </c>
      <c r="AS231" s="82" t="b">
        <f t="shared" si="214"/>
        <v>0</v>
      </c>
      <c r="AT231" s="82" t="b">
        <f t="shared" si="215"/>
        <v>0</v>
      </c>
      <c r="AU231" s="82" t="b">
        <f t="shared" si="216"/>
        <v>0</v>
      </c>
      <c r="AV231" s="82" t="b">
        <f t="shared" si="217"/>
        <v>0</v>
      </c>
      <c r="AW231" s="82" t="b">
        <f t="shared" si="218"/>
        <v>0</v>
      </c>
      <c r="AX231" s="82" t="b">
        <f t="shared" si="219"/>
        <v>0</v>
      </c>
      <c r="AY231" s="82" t="b">
        <f t="shared" si="228"/>
        <v>0</v>
      </c>
      <c r="AZ231" s="82"/>
      <c r="BA231" s="82" t="b">
        <f t="shared" si="229"/>
        <v>0</v>
      </c>
      <c r="BB231" s="82" t="b">
        <f t="shared" si="230"/>
        <v>0</v>
      </c>
      <c r="BC231" s="82" t="b">
        <f t="shared" si="231"/>
        <v>0</v>
      </c>
      <c r="BD231" s="70"/>
      <c r="BE231" s="70" t="str">
        <f t="shared" si="220"/>
        <v/>
      </c>
      <c r="BF231" s="70">
        <v>220</v>
      </c>
      <c r="BG231" s="70"/>
      <c r="BH231" s="70"/>
      <c r="BI231" s="70"/>
      <c r="BJ231" s="70"/>
      <c r="BK231" s="70"/>
      <c r="BL231" s="70"/>
      <c r="BM231" s="70"/>
      <c r="BN231" s="70"/>
      <c r="BO231" s="70"/>
      <c r="BP231" s="70"/>
      <c r="BQ231" s="70"/>
      <c r="BR231" s="70"/>
      <c r="BS231" s="70" t="b">
        <f t="shared" si="221"/>
        <v>0</v>
      </c>
      <c r="BT231" s="70">
        <f>COUNTA(B232:$O$830)</f>
        <v>0</v>
      </c>
      <c r="BU231" s="70"/>
      <c r="BV231" s="163"/>
      <c r="BW231" s="163"/>
      <c r="BX231" s="163"/>
      <c r="BY231" s="163"/>
      <c r="BZ231" s="163"/>
      <c r="CA231" s="163"/>
      <c r="CB231" s="163"/>
      <c r="CC231" s="163"/>
      <c r="CD231" s="163"/>
      <c r="CE231" s="163" t="str">
        <f t="shared" si="232"/>
        <v/>
      </c>
      <c r="CF231" s="163" t="str">
        <f t="shared" si="233"/>
        <v/>
      </c>
      <c r="CG231" s="163" t="str">
        <f t="shared" si="234"/>
        <v/>
      </c>
      <c r="CH231" s="163" t="str">
        <f t="shared" si="235"/>
        <v/>
      </c>
      <c r="CI231" s="163" t="str">
        <f t="shared" si="236"/>
        <v/>
      </c>
      <c r="CJ231" s="163" t="str">
        <f t="shared" si="237"/>
        <v/>
      </c>
      <c r="CK231" s="163" t="str">
        <f t="shared" si="238"/>
        <v/>
      </c>
      <c r="CL231" s="163" t="str">
        <f t="shared" si="239"/>
        <v/>
      </c>
      <c r="CM231" s="163" t="str">
        <f t="shared" si="240"/>
        <v/>
      </c>
      <c r="CN231" s="163"/>
      <c r="CO231" s="163"/>
      <c r="CP231" s="163" t="str">
        <f t="shared" si="241"/>
        <v/>
      </c>
      <c r="CQ231" s="163"/>
      <c r="CR231" s="163"/>
      <c r="CS231" s="185" t="str">
        <f t="shared" si="258"/>
        <v/>
      </c>
      <c r="CT231" s="70"/>
      <c r="CU231" s="70">
        <f t="shared" si="242"/>
        <v>0</v>
      </c>
      <c r="CV231" s="70">
        <f t="shared" si="243"/>
        <v>0</v>
      </c>
      <c r="CW231" s="70"/>
      <c r="CX231" s="96">
        <f t="shared" si="244"/>
        <v>0</v>
      </c>
      <c r="CY231" s="70"/>
      <c r="CZ231" s="70" t="e">
        <f t="shared" si="245"/>
        <v>#VALUE!</v>
      </c>
      <c r="DA231" s="70" t="e">
        <f t="shared" si="246"/>
        <v>#VALUE!</v>
      </c>
      <c r="DB231" s="70"/>
      <c r="DC231" s="70" t="b">
        <f t="shared" si="259"/>
        <v>0</v>
      </c>
      <c r="DD231" s="70">
        <f t="shared" si="247"/>
        <v>0</v>
      </c>
      <c r="DE231" s="70" t="str">
        <f t="shared" si="248"/>
        <v/>
      </c>
      <c r="DF231" s="70"/>
      <c r="DG231" s="70" t="str">
        <f t="shared" si="260"/>
        <v/>
      </c>
      <c r="DH231" s="70" t="b">
        <f t="shared" si="261"/>
        <v>0</v>
      </c>
      <c r="DI231" s="70" t="str">
        <f t="shared" si="262"/>
        <v/>
      </c>
      <c r="DJ231" s="70"/>
      <c r="DK231" s="70" t="str">
        <f t="shared" si="249"/>
        <v/>
      </c>
      <c r="DL231" s="70" t="str">
        <f t="shared" si="250"/>
        <v/>
      </c>
      <c r="DM231" s="70"/>
      <c r="DN231" s="70" t="str">
        <f t="shared" si="251"/>
        <v/>
      </c>
      <c r="DO231" s="70" t="str">
        <f>IF(DK231="","",AND((COUNTIF($DK$12:DL231,DK231))=1,(COUNTIF($DK$12:DL231,DL231))=1))</f>
        <v/>
      </c>
      <c r="DP231" s="70" t="str">
        <f>IF(DK231="","",AND((COUNTIF(DK231:$DL$812,DK231))=1,(COUNTIF(DK231:$DL$812,DL231))=1))</f>
        <v/>
      </c>
      <c r="DQ231" s="70"/>
      <c r="DR231" s="70" t="b">
        <f t="shared" si="252"/>
        <v>0</v>
      </c>
      <c r="DS231" s="70" t="b">
        <f t="shared" si="253"/>
        <v>0</v>
      </c>
      <c r="DT231" s="70">
        <f t="shared" si="263"/>
        <v>0</v>
      </c>
      <c r="DU231" s="70">
        <f t="shared" si="264"/>
        <v>0</v>
      </c>
      <c r="DV231" s="70" t="b">
        <f t="shared" si="254"/>
        <v>0</v>
      </c>
      <c r="DW231" s="70" t="b">
        <f t="shared" si="255"/>
        <v>0</v>
      </c>
      <c r="DX231" s="70"/>
      <c r="DY231" s="70" t="b">
        <f t="shared" si="256"/>
        <v>0</v>
      </c>
      <c r="DZ231" s="70">
        <f t="shared" si="257"/>
        <v>0</v>
      </c>
      <c r="EA231" s="70"/>
    </row>
    <row r="232" spans="1:131" x14ac:dyDescent="0.25">
      <c r="A232" s="24" t="str">
        <f t="shared" si="222"/>
        <v/>
      </c>
      <c r="B232" s="36"/>
      <c r="C232" s="37"/>
      <c r="D232" s="38"/>
      <c r="E232" s="37"/>
      <c r="F232" s="38"/>
      <c r="G232" s="39"/>
      <c r="H232" s="35"/>
      <c r="I232" s="30"/>
      <c r="J232" s="38"/>
      <c r="K232" s="36"/>
      <c r="L232" s="40"/>
      <c r="M232" s="43"/>
      <c r="N232" s="44"/>
      <c r="O232" s="35"/>
      <c r="P232" s="87"/>
      <c r="R232" s="70"/>
      <c r="S232" s="70"/>
      <c r="T232" s="99" t="s">
        <v>605</v>
      </c>
      <c r="U232" s="146" t="s">
        <v>606</v>
      </c>
      <c r="V232" s="70"/>
      <c r="W232" s="70"/>
      <c r="X232" s="70"/>
      <c r="Y232" s="70"/>
      <c r="Z232" t="b">
        <f t="shared" si="201"/>
        <v>0</v>
      </c>
      <c r="AA232" t="b">
        <f t="shared" si="223"/>
        <v>0</v>
      </c>
      <c r="AB232" t="b">
        <f t="shared" si="202"/>
        <v>0</v>
      </c>
      <c r="AC232" t="b">
        <f t="shared" si="203"/>
        <v>0</v>
      </c>
      <c r="AD232" s="101" t="b">
        <f t="shared" si="204"/>
        <v>0</v>
      </c>
      <c r="AE232" t="e">
        <f t="shared" si="205"/>
        <v>#VALUE!</v>
      </c>
      <c r="AF232" t="b">
        <f t="shared" si="206"/>
        <v>0</v>
      </c>
      <c r="AG232" s="135"/>
      <c r="AH232" s="82" t="b">
        <f t="shared" si="207"/>
        <v>0</v>
      </c>
      <c r="AI232" s="99" t="b">
        <f t="shared" si="208"/>
        <v>0</v>
      </c>
      <c r="AJ232" s="70" t="b">
        <f t="shared" si="209"/>
        <v>0</v>
      </c>
      <c r="AK232" s="111" t="b">
        <f t="shared" si="224"/>
        <v>0</v>
      </c>
      <c r="AL232" s="82" t="e">
        <f t="shared" si="210"/>
        <v>#VALUE!</v>
      </c>
      <c r="AM232" s="82" t="b">
        <f t="shared" si="211"/>
        <v>0</v>
      </c>
      <c r="AN232" s="82" t="b">
        <f t="shared" si="212"/>
        <v>0</v>
      </c>
      <c r="AO232" s="82" t="b">
        <f t="shared" si="225"/>
        <v>0</v>
      </c>
      <c r="AP232" s="82" t="b">
        <f t="shared" si="213"/>
        <v>0</v>
      </c>
      <c r="AQ232" s="82" t="b">
        <f t="shared" si="226"/>
        <v>0</v>
      </c>
      <c r="AR232" s="70">
        <f t="shared" si="227"/>
        <v>0</v>
      </c>
      <c r="AS232" s="82" t="b">
        <f t="shared" si="214"/>
        <v>0</v>
      </c>
      <c r="AT232" s="82" t="b">
        <f t="shared" si="215"/>
        <v>0</v>
      </c>
      <c r="AU232" s="82" t="b">
        <f t="shared" si="216"/>
        <v>0</v>
      </c>
      <c r="AV232" s="82" t="b">
        <f t="shared" si="217"/>
        <v>0</v>
      </c>
      <c r="AW232" s="82" t="b">
        <f t="shared" si="218"/>
        <v>0</v>
      </c>
      <c r="AX232" s="82" t="b">
        <f t="shared" si="219"/>
        <v>0</v>
      </c>
      <c r="AY232" s="82" t="b">
        <f t="shared" si="228"/>
        <v>0</v>
      </c>
      <c r="AZ232" s="82"/>
      <c r="BA232" s="82" t="b">
        <f t="shared" si="229"/>
        <v>0</v>
      </c>
      <c r="BB232" s="82" t="b">
        <f t="shared" si="230"/>
        <v>0</v>
      </c>
      <c r="BC232" s="82" t="b">
        <f t="shared" si="231"/>
        <v>0</v>
      </c>
      <c r="BD232" s="70"/>
      <c r="BE232" s="70" t="str">
        <f t="shared" si="220"/>
        <v/>
      </c>
      <c r="BF232" s="70">
        <v>221</v>
      </c>
      <c r="BG232" s="70"/>
      <c r="BH232" s="70"/>
      <c r="BI232" s="70"/>
      <c r="BJ232" s="70"/>
      <c r="BK232" s="70"/>
      <c r="BL232" s="70"/>
      <c r="BM232" s="70"/>
      <c r="BN232" s="70"/>
      <c r="BO232" s="70"/>
      <c r="BP232" s="70"/>
      <c r="BQ232" s="70"/>
      <c r="BR232" s="70"/>
      <c r="BS232" s="70" t="b">
        <f t="shared" si="221"/>
        <v>0</v>
      </c>
      <c r="BT232" s="70">
        <f>COUNTA(B233:$O$830)</f>
        <v>0</v>
      </c>
      <c r="BU232" s="70"/>
      <c r="BV232" s="163"/>
      <c r="BW232" s="163"/>
      <c r="BX232" s="163"/>
      <c r="BY232" s="163"/>
      <c r="BZ232" s="163"/>
      <c r="CA232" s="163"/>
      <c r="CB232" s="163"/>
      <c r="CC232" s="163"/>
      <c r="CD232" s="163"/>
      <c r="CE232" s="163" t="str">
        <f t="shared" si="232"/>
        <v/>
      </c>
      <c r="CF232" s="163" t="str">
        <f t="shared" si="233"/>
        <v/>
      </c>
      <c r="CG232" s="163" t="str">
        <f t="shared" si="234"/>
        <v/>
      </c>
      <c r="CH232" s="163" t="str">
        <f t="shared" si="235"/>
        <v/>
      </c>
      <c r="CI232" s="163" t="str">
        <f t="shared" si="236"/>
        <v/>
      </c>
      <c r="CJ232" s="163" t="str">
        <f t="shared" si="237"/>
        <v/>
      </c>
      <c r="CK232" s="163" t="str">
        <f t="shared" si="238"/>
        <v/>
      </c>
      <c r="CL232" s="163" t="str">
        <f t="shared" si="239"/>
        <v/>
      </c>
      <c r="CM232" s="163" t="str">
        <f t="shared" si="240"/>
        <v/>
      </c>
      <c r="CN232" s="163"/>
      <c r="CO232" s="163"/>
      <c r="CP232" s="163" t="str">
        <f t="shared" si="241"/>
        <v/>
      </c>
      <c r="CQ232" s="163"/>
      <c r="CR232" s="163"/>
      <c r="CS232" s="185" t="str">
        <f t="shared" si="258"/>
        <v/>
      </c>
      <c r="CT232" s="70"/>
      <c r="CU232" s="70">
        <f t="shared" si="242"/>
        <v>0</v>
      </c>
      <c r="CV232" s="70">
        <f t="shared" si="243"/>
        <v>0</v>
      </c>
      <c r="CW232" s="70"/>
      <c r="CX232" s="96">
        <f t="shared" si="244"/>
        <v>0</v>
      </c>
      <c r="CY232" s="70"/>
      <c r="CZ232" s="70" t="e">
        <f t="shared" si="245"/>
        <v>#VALUE!</v>
      </c>
      <c r="DA232" s="70" t="e">
        <f t="shared" si="246"/>
        <v>#VALUE!</v>
      </c>
      <c r="DB232" s="70"/>
      <c r="DC232" s="70" t="b">
        <f t="shared" si="259"/>
        <v>0</v>
      </c>
      <c r="DD232" s="70">
        <f t="shared" si="247"/>
        <v>0</v>
      </c>
      <c r="DE232" s="70" t="str">
        <f t="shared" si="248"/>
        <v/>
      </c>
      <c r="DF232" s="70"/>
      <c r="DG232" s="70" t="str">
        <f t="shared" si="260"/>
        <v/>
      </c>
      <c r="DH232" s="70" t="b">
        <f t="shared" si="261"/>
        <v>0</v>
      </c>
      <c r="DI232" s="70" t="str">
        <f t="shared" si="262"/>
        <v/>
      </c>
      <c r="DJ232" s="70"/>
      <c r="DK232" s="70" t="str">
        <f t="shared" si="249"/>
        <v/>
      </c>
      <c r="DL232" s="70" t="str">
        <f t="shared" si="250"/>
        <v/>
      </c>
      <c r="DM232" s="70"/>
      <c r="DN232" s="70" t="str">
        <f t="shared" si="251"/>
        <v/>
      </c>
      <c r="DO232" s="70" t="str">
        <f>IF(DK232="","",AND((COUNTIF($DK$12:DL232,DK232))=1,(COUNTIF($DK$12:DL232,DL232))=1))</f>
        <v/>
      </c>
      <c r="DP232" s="70" t="str">
        <f>IF(DK232="","",AND((COUNTIF(DK232:$DL$812,DK232))=1,(COUNTIF(DK232:$DL$812,DL232))=1))</f>
        <v/>
      </c>
      <c r="DQ232" s="70"/>
      <c r="DR232" s="70" t="b">
        <f t="shared" si="252"/>
        <v>0</v>
      </c>
      <c r="DS232" s="70" t="b">
        <f t="shared" si="253"/>
        <v>0</v>
      </c>
      <c r="DT232" s="70">
        <f t="shared" si="263"/>
        <v>0</v>
      </c>
      <c r="DU232" s="70">
        <f t="shared" si="264"/>
        <v>0</v>
      </c>
      <c r="DV232" s="70" t="b">
        <f t="shared" si="254"/>
        <v>0</v>
      </c>
      <c r="DW232" s="70" t="b">
        <f t="shared" si="255"/>
        <v>0</v>
      </c>
      <c r="DX232" s="70"/>
      <c r="DY232" s="70" t="b">
        <f t="shared" si="256"/>
        <v>0</v>
      </c>
      <c r="DZ232" s="70">
        <f t="shared" si="257"/>
        <v>0</v>
      </c>
      <c r="EA232" s="70"/>
    </row>
    <row r="233" spans="1:131" x14ac:dyDescent="0.25">
      <c r="A233" s="24" t="str">
        <f t="shared" si="222"/>
        <v/>
      </c>
      <c r="B233" s="36"/>
      <c r="C233" s="37"/>
      <c r="D233" s="38"/>
      <c r="E233" s="37"/>
      <c r="F233" s="38"/>
      <c r="G233" s="39"/>
      <c r="H233" s="35"/>
      <c r="I233" s="30"/>
      <c r="J233" s="38"/>
      <c r="K233" s="36"/>
      <c r="L233" s="40"/>
      <c r="M233" s="43"/>
      <c r="N233" s="44"/>
      <c r="O233" s="35"/>
      <c r="P233" s="87"/>
      <c r="R233" s="70"/>
      <c r="S233" s="70"/>
      <c r="T233" s="99" t="s">
        <v>607</v>
      </c>
      <c r="U233" s="146" t="s">
        <v>608</v>
      </c>
      <c r="V233" s="70"/>
      <c r="W233" s="70"/>
      <c r="X233" s="70"/>
      <c r="Y233" s="70"/>
      <c r="Z233" t="b">
        <f t="shared" si="201"/>
        <v>0</v>
      </c>
      <c r="AA233" t="b">
        <f t="shared" si="223"/>
        <v>0</v>
      </c>
      <c r="AB233" t="b">
        <f t="shared" si="202"/>
        <v>0</v>
      </c>
      <c r="AC233" t="b">
        <f t="shared" si="203"/>
        <v>0</v>
      </c>
      <c r="AD233" s="101" t="b">
        <f t="shared" si="204"/>
        <v>0</v>
      </c>
      <c r="AE233" t="e">
        <f t="shared" si="205"/>
        <v>#VALUE!</v>
      </c>
      <c r="AF233" t="b">
        <f t="shared" si="206"/>
        <v>0</v>
      </c>
      <c r="AG233" s="135"/>
      <c r="AH233" s="82" t="b">
        <f t="shared" si="207"/>
        <v>0</v>
      </c>
      <c r="AI233" s="99" t="b">
        <f t="shared" si="208"/>
        <v>0</v>
      </c>
      <c r="AJ233" s="70" t="b">
        <f t="shared" si="209"/>
        <v>0</v>
      </c>
      <c r="AK233" s="111" t="b">
        <f t="shared" si="224"/>
        <v>0</v>
      </c>
      <c r="AL233" s="82" t="e">
        <f t="shared" si="210"/>
        <v>#VALUE!</v>
      </c>
      <c r="AM233" s="82" t="b">
        <f t="shared" si="211"/>
        <v>0</v>
      </c>
      <c r="AN233" s="82" t="b">
        <f t="shared" si="212"/>
        <v>0</v>
      </c>
      <c r="AO233" s="82" t="b">
        <f t="shared" si="225"/>
        <v>0</v>
      </c>
      <c r="AP233" s="82" t="b">
        <f t="shared" si="213"/>
        <v>0</v>
      </c>
      <c r="AQ233" s="82" t="b">
        <f t="shared" si="226"/>
        <v>0</v>
      </c>
      <c r="AR233" s="70">
        <f t="shared" si="227"/>
        <v>0</v>
      </c>
      <c r="AS233" s="82" t="b">
        <f t="shared" si="214"/>
        <v>0</v>
      </c>
      <c r="AT233" s="82" t="b">
        <f t="shared" si="215"/>
        <v>0</v>
      </c>
      <c r="AU233" s="82" t="b">
        <f t="shared" si="216"/>
        <v>0</v>
      </c>
      <c r="AV233" s="82" t="b">
        <f t="shared" si="217"/>
        <v>0</v>
      </c>
      <c r="AW233" s="82" t="b">
        <f t="shared" si="218"/>
        <v>0</v>
      </c>
      <c r="AX233" s="82" t="b">
        <f t="shared" si="219"/>
        <v>0</v>
      </c>
      <c r="AY233" s="82" t="b">
        <f t="shared" si="228"/>
        <v>0</v>
      </c>
      <c r="AZ233" s="82"/>
      <c r="BA233" s="82" t="b">
        <f t="shared" si="229"/>
        <v>0</v>
      </c>
      <c r="BB233" s="82" t="b">
        <f t="shared" si="230"/>
        <v>0</v>
      </c>
      <c r="BC233" s="82" t="b">
        <f t="shared" si="231"/>
        <v>0</v>
      </c>
      <c r="BD233" s="70"/>
      <c r="BE233" s="70" t="str">
        <f t="shared" si="220"/>
        <v/>
      </c>
      <c r="BF233" s="70">
        <v>222</v>
      </c>
      <c r="BG233" s="70"/>
      <c r="BH233" s="70"/>
      <c r="BI233" s="70"/>
      <c r="BJ233" s="70"/>
      <c r="BK233" s="70"/>
      <c r="BL233" s="70"/>
      <c r="BM233" s="70"/>
      <c r="BN233" s="70"/>
      <c r="BO233" s="70"/>
      <c r="BP233" s="70"/>
      <c r="BQ233" s="70"/>
      <c r="BR233" s="70"/>
      <c r="BS233" s="70" t="b">
        <f t="shared" si="221"/>
        <v>0</v>
      </c>
      <c r="BT233" s="70">
        <f>COUNTA(B234:$O$830)</f>
        <v>0</v>
      </c>
      <c r="BU233" s="70"/>
      <c r="BV233" s="163"/>
      <c r="BW233" s="163"/>
      <c r="BX233" s="163"/>
      <c r="BY233" s="163"/>
      <c r="BZ233" s="163"/>
      <c r="CA233" s="163"/>
      <c r="CB233" s="163"/>
      <c r="CC233" s="163"/>
      <c r="CD233" s="163"/>
      <c r="CE233" s="163" t="str">
        <f t="shared" si="232"/>
        <v/>
      </c>
      <c r="CF233" s="163" t="str">
        <f t="shared" si="233"/>
        <v/>
      </c>
      <c r="CG233" s="163" t="str">
        <f t="shared" si="234"/>
        <v/>
      </c>
      <c r="CH233" s="163" t="str">
        <f t="shared" si="235"/>
        <v/>
      </c>
      <c r="CI233" s="163" t="str">
        <f t="shared" si="236"/>
        <v/>
      </c>
      <c r="CJ233" s="163" t="str">
        <f t="shared" si="237"/>
        <v/>
      </c>
      <c r="CK233" s="163" t="str">
        <f t="shared" si="238"/>
        <v/>
      </c>
      <c r="CL233" s="163" t="str">
        <f t="shared" si="239"/>
        <v/>
      </c>
      <c r="CM233" s="163" t="str">
        <f t="shared" si="240"/>
        <v/>
      </c>
      <c r="CN233" s="163"/>
      <c r="CO233" s="163"/>
      <c r="CP233" s="163" t="str">
        <f t="shared" si="241"/>
        <v/>
      </c>
      <c r="CQ233" s="163"/>
      <c r="CR233" s="163"/>
      <c r="CS233" s="185" t="str">
        <f t="shared" si="258"/>
        <v/>
      </c>
      <c r="CT233" s="70"/>
      <c r="CU233" s="70">
        <f t="shared" si="242"/>
        <v>0</v>
      </c>
      <c r="CV233" s="70">
        <f t="shared" si="243"/>
        <v>0</v>
      </c>
      <c r="CW233" s="70"/>
      <c r="CX233" s="96">
        <f t="shared" si="244"/>
        <v>0</v>
      </c>
      <c r="CY233" s="70"/>
      <c r="CZ233" s="70" t="e">
        <f t="shared" si="245"/>
        <v>#VALUE!</v>
      </c>
      <c r="DA233" s="70" t="e">
        <f t="shared" si="246"/>
        <v>#VALUE!</v>
      </c>
      <c r="DB233" s="70"/>
      <c r="DC233" s="70" t="b">
        <f t="shared" si="259"/>
        <v>0</v>
      </c>
      <c r="DD233" s="70">
        <f t="shared" si="247"/>
        <v>0</v>
      </c>
      <c r="DE233" s="70" t="str">
        <f t="shared" si="248"/>
        <v/>
      </c>
      <c r="DF233" s="70"/>
      <c r="DG233" s="70" t="str">
        <f t="shared" si="260"/>
        <v/>
      </c>
      <c r="DH233" s="70" t="b">
        <f t="shared" si="261"/>
        <v>0</v>
      </c>
      <c r="DI233" s="70" t="str">
        <f t="shared" si="262"/>
        <v/>
      </c>
      <c r="DJ233" s="70"/>
      <c r="DK233" s="70" t="str">
        <f t="shared" si="249"/>
        <v/>
      </c>
      <c r="DL233" s="70" t="str">
        <f t="shared" si="250"/>
        <v/>
      </c>
      <c r="DM233" s="70"/>
      <c r="DN233" s="70" t="str">
        <f t="shared" si="251"/>
        <v/>
      </c>
      <c r="DO233" s="70" t="str">
        <f>IF(DK233="","",AND((COUNTIF($DK$12:DL233,DK233))=1,(COUNTIF($DK$12:DL233,DL233))=1))</f>
        <v/>
      </c>
      <c r="DP233" s="70" t="str">
        <f>IF(DK233="","",AND((COUNTIF(DK233:$DL$812,DK233))=1,(COUNTIF(DK233:$DL$812,DL233))=1))</f>
        <v/>
      </c>
      <c r="DQ233" s="70"/>
      <c r="DR233" s="70" t="b">
        <f t="shared" si="252"/>
        <v>0</v>
      </c>
      <c r="DS233" s="70" t="b">
        <f t="shared" si="253"/>
        <v>0</v>
      </c>
      <c r="DT233" s="70">
        <f t="shared" si="263"/>
        <v>0</v>
      </c>
      <c r="DU233" s="70">
        <f t="shared" si="264"/>
        <v>0</v>
      </c>
      <c r="DV233" s="70" t="b">
        <f t="shared" si="254"/>
        <v>0</v>
      </c>
      <c r="DW233" s="70" t="b">
        <f t="shared" si="255"/>
        <v>0</v>
      </c>
      <c r="DX233" s="70"/>
      <c r="DY233" s="70" t="b">
        <f t="shared" si="256"/>
        <v>0</v>
      </c>
      <c r="DZ233" s="70">
        <f t="shared" si="257"/>
        <v>0</v>
      </c>
      <c r="EA233" s="70"/>
    </row>
    <row r="234" spans="1:131" x14ac:dyDescent="0.25">
      <c r="A234" s="24" t="str">
        <f t="shared" si="222"/>
        <v/>
      </c>
      <c r="B234" s="36"/>
      <c r="C234" s="37"/>
      <c r="D234" s="38"/>
      <c r="E234" s="37"/>
      <c r="F234" s="38"/>
      <c r="G234" s="39"/>
      <c r="H234" s="35"/>
      <c r="I234" s="30"/>
      <c r="J234" s="38"/>
      <c r="K234" s="36"/>
      <c r="L234" s="40"/>
      <c r="M234" s="43"/>
      <c r="N234" s="44"/>
      <c r="O234" s="35"/>
      <c r="P234" s="87"/>
      <c r="R234" s="70"/>
      <c r="S234" s="70"/>
      <c r="T234" s="99" t="s">
        <v>609</v>
      </c>
      <c r="U234" s="146" t="s">
        <v>610</v>
      </c>
      <c r="V234" s="70"/>
      <c r="W234" s="70"/>
      <c r="X234" s="70"/>
      <c r="Y234" s="70"/>
      <c r="Z234" t="b">
        <f t="shared" si="201"/>
        <v>0</v>
      </c>
      <c r="AA234" t="b">
        <f t="shared" si="223"/>
        <v>0</v>
      </c>
      <c r="AB234" t="b">
        <f t="shared" si="202"/>
        <v>0</v>
      </c>
      <c r="AC234" t="b">
        <f t="shared" si="203"/>
        <v>0</v>
      </c>
      <c r="AD234" s="101" t="b">
        <f t="shared" si="204"/>
        <v>0</v>
      </c>
      <c r="AE234" t="e">
        <f t="shared" si="205"/>
        <v>#VALUE!</v>
      </c>
      <c r="AF234" t="b">
        <f t="shared" si="206"/>
        <v>0</v>
      </c>
      <c r="AG234" s="135"/>
      <c r="AH234" s="82" t="b">
        <f t="shared" si="207"/>
        <v>0</v>
      </c>
      <c r="AI234" s="99" t="b">
        <f t="shared" si="208"/>
        <v>0</v>
      </c>
      <c r="AJ234" s="70" t="b">
        <f t="shared" si="209"/>
        <v>0</v>
      </c>
      <c r="AK234" s="111" t="b">
        <f t="shared" si="224"/>
        <v>0</v>
      </c>
      <c r="AL234" s="82" t="e">
        <f t="shared" si="210"/>
        <v>#VALUE!</v>
      </c>
      <c r="AM234" s="82" t="b">
        <f t="shared" si="211"/>
        <v>0</v>
      </c>
      <c r="AN234" s="82" t="b">
        <f t="shared" si="212"/>
        <v>0</v>
      </c>
      <c r="AO234" s="82" t="b">
        <f t="shared" si="225"/>
        <v>0</v>
      </c>
      <c r="AP234" s="82" t="b">
        <f t="shared" si="213"/>
        <v>0</v>
      </c>
      <c r="AQ234" s="82" t="b">
        <f t="shared" si="226"/>
        <v>0</v>
      </c>
      <c r="AR234" s="70">
        <f t="shared" si="227"/>
        <v>0</v>
      </c>
      <c r="AS234" s="82" t="b">
        <f t="shared" si="214"/>
        <v>0</v>
      </c>
      <c r="AT234" s="82" t="b">
        <f t="shared" si="215"/>
        <v>0</v>
      </c>
      <c r="AU234" s="82" t="b">
        <f t="shared" si="216"/>
        <v>0</v>
      </c>
      <c r="AV234" s="82" t="b">
        <f t="shared" si="217"/>
        <v>0</v>
      </c>
      <c r="AW234" s="82" t="b">
        <f t="shared" si="218"/>
        <v>0</v>
      </c>
      <c r="AX234" s="82" t="b">
        <f t="shared" si="219"/>
        <v>0</v>
      </c>
      <c r="AY234" s="82" t="b">
        <f t="shared" si="228"/>
        <v>0</v>
      </c>
      <c r="AZ234" s="82"/>
      <c r="BA234" s="82" t="b">
        <f t="shared" si="229"/>
        <v>0</v>
      </c>
      <c r="BB234" s="82" t="b">
        <f t="shared" si="230"/>
        <v>0</v>
      </c>
      <c r="BC234" s="82" t="b">
        <f t="shared" si="231"/>
        <v>0</v>
      </c>
      <c r="BD234" s="70"/>
      <c r="BE234" s="70" t="str">
        <f t="shared" si="220"/>
        <v/>
      </c>
      <c r="BF234" s="70">
        <v>223</v>
      </c>
      <c r="BG234" s="70"/>
      <c r="BH234" s="70"/>
      <c r="BI234" s="70"/>
      <c r="BJ234" s="70"/>
      <c r="BK234" s="70"/>
      <c r="BL234" s="70"/>
      <c r="BM234" s="70"/>
      <c r="BN234" s="70"/>
      <c r="BO234" s="70"/>
      <c r="BP234" s="70"/>
      <c r="BQ234" s="70"/>
      <c r="BR234" s="70"/>
      <c r="BS234" s="70" t="b">
        <f t="shared" si="221"/>
        <v>0</v>
      </c>
      <c r="BT234" s="70">
        <f>COUNTA(B235:$O$830)</f>
        <v>0</v>
      </c>
      <c r="BU234" s="70"/>
      <c r="BV234" s="163"/>
      <c r="BW234" s="163"/>
      <c r="BX234" s="163"/>
      <c r="BY234" s="163"/>
      <c r="BZ234" s="163"/>
      <c r="CA234" s="163"/>
      <c r="CB234" s="163"/>
      <c r="CC234" s="163"/>
      <c r="CD234" s="163"/>
      <c r="CE234" s="163" t="str">
        <f t="shared" si="232"/>
        <v/>
      </c>
      <c r="CF234" s="163" t="str">
        <f t="shared" si="233"/>
        <v/>
      </c>
      <c r="CG234" s="163" t="str">
        <f t="shared" si="234"/>
        <v/>
      </c>
      <c r="CH234" s="163" t="str">
        <f t="shared" si="235"/>
        <v/>
      </c>
      <c r="CI234" s="163" t="str">
        <f t="shared" si="236"/>
        <v/>
      </c>
      <c r="CJ234" s="163" t="str">
        <f t="shared" si="237"/>
        <v/>
      </c>
      <c r="CK234" s="163" t="str">
        <f t="shared" si="238"/>
        <v/>
      </c>
      <c r="CL234" s="163" t="str">
        <f t="shared" si="239"/>
        <v/>
      </c>
      <c r="CM234" s="163" t="str">
        <f t="shared" si="240"/>
        <v/>
      </c>
      <c r="CN234" s="163"/>
      <c r="CO234" s="163"/>
      <c r="CP234" s="163" t="str">
        <f t="shared" si="241"/>
        <v/>
      </c>
      <c r="CQ234" s="163"/>
      <c r="CR234" s="163"/>
      <c r="CS234" s="185" t="str">
        <f t="shared" si="258"/>
        <v/>
      </c>
      <c r="CT234" s="70"/>
      <c r="CU234" s="70">
        <f t="shared" si="242"/>
        <v>0</v>
      </c>
      <c r="CV234" s="70">
        <f t="shared" si="243"/>
        <v>0</v>
      </c>
      <c r="CW234" s="70"/>
      <c r="CX234" s="96">
        <f t="shared" si="244"/>
        <v>0</v>
      </c>
      <c r="CY234" s="70"/>
      <c r="CZ234" s="70" t="e">
        <f t="shared" si="245"/>
        <v>#VALUE!</v>
      </c>
      <c r="DA234" s="70" t="e">
        <f t="shared" si="246"/>
        <v>#VALUE!</v>
      </c>
      <c r="DB234" s="70"/>
      <c r="DC234" s="70" t="b">
        <f t="shared" si="259"/>
        <v>0</v>
      </c>
      <c r="DD234" s="70">
        <f t="shared" si="247"/>
        <v>0</v>
      </c>
      <c r="DE234" s="70" t="str">
        <f t="shared" si="248"/>
        <v/>
      </c>
      <c r="DF234" s="70"/>
      <c r="DG234" s="70" t="str">
        <f t="shared" si="260"/>
        <v/>
      </c>
      <c r="DH234" s="70" t="b">
        <f t="shared" si="261"/>
        <v>0</v>
      </c>
      <c r="DI234" s="70" t="str">
        <f t="shared" si="262"/>
        <v/>
      </c>
      <c r="DJ234" s="70"/>
      <c r="DK234" s="70" t="str">
        <f t="shared" si="249"/>
        <v/>
      </c>
      <c r="DL234" s="70" t="str">
        <f t="shared" si="250"/>
        <v/>
      </c>
      <c r="DM234" s="70"/>
      <c r="DN234" s="70" t="str">
        <f t="shared" si="251"/>
        <v/>
      </c>
      <c r="DO234" s="70" t="str">
        <f>IF(DK234="","",AND((COUNTIF($DK$12:DL234,DK234))=1,(COUNTIF($DK$12:DL234,DL234))=1))</f>
        <v/>
      </c>
      <c r="DP234" s="70" t="str">
        <f>IF(DK234="","",AND((COUNTIF(DK234:$DL$812,DK234))=1,(COUNTIF(DK234:$DL$812,DL234))=1))</f>
        <v/>
      </c>
      <c r="DQ234" s="70"/>
      <c r="DR234" s="70" t="b">
        <f t="shared" si="252"/>
        <v>0</v>
      </c>
      <c r="DS234" s="70" t="b">
        <f t="shared" si="253"/>
        <v>0</v>
      </c>
      <c r="DT234" s="70">
        <f t="shared" si="263"/>
        <v>0</v>
      </c>
      <c r="DU234" s="70">
        <f t="shared" si="264"/>
        <v>0</v>
      </c>
      <c r="DV234" s="70" t="b">
        <f t="shared" si="254"/>
        <v>0</v>
      </c>
      <c r="DW234" s="70" t="b">
        <f t="shared" si="255"/>
        <v>0</v>
      </c>
      <c r="DX234" s="70"/>
      <c r="DY234" s="70" t="b">
        <f t="shared" si="256"/>
        <v>0</v>
      </c>
      <c r="DZ234" s="70">
        <f t="shared" si="257"/>
        <v>0</v>
      </c>
      <c r="EA234" s="70"/>
    </row>
    <row r="235" spans="1:131" x14ac:dyDescent="0.25">
      <c r="A235" s="24" t="str">
        <f t="shared" si="222"/>
        <v/>
      </c>
      <c r="B235" s="36"/>
      <c r="C235" s="37"/>
      <c r="D235" s="38"/>
      <c r="E235" s="37"/>
      <c r="F235" s="38"/>
      <c r="G235" s="39"/>
      <c r="H235" s="35"/>
      <c r="I235" s="30"/>
      <c r="J235" s="38"/>
      <c r="K235" s="36"/>
      <c r="L235" s="40"/>
      <c r="M235" s="43"/>
      <c r="N235" s="44"/>
      <c r="O235" s="35"/>
      <c r="P235" s="87"/>
      <c r="R235" s="70"/>
      <c r="S235" s="70"/>
      <c r="T235" s="99" t="s">
        <v>611</v>
      </c>
      <c r="U235" s="146" t="s">
        <v>612</v>
      </c>
      <c r="V235" s="70"/>
      <c r="W235" s="70"/>
      <c r="X235" s="70"/>
      <c r="Y235" s="70"/>
      <c r="Z235" t="b">
        <f t="shared" si="201"/>
        <v>0</v>
      </c>
      <c r="AA235" t="b">
        <f t="shared" si="223"/>
        <v>0</v>
      </c>
      <c r="AB235" t="b">
        <f t="shared" si="202"/>
        <v>0</v>
      </c>
      <c r="AC235" t="b">
        <f t="shared" si="203"/>
        <v>0</v>
      </c>
      <c r="AD235" s="101" t="b">
        <f t="shared" si="204"/>
        <v>0</v>
      </c>
      <c r="AE235" t="e">
        <f t="shared" si="205"/>
        <v>#VALUE!</v>
      </c>
      <c r="AF235" t="b">
        <f t="shared" si="206"/>
        <v>0</v>
      </c>
      <c r="AG235" s="135"/>
      <c r="AH235" s="82" t="b">
        <f t="shared" si="207"/>
        <v>0</v>
      </c>
      <c r="AI235" s="99" t="b">
        <f t="shared" si="208"/>
        <v>0</v>
      </c>
      <c r="AJ235" s="70" t="b">
        <f t="shared" si="209"/>
        <v>0</v>
      </c>
      <c r="AK235" s="111" t="b">
        <f t="shared" si="224"/>
        <v>0</v>
      </c>
      <c r="AL235" s="82" t="e">
        <f t="shared" si="210"/>
        <v>#VALUE!</v>
      </c>
      <c r="AM235" s="82" t="b">
        <f t="shared" si="211"/>
        <v>0</v>
      </c>
      <c r="AN235" s="82" t="b">
        <f t="shared" si="212"/>
        <v>0</v>
      </c>
      <c r="AO235" s="82" t="b">
        <f t="shared" si="225"/>
        <v>0</v>
      </c>
      <c r="AP235" s="82" t="b">
        <f t="shared" si="213"/>
        <v>0</v>
      </c>
      <c r="AQ235" s="82" t="b">
        <f t="shared" si="226"/>
        <v>0</v>
      </c>
      <c r="AR235" s="70">
        <f t="shared" si="227"/>
        <v>0</v>
      </c>
      <c r="AS235" s="82" t="b">
        <f t="shared" si="214"/>
        <v>0</v>
      </c>
      <c r="AT235" s="82" t="b">
        <f t="shared" si="215"/>
        <v>0</v>
      </c>
      <c r="AU235" s="82" t="b">
        <f t="shared" si="216"/>
        <v>0</v>
      </c>
      <c r="AV235" s="82" t="b">
        <f t="shared" si="217"/>
        <v>0</v>
      </c>
      <c r="AW235" s="82" t="b">
        <f t="shared" si="218"/>
        <v>0</v>
      </c>
      <c r="AX235" s="82" t="b">
        <f t="shared" si="219"/>
        <v>0</v>
      </c>
      <c r="AY235" s="82" t="b">
        <f t="shared" si="228"/>
        <v>0</v>
      </c>
      <c r="AZ235" s="82"/>
      <c r="BA235" s="82" t="b">
        <f t="shared" si="229"/>
        <v>0</v>
      </c>
      <c r="BB235" s="82" t="b">
        <f t="shared" si="230"/>
        <v>0</v>
      </c>
      <c r="BC235" s="82" t="b">
        <f t="shared" si="231"/>
        <v>0</v>
      </c>
      <c r="BD235" s="70"/>
      <c r="BE235" s="70" t="str">
        <f t="shared" si="220"/>
        <v/>
      </c>
      <c r="BF235" s="70">
        <v>224</v>
      </c>
      <c r="BG235" s="70"/>
      <c r="BH235" s="70"/>
      <c r="BI235" s="70"/>
      <c r="BJ235" s="70"/>
      <c r="BK235" s="70"/>
      <c r="BL235" s="70"/>
      <c r="BM235" s="70"/>
      <c r="BN235" s="70"/>
      <c r="BO235" s="70"/>
      <c r="BP235" s="70"/>
      <c r="BQ235" s="70"/>
      <c r="BR235" s="70"/>
      <c r="BS235" s="70" t="b">
        <f t="shared" si="221"/>
        <v>0</v>
      </c>
      <c r="BT235" s="70">
        <f>COUNTA(B236:$O$830)</f>
        <v>0</v>
      </c>
      <c r="BU235" s="70"/>
      <c r="BV235" s="163"/>
      <c r="BW235" s="163"/>
      <c r="BX235" s="163"/>
      <c r="BY235" s="163"/>
      <c r="BZ235" s="163"/>
      <c r="CA235" s="163"/>
      <c r="CB235" s="163"/>
      <c r="CC235" s="163"/>
      <c r="CD235" s="163"/>
      <c r="CE235" s="163" t="str">
        <f t="shared" si="232"/>
        <v/>
      </c>
      <c r="CF235" s="163" t="str">
        <f t="shared" si="233"/>
        <v/>
      </c>
      <c r="CG235" s="163" t="str">
        <f t="shared" si="234"/>
        <v/>
      </c>
      <c r="CH235" s="163" t="str">
        <f t="shared" si="235"/>
        <v/>
      </c>
      <c r="CI235" s="163" t="str">
        <f t="shared" si="236"/>
        <v/>
      </c>
      <c r="CJ235" s="163" t="str">
        <f t="shared" si="237"/>
        <v/>
      </c>
      <c r="CK235" s="163" t="str">
        <f t="shared" si="238"/>
        <v/>
      </c>
      <c r="CL235" s="163" t="str">
        <f t="shared" si="239"/>
        <v/>
      </c>
      <c r="CM235" s="163" t="str">
        <f t="shared" si="240"/>
        <v/>
      </c>
      <c r="CN235" s="163"/>
      <c r="CO235" s="163"/>
      <c r="CP235" s="163" t="str">
        <f t="shared" si="241"/>
        <v/>
      </c>
      <c r="CQ235" s="163"/>
      <c r="CR235" s="163"/>
      <c r="CS235" s="185" t="str">
        <f t="shared" si="258"/>
        <v/>
      </c>
      <c r="CT235" s="70"/>
      <c r="CU235" s="70">
        <f t="shared" si="242"/>
        <v>0</v>
      </c>
      <c r="CV235" s="70">
        <f t="shared" si="243"/>
        <v>0</v>
      </c>
      <c r="CW235" s="70"/>
      <c r="CX235" s="96">
        <f t="shared" si="244"/>
        <v>0</v>
      </c>
      <c r="CY235" s="70"/>
      <c r="CZ235" s="70" t="e">
        <f t="shared" si="245"/>
        <v>#VALUE!</v>
      </c>
      <c r="DA235" s="70" t="e">
        <f t="shared" si="246"/>
        <v>#VALUE!</v>
      </c>
      <c r="DB235" s="70"/>
      <c r="DC235" s="70" t="b">
        <f t="shared" si="259"/>
        <v>0</v>
      </c>
      <c r="DD235" s="70">
        <f t="shared" si="247"/>
        <v>0</v>
      </c>
      <c r="DE235" s="70" t="str">
        <f t="shared" si="248"/>
        <v/>
      </c>
      <c r="DF235" s="70"/>
      <c r="DG235" s="70" t="str">
        <f t="shared" si="260"/>
        <v/>
      </c>
      <c r="DH235" s="70" t="b">
        <f t="shared" si="261"/>
        <v>0</v>
      </c>
      <c r="DI235" s="70" t="str">
        <f t="shared" si="262"/>
        <v/>
      </c>
      <c r="DJ235" s="70"/>
      <c r="DK235" s="70" t="str">
        <f t="shared" si="249"/>
        <v/>
      </c>
      <c r="DL235" s="70" t="str">
        <f t="shared" si="250"/>
        <v/>
      </c>
      <c r="DM235" s="70"/>
      <c r="DN235" s="70" t="str">
        <f t="shared" si="251"/>
        <v/>
      </c>
      <c r="DO235" s="70" t="str">
        <f>IF(DK235="","",AND((COUNTIF($DK$12:DL235,DK235))=1,(COUNTIF($DK$12:DL235,DL235))=1))</f>
        <v/>
      </c>
      <c r="DP235" s="70" t="str">
        <f>IF(DK235="","",AND((COUNTIF(DK235:$DL$812,DK235))=1,(COUNTIF(DK235:$DL$812,DL235))=1))</f>
        <v/>
      </c>
      <c r="DQ235" s="70"/>
      <c r="DR235" s="70" t="b">
        <f t="shared" si="252"/>
        <v>0</v>
      </c>
      <c r="DS235" s="70" t="b">
        <f t="shared" si="253"/>
        <v>0</v>
      </c>
      <c r="DT235" s="70">
        <f t="shared" si="263"/>
        <v>0</v>
      </c>
      <c r="DU235" s="70">
        <f t="shared" si="264"/>
        <v>0</v>
      </c>
      <c r="DV235" s="70" t="b">
        <f t="shared" si="254"/>
        <v>0</v>
      </c>
      <c r="DW235" s="70" t="b">
        <f t="shared" si="255"/>
        <v>0</v>
      </c>
      <c r="DX235" s="70"/>
      <c r="DY235" s="70" t="b">
        <f t="shared" si="256"/>
        <v>0</v>
      </c>
      <c r="DZ235" s="70">
        <f t="shared" si="257"/>
        <v>0</v>
      </c>
      <c r="EA235" s="70"/>
    </row>
    <row r="236" spans="1:131" x14ac:dyDescent="0.25">
      <c r="A236" s="24" t="str">
        <f t="shared" si="222"/>
        <v/>
      </c>
      <c r="B236" s="36"/>
      <c r="C236" s="37"/>
      <c r="D236" s="38"/>
      <c r="E236" s="37"/>
      <c r="F236" s="38"/>
      <c r="G236" s="39"/>
      <c r="H236" s="35"/>
      <c r="I236" s="30"/>
      <c r="J236" s="38"/>
      <c r="K236" s="36"/>
      <c r="L236" s="40"/>
      <c r="M236" s="43"/>
      <c r="N236" s="44"/>
      <c r="O236" s="35"/>
      <c r="P236" s="87"/>
      <c r="R236" s="70"/>
      <c r="S236" s="70"/>
      <c r="T236" s="99" t="s">
        <v>613</v>
      </c>
      <c r="U236" s="146" t="s">
        <v>614</v>
      </c>
      <c r="V236" s="70"/>
      <c r="W236" s="70"/>
      <c r="X236" s="70"/>
      <c r="Y236" s="70"/>
      <c r="Z236" t="b">
        <f t="shared" si="201"/>
        <v>0</v>
      </c>
      <c r="AA236" t="b">
        <f t="shared" si="223"/>
        <v>0</v>
      </c>
      <c r="AB236" t="b">
        <f t="shared" si="202"/>
        <v>0</v>
      </c>
      <c r="AC236" t="b">
        <f t="shared" si="203"/>
        <v>0</v>
      </c>
      <c r="AD236" s="101" t="b">
        <f t="shared" si="204"/>
        <v>0</v>
      </c>
      <c r="AE236" t="e">
        <f t="shared" si="205"/>
        <v>#VALUE!</v>
      </c>
      <c r="AF236" t="b">
        <f t="shared" si="206"/>
        <v>0</v>
      </c>
      <c r="AG236" s="135"/>
      <c r="AH236" s="82" t="b">
        <f t="shared" si="207"/>
        <v>0</v>
      </c>
      <c r="AI236" s="99" t="b">
        <f t="shared" si="208"/>
        <v>0</v>
      </c>
      <c r="AJ236" s="70" t="b">
        <f t="shared" si="209"/>
        <v>0</v>
      </c>
      <c r="AK236" s="111" t="b">
        <f t="shared" si="224"/>
        <v>0</v>
      </c>
      <c r="AL236" s="82" t="e">
        <f t="shared" si="210"/>
        <v>#VALUE!</v>
      </c>
      <c r="AM236" s="82" t="b">
        <f t="shared" si="211"/>
        <v>0</v>
      </c>
      <c r="AN236" s="82" t="b">
        <f t="shared" si="212"/>
        <v>0</v>
      </c>
      <c r="AO236" s="82" t="b">
        <f t="shared" si="225"/>
        <v>0</v>
      </c>
      <c r="AP236" s="82" t="b">
        <f t="shared" si="213"/>
        <v>0</v>
      </c>
      <c r="AQ236" s="82" t="b">
        <f t="shared" si="226"/>
        <v>0</v>
      </c>
      <c r="AR236" s="70">
        <f t="shared" si="227"/>
        <v>0</v>
      </c>
      <c r="AS236" s="82" t="b">
        <f t="shared" si="214"/>
        <v>0</v>
      </c>
      <c r="AT236" s="82" t="b">
        <f t="shared" si="215"/>
        <v>0</v>
      </c>
      <c r="AU236" s="82" t="b">
        <f t="shared" si="216"/>
        <v>0</v>
      </c>
      <c r="AV236" s="82" t="b">
        <f t="shared" si="217"/>
        <v>0</v>
      </c>
      <c r="AW236" s="82" t="b">
        <f t="shared" si="218"/>
        <v>0</v>
      </c>
      <c r="AX236" s="82" t="b">
        <f t="shared" si="219"/>
        <v>0</v>
      </c>
      <c r="AY236" s="82" t="b">
        <f t="shared" si="228"/>
        <v>0</v>
      </c>
      <c r="AZ236" s="82"/>
      <c r="BA236" s="82" t="b">
        <f t="shared" si="229"/>
        <v>0</v>
      </c>
      <c r="BB236" s="82" t="b">
        <f t="shared" si="230"/>
        <v>0</v>
      </c>
      <c r="BC236" s="82" t="b">
        <f t="shared" si="231"/>
        <v>0</v>
      </c>
      <c r="BD236" s="70"/>
      <c r="BE236" s="70" t="str">
        <f t="shared" si="220"/>
        <v/>
      </c>
      <c r="BF236" s="70">
        <v>225</v>
      </c>
      <c r="BG236" s="70"/>
      <c r="BH236" s="70"/>
      <c r="BI236" s="70"/>
      <c r="BJ236" s="70"/>
      <c r="BK236" s="70"/>
      <c r="BL236" s="70"/>
      <c r="BM236" s="70"/>
      <c r="BN236" s="70"/>
      <c r="BO236" s="70"/>
      <c r="BP236" s="70"/>
      <c r="BQ236" s="70"/>
      <c r="BR236" s="70"/>
      <c r="BS236" s="70" t="b">
        <f t="shared" si="221"/>
        <v>0</v>
      </c>
      <c r="BT236" s="70">
        <f>COUNTA(B237:$O$830)</f>
        <v>0</v>
      </c>
      <c r="BU236" s="70"/>
      <c r="BV236" s="163"/>
      <c r="BW236" s="163"/>
      <c r="BX236" s="163"/>
      <c r="BY236" s="163"/>
      <c r="BZ236" s="163"/>
      <c r="CA236" s="163"/>
      <c r="CB236" s="163"/>
      <c r="CC236" s="163"/>
      <c r="CD236" s="163"/>
      <c r="CE236" s="163" t="str">
        <f t="shared" si="232"/>
        <v/>
      </c>
      <c r="CF236" s="163" t="str">
        <f t="shared" si="233"/>
        <v/>
      </c>
      <c r="CG236" s="163" t="str">
        <f t="shared" si="234"/>
        <v/>
      </c>
      <c r="CH236" s="163" t="str">
        <f t="shared" si="235"/>
        <v/>
      </c>
      <c r="CI236" s="163" t="str">
        <f t="shared" si="236"/>
        <v/>
      </c>
      <c r="CJ236" s="163" t="str">
        <f t="shared" si="237"/>
        <v/>
      </c>
      <c r="CK236" s="163" t="str">
        <f t="shared" si="238"/>
        <v/>
      </c>
      <c r="CL236" s="163" t="str">
        <f t="shared" si="239"/>
        <v/>
      </c>
      <c r="CM236" s="163" t="str">
        <f t="shared" si="240"/>
        <v/>
      </c>
      <c r="CN236" s="163"/>
      <c r="CO236" s="163"/>
      <c r="CP236" s="163" t="str">
        <f t="shared" si="241"/>
        <v/>
      </c>
      <c r="CQ236" s="163"/>
      <c r="CR236" s="163"/>
      <c r="CS236" s="185" t="str">
        <f t="shared" si="258"/>
        <v/>
      </c>
      <c r="CT236" s="70"/>
      <c r="CU236" s="70">
        <f t="shared" si="242"/>
        <v>0</v>
      </c>
      <c r="CV236" s="70">
        <f t="shared" si="243"/>
        <v>0</v>
      </c>
      <c r="CW236" s="70"/>
      <c r="CX236" s="96">
        <f t="shared" si="244"/>
        <v>0</v>
      </c>
      <c r="CY236" s="70"/>
      <c r="CZ236" s="70" t="e">
        <f t="shared" si="245"/>
        <v>#VALUE!</v>
      </c>
      <c r="DA236" s="70" t="e">
        <f t="shared" si="246"/>
        <v>#VALUE!</v>
      </c>
      <c r="DB236" s="70"/>
      <c r="DC236" s="70" t="b">
        <f t="shared" si="259"/>
        <v>0</v>
      </c>
      <c r="DD236" s="70">
        <f t="shared" si="247"/>
        <v>0</v>
      </c>
      <c r="DE236" s="70" t="str">
        <f t="shared" si="248"/>
        <v/>
      </c>
      <c r="DF236" s="70"/>
      <c r="DG236" s="70" t="str">
        <f t="shared" si="260"/>
        <v/>
      </c>
      <c r="DH236" s="70" t="b">
        <f t="shared" si="261"/>
        <v>0</v>
      </c>
      <c r="DI236" s="70" t="str">
        <f t="shared" si="262"/>
        <v/>
      </c>
      <c r="DJ236" s="70"/>
      <c r="DK236" s="70" t="str">
        <f t="shared" si="249"/>
        <v/>
      </c>
      <c r="DL236" s="70" t="str">
        <f t="shared" si="250"/>
        <v/>
      </c>
      <c r="DM236" s="70"/>
      <c r="DN236" s="70" t="str">
        <f t="shared" si="251"/>
        <v/>
      </c>
      <c r="DO236" s="70" t="str">
        <f>IF(DK236="","",AND((COUNTIF($DK$12:DL236,DK236))=1,(COUNTIF($DK$12:DL236,DL236))=1))</f>
        <v/>
      </c>
      <c r="DP236" s="70" t="str">
        <f>IF(DK236="","",AND((COUNTIF(DK236:$DL$812,DK236))=1,(COUNTIF(DK236:$DL$812,DL236))=1))</f>
        <v/>
      </c>
      <c r="DQ236" s="70"/>
      <c r="DR236" s="70" t="b">
        <f t="shared" si="252"/>
        <v>0</v>
      </c>
      <c r="DS236" s="70" t="b">
        <f t="shared" si="253"/>
        <v>0</v>
      </c>
      <c r="DT236" s="70">
        <f t="shared" si="263"/>
        <v>0</v>
      </c>
      <c r="DU236" s="70">
        <f t="shared" si="264"/>
        <v>0</v>
      </c>
      <c r="DV236" s="70" t="b">
        <f t="shared" si="254"/>
        <v>0</v>
      </c>
      <c r="DW236" s="70" t="b">
        <f t="shared" si="255"/>
        <v>0</v>
      </c>
      <c r="DX236" s="70"/>
      <c r="DY236" s="70" t="b">
        <f t="shared" si="256"/>
        <v>0</v>
      </c>
      <c r="DZ236" s="70">
        <f t="shared" si="257"/>
        <v>0</v>
      </c>
      <c r="EA236" s="70"/>
    </row>
    <row r="237" spans="1:131" x14ac:dyDescent="0.25">
      <c r="A237" s="24" t="str">
        <f t="shared" si="222"/>
        <v/>
      </c>
      <c r="B237" s="36"/>
      <c r="C237" s="37"/>
      <c r="D237" s="38"/>
      <c r="E237" s="37"/>
      <c r="F237" s="38"/>
      <c r="G237" s="39"/>
      <c r="H237" s="35"/>
      <c r="I237" s="30"/>
      <c r="J237" s="38"/>
      <c r="K237" s="36"/>
      <c r="L237" s="40"/>
      <c r="M237" s="43"/>
      <c r="N237" s="44"/>
      <c r="O237" s="35"/>
      <c r="P237" s="87"/>
      <c r="R237" s="70"/>
      <c r="S237" s="70"/>
      <c r="T237" s="99" t="s">
        <v>615</v>
      </c>
      <c r="U237" s="146" t="s">
        <v>616</v>
      </c>
      <c r="V237" s="70"/>
      <c r="W237" s="70"/>
      <c r="X237" s="70"/>
      <c r="Y237" s="70"/>
      <c r="Z237" t="b">
        <f t="shared" si="201"/>
        <v>0</v>
      </c>
      <c r="AA237" t="b">
        <f t="shared" si="223"/>
        <v>0</v>
      </c>
      <c r="AB237" t="b">
        <f t="shared" si="202"/>
        <v>0</v>
      </c>
      <c r="AC237" t="b">
        <f t="shared" si="203"/>
        <v>0</v>
      </c>
      <c r="AD237" s="101" t="b">
        <f t="shared" si="204"/>
        <v>0</v>
      </c>
      <c r="AE237" t="e">
        <f t="shared" si="205"/>
        <v>#VALUE!</v>
      </c>
      <c r="AF237" t="b">
        <f t="shared" si="206"/>
        <v>0</v>
      </c>
      <c r="AG237" s="135"/>
      <c r="AH237" s="82" t="b">
        <f t="shared" si="207"/>
        <v>0</v>
      </c>
      <c r="AI237" s="99" t="b">
        <f t="shared" si="208"/>
        <v>0</v>
      </c>
      <c r="AJ237" s="70" t="b">
        <f t="shared" si="209"/>
        <v>0</v>
      </c>
      <c r="AK237" s="111" t="b">
        <f t="shared" si="224"/>
        <v>0</v>
      </c>
      <c r="AL237" s="82" t="e">
        <f t="shared" si="210"/>
        <v>#VALUE!</v>
      </c>
      <c r="AM237" s="82" t="b">
        <f t="shared" si="211"/>
        <v>0</v>
      </c>
      <c r="AN237" s="82" t="b">
        <f t="shared" si="212"/>
        <v>0</v>
      </c>
      <c r="AO237" s="82" t="b">
        <f t="shared" si="225"/>
        <v>0</v>
      </c>
      <c r="AP237" s="82" t="b">
        <f t="shared" si="213"/>
        <v>0</v>
      </c>
      <c r="AQ237" s="82" t="b">
        <f t="shared" si="226"/>
        <v>0</v>
      </c>
      <c r="AR237" s="70">
        <f t="shared" si="227"/>
        <v>0</v>
      </c>
      <c r="AS237" s="82" t="b">
        <f t="shared" si="214"/>
        <v>0</v>
      </c>
      <c r="AT237" s="82" t="b">
        <f t="shared" si="215"/>
        <v>0</v>
      </c>
      <c r="AU237" s="82" t="b">
        <f t="shared" si="216"/>
        <v>0</v>
      </c>
      <c r="AV237" s="82" t="b">
        <f t="shared" si="217"/>
        <v>0</v>
      </c>
      <c r="AW237" s="82" t="b">
        <f t="shared" si="218"/>
        <v>0</v>
      </c>
      <c r="AX237" s="82" t="b">
        <f t="shared" si="219"/>
        <v>0</v>
      </c>
      <c r="AY237" s="82" t="b">
        <f t="shared" si="228"/>
        <v>0</v>
      </c>
      <c r="AZ237" s="82"/>
      <c r="BA237" s="82" t="b">
        <f t="shared" si="229"/>
        <v>0</v>
      </c>
      <c r="BB237" s="82" t="b">
        <f t="shared" si="230"/>
        <v>0</v>
      </c>
      <c r="BC237" s="82" t="b">
        <f t="shared" si="231"/>
        <v>0</v>
      </c>
      <c r="BD237" s="70"/>
      <c r="BE237" s="70" t="str">
        <f t="shared" si="220"/>
        <v/>
      </c>
      <c r="BF237" s="70">
        <v>226</v>
      </c>
      <c r="BG237" s="70"/>
      <c r="BH237" s="70"/>
      <c r="BI237" s="70"/>
      <c r="BJ237" s="70"/>
      <c r="BK237" s="70"/>
      <c r="BL237" s="70"/>
      <c r="BM237" s="70"/>
      <c r="BN237" s="70"/>
      <c r="BO237" s="70"/>
      <c r="BP237" s="70"/>
      <c r="BQ237" s="70"/>
      <c r="BR237" s="70"/>
      <c r="BS237" s="70" t="b">
        <f t="shared" si="221"/>
        <v>0</v>
      </c>
      <c r="BT237" s="70">
        <f>COUNTA(B238:$O$830)</f>
        <v>0</v>
      </c>
      <c r="BU237" s="70"/>
      <c r="BV237" s="163"/>
      <c r="BW237" s="163"/>
      <c r="BX237" s="163"/>
      <c r="BY237" s="163"/>
      <c r="BZ237" s="163"/>
      <c r="CA237" s="163"/>
      <c r="CB237" s="163"/>
      <c r="CC237" s="163"/>
      <c r="CD237" s="163"/>
      <c r="CE237" s="163" t="str">
        <f t="shared" si="232"/>
        <v/>
      </c>
      <c r="CF237" s="163" t="str">
        <f t="shared" si="233"/>
        <v/>
      </c>
      <c r="CG237" s="163" t="str">
        <f t="shared" si="234"/>
        <v/>
      </c>
      <c r="CH237" s="163" t="str">
        <f t="shared" si="235"/>
        <v/>
      </c>
      <c r="CI237" s="163" t="str">
        <f t="shared" si="236"/>
        <v/>
      </c>
      <c r="CJ237" s="163" t="str">
        <f t="shared" si="237"/>
        <v/>
      </c>
      <c r="CK237" s="163" t="str">
        <f t="shared" si="238"/>
        <v/>
      </c>
      <c r="CL237" s="163" t="str">
        <f t="shared" si="239"/>
        <v/>
      </c>
      <c r="CM237" s="163" t="str">
        <f t="shared" si="240"/>
        <v/>
      </c>
      <c r="CN237" s="163"/>
      <c r="CO237" s="163"/>
      <c r="CP237" s="163" t="str">
        <f t="shared" si="241"/>
        <v/>
      </c>
      <c r="CQ237" s="163"/>
      <c r="CR237" s="163"/>
      <c r="CS237" s="185" t="str">
        <f t="shared" si="258"/>
        <v/>
      </c>
      <c r="CT237" s="70"/>
      <c r="CU237" s="70">
        <f t="shared" si="242"/>
        <v>0</v>
      </c>
      <c r="CV237" s="70">
        <f t="shared" si="243"/>
        <v>0</v>
      </c>
      <c r="CW237" s="70"/>
      <c r="CX237" s="96">
        <f t="shared" si="244"/>
        <v>0</v>
      </c>
      <c r="CY237" s="70"/>
      <c r="CZ237" s="70" t="e">
        <f t="shared" si="245"/>
        <v>#VALUE!</v>
      </c>
      <c r="DA237" s="70" t="e">
        <f t="shared" si="246"/>
        <v>#VALUE!</v>
      </c>
      <c r="DB237" s="70"/>
      <c r="DC237" s="70" t="b">
        <f t="shared" si="259"/>
        <v>0</v>
      </c>
      <c r="DD237" s="70">
        <f t="shared" si="247"/>
        <v>0</v>
      </c>
      <c r="DE237" s="70" t="str">
        <f t="shared" si="248"/>
        <v/>
      </c>
      <c r="DF237" s="70"/>
      <c r="DG237" s="70" t="str">
        <f t="shared" si="260"/>
        <v/>
      </c>
      <c r="DH237" s="70" t="b">
        <f t="shared" si="261"/>
        <v>0</v>
      </c>
      <c r="DI237" s="70" t="str">
        <f t="shared" si="262"/>
        <v/>
      </c>
      <c r="DJ237" s="70"/>
      <c r="DK237" s="70" t="str">
        <f t="shared" si="249"/>
        <v/>
      </c>
      <c r="DL237" s="70" t="str">
        <f t="shared" si="250"/>
        <v/>
      </c>
      <c r="DM237" s="70"/>
      <c r="DN237" s="70" t="str">
        <f t="shared" si="251"/>
        <v/>
      </c>
      <c r="DO237" s="70" t="str">
        <f>IF(DK237="","",AND((COUNTIF($DK$12:DL237,DK237))=1,(COUNTIF($DK$12:DL237,DL237))=1))</f>
        <v/>
      </c>
      <c r="DP237" s="70" t="str">
        <f>IF(DK237="","",AND((COUNTIF(DK237:$DL$812,DK237))=1,(COUNTIF(DK237:$DL$812,DL237))=1))</f>
        <v/>
      </c>
      <c r="DQ237" s="70"/>
      <c r="DR237" s="70" t="b">
        <f t="shared" si="252"/>
        <v>0</v>
      </c>
      <c r="DS237" s="70" t="b">
        <f t="shared" si="253"/>
        <v>0</v>
      </c>
      <c r="DT237" s="70">
        <f t="shared" si="263"/>
        <v>0</v>
      </c>
      <c r="DU237" s="70">
        <f t="shared" si="264"/>
        <v>0</v>
      </c>
      <c r="DV237" s="70" t="b">
        <f t="shared" si="254"/>
        <v>0</v>
      </c>
      <c r="DW237" s="70" t="b">
        <f t="shared" si="255"/>
        <v>0</v>
      </c>
      <c r="DX237" s="70"/>
      <c r="DY237" s="70" t="b">
        <f t="shared" si="256"/>
        <v>0</v>
      </c>
      <c r="DZ237" s="70">
        <f t="shared" si="257"/>
        <v>0</v>
      </c>
      <c r="EA237" s="70"/>
    </row>
    <row r="238" spans="1:131" x14ac:dyDescent="0.25">
      <c r="A238" s="24" t="str">
        <f t="shared" si="222"/>
        <v/>
      </c>
      <c r="B238" s="36"/>
      <c r="C238" s="37"/>
      <c r="D238" s="38"/>
      <c r="E238" s="37"/>
      <c r="F238" s="38"/>
      <c r="G238" s="39"/>
      <c r="H238" s="35"/>
      <c r="I238" s="30"/>
      <c r="J238" s="38"/>
      <c r="K238" s="36"/>
      <c r="L238" s="40"/>
      <c r="M238" s="43"/>
      <c r="N238" s="44"/>
      <c r="O238" s="35"/>
      <c r="P238" s="87"/>
      <c r="R238" s="70"/>
      <c r="S238" s="70"/>
      <c r="T238" s="99" t="s">
        <v>617</v>
      </c>
      <c r="U238" s="146" t="s">
        <v>618</v>
      </c>
      <c r="V238" s="70"/>
      <c r="W238" s="70"/>
      <c r="X238" s="70"/>
      <c r="Y238" s="70"/>
      <c r="Z238" t="b">
        <f t="shared" si="201"/>
        <v>0</v>
      </c>
      <c r="AA238" t="b">
        <f t="shared" si="223"/>
        <v>0</v>
      </c>
      <c r="AB238" t="b">
        <f t="shared" si="202"/>
        <v>0</v>
      </c>
      <c r="AC238" t="b">
        <f t="shared" si="203"/>
        <v>0</v>
      </c>
      <c r="AD238" s="101" t="b">
        <f t="shared" si="204"/>
        <v>0</v>
      </c>
      <c r="AE238" t="e">
        <f t="shared" si="205"/>
        <v>#VALUE!</v>
      </c>
      <c r="AF238" t="b">
        <f t="shared" si="206"/>
        <v>0</v>
      </c>
      <c r="AG238" s="135"/>
      <c r="AH238" s="82" t="b">
        <f t="shared" si="207"/>
        <v>0</v>
      </c>
      <c r="AI238" s="99" t="b">
        <f t="shared" si="208"/>
        <v>0</v>
      </c>
      <c r="AJ238" s="70" t="b">
        <f t="shared" si="209"/>
        <v>0</v>
      </c>
      <c r="AK238" s="111" t="b">
        <f t="shared" si="224"/>
        <v>0</v>
      </c>
      <c r="AL238" s="82" t="e">
        <f t="shared" si="210"/>
        <v>#VALUE!</v>
      </c>
      <c r="AM238" s="82" t="b">
        <f t="shared" si="211"/>
        <v>0</v>
      </c>
      <c r="AN238" s="82" t="b">
        <f t="shared" si="212"/>
        <v>0</v>
      </c>
      <c r="AO238" s="82" t="b">
        <f t="shared" si="225"/>
        <v>0</v>
      </c>
      <c r="AP238" s="82" t="b">
        <f t="shared" si="213"/>
        <v>0</v>
      </c>
      <c r="AQ238" s="82" t="b">
        <f t="shared" si="226"/>
        <v>0</v>
      </c>
      <c r="AR238" s="70">
        <f t="shared" si="227"/>
        <v>0</v>
      </c>
      <c r="AS238" s="82" t="b">
        <f t="shared" si="214"/>
        <v>0</v>
      </c>
      <c r="AT238" s="82" t="b">
        <f t="shared" si="215"/>
        <v>0</v>
      </c>
      <c r="AU238" s="82" t="b">
        <f t="shared" si="216"/>
        <v>0</v>
      </c>
      <c r="AV238" s="82" t="b">
        <f t="shared" si="217"/>
        <v>0</v>
      </c>
      <c r="AW238" s="82" t="b">
        <f t="shared" si="218"/>
        <v>0</v>
      </c>
      <c r="AX238" s="82" t="b">
        <f t="shared" si="219"/>
        <v>0</v>
      </c>
      <c r="AY238" s="82" t="b">
        <f t="shared" si="228"/>
        <v>0</v>
      </c>
      <c r="AZ238" s="82"/>
      <c r="BA238" s="82" t="b">
        <f t="shared" si="229"/>
        <v>0</v>
      </c>
      <c r="BB238" s="82" t="b">
        <f t="shared" si="230"/>
        <v>0</v>
      </c>
      <c r="BC238" s="82" t="b">
        <f t="shared" si="231"/>
        <v>0</v>
      </c>
      <c r="BD238" s="70"/>
      <c r="BE238" s="70" t="str">
        <f t="shared" si="220"/>
        <v/>
      </c>
      <c r="BF238" s="70">
        <v>227</v>
      </c>
      <c r="BG238" s="70"/>
      <c r="BH238" s="70"/>
      <c r="BI238" s="70"/>
      <c r="BJ238" s="70"/>
      <c r="BK238" s="70"/>
      <c r="BL238" s="70"/>
      <c r="BM238" s="70"/>
      <c r="BN238" s="70"/>
      <c r="BO238" s="70"/>
      <c r="BP238" s="70"/>
      <c r="BQ238" s="70"/>
      <c r="BR238" s="70"/>
      <c r="BS238" s="70" t="b">
        <f t="shared" si="221"/>
        <v>0</v>
      </c>
      <c r="BT238" s="70">
        <f>COUNTA(B239:$O$830)</f>
        <v>0</v>
      </c>
      <c r="BU238" s="70"/>
      <c r="BV238" s="163"/>
      <c r="BW238" s="163"/>
      <c r="BX238" s="163"/>
      <c r="BY238" s="163"/>
      <c r="BZ238" s="163"/>
      <c r="CA238" s="163"/>
      <c r="CB238" s="163"/>
      <c r="CC238" s="163"/>
      <c r="CD238" s="163"/>
      <c r="CE238" s="163" t="str">
        <f t="shared" si="232"/>
        <v/>
      </c>
      <c r="CF238" s="163" t="str">
        <f t="shared" si="233"/>
        <v/>
      </c>
      <c r="CG238" s="163" t="str">
        <f t="shared" si="234"/>
        <v/>
      </c>
      <c r="CH238" s="163" t="str">
        <f t="shared" si="235"/>
        <v/>
      </c>
      <c r="CI238" s="163" t="str">
        <f t="shared" si="236"/>
        <v/>
      </c>
      <c r="CJ238" s="163" t="str">
        <f t="shared" si="237"/>
        <v/>
      </c>
      <c r="CK238" s="163" t="str">
        <f t="shared" si="238"/>
        <v/>
      </c>
      <c r="CL238" s="163" t="str">
        <f t="shared" si="239"/>
        <v/>
      </c>
      <c r="CM238" s="163" t="str">
        <f t="shared" si="240"/>
        <v/>
      </c>
      <c r="CN238" s="163"/>
      <c r="CO238" s="163"/>
      <c r="CP238" s="163" t="str">
        <f t="shared" si="241"/>
        <v/>
      </c>
      <c r="CQ238" s="163"/>
      <c r="CR238" s="163"/>
      <c r="CS238" s="185" t="str">
        <f t="shared" si="258"/>
        <v/>
      </c>
      <c r="CT238" s="70"/>
      <c r="CU238" s="70">
        <f t="shared" si="242"/>
        <v>0</v>
      </c>
      <c r="CV238" s="70">
        <f t="shared" si="243"/>
        <v>0</v>
      </c>
      <c r="CW238" s="70"/>
      <c r="CX238" s="96">
        <f t="shared" si="244"/>
        <v>0</v>
      </c>
      <c r="CY238" s="70"/>
      <c r="CZ238" s="70" t="e">
        <f t="shared" si="245"/>
        <v>#VALUE!</v>
      </c>
      <c r="DA238" s="70" t="e">
        <f t="shared" si="246"/>
        <v>#VALUE!</v>
      </c>
      <c r="DB238" s="70"/>
      <c r="DC238" s="70" t="b">
        <f t="shared" si="259"/>
        <v>0</v>
      </c>
      <c r="DD238" s="70">
        <f t="shared" si="247"/>
        <v>0</v>
      </c>
      <c r="DE238" s="70" t="str">
        <f t="shared" si="248"/>
        <v/>
      </c>
      <c r="DF238" s="70"/>
      <c r="DG238" s="70" t="str">
        <f t="shared" si="260"/>
        <v/>
      </c>
      <c r="DH238" s="70" t="b">
        <f t="shared" si="261"/>
        <v>0</v>
      </c>
      <c r="DI238" s="70" t="str">
        <f t="shared" si="262"/>
        <v/>
      </c>
      <c r="DJ238" s="70"/>
      <c r="DK238" s="70" t="str">
        <f t="shared" si="249"/>
        <v/>
      </c>
      <c r="DL238" s="70" t="str">
        <f t="shared" si="250"/>
        <v/>
      </c>
      <c r="DM238" s="70"/>
      <c r="DN238" s="70" t="str">
        <f t="shared" si="251"/>
        <v/>
      </c>
      <c r="DO238" s="70" t="str">
        <f>IF(DK238="","",AND((COUNTIF($DK$12:DL238,DK238))=1,(COUNTIF($DK$12:DL238,DL238))=1))</f>
        <v/>
      </c>
      <c r="DP238" s="70" t="str">
        <f>IF(DK238="","",AND((COUNTIF(DK238:$DL$812,DK238))=1,(COUNTIF(DK238:$DL$812,DL238))=1))</f>
        <v/>
      </c>
      <c r="DQ238" s="70"/>
      <c r="DR238" s="70" t="b">
        <f t="shared" si="252"/>
        <v>0</v>
      </c>
      <c r="DS238" s="70" t="b">
        <f t="shared" si="253"/>
        <v>0</v>
      </c>
      <c r="DT238" s="70">
        <f t="shared" si="263"/>
        <v>0</v>
      </c>
      <c r="DU238" s="70">
        <f t="shared" si="264"/>
        <v>0</v>
      </c>
      <c r="DV238" s="70" t="b">
        <f t="shared" si="254"/>
        <v>0</v>
      </c>
      <c r="DW238" s="70" t="b">
        <f t="shared" si="255"/>
        <v>0</v>
      </c>
      <c r="DX238" s="70"/>
      <c r="DY238" s="70" t="b">
        <f t="shared" si="256"/>
        <v>0</v>
      </c>
      <c r="DZ238" s="70">
        <f t="shared" si="257"/>
        <v>0</v>
      </c>
      <c r="EA238" s="70"/>
    </row>
    <row r="239" spans="1:131" x14ac:dyDescent="0.25">
      <c r="A239" s="24" t="str">
        <f t="shared" si="222"/>
        <v/>
      </c>
      <c r="B239" s="36"/>
      <c r="C239" s="37"/>
      <c r="D239" s="38"/>
      <c r="E239" s="37"/>
      <c r="F239" s="38"/>
      <c r="G239" s="39"/>
      <c r="H239" s="35"/>
      <c r="I239" s="30"/>
      <c r="J239" s="38"/>
      <c r="K239" s="36"/>
      <c r="L239" s="40"/>
      <c r="M239" s="43"/>
      <c r="N239" s="44"/>
      <c r="O239" s="35"/>
      <c r="P239" s="87"/>
      <c r="R239" s="70"/>
      <c r="S239" s="70"/>
      <c r="T239" s="99" t="s">
        <v>619</v>
      </c>
      <c r="U239" s="146" t="s">
        <v>620</v>
      </c>
      <c r="V239" s="70"/>
      <c r="W239" s="70"/>
      <c r="X239" s="70"/>
      <c r="Y239" s="70"/>
      <c r="Z239" t="b">
        <f t="shared" si="201"/>
        <v>0</v>
      </c>
      <c r="AA239" t="b">
        <f t="shared" si="223"/>
        <v>0</v>
      </c>
      <c r="AB239" t="b">
        <f t="shared" si="202"/>
        <v>0</v>
      </c>
      <c r="AC239" t="b">
        <f t="shared" si="203"/>
        <v>0</v>
      </c>
      <c r="AD239" s="101" t="b">
        <f t="shared" si="204"/>
        <v>0</v>
      </c>
      <c r="AE239" t="e">
        <f t="shared" si="205"/>
        <v>#VALUE!</v>
      </c>
      <c r="AF239" t="b">
        <f t="shared" si="206"/>
        <v>0</v>
      </c>
      <c r="AG239" s="135"/>
      <c r="AH239" s="82" t="b">
        <f t="shared" si="207"/>
        <v>0</v>
      </c>
      <c r="AI239" s="99" t="b">
        <f t="shared" si="208"/>
        <v>0</v>
      </c>
      <c r="AJ239" s="70" t="b">
        <f t="shared" si="209"/>
        <v>0</v>
      </c>
      <c r="AK239" s="111" t="b">
        <f t="shared" si="224"/>
        <v>0</v>
      </c>
      <c r="AL239" s="82" t="e">
        <f t="shared" si="210"/>
        <v>#VALUE!</v>
      </c>
      <c r="AM239" s="82" t="b">
        <f t="shared" si="211"/>
        <v>0</v>
      </c>
      <c r="AN239" s="82" t="b">
        <f t="shared" si="212"/>
        <v>0</v>
      </c>
      <c r="AO239" s="82" t="b">
        <f t="shared" si="225"/>
        <v>0</v>
      </c>
      <c r="AP239" s="82" t="b">
        <f t="shared" si="213"/>
        <v>0</v>
      </c>
      <c r="AQ239" s="82" t="b">
        <f t="shared" si="226"/>
        <v>0</v>
      </c>
      <c r="AR239" s="70">
        <f t="shared" si="227"/>
        <v>0</v>
      </c>
      <c r="AS239" s="82" t="b">
        <f t="shared" si="214"/>
        <v>0</v>
      </c>
      <c r="AT239" s="82" t="b">
        <f t="shared" si="215"/>
        <v>0</v>
      </c>
      <c r="AU239" s="82" t="b">
        <f t="shared" si="216"/>
        <v>0</v>
      </c>
      <c r="AV239" s="82" t="b">
        <f t="shared" si="217"/>
        <v>0</v>
      </c>
      <c r="AW239" s="82" t="b">
        <f t="shared" si="218"/>
        <v>0</v>
      </c>
      <c r="AX239" s="82" t="b">
        <f t="shared" si="219"/>
        <v>0</v>
      </c>
      <c r="AY239" s="82" t="b">
        <f t="shared" si="228"/>
        <v>0</v>
      </c>
      <c r="AZ239" s="82"/>
      <c r="BA239" s="82" t="b">
        <f t="shared" si="229"/>
        <v>0</v>
      </c>
      <c r="BB239" s="82" t="b">
        <f t="shared" si="230"/>
        <v>0</v>
      </c>
      <c r="BC239" s="82" t="b">
        <f t="shared" si="231"/>
        <v>0</v>
      </c>
      <c r="BD239" s="70"/>
      <c r="BE239" s="70" t="str">
        <f t="shared" si="220"/>
        <v/>
      </c>
      <c r="BF239" s="70">
        <v>228</v>
      </c>
      <c r="BG239" s="70"/>
      <c r="BH239" s="70"/>
      <c r="BI239" s="70"/>
      <c r="BJ239" s="70"/>
      <c r="BK239" s="70"/>
      <c r="BL239" s="70"/>
      <c r="BM239" s="70"/>
      <c r="BN239" s="70"/>
      <c r="BO239" s="70"/>
      <c r="BP239" s="70"/>
      <c r="BQ239" s="70"/>
      <c r="BR239" s="70"/>
      <c r="BS239" s="70" t="b">
        <f t="shared" si="221"/>
        <v>0</v>
      </c>
      <c r="BT239" s="70">
        <f>COUNTA(B240:$O$830)</f>
        <v>0</v>
      </c>
      <c r="BU239" s="70"/>
      <c r="BV239" s="163"/>
      <c r="BW239" s="163"/>
      <c r="BX239" s="163"/>
      <c r="BY239" s="163"/>
      <c r="BZ239" s="163"/>
      <c r="CA239" s="163"/>
      <c r="CB239" s="163"/>
      <c r="CC239" s="163"/>
      <c r="CD239" s="163"/>
      <c r="CE239" s="163" t="str">
        <f t="shared" si="232"/>
        <v/>
      </c>
      <c r="CF239" s="163" t="str">
        <f t="shared" si="233"/>
        <v/>
      </c>
      <c r="CG239" s="163" t="str">
        <f t="shared" si="234"/>
        <v/>
      </c>
      <c r="CH239" s="163" t="str">
        <f t="shared" si="235"/>
        <v/>
      </c>
      <c r="CI239" s="163" t="str">
        <f t="shared" si="236"/>
        <v/>
      </c>
      <c r="CJ239" s="163" t="str">
        <f t="shared" si="237"/>
        <v/>
      </c>
      <c r="CK239" s="163" t="str">
        <f t="shared" si="238"/>
        <v/>
      </c>
      <c r="CL239" s="163" t="str">
        <f t="shared" si="239"/>
        <v/>
      </c>
      <c r="CM239" s="163" t="str">
        <f t="shared" si="240"/>
        <v/>
      </c>
      <c r="CN239" s="163"/>
      <c r="CO239" s="163"/>
      <c r="CP239" s="163" t="str">
        <f t="shared" si="241"/>
        <v/>
      </c>
      <c r="CQ239" s="163"/>
      <c r="CR239" s="163"/>
      <c r="CS239" s="185" t="str">
        <f t="shared" si="258"/>
        <v/>
      </c>
      <c r="CT239" s="70"/>
      <c r="CU239" s="70">
        <f t="shared" si="242"/>
        <v>0</v>
      </c>
      <c r="CV239" s="70">
        <f t="shared" si="243"/>
        <v>0</v>
      </c>
      <c r="CW239" s="70"/>
      <c r="CX239" s="96">
        <f t="shared" si="244"/>
        <v>0</v>
      </c>
      <c r="CY239" s="70"/>
      <c r="CZ239" s="70" t="e">
        <f t="shared" si="245"/>
        <v>#VALUE!</v>
      </c>
      <c r="DA239" s="70" t="e">
        <f t="shared" si="246"/>
        <v>#VALUE!</v>
      </c>
      <c r="DB239" s="70"/>
      <c r="DC239" s="70" t="b">
        <f t="shared" si="259"/>
        <v>0</v>
      </c>
      <c r="DD239" s="70">
        <f t="shared" si="247"/>
        <v>0</v>
      </c>
      <c r="DE239" s="70" t="str">
        <f t="shared" si="248"/>
        <v/>
      </c>
      <c r="DF239" s="70"/>
      <c r="DG239" s="70" t="str">
        <f t="shared" si="260"/>
        <v/>
      </c>
      <c r="DH239" s="70" t="b">
        <f t="shared" si="261"/>
        <v>0</v>
      </c>
      <c r="DI239" s="70" t="str">
        <f t="shared" si="262"/>
        <v/>
      </c>
      <c r="DJ239" s="70"/>
      <c r="DK239" s="70" t="str">
        <f t="shared" si="249"/>
        <v/>
      </c>
      <c r="DL239" s="70" t="str">
        <f t="shared" si="250"/>
        <v/>
      </c>
      <c r="DM239" s="70"/>
      <c r="DN239" s="70" t="str">
        <f t="shared" si="251"/>
        <v/>
      </c>
      <c r="DO239" s="70" t="str">
        <f>IF(DK239="","",AND((COUNTIF($DK$12:DL239,DK239))=1,(COUNTIF($DK$12:DL239,DL239))=1))</f>
        <v/>
      </c>
      <c r="DP239" s="70" t="str">
        <f>IF(DK239="","",AND((COUNTIF(DK239:$DL$812,DK239))=1,(COUNTIF(DK239:$DL$812,DL239))=1))</f>
        <v/>
      </c>
      <c r="DQ239" s="70"/>
      <c r="DR239" s="70" t="b">
        <f t="shared" si="252"/>
        <v>0</v>
      </c>
      <c r="DS239" s="70" t="b">
        <f t="shared" si="253"/>
        <v>0</v>
      </c>
      <c r="DT239" s="70">
        <f t="shared" si="263"/>
        <v>0</v>
      </c>
      <c r="DU239" s="70">
        <f t="shared" si="264"/>
        <v>0</v>
      </c>
      <c r="DV239" s="70" t="b">
        <f t="shared" si="254"/>
        <v>0</v>
      </c>
      <c r="DW239" s="70" t="b">
        <f t="shared" si="255"/>
        <v>0</v>
      </c>
      <c r="DX239" s="70"/>
      <c r="DY239" s="70" t="b">
        <f t="shared" si="256"/>
        <v>0</v>
      </c>
      <c r="DZ239" s="70">
        <f t="shared" si="257"/>
        <v>0</v>
      </c>
      <c r="EA239" s="70"/>
    </row>
    <row r="240" spans="1:131" x14ac:dyDescent="0.25">
      <c r="A240" s="24" t="str">
        <f t="shared" si="222"/>
        <v/>
      </c>
      <c r="B240" s="36"/>
      <c r="C240" s="37"/>
      <c r="D240" s="38"/>
      <c r="E240" s="37"/>
      <c r="F240" s="38"/>
      <c r="G240" s="39"/>
      <c r="H240" s="35"/>
      <c r="I240" s="30"/>
      <c r="J240" s="38"/>
      <c r="K240" s="36"/>
      <c r="L240" s="40"/>
      <c r="M240" s="43"/>
      <c r="N240" s="44"/>
      <c r="O240" s="35"/>
      <c r="P240" s="87"/>
      <c r="R240" s="70"/>
      <c r="S240" s="70"/>
      <c r="T240" s="99" t="s">
        <v>621</v>
      </c>
      <c r="U240" s="146" t="s">
        <v>622</v>
      </c>
      <c r="V240" s="70"/>
      <c r="W240" s="70"/>
      <c r="X240" s="70"/>
      <c r="Y240" s="70"/>
      <c r="Z240" t="b">
        <f t="shared" si="201"/>
        <v>0</v>
      </c>
      <c r="AA240" t="b">
        <f t="shared" si="223"/>
        <v>0</v>
      </c>
      <c r="AB240" t="b">
        <f t="shared" si="202"/>
        <v>0</v>
      </c>
      <c r="AC240" t="b">
        <f t="shared" si="203"/>
        <v>0</v>
      </c>
      <c r="AD240" s="101" t="b">
        <f t="shared" si="204"/>
        <v>0</v>
      </c>
      <c r="AE240" t="e">
        <f t="shared" si="205"/>
        <v>#VALUE!</v>
      </c>
      <c r="AF240" t="b">
        <f t="shared" si="206"/>
        <v>0</v>
      </c>
      <c r="AG240" s="135"/>
      <c r="AH240" s="82" t="b">
        <f t="shared" si="207"/>
        <v>0</v>
      </c>
      <c r="AI240" s="99" t="b">
        <f t="shared" si="208"/>
        <v>0</v>
      </c>
      <c r="AJ240" s="70" t="b">
        <f t="shared" si="209"/>
        <v>0</v>
      </c>
      <c r="AK240" s="111" t="b">
        <f t="shared" si="224"/>
        <v>0</v>
      </c>
      <c r="AL240" s="82" t="e">
        <f t="shared" si="210"/>
        <v>#VALUE!</v>
      </c>
      <c r="AM240" s="82" t="b">
        <f t="shared" si="211"/>
        <v>0</v>
      </c>
      <c r="AN240" s="82" t="b">
        <f t="shared" si="212"/>
        <v>0</v>
      </c>
      <c r="AO240" s="82" t="b">
        <f t="shared" si="225"/>
        <v>0</v>
      </c>
      <c r="AP240" s="82" t="b">
        <f t="shared" si="213"/>
        <v>0</v>
      </c>
      <c r="AQ240" s="82" t="b">
        <f t="shared" si="226"/>
        <v>0</v>
      </c>
      <c r="AR240" s="70">
        <f t="shared" si="227"/>
        <v>0</v>
      </c>
      <c r="AS240" s="82" t="b">
        <f t="shared" si="214"/>
        <v>0</v>
      </c>
      <c r="AT240" s="82" t="b">
        <f t="shared" si="215"/>
        <v>0</v>
      </c>
      <c r="AU240" s="82" t="b">
        <f t="shared" si="216"/>
        <v>0</v>
      </c>
      <c r="AV240" s="82" t="b">
        <f t="shared" si="217"/>
        <v>0</v>
      </c>
      <c r="AW240" s="82" t="b">
        <f t="shared" si="218"/>
        <v>0</v>
      </c>
      <c r="AX240" s="82" t="b">
        <f t="shared" si="219"/>
        <v>0</v>
      </c>
      <c r="AY240" s="82" t="b">
        <f t="shared" si="228"/>
        <v>0</v>
      </c>
      <c r="AZ240" s="82"/>
      <c r="BA240" s="82" t="b">
        <f t="shared" si="229"/>
        <v>0</v>
      </c>
      <c r="BB240" s="82" t="b">
        <f t="shared" si="230"/>
        <v>0</v>
      </c>
      <c r="BC240" s="82" t="b">
        <f t="shared" si="231"/>
        <v>0</v>
      </c>
      <c r="BD240" s="70"/>
      <c r="BE240" s="70" t="str">
        <f t="shared" si="220"/>
        <v/>
      </c>
      <c r="BF240" s="70">
        <v>229</v>
      </c>
      <c r="BG240" s="70"/>
      <c r="BH240" s="70"/>
      <c r="BI240" s="70"/>
      <c r="BJ240" s="70"/>
      <c r="BK240" s="70"/>
      <c r="BL240" s="70"/>
      <c r="BM240" s="70"/>
      <c r="BN240" s="70"/>
      <c r="BO240" s="70"/>
      <c r="BP240" s="70"/>
      <c r="BQ240" s="70"/>
      <c r="BR240" s="70"/>
      <c r="BS240" s="70" t="b">
        <f t="shared" si="221"/>
        <v>0</v>
      </c>
      <c r="BT240" s="70">
        <f>COUNTA(B241:$O$830)</f>
        <v>0</v>
      </c>
      <c r="BU240" s="70"/>
      <c r="BV240" s="163"/>
      <c r="BW240" s="163"/>
      <c r="BX240" s="163"/>
      <c r="BY240" s="163"/>
      <c r="BZ240" s="163"/>
      <c r="CA240" s="163"/>
      <c r="CB240" s="163"/>
      <c r="CC240" s="163"/>
      <c r="CD240" s="163"/>
      <c r="CE240" s="163" t="str">
        <f t="shared" si="232"/>
        <v/>
      </c>
      <c r="CF240" s="163" t="str">
        <f t="shared" si="233"/>
        <v/>
      </c>
      <c r="CG240" s="163" t="str">
        <f t="shared" si="234"/>
        <v/>
      </c>
      <c r="CH240" s="163" t="str">
        <f t="shared" si="235"/>
        <v/>
      </c>
      <c r="CI240" s="163" t="str">
        <f t="shared" si="236"/>
        <v/>
      </c>
      <c r="CJ240" s="163" t="str">
        <f t="shared" si="237"/>
        <v/>
      </c>
      <c r="CK240" s="163" t="str">
        <f t="shared" si="238"/>
        <v/>
      </c>
      <c r="CL240" s="163" t="str">
        <f t="shared" si="239"/>
        <v/>
      </c>
      <c r="CM240" s="163" t="str">
        <f t="shared" si="240"/>
        <v/>
      </c>
      <c r="CN240" s="163"/>
      <c r="CO240" s="163"/>
      <c r="CP240" s="163" t="str">
        <f t="shared" si="241"/>
        <v/>
      </c>
      <c r="CQ240" s="163"/>
      <c r="CR240" s="163"/>
      <c r="CS240" s="185" t="str">
        <f t="shared" si="258"/>
        <v/>
      </c>
      <c r="CT240" s="70"/>
      <c r="CU240" s="70">
        <f t="shared" si="242"/>
        <v>0</v>
      </c>
      <c r="CV240" s="70">
        <f t="shared" si="243"/>
        <v>0</v>
      </c>
      <c r="CW240" s="70"/>
      <c r="CX240" s="96">
        <f t="shared" si="244"/>
        <v>0</v>
      </c>
      <c r="CY240" s="70"/>
      <c r="CZ240" s="70" t="e">
        <f t="shared" si="245"/>
        <v>#VALUE!</v>
      </c>
      <c r="DA240" s="70" t="e">
        <f t="shared" si="246"/>
        <v>#VALUE!</v>
      </c>
      <c r="DB240" s="70"/>
      <c r="DC240" s="70" t="b">
        <f t="shared" si="259"/>
        <v>0</v>
      </c>
      <c r="DD240" s="70">
        <f t="shared" si="247"/>
        <v>0</v>
      </c>
      <c r="DE240" s="70" t="str">
        <f t="shared" si="248"/>
        <v/>
      </c>
      <c r="DF240" s="70"/>
      <c r="DG240" s="70" t="str">
        <f t="shared" si="260"/>
        <v/>
      </c>
      <c r="DH240" s="70" t="b">
        <f t="shared" si="261"/>
        <v>0</v>
      </c>
      <c r="DI240" s="70" t="str">
        <f t="shared" si="262"/>
        <v/>
      </c>
      <c r="DJ240" s="70"/>
      <c r="DK240" s="70" t="str">
        <f t="shared" si="249"/>
        <v/>
      </c>
      <c r="DL240" s="70" t="str">
        <f t="shared" si="250"/>
        <v/>
      </c>
      <c r="DM240" s="70"/>
      <c r="DN240" s="70" t="str">
        <f t="shared" si="251"/>
        <v/>
      </c>
      <c r="DO240" s="70" t="str">
        <f>IF(DK240="","",AND((COUNTIF($DK$12:DL240,DK240))=1,(COUNTIF($DK$12:DL240,DL240))=1))</f>
        <v/>
      </c>
      <c r="DP240" s="70" t="str">
        <f>IF(DK240="","",AND((COUNTIF(DK240:$DL$812,DK240))=1,(COUNTIF(DK240:$DL$812,DL240))=1))</f>
        <v/>
      </c>
      <c r="DQ240" s="70"/>
      <c r="DR240" s="70" t="b">
        <f t="shared" si="252"/>
        <v>0</v>
      </c>
      <c r="DS240" s="70" t="b">
        <f t="shared" si="253"/>
        <v>0</v>
      </c>
      <c r="DT240" s="70">
        <f t="shared" si="263"/>
        <v>0</v>
      </c>
      <c r="DU240" s="70">
        <f t="shared" si="264"/>
        <v>0</v>
      </c>
      <c r="DV240" s="70" t="b">
        <f t="shared" si="254"/>
        <v>0</v>
      </c>
      <c r="DW240" s="70" t="b">
        <f t="shared" si="255"/>
        <v>0</v>
      </c>
      <c r="DX240" s="70"/>
      <c r="DY240" s="70" t="b">
        <f t="shared" si="256"/>
        <v>0</v>
      </c>
      <c r="DZ240" s="70">
        <f t="shared" si="257"/>
        <v>0</v>
      </c>
      <c r="EA240" s="70"/>
    </row>
    <row r="241" spans="1:131" x14ac:dyDescent="0.25">
      <c r="A241" s="24" t="str">
        <f t="shared" si="222"/>
        <v/>
      </c>
      <c r="B241" s="36"/>
      <c r="C241" s="37"/>
      <c r="D241" s="38"/>
      <c r="E241" s="37"/>
      <c r="F241" s="38"/>
      <c r="G241" s="39"/>
      <c r="H241" s="35"/>
      <c r="I241" s="30"/>
      <c r="J241" s="38"/>
      <c r="K241" s="36"/>
      <c r="L241" s="40"/>
      <c r="M241" s="43"/>
      <c r="N241" s="44"/>
      <c r="O241" s="35"/>
      <c r="P241" s="87"/>
      <c r="R241" s="70"/>
      <c r="S241" s="70"/>
      <c r="T241" s="99" t="s">
        <v>623</v>
      </c>
      <c r="U241" s="146" t="s">
        <v>624</v>
      </c>
      <c r="V241" s="70"/>
      <c r="W241" s="70"/>
      <c r="X241" s="70"/>
      <c r="Y241" s="70"/>
      <c r="Z241" t="b">
        <f t="shared" si="201"/>
        <v>0</v>
      </c>
      <c r="AA241" t="b">
        <f t="shared" si="223"/>
        <v>0</v>
      </c>
      <c r="AB241" t="b">
        <f t="shared" si="202"/>
        <v>0</v>
      </c>
      <c r="AC241" t="b">
        <f t="shared" si="203"/>
        <v>0</v>
      </c>
      <c r="AD241" s="101" t="b">
        <f t="shared" si="204"/>
        <v>0</v>
      </c>
      <c r="AE241" t="e">
        <f t="shared" si="205"/>
        <v>#VALUE!</v>
      </c>
      <c r="AF241" t="b">
        <f t="shared" si="206"/>
        <v>0</v>
      </c>
      <c r="AG241" s="135"/>
      <c r="AH241" s="82" t="b">
        <f t="shared" si="207"/>
        <v>0</v>
      </c>
      <c r="AI241" s="99" t="b">
        <f t="shared" si="208"/>
        <v>0</v>
      </c>
      <c r="AJ241" s="70" t="b">
        <f t="shared" si="209"/>
        <v>0</v>
      </c>
      <c r="AK241" s="111" t="b">
        <f t="shared" si="224"/>
        <v>0</v>
      </c>
      <c r="AL241" s="82" t="e">
        <f t="shared" si="210"/>
        <v>#VALUE!</v>
      </c>
      <c r="AM241" s="82" t="b">
        <f t="shared" si="211"/>
        <v>0</v>
      </c>
      <c r="AN241" s="82" t="b">
        <f t="shared" si="212"/>
        <v>0</v>
      </c>
      <c r="AO241" s="82" t="b">
        <f t="shared" si="225"/>
        <v>0</v>
      </c>
      <c r="AP241" s="82" t="b">
        <f t="shared" si="213"/>
        <v>0</v>
      </c>
      <c r="AQ241" s="82" t="b">
        <f t="shared" si="226"/>
        <v>0</v>
      </c>
      <c r="AR241" s="70">
        <f t="shared" si="227"/>
        <v>0</v>
      </c>
      <c r="AS241" s="82" t="b">
        <f t="shared" si="214"/>
        <v>0</v>
      </c>
      <c r="AT241" s="82" t="b">
        <f t="shared" si="215"/>
        <v>0</v>
      </c>
      <c r="AU241" s="82" t="b">
        <f t="shared" si="216"/>
        <v>0</v>
      </c>
      <c r="AV241" s="82" t="b">
        <f t="shared" si="217"/>
        <v>0</v>
      </c>
      <c r="AW241" s="82" t="b">
        <f t="shared" si="218"/>
        <v>0</v>
      </c>
      <c r="AX241" s="82" t="b">
        <f t="shared" si="219"/>
        <v>0</v>
      </c>
      <c r="AY241" s="82" t="b">
        <f t="shared" si="228"/>
        <v>0</v>
      </c>
      <c r="AZ241" s="82"/>
      <c r="BA241" s="82" t="b">
        <f t="shared" si="229"/>
        <v>0</v>
      </c>
      <c r="BB241" s="82" t="b">
        <f t="shared" si="230"/>
        <v>0</v>
      </c>
      <c r="BC241" s="82" t="b">
        <f t="shared" si="231"/>
        <v>0</v>
      </c>
      <c r="BD241" s="70"/>
      <c r="BE241" s="70" t="str">
        <f t="shared" si="220"/>
        <v/>
      </c>
      <c r="BF241" s="70">
        <v>230</v>
      </c>
      <c r="BG241" s="70"/>
      <c r="BH241" s="70"/>
      <c r="BI241" s="70"/>
      <c r="BJ241" s="70"/>
      <c r="BK241" s="70"/>
      <c r="BL241" s="70"/>
      <c r="BM241" s="70"/>
      <c r="BN241" s="70"/>
      <c r="BO241" s="70"/>
      <c r="BP241" s="70"/>
      <c r="BQ241" s="70"/>
      <c r="BR241" s="70"/>
      <c r="BS241" s="70" t="b">
        <f t="shared" si="221"/>
        <v>0</v>
      </c>
      <c r="BT241" s="70">
        <f>COUNTA(B242:$O$830)</f>
        <v>0</v>
      </c>
      <c r="BU241" s="70"/>
      <c r="BV241" s="163"/>
      <c r="BW241" s="163"/>
      <c r="BX241" s="163"/>
      <c r="BY241" s="163"/>
      <c r="BZ241" s="163"/>
      <c r="CA241" s="163"/>
      <c r="CB241" s="163"/>
      <c r="CC241" s="163"/>
      <c r="CD241" s="163"/>
      <c r="CE241" s="163" t="str">
        <f t="shared" si="232"/>
        <v/>
      </c>
      <c r="CF241" s="163" t="str">
        <f t="shared" si="233"/>
        <v/>
      </c>
      <c r="CG241" s="163" t="str">
        <f t="shared" si="234"/>
        <v/>
      </c>
      <c r="CH241" s="163" t="str">
        <f t="shared" si="235"/>
        <v/>
      </c>
      <c r="CI241" s="163" t="str">
        <f t="shared" si="236"/>
        <v/>
      </c>
      <c r="CJ241" s="163" t="str">
        <f t="shared" si="237"/>
        <v/>
      </c>
      <c r="CK241" s="163" t="str">
        <f t="shared" si="238"/>
        <v/>
      </c>
      <c r="CL241" s="163" t="str">
        <f t="shared" si="239"/>
        <v/>
      </c>
      <c r="CM241" s="163" t="str">
        <f t="shared" si="240"/>
        <v/>
      </c>
      <c r="CN241" s="163"/>
      <c r="CO241" s="163"/>
      <c r="CP241" s="163" t="str">
        <f t="shared" si="241"/>
        <v/>
      </c>
      <c r="CQ241" s="163"/>
      <c r="CR241" s="163"/>
      <c r="CS241" s="185" t="str">
        <f t="shared" si="258"/>
        <v/>
      </c>
      <c r="CT241" s="70"/>
      <c r="CU241" s="70">
        <f t="shared" si="242"/>
        <v>0</v>
      </c>
      <c r="CV241" s="70">
        <f t="shared" si="243"/>
        <v>0</v>
      </c>
      <c r="CW241" s="70"/>
      <c r="CX241" s="96">
        <f t="shared" si="244"/>
        <v>0</v>
      </c>
      <c r="CY241" s="70"/>
      <c r="CZ241" s="70" t="e">
        <f t="shared" si="245"/>
        <v>#VALUE!</v>
      </c>
      <c r="DA241" s="70" t="e">
        <f t="shared" si="246"/>
        <v>#VALUE!</v>
      </c>
      <c r="DB241" s="70"/>
      <c r="DC241" s="70" t="b">
        <f t="shared" si="259"/>
        <v>0</v>
      </c>
      <c r="DD241" s="70">
        <f t="shared" si="247"/>
        <v>0</v>
      </c>
      <c r="DE241" s="70" t="str">
        <f t="shared" si="248"/>
        <v/>
      </c>
      <c r="DF241" s="70"/>
      <c r="DG241" s="70" t="str">
        <f t="shared" si="260"/>
        <v/>
      </c>
      <c r="DH241" s="70" t="b">
        <f t="shared" si="261"/>
        <v>0</v>
      </c>
      <c r="DI241" s="70" t="str">
        <f t="shared" si="262"/>
        <v/>
      </c>
      <c r="DJ241" s="70"/>
      <c r="DK241" s="70" t="str">
        <f t="shared" si="249"/>
        <v/>
      </c>
      <c r="DL241" s="70" t="str">
        <f t="shared" si="250"/>
        <v/>
      </c>
      <c r="DM241" s="70"/>
      <c r="DN241" s="70" t="str">
        <f t="shared" si="251"/>
        <v/>
      </c>
      <c r="DO241" s="70" t="str">
        <f>IF(DK241="","",AND((COUNTIF($DK$12:DL241,DK241))=1,(COUNTIF($DK$12:DL241,DL241))=1))</f>
        <v/>
      </c>
      <c r="DP241" s="70" t="str">
        <f>IF(DK241="","",AND((COUNTIF(DK241:$DL$812,DK241))=1,(COUNTIF(DK241:$DL$812,DL241))=1))</f>
        <v/>
      </c>
      <c r="DQ241" s="70"/>
      <c r="DR241" s="70" t="b">
        <f t="shared" si="252"/>
        <v>0</v>
      </c>
      <c r="DS241" s="70" t="b">
        <f t="shared" si="253"/>
        <v>0</v>
      </c>
      <c r="DT241" s="70">
        <f t="shared" si="263"/>
        <v>0</v>
      </c>
      <c r="DU241" s="70">
        <f t="shared" si="264"/>
        <v>0</v>
      </c>
      <c r="DV241" s="70" t="b">
        <f t="shared" si="254"/>
        <v>0</v>
      </c>
      <c r="DW241" s="70" t="b">
        <f t="shared" si="255"/>
        <v>0</v>
      </c>
      <c r="DX241" s="70"/>
      <c r="DY241" s="70" t="b">
        <f t="shared" si="256"/>
        <v>0</v>
      </c>
      <c r="DZ241" s="70">
        <f t="shared" si="257"/>
        <v>0</v>
      </c>
      <c r="EA241" s="70"/>
    </row>
    <row r="242" spans="1:131" x14ac:dyDescent="0.25">
      <c r="A242" s="24" t="str">
        <f t="shared" si="222"/>
        <v/>
      </c>
      <c r="B242" s="36"/>
      <c r="C242" s="37"/>
      <c r="D242" s="38"/>
      <c r="E242" s="37"/>
      <c r="F242" s="38"/>
      <c r="G242" s="39"/>
      <c r="H242" s="35"/>
      <c r="I242" s="30"/>
      <c r="J242" s="38"/>
      <c r="K242" s="36"/>
      <c r="L242" s="40"/>
      <c r="M242" s="43"/>
      <c r="N242" s="44"/>
      <c r="O242" s="35"/>
      <c r="P242" s="87"/>
      <c r="R242" s="70"/>
      <c r="S242" s="70"/>
      <c r="T242" s="99" t="s">
        <v>625</v>
      </c>
      <c r="U242" s="146" t="s">
        <v>626</v>
      </c>
      <c r="V242" s="70"/>
      <c r="W242" s="70"/>
      <c r="X242" s="70"/>
      <c r="Y242" s="70"/>
      <c r="Z242" t="b">
        <f t="shared" si="201"/>
        <v>0</v>
      </c>
      <c r="AA242" t="b">
        <f t="shared" si="223"/>
        <v>0</v>
      </c>
      <c r="AB242" t="b">
        <f t="shared" si="202"/>
        <v>0</v>
      </c>
      <c r="AC242" t="b">
        <f t="shared" si="203"/>
        <v>0</v>
      </c>
      <c r="AD242" s="101" t="b">
        <f t="shared" si="204"/>
        <v>0</v>
      </c>
      <c r="AE242" t="e">
        <f t="shared" si="205"/>
        <v>#VALUE!</v>
      </c>
      <c r="AF242" t="b">
        <f t="shared" si="206"/>
        <v>0</v>
      </c>
      <c r="AG242" s="135"/>
      <c r="AH242" s="82" t="b">
        <f t="shared" si="207"/>
        <v>0</v>
      </c>
      <c r="AI242" s="99" t="b">
        <f t="shared" si="208"/>
        <v>0</v>
      </c>
      <c r="AJ242" s="70" t="b">
        <f t="shared" si="209"/>
        <v>0</v>
      </c>
      <c r="AK242" s="111" t="b">
        <f t="shared" si="224"/>
        <v>0</v>
      </c>
      <c r="AL242" s="82" t="e">
        <f t="shared" si="210"/>
        <v>#VALUE!</v>
      </c>
      <c r="AM242" s="82" t="b">
        <f t="shared" si="211"/>
        <v>0</v>
      </c>
      <c r="AN242" s="82" t="b">
        <f t="shared" si="212"/>
        <v>0</v>
      </c>
      <c r="AO242" s="82" t="b">
        <f t="shared" si="225"/>
        <v>0</v>
      </c>
      <c r="AP242" s="82" t="b">
        <f t="shared" si="213"/>
        <v>0</v>
      </c>
      <c r="AQ242" s="82" t="b">
        <f t="shared" si="226"/>
        <v>0</v>
      </c>
      <c r="AR242" s="70">
        <f t="shared" si="227"/>
        <v>0</v>
      </c>
      <c r="AS242" s="82" t="b">
        <f t="shared" si="214"/>
        <v>0</v>
      </c>
      <c r="AT242" s="82" t="b">
        <f t="shared" si="215"/>
        <v>0</v>
      </c>
      <c r="AU242" s="82" t="b">
        <f t="shared" si="216"/>
        <v>0</v>
      </c>
      <c r="AV242" s="82" t="b">
        <f t="shared" si="217"/>
        <v>0</v>
      </c>
      <c r="AW242" s="82" t="b">
        <f t="shared" si="218"/>
        <v>0</v>
      </c>
      <c r="AX242" s="82" t="b">
        <f t="shared" si="219"/>
        <v>0</v>
      </c>
      <c r="AY242" s="82" t="b">
        <f t="shared" si="228"/>
        <v>0</v>
      </c>
      <c r="AZ242" s="82"/>
      <c r="BA242" s="82" t="b">
        <f t="shared" si="229"/>
        <v>0</v>
      </c>
      <c r="BB242" s="82" t="b">
        <f t="shared" si="230"/>
        <v>0</v>
      </c>
      <c r="BC242" s="82" t="b">
        <f t="shared" si="231"/>
        <v>0</v>
      </c>
      <c r="BD242" s="70"/>
      <c r="BE242" s="70" t="str">
        <f t="shared" si="220"/>
        <v/>
      </c>
      <c r="BF242" s="70">
        <v>231</v>
      </c>
      <c r="BG242" s="70"/>
      <c r="BH242" s="70"/>
      <c r="BI242" s="70"/>
      <c r="BJ242" s="70"/>
      <c r="BK242" s="70"/>
      <c r="BL242" s="70"/>
      <c r="BM242" s="70"/>
      <c r="BN242" s="70"/>
      <c r="BO242" s="70"/>
      <c r="BP242" s="70"/>
      <c r="BQ242" s="70"/>
      <c r="BR242" s="70"/>
      <c r="BS242" s="70" t="b">
        <f t="shared" si="221"/>
        <v>0</v>
      </c>
      <c r="BT242" s="70">
        <f>COUNTA(B243:$O$830)</f>
        <v>0</v>
      </c>
      <c r="BU242" s="70"/>
      <c r="BV242" s="163"/>
      <c r="BW242" s="163"/>
      <c r="BX242" s="163"/>
      <c r="BY242" s="163"/>
      <c r="BZ242" s="163"/>
      <c r="CA242" s="163"/>
      <c r="CB242" s="163"/>
      <c r="CC242" s="163"/>
      <c r="CD242" s="163"/>
      <c r="CE242" s="163" t="str">
        <f t="shared" si="232"/>
        <v/>
      </c>
      <c r="CF242" s="163" t="str">
        <f t="shared" si="233"/>
        <v/>
      </c>
      <c r="CG242" s="163" t="str">
        <f t="shared" si="234"/>
        <v/>
      </c>
      <c r="CH242" s="163" t="str">
        <f t="shared" si="235"/>
        <v/>
      </c>
      <c r="CI242" s="163" t="str">
        <f t="shared" si="236"/>
        <v/>
      </c>
      <c r="CJ242" s="163" t="str">
        <f t="shared" si="237"/>
        <v/>
      </c>
      <c r="CK242" s="163" t="str">
        <f t="shared" si="238"/>
        <v/>
      </c>
      <c r="CL242" s="163" t="str">
        <f t="shared" si="239"/>
        <v/>
      </c>
      <c r="CM242" s="163" t="str">
        <f t="shared" si="240"/>
        <v/>
      </c>
      <c r="CN242" s="163"/>
      <c r="CO242" s="163"/>
      <c r="CP242" s="163" t="str">
        <f t="shared" si="241"/>
        <v/>
      </c>
      <c r="CQ242" s="163"/>
      <c r="CR242" s="163"/>
      <c r="CS242" s="185" t="str">
        <f t="shared" si="258"/>
        <v/>
      </c>
      <c r="CT242" s="70"/>
      <c r="CU242" s="70">
        <f t="shared" si="242"/>
        <v>0</v>
      </c>
      <c r="CV242" s="70">
        <f t="shared" si="243"/>
        <v>0</v>
      </c>
      <c r="CW242" s="70"/>
      <c r="CX242" s="96">
        <f t="shared" si="244"/>
        <v>0</v>
      </c>
      <c r="CY242" s="70"/>
      <c r="CZ242" s="70" t="e">
        <f t="shared" si="245"/>
        <v>#VALUE!</v>
      </c>
      <c r="DA242" s="70" t="e">
        <f t="shared" si="246"/>
        <v>#VALUE!</v>
      </c>
      <c r="DB242" s="70"/>
      <c r="DC242" s="70" t="b">
        <f t="shared" si="259"/>
        <v>0</v>
      </c>
      <c r="DD242" s="70">
        <f t="shared" si="247"/>
        <v>0</v>
      </c>
      <c r="DE242" s="70" t="str">
        <f t="shared" si="248"/>
        <v/>
      </c>
      <c r="DF242" s="70"/>
      <c r="DG242" s="70" t="str">
        <f t="shared" si="260"/>
        <v/>
      </c>
      <c r="DH242" s="70" t="b">
        <f t="shared" si="261"/>
        <v>0</v>
      </c>
      <c r="DI242" s="70" t="str">
        <f t="shared" si="262"/>
        <v/>
      </c>
      <c r="DJ242" s="70"/>
      <c r="DK242" s="70" t="str">
        <f t="shared" si="249"/>
        <v/>
      </c>
      <c r="DL242" s="70" t="str">
        <f t="shared" si="250"/>
        <v/>
      </c>
      <c r="DM242" s="70"/>
      <c r="DN242" s="70" t="str">
        <f t="shared" si="251"/>
        <v/>
      </c>
      <c r="DO242" s="70" t="str">
        <f>IF(DK242="","",AND((COUNTIF($DK$12:DL242,DK242))=1,(COUNTIF($DK$12:DL242,DL242))=1))</f>
        <v/>
      </c>
      <c r="DP242" s="70" t="str">
        <f>IF(DK242="","",AND((COUNTIF(DK242:$DL$812,DK242))=1,(COUNTIF(DK242:$DL$812,DL242))=1))</f>
        <v/>
      </c>
      <c r="DQ242" s="70"/>
      <c r="DR242" s="70" t="b">
        <f t="shared" si="252"/>
        <v>0</v>
      </c>
      <c r="DS242" s="70" t="b">
        <f t="shared" si="253"/>
        <v>0</v>
      </c>
      <c r="DT242" s="70">
        <f t="shared" si="263"/>
        <v>0</v>
      </c>
      <c r="DU242" s="70">
        <f t="shared" si="264"/>
        <v>0</v>
      </c>
      <c r="DV242" s="70" t="b">
        <f t="shared" si="254"/>
        <v>0</v>
      </c>
      <c r="DW242" s="70" t="b">
        <f t="shared" si="255"/>
        <v>0</v>
      </c>
      <c r="DX242" s="70"/>
      <c r="DY242" s="70" t="b">
        <f t="shared" si="256"/>
        <v>0</v>
      </c>
      <c r="DZ242" s="70">
        <f t="shared" si="257"/>
        <v>0</v>
      </c>
      <c r="EA242" s="70"/>
    </row>
    <row r="243" spans="1:131" x14ac:dyDescent="0.25">
      <c r="A243" s="24" t="str">
        <f t="shared" si="222"/>
        <v/>
      </c>
      <c r="B243" s="36"/>
      <c r="C243" s="37"/>
      <c r="D243" s="38"/>
      <c r="E243" s="37"/>
      <c r="F243" s="38"/>
      <c r="G243" s="39"/>
      <c r="H243" s="35"/>
      <c r="I243" s="30"/>
      <c r="J243" s="38"/>
      <c r="K243" s="36"/>
      <c r="L243" s="40"/>
      <c r="M243" s="43"/>
      <c r="N243" s="44"/>
      <c r="O243" s="35"/>
      <c r="P243" s="87"/>
      <c r="R243" s="70"/>
      <c r="S243" s="70"/>
      <c r="T243" s="99" t="s">
        <v>627</v>
      </c>
      <c r="U243" s="146" t="s">
        <v>628</v>
      </c>
      <c r="V243" s="70"/>
      <c r="W243" s="70"/>
      <c r="X243" s="70"/>
      <c r="Y243" s="70"/>
      <c r="Z243" t="b">
        <f t="shared" si="201"/>
        <v>0</v>
      </c>
      <c r="AA243" t="b">
        <f t="shared" si="223"/>
        <v>0</v>
      </c>
      <c r="AB243" t="b">
        <f t="shared" si="202"/>
        <v>0</v>
      </c>
      <c r="AC243" t="b">
        <f t="shared" si="203"/>
        <v>0</v>
      </c>
      <c r="AD243" s="101" t="b">
        <f t="shared" si="204"/>
        <v>0</v>
      </c>
      <c r="AE243" t="e">
        <f t="shared" si="205"/>
        <v>#VALUE!</v>
      </c>
      <c r="AF243" t="b">
        <f t="shared" si="206"/>
        <v>0</v>
      </c>
      <c r="AG243" s="135"/>
      <c r="AH243" s="82" t="b">
        <f t="shared" si="207"/>
        <v>0</v>
      </c>
      <c r="AI243" s="99" t="b">
        <f t="shared" si="208"/>
        <v>0</v>
      </c>
      <c r="AJ243" s="70" t="b">
        <f t="shared" si="209"/>
        <v>0</v>
      </c>
      <c r="AK243" s="111" t="b">
        <f t="shared" si="224"/>
        <v>0</v>
      </c>
      <c r="AL243" s="82" t="e">
        <f t="shared" si="210"/>
        <v>#VALUE!</v>
      </c>
      <c r="AM243" s="82" t="b">
        <f t="shared" si="211"/>
        <v>0</v>
      </c>
      <c r="AN243" s="82" t="b">
        <f t="shared" si="212"/>
        <v>0</v>
      </c>
      <c r="AO243" s="82" t="b">
        <f t="shared" si="225"/>
        <v>0</v>
      </c>
      <c r="AP243" s="82" t="b">
        <f t="shared" si="213"/>
        <v>0</v>
      </c>
      <c r="AQ243" s="82" t="b">
        <f t="shared" si="226"/>
        <v>0</v>
      </c>
      <c r="AR243" s="70">
        <f t="shared" si="227"/>
        <v>0</v>
      </c>
      <c r="AS243" s="82" t="b">
        <f t="shared" si="214"/>
        <v>0</v>
      </c>
      <c r="AT243" s="82" t="b">
        <f t="shared" si="215"/>
        <v>0</v>
      </c>
      <c r="AU243" s="82" t="b">
        <f t="shared" si="216"/>
        <v>0</v>
      </c>
      <c r="AV243" s="82" t="b">
        <f t="shared" si="217"/>
        <v>0</v>
      </c>
      <c r="AW243" s="82" t="b">
        <f t="shared" si="218"/>
        <v>0</v>
      </c>
      <c r="AX243" s="82" t="b">
        <f t="shared" si="219"/>
        <v>0</v>
      </c>
      <c r="AY243" s="82" t="b">
        <f t="shared" si="228"/>
        <v>0</v>
      </c>
      <c r="AZ243" s="82"/>
      <c r="BA243" s="82" t="b">
        <f t="shared" si="229"/>
        <v>0</v>
      </c>
      <c r="BB243" s="82" t="b">
        <f t="shared" si="230"/>
        <v>0</v>
      </c>
      <c r="BC243" s="82" t="b">
        <f t="shared" si="231"/>
        <v>0</v>
      </c>
      <c r="BD243" s="70"/>
      <c r="BE243" s="70" t="str">
        <f t="shared" si="220"/>
        <v/>
      </c>
      <c r="BF243" s="70">
        <v>232</v>
      </c>
      <c r="BG243" s="70"/>
      <c r="BH243" s="70"/>
      <c r="BI243" s="70"/>
      <c r="BJ243" s="70"/>
      <c r="BK243" s="70"/>
      <c r="BL243" s="70"/>
      <c r="BM243" s="70"/>
      <c r="BN243" s="70"/>
      <c r="BO243" s="70"/>
      <c r="BP243" s="70"/>
      <c r="BQ243" s="70"/>
      <c r="BR243" s="70"/>
      <c r="BS243" s="70" t="b">
        <f t="shared" si="221"/>
        <v>0</v>
      </c>
      <c r="BT243" s="70">
        <f>COUNTA(B244:$O$830)</f>
        <v>0</v>
      </c>
      <c r="BU243" s="70"/>
      <c r="BV243" s="163"/>
      <c r="BW243" s="163"/>
      <c r="BX243" s="163"/>
      <c r="BY243" s="163"/>
      <c r="BZ243" s="163"/>
      <c r="CA243" s="163"/>
      <c r="CB243" s="163"/>
      <c r="CC243" s="163"/>
      <c r="CD243" s="163"/>
      <c r="CE243" s="163" t="str">
        <f t="shared" si="232"/>
        <v/>
      </c>
      <c r="CF243" s="163" t="str">
        <f t="shared" si="233"/>
        <v/>
      </c>
      <c r="CG243" s="163" t="str">
        <f t="shared" si="234"/>
        <v/>
      </c>
      <c r="CH243" s="163" t="str">
        <f t="shared" si="235"/>
        <v/>
      </c>
      <c r="CI243" s="163" t="str">
        <f t="shared" si="236"/>
        <v/>
      </c>
      <c r="CJ243" s="163" t="str">
        <f t="shared" si="237"/>
        <v/>
      </c>
      <c r="CK243" s="163" t="str">
        <f t="shared" si="238"/>
        <v/>
      </c>
      <c r="CL243" s="163" t="str">
        <f t="shared" si="239"/>
        <v/>
      </c>
      <c r="CM243" s="163" t="str">
        <f t="shared" si="240"/>
        <v/>
      </c>
      <c r="CN243" s="163"/>
      <c r="CO243" s="163"/>
      <c r="CP243" s="163" t="str">
        <f t="shared" si="241"/>
        <v/>
      </c>
      <c r="CQ243" s="163"/>
      <c r="CR243" s="163"/>
      <c r="CS243" s="185" t="str">
        <f t="shared" si="258"/>
        <v/>
      </c>
      <c r="CT243" s="70"/>
      <c r="CU243" s="70">
        <f t="shared" si="242"/>
        <v>0</v>
      </c>
      <c r="CV243" s="70">
        <f t="shared" si="243"/>
        <v>0</v>
      </c>
      <c r="CW243" s="70"/>
      <c r="CX243" s="96">
        <f t="shared" si="244"/>
        <v>0</v>
      </c>
      <c r="CY243" s="70"/>
      <c r="CZ243" s="70" t="e">
        <f t="shared" si="245"/>
        <v>#VALUE!</v>
      </c>
      <c r="DA243" s="70" t="e">
        <f t="shared" si="246"/>
        <v>#VALUE!</v>
      </c>
      <c r="DB243" s="70"/>
      <c r="DC243" s="70" t="b">
        <f t="shared" si="259"/>
        <v>0</v>
      </c>
      <c r="DD243" s="70">
        <f t="shared" si="247"/>
        <v>0</v>
      </c>
      <c r="DE243" s="70" t="str">
        <f t="shared" si="248"/>
        <v/>
      </c>
      <c r="DF243" s="70"/>
      <c r="DG243" s="70" t="str">
        <f t="shared" si="260"/>
        <v/>
      </c>
      <c r="DH243" s="70" t="b">
        <f t="shared" si="261"/>
        <v>0</v>
      </c>
      <c r="DI243" s="70" t="str">
        <f t="shared" si="262"/>
        <v/>
      </c>
      <c r="DJ243" s="70"/>
      <c r="DK243" s="70" t="str">
        <f t="shared" si="249"/>
        <v/>
      </c>
      <c r="DL243" s="70" t="str">
        <f t="shared" si="250"/>
        <v/>
      </c>
      <c r="DM243" s="70"/>
      <c r="DN243" s="70" t="str">
        <f t="shared" si="251"/>
        <v/>
      </c>
      <c r="DO243" s="70" t="str">
        <f>IF(DK243="","",AND((COUNTIF($DK$12:DL243,DK243))=1,(COUNTIF($DK$12:DL243,DL243))=1))</f>
        <v/>
      </c>
      <c r="DP243" s="70" t="str">
        <f>IF(DK243="","",AND((COUNTIF(DK243:$DL$812,DK243))=1,(COUNTIF(DK243:$DL$812,DL243))=1))</f>
        <v/>
      </c>
      <c r="DQ243" s="70"/>
      <c r="DR243" s="70" t="b">
        <f t="shared" si="252"/>
        <v>0</v>
      </c>
      <c r="DS243" s="70" t="b">
        <f t="shared" si="253"/>
        <v>0</v>
      </c>
      <c r="DT243" s="70">
        <f t="shared" si="263"/>
        <v>0</v>
      </c>
      <c r="DU243" s="70">
        <f t="shared" si="264"/>
        <v>0</v>
      </c>
      <c r="DV243" s="70" t="b">
        <f t="shared" si="254"/>
        <v>0</v>
      </c>
      <c r="DW243" s="70" t="b">
        <f t="shared" si="255"/>
        <v>0</v>
      </c>
      <c r="DX243" s="70"/>
      <c r="DY243" s="70" t="b">
        <f t="shared" si="256"/>
        <v>0</v>
      </c>
      <c r="DZ243" s="70">
        <f t="shared" si="257"/>
        <v>0</v>
      </c>
      <c r="EA243" s="70"/>
    </row>
    <row r="244" spans="1:131" x14ac:dyDescent="0.25">
      <c r="A244" s="24" t="str">
        <f t="shared" si="222"/>
        <v/>
      </c>
      <c r="B244" s="36"/>
      <c r="C244" s="37"/>
      <c r="D244" s="38"/>
      <c r="E244" s="37"/>
      <c r="F244" s="38"/>
      <c r="G244" s="39"/>
      <c r="H244" s="35"/>
      <c r="I244" s="30"/>
      <c r="J244" s="38"/>
      <c r="K244" s="36"/>
      <c r="L244" s="40"/>
      <c r="M244" s="43"/>
      <c r="N244" s="44"/>
      <c r="O244" s="35"/>
      <c r="P244" s="87"/>
      <c r="R244" s="70"/>
      <c r="S244" s="70"/>
      <c r="T244" s="99" t="s">
        <v>629</v>
      </c>
      <c r="U244" s="146" t="s">
        <v>630</v>
      </c>
      <c r="V244" s="70"/>
      <c r="W244" s="70"/>
      <c r="X244" s="70"/>
      <c r="Y244" s="70"/>
      <c r="Z244" t="b">
        <f t="shared" si="201"/>
        <v>0</v>
      </c>
      <c r="AA244" t="b">
        <f t="shared" si="223"/>
        <v>0</v>
      </c>
      <c r="AB244" t="b">
        <f t="shared" si="202"/>
        <v>0</v>
      </c>
      <c r="AC244" t="b">
        <f t="shared" si="203"/>
        <v>0</v>
      </c>
      <c r="AD244" s="101" t="b">
        <f t="shared" si="204"/>
        <v>0</v>
      </c>
      <c r="AE244" t="e">
        <f t="shared" si="205"/>
        <v>#VALUE!</v>
      </c>
      <c r="AF244" t="b">
        <f t="shared" si="206"/>
        <v>0</v>
      </c>
      <c r="AG244" s="135"/>
      <c r="AH244" s="82" t="b">
        <f t="shared" si="207"/>
        <v>0</v>
      </c>
      <c r="AI244" s="99" t="b">
        <f t="shared" si="208"/>
        <v>0</v>
      </c>
      <c r="AJ244" s="70" t="b">
        <f t="shared" si="209"/>
        <v>0</v>
      </c>
      <c r="AK244" s="111" t="b">
        <f t="shared" si="224"/>
        <v>0</v>
      </c>
      <c r="AL244" s="82" t="e">
        <f t="shared" si="210"/>
        <v>#VALUE!</v>
      </c>
      <c r="AM244" s="82" t="b">
        <f t="shared" si="211"/>
        <v>0</v>
      </c>
      <c r="AN244" s="82" t="b">
        <f t="shared" si="212"/>
        <v>0</v>
      </c>
      <c r="AO244" s="82" t="b">
        <f t="shared" si="225"/>
        <v>0</v>
      </c>
      <c r="AP244" s="82" t="b">
        <f t="shared" si="213"/>
        <v>0</v>
      </c>
      <c r="AQ244" s="82" t="b">
        <f t="shared" si="226"/>
        <v>0</v>
      </c>
      <c r="AR244" s="70">
        <f t="shared" si="227"/>
        <v>0</v>
      </c>
      <c r="AS244" s="82" t="b">
        <f t="shared" si="214"/>
        <v>0</v>
      </c>
      <c r="AT244" s="82" t="b">
        <f t="shared" si="215"/>
        <v>0</v>
      </c>
      <c r="AU244" s="82" t="b">
        <f t="shared" si="216"/>
        <v>0</v>
      </c>
      <c r="AV244" s="82" t="b">
        <f t="shared" si="217"/>
        <v>0</v>
      </c>
      <c r="AW244" s="82" t="b">
        <f t="shared" si="218"/>
        <v>0</v>
      </c>
      <c r="AX244" s="82" t="b">
        <f t="shared" si="219"/>
        <v>0</v>
      </c>
      <c r="AY244" s="82" t="b">
        <f t="shared" si="228"/>
        <v>0</v>
      </c>
      <c r="AZ244" s="82"/>
      <c r="BA244" s="82" t="b">
        <f t="shared" si="229"/>
        <v>0</v>
      </c>
      <c r="BB244" s="82" t="b">
        <f t="shared" si="230"/>
        <v>0</v>
      </c>
      <c r="BC244" s="82" t="b">
        <f t="shared" si="231"/>
        <v>0</v>
      </c>
      <c r="BD244" s="70"/>
      <c r="BE244" s="70" t="str">
        <f t="shared" si="220"/>
        <v/>
      </c>
      <c r="BF244" s="70">
        <v>233</v>
      </c>
      <c r="BG244" s="70"/>
      <c r="BH244" s="70"/>
      <c r="BI244" s="70"/>
      <c r="BJ244" s="70"/>
      <c r="BK244" s="70"/>
      <c r="BL244" s="70"/>
      <c r="BM244" s="70"/>
      <c r="BN244" s="70"/>
      <c r="BO244" s="70"/>
      <c r="BP244" s="70"/>
      <c r="BQ244" s="70"/>
      <c r="BR244" s="70"/>
      <c r="BS244" s="70" t="b">
        <f t="shared" si="221"/>
        <v>0</v>
      </c>
      <c r="BT244" s="70">
        <f>COUNTA(B245:$O$830)</f>
        <v>0</v>
      </c>
      <c r="BU244" s="70"/>
      <c r="BV244" s="163"/>
      <c r="BW244" s="163"/>
      <c r="BX244" s="163"/>
      <c r="BY244" s="163"/>
      <c r="BZ244" s="163"/>
      <c r="CA244" s="163"/>
      <c r="CB244" s="163"/>
      <c r="CC244" s="163"/>
      <c r="CD244" s="163"/>
      <c r="CE244" s="163" t="str">
        <f t="shared" si="232"/>
        <v/>
      </c>
      <c r="CF244" s="163" t="str">
        <f t="shared" si="233"/>
        <v/>
      </c>
      <c r="CG244" s="163" t="str">
        <f t="shared" si="234"/>
        <v/>
      </c>
      <c r="CH244" s="163" t="str">
        <f t="shared" si="235"/>
        <v/>
      </c>
      <c r="CI244" s="163" t="str">
        <f t="shared" si="236"/>
        <v/>
      </c>
      <c r="CJ244" s="163" t="str">
        <f t="shared" si="237"/>
        <v/>
      </c>
      <c r="CK244" s="163" t="str">
        <f t="shared" si="238"/>
        <v/>
      </c>
      <c r="CL244" s="163" t="str">
        <f t="shared" si="239"/>
        <v/>
      </c>
      <c r="CM244" s="163" t="str">
        <f t="shared" si="240"/>
        <v/>
      </c>
      <c r="CN244" s="163"/>
      <c r="CO244" s="163"/>
      <c r="CP244" s="163" t="str">
        <f t="shared" si="241"/>
        <v/>
      </c>
      <c r="CQ244" s="163"/>
      <c r="CR244" s="163"/>
      <c r="CS244" s="185" t="str">
        <f t="shared" si="258"/>
        <v/>
      </c>
      <c r="CT244" s="70"/>
      <c r="CU244" s="70">
        <f t="shared" si="242"/>
        <v>0</v>
      </c>
      <c r="CV244" s="70">
        <f t="shared" si="243"/>
        <v>0</v>
      </c>
      <c r="CW244" s="70"/>
      <c r="CX244" s="96">
        <f t="shared" si="244"/>
        <v>0</v>
      </c>
      <c r="CY244" s="70"/>
      <c r="CZ244" s="70" t="e">
        <f t="shared" si="245"/>
        <v>#VALUE!</v>
      </c>
      <c r="DA244" s="70" t="e">
        <f t="shared" si="246"/>
        <v>#VALUE!</v>
      </c>
      <c r="DB244" s="70"/>
      <c r="DC244" s="70" t="b">
        <f t="shared" si="259"/>
        <v>0</v>
      </c>
      <c r="DD244" s="70">
        <f t="shared" si="247"/>
        <v>0</v>
      </c>
      <c r="DE244" s="70" t="str">
        <f t="shared" si="248"/>
        <v/>
      </c>
      <c r="DF244" s="70"/>
      <c r="DG244" s="70" t="str">
        <f t="shared" si="260"/>
        <v/>
      </c>
      <c r="DH244" s="70" t="b">
        <f t="shared" si="261"/>
        <v>0</v>
      </c>
      <c r="DI244" s="70" t="str">
        <f t="shared" si="262"/>
        <v/>
      </c>
      <c r="DJ244" s="70"/>
      <c r="DK244" s="70" t="str">
        <f t="shared" si="249"/>
        <v/>
      </c>
      <c r="DL244" s="70" t="str">
        <f t="shared" si="250"/>
        <v/>
      </c>
      <c r="DM244" s="70"/>
      <c r="DN244" s="70" t="str">
        <f t="shared" si="251"/>
        <v/>
      </c>
      <c r="DO244" s="70" t="str">
        <f>IF(DK244="","",AND((COUNTIF($DK$12:DL244,DK244))=1,(COUNTIF($DK$12:DL244,DL244))=1))</f>
        <v/>
      </c>
      <c r="DP244" s="70" t="str">
        <f>IF(DK244="","",AND((COUNTIF(DK244:$DL$812,DK244))=1,(COUNTIF(DK244:$DL$812,DL244))=1))</f>
        <v/>
      </c>
      <c r="DQ244" s="70"/>
      <c r="DR244" s="70" t="b">
        <f t="shared" si="252"/>
        <v>0</v>
      </c>
      <c r="DS244" s="70" t="b">
        <f t="shared" si="253"/>
        <v>0</v>
      </c>
      <c r="DT244" s="70">
        <f t="shared" si="263"/>
        <v>0</v>
      </c>
      <c r="DU244" s="70">
        <f t="shared" si="264"/>
        <v>0</v>
      </c>
      <c r="DV244" s="70" t="b">
        <f t="shared" si="254"/>
        <v>0</v>
      </c>
      <c r="DW244" s="70" t="b">
        <f t="shared" si="255"/>
        <v>0</v>
      </c>
      <c r="DX244" s="70"/>
      <c r="DY244" s="70" t="b">
        <f t="shared" si="256"/>
        <v>0</v>
      </c>
      <c r="DZ244" s="70">
        <f t="shared" si="257"/>
        <v>0</v>
      </c>
      <c r="EA244" s="70"/>
    </row>
    <row r="245" spans="1:131" x14ac:dyDescent="0.25">
      <c r="A245" s="24" t="str">
        <f t="shared" si="222"/>
        <v/>
      </c>
      <c r="B245" s="36"/>
      <c r="C245" s="37"/>
      <c r="D245" s="38"/>
      <c r="E245" s="37"/>
      <c r="F245" s="38"/>
      <c r="G245" s="39"/>
      <c r="H245" s="35"/>
      <c r="I245" s="30"/>
      <c r="J245" s="38"/>
      <c r="K245" s="36"/>
      <c r="L245" s="40"/>
      <c r="M245" s="43"/>
      <c r="N245" s="44"/>
      <c r="O245" s="35"/>
      <c r="P245" s="87"/>
      <c r="R245" s="70"/>
      <c r="S245" s="70"/>
      <c r="T245" s="99" t="s">
        <v>631</v>
      </c>
      <c r="U245" s="146" t="s">
        <v>632</v>
      </c>
      <c r="V245" s="70"/>
      <c r="W245" s="70"/>
      <c r="X245" s="70"/>
      <c r="Y245" s="70"/>
      <c r="Z245" t="b">
        <f t="shared" si="201"/>
        <v>0</v>
      </c>
      <c r="AA245" t="b">
        <f t="shared" si="223"/>
        <v>0</v>
      </c>
      <c r="AB245" t="b">
        <f t="shared" si="202"/>
        <v>0</v>
      </c>
      <c r="AC245" t="b">
        <f t="shared" si="203"/>
        <v>0</v>
      </c>
      <c r="AD245" s="101" t="b">
        <f t="shared" si="204"/>
        <v>0</v>
      </c>
      <c r="AE245" t="e">
        <f t="shared" si="205"/>
        <v>#VALUE!</v>
      </c>
      <c r="AF245" t="b">
        <f t="shared" si="206"/>
        <v>0</v>
      </c>
      <c r="AG245" s="135"/>
      <c r="AH245" s="82" t="b">
        <f t="shared" si="207"/>
        <v>0</v>
      </c>
      <c r="AI245" s="99" t="b">
        <f t="shared" si="208"/>
        <v>0</v>
      </c>
      <c r="AJ245" s="70" t="b">
        <f t="shared" si="209"/>
        <v>0</v>
      </c>
      <c r="AK245" s="111" t="b">
        <f t="shared" si="224"/>
        <v>0</v>
      </c>
      <c r="AL245" s="82" t="e">
        <f t="shared" si="210"/>
        <v>#VALUE!</v>
      </c>
      <c r="AM245" s="82" t="b">
        <f t="shared" si="211"/>
        <v>0</v>
      </c>
      <c r="AN245" s="82" t="b">
        <f t="shared" si="212"/>
        <v>0</v>
      </c>
      <c r="AO245" s="82" t="b">
        <f t="shared" si="225"/>
        <v>0</v>
      </c>
      <c r="AP245" s="82" t="b">
        <f t="shared" si="213"/>
        <v>0</v>
      </c>
      <c r="AQ245" s="82" t="b">
        <f t="shared" si="226"/>
        <v>0</v>
      </c>
      <c r="AR245" s="70">
        <f t="shared" si="227"/>
        <v>0</v>
      </c>
      <c r="AS245" s="82" t="b">
        <f t="shared" si="214"/>
        <v>0</v>
      </c>
      <c r="AT245" s="82" t="b">
        <f t="shared" si="215"/>
        <v>0</v>
      </c>
      <c r="AU245" s="82" t="b">
        <f t="shared" si="216"/>
        <v>0</v>
      </c>
      <c r="AV245" s="82" t="b">
        <f t="shared" si="217"/>
        <v>0</v>
      </c>
      <c r="AW245" s="82" t="b">
        <f t="shared" si="218"/>
        <v>0</v>
      </c>
      <c r="AX245" s="82" t="b">
        <f t="shared" si="219"/>
        <v>0</v>
      </c>
      <c r="AY245" s="82" t="b">
        <f t="shared" si="228"/>
        <v>0</v>
      </c>
      <c r="AZ245" s="82"/>
      <c r="BA245" s="82" t="b">
        <f t="shared" si="229"/>
        <v>0</v>
      </c>
      <c r="BB245" s="82" t="b">
        <f t="shared" si="230"/>
        <v>0</v>
      </c>
      <c r="BC245" s="82" t="b">
        <f t="shared" si="231"/>
        <v>0</v>
      </c>
      <c r="BD245" s="70"/>
      <c r="BE245" s="70" t="str">
        <f t="shared" si="220"/>
        <v/>
      </c>
      <c r="BF245" s="70">
        <v>234</v>
      </c>
      <c r="BG245" s="70"/>
      <c r="BH245" s="70"/>
      <c r="BI245" s="70"/>
      <c r="BJ245" s="70"/>
      <c r="BK245" s="70"/>
      <c r="BL245" s="70"/>
      <c r="BM245" s="70"/>
      <c r="BN245" s="70"/>
      <c r="BO245" s="70"/>
      <c r="BP245" s="70"/>
      <c r="BQ245" s="70"/>
      <c r="BR245" s="70"/>
      <c r="BS245" s="70" t="b">
        <f t="shared" si="221"/>
        <v>0</v>
      </c>
      <c r="BT245" s="70">
        <f>COUNTA(B246:$O$830)</f>
        <v>0</v>
      </c>
      <c r="BU245" s="70"/>
      <c r="BV245" s="163"/>
      <c r="BW245" s="163"/>
      <c r="BX245" s="163"/>
      <c r="BY245" s="163"/>
      <c r="BZ245" s="163"/>
      <c r="CA245" s="163"/>
      <c r="CB245" s="163"/>
      <c r="CC245" s="163"/>
      <c r="CD245" s="163"/>
      <c r="CE245" s="163" t="str">
        <f t="shared" si="232"/>
        <v/>
      </c>
      <c r="CF245" s="163" t="str">
        <f t="shared" si="233"/>
        <v/>
      </c>
      <c r="CG245" s="163" t="str">
        <f t="shared" si="234"/>
        <v/>
      </c>
      <c r="CH245" s="163" t="str">
        <f t="shared" si="235"/>
        <v/>
      </c>
      <c r="CI245" s="163" t="str">
        <f t="shared" si="236"/>
        <v/>
      </c>
      <c r="CJ245" s="163" t="str">
        <f t="shared" si="237"/>
        <v/>
      </c>
      <c r="CK245" s="163" t="str">
        <f t="shared" si="238"/>
        <v/>
      </c>
      <c r="CL245" s="163" t="str">
        <f t="shared" si="239"/>
        <v/>
      </c>
      <c r="CM245" s="163" t="str">
        <f t="shared" si="240"/>
        <v/>
      </c>
      <c r="CN245" s="163"/>
      <c r="CO245" s="163"/>
      <c r="CP245" s="163" t="str">
        <f t="shared" si="241"/>
        <v/>
      </c>
      <c r="CQ245" s="163"/>
      <c r="CR245" s="163"/>
      <c r="CS245" s="185" t="str">
        <f t="shared" si="258"/>
        <v/>
      </c>
      <c r="CT245" s="70"/>
      <c r="CU245" s="70">
        <f t="shared" si="242"/>
        <v>0</v>
      </c>
      <c r="CV245" s="70">
        <f t="shared" si="243"/>
        <v>0</v>
      </c>
      <c r="CW245" s="70"/>
      <c r="CX245" s="96">
        <f t="shared" si="244"/>
        <v>0</v>
      </c>
      <c r="CY245" s="70"/>
      <c r="CZ245" s="70" t="e">
        <f t="shared" si="245"/>
        <v>#VALUE!</v>
      </c>
      <c r="DA245" s="70" t="e">
        <f t="shared" si="246"/>
        <v>#VALUE!</v>
      </c>
      <c r="DB245" s="70"/>
      <c r="DC245" s="70" t="b">
        <f t="shared" si="259"/>
        <v>0</v>
      </c>
      <c r="DD245" s="70">
        <f t="shared" si="247"/>
        <v>0</v>
      </c>
      <c r="DE245" s="70" t="str">
        <f t="shared" si="248"/>
        <v/>
      </c>
      <c r="DF245" s="70"/>
      <c r="DG245" s="70" t="str">
        <f t="shared" si="260"/>
        <v/>
      </c>
      <c r="DH245" s="70" t="b">
        <f t="shared" si="261"/>
        <v>0</v>
      </c>
      <c r="DI245" s="70" t="str">
        <f t="shared" si="262"/>
        <v/>
      </c>
      <c r="DJ245" s="70"/>
      <c r="DK245" s="70" t="str">
        <f t="shared" si="249"/>
        <v/>
      </c>
      <c r="DL245" s="70" t="str">
        <f t="shared" si="250"/>
        <v/>
      </c>
      <c r="DM245" s="70"/>
      <c r="DN245" s="70" t="str">
        <f t="shared" si="251"/>
        <v/>
      </c>
      <c r="DO245" s="70" t="str">
        <f>IF(DK245="","",AND((COUNTIF($DK$12:DL245,DK245))=1,(COUNTIF($DK$12:DL245,DL245))=1))</f>
        <v/>
      </c>
      <c r="DP245" s="70" t="str">
        <f>IF(DK245="","",AND((COUNTIF(DK245:$DL$812,DK245))=1,(COUNTIF(DK245:$DL$812,DL245))=1))</f>
        <v/>
      </c>
      <c r="DQ245" s="70"/>
      <c r="DR245" s="70" t="b">
        <f t="shared" si="252"/>
        <v>0</v>
      </c>
      <c r="DS245" s="70" t="b">
        <f t="shared" si="253"/>
        <v>0</v>
      </c>
      <c r="DT245" s="70">
        <f t="shared" si="263"/>
        <v>0</v>
      </c>
      <c r="DU245" s="70">
        <f t="shared" si="264"/>
        <v>0</v>
      </c>
      <c r="DV245" s="70" t="b">
        <f t="shared" si="254"/>
        <v>0</v>
      </c>
      <c r="DW245" s="70" t="b">
        <f t="shared" si="255"/>
        <v>0</v>
      </c>
      <c r="DX245" s="70"/>
      <c r="DY245" s="70" t="b">
        <f t="shared" si="256"/>
        <v>0</v>
      </c>
      <c r="DZ245" s="70">
        <f t="shared" si="257"/>
        <v>0</v>
      </c>
      <c r="EA245" s="70"/>
    </row>
    <row r="246" spans="1:131" x14ac:dyDescent="0.25">
      <c r="A246" s="24" t="str">
        <f t="shared" si="222"/>
        <v/>
      </c>
      <c r="B246" s="36"/>
      <c r="C246" s="37"/>
      <c r="D246" s="38"/>
      <c r="E246" s="37"/>
      <c r="F246" s="38"/>
      <c r="G246" s="39"/>
      <c r="H246" s="35"/>
      <c r="I246" s="30"/>
      <c r="J246" s="38"/>
      <c r="K246" s="36"/>
      <c r="L246" s="40"/>
      <c r="M246" s="43"/>
      <c r="N246" s="44"/>
      <c r="O246" s="35"/>
      <c r="P246" s="87"/>
      <c r="R246" s="70"/>
      <c r="S246" s="70"/>
      <c r="T246" s="99" t="s">
        <v>633</v>
      </c>
      <c r="U246" s="146" t="s">
        <v>634</v>
      </c>
      <c r="V246" s="70"/>
      <c r="W246" s="70"/>
      <c r="X246" s="70"/>
      <c r="Y246" s="70"/>
      <c r="Z246" t="b">
        <f t="shared" si="201"/>
        <v>0</v>
      </c>
      <c r="AA246" t="b">
        <f t="shared" si="223"/>
        <v>0</v>
      </c>
      <c r="AB246" t="b">
        <f t="shared" si="202"/>
        <v>0</v>
      </c>
      <c r="AC246" t="b">
        <f t="shared" si="203"/>
        <v>0</v>
      </c>
      <c r="AD246" s="101" t="b">
        <f t="shared" si="204"/>
        <v>0</v>
      </c>
      <c r="AE246" t="e">
        <f t="shared" si="205"/>
        <v>#VALUE!</v>
      </c>
      <c r="AF246" t="b">
        <f t="shared" si="206"/>
        <v>0</v>
      </c>
      <c r="AG246" s="135"/>
      <c r="AH246" s="82" t="b">
        <f t="shared" si="207"/>
        <v>0</v>
      </c>
      <c r="AI246" s="99" t="b">
        <f t="shared" si="208"/>
        <v>0</v>
      </c>
      <c r="AJ246" s="70" t="b">
        <f t="shared" si="209"/>
        <v>0</v>
      </c>
      <c r="AK246" s="111" t="b">
        <f t="shared" si="224"/>
        <v>0</v>
      </c>
      <c r="AL246" s="82" t="e">
        <f t="shared" si="210"/>
        <v>#VALUE!</v>
      </c>
      <c r="AM246" s="82" t="b">
        <f t="shared" si="211"/>
        <v>0</v>
      </c>
      <c r="AN246" s="82" t="b">
        <f t="shared" si="212"/>
        <v>0</v>
      </c>
      <c r="AO246" s="82" t="b">
        <f t="shared" si="225"/>
        <v>0</v>
      </c>
      <c r="AP246" s="82" t="b">
        <f t="shared" si="213"/>
        <v>0</v>
      </c>
      <c r="AQ246" s="82" t="b">
        <f t="shared" si="226"/>
        <v>0</v>
      </c>
      <c r="AR246" s="70">
        <f t="shared" si="227"/>
        <v>0</v>
      </c>
      <c r="AS246" s="82" t="b">
        <f t="shared" si="214"/>
        <v>0</v>
      </c>
      <c r="AT246" s="82" t="b">
        <f t="shared" si="215"/>
        <v>0</v>
      </c>
      <c r="AU246" s="82" t="b">
        <f t="shared" si="216"/>
        <v>0</v>
      </c>
      <c r="AV246" s="82" t="b">
        <f t="shared" si="217"/>
        <v>0</v>
      </c>
      <c r="AW246" s="82" t="b">
        <f t="shared" si="218"/>
        <v>0</v>
      </c>
      <c r="AX246" s="82" t="b">
        <f t="shared" si="219"/>
        <v>0</v>
      </c>
      <c r="AY246" s="82" t="b">
        <f t="shared" si="228"/>
        <v>0</v>
      </c>
      <c r="AZ246" s="82"/>
      <c r="BA246" s="82" t="b">
        <f t="shared" si="229"/>
        <v>0</v>
      </c>
      <c r="BB246" s="82" t="b">
        <f t="shared" si="230"/>
        <v>0</v>
      </c>
      <c r="BC246" s="82" t="b">
        <f t="shared" si="231"/>
        <v>0</v>
      </c>
      <c r="BD246" s="70"/>
      <c r="BE246" s="70" t="str">
        <f t="shared" si="220"/>
        <v/>
      </c>
      <c r="BF246" s="70">
        <v>235</v>
      </c>
      <c r="BG246" s="70"/>
      <c r="BH246" s="70"/>
      <c r="BI246" s="70"/>
      <c r="BJ246" s="70"/>
      <c r="BK246" s="70"/>
      <c r="BL246" s="70"/>
      <c r="BM246" s="70"/>
      <c r="BN246" s="70"/>
      <c r="BO246" s="70"/>
      <c r="BP246" s="70"/>
      <c r="BQ246" s="70"/>
      <c r="BR246" s="70"/>
      <c r="BS246" s="70" t="b">
        <f t="shared" si="221"/>
        <v>0</v>
      </c>
      <c r="BT246" s="70">
        <f>COUNTA(B247:$O$830)</f>
        <v>0</v>
      </c>
      <c r="BU246" s="70"/>
      <c r="BV246" s="163"/>
      <c r="BW246" s="163"/>
      <c r="BX246" s="163"/>
      <c r="BY246" s="163"/>
      <c r="BZ246" s="163"/>
      <c r="CA246" s="163"/>
      <c r="CB246" s="163"/>
      <c r="CC246" s="163"/>
      <c r="CD246" s="163"/>
      <c r="CE246" s="163" t="str">
        <f t="shared" si="232"/>
        <v/>
      </c>
      <c r="CF246" s="163" t="str">
        <f t="shared" si="233"/>
        <v/>
      </c>
      <c r="CG246" s="163" t="str">
        <f t="shared" si="234"/>
        <v/>
      </c>
      <c r="CH246" s="163" t="str">
        <f t="shared" si="235"/>
        <v/>
      </c>
      <c r="CI246" s="163" t="str">
        <f t="shared" si="236"/>
        <v/>
      </c>
      <c r="CJ246" s="163" t="str">
        <f t="shared" si="237"/>
        <v/>
      </c>
      <c r="CK246" s="163" t="str">
        <f t="shared" si="238"/>
        <v/>
      </c>
      <c r="CL246" s="163" t="str">
        <f t="shared" si="239"/>
        <v/>
      </c>
      <c r="CM246" s="163" t="str">
        <f t="shared" si="240"/>
        <v/>
      </c>
      <c r="CN246" s="163"/>
      <c r="CO246" s="163"/>
      <c r="CP246" s="163" t="str">
        <f t="shared" si="241"/>
        <v/>
      </c>
      <c r="CQ246" s="163"/>
      <c r="CR246" s="163"/>
      <c r="CS246" s="185" t="str">
        <f t="shared" si="258"/>
        <v/>
      </c>
      <c r="CT246" s="70"/>
      <c r="CU246" s="70">
        <f t="shared" si="242"/>
        <v>0</v>
      </c>
      <c r="CV246" s="70">
        <f t="shared" si="243"/>
        <v>0</v>
      </c>
      <c r="CW246" s="70"/>
      <c r="CX246" s="96">
        <f t="shared" si="244"/>
        <v>0</v>
      </c>
      <c r="CY246" s="70"/>
      <c r="CZ246" s="70" t="e">
        <f t="shared" si="245"/>
        <v>#VALUE!</v>
      </c>
      <c r="DA246" s="70" t="e">
        <f t="shared" si="246"/>
        <v>#VALUE!</v>
      </c>
      <c r="DB246" s="70"/>
      <c r="DC246" s="70" t="b">
        <f t="shared" si="259"/>
        <v>0</v>
      </c>
      <c r="DD246" s="70">
        <f t="shared" si="247"/>
        <v>0</v>
      </c>
      <c r="DE246" s="70" t="str">
        <f t="shared" si="248"/>
        <v/>
      </c>
      <c r="DF246" s="70"/>
      <c r="DG246" s="70" t="str">
        <f t="shared" si="260"/>
        <v/>
      </c>
      <c r="DH246" s="70" t="b">
        <f t="shared" si="261"/>
        <v>0</v>
      </c>
      <c r="DI246" s="70" t="str">
        <f t="shared" si="262"/>
        <v/>
      </c>
      <c r="DJ246" s="70"/>
      <c r="DK246" s="70" t="str">
        <f t="shared" si="249"/>
        <v/>
      </c>
      <c r="DL246" s="70" t="str">
        <f t="shared" si="250"/>
        <v/>
      </c>
      <c r="DM246" s="70"/>
      <c r="DN246" s="70" t="str">
        <f t="shared" si="251"/>
        <v/>
      </c>
      <c r="DO246" s="70" t="str">
        <f>IF(DK246="","",AND((COUNTIF($DK$12:DL246,DK246))=1,(COUNTIF($DK$12:DL246,DL246))=1))</f>
        <v/>
      </c>
      <c r="DP246" s="70" t="str">
        <f>IF(DK246="","",AND((COUNTIF(DK246:$DL$812,DK246))=1,(COUNTIF(DK246:$DL$812,DL246))=1))</f>
        <v/>
      </c>
      <c r="DQ246" s="70"/>
      <c r="DR246" s="70" t="b">
        <f t="shared" si="252"/>
        <v>0</v>
      </c>
      <c r="DS246" s="70" t="b">
        <f t="shared" si="253"/>
        <v>0</v>
      </c>
      <c r="DT246" s="70">
        <f t="shared" si="263"/>
        <v>0</v>
      </c>
      <c r="DU246" s="70">
        <f t="shared" si="264"/>
        <v>0</v>
      </c>
      <c r="DV246" s="70" t="b">
        <f t="shared" si="254"/>
        <v>0</v>
      </c>
      <c r="DW246" s="70" t="b">
        <f t="shared" si="255"/>
        <v>0</v>
      </c>
      <c r="DX246" s="70"/>
      <c r="DY246" s="70" t="b">
        <f t="shared" si="256"/>
        <v>0</v>
      </c>
      <c r="DZ246" s="70">
        <f t="shared" si="257"/>
        <v>0</v>
      </c>
      <c r="EA246" s="70"/>
    </row>
    <row r="247" spans="1:131" x14ac:dyDescent="0.25">
      <c r="A247" s="24" t="str">
        <f t="shared" si="222"/>
        <v/>
      </c>
      <c r="B247" s="36"/>
      <c r="C247" s="37"/>
      <c r="D247" s="38"/>
      <c r="E247" s="37"/>
      <c r="F247" s="38"/>
      <c r="G247" s="39"/>
      <c r="H247" s="35"/>
      <c r="I247" s="30"/>
      <c r="J247" s="38"/>
      <c r="K247" s="36"/>
      <c r="L247" s="40"/>
      <c r="M247" s="43"/>
      <c r="N247" s="44"/>
      <c r="O247" s="35"/>
      <c r="P247" s="87"/>
      <c r="R247" s="70"/>
      <c r="S247" s="70"/>
      <c r="T247" s="99" t="s">
        <v>635</v>
      </c>
      <c r="U247" s="146" t="s">
        <v>636</v>
      </c>
      <c r="V247" s="70"/>
      <c r="W247" s="70"/>
      <c r="X247" s="70"/>
      <c r="Y247" s="70"/>
      <c r="Z247" t="b">
        <f t="shared" si="201"/>
        <v>0</v>
      </c>
      <c r="AA247" t="b">
        <f t="shared" si="223"/>
        <v>0</v>
      </c>
      <c r="AB247" t="b">
        <f t="shared" si="202"/>
        <v>0</v>
      </c>
      <c r="AC247" t="b">
        <f t="shared" si="203"/>
        <v>0</v>
      </c>
      <c r="AD247" s="101" t="b">
        <f t="shared" si="204"/>
        <v>0</v>
      </c>
      <c r="AE247" t="e">
        <f t="shared" si="205"/>
        <v>#VALUE!</v>
      </c>
      <c r="AF247" t="b">
        <f t="shared" si="206"/>
        <v>0</v>
      </c>
      <c r="AG247" s="135"/>
      <c r="AH247" s="82" t="b">
        <f t="shared" si="207"/>
        <v>0</v>
      </c>
      <c r="AI247" s="99" t="b">
        <f t="shared" si="208"/>
        <v>0</v>
      </c>
      <c r="AJ247" s="70" t="b">
        <f t="shared" si="209"/>
        <v>0</v>
      </c>
      <c r="AK247" s="111" t="b">
        <f t="shared" si="224"/>
        <v>0</v>
      </c>
      <c r="AL247" s="82" t="e">
        <f t="shared" si="210"/>
        <v>#VALUE!</v>
      </c>
      <c r="AM247" s="82" t="b">
        <f t="shared" si="211"/>
        <v>0</v>
      </c>
      <c r="AN247" s="82" t="b">
        <f t="shared" si="212"/>
        <v>0</v>
      </c>
      <c r="AO247" s="82" t="b">
        <f t="shared" si="225"/>
        <v>0</v>
      </c>
      <c r="AP247" s="82" t="b">
        <f t="shared" si="213"/>
        <v>0</v>
      </c>
      <c r="AQ247" s="82" t="b">
        <f t="shared" si="226"/>
        <v>0</v>
      </c>
      <c r="AR247" s="70">
        <f t="shared" si="227"/>
        <v>0</v>
      </c>
      <c r="AS247" s="82" t="b">
        <f t="shared" si="214"/>
        <v>0</v>
      </c>
      <c r="AT247" s="82" t="b">
        <f t="shared" si="215"/>
        <v>0</v>
      </c>
      <c r="AU247" s="82" t="b">
        <f t="shared" si="216"/>
        <v>0</v>
      </c>
      <c r="AV247" s="82" t="b">
        <f t="shared" si="217"/>
        <v>0</v>
      </c>
      <c r="AW247" s="82" t="b">
        <f t="shared" si="218"/>
        <v>0</v>
      </c>
      <c r="AX247" s="82" t="b">
        <f t="shared" si="219"/>
        <v>0</v>
      </c>
      <c r="AY247" s="82" t="b">
        <f t="shared" si="228"/>
        <v>0</v>
      </c>
      <c r="AZ247" s="82"/>
      <c r="BA247" s="82" t="b">
        <f t="shared" si="229"/>
        <v>0</v>
      </c>
      <c r="BB247" s="82" t="b">
        <f t="shared" si="230"/>
        <v>0</v>
      </c>
      <c r="BC247" s="82" t="b">
        <f t="shared" si="231"/>
        <v>0</v>
      </c>
      <c r="BD247" s="70"/>
      <c r="BE247" s="70" t="str">
        <f t="shared" si="220"/>
        <v/>
      </c>
      <c r="BF247" s="70">
        <v>236</v>
      </c>
      <c r="BG247" s="70"/>
      <c r="BH247" s="70"/>
      <c r="BI247" s="70"/>
      <c r="BJ247" s="70"/>
      <c r="BK247" s="70"/>
      <c r="BL247" s="70"/>
      <c r="BM247" s="70"/>
      <c r="BN247" s="70"/>
      <c r="BO247" s="70"/>
      <c r="BP247" s="70"/>
      <c r="BQ247" s="70"/>
      <c r="BR247" s="70"/>
      <c r="BS247" s="70" t="b">
        <f t="shared" si="221"/>
        <v>0</v>
      </c>
      <c r="BT247" s="70">
        <f>COUNTA(B248:$O$830)</f>
        <v>0</v>
      </c>
      <c r="BU247" s="70"/>
      <c r="BV247" s="163"/>
      <c r="BW247" s="163"/>
      <c r="BX247" s="163"/>
      <c r="BY247" s="163"/>
      <c r="BZ247" s="163"/>
      <c r="CA247" s="163"/>
      <c r="CB247" s="163"/>
      <c r="CC247" s="163"/>
      <c r="CD247" s="163"/>
      <c r="CE247" s="163" t="str">
        <f t="shared" si="232"/>
        <v/>
      </c>
      <c r="CF247" s="163" t="str">
        <f t="shared" si="233"/>
        <v/>
      </c>
      <c r="CG247" s="163" t="str">
        <f t="shared" si="234"/>
        <v/>
      </c>
      <c r="CH247" s="163" t="str">
        <f t="shared" si="235"/>
        <v/>
      </c>
      <c r="CI247" s="163" t="str">
        <f t="shared" si="236"/>
        <v/>
      </c>
      <c r="CJ247" s="163" t="str">
        <f t="shared" si="237"/>
        <v/>
      </c>
      <c r="CK247" s="163" t="str">
        <f t="shared" si="238"/>
        <v/>
      </c>
      <c r="CL247" s="163" t="str">
        <f t="shared" si="239"/>
        <v/>
      </c>
      <c r="CM247" s="163" t="str">
        <f t="shared" si="240"/>
        <v/>
      </c>
      <c r="CN247" s="163"/>
      <c r="CO247" s="163"/>
      <c r="CP247" s="163" t="str">
        <f t="shared" si="241"/>
        <v/>
      </c>
      <c r="CQ247" s="163"/>
      <c r="CR247" s="163"/>
      <c r="CS247" s="185" t="str">
        <f t="shared" si="258"/>
        <v/>
      </c>
      <c r="CT247" s="70"/>
      <c r="CU247" s="70">
        <f t="shared" si="242"/>
        <v>0</v>
      </c>
      <c r="CV247" s="70">
        <f t="shared" si="243"/>
        <v>0</v>
      </c>
      <c r="CW247" s="70"/>
      <c r="CX247" s="96">
        <f t="shared" si="244"/>
        <v>0</v>
      </c>
      <c r="CY247" s="70"/>
      <c r="CZ247" s="70" t="e">
        <f t="shared" si="245"/>
        <v>#VALUE!</v>
      </c>
      <c r="DA247" s="70" t="e">
        <f t="shared" si="246"/>
        <v>#VALUE!</v>
      </c>
      <c r="DB247" s="70"/>
      <c r="DC247" s="70" t="b">
        <f t="shared" si="259"/>
        <v>0</v>
      </c>
      <c r="DD247" s="70">
        <f t="shared" si="247"/>
        <v>0</v>
      </c>
      <c r="DE247" s="70" t="str">
        <f t="shared" si="248"/>
        <v/>
      </c>
      <c r="DF247" s="70"/>
      <c r="DG247" s="70" t="str">
        <f t="shared" si="260"/>
        <v/>
      </c>
      <c r="DH247" s="70" t="b">
        <f t="shared" si="261"/>
        <v>0</v>
      </c>
      <c r="DI247" s="70" t="str">
        <f t="shared" si="262"/>
        <v/>
      </c>
      <c r="DJ247" s="70"/>
      <c r="DK247" s="70" t="str">
        <f t="shared" si="249"/>
        <v/>
      </c>
      <c r="DL247" s="70" t="str">
        <f t="shared" si="250"/>
        <v/>
      </c>
      <c r="DM247" s="70"/>
      <c r="DN247" s="70" t="str">
        <f t="shared" si="251"/>
        <v/>
      </c>
      <c r="DO247" s="70" t="str">
        <f>IF(DK247="","",AND((COUNTIF($DK$12:DL247,DK247))=1,(COUNTIF($DK$12:DL247,DL247))=1))</f>
        <v/>
      </c>
      <c r="DP247" s="70" t="str">
        <f>IF(DK247="","",AND((COUNTIF(DK247:$DL$812,DK247))=1,(COUNTIF(DK247:$DL$812,DL247))=1))</f>
        <v/>
      </c>
      <c r="DQ247" s="70"/>
      <c r="DR247" s="70" t="b">
        <f t="shared" si="252"/>
        <v>0</v>
      </c>
      <c r="DS247" s="70" t="b">
        <f t="shared" si="253"/>
        <v>0</v>
      </c>
      <c r="DT247" s="70">
        <f t="shared" si="263"/>
        <v>0</v>
      </c>
      <c r="DU247" s="70">
        <f t="shared" si="264"/>
        <v>0</v>
      </c>
      <c r="DV247" s="70" t="b">
        <f t="shared" si="254"/>
        <v>0</v>
      </c>
      <c r="DW247" s="70" t="b">
        <f t="shared" si="255"/>
        <v>0</v>
      </c>
      <c r="DX247" s="70"/>
      <c r="DY247" s="70" t="b">
        <f t="shared" si="256"/>
        <v>0</v>
      </c>
      <c r="DZ247" s="70">
        <f t="shared" si="257"/>
        <v>0</v>
      </c>
      <c r="EA247" s="70"/>
    </row>
    <row r="248" spans="1:131" x14ac:dyDescent="0.25">
      <c r="A248" s="24" t="str">
        <f t="shared" si="222"/>
        <v/>
      </c>
      <c r="B248" s="36"/>
      <c r="C248" s="37"/>
      <c r="D248" s="38"/>
      <c r="E248" s="37"/>
      <c r="F248" s="38"/>
      <c r="G248" s="39"/>
      <c r="H248" s="35"/>
      <c r="I248" s="30"/>
      <c r="J248" s="38"/>
      <c r="K248" s="36"/>
      <c r="L248" s="40"/>
      <c r="M248" s="43"/>
      <c r="N248" s="44"/>
      <c r="O248" s="35"/>
      <c r="P248" s="87"/>
      <c r="R248" s="70"/>
      <c r="S248" s="70"/>
      <c r="T248" s="99" t="s">
        <v>637</v>
      </c>
      <c r="U248" s="146" t="s">
        <v>638</v>
      </c>
      <c r="V248" s="70"/>
      <c r="W248" s="70"/>
      <c r="X248" s="70"/>
      <c r="Y248" s="70"/>
      <c r="Z248" t="b">
        <f t="shared" si="201"/>
        <v>0</v>
      </c>
      <c r="AA248" t="b">
        <f t="shared" si="223"/>
        <v>0</v>
      </c>
      <c r="AB248" t="b">
        <f t="shared" si="202"/>
        <v>0</v>
      </c>
      <c r="AC248" t="b">
        <f t="shared" si="203"/>
        <v>0</v>
      </c>
      <c r="AD248" s="101" t="b">
        <f t="shared" si="204"/>
        <v>0</v>
      </c>
      <c r="AE248" t="e">
        <f t="shared" si="205"/>
        <v>#VALUE!</v>
      </c>
      <c r="AF248" t="b">
        <f t="shared" si="206"/>
        <v>0</v>
      </c>
      <c r="AG248" s="135"/>
      <c r="AH248" s="82" t="b">
        <f t="shared" si="207"/>
        <v>0</v>
      </c>
      <c r="AI248" s="99" t="b">
        <f t="shared" si="208"/>
        <v>0</v>
      </c>
      <c r="AJ248" s="70" t="b">
        <f t="shared" si="209"/>
        <v>0</v>
      </c>
      <c r="AK248" s="111" t="b">
        <f t="shared" si="224"/>
        <v>0</v>
      </c>
      <c r="AL248" s="82" t="e">
        <f t="shared" si="210"/>
        <v>#VALUE!</v>
      </c>
      <c r="AM248" s="82" t="b">
        <f t="shared" si="211"/>
        <v>0</v>
      </c>
      <c r="AN248" s="82" t="b">
        <f t="shared" si="212"/>
        <v>0</v>
      </c>
      <c r="AO248" s="82" t="b">
        <f t="shared" si="225"/>
        <v>0</v>
      </c>
      <c r="AP248" s="82" t="b">
        <f t="shared" si="213"/>
        <v>0</v>
      </c>
      <c r="AQ248" s="82" t="b">
        <f t="shared" si="226"/>
        <v>0</v>
      </c>
      <c r="AR248" s="70">
        <f t="shared" si="227"/>
        <v>0</v>
      </c>
      <c r="AS248" s="82" t="b">
        <f t="shared" si="214"/>
        <v>0</v>
      </c>
      <c r="AT248" s="82" t="b">
        <f t="shared" si="215"/>
        <v>0</v>
      </c>
      <c r="AU248" s="82" t="b">
        <f t="shared" si="216"/>
        <v>0</v>
      </c>
      <c r="AV248" s="82" t="b">
        <f t="shared" si="217"/>
        <v>0</v>
      </c>
      <c r="AW248" s="82" t="b">
        <f t="shared" si="218"/>
        <v>0</v>
      </c>
      <c r="AX248" s="82" t="b">
        <f t="shared" si="219"/>
        <v>0</v>
      </c>
      <c r="AY248" s="82" t="b">
        <f t="shared" si="228"/>
        <v>0</v>
      </c>
      <c r="AZ248" s="82"/>
      <c r="BA248" s="82" t="b">
        <f t="shared" si="229"/>
        <v>0</v>
      </c>
      <c r="BB248" s="82" t="b">
        <f t="shared" si="230"/>
        <v>0</v>
      </c>
      <c r="BC248" s="82" t="b">
        <f t="shared" si="231"/>
        <v>0</v>
      </c>
      <c r="BD248" s="70"/>
      <c r="BE248" s="70" t="str">
        <f t="shared" si="220"/>
        <v/>
      </c>
      <c r="BF248" s="70">
        <v>237</v>
      </c>
      <c r="BG248" s="70"/>
      <c r="BH248" s="70"/>
      <c r="BI248" s="70"/>
      <c r="BJ248" s="70"/>
      <c r="BK248" s="70"/>
      <c r="BL248" s="70"/>
      <c r="BM248" s="70"/>
      <c r="BN248" s="70"/>
      <c r="BO248" s="70"/>
      <c r="BP248" s="70"/>
      <c r="BQ248" s="70"/>
      <c r="BR248" s="70"/>
      <c r="BS248" s="70" t="b">
        <f t="shared" si="221"/>
        <v>0</v>
      </c>
      <c r="BT248" s="70">
        <f>COUNTA(B249:$O$830)</f>
        <v>0</v>
      </c>
      <c r="BU248" s="70"/>
      <c r="BV248" s="163"/>
      <c r="BW248" s="163"/>
      <c r="BX248" s="163"/>
      <c r="BY248" s="163"/>
      <c r="BZ248" s="163"/>
      <c r="CA248" s="163"/>
      <c r="CB248" s="163"/>
      <c r="CC248" s="163"/>
      <c r="CD248" s="163"/>
      <c r="CE248" s="163" t="str">
        <f t="shared" si="232"/>
        <v/>
      </c>
      <c r="CF248" s="163" t="str">
        <f t="shared" si="233"/>
        <v/>
      </c>
      <c r="CG248" s="163" t="str">
        <f t="shared" si="234"/>
        <v/>
      </c>
      <c r="CH248" s="163" t="str">
        <f t="shared" si="235"/>
        <v/>
      </c>
      <c r="CI248" s="163" t="str">
        <f t="shared" si="236"/>
        <v/>
      </c>
      <c r="CJ248" s="163" t="str">
        <f t="shared" si="237"/>
        <v/>
      </c>
      <c r="CK248" s="163" t="str">
        <f t="shared" si="238"/>
        <v/>
      </c>
      <c r="CL248" s="163" t="str">
        <f t="shared" si="239"/>
        <v/>
      </c>
      <c r="CM248" s="163" t="str">
        <f t="shared" si="240"/>
        <v/>
      </c>
      <c r="CN248" s="163"/>
      <c r="CO248" s="163"/>
      <c r="CP248" s="163" t="str">
        <f t="shared" si="241"/>
        <v/>
      </c>
      <c r="CQ248" s="163"/>
      <c r="CR248" s="163"/>
      <c r="CS248" s="185" t="str">
        <f t="shared" si="258"/>
        <v/>
      </c>
      <c r="CT248" s="70"/>
      <c r="CU248" s="70">
        <f t="shared" si="242"/>
        <v>0</v>
      </c>
      <c r="CV248" s="70">
        <f t="shared" si="243"/>
        <v>0</v>
      </c>
      <c r="CW248" s="70"/>
      <c r="CX248" s="96">
        <f t="shared" si="244"/>
        <v>0</v>
      </c>
      <c r="CY248" s="70"/>
      <c r="CZ248" s="70" t="e">
        <f t="shared" si="245"/>
        <v>#VALUE!</v>
      </c>
      <c r="DA248" s="70" t="e">
        <f t="shared" si="246"/>
        <v>#VALUE!</v>
      </c>
      <c r="DB248" s="70"/>
      <c r="DC248" s="70" t="b">
        <f t="shared" si="259"/>
        <v>0</v>
      </c>
      <c r="DD248" s="70">
        <f t="shared" si="247"/>
        <v>0</v>
      </c>
      <c r="DE248" s="70" t="str">
        <f t="shared" si="248"/>
        <v/>
      </c>
      <c r="DF248" s="70"/>
      <c r="DG248" s="70" t="str">
        <f t="shared" si="260"/>
        <v/>
      </c>
      <c r="DH248" s="70" t="b">
        <f t="shared" si="261"/>
        <v>0</v>
      </c>
      <c r="DI248" s="70" t="str">
        <f t="shared" si="262"/>
        <v/>
      </c>
      <c r="DJ248" s="70"/>
      <c r="DK248" s="70" t="str">
        <f t="shared" si="249"/>
        <v/>
      </c>
      <c r="DL248" s="70" t="str">
        <f t="shared" si="250"/>
        <v/>
      </c>
      <c r="DM248" s="70"/>
      <c r="DN248" s="70" t="str">
        <f t="shared" si="251"/>
        <v/>
      </c>
      <c r="DO248" s="70" t="str">
        <f>IF(DK248="","",AND((COUNTIF($DK$12:DL248,DK248))=1,(COUNTIF($DK$12:DL248,DL248))=1))</f>
        <v/>
      </c>
      <c r="DP248" s="70" t="str">
        <f>IF(DK248="","",AND((COUNTIF(DK248:$DL$812,DK248))=1,(COUNTIF(DK248:$DL$812,DL248))=1))</f>
        <v/>
      </c>
      <c r="DQ248" s="70"/>
      <c r="DR248" s="70" t="b">
        <f t="shared" si="252"/>
        <v>0</v>
      </c>
      <c r="DS248" s="70" t="b">
        <f t="shared" si="253"/>
        <v>0</v>
      </c>
      <c r="DT248" s="70">
        <f t="shared" si="263"/>
        <v>0</v>
      </c>
      <c r="DU248" s="70">
        <f t="shared" si="264"/>
        <v>0</v>
      </c>
      <c r="DV248" s="70" t="b">
        <f t="shared" si="254"/>
        <v>0</v>
      </c>
      <c r="DW248" s="70" t="b">
        <f t="shared" si="255"/>
        <v>0</v>
      </c>
      <c r="DX248" s="70"/>
      <c r="DY248" s="70" t="b">
        <f t="shared" si="256"/>
        <v>0</v>
      </c>
      <c r="DZ248" s="70">
        <f t="shared" si="257"/>
        <v>0</v>
      </c>
      <c r="EA248" s="70"/>
    </row>
    <row r="249" spans="1:131" x14ac:dyDescent="0.25">
      <c r="A249" s="24" t="str">
        <f t="shared" si="222"/>
        <v/>
      </c>
      <c r="B249" s="36"/>
      <c r="C249" s="37"/>
      <c r="D249" s="38"/>
      <c r="E249" s="37"/>
      <c r="F249" s="38"/>
      <c r="G249" s="39"/>
      <c r="H249" s="35"/>
      <c r="I249" s="30"/>
      <c r="J249" s="38"/>
      <c r="K249" s="36"/>
      <c r="L249" s="40"/>
      <c r="M249" s="43"/>
      <c r="N249" s="44"/>
      <c r="O249" s="35"/>
      <c r="P249" s="87"/>
      <c r="R249" s="70"/>
      <c r="S249" s="70"/>
      <c r="T249" s="99" t="s">
        <v>639</v>
      </c>
      <c r="U249" s="146" t="s">
        <v>640</v>
      </c>
      <c r="V249" s="70"/>
      <c r="W249" s="70"/>
      <c r="X249" s="70"/>
      <c r="Y249" s="70"/>
      <c r="Z249" t="b">
        <f t="shared" si="201"/>
        <v>0</v>
      </c>
      <c r="AA249" t="b">
        <f t="shared" si="223"/>
        <v>0</v>
      </c>
      <c r="AB249" t="b">
        <f t="shared" si="202"/>
        <v>0</v>
      </c>
      <c r="AC249" t="b">
        <f t="shared" si="203"/>
        <v>0</v>
      </c>
      <c r="AD249" s="101" t="b">
        <f t="shared" si="204"/>
        <v>0</v>
      </c>
      <c r="AE249" t="e">
        <f t="shared" si="205"/>
        <v>#VALUE!</v>
      </c>
      <c r="AF249" t="b">
        <f t="shared" si="206"/>
        <v>0</v>
      </c>
      <c r="AG249" s="135"/>
      <c r="AH249" s="82" t="b">
        <f t="shared" si="207"/>
        <v>0</v>
      </c>
      <c r="AI249" s="99" t="b">
        <f t="shared" si="208"/>
        <v>0</v>
      </c>
      <c r="AJ249" s="70" t="b">
        <f t="shared" si="209"/>
        <v>0</v>
      </c>
      <c r="AK249" s="111" t="b">
        <f t="shared" si="224"/>
        <v>0</v>
      </c>
      <c r="AL249" s="82" t="e">
        <f t="shared" si="210"/>
        <v>#VALUE!</v>
      </c>
      <c r="AM249" s="82" t="b">
        <f t="shared" si="211"/>
        <v>0</v>
      </c>
      <c r="AN249" s="82" t="b">
        <f t="shared" si="212"/>
        <v>0</v>
      </c>
      <c r="AO249" s="82" t="b">
        <f t="shared" si="225"/>
        <v>0</v>
      </c>
      <c r="AP249" s="82" t="b">
        <f t="shared" si="213"/>
        <v>0</v>
      </c>
      <c r="AQ249" s="82" t="b">
        <f t="shared" si="226"/>
        <v>0</v>
      </c>
      <c r="AR249" s="70">
        <f t="shared" si="227"/>
        <v>0</v>
      </c>
      <c r="AS249" s="82" t="b">
        <f t="shared" si="214"/>
        <v>0</v>
      </c>
      <c r="AT249" s="82" t="b">
        <f t="shared" si="215"/>
        <v>0</v>
      </c>
      <c r="AU249" s="82" t="b">
        <f t="shared" si="216"/>
        <v>0</v>
      </c>
      <c r="AV249" s="82" t="b">
        <f t="shared" si="217"/>
        <v>0</v>
      </c>
      <c r="AW249" s="82" t="b">
        <f t="shared" si="218"/>
        <v>0</v>
      </c>
      <c r="AX249" s="82" t="b">
        <f t="shared" si="219"/>
        <v>0</v>
      </c>
      <c r="AY249" s="82" t="b">
        <f t="shared" si="228"/>
        <v>0</v>
      </c>
      <c r="AZ249" s="82"/>
      <c r="BA249" s="82" t="b">
        <f t="shared" si="229"/>
        <v>0</v>
      </c>
      <c r="BB249" s="82" t="b">
        <f t="shared" si="230"/>
        <v>0</v>
      </c>
      <c r="BC249" s="82" t="b">
        <f t="shared" si="231"/>
        <v>0</v>
      </c>
      <c r="BD249" s="70"/>
      <c r="BE249" s="70" t="str">
        <f t="shared" si="220"/>
        <v/>
      </c>
      <c r="BF249" s="70">
        <v>238</v>
      </c>
      <c r="BG249" s="70"/>
      <c r="BH249" s="70"/>
      <c r="BI249" s="70"/>
      <c r="BJ249" s="70"/>
      <c r="BK249" s="70"/>
      <c r="BL249" s="70"/>
      <c r="BM249" s="70"/>
      <c r="BN249" s="70"/>
      <c r="BO249" s="70"/>
      <c r="BP249" s="70"/>
      <c r="BQ249" s="70"/>
      <c r="BR249" s="70"/>
      <c r="BS249" s="70" t="b">
        <f t="shared" si="221"/>
        <v>0</v>
      </c>
      <c r="BT249" s="70">
        <f>COUNTA(B250:$O$830)</f>
        <v>0</v>
      </c>
      <c r="BU249" s="70"/>
      <c r="BV249" s="163"/>
      <c r="BW249" s="163"/>
      <c r="BX249" s="163"/>
      <c r="BY249" s="163"/>
      <c r="BZ249" s="163"/>
      <c r="CA249" s="163"/>
      <c r="CB249" s="163"/>
      <c r="CC249" s="163"/>
      <c r="CD249" s="163"/>
      <c r="CE249" s="163" t="str">
        <f t="shared" si="232"/>
        <v/>
      </c>
      <c r="CF249" s="163" t="str">
        <f t="shared" si="233"/>
        <v/>
      </c>
      <c r="CG249" s="163" t="str">
        <f t="shared" si="234"/>
        <v/>
      </c>
      <c r="CH249" s="163" t="str">
        <f t="shared" si="235"/>
        <v/>
      </c>
      <c r="CI249" s="163" t="str">
        <f t="shared" si="236"/>
        <v/>
      </c>
      <c r="CJ249" s="163" t="str">
        <f t="shared" si="237"/>
        <v/>
      </c>
      <c r="CK249" s="163" t="str">
        <f t="shared" si="238"/>
        <v/>
      </c>
      <c r="CL249" s="163" t="str">
        <f t="shared" si="239"/>
        <v/>
      </c>
      <c r="CM249" s="163" t="str">
        <f t="shared" si="240"/>
        <v/>
      </c>
      <c r="CN249" s="163"/>
      <c r="CO249" s="163"/>
      <c r="CP249" s="163" t="str">
        <f t="shared" si="241"/>
        <v/>
      </c>
      <c r="CQ249" s="163"/>
      <c r="CR249" s="163"/>
      <c r="CS249" s="185" t="str">
        <f t="shared" si="258"/>
        <v/>
      </c>
      <c r="CT249" s="70"/>
      <c r="CU249" s="70">
        <f t="shared" si="242"/>
        <v>0</v>
      </c>
      <c r="CV249" s="70">
        <f t="shared" si="243"/>
        <v>0</v>
      </c>
      <c r="CW249" s="70"/>
      <c r="CX249" s="96">
        <f t="shared" si="244"/>
        <v>0</v>
      </c>
      <c r="CY249" s="70"/>
      <c r="CZ249" s="70" t="e">
        <f t="shared" si="245"/>
        <v>#VALUE!</v>
      </c>
      <c r="DA249" s="70" t="e">
        <f t="shared" si="246"/>
        <v>#VALUE!</v>
      </c>
      <c r="DB249" s="70"/>
      <c r="DC249" s="70" t="b">
        <f t="shared" si="259"/>
        <v>0</v>
      </c>
      <c r="DD249" s="70">
        <f t="shared" si="247"/>
        <v>0</v>
      </c>
      <c r="DE249" s="70" t="str">
        <f t="shared" si="248"/>
        <v/>
      </c>
      <c r="DF249" s="70"/>
      <c r="DG249" s="70" t="str">
        <f t="shared" si="260"/>
        <v/>
      </c>
      <c r="DH249" s="70" t="b">
        <f t="shared" si="261"/>
        <v>0</v>
      </c>
      <c r="DI249" s="70" t="str">
        <f t="shared" si="262"/>
        <v/>
      </c>
      <c r="DJ249" s="70"/>
      <c r="DK249" s="70" t="str">
        <f t="shared" si="249"/>
        <v/>
      </c>
      <c r="DL249" s="70" t="str">
        <f t="shared" si="250"/>
        <v/>
      </c>
      <c r="DM249" s="70"/>
      <c r="DN249" s="70" t="str">
        <f t="shared" si="251"/>
        <v/>
      </c>
      <c r="DO249" s="70" t="str">
        <f>IF(DK249="","",AND((COUNTIF($DK$12:DL249,DK249))=1,(COUNTIF($DK$12:DL249,DL249))=1))</f>
        <v/>
      </c>
      <c r="DP249" s="70" t="str">
        <f>IF(DK249="","",AND((COUNTIF(DK249:$DL$812,DK249))=1,(COUNTIF(DK249:$DL$812,DL249))=1))</f>
        <v/>
      </c>
      <c r="DQ249" s="70"/>
      <c r="DR249" s="70" t="b">
        <f t="shared" si="252"/>
        <v>0</v>
      </c>
      <c r="DS249" s="70" t="b">
        <f t="shared" si="253"/>
        <v>0</v>
      </c>
      <c r="DT249" s="70">
        <f t="shared" si="263"/>
        <v>0</v>
      </c>
      <c r="DU249" s="70">
        <f t="shared" si="264"/>
        <v>0</v>
      </c>
      <c r="DV249" s="70" t="b">
        <f t="shared" si="254"/>
        <v>0</v>
      </c>
      <c r="DW249" s="70" t="b">
        <f t="shared" si="255"/>
        <v>0</v>
      </c>
      <c r="DX249" s="70"/>
      <c r="DY249" s="70" t="b">
        <f t="shared" si="256"/>
        <v>0</v>
      </c>
      <c r="DZ249" s="70">
        <f t="shared" si="257"/>
        <v>0</v>
      </c>
      <c r="EA249" s="70"/>
    </row>
    <row r="250" spans="1:131" x14ac:dyDescent="0.25">
      <c r="A250" s="24" t="str">
        <f t="shared" si="222"/>
        <v/>
      </c>
      <c r="B250" s="36"/>
      <c r="C250" s="37"/>
      <c r="D250" s="38"/>
      <c r="E250" s="37"/>
      <c r="F250" s="38"/>
      <c r="G250" s="39"/>
      <c r="H250" s="35"/>
      <c r="I250" s="30"/>
      <c r="J250" s="38"/>
      <c r="K250" s="36"/>
      <c r="L250" s="40"/>
      <c r="M250" s="43"/>
      <c r="N250" s="44"/>
      <c r="O250" s="35"/>
      <c r="P250" s="87"/>
      <c r="R250" s="70"/>
      <c r="S250" s="70"/>
      <c r="T250" s="99" t="s">
        <v>641</v>
      </c>
      <c r="U250" s="146" t="s">
        <v>642</v>
      </c>
      <c r="V250" s="70"/>
      <c r="W250" s="70"/>
      <c r="X250" s="70"/>
      <c r="Y250" s="70"/>
      <c r="Z250" t="b">
        <f t="shared" si="201"/>
        <v>0</v>
      </c>
      <c r="AA250" t="b">
        <f t="shared" si="223"/>
        <v>0</v>
      </c>
      <c r="AB250" t="b">
        <f t="shared" si="202"/>
        <v>0</v>
      </c>
      <c r="AC250" t="b">
        <f t="shared" si="203"/>
        <v>0</v>
      </c>
      <c r="AD250" s="101" t="b">
        <f t="shared" si="204"/>
        <v>0</v>
      </c>
      <c r="AE250" t="e">
        <f t="shared" si="205"/>
        <v>#VALUE!</v>
      </c>
      <c r="AF250" t="b">
        <f t="shared" si="206"/>
        <v>0</v>
      </c>
      <c r="AG250" s="135"/>
      <c r="AH250" s="82" t="b">
        <f t="shared" si="207"/>
        <v>0</v>
      </c>
      <c r="AI250" s="99" t="b">
        <f t="shared" si="208"/>
        <v>0</v>
      </c>
      <c r="AJ250" s="70" t="b">
        <f t="shared" si="209"/>
        <v>0</v>
      </c>
      <c r="AK250" s="111" t="b">
        <f t="shared" si="224"/>
        <v>0</v>
      </c>
      <c r="AL250" s="82" t="e">
        <f t="shared" si="210"/>
        <v>#VALUE!</v>
      </c>
      <c r="AM250" s="82" t="b">
        <f t="shared" si="211"/>
        <v>0</v>
      </c>
      <c r="AN250" s="82" t="b">
        <f t="shared" si="212"/>
        <v>0</v>
      </c>
      <c r="AO250" s="82" t="b">
        <f t="shared" si="225"/>
        <v>0</v>
      </c>
      <c r="AP250" s="82" t="b">
        <f t="shared" si="213"/>
        <v>0</v>
      </c>
      <c r="AQ250" s="82" t="b">
        <f t="shared" si="226"/>
        <v>0</v>
      </c>
      <c r="AR250" s="70">
        <f t="shared" si="227"/>
        <v>0</v>
      </c>
      <c r="AS250" s="82" t="b">
        <f t="shared" si="214"/>
        <v>0</v>
      </c>
      <c r="AT250" s="82" t="b">
        <f t="shared" si="215"/>
        <v>0</v>
      </c>
      <c r="AU250" s="82" t="b">
        <f t="shared" si="216"/>
        <v>0</v>
      </c>
      <c r="AV250" s="82" t="b">
        <f t="shared" si="217"/>
        <v>0</v>
      </c>
      <c r="AW250" s="82" t="b">
        <f t="shared" si="218"/>
        <v>0</v>
      </c>
      <c r="AX250" s="82" t="b">
        <f t="shared" si="219"/>
        <v>0</v>
      </c>
      <c r="AY250" s="82" t="b">
        <f t="shared" si="228"/>
        <v>0</v>
      </c>
      <c r="AZ250" s="82"/>
      <c r="BA250" s="82" t="b">
        <f t="shared" si="229"/>
        <v>0</v>
      </c>
      <c r="BB250" s="82" t="b">
        <f t="shared" si="230"/>
        <v>0</v>
      </c>
      <c r="BC250" s="82" t="b">
        <f t="shared" si="231"/>
        <v>0</v>
      </c>
      <c r="BD250" s="70"/>
      <c r="BE250" s="70" t="str">
        <f t="shared" si="220"/>
        <v/>
      </c>
      <c r="BF250" s="70">
        <v>239</v>
      </c>
      <c r="BG250" s="70"/>
      <c r="BH250" s="70"/>
      <c r="BI250" s="70"/>
      <c r="BJ250" s="70"/>
      <c r="BK250" s="70"/>
      <c r="BL250" s="70"/>
      <c r="BM250" s="70"/>
      <c r="BN250" s="70"/>
      <c r="BO250" s="70"/>
      <c r="BP250" s="70"/>
      <c r="BQ250" s="70"/>
      <c r="BR250" s="70"/>
      <c r="BS250" s="70" t="b">
        <f t="shared" si="221"/>
        <v>0</v>
      </c>
      <c r="BT250" s="70">
        <f>COUNTA(B251:$O$830)</f>
        <v>0</v>
      </c>
      <c r="BU250" s="70"/>
      <c r="BV250" s="163"/>
      <c r="BW250" s="163"/>
      <c r="BX250" s="163"/>
      <c r="BY250" s="163"/>
      <c r="BZ250" s="163"/>
      <c r="CA250" s="163"/>
      <c r="CB250" s="163"/>
      <c r="CC250" s="163"/>
      <c r="CD250" s="163"/>
      <c r="CE250" s="163" t="str">
        <f t="shared" si="232"/>
        <v/>
      </c>
      <c r="CF250" s="163" t="str">
        <f t="shared" si="233"/>
        <v/>
      </c>
      <c r="CG250" s="163" t="str">
        <f t="shared" si="234"/>
        <v/>
      </c>
      <c r="CH250" s="163" t="str">
        <f t="shared" si="235"/>
        <v/>
      </c>
      <c r="CI250" s="163" t="str">
        <f t="shared" si="236"/>
        <v/>
      </c>
      <c r="CJ250" s="163" t="str">
        <f t="shared" si="237"/>
        <v/>
      </c>
      <c r="CK250" s="163" t="str">
        <f t="shared" si="238"/>
        <v/>
      </c>
      <c r="CL250" s="163" t="str">
        <f t="shared" si="239"/>
        <v/>
      </c>
      <c r="CM250" s="163" t="str">
        <f t="shared" si="240"/>
        <v/>
      </c>
      <c r="CN250" s="163"/>
      <c r="CO250" s="163"/>
      <c r="CP250" s="163" t="str">
        <f t="shared" si="241"/>
        <v/>
      </c>
      <c r="CQ250" s="163"/>
      <c r="CR250" s="163"/>
      <c r="CS250" s="185" t="str">
        <f t="shared" si="258"/>
        <v/>
      </c>
      <c r="CT250" s="70"/>
      <c r="CU250" s="70">
        <f t="shared" si="242"/>
        <v>0</v>
      </c>
      <c r="CV250" s="70">
        <f t="shared" si="243"/>
        <v>0</v>
      </c>
      <c r="CW250" s="70"/>
      <c r="CX250" s="96">
        <f t="shared" si="244"/>
        <v>0</v>
      </c>
      <c r="CY250" s="70"/>
      <c r="CZ250" s="70" t="e">
        <f t="shared" si="245"/>
        <v>#VALUE!</v>
      </c>
      <c r="DA250" s="70" t="e">
        <f t="shared" si="246"/>
        <v>#VALUE!</v>
      </c>
      <c r="DB250" s="70"/>
      <c r="DC250" s="70" t="b">
        <f t="shared" si="259"/>
        <v>0</v>
      </c>
      <c r="DD250" s="70">
        <f t="shared" si="247"/>
        <v>0</v>
      </c>
      <c r="DE250" s="70" t="str">
        <f t="shared" si="248"/>
        <v/>
      </c>
      <c r="DF250" s="70"/>
      <c r="DG250" s="70" t="str">
        <f t="shared" si="260"/>
        <v/>
      </c>
      <c r="DH250" s="70" t="b">
        <f t="shared" si="261"/>
        <v>0</v>
      </c>
      <c r="DI250" s="70" t="str">
        <f t="shared" si="262"/>
        <v/>
      </c>
      <c r="DJ250" s="70"/>
      <c r="DK250" s="70" t="str">
        <f t="shared" si="249"/>
        <v/>
      </c>
      <c r="DL250" s="70" t="str">
        <f t="shared" si="250"/>
        <v/>
      </c>
      <c r="DM250" s="70"/>
      <c r="DN250" s="70" t="str">
        <f t="shared" si="251"/>
        <v/>
      </c>
      <c r="DO250" s="70" t="str">
        <f>IF(DK250="","",AND((COUNTIF($DK$12:DL250,DK250))=1,(COUNTIF($DK$12:DL250,DL250))=1))</f>
        <v/>
      </c>
      <c r="DP250" s="70" t="str">
        <f>IF(DK250="","",AND((COUNTIF(DK250:$DL$812,DK250))=1,(COUNTIF(DK250:$DL$812,DL250))=1))</f>
        <v/>
      </c>
      <c r="DQ250" s="70"/>
      <c r="DR250" s="70" t="b">
        <f t="shared" si="252"/>
        <v>0</v>
      </c>
      <c r="DS250" s="70" t="b">
        <f t="shared" si="253"/>
        <v>0</v>
      </c>
      <c r="DT250" s="70">
        <f t="shared" si="263"/>
        <v>0</v>
      </c>
      <c r="DU250" s="70">
        <f t="shared" si="264"/>
        <v>0</v>
      </c>
      <c r="DV250" s="70" t="b">
        <f t="shared" si="254"/>
        <v>0</v>
      </c>
      <c r="DW250" s="70" t="b">
        <f t="shared" si="255"/>
        <v>0</v>
      </c>
      <c r="DX250" s="70"/>
      <c r="DY250" s="70" t="b">
        <f t="shared" si="256"/>
        <v>0</v>
      </c>
      <c r="DZ250" s="70">
        <f t="shared" si="257"/>
        <v>0</v>
      </c>
      <c r="EA250" s="70"/>
    </row>
    <row r="251" spans="1:131" x14ac:dyDescent="0.25">
      <c r="A251" s="24" t="str">
        <f t="shared" si="222"/>
        <v/>
      </c>
      <c r="B251" s="36"/>
      <c r="C251" s="37"/>
      <c r="D251" s="38"/>
      <c r="E251" s="37"/>
      <c r="F251" s="38"/>
      <c r="G251" s="39"/>
      <c r="H251" s="35"/>
      <c r="I251" s="30"/>
      <c r="J251" s="38"/>
      <c r="K251" s="36"/>
      <c r="L251" s="40"/>
      <c r="M251" s="43"/>
      <c r="N251" s="44"/>
      <c r="O251" s="35"/>
      <c r="P251" s="87"/>
      <c r="R251" s="70"/>
      <c r="S251" s="70"/>
      <c r="T251" s="99" t="s">
        <v>643</v>
      </c>
      <c r="U251" s="146" t="s">
        <v>644</v>
      </c>
      <c r="V251" s="70"/>
      <c r="W251" s="70"/>
      <c r="X251" s="70"/>
      <c r="Y251" s="70"/>
      <c r="Z251" t="b">
        <f t="shared" si="201"/>
        <v>0</v>
      </c>
      <c r="AA251" t="b">
        <f t="shared" si="223"/>
        <v>0</v>
      </c>
      <c r="AB251" t="b">
        <f t="shared" si="202"/>
        <v>0</v>
      </c>
      <c r="AC251" t="b">
        <f t="shared" si="203"/>
        <v>0</v>
      </c>
      <c r="AD251" s="101" t="b">
        <f t="shared" si="204"/>
        <v>0</v>
      </c>
      <c r="AE251" t="e">
        <f t="shared" si="205"/>
        <v>#VALUE!</v>
      </c>
      <c r="AF251" t="b">
        <f t="shared" si="206"/>
        <v>0</v>
      </c>
      <c r="AG251" s="135"/>
      <c r="AH251" s="82" t="b">
        <f t="shared" si="207"/>
        <v>0</v>
      </c>
      <c r="AI251" s="99" t="b">
        <f t="shared" si="208"/>
        <v>0</v>
      </c>
      <c r="AJ251" s="70" t="b">
        <f t="shared" si="209"/>
        <v>0</v>
      </c>
      <c r="AK251" s="111" t="b">
        <f t="shared" si="224"/>
        <v>0</v>
      </c>
      <c r="AL251" s="82" t="e">
        <f t="shared" si="210"/>
        <v>#VALUE!</v>
      </c>
      <c r="AM251" s="82" t="b">
        <f t="shared" si="211"/>
        <v>0</v>
      </c>
      <c r="AN251" s="82" t="b">
        <f t="shared" si="212"/>
        <v>0</v>
      </c>
      <c r="AO251" s="82" t="b">
        <f t="shared" si="225"/>
        <v>0</v>
      </c>
      <c r="AP251" s="82" t="b">
        <f t="shared" si="213"/>
        <v>0</v>
      </c>
      <c r="AQ251" s="82" t="b">
        <f t="shared" si="226"/>
        <v>0</v>
      </c>
      <c r="AR251" s="70">
        <f t="shared" si="227"/>
        <v>0</v>
      </c>
      <c r="AS251" s="82" t="b">
        <f t="shared" si="214"/>
        <v>0</v>
      </c>
      <c r="AT251" s="82" t="b">
        <f t="shared" si="215"/>
        <v>0</v>
      </c>
      <c r="AU251" s="82" t="b">
        <f t="shared" si="216"/>
        <v>0</v>
      </c>
      <c r="AV251" s="82" t="b">
        <f t="shared" si="217"/>
        <v>0</v>
      </c>
      <c r="AW251" s="82" t="b">
        <f t="shared" si="218"/>
        <v>0</v>
      </c>
      <c r="AX251" s="82" t="b">
        <f t="shared" si="219"/>
        <v>0</v>
      </c>
      <c r="AY251" s="82" t="b">
        <f t="shared" si="228"/>
        <v>0</v>
      </c>
      <c r="AZ251" s="82"/>
      <c r="BA251" s="82" t="b">
        <f t="shared" si="229"/>
        <v>0</v>
      </c>
      <c r="BB251" s="82" t="b">
        <f t="shared" si="230"/>
        <v>0</v>
      </c>
      <c r="BC251" s="82" t="b">
        <f t="shared" si="231"/>
        <v>0</v>
      </c>
      <c r="BD251" s="70"/>
      <c r="BE251" s="70" t="str">
        <f t="shared" si="220"/>
        <v/>
      </c>
      <c r="BF251" s="70">
        <v>240</v>
      </c>
      <c r="BG251" s="70"/>
      <c r="BH251" s="70"/>
      <c r="BI251" s="70"/>
      <c r="BJ251" s="70"/>
      <c r="BK251" s="70"/>
      <c r="BL251" s="70"/>
      <c r="BM251" s="70"/>
      <c r="BN251" s="70"/>
      <c r="BO251" s="70"/>
      <c r="BP251" s="70"/>
      <c r="BQ251" s="70"/>
      <c r="BR251" s="70"/>
      <c r="BS251" s="70" t="b">
        <f t="shared" si="221"/>
        <v>0</v>
      </c>
      <c r="BT251" s="70">
        <f>COUNTA(B252:$O$830)</f>
        <v>0</v>
      </c>
      <c r="BU251" s="70"/>
      <c r="BV251" s="163"/>
      <c r="BW251" s="163"/>
      <c r="BX251" s="163"/>
      <c r="BY251" s="163"/>
      <c r="BZ251" s="163"/>
      <c r="CA251" s="163"/>
      <c r="CB251" s="163"/>
      <c r="CC251" s="163"/>
      <c r="CD251" s="163"/>
      <c r="CE251" s="163" t="str">
        <f t="shared" si="232"/>
        <v/>
      </c>
      <c r="CF251" s="163" t="str">
        <f t="shared" si="233"/>
        <v/>
      </c>
      <c r="CG251" s="163" t="str">
        <f t="shared" si="234"/>
        <v/>
      </c>
      <c r="CH251" s="163" t="str">
        <f t="shared" si="235"/>
        <v/>
      </c>
      <c r="CI251" s="163" t="str">
        <f t="shared" si="236"/>
        <v/>
      </c>
      <c r="CJ251" s="163" t="str">
        <f t="shared" si="237"/>
        <v/>
      </c>
      <c r="CK251" s="163" t="str">
        <f t="shared" si="238"/>
        <v/>
      </c>
      <c r="CL251" s="163" t="str">
        <f t="shared" si="239"/>
        <v/>
      </c>
      <c r="CM251" s="163" t="str">
        <f t="shared" si="240"/>
        <v/>
      </c>
      <c r="CN251" s="163"/>
      <c r="CO251" s="163"/>
      <c r="CP251" s="163" t="str">
        <f t="shared" si="241"/>
        <v/>
      </c>
      <c r="CQ251" s="163"/>
      <c r="CR251" s="163"/>
      <c r="CS251" s="185" t="str">
        <f t="shared" si="258"/>
        <v/>
      </c>
      <c r="CT251" s="70"/>
      <c r="CU251" s="70">
        <f t="shared" si="242"/>
        <v>0</v>
      </c>
      <c r="CV251" s="70">
        <f t="shared" si="243"/>
        <v>0</v>
      </c>
      <c r="CW251" s="70"/>
      <c r="CX251" s="96">
        <f t="shared" si="244"/>
        <v>0</v>
      </c>
      <c r="CY251" s="70"/>
      <c r="CZ251" s="70" t="e">
        <f t="shared" si="245"/>
        <v>#VALUE!</v>
      </c>
      <c r="DA251" s="70" t="e">
        <f t="shared" si="246"/>
        <v>#VALUE!</v>
      </c>
      <c r="DB251" s="70"/>
      <c r="DC251" s="70" t="b">
        <f t="shared" si="259"/>
        <v>0</v>
      </c>
      <c r="DD251" s="70">
        <f t="shared" si="247"/>
        <v>0</v>
      </c>
      <c r="DE251" s="70" t="str">
        <f t="shared" si="248"/>
        <v/>
      </c>
      <c r="DF251" s="70"/>
      <c r="DG251" s="70" t="str">
        <f t="shared" si="260"/>
        <v/>
      </c>
      <c r="DH251" s="70" t="b">
        <f t="shared" si="261"/>
        <v>0</v>
      </c>
      <c r="DI251" s="70" t="str">
        <f t="shared" si="262"/>
        <v/>
      </c>
      <c r="DJ251" s="70"/>
      <c r="DK251" s="70" t="str">
        <f t="shared" si="249"/>
        <v/>
      </c>
      <c r="DL251" s="70" t="str">
        <f t="shared" si="250"/>
        <v/>
      </c>
      <c r="DM251" s="70"/>
      <c r="DN251" s="70" t="str">
        <f t="shared" si="251"/>
        <v/>
      </c>
      <c r="DO251" s="70" t="str">
        <f>IF(DK251="","",AND((COUNTIF($DK$12:DL251,DK251))=1,(COUNTIF($DK$12:DL251,DL251))=1))</f>
        <v/>
      </c>
      <c r="DP251" s="70" t="str">
        <f>IF(DK251="","",AND((COUNTIF(DK251:$DL$812,DK251))=1,(COUNTIF(DK251:$DL$812,DL251))=1))</f>
        <v/>
      </c>
      <c r="DQ251" s="70"/>
      <c r="DR251" s="70" t="b">
        <f t="shared" si="252"/>
        <v>0</v>
      </c>
      <c r="DS251" s="70" t="b">
        <f t="shared" si="253"/>
        <v>0</v>
      </c>
      <c r="DT251" s="70">
        <f t="shared" si="263"/>
        <v>0</v>
      </c>
      <c r="DU251" s="70">
        <f t="shared" si="264"/>
        <v>0</v>
      </c>
      <c r="DV251" s="70" t="b">
        <f t="shared" si="254"/>
        <v>0</v>
      </c>
      <c r="DW251" s="70" t="b">
        <f t="shared" si="255"/>
        <v>0</v>
      </c>
      <c r="DX251" s="70"/>
      <c r="DY251" s="70" t="b">
        <f t="shared" si="256"/>
        <v>0</v>
      </c>
      <c r="DZ251" s="70">
        <f t="shared" si="257"/>
        <v>0</v>
      </c>
      <c r="EA251" s="70"/>
    </row>
    <row r="252" spans="1:131" x14ac:dyDescent="0.25">
      <c r="A252" s="24" t="str">
        <f t="shared" si="222"/>
        <v/>
      </c>
      <c r="B252" s="36"/>
      <c r="C252" s="37"/>
      <c r="D252" s="38"/>
      <c r="E252" s="37"/>
      <c r="F252" s="38"/>
      <c r="G252" s="39"/>
      <c r="H252" s="35"/>
      <c r="I252" s="30"/>
      <c r="J252" s="38"/>
      <c r="K252" s="36"/>
      <c r="L252" s="40"/>
      <c r="M252" s="43"/>
      <c r="N252" s="44"/>
      <c r="O252" s="35"/>
      <c r="P252" s="87"/>
      <c r="R252" s="70"/>
      <c r="S252" s="70"/>
      <c r="T252" s="99" t="s">
        <v>645</v>
      </c>
      <c r="U252" s="146" t="s">
        <v>646</v>
      </c>
      <c r="V252" s="70"/>
      <c r="W252" s="70"/>
      <c r="X252" s="70"/>
      <c r="Y252" s="70"/>
      <c r="Z252" t="b">
        <f t="shared" si="201"/>
        <v>0</v>
      </c>
      <c r="AA252" t="b">
        <f t="shared" si="223"/>
        <v>0</v>
      </c>
      <c r="AB252" t="b">
        <f t="shared" si="202"/>
        <v>0</v>
      </c>
      <c r="AC252" t="b">
        <f t="shared" si="203"/>
        <v>0</v>
      </c>
      <c r="AD252" s="101" t="b">
        <f t="shared" si="204"/>
        <v>0</v>
      </c>
      <c r="AE252" t="e">
        <f t="shared" si="205"/>
        <v>#VALUE!</v>
      </c>
      <c r="AF252" t="b">
        <f t="shared" si="206"/>
        <v>0</v>
      </c>
      <c r="AG252" s="135"/>
      <c r="AH252" s="82" t="b">
        <f t="shared" si="207"/>
        <v>0</v>
      </c>
      <c r="AI252" s="99" t="b">
        <f t="shared" si="208"/>
        <v>0</v>
      </c>
      <c r="AJ252" s="70" t="b">
        <f t="shared" si="209"/>
        <v>0</v>
      </c>
      <c r="AK252" s="111" t="b">
        <f t="shared" si="224"/>
        <v>0</v>
      </c>
      <c r="AL252" s="82" t="e">
        <f t="shared" si="210"/>
        <v>#VALUE!</v>
      </c>
      <c r="AM252" s="82" t="b">
        <f t="shared" si="211"/>
        <v>0</v>
      </c>
      <c r="AN252" s="82" t="b">
        <f t="shared" si="212"/>
        <v>0</v>
      </c>
      <c r="AO252" s="82" t="b">
        <f t="shared" si="225"/>
        <v>0</v>
      </c>
      <c r="AP252" s="82" t="b">
        <f t="shared" si="213"/>
        <v>0</v>
      </c>
      <c r="AQ252" s="82" t="b">
        <f t="shared" si="226"/>
        <v>0</v>
      </c>
      <c r="AR252" s="70">
        <f t="shared" si="227"/>
        <v>0</v>
      </c>
      <c r="AS252" s="82" t="b">
        <f t="shared" si="214"/>
        <v>0</v>
      </c>
      <c r="AT252" s="82" t="b">
        <f t="shared" si="215"/>
        <v>0</v>
      </c>
      <c r="AU252" s="82" t="b">
        <f t="shared" si="216"/>
        <v>0</v>
      </c>
      <c r="AV252" s="82" t="b">
        <f t="shared" si="217"/>
        <v>0</v>
      </c>
      <c r="AW252" s="82" t="b">
        <f t="shared" si="218"/>
        <v>0</v>
      </c>
      <c r="AX252" s="82" t="b">
        <f t="shared" si="219"/>
        <v>0</v>
      </c>
      <c r="AY252" s="82" t="b">
        <f t="shared" si="228"/>
        <v>0</v>
      </c>
      <c r="AZ252" s="82"/>
      <c r="BA252" s="82" t="b">
        <f t="shared" si="229"/>
        <v>0</v>
      </c>
      <c r="BB252" s="82" t="b">
        <f t="shared" si="230"/>
        <v>0</v>
      </c>
      <c r="BC252" s="82" t="b">
        <f t="shared" si="231"/>
        <v>0</v>
      </c>
      <c r="BD252" s="70"/>
      <c r="BE252" s="70" t="str">
        <f t="shared" si="220"/>
        <v/>
      </c>
      <c r="BF252" s="70">
        <v>241</v>
      </c>
      <c r="BG252" s="70"/>
      <c r="BH252" s="70"/>
      <c r="BI252" s="70"/>
      <c r="BJ252" s="70"/>
      <c r="BK252" s="70"/>
      <c r="BL252" s="70"/>
      <c r="BM252" s="70"/>
      <c r="BN252" s="70"/>
      <c r="BO252" s="70"/>
      <c r="BP252" s="70"/>
      <c r="BQ252" s="70"/>
      <c r="BR252" s="70"/>
      <c r="BS252" s="70" t="b">
        <f t="shared" si="221"/>
        <v>0</v>
      </c>
      <c r="BT252" s="70">
        <f>COUNTA(B253:$O$830)</f>
        <v>0</v>
      </c>
      <c r="BU252" s="70"/>
      <c r="BV252" s="163"/>
      <c r="BW252" s="163"/>
      <c r="BX252" s="163"/>
      <c r="BY252" s="163"/>
      <c r="BZ252" s="163"/>
      <c r="CA252" s="163"/>
      <c r="CB252" s="163"/>
      <c r="CC252" s="163"/>
      <c r="CD252" s="163"/>
      <c r="CE252" s="163" t="str">
        <f t="shared" si="232"/>
        <v/>
      </c>
      <c r="CF252" s="163" t="str">
        <f t="shared" si="233"/>
        <v/>
      </c>
      <c r="CG252" s="163" t="str">
        <f t="shared" si="234"/>
        <v/>
      </c>
      <c r="CH252" s="163" t="str">
        <f t="shared" si="235"/>
        <v/>
      </c>
      <c r="CI252" s="163" t="str">
        <f t="shared" si="236"/>
        <v/>
      </c>
      <c r="CJ252" s="163" t="str">
        <f t="shared" si="237"/>
        <v/>
      </c>
      <c r="CK252" s="163" t="str">
        <f t="shared" si="238"/>
        <v/>
      </c>
      <c r="CL252" s="163" t="str">
        <f t="shared" si="239"/>
        <v/>
      </c>
      <c r="CM252" s="163" t="str">
        <f t="shared" si="240"/>
        <v/>
      </c>
      <c r="CN252" s="163"/>
      <c r="CO252" s="163"/>
      <c r="CP252" s="163" t="str">
        <f t="shared" si="241"/>
        <v/>
      </c>
      <c r="CQ252" s="163"/>
      <c r="CR252" s="163"/>
      <c r="CS252" s="185" t="str">
        <f t="shared" si="258"/>
        <v/>
      </c>
      <c r="CT252" s="70"/>
      <c r="CU252" s="70">
        <f t="shared" si="242"/>
        <v>0</v>
      </c>
      <c r="CV252" s="70">
        <f t="shared" si="243"/>
        <v>0</v>
      </c>
      <c r="CW252" s="70"/>
      <c r="CX252" s="96">
        <f t="shared" si="244"/>
        <v>0</v>
      </c>
      <c r="CY252" s="70"/>
      <c r="CZ252" s="70" t="e">
        <f t="shared" si="245"/>
        <v>#VALUE!</v>
      </c>
      <c r="DA252" s="70" t="e">
        <f t="shared" si="246"/>
        <v>#VALUE!</v>
      </c>
      <c r="DB252" s="70"/>
      <c r="DC252" s="70" t="b">
        <f t="shared" si="259"/>
        <v>0</v>
      </c>
      <c r="DD252" s="70">
        <f t="shared" si="247"/>
        <v>0</v>
      </c>
      <c r="DE252" s="70" t="str">
        <f t="shared" si="248"/>
        <v/>
      </c>
      <c r="DF252" s="70"/>
      <c r="DG252" s="70" t="str">
        <f t="shared" si="260"/>
        <v/>
      </c>
      <c r="DH252" s="70" t="b">
        <f t="shared" si="261"/>
        <v>0</v>
      </c>
      <c r="DI252" s="70" t="str">
        <f t="shared" si="262"/>
        <v/>
      </c>
      <c r="DJ252" s="70"/>
      <c r="DK252" s="70" t="str">
        <f t="shared" si="249"/>
        <v/>
      </c>
      <c r="DL252" s="70" t="str">
        <f t="shared" si="250"/>
        <v/>
      </c>
      <c r="DM252" s="70"/>
      <c r="DN252" s="70" t="str">
        <f t="shared" si="251"/>
        <v/>
      </c>
      <c r="DO252" s="70" t="str">
        <f>IF(DK252="","",AND((COUNTIF($DK$12:DL252,DK252))=1,(COUNTIF($DK$12:DL252,DL252))=1))</f>
        <v/>
      </c>
      <c r="DP252" s="70" t="str">
        <f>IF(DK252="","",AND((COUNTIF(DK252:$DL$812,DK252))=1,(COUNTIF(DK252:$DL$812,DL252))=1))</f>
        <v/>
      </c>
      <c r="DQ252" s="70"/>
      <c r="DR252" s="70" t="b">
        <f t="shared" si="252"/>
        <v>0</v>
      </c>
      <c r="DS252" s="70" t="b">
        <f t="shared" si="253"/>
        <v>0</v>
      </c>
      <c r="DT252" s="70">
        <f t="shared" si="263"/>
        <v>0</v>
      </c>
      <c r="DU252" s="70">
        <f t="shared" si="264"/>
        <v>0</v>
      </c>
      <c r="DV252" s="70" t="b">
        <f t="shared" si="254"/>
        <v>0</v>
      </c>
      <c r="DW252" s="70" t="b">
        <f t="shared" si="255"/>
        <v>0</v>
      </c>
      <c r="DX252" s="70"/>
      <c r="DY252" s="70" t="b">
        <f t="shared" si="256"/>
        <v>0</v>
      </c>
      <c r="DZ252" s="70">
        <f t="shared" si="257"/>
        <v>0</v>
      </c>
      <c r="EA252" s="70"/>
    </row>
    <row r="253" spans="1:131" x14ac:dyDescent="0.25">
      <c r="A253" s="24" t="str">
        <f t="shared" si="222"/>
        <v/>
      </c>
      <c r="B253" s="36"/>
      <c r="C253" s="37"/>
      <c r="D253" s="38"/>
      <c r="E253" s="37"/>
      <c r="F253" s="38"/>
      <c r="G253" s="39"/>
      <c r="H253" s="35"/>
      <c r="I253" s="30"/>
      <c r="J253" s="38"/>
      <c r="K253" s="36"/>
      <c r="L253" s="40"/>
      <c r="M253" s="43"/>
      <c r="N253" s="44"/>
      <c r="O253" s="35"/>
      <c r="P253" s="87"/>
      <c r="R253" s="70"/>
      <c r="S253" s="70"/>
      <c r="T253" s="99" t="s">
        <v>647</v>
      </c>
      <c r="U253" s="146" t="s">
        <v>648</v>
      </c>
      <c r="V253" s="70"/>
      <c r="W253" s="70"/>
      <c r="X253" s="70"/>
      <c r="Y253" s="70"/>
      <c r="Z253" t="b">
        <f t="shared" si="201"/>
        <v>0</v>
      </c>
      <c r="AA253" t="b">
        <f t="shared" si="223"/>
        <v>0</v>
      </c>
      <c r="AB253" t="b">
        <f t="shared" si="202"/>
        <v>0</v>
      </c>
      <c r="AC253" t="b">
        <f t="shared" si="203"/>
        <v>0</v>
      </c>
      <c r="AD253" s="101" t="b">
        <f t="shared" si="204"/>
        <v>0</v>
      </c>
      <c r="AE253" t="e">
        <f t="shared" si="205"/>
        <v>#VALUE!</v>
      </c>
      <c r="AF253" t="b">
        <f t="shared" si="206"/>
        <v>0</v>
      </c>
      <c r="AG253" s="135"/>
      <c r="AH253" s="82" t="b">
        <f t="shared" si="207"/>
        <v>0</v>
      </c>
      <c r="AI253" s="99" t="b">
        <f t="shared" si="208"/>
        <v>0</v>
      </c>
      <c r="AJ253" s="70" t="b">
        <f t="shared" si="209"/>
        <v>0</v>
      </c>
      <c r="AK253" s="111" t="b">
        <f t="shared" si="224"/>
        <v>0</v>
      </c>
      <c r="AL253" s="82" t="e">
        <f t="shared" si="210"/>
        <v>#VALUE!</v>
      </c>
      <c r="AM253" s="82" t="b">
        <f t="shared" si="211"/>
        <v>0</v>
      </c>
      <c r="AN253" s="82" t="b">
        <f t="shared" si="212"/>
        <v>0</v>
      </c>
      <c r="AO253" s="82" t="b">
        <f t="shared" si="225"/>
        <v>0</v>
      </c>
      <c r="AP253" s="82" t="b">
        <f t="shared" si="213"/>
        <v>0</v>
      </c>
      <c r="AQ253" s="82" t="b">
        <f t="shared" si="226"/>
        <v>0</v>
      </c>
      <c r="AR253" s="70">
        <f t="shared" si="227"/>
        <v>0</v>
      </c>
      <c r="AS253" s="82" t="b">
        <f t="shared" si="214"/>
        <v>0</v>
      </c>
      <c r="AT253" s="82" t="b">
        <f t="shared" si="215"/>
        <v>0</v>
      </c>
      <c r="AU253" s="82" t="b">
        <f t="shared" si="216"/>
        <v>0</v>
      </c>
      <c r="AV253" s="82" t="b">
        <f t="shared" si="217"/>
        <v>0</v>
      </c>
      <c r="AW253" s="82" t="b">
        <f t="shared" si="218"/>
        <v>0</v>
      </c>
      <c r="AX253" s="82" t="b">
        <f t="shared" si="219"/>
        <v>0</v>
      </c>
      <c r="AY253" s="82" t="b">
        <f t="shared" si="228"/>
        <v>0</v>
      </c>
      <c r="AZ253" s="82"/>
      <c r="BA253" s="82" t="b">
        <f t="shared" si="229"/>
        <v>0</v>
      </c>
      <c r="BB253" s="82" t="b">
        <f t="shared" si="230"/>
        <v>0</v>
      </c>
      <c r="BC253" s="82" t="b">
        <f t="shared" si="231"/>
        <v>0</v>
      </c>
      <c r="BD253" s="70"/>
      <c r="BE253" s="70" t="str">
        <f t="shared" si="220"/>
        <v/>
      </c>
      <c r="BF253" s="70">
        <v>242</v>
      </c>
      <c r="BG253" s="70"/>
      <c r="BH253" s="70"/>
      <c r="BI253" s="70"/>
      <c r="BJ253" s="70"/>
      <c r="BK253" s="70"/>
      <c r="BL253" s="70"/>
      <c r="BM253" s="70"/>
      <c r="BN253" s="70"/>
      <c r="BO253" s="70"/>
      <c r="BP253" s="70"/>
      <c r="BQ253" s="70"/>
      <c r="BR253" s="70"/>
      <c r="BS253" s="70" t="b">
        <f t="shared" si="221"/>
        <v>0</v>
      </c>
      <c r="BT253" s="70">
        <f>COUNTA(B254:$O$830)</f>
        <v>0</v>
      </c>
      <c r="BU253" s="70"/>
      <c r="BV253" s="163"/>
      <c r="BW253" s="163"/>
      <c r="BX253" s="163"/>
      <c r="BY253" s="163"/>
      <c r="BZ253" s="163"/>
      <c r="CA253" s="163"/>
      <c r="CB253" s="163"/>
      <c r="CC253" s="163"/>
      <c r="CD253" s="163"/>
      <c r="CE253" s="163" t="str">
        <f t="shared" si="232"/>
        <v/>
      </c>
      <c r="CF253" s="163" t="str">
        <f t="shared" si="233"/>
        <v/>
      </c>
      <c r="CG253" s="163" t="str">
        <f t="shared" si="234"/>
        <v/>
      </c>
      <c r="CH253" s="163" t="str">
        <f t="shared" si="235"/>
        <v/>
      </c>
      <c r="CI253" s="163" t="str">
        <f t="shared" si="236"/>
        <v/>
      </c>
      <c r="CJ253" s="163" t="str">
        <f t="shared" si="237"/>
        <v/>
      </c>
      <c r="CK253" s="163" t="str">
        <f t="shared" si="238"/>
        <v/>
      </c>
      <c r="CL253" s="163" t="str">
        <f t="shared" si="239"/>
        <v/>
      </c>
      <c r="CM253" s="163" t="str">
        <f t="shared" si="240"/>
        <v/>
      </c>
      <c r="CN253" s="163"/>
      <c r="CO253" s="163"/>
      <c r="CP253" s="163" t="str">
        <f t="shared" si="241"/>
        <v/>
      </c>
      <c r="CQ253" s="163"/>
      <c r="CR253" s="163"/>
      <c r="CS253" s="185" t="str">
        <f t="shared" si="258"/>
        <v/>
      </c>
      <c r="CT253" s="70"/>
      <c r="CU253" s="70">
        <f t="shared" si="242"/>
        <v>0</v>
      </c>
      <c r="CV253" s="70">
        <f t="shared" si="243"/>
        <v>0</v>
      </c>
      <c r="CW253" s="70"/>
      <c r="CX253" s="96">
        <f t="shared" si="244"/>
        <v>0</v>
      </c>
      <c r="CY253" s="70"/>
      <c r="CZ253" s="70" t="e">
        <f t="shared" si="245"/>
        <v>#VALUE!</v>
      </c>
      <c r="DA253" s="70" t="e">
        <f t="shared" si="246"/>
        <v>#VALUE!</v>
      </c>
      <c r="DB253" s="70"/>
      <c r="DC253" s="70" t="b">
        <f t="shared" si="259"/>
        <v>0</v>
      </c>
      <c r="DD253" s="70">
        <f t="shared" si="247"/>
        <v>0</v>
      </c>
      <c r="DE253" s="70" t="str">
        <f t="shared" si="248"/>
        <v/>
      </c>
      <c r="DF253" s="70"/>
      <c r="DG253" s="70" t="str">
        <f t="shared" si="260"/>
        <v/>
      </c>
      <c r="DH253" s="70" t="b">
        <f t="shared" si="261"/>
        <v>0</v>
      </c>
      <c r="DI253" s="70" t="str">
        <f t="shared" si="262"/>
        <v/>
      </c>
      <c r="DJ253" s="70"/>
      <c r="DK253" s="70" t="str">
        <f t="shared" si="249"/>
        <v/>
      </c>
      <c r="DL253" s="70" t="str">
        <f t="shared" si="250"/>
        <v/>
      </c>
      <c r="DM253" s="70"/>
      <c r="DN253" s="70" t="str">
        <f t="shared" si="251"/>
        <v/>
      </c>
      <c r="DO253" s="70" t="str">
        <f>IF(DK253="","",AND((COUNTIF($DK$12:DL253,DK253))=1,(COUNTIF($DK$12:DL253,DL253))=1))</f>
        <v/>
      </c>
      <c r="DP253" s="70" t="str">
        <f>IF(DK253="","",AND((COUNTIF(DK253:$DL$812,DK253))=1,(COUNTIF(DK253:$DL$812,DL253))=1))</f>
        <v/>
      </c>
      <c r="DQ253" s="70"/>
      <c r="DR253" s="70" t="b">
        <f t="shared" si="252"/>
        <v>0</v>
      </c>
      <c r="DS253" s="70" t="b">
        <f t="shared" si="253"/>
        <v>0</v>
      </c>
      <c r="DT253" s="70">
        <f t="shared" si="263"/>
        <v>0</v>
      </c>
      <c r="DU253" s="70">
        <f t="shared" si="264"/>
        <v>0</v>
      </c>
      <c r="DV253" s="70" t="b">
        <f t="shared" si="254"/>
        <v>0</v>
      </c>
      <c r="DW253" s="70" t="b">
        <f t="shared" si="255"/>
        <v>0</v>
      </c>
      <c r="DX253" s="70"/>
      <c r="DY253" s="70" t="b">
        <f t="shared" si="256"/>
        <v>0</v>
      </c>
      <c r="DZ253" s="70">
        <f t="shared" si="257"/>
        <v>0</v>
      </c>
      <c r="EA253" s="70"/>
    </row>
    <row r="254" spans="1:131" x14ac:dyDescent="0.25">
      <c r="A254" s="24" t="str">
        <f t="shared" si="222"/>
        <v/>
      </c>
      <c r="B254" s="36"/>
      <c r="C254" s="37"/>
      <c r="D254" s="38"/>
      <c r="E254" s="37"/>
      <c r="F254" s="38"/>
      <c r="G254" s="39"/>
      <c r="H254" s="35"/>
      <c r="I254" s="30"/>
      <c r="J254" s="38"/>
      <c r="K254" s="36"/>
      <c r="L254" s="40"/>
      <c r="M254" s="43"/>
      <c r="N254" s="44"/>
      <c r="O254" s="35"/>
      <c r="P254" s="87"/>
      <c r="R254" s="70"/>
      <c r="S254" s="70"/>
      <c r="T254" s="99" t="s">
        <v>649</v>
      </c>
      <c r="U254" s="146" t="s">
        <v>650</v>
      </c>
      <c r="V254" s="70"/>
      <c r="W254" s="70"/>
      <c r="X254" s="70"/>
      <c r="Y254" s="70"/>
      <c r="Z254" t="b">
        <f t="shared" si="201"/>
        <v>0</v>
      </c>
      <c r="AA254" t="b">
        <f t="shared" si="223"/>
        <v>0</v>
      </c>
      <c r="AB254" t="b">
        <f t="shared" si="202"/>
        <v>0</v>
      </c>
      <c r="AC254" t="b">
        <f t="shared" si="203"/>
        <v>0</v>
      </c>
      <c r="AD254" s="101" t="b">
        <f t="shared" si="204"/>
        <v>0</v>
      </c>
      <c r="AE254" t="e">
        <f t="shared" si="205"/>
        <v>#VALUE!</v>
      </c>
      <c r="AF254" t="b">
        <f t="shared" si="206"/>
        <v>0</v>
      </c>
      <c r="AG254" s="135"/>
      <c r="AH254" s="82" t="b">
        <f t="shared" si="207"/>
        <v>0</v>
      </c>
      <c r="AI254" s="99" t="b">
        <f t="shared" si="208"/>
        <v>0</v>
      </c>
      <c r="AJ254" s="70" t="b">
        <f t="shared" si="209"/>
        <v>0</v>
      </c>
      <c r="AK254" s="111" t="b">
        <f t="shared" si="224"/>
        <v>0</v>
      </c>
      <c r="AL254" s="82" t="e">
        <f t="shared" si="210"/>
        <v>#VALUE!</v>
      </c>
      <c r="AM254" s="82" t="b">
        <f t="shared" si="211"/>
        <v>0</v>
      </c>
      <c r="AN254" s="82" t="b">
        <f t="shared" si="212"/>
        <v>0</v>
      </c>
      <c r="AO254" s="82" t="b">
        <f t="shared" si="225"/>
        <v>0</v>
      </c>
      <c r="AP254" s="82" t="b">
        <f t="shared" si="213"/>
        <v>0</v>
      </c>
      <c r="AQ254" s="82" t="b">
        <f t="shared" si="226"/>
        <v>0</v>
      </c>
      <c r="AR254" s="70">
        <f t="shared" si="227"/>
        <v>0</v>
      </c>
      <c r="AS254" s="82" t="b">
        <f t="shared" si="214"/>
        <v>0</v>
      </c>
      <c r="AT254" s="82" t="b">
        <f t="shared" si="215"/>
        <v>0</v>
      </c>
      <c r="AU254" s="82" t="b">
        <f t="shared" si="216"/>
        <v>0</v>
      </c>
      <c r="AV254" s="82" t="b">
        <f t="shared" si="217"/>
        <v>0</v>
      </c>
      <c r="AW254" s="82" t="b">
        <f t="shared" si="218"/>
        <v>0</v>
      </c>
      <c r="AX254" s="82" t="b">
        <f t="shared" si="219"/>
        <v>0</v>
      </c>
      <c r="AY254" s="82" t="b">
        <f t="shared" si="228"/>
        <v>0</v>
      </c>
      <c r="AZ254" s="82"/>
      <c r="BA254" s="82" t="b">
        <f t="shared" si="229"/>
        <v>0</v>
      </c>
      <c r="BB254" s="82" t="b">
        <f t="shared" si="230"/>
        <v>0</v>
      </c>
      <c r="BC254" s="82" t="b">
        <f t="shared" si="231"/>
        <v>0</v>
      </c>
      <c r="BD254" s="70"/>
      <c r="BE254" s="70" t="str">
        <f t="shared" si="220"/>
        <v/>
      </c>
      <c r="BF254" s="70">
        <v>243</v>
      </c>
      <c r="BG254" s="70"/>
      <c r="BH254" s="70"/>
      <c r="BI254" s="70"/>
      <c r="BJ254" s="70"/>
      <c r="BK254" s="70"/>
      <c r="BL254" s="70"/>
      <c r="BM254" s="70"/>
      <c r="BN254" s="70"/>
      <c r="BO254" s="70"/>
      <c r="BP254" s="70"/>
      <c r="BQ254" s="70"/>
      <c r="BR254" s="70"/>
      <c r="BS254" s="70" t="b">
        <f t="shared" si="221"/>
        <v>0</v>
      </c>
      <c r="BT254" s="70">
        <f>COUNTA(B255:$O$830)</f>
        <v>0</v>
      </c>
      <c r="BU254" s="70"/>
      <c r="BV254" s="163"/>
      <c r="BW254" s="163"/>
      <c r="BX254" s="163"/>
      <c r="BY254" s="163"/>
      <c r="BZ254" s="163"/>
      <c r="CA254" s="163"/>
      <c r="CB254" s="163"/>
      <c r="CC254" s="163"/>
      <c r="CD254" s="163"/>
      <c r="CE254" s="163" t="str">
        <f t="shared" si="232"/>
        <v/>
      </c>
      <c r="CF254" s="163" t="str">
        <f t="shared" si="233"/>
        <v/>
      </c>
      <c r="CG254" s="163" t="str">
        <f t="shared" si="234"/>
        <v/>
      </c>
      <c r="CH254" s="163" t="str">
        <f t="shared" si="235"/>
        <v/>
      </c>
      <c r="CI254" s="163" t="str">
        <f t="shared" si="236"/>
        <v/>
      </c>
      <c r="CJ254" s="163" t="str">
        <f t="shared" si="237"/>
        <v/>
      </c>
      <c r="CK254" s="163" t="str">
        <f t="shared" si="238"/>
        <v/>
      </c>
      <c r="CL254" s="163" t="str">
        <f t="shared" si="239"/>
        <v/>
      </c>
      <c r="CM254" s="163" t="str">
        <f t="shared" si="240"/>
        <v/>
      </c>
      <c r="CN254" s="163"/>
      <c r="CO254" s="163"/>
      <c r="CP254" s="163" t="str">
        <f t="shared" si="241"/>
        <v/>
      </c>
      <c r="CQ254" s="163"/>
      <c r="CR254" s="163"/>
      <c r="CS254" s="185" t="str">
        <f t="shared" si="258"/>
        <v/>
      </c>
      <c r="CT254" s="70"/>
      <c r="CU254" s="70">
        <f t="shared" si="242"/>
        <v>0</v>
      </c>
      <c r="CV254" s="70">
        <f t="shared" si="243"/>
        <v>0</v>
      </c>
      <c r="CW254" s="70"/>
      <c r="CX254" s="96">
        <f t="shared" si="244"/>
        <v>0</v>
      </c>
      <c r="CY254" s="70"/>
      <c r="CZ254" s="70" t="e">
        <f t="shared" si="245"/>
        <v>#VALUE!</v>
      </c>
      <c r="DA254" s="70" t="e">
        <f t="shared" si="246"/>
        <v>#VALUE!</v>
      </c>
      <c r="DB254" s="70"/>
      <c r="DC254" s="70" t="b">
        <f t="shared" si="259"/>
        <v>0</v>
      </c>
      <c r="DD254" s="70">
        <f t="shared" si="247"/>
        <v>0</v>
      </c>
      <c r="DE254" s="70" t="str">
        <f t="shared" si="248"/>
        <v/>
      </c>
      <c r="DF254" s="70"/>
      <c r="DG254" s="70" t="str">
        <f t="shared" si="260"/>
        <v/>
      </c>
      <c r="DH254" s="70" t="b">
        <f t="shared" si="261"/>
        <v>0</v>
      </c>
      <c r="DI254" s="70" t="str">
        <f t="shared" si="262"/>
        <v/>
      </c>
      <c r="DJ254" s="70"/>
      <c r="DK254" s="70" t="str">
        <f t="shared" si="249"/>
        <v/>
      </c>
      <c r="DL254" s="70" t="str">
        <f t="shared" si="250"/>
        <v/>
      </c>
      <c r="DM254" s="70"/>
      <c r="DN254" s="70" t="str">
        <f t="shared" si="251"/>
        <v/>
      </c>
      <c r="DO254" s="70" t="str">
        <f>IF(DK254="","",AND((COUNTIF($DK$12:DL254,DK254))=1,(COUNTIF($DK$12:DL254,DL254))=1))</f>
        <v/>
      </c>
      <c r="DP254" s="70" t="str">
        <f>IF(DK254="","",AND((COUNTIF(DK254:$DL$812,DK254))=1,(COUNTIF(DK254:$DL$812,DL254))=1))</f>
        <v/>
      </c>
      <c r="DQ254" s="70"/>
      <c r="DR254" s="70" t="b">
        <f t="shared" si="252"/>
        <v>0</v>
      </c>
      <c r="DS254" s="70" t="b">
        <f t="shared" si="253"/>
        <v>0</v>
      </c>
      <c r="DT254" s="70">
        <f t="shared" si="263"/>
        <v>0</v>
      </c>
      <c r="DU254" s="70">
        <f t="shared" si="264"/>
        <v>0</v>
      </c>
      <c r="DV254" s="70" t="b">
        <f t="shared" si="254"/>
        <v>0</v>
      </c>
      <c r="DW254" s="70" t="b">
        <f t="shared" si="255"/>
        <v>0</v>
      </c>
      <c r="DX254" s="70"/>
      <c r="DY254" s="70" t="b">
        <f t="shared" si="256"/>
        <v>0</v>
      </c>
      <c r="DZ254" s="70">
        <f t="shared" si="257"/>
        <v>0</v>
      </c>
      <c r="EA254" s="70"/>
    </row>
    <row r="255" spans="1:131" x14ac:dyDescent="0.25">
      <c r="A255" s="24" t="str">
        <f t="shared" si="222"/>
        <v/>
      </c>
      <c r="B255" s="36"/>
      <c r="C255" s="37"/>
      <c r="D255" s="38"/>
      <c r="E255" s="37"/>
      <c r="F255" s="38"/>
      <c r="G255" s="39"/>
      <c r="H255" s="35"/>
      <c r="I255" s="30"/>
      <c r="J255" s="38"/>
      <c r="K255" s="36"/>
      <c r="L255" s="40"/>
      <c r="M255" s="43"/>
      <c r="N255" s="44"/>
      <c r="O255" s="35"/>
      <c r="P255" s="87"/>
      <c r="R255" s="70"/>
      <c r="S255" s="70"/>
      <c r="T255" s="99" t="s">
        <v>651</v>
      </c>
      <c r="U255" s="146" t="s">
        <v>652</v>
      </c>
      <c r="V255" s="70"/>
      <c r="W255" s="70"/>
      <c r="X255" s="70"/>
      <c r="Y255" s="70"/>
      <c r="Z255" t="b">
        <f t="shared" si="201"/>
        <v>0</v>
      </c>
      <c r="AA255" t="b">
        <f t="shared" si="223"/>
        <v>0</v>
      </c>
      <c r="AB255" t="b">
        <f t="shared" si="202"/>
        <v>0</v>
      </c>
      <c r="AC255" t="b">
        <f t="shared" si="203"/>
        <v>0</v>
      </c>
      <c r="AD255" s="101" t="b">
        <f t="shared" si="204"/>
        <v>0</v>
      </c>
      <c r="AE255" t="e">
        <f t="shared" si="205"/>
        <v>#VALUE!</v>
      </c>
      <c r="AF255" t="b">
        <f t="shared" si="206"/>
        <v>0</v>
      </c>
      <c r="AG255" s="135"/>
      <c r="AH255" s="82" t="b">
        <f t="shared" si="207"/>
        <v>0</v>
      </c>
      <c r="AI255" s="99" t="b">
        <f t="shared" si="208"/>
        <v>0</v>
      </c>
      <c r="AJ255" s="70" t="b">
        <f t="shared" si="209"/>
        <v>0</v>
      </c>
      <c r="AK255" s="111" t="b">
        <f t="shared" si="224"/>
        <v>0</v>
      </c>
      <c r="AL255" s="82" t="e">
        <f t="shared" si="210"/>
        <v>#VALUE!</v>
      </c>
      <c r="AM255" s="82" t="b">
        <f t="shared" si="211"/>
        <v>0</v>
      </c>
      <c r="AN255" s="82" t="b">
        <f t="shared" si="212"/>
        <v>0</v>
      </c>
      <c r="AO255" s="82" t="b">
        <f t="shared" si="225"/>
        <v>0</v>
      </c>
      <c r="AP255" s="82" t="b">
        <f t="shared" si="213"/>
        <v>0</v>
      </c>
      <c r="AQ255" s="82" t="b">
        <f t="shared" si="226"/>
        <v>0</v>
      </c>
      <c r="AR255" s="70">
        <f t="shared" si="227"/>
        <v>0</v>
      </c>
      <c r="AS255" s="82" t="b">
        <f t="shared" si="214"/>
        <v>0</v>
      </c>
      <c r="AT255" s="82" t="b">
        <f t="shared" si="215"/>
        <v>0</v>
      </c>
      <c r="AU255" s="82" t="b">
        <f t="shared" si="216"/>
        <v>0</v>
      </c>
      <c r="AV255" s="82" t="b">
        <f t="shared" si="217"/>
        <v>0</v>
      </c>
      <c r="AW255" s="82" t="b">
        <f t="shared" si="218"/>
        <v>0</v>
      </c>
      <c r="AX255" s="82" t="b">
        <f t="shared" si="219"/>
        <v>0</v>
      </c>
      <c r="AY255" s="82" t="b">
        <f t="shared" si="228"/>
        <v>0</v>
      </c>
      <c r="AZ255" s="82"/>
      <c r="BA255" s="82" t="b">
        <f t="shared" si="229"/>
        <v>0</v>
      </c>
      <c r="BB255" s="82" t="b">
        <f t="shared" si="230"/>
        <v>0</v>
      </c>
      <c r="BC255" s="82" t="b">
        <f t="shared" si="231"/>
        <v>0</v>
      </c>
      <c r="BD255" s="70"/>
      <c r="BE255" s="70" t="str">
        <f t="shared" si="220"/>
        <v/>
      </c>
      <c r="BF255" s="70">
        <v>244</v>
      </c>
      <c r="BG255" s="70"/>
      <c r="BH255" s="70"/>
      <c r="BI255" s="70"/>
      <c r="BJ255" s="70"/>
      <c r="BK255" s="70"/>
      <c r="BL255" s="70"/>
      <c r="BM255" s="70"/>
      <c r="BN255" s="70"/>
      <c r="BO255" s="70"/>
      <c r="BP255" s="70"/>
      <c r="BQ255" s="70"/>
      <c r="BR255" s="70"/>
      <c r="BS255" s="70" t="b">
        <f t="shared" si="221"/>
        <v>0</v>
      </c>
      <c r="BT255" s="70">
        <f>COUNTA(B256:$O$830)</f>
        <v>0</v>
      </c>
      <c r="BU255" s="70"/>
      <c r="BV255" s="163"/>
      <c r="BW255" s="163"/>
      <c r="BX255" s="163"/>
      <c r="BY255" s="163"/>
      <c r="BZ255" s="163"/>
      <c r="CA255" s="163"/>
      <c r="CB255" s="163"/>
      <c r="CC255" s="163"/>
      <c r="CD255" s="163"/>
      <c r="CE255" s="163" t="str">
        <f t="shared" si="232"/>
        <v/>
      </c>
      <c r="CF255" s="163" t="str">
        <f t="shared" si="233"/>
        <v/>
      </c>
      <c r="CG255" s="163" t="str">
        <f t="shared" si="234"/>
        <v/>
      </c>
      <c r="CH255" s="163" t="str">
        <f t="shared" si="235"/>
        <v/>
      </c>
      <c r="CI255" s="163" t="str">
        <f t="shared" si="236"/>
        <v/>
      </c>
      <c r="CJ255" s="163" t="str">
        <f t="shared" si="237"/>
        <v/>
      </c>
      <c r="CK255" s="163" t="str">
        <f t="shared" si="238"/>
        <v/>
      </c>
      <c r="CL255" s="163" t="str">
        <f t="shared" si="239"/>
        <v/>
      </c>
      <c r="CM255" s="163" t="str">
        <f t="shared" si="240"/>
        <v/>
      </c>
      <c r="CN255" s="163"/>
      <c r="CO255" s="163"/>
      <c r="CP255" s="163" t="str">
        <f t="shared" si="241"/>
        <v/>
      </c>
      <c r="CQ255" s="163"/>
      <c r="CR255" s="163"/>
      <c r="CS255" s="185" t="str">
        <f t="shared" si="258"/>
        <v/>
      </c>
      <c r="CT255" s="70"/>
      <c r="CU255" s="70">
        <f t="shared" si="242"/>
        <v>0</v>
      </c>
      <c r="CV255" s="70">
        <f t="shared" si="243"/>
        <v>0</v>
      </c>
      <c r="CW255" s="70"/>
      <c r="CX255" s="96">
        <f t="shared" si="244"/>
        <v>0</v>
      </c>
      <c r="CY255" s="70"/>
      <c r="CZ255" s="70" t="e">
        <f t="shared" si="245"/>
        <v>#VALUE!</v>
      </c>
      <c r="DA255" s="70" t="e">
        <f t="shared" si="246"/>
        <v>#VALUE!</v>
      </c>
      <c r="DB255" s="70"/>
      <c r="DC255" s="70" t="b">
        <f t="shared" si="259"/>
        <v>0</v>
      </c>
      <c r="DD255" s="70">
        <f t="shared" si="247"/>
        <v>0</v>
      </c>
      <c r="DE255" s="70" t="str">
        <f t="shared" si="248"/>
        <v/>
      </c>
      <c r="DF255" s="70"/>
      <c r="DG255" s="70" t="str">
        <f t="shared" si="260"/>
        <v/>
      </c>
      <c r="DH255" s="70" t="b">
        <f t="shared" si="261"/>
        <v>0</v>
      </c>
      <c r="DI255" s="70" t="str">
        <f t="shared" si="262"/>
        <v/>
      </c>
      <c r="DJ255" s="70"/>
      <c r="DK255" s="70" t="str">
        <f t="shared" si="249"/>
        <v/>
      </c>
      <c r="DL255" s="70" t="str">
        <f t="shared" si="250"/>
        <v/>
      </c>
      <c r="DM255" s="70"/>
      <c r="DN255" s="70" t="str">
        <f t="shared" si="251"/>
        <v/>
      </c>
      <c r="DO255" s="70" t="str">
        <f>IF(DK255="","",AND((COUNTIF($DK$12:DL255,DK255))=1,(COUNTIF($DK$12:DL255,DL255))=1))</f>
        <v/>
      </c>
      <c r="DP255" s="70" t="str">
        <f>IF(DK255="","",AND((COUNTIF(DK255:$DL$812,DK255))=1,(COUNTIF(DK255:$DL$812,DL255))=1))</f>
        <v/>
      </c>
      <c r="DQ255" s="70"/>
      <c r="DR255" s="70" t="b">
        <f t="shared" si="252"/>
        <v>0</v>
      </c>
      <c r="DS255" s="70" t="b">
        <f t="shared" si="253"/>
        <v>0</v>
      </c>
      <c r="DT255" s="70">
        <f t="shared" si="263"/>
        <v>0</v>
      </c>
      <c r="DU255" s="70">
        <f t="shared" si="264"/>
        <v>0</v>
      </c>
      <c r="DV255" s="70" t="b">
        <f t="shared" si="254"/>
        <v>0</v>
      </c>
      <c r="DW255" s="70" t="b">
        <f t="shared" si="255"/>
        <v>0</v>
      </c>
      <c r="DX255" s="70"/>
      <c r="DY255" s="70" t="b">
        <f t="shared" si="256"/>
        <v>0</v>
      </c>
      <c r="DZ255" s="70">
        <f t="shared" si="257"/>
        <v>0</v>
      </c>
      <c r="EA255" s="70"/>
    </row>
    <row r="256" spans="1:131" x14ac:dyDescent="0.25">
      <c r="A256" s="24" t="str">
        <f t="shared" si="222"/>
        <v/>
      </c>
      <c r="B256" s="36"/>
      <c r="C256" s="37"/>
      <c r="D256" s="38"/>
      <c r="E256" s="37"/>
      <c r="F256" s="38"/>
      <c r="G256" s="39"/>
      <c r="H256" s="35"/>
      <c r="I256" s="30"/>
      <c r="J256" s="38"/>
      <c r="K256" s="36"/>
      <c r="L256" s="40"/>
      <c r="M256" s="43"/>
      <c r="N256" s="44"/>
      <c r="O256" s="35"/>
      <c r="P256" s="87"/>
      <c r="R256" s="70"/>
      <c r="S256" s="70"/>
      <c r="T256" s="99" t="s">
        <v>653</v>
      </c>
      <c r="U256" s="146" t="s">
        <v>654</v>
      </c>
      <c r="V256" s="70"/>
      <c r="W256" s="70"/>
      <c r="X256" s="70"/>
      <c r="Y256" s="70"/>
      <c r="Z256" t="b">
        <f t="shared" si="201"/>
        <v>0</v>
      </c>
      <c r="AA256" t="b">
        <f t="shared" si="223"/>
        <v>0</v>
      </c>
      <c r="AB256" t="b">
        <f t="shared" si="202"/>
        <v>0</v>
      </c>
      <c r="AC256" t="b">
        <f t="shared" si="203"/>
        <v>0</v>
      </c>
      <c r="AD256" s="101" t="b">
        <f t="shared" si="204"/>
        <v>0</v>
      </c>
      <c r="AE256" t="e">
        <f t="shared" si="205"/>
        <v>#VALUE!</v>
      </c>
      <c r="AF256" t="b">
        <f t="shared" si="206"/>
        <v>0</v>
      </c>
      <c r="AG256" s="135"/>
      <c r="AH256" s="82" t="b">
        <f t="shared" si="207"/>
        <v>0</v>
      </c>
      <c r="AI256" s="99" t="b">
        <f t="shared" si="208"/>
        <v>0</v>
      </c>
      <c r="AJ256" s="70" t="b">
        <f t="shared" si="209"/>
        <v>0</v>
      </c>
      <c r="AK256" s="111" t="b">
        <f t="shared" si="224"/>
        <v>0</v>
      </c>
      <c r="AL256" s="82" t="e">
        <f t="shared" si="210"/>
        <v>#VALUE!</v>
      </c>
      <c r="AM256" s="82" t="b">
        <f t="shared" si="211"/>
        <v>0</v>
      </c>
      <c r="AN256" s="82" t="b">
        <f t="shared" si="212"/>
        <v>0</v>
      </c>
      <c r="AO256" s="82" t="b">
        <f t="shared" si="225"/>
        <v>0</v>
      </c>
      <c r="AP256" s="82" t="b">
        <f t="shared" si="213"/>
        <v>0</v>
      </c>
      <c r="AQ256" s="82" t="b">
        <f t="shared" si="226"/>
        <v>0</v>
      </c>
      <c r="AR256" s="70">
        <f t="shared" si="227"/>
        <v>0</v>
      </c>
      <c r="AS256" s="82" t="b">
        <f t="shared" si="214"/>
        <v>0</v>
      </c>
      <c r="AT256" s="82" t="b">
        <f t="shared" si="215"/>
        <v>0</v>
      </c>
      <c r="AU256" s="82" t="b">
        <f t="shared" si="216"/>
        <v>0</v>
      </c>
      <c r="AV256" s="82" t="b">
        <f t="shared" si="217"/>
        <v>0</v>
      </c>
      <c r="AW256" s="82" t="b">
        <f t="shared" si="218"/>
        <v>0</v>
      </c>
      <c r="AX256" s="82" t="b">
        <f t="shared" si="219"/>
        <v>0</v>
      </c>
      <c r="AY256" s="82" t="b">
        <f t="shared" si="228"/>
        <v>0</v>
      </c>
      <c r="AZ256" s="82"/>
      <c r="BA256" s="82" t="b">
        <f t="shared" si="229"/>
        <v>0</v>
      </c>
      <c r="BB256" s="82" t="b">
        <f t="shared" si="230"/>
        <v>0</v>
      </c>
      <c r="BC256" s="82" t="b">
        <f t="shared" si="231"/>
        <v>0</v>
      </c>
      <c r="BD256" s="70"/>
      <c r="BE256" s="70" t="str">
        <f t="shared" si="220"/>
        <v/>
      </c>
      <c r="BF256" s="70">
        <v>245</v>
      </c>
      <c r="BG256" s="70"/>
      <c r="BH256" s="70"/>
      <c r="BI256" s="70"/>
      <c r="BJ256" s="70"/>
      <c r="BK256" s="70"/>
      <c r="BL256" s="70"/>
      <c r="BM256" s="70"/>
      <c r="BN256" s="70"/>
      <c r="BO256" s="70"/>
      <c r="BP256" s="70"/>
      <c r="BQ256" s="70"/>
      <c r="BR256" s="70"/>
      <c r="BS256" s="70" t="b">
        <f t="shared" si="221"/>
        <v>0</v>
      </c>
      <c r="BT256" s="70">
        <f>COUNTA(B257:$O$830)</f>
        <v>0</v>
      </c>
      <c r="BU256" s="70"/>
      <c r="BV256" s="163"/>
      <c r="BW256" s="163"/>
      <c r="BX256" s="163"/>
      <c r="BY256" s="163"/>
      <c r="BZ256" s="163"/>
      <c r="CA256" s="163"/>
      <c r="CB256" s="163"/>
      <c r="CC256" s="163"/>
      <c r="CD256" s="163"/>
      <c r="CE256" s="163" t="str">
        <f t="shared" si="232"/>
        <v/>
      </c>
      <c r="CF256" s="163" t="str">
        <f t="shared" si="233"/>
        <v/>
      </c>
      <c r="CG256" s="163" t="str">
        <f t="shared" si="234"/>
        <v/>
      </c>
      <c r="CH256" s="163" t="str">
        <f t="shared" si="235"/>
        <v/>
      </c>
      <c r="CI256" s="163" t="str">
        <f t="shared" si="236"/>
        <v/>
      </c>
      <c r="CJ256" s="163" t="str">
        <f t="shared" si="237"/>
        <v/>
      </c>
      <c r="CK256" s="163" t="str">
        <f t="shared" si="238"/>
        <v/>
      </c>
      <c r="CL256" s="163" t="str">
        <f t="shared" si="239"/>
        <v/>
      </c>
      <c r="CM256" s="163" t="str">
        <f t="shared" si="240"/>
        <v/>
      </c>
      <c r="CN256" s="163"/>
      <c r="CO256" s="163"/>
      <c r="CP256" s="163" t="str">
        <f t="shared" si="241"/>
        <v/>
      </c>
      <c r="CQ256" s="163"/>
      <c r="CR256" s="163"/>
      <c r="CS256" s="185" t="str">
        <f t="shared" si="258"/>
        <v/>
      </c>
      <c r="CT256" s="70"/>
      <c r="CU256" s="70">
        <f t="shared" si="242"/>
        <v>0</v>
      </c>
      <c r="CV256" s="70">
        <f t="shared" si="243"/>
        <v>0</v>
      </c>
      <c r="CW256" s="70"/>
      <c r="CX256" s="96">
        <f t="shared" si="244"/>
        <v>0</v>
      </c>
      <c r="CY256" s="70"/>
      <c r="CZ256" s="70" t="e">
        <f t="shared" si="245"/>
        <v>#VALUE!</v>
      </c>
      <c r="DA256" s="70" t="e">
        <f t="shared" si="246"/>
        <v>#VALUE!</v>
      </c>
      <c r="DB256" s="70"/>
      <c r="DC256" s="70" t="b">
        <f t="shared" si="259"/>
        <v>0</v>
      </c>
      <c r="DD256" s="70">
        <f t="shared" si="247"/>
        <v>0</v>
      </c>
      <c r="DE256" s="70" t="str">
        <f t="shared" si="248"/>
        <v/>
      </c>
      <c r="DF256" s="70"/>
      <c r="DG256" s="70" t="str">
        <f t="shared" si="260"/>
        <v/>
      </c>
      <c r="DH256" s="70" t="b">
        <f t="shared" si="261"/>
        <v>0</v>
      </c>
      <c r="DI256" s="70" t="str">
        <f t="shared" si="262"/>
        <v/>
      </c>
      <c r="DJ256" s="70"/>
      <c r="DK256" s="70" t="str">
        <f t="shared" si="249"/>
        <v/>
      </c>
      <c r="DL256" s="70" t="str">
        <f t="shared" si="250"/>
        <v/>
      </c>
      <c r="DM256" s="70"/>
      <c r="DN256" s="70" t="str">
        <f t="shared" si="251"/>
        <v/>
      </c>
      <c r="DO256" s="70" t="str">
        <f>IF(DK256="","",AND((COUNTIF($DK$12:DL256,DK256))=1,(COUNTIF($DK$12:DL256,DL256))=1))</f>
        <v/>
      </c>
      <c r="DP256" s="70" t="str">
        <f>IF(DK256="","",AND((COUNTIF(DK256:$DL$812,DK256))=1,(COUNTIF(DK256:$DL$812,DL256))=1))</f>
        <v/>
      </c>
      <c r="DQ256" s="70"/>
      <c r="DR256" s="70" t="b">
        <f t="shared" si="252"/>
        <v>0</v>
      </c>
      <c r="DS256" s="70" t="b">
        <f t="shared" si="253"/>
        <v>0</v>
      </c>
      <c r="DT256" s="70">
        <f t="shared" si="263"/>
        <v>0</v>
      </c>
      <c r="DU256" s="70">
        <f t="shared" si="264"/>
        <v>0</v>
      </c>
      <c r="DV256" s="70" t="b">
        <f t="shared" si="254"/>
        <v>0</v>
      </c>
      <c r="DW256" s="70" t="b">
        <f t="shared" si="255"/>
        <v>0</v>
      </c>
      <c r="DX256" s="70"/>
      <c r="DY256" s="70" t="b">
        <f t="shared" si="256"/>
        <v>0</v>
      </c>
      <c r="DZ256" s="70">
        <f t="shared" si="257"/>
        <v>0</v>
      </c>
      <c r="EA256" s="70"/>
    </row>
    <row r="257" spans="1:131" x14ac:dyDescent="0.25">
      <c r="A257" s="24" t="str">
        <f t="shared" si="222"/>
        <v/>
      </c>
      <c r="B257" s="36"/>
      <c r="C257" s="37"/>
      <c r="D257" s="38"/>
      <c r="E257" s="37"/>
      <c r="F257" s="38"/>
      <c r="G257" s="39"/>
      <c r="H257" s="35"/>
      <c r="I257" s="30"/>
      <c r="J257" s="38"/>
      <c r="K257" s="36"/>
      <c r="L257" s="40"/>
      <c r="M257" s="43"/>
      <c r="N257" s="44"/>
      <c r="O257" s="35"/>
      <c r="P257" s="87"/>
      <c r="R257" s="70"/>
      <c r="S257" s="70"/>
      <c r="T257" s="99" t="s">
        <v>655</v>
      </c>
      <c r="U257" s="146" t="s">
        <v>656</v>
      </c>
      <c r="V257" s="70"/>
      <c r="W257" s="70"/>
      <c r="X257" s="70"/>
      <c r="Y257" s="70"/>
      <c r="Z257" t="b">
        <f t="shared" si="201"/>
        <v>0</v>
      </c>
      <c r="AA257" t="b">
        <f t="shared" si="223"/>
        <v>0</v>
      </c>
      <c r="AB257" t="b">
        <f t="shared" si="202"/>
        <v>0</v>
      </c>
      <c r="AC257" t="b">
        <f t="shared" si="203"/>
        <v>0</v>
      </c>
      <c r="AD257" s="101" t="b">
        <f t="shared" si="204"/>
        <v>0</v>
      </c>
      <c r="AE257" t="e">
        <f t="shared" si="205"/>
        <v>#VALUE!</v>
      </c>
      <c r="AF257" t="b">
        <f t="shared" si="206"/>
        <v>0</v>
      </c>
      <c r="AG257" s="135"/>
      <c r="AH257" s="82" t="b">
        <f t="shared" si="207"/>
        <v>0</v>
      </c>
      <c r="AI257" s="99" t="b">
        <f t="shared" si="208"/>
        <v>0</v>
      </c>
      <c r="AJ257" s="70" t="b">
        <f t="shared" si="209"/>
        <v>0</v>
      </c>
      <c r="AK257" s="111" t="b">
        <f t="shared" si="224"/>
        <v>0</v>
      </c>
      <c r="AL257" s="82" t="e">
        <f t="shared" si="210"/>
        <v>#VALUE!</v>
      </c>
      <c r="AM257" s="82" t="b">
        <f t="shared" si="211"/>
        <v>0</v>
      </c>
      <c r="AN257" s="82" t="b">
        <f t="shared" si="212"/>
        <v>0</v>
      </c>
      <c r="AO257" s="82" t="b">
        <f t="shared" si="225"/>
        <v>0</v>
      </c>
      <c r="AP257" s="82" t="b">
        <f t="shared" si="213"/>
        <v>0</v>
      </c>
      <c r="AQ257" s="82" t="b">
        <f t="shared" si="226"/>
        <v>0</v>
      </c>
      <c r="AR257" s="70">
        <f t="shared" si="227"/>
        <v>0</v>
      </c>
      <c r="AS257" s="82" t="b">
        <f t="shared" si="214"/>
        <v>0</v>
      </c>
      <c r="AT257" s="82" t="b">
        <f t="shared" si="215"/>
        <v>0</v>
      </c>
      <c r="AU257" s="82" t="b">
        <f t="shared" si="216"/>
        <v>0</v>
      </c>
      <c r="AV257" s="82" t="b">
        <f t="shared" si="217"/>
        <v>0</v>
      </c>
      <c r="AW257" s="82" t="b">
        <f t="shared" si="218"/>
        <v>0</v>
      </c>
      <c r="AX257" s="82" t="b">
        <f t="shared" si="219"/>
        <v>0</v>
      </c>
      <c r="AY257" s="82" t="b">
        <f t="shared" si="228"/>
        <v>0</v>
      </c>
      <c r="AZ257" s="82"/>
      <c r="BA257" s="82" t="b">
        <f t="shared" si="229"/>
        <v>0</v>
      </c>
      <c r="BB257" s="82" t="b">
        <f t="shared" si="230"/>
        <v>0</v>
      </c>
      <c r="BC257" s="82" t="b">
        <f t="shared" si="231"/>
        <v>0</v>
      </c>
      <c r="BD257" s="70"/>
      <c r="BE257" s="70" t="str">
        <f t="shared" si="220"/>
        <v/>
      </c>
      <c r="BF257" s="70">
        <v>246</v>
      </c>
      <c r="BG257" s="70"/>
      <c r="BH257" s="70"/>
      <c r="BI257" s="70"/>
      <c r="BJ257" s="70"/>
      <c r="BK257" s="70"/>
      <c r="BL257" s="70"/>
      <c r="BM257" s="70"/>
      <c r="BN257" s="70"/>
      <c r="BO257" s="70"/>
      <c r="BP257" s="70"/>
      <c r="BQ257" s="70"/>
      <c r="BR257" s="70"/>
      <c r="BS257" s="70" t="b">
        <f t="shared" si="221"/>
        <v>0</v>
      </c>
      <c r="BT257" s="70">
        <f>COUNTA(B258:$O$830)</f>
        <v>0</v>
      </c>
      <c r="BU257" s="70"/>
      <c r="BV257" s="163"/>
      <c r="BW257" s="163"/>
      <c r="BX257" s="163"/>
      <c r="BY257" s="163"/>
      <c r="BZ257" s="163"/>
      <c r="CA257" s="163"/>
      <c r="CB257" s="163"/>
      <c r="CC257" s="163"/>
      <c r="CD257" s="163"/>
      <c r="CE257" s="163" t="str">
        <f t="shared" si="232"/>
        <v/>
      </c>
      <c r="CF257" s="163" t="str">
        <f t="shared" si="233"/>
        <v/>
      </c>
      <c r="CG257" s="163" t="str">
        <f t="shared" si="234"/>
        <v/>
      </c>
      <c r="CH257" s="163" t="str">
        <f t="shared" si="235"/>
        <v/>
      </c>
      <c r="CI257" s="163" t="str">
        <f t="shared" si="236"/>
        <v/>
      </c>
      <c r="CJ257" s="163" t="str">
        <f t="shared" si="237"/>
        <v/>
      </c>
      <c r="CK257" s="163" t="str">
        <f t="shared" si="238"/>
        <v/>
      </c>
      <c r="CL257" s="163" t="str">
        <f t="shared" si="239"/>
        <v/>
      </c>
      <c r="CM257" s="163" t="str">
        <f t="shared" si="240"/>
        <v/>
      </c>
      <c r="CN257" s="163"/>
      <c r="CO257" s="163"/>
      <c r="CP257" s="163" t="str">
        <f t="shared" si="241"/>
        <v/>
      </c>
      <c r="CQ257" s="163"/>
      <c r="CR257" s="163"/>
      <c r="CS257" s="185" t="str">
        <f t="shared" si="258"/>
        <v/>
      </c>
      <c r="CT257" s="70"/>
      <c r="CU257" s="70">
        <f t="shared" si="242"/>
        <v>0</v>
      </c>
      <c r="CV257" s="70">
        <f t="shared" si="243"/>
        <v>0</v>
      </c>
      <c r="CW257" s="70"/>
      <c r="CX257" s="96">
        <f t="shared" si="244"/>
        <v>0</v>
      </c>
      <c r="CY257" s="70"/>
      <c r="CZ257" s="70" t="e">
        <f t="shared" si="245"/>
        <v>#VALUE!</v>
      </c>
      <c r="DA257" s="70" t="e">
        <f t="shared" si="246"/>
        <v>#VALUE!</v>
      </c>
      <c r="DB257" s="70"/>
      <c r="DC257" s="70" t="b">
        <f t="shared" si="259"/>
        <v>0</v>
      </c>
      <c r="DD257" s="70">
        <f t="shared" si="247"/>
        <v>0</v>
      </c>
      <c r="DE257" s="70" t="str">
        <f t="shared" si="248"/>
        <v/>
      </c>
      <c r="DF257" s="70"/>
      <c r="DG257" s="70" t="str">
        <f t="shared" si="260"/>
        <v/>
      </c>
      <c r="DH257" s="70" t="b">
        <f t="shared" si="261"/>
        <v>0</v>
      </c>
      <c r="DI257" s="70" t="str">
        <f t="shared" si="262"/>
        <v/>
      </c>
      <c r="DJ257" s="70"/>
      <c r="DK257" s="70" t="str">
        <f t="shared" si="249"/>
        <v/>
      </c>
      <c r="DL257" s="70" t="str">
        <f t="shared" si="250"/>
        <v/>
      </c>
      <c r="DM257" s="70"/>
      <c r="DN257" s="70" t="str">
        <f t="shared" si="251"/>
        <v/>
      </c>
      <c r="DO257" s="70" t="str">
        <f>IF(DK257="","",AND((COUNTIF($DK$12:DL257,DK257))=1,(COUNTIF($DK$12:DL257,DL257))=1))</f>
        <v/>
      </c>
      <c r="DP257" s="70" t="str">
        <f>IF(DK257="","",AND((COUNTIF(DK257:$DL$812,DK257))=1,(COUNTIF(DK257:$DL$812,DL257))=1))</f>
        <v/>
      </c>
      <c r="DQ257" s="70"/>
      <c r="DR257" s="70" t="b">
        <f t="shared" si="252"/>
        <v>0</v>
      </c>
      <c r="DS257" s="70" t="b">
        <f t="shared" si="253"/>
        <v>0</v>
      </c>
      <c r="DT257" s="70">
        <f t="shared" si="263"/>
        <v>0</v>
      </c>
      <c r="DU257" s="70">
        <f t="shared" si="264"/>
        <v>0</v>
      </c>
      <c r="DV257" s="70" t="b">
        <f t="shared" si="254"/>
        <v>0</v>
      </c>
      <c r="DW257" s="70" t="b">
        <f t="shared" si="255"/>
        <v>0</v>
      </c>
      <c r="DX257" s="70"/>
      <c r="DY257" s="70" t="b">
        <f t="shared" si="256"/>
        <v>0</v>
      </c>
      <c r="DZ257" s="70">
        <f t="shared" si="257"/>
        <v>0</v>
      </c>
      <c r="EA257" s="70"/>
    </row>
    <row r="258" spans="1:131" x14ac:dyDescent="0.25">
      <c r="A258" s="24" t="str">
        <f t="shared" si="222"/>
        <v/>
      </c>
      <c r="B258" s="36"/>
      <c r="C258" s="37"/>
      <c r="D258" s="38"/>
      <c r="E258" s="37"/>
      <c r="F258" s="38"/>
      <c r="G258" s="39"/>
      <c r="H258" s="35"/>
      <c r="I258" s="30"/>
      <c r="J258" s="38"/>
      <c r="K258" s="36"/>
      <c r="L258" s="40"/>
      <c r="M258" s="43"/>
      <c r="N258" s="44"/>
      <c r="O258" s="35"/>
      <c r="P258" s="87"/>
      <c r="R258" s="70"/>
      <c r="S258" s="70"/>
      <c r="T258" s="99" t="s">
        <v>657</v>
      </c>
      <c r="U258" s="146" t="s">
        <v>658</v>
      </c>
      <c r="V258" s="70"/>
      <c r="W258" s="70"/>
      <c r="X258" s="70"/>
      <c r="Y258" s="70"/>
      <c r="Z258" t="b">
        <f t="shared" si="201"/>
        <v>0</v>
      </c>
      <c r="AA258" t="b">
        <f t="shared" si="223"/>
        <v>0</v>
      </c>
      <c r="AB258" t="b">
        <f t="shared" si="202"/>
        <v>0</v>
      </c>
      <c r="AC258" t="b">
        <f t="shared" si="203"/>
        <v>0</v>
      </c>
      <c r="AD258" s="101" t="b">
        <f t="shared" si="204"/>
        <v>0</v>
      </c>
      <c r="AE258" t="e">
        <f t="shared" si="205"/>
        <v>#VALUE!</v>
      </c>
      <c r="AF258" t="b">
        <f t="shared" si="206"/>
        <v>0</v>
      </c>
      <c r="AG258" s="135"/>
      <c r="AH258" s="82" t="b">
        <f t="shared" si="207"/>
        <v>0</v>
      </c>
      <c r="AI258" s="99" t="b">
        <f t="shared" si="208"/>
        <v>0</v>
      </c>
      <c r="AJ258" s="70" t="b">
        <f t="shared" si="209"/>
        <v>0</v>
      </c>
      <c r="AK258" s="111" t="b">
        <f t="shared" si="224"/>
        <v>0</v>
      </c>
      <c r="AL258" s="82" t="e">
        <f t="shared" si="210"/>
        <v>#VALUE!</v>
      </c>
      <c r="AM258" s="82" t="b">
        <f t="shared" si="211"/>
        <v>0</v>
      </c>
      <c r="AN258" s="82" t="b">
        <f t="shared" si="212"/>
        <v>0</v>
      </c>
      <c r="AO258" s="82" t="b">
        <f t="shared" si="225"/>
        <v>0</v>
      </c>
      <c r="AP258" s="82" t="b">
        <f t="shared" si="213"/>
        <v>0</v>
      </c>
      <c r="AQ258" s="82" t="b">
        <f t="shared" si="226"/>
        <v>0</v>
      </c>
      <c r="AR258" s="70">
        <f t="shared" si="227"/>
        <v>0</v>
      </c>
      <c r="AS258" s="82" t="b">
        <f t="shared" si="214"/>
        <v>0</v>
      </c>
      <c r="AT258" s="82" t="b">
        <f t="shared" si="215"/>
        <v>0</v>
      </c>
      <c r="AU258" s="82" t="b">
        <f t="shared" si="216"/>
        <v>0</v>
      </c>
      <c r="AV258" s="82" t="b">
        <f t="shared" si="217"/>
        <v>0</v>
      </c>
      <c r="AW258" s="82" t="b">
        <f t="shared" si="218"/>
        <v>0</v>
      </c>
      <c r="AX258" s="82" t="b">
        <f t="shared" si="219"/>
        <v>0</v>
      </c>
      <c r="AY258" s="82" t="b">
        <f t="shared" si="228"/>
        <v>0</v>
      </c>
      <c r="AZ258" s="82"/>
      <c r="BA258" s="82" t="b">
        <f t="shared" si="229"/>
        <v>0</v>
      </c>
      <c r="BB258" s="82" t="b">
        <f t="shared" si="230"/>
        <v>0</v>
      </c>
      <c r="BC258" s="82" t="b">
        <f t="shared" si="231"/>
        <v>0</v>
      </c>
      <c r="BD258" s="70"/>
      <c r="BE258" s="70" t="str">
        <f t="shared" si="220"/>
        <v/>
      </c>
      <c r="BF258" s="70">
        <v>247</v>
      </c>
      <c r="BG258" s="70"/>
      <c r="BH258" s="70"/>
      <c r="BI258" s="70"/>
      <c r="BJ258" s="70"/>
      <c r="BK258" s="70"/>
      <c r="BL258" s="70"/>
      <c r="BM258" s="70"/>
      <c r="BN258" s="70"/>
      <c r="BO258" s="70"/>
      <c r="BP258" s="70"/>
      <c r="BQ258" s="70"/>
      <c r="BR258" s="70"/>
      <c r="BS258" s="70" t="b">
        <f t="shared" si="221"/>
        <v>0</v>
      </c>
      <c r="BT258" s="70">
        <f>COUNTA(B259:$O$830)</f>
        <v>0</v>
      </c>
      <c r="BU258" s="70"/>
      <c r="BV258" s="163"/>
      <c r="BW258" s="163"/>
      <c r="BX258" s="163"/>
      <c r="BY258" s="163"/>
      <c r="BZ258" s="163"/>
      <c r="CA258" s="163"/>
      <c r="CB258" s="163"/>
      <c r="CC258" s="163"/>
      <c r="CD258" s="163"/>
      <c r="CE258" s="163" t="str">
        <f t="shared" si="232"/>
        <v/>
      </c>
      <c r="CF258" s="163" t="str">
        <f t="shared" si="233"/>
        <v/>
      </c>
      <c r="CG258" s="163" t="str">
        <f t="shared" si="234"/>
        <v/>
      </c>
      <c r="CH258" s="163" t="str">
        <f t="shared" si="235"/>
        <v/>
      </c>
      <c r="CI258" s="163" t="str">
        <f t="shared" si="236"/>
        <v/>
      </c>
      <c r="CJ258" s="163" t="str">
        <f t="shared" si="237"/>
        <v/>
      </c>
      <c r="CK258" s="163" t="str">
        <f t="shared" si="238"/>
        <v/>
      </c>
      <c r="CL258" s="163" t="str">
        <f t="shared" si="239"/>
        <v/>
      </c>
      <c r="CM258" s="163" t="str">
        <f t="shared" si="240"/>
        <v/>
      </c>
      <c r="CN258" s="163"/>
      <c r="CO258" s="163"/>
      <c r="CP258" s="163" t="str">
        <f t="shared" si="241"/>
        <v/>
      </c>
      <c r="CQ258" s="163"/>
      <c r="CR258" s="163"/>
      <c r="CS258" s="185" t="str">
        <f t="shared" si="258"/>
        <v/>
      </c>
      <c r="CT258" s="70"/>
      <c r="CU258" s="70">
        <f t="shared" si="242"/>
        <v>0</v>
      </c>
      <c r="CV258" s="70">
        <f t="shared" si="243"/>
        <v>0</v>
      </c>
      <c r="CW258" s="70"/>
      <c r="CX258" s="96">
        <f t="shared" si="244"/>
        <v>0</v>
      </c>
      <c r="CY258" s="70"/>
      <c r="CZ258" s="70" t="e">
        <f t="shared" si="245"/>
        <v>#VALUE!</v>
      </c>
      <c r="DA258" s="70" t="e">
        <f t="shared" si="246"/>
        <v>#VALUE!</v>
      </c>
      <c r="DB258" s="70"/>
      <c r="DC258" s="70" t="b">
        <f t="shared" si="259"/>
        <v>0</v>
      </c>
      <c r="DD258" s="70">
        <f t="shared" si="247"/>
        <v>0</v>
      </c>
      <c r="DE258" s="70" t="str">
        <f t="shared" si="248"/>
        <v/>
      </c>
      <c r="DF258" s="70"/>
      <c r="DG258" s="70" t="str">
        <f t="shared" si="260"/>
        <v/>
      </c>
      <c r="DH258" s="70" t="b">
        <f t="shared" si="261"/>
        <v>0</v>
      </c>
      <c r="DI258" s="70" t="str">
        <f t="shared" si="262"/>
        <v/>
      </c>
      <c r="DJ258" s="70"/>
      <c r="DK258" s="70" t="str">
        <f t="shared" si="249"/>
        <v/>
      </c>
      <c r="DL258" s="70" t="str">
        <f t="shared" si="250"/>
        <v/>
      </c>
      <c r="DM258" s="70"/>
      <c r="DN258" s="70" t="str">
        <f t="shared" si="251"/>
        <v/>
      </c>
      <c r="DO258" s="70" t="str">
        <f>IF(DK258="","",AND((COUNTIF($DK$12:DL258,DK258))=1,(COUNTIF($DK$12:DL258,DL258))=1))</f>
        <v/>
      </c>
      <c r="DP258" s="70" t="str">
        <f>IF(DK258="","",AND((COUNTIF(DK258:$DL$812,DK258))=1,(COUNTIF(DK258:$DL$812,DL258))=1))</f>
        <v/>
      </c>
      <c r="DQ258" s="70"/>
      <c r="DR258" s="70" t="b">
        <f t="shared" si="252"/>
        <v>0</v>
      </c>
      <c r="DS258" s="70" t="b">
        <f t="shared" si="253"/>
        <v>0</v>
      </c>
      <c r="DT258" s="70">
        <f t="shared" si="263"/>
        <v>0</v>
      </c>
      <c r="DU258" s="70">
        <f t="shared" si="264"/>
        <v>0</v>
      </c>
      <c r="DV258" s="70" t="b">
        <f t="shared" si="254"/>
        <v>0</v>
      </c>
      <c r="DW258" s="70" t="b">
        <f t="shared" si="255"/>
        <v>0</v>
      </c>
      <c r="DX258" s="70"/>
      <c r="DY258" s="70" t="b">
        <f t="shared" si="256"/>
        <v>0</v>
      </c>
      <c r="DZ258" s="70">
        <f t="shared" si="257"/>
        <v>0</v>
      </c>
      <c r="EA258" s="70"/>
    </row>
    <row r="259" spans="1:131" x14ac:dyDescent="0.25">
      <c r="A259" s="24" t="str">
        <f t="shared" si="222"/>
        <v/>
      </c>
      <c r="B259" s="36"/>
      <c r="C259" s="37"/>
      <c r="D259" s="38"/>
      <c r="E259" s="37"/>
      <c r="F259" s="38"/>
      <c r="G259" s="39"/>
      <c r="H259" s="35"/>
      <c r="I259" s="30"/>
      <c r="J259" s="38"/>
      <c r="K259" s="36"/>
      <c r="L259" s="40"/>
      <c r="M259" s="43"/>
      <c r="N259" s="44"/>
      <c r="O259" s="35"/>
      <c r="P259" s="87"/>
      <c r="R259" s="70"/>
      <c r="S259" s="70"/>
      <c r="T259" s="99" t="s">
        <v>659</v>
      </c>
      <c r="U259" s="146" t="s">
        <v>660</v>
      </c>
      <c r="V259" s="70"/>
      <c r="W259" s="70"/>
      <c r="X259" s="70"/>
      <c r="Y259" s="70"/>
      <c r="Z259" t="b">
        <f t="shared" si="201"/>
        <v>0</v>
      </c>
      <c r="AA259" t="b">
        <f t="shared" si="223"/>
        <v>0</v>
      </c>
      <c r="AB259" t="b">
        <f t="shared" si="202"/>
        <v>0</v>
      </c>
      <c r="AC259" t="b">
        <f t="shared" si="203"/>
        <v>0</v>
      </c>
      <c r="AD259" s="101" t="b">
        <f t="shared" si="204"/>
        <v>0</v>
      </c>
      <c r="AE259" t="e">
        <f t="shared" si="205"/>
        <v>#VALUE!</v>
      </c>
      <c r="AF259" t="b">
        <f t="shared" si="206"/>
        <v>0</v>
      </c>
      <c r="AG259" s="135"/>
      <c r="AH259" s="82" t="b">
        <f t="shared" si="207"/>
        <v>0</v>
      </c>
      <c r="AI259" s="99" t="b">
        <f t="shared" si="208"/>
        <v>0</v>
      </c>
      <c r="AJ259" s="70" t="b">
        <f t="shared" si="209"/>
        <v>0</v>
      </c>
      <c r="AK259" s="111" t="b">
        <f t="shared" si="224"/>
        <v>0</v>
      </c>
      <c r="AL259" s="82" t="e">
        <f t="shared" si="210"/>
        <v>#VALUE!</v>
      </c>
      <c r="AM259" s="82" t="b">
        <f t="shared" si="211"/>
        <v>0</v>
      </c>
      <c r="AN259" s="82" t="b">
        <f t="shared" si="212"/>
        <v>0</v>
      </c>
      <c r="AO259" s="82" t="b">
        <f t="shared" si="225"/>
        <v>0</v>
      </c>
      <c r="AP259" s="82" t="b">
        <f t="shared" si="213"/>
        <v>0</v>
      </c>
      <c r="AQ259" s="82" t="b">
        <f t="shared" si="226"/>
        <v>0</v>
      </c>
      <c r="AR259" s="70">
        <f t="shared" si="227"/>
        <v>0</v>
      </c>
      <c r="AS259" s="82" t="b">
        <f t="shared" si="214"/>
        <v>0</v>
      </c>
      <c r="AT259" s="82" t="b">
        <f t="shared" si="215"/>
        <v>0</v>
      </c>
      <c r="AU259" s="82" t="b">
        <f t="shared" si="216"/>
        <v>0</v>
      </c>
      <c r="AV259" s="82" t="b">
        <f t="shared" si="217"/>
        <v>0</v>
      </c>
      <c r="AW259" s="82" t="b">
        <f t="shared" si="218"/>
        <v>0</v>
      </c>
      <c r="AX259" s="82" t="b">
        <f t="shared" si="219"/>
        <v>0</v>
      </c>
      <c r="AY259" s="82" t="b">
        <f t="shared" si="228"/>
        <v>0</v>
      </c>
      <c r="AZ259" s="82"/>
      <c r="BA259" s="82" t="b">
        <f t="shared" si="229"/>
        <v>0</v>
      </c>
      <c r="BB259" s="82" t="b">
        <f t="shared" si="230"/>
        <v>0</v>
      </c>
      <c r="BC259" s="82" t="b">
        <f t="shared" si="231"/>
        <v>0</v>
      </c>
      <c r="BD259" s="70"/>
      <c r="BE259" s="70" t="str">
        <f t="shared" si="220"/>
        <v/>
      </c>
      <c r="BF259" s="70">
        <v>248</v>
      </c>
      <c r="BG259" s="70"/>
      <c r="BH259" s="70"/>
      <c r="BI259" s="70"/>
      <c r="BJ259" s="70"/>
      <c r="BK259" s="70"/>
      <c r="BL259" s="70"/>
      <c r="BM259" s="70"/>
      <c r="BN259" s="70"/>
      <c r="BO259" s="70"/>
      <c r="BP259" s="70"/>
      <c r="BQ259" s="70"/>
      <c r="BR259" s="70"/>
      <c r="BS259" s="70" t="b">
        <f t="shared" si="221"/>
        <v>0</v>
      </c>
      <c r="BT259" s="70">
        <f>COUNTA(B260:$O$830)</f>
        <v>0</v>
      </c>
      <c r="BU259" s="70"/>
      <c r="BV259" s="163"/>
      <c r="BW259" s="163"/>
      <c r="BX259" s="163"/>
      <c r="BY259" s="163"/>
      <c r="BZ259" s="163"/>
      <c r="CA259" s="163"/>
      <c r="CB259" s="163"/>
      <c r="CC259" s="163"/>
      <c r="CD259" s="163"/>
      <c r="CE259" s="163" t="str">
        <f t="shared" si="232"/>
        <v/>
      </c>
      <c r="CF259" s="163" t="str">
        <f t="shared" si="233"/>
        <v/>
      </c>
      <c r="CG259" s="163" t="str">
        <f t="shared" si="234"/>
        <v/>
      </c>
      <c r="CH259" s="163" t="str">
        <f t="shared" si="235"/>
        <v/>
      </c>
      <c r="CI259" s="163" t="str">
        <f t="shared" si="236"/>
        <v/>
      </c>
      <c r="CJ259" s="163" t="str">
        <f t="shared" si="237"/>
        <v/>
      </c>
      <c r="CK259" s="163" t="str">
        <f t="shared" si="238"/>
        <v/>
      </c>
      <c r="CL259" s="163" t="str">
        <f t="shared" si="239"/>
        <v/>
      </c>
      <c r="CM259" s="163" t="str">
        <f t="shared" si="240"/>
        <v/>
      </c>
      <c r="CN259" s="163"/>
      <c r="CO259" s="163"/>
      <c r="CP259" s="163" t="str">
        <f t="shared" si="241"/>
        <v/>
      </c>
      <c r="CQ259" s="163"/>
      <c r="CR259" s="163"/>
      <c r="CS259" s="185" t="str">
        <f t="shared" si="258"/>
        <v/>
      </c>
      <c r="CT259" s="70"/>
      <c r="CU259" s="70">
        <f t="shared" si="242"/>
        <v>0</v>
      </c>
      <c r="CV259" s="70">
        <f t="shared" si="243"/>
        <v>0</v>
      </c>
      <c r="CW259" s="70"/>
      <c r="CX259" s="96">
        <f t="shared" si="244"/>
        <v>0</v>
      </c>
      <c r="CY259" s="70"/>
      <c r="CZ259" s="70" t="e">
        <f t="shared" si="245"/>
        <v>#VALUE!</v>
      </c>
      <c r="DA259" s="70" t="e">
        <f t="shared" si="246"/>
        <v>#VALUE!</v>
      </c>
      <c r="DB259" s="70"/>
      <c r="DC259" s="70" t="b">
        <f t="shared" si="259"/>
        <v>0</v>
      </c>
      <c r="DD259" s="70">
        <f t="shared" si="247"/>
        <v>0</v>
      </c>
      <c r="DE259" s="70" t="str">
        <f t="shared" si="248"/>
        <v/>
      </c>
      <c r="DF259" s="70"/>
      <c r="DG259" s="70" t="str">
        <f t="shared" si="260"/>
        <v/>
      </c>
      <c r="DH259" s="70" t="b">
        <f t="shared" si="261"/>
        <v>0</v>
      </c>
      <c r="DI259" s="70" t="str">
        <f t="shared" si="262"/>
        <v/>
      </c>
      <c r="DJ259" s="70"/>
      <c r="DK259" s="70" t="str">
        <f t="shared" si="249"/>
        <v/>
      </c>
      <c r="DL259" s="70" t="str">
        <f t="shared" si="250"/>
        <v/>
      </c>
      <c r="DM259" s="70"/>
      <c r="DN259" s="70" t="str">
        <f t="shared" si="251"/>
        <v/>
      </c>
      <c r="DO259" s="70" t="str">
        <f>IF(DK259="","",AND((COUNTIF($DK$12:DL259,DK259))=1,(COUNTIF($DK$12:DL259,DL259))=1))</f>
        <v/>
      </c>
      <c r="DP259" s="70" t="str">
        <f>IF(DK259="","",AND((COUNTIF(DK259:$DL$812,DK259))=1,(COUNTIF(DK259:$DL$812,DL259))=1))</f>
        <v/>
      </c>
      <c r="DQ259" s="70"/>
      <c r="DR259" s="70" t="b">
        <f t="shared" si="252"/>
        <v>0</v>
      </c>
      <c r="DS259" s="70" t="b">
        <f t="shared" si="253"/>
        <v>0</v>
      </c>
      <c r="DT259" s="70">
        <f t="shared" si="263"/>
        <v>0</v>
      </c>
      <c r="DU259" s="70">
        <f t="shared" si="264"/>
        <v>0</v>
      </c>
      <c r="DV259" s="70" t="b">
        <f t="shared" si="254"/>
        <v>0</v>
      </c>
      <c r="DW259" s="70" t="b">
        <f t="shared" si="255"/>
        <v>0</v>
      </c>
      <c r="DX259" s="70"/>
      <c r="DY259" s="70" t="b">
        <f t="shared" si="256"/>
        <v>0</v>
      </c>
      <c r="DZ259" s="70">
        <f t="shared" si="257"/>
        <v>0</v>
      </c>
      <c r="EA259" s="70"/>
    </row>
    <row r="260" spans="1:131" x14ac:dyDescent="0.25">
      <c r="A260" s="24" t="str">
        <f t="shared" si="222"/>
        <v/>
      </c>
      <c r="B260" s="36"/>
      <c r="C260" s="37"/>
      <c r="D260" s="38"/>
      <c r="E260" s="37"/>
      <c r="F260" s="38"/>
      <c r="G260" s="39"/>
      <c r="H260" s="35"/>
      <c r="I260" s="30"/>
      <c r="J260" s="38"/>
      <c r="K260" s="36"/>
      <c r="L260" s="40"/>
      <c r="M260" s="43"/>
      <c r="N260" s="44"/>
      <c r="O260" s="35"/>
      <c r="P260" s="87"/>
      <c r="R260" s="70"/>
      <c r="S260" s="70"/>
      <c r="T260" s="99" t="s">
        <v>661</v>
      </c>
      <c r="U260" s="146" t="s">
        <v>662</v>
      </c>
      <c r="V260" s="70"/>
      <c r="W260" s="70"/>
      <c r="X260" s="70"/>
      <c r="Y260" s="70"/>
      <c r="Z260" t="b">
        <f t="shared" si="201"/>
        <v>0</v>
      </c>
      <c r="AA260" t="b">
        <f t="shared" si="223"/>
        <v>0</v>
      </c>
      <c r="AB260" t="b">
        <f t="shared" si="202"/>
        <v>0</v>
      </c>
      <c r="AC260" t="b">
        <f t="shared" si="203"/>
        <v>0</v>
      </c>
      <c r="AD260" s="101" t="b">
        <f t="shared" si="204"/>
        <v>0</v>
      </c>
      <c r="AE260" t="e">
        <f t="shared" si="205"/>
        <v>#VALUE!</v>
      </c>
      <c r="AF260" t="b">
        <f t="shared" si="206"/>
        <v>0</v>
      </c>
      <c r="AG260" s="135"/>
      <c r="AH260" s="82" t="b">
        <f t="shared" si="207"/>
        <v>0</v>
      </c>
      <c r="AI260" s="99" t="b">
        <f t="shared" si="208"/>
        <v>0</v>
      </c>
      <c r="AJ260" s="70" t="b">
        <f t="shared" si="209"/>
        <v>0</v>
      </c>
      <c r="AK260" s="111" t="b">
        <f t="shared" si="224"/>
        <v>0</v>
      </c>
      <c r="AL260" s="82" t="e">
        <f t="shared" si="210"/>
        <v>#VALUE!</v>
      </c>
      <c r="AM260" s="82" t="b">
        <f t="shared" si="211"/>
        <v>0</v>
      </c>
      <c r="AN260" s="82" t="b">
        <f t="shared" si="212"/>
        <v>0</v>
      </c>
      <c r="AO260" s="82" t="b">
        <f t="shared" si="225"/>
        <v>0</v>
      </c>
      <c r="AP260" s="82" t="b">
        <f t="shared" si="213"/>
        <v>0</v>
      </c>
      <c r="AQ260" s="82" t="b">
        <f t="shared" si="226"/>
        <v>0</v>
      </c>
      <c r="AR260" s="70">
        <f t="shared" si="227"/>
        <v>0</v>
      </c>
      <c r="AS260" s="82" t="b">
        <f t="shared" si="214"/>
        <v>0</v>
      </c>
      <c r="AT260" s="82" t="b">
        <f t="shared" si="215"/>
        <v>0</v>
      </c>
      <c r="AU260" s="82" t="b">
        <f t="shared" si="216"/>
        <v>0</v>
      </c>
      <c r="AV260" s="82" t="b">
        <f t="shared" si="217"/>
        <v>0</v>
      </c>
      <c r="AW260" s="82" t="b">
        <f t="shared" si="218"/>
        <v>0</v>
      </c>
      <c r="AX260" s="82" t="b">
        <f t="shared" si="219"/>
        <v>0</v>
      </c>
      <c r="AY260" s="82" t="b">
        <f t="shared" si="228"/>
        <v>0</v>
      </c>
      <c r="AZ260" s="82"/>
      <c r="BA260" s="82" t="b">
        <f t="shared" si="229"/>
        <v>0</v>
      </c>
      <c r="BB260" s="82" t="b">
        <f t="shared" si="230"/>
        <v>0</v>
      </c>
      <c r="BC260" s="82" t="b">
        <f t="shared" si="231"/>
        <v>0</v>
      </c>
      <c r="BD260" s="70"/>
      <c r="BE260" s="70" t="str">
        <f t="shared" si="220"/>
        <v/>
      </c>
      <c r="BF260" s="70">
        <v>249</v>
      </c>
      <c r="BG260" s="70"/>
      <c r="BH260" s="70"/>
      <c r="BI260" s="70"/>
      <c r="BJ260" s="70"/>
      <c r="BK260" s="70"/>
      <c r="BL260" s="70"/>
      <c r="BM260" s="70"/>
      <c r="BN260" s="70"/>
      <c r="BO260" s="70"/>
      <c r="BP260" s="70"/>
      <c r="BQ260" s="70"/>
      <c r="BR260" s="70"/>
      <c r="BS260" s="70" t="b">
        <f t="shared" si="221"/>
        <v>0</v>
      </c>
      <c r="BT260" s="70">
        <f>COUNTA(B261:$O$830)</f>
        <v>0</v>
      </c>
      <c r="BU260" s="70"/>
      <c r="BV260" s="163"/>
      <c r="BW260" s="163"/>
      <c r="BX260" s="163"/>
      <c r="BY260" s="163"/>
      <c r="BZ260" s="163"/>
      <c r="CA260" s="163"/>
      <c r="CB260" s="163"/>
      <c r="CC260" s="163"/>
      <c r="CD260" s="163"/>
      <c r="CE260" s="163" t="str">
        <f t="shared" si="232"/>
        <v/>
      </c>
      <c r="CF260" s="163" t="str">
        <f t="shared" si="233"/>
        <v/>
      </c>
      <c r="CG260" s="163" t="str">
        <f t="shared" si="234"/>
        <v/>
      </c>
      <c r="CH260" s="163" t="str">
        <f t="shared" si="235"/>
        <v/>
      </c>
      <c r="CI260" s="163" t="str">
        <f t="shared" si="236"/>
        <v/>
      </c>
      <c r="CJ260" s="163" t="str">
        <f t="shared" si="237"/>
        <v/>
      </c>
      <c r="CK260" s="163" t="str">
        <f t="shared" si="238"/>
        <v/>
      </c>
      <c r="CL260" s="163" t="str">
        <f t="shared" si="239"/>
        <v/>
      </c>
      <c r="CM260" s="163" t="str">
        <f t="shared" si="240"/>
        <v/>
      </c>
      <c r="CN260" s="163"/>
      <c r="CO260" s="163"/>
      <c r="CP260" s="163" t="str">
        <f t="shared" si="241"/>
        <v/>
      </c>
      <c r="CQ260" s="163"/>
      <c r="CR260" s="163"/>
      <c r="CS260" s="185" t="str">
        <f t="shared" si="258"/>
        <v/>
      </c>
      <c r="CT260" s="70"/>
      <c r="CU260" s="70">
        <f t="shared" si="242"/>
        <v>0</v>
      </c>
      <c r="CV260" s="70">
        <f t="shared" si="243"/>
        <v>0</v>
      </c>
      <c r="CW260" s="70"/>
      <c r="CX260" s="96">
        <f t="shared" si="244"/>
        <v>0</v>
      </c>
      <c r="CY260" s="70"/>
      <c r="CZ260" s="70" t="e">
        <f t="shared" si="245"/>
        <v>#VALUE!</v>
      </c>
      <c r="DA260" s="70" t="e">
        <f t="shared" si="246"/>
        <v>#VALUE!</v>
      </c>
      <c r="DB260" s="70"/>
      <c r="DC260" s="70" t="b">
        <f t="shared" si="259"/>
        <v>0</v>
      </c>
      <c r="DD260" s="70">
        <f t="shared" si="247"/>
        <v>0</v>
      </c>
      <c r="DE260" s="70" t="str">
        <f t="shared" si="248"/>
        <v/>
      </c>
      <c r="DF260" s="70"/>
      <c r="DG260" s="70" t="str">
        <f t="shared" si="260"/>
        <v/>
      </c>
      <c r="DH260" s="70" t="b">
        <f t="shared" si="261"/>
        <v>0</v>
      </c>
      <c r="DI260" s="70" t="str">
        <f t="shared" si="262"/>
        <v/>
      </c>
      <c r="DJ260" s="70"/>
      <c r="DK260" s="70" t="str">
        <f t="shared" si="249"/>
        <v/>
      </c>
      <c r="DL260" s="70" t="str">
        <f t="shared" si="250"/>
        <v/>
      </c>
      <c r="DM260" s="70"/>
      <c r="DN260" s="70" t="str">
        <f t="shared" si="251"/>
        <v/>
      </c>
      <c r="DO260" s="70" t="str">
        <f>IF(DK260="","",AND((COUNTIF($DK$12:DL260,DK260))=1,(COUNTIF($DK$12:DL260,DL260))=1))</f>
        <v/>
      </c>
      <c r="DP260" s="70" t="str">
        <f>IF(DK260="","",AND((COUNTIF(DK260:$DL$812,DK260))=1,(COUNTIF(DK260:$DL$812,DL260))=1))</f>
        <v/>
      </c>
      <c r="DQ260" s="70"/>
      <c r="DR260" s="70" t="b">
        <f t="shared" si="252"/>
        <v>0</v>
      </c>
      <c r="DS260" s="70" t="b">
        <f t="shared" si="253"/>
        <v>0</v>
      </c>
      <c r="DT260" s="70">
        <f t="shared" si="263"/>
        <v>0</v>
      </c>
      <c r="DU260" s="70">
        <f t="shared" si="264"/>
        <v>0</v>
      </c>
      <c r="DV260" s="70" t="b">
        <f t="shared" si="254"/>
        <v>0</v>
      </c>
      <c r="DW260" s="70" t="b">
        <f t="shared" si="255"/>
        <v>0</v>
      </c>
      <c r="DX260" s="70"/>
      <c r="DY260" s="70" t="b">
        <f t="shared" si="256"/>
        <v>0</v>
      </c>
      <c r="DZ260" s="70">
        <f t="shared" si="257"/>
        <v>0</v>
      </c>
      <c r="EA260" s="70"/>
    </row>
    <row r="261" spans="1:131" x14ac:dyDescent="0.25">
      <c r="A261" s="24" t="str">
        <f t="shared" si="222"/>
        <v/>
      </c>
      <c r="B261" s="36"/>
      <c r="C261" s="37"/>
      <c r="D261" s="38"/>
      <c r="E261" s="37"/>
      <c r="F261" s="38"/>
      <c r="G261" s="39"/>
      <c r="H261" s="35"/>
      <c r="I261" s="30"/>
      <c r="J261" s="38"/>
      <c r="K261" s="36"/>
      <c r="L261" s="40"/>
      <c r="M261" s="43"/>
      <c r="N261" s="44"/>
      <c r="O261" s="35"/>
      <c r="P261" s="87"/>
      <c r="R261" s="70"/>
      <c r="S261" s="70"/>
      <c r="T261" s="99" t="s">
        <v>663</v>
      </c>
      <c r="U261" s="146" t="s">
        <v>664</v>
      </c>
      <c r="V261" s="70"/>
      <c r="W261" s="70"/>
      <c r="X261" s="70"/>
      <c r="Y261" s="70"/>
      <c r="Z261" t="b">
        <f t="shared" si="201"/>
        <v>0</v>
      </c>
      <c r="AA261" t="b">
        <f t="shared" si="223"/>
        <v>0</v>
      </c>
      <c r="AB261" t="b">
        <f t="shared" si="202"/>
        <v>0</v>
      </c>
      <c r="AC261" t="b">
        <f t="shared" si="203"/>
        <v>0</v>
      </c>
      <c r="AD261" s="101" t="b">
        <f t="shared" si="204"/>
        <v>0</v>
      </c>
      <c r="AE261" t="e">
        <f t="shared" si="205"/>
        <v>#VALUE!</v>
      </c>
      <c r="AF261" t="b">
        <f t="shared" si="206"/>
        <v>0</v>
      </c>
      <c r="AG261" s="135"/>
      <c r="AH261" s="82" t="b">
        <f t="shared" si="207"/>
        <v>0</v>
      </c>
      <c r="AI261" s="99" t="b">
        <f t="shared" si="208"/>
        <v>0</v>
      </c>
      <c r="AJ261" s="70" t="b">
        <f t="shared" si="209"/>
        <v>0</v>
      </c>
      <c r="AK261" s="111" t="b">
        <f t="shared" si="224"/>
        <v>0</v>
      </c>
      <c r="AL261" s="82" t="e">
        <f t="shared" si="210"/>
        <v>#VALUE!</v>
      </c>
      <c r="AM261" s="82" t="b">
        <f t="shared" si="211"/>
        <v>0</v>
      </c>
      <c r="AN261" s="82" t="b">
        <f t="shared" si="212"/>
        <v>0</v>
      </c>
      <c r="AO261" s="82" t="b">
        <f t="shared" si="225"/>
        <v>0</v>
      </c>
      <c r="AP261" s="82" t="b">
        <f t="shared" si="213"/>
        <v>0</v>
      </c>
      <c r="AQ261" s="82" t="b">
        <f t="shared" si="226"/>
        <v>0</v>
      </c>
      <c r="AR261" s="70">
        <f t="shared" si="227"/>
        <v>0</v>
      </c>
      <c r="AS261" s="82" t="b">
        <f t="shared" si="214"/>
        <v>0</v>
      </c>
      <c r="AT261" s="82" t="b">
        <f t="shared" si="215"/>
        <v>0</v>
      </c>
      <c r="AU261" s="82" t="b">
        <f t="shared" si="216"/>
        <v>0</v>
      </c>
      <c r="AV261" s="82" t="b">
        <f t="shared" si="217"/>
        <v>0</v>
      </c>
      <c r="AW261" s="82" t="b">
        <f t="shared" si="218"/>
        <v>0</v>
      </c>
      <c r="AX261" s="82" t="b">
        <f t="shared" si="219"/>
        <v>0</v>
      </c>
      <c r="AY261" s="82" t="b">
        <f t="shared" si="228"/>
        <v>0</v>
      </c>
      <c r="AZ261" s="82"/>
      <c r="BA261" s="82" t="b">
        <f t="shared" si="229"/>
        <v>0</v>
      </c>
      <c r="BB261" s="82" t="b">
        <f t="shared" si="230"/>
        <v>0</v>
      </c>
      <c r="BC261" s="82" t="b">
        <f t="shared" si="231"/>
        <v>0</v>
      </c>
      <c r="BD261" s="70"/>
      <c r="BE261" s="70" t="str">
        <f t="shared" si="220"/>
        <v/>
      </c>
      <c r="BF261" s="70">
        <v>250</v>
      </c>
      <c r="BG261" s="70"/>
      <c r="BH261" s="70"/>
      <c r="BI261" s="70"/>
      <c r="BJ261" s="70"/>
      <c r="BK261" s="70"/>
      <c r="BL261" s="70"/>
      <c r="BM261" s="70"/>
      <c r="BN261" s="70"/>
      <c r="BO261" s="70"/>
      <c r="BP261" s="70"/>
      <c r="BQ261" s="70"/>
      <c r="BR261" s="70"/>
      <c r="BS261" s="70" t="b">
        <f t="shared" si="221"/>
        <v>0</v>
      </c>
      <c r="BT261" s="70">
        <f>COUNTA(B262:$O$830)</f>
        <v>0</v>
      </c>
      <c r="BU261" s="70"/>
      <c r="BV261" s="163"/>
      <c r="BW261" s="163"/>
      <c r="BX261" s="163"/>
      <c r="BY261" s="163"/>
      <c r="BZ261" s="163"/>
      <c r="CA261" s="163"/>
      <c r="CB261" s="163"/>
      <c r="CC261" s="163"/>
      <c r="CD261" s="163"/>
      <c r="CE261" s="163" t="str">
        <f t="shared" si="232"/>
        <v/>
      </c>
      <c r="CF261" s="163" t="str">
        <f t="shared" si="233"/>
        <v/>
      </c>
      <c r="CG261" s="163" t="str">
        <f t="shared" si="234"/>
        <v/>
      </c>
      <c r="CH261" s="163" t="str">
        <f t="shared" si="235"/>
        <v/>
      </c>
      <c r="CI261" s="163" t="str">
        <f t="shared" si="236"/>
        <v/>
      </c>
      <c r="CJ261" s="163" t="str">
        <f t="shared" si="237"/>
        <v/>
      </c>
      <c r="CK261" s="163" t="str">
        <f t="shared" si="238"/>
        <v/>
      </c>
      <c r="CL261" s="163" t="str">
        <f t="shared" si="239"/>
        <v/>
      </c>
      <c r="CM261" s="163" t="str">
        <f t="shared" si="240"/>
        <v/>
      </c>
      <c r="CN261" s="163"/>
      <c r="CO261" s="163"/>
      <c r="CP261" s="163" t="str">
        <f t="shared" si="241"/>
        <v/>
      </c>
      <c r="CQ261" s="163"/>
      <c r="CR261" s="163"/>
      <c r="CS261" s="185" t="str">
        <f t="shared" si="258"/>
        <v/>
      </c>
      <c r="CT261" s="70"/>
      <c r="CU261" s="70">
        <f t="shared" si="242"/>
        <v>0</v>
      </c>
      <c r="CV261" s="70">
        <f t="shared" si="243"/>
        <v>0</v>
      </c>
      <c r="CW261" s="70"/>
      <c r="CX261" s="96">
        <f t="shared" si="244"/>
        <v>0</v>
      </c>
      <c r="CY261" s="70"/>
      <c r="CZ261" s="70" t="e">
        <f t="shared" si="245"/>
        <v>#VALUE!</v>
      </c>
      <c r="DA261" s="70" t="e">
        <f t="shared" si="246"/>
        <v>#VALUE!</v>
      </c>
      <c r="DB261" s="70"/>
      <c r="DC261" s="70" t="b">
        <f t="shared" si="259"/>
        <v>0</v>
      </c>
      <c r="DD261" s="70">
        <f t="shared" si="247"/>
        <v>0</v>
      </c>
      <c r="DE261" s="70" t="str">
        <f t="shared" si="248"/>
        <v/>
      </c>
      <c r="DF261" s="70"/>
      <c r="DG261" s="70" t="str">
        <f t="shared" si="260"/>
        <v/>
      </c>
      <c r="DH261" s="70" t="b">
        <f t="shared" si="261"/>
        <v>0</v>
      </c>
      <c r="DI261" s="70" t="str">
        <f t="shared" si="262"/>
        <v/>
      </c>
      <c r="DJ261" s="70"/>
      <c r="DK261" s="70" t="str">
        <f t="shared" si="249"/>
        <v/>
      </c>
      <c r="DL261" s="70" t="str">
        <f t="shared" si="250"/>
        <v/>
      </c>
      <c r="DM261" s="70"/>
      <c r="DN261" s="70" t="str">
        <f t="shared" si="251"/>
        <v/>
      </c>
      <c r="DO261" s="70" t="str">
        <f>IF(DK261="","",AND((COUNTIF($DK$12:DL261,DK261))=1,(COUNTIF($DK$12:DL261,DL261))=1))</f>
        <v/>
      </c>
      <c r="DP261" s="70" t="str">
        <f>IF(DK261="","",AND((COUNTIF(DK261:$DL$812,DK261))=1,(COUNTIF(DK261:$DL$812,DL261))=1))</f>
        <v/>
      </c>
      <c r="DQ261" s="70"/>
      <c r="DR261" s="70" t="b">
        <f t="shared" si="252"/>
        <v>0</v>
      </c>
      <c r="DS261" s="70" t="b">
        <f t="shared" si="253"/>
        <v>0</v>
      </c>
      <c r="DT261" s="70">
        <f t="shared" si="263"/>
        <v>0</v>
      </c>
      <c r="DU261" s="70">
        <f t="shared" si="264"/>
        <v>0</v>
      </c>
      <c r="DV261" s="70" t="b">
        <f t="shared" si="254"/>
        <v>0</v>
      </c>
      <c r="DW261" s="70" t="b">
        <f t="shared" si="255"/>
        <v>0</v>
      </c>
      <c r="DX261" s="70"/>
      <c r="DY261" s="70" t="b">
        <f t="shared" si="256"/>
        <v>0</v>
      </c>
      <c r="DZ261" s="70">
        <f t="shared" si="257"/>
        <v>0</v>
      </c>
      <c r="EA261" s="70"/>
    </row>
    <row r="262" spans="1:131" x14ac:dyDescent="0.25">
      <c r="A262" s="24" t="str">
        <f t="shared" si="222"/>
        <v/>
      </c>
      <c r="B262" s="36"/>
      <c r="C262" s="37"/>
      <c r="D262" s="38"/>
      <c r="E262" s="37"/>
      <c r="F262" s="38"/>
      <c r="G262" s="39"/>
      <c r="H262" s="35"/>
      <c r="I262" s="30"/>
      <c r="J262" s="38"/>
      <c r="K262" s="36"/>
      <c r="L262" s="40"/>
      <c r="M262" s="43"/>
      <c r="N262" s="44"/>
      <c r="O262" s="35"/>
      <c r="P262" s="87"/>
      <c r="R262" s="70"/>
      <c r="S262" s="70"/>
      <c r="T262" s="99" t="s">
        <v>665</v>
      </c>
      <c r="U262" s="146" t="s">
        <v>666</v>
      </c>
      <c r="V262" s="70"/>
      <c r="W262" s="70"/>
      <c r="X262" s="70"/>
      <c r="Y262" s="70"/>
      <c r="Z262" t="b">
        <f t="shared" si="201"/>
        <v>0</v>
      </c>
      <c r="AA262" t="b">
        <f t="shared" si="223"/>
        <v>0</v>
      </c>
      <c r="AB262" t="b">
        <f t="shared" si="202"/>
        <v>0</v>
      </c>
      <c r="AC262" t="b">
        <f t="shared" si="203"/>
        <v>0</v>
      </c>
      <c r="AD262" s="101" t="b">
        <f t="shared" si="204"/>
        <v>0</v>
      </c>
      <c r="AE262" t="e">
        <f t="shared" si="205"/>
        <v>#VALUE!</v>
      </c>
      <c r="AF262" t="b">
        <f t="shared" si="206"/>
        <v>0</v>
      </c>
      <c r="AG262" s="135"/>
      <c r="AH262" s="82" t="b">
        <f t="shared" si="207"/>
        <v>0</v>
      </c>
      <c r="AI262" s="99" t="b">
        <f t="shared" si="208"/>
        <v>0</v>
      </c>
      <c r="AJ262" s="70" t="b">
        <f t="shared" si="209"/>
        <v>0</v>
      </c>
      <c r="AK262" s="111" t="b">
        <f t="shared" si="224"/>
        <v>0</v>
      </c>
      <c r="AL262" s="82" t="e">
        <f t="shared" si="210"/>
        <v>#VALUE!</v>
      </c>
      <c r="AM262" s="82" t="b">
        <f t="shared" si="211"/>
        <v>0</v>
      </c>
      <c r="AN262" s="82" t="b">
        <f t="shared" si="212"/>
        <v>0</v>
      </c>
      <c r="AO262" s="82" t="b">
        <f t="shared" si="225"/>
        <v>0</v>
      </c>
      <c r="AP262" s="82" t="b">
        <f t="shared" si="213"/>
        <v>0</v>
      </c>
      <c r="AQ262" s="82" t="b">
        <f t="shared" si="226"/>
        <v>0</v>
      </c>
      <c r="AR262" s="70">
        <f t="shared" si="227"/>
        <v>0</v>
      </c>
      <c r="AS262" s="82" t="b">
        <f t="shared" si="214"/>
        <v>0</v>
      </c>
      <c r="AT262" s="82" t="b">
        <f t="shared" si="215"/>
        <v>0</v>
      </c>
      <c r="AU262" s="82" t="b">
        <f t="shared" si="216"/>
        <v>0</v>
      </c>
      <c r="AV262" s="82" t="b">
        <f t="shared" si="217"/>
        <v>0</v>
      </c>
      <c r="AW262" s="82" t="b">
        <f t="shared" si="218"/>
        <v>0</v>
      </c>
      <c r="AX262" s="82" t="b">
        <f t="shared" si="219"/>
        <v>0</v>
      </c>
      <c r="AY262" s="82" t="b">
        <f t="shared" si="228"/>
        <v>0</v>
      </c>
      <c r="AZ262" s="82"/>
      <c r="BA262" s="82" t="b">
        <f t="shared" si="229"/>
        <v>0</v>
      </c>
      <c r="BB262" s="82" t="b">
        <f t="shared" si="230"/>
        <v>0</v>
      </c>
      <c r="BC262" s="82" t="b">
        <f t="shared" si="231"/>
        <v>0</v>
      </c>
      <c r="BD262" s="70"/>
      <c r="BE262" s="70" t="str">
        <f t="shared" si="220"/>
        <v/>
      </c>
      <c r="BF262" s="70">
        <v>251</v>
      </c>
      <c r="BG262" s="70"/>
      <c r="BH262" s="70"/>
      <c r="BI262" s="70"/>
      <c r="BJ262" s="70"/>
      <c r="BK262" s="70"/>
      <c r="BL262" s="70"/>
      <c r="BM262" s="70"/>
      <c r="BN262" s="70"/>
      <c r="BO262" s="70"/>
      <c r="BP262" s="70"/>
      <c r="BQ262" s="70"/>
      <c r="BR262" s="70"/>
      <c r="BS262" s="70" t="b">
        <f t="shared" si="221"/>
        <v>0</v>
      </c>
      <c r="BT262" s="70">
        <f>COUNTA(B263:$O$830)</f>
        <v>0</v>
      </c>
      <c r="BU262" s="70"/>
      <c r="BV262" s="163"/>
      <c r="BW262" s="163"/>
      <c r="BX262" s="163"/>
      <c r="BY262" s="163"/>
      <c r="BZ262" s="163"/>
      <c r="CA262" s="163"/>
      <c r="CB262" s="163"/>
      <c r="CC262" s="163"/>
      <c r="CD262" s="163"/>
      <c r="CE262" s="163" t="str">
        <f t="shared" si="232"/>
        <v/>
      </c>
      <c r="CF262" s="163" t="str">
        <f t="shared" si="233"/>
        <v/>
      </c>
      <c r="CG262" s="163" t="str">
        <f t="shared" si="234"/>
        <v/>
      </c>
      <c r="CH262" s="163" t="str">
        <f t="shared" si="235"/>
        <v/>
      </c>
      <c r="CI262" s="163" t="str">
        <f t="shared" si="236"/>
        <v/>
      </c>
      <c r="CJ262" s="163" t="str">
        <f t="shared" si="237"/>
        <v/>
      </c>
      <c r="CK262" s="163" t="str">
        <f t="shared" si="238"/>
        <v/>
      </c>
      <c r="CL262" s="163" t="str">
        <f t="shared" si="239"/>
        <v/>
      </c>
      <c r="CM262" s="163" t="str">
        <f t="shared" si="240"/>
        <v/>
      </c>
      <c r="CN262" s="163"/>
      <c r="CO262" s="163"/>
      <c r="CP262" s="163" t="str">
        <f t="shared" si="241"/>
        <v/>
      </c>
      <c r="CQ262" s="163"/>
      <c r="CR262" s="163"/>
      <c r="CS262" s="185" t="str">
        <f t="shared" si="258"/>
        <v/>
      </c>
      <c r="CT262" s="70"/>
      <c r="CU262" s="70">
        <f t="shared" si="242"/>
        <v>0</v>
      </c>
      <c r="CV262" s="70">
        <f t="shared" si="243"/>
        <v>0</v>
      </c>
      <c r="CW262" s="70"/>
      <c r="CX262" s="96">
        <f t="shared" si="244"/>
        <v>0</v>
      </c>
      <c r="CY262" s="70"/>
      <c r="CZ262" s="70" t="e">
        <f t="shared" si="245"/>
        <v>#VALUE!</v>
      </c>
      <c r="DA262" s="70" t="e">
        <f t="shared" si="246"/>
        <v>#VALUE!</v>
      </c>
      <c r="DB262" s="70"/>
      <c r="DC262" s="70" t="b">
        <f t="shared" si="259"/>
        <v>0</v>
      </c>
      <c r="DD262" s="70">
        <f t="shared" si="247"/>
        <v>0</v>
      </c>
      <c r="DE262" s="70" t="str">
        <f t="shared" si="248"/>
        <v/>
      </c>
      <c r="DF262" s="70"/>
      <c r="DG262" s="70" t="str">
        <f t="shared" si="260"/>
        <v/>
      </c>
      <c r="DH262" s="70" t="b">
        <f t="shared" si="261"/>
        <v>0</v>
      </c>
      <c r="DI262" s="70" t="str">
        <f t="shared" si="262"/>
        <v/>
      </c>
      <c r="DJ262" s="70"/>
      <c r="DK262" s="70" t="str">
        <f t="shared" si="249"/>
        <v/>
      </c>
      <c r="DL262" s="70" t="str">
        <f t="shared" si="250"/>
        <v/>
      </c>
      <c r="DM262" s="70"/>
      <c r="DN262" s="70" t="str">
        <f t="shared" si="251"/>
        <v/>
      </c>
      <c r="DO262" s="70" t="str">
        <f>IF(DK262="","",AND((COUNTIF($DK$12:DL262,DK262))=1,(COUNTIF($DK$12:DL262,DL262))=1))</f>
        <v/>
      </c>
      <c r="DP262" s="70" t="str">
        <f>IF(DK262="","",AND((COUNTIF(DK262:$DL$812,DK262))=1,(COUNTIF(DK262:$DL$812,DL262))=1))</f>
        <v/>
      </c>
      <c r="DQ262" s="70"/>
      <c r="DR262" s="70" t="b">
        <f t="shared" si="252"/>
        <v>0</v>
      </c>
      <c r="DS262" s="70" t="b">
        <f t="shared" si="253"/>
        <v>0</v>
      </c>
      <c r="DT262" s="70">
        <f t="shared" si="263"/>
        <v>0</v>
      </c>
      <c r="DU262" s="70">
        <f t="shared" si="264"/>
        <v>0</v>
      </c>
      <c r="DV262" s="70" t="b">
        <f t="shared" si="254"/>
        <v>0</v>
      </c>
      <c r="DW262" s="70" t="b">
        <f t="shared" si="255"/>
        <v>0</v>
      </c>
      <c r="DX262" s="70"/>
      <c r="DY262" s="70" t="b">
        <f t="shared" si="256"/>
        <v>0</v>
      </c>
      <c r="DZ262" s="70">
        <f t="shared" si="257"/>
        <v>0</v>
      </c>
      <c r="EA262" s="70"/>
    </row>
    <row r="263" spans="1:131" x14ac:dyDescent="0.25">
      <c r="A263" s="24" t="str">
        <f t="shared" si="222"/>
        <v/>
      </c>
      <c r="B263" s="36"/>
      <c r="C263" s="37"/>
      <c r="D263" s="38"/>
      <c r="E263" s="37"/>
      <c r="F263" s="38"/>
      <c r="G263" s="39"/>
      <c r="H263" s="35"/>
      <c r="I263" s="30"/>
      <c r="J263" s="38"/>
      <c r="K263" s="36"/>
      <c r="L263" s="40"/>
      <c r="M263" s="43"/>
      <c r="N263" s="44"/>
      <c r="O263" s="35"/>
      <c r="P263" s="87"/>
      <c r="R263" s="70"/>
      <c r="S263" s="70"/>
      <c r="T263" s="99" t="s">
        <v>667</v>
      </c>
      <c r="U263" s="146" t="s">
        <v>668</v>
      </c>
      <c r="V263" s="70"/>
      <c r="W263" s="70"/>
      <c r="X263" s="70"/>
      <c r="Y263" s="70"/>
      <c r="Z263" t="b">
        <f t="shared" si="201"/>
        <v>0</v>
      </c>
      <c r="AA263" t="b">
        <f t="shared" si="223"/>
        <v>0</v>
      </c>
      <c r="AB263" t="b">
        <f t="shared" si="202"/>
        <v>0</v>
      </c>
      <c r="AC263" t="b">
        <f t="shared" si="203"/>
        <v>0</v>
      </c>
      <c r="AD263" s="101" t="b">
        <f t="shared" si="204"/>
        <v>0</v>
      </c>
      <c r="AE263" t="e">
        <f t="shared" si="205"/>
        <v>#VALUE!</v>
      </c>
      <c r="AF263" t="b">
        <f t="shared" si="206"/>
        <v>0</v>
      </c>
      <c r="AG263" s="135"/>
      <c r="AH263" s="82" t="b">
        <f t="shared" si="207"/>
        <v>0</v>
      </c>
      <c r="AI263" s="99" t="b">
        <f t="shared" si="208"/>
        <v>0</v>
      </c>
      <c r="AJ263" s="70" t="b">
        <f t="shared" si="209"/>
        <v>0</v>
      </c>
      <c r="AK263" s="111" t="b">
        <f t="shared" si="224"/>
        <v>0</v>
      </c>
      <c r="AL263" s="82" t="e">
        <f t="shared" si="210"/>
        <v>#VALUE!</v>
      </c>
      <c r="AM263" s="82" t="b">
        <f t="shared" si="211"/>
        <v>0</v>
      </c>
      <c r="AN263" s="82" t="b">
        <f t="shared" si="212"/>
        <v>0</v>
      </c>
      <c r="AO263" s="82" t="b">
        <f t="shared" si="225"/>
        <v>0</v>
      </c>
      <c r="AP263" s="82" t="b">
        <f t="shared" si="213"/>
        <v>0</v>
      </c>
      <c r="AQ263" s="82" t="b">
        <f t="shared" si="226"/>
        <v>0</v>
      </c>
      <c r="AR263" s="70">
        <f t="shared" si="227"/>
        <v>0</v>
      </c>
      <c r="AS263" s="82" t="b">
        <f t="shared" si="214"/>
        <v>0</v>
      </c>
      <c r="AT263" s="82" t="b">
        <f t="shared" si="215"/>
        <v>0</v>
      </c>
      <c r="AU263" s="82" t="b">
        <f t="shared" si="216"/>
        <v>0</v>
      </c>
      <c r="AV263" s="82" t="b">
        <f t="shared" si="217"/>
        <v>0</v>
      </c>
      <c r="AW263" s="82" t="b">
        <f t="shared" si="218"/>
        <v>0</v>
      </c>
      <c r="AX263" s="82" t="b">
        <f t="shared" si="219"/>
        <v>0</v>
      </c>
      <c r="AY263" s="82" t="b">
        <f t="shared" si="228"/>
        <v>0</v>
      </c>
      <c r="AZ263" s="82"/>
      <c r="BA263" s="82" t="b">
        <f t="shared" si="229"/>
        <v>0</v>
      </c>
      <c r="BB263" s="82" t="b">
        <f t="shared" si="230"/>
        <v>0</v>
      </c>
      <c r="BC263" s="82" t="b">
        <f t="shared" si="231"/>
        <v>0</v>
      </c>
      <c r="BD263" s="70"/>
      <c r="BE263" s="70" t="str">
        <f t="shared" si="220"/>
        <v/>
      </c>
      <c r="BF263" s="70">
        <v>252</v>
      </c>
      <c r="BG263" s="70"/>
      <c r="BH263" s="70"/>
      <c r="BI263" s="70"/>
      <c r="BJ263" s="70"/>
      <c r="BK263" s="70"/>
      <c r="BL263" s="70"/>
      <c r="BM263" s="70"/>
      <c r="BN263" s="70"/>
      <c r="BO263" s="70"/>
      <c r="BP263" s="70"/>
      <c r="BQ263" s="70"/>
      <c r="BR263" s="70"/>
      <c r="BS263" s="70" t="b">
        <f t="shared" si="221"/>
        <v>0</v>
      </c>
      <c r="BT263" s="70">
        <f>COUNTA(B264:$O$830)</f>
        <v>0</v>
      </c>
      <c r="BU263" s="70"/>
      <c r="BV263" s="163"/>
      <c r="BW263" s="163"/>
      <c r="BX263" s="163"/>
      <c r="BY263" s="163"/>
      <c r="BZ263" s="163"/>
      <c r="CA263" s="163"/>
      <c r="CB263" s="163"/>
      <c r="CC263" s="163"/>
      <c r="CD263" s="163"/>
      <c r="CE263" s="163" t="str">
        <f t="shared" si="232"/>
        <v/>
      </c>
      <c r="CF263" s="163" t="str">
        <f t="shared" si="233"/>
        <v/>
      </c>
      <c r="CG263" s="163" t="str">
        <f t="shared" si="234"/>
        <v/>
      </c>
      <c r="CH263" s="163" t="str">
        <f t="shared" si="235"/>
        <v/>
      </c>
      <c r="CI263" s="163" t="str">
        <f t="shared" si="236"/>
        <v/>
      </c>
      <c r="CJ263" s="163" t="str">
        <f t="shared" si="237"/>
        <v/>
      </c>
      <c r="CK263" s="163" t="str">
        <f t="shared" si="238"/>
        <v/>
      </c>
      <c r="CL263" s="163" t="str">
        <f t="shared" si="239"/>
        <v/>
      </c>
      <c r="CM263" s="163" t="str">
        <f t="shared" si="240"/>
        <v/>
      </c>
      <c r="CN263" s="163"/>
      <c r="CO263" s="163"/>
      <c r="CP263" s="163" t="str">
        <f t="shared" si="241"/>
        <v/>
      </c>
      <c r="CQ263" s="163"/>
      <c r="CR263" s="163"/>
      <c r="CS263" s="185" t="str">
        <f t="shared" si="258"/>
        <v/>
      </c>
      <c r="CT263" s="70"/>
      <c r="CU263" s="70">
        <f t="shared" si="242"/>
        <v>0</v>
      </c>
      <c r="CV263" s="70">
        <f t="shared" si="243"/>
        <v>0</v>
      </c>
      <c r="CW263" s="70"/>
      <c r="CX263" s="96">
        <f t="shared" si="244"/>
        <v>0</v>
      </c>
      <c r="CY263" s="70"/>
      <c r="CZ263" s="70" t="e">
        <f t="shared" si="245"/>
        <v>#VALUE!</v>
      </c>
      <c r="DA263" s="70" t="e">
        <f t="shared" si="246"/>
        <v>#VALUE!</v>
      </c>
      <c r="DB263" s="70"/>
      <c r="DC263" s="70" t="b">
        <f t="shared" si="259"/>
        <v>0</v>
      </c>
      <c r="DD263" s="70">
        <f t="shared" si="247"/>
        <v>0</v>
      </c>
      <c r="DE263" s="70" t="str">
        <f t="shared" si="248"/>
        <v/>
      </c>
      <c r="DF263" s="70"/>
      <c r="DG263" s="70" t="str">
        <f t="shared" si="260"/>
        <v/>
      </c>
      <c r="DH263" s="70" t="b">
        <f t="shared" si="261"/>
        <v>0</v>
      </c>
      <c r="DI263" s="70" t="str">
        <f t="shared" si="262"/>
        <v/>
      </c>
      <c r="DJ263" s="70"/>
      <c r="DK263" s="70" t="str">
        <f t="shared" si="249"/>
        <v/>
      </c>
      <c r="DL263" s="70" t="str">
        <f t="shared" si="250"/>
        <v/>
      </c>
      <c r="DM263" s="70"/>
      <c r="DN263" s="70" t="str">
        <f t="shared" si="251"/>
        <v/>
      </c>
      <c r="DO263" s="70" t="str">
        <f>IF(DK263="","",AND((COUNTIF($DK$12:DL263,DK263))=1,(COUNTIF($DK$12:DL263,DL263))=1))</f>
        <v/>
      </c>
      <c r="DP263" s="70" t="str">
        <f>IF(DK263="","",AND((COUNTIF(DK263:$DL$812,DK263))=1,(COUNTIF(DK263:$DL$812,DL263))=1))</f>
        <v/>
      </c>
      <c r="DQ263" s="70"/>
      <c r="DR263" s="70" t="b">
        <f t="shared" si="252"/>
        <v>0</v>
      </c>
      <c r="DS263" s="70" t="b">
        <f t="shared" si="253"/>
        <v>0</v>
      </c>
      <c r="DT263" s="70">
        <f t="shared" si="263"/>
        <v>0</v>
      </c>
      <c r="DU263" s="70">
        <f t="shared" si="264"/>
        <v>0</v>
      </c>
      <c r="DV263" s="70" t="b">
        <f t="shared" si="254"/>
        <v>0</v>
      </c>
      <c r="DW263" s="70" t="b">
        <f t="shared" si="255"/>
        <v>0</v>
      </c>
      <c r="DX263" s="70"/>
      <c r="DY263" s="70" t="b">
        <f t="shared" si="256"/>
        <v>0</v>
      </c>
      <c r="DZ263" s="70">
        <f t="shared" si="257"/>
        <v>0</v>
      </c>
      <c r="EA263" s="70"/>
    </row>
    <row r="264" spans="1:131" x14ac:dyDescent="0.25">
      <c r="A264" s="24" t="str">
        <f t="shared" si="222"/>
        <v/>
      </c>
      <c r="B264" s="36"/>
      <c r="C264" s="37"/>
      <c r="D264" s="38"/>
      <c r="E264" s="37"/>
      <c r="F264" s="38"/>
      <c r="G264" s="39"/>
      <c r="H264" s="35"/>
      <c r="I264" s="30"/>
      <c r="J264" s="38"/>
      <c r="K264" s="36"/>
      <c r="L264" s="40"/>
      <c r="M264" s="43"/>
      <c r="N264" s="44"/>
      <c r="O264" s="35"/>
      <c r="P264" s="87"/>
      <c r="R264" s="70"/>
      <c r="S264" s="70"/>
      <c r="T264" s="99" t="s">
        <v>669</v>
      </c>
      <c r="U264" s="146" t="s">
        <v>670</v>
      </c>
      <c r="V264" s="70"/>
      <c r="W264" s="70"/>
      <c r="X264" s="70"/>
      <c r="Y264" s="70"/>
      <c r="Z264" t="b">
        <f t="shared" si="201"/>
        <v>0</v>
      </c>
      <c r="AA264" t="b">
        <f t="shared" si="223"/>
        <v>0</v>
      </c>
      <c r="AB264" t="b">
        <f t="shared" si="202"/>
        <v>0</v>
      </c>
      <c r="AC264" t="b">
        <f t="shared" si="203"/>
        <v>0</v>
      </c>
      <c r="AD264" s="101" t="b">
        <f t="shared" si="204"/>
        <v>0</v>
      </c>
      <c r="AE264" t="e">
        <f t="shared" si="205"/>
        <v>#VALUE!</v>
      </c>
      <c r="AF264" t="b">
        <f t="shared" si="206"/>
        <v>0</v>
      </c>
      <c r="AG264" s="135"/>
      <c r="AH264" s="82" t="b">
        <f t="shared" si="207"/>
        <v>0</v>
      </c>
      <c r="AI264" s="99" t="b">
        <f t="shared" si="208"/>
        <v>0</v>
      </c>
      <c r="AJ264" s="70" t="b">
        <f t="shared" si="209"/>
        <v>0</v>
      </c>
      <c r="AK264" s="111" t="b">
        <f t="shared" si="224"/>
        <v>0</v>
      </c>
      <c r="AL264" s="82" t="e">
        <f t="shared" si="210"/>
        <v>#VALUE!</v>
      </c>
      <c r="AM264" s="82" t="b">
        <f t="shared" si="211"/>
        <v>0</v>
      </c>
      <c r="AN264" s="82" t="b">
        <f t="shared" si="212"/>
        <v>0</v>
      </c>
      <c r="AO264" s="82" t="b">
        <f t="shared" si="225"/>
        <v>0</v>
      </c>
      <c r="AP264" s="82" t="b">
        <f t="shared" si="213"/>
        <v>0</v>
      </c>
      <c r="AQ264" s="82" t="b">
        <f t="shared" si="226"/>
        <v>0</v>
      </c>
      <c r="AR264" s="70">
        <f t="shared" si="227"/>
        <v>0</v>
      </c>
      <c r="AS264" s="82" t="b">
        <f t="shared" si="214"/>
        <v>0</v>
      </c>
      <c r="AT264" s="82" t="b">
        <f t="shared" si="215"/>
        <v>0</v>
      </c>
      <c r="AU264" s="82" t="b">
        <f t="shared" si="216"/>
        <v>0</v>
      </c>
      <c r="AV264" s="82" t="b">
        <f t="shared" si="217"/>
        <v>0</v>
      </c>
      <c r="AW264" s="82" t="b">
        <f t="shared" si="218"/>
        <v>0</v>
      </c>
      <c r="AX264" s="82" t="b">
        <f t="shared" si="219"/>
        <v>0</v>
      </c>
      <c r="AY264" s="82" t="b">
        <f t="shared" si="228"/>
        <v>0</v>
      </c>
      <c r="AZ264" s="82"/>
      <c r="BA264" s="82" t="b">
        <f t="shared" si="229"/>
        <v>0</v>
      </c>
      <c r="BB264" s="82" t="b">
        <f t="shared" si="230"/>
        <v>0</v>
      </c>
      <c r="BC264" s="82" t="b">
        <f t="shared" si="231"/>
        <v>0</v>
      </c>
      <c r="BD264" s="70"/>
      <c r="BE264" s="70" t="str">
        <f t="shared" si="220"/>
        <v/>
      </c>
      <c r="BF264" s="70">
        <v>253</v>
      </c>
      <c r="BG264" s="70"/>
      <c r="BH264" s="70"/>
      <c r="BI264" s="70"/>
      <c r="BJ264" s="70"/>
      <c r="BK264" s="70"/>
      <c r="BL264" s="70"/>
      <c r="BM264" s="70"/>
      <c r="BN264" s="70"/>
      <c r="BO264" s="70"/>
      <c r="BP264" s="70"/>
      <c r="BQ264" s="70"/>
      <c r="BR264" s="70"/>
      <c r="BS264" s="70" t="b">
        <f t="shared" si="221"/>
        <v>0</v>
      </c>
      <c r="BT264" s="70">
        <f>COUNTA(B265:$O$830)</f>
        <v>0</v>
      </c>
      <c r="BU264" s="70"/>
      <c r="BV264" s="163"/>
      <c r="BW264" s="163"/>
      <c r="BX264" s="163"/>
      <c r="BY264" s="163"/>
      <c r="BZ264" s="163"/>
      <c r="CA264" s="163"/>
      <c r="CB264" s="163"/>
      <c r="CC264" s="163"/>
      <c r="CD264" s="163"/>
      <c r="CE264" s="163" t="str">
        <f t="shared" si="232"/>
        <v/>
      </c>
      <c r="CF264" s="163" t="str">
        <f t="shared" si="233"/>
        <v/>
      </c>
      <c r="CG264" s="163" t="str">
        <f t="shared" si="234"/>
        <v/>
      </c>
      <c r="CH264" s="163" t="str">
        <f t="shared" si="235"/>
        <v/>
      </c>
      <c r="CI264" s="163" t="str">
        <f t="shared" si="236"/>
        <v/>
      </c>
      <c r="CJ264" s="163" t="str">
        <f t="shared" si="237"/>
        <v/>
      </c>
      <c r="CK264" s="163" t="str">
        <f t="shared" si="238"/>
        <v/>
      </c>
      <c r="CL264" s="163" t="str">
        <f t="shared" si="239"/>
        <v/>
      </c>
      <c r="CM264" s="163" t="str">
        <f t="shared" si="240"/>
        <v/>
      </c>
      <c r="CN264" s="163"/>
      <c r="CO264" s="163"/>
      <c r="CP264" s="163" t="str">
        <f t="shared" si="241"/>
        <v/>
      </c>
      <c r="CQ264" s="163"/>
      <c r="CR264" s="163"/>
      <c r="CS264" s="185" t="str">
        <f t="shared" si="258"/>
        <v/>
      </c>
      <c r="CT264" s="70"/>
      <c r="CU264" s="70">
        <f t="shared" si="242"/>
        <v>0</v>
      </c>
      <c r="CV264" s="70">
        <f t="shared" si="243"/>
        <v>0</v>
      </c>
      <c r="CW264" s="70"/>
      <c r="CX264" s="96">
        <f t="shared" si="244"/>
        <v>0</v>
      </c>
      <c r="CY264" s="70"/>
      <c r="CZ264" s="70" t="e">
        <f t="shared" si="245"/>
        <v>#VALUE!</v>
      </c>
      <c r="DA264" s="70" t="e">
        <f t="shared" si="246"/>
        <v>#VALUE!</v>
      </c>
      <c r="DB264" s="70"/>
      <c r="DC264" s="70" t="b">
        <f t="shared" si="259"/>
        <v>0</v>
      </c>
      <c r="DD264" s="70">
        <f t="shared" si="247"/>
        <v>0</v>
      </c>
      <c r="DE264" s="70" t="str">
        <f t="shared" si="248"/>
        <v/>
      </c>
      <c r="DF264" s="70"/>
      <c r="DG264" s="70" t="str">
        <f t="shared" si="260"/>
        <v/>
      </c>
      <c r="DH264" s="70" t="b">
        <f t="shared" si="261"/>
        <v>0</v>
      </c>
      <c r="DI264" s="70" t="str">
        <f t="shared" si="262"/>
        <v/>
      </c>
      <c r="DJ264" s="70"/>
      <c r="DK264" s="70" t="str">
        <f t="shared" si="249"/>
        <v/>
      </c>
      <c r="DL264" s="70" t="str">
        <f t="shared" si="250"/>
        <v/>
      </c>
      <c r="DM264" s="70"/>
      <c r="DN264" s="70" t="str">
        <f t="shared" si="251"/>
        <v/>
      </c>
      <c r="DO264" s="70" t="str">
        <f>IF(DK264="","",AND((COUNTIF($DK$12:DL264,DK264))=1,(COUNTIF($DK$12:DL264,DL264))=1))</f>
        <v/>
      </c>
      <c r="DP264" s="70" t="str">
        <f>IF(DK264="","",AND((COUNTIF(DK264:$DL$812,DK264))=1,(COUNTIF(DK264:$DL$812,DL264))=1))</f>
        <v/>
      </c>
      <c r="DQ264" s="70"/>
      <c r="DR264" s="70" t="b">
        <f t="shared" si="252"/>
        <v>0</v>
      </c>
      <c r="DS264" s="70" t="b">
        <f t="shared" si="253"/>
        <v>0</v>
      </c>
      <c r="DT264" s="70">
        <f t="shared" si="263"/>
        <v>0</v>
      </c>
      <c r="DU264" s="70">
        <f t="shared" si="264"/>
        <v>0</v>
      </c>
      <c r="DV264" s="70" t="b">
        <f t="shared" si="254"/>
        <v>0</v>
      </c>
      <c r="DW264" s="70" t="b">
        <f t="shared" si="255"/>
        <v>0</v>
      </c>
      <c r="DX264" s="70"/>
      <c r="DY264" s="70" t="b">
        <f t="shared" si="256"/>
        <v>0</v>
      </c>
      <c r="DZ264" s="70">
        <f t="shared" si="257"/>
        <v>0</v>
      </c>
      <c r="EA264" s="70"/>
    </row>
    <row r="265" spans="1:131" x14ac:dyDescent="0.25">
      <c r="A265" s="24" t="str">
        <f t="shared" si="222"/>
        <v/>
      </c>
      <c r="B265" s="36"/>
      <c r="C265" s="37"/>
      <c r="D265" s="38"/>
      <c r="E265" s="37"/>
      <c r="F265" s="38"/>
      <c r="G265" s="39"/>
      <c r="H265" s="35"/>
      <c r="I265" s="30"/>
      <c r="J265" s="38"/>
      <c r="K265" s="36"/>
      <c r="L265" s="40"/>
      <c r="M265" s="43"/>
      <c r="N265" s="44"/>
      <c r="O265" s="35"/>
      <c r="P265" s="87"/>
      <c r="R265" s="70"/>
      <c r="S265" s="70"/>
      <c r="T265" s="99" t="s">
        <v>671</v>
      </c>
      <c r="U265" s="146" t="s">
        <v>672</v>
      </c>
      <c r="V265" s="70"/>
      <c r="W265" s="70"/>
      <c r="X265" s="70"/>
      <c r="Y265" s="70"/>
      <c r="Z265" t="b">
        <f t="shared" si="201"/>
        <v>0</v>
      </c>
      <c r="AA265" t="b">
        <f t="shared" si="223"/>
        <v>0</v>
      </c>
      <c r="AB265" t="b">
        <f t="shared" si="202"/>
        <v>0</v>
      </c>
      <c r="AC265" t="b">
        <f t="shared" si="203"/>
        <v>0</v>
      </c>
      <c r="AD265" s="101" t="b">
        <f t="shared" si="204"/>
        <v>0</v>
      </c>
      <c r="AE265" t="e">
        <f t="shared" si="205"/>
        <v>#VALUE!</v>
      </c>
      <c r="AF265" t="b">
        <f t="shared" si="206"/>
        <v>0</v>
      </c>
      <c r="AG265" s="135"/>
      <c r="AH265" s="82" t="b">
        <f t="shared" si="207"/>
        <v>0</v>
      </c>
      <c r="AI265" s="99" t="b">
        <f t="shared" si="208"/>
        <v>0</v>
      </c>
      <c r="AJ265" s="70" t="b">
        <f t="shared" si="209"/>
        <v>0</v>
      </c>
      <c r="AK265" s="111" t="b">
        <f t="shared" si="224"/>
        <v>0</v>
      </c>
      <c r="AL265" s="82" t="e">
        <f t="shared" si="210"/>
        <v>#VALUE!</v>
      </c>
      <c r="AM265" s="82" t="b">
        <f t="shared" si="211"/>
        <v>0</v>
      </c>
      <c r="AN265" s="82" t="b">
        <f t="shared" si="212"/>
        <v>0</v>
      </c>
      <c r="AO265" s="82" t="b">
        <f t="shared" si="225"/>
        <v>0</v>
      </c>
      <c r="AP265" s="82" t="b">
        <f t="shared" si="213"/>
        <v>0</v>
      </c>
      <c r="AQ265" s="82" t="b">
        <f t="shared" si="226"/>
        <v>0</v>
      </c>
      <c r="AR265" s="70">
        <f t="shared" si="227"/>
        <v>0</v>
      </c>
      <c r="AS265" s="82" t="b">
        <f t="shared" si="214"/>
        <v>0</v>
      </c>
      <c r="AT265" s="82" t="b">
        <f t="shared" si="215"/>
        <v>0</v>
      </c>
      <c r="AU265" s="82" t="b">
        <f t="shared" si="216"/>
        <v>0</v>
      </c>
      <c r="AV265" s="82" t="b">
        <f t="shared" si="217"/>
        <v>0</v>
      </c>
      <c r="AW265" s="82" t="b">
        <f t="shared" si="218"/>
        <v>0</v>
      </c>
      <c r="AX265" s="82" t="b">
        <f t="shared" si="219"/>
        <v>0</v>
      </c>
      <c r="AY265" s="82" t="b">
        <f t="shared" si="228"/>
        <v>0</v>
      </c>
      <c r="AZ265" s="82"/>
      <c r="BA265" s="82" t="b">
        <f t="shared" si="229"/>
        <v>0</v>
      </c>
      <c r="BB265" s="82" t="b">
        <f t="shared" si="230"/>
        <v>0</v>
      </c>
      <c r="BC265" s="82" t="b">
        <f t="shared" si="231"/>
        <v>0</v>
      </c>
      <c r="BD265" s="70"/>
      <c r="BE265" s="70" t="str">
        <f t="shared" si="220"/>
        <v/>
      </c>
      <c r="BF265" s="70">
        <v>254</v>
      </c>
      <c r="BG265" s="70"/>
      <c r="BH265" s="70"/>
      <c r="BI265" s="70"/>
      <c r="BJ265" s="70"/>
      <c r="BK265" s="70"/>
      <c r="BL265" s="70"/>
      <c r="BM265" s="70"/>
      <c r="BN265" s="70"/>
      <c r="BO265" s="70"/>
      <c r="BP265" s="70"/>
      <c r="BQ265" s="70"/>
      <c r="BR265" s="70"/>
      <c r="BS265" s="70" t="b">
        <f t="shared" si="221"/>
        <v>0</v>
      </c>
      <c r="BT265" s="70">
        <f>COUNTA(B266:$O$830)</f>
        <v>0</v>
      </c>
      <c r="BU265" s="70"/>
      <c r="BV265" s="163"/>
      <c r="BW265" s="163"/>
      <c r="BX265" s="163"/>
      <c r="BY265" s="163"/>
      <c r="BZ265" s="163"/>
      <c r="CA265" s="163"/>
      <c r="CB265" s="163"/>
      <c r="CC265" s="163"/>
      <c r="CD265" s="163"/>
      <c r="CE265" s="163" t="str">
        <f t="shared" si="232"/>
        <v/>
      </c>
      <c r="CF265" s="163" t="str">
        <f t="shared" si="233"/>
        <v/>
      </c>
      <c r="CG265" s="163" t="str">
        <f t="shared" si="234"/>
        <v/>
      </c>
      <c r="CH265" s="163" t="str">
        <f t="shared" si="235"/>
        <v/>
      </c>
      <c r="CI265" s="163" t="str">
        <f t="shared" si="236"/>
        <v/>
      </c>
      <c r="CJ265" s="163" t="str">
        <f t="shared" si="237"/>
        <v/>
      </c>
      <c r="CK265" s="163" t="str">
        <f t="shared" si="238"/>
        <v/>
      </c>
      <c r="CL265" s="163" t="str">
        <f t="shared" si="239"/>
        <v/>
      </c>
      <c r="CM265" s="163" t="str">
        <f t="shared" si="240"/>
        <v/>
      </c>
      <c r="CN265" s="163"/>
      <c r="CO265" s="163"/>
      <c r="CP265" s="163" t="str">
        <f t="shared" si="241"/>
        <v/>
      </c>
      <c r="CQ265" s="163"/>
      <c r="CR265" s="163"/>
      <c r="CS265" s="185" t="str">
        <f t="shared" si="258"/>
        <v/>
      </c>
      <c r="CT265" s="70"/>
      <c r="CU265" s="70">
        <f t="shared" si="242"/>
        <v>0</v>
      </c>
      <c r="CV265" s="70">
        <f t="shared" si="243"/>
        <v>0</v>
      </c>
      <c r="CW265" s="70"/>
      <c r="CX265" s="96">
        <f t="shared" si="244"/>
        <v>0</v>
      </c>
      <c r="CY265" s="70"/>
      <c r="CZ265" s="70" t="e">
        <f t="shared" si="245"/>
        <v>#VALUE!</v>
      </c>
      <c r="DA265" s="70" t="e">
        <f t="shared" si="246"/>
        <v>#VALUE!</v>
      </c>
      <c r="DB265" s="70"/>
      <c r="DC265" s="70" t="b">
        <f t="shared" si="259"/>
        <v>0</v>
      </c>
      <c r="DD265" s="70">
        <f t="shared" si="247"/>
        <v>0</v>
      </c>
      <c r="DE265" s="70" t="str">
        <f t="shared" si="248"/>
        <v/>
      </c>
      <c r="DF265" s="70"/>
      <c r="DG265" s="70" t="str">
        <f t="shared" si="260"/>
        <v/>
      </c>
      <c r="DH265" s="70" t="b">
        <f t="shared" si="261"/>
        <v>0</v>
      </c>
      <c r="DI265" s="70" t="str">
        <f t="shared" si="262"/>
        <v/>
      </c>
      <c r="DJ265" s="70"/>
      <c r="DK265" s="70" t="str">
        <f t="shared" si="249"/>
        <v/>
      </c>
      <c r="DL265" s="70" t="str">
        <f t="shared" si="250"/>
        <v/>
      </c>
      <c r="DM265" s="70"/>
      <c r="DN265" s="70" t="str">
        <f t="shared" si="251"/>
        <v/>
      </c>
      <c r="DO265" s="70" t="str">
        <f>IF(DK265="","",AND((COUNTIF($DK$12:DL265,DK265))=1,(COUNTIF($DK$12:DL265,DL265))=1))</f>
        <v/>
      </c>
      <c r="DP265" s="70" t="str">
        <f>IF(DK265="","",AND((COUNTIF(DK265:$DL$812,DK265))=1,(COUNTIF(DK265:$DL$812,DL265))=1))</f>
        <v/>
      </c>
      <c r="DQ265" s="70"/>
      <c r="DR265" s="70" t="b">
        <f t="shared" si="252"/>
        <v>0</v>
      </c>
      <c r="DS265" s="70" t="b">
        <f t="shared" si="253"/>
        <v>0</v>
      </c>
      <c r="DT265" s="70">
        <f t="shared" si="263"/>
        <v>0</v>
      </c>
      <c r="DU265" s="70">
        <f t="shared" si="264"/>
        <v>0</v>
      </c>
      <c r="DV265" s="70" t="b">
        <f t="shared" si="254"/>
        <v>0</v>
      </c>
      <c r="DW265" s="70" t="b">
        <f t="shared" si="255"/>
        <v>0</v>
      </c>
      <c r="DX265" s="70"/>
      <c r="DY265" s="70" t="b">
        <f t="shared" si="256"/>
        <v>0</v>
      </c>
      <c r="DZ265" s="70">
        <f t="shared" si="257"/>
        <v>0</v>
      </c>
      <c r="EA265" s="70"/>
    </row>
    <row r="266" spans="1:131" x14ac:dyDescent="0.25">
      <c r="A266" s="24" t="str">
        <f t="shared" si="222"/>
        <v/>
      </c>
      <c r="B266" s="36"/>
      <c r="C266" s="37"/>
      <c r="D266" s="38"/>
      <c r="E266" s="37"/>
      <c r="F266" s="38"/>
      <c r="G266" s="39"/>
      <c r="H266" s="35"/>
      <c r="I266" s="30"/>
      <c r="J266" s="38"/>
      <c r="K266" s="36"/>
      <c r="L266" s="40"/>
      <c r="M266" s="43"/>
      <c r="N266" s="44"/>
      <c r="O266" s="35"/>
      <c r="P266" s="87"/>
      <c r="R266" s="70"/>
      <c r="S266" s="70"/>
      <c r="T266" s="99" t="s">
        <v>673</v>
      </c>
      <c r="U266" s="146" t="s">
        <v>674</v>
      </c>
      <c r="V266" s="70"/>
      <c r="W266" s="70"/>
      <c r="X266" s="70"/>
      <c r="Y266" s="70"/>
      <c r="Z266" t="b">
        <f t="shared" si="201"/>
        <v>0</v>
      </c>
      <c r="AA266" t="b">
        <f t="shared" si="223"/>
        <v>0</v>
      </c>
      <c r="AB266" t="b">
        <f t="shared" si="202"/>
        <v>0</v>
      </c>
      <c r="AC266" t="b">
        <f t="shared" si="203"/>
        <v>0</v>
      </c>
      <c r="AD266" s="101" t="b">
        <f t="shared" si="204"/>
        <v>0</v>
      </c>
      <c r="AE266" t="e">
        <f t="shared" si="205"/>
        <v>#VALUE!</v>
      </c>
      <c r="AF266" t="b">
        <f t="shared" si="206"/>
        <v>0</v>
      </c>
      <c r="AG266" s="135"/>
      <c r="AH266" s="82" t="b">
        <f t="shared" si="207"/>
        <v>0</v>
      </c>
      <c r="AI266" s="99" t="b">
        <f t="shared" si="208"/>
        <v>0</v>
      </c>
      <c r="AJ266" s="70" t="b">
        <f t="shared" si="209"/>
        <v>0</v>
      </c>
      <c r="AK266" s="111" t="b">
        <f t="shared" si="224"/>
        <v>0</v>
      </c>
      <c r="AL266" s="82" t="e">
        <f t="shared" si="210"/>
        <v>#VALUE!</v>
      </c>
      <c r="AM266" s="82" t="b">
        <f t="shared" si="211"/>
        <v>0</v>
      </c>
      <c r="AN266" s="82" t="b">
        <f t="shared" si="212"/>
        <v>0</v>
      </c>
      <c r="AO266" s="82" t="b">
        <f t="shared" si="225"/>
        <v>0</v>
      </c>
      <c r="AP266" s="82" t="b">
        <f t="shared" si="213"/>
        <v>0</v>
      </c>
      <c r="AQ266" s="82" t="b">
        <f t="shared" si="226"/>
        <v>0</v>
      </c>
      <c r="AR266" s="70">
        <f t="shared" si="227"/>
        <v>0</v>
      </c>
      <c r="AS266" s="82" t="b">
        <f t="shared" si="214"/>
        <v>0</v>
      </c>
      <c r="AT266" s="82" t="b">
        <f t="shared" si="215"/>
        <v>0</v>
      </c>
      <c r="AU266" s="82" t="b">
        <f t="shared" si="216"/>
        <v>0</v>
      </c>
      <c r="AV266" s="82" t="b">
        <f t="shared" si="217"/>
        <v>0</v>
      </c>
      <c r="AW266" s="82" t="b">
        <f t="shared" si="218"/>
        <v>0</v>
      </c>
      <c r="AX266" s="82" t="b">
        <f t="shared" si="219"/>
        <v>0</v>
      </c>
      <c r="AY266" s="82" t="b">
        <f t="shared" si="228"/>
        <v>0</v>
      </c>
      <c r="AZ266" s="82"/>
      <c r="BA266" s="82" t="b">
        <f t="shared" si="229"/>
        <v>0</v>
      </c>
      <c r="BB266" s="82" t="b">
        <f t="shared" si="230"/>
        <v>0</v>
      </c>
      <c r="BC266" s="82" t="b">
        <f t="shared" si="231"/>
        <v>0</v>
      </c>
      <c r="BD266" s="70"/>
      <c r="BE266" s="70" t="str">
        <f t="shared" si="220"/>
        <v/>
      </c>
      <c r="BF266" s="70">
        <v>255</v>
      </c>
      <c r="BG266" s="70"/>
      <c r="BH266" s="70"/>
      <c r="BI266" s="70"/>
      <c r="BJ266" s="70"/>
      <c r="BK266" s="70"/>
      <c r="BL266" s="70"/>
      <c r="BM266" s="70"/>
      <c r="BN266" s="70"/>
      <c r="BO266" s="70"/>
      <c r="BP266" s="70"/>
      <c r="BQ266" s="70"/>
      <c r="BR266" s="70"/>
      <c r="BS266" s="70" t="b">
        <f t="shared" si="221"/>
        <v>0</v>
      </c>
      <c r="BT266" s="70">
        <f>COUNTA(B267:$O$830)</f>
        <v>0</v>
      </c>
      <c r="BU266" s="70"/>
      <c r="BV266" s="163"/>
      <c r="BW266" s="163"/>
      <c r="BX266" s="163"/>
      <c r="BY266" s="163"/>
      <c r="BZ266" s="163"/>
      <c r="CA266" s="163"/>
      <c r="CB266" s="163"/>
      <c r="CC266" s="163"/>
      <c r="CD266" s="163"/>
      <c r="CE266" s="163" t="str">
        <f t="shared" si="232"/>
        <v/>
      </c>
      <c r="CF266" s="163" t="str">
        <f t="shared" si="233"/>
        <v/>
      </c>
      <c r="CG266" s="163" t="str">
        <f t="shared" si="234"/>
        <v/>
      </c>
      <c r="CH266" s="163" t="str">
        <f t="shared" si="235"/>
        <v/>
      </c>
      <c r="CI266" s="163" t="str">
        <f t="shared" si="236"/>
        <v/>
      </c>
      <c r="CJ266" s="163" t="str">
        <f t="shared" si="237"/>
        <v/>
      </c>
      <c r="CK266" s="163" t="str">
        <f t="shared" si="238"/>
        <v/>
      </c>
      <c r="CL266" s="163" t="str">
        <f t="shared" si="239"/>
        <v/>
      </c>
      <c r="CM266" s="163" t="str">
        <f t="shared" si="240"/>
        <v/>
      </c>
      <c r="CN266" s="163"/>
      <c r="CO266" s="163"/>
      <c r="CP266" s="163" t="str">
        <f t="shared" si="241"/>
        <v/>
      </c>
      <c r="CQ266" s="163"/>
      <c r="CR266" s="163"/>
      <c r="CS266" s="185" t="str">
        <f t="shared" si="258"/>
        <v/>
      </c>
      <c r="CT266" s="70"/>
      <c r="CU266" s="70">
        <f t="shared" si="242"/>
        <v>0</v>
      </c>
      <c r="CV266" s="70">
        <f t="shared" si="243"/>
        <v>0</v>
      </c>
      <c r="CW266" s="70"/>
      <c r="CX266" s="96">
        <f t="shared" si="244"/>
        <v>0</v>
      </c>
      <c r="CY266" s="70"/>
      <c r="CZ266" s="70" t="e">
        <f t="shared" si="245"/>
        <v>#VALUE!</v>
      </c>
      <c r="DA266" s="70" t="e">
        <f t="shared" si="246"/>
        <v>#VALUE!</v>
      </c>
      <c r="DB266" s="70"/>
      <c r="DC266" s="70" t="b">
        <f t="shared" si="259"/>
        <v>0</v>
      </c>
      <c r="DD266" s="70">
        <f t="shared" si="247"/>
        <v>0</v>
      </c>
      <c r="DE266" s="70" t="str">
        <f t="shared" si="248"/>
        <v/>
      </c>
      <c r="DF266" s="70"/>
      <c r="DG266" s="70" t="str">
        <f t="shared" si="260"/>
        <v/>
      </c>
      <c r="DH266" s="70" t="b">
        <f t="shared" si="261"/>
        <v>0</v>
      </c>
      <c r="DI266" s="70" t="str">
        <f t="shared" si="262"/>
        <v/>
      </c>
      <c r="DJ266" s="70"/>
      <c r="DK266" s="70" t="str">
        <f t="shared" si="249"/>
        <v/>
      </c>
      <c r="DL266" s="70" t="str">
        <f t="shared" si="250"/>
        <v/>
      </c>
      <c r="DM266" s="70"/>
      <c r="DN266" s="70" t="str">
        <f t="shared" si="251"/>
        <v/>
      </c>
      <c r="DO266" s="70" t="str">
        <f>IF(DK266="","",AND((COUNTIF($DK$12:DL266,DK266))=1,(COUNTIF($DK$12:DL266,DL266))=1))</f>
        <v/>
      </c>
      <c r="DP266" s="70" t="str">
        <f>IF(DK266="","",AND((COUNTIF(DK266:$DL$812,DK266))=1,(COUNTIF(DK266:$DL$812,DL266))=1))</f>
        <v/>
      </c>
      <c r="DQ266" s="70"/>
      <c r="DR266" s="70" t="b">
        <f t="shared" si="252"/>
        <v>0</v>
      </c>
      <c r="DS266" s="70" t="b">
        <f t="shared" si="253"/>
        <v>0</v>
      </c>
      <c r="DT266" s="70">
        <f t="shared" si="263"/>
        <v>0</v>
      </c>
      <c r="DU266" s="70">
        <f t="shared" si="264"/>
        <v>0</v>
      </c>
      <c r="DV266" s="70" t="b">
        <f t="shared" si="254"/>
        <v>0</v>
      </c>
      <c r="DW266" s="70" t="b">
        <f t="shared" si="255"/>
        <v>0</v>
      </c>
      <c r="DX266" s="70"/>
      <c r="DY266" s="70" t="b">
        <f t="shared" si="256"/>
        <v>0</v>
      </c>
      <c r="DZ266" s="70">
        <f t="shared" si="257"/>
        <v>0</v>
      </c>
      <c r="EA266" s="70"/>
    </row>
    <row r="267" spans="1:131" x14ac:dyDescent="0.25">
      <c r="A267" s="24" t="str">
        <f t="shared" si="222"/>
        <v/>
      </c>
      <c r="B267" s="36"/>
      <c r="C267" s="37"/>
      <c r="D267" s="38"/>
      <c r="E267" s="37"/>
      <c r="F267" s="38"/>
      <c r="G267" s="39"/>
      <c r="H267" s="35"/>
      <c r="I267" s="30"/>
      <c r="J267" s="38"/>
      <c r="K267" s="36"/>
      <c r="L267" s="40"/>
      <c r="M267" s="43"/>
      <c r="N267" s="44"/>
      <c r="O267" s="35"/>
      <c r="P267" s="87"/>
      <c r="R267" s="70"/>
      <c r="S267" s="70"/>
      <c r="T267" s="99" t="s">
        <v>675</v>
      </c>
      <c r="U267" s="146" t="s">
        <v>676</v>
      </c>
      <c r="V267" s="70"/>
      <c r="W267" s="70"/>
      <c r="X267" s="70"/>
      <c r="Y267" s="70"/>
      <c r="Z267" t="b">
        <f t="shared" si="201"/>
        <v>0</v>
      </c>
      <c r="AA267" t="b">
        <f t="shared" si="223"/>
        <v>0</v>
      </c>
      <c r="AB267" t="b">
        <f t="shared" si="202"/>
        <v>0</v>
      </c>
      <c r="AC267" t="b">
        <f t="shared" si="203"/>
        <v>0</v>
      </c>
      <c r="AD267" s="101" t="b">
        <f t="shared" si="204"/>
        <v>0</v>
      </c>
      <c r="AE267" t="e">
        <f t="shared" si="205"/>
        <v>#VALUE!</v>
      </c>
      <c r="AF267" t="b">
        <f t="shared" si="206"/>
        <v>0</v>
      </c>
      <c r="AG267" s="135"/>
      <c r="AH267" s="82" t="b">
        <f t="shared" si="207"/>
        <v>0</v>
      </c>
      <c r="AI267" s="99" t="b">
        <f t="shared" si="208"/>
        <v>0</v>
      </c>
      <c r="AJ267" s="70" t="b">
        <f t="shared" si="209"/>
        <v>0</v>
      </c>
      <c r="AK267" s="111" t="b">
        <f t="shared" si="224"/>
        <v>0</v>
      </c>
      <c r="AL267" s="82" t="e">
        <f t="shared" si="210"/>
        <v>#VALUE!</v>
      </c>
      <c r="AM267" s="82" t="b">
        <f t="shared" si="211"/>
        <v>0</v>
      </c>
      <c r="AN267" s="82" t="b">
        <f t="shared" si="212"/>
        <v>0</v>
      </c>
      <c r="AO267" s="82" t="b">
        <f t="shared" si="225"/>
        <v>0</v>
      </c>
      <c r="AP267" s="82" t="b">
        <f t="shared" si="213"/>
        <v>0</v>
      </c>
      <c r="AQ267" s="82" t="b">
        <f t="shared" si="226"/>
        <v>0</v>
      </c>
      <c r="AR267" s="70">
        <f t="shared" si="227"/>
        <v>0</v>
      </c>
      <c r="AS267" s="82" t="b">
        <f t="shared" si="214"/>
        <v>0</v>
      </c>
      <c r="AT267" s="82" t="b">
        <f t="shared" si="215"/>
        <v>0</v>
      </c>
      <c r="AU267" s="82" t="b">
        <f t="shared" si="216"/>
        <v>0</v>
      </c>
      <c r="AV267" s="82" t="b">
        <f t="shared" si="217"/>
        <v>0</v>
      </c>
      <c r="AW267" s="82" t="b">
        <f t="shared" si="218"/>
        <v>0</v>
      </c>
      <c r="AX267" s="82" t="b">
        <f t="shared" si="219"/>
        <v>0</v>
      </c>
      <c r="AY267" s="82" t="b">
        <f t="shared" si="228"/>
        <v>0</v>
      </c>
      <c r="AZ267" s="82"/>
      <c r="BA267" s="82" t="b">
        <f t="shared" si="229"/>
        <v>0</v>
      </c>
      <c r="BB267" s="82" t="b">
        <f t="shared" si="230"/>
        <v>0</v>
      </c>
      <c r="BC267" s="82" t="b">
        <f t="shared" si="231"/>
        <v>0</v>
      </c>
      <c r="BD267" s="70"/>
      <c r="BE267" s="70" t="str">
        <f t="shared" si="220"/>
        <v/>
      </c>
      <c r="BF267" s="70">
        <v>256</v>
      </c>
      <c r="BG267" s="70"/>
      <c r="BH267" s="70"/>
      <c r="BI267" s="70"/>
      <c r="BJ267" s="70"/>
      <c r="BK267" s="70"/>
      <c r="BL267" s="70"/>
      <c r="BM267" s="70"/>
      <c r="BN267" s="70"/>
      <c r="BO267" s="70"/>
      <c r="BP267" s="70"/>
      <c r="BQ267" s="70"/>
      <c r="BR267" s="70"/>
      <c r="BS267" s="70" t="b">
        <f t="shared" si="221"/>
        <v>0</v>
      </c>
      <c r="BT267" s="70">
        <f>COUNTA(B268:$O$830)</f>
        <v>0</v>
      </c>
      <c r="BU267" s="70"/>
      <c r="BV267" s="163"/>
      <c r="BW267" s="163"/>
      <c r="BX267" s="163"/>
      <c r="BY267" s="163"/>
      <c r="BZ267" s="163"/>
      <c r="CA267" s="163"/>
      <c r="CB267" s="163"/>
      <c r="CC267" s="163"/>
      <c r="CD267" s="163"/>
      <c r="CE267" s="163" t="str">
        <f t="shared" si="232"/>
        <v/>
      </c>
      <c r="CF267" s="163" t="str">
        <f t="shared" si="233"/>
        <v/>
      </c>
      <c r="CG267" s="163" t="str">
        <f t="shared" si="234"/>
        <v/>
      </c>
      <c r="CH267" s="163" t="str">
        <f t="shared" si="235"/>
        <v/>
      </c>
      <c r="CI267" s="163" t="str">
        <f t="shared" si="236"/>
        <v/>
      </c>
      <c r="CJ267" s="163" t="str">
        <f t="shared" si="237"/>
        <v/>
      </c>
      <c r="CK267" s="163" t="str">
        <f t="shared" si="238"/>
        <v/>
      </c>
      <c r="CL267" s="163" t="str">
        <f t="shared" si="239"/>
        <v/>
      </c>
      <c r="CM267" s="163" t="str">
        <f t="shared" si="240"/>
        <v/>
      </c>
      <c r="CN267" s="163"/>
      <c r="CO267" s="163"/>
      <c r="CP267" s="163" t="str">
        <f t="shared" si="241"/>
        <v/>
      </c>
      <c r="CQ267" s="163"/>
      <c r="CR267" s="163"/>
      <c r="CS267" s="185" t="str">
        <f t="shared" si="258"/>
        <v/>
      </c>
      <c r="CT267" s="70"/>
      <c r="CU267" s="70">
        <f t="shared" si="242"/>
        <v>0</v>
      </c>
      <c r="CV267" s="70">
        <f t="shared" si="243"/>
        <v>0</v>
      </c>
      <c r="CW267" s="70"/>
      <c r="CX267" s="96">
        <f t="shared" si="244"/>
        <v>0</v>
      </c>
      <c r="CY267" s="70"/>
      <c r="CZ267" s="70" t="e">
        <f t="shared" si="245"/>
        <v>#VALUE!</v>
      </c>
      <c r="DA267" s="70" t="e">
        <f t="shared" si="246"/>
        <v>#VALUE!</v>
      </c>
      <c r="DB267" s="70"/>
      <c r="DC267" s="70" t="b">
        <f t="shared" si="259"/>
        <v>0</v>
      </c>
      <c r="DD267" s="70">
        <f t="shared" si="247"/>
        <v>0</v>
      </c>
      <c r="DE267" s="70" t="str">
        <f t="shared" si="248"/>
        <v/>
      </c>
      <c r="DF267" s="70"/>
      <c r="DG267" s="70" t="str">
        <f t="shared" si="260"/>
        <v/>
      </c>
      <c r="DH267" s="70" t="b">
        <f t="shared" si="261"/>
        <v>0</v>
      </c>
      <c r="DI267" s="70" t="str">
        <f t="shared" si="262"/>
        <v/>
      </c>
      <c r="DJ267" s="70"/>
      <c r="DK267" s="70" t="str">
        <f t="shared" si="249"/>
        <v/>
      </c>
      <c r="DL267" s="70" t="str">
        <f t="shared" si="250"/>
        <v/>
      </c>
      <c r="DM267" s="70"/>
      <c r="DN267" s="70" t="str">
        <f t="shared" si="251"/>
        <v/>
      </c>
      <c r="DO267" s="70" t="str">
        <f>IF(DK267="","",AND((COUNTIF($DK$12:DL267,DK267))=1,(COUNTIF($DK$12:DL267,DL267))=1))</f>
        <v/>
      </c>
      <c r="DP267" s="70" t="str">
        <f>IF(DK267="","",AND((COUNTIF(DK267:$DL$812,DK267))=1,(COUNTIF(DK267:$DL$812,DL267))=1))</f>
        <v/>
      </c>
      <c r="DQ267" s="70"/>
      <c r="DR267" s="70" t="b">
        <f t="shared" si="252"/>
        <v>0</v>
      </c>
      <c r="DS267" s="70" t="b">
        <f t="shared" si="253"/>
        <v>0</v>
      </c>
      <c r="DT267" s="70">
        <f t="shared" si="263"/>
        <v>0</v>
      </c>
      <c r="DU267" s="70">
        <f t="shared" si="264"/>
        <v>0</v>
      </c>
      <c r="DV267" s="70" t="b">
        <f t="shared" si="254"/>
        <v>0</v>
      </c>
      <c r="DW267" s="70" t="b">
        <f t="shared" si="255"/>
        <v>0</v>
      </c>
      <c r="DX267" s="70"/>
      <c r="DY267" s="70" t="b">
        <f t="shared" si="256"/>
        <v>0</v>
      </c>
      <c r="DZ267" s="70">
        <f t="shared" si="257"/>
        <v>0</v>
      </c>
      <c r="EA267" s="70"/>
    </row>
    <row r="268" spans="1:131" x14ac:dyDescent="0.25">
      <c r="A268" s="24" t="str">
        <f t="shared" si="222"/>
        <v/>
      </c>
      <c r="B268" s="36"/>
      <c r="C268" s="37"/>
      <c r="D268" s="38"/>
      <c r="E268" s="37"/>
      <c r="F268" s="38"/>
      <c r="G268" s="39"/>
      <c r="H268" s="35"/>
      <c r="I268" s="30"/>
      <c r="J268" s="38"/>
      <c r="K268" s="36"/>
      <c r="L268" s="40"/>
      <c r="M268" s="43"/>
      <c r="N268" s="44"/>
      <c r="O268" s="35"/>
      <c r="P268" s="87"/>
      <c r="R268" s="70"/>
      <c r="S268" s="70"/>
      <c r="T268" s="99" t="s">
        <v>677</v>
      </c>
      <c r="U268" s="146" t="s">
        <v>678</v>
      </c>
      <c r="V268" s="70"/>
      <c r="W268" s="70"/>
      <c r="X268" s="70"/>
      <c r="Y268" s="70"/>
      <c r="Z268" t="b">
        <f t="shared" ref="Z268:Z331" si="265">NOT(OR(COUNTA(B268:O268,)=1,C268="C",C268="A",C268="P",C268="IMB",C268="F",C268="CT",C268="AT",C268="PT"))</f>
        <v>0</v>
      </c>
      <c r="AA268" t="b">
        <f t="shared" si="223"/>
        <v>0</v>
      </c>
      <c r="AB268" t="b">
        <f t="shared" ref="AB268:AB331" si="266">IF(COUNTA(B268:O268,)=1,FALSE,AND(OR(C268="CT",C268="AT",C268="PT"),D268&lt;&gt;""))</f>
        <v>0</v>
      </c>
      <c r="AC268" t="b">
        <f t="shared" ref="AC268:AC331" si="267">IF(ISBLANK(C268),FALSE,IF((((ISBLANK(D268))+(C268&lt;&gt;"c")+(C268&lt;&gt;"a")+(C268&lt;&gt;"p"))=4),FALSE,IF(OR(C268="P",C268="ct",C268="at",C268="pt"),FALSE,IF(OR(ISERROR(SEARCH("/",D268)),(NOT(ISBLANK(D268))+(C268="c")+(C268="a")+(C268="p")=1)),TRUE,OR(((AND((MID(D268,SEARCH("/",D268),3))="/ft",C268="c")+(AND((MID(D268,SEARCH("/",D268),3))="/ae",C268="a"))+(AND((MID(D268,SEARCH("/",D268),3))="/of",C268="c")))+(ISNUMBER(MID(D268,SEARCH("/",D268)+1,LEN(D268)-SEARCH("/",D268))*1)))&lt;&gt;1,SEARCH("/",D268)&lt;&gt;6,IF(OR(LEFT(D268,2)="2A",LEFT(D268,2)="2B"),ISERROR(VALUE(MID(D268,3,3))),ISERROR(VALUE(LEFT(D268,5)))))))))</f>
        <v>0</v>
      </c>
      <c r="AD268" s="101" t="b">
        <f t="shared" ref="AD268:AD331" si="268">IF(ISBLANK(E268),FALSE,OR(C268&amp;D268=E268&amp;F268,LEFT(D268,2)="20"))</f>
        <v>0</v>
      </c>
      <c r="AE268" t="e">
        <f t="shared" ref="AE268:AE331" si="269">TEXT($I$3,"00000")&lt;&gt;MID(D268,1,SEARCH("/",D268)-1)</f>
        <v>#VALUE!</v>
      </c>
      <c r="AF268" t="b">
        <f t="shared" ref="AF268:AF331" si="270">NOT(OR(COUNTA(B268:O268,)=1,E268="C",E268="A",E268="P",E268="IMB",E268="F",E268="CT",E268="AT",E268="PT"))</f>
        <v>0</v>
      </c>
      <c r="AG268" s="135"/>
      <c r="AH268" s="82" t="b">
        <f t="shared" ref="AH268:AH331" si="271">IF(COUNTA(B268:O268,)=1,FALSE,IF(ISNA(LOOKUP(C268&amp;E268&amp;H268,ceh)),TRUE,IF(C268&amp;E268&amp;H268&lt;&gt;LOOKUP(C268&amp;E268&amp;H268,ceh),TRUE,FALSE)))</f>
        <v>0</v>
      </c>
      <c r="AI268" s="99" t="b">
        <f t="shared" ref="AI268:AI331" si="272">IF(COUNTA(B268:O268,)=1,FALSE,AND(OR(E268="CT",E268="AT",E268="PT"),F268&lt;&gt;""))</f>
        <v>0</v>
      </c>
      <c r="AJ268" s="70" t="b">
        <f t="shared" ref="AJ268:AJ331" si="273">IF(ISBLANK(E268),FALSE,IF((((ISBLANK(F268))+(E268&lt;&gt;"c")+(E268&lt;&gt;"a")+(E268&lt;&gt;"p"))=4),FALSE,IF(OR(E268="P",E268="ct",E268="at",E268="pt"),FALSE,IF(OR(ISERROR(SEARCH("/",F268)),(NOT(ISBLANK(F268))+(E268="c")+(E268="a")+(E268="p")=1)),TRUE,OR(((AND((MID(F268,SEARCH("/",F268),3))="/ft",E268="c")+(AND((MID(F268,SEARCH("/",F268),3))="/ae",E268="a"))+(AND((MID(F268,SEARCH("/",F268),3))="/of",E268="c")))+(ISNUMBER(MID(F268,SEARCH("/",F268)+1,LEN(F268)-SEARCH("/",F268))*1)))&lt;&gt;1,SEARCH("/",F268)&lt;&gt;6,IF(OR(LEFT(F268,2)="2A",LEFT(F268,2)="2B"),ISERROR(VALUE(MID(F268,3,3))),ISERROR(VALUE(LEFT(F268,5)))))))))</f>
        <v>0</v>
      </c>
      <c r="AK268" s="111" t="b">
        <f t="shared" si="224"/>
        <v>0</v>
      </c>
      <c r="AL268" s="82" t="e">
        <f t="shared" ref="AL268:AL331" si="274">TEXT($I$3,"00000")&lt;&gt;MID(F268,1,SEARCH("/",F268)-1)</f>
        <v>#VALUE!</v>
      </c>
      <c r="AM268" s="82" t="b">
        <f t="shared" ref="AM268:AM331" si="275">IF(COUNTA(B268:O268,)=1,FALSE,OR(G268=0,ISBLANK(G268),ISTEXT(G268)))</f>
        <v>0</v>
      </c>
      <c r="AN268" s="82" t="b">
        <f t="shared" ref="AN268:AN331" si="276">((C268&amp;E268="cimb")+(C268&amp;E368="cf")+(C268&amp;E268="aimb")+(C268&amp;E268="af")+(C268&amp;E268="pf")+(C268&amp;E268="imbc")+(C268&amp;E268="fc")+(C268&amp;E268="imba")+(C268&amp;E268="fa")+(C268&amp;E268="fp")+(G268&lt;&gt;7))=2</f>
        <v>0</v>
      </c>
      <c r="AO268" s="82" t="b">
        <f t="shared" si="225"/>
        <v>0</v>
      </c>
      <c r="AP268" s="82" t="b">
        <f t="shared" ref="AP268:AP331" si="277">IF(AND(COUNTA(B268:O268,)&lt;&gt;1,ISBLANK(H268)),TRUE,IF(ISNA(LOOKUP(H268,Diamètre_Conduite)),TRUE,IF(H268&lt;&gt;LOOKUP(H268,Diamètre_Conduite),TRUE,FALSE)))</f>
        <v>0</v>
      </c>
      <c r="AQ268" s="82" t="b">
        <f t="shared" si="226"/>
        <v>0</v>
      </c>
      <c r="AR268" s="70">
        <f t="shared" si="227"/>
        <v>0</v>
      </c>
      <c r="AS268" s="82" t="b">
        <f t="shared" ref="AS268:AS331" si="278">IF(COUNTA(B268:O268,)=1,FALSE,IF(ISNA(LOOKUP(K268,diamcable)),TRUE,IF(K268&lt;&gt;LOOKUP(K268,diamcable),TRUE,FALSE)))</f>
        <v>0</v>
      </c>
      <c r="AT268" s="82" t="b">
        <f t="shared" ref="AT268:AT331" si="279">IF(OR(AND(C268="",E268="",H268=""),COUNTA(B268:O268,)=1),FALSE,IF(ISNA(LOOKUP(C268&amp;E268,CE)),TRUE,IF(C268&amp;E268&lt;&gt;LOOKUP(C268&amp;E268,CE),TRUE,FALSE)))</f>
        <v>0</v>
      </c>
      <c r="AU268" s="82" t="b">
        <f t="shared" ref="AU268:AU331" si="280">IF(OR(COUNTA(B268:O268,)=1,M268=""),FALSE,OR(AND(C268="c",OR(B268="se",B268="ss")),AND(C268="c",NOT(OR(M268="oui transition égout petit pied droit",M268="oui transition égout grand pied droit",M268="oui percement avec plus de 4 alvéoles",M268="oui percement petit pied droit",M268="oui percement grand pied droit"))),AND(C268="a",NOT(OR(M268="oui renforcement appui sans commande d'appui",M268="oui remplacement appui",M268="oui renforcement appui avec commande d'appui"))),(C268&lt;&gt;"c")+(C268&lt;&gt;"a")=2))</f>
        <v>0</v>
      </c>
      <c r="AV268" s="82" t="b">
        <f t="shared" ref="AV268:AV331" si="281">IF(OR(COUNTA(B268:O268,)=1,N268=""),FALSE,OR(AND(E268="c",NOT(OR(N268="oui transition égout petit pied droit",N268="oui transition égout grand pied droit",N268="oui percement avec plus de 4 alvéoles",N268="oui percement petit pied droit",N268="oui percement grand pied droit"))),AND(E268="a",NOT(OR(N268="oui renforcement appui sans commande d'appui",N268="oui remplacement appui",N268="oui renforcement appui avec commande d'appui"))),(E268&lt;&gt;"c")+(E268&lt;&gt;"a")=2))</f>
        <v>0</v>
      </c>
      <c r="AW268" s="82" t="b">
        <f t="shared" ref="AW268:AW331" si="282">IF(OR(COUNTA(B268:O268,)=1,O268=""),FALSE,IF(((O268="A PEO")+(O268="B PEO")+(O268="A Manchon &gt; 2dm3")+(O268="A Micro Manchon &lt; 2dm3")+(O268="B Manchon &gt; 2dm3")+(O268="B Micro Manchon &lt; 2dm3")+(O268="A PMSB")+(O268="B PMSB")+(O268=""))&lt;&gt;1,TRUE,IF(AND((LEFT(O268,1)="a"),OR((C268="c"),(C268="a"))),FALSE,IF(AND((LEFT(O268,1)="b"),OR(E268="c",E268="a")),FALSE,TRUE))))</f>
        <v>0</v>
      </c>
      <c r="AX268" s="82" t="b">
        <f t="shared" ref="AX268:AX331" si="283">IF(OR(COUNTA(B268:O268,)=1,O268=""),FALSE,IF(((O268="A PB Chambre")+(O268="B PB Chambre")+(O268="A PB Appui")+(O268="B PB Appui")+(O268=""))&lt;&gt;1,TRUE,IF((((O268="A PB Chambre")+(C268="c"))=2)+(((O268="B PB Chambre")+(E268="c"))=2)+(((O268="A PB Appui")+(C268="a"))=2)+(((O268="B PB Appui")+(E268="a"))=2),FALSE,TRUE)))</f>
        <v>0</v>
      </c>
      <c r="AY268" s="82" t="b">
        <f t="shared" si="228"/>
        <v>0</v>
      </c>
      <c r="AZ268" s="82"/>
      <c r="BA268" s="82" t="b">
        <f t="shared" si="229"/>
        <v>0</v>
      </c>
      <c r="BB268" s="82" t="b">
        <f t="shared" si="230"/>
        <v>0</v>
      </c>
      <c r="BC268" s="82" t="b">
        <f t="shared" si="231"/>
        <v>0</v>
      </c>
      <c r="BD268" s="70"/>
      <c r="BE268" s="70" t="str">
        <f t="shared" ref="BE268:BE331" si="284">IF(ISERR(LEFT(D268,SEARCH("/",D268,1)-1)),"",LEFT(D268,SEARCH("/",D268,1)-1))</f>
        <v/>
      </c>
      <c r="BF268" s="70">
        <v>257</v>
      </c>
      <c r="BG268" s="70"/>
      <c r="BH268" s="70"/>
      <c r="BI268" s="70"/>
      <c r="BJ268" s="70"/>
      <c r="BK268" s="70"/>
      <c r="BL268" s="70"/>
      <c r="BM268" s="70"/>
      <c r="BN268" s="70"/>
      <c r="BO268" s="70"/>
      <c r="BP268" s="70"/>
      <c r="BQ268" s="70"/>
      <c r="BR268" s="70"/>
      <c r="BS268" s="70" t="b">
        <f t="shared" ref="BS268:BS331" si="285">IF(AND(COUNTA(B268:O268)=0,BT268&lt;&gt;0),TRUE,FALSE)</f>
        <v>0</v>
      </c>
      <c r="BT268" s="70">
        <f>COUNTA(B269:$O$830)</f>
        <v>0</v>
      </c>
      <c r="BU268" s="70"/>
      <c r="BV268" s="163"/>
      <c r="BW268" s="163"/>
      <c r="BX268" s="163"/>
      <c r="BY268" s="163"/>
      <c r="BZ268" s="163"/>
      <c r="CA268" s="163"/>
      <c r="CB268" s="163"/>
      <c r="CC268" s="163"/>
      <c r="CD268" s="163"/>
      <c r="CE268" s="163" t="str">
        <f t="shared" si="232"/>
        <v/>
      </c>
      <c r="CF268" s="163" t="str">
        <f t="shared" si="233"/>
        <v/>
      </c>
      <c r="CG268" s="163" t="str">
        <f t="shared" si="234"/>
        <v/>
      </c>
      <c r="CH268" s="163" t="str">
        <f t="shared" si="235"/>
        <v/>
      </c>
      <c r="CI268" s="163" t="str">
        <f t="shared" si="236"/>
        <v/>
      </c>
      <c r="CJ268" s="163" t="str">
        <f t="shared" si="237"/>
        <v/>
      </c>
      <c r="CK268" s="163" t="str">
        <f t="shared" si="238"/>
        <v/>
      </c>
      <c r="CL268" s="163" t="str">
        <f t="shared" si="239"/>
        <v/>
      </c>
      <c r="CM268" s="163" t="str">
        <f t="shared" si="240"/>
        <v/>
      </c>
      <c r="CN268" s="163"/>
      <c r="CO268" s="163"/>
      <c r="CP268" s="163" t="str">
        <f t="shared" si="241"/>
        <v/>
      </c>
      <c r="CQ268" s="163"/>
      <c r="CR268" s="163"/>
      <c r="CS268" s="185" t="str">
        <f t="shared" si="258"/>
        <v/>
      </c>
      <c r="CT268" s="70"/>
      <c r="CU268" s="70">
        <f t="shared" si="242"/>
        <v>0</v>
      </c>
      <c r="CV268" s="70">
        <f t="shared" si="243"/>
        <v>0</v>
      </c>
      <c r="CW268" s="70"/>
      <c r="CX268" s="96">
        <f t="shared" si="244"/>
        <v>0</v>
      </c>
      <c r="CY268" s="70"/>
      <c r="CZ268" s="70" t="e">
        <f t="shared" si="245"/>
        <v>#VALUE!</v>
      </c>
      <c r="DA268" s="70" t="e">
        <f t="shared" si="246"/>
        <v>#VALUE!</v>
      </c>
      <c r="DB268" s="70"/>
      <c r="DC268" s="70" t="b">
        <f t="shared" si="259"/>
        <v>0</v>
      </c>
      <c r="DD268" s="70">
        <f t="shared" si="247"/>
        <v>0</v>
      </c>
      <c r="DE268" s="70" t="str">
        <f t="shared" si="248"/>
        <v/>
      </c>
      <c r="DF268" s="70"/>
      <c r="DG268" s="70" t="str">
        <f t="shared" si="260"/>
        <v/>
      </c>
      <c r="DH268" s="70" t="b">
        <f t="shared" si="261"/>
        <v>0</v>
      </c>
      <c r="DI268" s="70" t="str">
        <f t="shared" si="262"/>
        <v/>
      </c>
      <c r="DJ268" s="70"/>
      <c r="DK268" s="70" t="str">
        <f t="shared" si="249"/>
        <v/>
      </c>
      <c r="DL268" s="70" t="str">
        <f t="shared" si="250"/>
        <v/>
      </c>
      <c r="DM268" s="70"/>
      <c r="DN268" s="70" t="str">
        <f t="shared" si="251"/>
        <v/>
      </c>
      <c r="DO268" s="70" t="str">
        <f>IF(DK268="","",AND((COUNTIF($DK$12:DL268,DK268))=1,(COUNTIF($DK$12:DL268,DL268))=1))</f>
        <v/>
      </c>
      <c r="DP268" s="70" t="str">
        <f>IF(DK268="","",AND((COUNTIF(DK268:$DL$812,DK268))=1,(COUNTIF(DK268:$DL$812,DL268))=1))</f>
        <v/>
      </c>
      <c r="DQ268" s="70"/>
      <c r="DR268" s="70" t="b">
        <f t="shared" si="252"/>
        <v>0</v>
      </c>
      <c r="DS268" s="70" t="b">
        <f t="shared" si="253"/>
        <v>0</v>
      </c>
      <c r="DT268" s="70">
        <f t="shared" si="263"/>
        <v>0</v>
      </c>
      <c r="DU268" s="70">
        <f t="shared" si="264"/>
        <v>0</v>
      </c>
      <c r="DV268" s="70" t="b">
        <f t="shared" si="254"/>
        <v>0</v>
      </c>
      <c r="DW268" s="70" t="b">
        <f t="shared" si="255"/>
        <v>0</v>
      </c>
      <c r="DX268" s="70"/>
      <c r="DY268" s="70" t="b">
        <f t="shared" si="256"/>
        <v>0</v>
      </c>
      <c r="DZ268" s="70">
        <f t="shared" si="257"/>
        <v>0</v>
      </c>
      <c r="EA268" s="70"/>
    </row>
    <row r="269" spans="1:131" x14ac:dyDescent="0.25">
      <c r="A269" s="24" t="str">
        <f t="shared" ref="A269:A332" si="286">IF(BS269=TRUE,"ligne vide interdite","")</f>
        <v/>
      </c>
      <c r="B269" s="36"/>
      <c r="C269" s="37"/>
      <c r="D269" s="38"/>
      <c r="E269" s="37"/>
      <c r="F269" s="38"/>
      <c r="G269" s="39"/>
      <c r="H269" s="35"/>
      <c r="I269" s="30"/>
      <c r="J269" s="38"/>
      <c r="K269" s="36"/>
      <c r="L269" s="40"/>
      <c r="M269" s="43"/>
      <c r="N269" s="44"/>
      <c r="O269" s="35"/>
      <c r="P269" s="87"/>
      <c r="R269" s="70"/>
      <c r="S269" s="70"/>
      <c r="T269" s="99" t="s">
        <v>679</v>
      </c>
      <c r="U269" s="146" t="s">
        <v>680</v>
      </c>
      <c r="V269" s="70"/>
      <c r="W269" s="70"/>
      <c r="X269" s="70"/>
      <c r="Y269" s="70"/>
      <c r="Z269" t="b">
        <f t="shared" si="265"/>
        <v>0</v>
      </c>
      <c r="AA269" t="b">
        <f t="shared" ref="AA269:AA332" si="287">AND($DN$11&gt;1,DN269=TRUE)</f>
        <v>0</v>
      </c>
      <c r="AB269" t="b">
        <f t="shared" si="266"/>
        <v>0</v>
      </c>
      <c r="AC269" t="b">
        <f t="shared" si="267"/>
        <v>0</v>
      </c>
      <c r="AD269" s="101" t="b">
        <f t="shared" si="268"/>
        <v>0</v>
      </c>
      <c r="AE269" t="e">
        <f t="shared" si="269"/>
        <v>#VALUE!</v>
      </c>
      <c r="AF269" t="b">
        <f t="shared" si="270"/>
        <v>0</v>
      </c>
      <c r="AG269" s="135"/>
      <c r="AH269" s="82" t="b">
        <f t="shared" si="271"/>
        <v>0</v>
      </c>
      <c r="AI269" s="99" t="b">
        <f t="shared" si="272"/>
        <v>0</v>
      </c>
      <c r="AJ269" s="70" t="b">
        <f t="shared" si="273"/>
        <v>0</v>
      </c>
      <c r="AK269" s="111" t="b">
        <f t="shared" ref="AK269:AK332" si="288">IF(ISBLANK(E269),FALSE,OR(C269&amp;D269=E269&amp;F269,LEFT(F269,2)="20"))</f>
        <v>0</v>
      </c>
      <c r="AL269" s="82" t="e">
        <f t="shared" si="274"/>
        <v>#VALUE!</v>
      </c>
      <c r="AM269" s="82" t="b">
        <f t="shared" si="275"/>
        <v>0</v>
      </c>
      <c r="AN269" s="82" t="b">
        <f t="shared" si="276"/>
        <v>0</v>
      </c>
      <c r="AO269" s="82" t="b">
        <f t="shared" ref="AO269:AO332" si="289">OR(AP269,AND((ISERROR(SEARCH("t",B269))+(H269&lt;&gt;"sous tubage existant"))=1,(H269&lt;&gt;"sous tubage existant")))</f>
        <v>0</v>
      </c>
      <c r="AP269" s="82" t="b">
        <f t="shared" si="277"/>
        <v>0</v>
      </c>
      <c r="AQ269" s="82" t="b">
        <f t="shared" ref="AQ269:AQ332" si="290">OR(AND(I269="oui",J269=""),(I269="oui")+(J269="6/8mm")+(J269="8/10mm")+(J269="11/14mm")+(J269="13/16mm")+(J269="15/18mm")+(J269="16/20mm")+(J269="21/25mm")+(J269="27/32mm")=1)</f>
        <v>0</v>
      </c>
      <c r="AR269" s="70">
        <f t="shared" ref="AR269:AR332" si="291">IF(I269="Oui",OR(((AND((K269&lt;=8),((LEFT(J269,SEARCH("/",J269,1)-1)*1)&lt;=11)))+(AND((K269&gt;8),(K269&lt;=12),((LEFT(J269,SEARCH("/",J269,1)-1)*1)&lt;=15)))+(AND((K269&gt;12),(K269&lt;=16),((LEFT(J269,SEARCH("/",J269,1)-1)*1)&lt;=21)))+(AND((K269&gt;16),((LEFT(J269,SEARCH("/",J269,1)-1)*1)&lt;=27))))&lt;&gt;1,(K269)&gt;(LEFT(J269,SEARCH("/",J269,1)-1)-(ROUNDUP((MID(J269,SEARCH("/",J269,1)+1,(SEARCH("mm",J269,1)-1)-SEARCH("/",J269,1))-(LEFT(J269,SEARCH("/",J269,1)-1)))/2,0)))),)</f>
        <v>0</v>
      </c>
      <c r="AS269" s="82" t="b">
        <f t="shared" si="278"/>
        <v>0</v>
      </c>
      <c r="AT269" s="82" t="b">
        <f t="shared" si="279"/>
        <v>0</v>
      </c>
      <c r="AU269" s="82" t="b">
        <f t="shared" si="280"/>
        <v>0</v>
      </c>
      <c r="AV269" s="82" t="b">
        <f t="shared" si="281"/>
        <v>0</v>
      </c>
      <c r="AW269" s="82" t="b">
        <f t="shared" si="282"/>
        <v>0</v>
      </c>
      <c r="AX269" s="82" t="b">
        <f t="shared" si="283"/>
        <v>0</v>
      </c>
      <c r="AY269" s="82" t="b">
        <f t="shared" ref="AY269:AY332" si="292">COUNTIF(AW269:AX269,TRUE)=2</f>
        <v>0</v>
      </c>
      <c r="AZ269" s="82"/>
      <c r="BA269" s="82" t="b">
        <f t="shared" ref="BA269:BA332" si="293">IF(AND(C269&amp;E269="cc",H269=150,I269="oui"),FALSE,AND(I269="oui",NOT(OR(C269&amp;E269&lt;&gt;"cc",NOT(H269=100)))))</f>
        <v>0</v>
      </c>
      <c r="BB269" s="82" t="b">
        <f t="shared" ref="BB269:BB332" si="294">AND(I269="oui",NOT(OR(C269&amp;E269&lt;&gt;"cc",G269&lt;100,NOT(OR(H269=60,H269=80)))))</f>
        <v>0</v>
      </c>
      <c r="BC269" s="82" t="b">
        <f t="shared" ref="BC269:BC332" si="295">IF(OR(I269="",AND(I269="oui",C269&amp;E269="cc")),FALSE,TRUE)</f>
        <v>0</v>
      </c>
      <c r="BD269" s="70"/>
      <c r="BE269" s="70" t="str">
        <f t="shared" si="284"/>
        <v/>
      </c>
      <c r="BF269" s="70">
        <v>258</v>
      </c>
      <c r="BG269" s="70"/>
      <c r="BH269" s="70"/>
      <c r="BI269" s="70"/>
      <c r="BJ269" s="70"/>
      <c r="BK269" s="70"/>
      <c r="BL269" s="70"/>
      <c r="BM269" s="70"/>
      <c r="BN269" s="70"/>
      <c r="BO269" s="70"/>
      <c r="BP269" s="70"/>
      <c r="BQ269" s="70"/>
      <c r="BR269" s="70"/>
      <c r="BS269" s="70" t="b">
        <f t="shared" si="285"/>
        <v>0</v>
      </c>
      <c r="BT269" s="70">
        <f>COUNTA(B270:$O$830)</f>
        <v>0</v>
      </c>
      <c r="BU269" s="70"/>
      <c r="BV269" s="163"/>
      <c r="BW269" s="163"/>
      <c r="BX269" s="163"/>
      <c r="BY269" s="163"/>
      <c r="BZ269" s="163"/>
      <c r="CA269" s="163"/>
      <c r="CB269" s="163"/>
      <c r="CC269" s="163"/>
      <c r="CD269" s="163"/>
      <c r="CE269" s="163" t="str">
        <f t="shared" ref="CE269:CE332" si="296">IF(OR(BV269="",BV269="non"),"",IF(LEFT(BV269,3)="oui","Oui",""))</f>
        <v/>
      </c>
      <c r="CF269" s="163" t="str">
        <f t="shared" ref="CF269:CF332" si="297">IF(BW269="","",BW269)</f>
        <v/>
      </c>
      <c r="CG269" s="163" t="str">
        <f t="shared" ref="CG269:CG332" si="298">IF(BX269="","",BX269)</f>
        <v/>
      </c>
      <c r="CH269" s="163" t="str">
        <f t="shared" ref="CH269:CH332" si="299">IF(BY269="","",BY269)</f>
        <v/>
      </c>
      <c r="CI269" s="163" t="str">
        <f t="shared" ref="CI269:CI332" si="300">IF(OR(BZ269=0,BZ269="non"),"",BZ269)</f>
        <v/>
      </c>
      <c r="CJ269" s="163" t="str">
        <f t="shared" ref="CJ269:CJ332" si="301">IF(OR(CA269=0,CA269="non"),"",CA269)</f>
        <v/>
      </c>
      <c r="CK269" s="163" t="str">
        <f t="shared" ref="CK269:CK332" si="302">IF(AND(CL269="",CM269=""),"",IF(AND(CL269&lt;&gt;"",CM269&lt;&gt;""),CL269&amp;" + "&amp;CM269,CL269&amp;CM269))</f>
        <v/>
      </c>
      <c r="CL269" s="163" t="str">
        <f t="shared" ref="CL269:CL332" si="303">IF(OR(CB269="non",CB269=0),"",CB269)</f>
        <v/>
      </c>
      <c r="CM269" s="163" t="str">
        <f t="shared" ref="CM269:CM332" si="304">IF(OR(CC269=0,CC269="non"),"",IF(CC269="PB Appui A","A PB Appui",IF(CC269="PB Appui B","B PB Appui",IF(CC269="PB Chambre A","A PB Chambre",IF(CC269="PB Chambre B","B PB Chambre",CC269)))))</f>
        <v/>
      </c>
      <c r="CN269" s="163"/>
      <c r="CO269" s="163"/>
      <c r="CP269" s="163" t="str">
        <f t="shared" ref="CP269:CP332" si="305">IF(OR(CO269="",CO269="non"),"",CO269)</f>
        <v/>
      </c>
      <c r="CQ269" s="163"/>
      <c r="CR269" s="163"/>
      <c r="CS269" s="185" t="str">
        <f t="shared" si="258"/>
        <v/>
      </c>
      <c r="CT269" s="70"/>
      <c r="CU269" s="70">
        <f t="shared" ref="CU269:CU332" si="306">IF(C269="c",D269,0)</f>
        <v>0</v>
      </c>
      <c r="CV269" s="70">
        <f t="shared" ref="CV269:CV332" si="307">IF(C269="a",D269,0)</f>
        <v>0</v>
      </c>
      <c r="CW269" s="70"/>
      <c r="CX269" s="96">
        <f t="shared" ref="CX269:CX332" si="308">IF(COUNTA(B269:O269,)&gt;1,1,0)</f>
        <v>0</v>
      </c>
      <c r="CY269" s="70"/>
      <c r="CZ269" s="70" t="e">
        <f t="shared" ref="CZ269:CZ332" si="309">TEXT($I$3,"00000")&lt;&gt;MID(D269,1,SEARCH("/",D269)-1)</f>
        <v>#VALUE!</v>
      </c>
      <c r="DA269" s="70" t="e">
        <f t="shared" ref="DA269:DA332" si="310">MID(D269,1,SEARCH("/",D269)-1)</f>
        <v>#VALUE!</v>
      </c>
      <c r="DB269" s="70"/>
      <c r="DC269" s="70" t="b">
        <f t="shared" si="259"/>
        <v>0</v>
      </c>
      <c r="DD269" s="70">
        <f t="shared" ref="DD269:DD332" si="311">IF(OR(B269="se",B269="ss"),OR(NOT(ISNA(MATCH("se"&amp;E269&amp;F269,$DE$12:$DE$812,0))),NOT(ISNA(MATCH("ss"&amp;E269&amp;F269,$DE$12:$DE$812,0)))),)</f>
        <v>0</v>
      </c>
      <c r="DE269" s="70" t="str">
        <f t="shared" ref="DE269:DE332" si="312">B269&amp;C269&amp;D269</f>
        <v/>
      </c>
      <c r="DF269" s="70"/>
      <c r="DG269" s="70" t="str">
        <f t="shared" si="260"/>
        <v/>
      </c>
      <c r="DH269" s="70" t="b">
        <f t="shared" si="261"/>
        <v>0</v>
      </c>
      <c r="DI269" s="70" t="str">
        <f t="shared" si="262"/>
        <v/>
      </c>
      <c r="DJ269" s="70"/>
      <c r="DK269" s="70" t="str">
        <f t="shared" ref="DK269:DK332" si="313">IF((C269="a")+(C269="c")+(C269="p")+(E269="a")+(E269="c")+(E269="p")=0,"",IF(((C269="a")+(C269="c")+(C269="p"))=1,C269&amp;D269,C269&amp;ROW(D269)&amp;"a"))</f>
        <v/>
      </c>
      <c r="DL269" s="70" t="str">
        <f t="shared" ref="DL269:DL332" si="314">IF((C269="a")+(C269="c")+(C269="p")+(E269="a")+(E269="c")+(E269="p")=0,"",IF(((E269="a")+(E269="c")+(E269="p"))=1,E269&amp;F269,E288&amp;ROW(F269)&amp;"b"))</f>
        <v/>
      </c>
      <c r="DM269" s="70"/>
      <c r="DN269" s="70" t="str">
        <f t="shared" ref="DN269:DN332" si="315">IF($DO$11&lt;$DP$11,DO269,DP269)</f>
        <v/>
      </c>
      <c r="DO269" s="70" t="str">
        <f>IF(DK269="","",AND((COUNTIF($DK$12:DL269,DK269))=1,(COUNTIF($DK$12:DL269,DL269))=1))</f>
        <v/>
      </c>
      <c r="DP269" s="70" t="str">
        <f>IF(DK269="","",AND((COUNTIF(DK269:$DL$812,DK269))=1,(COUNTIF(DK269:$DL$812,DL269))=1))</f>
        <v/>
      </c>
      <c r="DQ269" s="70"/>
      <c r="DR269" s="70" t="b">
        <f t="shared" ref="DR269:DR332" si="316">IF(LEFT(M269,13)="oui percement",COUNTIF($DT$12:$DT$1613,DT269)&gt;1,FALSE)</f>
        <v>0</v>
      </c>
      <c r="DS269" s="70" t="b">
        <f t="shared" ref="DS269:DS332" si="317">IF(RIGHT(M269,5)="appui",COUNTIF($DU$12:$DU$1613,DU269)&gt;1,FALSE)</f>
        <v>0</v>
      </c>
      <c r="DT269" s="70">
        <f t="shared" si="263"/>
        <v>0</v>
      </c>
      <c r="DU269" s="70">
        <f t="shared" si="264"/>
        <v>0</v>
      </c>
      <c r="DV269" s="70" t="b">
        <f t="shared" ref="DV269:DV332" si="318">IF(LEFT(N269,13)="oui percement",COUNTIF($DT$12:$DT$1613,DT1070)&gt;1,FALSE)</f>
        <v>0</v>
      </c>
      <c r="DW269" s="70" t="b">
        <f t="shared" ref="DW269:DW332" si="319">IF(RIGHT(N269,5)="appui",COUNTIF($DU$12:$DU$1613,DU1070)&gt;1,FALSE)</f>
        <v>0</v>
      </c>
      <c r="DX269" s="70"/>
      <c r="DY269" s="70" t="b">
        <f t="shared" ref="DY269:DY332" si="320">IF(OR(O269="",O269="non"),FALSE,(COUNTIF($DZ$12:$DZ$812,DZ269))&gt;1)</f>
        <v>0</v>
      </c>
      <c r="DZ269" s="70">
        <f t="shared" ref="DZ269:DZ332" si="321">IF(LEFT(O269,1)="a",D269,IF(LEFT(O269,1)="b",F269,))</f>
        <v>0</v>
      </c>
      <c r="EA269" s="70"/>
    </row>
    <row r="270" spans="1:131" x14ac:dyDescent="0.25">
      <c r="A270" s="24" t="str">
        <f t="shared" si="286"/>
        <v/>
      </c>
      <c r="B270" s="36"/>
      <c r="C270" s="37"/>
      <c r="D270" s="38"/>
      <c r="E270" s="37"/>
      <c r="F270" s="38"/>
      <c r="G270" s="39"/>
      <c r="H270" s="35"/>
      <c r="I270" s="30"/>
      <c r="J270" s="38"/>
      <c r="K270" s="36"/>
      <c r="L270" s="40"/>
      <c r="M270" s="43"/>
      <c r="N270" s="44"/>
      <c r="O270" s="35"/>
      <c r="P270" s="87"/>
      <c r="R270" s="70"/>
      <c r="S270" s="70"/>
      <c r="T270" s="99" t="s">
        <v>681</v>
      </c>
      <c r="U270" s="146" t="s">
        <v>682</v>
      </c>
      <c r="V270" s="70"/>
      <c r="W270" s="70"/>
      <c r="X270" s="70"/>
      <c r="Y270" s="70"/>
      <c r="Z270" t="b">
        <f t="shared" si="265"/>
        <v>0</v>
      </c>
      <c r="AA270" t="b">
        <f t="shared" si="287"/>
        <v>0</v>
      </c>
      <c r="AB270" t="b">
        <f t="shared" si="266"/>
        <v>0</v>
      </c>
      <c r="AC270" t="b">
        <f t="shared" si="267"/>
        <v>0</v>
      </c>
      <c r="AD270" s="101" t="b">
        <f t="shared" si="268"/>
        <v>0</v>
      </c>
      <c r="AE270" t="e">
        <f t="shared" si="269"/>
        <v>#VALUE!</v>
      </c>
      <c r="AF270" t="b">
        <f t="shared" si="270"/>
        <v>0</v>
      </c>
      <c r="AG270" s="135"/>
      <c r="AH270" s="82" t="b">
        <f t="shared" si="271"/>
        <v>0</v>
      </c>
      <c r="AI270" s="99" t="b">
        <f t="shared" si="272"/>
        <v>0</v>
      </c>
      <c r="AJ270" s="70" t="b">
        <f t="shared" si="273"/>
        <v>0</v>
      </c>
      <c r="AK270" s="111" t="b">
        <f t="shared" si="288"/>
        <v>0</v>
      </c>
      <c r="AL270" s="82" t="e">
        <f t="shared" si="274"/>
        <v>#VALUE!</v>
      </c>
      <c r="AM270" s="82" t="b">
        <f t="shared" si="275"/>
        <v>0</v>
      </c>
      <c r="AN270" s="82" t="b">
        <f t="shared" si="276"/>
        <v>0</v>
      </c>
      <c r="AO270" s="82" t="b">
        <f t="shared" si="289"/>
        <v>0</v>
      </c>
      <c r="AP270" s="82" t="b">
        <f t="shared" si="277"/>
        <v>0</v>
      </c>
      <c r="AQ270" s="82" t="b">
        <f t="shared" si="290"/>
        <v>0</v>
      </c>
      <c r="AR270" s="70">
        <f t="shared" si="291"/>
        <v>0</v>
      </c>
      <c r="AS270" s="82" t="b">
        <f t="shared" si="278"/>
        <v>0</v>
      </c>
      <c r="AT270" s="82" t="b">
        <f t="shared" si="279"/>
        <v>0</v>
      </c>
      <c r="AU270" s="82" t="b">
        <f t="shared" si="280"/>
        <v>0</v>
      </c>
      <c r="AV270" s="82" t="b">
        <f t="shared" si="281"/>
        <v>0</v>
      </c>
      <c r="AW270" s="82" t="b">
        <f t="shared" si="282"/>
        <v>0</v>
      </c>
      <c r="AX270" s="82" t="b">
        <f t="shared" si="283"/>
        <v>0</v>
      </c>
      <c r="AY270" s="82" t="b">
        <f t="shared" si="292"/>
        <v>0</v>
      </c>
      <c r="AZ270" s="82"/>
      <c r="BA270" s="82" t="b">
        <f t="shared" si="293"/>
        <v>0</v>
      </c>
      <c r="BB270" s="82" t="b">
        <f t="shared" si="294"/>
        <v>0</v>
      </c>
      <c r="BC270" s="82" t="b">
        <f t="shared" si="295"/>
        <v>0</v>
      </c>
      <c r="BD270" s="70"/>
      <c r="BE270" s="70" t="str">
        <f t="shared" si="284"/>
        <v/>
      </c>
      <c r="BF270" s="70">
        <v>259</v>
      </c>
      <c r="BG270" s="70"/>
      <c r="BH270" s="70"/>
      <c r="BI270" s="70"/>
      <c r="BJ270" s="70"/>
      <c r="BK270" s="70"/>
      <c r="BL270" s="70"/>
      <c r="BM270" s="70"/>
      <c r="BN270" s="70"/>
      <c r="BO270" s="70"/>
      <c r="BP270" s="70"/>
      <c r="BQ270" s="70"/>
      <c r="BR270" s="70"/>
      <c r="BS270" s="70" t="b">
        <f t="shared" si="285"/>
        <v>0</v>
      </c>
      <c r="BT270" s="70">
        <f>COUNTA(B271:$O$830)</f>
        <v>0</v>
      </c>
      <c r="BU270" s="70"/>
      <c r="BV270" s="163"/>
      <c r="BW270" s="163"/>
      <c r="BX270" s="163"/>
      <c r="BY270" s="163"/>
      <c r="BZ270" s="163"/>
      <c r="CA270" s="163"/>
      <c r="CB270" s="163"/>
      <c r="CC270" s="163"/>
      <c r="CD270" s="163"/>
      <c r="CE270" s="163" t="str">
        <f t="shared" si="296"/>
        <v/>
      </c>
      <c r="CF270" s="163" t="str">
        <f t="shared" si="297"/>
        <v/>
      </c>
      <c r="CG270" s="163" t="str">
        <f t="shared" si="298"/>
        <v/>
      </c>
      <c r="CH270" s="163" t="str">
        <f t="shared" si="299"/>
        <v/>
      </c>
      <c r="CI270" s="163" t="str">
        <f t="shared" si="300"/>
        <v/>
      </c>
      <c r="CJ270" s="163" t="str">
        <f t="shared" si="301"/>
        <v/>
      </c>
      <c r="CK270" s="163" t="str">
        <f t="shared" si="302"/>
        <v/>
      </c>
      <c r="CL270" s="163" t="str">
        <f t="shared" si="303"/>
        <v/>
      </c>
      <c r="CM270" s="163" t="str">
        <f t="shared" si="304"/>
        <v/>
      </c>
      <c r="CN270" s="163"/>
      <c r="CO270" s="163"/>
      <c r="CP270" s="163" t="str">
        <f t="shared" si="305"/>
        <v/>
      </c>
      <c r="CQ270" s="163"/>
      <c r="CR270" s="163"/>
      <c r="CS270" s="185" t="str">
        <f t="shared" si="258"/>
        <v/>
      </c>
      <c r="CT270" s="70"/>
      <c r="CU270" s="70">
        <f t="shared" si="306"/>
        <v>0</v>
      </c>
      <c r="CV270" s="70">
        <f t="shared" si="307"/>
        <v>0</v>
      </c>
      <c r="CW270" s="70"/>
      <c r="CX270" s="96">
        <f t="shared" si="308"/>
        <v>0</v>
      </c>
      <c r="CY270" s="70"/>
      <c r="CZ270" s="70" t="e">
        <f t="shared" si="309"/>
        <v>#VALUE!</v>
      </c>
      <c r="DA270" s="70" t="e">
        <f t="shared" si="310"/>
        <v>#VALUE!</v>
      </c>
      <c r="DB270" s="70"/>
      <c r="DC270" s="70" t="b">
        <f t="shared" si="259"/>
        <v>0</v>
      </c>
      <c r="DD270" s="70">
        <f t="shared" si="311"/>
        <v>0</v>
      </c>
      <c r="DE270" s="70" t="str">
        <f t="shared" si="312"/>
        <v/>
      </c>
      <c r="DF270" s="70"/>
      <c r="DG270" s="70" t="str">
        <f t="shared" si="260"/>
        <v/>
      </c>
      <c r="DH270" s="70" t="b">
        <f t="shared" si="261"/>
        <v>0</v>
      </c>
      <c r="DI270" s="70" t="str">
        <f t="shared" si="262"/>
        <v/>
      </c>
      <c r="DJ270" s="70"/>
      <c r="DK270" s="70" t="str">
        <f t="shared" si="313"/>
        <v/>
      </c>
      <c r="DL270" s="70" t="str">
        <f t="shared" si="314"/>
        <v/>
      </c>
      <c r="DM270" s="70"/>
      <c r="DN270" s="70" t="str">
        <f t="shared" si="315"/>
        <v/>
      </c>
      <c r="DO270" s="70" t="str">
        <f>IF(DK270="","",AND((COUNTIF($DK$12:DL270,DK270))=1,(COUNTIF($DK$12:DL270,DL270))=1))</f>
        <v/>
      </c>
      <c r="DP270" s="70" t="str">
        <f>IF(DK270="","",AND((COUNTIF(DK270:$DL$812,DK270))=1,(COUNTIF(DK270:$DL$812,DL270))=1))</f>
        <v/>
      </c>
      <c r="DQ270" s="70"/>
      <c r="DR270" s="70" t="b">
        <f t="shared" si="316"/>
        <v>0</v>
      </c>
      <c r="DS270" s="70" t="b">
        <f t="shared" si="317"/>
        <v>0</v>
      </c>
      <c r="DT270" s="70">
        <f t="shared" si="263"/>
        <v>0</v>
      </c>
      <c r="DU270" s="70">
        <f t="shared" si="264"/>
        <v>0</v>
      </c>
      <c r="DV270" s="70" t="b">
        <f t="shared" si="318"/>
        <v>0</v>
      </c>
      <c r="DW270" s="70" t="b">
        <f t="shared" si="319"/>
        <v>0</v>
      </c>
      <c r="DX270" s="70"/>
      <c r="DY270" s="70" t="b">
        <f t="shared" si="320"/>
        <v>0</v>
      </c>
      <c r="DZ270" s="70">
        <f t="shared" si="321"/>
        <v>0</v>
      </c>
      <c r="EA270" s="70"/>
    </row>
    <row r="271" spans="1:131" x14ac:dyDescent="0.25">
      <c r="A271" s="24" t="str">
        <f t="shared" si="286"/>
        <v/>
      </c>
      <c r="B271" s="36"/>
      <c r="C271" s="37"/>
      <c r="D271" s="38"/>
      <c r="E271" s="37"/>
      <c r="F271" s="38"/>
      <c r="G271" s="39"/>
      <c r="H271" s="35"/>
      <c r="I271" s="30"/>
      <c r="J271" s="38"/>
      <c r="K271" s="36"/>
      <c r="L271" s="40"/>
      <c r="M271" s="43"/>
      <c r="N271" s="44"/>
      <c r="O271" s="35"/>
      <c r="P271" s="87"/>
      <c r="R271" s="70"/>
      <c r="S271" s="70"/>
      <c r="T271" s="99" t="s">
        <v>683</v>
      </c>
      <c r="U271" s="146" t="s">
        <v>684</v>
      </c>
      <c r="V271" s="70"/>
      <c r="W271" s="70"/>
      <c r="X271" s="70"/>
      <c r="Y271" s="70"/>
      <c r="Z271" t="b">
        <f t="shared" si="265"/>
        <v>0</v>
      </c>
      <c r="AA271" t="b">
        <f t="shared" si="287"/>
        <v>0</v>
      </c>
      <c r="AB271" t="b">
        <f t="shared" si="266"/>
        <v>0</v>
      </c>
      <c r="AC271" t="b">
        <f t="shared" si="267"/>
        <v>0</v>
      </c>
      <c r="AD271" s="101" t="b">
        <f t="shared" si="268"/>
        <v>0</v>
      </c>
      <c r="AE271" t="e">
        <f t="shared" si="269"/>
        <v>#VALUE!</v>
      </c>
      <c r="AF271" t="b">
        <f t="shared" si="270"/>
        <v>0</v>
      </c>
      <c r="AG271" s="135"/>
      <c r="AH271" s="82" t="b">
        <f t="shared" si="271"/>
        <v>0</v>
      </c>
      <c r="AI271" s="99" t="b">
        <f t="shared" si="272"/>
        <v>0</v>
      </c>
      <c r="AJ271" s="70" t="b">
        <f t="shared" si="273"/>
        <v>0</v>
      </c>
      <c r="AK271" s="111" t="b">
        <f t="shared" si="288"/>
        <v>0</v>
      </c>
      <c r="AL271" s="82" t="e">
        <f t="shared" si="274"/>
        <v>#VALUE!</v>
      </c>
      <c r="AM271" s="82" t="b">
        <f t="shared" si="275"/>
        <v>0</v>
      </c>
      <c r="AN271" s="82" t="b">
        <f t="shared" si="276"/>
        <v>0</v>
      </c>
      <c r="AO271" s="82" t="b">
        <f t="shared" si="289"/>
        <v>0</v>
      </c>
      <c r="AP271" s="82" t="b">
        <f t="shared" si="277"/>
        <v>0</v>
      </c>
      <c r="AQ271" s="82" t="b">
        <f t="shared" si="290"/>
        <v>0</v>
      </c>
      <c r="AR271" s="70">
        <f t="shared" si="291"/>
        <v>0</v>
      </c>
      <c r="AS271" s="82" t="b">
        <f t="shared" si="278"/>
        <v>0</v>
      </c>
      <c r="AT271" s="82" t="b">
        <f t="shared" si="279"/>
        <v>0</v>
      </c>
      <c r="AU271" s="82" t="b">
        <f t="shared" si="280"/>
        <v>0</v>
      </c>
      <c r="AV271" s="82" t="b">
        <f t="shared" si="281"/>
        <v>0</v>
      </c>
      <c r="AW271" s="82" t="b">
        <f t="shared" si="282"/>
        <v>0</v>
      </c>
      <c r="AX271" s="82" t="b">
        <f t="shared" si="283"/>
        <v>0</v>
      </c>
      <c r="AY271" s="82" t="b">
        <f t="shared" si="292"/>
        <v>0</v>
      </c>
      <c r="AZ271" s="82"/>
      <c r="BA271" s="82" t="b">
        <f t="shared" si="293"/>
        <v>0</v>
      </c>
      <c r="BB271" s="82" t="b">
        <f t="shared" si="294"/>
        <v>0</v>
      </c>
      <c r="BC271" s="82" t="b">
        <f t="shared" si="295"/>
        <v>0</v>
      </c>
      <c r="BD271" s="70"/>
      <c r="BE271" s="70" t="str">
        <f t="shared" si="284"/>
        <v/>
      </c>
      <c r="BF271" s="70">
        <v>260</v>
      </c>
      <c r="BG271" s="70"/>
      <c r="BH271" s="70"/>
      <c r="BI271" s="70"/>
      <c r="BJ271" s="70"/>
      <c r="BK271" s="70"/>
      <c r="BL271" s="70"/>
      <c r="BM271" s="70"/>
      <c r="BN271" s="70"/>
      <c r="BO271" s="70"/>
      <c r="BP271" s="70"/>
      <c r="BQ271" s="70"/>
      <c r="BR271" s="70"/>
      <c r="BS271" s="70" t="b">
        <f t="shared" si="285"/>
        <v>0</v>
      </c>
      <c r="BT271" s="70">
        <f>COUNTA(B272:$O$830)</f>
        <v>0</v>
      </c>
      <c r="BU271" s="70"/>
      <c r="BV271" s="163"/>
      <c r="BW271" s="163"/>
      <c r="BX271" s="163"/>
      <c r="BY271" s="163"/>
      <c r="BZ271" s="163"/>
      <c r="CA271" s="163"/>
      <c r="CB271" s="163"/>
      <c r="CC271" s="163"/>
      <c r="CD271" s="163"/>
      <c r="CE271" s="163" t="str">
        <f t="shared" si="296"/>
        <v/>
      </c>
      <c r="CF271" s="163" t="str">
        <f t="shared" si="297"/>
        <v/>
      </c>
      <c r="CG271" s="163" t="str">
        <f t="shared" si="298"/>
        <v/>
      </c>
      <c r="CH271" s="163" t="str">
        <f t="shared" si="299"/>
        <v/>
      </c>
      <c r="CI271" s="163" t="str">
        <f t="shared" si="300"/>
        <v/>
      </c>
      <c r="CJ271" s="163" t="str">
        <f t="shared" si="301"/>
        <v/>
      </c>
      <c r="CK271" s="163" t="str">
        <f t="shared" si="302"/>
        <v/>
      </c>
      <c r="CL271" s="163" t="str">
        <f t="shared" si="303"/>
        <v/>
      </c>
      <c r="CM271" s="163" t="str">
        <f t="shared" si="304"/>
        <v/>
      </c>
      <c r="CN271" s="163"/>
      <c r="CO271" s="163"/>
      <c r="CP271" s="163" t="str">
        <f t="shared" si="305"/>
        <v/>
      </c>
      <c r="CQ271" s="163"/>
      <c r="CR271" s="163"/>
      <c r="CS271" s="185" t="str">
        <f t="shared" ref="CS271:CS334" si="322">IF(OR(CQ271="",CQ271="non"),"",CQ271)&amp;IF(AND(NOT(OR(CQ271="",CQ271="non")),NOT(OR(CR271="",CR271="non")))," + ","")&amp;IF(OR(CR271="",CR271="non"),"",CR271)</f>
        <v/>
      </c>
      <c r="CT271" s="70"/>
      <c r="CU271" s="70">
        <f t="shared" si="306"/>
        <v>0</v>
      </c>
      <c r="CV271" s="70">
        <f t="shared" si="307"/>
        <v>0</v>
      </c>
      <c r="CW271" s="70"/>
      <c r="CX271" s="96">
        <f t="shared" si="308"/>
        <v>0</v>
      </c>
      <c r="CY271" s="70"/>
      <c r="CZ271" s="70" t="e">
        <f t="shared" si="309"/>
        <v>#VALUE!</v>
      </c>
      <c r="DA271" s="70" t="e">
        <f t="shared" si="310"/>
        <v>#VALUE!</v>
      </c>
      <c r="DB271" s="70"/>
      <c r="DC271" s="70" t="b">
        <f t="shared" si="259"/>
        <v>0</v>
      </c>
      <c r="DD271" s="70">
        <f t="shared" si="311"/>
        <v>0</v>
      </c>
      <c r="DE271" s="70" t="str">
        <f t="shared" si="312"/>
        <v/>
      </c>
      <c r="DF271" s="70"/>
      <c r="DG271" s="70" t="str">
        <f t="shared" si="260"/>
        <v/>
      </c>
      <c r="DH271" s="70" t="b">
        <f t="shared" si="261"/>
        <v>0</v>
      </c>
      <c r="DI271" s="70" t="str">
        <f t="shared" si="262"/>
        <v/>
      </c>
      <c r="DJ271" s="70"/>
      <c r="DK271" s="70" t="str">
        <f t="shared" si="313"/>
        <v/>
      </c>
      <c r="DL271" s="70" t="str">
        <f t="shared" si="314"/>
        <v/>
      </c>
      <c r="DM271" s="70"/>
      <c r="DN271" s="70" t="str">
        <f t="shared" si="315"/>
        <v/>
      </c>
      <c r="DO271" s="70" t="str">
        <f>IF(DK271="","",AND((COUNTIF($DK$12:DL271,DK271))=1,(COUNTIF($DK$12:DL271,DL271))=1))</f>
        <v/>
      </c>
      <c r="DP271" s="70" t="str">
        <f>IF(DK271="","",AND((COUNTIF(DK271:$DL$812,DK271))=1,(COUNTIF(DK271:$DL$812,DL271))=1))</f>
        <v/>
      </c>
      <c r="DQ271" s="70"/>
      <c r="DR271" s="70" t="b">
        <f t="shared" si="316"/>
        <v>0</v>
      </c>
      <c r="DS271" s="70" t="b">
        <f t="shared" si="317"/>
        <v>0</v>
      </c>
      <c r="DT271" s="70">
        <f t="shared" si="263"/>
        <v>0</v>
      </c>
      <c r="DU271" s="70">
        <f t="shared" si="264"/>
        <v>0</v>
      </c>
      <c r="DV271" s="70" t="b">
        <f t="shared" si="318"/>
        <v>0</v>
      </c>
      <c r="DW271" s="70" t="b">
        <f t="shared" si="319"/>
        <v>0</v>
      </c>
      <c r="DX271" s="70"/>
      <c r="DY271" s="70" t="b">
        <f t="shared" si="320"/>
        <v>0</v>
      </c>
      <c r="DZ271" s="70">
        <f t="shared" si="321"/>
        <v>0</v>
      </c>
      <c r="EA271" s="70"/>
    </row>
    <row r="272" spans="1:131" x14ac:dyDescent="0.25">
      <c r="A272" s="24" t="str">
        <f t="shared" si="286"/>
        <v/>
      </c>
      <c r="B272" s="36"/>
      <c r="C272" s="37"/>
      <c r="D272" s="38"/>
      <c r="E272" s="37"/>
      <c r="F272" s="38"/>
      <c r="G272" s="39"/>
      <c r="H272" s="35"/>
      <c r="I272" s="30"/>
      <c r="J272" s="38"/>
      <c r="K272" s="36"/>
      <c r="L272" s="40"/>
      <c r="M272" s="43"/>
      <c r="N272" s="44"/>
      <c r="O272" s="35"/>
      <c r="P272" s="87"/>
      <c r="R272" s="70"/>
      <c r="S272" s="70"/>
      <c r="T272" s="99" t="s">
        <v>685</v>
      </c>
      <c r="U272" s="146" t="s">
        <v>686</v>
      </c>
      <c r="V272" s="70"/>
      <c r="W272" s="70"/>
      <c r="X272" s="70"/>
      <c r="Y272" s="70"/>
      <c r="Z272" t="b">
        <f t="shared" si="265"/>
        <v>0</v>
      </c>
      <c r="AA272" t="b">
        <f t="shared" si="287"/>
        <v>0</v>
      </c>
      <c r="AB272" t="b">
        <f t="shared" si="266"/>
        <v>0</v>
      </c>
      <c r="AC272" t="b">
        <f t="shared" si="267"/>
        <v>0</v>
      </c>
      <c r="AD272" s="101" t="b">
        <f t="shared" si="268"/>
        <v>0</v>
      </c>
      <c r="AE272" t="e">
        <f t="shared" si="269"/>
        <v>#VALUE!</v>
      </c>
      <c r="AF272" t="b">
        <f t="shared" si="270"/>
        <v>0</v>
      </c>
      <c r="AG272" s="135"/>
      <c r="AH272" s="82" t="b">
        <f t="shared" si="271"/>
        <v>0</v>
      </c>
      <c r="AI272" s="99" t="b">
        <f t="shared" si="272"/>
        <v>0</v>
      </c>
      <c r="AJ272" s="70" t="b">
        <f t="shared" si="273"/>
        <v>0</v>
      </c>
      <c r="AK272" s="111" t="b">
        <f t="shared" si="288"/>
        <v>0</v>
      </c>
      <c r="AL272" s="82" t="e">
        <f t="shared" si="274"/>
        <v>#VALUE!</v>
      </c>
      <c r="AM272" s="82" t="b">
        <f t="shared" si="275"/>
        <v>0</v>
      </c>
      <c r="AN272" s="82" t="b">
        <f t="shared" si="276"/>
        <v>0</v>
      </c>
      <c r="AO272" s="82" t="b">
        <f t="shared" si="289"/>
        <v>0</v>
      </c>
      <c r="AP272" s="82" t="b">
        <f t="shared" si="277"/>
        <v>0</v>
      </c>
      <c r="AQ272" s="82" t="b">
        <f t="shared" si="290"/>
        <v>0</v>
      </c>
      <c r="AR272" s="70">
        <f t="shared" si="291"/>
        <v>0</v>
      </c>
      <c r="AS272" s="82" t="b">
        <f t="shared" si="278"/>
        <v>0</v>
      </c>
      <c r="AT272" s="82" t="b">
        <f t="shared" si="279"/>
        <v>0</v>
      </c>
      <c r="AU272" s="82" t="b">
        <f t="shared" si="280"/>
        <v>0</v>
      </c>
      <c r="AV272" s="82" t="b">
        <f t="shared" si="281"/>
        <v>0</v>
      </c>
      <c r="AW272" s="82" t="b">
        <f t="shared" si="282"/>
        <v>0</v>
      </c>
      <c r="AX272" s="82" t="b">
        <f t="shared" si="283"/>
        <v>0</v>
      </c>
      <c r="AY272" s="82" t="b">
        <f t="shared" si="292"/>
        <v>0</v>
      </c>
      <c r="AZ272" s="82"/>
      <c r="BA272" s="82" t="b">
        <f t="shared" si="293"/>
        <v>0</v>
      </c>
      <c r="BB272" s="82" t="b">
        <f t="shared" si="294"/>
        <v>0</v>
      </c>
      <c r="BC272" s="82" t="b">
        <f t="shared" si="295"/>
        <v>0</v>
      </c>
      <c r="BD272" s="70"/>
      <c r="BE272" s="70" t="str">
        <f t="shared" si="284"/>
        <v/>
      </c>
      <c r="BF272" s="70">
        <v>261</v>
      </c>
      <c r="BG272" s="70"/>
      <c r="BH272" s="70"/>
      <c r="BI272" s="70"/>
      <c r="BJ272" s="70"/>
      <c r="BK272" s="70"/>
      <c r="BL272" s="70"/>
      <c r="BM272" s="70"/>
      <c r="BN272" s="70"/>
      <c r="BO272" s="70"/>
      <c r="BP272" s="70"/>
      <c r="BQ272" s="70"/>
      <c r="BR272" s="70"/>
      <c r="BS272" s="70" t="b">
        <f t="shared" si="285"/>
        <v>0</v>
      </c>
      <c r="BT272" s="70">
        <f>COUNTA(B273:$O$830)</f>
        <v>0</v>
      </c>
      <c r="BU272" s="70"/>
      <c r="BV272" s="163"/>
      <c r="BW272" s="163"/>
      <c r="BX272" s="163"/>
      <c r="BY272" s="163"/>
      <c r="BZ272" s="163"/>
      <c r="CA272" s="163"/>
      <c r="CB272" s="163"/>
      <c r="CC272" s="163"/>
      <c r="CD272" s="163"/>
      <c r="CE272" s="163" t="str">
        <f t="shared" si="296"/>
        <v/>
      </c>
      <c r="CF272" s="163" t="str">
        <f t="shared" si="297"/>
        <v/>
      </c>
      <c r="CG272" s="163" t="str">
        <f t="shared" si="298"/>
        <v/>
      </c>
      <c r="CH272" s="163" t="str">
        <f t="shared" si="299"/>
        <v/>
      </c>
      <c r="CI272" s="163" t="str">
        <f t="shared" si="300"/>
        <v/>
      </c>
      <c r="CJ272" s="163" t="str">
        <f t="shared" si="301"/>
        <v/>
      </c>
      <c r="CK272" s="163" t="str">
        <f t="shared" si="302"/>
        <v/>
      </c>
      <c r="CL272" s="163" t="str">
        <f t="shared" si="303"/>
        <v/>
      </c>
      <c r="CM272" s="163" t="str">
        <f t="shared" si="304"/>
        <v/>
      </c>
      <c r="CN272" s="163"/>
      <c r="CO272" s="163"/>
      <c r="CP272" s="163" t="str">
        <f t="shared" si="305"/>
        <v/>
      </c>
      <c r="CQ272" s="163"/>
      <c r="CR272" s="163"/>
      <c r="CS272" s="185" t="str">
        <f t="shared" si="322"/>
        <v/>
      </c>
      <c r="CT272" s="70"/>
      <c r="CU272" s="70">
        <f t="shared" si="306"/>
        <v>0</v>
      </c>
      <c r="CV272" s="70">
        <f t="shared" si="307"/>
        <v>0</v>
      </c>
      <c r="CW272" s="70"/>
      <c r="CX272" s="96">
        <f t="shared" si="308"/>
        <v>0</v>
      </c>
      <c r="CY272" s="70"/>
      <c r="CZ272" s="70" t="e">
        <f t="shared" si="309"/>
        <v>#VALUE!</v>
      </c>
      <c r="DA272" s="70" t="e">
        <f t="shared" si="310"/>
        <v>#VALUE!</v>
      </c>
      <c r="DB272" s="70"/>
      <c r="DC272" s="70" t="b">
        <f t="shared" si="259"/>
        <v>0</v>
      </c>
      <c r="DD272" s="70">
        <f t="shared" si="311"/>
        <v>0</v>
      </c>
      <c r="DE272" s="70" t="str">
        <f t="shared" si="312"/>
        <v/>
      </c>
      <c r="DF272" s="70"/>
      <c r="DG272" s="70" t="str">
        <f t="shared" si="260"/>
        <v/>
      </c>
      <c r="DH272" s="70" t="b">
        <f t="shared" si="261"/>
        <v>0</v>
      </c>
      <c r="DI272" s="70" t="str">
        <f t="shared" si="262"/>
        <v/>
      </c>
      <c r="DJ272" s="70"/>
      <c r="DK272" s="70" t="str">
        <f t="shared" si="313"/>
        <v/>
      </c>
      <c r="DL272" s="70" t="str">
        <f t="shared" si="314"/>
        <v/>
      </c>
      <c r="DM272" s="70"/>
      <c r="DN272" s="70" t="str">
        <f t="shared" si="315"/>
        <v/>
      </c>
      <c r="DO272" s="70" t="str">
        <f>IF(DK272="","",AND((COUNTIF($DK$12:DL272,DK272))=1,(COUNTIF($DK$12:DL272,DL272))=1))</f>
        <v/>
      </c>
      <c r="DP272" s="70" t="str">
        <f>IF(DK272="","",AND((COUNTIF(DK272:$DL$812,DK272))=1,(COUNTIF(DK272:$DL$812,DL272))=1))</f>
        <v/>
      </c>
      <c r="DQ272" s="70"/>
      <c r="DR272" s="70" t="b">
        <f t="shared" si="316"/>
        <v>0</v>
      </c>
      <c r="DS272" s="70" t="b">
        <f t="shared" si="317"/>
        <v>0</v>
      </c>
      <c r="DT272" s="70">
        <f t="shared" si="263"/>
        <v>0</v>
      </c>
      <c r="DU272" s="70">
        <f t="shared" si="264"/>
        <v>0</v>
      </c>
      <c r="DV272" s="70" t="b">
        <f t="shared" si="318"/>
        <v>0</v>
      </c>
      <c r="DW272" s="70" t="b">
        <f t="shared" si="319"/>
        <v>0</v>
      </c>
      <c r="DX272" s="70"/>
      <c r="DY272" s="70" t="b">
        <f t="shared" si="320"/>
        <v>0</v>
      </c>
      <c r="DZ272" s="70">
        <f t="shared" si="321"/>
        <v>0</v>
      </c>
      <c r="EA272" s="70"/>
    </row>
    <row r="273" spans="1:131" x14ac:dyDescent="0.25">
      <c r="A273" s="24" t="str">
        <f t="shared" si="286"/>
        <v/>
      </c>
      <c r="B273" s="36"/>
      <c r="C273" s="37"/>
      <c r="D273" s="38"/>
      <c r="E273" s="37"/>
      <c r="F273" s="38"/>
      <c r="G273" s="39"/>
      <c r="H273" s="35"/>
      <c r="I273" s="30"/>
      <c r="J273" s="38"/>
      <c r="K273" s="36"/>
      <c r="L273" s="40"/>
      <c r="M273" s="43"/>
      <c r="N273" s="44"/>
      <c r="O273" s="35"/>
      <c r="P273" s="87"/>
      <c r="R273" s="70"/>
      <c r="S273" s="70"/>
      <c r="T273" s="99" t="s">
        <v>687</v>
      </c>
      <c r="U273" s="146" t="s">
        <v>688</v>
      </c>
      <c r="V273" s="70"/>
      <c r="W273" s="70"/>
      <c r="X273" s="70"/>
      <c r="Y273" s="70"/>
      <c r="Z273" t="b">
        <f t="shared" si="265"/>
        <v>0</v>
      </c>
      <c r="AA273" t="b">
        <f t="shared" si="287"/>
        <v>0</v>
      </c>
      <c r="AB273" t="b">
        <f t="shared" si="266"/>
        <v>0</v>
      </c>
      <c r="AC273" t="b">
        <f t="shared" si="267"/>
        <v>0</v>
      </c>
      <c r="AD273" s="101" t="b">
        <f t="shared" si="268"/>
        <v>0</v>
      </c>
      <c r="AE273" t="e">
        <f t="shared" si="269"/>
        <v>#VALUE!</v>
      </c>
      <c r="AF273" t="b">
        <f t="shared" si="270"/>
        <v>0</v>
      </c>
      <c r="AG273" s="135"/>
      <c r="AH273" s="82" t="b">
        <f t="shared" si="271"/>
        <v>0</v>
      </c>
      <c r="AI273" s="99" t="b">
        <f t="shared" si="272"/>
        <v>0</v>
      </c>
      <c r="AJ273" s="70" t="b">
        <f t="shared" si="273"/>
        <v>0</v>
      </c>
      <c r="AK273" s="111" t="b">
        <f t="shared" si="288"/>
        <v>0</v>
      </c>
      <c r="AL273" s="82" t="e">
        <f t="shared" si="274"/>
        <v>#VALUE!</v>
      </c>
      <c r="AM273" s="82" t="b">
        <f t="shared" si="275"/>
        <v>0</v>
      </c>
      <c r="AN273" s="82" t="b">
        <f t="shared" si="276"/>
        <v>0</v>
      </c>
      <c r="AO273" s="82" t="b">
        <f t="shared" si="289"/>
        <v>0</v>
      </c>
      <c r="AP273" s="82" t="b">
        <f t="shared" si="277"/>
        <v>0</v>
      </c>
      <c r="AQ273" s="82" t="b">
        <f t="shared" si="290"/>
        <v>0</v>
      </c>
      <c r="AR273" s="70">
        <f t="shared" si="291"/>
        <v>0</v>
      </c>
      <c r="AS273" s="82" t="b">
        <f t="shared" si="278"/>
        <v>0</v>
      </c>
      <c r="AT273" s="82" t="b">
        <f t="shared" si="279"/>
        <v>0</v>
      </c>
      <c r="AU273" s="82" t="b">
        <f t="shared" si="280"/>
        <v>0</v>
      </c>
      <c r="AV273" s="82" t="b">
        <f t="shared" si="281"/>
        <v>0</v>
      </c>
      <c r="AW273" s="82" t="b">
        <f t="shared" si="282"/>
        <v>0</v>
      </c>
      <c r="AX273" s="82" t="b">
        <f t="shared" si="283"/>
        <v>0</v>
      </c>
      <c r="AY273" s="82" t="b">
        <f t="shared" si="292"/>
        <v>0</v>
      </c>
      <c r="AZ273" s="82"/>
      <c r="BA273" s="82" t="b">
        <f t="shared" si="293"/>
        <v>0</v>
      </c>
      <c r="BB273" s="82" t="b">
        <f t="shared" si="294"/>
        <v>0</v>
      </c>
      <c r="BC273" s="82" t="b">
        <f t="shared" si="295"/>
        <v>0</v>
      </c>
      <c r="BD273" s="70"/>
      <c r="BE273" s="70" t="str">
        <f t="shared" si="284"/>
        <v/>
      </c>
      <c r="BF273" s="70">
        <v>262</v>
      </c>
      <c r="BG273" s="70"/>
      <c r="BH273" s="70"/>
      <c r="BI273" s="70"/>
      <c r="BJ273" s="70"/>
      <c r="BK273" s="70"/>
      <c r="BL273" s="70"/>
      <c r="BM273" s="70"/>
      <c r="BN273" s="70"/>
      <c r="BO273" s="70"/>
      <c r="BP273" s="70"/>
      <c r="BQ273" s="70"/>
      <c r="BR273" s="70"/>
      <c r="BS273" s="70" t="b">
        <f t="shared" si="285"/>
        <v>0</v>
      </c>
      <c r="BT273" s="70">
        <f>COUNTA(B274:$O$830)</f>
        <v>0</v>
      </c>
      <c r="BU273" s="70"/>
      <c r="BV273" s="163"/>
      <c r="BW273" s="163"/>
      <c r="BX273" s="163"/>
      <c r="BY273" s="163"/>
      <c r="BZ273" s="163"/>
      <c r="CA273" s="163"/>
      <c r="CB273" s="163"/>
      <c r="CC273" s="163"/>
      <c r="CD273" s="163"/>
      <c r="CE273" s="163" t="str">
        <f t="shared" si="296"/>
        <v/>
      </c>
      <c r="CF273" s="163" t="str">
        <f t="shared" si="297"/>
        <v/>
      </c>
      <c r="CG273" s="163" t="str">
        <f t="shared" si="298"/>
        <v/>
      </c>
      <c r="CH273" s="163" t="str">
        <f t="shared" si="299"/>
        <v/>
      </c>
      <c r="CI273" s="163" t="str">
        <f t="shared" si="300"/>
        <v/>
      </c>
      <c r="CJ273" s="163" t="str">
        <f t="shared" si="301"/>
        <v/>
      </c>
      <c r="CK273" s="163" t="str">
        <f t="shared" si="302"/>
        <v/>
      </c>
      <c r="CL273" s="163" t="str">
        <f t="shared" si="303"/>
        <v/>
      </c>
      <c r="CM273" s="163" t="str">
        <f t="shared" si="304"/>
        <v/>
      </c>
      <c r="CN273" s="163"/>
      <c r="CO273" s="163"/>
      <c r="CP273" s="163" t="str">
        <f t="shared" si="305"/>
        <v/>
      </c>
      <c r="CQ273" s="163"/>
      <c r="CR273" s="163"/>
      <c r="CS273" s="185" t="str">
        <f t="shared" si="322"/>
        <v/>
      </c>
      <c r="CT273" s="70"/>
      <c r="CU273" s="70">
        <f t="shared" si="306"/>
        <v>0</v>
      </c>
      <c r="CV273" s="70">
        <f t="shared" si="307"/>
        <v>0</v>
      </c>
      <c r="CW273" s="70"/>
      <c r="CX273" s="96">
        <f t="shared" si="308"/>
        <v>0</v>
      </c>
      <c r="CY273" s="70"/>
      <c r="CZ273" s="70" t="e">
        <f t="shared" si="309"/>
        <v>#VALUE!</v>
      </c>
      <c r="DA273" s="70" t="e">
        <f t="shared" si="310"/>
        <v>#VALUE!</v>
      </c>
      <c r="DB273" s="70"/>
      <c r="DC273" s="70" t="b">
        <f t="shared" si="259"/>
        <v>0</v>
      </c>
      <c r="DD273" s="70">
        <f t="shared" si="311"/>
        <v>0</v>
      </c>
      <c r="DE273" s="70" t="str">
        <f t="shared" si="312"/>
        <v/>
      </c>
      <c r="DF273" s="70"/>
      <c r="DG273" s="70" t="str">
        <f t="shared" si="260"/>
        <v/>
      </c>
      <c r="DH273" s="70" t="b">
        <f t="shared" si="261"/>
        <v>0</v>
      </c>
      <c r="DI273" s="70" t="str">
        <f t="shared" si="262"/>
        <v/>
      </c>
      <c r="DJ273" s="70"/>
      <c r="DK273" s="70" t="str">
        <f t="shared" si="313"/>
        <v/>
      </c>
      <c r="DL273" s="70" t="str">
        <f t="shared" si="314"/>
        <v/>
      </c>
      <c r="DM273" s="70"/>
      <c r="DN273" s="70" t="str">
        <f t="shared" si="315"/>
        <v/>
      </c>
      <c r="DO273" s="70" t="str">
        <f>IF(DK273="","",AND((COUNTIF($DK$12:DL273,DK273))=1,(COUNTIF($DK$12:DL273,DL273))=1))</f>
        <v/>
      </c>
      <c r="DP273" s="70" t="str">
        <f>IF(DK273="","",AND((COUNTIF(DK273:$DL$812,DK273))=1,(COUNTIF(DK273:$DL$812,DL273))=1))</f>
        <v/>
      </c>
      <c r="DQ273" s="70"/>
      <c r="DR273" s="70" t="b">
        <f t="shared" si="316"/>
        <v>0</v>
      </c>
      <c r="DS273" s="70" t="b">
        <f t="shared" si="317"/>
        <v>0</v>
      </c>
      <c r="DT273" s="70">
        <f t="shared" si="263"/>
        <v>0</v>
      </c>
      <c r="DU273" s="70">
        <f t="shared" si="264"/>
        <v>0</v>
      </c>
      <c r="DV273" s="70" t="b">
        <f t="shared" si="318"/>
        <v>0</v>
      </c>
      <c r="DW273" s="70" t="b">
        <f t="shared" si="319"/>
        <v>0</v>
      </c>
      <c r="DX273" s="70"/>
      <c r="DY273" s="70" t="b">
        <f t="shared" si="320"/>
        <v>0</v>
      </c>
      <c r="DZ273" s="70">
        <f t="shared" si="321"/>
        <v>0</v>
      </c>
      <c r="EA273" s="70"/>
    </row>
    <row r="274" spans="1:131" x14ac:dyDescent="0.25">
      <c r="A274" s="24" t="str">
        <f t="shared" si="286"/>
        <v/>
      </c>
      <c r="B274" s="36"/>
      <c r="C274" s="37"/>
      <c r="D274" s="38"/>
      <c r="E274" s="37"/>
      <c r="F274" s="38"/>
      <c r="G274" s="39"/>
      <c r="H274" s="35"/>
      <c r="I274" s="30"/>
      <c r="J274" s="38"/>
      <c r="K274" s="36"/>
      <c r="L274" s="40"/>
      <c r="M274" s="43"/>
      <c r="N274" s="44"/>
      <c r="O274" s="35"/>
      <c r="P274" s="87"/>
      <c r="R274" s="70"/>
      <c r="S274" s="70"/>
      <c r="T274" s="99" t="s">
        <v>689</v>
      </c>
      <c r="U274" s="146" t="s">
        <v>690</v>
      </c>
      <c r="V274" s="70"/>
      <c r="W274" s="70"/>
      <c r="X274" s="70"/>
      <c r="Y274" s="70"/>
      <c r="Z274" t="b">
        <f t="shared" si="265"/>
        <v>0</v>
      </c>
      <c r="AA274" t="b">
        <f t="shared" si="287"/>
        <v>0</v>
      </c>
      <c r="AB274" t="b">
        <f t="shared" si="266"/>
        <v>0</v>
      </c>
      <c r="AC274" t="b">
        <f t="shared" si="267"/>
        <v>0</v>
      </c>
      <c r="AD274" s="101" t="b">
        <f t="shared" si="268"/>
        <v>0</v>
      </c>
      <c r="AE274" t="e">
        <f t="shared" si="269"/>
        <v>#VALUE!</v>
      </c>
      <c r="AF274" t="b">
        <f t="shared" si="270"/>
        <v>0</v>
      </c>
      <c r="AG274" s="135"/>
      <c r="AH274" s="82" t="b">
        <f t="shared" si="271"/>
        <v>0</v>
      </c>
      <c r="AI274" s="99" t="b">
        <f t="shared" si="272"/>
        <v>0</v>
      </c>
      <c r="AJ274" s="70" t="b">
        <f t="shared" si="273"/>
        <v>0</v>
      </c>
      <c r="AK274" s="111" t="b">
        <f t="shared" si="288"/>
        <v>0</v>
      </c>
      <c r="AL274" s="82" t="e">
        <f t="shared" si="274"/>
        <v>#VALUE!</v>
      </c>
      <c r="AM274" s="82" t="b">
        <f t="shared" si="275"/>
        <v>0</v>
      </c>
      <c r="AN274" s="82" t="b">
        <f t="shared" si="276"/>
        <v>0</v>
      </c>
      <c r="AO274" s="82" t="b">
        <f t="shared" si="289"/>
        <v>0</v>
      </c>
      <c r="AP274" s="82" t="b">
        <f t="shared" si="277"/>
        <v>0</v>
      </c>
      <c r="AQ274" s="82" t="b">
        <f t="shared" si="290"/>
        <v>0</v>
      </c>
      <c r="AR274" s="70">
        <f t="shared" si="291"/>
        <v>0</v>
      </c>
      <c r="AS274" s="82" t="b">
        <f t="shared" si="278"/>
        <v>0</v>
      </c>
      <c r="AT274" s="82" t="b">
        <f t="shared" si="279"/>
        <v>0</v>
      </c>
      <c r="AU274" s="82" t="b">
        <f t="shared" si="280"/>
        <v>0</v>
      </c>
      <c r="AV274" s="82" t="b">
        <f t="shared" si="281"/>
        <v>0</v>
      </c>
      <c r="AW274" s="82" t="b">
        <f t="shared" si="282"/>
        <v>0</v>
      </c>
      <c r="AX274" s="82" t="b">
        <f t="shared" si="283"/>
        <v>0</v>
      </c>
      <c r="AY274" s="82" t="b">
        <f t="shared" si="292"/>
        <v>0</v>
      </c>
      <c r="AZ274" s="82"/>
      <c r="BA274" s="82" t="b">
        <f t="shared" si="293"/>
        <v>0</v>
      </c>
      <c r="BB274" s="82" t="b">
        <f t="shared" si="294"/>
        <v>0</v>
      </c>
      <c r="BC274" s="82" t="b">
        <f t="shared" si="295"/>
        <v>0</v>
      </c>
      <c r="BD274" s="70"/>
      <c r="BE274" s="70" t="str">
        <f t="shared" si="284"/>
        <v/>
      </c>
      <c r="BF274" s="70">
        <v>263</v>
      </c>
      <c r="BG274" s="70"/>
      <c r="BH274" s="70"/>
      <c r="BI274" s="70"/>
      <c r="BJ274" s="70"/>
      <c r="BK274" s="70"/>
      <c r="BL274" s="70"/>
      <c r="BM274" s="70"/>
      <c r="BN274" s="70"/>
      <c r="BO274" s="70"/>
      <c r="BP274" s="70"/>
      <c r="BQ274" s="70"/>
      <c r="BR274" s="70"/>
      <c r="BS274" s="70" t="b">
        <f t="shared" si="285"/>
        <v>0</v>
      </c>
      <c r="BT274" s="70">
        <f>COUNTA(B275:$O$830)</f>
        <v>0</v>
      </c>
      <c r="BU274" s="70"/>
      <c r="BV274" s="163"/>
      <c r="BW274" s="163"/>
      <c r="BX274" s="163"/>
      <c r="BY274" s="163"/>
      <c r="BZ274" s="163"/>
      <c r="CA274" s="163"/>
      <c r="CB274" s="163"/>
      <c r="CC274" s="163"/>
      <c r="CD274" s="163"/>
      <c r="CE274" s="163" t="str">
        <f t="shared" si="296"/>
        <v/>
      </c>
      <c r="CF274" s="163" t="str">
        <f t="shared" si="297"/>
        <v/>
      </c>
      <c r="CG274" s="163" t="str">
        <f t="shared" si="298"/>
        <v/>
      </c>
      <c r="CH274" s="163" t="str">
        <f t="shared" si="299"/>
        <v/>
      </c>
      <c r="CI274" s="163" t="str">
        <f t="shared" si="300"/>
        <v/>
      </c>
      <c r="CJ274" s="163" t="str">
        <f t="shared" si="301"/>
        <v/>
      </c>
      <c r="CK274" s="163" t="str">
        <f t="shared" si="302"/>
        <v/>
      </c>
      <c r="CL274" s="163" t="str">
        <f t="shared" si="303"/>
        <v/>
      </c>
      <c r="CM274" s="163" t="str">
        <f t="shared" si="304"/>
        <v/>
      </c>
      <c r="CN274" s="163"/>
      <c r="CO274" s="163"/>
      <c r="CP274" s="163" t="str">
        <f t="shared" si="305"/>
        <v/>
      </c>
      <c r="CQ274" s="163"/>
      <c r="CR274" s="163"/>
      <c r="CS274" s="185" t="str">
        <f t="shared" si="322"/>
        <v/>
      </c>
      <c r="CT274" s="70"/>
      <c r="CU274" s="70">
        <f t="shared" si="306"/>
        <v>0</v>
      </c>
      <c r="CV274" s="70">
        <f t="shared" si="307"/>
        <v>0</v>
      </c>
      <c r="CW274" s="70"/>
      <c r="CX274" s="96">
        <f t="shared" si="308"/>
        <v>0</v>
      </c>
      <c r="CY274" s="70"/>
      <c r="CZ274" s="70" t="e">
        <f t="shared" si="309"/>
        <v>#VALUE!</v>
      </c>
      <c r="DA274" s="70" t="e">
        <f t="shared" si="310"/>
        <v>#VALUE!</v>
      </c>
      <c r="DB274" s="70"/>
      <c r="DC274" s="70" t="b">
        <f t="shared" ref="DC274:DC337" si="323">IF(ISBLANK(C274),FALSE,OR(B274="imb",AND((B274="apae"),((C274="a")+(E274="a")+(C274="p")+(E274="p")+(C274="AT")+(E274="AT")+(C274="F")+(E274="F")+(C274="PT")+(E274="PT"))&lt;&gt;2),AND(B274&lt;&gt;"apae",ISBLANK(B274)=FALSE,((C274="a")+(E274="a")+(C274="p")+(E274="p")+(C274="AT")+(E274="AT")+(C274="F")+(E274="F")+(C274="PT")+(E274="PT"))=2), AND(B274="gv",C274&amp;E274&amp;H274&lt;&gt;"ccgalerie"), AND(ISBLANK(B274),(C274&amp;E274="cc")),AND(B274="cf",OR(C274&amp;E274&lt;&gt;"cc",AND(C274&amp;E274="cc",H274="caniveau"),AND(C274&amp;E274="cc",H274="galerie"))),AND(NOT(ISBLANK(B274)),OR((C274="ct"),(E274="ct"))),AND(NOT(ISBLANK(B274)),OR((C274&amp;E274="imba"),(C274&amp;E274="aimb"))),AND((B274="ca"),OR(C274&amp;E274&lt;&gt;"imbc"),(C274&amp;E274&lt;&gt;"cimb")),AND(B274="gv",C274&amp;E274&amp;H274&lt;&gt;"ccgalerie"),AND(B274&lt;&gt;"gv",C274&amp;E274&amp;H274="ccgalerie"),(NOT(C274="c"))+(B274="ss")+(B274="se")=2))</f>
        <v>0</v>
      </c>
      <c r="DD274" s="70">
        <f t="shared" si="311"/>
        <v>0</v>
      </c>
      <c r="DE274" s="70" t="str">
        <f t="shared" si="312"/>
        <v/>
      </c>
      <c r="DF274" s="70"/>
      <c r="DG274" s="70" t="str">
        <f t="shared" si="260"/>
        <v/>
      </c>
      <c r="DH274" s="70" t="b">
        <f t="shared" si="261"/>
        <v>0</v>
      </c>
      <c r="DI274" s="70" t="str">
        <f t="shared" si="262"/>
        <v/>
      </c>
      <c r="DJ274" s="70"/>
      <c r="DK274" s="70" t="str">
        <f t="shared" si="313"/>
        <v/>
      </c>
      <c r="DL274" s="70" t="str">
        <f t="shared" si="314"/>
        <v/>
      </c>
      <c r="DM274" s="70"/>
      <c r="DN274" s="70" t="str">
        <f t="shared" si="315"/>
        <v/>
      </c>
      <c r="DO274" s="70" t="str">
        <f>IF(DK274="","",AND((COUNTIF($DK$12:DL274,DK274))=1,(COUNTIF($DK$12:DL274,DL274))=1))</f>
        <v/>
      </c>
      <c r="DP274" s="70" t="str">
        <f>IF(DK274="","",AND((COUNTIF(DK274:$DL$812,DK274))=1,(COUNTIF(DK274:$DL$812,DL274))=1))</f>
        <v/>
      </c>
      <c r="DQ274" s="70"/>
      <c r="DR274" s="70" t="b">
        <f t="shared" si="316"/>
        <v>0</v>
      </c>
      <c r="DS274" s="70" t="b">
        <f t="shared" si="317"/>
        <v>0</v>
      </c>
      <c r="DT274" s="70">
        <f t="shared" si="263"/>
        <v>0</v>
      </c>
      <c r="DU274" s="70">
        <f t="shared" si="264"/>
        <v>0</v>
      </c>
      <c r="DV274" s="70" t="b">
        <f t="shared" si="318"/>
        <v>0</v>
      </c>
      <c r="DW274" s="70" t="b">
        <f t="shared" si="319"/>
        <v>0</v>
      </c>
      <c r="DX274" s="70"/>
      <c r="DY274" s="70" t="b">
        <f t="shared" si="320"/>
        <v>0</v>
      </c>
      <c r="DZ274" s="70">
        <f t="shared" si="321"/>
        <v>0</v>
      </c>
      <c r="EA274" s="70"/>
    </row>
    <row r="275" spans="1:131" x14ac:dyDescent="0.25">
      <c r="A275" s="24" t="str">
        <f t="shared" si="286"/>
        <v/>
      </c>
      <c r="B275" s="36"/>
      <c r="C275" s="37"/>
      <c r="D275" s="38"/>
      <c r="E275" s="37"/>
      <c r="F275" s="38"/>
      <c r="G275" s="39"/>
      <c r="H275" s="35"/>
      <c r="I275" s="30"/>
      <c r="J275" s="38"/>
      <c r="K275" s="36"/>
      <c r="L275" s="40"/>
      <c r="M275" s="43"/>
      <c r="N275" s="44"/>
      <c r="O275" s="35"/>
      <c r="P275" s="87"/>
      <c r="R275" s="70"/>
      <c r="S275" s="70"/>
      <c r="T275" s="99" t="s">
        <v>691</v>
      </c>
      <c r="U275" s="146" t="s">
        <v>692</v>
      </c>
      <c r="V275" s="70"/>
      <c r="W275" s="70"/>
      <c r="X275" s="70"/>
      <c r="Y275" s="70"/>
      <c r="Z275" t="b">
        <f t="shared" si="265"/>
        <v>0</v>
      </c>
      <c r="AA275" t="b">
        <f t="shared" si="287"/>
        <v>0</v>
      </c>
      <c r="AB275" t="b">
        <f t="shared" si="266"/>
        <v>0</v>
      </c>
      <c r="AC275" t="b">
        <f t="shared" si="267"/>
        <v>0</v>
      </c>
      <c r="AD275" s="101" t="b">
        <f t="shared" si="268"/>
        <v>0</v>
      </c>
      <c r="AE275" t="e">
        <f t="shared" si="269"/>
        <v>#VALUE!</v>
      </c>
      <c r="AF275" t="b">
        <f t="shared" si="270"/>
        <v>0</v>
      </c>
      <c r="AG275" s="135"/>
      <c r="AH275" s="82" t="b">
        <f t="shared" si="271"/>
        <v>0</v>
      </c>
      <c r="AI275" s="99" t="b">
        <f t="shared" si="272"/>
        <v>0</v>
      </c>
      <c r="AJ275" s="70" t="b">
        <f t="shared" si="273"/>
        <v>0</v>
      </c>
      <c r="AK275" s="111" t="b">
        <f t="shared" si="288"/>
        <v>0</v>
      </c>
      <c r="AL275" s="82" t="e">
        <f t="shared" si="274"/>
        <v>#VALUE!</v>
      </c>
      <c r="AM275" s="82" t="b">
        <f t="shared" si="275"/>
        <v>0</v>
      </c>
      <c r="AN275" s="82" t="b">
        <f t="shared" si="276"/>
        <v>0</v>
      </c>
      <c r="AO275" s="82" t="b">
        <f t="shared" si="289"/>
        <v>0</v>
      </c>
      <c r="AP275" s="82" t="b">
        <f t="shared" si="277"/>
        <v>0</v>
      </c>
      <c r="AQ275" s="82" t="b">
        <f t="shared" si="290"/>
        <v>0</v>
      </c>
      <c r="AR275" s="70">
        <f t="shared" si="291"/>
        <v>0</v>
      </c>
      <c r="AS275" s="82" t="b">
        <f t="shared" si="278"/>
        <v>0</v>
      </c>
      <c r="AT275" s="82" t="b">
        <f t="shared" si="279"/>
        <v>0</v>
      </c>
      <c r="AU275" s="82" t="b">
        <f t="shared" si="280"/>
        <v>0</v>
      </c>
      <c r="AV275" s="82" t="b">
        <f t="shared" si="281"/>
        <v>0</v>
      </c>
      <c r="AW275" s="82" t="b">
        <f t="shared" si="282"/>
        <v>0</v>
      </c>
      <c r="AX275" s="82" t="b">
        <f t="shared" si="283"/>
        <v>0</v>
      </c>
      <c r="AY275" s="82" t="b">
        <f t="shared" si="292"/>
        <v>0</v>
      </c>
      <c r="AZ275" s="82"/>
      <c r="BA275" s="82" t="b">
        <f t="shared" si="293"/>
        <v>0</v>
      </c>
      <c r="BB275" s="82" t="b">
        <f t="shared" si="294"/>
        <v>0</v>
      </c>
      <c r="BC275" s="82" t="b">
        <f t="shared" si="295"/>
        <v>0</v>
      </c>
      <c r="BD275" s="70"/>
      <c r="BE275" s="70" t="str">
        <f t="shared" si="284"/>
        <v/>
      </c>
      <c r="BF275" s="70">
        <v>264</v>
      </c>
      <c r="BG275" s="70"/>
      <c r="BH275" s="70"/>
      <c r="BI275" s="70"/>
      <c r="BJ275" s="70"/>
      <c r="BK275" s="70"/>
      <c r="BL275" s="70"/>
      <c r="BM275" s="70"/>
      <c r="BN275" s="70"/>
      <c r="BO275" s="70"/>
      <c r="BP275" s="70"/>
      <c r="BQ275" s="70"/>
      <c r="BR275" s="70"/>
      <c r="BS275" s="70" t="b">
        <f t="shared" si="285"/>
        <v>0</v>
      </c>
      <c r="BT275" s="70">
        <f>COUNTA(B276:$O$830)</f>
        <v>0</v>
      </c>
      <c r="BU275" s="70"/>
      <c r="BV275" s="163"/>
      <c r="BW275" s="163"/>
      <c r="BX275" s="163"/>
      <c r="BY275" s="163"/>
      <c r="BZ275" s="163"/>
      <c r="CA275" s="163"/>
      <c r="CB275" s="163"/>
      <c r="CC275" s="163"/>
      <c r="CD275" s="163"/>
      <c r="CE275" s="163" t="str">
        <f t="shared" si="296"/>
        <v/>
      </c>
      <c r="CF275" s="163" t="str">
        <f t="shared" si="297"/>
        <v/>
      </c>
      <c r="CG275" s="163" t="str">
        <f t="shared" si="298"/>
        <v/>
      </c>
      <c r="CH275" s="163" t="str">
        <f t="shared" si="299"/>
        <v/>
      </c>
      <c r="CI275" s="163" t="str">
        <f t="shared" si="300"/>
        <v/>
      </c>
      <c r="CJ275" s="163" t="str">
        <f t="shared" si="301"/>
        <v/>
      </c>
      <c r="CK275" s="163" t="str">
        <f t="shared" si="302"/>
        <v/>
      </c>
      <c r="CL275" s="163" t="str">
        <f t="shared" si="303"/>
        <v/>
      </c>
      <c r="CM275" s="163" t="str">
        <f t="shared" si="304"/>
        <v/>
      </c>
      <c r="CN275" s="163"/>
      <c r="CO275" s="163"/>
      <c r="CP275" s="163" t="str">
        <f t="shared" si="305"/>
        <v/>
      </c>
      <c r="CQ275" s="163"/>
      <c r="CR275" s="163"/>
      <c r="CS275" s="185" t="str">
        <f t="shared" si="322"/>
        <v/>
      </c>
      <c r="CT275" s="70"/>
      <c r="CU275" s="70">
        <f t="shared" si="306"/>
        <v>0</v>
      </c>
      <c r="CV275" s="70">
        <f t="shared" si="307"/>
        <v>0</v>
      </c>
      <c r="CW275" s="70"/>
      <c r="CX275" s="96">
        <f t="shared" si="308"/>
        <v>0</v>
      </c>
      <c r="CY275" s="70"/>
      <c r="CZ275" s="70" t="e">
        <f t="shared" si="309"/>
        <v>#VALUE!</v>
      </c>
      <c r="DA275" s="70" t="e">
        <f t="shared" si="310"/>
        <v>#VALUE!</v>
      </c>
      <c r="DB275" s="70"/>
      <c r="DC275" s="70" t="b">
        <f t="shared" si="323"/>
        <v>0</v>
      </c>
      <c r="DD275" s="70">
        <f t="shared" si="311"/>
        <v>0</v>
      </c>
      <c r="DE275" s="70" t="str">
        <f t="shared" si="312"/>
        <v/>
      </c>
      <c r="DF275" s="70"/>
      <c r="DG275" s="70" t="str">
        <f t="shared" si="260"/>
        <v/>
      </c>
      <c r="DH275" s="70" t="b">
        <f t="shared" si="261"/>
        <v>0</v>
      </c>
      <c r="DI275" s="70" t="str">
        <f t="shared" si="262"/>
        <v/>
      </c>
      <c r="DJ275" s="70"/>
      <c r="DK275" s="70" t="str">
        <f t="shared" si="313"/>
        <v/>
      </c>
      <c r="DL275" s="70" t="str">
        <f t="shared" si="314"/>
        <v/>
      </c>
      <c r="DM275" s="70"/>
      <c r="DN275" s="70" t="str">
        <f t="shared" si="315"/>
        <v/>
      </c>
      <c r="DO275" s="70" t="str">
        <f>IF(DK275="","",AND((COUNTIF($DK$12:DL275,DK275))=1,(COUNTIF($DK$12:DL275,DL275))=1))</f>
        <v/>
      </c>
      <c r="DP275" s="70" t="str">
        <f>IF(DK275="","",AND((COUNTIF(DK275:$DL$812,DK275))=1,(COUNTIF(DK275:$DL$812,DL275))=1))</f>
        <v/>
      </c>
      <c r="DQ275" s="70"/>
      <c r="DR275" s="70" t="b">
        <f t="shared" si="316"/>
        <v>0</v>
      </c>
      <c r="DS275" s="70" t="b">
        <f t="shared" si="317"/>
        <v>0</v>
      </c>
      <c r="DT275" s="70">
        <f t="shared" si="263"/>
        <v>0</v>
      </c>
      <c r="DU275" s="70">
        <f t="shared" si="264"/>
        <v>0</v>
      </c>
      <c r="DV275" s="70" t="b">
        <f t="shared" si="318"/>
        <v>0</v>
      </c>
      <c r="DW275" s="70" t="b">
        <f t="shared" si="319"/>
        <v>0</v>
      </c>
      <c r="DX275" s="70"/>
      <c r="DY275" s="70" t="b">
        <f t="shared" si="320"/>
        <v>0</v>
      </c>
      <c r="DZ275" s="70">
        <f t="shared" si="321"/>
        <v>0</v>
      </c>
      <c r="EA275" s="70"/>
    </row>
    <row r="276" spans="1:131" x14ac:dyDescent="0.25">
      <c r="A276" s="24" t="str">
        <f t="shared" si="286"/>
        <v/>
      </c>
      <c r="B276" s="36"/>
      <c r="C276" s="37"/>
      <c r="D276" s="38"/>
      <c r="E276" s="37"/>
      <c r="F276" s="38"/>
      <c r="G276" s="39"/>
      <c r="H276" s="35"/>
      <c r="I276" s="30"/>
      <c r="J276" s="38"/>
      <c r="K276" s="36"/>
      <c r="L276" s="40"/>
      <c r="M276" s="43"/>
      <c r="N276" s="44"/>
      <c r="O276" s="35"/>
      <c r="P276" s="87"/>
      <c r="R276" s="70"/>
      <c r="S276" s="70"/>
      <c r="T276" s="99" t="s">
        <v>693</v>
      </c>
      <c r="U276" s="146" t="s">
        <v>694</v>
      </c>
      <c r="V276" s="70"/>
      <c r="W276" s="70"/>
      <c r="X276" s="70"/>
      <c r="Y276" s="70"/>
      <c r="Z276" t="b">
        <f t="shared" si="265"/>
        <v>0</v>
      </c>
      <c r="AA276" t="b">
        <f t="shared" si="287"/>
        <v>0</v>
      </c>
      <c r="AB276" t="b">
        <f t="shared" si="266"/>
        <v>0</v>
      </c>
      <c r="AC276" t="b">
        <f t="shared" si="267"/>
        <v>0</v>
      </c>
      <c r="AD276" s="101" t="b">
        <f t="shared" si="268"/>
        <v>0</v>
      </c>
      <c r="AE276" t="e">
        <f t="shared" si="269"/>
        <v>#VALUE!</v>
      </c>
      <c r="AF276" t="b">
        <f t="shared" si="270"/>
        <v>0</v>
      </c>
      <c r="AG276" s="135"/>
      <c r="AH276" s="82" t="b">
        <f t="shared" si="271"/>
        <v>0</v>
      </c>
      <c r="AI276" s="99" t="b">
        <f t="shared" si="272"/>
        <v>0</v>
      </c>
      <c r="AJ276" s="70" t="b">
        <f t="shared" si="273"/>
        <v>0</v>
      </c>
      <c r="AK276" s="111" t="b">
        <f t="shared" si="288"/>
        <v>0</v>
      </c>
      <c r="AL276" s="82" t="e">
        <f t="shared" si="274"/>
        <v>#VALUE!</v>
      </c>
      <c r="AM276" s="82" t="b">
        <f t="shared" si="275"/>
        <v>0</v>
      </c>
      <c r="AN276" s="82" t="b">
        <f t="shared" si="276"/>
        <v>0</v>
      </c>
      <c r="AO276" s="82" t="b">
        <f t="shared" si="289"/>
        <v>0</v>
      </c>
      <c r="AP276" s="82" t="b">
        <f t="shared" si="277"/>
        <v>0</v>
      </c>
      <c r="AQ276" s="82" t="b">
        <f t="shared" si="290"/>
        <v>0</v>
      </c>
      <c r="AR276" s="70">
        <f t="shared" si="291"/>
        <v>0</v>
      </c>
      <c r="AS276" s="82" t="b">
        <f t="shared" si="278"/>
        <v>0</v>
      </c>
      <c r="AT276" s="82" t="b">
        <f t="shared" si="279"/>
        <v>0</v>
      </c>
      <c r="AU276" s="82" t="b">
        <f t="shared" si="280"/>
        <v>0</v>
      </c>
      <c r="AV276" s="82" t="b">
        <f t="shared" si="281"/>
        <v>0</v>
      </c>
      <c r="AW276" s="82" t="b">
        <f t="shared" si="282"/>
        <v>0</v>
      </c>
      <c r="AX276" s="82" t="b">
        <f t="shared" si="283"/>
        <v>0</v>
      </c>
      <c r="AY276" s="82" t="b">
        <f t="shared" si="292"/>
        <v>0</v>
      </c>
      <c r="AZ276" s="82"/>
      <c r="BA276" s="82" t="b">
        <f t="shared" si="293"/>
        <v>0</v>
      </c>
      <c r="BB276" s="82" t="b">
        <f t="shared" si="294"/>
        <v>0</v>
      </c>
      <c r="BC276" s="82" t="b">
        <f t="shared" si="295"/>
        <v>0</v>
      </c>
      <c r="BD276" s="70"/>
      <c r="BE276" s="70" t="str">
        <f t="shared" si="284"/>
        <v/>
      </c>
      <c r="BF276" s="70">
        <v>265</v>
      </c>
      <c r="BG276" s="70"/>
      <c r="BH276" s="70"/>
      <c r="BI276" s="70"/>
      <c r="BJ276" s="70"/>
      <c r="BK276" s="70"/>
      <c r="BL276" s="70"/>
      <c r="BM276" s="70"/>
      <c r="BN276" s="70"/>
      <c r="BO276" s="70"/>
      <c r="BP276" s="70"/>
      <c r="BQ276" s="70"/>
      <c r="BR276" s="70"/>
      <c r="BS276" s="70" t="b">
        <f t="shared" si="285"/>
        <v>0</v>
      </c>
      <c r="BT276" s="70">
        <f>COUNTA(B277:$O$830)</f>
        <v>0</v>
      </c>
      <c r="BU276" s="70"/>
      <c r="BV276" s="163"/>
      <c r="BW276" s="163"/>
      <c r="BX276" s="163"/>
      <c r="BY276" s="163"/>
      <c r="BZ276" s="163"/>
      <c r="CA276" s="163"/>
      <c r="CB276" s="163"/>
      <c r="CC276" s="163"/>
      <c r="CD276" s="163"/>
      <c r="CE276" s="163" t="str">
        <f t="shared" si="296"/>
        <v/>
      </c>
      <c r="CF276" s="163" t="str">
        <f t="shared" si="297"/>
        <v/>
      </c>
      <c r="CG276" s="163" t="str">
        <f t="shared" si="298"/>
        <v/>
      </c>
      <c r="CH276" s="163" t="str">
        <f t="shared" si="299"/>
        <v/>
      </c>
      <c r="CI276" s="163" t="str">
        <f t="shared" si="300"/>
        <v/>
      </c>
      <c r="CJ276" s="163" t="str">
        <f t="shared" si="301"/>
        <v/>
      </c>
      <c r="CK276" s="163" t="str">
        <f t="shared" si="302"/>
        <v/>
      </c>
      <c r="CL276" s="163" t="str">
        <f t="shared" si="303"/>
        <v/>
      </c>
      <c r="CM276" s="163" t="str">
        <f t="shared" si="304"/>
        <v/>
      </c>
      <c r="CN276" s="163"/>
      <c r="CO276" s="163"/>
      <c r="CP276" s="163" t="str">
        <f t="shared" si="305"/>
        <v/>
      </c>
      <c r="CQ276" s="163"/>
      <c r="CR276" s="163"/>
      <c r="CS276" s="185" t="str">
        <f t="shared" si="322"/>
        <v/>
      </c>
      <c r="CT276" s="70"/>
      <c r="CU276" s="70">
        <f t="shared" si="306"/>
        <v>0</v>
      </c>
      <c r="CV276" s="70">
        <f t="shared" si="307"/>
        <v>0</v>
      </c>
      <c r="CW276" s="70"/>
      <c r="CX276" s="96">
        <f t="shared" si="308"/>
        <v>0</v>
      </c>
      <c r="CY276" s="70"/>
      <c r="CZ276" s="70" t="e">
        <f t="shared" si="309"/>
        <v>#VALUE!</v>
      </c>
      <c r="DA276" s="70" t="e">
        <f t="shared" si="310"/>
        <v>#VALUE!</v>
      </c>
      <c r="DB276" s="70"/>
      <c r="DC276" s="70" t="b">
        <f t="shared" si="323"/>
        <v>0</v>
      </c>
      <c r="DD276" s="70">
        <f t="shared" si="311"/>
        <v>0</v>
      </c>
      <c r="DE276" s="70" t="str">
        <f t="shared" si="312"/>
        <v/>
      </c>
      <c r="DF276" s="70"/>
      <c r="DG276" s="70" t="str">
        <f t="shared" si="260"/>
        <v/>
      </c>
      <c r="DH276" s="70" t="b">
        <f t="shared" si="261"/>
        <v>0</v>
      </c>
      <c r="DI276" s="70" t="str">
        <f t="shared" si="262"/>
        <v/>
      </c>
      <c r="DJ276" s="70"/>
      <c r="DK276" s="70" t="str">
        <f t="shared" si="313"/>
        <v/>
      </c>
      <c r="DL276" s="70" t="str">
        <f t="shared" si="314"/>
        <v/>
      </c>
      <c r="DM276" s="70"/>
      <c r="DN276" s="70" t="str">
        <f t="shared" si="315"/>
        <v/>
      </c>
      <c r="DO276" s="70" t="str">
        <f>IF(DK276="","",AND((COUNTIF($DK$12:DL276,DK276))=1,(COUNTIF($DK$12:DL276,DL276))=1))</f>
        <v/>
      </c>
      <c r="DP276" s="70" t="str">
        <f>IF(DK276="","",AND((COUNTIF(DK276:$DL$812,DK276))=1,(COUNTIF(DK276:$DL$812,DL276))=1))</f>
        <v/>
      </c>
      <c r="DQ276" s="70"/>
      <c r="DR276" s="70" t="b">
        <f t="shared" si="316"/>
        <v>0</v>
      </c>
      <c r="DS276" s="70" t="b">
        <f t="shared" si="317"/>
        <v>0</v>
      </c>
      <c r="DT276" s="70">
        <f t="shared" si="263"/>
        <v>0</v>
      </c>
      <c r="DU276" s="70">
        <f t="shared" si="264"/>
        <v>0</v>
      </c>
      <c r="DV276" s="70" t="b">
        <f t="shared" si="318"/>
        <v>0</v>
      </c>
      <c r="DW276" s="70" t="b">
        <f t="shared" si="319"/>
        <v>0</v>
      </c>
      <c r="DX276" s="70"/>
      <c r="DY276" s="70" t="b">
        <f t="shared" si="320"/>
        <v>0</v>
      </c>
      <c r="DZ276" s="70">
        <f t="shared" si="321"/>
        <v>0</v>
      </c>
      <c r="EA276" s="70"/>
    </row>
    <row r="277" spans="1:131" x14ac:dyDescent="0.25">
      <c r="A277" s="24" t="str">
        <f t="shared" si="286"/>
        <v/>
      </c>
      <c r="B277" s="36"/>
      <c r="C277" s="37"/>
      <c r="D277" s="38"/>
      <c r="E277" s="37"/>
      <c r="F277" s="38"/>
      <c r="G277" s="39"/>
      <c r="H277" s="35"/>
      <c r="I277" s="30"/>
      <c r="J277" s="38"/>
      <c r="K277" s="36"/>
      <c r="L277" s="40"/>
      <c r="M277" s="43"/>
      <c r="N277" s="44"/>
      <c r="O277" s="35"/>
      <c r="P277" s="87"/>
      <c r="R277" s="70"/>
      <c r="S277" s="70"/>
      <c r="T277" s="99" t="s">
        <v>695</v>
      </c>
      <c r="U277" s="146" t="s">
        <v>696</v>
      </c>
      <c r="V277" s="70"/>
      <c r="W277" s="70"/>
      <c r="X277" s="70"/>
      <c r="Y277" s="70"/>
      <c r="Z277" t="b">
        <f t="shared" si="265"/>
        <v>0</v>
      </c>
      <c r="AA277" t="b">
        <f t="shared" si="287"/>
        <v>0</v>
      </c>
      <c r="AB277" t="b">
        <f t="shared" si="266"/>
        <v>0</v>
      </c>
      <c r="AC277" t="b">
        <f t="shared" si="267"/>
        <v>0</v>
      </c>
      <c r="AD277" s="101" t="b">
        <f t="shared" si="268"/>
        <v>0</v>
      </c>
      <c r="AE277" t="e">
        <f t="shared" si="269"/>
        <v>#VALUE!</v>
      </c>
      <c r="AF277" t="b">
        <f t="shared" si="270"/>
        <v>0</v>
      </c>
      <c r="AG277" s="135"/>
      <c r="AH277" s="82" t="b">
        <f t="shared" si="271"/>
        <v>0</v>
      </c>
      <c r="AI277" s="99" t="b">
        <f t="shared" si="272"/>
        <v>0</v>
      </c>
      <c r="AJ277" s="70" t="b">
        <f t="shared" si="273"/>
        <v>0</v>
      </c>
      <c r="AK277" s="111" t="b">
        <f t="shared" si="288"/>
        <v>0</v>
      </c>
      <c r="AL277" s="82" t="e">
        <f t="shared" si="274"/>
        <v>#VALUE!</v>
      </c>
      <c r="AM277" s="82" t="b">
        <f t="shared" si="275"/>
        <v>0</v>
      </c>
      <c r="AN277" s="82" t="b">
        <f t="shared" si="276"/>
        <v>0</v>
      </c>
      <c r="AO277" s="82" t="b">
        <f t="shared" si="289"/>
        <v>0</v>
      </c>
      <c r="AP277" s="82" t="b">
        <f t="shared" si="277"/>
        <v>0</v>
      </c>
      <c r="AQ277" s="82" t="b">
        <f t="shared" si="290"/>
        <v>0</v>
      </c>
      <c r="AR277" s="70">
        <f t="shared" si="291"/>
        <v>0</v>
      </c>
      <c r="AS277" s="82" t="b">
        <f t="shared" si="278"/>
        <v>0</v>
      </c>
      <c r="AT277" s="82" t="b">
        <f t="shared" si="279"/>
        <v>0</v>
      </c>
      <c r="AU277" s="82" t="b">
        <f t="shared" si="280"/>
        <v>0</v>
      </c>
      <c r="AV277" s="82" t="b">
        <f t="shared" si="281"/>
        <v>0</v>
      </c>
      <c r="AW277" s="82" t="b">
        <f t="shared" si="282"/>
        <v>0</v>
      </c>
      <c r="AX277" s="82" t="b">
        <f t="shared" si="283"/>
        <v>0</v>
      </c>
      <c r="AY277" s="82" t="b">
        <f t="shared" si="292"/>
        <v>0</v>
      </c>
      <c r="AZ277" s="82"/>
      <c r="BA277" s="82" t="b">
        <f t="shared" si="293"/>
        <v>0</v>
      </c>
      <c r="BB277" s="82" t="b">
        <f t="shared" si="294"/>
        <v>0</v>
      </c>
      <c r="BC277" s="82" t="b">
        <f t="shared" si="295"/>
        <v>0</v>
      </c>
      <c r="BD277" s="70"/>
      <c r="BE277" s="70" t="str">
        <f t="shared" si="284"/>
        <v/>
      </c>
      <c r="BF277" s="70">
        <v>266</v>
      </c>
      <c r="BG277" s="70"/>
      <c r="BH277" s="70"/>
      <c r="BI277" s="70"/>
      <c r="BJ277" s="70"/>
      <c r="BK277" s="70"/>
      <c r="BL277" s="70"/>
      <c r="BM277" s="70"/>
      <c r="BN277" s="70"/>
      <c r="BO277" s="70"/>
      <c r="BP277" s="70"/>
      <c r="BQ277" s="70"/>
      <c r="BR277" s="70"/>
      <c r="BS277" s="70" t="b">
        <f t="shared" si="285"/>
        <v>0</v>
      </c>
      <c r="BT277" s="70">
        <f>COUNTA(B278:$O$830)</f>
        <v>0</v>
      </c>
      <c r="BU277" s="70"/>
      <c r="BV277" s="163"/>
      <c r="BW277" s="163"/>
      <c r="BX277" s="163"/>
      <c r="BY277" s="163"/>
      <c r="BZ277" s="163"/>
      <c r="CA277" s="163"/>
      <c r="CB277" s="163"/>
      <c r="CC277" s="163"/>
      <c r="CD277" s="163"/>
      <c r="CE277" s="163" t="str">
        <f t="shared" si="296"/>
        <v/>
      </c>
      <c r="CF277" s="163" t="str">
        <f t="shared" si="297"/>
        <v/>
      </c>
      <c r="CG277" s="163" t="str">
        <f t="shared" si="298"/>
        <v/>
      </c>
      <c r="CH277" s="163" t="str">
        <f t="shared" si="299"/>
        <v/>
      </c>
      <c r="CI277" s="163" t="str">
        <f t="shared" si="300"/>
        <v/>
      </c>
      <c r="CJ277" s="163" t="str">
        <f t="shared" si="301"/>
        <v/>
      </c>
      <c r="CK277" s="163" t="str">
        <f t="shared" si="302"/>
        <v/>
      </c>
      <c r="CL277" s="163" t="str">
        <f t="shared" si="303"/>
        <v/>
      </c>
      <c r="CM277" s="163" t="str">
        <f t="shared" si="304"/>
        <v/>
      </c>
      <c r="CN277" s="163"/>
      <c r="CO277" s="163"/>
      <c r="CP277" s="163" t="str">
        <f t="shared" si="305"/>
        <v/>
      </c>
      <c r="CQ277" s="163"/>
      <c r="CR277" s="163"/>
      <c r="CS277" s="185" t="str">
        <f t="shared" si="322"/>
        <v/>
      </c>
      <c r="CT277" s="70"/>
      <c r="CU277" s="70">
        <f t="shared" si="306"/>
        <v>0</v>
      </c>
      <c r="CV277" s="70">
        <f t="shared" si="307"/>
        <v>0</v>
      </c>
      <c r="CW277" s="70"/>
      <c r="CX277" s="96">
        <f t="shared" si="308"/>
        <v>0</v>
      </c>
      <c r="CY277" s="70"/>
      <c r="CZ277" s="70" t="e">
        <f t="shared" si="309"/>
        <v>#VALUE!</v>
      </c>
      <c r="DA277" s="70" t="e">
        <f t="shared" si="310"/>
        <v>#VALUE!</v>
      </c>
      <c r="DB277" s="70"/>
      <c r="DC277" s="70" t="b">
        <f t="shared" si="323"/>
        <v>0</v>
      </c>
      <c r="DD277" s="70">
        <f t="shared" si="311"/>
        <v>0</v>
      </c>
      <c r="DE277" s="70" t="str">
        <f t="shared" si="312"/>
        <v/>
      </c>
      <c r="DF277" s="70"/>
      <c r="DG277" s="70" t="str">
        <f t="shared" si="260"/>
        <v/>
      </c>
      <c r="DH277" s="70" t="b">
        <f t="shared" si="261"/>
        <v>0</v>
      </c>
      <c r="DI277" s="70" t="str">
        <f t="shared" si="262"/>
        <v/>
      </c>
      <c r="DJ277" s="70"/>
      <c r="DK277" s="70" t="str">
        <f t="shared" si="313"/>
        <v/>
      </c>
      <c r="DL277" s="70" t="str">
        <f t="shared" si="314"/>
        <v/>
      </c>
      <c r="DM277" s="70"/>
      <c r="DN277" s="70" t="str">
        <f t="shared" si="315"/>
        <v/>
      </c>
      <c r="DO277" s="70" t="str">
        <f>IF(DK277="","",AND((COUNTIF($DK$12:DL277,DK277))=1,(COUNTIF($DK$12:DL277,DL277))=1))</f>
        <v/>
      </c>
      <c r="DP277" s="70" t="str">
        <f>IF(DK277="","",AND((COUNTIF(DK277:$DL$812,DK277))=1,(COUNTIF(DK277:$DL$812,DL277))=1))</f>
        <v/>
      </c>
      <c r="DQ277" s="70"/>
      <c r="DR277" s="70" t="b">
        <f t="shared" si="316"/>
        <v>0</v>
      </c>
      <c r="DS277" s="70" t="b">
        <f t="shared" si="317"/>
        <v>0</v>
      </c>
      <c r="DT277" s="70">
        <f t="shared" si="263"/>
        <v>0</v>
      </c>
      <c r="DU277" s="70">
        <f t="shared" si="264"/>
        <v>0</v>
      </c>
      <c r="DV277" s="70" t="b">
        <f t="shared" si="318"/>
        <v>0</v>
      </c>
      <c r="DW277" s="70" t="b">
        <f t="shared" si="319"/>
        <v>0</v>
      </c>
      <c r="DX277" s="70"/>
      <c r="DY277" s="70" t="b">
        <f t="shared" si="320"/>
        <v>0</v>
      </c>
      <c r="DZ277" s="70">
        <f t="shared" si="321"/>
        <v>0</v>
      </c>
      <c r="EA277" s="70"/>
    </row>
    <row r="278" spans="1:131" x14ac:dyDescent="0.25">
      <c r="A278" s="24" t="str">
        <f t="shared" si="286"/>
        <v/>
      </c>
      <c r="B278" s="36"/>
      <c r="C278" s="37"/>
      <c r="D278" s="38"/>
      <c r="E278" s="37"/>
      <c r="F278" s="38"/>
      <c r="G278" s="39"/>
      <c r="H278" s="35"/>
      <c r="I278" s="30"/>
      <c r="J278" s="38"/>
      <c r="K278" s="36"/>
      <c r="L278" s="40"/>
      <c r="M278" s="43"/>
      <c r="N278" s="44"/>
      <c r="O278" s="35"/>
      <c r="P278" s="87"/>
      <c r="R278" s="70"/>
      <c r="S278" s="70"/>
      <c r="T278" s="99" t="s">
        <v>697</v>
      </c>
      <c r="U278" s="146" t="s">
        <v>698</v>
      </c>
      <c r="V278" s="70"/>
      <c r="W278" s="70"/>
      <c r="X278" s="70"/>
      <c r="Y278" s="70"/>
      <c r="Z278" t="b">
        <f t="shared" si="265"/>
        <v>0</v>
      </c>
      <c r="AA278" t="b">
        <f t="shared" si="287"/>
        <v>0</v>
      </c>
      <c r="AB278" t="b">
        <f t="shared" si="266"/>
        <v>0</v>
      </c>
      <c r="AC278" t="b">
        <f t="shared" si="267"/>
        <v>0</v>
      </c>
      <c r="AD278" s="101" t="b">
        <f t="shared" si="268"/>
        <v>0</v>
      </c>
      <c r="AE278" t="e">
        <f t="shared" si="269"/>
        <v>#VALUE!</v>
      </c>
      <c r="AF278" t="b">
        <f t="shared" si="270"/>
        <v>0</v>
      </c>
      <c r="AG278" s="135"/>
      <c r="AH278" s="82" t="b">
        <f t="shared" si="271"/>
        <v>0</v>
      </c>
      <c r="AI278" s="99" t="b">
        <f t="shared" si="272"/>
        <v>0</v>
      </c>
      <c r="AJ278" s="70" t="b">
        <f t="shared" si="273"/>
        <v>0</v>
      </c>
      <c r="AK278" s="111" t="b">
        <f t="shared" si="288"/>
        <v>0</v>
      </c>
      <c r="AL278" s="82" t="e">
        <f t="shared" si="274"/>
        <v>#VALUE!</v>
      </c>
      <c r="AM278" s="82" t="b">
        <f t="shared" si="275"/>
        <v>0</v>
      </c>
      <c r="AN278" s="82" t="b">
        <f t="shared" si="276"/>
        <v>0</v>
      </c>
      <c r="AO278" s="82" t="b">
        <f t="shared" si="289"/>
        <v>0</v>
      </c>
      <c r="AP278" s="82" t="b">
        <f t="shared" si="277"/>
        <v>0</v>
      </c>
      <c r="AQ278" s="82" t="b">
        <f t="shared" si="290"/>
        <v>0</v>
      </c>
      <c r="AR278" s="70">
        <f t="shared" si="291"/>
        <v>0</v>
      </c>
      <c r="AS278" s="82" t="b">
        <f t="shared" si="278"/>
        <v>0</v>
      </c>
      <c r="AT278" s="82" t="b">
        <f t="shared" si="279"/>
        <v>0</v>
      </c>
      <c r="AU278" s="82" t="b">
        <f t="shared" si="280"/>
        <v>0</v>
      </c>
      <c r="AV278" s="82" t="b">
        <f t="shared" si="281"/>
        <v>0</v>
      </c>
      <c r="AW278" s="82" t="b">
        <f t="shared" si="282"/>
        <v>0</v>
      </c>
      <c r="AX278" s="82" t="b">
        <f t="shared" si="283"/>
        <v>0</v>
      </c>
      <c r="AY278" s="82" t="b">
        <f t="shared" si="292"/>
        <v>0</v>
      </c>
      <c r="AZ278" s="82"/>
      <c r="BA278" s="82" t="b">
        <f t="shared" si="293"/>
        <v>0</v>
      </c>
      <c r="BB278" s="82" t="b">
        <f t="shared" si="294"/>
        <v>0</v>
      </c>
      <c r="BC278" s="82" t="b">
        <f t="shared" si="295"/>
        <v>0</v>
      </c>
      <c r="BD278" s="70"/>
      <c r="BE278" s="70" t="str">
        <f t="shared" si="284"/>
        <v/>
      </c>
      <c r="BF278" s="70">
        <v>267</v>
      </c>
      <c r="BG278" s="70"/>
      <c r="BH278" s="70"/>
      <c r="BI278" s="70"/>
      <c r="BJ278" s="70"/>
      <c r="BK278" s="70"/>
      <c r="BL278" s="70"/>
      <c r="BM278" s="70"/>
      <c r="BN278" s="70"/>
      <c r="BO278" s="70"/>
      <c r="BP278" s="70"/>
      <c r="BQ278" s="70"/>
      <c r="BR278" s="70"/>
      <c r="BS278" s="70" t="b">
        <f t="shared" si="285"/>
        <v>0</v>
      </c>
      <c r="BT278" s="70">
        <f>COUNTA(B279:$O$830)</f>
        <v>0</v>
      </c>
      <c r="BU278" s="70"/>
      <c r="BV278" s="163"/>
      <c r="BW278" s="163"/>
      <c r="BX278" s="163"/>
      <c r="BY278" s="163"/>
      <c r="BZ278" s="163"/>
      <c r="CA278" s="163"/>
      <c r="CB278" s="163"/>
      <c r="CC278" s="163"/>
      <c r="CD278" s="163"/>
      <c r="CE278" s="163" t="str">
        <f t="shared" si="296"/>
        <v/>
      </c>
      <c r="CF278" s="163" t="str">
        <f t="shared" si="297"/>
        <v/>
      </c>
      <c r="CG278" s="163" t="str">
        <f t="shared" si="298"/>
        <v/>
      </c>
      <c r="CH278" s="163" t="str">
        <f t="shared" si="299"/>
        <v/>
      </c>
      <c r="CI278" s="163" t="str">
        <f t="shared" si="300"/>
        <v/>
      </c>
      <c r="CJ278" s="163" t="str">
        <f t="shared" si="301"/>
        <v/>
      </c>
      <c r="CK278" s="163" t="str">
        <f t="shared" si="302"/>
        <v/>
      </c>
      <c r="CL278" s="163" t="str">
        <f t="shared" si="303"/>
        <v/>
      </c>
      <c r="CM278" s="163" t="str">
        <f t="shared" si="304"/>
        <v/>
      </c>
      <c r="CN278" s="163"/>
      <c r="CO278" s="163"/>
      <c r="CP278" s="163" t="str">
        <f t="shared" si="305"/>
        <v/>
      </c>
      <c r="CQ278" s="163"/>
      <c r="CR278" s="163"/>
      <c r="CS278" s="185" t="str">
        <f t="shared" si="322"/>
        <v/>
      </c>
      <c r="CT278" s="70"/>
      <c r="CU278" s="70">
        <f t="shared" si="306"/>
        <v>0</v>
      </c>
      <c r="CV278" s="70">
        <f t="shared" si="307"/>
        <v>0</v>
      </c>
      <c r="CW278" s="70"/>
      <c r="CX278" s="96">
        <f t="shared" si="308"/>
        <v>0</v>
      </c>
      <c r="CY278" s="70"/>
      <c r="CZ278" s="70" t="e">
        <f t="shared" si="309"/>
        <v>#VALUE!</v>
      </c>
      <c r="DA278" s="70" t="e">
        <f t="shared" si="310"/>
        <v>#VALUE!</v>
      </c>
      <c r="DB278" s="70"/>
      <c r="DC278" s="70" t="b">
        <f t="shared" si="323"/>
        <v>0</v>
      </c>
      <c r="DD278" s="70">
        <f t="shared" si="311"/>
        <v>0</v>
      </c>
      <c r="DE278" s="70" t="str">
        <f t="shared" si="312"/>
        <v/>
      </c>
      <c r="DF278" s="70"/>
      <c r="DG278" s="70" t="str">
        <f t="shared" si="260"/>
        <v/>
      </c>
      <c r="DH278" s="70" t="b">
        <f t="shared" si="261"/>
        <v>0</v>
      </c>
      <c r="DI278" s="70" t="str">
        <f t="shared" si="262"/>
        <v/>
      </c>
      <c r="DJ278" s="70"/>
      <c r="DK278" s="70" t="str">
        <f t="shared" si="313"/>
        <v/>
      </c>
      <c r="DL278" s="70" t="str">
        <f t="shared" si="314"/>
        <v/>
      </c>
      <c r="DM278" s="70"/>
      <c r="DN278" s="70" t="str">
        <f t="shared" si="315"/>
        <v/>
      </c>
      <c r="DO278" s="70" t="str">
        <f>IF(DK278="","",AND((COUNTIF($DK$12:DL278,DK278))=1,(COUNTIF($DK$12:DL278,DL278))=1))</f>
        <v/>
      </c>
      <c r="DP278" s="70" t="str">
        <f>IF(DK278="","",AND((COUNTIF(DK278:$DL$812,DK278))=1,(COUNTIF(DK278:$DL$812,DL278))=1))</f>
        <v/>
      </c>
      <c r="DQ278" s="70"/>
      <c r="DR278" s="70" t="b">
        <f t="shared" si="316"/>
        <v>0</v>
      </c>
      <c r="DS278" s="70" t="b">
        <f t="shared" si="317"/>
        <v>0</v>
      </c>
      <c r="DT278" s="70">
        <f t="shared" si="263"/>
        <v>0</v>
      </c>
      <c r="DU278" s="70">
        <f t="shared" si="264"/>
        <v>0</v>
      </c>
      <c r="DV278" s="70" t="b">
        <f t="shared" si="318"/>
        <v>0</v>
      </c>
      <c r="DW278" s="70" t="b">
        <f t="shared" si="319"/>
        <v>0</v>
      </c>
      <c r="DX278" s="70"/>
      <c r="DY278" s="70" t="b">
        <f t="shared" si="320"/>
        <v>0</v>
      </c>
      <c r="DZ278" s="70">
        <f t="shared" si="321"/>
        <v>0</v>
      </c>
      <c r="EA278" s="70"/>
    </row>
    <row r="279" spans="1:131" x14ac:dyDescent="0.25">
      <c r="A279" s="24" t="str">
        <f t="shared" si="286"/>
        <v/>
      </c>
      <c r="B279" s="36"/>
      <c r="C279" s="37"/>
      <c r="D279" s="38"/>
      <c r="E279" s="37"/>
      <c r="F279" s="38"/>
      <c r="G279" s="39"/>
      <c r="H279" s="35"/>
      <c r="I279" s="30"/>
      <c r="J279" s="38"/>
      <c r="K279" s="36"/>
      <c r="L279" s="40"/>
      <c r="M279" s="43"/>
      <c r="N279" s="44"/>
      <c r="O279" s="35"/>
      <c r="P279" s="87"/>
      <c r="R279" s="70"/>
      <c r="S279" s="70"/>
      <c r="T279" s="99" t="s">
        <v>699</v>
      </c>
      <c r="U279" s="146" t="s">
        <v>700</v>
      </c>
      <c r="V279" s="70"/>
      <c r="W279" s="70"/>
      <c r="X279" s="70"/>
      <c r="Y279" s="70"/>
      <c r="Z279" t="b">
        <f t="shared" si="265"/>
        <v>0</v>
      </c>
      <c r="AA279" t="b">
        <f t="shared" si="287"/>
        <v>0</v>
      </c>
      <c r="AB279" t="b">
        <f t="shared" si="266"/>
        <v>0</v>
      </c>
      <c r="AC279" t="b">
        <f t="shared" si="267"/>
        <v>0</v>
      </c>
      <c r="AD279" s="101" t="b">
        <f t="shared" si="268"/>
        <v>0</v>
      </c>
      <c r="AE279" t="e">
        <f t="shared" si="269"/>
        <v>#VALUE!</v>
      </c>
      <c r="AF279" t="b">
        <f t="shared" si="270"/>
        <v>0</v>
      </c>
      <c r="AG279" s="135"/>
      <c r="AH279" s="82" t="b">
        <f t="shared" si="271"/>
        <v>0</v>
      </c>
      <c r="AI279" s="99" t="b">
        <f t="shared" si="272"/>
        <v>0</v>
      </c>
      <c r="AJ279" s="70" t="b">
        <f t="shared" si="273"/>
        <v>0</v>
      </c>
      <c r="AK279" s="111" t="b">
        <f t="shared" si="288"/>
        <v>0</v>
      </c>
      <c r="AL279" s="82" t="e">
        <f t="shared" si="274"/>
        <v>#VALUE!</v>
      </c>
      <c r="AM279" s="82" t="b">
        <f t="shared" si="275"/>
        <v>0</v>
      </c>
      <c r="AN279" s="82" t="b">
        <f t="shared" si="276"/>
        <v>0</v>
      </c>
      <c r="AO279" s="82" t="b">
        <f t="shared" si="289"/>
        <v>0</v>
      </c>
      <c r="AP279" s="82" t="b">
        <f t="shared" si="277"/>
        <v>0</v>
      </c>
      <c r="AQ279" s="82" t="b">
        <f t="shared" si="290"/>
        <v>0</v>
      </c>
      <c r="AR279" s="70">
        <f t="shared" si="291"/>
        <v>0</v>
      </c>
      <c r="AS279" s="82" t="b">
        <f t="shared" si="278"/>
        <v>0</v>
      </c>
      <c r="AT279" s="82" t="b">
        <f t="shared" si="279"/>
        <v>0</v>
      </c>
      <c r="AU279" s="82" t="b">
        <f t="shared" si="280"/>
        <v>0</v>
      </c>
      <c r="AV279" s="82" t="b">
        <f t="shared" si="281"/>
        <v>0</v>
      </c>
      <c r="AW279" s="82" t="b">
        <f t="shared" si="282"/>
        <v>0</v>
      </c>
      <c r="AX279" s="82" t="b">
        <f t="shared" si="283"/>
        <v>0</v>
      </c>
      <c r="AY279" s="82" t="b">
        <f t="shared" si="292"/>
        <v>0</v>
      </c>
      <c r="AZ279" s="82"/>
      <c r="BA279" s="82" t="b">
        <f t="shared" si="293"/>
        <v>0</v>
      </c>
      <c r="BB279" s="82" t="b">
        <f t="shared" si="294"/>
        <v>0</v>
      </c>
      <c r="BC279" s="82" t="b">
        <f t="shared" si="295"/>
        <v>0</v>
      </c>
      <c r="BD279" s="70"/>
      <c r="BE279" s="70" t="str">
        <f t="shared" si="284"/>
        <v/>
      </c>
      <c r="BF279" s="70">
        <v>268</v>
      </c>
      <c r="BG279" s="70"/>
      <c r="BH279" s="70"/>
      <c r="BI279" s="70"/>
      <c r="BJ279" s="70"/>
      <c r="BK279" s="70"/>
      <c r="BL279" s="70"/>
      <c r="BM279" s="70"/>
      <c r="BN279" s="70"/>
      <c r="BO279" s="70"/>
      <c r="BP279" s="70"/>
      <c r="BQ279" s="70"/>
      <c r="BR279" s="70"/>
      <c r="BS279" s="70" t="b">
        <f t="shared" si="285"/>
        <v>0</v>
      </c>
      <c r="BT279" s="70">
        <f>COUNTA(B280:$O$830)</f>
        <v>0</v>
      </c>
      <c r="BU279" s="70"/>
      <c r="BV279" s="163"/>
      <c r="BW279" s="163"/>
      <c r="BX279" s="163"/>
      <c r="BY279" s="163"/>
      <c r="BZ279" s="163"/>
      <c r="CA279" s="163"/>
      <c r="CB279" s="163"/>
      <c r="CC279" s="163"/>
      <c r="CD279" s="163"/>
      <c r="CE279" s="163" t="str">
        <f t="shared" si="296"/>
        <v/>
      </c>
      <c r="CF279" s="163" t="str">
        <f t="shared" si="297"/>
        <v/>
      </c>
      <c r="CG279" s="163" t="str">
        <f t="shared" si="298"/>
        <v/>
      </c>
      <c r="CH279" s="163" t="str">
        <f t="shared" si="299"/>
        <v/>
      </c>
      <c r="CI279" s="163" t="str">
        <f t="shared" si="300"/>
        <v/>
      </c>
      <c r="CJ279" s="163" t="str">
        <f t="shared" si="301"/>
        <v/>
      </c>
      <c r="CK279" s="163" t="str">
        <f t="shared" si="302"/>
        <v/>
      </c>
      <c r="CL279" s="163" t="str">
        <f t="shared" si="303"/>
        <v/>
      </c>
      <c r="CM279" s="163" t="str">
        <f t="shared" si="304"/>
        <v/>
      </c>
      <c r="CN279" s="163"/>
      <c r="CO279" s="163"/>
      <c r="CP279" s="163" t="str">
        <f t="shared" si="305"/>
        <v/>
      </c>
      <c r="CQ279" s="163"/>
      <c r="CR279" s="163"/>
      <c r="CS279" s="185" t="str">
        <f t="shared" si="322"/>
        <v/>
      </c>
      <c r="CT279" s="70"/>
      <c r="CU279" s="70">
        <f t="shared" si="306"/>
        <v>0</v>
      </c>
      <c r="CV279" s="70">
        <f t="shared" si="307"/>
        <v>0</v>
      </c>
      <c r="CW279" s="70"/>
      <c r="CX279" s="96">
        <f t="shared" si="308"/>
        <v>0</v>
      </c>
      <c r="CY279" s="70"/>
      <c r="CZ279" s="70" t="e">
        <f t="shared" si="309"/>
        <v>#VALUE!</v>
      </c>
      <c r="DA279" s="70" t="e">
        <f t="shared" si="310"/>
        <v>#VALUE!</v>
      </c>
      <c r="DB279" s="70"/>
      <c r="DC279" s="70" t="b">
        <f t="shared" si="323"/>
        <v>0</v>
      </c>
      <c r="DD279" s="70">
        <f t="shared" si="311"/>
        <v>0</v>
      </c>
      <c r="DE279" s="70" t="str">
        <f t="shared" si="312"/>
        <v/>
      </c>
      <c r="DF279" s="70"/>
      <c r="DG279" s="70" t="str">
        <f t="shared" si="260"/>
        <v/>
      </c>
      <c r="DH279" s="70" t="b">
        <f t="shared" si="261"/>
        <v>0</v>
      </c>
      <c r="DI279" s="70" t="str">
        <f t="shared" si="262"/>
        <v/>
      </c>
      <c r="DJ279" s="70"/>
      <c r="DK279" s="70" t="str">
        <f t="shared" si="313"/>
        <v/>
      </c>
      <c r="DL279" s="70" t="str">
        <f t="shared" si="314"/>
        <v/>
      </c>
      <c r="DM279" s="70"/>
      <c r="DN279" s="70" t="str">
        <f t="shared" si="315"/>
        <v/>
      </c>
      <c r="DO279" s="70" t="str">
        <f>IF(DK279="","",AND((COUNTIF($DK$12:DL279,DK279))=1,(COUNTIF($DK$12:DL279,DL279))=1))</f>
        <v/>
      </c>
      <c r="DP279" s="70" t="str">
        <f>IF(DK279="","",AND((COUNTIF(DK279:$DL$812,DK279))=1,(COUNTIF(DK279:$DL$812,DL279))=1))</f>
        <v/>
      </c>
      <c r="DQ279" s="70"/>
      <c r="DR279" s="70" t="b">
        <f t="shared" si="316"/>
        <v>0</v>
      </c>
      <c r="DS279" s="70" t="b">
        <f t="shared" si="317"/>
        <v>0</v>
      </c>
      <c r="DT279" s="70">
        <f t="shared" si="263"/>
        <v>0</v>
      </c>
      <c r="DU279" s="70">
        <f t="shared" si="264"/>
        <v>0</v>
      </c>
      <c r="DV279" s="70" t="b">
        <f t="shared" si="318"/>
        <v>0</v>
      </c>
      <c r="DW279" s="70" t="b">
        <f t="shared" si="319"/>
        <v>0</v>
      </c>
      <c r="DX279" s="70"/>
      <c r="DY279" s="70" t="b">
        <f t="shared" si="320"/>
        <v>0</v>
      </c>
      <c r="DZ279" s="70">
        <f t="shared" si="321"/>
        <v>0</v>
      </c>
      <c r="EA279" s="70"/>
    </row>
    <row r="280" spans="1:131" x14ac:dyDescent="0.25">
      <c r="A280" s="24" t="str">
        <f t="shared" si="286"/>
        <v/>
      </c>
      <c r="B280" s="36"/>
      <c r="C280" s="37"/>
      <c r="D280" s="38"/>
      <c r="E280" s="37"/>
      <c r="F280" s="38"/>
      <c r="G280" s="39"/>
      <c r="H280" s="35"/>
      <c r="I280" s="30"/>
      <c r="J280" s="38"/>
      <c r="K280" s="36"/>
      <c r="L280" s="40"/>
      <c r="M280" s="43"/>
      <c r="N280" s="44"/>
      <c r="O280" s="35"/>
      <c r="P280" s="87"/>
      <c r="R280" s="70"/>
      <c r="S280" s="70"/>
      <c r="T280" s="99" t="s">
        <v>701</v>
      </c>
      <c r="U280" s="146" t="s">
        <v>702</v>
      </c>
      <c r="V280" s="70"/>
      <c r="W280" s="70"/>
      <c r="X280" s="70"/>
      <c r="Y280" s="70"/>
      <c r="Z280" t="b">
        <f t="shared" si="265"/>
        <v>0</v>
      </c>
      <c r="AA280" t="b">
        <f t="shared" si="287"/>
        <v>0</v>
      </c>
      <c r="AB280" t="b">
        <f t="shared" si="266"/>
        <v>0</v>
      </c>
      <c r="AC280" t="b">
        <f t="shared" si="267"/>
        <v>0</v>
      </c>
      <c r="AD280" s="101" t="b">
        <f t="shared" si="268"/>
        <v>0</v>
      </c>
      <c r="AE280" t="e">
        <f t="shared" si="269"/>
        <v>#VALUE!</v>
      </c>
      <c r="AF280" t="b">
        <f t="shared" si="270"/>
        <v>0</v>
      </c>
      <c r="AG280" s="135"/>
      <c r="AH280" s="82" t="b">
        <f t="shared" si="271"/>
        <v>0</v>
      </c>
      <c r="AI280" s="99" t="b">
        <f t="shared" si="272"/>
        <v>0</v>
      </c>
      <c r="AJ280" s="70" t="b">
        <f t="shared" si="273"/>
        <v>0</v>
      </c>
      <c r="AK280" s="111" t="b">
        <f t="shared" si="288"/>
        <v>0</v>
      </c>
      <c r="AL280" s="82" t="e">
        <f t="shared" si="274"/>
        <v>#VALUE!</v>
      </c>
      <c r="AM280" s="82" t="b">
        <f t="shared" si="275"/>
        <v>0</v>
      </c>
      <c r="AN280" s="82" t="b">
        <f t="shared" si="276"/>
        <v>0</v>
      </c>
      <c r="AO280" s="82" t="b">
        <f t="shared" si="289"/>
        <v>0</v>
      </c>
      <c r="AP280" s="82" t="b">
        <f t="shared" si="277"/>
        <v>0</v>
      </c>
      <c r="AQ280" s="82" t="b">
        <f t="shared" si="290"/>
        <v>0</v>
      </c>
      <c r="AR280" s="70">
        <f t="shared" si="291"/>
        <v>0</v>
      </c>
      <c r="AS280" s="82" t="b">
        <f t="shared" si="278"/>
        <v>0</v>
      </c>
      <c r="AT280" s="82" t="b">
        <f t="shared" si="279"/>
        <v>0</v>
      </c>
      <c r="AU280" s="82" t="b">
        <f t="shared" si="280"/>
        <v>0</v>
      </c>
      <c r="AV280" s="82" t="b">
        <f t="shared" si="281"/>
        <v>0</v>
      </c>
      <c r="AW280" s="82" t="b">
        <f t="shared" si="282"/>
        <v>0</v>
      </c>
      <c r="AX280" s="82" t="b">
        <f t="shared" si="283"/>
        <v>0</v>
      </c>
      <c r="AY280" s="82" t="b">
        <f t="shared" si="292"/>
        <v>0</v>
      </c>
      <c r="AZ280" s="82"/>
      <c r="BA280" s="82" t="b">
        <f t="shared" si="293"/>
        <v>0</v>
      </c>
      <c r="BB280" s="82" t="b">
        <f t="shared" si="294"/>
        <v>0</v>
      </c>
      <c r="BC280" s="82" t="b">
        <f t="shared" si="295"/>
        <v>0</v>
      </c>
      <c r="BD280" s="70"/>
      <c r="BE280" s="70" t="str">
        <f t="shared" si="284"/>
        <v/>
      </c>
      <c r="BF280" s="70">
        <v>269</v>
      </c>
      <c r="BG280" s="70"/>
      <c r="BH280" s="70"/>
      <c r="BI280" s="70"/>
      <c r="BJ280" s="70"/>
      <c r="BK280" s="70"/>
      <c r="BL280" s="70"/>
      <c r="BM280" s="70"/>
      <c r="BN280" s="70"/>
      <c r="BO280" s="70"/>
      <c r="BP280" s="70"/>
      <c r="BQ280" s="70"/>
      <c r="BR280" s="70"/>
      <c r="BS280" s="70" t="b">
        <f t="shared" si="285"/>
        <v>0</v>
      </c>
      <c r="BT280" s="70">
        <f>COUNTA(B281:$O$830)</f>
        <v>0</v>
      </c>
      <c r="BU280" s="70"/>
      <c r="BV280" s="163"/>
      <c r="BW280" s="163"/>
      <c r="BX280" s="163"/>
      <c r="BY280" s="163"/>
      <c r="BZ280" s="163"/>
      <c r="CA280" s="163"/>
      <c r="CB280" s="163"/>
      <c r="CC280" s="163"/>
      <c r="CD280" s="163"/>
      <c r="CE280" s="163" t="str">
        <f t="shared" si="296"/>
        <v/>
      </c>
      <c r="CF280" s="163" t="str">
        <f t="shared" si="297"/>
        <v/>
      </c>
      <c r="CG280" s="163" t="str">
        <f t="shared" si="298"/>
        <v/>
      </c>
      <c r="CH280" s="163" t="str">
        <f t="shared" si="299"/>
        <v/>
      </c>
      <c r="CI280" s="163" t="str">
        <f t="shared" si="300"/>
        <v/>
      </c>
      <c r="CJ280" s="163" t="str">
        <f t="shared" si="301"/>
        <v/>
      </c>
      <c r="CK280" s="163" t="str">
        <f t="shared" si="302"/>
        <v/>
      </c>
      <c r="CL280" s="163" t="str">
        <f t="shared" si="303"/>
        <v/>
      </c>
      <c r="CM280" s="163" t="str">
        <f t="shared" si="304"/>
        <v/>
      </c>
      <c r="CN280" s="163"/>
      <c r="CO280" s="163"/>
      <c r="CP280" s="163" t="str">
        <f t="shared" si="305"/>
        <v/>
      </c>
      <c r="CQ280" s="163"/>
      <c r="CR280" s="163"/>
      <c r="CS280" s="185" t="str">
        <f t="shared" si="322"/>
        <v/>
      </c>
      <c r="CT280" s="70"/>
      <c r="CU280" s="70">
        <f t="shared" si="306"/>
        <v>0</v>
      </c>
      <c r="CV280" s="70">
        <f t="shared" si="307"/>
        <v>0</v>
      </c>
      <c r="CW280" s="70"/>
      <c r="CX280" s="96">
        <f t="shared" si="308"/>
        <v>0</v>
      </c>
      <c r="CY280" s="70"/>
      <c r="CZ280" s="70" t="e">
        <f t="shared" si="309"/>
        <v>#VALUE!</v>
      </c>
      <c r="DA280" s="70" t="e">
        <f t="shared" si="310"/>
        <v>#VALUE!</v>
      </c>
      <c r="DB280" s="70"/>
      <c r="DC280" s="70" t="b">
        <f t="shared" si="323"/>
        <v>0</v>
      </c>
      <c r="DD280" s="70">
        <f t="shared" si="311"/>
        <v>0</v>
      </c>
      <c r="DE280" s="70" t="str">
        <f t="shared" si="312"/>
        <v/>
      </c>
      <c r="DF280" s="70"/>
      <c r="DG280" s="70" t="str">
        <f t="shared" si="260"/>
        <v/>
      </c>
      <c r="DH280" s="70" t="b">
        <f t="shared" si="261"/>
        <v>0</v>
      </c>
      <c r="DI280" s="70" t="str">
        <f t="shared" si="262"/>
        <v/>
      </c>
      <c r="DJ280" s="70"/>
      <c r="DK280" s="70" t="str">
        <f t="shared" si="313"/>
        <v/>
      </c>
      <c r="DL280" s="70" t="str">
        <f t="shared" si="314"/>
        <v/>
      </c>
      <c r="DM280" s="70"/>
      <c r="DN280" s="70" t="str">
        <f t="shared" si="315"/>
        <v/>
      </c>
      <c r="DO280" s="70" t="str">
        <f>IF(DK280="","",AND((COUNTIF($DK$12:DL280,DK280))=1,(COUNTIF($DK$12:DL280,DL280))=1))</f>
        <v/>
      </c>
      <c r="DP280" s="70" t="str">
        <f>IF(DK280="","",AND((COUNTIF(DK280:$DL$812,DK280))=1,(COUNTIF(DK280:$DL$812,DL280))=1))</f>
        <v/>
      </c>
      <c r="DQ280" s="70"/>
      <c r="DR280" s="70" t="b">
        <f t="shared" si="316"/>
        <v>0</v>
      </c>
      <c r="DS280" s="70" t="b">
        <f t="shared" si="317"/>
        <v>0</v>
      </c>
      <c r="DT280" s="70">
        <f t="shared" si="263"/>
        <v>0</v>
      </c>
      <c r="DU280" s="70">
        <f t="shared" si="264"/>
        <v>0</v>
      </c>
      <c r="DV280" s="70" t="b">
        <f t="shared" si="318"/>
        <v>0</v>
      </c>
      <c r="DW280" s="70" t="b">
        <f t="shared" si="319"/>
        <v>0</v>
      </c>
      <c r="DX280" s="70"/>
      <c r="DY280" s="70" t="b">
        <f t="shared" si="320"/>
        <v>0</v>
      </c>
      <c r="DZ280" s="70">
        <f t="shared" si="321"/>
        <v>0</v>
      </c>
      <c r="EA280" s="70"/>
    </row>
    <row r="281" spans="1:131" x14ac:dyDescent="0.25">
      <c r="A281" s="24" t="str">
        <f t="shared" si="286"/>
        <v/>
      </c>
      <c r="B281" s="36"/>
      <c r="C281" s="37"/>
      <c r="D281" s="38"/>
      <c r="E281" s="37"/>
      <c r="F281" s="38"/>
      <c r="G281" s="39"/>
      <c r="H281" s="35"/>
      <c r="I281" s="30"/>
      <c r="J281" s="38"/>
      <c r="K281" s="36"/>
      <c r="L281" s="40"/>
      <c r="M281" s="43"/>
      <c r="N281" s="44"/>
      <c r="O281" s="35"/>
      <c r="P281" s="87"/>
      <c r="R281" s="70"/>
      <c r="S281" s="70"/>
      <c r="T281" s="99" t="s">
        <v>703</v>
      </c>
      <c r="U281" s="146" t="s">
        <v>704</v>
      </c>
      <c r="V281" s="70"/>
      <c r="W281" s="70"/>
      <c r="X281" s="70"/>
      <c r="Y281" s="70"/>
      <c r="Z281" t="b">
        <f t="shared" si="265"/>
        <v>0</v>
      </c>
      <c r="AA281" t="b">
        <f t="shared" si="287"/>
        <v>0</v>
      </c>
      <c r="AB281" t="b">
        <f t="shared" si="266"/>
        <v>0</v>
      </c>
      <c r="AC281" t="b">
        <f t="shared" si="267"/>
        <v>0</v>
      </c>
      <c r="AD281" s="101" t="b">
        <f t="shared" si="268"/>
        <v>0</v>
      </c>
      <c r="AE281" t="e">
        <f t="shared" si="269"/>
        <v>#VALUE!</v>
      </c>
      <c r="AF281" t="b">
        <f t="shared" si="270"/>
        <v>0</v>
      </c>
      <c r="AG281" s="135"/>
      <c r="AH281" s="82" t="b">
        <f t="shared" si="271"/>
        <v>0</v>
      </c>
      <c r="AI281" s="99" t="b">
        <f t="shared" si="272"/>
        <v>0</v>
      </c>
      <c r="AJ281" s="70" t="b">
        <f t="shared" si="273"/>
        <v>0</v>
      </c>
      <c r="AK281" s="111" t="b">
        <f t="shared" si="288"/>
        <v>0</v>
      </c>
      <c r="AL281" s="82" t="e">
        <f t="shared" si="274"/>
        <v>#VALUE!</v>
      </c>
      <c r="AM281" s="82" t="b">
        <f t="shared" si="275"/>
        <v>0</v>
      </c>
      <c r="AN281" s="82" t="b">
        <f t="shared" si="276"/>
        <v>0</v>
      </c>
      <c r="AO281" s="82" t="b">
        <f t="shared" si="289"/>
        <v>0</v>
      </c>
      <c r="AP281" s="82" t="b">
        <f t="shared" si="277"/>
        <v>0</v>
      </c>
      <c r="AQ281" s="82" t="b">
        <f t="shared" si="290"/>
        <v>0</v>
      </c>
      <c r="AR281" s="70">
        <f t="shared" si="291"/>
        <v>0</v>
      </c>
      <c r="AS281" s="82" t="b">
        <f t="shared" si="278"/>
        <v>0</v>
      </c>
      <c r="AT281" s="82" t="b">
        <f t="shared" si="279"/>
        <v>0</v>
      </c>
      <c r="AU281" s="82" t="b">
        <f t="shared" si="280"/>
        <v>0</v>
      </c>
      <c r="AV281" s="82" t="b">
        <f t="shared" si="281"/>
        <v>0</v>
      </c>
      <c r="AW281" s="82" t="b">
        <f t="shared" si="282"/>
        <v>0</v>
      </c>
      <c r="AX281" s="82" t="b">
        <f t="shared" si="283"/>
        <v>0</v>
      </c>
      <c r="AY281" s="82" t="b">
        <f t="shared" si="292"/>
        <v>0</v>
      </c>
      <c r="AZ281" s="82"/>
      <c r="BA281" s="82" t="b">
        <f t="shared" si="293"/>
        <v>0</v>
      </c>
      <c r="BB281" s="82" t="b">
        <f t="shared" si="294"/>
        <v>0</v>
      </c>
      <c r="BC281" s="82" t="b">
        <f t="shared" si="295"/>
        <v>0</v>
      </c>
      <c r="BD281" s="70"/>
      <c r="BE281" s="70" t="str">
        <f t="shared" si="284"/>
        <v/>
      </c>
      <c r="BF281" s="70">
        <v>270</v>
      </c>
      <c r="BG281" s="70"/>
      <c r="BH281" s="70"/>
      <c r="BI281" s="70"/>
      <c r="BJ281" s="70"/>
      <c r="BK281" s="70"/>
      <c r="BL281" s="70"/>
      <c r="BM281" s="70"/>
      <c r="BN281" s="70"/>
      <c r="BO281" s="70"/>
      <c r="BP281" s="70"/>
      <c r="BQ281" s="70"/>
      <c r="BR281" s="70"/>
      <c r="BS281" s="70" t="b">
        <f t="shared" si="285"/>
        <v>0</v>
      </c>
      <c r="BT281" s="70">
        <f>COUNTA(B282:$O$830)</f>
        <v>0</v>
      </c>
      <c r="BU281" s="70"/>
      <c r="BV281" s="163"/>
      <c r="BW281" s="163"/>
      <c r="BX281" s="163"/>
      <c r="BY281" s="163"/>
      <c r="BZ281" s="163"/>
      <c r="CA281" s="163"/>
      <c r="CB281" s="163"/>
      <c r="CC281" s="163"/>
      <c r="CD281" s="163"/>
      <c r="CE281" s="163" t="str">
        <f t="shared" si="296"/>
        <v/>
      </c>
      <c r="CF281" s="163" t="str">
        <f t="shared" si="297"/>
        <v/>
      </c>
      <c r="CG281" s="163" t="str">
        <f t="shared" si="298"/>
        <v/>
      </c>
      <c r="CH281" s="163" t="str">
        <f t="shared" si="299"/>
        <v/>
      </c>
      <c r="CI281" s="163" t="str">
        <f t="shared" si="300"/>
        <v/>
      </c>
      <c r="CJ281" s="163" t="str">
        <f t="shared" si="301"/>
        <v/>
      </c>
      <c r="CK281" s="163" t="str">
        <f t="shared" si="302"/>
        <v/>
      </c>
      <c r="CL281" s="163" t="str">
        <f t="shared" si="303"/>
        <v/>
      </c>
      <c r="CM281" s="163" t="str">
        <f t="shared" si="304"/>
        <v/>
      </c>
      <c r="CN281" s="163"/>
      <c r="CO281" s="163"/>
      <c r="CP281" s="163" t="str">
        <f t="shared" si="305"/>
        <v/>
      </c>
      <c r="CQ281" s="163"/>
      <c r="CR281" s="163"/>
      <c r="CS281" s="185" t="str">
        <f t="shared" si="322"/>
        <v/>
      </c>
      <c r="CT281" s="70"/>
      <c r="CU281" s="70">
        <f t="shared" si="306"/>
        <v>0</v>
      </c>
      <c r="CV281" s="70">
        <f t="shared" si="307"/>
        <v>0</v>
      </c>
      <c r="CW281" s="70"/>
      <c r="CX281" s="96">
        <f t="shared" si="308"/>
        <v>0</v>
      </c>
      <c r="CY281" s="70"/>
      <c r="CZ281" s="70" t="e">
        <f t="shared" si="309"/>
        <v>#VALUE!</v>
      </c>
      <c r="DA281" s="70" t="e">
        <f t="shared" si="310"/>
        <v>#VALUE!</v>
      </c>
      <c r="DB281" s="70"/>
      <c r="DC281" s="70" t="b">
        <f t="shared" si="323"/>
        <v>0</v>
      </c>
      <c r="DD281" s="70">
        <f t="shared" si="311"/>
        <v>0</v>
      </c>
      <c r="DE281" s="70" t="str">
        <f t="shared" si="312"/>
        <v/>
      </c>
      <c r="DF281" s="70"/>
      <c r="DG281" s="70" t="str">
        <f t="shared" si="260"/>
        <v/>
      </c>
      <c r="DH281" s="70" t="b">
        <f t="shared" si="261"/>
        <v>0</v>
      </c>
      <c r="DI281" s="70" t="str">
        <f t="shared" si="262"/>
        <v/>
      </c>
      <c r="DJ281" s="70"/>
      <c r="DK281" s="70" t="str">
        <f t="shared" si="313"/>
        <v/>
      </c>
      <c r="DL281" s="70" t="str">
        <f t="shared" si="314"/>
        <v/>
      </c>
      <c r="DM281" s="70"/>
      <c r="DN281" s="70" t="str">
        <f t="shared" si="315"/>
        <v/>
      </c>
      <c r="DO281" s="70" t="str">
        <f>IF(DK281="","",AND((COUNTIF($DK$12:DL281,DK281))=1,(COUNTIF($DK$12:DL281,DL281))=1))</f>
        <v/>
      </c>
      <c r="DP281" s="70" t="str">
        <f>IF(DK281="","",AND((COUNTIF(DK281:$DL$812,DK281))=1,(COUNTIF(DK281:$DL$812,DL281))=1))</f>
        <v/>
      </c>
      <c r="DQ281" s="70"/>
      <c r="DR281" s="70" t="b">
        <f t="shared" si="316"/>
        <v>0</v>
      </c>
      <c r="DS281" s="70" t="b">
        <f t="shared" si="317"/>
        <v>0</v>
      </c>
      <c r="DT281" s="70">
        <f t="shared" si="263"/>
        <v>0</v>
      </c>
      <c r="DU281" s="70">
        <f t="shared" si="264"/>
        <v>0</v>
      </c>
      <c r="DV281" s="70" t="b">
        <f t="shared" si="318"/>
        <v>0</v>
      </c>
      <c r="DW281" s="70" t="b">
        <f t="shared" si="319"/>
        <v>0</v>
      </c>
      <c r="DX281" s="70"/>
      <c r="DY281" s="70" t="b">
        <f t="shared" si="320"/>
        <v>0</v>
      </c>
      <c r="DZ281" s="70">
        <f t="shared" si="321"/>
        <v>0</v>
      </c>
      <c r="EA281" s="70"/>
    </row>
    <row r="282" spans="1:131" x14ac:dyDescent="0.25">
      <c r="A282" s="24" t="str">
        <f t="shared" si="286"/>
        <v/>
      </c>
      <c r="B282" s="36"/>
      <c r="C282" s="37"/>
      <c r="D282" s="38"/>
      <c r="E282" s="37"/>
      <c r="F282" s="38"/>
      <c r="G282" s="39"/>
      <c r="H282" s="35"/>
      <c r="I282" s="30"/>
      <c r="J282" s="38"/>
      <c r="K282" s="36"/>
      <c r="L282" s="40"/>
      <c r="M282" s="43"/>
      <c r="N282" s="44"/>
      <c r="O282" s="35"/>
      <c r="P282" s="87"/>
      <c r="R282" s="70"/>
      <c r="S282" s="70"/>
      <c r="T282" s="99" t="s">
        <v>705</v>
      </c>
      <c r="U282" s="146" t="s">
        <v>706</v>
      </c>
      <c r="V282" s="70"/>
      <c r="W282" s="70"/>
      <c r="X282" s="70"/>
      <c r="Y282" s="70"/>
      <c r="Z282" t="b">
        <f t="shared" si="265"/>
        <v>0</v>
      </c>
      <c r="AA282" t="b">
        <f t="shared" si="287"/>
        <v>0</v>
      </c>
      <c r="AB282" t="b">
        <f t="shared" si="266"/>
        <v>0</v>
      </c>
      <c r="AC282" t="b">
        <f t="shared" si="267"/>
        <v>0</v>
      </c>
      <c r="AD282" s="101" t="b">
        <f t="shared" si="268"/>
        <v>0</v>
      </c>
      <c r="AE282" t="e">
        <f t="shared" si="269"/>
        <v>#VALUE!</v>
      </c>
      <c r="AF282" t="b">
        <f t="shared" si="270"/>
        <v>0</v>
      </c>
      <c r="AG282" s="135"/>
      <c r="AH282" s="82" t="b">
        <f t="shared" si="271"/>
        <v>0</v>
      </c>
      <c r="AI282" s="99" t="b">
        <f t="shared" si="272"/>
        <v>0</v>
      </c>
      <c r="AJ282" s="70" t="b">
        <f t="shared" si="273"/>
        <v>0</v>
      </c>
      <c r="AK282" s="111" t="b">
        <f t="shared" si="288"/>
        <v>0</v>
      </c>
      <c r="AL282" s="82" t="e">
        <f t="shared" si="274"/>
        <v>#VALUE!</v>
      </c>
      <c r="AM282" s="82" t="b">
        <f t="shared" si="275"/>
        <v>0</v>
      </c>
      <c r="AN282" s="82" t="b">
        <f t="shared" si="276"/>
        <v>0</v>
      </c>
      <c r="AO282" s="82" t="b">
        <f t="shared" si="289"/>
        <v>0</v>
      </c>
      <c r="AP282" s="82" t="b">
        <f t="shared" si="277"/>
        <v>0</v>
      </c>
      <c r="AQ282" s="82" t="b">
        <f t="shared" si="290"/>
        <v>0</v>
      </c>
      <c r="AR282" s="70">
        <f t="shared" si="291"/>
        <v>0</v>
      </c>
      <c r="AS282" s="82" t="b">
        <f t="shared" si="278"/>
        <v>0</v>
      </c>
      <c r="AT282" s="82" t="b">
        <f t="shared" si="279"/>
        <v>0</v>
      </c>
      <c r="AU282" s="82" t="b">
        <f t="shared" si="280"/>
        <v>0</v>
      </c>
      <c r="AV282" s="82" t="b">
        <f t="shared" si="281"/>
        <v>0</v>
      </c>
      <c r="AW282" s="82" t="b">
        <f t="shared" si="282"/>
        <v>0</v>
      </c>
      <c r="AX282" s="82" t="b">
        <f t="shared" si="283"/>
        <v>0</v>
      </c>
      <c r="AY282" s="82" t="b">
        <f t="shared" si="292"/>
        <v>0</v>
      </c>
      <c r="AZ282" s="82"/>
      <c r="BA282" s="82" t="b">
        <f t="shared" si="293"/>
        <v>0</v>
      </c>
      <c r="BB282" s="82" t="b">
        <f t="shared" si="294"/>
        <v>0</v>
      </c>
      <c r="BC282" s="82" t="b">
        <f t="shared" si="295"/>
        <v>0</v>
      </c>
      <c r="BD282" s="70"/>
      <c r="BE282" s="70" t="str">
        <f t="shared" si="284"/>
        <v/>
      </c>
      <c r="BF282" s="70">
        <v>271</v>
      </c>
      <c r="BG282" s="70"/>
      <c r="BH282" s="70"/>
      <c r="BI282" s="70"/>
      <c r="BJ282" s="70"/>
      <c r="BK282" s="70"/>
      <c r="BL282" s="70"/>
      <c r="BM282" s="70"/>
      <c r="BN282" s="70"/>
      <c r="BO282" s="70"/>
      <c r="BP282" s="70"/>
      <c r="BQ282" s="70"/>
      <c r="BR282" s="70"/>
      <c r="BS282" s="70" t="b">
        <f t="shared" si="285"/>
        <v>0</v>
      </c>
      <c r="BT282" s="70">
        <f>COUNTA(B283:$O$830)</f>
        <v>0</v>
      </c>
      <c r="BU282" s="70"/>
      <c r="BV282" s="163"/>
      <c r="BW282" s="163"/>
      <c r="BX282" s="163"/>
      <c r="BY282" s="163"/>
      <c r="BZ282" s="163"/>
      <c r="CA282" s="163"/>
      <c r="CB282" s="163"/>
      <c r="CC282" s="163"/>
      <c r="CD282" s="163"/>
      <c r="CE282" s="163" t="str">
        <f t="shared" si="296"/>
        <v/>
      </c>
      <c r="CF282" s="163" t="str">
        <f t="shared" si="297"/>
        <v/>
      </c>
      <c r="CG282" s="163" t="str">
        <f t="shared" si="298"/>
        <v/>
      </c>
      <c r="CH282" s="163" t="str">
        <f t="shared" si="299"/>
        <v/>
      </c>
      <c r="CI282" s="163" t="str">
        <f t="shared" si="300"/>
        <v/>
      </c>
      <c r="CJ282" s="163" t="str">
        <f t="shared" si="301"/>
        <v/>
      </c>
      <c r="CK282" s="163" t="str">
        <f t="shared" si="302"/>
        <v/>
      </c>
      <c r="CL282" s="163" t="str">
        <f t="shared" si="303"/>
        <v/>
      </c>
      <c r="CM282" s="163" t="str">
        <f t="shared" si="304"/>
        <v/>
      </c>
      <c r="CN282" s="163"/>
      <c r="CO282" s="163"/>
      <c r="CP282" s="163" t="str">
        <f t="shared" si="305"/>
        <v/>
      </c>
      <c r="CQ282" s="163"/>
      <c r="CR282" s="163"/>
      <c r="CS282" s="185" t="str">
        <f t="shared" si="322"/>
        <v/>
      </c>
      <c r="CT282" s="70"/>
      <c r="CU282" s="70">
        <f t="shared" si="306"/>
        <v>0</v>
      </c>
      <c r="CV282" s="70">
        <f t="shared" si="307"/>
        <v>0</v>
      </c>
      <c r="CW282" s="70"/>
      <c r="CX282" s="96">
        <f t="shared" si="308"/>
        <v>0</v>
      </c>
      <c r="CY282" s="70"/>
      <c r="CZ282" s="70" t="e">
        <f t="shared" si="309"/>
        <v>#VALUE!</v>
      </c>
      <c r="DA282" s="70" t="e">
        <f t="shared" si="310"/>
        <v>#VALUE!</v>
      </c>
      <c r="DB282" s="70"/>
      <c r="DC282" s="70" t="b">
        <f t="shared" si="323"/>
        <v>0</v>
      </c>
      <c r="DD282" s="70">
        <f t="shared" si="311"/>
        <v>0</v>
      </c>
      <c r="DE282" s="70" t="str">
        <f t="shared" si="312"/>
        <v/>
      </c>
      <c r="DF282" s="70"/>
      <c r="DG282" s="70" t="str">
        <f t="shared" si="260"/>
        <v/>
      </c>
      <c r="DH282" s="70" t="b">
        <f t="shared" si="261"/>
        <v>0</v>
      </c>
      <c r="DI282" s="70" t="str">
        <f t="shared" si="262"/>
        <v/>
      </c>
      <c r="DJ282" s="70"/>
      <c r="DK282" s="70" t="str">
        <f t="shared" si="313"/>
        <v/>
      </c>
      <c r="DL282" s="70" t="str">
        <f t="shared" si="314"/>
        <v/>
      </c>
      <c r="DM282" s="70"/>
      <c r="DN282" s="70" t="str">
        <f t="shared" si="315"/>
        <v/>
      </c>
      <c r="DO282" s="70" t="str">
        <f>IF(DK282="","",AND((COUNTIF($DK$12:DL282,DK282))=1,(COUNTIF($DK$12:DL282,DL282))=1))</f>
        <v/>
      </c>
      <c r="DP282" s="70" t="str">
        <f>IF(DK282="","",AND((COUNTIF(DK282:$DL$812,DK282))=1,(COUNTIF(DK282:$DL$812,DL282))=1))</f>
        <v/>
      </c>
      <c r="DQ282" s="70"/>
      <c r="DR282" s="70" t="b">
        <f t="shared" si="316"/>
        <v>0</v>
      </c>
      <c r="DS282" s="70" t="b">
        <f t="shared" si="317"/>
        <v>0</v>
      </c>
      <c r="DT282" s="70">
        <f t="shared" si="263"/>
        <v>0</v>
      </c>
      <c r="DU282" s="70">
        <f t="shared" si="264"/>
        <v>0</v>
      </c>
      <c r="DV282" s="70" t="b">
        <f t="shared" si="318"/>
        <v>0</v>
      </c>
      <c r="DW282" s="70" t="b">
        <f t="shared" si="319"/>
        <v>0</v>
      </c>
      <c r="DX282" s="70"/>
      <c r="DY282" s="70" t="b">
        <f t="shared" si="320"/>
        <v>0</v>
      </c>
      <c r="DZ282" s="70">
        <f t="shared" si="321"/>
        <v>0</v>
      </c>
      <c r="EA282" s="70"/>
    </row>
    <row r="283" spans="1:131" x14ac:dyDescent="0.25">
      <c r="A283" s="24" t="str">
        <f t="shared" si="286"/>
        <v/>
      </c>
      <c r="B283" s="36"/>
      <c r="C283" s="37"/>
      <c r="D283" s="38"/>
      <c r="E283" s="37"/>
      <c r="F283" s="38"/>
      <c r="G283" s="39"/>
      <c r="H283" s="35"/>
      <c r="I283" s="30"/>
      <c r="J283" s="38"/>
      <c r="K283" s="36"/>
      <c r="L283" s="40"/>
      <c r="M283" s="43"/>
      <c r="N283" s="44"/>
      <c r="O283" s="35"/>
      <c r="P283" s="87"/>
      <c r="R283" s="70"/>
      <c r="S283" s="70"/>
      <c r="T283" s="99" t="s">
        <v>707</v>
      </c>
      <c r="U283" s="146" t="s">
        <v>708</v>
      </c>
      <c r="V283" s="70"/>
      <c r="W283" s="70"/>
      <c r="X283" s="70"/>
      <c r="Y283" s="70"/>
      <c r="Z283" t="b">
        <f t="shared" si="265"/>
        <v>0</v>
      </c>
      <c r="AA283" t="b">
        <f t="shared" si="287"/>
        <v>0</v>
      </c>
      <c r="AB283" t="b">
        <f t="shared" si="266"/>
        <v>0</v>
      </c>
      <c r="AC283" t="b">
        <f t="shared" si="267"/>
        <v>0</v>
      </c>
      <c r="AD283" s="101" t="b">
        <f t="shared" si="268"/>
        <v>0</v>
      </c>
      <c r="AE283" t="e">
        <f t="shared" si="269"/>
        <v>#VALUE!</v>
      </c>
      <c r="AF283" t="b">
        <f t="shared" si="270"/>
        <v>0</v>
      </c>
      <c r="AG283" s="135"/>
      <c r="AH283" s="82" t="b">
        <f t="shared" si="271"/>
        <v>0</v>
      </c>
      <c r="AI283" s="99" t="b">
        <f t="shared" si="272"/>
        <v>0</v>
      </c>
      <c r="AJ283" s="70" t="b">
        <f t="shared" si="273"/>
        <v>0</v>
      </c>
      <c r="AK283" s="111" t="b">
        <f t="shared" si="288"/>
        <v>0</v>
      </c>
      <c r="AL283" s="82" t="e">
        <f t="shared" si="274"/>
        <v>#VALUE!</v>
      </c>
      <c r="AM283" s="82" t="b">
        <f t="shared" si="275"/>
        <v>0</v>
      </c>
      <c r="AN283" s="82" t="b">
        <f t="shared" si="276"/>
        <v>0</v>
      </c>
      <c r="AO283" s="82" t="b">
        <f t="shared" si="289"/>
        <v>0</v>
      </c>
      <c r="AP283" s="82" t="b">
        <f t="shared" si="277"/>
        <v>0</v>
      </c>
      <c r="AQ283" s="82" t="b">
        <f t="shared" si="290"/>
        <v>0</v>
      </c>
      <c r="AR283" s="70">
        <f t="shared" si="291"/>
        <v>0</v>
      </c>
      <c r="AS283" s="82" t="b">
        <f t="shared" si="278"/>
        <v>0</v>
      </c>
      <c r="AT283" s="82" t="b">
        <f t="shared" si="279"/>
        <v>0</v>
      </c>
      <c r="AU283" s="82" t="b">
        <f t="shared" si="280"/>
        <v>0</v>
      </c>
      <c r="AV283" s="82" t="b">
        <f t="shared" si="281"/>
        <v>0</v>
      </c>
      <c r="AW283" s="82" t="b">
        <f t="shared" si="282"/>
        <v>0</v>
      </c>
      <c r="AX283" s="82" t="b">
        <f t="shared" si="283"/>
        <v>0</v>
      </c>
      <c r="AY283" s="82" t="b">
        <f t="shared" si="292"/>
        <v>0</v>
      </c>
      <c r="AZ283" s="82"/>
      <c r="BA283" s="82" t="b">
        <f t="shared" si="293"/>
        <v>0</v>
      </c>
      <c r="BB283" s="82" t="b">
        <f t="shared" si="294"/>
        <v>0</v>
      </c>
      <c r="BC283" s="82" t="b">
        <f t="shared" si="295"/>
        <v>0</v>
      </c>
      <c r="BD283" s="70"/>
      <c r="BE283" s="70" t="str">
        <f t="shared" si="284"/>
        <v/>
      </c>
      <c r="BF283" s="70">
        <v>272</v>
      </c>
      <c r="BG283" s="70"/>
      <c r="BH283" s="70"/>
      <c r="BI283" s="70"/>
      <c r="BJ283" s="70"/>
      <c r="BK283" s="70"/>
      <c r="BL283" s="70"/>
      <c r="BM283" s="70"/>
      <c r="BN283" s="70"/>
      <c r="BO283" s="70"/>
      <c r="BP283" s="70"/>
      <c r="BQ283" s="70"/>
      <c r="BR283" s="70"/>
      <c r="BS283" s="70" t="b">
        <f t="shared" si="285"/>
        <v>0</v>
      </c>
      <c r="BT283" s="70">
        <f>COUNTA(B284:$O$830)</f>
        <v>0</v>
      </c>
      <c r="BU283" s="70"/>
      <c r="BV283" s="163"/>
      <c r="BW283" s="163"/>
      <c r="BX283" s="163"/>
      <c r="BY283" s="163"/>
      <c r="BZ283" s="163"/>
      <c r="CA283" s="163"/>
      <c r="CB283" s="163"/>
      <c r="CC283" s="163"/>
      <c r="CD283" s="163"/>
      <c r="CE283" s="163" t="str">
        <f t="shared" si="296"/>
        <v/>
      </c>
      <c r="CF283" s="163" t="str">
        <f t="shared" si="297"/>
        <v/>
      </c>
      <c r="CG283" s="163" t="str">
        <f t="shared" si="298"/>
        <v/>
      </c>
      <c r="CH283" s="163" t="str">
        <f t="shared" si="299"/>
        <v/>
      </c>
      <c r="CI283" s="163" t="str">
        <f t="shared" si="300"/>
        <v/>
      </c>
      <c r="CJ283" s="163" t="str">
        <f t="shared" si="301"/>
        <v/>
      </c>
      <c r="CK283" s="163" t="str">
        <f t="shared" si="302"/>
        <v/>
      </c>
      <c r="CL283" s="163" t="str">
        <f t="shared" si="303"/>
        <v/>
      </c>
      <c r="CM283" s="163" t="str">
        <f t="shared" si="304"/>
        <v/>
      </c>
      <c r="CN283" s="163"/>
      <c r="CO283" s="163"/>
      <c r="CP283" s="163" t="str">
        <f t="shared" si="305"/>
        <v/>
      </c>
      <c r="CQ283" s="163"/>
      <c r="CR283" s="163"/>
      <c r="CS283" s="185" t="str">
        <f t="shared" si="322"/>
        <v/>
      </c>
      <c r="CT283" s="70"/>
      <c r="CU283" s="70">
        <f t="shared" si="306"/>
        <v>0</v>
      </c>
      <c r="CV283" s="70">
        <f t="shared" si="307"/>
        <v>0</v>
      </c>
      <c r="CW283" s="70"/>
      <c r="CX283" s="96">
        <f t="shared" si="308"/>
        <v>0</v>
      </c>
      <c r="CY283" s="70"/>
      <c r="CZ283" s="70" t="e">
        <f t="shared" si="309"/>
        <v>#VALUE!</v>
      </c>
      <c r="DA283" s="70" t="e">
        <f t="shared" si="310"/>
        <v>#VALUE!</v>
      </c>
      <c r="DB283" s="70"/>
      <c r="DC283" s="70" t="b">
        <f t="shared" si="323"/>
        <v>0</v>
      </c>
      <c r="DD283" s="70">
        <f t="shared" si="311"/>
        <v>0</v>
      </c>
      <c r="DE283" s="70" t="str">
        <f t="shared" si="312"/>
        <v/>
      </c>
      <c r="DF283" s="70"/>
      <c r="DG283" s="70" t="str">
        <f t="shared" si="260"/>
        <v/>
      </c>
      <c r="DH283" s="70" t="b">
        <f t="shared" si="261"/>
        <v>0</v>
      </c>
      <c r="DI283" s="70" t="str">
        <f t="shared" si="262"/>
        <v/>
      </c>
      <c r="DJ283" s="70"/>
      <c r="DK283" s="70" t="str">
        <f t="shared" si="313"/>
        <v/>
      </c>
      <c r="DL283" s="70" t="str">
        <f t="shared" si="314"/>
        <v/>
      </c>
      <c r="DM283" s="70"/>
      <c r="DN283" s="70" t="str">
        <f t="shared" si="315"/>
        <v/>
      </c>
      <c r="DO283" s="70" t="str">
        <f>IF(DK283="","",AND((COUNTIF($DK$12:DL283,DK283))=1,(COUNTIF($DK$12:DL283,DL283))=1))</f>
        <v/>
      </c>
      <c r="DP283" s="70" t="str">
        <f>IF(DK283="","",AND((COUNTIF(DK283:$DL$812,DK283))=1,(COUNTIF(DK283:$DL$812,DL283))=1))</f>
        <v/>
      </c>
      <c r="DQ283" s="70"/>
      <c r="DR283" s="70" t="b">
        <f t="shared" si="316"/>
        <v>0</v>
      </c>
      <c r="DS283" s="70" t="b">
        <f t="shared" si="317"/>
        <v>0</v>
      </c>
      <c r="DT283" s="70">
        <f t="shared" si="263"/>
        <v>0</v>
      </c>
      <c r="DU283" s="70">
        <f t="shared" si="264"/>
        <v>0</v>
      </c>
      <c r="DV283" s="70" t="b">
        <f t="shared" si="318"/>
        <v>0</v>
      </c>
      <c r="DW283" s="70" t="b">
        <f t="shared" si="319"/>
        <v>0</v>
      </c>
      <c r="DX283" s="70"/>
      <c r="DY283" s="70" t="b">
        <f t="shared" si="320"/>
        <v>0</v>
      </c>
      <c r="DZ283" s="70">
        <f t="shared" si="321"/>
        <v>0</v>
      </c>
      <c r="EA283" s="70"/>
    </row>
    <row r="284" spans="1:131" x14ac:dyDescent="0.25">
      <c r="A284" s="24" t="str">
        <f t="shared" si="286"/>
        <v/>
      </c>
      <c r="B284" s="36"/>
      <c r="C284" s="37"/>
      <c r="D284" s="38"/>
      <c r="E284" s="37"/>
      <c r="F284" s="38"/>
      <c r="G284" s="39"/>
      <c r="H284" s="35"/>
      <c r="I284" s="30"/>
      <c r="J284" s="38"/>
      <c r="K284" s="36"/>
      <c r="L284" s="40"/>
      <c r="M284" s="43"/>
      <c r="N284" s="44"/>
      <c r="O284" s="35"/>
      <c r="P284" s="87"/>
      <c r="R284" s="70"/>
      <c r="S284" s="70"/>
      <c r="T284" s="99" t="s">
        <v>709</v>
      </c>
      <c r="U284" s="146" t="s">
        <v>710</v>
      </c>
      <c r="V284" s="70"/>
      <c r="W284" s="70"/>
      <c r="X284" s="70"/>
      <c r="Y284" s="70"/>
      <c r="Z284" t="b">
        <f t="shared" si="265"/>
        <v>0</v>
      </c>
      <c r="AA284" t="b">
        <f t="shared" si="287"/>
        <v>0</v>
      </c>
      <c r="AB284" t="b">
        <f t="shared" si="266"/>
        <v>0</v>
      </c>
      <c r="AC284" t="b">
        <f t="shared" si="267"/>
        <v>0</v>
      </c>
      <c r="AD284" s="101" t="b">
        <f t="shared" si="268"/>
        <v>0</v>
      </c>
      <c r="AE284" t="e">
        <f t="shared" si="269"/>
        <v>#VALUE!</v>
      </c>
      <c r="AF284" t="b">
        <f t="shared" si="270"/>
        <v>0</v>
      </c>
      <c r="AG284" s="135"/>
      <c r="AH284" s="82" t="b">
        <f t="shared" si="271"/>
        <v>0</v>
      </c>
      <c r="AI284" s="99" t="b">
        <f t="shared" si="272"/>
        <v>0</v>
      </c>
      <c r="AJ284" s="70" t="b">
        <f t="shared" si="273"/>
        <v>0</v>
      </c>
      <c r="AK284" s="111" t="b">
        <f t="shared" si="288"/>
        <v>0</v>
      </c>
      <c r="AL284" s="82" t="e">
        <f t="shared" si="274"/>
        <v>#VALUE!</v>
      </c>
      <c r="AM284" s="82" t="b">
        <f t="shared" si="275"/>
        <v>0</v>
      </c>
      <c r="AN284" s="82" t="b">
        <f t="shared" si="276"/>
        <v>0</v>
      </c>
      <c r="AO284" s="82" t="b">
        <f t="shared" si="289"/>
        <v>0</v>
      </c>
      <c r="AP284" s="82" t="b">
        <f t="shared" si="277"/>
        <v>0</v>
      </c>
      <c r="AQ284" s="82" t="b">
        <f t="shared" si="290"/>
        <v>0</v>
      </c>
      <c r="AR284" s="70">
        <f t="shared" si="291"/>
        <v>0</v>
      </c>
      <c r="AS284" s="82" t="b">
        <f t="shared" si="278"/>
        <v>0</v>
      </c>
      <c r="AT284" s="82" t="b">
        <f t="shared" si="279"/>
        <v>0</v>
      </c>
      <c r="AU284" s="82" t="b">
        <f t="shared" si="280"/>
        <v>0</v>
      </c>
      <c r="AV284" s="82" t="b">
        <f t="shared" si="281"/>
        <v>0</v>
      </c>
      <c r="AW284" s="82" t="b">
        <f t="shared" si="282"/>
        <v>0</v>
      </c>
      <c r="AX284" s="82" t="b">
        <f t="shared" si="283"/>
        <v>0</v>
      </c>
      <c r="AY284" s="82" t="b">
        <f t="shared" si="292"/>
        <v>0</v>
      </c>
      <c r="AZ284" s="82"/>
      <c r="BA284" s="82" t="b">
        <f t="shared" si="293"/>
        <v>0</v>
      </c>
      <c r="BB284" s="82" t="b">
        <f t="shared" si="294"/>
        <v>0</v>
      </c>
      <c r="BC284" s="82" t="b">
        <f t="shared" si="295"/>
        <v>0</v>
      </c>
      <c r="BD284" s="70"/>
      <c r="BE284" s="70" t="str">
        <f t="shared" si="284"/>
        <v/>
      </c>
      <c r="BF284" s="70">
        <v>273</v>
      </c>
      <c r="BG284" s="70"/>
      <c r="BH284" s="70"/>
      <c r="BI284" s="70"/>
      <c r="BJ284" s="70"/>
      <c r="BK284" s="70"/>
      <c r="BL284" s="70"/>
      <c r="BM284" s="70"/>
      <c r="BN284" s="70"/>
      <c r="BO284" s="70"/>
      <c r="BP284" s="70"/>
      <c r="BQ284" s="70"/>
      <c r="BR284" s="70"/>
      <c r="BS284" s="70" t="b">
        <f t="shared" si="285"/>
        <v>0</v>
      </c>
      <c r="BT284" s="70">
        <f>COUNTA(B285:$O$830)</f>
        <v>0</v>
      </c>
      <c r="BU284" s="70"/>
      <c r="BV284" s="163"/>
      <c r="BW284" s="163"/>
      <c r="BX284" s="163"/>
      <c r="BY284" s="163"/>
      <c r="BZ284" s="163"/>
      <c r="CA284" s="163"/>
      <c r="CB284" s="163"/>
      <c r="CC284" s="163"/>
      <c r="CD284" s="163"/>
      <c r="CE284" s="163" t="str">
        <f t="shared" si="296"/>
        <v/>
      </c>
      <c r="CF284" s="163" t="str">
        <f t="shared" si="297"/>
        <v/>
      </c>
      <c r="CG284" s="163" t="str">
        <f t="shared" si="298"/>
        <v/>
      </c>
      <c r="CH284" s="163" t="str">
        <f t="shared" si="299"/>
        <v/>
      </c>
      <c r="CI284" s="163" t="str">
        <f t="shared" si="300"/>
        <v/>
      </c>
      <c r="CJ284" s="163" t="str">
        <f t="shared" si="301"/>
        <v/>
      </c>
      <c r="CK284" s="163" t="str">
        <f t="shared" si="302"/>
        <v/>
      </c>
      <c r="CL284" s="163" t="str">
        <f t="shared" si="303"/>
        <v/>
      </c>
      <c r="CM284" s="163" t="str">
        <f t="shared" si="304"/>
        <v/>
      </c>
      <c r="CN284" s="163"/>
      <c r="CO284" s="163"/>
      <c r="CP284" s="163" t="str">
        <f t="shared" si="305"/>
        <v/>
      </c>
      <c r="CQ284" s="163"/>
      <c r="CR284" s="163"/>
      <c r="CS284" s="185" t="str">
        <f t="shared" si="322"/>
        <v/>
      </c>
      <c r="CT284" s="70"/>
      <c r="CU284" s="70">
        <f t="shared" si="306"/>
        <v>0</v>
      </c>
      <c r="CV284" s="70">
        <f t="shared" si="307"/>
        <v>0</v>
      </c>
      <c r="CW284" s="70"/>
      <c r="CX284" s="96">
        <f t="shared" si="308"/>
        <v>0</v>
      </c>
      <c r="CY284" s="70"/>
      <c r="CZ284" s="70" t="e">
        <f t="shared" si="309"/>
        <v>#VALUE!</v>
      </c>
      <c r="DA284" s="70" t="e">
        <f t="shared" si="310"/>
        <v>#VALUE!</v>
      </c>
      <c r="DB284" s="70"/>
      <c r="DC284" s="70" t="b">
        <f t="shared" si="323"/>
        <v>0</v>
      </c>
      <c r="DD284" s="70">
        <f t="shared" si="311"/>
        <v>0</v>
      </c>
      <c r="DE284" s="70" t="str">
        <f t="shared" si="312"/>
        <v/>
      </c>
      <c r="DF284" s="70"/>
      <c r="DG284" s="70" t="str">
        <f t="shared" si="260"/>
        <v/>
      </c>
      <c r="DH284" s="70" t="b">
        <f t="shared" si="261"/>
        <v>0</v>
      </c>
      <c r="DI284" s="70" t="str">
        <f t="shared" si="262"/>
        <v/>
      </c>
      <c r="DJ284" s="70"/>
      <c r="DK284" s="70" t="str">
        <f t="shared" si="313"/>
        <v/>
      </c>
      <c r="DL284" s="70" t="str">
        <f t="shared" si="314"/>
        <v/>
      </c>
      <c r="DM284" s="70"/>
      <c r="DN284" s="70" t="str">
        <f t="shared" si="315"/>
        <v/>
      </c>
      <c r="DO284" s="70" t="str">
        <f>IF(DK284="","",AND((COUNTIF($DK$12:DL284,DK284))=1,(COUNTIF($DK$12:DL284,DL284))=1))</f>
        <v/>
      </c>
      <c r="DP284" s="70" t="str">
        <f>IF(DK284="","",AND((COUNTIF(DK284:$DL$812,DK284))=1,(COUNTIF(DK284:$DL$812,DL284))=1))</f>
        <v/>
      </c>
      <c r="DQ284" s="70"/>
      <c r="DR284" s="70" t="b">
        <f t="shared" si="316"/>
        <v>0</v>
      </c>
      <c r="DS284" s="70" t="b">
        <f t="shared" si="317"/>
        <v>0</v>
      </c>
      <c r="DT284" s="70">
        <f t="shared" si="263"/>
        <v>0</v>
      </c>
      <c r="DU284" s="70">
        <f t="shared" si="264"/>
        <v>0</v>
      </c>
      <c r="DV284" s="70" t="b">
        <f t="shared" si="318"/>
        <v>0</v>
      </c>
      <c r="DW284" s="70" t="b">
        <f t="shared" si="319"/>
        <v>0</v>
      </c>
      <c r="DX284" s="70"/>
      <c r="DY284" s="70" t="b">
        <f t="shared" si="320"/>
        <v>0</v>
      </c>
      <c r="DZ284" s="70">
        <f t="shared" si="321"/>
        <v>0</v>
      </c>
      <c r="EA284" s="70"/>
    </row>
    <row r="285" spans="1:131" x14ac:dyDescent="0.25">
      <c r="A285" s="24" t="str">
        <f t="shared" si="286"/>
        <v/>
      </c>
      <c r="B285" s="36"/>
      <c r="C285" s="37"/>
      <c r="D285" s="38"/>
      <c r="E285" s="37"/>
      <c r="F285" s="38"/>
      <c r="G285" s="39"/>
      <c r="H285" s="35"/>
      <c r="I285" s="30"/>
      <c r="J285" s="38"/>
      <c r="K285" s="36"/>
      <c r="L285" s="40"/>
      <c r="M285" s="43"/>
      <c r="N285" s="44"/>
      <c r="O285" s="35"/>
      <c r="P285" s="87"/>
      <c r="R285" s="70"/>
      <c r="S285" s="70"/>
      <c r="T285" s="99" t="s">
        <v>711</v>
      </c>
      <c r="U285" s="146" t="s">
        <v>712</v>
      </c>
      <c r="V285" s="70"/>
      <c r="W285" s="70"/>
      <c r="X285" s="70"/>
      <c r="Y285" s="70"/>
      <c r="Z285" t="b">
        <f t="shared" si="265"/>
        <v>0</v>
      </c>
      <c r="AA285" t="b">
        <f t="shared" si="287"/>
        <v>0</v>
      </c>
      <c r="AB285" t="b">
        <f t="shared" si="266"/>
        <v>0</v>
      </c>
      <c r="AC285" t="b">
        <f t="shared" si="267"/>
        <v>0</v>
      </c>
      <c r="AD285" s="101" t="b">
        <f t="shared" si="268"/>
        <v>0</v>
      </c>
      <c r="AE285" t="e">
        <f t="shared" si="269"/>
        <v>#VALUE!</v>
      </c>
      <c r="AF285" t="b">
        <f t="shared" si="270"/>
        <v>0</v>
      </c>
      <c r="AG285" s="135"/>
      <c r="AH285" s="82" t="b">
        <f t="shared" si="271"/>
        <v>0</v>
      </c>
      <c r="AI285" s="99" t="b">
        <f t="shared" si="272"/>
        <v>0</v>
      </c>
      <c r="AJ285" s="70" t="b">
        <f t="shared" si="273"/>
        <v>0</v>
      </c>
      <c r="AK285" s="111" t="b">
        <f t="shared" si="288"/>
        <v>0</v>
      </c>
      <c r="AL285" s="82" t="e">
        <f t="shared" si="274"/>
        <v>#VALUE!</v>
      </c>
      <c r="AM285" s="82" t="b">
        <f t="shared" si="275"/>
        <v>0</v>
      </c>
      <c r="AN285" s="82" t="b">
        <f t="shared" si="276"/>
        <v>0</v>
      </c>
      <c r="AO285" s="82" t="b">
        <f t="shared" si="289"/>
        <v>0</v>
      </c>
      <c r="AP285" s="82" t="b">
        <f t="shared" si="277"/>
        <v>0</v>
      </c>
      <c r="AQ285" s="82" t="b">
        <f t="shared" si="290"/>
        <v>0</v>
      </c>
      <c r="AR285" s="70">
        <f t="shared" si="291"/>
        <v>0</v>
      </c>
      <c r="AS285" s="82" t="b">
        <f t="shared" si="278"/>
        <v>0</v>
      </c>
      <c r="AT285" s="82" t="b">
        <f t="shared" si="279"/>
        <v>0</v>
      </c>
      <c r="AU285" s="82" t="b">
        <f t="shared" si="280"/>
        <v>0</v>
      </c>
      <c r="AV285" s="82" t="b">
        <f t="shared" si="281"/>
        <v>0</v>
      </c>
      <c r="AW285" s="82" t="b">
        <f t="shared" si="282"/>
        <v>0</v>
      </c>
      <c r="AX285" s="82" t="b">
        <f t="shared" si="283"/>
        <v>0</v>
      </c>
      <c r="AY285" s="82" t="b">
        <f t="shared" si="292"/>
        <v>0</v>
      </c>
      <c r="AZ285" s="82"/>
      <c r="BA285" s="82" t="b">
        <f t="shared" si="293"/>
        <v>0</v>
      </c>
      <c r="BB285" s="82" t="b">
        <f t="shared" si="294"/>
        <v>0</v>
      </c>
      <c r="BC285" s="82" t="b">
        <f t="shared" si="295"/>
        <v>0</v>
      </c>
      <c r="BD285" s="70"/>
      <c r="BE285" s="70" t="str">
        <f t="shared" si="284"/>
        <v/>
      </c>
      <c r="BF285" s="70">
        <v>274</v>
      </c>
      <c r="BG285" s="70"/>
      <c r="BH285" s="70"/>
      <c r="BI285" s="70"/>
      <c r="BJ285" s="70"/>
      <c r="BK285" s="70"/>
      <c r="BL285" s="70"/>
      <c r="BM285" s="70"/>
      <c r="BN285" s="70"/>
      <c r="BO285" s="70"/>
      <c r="BP285" s="70"/>
      <c r="BQ285" s="70"/>
      <c r="BR285" s="70"/>
      <c r="BS285" s="70" t="b">
        <f t="shared" si="285"/>
        <v>0</v>
      </c>
      <c r="BT285" s="70">
        <f>COUNTA(B286:$O$830)</f>
        <v>0</v>
      </c>
      <c r="BU285" s="70"/>
      <c r="BV285" s="163"/>
      <c r="BW285" s="163"/>
      <c r="BX285" s="163"/>
      <c r="BY285" s="163"/>
      <c r="BZ285" s="163"/>
      <c r="CA285" s="163"/>
      <c r="CB285" s="163"/>
      <c r="CC285" s="163"/>
      <c r="CD285" s="163"/>
      <c r="CE285" s="163" t="str">
        <f t="shared" si="296"/>
        <v/>
      </c>
      <c r="CF285" s="163" t="str">
        <f t="shared" si="297"/>
        <v/>
      </c>
      <c r="CG285" s="163" t="str">
        <f t="shared" si="298"/>
        <v/>
      </c>
      <c r="CH285" s="163" t="str">
        <f t="shared" si="299"/>
        <v/>
      </c>
      <c r="CI285" s="163" t="str">
        <f t="shared" si="300"/>
        <v/>
      </c>
      <c r="CJ285" s="163" t="str">
        <f t="shared" si="301"/>
        <v/>
      </c>
      <c r="CK285" s="163" t="str">
        <f t="shared" si="302"/>
        <v/>
      </c>
      <c r="CL285" s="163" t="str">
        <f t="shared" si="303"/>
        <v/>
      </c>
      <c r="CM285" s="163" t="str">
        <f t="shared" si="304"/>
        <v/>
      </c>
      <c r="CN285" s="163"/>
      <c r="CO285" s="163"/>
      <c r="CP285" s="163" t="str">
        <f t="shared" si="305"/>
        <v/>
      </c>
      <c r="CQ285" s="163"/>
      <c r="CR285" s="163"/>
      <c r="CS285" s="185" t="str">
        <f t="shared" si="322"/>
        <v/>
      </c>
      <c r="CT285" s="70"/>
      <c r="CU285" s="70">
        <f t="shared" si="306"/>
        <v>0</v>
      </c>
      <c r="CV285" s="70">
        <f t="shared" si="307"/>
        <v>0</v>
      </c>
      <c r="CW285" s="70"/>
      <c r="CX285" s="96">
        <f t="shared" si="308"/>
        <v>0</v>
      </c>
      <c r="CY285" s="70"/>
      <c r="CZ285" s="70" t="e">
        <f t="shared" si="309"/>
        <v>#VALUE!</v>
      </c>
      <c r="DA285" s="70" t="e">
        <f t="shared" si="310"/>
        <v>#VALUE!</v>
      </c>
      <c r="DB285" s="70"/>
      <c r="DC285" s="70" t="b">
        <f t="shared" si="323"/>
        <v>0</v>
      </c>
      <c r="DD285" s="70">
        <f t="shared" si="311"/>
        <v>0</v>
      </c>
      <c r="DE285" s="70" t="str">
        <f t="shared" si="312"/>
        <v/>
      </c>
      <c r="DF285" s="70"/>
      <c r="DG285" s="70" t="str">
        <f t="shared" si="260"/>
        <v/>
      </c>
      <c r="DH285" s="70" t="b">
        <f t="shared" si="261"/>
        <v>0</v>
      </c>
      <c r="DI285" s="70" t="str">
        <f t="shared" si="262"/>
        <v/>
      </c>
      <c r="DJ285" s="70"/>
      <c r="DK285" s="70" t="str">
        <f t="shared" si="313"/>
        <v/>
      </c>
      <c r="DL285" s="70" t="str">
        <f t="shared" si="314"/>
        <v/>
      </c>
      <c r="DM285" s="70"/>
      <c r="DN285" s="70" t="str">
        <f t="shared" si="315"/>
        <v/>
      </c>
      <c r="DO285" s="70" t="str">
        <f>IF(DK285="","",AND((COUNTIF($DK$12:DL285,DK285))=1,(COUNTIF($DK$12:DL285,DL285))=1))</f>
        <v/>
      </c>
      <c r="DP285" s="70" t="str">
        <f>IF(DK285="","",AND((COUNTIF(DK285:$DL$812,DK285))=1,(COUNTIF(DK285:$DL$812,DL285))=1))</f>
        <v/>
      </c>
      <c r="DQ285" s="70"/>
      <c r="DR285" s="70" t="b">
        <f t="shared" si="316"/>
        <v>0</v>
      </c>
      <c r="DS285" s="70" t="b">
        <f t="shared" si="317"/>
        <v>0</v>
      </c>
      <c r="DT285" s="70">
        <f t="shared" si="263"/>
        <v>0</v>
      </c>
      <c r="DU285" s="70">
        <f t="shared" si="264"/>
        <v>0</v>
      </c>
      <c r="DV285" s="70" t="b">
        <f t="shared" si="318"/>
        <v>0</v>
      </c>
      <c r="DW285" s="70" t="b">
        <f t="shared" si="319"/>
        <v>0</v>
      </c>
      <c r="DX285" s="70"/>
      <c r="DY285" s="70" t="b">
        <f t="shared" si="320"/>
        <v>0</v>
      </c>
      <c r="DZ285" s="70">
        <f t="shared" si="321"/>
        <v>0</v>
      </c>
      <c r="EA285" s="70"/>
    </row>
    <row r="286" spans="1:131" x14ac:dyDescent="0.25">
      <c r="A286" s="24" t="str">
        <f t="shared" si="286"/>
        <v/>
      </c>
      <c r="B286" s="36"/>
      <c r="C286" s="37"/>
      <c r="D286" s="38"/>
      <c r="E286" s="37"/>
      <c r="F286" s="38"/>
      <c r="G286" s="39"/>
      <c r="H286" s="35"/>
      <c r="I286" s="30"/>
      <c r="J286" s="38"/>
      <c r="K286" s="36"/>
      <c r="L286" s="40"/>
      <c r="M286" s="43"/>
      <c r="N286" s="44"/>
      <c r="O286" s="35"/>
      <c r="P286" s="87"/>
      <c r="R286" s="70"/>
      <c r="S286" s="70"/>
      <c r="T286" s="99" t="s">
        <v>713</v>
      </c>
      <c r="U286" s="146" t="s">
        <v>714</v>
      </c>
      <c r="V286" s="70"/>
      <c r="W286" s="70"/>
      <c r="X286" s="70"/>
      <c r="Y286" s="70"/>
      <c r="Z286" t="b">
        <f t="shared" si="265"/>
        <v>0</v>
      </c>
      <c r="AA286" t="b">
        <f t="shared" si="287"/>
        <v>0</v>
      </c>
      <c r="AB286" t="b">
        <f t="shared" si="266"/>
        <v>0</v>
      </c>
      <c r="AC286" t="b">
        <f t="shared" si="267"/>
        <v>0</v>
      </c>
      <c r="AD286" s="101" t="b">
        <f t="shared" si="268"/>
        <v>0</v>
      </c>
      <c r="AE286" t="e">
        <f t="shared" si="269"/>
        <v>#VALUE!</v>
      </c>
      <c r="AF286" t="b">
        <f t="shared" si="270"/>
        <v>0</v>
      </c>
      <c r="AG286" s="135"/>
      <c r="AH286" s="82" t="b">
        <f t="shared" si="271"/>
        <v>0</v>
      </c>
      <c r="AI286" s="99" t="b">
        <f t="shared" si="272"/>
        <v>0</v>
      </c>
      <c r="AJ286" s="70" t="b">
        <f t="shared" si="273"/>
        <v>0</v>
      </c>
      <c r="AK286" s="111" t="b">
        <f t="shared" si="288"/>
        <v>0</v>
      </c>
      <c r="AL286" s="82" t="e">
        <f t="shared" si="274"/>
        <v>#VALUE!</v>
      </c>
      <c r="AM286" s="82" t="b">
        <f t="shared" si="275"/>
        <v>0</v>
      </c>
      <c r="AN286" s="82" t="b">
        <f t="shared" si="276"/>
        <v>0</v>
      </c>
      <c r="AO286" s="82" t="b">
        <f t="shared" si="289"/>
        <v>0</v>
      </c>
      <c r="AP286" s="82" t="b">
        <f t="shared" si="277"/>
        <v>0</v>
      </c>
      <c r="AQ286" s="82" t="b">
        <f t="shared" si="290"/>
        <v>0</v>
      </c>
      <c r="AR286" s="70">
        <f t="shared" si="291"/>
        <v>0</v>
      </c>
      <c r="AS286" s="82" t="b">
        <f t="shared" si="278"/>
        <v>0</v>
      </c>
      <c r="AT286" s="82" t="b">
        <f t="shared" si="279"/>
        <v>0</v>
      </c>
      <c r="AU286" s="82" t="b">
        <f t="shared" si="280"/>
        <v>0</v>
      </c>
      <c r="AV286" s="82" t="b">
        <f t="shared" si="281"/>
        <v>0</v>
      </c>
      <c r="AW286" s="82" t="b">
        <f t="shared" si="282"/>
        <v>0</v>
      </c>
      <c r="AX286" s="82" t="b">
        <f t="shared" si="283"/>
        <v>0</v>
      </c>
      <c r="AY286" s="82" t="b">
        <f t="shared" si="292"/>
        <v>0</v>
      </c>
      <c r="AZ286" s="82"/>
      <c r="BA286" s="82" t="b">
        <f t="shared" si="293"/>
        <v>0</v>
      </c>
      <c r="BB286" s="82" t="b">
        <f t="shared" si="294"/>
        <v>0</v>
      </c>
      <c r="BC286" s="82" t="b">
        <f t="shared" si="295"/>
        <v>0</v>
      </c>
      <c r="BD286" s="70"/>
      <c r="BE286" s="70" t="str">
        <f t="shared" si="284"/>
        <v/>
      </c>
      <c r="BF286" s="70">
        <v>275</v>
      </c>
      <c r="BG286" s="70"/>
      <c r="BH286" s="70"/>
      <c r="BI286" s="70"/>
      <c r="BJ286" s="70"/>
      <c r="BK286" s="70"/>
      <c r="BL286" s="70"/>
      <c r="BM286" s="70"/>
      <c r="BN286" s="70"/>
      <c r="BO286" s="70"/>
      <c r="BP286" s="70"/>
      <c r="BQ286" s="70"/>
      <c r="BR286" s="70"/>
      <c r="BS286" s="70" t="b">
        <f t="shared" si="285"/>
        <v>0</v>
      </c>
      <c r="BT286" s="70">
        <f>COUNTA(B287:$O$830)</f>
        <v>0</v>
      </c>
      <c r="BU286" s="70"/>
      <c r="BV286" s="163"/>
      <c r="BW286" s="163"/>
      <c r="BX286" s="163"/>
      <c r="BY286" s="163"/>
      <c r="BZ286" s="163"/>
      <c r="CA286" s="163"/>
      <c r="CB286" s="163"/>
      <c r="CC286" s="163"/>
      <c r="CD286" s="163"/>
      <c r="CE286" s="163" t="str">
        <f t="shared" si="296"/>
        <v/>
      </c>
      <c r="CF286" s="163" t="str">
        <f t="shared" si="297"/>
        <v/>
      </c>
      <c r="CG286" s="163" t="str">
        <f t="shared" si="298"/>
        <v/>
      </c>
      <c r="CH286" s="163" t="str">
        <f t="shared" si="299"/>
        <v/>
      </c>
      <c r="CI286" s="163" t="str">
        <f t="shared" si="300"/>
        <v/>
      </c>
      <c r="CJ286" s="163" t="str">
        <f t="shared" si="301"/>
        <v/>
      </c>
      <c r="CK286" s="163" t="str">
        <f t="shared" si="302"/>
        <v/>
      </c>
      <c r="CL286" s="163" t="str">
        <f t="shared" si="303"/>
        <v/>
      </c>
      <c r="CM286" s="163" t="str">
        <f t="shared" si="304"/>
        <v/>
      </c>
      <c r="CN286" s="163"/>
      <c r="CO286" s="163"/>
      <c r="CP286" s="163" t="str">
        <f t="shared" si="305"/>
        <v/>
      </c>
      <c r="CQ286" s="163"/>
      <c r="CR286" s="163"/>
      <c r="CS286" s="185" t="str">
        <f t="shared" si="322"/>
        <v/>
      </c>
      <c r="CT286" s="70"/>
      <c r="CU286" s="70">
        <f t="shared" si="306"/>
        <v>0</v>
      </c>
      <c r="CV286" s="70">
        <f t="shared" si="307"/>
        <v>0</v>
      </c>
      <c r="CW286" s="70"/>
      <c r="CX286" s="96">
        <f t="shared" si="308"/>
        <v>0</v>
      </c>
      <c r="CY286" s="70"/>
      <c r="CZ286" s="70" t="e">
        <f t="shared" si="309"/>
        <v>#VALUE!</v>
      </c>
      <c r="DA286" s="70" t="e">
        <f t="shared" si="310"/>
        <v>#VALUE!</v>
      </c>
      <c r="DB286" s="70"/>
      <c r="DC286" s="70" t="b">
        <f t="shared" si="323"/>
        <v>0</v>
      </c>
      <c r="DD286" s="70">
        <f t="shared" si="311"/>
        <v>0</v>
      </c>
      <c r="DE286" s="70" t="str">
        <f t="shared" si="312"/>
        <v/>
      </c>
      <c r="DF286" s="70"/>
      <c r="DG286" s="70" t="str">
        <f t="shared" si="260"/>
        <v/>
      </c>
      <c r="DH286" s="70" t="b">
        <f t="shared" si="261"/>
        <v>0</v>
      </c>
      <c r="DI286" s="70" t="str">
        <f t="shared" si="262"/>
        <v/>
      </c>
      <c r="DJ286" s="70"/>
      <c r="DK286" s="70" t="str">
        <f t="shared" si="313"/>
        <v/>
      </c>
      <c r="DL286" s="70" t="str">
        <f t="shared" si="314"/>
        <v/>
      </c>
      <c r="DM286" s="70"/>
      <c r="DN286" s="70" t="str">
        <f t="shared" si="315"/>
        <v/>
      </c>
      <c r="DO286" s="70" t="str">
        <f>IF(DK286="","",AND((COUNTIF($DK$12:DL286,DK286))=1,(COUNTIF($DK$12:DL286,DL286))=1))</f>
        <v/>
      </c>
      <c r="DP286" s="70" t="str">
        <f>IF(DK286="","",AND((COUNTIF(DK286:$DL$812,DK286))=1,(COUNTIF(DK286:$DL$812,DL286))=1))</f>
        <v/>
      </c>
      <c r="DQ286" s="70"/>
      <c r="DR286" s="70" t="b">
        <f t="shared" si="316"/>
        <v>0</v>
      </c>
      <c r="DS286" s="70" t="b">
        <f t="shared" si="317"/>
        <v>0</v>
      </c>
      <c r="DT286" s="70">
        <f t="shared" si="263"/>
        <v>0</v>
      </c>
      <c r="DU286" s="70">
        <f t="shared" si="264"/>
        <v>0</v>
      </c>
      <c r="DV286" s="70" t="b">
        <f t="shared" si="318"/>
        <v>0</v>
      </c>
      <c r="DW286" s="70" t="b">
        <f t="shared" si="319"/>
        <v>0</v>
      </c>
      <c r="DX286" s="70"/>
      <c r="DY286" s="70" t="b">
        <f t="shared" si="320"/>
        <v>0</v>
      </c>
      <c r="DZ286" s="70">
        <f t="shared" si="321"/>
        <v>0</v>
      </c>
      <c r="EA286" s="70"/>
    </row>
    <row r="287" spans="1:131" x14ac:dyDescent="0.25">
      <c r="A287" s="24" t="str">
        <f t="shared" si="286"/>
        <v/>
      </c>
      <c r="B287" s="36"/>
      <c r="C287" s="37"/>
      <c r="D287" s="38"/>
      <c r="E287" s="37"/>
      <c r="F287" s="38"/>
      <c r="G287" s="39"/>
      <c r="H287" s="35"/>
      <c r="I287" s="30"/>
      <c r="J287" s="38"/>
      <c r="K287" s="36"/>
      <c r="L287" s="40"/>
      <c r="M287" s="43"/>
      <c r="N287" s="44"/>
      <c r="O287" s="35"/>
      <c r="P287" s="87"/>
      <c r="R287" s="70"/>
      <c r="S287" s="70"/>
      <c r="T287" s="99" t="s">
        <v>715</v>
      </c>
      <c r="U287" s="146" t="s">
        <v>716</v>
      </c>
      <c r="V287" s="70"/>
      <c r="W287" s="70"/>
      <c r="X287" s="70"/>
      <c r="Y287" s="70"/>
      <c r="Z287" t="b">
        <f t="shared" si="265"/>
        <v>0</v>
      </c>
      <c r="AA287" t="b">
        <f t="shared" si="287"/>
        <v>0</v>
      </c>
      <c r="AB287" t="b">
        <f t="shared" si="266"/>
        <v>0</v>
      </c>
      <c r="AC287" t="b">
        <f t="shared" si="267"/>
        <v>0</v>
      </c>
      <c r="AD287" s="101" t="b">
        <f t="shared" si="268"/>
        <v>0</v>
      </c>
      <c r="AE287" t="e">
        <f t="shared" si="269"/>
        <v>#VALUE!</v>
      </c>
      <c r="AF287" t="b">
        <f t="shared" si="270"/>
        <v>0</v>
      </c>
      <c r="AG287" s="135"/>
      <c r="AH287" s="82" t="b">
        <f t="shared" si="271"/>
        <v>0</v>
      </c>
      <c r="AI287" s="99" t="b">
        <f t="shared" si="272"/>
        <v>0</v>
      </c>
      <c r="AJ287" s="70" t="b">
        <f t="shared" si="273"/>
        <v>0</v>
      </c>
      <c r="AK287" s="111" t="b">
        <f t="shared" si="288"/>
        <v>0</v>
      </c>
      <c r="AL287" s="82" t="e">
        <f t="shared" si="274"/>
        <v>#VALUE!</v>
      </c>
      <c r="AM287" s="82" t="b">
        <f t="shared" si="275"/>
        <v>0</v>
      </c>
      <c r="AN287" s="82" t="b">
        <f t="shared" si="276"/>
        <v>0</v>
      </c>
      <c r="AO287" s="82" t="b">
        <f t="shared" si="289"/>
        <v>0</v>
      </c>
      <c r="AP287" s="82" t="b">
        <f t="shared" si="277"/>
        <v>0</v>
      </c>
      <c r="AQ287" s="82" t="b">
        <f t="shared" si="290"/>
        <v>0</v>
      </c>
      <c r="AR287" s="70">
        <f t="shared" si="291"/>
        <v>0</v>
      </c>
      <c r="AS287" s="82" t="b">
        <f t="shared" si="278"/>
        <v>0</v>
      </c>
      <c r="AT287" s="82" t="b">
        <f t="shared" si="279"/>
        <v>0</v>
      </c>
      <c r="AU287" s="82" t="b">
        <f t="shared" si="280"/>
        <v>0</v>
      </c>
      <c r="AV287" s="82" t="b">
        <f t="shared" si="281"/>
        <v>0</v>
      </c>
      <c r="AW287" s="82" t="b">
        <f t="shared" si="282"/>
        <v>0</v>
      </c>
      <c r="AX287" s="82" t="b">
        <f t="shared" si="283"/>
        <v>0</v>
      </c>
      <c r="AY287" s="82" t="b">
        <f t="shared" si="292"/>
        <v>0</v>
      </c>
      <c r="AZ287" s="82"/>
      <c r="BA287" s="82" t="b">
        <f t="shared" si="293"/>
        <v>0</v>
      </c>
      <c r="BB287" s="82" t="b">
        <f t="shared" si="294"/>
        <v>0</v>
      </c>
      <c r="BC287" s="82" t="b">
        <f t="shared" si="295"/>
        <v>0</v>
      </c>
      <c r="BD287" s="70"/>
      <c r="BE287" s="70" t="str">
        <f t="shared" si="284"/>
        <v/>
      </c>
      <c r="BF287" s="70">
        <v>276</v>
      </c>
      <c r="BG287" s="70"/>
      <c r="BH287" s="70"/>
      <c r="BI287" s="70"/>
      <c r="BJ287" s="70"/>
      <c r="BK287" s="70"/>
      <c r="BL287" s="70"/>
      <c r="BM287" s="70"/>
      <c r="BN287" s="70"/>
      <c r="BO287" s="70"/>
      <c r="BP287" s="70"/>
      <c r="BQ287" s="70"/>
      <c r="BR287" s="70"/>
      <c r="BS287" s="70" t="b">
        <f t="shared" si="285"/>
        <v>0</v>
      </c>
      <c r="BT287" s="70">
        <f>COUNTA(B288:$O$830)</f>
        <v>0</v>
      </c>
      <c r="BU287" s="70"/>
      <c r="BV287" s="163"/>
      <c r="BW287" s="163"/>
      <c r="BX287" s="163"/>
      <c r="BY287" s="163"/>
      <c r="BZ287" s="163"/>
      <c r="CA287" s="163"/>
      <c r="CB287" s="163"/>
      <c r="CC287" s="163"/>
      <c r="CD287" s="163"/>
      <c r="CE287" s="163" t="str">
        <f t="shared" si="296"/>
        <v/>
      </c>
      <c r="CF287" s="163" t="str">
        <f t="shared" si="297"/>
        <v/>
      </c>
      <c r="CG287" s="163" t="str">
        <f t="shared" si="298"/>
        <v/>
      </c>
      <c r="CH287" s="163" t="str">
        <f t="shared" si="299"/>
        <v/>
      </c>
      <c r="CI287" s="163" t="str">
        <f t="shared" si="300"/>
        <v/>
      </c>
      <c r="CJ287" s="163" t="str">
        <f t="shared" si="301"/>
        <v/>
      </c>
      <c r="CK287" s="163" t="str">
        <f t="shared" si="302"/>
        <v/>
      </c>
      <c r="CL287" s="163" t="str">
        <f t="shared" si="303"/>
        <v/>
      </c>
      <c r="CM287" s="163" t="str">
        <f t="shared" si="304"/>
        <v/>
      </c>
      <c r="CN287" s="163"/>
      <c r="CO287" s="163"/>
      <c r="CP287" s="163" t="str">
        <f t="shared" si="305"/>
        <v/>
      </c>
      <c r="CQ287" s="163"/>
      <c r="CR287" s="163"/>
      <c r="CS287" s="185" t="str">
        <f t="shared" si="322"/>
        <v/>
      </c>
      <c r="CT287" s="70"/>
      <c r="CU287" s="70">
        <f t="shared" si="306"/>
        <v>0</v>
      </c>
      <c r="CV287" s="70">
        <f t="shared" si="307"/>
        <v>0</v>
      </c>
      <c r="CW287" s="70"/>
      <c r="CX287" s="96">
        <f t="shared" si="308"/>
        <v>0</v>
      </c>
      <c r="CY287" s="70"/>
      <c r="CZ287" s="70" t="e">
        <f t="shared" si="309"/>
        <v>#VALUE!</v>
      </c>
      <c r="DA287" s="70" t="e">
        <f t="shared" si="310"/>
        <v>#VALUE!</v>
      </c>
      <c r="DB287" s="70"/>
      <c r="DC287" s="70" t="b">
        <f t="shared" si="323"/>
        <v>0</v>
      </c>
      <c r="DD287" s="70">
        <f t="shared" si="311"/>
        <v>0</v>
      </c>
      <c r="DE287" s="70" t="str">
        <f t="shared" si="312"/>
        <v/>
      </c>
      <c r="DF287" s="70"/>
      <c r="DG287" s="70" t="str">
        <f t="shared" si="260"/>
        <v/>
      </c>
      <c r="DH287" s="70" t="b">
        <f t="shared" si="261"/>
        <v>0</v>
      </c>
      <c r="DI287" s="70" t="str">
        <f t="shared" si="262"/>
        <v/>
      </c>
      <c r="DJ287" s="70"/>
      <c r="DK287" s="70" t="str">
        <f t="shared" si="313"/>
        <v/>
      </c>
      <c r="DL287" s="70" t="str">
        <f t="shared" si="314"/>
        <v/>
      </c>
      <c r="DM287" s="70"/>
      <c r="DN287" s="70" t="str">
        <f t="shared" si="315"/>
        <v/>
      </c>
      <c r="DO287" s="70" t="str">
        <f>IF(DK287="","",AND((COUNTIF($DK$12:DL287,DK287))=1,(COUNTIF($DK$12:DL287,DL287))=1))</f>
        <v/>
      </c>
      <c r="DP287" s="70" t="str">
        <f>IF(DK287="","",AND((COUNTIF(DK287:$DL$812,DK287))=1,(COUNTIF(DK287:$DL$812,DL287))=1))</f>
        <v/>
      </c>
      <c r="DQ287" s="70"/>
      <c r="DR287" s="70" t="b">
        <f t="shared" si="316"/>
        <v>0</v>
      </c>
      <c r="DS287" s="70" t="b">
        <f t="shared" si="317"/>
        <v>0</v>
      </c>
      <c r="DT287" s="70">
        <f t="shared" si="263"/>
        <v>0</v>
      </c>
      <c r="DU287" s="70">
        <f t="shared" si="264"/>
        <v>0</v>
      </c>
      <c r="DV287" s="70" t="b">
        <f t="shared" si="318"/>
        <v>0</v>
      </c>
      <c r="DW287" s="70" t="b">
        <f t="shared" si="319"/>
        <v>0</v>
      </c>
      <c r="DX287" s="70"/>
      <c r="DY287" s="70" t="b">
        <f t="shared" si="320"/>
        <v>0</v>
      </c>
      <c r="DZ287" s="70">
        <f t="shared" si="321"/>
        <v>0</v>
      </c>
      <c r="EA287" s="70"/>
    </row>
    <row r="288" spans="1:131" x14ac:dyDescent="0.25">
      <c r="A288" s="24" t="str">
        <f t="shared" si="286"/>
        <v/>
      </c>
      <c r="B288" s="36"/>
      <c r="C288" s="37"/>
      <c r="D288" s="38"/>
      <c r="E288" s="37"/>
      <c r="F288" s="38"/>
      <c r="G288" s="39"/>
      <c r="H288" s="35"/>
      <c r="I288" s="30"/>
      <c r="J288" s="38"/>
      <c r="K288" s="36"/>
      <c r="L288" s="40"/>
      <c r="M288" s="43"/>
      <c r="N288" s="44"/>
      <c r="O288" s="35"/>
      <c r="P288" s="87"/>
      <c r="R288" s="70"/>
      <c r="S288" s="70"/>
      <c r="T288" s="99" t="s">
        <v>717</v>
      </c>
      <c r="U288" s="146" t="s">
        <v>718</v>
      </c>
      <c r="V288" s="70"/>
      <c r="W288" s="70"/>
      <c r="X288" s="70"/>
      <c r="Y288" s="70"/>
      <c r="Z288" t="b">
        <f t="shared" si="265"/>
        <v>0</v>
      </c>
      <c r="AA288" t="b">
        <f t="shared" si="287"/>
        <v>0</v>
      </c>
      <c r="AB288" t="b">
        <f t="shared" si="266"/>
        <v>0</v>
      </c>
      <c r="AC288" t="b">
        <f t="shared" si="267"/>
        <v>0</v>
      </c>
      <c r="AD288" s="101" t="b">
        <f t="shared" si="268"/>
        <v>0</v>
      </c>
      <c r="AE288" t="e">
        <f t="shared" si="269"/>
        <v>#VALUE!</v>
      </c>
      <c r="AF288" t="b">
        <f t="shared" si="270"/>
        <v>0</v>
      </c>
      <c r="AG288" s="135"/>
      <c r="AH288" s="82" t="b">
        <f t="shared" si="271"/>
        <v>0</v>
      </c>
      <c r="AI288" s="99" t="b">
        <f t="shared" si="272"/>
        <v>0</v>
      </c>
      <c r="AJ288" s="70" t="b">
        <f t="shared" si="273"/>
        <v>0</v>
      </c>
      <c r="AK288" s="111" t="b">
        <f t="shared" si="288"/>
        <v>0</v>
      </c>
      <c r="AL288" s="82" t="e">
        <f t="shared" si="274"/>
        <v>#VALUE!</v>
      </c>
      <c r="AM288" s="82" t="b">
        <f t="shared" si="275"/>
        <v>0</v>
      </c>
      <c r="AN288" s="82" t="b">
        <f t="shared" si="276"/>
        <v>0</v>
      </c>
      <c r="AO288" s="82" t="b">
        <f t="shared" si="289"/>
        <v>0</v>
      </c>
      <c r="AP288" s="82" t="b">
        <f t="shared" si="277"/>
        <v>0</v>
      </c>
      <c r="AQ288" s="82" t="b">
        <f t="shared" si="290"/>
        <v>0</v>
      </c>
      <c r="AR288" s="70">
        <f t="shared" si="291"/>
        <v>0</v>
      </c>
      <c r="AS288" s="82" t="b">
        <f t="shared" si="278"/>
        <v>0</v>
      </c>
      <c r="AT288" s="82" t="b">
        <f t="shared" si="279"/>
        <v>0</v>
      </c>
      <c r="AU288" s="82" t="b">
        <f t="shared" si="280"/>
        <v>0</v>
      </c>
      <c r="AV288" s="82" t="b">
        <f t="shared" si="281"/>
        <v>0</v>
      </c>
      <c r="AW288" s="82" t="b">
        <f t="shared" si="282"/>
        <v>0</v>
      </c>
      <c r="AX288" s="82" t="b">
        <f t="shared" si="283"/>
        <v>0</v>
      </c>
      <c r="AY288" s="82" t="b">
        <f t="shared" si="292"/>
        <v>0</v>
      </c>
      <c r="AZ288" s="82"/>
      <c r="BA288" s="82" t="b">
        <f t="shared" si="293"/>
        <v>0</v>
      </c>
      <c r="BB288" s="82" t="b">
        <f t="shared" si="294"/>
        <v>0</v>
      </c>
      <c r="BC288" s="82" t="b">
        <f t="shared" si="295"/>
        <v>0</v>
      </c>
      <c r="BD288" s="70"/>
      <c r="BE288" s="70" t="str">
        <f t="shared" si="284"/>
        <v/>
      </c>
      <c r="BF288" s="70">
        <v>277</v>
      </c>
      <c r="BG288" s="70"/>
      <c r="BH288" s="70"/>
      <c r="BI288" s="70"/>
      <c r="BJ288" s="70"/>
      <c r="BK288" s="70"/>
      <c r="BL288" s="70"/>
      <c r="BM288" s="70"/>
      <c r="BN288" s="70"/>
      <c r="BO288" s="70"/>
      <c r="BP288" s="70"/>
      <c r="BQ288" s="70"/>
      <c r="BR288" s="70"/>
      <c r="BS288" s="70" t="b">
        <f t="shared" si="285"/>
        <v>0</v>
      </c>
      <c r="BT288" s="70">
        <f>COUNTA(B289:$O$830)</f>
        <v>0</v>
      </c>
      <c r="BU288" s="70"/>
      <c r="BV288" s="163"/>
      <c r="BW288" s="163"/>
      <c r="BX288" s="163"/>
      <c r="BY288" s="163"/>
      <c r="BZ288" s="163"/>
      <c r="CA288" s="163"/>
      <c r="CB288" s="163"/>
      <c r="CC288" s="163"/>
      <c r="CD288" s="163"/>
      <c r="CE288" s="163" t="str">
        <f t="shared" si="296"/>
        <v/>
      </c>
      <c r="CF288" s="163" t="str">
        <f t="shared" si="297"/>
        <v/>
      </c>
      <c r="CG288" s="163" t="str">
        <f t="shared" si="298"/>
        <v/>
      </c>
      <c r="CH288" s="163" t="str">
        <f t="shared" si="299"/>
        <v/>
      </c>
      <c r="CI288" s="163" t="str">
        <f t="shared" si="300"/>
        <v/>
      </c>
      <c r="CJ288" s="163" t="str">
        <f t="shared" si="301"/>
        <v/>
      </c>
      <c r="CK288" s="163" t="str">
        <f t="shared" si="302"/>
        <v/>
      </c>
      <c r="CL288" s="163" t="str">
        <f t="shared" si="303"/>
        <v/>
      </c>
      <c r="CM288" s="163" t="str">
        <f t="shared" si="304"/>
        <v/>
      </c>
      <c r="CN288" s="163"/>
      <c r="CO288" s="163"/>
      <c r="CP288" s="163" t="str">
        <f t="shared" si="305"/>
        <v/>
      </c>
      <c r="CQ288" s="163"/>
      <c r="CR288" s="163"/>
      <c r="CS288" s="185" t="str">
        <f t="shared" si="322"/>
        <v/>
      </c>
      <c r="CT288" s="70"/>
      <c r="CU288" s="70">
        <f t="shared" si="306"/>
        <v>0</v>
      </c>
      <c r="CV288" s="70">
        <f t="shared" si="307"/>
        <v>0</v>
      </c>
      <c r="CW288" s="70"/>
      <c r="CX288" s="96">
        <f t="shared" si="308"/>
        <v>0</v>
      </c>
      <c r="CY288" s="70"/>
      <c r="CZ288" s="70" t="e">
        <f t="shared" si="309"/>
        <v>#VALUE!</v>
      </c>
      <c r="DA288" s="70" t="e">
        <f t="shared" si="310"/>
        <v>#VALUE!</v>
      </c>
      <c r="DB288" s="70"/>
      <c r="DC288" s="70" t="b">
        <f t="shared" si="323"/>
        <v>0</v>
      </c>
      <c r="DD288" s="70">
        <f t="shared" si="311"/>
        <v>0</v>
      </c>
      <c r="DE288" s="70" t="str">
        <f t="shared" si="312"/>
        <v/>
      </c>
      <c r="DF288" s="70"/>
      <c r="DG288" s="70" t="str">
        <f t="shared" ref="DG288:DG351" si="324">E288&amp;F288</f>
        <v/>
      </c>
      <c r="DH288" s="70" t="b">
        <f t="shared" ref="DH288:DH351" si="325">OR(IF(((B288="ss")+(B288="se")+(E288&lt;&gt;"c"))=2,TRUE,IF(OR(B288="se",B288="ss"),OR((ISNA(MATCH(IF(((B288="ss")+(B288="se")+(E288="c"))=2,C288&amp;D288,""),$DG$12:$DG$812,0))),(ISNA(MATCH(IF(((B288="ss")+(B288="se")+(E288="c"))=2,C288&amp;D288,""),$DG$12:$DG$812,0)))),)),IF(OR(B288="ss",B288="se"),COUNTIF($DE$12:$DE$830,DE288)&lt;&gt;COUNTIF($DI$12:$DI$812,DI288),FALSE))</f>
        <v>0</v>
      </c>
      <c r="DI288" s="70" t="str">
        <f t="shared" ref="DI288:DI351" si="326">C288&amp;D288</f>
        <v/>
      </c>
      <c r="DJ288" s="70"/>
      <c r="DK288" s="70" t="str">
        <f t="shared" si="313"/>
        <v/>
      </c>
      <c r="DL288" s="70" t="str">
        <f t="shared" si="314"/>
        <v/>
      </c>
      <c r="DM288" s="70"/>
      <c r="DN288" s="70" t="str">
        <f t="shared" si="315"/>
        <v/>
      </c>
      <c r="DO288" s="70" t="str">
        <f>IF(DK288="","",AND((COUNTIF($DK$12:DL288,DK288))=1,(COUNTIF($DK$12:DL288,DL288))=1))</f>
        <v/>
      </c>
      <c r="DP288" s="70" t="str">
        <f>IF(DK288="","",AND((COUNTIF(DK288:$DL$812,DK288))=1,(COUNTIF(DK288:$DL$812,DL288))=1))</f>
        <v/>
      </c>
      <c r="DQ288" s="70"/>
      <c r="DR288" s="70" t="b">
        <f t="shared" si="316"/>
        <v>0</v>
      </c>
      <c r="DS288" s="70" t="b">
        <f t="shared" si="317"/>
        <v>0</v>
      </c>
      <c r="DT288" s="70">
        <f t="shared" ref="DT288:DT351" si="327">IF(LEFT(M288,13)="oui percement",C288&amp;D288,)</f>
        <v>0</v>
      </c>
      <c r="DU288" s="70">
        <f t="shared" ref="DU288:DU351" si="328">IF(RIGHT(M288,5)="appui",C288&amp;D288,)</f>
        <v>0</v>
      </c>
      <c r="DV288" s="70" t="b">
        <f t="shared" si="318"/>
        <v>0</v>
      </c>
      <c r="DW288" s="70" t="b">
        <f t="shared" si="319"/>
        <v>0</v>
      </c>
      <c r="DX288" s="70"/>
      <c r="DY288" s="70" t="b">
        <f t="shared" si="320"/>
        <v>0</v>
      </c>
      <c r="DZ288" s="70">
        <f t="shared" si="321"/>
        <v>0</v>
      </c>
      <c r="EA288" s="70"/>
    </row>
    <row r="289" spans="1:131" x14ac:dyDescent="0.25">
      <c r="A289" s="24" t="str">
        <f t="shared" si="286"/>
        <v/>
      </c>
      <c r="B289" s="36"/>
      <c r="C289" s="37"/>
      <c r="D289" s="38"/>
      <c r="E289" s="37"/>
      <c r="F289" s="38"/>
      <c r="G289" s="39"/>
      <c r="H289" s="35"/>
      <c r="I289" s="30"/>
      <c r="J289" s="38"/>
      <c r="K289" s="36"/>
      <c r="L289" s="40"/>
      <c r="M289" s="43"/>
      <c r="N289" s="44"/>
      <c r="O289" s="35"/>
      <c r="P289" s="87"/>
      <c r="R289" s="70"/>
      <c r="S289" s="70"/>
      <c r="T289" s="99" t="s">
        <v>719</v>
      </c>
      <c r="U289" s="146" t="s">
        <v>720</v>
      </c>
      <c r="V289" s="70"/>
      <c r="W289" s="70"/>
      <c r="X289" s="70"/>
      <c r="Y289" s="70"/>
      <c r="Z289" t="b">
        <f t="shared" si="265"/>
        <v>0</v>
      </c>
      <c r="AA289" t="b">
        <f t="shared" si="287"/>
        <v>0</v>
      </c>
      <c r="AB289" t="b">
        <f t="shared" si="266"/>
        <v>0</v>
      </c>
      <c r="AC289" t="b">
        <f t="shared" si="267"/>
        <v>0</v>
      </c>
      <c r="AD289" s="101" t="b">
        <f t="shared" si="268"/>
        <v>0</v>
      </c>
      <c r="AE289" t="e">
        <f t="shared" si="269"/>
        <v>#VALUE!</v>
      </c>
      <c r="AF289" t="b">
        <f t="shared" si="270"/>
        <v>0</v>
      </c>
      <c r="AG289" s="135"/>
      <c r="AH289" s="82" t="b">
        <f t="shared" si="271"/>
        <v>0</v>
      </c>
      <c r="AI289" s="99" t="b">
        <f t="shared" si="272"/>
        <v>0</v>
      </c>
      <c r="AJ289" s="70" t="b">
        <f t="shared" si="273"/>
        <v>0</v>
      </c>
      <c r="AK289" s="111" t="b">
        <f t="shared" si="288"/>
        <v>0</v>
      </c>
      <c r="AL289" s="82" t="e">
        <f t="shared" si="274"/>
        <v>#VALUE!</v>
      </c>
      <c r="AM289" s="82" t="b">
        <f t="shared" si="275"/>
        <v>0</v>
      </c>
      <c r="AN289" s="82" t="b">
        <f t="shared" si="276"/>
        <v>0</v>
      </c>
      <c r="AO289" s="82" t="b">
        <f t="shared" si="289"/>
        <v>0</v>
      </c>
      <c r="AP289" s="82" t="b">
        <f t="shared" si="277"/>
        <v>0</v>
      </c>
      <c r="AQ289" s="82" t="b">
        <f t="shared" si="290"/>
        <v>0</v>
      </c>
      <c r="AR289" s="70">
        <f t="shared" si="291"/>
        <v>0</v>
      </c>
      <c r="AS289" s="82" t="b">
        <f t="shared" si="278"/>
        <v>0</v>
      </c>
      <c r="AT289" s="82" t="b">
        <f t="shared" si="279"/>
        <v>0</v>
      </c>
      <c r="AU289" s="82" t="b">
        <f t="shared" si="280"/>
        <v>0</v>
      </c>
      <c r="AV289" s="82" t="b">
        <f t="shared" si="281"/>
        <v>0</v>
      </c>
      <c r="AW289" s="82" t="b">
        <f t="shared" si="282"/>
        <v>0</v>
      </c>
      <c r="AX289" s="82" t="b">
        <f t="shared" si="283"/>
        <v>0</v>
      </c>
      <c r="AY289" s="82" t="b">
        <f t="shared" si="292"/>
        <v>0</v>
      </c>
      <c r="AZ289" s="82"/>
      <c r="BA289" s="82" t="b">
        <f t="shared" si="293"/>
        <v>0</v>
      </c>
      <c r="BB289" s="82" t="b">
        <f t="shared" si="294"/>
        <v>0</v>
      </c>
      <c r="BC289" s="82" t="b">
        <f t="shared" si="295"/>
        <v>0</v>
      </c>
      <c r="BD289" s="70"/>
      <c r="BE289" s="70" t="str">
        <f t="shared" si="284"/>
        <v/>
      </c>
      <c r="BF289" s="70">
        <v>278</v>
      </c>
      <c r="BG289" s="70"/>
      <c r="BH289" s="70"/>
      <c r="BI289" s="70"/>
      <c r="BJ289" s="70"/>
      <c r="BK289" s="70"/>
      <c r="BL289" s="70"/>
      <c r="BM289" s="70"/>
      <c r="BN289" s="70"/>
      <c r="BO289" s="70"/>
      <c r="BP289" s="70"/>
      <c r="BQ289" s="70"/>
      <c r="BR289" s="70"/>
      <c r="BS289" s="70" t="b">
        <f t="shared" si="285"/>
        <v>0</v>
      </c>
      <c r="BT289" s="70">
        <f>COUNTA(B290:$O$830)</f>
        <v>0</v>
      </c>
      <c r="BU289" s="70"/>
      <c r="BV289" s="163"/>
      <c r="BW289" s="163"/>
      <c r="BX289" s="163"/>
      <c r="BY289" s="163"/>
      <c r="BZ289" s="163"/>
      <c r="CA289" s="163"/>
      <c r="CB289" s="163"/>
      <c r="CC289" s="163"/>
      <c r="CD289" s="163"/>
      <c r="CE289" s="163" t="str">
        <f t="shared" si="296"/>
        <v/>
      </c>
      <c r="CF289" s="163" t="str">
        <f t="shared" si="297"/>
        <v/>
      </c>
      <c r="CG289" s="163" t="str">
        <f t="shared" si="298"/>
        <v/>
      </c>
      <c r="CH289" s="163" t="str">
        <f t="shared" si="299"/>
        <v/>
      </c>
      <c r="CI289" s="163" t="str">
        <f t="shared" si="300"/>
        <v/>
      </c>
      <c r="CJ289" s="163" t="str">
        <f t="shared" si="301"/>
        <v/>
      </c>
      <c r="CK289" s="163" t="str">
        <f t="shared" si="302"/>
        <v/>
      </c>
      <c r="CL289" s="163" t="str">
        <f t="shared" si="303"/>
        <v/>
      </c>
      <c r="CM289" s="163" t="str">
        <f t="shared" si="304"/>
        <v/>
      </c>
      <c r="CN289" s="163"/>
      <c r="CO289" s="163"/>
      <c r="CP289" s="163" t="str">
        <f t="shared" si="305"/>
        <v/>
      </c>
      <c r="CQ289" s="163"/>
      <c r="CR289" s="163"/>
      <c r="CS289" s="185" t="str">
        <f t="shared" si="322"/>
        <v/>
      </c>
      <c r="CT289" s="70"/>
      <c r="CU289" s="70">
        <f t="shared" si="306"/>
        <v>0</v>
      </c>
      <c r="CV289" s="70">
        <f t="shared" si="307"/>
        <v>0</v>
      </c>
      <c r="CW289" s="70"/>
      <c r="CX289" s="96">
        <f t="shared" si="308"/>
        <v>0</v>
      </c>
      <c r="CY289" s="70"/>
      <c r="CZ289" s="70" t="e">
        <f t="shared" si="309"/>
        <v>#VALUE!</v>
      </c>
      <c r="DA289" s="70" t="e">
        <f t="shared" si="310"/>
        <v>#VALUE!</v>
      </c>
      <c r="DB289" s="70"/>
      <c r="DC289" s="70" t="b">
        <f t="shared" si="323"/>
        <v>0</v>
      </c>
      <c r="DD289" s="70">
        <f t="shared" si="311"/>
        <v>0</v>
      </c>
      <c r="DE289" s="70" t="str">
        <f t="shared" si="312"/>
        <v/>
      </c>
      <c r="DF289" s="70"/>
      <c r="DG289" s="70" t="str">
        <f t="shared" si="324"/>
        <v/>
      </c>
      <c r="DH289" s="70" t="b">
        <f t="shared" si="325"/>
        <v>0</v>
      </c>
      <c r="DI289" s="70" t="str">
        <f t="shared" si="326"/>
        <v/>
      </c>
      <c r="DJ289" s="70"/>
      <c r="DK289" s="70" t="str">
        <f t="shared" si="313"/>
        <v/>
      </c>
      <c r="DL289" s="70" t="str">
        <f t="shared" si="314"/>
        <v/>
      </c>
      <c r="DM289" s="70"/>
      <c r="DN289" s="70" t="str">
        <f t="shared" si="315"/>
        <v/>
      </c>
      <c r="DO289" s="70" t="str">
        <f>IF(DK289="","",AND((COUNTIF($DK$12:DL289,DK289))=1,(COUNTIF($DK$12:DL289,DL289))=1))</f>
        <v/>
      </c>
      <c r="DP289" s="70" t="str">
        <f>IF(DK289="","",AND((COUNTIF(DK289:$DL$812,DK289))=1,(COUNTIF(DK289:$DL$812,DL289))=1))</f>
        <v/>
      </c>
      <c r="DQ289" s="70"/>
      <c r="DR289" s="70" t="b">
        <f t="shared" si="316"/>
        <v>0</v>
      </c>
      <c r="DS289" s="70" t="b">
        <f t="shared" si="317"/>
        <v>0</v>
      </c>
      <c r="DT289" s="70">
        <f t="shared" si="327"/>
        <v>0</v>
      </c>
      <c r="DU289" s="70">
        <f t="shared" si="328"/>
        <v>0</v>
      </c>
      <c r="DV289" s="70" t="b">
        <f t="shared" si="318"/>
        <v>0</v>
      </c>
      <c r="DW289" s="70" t="b">
        <f t="shared" si="319"/>
        <v>0</v>
      </c>
      <c r="DX289" s="70"/>
      <c r="DY289" s="70" t="b">
        <f t="shared" si="320"/>
        <v>0</v>
      </c>
      <c r="DZ289" s="70">
        <f t="shared" si="321"/>
        <v>0</v>
      </c>
      <c r="EA289" s="70"/>
    </row>
    <row r="290" spans="1:131" x14ac:dyDescent="0.25">
      <c r="A290" s="24" t="str">
        <f t="shared" si="286"/>
        <v/>
      </c>
      <c r="B290" s="36"/>
      <c r="C290" s="37"/>
      <c r="D290" s="38"/>
      <c r="E290" s="37"/>
      <c r="F290" s="38"/>
      <c r="G290" s="39"/>
      <c r="H290" s="35"/>
      <c r="I290" s="30"/>
      <c r="J290" s="38"/>
      <c r="K290" s="36"/>
      <c r="L290" s="40"/>
      <c r="M290" s="43"/>
      <c r="N290" s="44"/>
      <c r="O290" s="35"/>
      <c r="P290" s="87"/>
      <c r="R290" s="70"/>
      <c r="S290" s="70"/>
      <c r="T290" s="99" t="s">
        <v>721</v>
      </c>
      <c r="U290" s="146" t="s">
        <v>722</v>
      </c>
      <c r="V290" s="70"/>
      <c r="W290" s="70"/>
      <c r="X290" s="70"/>
      <c r="Y290" s="70"/>
      <c r="Z290" t="b">
        <f t="shared" si="265"/>
        <v>0</v>
      </c>
      <c r="AA290" t="b">
        <f t="shared" si="287"/>
        <v>0</v>
      </c>
      <c r="AB290" t="b">
        <f t="shared" si="266"/>
        <v>0</v>
      </c>
      <c r="AC290" t="b">
        <f t="shared" si="267"/>
        <v>0</v>
      </c>
      <c r="AD290" s="101" t="b">
        <f t="shared" si="268"/>
        <v>0</v>
      </c>
      <c r="AE290" t="e">
        <f t="shared" si="269"/>
        <v>#VALUE!</v>
      </c>
      <c r="AF290" t="b">
        <f t="shared" si="270"/>
        <v>0</v>
      </c>
      <c r="AG290" s="135"/>
      <c r="AH290" s="82" t="b">
        <f t="shared" si="271"/>
        <v>0</v>
      </c>
      <c r="AI290" s="99" t="b">
        <f t="shared" si="272"/>
        <v>0</v>
      </c>
      <c r="AJ290" s="70" t="b">
        <f t="shared" si="273"/>
        <v>0</v>
      </c>
      <c r="AK290" s="111" t="b">
        <f t="shared" si="288"/>
        <v>0</v>
      </c>
      <c r="AL290" s="82" t="e">
        <f t="shared" si="274"/>
        <v>#VALUE!</v>
      </c>
      <c r="AM290" s="82" t="b">
        <f t="shared" si="275"/>
        <v>0</v>
      </c>
      <c r="AN290" s="82" t="b">
        <f t="shared" si="276"/>
        <v>0</v>
      </c>
      <c r="AO290" s="82" t="b">
        <f t="shared" si="289"/>
        <v>0</v>
      </c>
      <c r="AP290" s="82" t="b">
        <f t="shared" si="277"/>
        <v>0</v>
      </c>
      <c r="AQ290" s="82" t="b">
        <f t="shared" si="290"/>
        <v>0</v>
      </c>
      <c r="AR290" s="70">
        <f t="shared" si="291"/>
        <v>0</v>
      </c>
      <c r="AS290" s="82" t="b">
        <f t="shared" si="278"/>
        <v>0</v>
      </c>
      <c r="AT290" s="82" t="b">
        <f t="shared" si="279"/>
        <v>0</v>
      </c>
      <c r="AU290" s="82" t="b">
        <f t="shared" si="280"/>
        <v>0</v>
      </c>
      <c r="AV290" s="82" t="b">
        <f t="shared" si="281"/>
        <v>0</v>
      </c>
      <c r="AW290" s="82" t="b">
        <f t="shared" si="282"/>
        <v>0</v>
      </c>
      <c r="AX290" s="82" t="b">
        <f t="shared" si="283"/>
        <v>0</v>
      </c>
      <c r="AY290" s="82" t="b">
        <f t="shared" si="292"/>
        <v>0</v>
      </c>
      <c r="AZ290" s="82"/>
      <c r="BA290" s="82" t="b">
        <f t="shared" si="293"/>
        <v>0</v>
      </c>
      <c r="BB290" s="82" t="b">
        <f t="shared" si="294"/>
        <v>0</v>
      </c>
      <c r="BC290" s="82" t="b">
        <f t="shared" si="295"/>
        <v>0</v>
      </c>
      <c r="BD290" s="70"/>
      <c r="BE290" s="70" t="str">
        <f t="shared" si="284"/>
        <v/>
      </c>
      <c r="BF290" s="70">
        <v>279</v>
      </c>
      <c r="BG290" s="70"/>
      <c r="BH290" s="70"/>
      <c r="BI290" s="70"/>
      <c r="BJ290" s="70"/>
      <c r="BK290" s="70"/>
      <c r="BL290" s="70"/>
      <c r="BM290" s="70"/>
      <c r="BN290" s="70"/>
      <c r="BO290" s="70"/>
      <c r="BP290" s="70"/>
      <c r="BQ290" s="70"/>
      <c r="BR290" s="70"/>
      <c r="BS290" s="70" t="b">
        <f t="shared" si="285"/>
        <v>0</v>
      </c>
      <c r="BT290" s="70">
        <f>COUNTA(B291:$O$830)</f>
        <v>0</v>
      </c>
      <c r="BU290" s="70"/>
      <c r="BV290" s="163"/>
      <c r="BW290" s="163"/>
      <c r="BX290" s="163"/>
      <c r="BY290" s="163"/>
      <c r="BZ290" s="163"/>
      <c r="CA290" s="163"/>
      <c r="CB290" s="163"/>
      <c r="CC290" s="163"/>
      <c r="CD290" s="163"/>
      <c r="CE290" s="163" t="str">
        <f t="shared" si="296"/>
        <v/>
      </c>
      <c r="CF290" s="163" t="str">
        <f t="shared" si="297"/>
        <v/>
      </c>
      <c r="CG290" s="163" t="str">
        <f t="shared" si="298"/>
        <v/>
      </c>
      <c r="CH290" s="163" t="str">
        <f t="shared" si="299"/>
        <v/>
      </c>
      <c r="CI290" s="163" t="str">
        <f t="shared" si="300"/>
        <v/>
      </c>
      <c r="CJ290" s="163" t="str">
        <f t="shared" si="301"/>
        <v/>
      </c>
      <c r="CK290" s="163" t="str">
        <f t="shared" si="302"/>
        <v/>
      </c>
      <c r="CL290" s="163" t="str">
        <f t="shared" si="303"/>
        <v/>
      </c>
      <c r="CM290" s="163" t="str">
        <f t="shared" si="304"/>
        <v/>
      </c>
      <c r="CN290" s="163"/>
      <c r="CO290" s="163"/>
      <c r="CP290" s="163" t="str">
        <f t="shared" si="305"/>
        <v/>
      </c>
      <c r="CQ290" s="163"/>
      <c r="CR290" s="163"/>
      <c r="CS290" s="185" t="str">
        <f t="shared" si="322"/>
        <v/>
      </c>
      <c r="CT290" s="70"/>
      <c r="CU290" s="70">
        <f t="shared" si="306"/>
        <v>0</v>
      </c>
      <c r="CV290" s="70">
        <f t="shared" si="307"/>
        <v>0</v>
      </c>
      <c r="CW290" s="70"/>
      <c r="CX290" s="96">
        <f t="shared" si="308"/>
        <v>0</v>
      </c>
      <c r="CY290" s="70"/>
      <c r="CZ290" s="70" t="e">
        <f t="shared" si="309"/>
        <v>#VALUE!</v>
      </c>
      <c r="DA290" s="70" t="e">
        <f t="shared" si="310"/>
        <v>#VALUE!</v>
      </c>
      <c r="DB290" s="70"/>
      <c r="DC290" s="70" t="b">
        <f t="shared" si="323"/>
        <v>0</v>
      </c>
      <c r="DD290" s="70">
        <f t="shared" si="311"/>
        <v>0</v>
      </c>
      <c r="DE290" s="70" t="str">
        <f t="shared" si="312"/>
        <v/>
      </c>
      <c r="DF290" s="70"/>
      <c r="DG290" s="70" t="str">
        <f t="shared" si="324"/>
        <v/>
      </c>
      <c r="DH290" s="70" t="b">
        <f t="shared" si="325"/>
        <v>0</v>
      </c>
      <c r="DI290" s="70" t="str">
        <f t="shared" si="326"/>
        <v/>
      </c>
      <c r="DJ290" s="70"/>
      <c r="DK290" s="70" t="str">
        <f t="shared" si="313"/>
        <v/>
      </c>
      <c r="DL290" s="70" t="str">
        <f t="shared" si="314"/>
        <v/>
      </c>
      <c r="DM290" s="70"/>
      <c r="DN290" s="70" t="str">
        <f t="shared" si="315"/>
        <v/>
      </c>
      <c r="DO290" s="70" t="str">
        <f>IF(DK290="","",AND((COUNTIF($DK$12:DL290,DK290))=1,(COUNTIF($DK$12:DL290,DL290))=1))</f>
        <v/>
      </c>
      <c r="DP290" s="70" t="str">
        <f>IF(DK290="","",AND((COUNTIF(DK290:$DL$812,DK290))=1,(COUNTIF(DK290:$DL$812,DL290))=1))</f>
        <v/>
      </c>
      <c r="DQ290" s="70"/>
      <c r="DR290" s="70" t="b">
        <f t="shared" si="316"/>
        <v>0</v>
      </c>
      <c r="DS290" s="70" t="b">
        <f t="shared" si="317"/>
        <v>0</v>
      </c>
      <c r="DT290" s="70">
        <f t="shared" si="327"/>
        <v>0</v>
      </c>
      <c r="DU290" s="70">
        <f t="shared" si="328"/>
        <v>0</v>
      </c>
      <c r="DV290" s="70" t="b">
        <f t="shared" si="318"/>
        <v>0</v>
      </c>
      <c r="DW290" s="70" t="b">
        <f t="shared" si="319"/>
        <v>0</v>
      </c>
      <c r="DX290" s="70"/>
      <c r="DY290" s="70" t="b">
        <f t="shared" si="320"/>
        <v>0</v>
      </c>
      <c r="DZ290" s="70">
        <f t="shared" si="321"/>
        <v>0</v>
      </c>
      <c r="EA290" s="70"/>
    </row>
    <row r="291" spans="1:131" x14ac:dyDescent="0.25">
      <c r="A291" s="24" t="str">
        <f t="shared" si="286"/>
        <v/>
      </c>
      <c r="B291" s="36"/>
      <c r="C291" s="37"/>
      <c r="D291" s="38"/>
      <c r="E291" s="37"/>
      <c r="F291" s="38"/>
      <c r="G291" s="39"/>
      <c r="H291" s="35"/>
      <c r="I291" s="30"/>
      <c r="J291" s="38"/>
      <c r="K291" s="36"/>
      <c r="L291" s="40"/>
      <c r="M291" s="43"/>
      <c r="N291" s="44"/>
      <c r="O291" s="35"/>
      <c r="P291" s="87"/>
      <c r="R291" s="70"/>
      <c r="S291" s="70"/>
      <c r="T291" s="99" t="s">
        <v>723</v>
      </c>
      <c r="U291" s="146" t="s">
        <v>724</v>
      </c>
      <c r="V291" s="70"/>
      <c r="W291" s="70"/>
      <c r="X291" s="70"/>
      <c r="Y291" s="70"/>
      <c r="Z291" t="b">
        <f t="shared" si="265"/>
        <v>0</v>
      </c>
      <c r="AA291" t="b">
        <f t="shared" si="287"/>
        <v>0</v>
      </c>
      <c r="AB291" t="b">
        <f t="shared" si="266"/>
        <v>0</v>
      </c>
      <c r="AC291" t="b">
        <f t="shared" si="267"/>
        <v>0</v>
      </c>
      <c r="AD291" s="101" t="b">
        <f t="shared" si="268"/>
        <v>0</v>
      </c>
      <c r="AE291" t="e">
        <f t="shared" si="269"/>
        <v>#VALUE!</v>
      </c>
      <c r="AF291" t="b">
        <f t="shared" si="270"/>
        <v>0</v>
      </c>
      <c r="AG291" s="135"/>
      <c r="AH291" s="82" t="b">
        <f t="shared" si="271"/>
        <v>0</v>
      </c>
      <c r="AI291" s="99" t="b">
        <f t="shared" si="272"/>
        <v>0</v>
      </c>
      <c r="AJ291" s="70" t="b">
        <f t="shared" si="273"/>
        <v>0</v>
      </c>
      <c r="AK291" s="111" t="b">
        <f t="shared" si="288"/>
        <v>0</v>
      </c>
      <c r="AL291" s="82" t="e">
        <f t="shared" si="274"/>
        <v>#VALUE!</v>
      </c>
      <c r="AM291" s="82" t="b">
        <f t="shared" si="275"/>
        <v>0</v>
      </c>
      <c r="AN291" s="82" t="b">
        <f t="shared" si="276"/>
        <v>0</v>
      </c>
      <c r="AO291" s="82" t="b">
        <f t="shared" si="289"/>
        <v>0</v>
      </c>
      <c r="AP291" s="82" t="b">
        <f t="shared" si="277"/>
        <v>0</v>
      </c>
      <c r="AQ291" s="82" t="b">
        <f t="shared" si="290"/>
        <v>0</v>
      </c>
      <c r="AR291" s="70">
        <f t="shared" si="291"/>
        <v>0</v>
      </c>
      <c r="AS291" s="82" t="b">
        <f t="shared" si="278"/>
        <v>0</v>
      </c>
      <c r="AT291" s="82" t="b">
        <f t="shared" si="279"/>
        <v>0</v>
      </c>
      <c r="AU291" s="82" t="b">
        <f t="shared" si="280"/>
        <v>0</v>
      </c>
      <c r="AV291" s="82" t="b">
        <f t="shared" si="281"/>
        <v>0</v>
      </c>
      <c r="AW291" s="82" t="b">
        <f t="shared" si="282"/>
        <v>0</v>
      </c>
      <c r="AX291" s="82" t="b">
        <f t="shared" si="283"/>
        <v>0</v>
      </c>
      <c r="AY291" s="82" t="b">
        <f t="shared" si="292"/>
        <v>0</v>
      </c>
      <c r="AZ291" s="82"/>
      <c r="BA291" s="82" t="b">
        <f t="shared" si="293"/>
        <v>0</v>
      </c>
      <c r="BB291" s="82" t="b">
        <f t="shared" si="294"/>
        <v>0</v>
      </c>
      <c r="BC291" s="82" t="b">
        <f t="shared" si="295"/>
        <v>0</v>
      </c>
      <c r="BD291" s="70"/>
      <c r="BE291" s="70" t="str">
        <f t="shared" si="284"/>
        <v/>
      </c>
      <c r="BF291" s="70">
        <v>280</v>
      </c>
      <c r="BG291" s="70"/>
      <c r="BH291" s="70"/>
      <c r="BI291" s="70"/>
      <c r="BJ291" s="70"/>
      <c r="BK291" s="70"/>
      <c r="BL291" s="70"/>
      <c r="BM291" s="70"/>
      <c r="BN291" s="70"/>
      <c r="BO291" s="70"/>
      <c r="BP291" s="70"/>
      <c r="BQ291" s="70"/>
      <c r="BR291" s="70"/>
      <c r="BS291" s="70" t="b">
        <f t="shared" si="285"/>
        <v>0</v>
      </c>
      <c r="BT291" s="70">
        <f>COUNTA(B292:$O$830)</f>
        <v>0</v>
      </c>
      <c r="BU291" s="70"/>
      <c r="BV291" s="163"/>
      <c r="BW291" s="163"/>
      <c r="BX291" s="163"/>
      <c r="BY291" s="163"/>
      <c r="BZ291" s="163"/>
      <c r="CA291" s="163"/>
      <c r="CB291" s="163"/>
      <c r="CC291" s="163"/>
      <c r="CD291" s="163"/>
      <c r="CE291" s="163" t="str">
        <f t="shared" si="296"/>
        <v/>
      </c>
      <c r="CF291" s="163" t="str">
        <f t="shared" si="297"/>
        <v/>
      </c>
      <c r="CG291" s="163" t="str">
        <f t="shared" si="298"/>
        <v/>
      </c>
      <c r="CH291" s="163" t="str">
        <f t="shared" si="299"/>
        <v/>
      </c>
      <c r="CI291" s="163" t="str">
        <f t="shared" si="300"/>
        <v/>
      </c>
      <c r="CJ291" s="163" t="str">
        <f t="shared" si="301"/>
        <v/>
      </c>
      <c r="CK291" s="163" t="str">
        <f t="shared" si="302"/>
        <v/>
      </c>
      <c r="CL291" s="163" t="str">
        <f t="shared" si="303"/>
        <v/>
      </c>
      <c r="CM291" s="163" t="str">
        <f t="shared" si="304"/>
        <v/>
      </c>
      <c r="CN291" s="163"/>
      <c r="CO291" s="163"/>
      <c r="CP291" s="163" t="str">
        <f t="shared" si="305"/>
        <v/>
      </c>
      <c r="CQ291" s="163"/>
      <c r="CR291" s="163"/>
      <c r="CS291" s="185" t="str">
        <f t="shared" si="322"/>
        <v/>
      </c>
      <c r="CT291" s="70"/>
      <c r="CU291" s="70">
        <f t="shared" si="306"/>
        <v>0</v>
      </c>
      <c r="CV291" s="70">
        <f t="shared" si="307"/>
        <v>0</v>
      </c>
      <c r="CW291" s="70"/>
      <c r="CX291" s="96">
        <f t="shared" si="308"/>
        <v>0</v>
      </c>
      <c r="CY291" s="70"/>
      <c r="CZ291" s="70" t="e">
        <f t="shared" si="309"/>
        <v>#VALUE!</v>
      </c>
      <c r="DA291" s="70" t="e">
        <f t="shared" si="310"/>
        <v>#VALUE!</v>
      </c>
      <c r="DB291" s="70"/>
      <c r="DC291" s="70" t="b">
        <f t="shared" si="323"/>
        <v>0</v>
      </c>
      <c r="DD291" s="70">
        <f t="shared" si="311"/>
        <v>0</v>
      </c>
      <c r="DE291" s="70" t="str">
        <f t="shared" si="312"/>
        <v/>
      </c>
      <c r="DF291" s="70"/>
      <c r="DG291" s="70" t="str">
        <f t="shared" si="324"/>
        <v/>
      </c>
      <c r="DH291" s="70" t="b">
        <f t="shared" si="325"/>
        <v>0</v>
      </c>
      <c r="DI291" s="70" t="str">
        <f t="shared" si="326"/>
        <v/>
      </c>
      <c r="DJ291" s="70"/>
      <c r="DK291" s="70" t="str">
        <f t="shared" si="313"/>
        <v/>
      </c>
      <c r="DL291" s="70" t="str">
        <f t="shared" si="314"/>
        <v/>
      </c>
      <c r="DM291" s="70"/>
      <c r="DN291" s="70" t="str">
        <f t="shared" si="315"/>
        <v/>
      </c>
      <c r="DO291" s="70" t="str">
        <f>IF(DK291="","",AND((COUNTIF($DK$12:DL291,DK291))=1,(COUNTIF($DK$12:DL291,DL291))=1))</f>
        <v/>
      </c>
      <c r="DP291" s="70" t="str">
        <f>IF(DK291="","",AND((COUNTIF(DK291:$DL$812,DK291))=1,(COUNTIF(DK291:$DL$812,DL291))=1))</f>
        <v/>
      </c>
      <c r="DQ291" s="70"/>
      <c r="DR291" s="70" t="b">
        <f t="shared" si="316"/>
        <v>0</v>
      </c>
      <c r="DS291" s="70" t="b">
        <f t="shared" si="317"/>
        <v>0</v>
      </c>
      <c r="DT291" s="70">
        <f t="shared" si="327"/>
        <v>0</v>
      </c>
      <c r="DU291" s="70">
        <f t="shared" si="328"/>
        <v>0</v>
      </c>
      <c r="DV291" s="70" t="b">
        <f t="shared" si="318"/>
        <v>0</v>
      </c>
      <c r="DW291" s="70" t="b">
        <f t="shared" si="319"/>
        <v>0</v>
      </c>
      <c r="DX291" s="70"/>
      <c r="DY291" s="70" t="b">
        <f t="shared" si="320"/>
        <v>0</v>
      </c>
      <c r="DZ291" s="70">
        <f t="shared" si="321"/>
        <v>0</v>
      </c>
      <c r="EA291" s="70"/>
    </row>
    <row r="292" spans="1:131" x14ac:dyDescent="0.25">
      <c r="A292" s="24" t="str">
        <f t="shared" si="286"/>
        <v/>
      </c>
      <c r="B292" s="36"/>
      <c r="C292" s="37"/>
      <c r="D292" s="38"/>
      <c r="E292" s="37"/>
      <c r="F292" s="38"/>
      <c r="G292" s="39"/>
      <c r="H292" s="35"/>
      <c r="I292" s="30"/>
      <c r="J292" s="38"/>
      <c r="K292" s="36"/>
      <c r="L292" s="40"/>
      <c r="M292" s="43"/>
      <c r="N292" s="44"/>
      <c r="O292" s="35"/>
      <c r="P292" s="87"/>
      <c r="R292" s="70"/>
      <c r="S292" s="70"/>
      <c r="T292" s="99" t="s">
        <v>725</v>
      </c>
      <c r="U292" s="146" t="s">
        <v>726</v>
      </c>
      <c r="V292" s="70"/>
      <c r="W292" s="70"/>
      <c r="X292" s="70"/>
      <c r="Y292" s="70"/>
      <c r="Z292" t="b">
        <f t="shared" si="265"/>
        <v>0</v>
      </c>
      <c r="AA292" t="b">
        <f t="shared" si="287"/>
        <v>0</v>
      </c>
      <c r="AB292" t="b">
        <f t="shared" si="266"/>
        <v>0</v>
      </c>
      <c r="AC292" t="b">
        <f t="shared" si="267"/>
        <v>0</v>
      </c>
      <c r="AD292" s="101" t="b">
        <f t="shared" si="268"/>
        <v>0</v>
      </c>
      <c r="AE292" t="e">
        <f t="shared" si="269"/>
        <v>#VALUE!</v>
      </c>
      <c r="AF292" t="b">
        <f t="shared" si="270"/>
        <v>0</v>
      </c>
      <c r="AG292" s="135"/>
      <c r="AH292" s="82" t="b">
        <f t="shared" si="271"/>
        <v>0</v>
      </c>
      <c r="AI292" s="99" t="b">
        <f t="shared" si="272"/>
        <v>0</v>
      </c>
      <c r="AJ292" s="70" t="b">
        <f t="shared" si="273"/>
        <v>0</v>
      </c>
      <c r="AK292" s="111" t="b">
        <f t="shared" si="288"/>
        <v>0</v>
      </c>
      <c r="AL292" s="82" t="e">
        <f t="shared" si="274"/>
        <v>#VALUE!</v>
      </c>
      <c r="AM292" s="82" t="b">
        <f t="shared" si="275"/>
        <v>0</v>
      </c>
      <c r="AN292" s="82" t="b">
        <f t="shared" si="276"/>
        <v>0</v>
      </c>
      <c r="AO292" s="82" t="b">
        <f t="shared" si="289"/>
        <v>0</v>
      </c>
      <c r="AP292" s="82" t="b">
        <f t="shared" si="277"/>
        <v>0</v>
      </c>
      <c r="AQ292" s="82" t="b">
        <f t="shared" si="290"/>
        <v>0</v>
      </c>
      <c r="AR292" s="70">
        <f t="shared" si="291"/>
        <v>0</v>
      </c>
      <c r="AS292" s="82" t="b">
        <f t="shared" si="278"/>
        <v>0</v>
      </c>
      <c r="AT292" s="82" t="b">
        <f t="shared" si="279"/>
        <v>0</v>
      </c>
      <c r="AU292" s="82" t="b">
        <f t="shared" si="280"/>
        <v>0</v>
      </c>
      <c r="AV292" s="82" t="b">
        <f t="shared" si="281"/>
        <v>0</v>
      </c>
      <c r="AW292" s="82" t="b">
        <f t="shared" si="282"/>
        <v>0</v>
      </c>
      <c r="AX292" s="82" t="b">
        <f t="shared" si="283"/>
        <v>0</v>
      </c>
      <c r="AY292" s="82" t="b">
        <f t="shared" si="292"/>
        <v>0</v>
      </c>
      <c r="AZ292" s="82"/>
      <c r="BA292" s="82" t="b">
        <f t="shared" si="293"/>
        <v>0</v>
      </c>
      <c r="BB292" s="82" t="b">
        <f t="shared" si="294"/>
        <v>0</v>
      </c>
      <c r="BC292" s="82" t="b">
        <f t="shared" si="295"/>
        <v>0</v>
      </c>
      <c r="BD292" s="70"/>
      <c r="BE292" s="70" t="str">
        <f t="shared" si="284"/>
        <v/>
      </c>
      <c r="BF292" s="70">
        <v>281</v>
      </c>
      <c r="BG292" s="70"/>
      <c r="BH292" s="70"/>
      <c r="BI292" s="70"/>
      <c r="BJ292" s="70"/>
      <c r="BK292" s="70"/>
      <c r="BL292" s="70"/>
      <c r="BM292" s="70"/>
      <c r="BN292" s="70"/>
      <c r="BO292" s="70"/>
      <c r="BP292" s="70"/>
      <c r="BQ292" s="70"/>
      <c r="BR292" s="70"/>
      <c r="BS292" s="70" t="b">
        <f t="shared" si="285"/>
        <v>0</v>
      </c>
      <c r="BT292" s="70">
        <f>COUNTA(B293:$O$830)</f>
        <v>0</v>
      </c>
      <c r="BU292" s="70"/>
      <c r="BV292" s="163"/>
      <c r="BW292" s="163"/>
      <c r="BX292" s="163"/>
      <c r="BY292" s="163"/>
      <c r="BZ292" s="163"/>
      <c r="CA292" s="163"/>
      <c r="CB292" s="163"/>
      <c r="CC292" s="163"/>
      <c r="CD292" s="163"/>
      <c r="CE292" s="163" t="str">
        <f t="shared" si="296"/>
        <v/>
      </c>
      <c r="CF292" s="163" t="str">
        <f t="shared" si="297"/>
        <v/>
      </c>
      <c r="CG292" s="163" t="str">
        <f t="shared" si="298"/>
        <v/>
      </c>
      <c r="CH292" s="163" t="str">
        <f t="shared" si="299"/>
        <v/>
      </c>
      <c r="CI292" s="163" t="str">
        <f t="shared" si="300"/>
        <v/>
      </c>
      <c r="CJ292" s="163" t="str">
        <f t="shared" si="301"/>
        <v/>
      </c>
      <c r="CK292" s="163" t="str">
        <f t="shared" si="302"/>
        <v/>
      </c>
      <c r="CL292" s="163" t="str">
        <f t="shared" si="303"/>
        <v/>
      </c>
      <c r="CM292" s="163" t="str">
        <f t="shared" si="304"/>
        <v/>
      </c>
      <c r="CN292" s="163"/>
      <c r="CO292" s="163"/>
      <c r="CP292" s="163" t="str">
        <f t="shared" si="305"/>
        <v/>
      </c>
      <c r="CQ292" s="163"/>
      <c r="CR292" s="163"/>
      <c r="CS292" s="185" t="str">
        <f t="shared" si="322"/>
        <v/>
      </c>
      <c r="CT292" s="70"/>
      <c r="CU292" s="70">
        <f t="shared" si="306"/>
        <v>0</v>
      </c>
      <c r="CV292" s="70">
        <f t="shared" si="307"/>
        <v>0</v>
      </c>
      <c r="CW292" s="70"/>
      <c r="CX292" s="96">
        <f t="shared" si="308"/>
        <v>0</v>
      </c>
      <c r="CY292" s="70"/>
      <c r="CZ292" s="70" t="e">
        <f t="shared" si="309"/>
        <v>#VALUE!</v>
      </c>
      <c r="DA292" s="70" t="e">
        <f t="shared" si="310"/>
        <v>#VALUE!</v>
      </c>
      <c r="DB292" s="70"/>
      <c r="DC292" s="70" t="b">
        <f t="shared" si="323"/>
        <v>0</v>
      </c>
      <c r="DD292" s="70">
        <f t="shared" si="311"/>
        <v>0</v>
      </c>
      <c r="DE292" s="70" t="str">
        <f t="shared" si="312"/>
        <v/>
      </c>
      <c r="DF292" s="70"/>
      <c r="DG292" s="70" t="str">
        <f t="shared" si="324"/>
        <v/>
      </c>
      <c r="DH292" s="70" t="b">
        <f t="shared" si="325"/>
        <v>0</v>
      </c>
      <c r="DI292" s="70" t="str">
        <f t="shared" si="326"/>
        <v/>
      </c>
      <c r="DJ292" s="70"/>
      <c r="DK292" s="70" t="str">
        <f t="shared" si="313"/>
        <v/>
      </c>
      <c r="DL292" s="70" t="str">
        <f t="shared" si="314"/>
        <v/>
      </c>
      <c r="DM292" s="70"/>
      <c r="DN292" s="70" t="str">
        <f t="shared" si="315"/>
        <v/>
      </c>
      <c r="DO292" s="70" t="str">
        <f>IF(DK292="","",AND((COUNTIF($DK$12:DL292,DK292))=1,(COUNTIF($DK$12:DL292,DL292))=1))</f>
        <v/>
      </c>
      <c r="DP292" s="70" t="str">
        <f>IF(DK292="","",AND((COUNTIF(DK292:$DL$812,DK292))=1,(COUNTIF(DK292:$DL$812,DL292))=1))</f>
        <v/>
      </c>
      <c r="DQ292" s="70"/>
      <c r="DR292" s="70" t="b">
        <f t="shared" si="316"/>
        <v>0</v>
      </c>
      <c r="DS292" s="70" t="b">
        <f t="shared" si="317"/>
        <v>0</v>
      </c>
      <c r="DT292" s="70">
        <f t="shared" si="327"/>
        <v>0</v>
      </c>
      <c r="DU292" s="70">
        <f t="shared" si="328"/>
        <v>0</v>
      </c>
      <c r="DV292" s="70" t="b">
        <f t="shared" si="318"/>
        <v>0</v>
      </c>
      <c r="DW292" s="70" t="b">
        <f t="shared" si="319"/>
        <v>0</v>
      </c>
      <c r="DX292" s="70"/>
      <c r="DY292" s="70" t="b">
        <f t="shared" si="320"/>
        <v>0</v>
      </c>
      <c r="DZ292" s="70">
        <f t="shared" si="321"/>
        <v>0</v>
      </c>
      <c r="EA292" s="70"/>
    </row>
    <row r="293" spans="1:131" x14ac:dyDescent="0.25">
      <c r="A293" s="24" t="str">
        <f t="shared" si="286"/>
        <v/>
      </c>
      <c r="B293" s="36"/>
      <c r="C293" s="37"/>
      <c r="D293" s="38"/>
      <c r="E293" s="37"/>
      <c r="F293" s="38"/>
      <c r="G293" s="39"/>
      <c r="H293" s="35"/>
      <c r="I293" s="30"/>
      <c r="J293" s="38"/>
      <c r="K293" s="36"/>
      <c r="L293" s="40"/>
      <c r="M293" s="43"/>
      <c r="N293" s="44"/>
      <c r="O293" s="35"/>
      <c r="P293" s="87"/>
      <c r="R293" s="70"/>
      <c r="S293" s="70"/>
      <c r="T293" s="99" t="s">
        <v>727</v>
      </c>
      <c r="U293" s="146" t="s">
        <v>728</v>
      </c>
      <c r="V293" s="70"/>
      <c r="W293" s="70"/>
      <c r="X293" s="70"/>
      <c r="Y293" s="70"/>
      <c r="Z293" t="b">
        <f t="shared" si="265"/>
        <v>0</v>
      </c>
      <c r="AA293" t="b">
        <f t="shared" si="287"/>
        <v>0</v>
      </c>
      <c r="AB293" t="b">
        <f t="shared" si="266"/>
        <v>0</v>
      </c>
      <c r="AC293" t="b">
        <f t="shared" si="267"/>
        <v>0</v>
      </c>
      <c r="AD293" s="101" t="b">
        <f t="shared" si="268"/>
        <v>0</v>
      </c>
      <c r="AE293" t="e">
        <f t="shared" si="269"/>
        <v>#VALUE!</v>
      </c>
      <c r="AF293" t="b">
        <f t="shared" si="270"/>
        <v>0</v>
      </c>
      <c r="AG293" s="135"/>
      <c r="AH293" s="82" t="b">
        <f t="shared" si="271"/>
        <v>0</v>
      </c>
      <c r="AI293" s="99" t="b">
        <f t="shared" si="272"/>
        <v>0</v>
      </c>
      <c r="AJ293" s="70" t="b">
        <f t="shared" si="273"/>
        <v>0</v>
      </c>
      <c r="AK293" s="111" t="b">
        <f t="shared" si="288"/>
        <v>0</v>
      </c>
      <c r="AL293" s="82" t="e">
        <f t="shared" si="274"/>
        <v>#VALUE!</v>
      </c>
      <c r="AM293" s="82" t="b">
        <f t="shared" si="275"/>
        <v>0</v>
      </c>
      <c r="AN293" s="82" t="b">
        <f t="shared" si="276"/>
        <v>0</v>
      </c>
      <c r="AO293" s="82" t="b">
        <f t="shared" si="289"/>
        <v>0</v>
      </c>
      <c r="AP293" s="82" t="b">
        <f t="shared" si="277"/>
        <v>0</v>
      </c>
      <c r="AQ293" s="82" t="b">
        <f t="shared" si="290"/>
        <v>0</v>
      </c>
      <c r="AR293" s="70">
        <f t="shared" si="291"/>
        <v>0</v>
      </c>
      <c r="AS293" s="82" t="b">
        <f t="shared" si="278"/>
        <v>0</v>
      </c>
      <c r="AT293" s="82" t="b">
        <f t="shared" si="279"/>
        <v>0</v>
      </c>
      <c r="AU293" s="82" t="b">
        <f t="shared" si="280"/>
        <v>0</v>
      </c>
      <c r="AV293" s="82" t="b">
        <f t="shared" si="281"/>
        <v>0</v>
      </c>
      <c r="AW293" s="82" t="b">
        <f t="shared" si="282"/>
        <v>0</v>
      </c>
      <c r="AX293" s="82" t="b">
        <f t="shared" si="283"/>
        <v>0</v>
      </c>
      <c r="AY293" s="82" t="b">
        <f t="shared" si="292"/>
        <v>0</v>
      </c>
      <c r="AZ293" s="82"/>
      <c r="BA293" s="82" t="b">
        <f t="shared" si="293"/>
        <v>0</v>
      </c>
      <c r="BB293" s="82" t="b">
        <f t="shared" si="294"/>
        <v>0</v>
      </c>
      <c r="BC293" s="82" t="b">
        <f t="shared" si="295"/>
        <v>0</v>
      </c>
      <c r="BD293" s="70"/>
      <c r="BE293" s="70" t="str">
        <f t="shared" si="284"/>
        <v/>
      </c>
      <c r="BF293" s="70">
        <v>282</v>
      </c>
      <c r="BG293" s="70"/>
      <c r="BH293" s="70"/>
      <c r="BI293" s="70"/>
      <c r="BJ293" s="70"/>
      <c r="BK293" s="70"/>
      <c r="BL293" s="70"/>
      <c r="BM293" s="70"/>
      <c r="BN293" s="70"/>
      <c r="BO293" s="70"/>
      <c r="BP293" s="70"/>
      <c r="BQ293" s="70"/>
      <c r="BR293" s="70"/>
      <c r="BS293" s="70" t="b">
        <f t="shared" si="285"/>
        <v>0</v>
      </c>
      <c r="BT293" s="70">
        <f>COUNTA(B294:$O$830)</f>
        <v>0</v>
      </c>
      <c r="BU293" s="70"/>
      <c r="BV293" s="163"/>
      <c r="BW293" s="163"/>
      <c r="BX293" s="163"/>
      <c r="BY293" s="163"/>
      <c r="BZ293" s="163"/>
      <c r="CA293" s="163"/>
      <c r="CB293" s="163"/>
      <c r="CC293" s="163"/>
      <c r="CD293" s="163"/>
      <c r="CE293" s="163" t="str">
        <f t="shared" si="296"/>
        <v/>
      </c>
      <c r="CF293" s="163" t="str">
        <f t="shared" si="297"/>
        <v/>
      </c>
      <c r="CG293" s="163" t="str">
        <f t="shared" si="298"/>
        <v/>
      </c>
      <c r="CH293" s="163" t="str">
        <f t="shared" si="299"/>
        <v/>
      </c>
      <c r="CI293" s="163" t="str">
        <f t="shared" si="300"/>
        <v/>
      </c>
      <c r="CJ293" s="163" t="str">
        <f t="shared" si="301"/>
        <v/>
      </c>
      <c r="CK293" s="163" t="str">
        <f t="shared" si="302"/>
        <v/>
      </c>
      <c r="CL293" s="163" t="str">
        <f t="shared" si="303"/>
        <v/>
      </c>
      <c r="CM293" s="163" t="str">
        <f t="shared" si="304"/>
        <v/>
      </c>
      <c r="CN293" s="163"/>
      <c r="CO293" s="163"/>
      <c r="CP293" s="163" t="str">
        <f t="shared" si="305"/>
        <v/>
      </c>
      <c r="CQ293" s="163"/>
      <c r="CR293" s="163"/>
      <c r="CS293" s="185" t="str">
        <f t="shared" si="322"/>
        <v/>
      </c>
      <c r="CT293" s="70"/>
      <c r="CU293" s="70">
        <f t="shared" si="306"/>
        <v>0</v>
      </c>
      <c r="CV293" s="70">
        <f t="shared" si="307"/>
        <v>0</v>
      </c>
      <c r="CW293" s="70"/>
      <c r="CX293" s="96">
        <f t="shared" si="308"/>
        <v>0</v>
      </c>
      <c r="CY293" s="70"/>
      <c r="CZ293" s="70" t="e">
        <f t="shared" si="309"/>
        <v>#VALUE!</v>
      </c>
      <c r="DA293" s="70" t="e">
        <f t="shared" si="310"/>
        <v>#VALUE!</v>
      </c>
      <c r="DB293" s="70"/>
      <c r="DC293" s="70" t="b">
        <f t="shared" si="323"/>
        <v>0</v>
      </c>
      <c r="DD293" s="70">
        <f t="shared" si="311"/>
        <v>0</v>
      </c>
      <c r="DE293" s="70" t="str">
        <f t="shared" si="312"/>
        <v/>
      </c>
      <c r="DF293" s="70"/>
      <c r="DG293" s="70" t="str">
        <f t="shared" si="324"/>
        <v/>
      </c>
      <c r="DH293" s="70" t="b">
        <f t="shared" si="325"/>
        <v>0</v>
      </c>
      <c r="DI293" s="70" t="str">
        <f t="shared" si="326"/>
        <v/>
      </c>
      <c r="DJ293" s="70"/>
      <c r="DK293" s="70" t="str">
        <f t="shared" si="313"/>
        <v/>
      </c>
      <c r="DL293" s="70" t="str">
        <f t="shared" si="314"/>
        <v/>
      </c>
      <c r="DM293" s="70"/>
      <c r="DN293" s="70" t="str">
        <f t="shared" si="315"/>
        <v/>
      </c>
      <c r="DO293" s="70" t="str">
        <f>IF(DK293="","",AND((COUNTIF($DK$12:DL293,DK293))=1,(COUNTIF($DK$12:DL293,DL293))=1))</f>
        <v/>
      </c>
      <c r="DP293" s="70" t="str">
        <f>IF(DK293="","",AND((COUNTIF(DK293:$DL$812,DK293))=1,(COUNTIF(DK293:$DL$812,DL293))=1))</f>
        <v/>
      </c>
      <c r="DQ293" s="70"/>
      <c r="DR293" s="70" t="b">
        <f t="shared" si="316"/>
        <v>0</v>
      </c>
      <c r="DS293" s="70" t="b">
        <f t="shared" si="317"/>
        <v>0</v>
      </c>
      <c r="DT293" s="70">
        <f t="shared" si="327"/>
        <v>0</v>
      </c>
      <c r="DU293" s="70">
        <f t="shared" si="328"/>
        <v>0</v>
      </c>
      <c r="DV293" s="70" t="b">
        <f t="shared" si="318"/>
        <v>0</v>
      </c>
      <c r="DW293" s="70" t="b">
        <f t="shared" si="319"/>
        <v>0</v>
      </c>
      <c r="DX293" s="70"/>
      <c r="DY293" s="70" t="b">
        <f t="shared" si="320"/>
        <v>0</v>
      </c>
      <c r="DZ293" s="70">
        <f t="shared" si="321"/>
        <v>0</v>
      </c>
      <c r="EA293" s="70"/>
    </row>
    <row r="294" spans="1:131" x14ac:dyDescent="0.25">
      <c r="A294" s="24" t="str">
        <f t="shared" si="286"/>
        <v/>
      </c>
      <c r="B294" s="36"/>
      <c r="C294" s="37"/>
      <c r="D294" s="38"/>
      <c r="E294" s="37"/>
      <c r="F294" s="38"/>
      <c r="G294" s="39"/>
      <c r="H294" s="35"/>
      <c r="I294" s="30"/>
      <c r="J294" s="38"/>
      <c r="K294" s="36"/>
      <c r="L294" s="40"/>
      <c r="M294" s="43"/>
      <c r="N294" s="44"/>
      <c r="O294" s="35"/>
      <c r="P294" s="87"/>
      <c r="R294" s="70"/>
      <c r="S294" s="70"/>
      <c r="T294" s="99" t="s">
        <v>729</v>
      </c>
      <c r="U294" s="146" t="s">
        <v>730</v>
      </c>
      <c r="V294" s="70"/>
      <c r="W294" s="70"/>
      <c r="X294" s="70"/>
      <c r="Y294" s="70"/>
      <c r="Z294" t="b">
        <f t="shared" si="265"/>
        <v>0</v>
      </c>
      <c r="AA294" t="b">
        <f t="shared" si="287"/>
        <v>0</v>
      </c>
      <c r="AB294" t="b">
        <f t="shared" si="266"/>
        <v>0</v>
      </c>
      <c r="AC294" t="b">
        <f t="shared" si="267"/>
        <v>0</v>
      </c>
      <c r="AD294" s="101" t="b">
        <f t="shared" si="268"/>
        <v>0</v>
      </c>
      <c r="AE294" t="e">
        <f t="shared" si="269"/>
        <v>#VALUE!</v>
      </c>
      <c r="AF294" t="b">
        <f t="shared" si="270"/>
        <v>0</v>
      </c>
      <c r="AG294" s="135"/>
      <c r="AH294" s="82" t="b">
        <f t="shared" si="271"/>
        <v>0</v>
      </c>
      <c r="AI294" s="99" t="b">
        <f t="shared" si="272"/>
        <v>0</v>
      </c>
      <c r="AJ294" s="70" t="b">
        <f t="shared" si="273"/>
        <v>0</v>
      </c>
      <c r="AK294" s="111" t="b">
        <f t="shared" si="288"/>
        <v>0</v>
      </c>
      <c r="AL294" s="82" t="e">
        <f t="shared" si="274"/>
        <v>#VALUE!</v>
      </c>
      <c r="AM294" s="82" t="b">
        <f t="shared" si="275"/>
        <v>0</v>
      </c>
      <c r="AN294" s="82" t="b">
        <f t="shared" si="276"/>
        <v>0</v>
      </c>
      <c r="AO294" s="82" t="b">
        <f t="shared" si="289"/>
        <v>0</v>
      </c>
      <c r="AP294" s="82" t="b">
        <f t="shared" si="277"/>
        <v>0</v>
      </c>
      <c r="AQ294" s="82" t="b">
        <f t="shared" si="290"/>
        <v>0</v>
      </c>
      <c r="AR294" s="70">
        <f t="shared" si="291"/>
        <v>0</v>
      </c>
      <c r="AS294" s="82" t="b">
        <f t="shared" si="278"/>
        <v>0</v>
      </c>
      <c r="AT294" s="82" t="b">
        <f t="shared" si="279"/>
        <v>0</v>
      </c>
      <c r="AU294" s="82" t="b">
        <f t="shared" si="280"/>
        <v>0</v>
      </c>
      <c r="AV294" s="82" t="b">
        <f t="shared" si="281"/>
        <v>0</v>
      </c>
      <c r="AW294" s="82" t="b">
        <f t="shared" si="282"/>
        <v>0</v>
      </c>
      <c r="AX294" s="82" t="b">
        <f t="shared" si="283"/>
        <v>0</v>
      </c>
      <c r="AY294" s="82" t="b">
        <f t="shared" si="292"/>
        <v>0</v>
      </c>
      <c r="AZ294" s="82"/>
      <c r="BA294" s="82" t="b">
        <f t="shared" si="293"/>
        <v>0</v>
      </c>
      <c r="BB294" s="82" t="b">
        <f t="shared" si="294"/>
        <v>0</v>
      </c>
      <c r="BC294" s="82" t="b">
        <f t="shared" si="295"/>
        <v>0</v>
      </c>
      <c r="BD294" s="70"/>
      <c r="BE294" s="70" t="str">
        <f t="shared" si="284"/>
        <v/>
      </c>
      <c r="BF294" s="70">
        <v>283</v>
      </c>
      <c r="BG294" s="70"/>
      <c r="BH294" s="70"/>
      <c r="BI294" s="70"/>
      <c r="BJ294" s="70"/>
      <c r="BK294" s="70"/>
      <c r="BL294" s="70"/>
      <c r="BM294" s="70"/>
      <c r="BN294" s="70"/>
      <c r="BO294" s="70"/>
      <c r="BP294" s="70"/>
      <c r="BQ294" s="70"/>
      <c r="BR294" s="70"/>
      <c r="BS294" s="70" t="b">
        <f t="shared" si="285"/>
        <v>0</v>
      </c>
      <c r="BT294" s="70">
        <f>COUNTA(B295:$O$830)</f>
        <v>0</v>
      </c>
      <c r="BU294" s="70"/>
      <c r="BV294" s="163"/>
      <c r="BW294" s="163"/>
      <c r="BX294" s="163"/>
      <c r="BY294" s="163"/>
      <c r="BZ294" s="163"/>
      <c r="CA294" s="163"/>
      <c r="CB294" s="163"/>
      <c r="CC294" s="163"/>
      <c r="CD294" s="163"/>
      <c r="CE294" s="163" t="str">
        <f t="shared" si="296"/>
        <v/>
      </c>
      <c r="CF294" s="163" t="str">
        <f t="shared" si="297"/>
        <v/>
      </c>
      <c r="CG294" s="163" t="str">
        <f t="shared" si="298"/>
        <v/>
      </c>
      <c r="CH294" s="163" t="str">
        <f t="shared" si="299"/>
        <v/>
      </c>
      <c r="CI294" s="163" t="str">
        <f t="shared" si="300"/>
        <v/>
      </c>
      <c r="CJ294" s="163" t="str">
        <f t="shared" si="301"/>
        <v/>
      </c>
      <c r="CK294" s="163" t="str">
        <f t="shared" si="302"/>
        <v/>
      </c>
      <c r="CL294" s="163" t="str">
        <f t="shared" si="303"/>
        <v/>
      </c>
      <c r="CM294" s="163" t="str">
        <f t="shared" si="304"/>
        <v/>
      </c>
      <c r="CN294" s="163"/>
      <c r="CO294" s="163"/>
      <c r="CP294" s="163" t="str">
        <f t="shared" si="305"/>
        <v/>
      </c>
      <c r="CQ294" s="163"/>
      <c r="CR294" s="163"/>
      <c r="CS294" s="185" t="str">
        <f t="shared" si="322"/>
        <v/>
      </c>
      <c r="CT294" s="70"/>
      <c r="CU294" s="70">
        <f t="shared" si="306"/>
        <v>0</v>
      </c>
      <c r="CV294" s="70">
        <f t="shared" si="307"/>
        <v>0</v>
      </c>
      <c r="CW294" s="70"/>
      <c r="CX294" s="96">
        <f t="shared" si="308"/>
        <v>0</v>
      </c>
      <c r="CY294" s="70"/>
      <c r="CZ294" s="70" t="e">
        <f t="shared" si="309"/>
        <v>#VALUE!</v>
      </c>
      <c r="DA294" s="70" t="e">
        <f t="shared" si="310"/>
        <v>#VALUE!</v>
      </c>
      <c r="DB294" s="70"/>
      <c r="DC294" s="70" t="b">
        <f t="shared" si="323"/>
        <v>0</v>
      </c>
      <c r="DD294" s="70">
        <f t="shared" si="311"/>
        <v>0</v>
      </c>
      <c r="DE294" s="70" t="str">
        <f t="shared" si="312"/>
        <v/>
      </c>
      <c r="DF294" s="70"/>
      <c r="DG294" s="70" t="str">
        <f t="shared" si="324"/>
        <v/>
      </c>
      <c r="DH294" s="70" t="b">
        <f t="shared" si="325"/>
        <v>0</v>
      </c>
      <c r="DI294" s="70" t="str">
        <f t="shared" si="326"/>
        <v/>
      </c>
      <c r="DJ294" s="70"/>
      <c r="DK294" s="70" t="str">
        <f t="shared" si="313"/>
        <v/>
      </c>
      <c r="DL294" s="70" t="str">
        <f t="shared" si="314"/>
        <v/>
      </c>
      <c r="DM294" s="70"/>
      <c r="DN294" s="70" t="str">
        <f t="shared" si="315"/>
        <v/>
      </c>
      <c r="DO294" s="70" t="str">
        <f>IF(DK294="","",AND((COUNTIF($DK$12:DL294,DK294))=1,(COUNTIF($DK$12:DL294,DL294))=1))</f>
        <v/>
      </c>
      <c r="DP294" s="70" t="str">
        <f>IF(DK294="","",AND((COUNTIF(DK294:$DL$812,DK294))=1,(COUNTIF(DK294:$DL$812,DL294))=1))</f>
        <v/>
      </c>
      <c r="DQ294" s="70"/>
      <c r="DR294" s="70" t="b">
        <f t="shared" si="316"/>
        <v>0</v>
      </c>
      <c r="DS294" s="70" t="b">
        <f t="shared" si="317"/>
        <v>0</v>
      </c>
      <c r="DT294" s="70">
        <f t="shared" si="327"/>
        <v>0</v>
      </c>
      <c r="DU294" s="70">
        <f t="shared" si="328"/>
        <v>0</v>
      </c>
      <c r="DV294" s="70" t="b">
        <f t="shared" si="318"/>
        <v>0</v>
      </c>
      <c r="DW294" s="70" t="b">
        <f t="shared" si="319"/>
        <v>0</v>
      </c>
      <c r="DX294" s="70"/>
      <c r="DY294" s="70" t="b">
        <f t="shared" si="320"/>
        <v>0</v>
      </c>
      <c r="DZ294" s="70">
        <f t="shared" si="321"/>
        <v>0</v>
      </c>
      <c r="EA294" s="70"/>
    </row>
    <row r="295" spans="1:131" x14ac:dyDescent="0.25">
      <c r="A295" s="24" t="str">
        <f t="shared" si="286"/>
        <v/>
      </c>
      <c r="B295" s="36"/>
      <c r="C295" s="37"/>
      <c r="D295" s="38"/>
      <c r="E295" s="37"/>
      <c r="F295" s="38"/>
      <c r="G295" s="39"/>
      <c r="H295" s="35"/>
      <c r="I295" s="30"/>
      <c r="J295" s="38"/>
      <c r="K295" s="36"/>
      <c r="L295" s="40"/>
      <c r="M295" s="43"/>
      <c r="N295" s="44"/>
      <c r="O295" s="35"/>
      <c r="P295" s="87"/>
      <c r="R295" s="70"/>
      <c r="S295" s="70"/>
      <c r="T295" s="99" t="s">
        <v>731</v>
      </c>
      <c r="U295" s="146" t="s">
        <v>732</v>
      </c>
      <c r="V295" s="70"/>
      <c r="W295" s="70"/>
      <c r="X295" s="70"/>
      <c r="Y295" s="70"/>
      <c r="Z295" t="b">
        <f t="shared" si="265"/>
        <v>0</v>
      </c>
      <c r="AA295" t="b">
        <f t="shared" si="287"/>
        <v>0</v>
      </c>
      <c r="AB295" t="b">
        <f t="shared" si="266"/>
        <v>0</v>
      </c>
      <c r="AC295" t="b">
        <f t="shared" si="267"/>
        <v>0</v>
      </c>
      <c r="AD295" s="101" t="b">
        <f t="shared" si="268"/>
        <v>0</v>
      </c>
      <c r="AE295" t="e">
        <f t="shared" si="269"/>
        <v>#VALUE!</v>
      </c>
      <c r="AF295" t="b">
        <f t="shared" si="270"/>
        <v>0</v>
      </c>
      <c r="AG295" s="135"/>
      <c r="AH295" s="82" t="b">
        <f t="shared" si="271"/>
        <v>0</v>
      </c>
      <c r="AI295" s="99" t="b">
        <f t="shared" si="272"/>
        <v>0</v>
      </c>
      <c r="AJ295" s="70" t="b">
        <f t="shared" si="273"/>
        <v>0</v>
      </c>
      <c r="AK295" s="111" t="b">
        <f t="shared" si="288"/>
        <v>0</v>
      </c>
      <c r="AL295" s="82" t="e">
        <f t="shared" si="274"/>
        <v>#VALUE!</v>
      </c>
      <c r="AM295" s="82" t="b">
        <f t="shared" si="275"/>
        <v>0</v>
      </c>
      <c r="AN295" s="82" t="b">
        <f t="shared" si="276"/>
        <v>0</v>
      </c>
      <c r="AO295" s="82" t="b">
        <f t="shared" si="289"/>
        <v>0</v>
      </c>
      <c r="AP295" s="82" t="b">
        <f t="shared" si="277"/>
        <v>0</v>
      </c>
      <c r="AQ295" s="82" t="b">
        <f t="shared" si="290"/>
        <v>0</v>
      </c>
      <c r="AR295" s="70">
        <f t="shared" si="291"/>
        <v>0</v>
      </c>
      <c r="AS295" s="82" t="b">
        <f t="shared" si="278"/>
        <v>0</v>
      </c>
      <c r="AT295" s="82" t="b">
        <f t="shared" si="279"/>
        <v>0</v>
      </c>
      <c r="AU295" s="82" t="b">
        <f t="shared" si="280"/>
        <v>0</v>
      </c>
      <c r="AV295" s="82" t="b">
        <f t="shared" si="281"/>
        <v>0</v>
      </c>
      <c r="AW295" s="82" t="b">
        <f t="shared" si="282"/>
        <v>0</v>
      </c>
      <c r="AX295" s="82" t="b">
        <f t="shared" si="283"/>
        <v>0</v>
      </c>
      <c r="AY295" s="82" t="b">
        <f t="shared" si="292"/>
        <v>0</v>
      </c>
      <c r="AZ295" s="82"/>
      <c r="BA295" s="82" t="b">
        <f t="shared" si="293"/>
        <v>0</v>
      </c>
      <c r="BB295" s="82" t="b">
        <f t="shared" si="294"/>
        <v>0</v>
      </c>
      <c r="BC295" s="82" t="b">
        <f t="shared" si="295"/>
        <v>0</v>
      </c>
      <c r="BD295" s="70"/>
      <c r="BE295" s="70" t="str">
        <f t="shared" si="284"/>
        <v/>
      </c>
      <c r="BF295" s="70">
        <v>284</v>
      </c>
      <c r="BG295" s="70"/>
      <c r="BH295" s="70"/>
      <c r="BI295" s="70"/>
      <c r="BJ295" s="70"/>
      <c r="BK295" s="70"/>
      <c r="BL295" s="70"/>
      <c r="BM295" s="70"/>
      <c r="BN295" s="70"/>
      <c r="BO295" s="70"/>
      <c r="BP295" s="70"/>
      <c r="BQ295" s="70"/>
      <c r="BR295" s="70"/>
      <c r="BS295" s="70" t="b">
        <f t="shared" si="285"/>
        <v>0</v>
      </c>
      <c r="BT295" s="70">
        <f>COUNTA(B296:$O$830)</f>
        <v>0</v>
      </c>
      <c r="BU295" s="70"/>
      <c r="BV295" s="163"/>
      <c r="BW295" s="163"/>
      <c r="BX295" s="163"/>
      <c r="BY295" s="163"/>
      <c r="BZ295" s="163"/>
      <c r="CA295" s="163"/>
      <c r="CB295" s="163"/>
      <c r="CC295" s="163"/>
      <c r="CD295" s="163"/>
      <c r="CE295" s="163" t="str">
        <f t="shared" si="296"/>
        <v/>
      </c>
      <c r="CF295" s="163" t="str">
        <f t="shared" si="297"/>
        <v/>
      </c>
      <c r="CG295" s="163" t="str">
        <f t="shared" si="298"/>
        <v/>
      </c>
      <c r="CH295" s="163" t="str">
        <f t="shared" si="299"/>
        <v/>
      </c>
      <c r="CI295" s="163" t="str">
        <f t="shared" si="300"/>
        <v/>
      </c>
      <c r="CJ295" s="163" t="str">
        <f t="shared" si="301"/>
        <v/>
      </c>
      <c r="CK295" s="163" t="str">
        <f t="shared" si="302"/>
        <v/>
      </c>
      <c r="CL295" s="163" t="str">
        <f t="shared" si="303"/>
        <v/>
      </c>
      <c r="CM295" s="163" t="str">
        <f t="shared" si="304"/>
        <v/>
      </c>
      <c r="CN295" s="163"/>
      <c r="CO295" s="163"/>
      <c r="CP295" s="163" t="str">
        <f t="shared" si="305"/>
        <v/>
      </c>
      <c r="CQ295" s="163"/>
      <c r="CR295" s="163"/>
      <c r="CS295" s="185" t="str">
        <f t="shared" si="322"/>
        <v/>
      </c>
      <c r="CT295" s="70"/>
      <c r="CU295" s="70">
        <f t="shared" si="306"/>
        <v>0</v>
      </c>
      <c r="CV295" s="70">
        <f t="shared" si="307"/>
        <v>0</v>
      </c>
      <c r="CW295" s="70"/>
      <c r="CX295" s="96">
        <f t="shared" si="308"/>
        <v>0</v>
      </c>
      <c r="CY295" s="70"/>
      <c r="CZ295" s="70" t="e">
        <f t="shared" si="309"/>
        <v>#VALUE!</v>
      </c>
      <c r="DA295" s="70" t="e">
        <f t="shared" si="310"/>
        <v>#VALUE!</v>
      </c>
      <c r="DB295" s="70"/>
      <c r="DC295" s="70" t="b">
        <f t="shared" si="323"/>
        <v>0</v>
      </c>
      <c r="DD295" s="70">
        <f t="shared" si="311"/>
        <v>0</v>
      </c>
      <c r="DE295" s="70" t="str">
        <f t="shared" si="312"/>
        <v/>
      </c>
      <c r="DF295" s="70"/>
      <c r="DG295" s="70" t="str">
        <f t="shared" si="324"/>
        <v/>
      </c>
      <c r="DH295" s="70" t="b">
        <f t="shared" si="325"/>
        <v>0</v>
      </c>
      <c r="DI295" s="70" t="str">
        <f t="shared" si="326"/>
        <v/>
      </c>
      <c r="DJ295" s="70"/>
      <c r="DK295" s="70" t="str">
        <f t="shared" si="313"/>
        <v/>
      </c>
      <c r="DL295" s="70" t="str">
        <f t="shared" si="314"/>
        <v/>
      </c>
      <c r="DM295" s="70"/>
      <c r="DN295" s="70" t="str">
        <f t="shared" si="315"/>
        <v/>
      </c>
      <c r="DO295" s="70" t="str">
        <f>IF(DK295="","",AND((COUNTIF($DK$12:DL295,DK295))=1,(COUNTIF($DK$12:DL295,DL295))=1))</f>
        <v/>
      </c>
      <c r="DP295" s="70" t="str">
        <f>IF(DK295="","",AND((COUNTIF(DK295:$DL$812,DK295))=1,(COUNTIF(DK295:$DL$812,DL295))=1))</f>
        <v/>
      </c>
      <c r="DQ295" s="70"/>
      <c r="DR295" s="70" t="b">
        <f t="shared" si="316"/>
        <v>0</v>
      </c>
      <c r="DS295" s="70" t="b">
        <f t="shared" si="317"/>
        <v>0</v>
      </c>
      <c r="DT295" s="70">
        <f t="shared" si="327"/>
        <v>0</v>
      </c>
      <c r="DU295" s="70">
        <f t="shared" si="328"/>
        <v>0</v>
      </c>
      <c r="DV295" s="70" t="b">
        <f t="shared" si="318"/>
        <v>0</v>
      </c>
      <c r="DW295" s="70" t="b">
        <f t="shared" si="319"/>
        <v>0</v>
      </c>
      <c r="DX295" s="70"/>
      <c r="DY295" s="70" t="b">
        <f t="shared" si="320"/>
        <v>0</v>
      </c>
      <c r="DZ295" s="70">
        <f t="shared" si="321"/>
        <v>0</v>
      </c>
      <c r="EA295" s="70"/>
    </row>
    <row r="296" spans="1:131" x14ac:dyDescent="0.25">
      <c r="A296" s="24" t="str">
        <f t="shared" si="286"/>
        <v/>
      </c>
      <c r="B296" s="36"/>
      <c r="C296" s="37"/>
      <c r="D296" s="38"/>
      <c r="E296" s="37"/>
      <c r="F296" s="38"/>
      <c r="G296" s="39"/>
      <c r="H296" s="35"/>
      <c r="I296" s="30"/>
      <c r="J296" s="38"/>
      <c r="K296" s="36"/>
      <c r="L296" s="40"/>
      <c r="M296" s="43"/>
      <c r="N296" s="44"/>
      <c r="O296" s="35"/>
      <c r="P296" s="87"/>
      <c r="R296" s="70"/>
      <c r="S296" s="70"/>
      <c r="T296" s="99" t="s">
        <v>733</v>
      </c>
      <c r="U296" s="146" t="s">
        <v>734</v>
      </c>
      <c r="V296" s="70"/>
      <c r="W296" s="70"/>
      <c r="X296" s="70"/>
      <c r="Y296" s="70"/>
      <c r="Z296" t="b">
        <f t="shared" si="265"/>
        <v>0</v>
      </c>
      <c r="AA296" t="b">
        <f t="shared" si="287"/>
        <v>0</v>
      </c>
      <c r="AB296" t="b">
        <f t="shared" si="266"/>
        <v>0</v>
      </c>
      <c r="AC296" t="b">
        <f t="shared" si="267"/>
        <v>0</v>
      </c>
      <c r="AD296" s="101" t="b">
        <f t="shared" si="268"/>
        <v>0</v>
      </c>
      <c r="AE296" t="e">
        <f t="shared" si="269"/>
        <v>#VALUE!</v>
      </c>
      <c r="AF296" t="b">
        <f t="shared" si="270"/>
        <v>0</v>
      </c>
      <c r="AG296" s="135"/>
      <c r="AH296" s="82" t="b">
        <f t="shared" si="271"/>
        <v>0</v>
      </c>
      <c r="AI296" s="99" t="b">
        <f t="shared" si="272"/>
        <v>0</v>
      </c>
      <c r="AJ296" s="70" t="b">
        <f t="shared" si="273"/>
        <v>0</v>
      </c>
      <c r="AK296" s="111" t="b">
        <f t="shared" si="288"/>
        <v>0</v>
      </c>
      <c r="AL296" s="82" t="e">
        <f t="shared" si="274"/>
        <v>#VALUE!</v>
      </c>
      <c r="AM296" s="82" t="b">
        <f t="shared" si="275"/>
        <v>0</v>
      </c>
      <c r="AN296" s="82" t="b">
        <f t="shared" si="276"/>
        <v>0</v>
      </c>
      <c r="AO296" s="82" t="b">
        <f t="shared" si="289"/>
        <v>0</v>
      </c>
      <c r="AP296" s="82" t="b">
        <f t="shared" si="277"/>
        <v>0</v>
      </c>
      <c r="AQ296" s="82" t="b">
        <f t="shared" si="290"/>
        <v>0</v>
      </c>
      <c r="AR296" s="70">
        <f t="shared" si="291"/>
        <v>0</v>
      </c>
      <c r="AS296" s="82" t="b">
        <f t="shared" si="278"/>
        <v>0</v>
      </c>
      <c r="AT296" s="82" t="b">
        <f t="shared" si="279"/>
        <v>0</v>
      </c>
      <c r="AU296" s="82" t="b">
        <f t="shared" si="280"/>
        <v>0</v>
      </c>
      <c r="AV296" s="82" t="b">
        <f t="shared" si="281"/>
        <v>0</v>
      </c>
      <c r="AW296" s="82" t="b">
        <f t="shared" si="282"/>
        <v>0</v>
      </c>
      <c r="AX296" s="82" t="b">
        <f t="shared" si="283"/>
        <v>0</v>
      </c>
      <c r="AY296" s="82" t="b">
        <f t="shared" si="292"/>
        <v>0</v>
      </c>
      <c r="AZ296" s="82"/>
      <c r="BA296" s="82" t="b">
        <f t="shared" si="293"/>
        <v>0</v>
      </c>
      <c r="BB296" s="82" t="b">
        <f t="shared" si="294"/>
        <v>0</v>
      </c>
      <c r="BC296" s="82" t="b">
        <f t="shared" si="295"/>
        <v>0</v>
      </c>
      <c r="BD296" s="70"/>
      <c r="BE296" s="70" t="str">
        <f t="shared" si="284"/>
        <v/>
      </c>
      <c r="BF296" s="70">
        <v>285</v>
      </c>
      <c r="BG296" s="70"/>
      <c r="BH296" s="70"/>
      <c r="BI296" s="70"/>
      <c r="BJ296" s="70"/>
      <c r="BK296" s="70"/>
      <c r="BL296" s="70"/>
      <c r="BM296" s="70"/>
      <c r="BN296" s="70"/>
      <c r="BO296" s="70"/>
      <c r="BP296" s="70"/>
      <c r="BQ296" s="70"/>
      <c r="BR296" s="70"/>
      <c r="BS296" s="70" t="b">
        <f t="shared" si="285"/>
        <v>0</v>
      </c>
      <c r="BT296" s="70">
        <f>COUNTA(B297:$O$830)</f>
        <v>0</v>
      </c>
      <c r="BU296" s="70"/>
      <c r="BV296" s="163"/>
      <c r="BW296" s="163"/>
      <c r="BX296" s="163"/>
      <c r="BY296" s="163"/>
      <c r="BZ296" s="163"/>
      <c r="CA296" s="163"/>
      <c r="CB296" s="163"/>
      <c r="CC296" s="163"/>
      <c r="CD296" s="163"/>
      <c r="CE296" s="163" t="str">
        <f t="shared" si="296"/>
        <v/>
      </c>
      <c r="CF296" s="163" t="str">
        <f t="shared" si="297"/>
        <v/>
      </c>
      <c r="CG296" s="163" t="str">
        <f t="shared" si="298"/>
        <v/>
      </c>
      <c r="CH296" s="163" t="str">
        <f t="shared" si="299"/>
        <v/>
      </c>
      <c r="CI296" s="163" t="str">
        <f t="shared" si="300"/>
        <v/>
      </c>
      <c r="CJ296" s="163" t="str">
        <f t="shared" si="301"/>
        <v/>
      </c>
      <c r="CK296" s="163" t="str">
        <f t="shared" si="302"/>
        <v/>
      </c>
      <c r="CL296" s="163" t="str">
        <f t="shared" si="303"/>
        <v/>
      </c>
      <c r="CM296" s="163" t="str">
        <f t="shared" si="304"/>
        <v/>
      </c>
      <c r="CN296" s="163"/>
      <c r="CO296" s="163"/>
      <c r="CP296" s="163" t="str">
        <f t="shared" si="305"/>
        <v/>
      </c>
      <c r="CQ296" s="163"/>
      <c r="CR296" s="163"/>
      <c r="CS296" s="185" t="str">
        <f t="shared" si="322"/>
        <v/>
      </c>
      <c r="CT296" s="70"/>
      <c r="CU296" s="70">
        <f t="shared" si="306"/>
        <v>0</v>
      </c>
      <c r="CV296" s="70">
        <f t="shared" si="307"/>
        <v>0</v>
      </c>
      <c r="CW296" s="70"/>
      <c r="CX296" s="96">
        <f t="shared" si="308"/>
        <v>0</v>
      </c>
      <c r="CY296" s="70"/>
      <c r="CZ296" s="70" t="e">
        <f t="shared" si="309"/>
        <v>#VALUE!</v>
      </c>
      <c r="DA296" s="70" t="e">
        <f t="shared" si="310"/>
        <v>#VALUE!</v>
      </c>
      <c r="DB296" s="70"/>
      <c r="DC296" s="70" t="b">
        <f t="shared" si="323"/>
        <v>0</v>
      </c>
      <c r="DD296" s="70">
        <f t="shared" si="311"/>
        <v>0</v>
      </c>
      <c r="DE296" s="70" t="str">
        <f t="shared" si="312"/>
        <v/>
      </c>
      <c r="DF296" s="70"/>
      <c r="DG296" s="70" t="str">
        <f t="shared" si="324"/>
        <v/>
      </c>
      <c r="DH296" s="70" t="b">
        <f t="shared" si="325"/>
        <v>0</v>
      </c>
      <c r="DI296" s="70" t="str">
        <f t="shared" si="326"/>
        <v/>
      </c>
      <c r="DJ296" s="70"/>
      <c r="DK296" s="70" t="str">
        <f t="shared" si="313"/>
        <v/>
      </c>
      <c r="DL296" s="70" t="str">
        <f t="shared" si="314"/>
        <v/>
      </c>
      <c r="DM296" s="70"/>
      <c r="DN296" s="70" t="str">
        <f t="shared" si="315"/>
        <v/>
      </c>
      <c r="DO296" s="70" t="str">
        <f>IF(DK296="","",AND((COUNTIF($DK$12:DL296,DK296))=1,(COUNTIF($DK$12:DL296,DL296))=1))</f>
        <v/>
      </c>
      <c r="DP296" s="70" t="str">
        <f>IF(DK296="","",AND((COUNTIF(DK296:$DL$812,DK296))=1,(COUNTIF(DK296:$DL$812,DL296))=1))</f>
        <v/>
      </c>
      <c r="DQ296" s="70"/>
      <c r="DR296" s="70" t="b">
        <f t="shared" si="316"/>
        <v>0</v>
      </c>
      <c r="DS296" s="70" t="b">
        <f t="shared" si="317"/>
        <v>0</v>
      </c>
      <c r="DT296" s="70">
        <f t="shared" si="327"/>
        <v>0</v>
      </c>
      <c r="DU296" s="70">
        <f t="shared" si="328"/>
        <v>0</v>
      </c>
      <c r="DV296" s="70" t="b">
        <f t="shared" si="318"/>
        <v>0</v>
      </c>
      <c r="DW296" s="70" t="b">
        <f t="shared" si="319"/>
        <v>0</v>
      </c>
      <c r="DX296" s="70"/>
      <c r="DY296" s="70" t="b">
        <f t="shared" si="320"/>
        <v>0</v>
      </c>
      <c r="DZ296" s="70">
        <f t="shared" si="321"/>
        <v>0</v>
      </c>
      <c r="EA296" s="70"/>
    </row>
    <row r="297" spans="1:131" x14ac:dyDescent="0.25">
      <c r="A297" s="24" t="str">
        <f t="shared" si="286"/>
        <v/>
      </c>
      <c r="B297" s="36"/>
      <c r="C297" s="37"/>
      <c r="D297" s="38"/>
      <c r="E297" s="37"/>
      <c r="F297" s="38"/>
      <c r="G297" s="39"/>
      <c r="H297" s="35"/>
      <c r="I297" s="30"/>
      <c r="J297" s="38"/>
      <c r="K297" s="36"/>
      <c r="L297" s="40"/>
      <c r="M297" s="43"/>
      <c r="N297" s="44"/>
      <c r="O297" s="35"/>
      <c r="P297" s="87"/>
      <c r="R297" s="70"/>
      <c r="S297" s="70"/>
      <c r="T297" s="99" t="s">
        <v>735</v>
      </c>
      <c r="U297" s="146" t="s">
        <v>736</v>
      </c>
      <c r="V297" s="70"/>
      <c r="W297" s="70"/>
      <c r="X297" s="70"/>
      <c r="Y297" s="70"/>
      <c r="Z297" t="b">
        <f t="shared" si="265"/>
        <v>0</v>
      </c>
      <c r="AA297" t="b">
        <f t="shared" si="287"/>
        <v>0</v>
      </c>
      <c r="AB297" t="b">
        <f t="shared" si="266"/>
        <v>0</v>
      </c>
      <c r="AC297" t="b">
        <f t="shared" si="267"/>
        <v>0</v>
      </c>
      <c r="AD297" s="101" t="b">
        <f t="shared" si="268"/>
        <v>0</v>
      </c>
      <c r="AE297" t="e">
        <f t="shared" si="269"/>
        <v>#VALUE!</v>
      </c>
      <c r="AF297" t="b">
        <f t="shared" si="270"/>
        <v>0</v>
      </c>
      <c r="AG297" s="135"/>
      <c r="AH297" s="82" t="b">
        <f t="shared" si="271"/>
        <v>0</v>
      </c>
      <c r="AI297" s="99" t="b">
        <f t="shared" si="272"/>
        <v>0</v>
      </c>
      <c r="AJ297" s="70" t="b">
        <f t="shared" si="273"/>
        <v>0</v>
      </c>
      <c r="AK297" s="111" t="b">
        <f t="shared" si="288"/>
        <v>0</v>
      </c>
      <c r="AL297" s="82" t="e">
        <f t="shared" si="274"/>
        <v>#VALUE!</v>
      </c>
      <c r="AM297" s="82" t="b">
        <f t="shared" si="275"/>
        <v>0</v>
      </c>
      <c r="AN297" s="82" t="b">
        <f t="shared" si="276"/>
        <v>0</v>
      </c>
      <c r="AO297" s="82" t="b">
        <f t="shared" si="289"/>
        <v>0</v>
      </c>
      <c r="AP297" s="82" t="b">
        <f t="shared" si="277"/>
        <v>0</v>
      </c>
      <c r="AQ297" s="82" t="b">
        <f t="shared" si="290"/>
        <v>0</v>
      </c>
      <c r="AR297" s="70">
        <f t="shared" si="291"/>
        <v>0</v>
      </c>
      <c r="AS297" s="82" t="b">
        <f t="shared" si="278"/>
        <v>0</v>
      </c>
      <c r="AT297" s="82" t="b">
        <f t="shared" si="279"/>
        <v>0</v>
      </c>
      <c r="AU297" s="82" t="b">
        <f t="shared" si="280"/>
        <v>0</v>
      </c>
      <c r="AV297" s="82" t="b">
        <f t="shared" si="281"/>
        <v>0</v>
      </c>
      <c r="AW297" s="82" t="b">
        <f t="shared" si="282"/>
        <v>0</v>
      </c>
      <c r="AX297" s="82" t="b">
        <f t="shared" si="283"/>
        <v>0</v>
      </c>
      <c r="AY297" s="82" t="b">
        <f t="shared" si="292"/>
        <v>0</v>
      </c>
      <c r="AZ297" s="82"/>
      <c r="BA297" s="82" t="b">
        <f t="shared" si="293"/>
        <v>0</v>
      </c>
      <c r="BB297" s="82" t="b">
        <f t="shared" si="294"/>
        <v>0</v>
      </c>
      <c r="BC297" s="82" t="b">
        <f t="shared" si="295"/>
        <v>0</v>
      </c>
      <c r="BD297" s="70"/>
      <c r="BE297" s="70" t="str">
        <f t="shared" si="284"/>
        <v/>
      </c>
      <c r="BF297" s="70">
        <v>286</v>
      </c>
      <c r="BG297" s="70"/>
      <c r="BH297" s="70"/>
      <c r="BI297" s="70"/>
      <c r="BJ297" s="70"/>
      <c r="BK297" s="70"/>
      <c r="BL297" s="70"/>
      <c r="BM297" s="70"/>
      <c r="BN297" s="70"/>
      <c r="BO297" s="70"/>
      <c r="BP297" s="70"/>
      <c r="BQ297" s="70"/>
      <c r="BR297" s="70"/>
      <c r="BS297" s="70" t="b">
        <f t="shared" si="285"/>
        <v>0</v>
      </c>
      <c r="BT297" s="70">
        <f>COUNTA(B298:$O$830)</f>
        <v>0</v>
      </c>
      <c r="BU297" s="70"/>
      <c r="BV297" s="163"/>
      <c r="BW297" s="163"/>
      <c r="BX297" s="163"/>
      <c r="BY297" s="163"/>
      <c r="BZ297" s="163"/>
      <c r="CA297" s="163"/>
      <c r="CB297" s="163"/>
      <c r="CC297" s="163"/>
      <c r="CD297" s="163"/>
      <c r="CE297" s="163" t="str">
        <f t="shared" si="296"/>
        <v/>
      </c>
      <c r="CF297" s="163" t="str">
        <f t="shared" si="297"/>
        <v/>
      </c>
      <c r="CG297" s="163" t="str">
        <f t="shared" si="298"/>
        <v/>
      </c>
      <c r="CH297" s="163" t="str">
        <f t="shared" si="299"/>
        <v/>
      </c>
      <c r="CI297" s="163" t="str">
        <f t="shared" si="300"/>
        <v/>
      </c>
      <c r="CJ297" s="163" t="str">
        <f t="shared" si="301"/>
        <v/>
      </c>
      <c r="CK297" s="163" t="str">
        <f t="shared" si="302"/>
        <v/>
      </c>
      <c r="CL297" s="163" t="str">
        <f t="shared" si="303"/>
        <v/>
      </c>
      <c r="CM297" s="163" t="str">
        <f t="shared" si="304"/>
        <v/>
      </c>
      <c r="CN297" s="163"/>
      <c r="CO297" s="163"/>
      <c r="CP297" s="163" t="str">
        <f t="shared" si="305"/>
        <v/>
      </c>
      <c r="CQ297" s="163"/>
      <c r="CR297" s="163"/>
      <c r="CS297" s="185" t="str">
        <f t="shared" si="322"/>
        <v/>
      </c>
      <c r="CT297" s="70"/>
      <c r="CU297" s="70">
        <f t="shared" si="306"/>
        <v>0</v>
      </c>
      <c r="CV297" s="70">
        <f t="shared" si="307"/>
        <v>0</v>
      </c>
      <c r="CW297" s="70"/>
      <c r="CX297" s="96">
        <f t="shared" si="308"/>
        <v>0</v>
      </c>
      <c r="CY297" s="70"/>
      <c r="CZ297" s="70" t="e">
        <f t="shared" si="309"/>
        <v>#VALUE!</v>
      </c>
      <c r="DA297" s="70" t="e">
        <f t="shared" si="310"/>
        <v>#VALUE!</v>
      </c>
      <c r="DB297" s="70"/>
      <c r="DC297" s="70" t="b">
        <f t="shared" si="323"/>
        <v>0</v>
      </c>
      <c r="DD297" s="70">
        <f t="shared" si="311"/>
        <v>0</v>
      </c>
      <c r="DE297" s="70" t="str">
        <f t="shared" si="312"/>
        <v/>
      </c>
      <c r="DF297" s="70"/>
      <c r="DG297" s="70" t="str">
        <f t="shared" si="324"/>
        <v/>
      </c>
      <c r="DH297" s="70" t="b">
        <f t="shared" si="325"/>
        <v>0</v>
      </c>
      <c r="DI297" s="70" t="str">
        <f t="shared" si="326"/>
        <v/>
      </c>
      <c r="DJ297" s="70"/>
      <c r="DK297" s="70" t="str">
        <f t="shared" si="313"/>
        <v/>
      </c>
      <c r="DL297" s="70" t="str">
        <f t="shared" si="314"/>
        <v/>
      </c>
      <c r="DM297" s="70"/>
      <c r="DN297" s="70" t="str">
        <f t="shared" si="315"/>
        <v/>
      </c>
      <c r="DO297" s="70" t="str">
        <f>IF(DK297="","",AND((COUNTIF($DK$12:DL297,DK297))=1,(COUNTIF($DK$12:DL297,DL297))=1))</f>
        <v/>
      </c>
      <c r="DP297" s="70" t="str">
        <f>IF(DK297="","",AND((COUNTIF(DK297:$DL$812,DK297))=1,(COUNTIF(DK297:$DL$812,DL297))=1))</f>
        <v/>
      </c>
      <c r="DQ297" s="70"/>
      <c r="DR297" s="70" t="b">
        <f t="shared" si="316"/>
        <v>0</v>
      </c>
      <c r="DS297" s="70" t="b">
        <f t="shared" si="317"/>
        <v>0</v>
      </c>
      <c r="DT297" s="70">
        <f t="shared" si="327"/>
        <v>0</v>
      </c>
      <c r="DU297" s="70">
        <f t="shared" si="328"/>
        <v>0</v>
      </c>
      <c r="DV297" s="70" t="b">
        <f t="shared" si="318"/>
        <v>0</v>
      </c>
      <c r="DW297" s="70" t="b">
        <f t="shared" si="319"/>
        <v>0</v>
      </c>
      <c r="DX297" s="70"/>
      <c r="DY297" s="70" t="b">
        <f t="shared" si="320"/>
        <v>0</v>
      </c>
      <c r="DZ297" s="70">
        <f t="shared" si="321"/>
        <v>0</v>
      </c>
      <c r="EA297" s="70"/>
    </row>
    <row r="298" spans="1:131" x14ac:dyDescent="0.25">
      <c r="A298" s="24" t="str">
        <f t="shared" si="286"/>
        <v/>
      </c>
      <c r="B298" s="36"/>
      <c r="C298" s="37"/>
      <c r="D298" s="38"/>
      <c r="E298" s="37"/>
      <c r="F298" s="38"/>
      <c r="G298" s="39"/>
      <c r="H298" s="35"/>
      <c r="I298" s="30"/>
      <c r="J298" s="38"/>
      <c r="K298" s="36"/>
      <c r="L298" s="40"/>
      <c r="M298" s="43"/>
      <c r="N298" s="44"/>
      <c r="O298" s="35"/>
      <c r="P298" s="87"/>
      <c r="R298" s="70"/>
      <c r="S298" s="70"/>
      <c r="T298" s="99" t="s">
        <v>737</v>
      </c>
      <c r="U298" s="146" t="s">
        <v>738</v>
      </c>
      <c r="V298" s="70"/>
      <c r="W298" s="70"/>
      <c r="X298" s="70"/>
      <c r="Y298" s="70"/>
      <c r="Z298" t="b">
        <f t="shared" si="265"/>
        <v>0</v>
      </c>
      <c r="AA298" t="b">
        <f t="shared" si="287"/>
        <v>0</v>
      </c>
      <c r="AB298" t="b">
        <f t="shared" si="266"/>
        <v>0</v>
      </c>
      <c r="AC298" t="b">
        <f t="shared" si="267"/>
        <v>0</v>
      </c>
      <c r="AD298" s="101" t="b">
        <f t="shared" si="268"/>
        <v>0</v>
      </c>
      <c r="AE298" t="e">
        <f t="shared" si="269"/>
        <v>#VALUE!</v>
      </c>
      <c r="AF298" t="b">
        <f t="shared" si="270"/>
        <v>0</v>
      </c>
      <c r="AG298" s="135"/>
      <c r="AH298" s="82" t="b">
        <f t="shared" si="271"/>
        <v>0</v>
      </c>
      <c r="AI298" s="99" t="b">
        <f t="shared" si="272"/>
        <v>0</v>
      </c>
      <c r="AJ298" s="70" t="b">
        <f t="shared" si="273"/>
        <v>0</v>
      </c>
      <c r="AK298" s="111" t="b">
        <f t="shared" si="288"/>
        <v>0</v>
      </c>
      <c r="AL298" s="82" t="e">
        <f t="shared" si="274"/>
        <v>#VALUE!</v>
      </c>
      <c r="AM298" s="82" t="b">
        <f t="shared" si="275"/>
        <v>0</v>
      </c>
      <c r="AN298" s="82" t="b">
        <f t="shared" si="276"/>
        <v>0</v>
      </c>
      <c r="AO298" s="82" t="b">
        <f t="shared" si="289"/>
        <v>0</v>
      </c>
      <c r="AP298" s="82" t="b">
        <f t="shared" si="277"/>
        <v>0</v>
      </c>
      <c r="AQ298" s="82" t="b">
        <f t="shared" si="290"/>
        <v>0</v>
      </c>
      <c r="AR298" s="70">
        <f t="shared" si="291"/>
        <v>0</v>
      </c>
      <c r="AS298" s="82" t="b">
        <f t="shared" si="278"/>
        <v>0</v>
      </c>
      <c r="AT298" s="82" t="b">
        <f t="shared" si="279"/>
        <v>0</v>
      </c>
      <c r="AU298" s="82" t="b">
        <f t="shared" si="280"/>
        <v>0</v>
      </c>
      <c r="AV298" s="82" t="b">
        <f t="shared" si="281"/>
        <v>0</v>
      </c>
      <c r="AW298" s="82" t="b">
        <f t="shared" si="282"/>
        <v>0</v>
      </c>
      <c r="AX298" s="82" t="b">
        <f t="shared" si="283"/>
        <v>0</v>
      </c>
      <c r="AY298" s="82" t="b">
        <f t="shared" si="292"/>
        <v>0</v>
      </c>
      <c r="AZ298" s="82"/>
      <c r="BA298" s="82" t="b">
        <f t="shared" si="293"/>
        <v>0</v>
      </c>
      <c r="BB298" s="82" t="b">
        <f t="shared" si="294"/>
        <v>0</v>
      </c>
      <c r="BC298" s="82" t="b">
        <f t="shared" si="295"/>
        <v>0</v>
      </c>
      <c r="BD298" s="70"/>
      <c r="BE298" s="70" t="str">
        <f t="shared" si="284"/>
        <v/>
      </c>
      <c r="BF298" s="70">
        <v>287</v>
      </c>
      <c r="BG298" s="70"/>
      <c r="BH298" s="70"/>
      <c r="BI298" s="70"/>
      <c r="BJ298" s="70"/>
      <c r="BK298" s="70"/>
      <c r="BL298" s="70"/>
      <c r="BM298" s="70"/>
      <c r="BN298" s="70"/>
      <c r="BO298" s="70"/>
      <c r="BP298" s="70"/>
      <c r="BQ298" s="70"/>
      <c r="BR298" s="70"/>
      <c r="BS298" s="70" t="b">
        <f t="shared" si="285"/>
        <v>0</v>
      </c>
      <c r="BT298" s="70">
        <f>COUNTA(B299:$O$830)</f>
        <v>0</v>
      </c>
      <c r="BU298" s="70"/>
      <c r="BV298" s="163"/>
      <c r="BW298" s="163"/>
      <c r="BX298" s="163"/>
      <c r="BY298" s="163"/>
      <c r="BZ298" s="163"/>
      <c r="CA298" s="163"/>
      <c r="CB298" s="163"/>
      <c r="CC298" s="163"/>
      <c r="CD298" s="163"/>
      <c r="CE298" s="163" t="str">
        <f t="shared" si="296"/>
        <v/>
      </c>
      <c r="CF298" s="163" t="str">
        <f t="shared" si="297"/>
        <v/>
      </c>
      <c r="CG298" s="163" t="str">
        <f t="shared" si="298"/>
        <v/>
      </c>
      <c r="CH298" s="163" t="str">
        <f t="shared" si="299"/>
        <v/>
      </c>
      <c r="CI298" s="163" t="str">
        <f t="shared" si="300"/>
        <v/>
      </c>
      <c r="CJ298" s="163" t="str">
        <f t="shared" si="301"/>
        <v/>
      </c>
      <c r="CK298" s="163" t="str">
        <f t="shared" si="302"/>
        <v/>
      </c>
      <c r="CL298" s="163" t="str">
        <f t="shared" si="303"/>
        <v/>
      </c>
      <c r="CM298" s="163" t="str">
        <f t="shared" si="304"/>
        <v/>
      </c>
      <c r="CN298" s="163"/>
      <c r="CO298" s="163"/>
      <c r="CP298" s="163" t="str">
        <f t="shared" si="305"/>
        <v/>
      </c>
      <c r="CQ298" s="163"/>
      <c r="CR298" s="163"/>
      <c r="CS298" s="185" t="str">
        <f t="shared" si="322"/>
        <v/>
      </c>
      <c r="CT298" s="70"/>
      <c r="CU298" s="70">
        <f t="shared" si="306"/>
        <v>0</v>
      </c>
      <c r="CV298" s="70">
        <f t="shared" si="307"/>
        <v>0</v>
      </c>
      <c r="CW298" s="70"/>
      <c r="CX298" s="96">
        <f t="shared" si="308"/>
        <v>0</v>
      </c>
      <c r="CY298" s="70"/>
      <c r="CZ298" s="70" t="e">
        <f t="shared" si="309"/>
        <v>#VALUE!</v>
      </c>
      <c r="DA298" s="70" t="e">
        <f t="shared" si="310"/>
        <v>#VALUE!</v>
      </c>
      <c r="DB298" s="70"/>
      <c r="DC298" s="70" t="b">
        <f t="shared" si="323"/>
        <v>0</v>
      </c>
      <c r="DD298" s="70">
        <f t="shared" si="311"/>
        <v>0</v>
      </c>
      <c r="DE298" s="70" t="str">
        <f t="shared" si="312"/>
        <v/>
      </c>
      <c r="DF298" s="70"/>
      <c r="DG298" s="70" t="str">
        <f t="shared" si="324"/>
        <v/>
      </c>
      <c r="DH298" s="70" t="b">
        <f t="shared" si="325"/>
        <v>0</v>
      </c>
      <c r="DI298" s="70" t="str">
        <f t="shared" si="326"/>
        <v/>
      </c>
      <c r="DJ298" s="70"/>
      <c r="DK298" s="70" t="str">
        <f t="shared" si="313"/>
        <v/>
      </c>
      <c r="DL298" s="70" t="str">
        <f t="shared" si="314"/>
        <v/>
      </c>
      <c r="DM298" s="70"/>
      <c r="DN298" s="70" t="str">
        <f t="shared" si="315"/>
        <v/>
      </c>
      <c r="DO298" s="70" t="str">
        <f>IF(DK298="","",AND((COUNTIF($DK$12:DL298,DK298))=1,(COUNTIF($DK$12:DL298,DL298))=1))</f>
        <v/>
      </c>
      <c r="DP298" s="70" t="str">
        <f>IF(DK298="","",AND((COUNTIF(DK298:$DL$812,DK298))=1,(COUNTIF(DK298:$DL$812,DL298))=1))</f>
        <v/>
      </c>
      <c r="DQ298" s="70"/>
      <c r="DR298" s="70" t="b">
        <f t="shared" si="316"/>
        <v>0</v>
      </c>
      <c r="DS298" s="70" t="b">
        <f t="shared" si="317"/>
        <v>0</v>
      </c>
      <c r="DT298" s="70">
        <f t="shared" si="327"/>
        <v>0</v>
      </c>
      <c r="DU298" s="70">
        <f t="shared" si="328"/>
        <v>0</v>
      </c>
      <c r="DV298" s="70" t="b">
        <f t="shared" si="318"/>
        <v>0</v>
      </c>
      <c r="DW298" s="70" t="b">
        <f t="shared" si="319"/>
        <v>0</v>
      </c>
      <c r="DX298" s="70"/>
      <c r="DY298" s="70" t="b">
        <f t="shared" si="320"/>
        <v>0</v>
      </c>
      <c r="DZ298" s="70">
        <f t="shared" si="321"/>
        <v>0</v>
      </c>
      <c r="EA298" s="70"/>
    </row>
    <row r="299" spans="1:131" x14ac:dyDescent="0.25">
      <c r="A299" s="24" t="str">
        <f t="shared" si="286"/>
        <v/>
      </c>
      <c r="B299" s="36"/>
      <c r="C299" s="37"/>
      <c r="D299" s="38"/>
      <c r="E299" s="37"/>
      <c r="F299" s="38"/>
      <c r="G299" s="39"/>
      <c r="H299" s="35"/>
      <c r="I299" s="30"/>
      <c r="J299" s="38"/>
      <c r="K299" s="36"/>
      <c r="L299" s="40"/>
      <c r="M299" s="43"/>
      <c r="N299" s="44"/>
      <c r="O299" s="35"/>
      <c r="P299" s="87"/>
      <c r="R299" s="70"/>
      <c r="S299" s="70"/>
      <c r="T299" s="99" t="s">
        <v>739</v>
      </c>
      <c r="U299" s="146" t="s">
        <v>740</v>
      </c>
      <c r="V299" s="70"/>
      <c r="W299" s="70"/>
      <c r="X299" s="70"/>
      <c r="Y299" s="70"/>
      <c r="Z299" t="b">
        <f t="shared" si="265"/>
        <v>0</v>
      </c>
      <c r="AA299" t="b">
        <f t="shared" si="287"/>
        <v>0</v>
      </c>
      <c r="AB299" t="b">
        <f t="shared" si="266"/>
        <v>0</v>
      </c>
      <c r="AC299" t="b">
        <f t="shared" si="267"/>
        <v>0</v>
      </c>
      <c r="AD299" s="101" t="b">
        <f t="shared" si="268"/>
        <v>0</v>
      </c>
      <c r="AE299" t="e">
        <f t="shared" si="269"/>
        <v>#VALUE!</v>
      </c>
      <c r="AF299" t="b">
        <f t="shared" si="270"/>
        <v>0</v>
      </c>
      <c r="AG299" s="135"/>
      <c r="AH299" s="82" t="b">
        <f t="shared" si="271"/>
        <v>0</v>
      </c>
      <c r="AI299" s="99" t="b">
        <f t="shared" si="272"/>
        <v>0</v>
      </c>
      <c r="AJ299" s="70" t="b">
        <f t="shared" si="273"/>
        <v>0</v>
      </c>
      <c r="AK299" s="111" t="b">
        <f t="shared" si="288"/>
        <v>0</v>
      </c>
      <c r="AL299" s="82" t="e">
        <f t="shared" si="274"/>
        <v>#VALUE!</v>
      </c>
      <c r="AM299" s="82" t="b">
        <f t="shared" si="275"/>
        <v>0</v>
      </c>
      <c r="AN299" s="82" t="b">
        <f t="shared" si="276"/>
        <v>0</v>
      </c>
      <c r="AO299" s="82" t="b">
        <f t="shared" si="289"/>
        <v>0</v>
      </c>
      <c r="AP299" s="82" t="b">
        <f t="shared" si="277"/>
        <v>0</v>
      </c>
      <c r="AQ299" s="82" t="b">
        <f t="shared" si="290"/>
        <v>0</v>
      </c>
      <c r="AR299" s="70">
        <f t="shared" si="291"/>
        <v>0</v>
      </c>
      <c r="AS299" s="82" t="b">
        <f t="shared" si="278"/>
        <v>0</v>
      </c>
      <c r="AT299" s="82" t="b">
        <f t="shared" si="279"/>
        <v>0</v>
      </c>
      <c r="AU299" s="82" t="b">
        <f t="shared" si="280"/>
        <v>0</v>
      </c>
      <c r="AV299" s="82" t="b">
        <f t="shared" si="281"/>
        <v>0</v>
      </c>
      <c r="AW299" s="82" t="b">
        <f t="shared" si="282"/>
        <v>0</v>
      </c>
      <c r="AX299" s="82" t="b">
        <f t="shared" si="283"/>
        <v>0</v>
      </c>
      <c r="AY299" s="82" t="b">
        <f t="shared" si="292"/>
        <v>0</v>
      </c>
      <c r="AZ299" s="82"/>
      <c r="BA299" s="82" t="b">
        <f t="shared" si="293"/>
        <v>0</v>
      </c>
      <c r="BB299" s="82" t="b">
        <f t="shared" si="294"/>
        <v>0</v>
      </c>
      <c r="BC299" s="82" t="b">
        <f t="shared" si="295"/>
        <v>0</v>
      </c>
      <c r="BD299" s="70"/>
      <c r="BE299" s="70" t="str">
        <f t="shared" si="284"/>
        <v/>
      </c>
      <c r="BF299" s="70">
        <v>288</v>
      </c>
      <c r="BG299" s="70"/>
      <c r="BH299" s="70"/>
      <c r="BI299" s="70"/>
      <c r="BJ299" s="70"/>
      <c r="BK299" s="70"/>
      <c r="BL299" s="70"/>
      <c r="BM299" s="70"/>
      <c r="BN299" s="70"/>
      <c r="BO299" s="70"/>
      <c r="BP299" s="70"/>
      <c r="BQ299" s="70"/>
      <c r="BR299" s="70"/>
      <c r="BS299" s="70" t="b">
        <f t="shared" si="285"/>
        <v>0</v>
      </c>
      <c r="BT299" s="70">
        <f>COUNTA(B300:$O$830)</f>
        <v>0</v>
      </c>
      <c r="BU299" s="70"/>
      <c r="BV299" s="163"/>
      <c r="BW299" s="163"/>
      <c r="BX299" s="163"/>
      <c r="BY299" s="163"/>
      <c r="BZ299" s="163"/>
      <c r="CA299" s="163"/>
      <c r="CB299" s="163"/>
      <c r="CC299" s="163"/>
      <c r="CD299" s="163"/>
      <c r="CE299" s="163" t="str">
        <f t="shared" si="296"/>
        <v/>
      </c>
      <c r="CF299" s="163" t="str">
        <f t="shared" si="297"/>
        <v/>
      </c>
      <c r="CG299" s="163" t="str">
        <f t="shared" si="298"/>
        <v/>
      </c>
      <c r="CH299" s="163" t="str">
        <f t="shared" si="299"/>
        <v/>
      </c>
      <c r="CI299" s="163" t="str">
        <f t="shared" si="300"/>
        <v/>
      </c>
      <c r="CJ299" s="163" t="str">
        <f t="shared" si="301"/>
        <v/>
      </c>
      <c r="CK299" s="163" t="str">
        <f t="shared" si="302"/>
        <v/>
      </c>
      <c r="CL299" s="163" t="str">
        <f t="shared" si="303"/>
        <v/>
      </c>
      <c r="CM299" s="163" t="str">
        <f t="shared" si="304"/>
        <v/>
      </c>
      <c r="CN299" s="163"/>
      <c r="CO299" s="163"/>
      <c r="CP299" s="163" t="str">
        <f t="shared" si="305"/>
        <v/>
      </c>
      <c r="CQ299" s="163"/>
      <c r="CR299" s="163"/>
      <c r="CS299" s="185" t="str">
        <f t="shared" si="322"/>
        <v/>
      </c>
      <c r="CT299" s="70"/>
      <c r="CU299" s="70">
        <f t="shared" si="306"/>
        <v>0</v>
      </c>
      <c r="CV299" s="70">
        <f t="shared" si="307"/>
        <v>0</v>
      </c>
      <c r="CW299" s="70"/>
      <c r="CX299" s="96">
        <f t="shared" si="308"/>
        <v>0</v>
      </c>
      <c r="CY299" s="70"/>
      <c r="CZ299" s="70" t="e">
        <f t="shared" si="309"/>
        <v>#VALUE!</v>
      </c>
      <c r="DA299" s="70" t="e">
        <f t="shared" si="310"/>
        <v>#VALUE!</v>
      </c>
      <c r="DB299" s="70"/>
      <c r="DC299" s="70" t="b">
        <f t="shared" si="323"/>
        <v>0</v>
      </c>
      <c r="DD299" s="70">
        <f t="shared" si="311"/>
        <v>0</v>
      </c>
      <c r="DE299" s="70" t="str">
        <f t="shared" si="312"/>
        <v/>
      </c>
      <c r="DF299" s="70"/>
      <c r="DG299" s="70" t="str">
        <f t="shared" si="324"/>
        <v/>
      </c>
      <c r="DH299" s="70" t="b">
        <f t="shared" si="325"/>
        <v>0</v>
      </c>
      <c r="DI299" s="70" t="str">
        <f t="shared" si="326"/>
        <v/>
      </c>
      <c r="DJ299" s="70"/>
      <c r="DK299" s="70" t="str">
        <f t="shared" si="313"/>
        <v/>
      </c>
      <c r="DL299" s="70" t="str">
        <f t="shared" si="314"/>
        <v/>
      </c>
      <c r="DM299" s="70"/>
      <c r="DN299" s="70" t="str">
        <f t="shared" si="315"/>
        <v/>
      </c>
      <c r="DO299" s="70" t="str">
        <f>IF(DK299="","",AND((COUNTIF($DK$12:DL299,DK299))=1,(COUNTIF($DK$12:DL299,DL299))=1))</f>
        <v/>
      </c>
      <c r="DP299" s="70" t="str">
        <f>IF(DK299="","",AND((COUNTIF(DK299:$DL$812,DK299))=1,(COUNTIF(DK299:$DL$812,DL299))=1))</f>
        <v/>
      </c>
      <c r="DQ299" s="70"/>
      <c r="DR299" s="70" t="b">
        <f t="shared" si="316"/>
        <v>0</v>
      </c>
      <c r="DS299" s="70" t="b">
        <f t="shared" si="317"/>
        <v>0</v>
      </c>
      <c r="DT299" s="70">
        <f t="shared" si="327"/>
        <v>0</v>
      </c>
      <c r="DU299" s="70">
        <f t="shared" si="328"/>
        <v>0</v>
      </c>
      <c r="DV299" s="70" t="b">
        <f t="shared" si="318"/>
        <v>0</v>
      </c>
      <c r="DW299" s="70" t="b">
        <f t="shared" si="319"/>
        <v>0</v>
      </c>
      <c r="DX299" s="70"/>
      <c r="DY299" s="70" t="b">
        <f t="shared" si="320"/>
        <v>0</v>
      </c>
      <c r="DZ299" s="70">
        <f t="shared" si="321"/>
        <v>0</v>
      </c>
      <c r="EA299" s="70"/>
    </row>
    <row r="300" spans="1:131" x14ac:dyDescent="0.25">
      <c r="A300" s="24" t="str">
        <f t="shared" si="286"/>
        <v/>
      </c>
      <c r="B300" s="36"/>
      <c r="C300" s="37"/>
      <c r="D300" s="38"/>
      <c r="E300" s="37"/>
      <c r="F300" s="38"/>
      <c r="G300" s="39"/>
      <c r="H300" s="35"/>
      <c r="I300" s="30"/>
      <c r="J300" s="38"/>
      <c r="K300" s="36"/>
      <c r="L300" s="40"/>
      <c r="M300" s="43"/>
      <c r="N300" s="44"/>
      <c r="O300" s="35"/>
      <c r="P300" s="87"/>
      <c r="R300" s="70"/>
      <c r="S300" s="70"/>
      <c r="T300" s="99" t="s">
        <v>741</v>
      </c>
      <c r="U300" s="146" t="s">
        <v>742</v>
      </c>
      <c r="V300" s="70"/>
      <c r="W300" s="70"/>
      <c r="X300" s="70"/>
      <c r="Y300" s="70"/>
      <c r="Z300" t="b">
        <f t="shared" si="265"/>
        <v>0</v>
      </c>
      <c r="AA300" t="b">
        <f t="shared" si="287"/>
        <v>0</v>
      </c>
      <c r="AB300" t="b">
        <f t="shared" si="266"/>
        <v>0</v>
      </c>
      <c r="AC300" t="b">
        <f t="shared" si="267"/>
        <v>0</v>
      </c>
      <c r="AD300" s="101" t="b">
        <f t="shared" si="268"/>
        <v>0</v>
      </c>
      <c r="AE300" t="e">
        <f t="shared" si="269"/>
        <v>#VALUE!</v>
      </c>
      <c r="AF300" t="b">
        <f t="shared" si="270"/>
        <v>0</v>
      </c>
      <c r="AG300" s="135"/>
      <c r="AH300" s="82" t="b">
        <f t="shared" si="271"/>
        <v>0</v>
      </c>
      <c r="AI300" s="99" t="b">
        <f t="shared" si="272"/>
        <v>0</v>
      </c>
      <c r="AJ300" s="70" t="b">
        <f t="shared" si="273"/>
        <v>0</v>
      </c>
      <c r="AK300" s="111" t="b">
        <f t="shared" si="288"/>
        <v>0</v>
      </c>
      <c r="AL300" s="82" t="e">
        <f t="shared" si="274"/>
        <v>#VALUE!</v>
      </c>
      <c r="AM300" s="82" t="b">
        <f t="shared" si="275"/>
        <v>0</v>
      </c>
      <c r="AN300" s="82" t="b">
        <f t="shared" si="276"/>
        <v>0</v>
      </c>
      <c r="AO300" s="82" t="b">
        <f t="shared" si="289"/>
        <v>0</v>
      </c>
      <c r="AP300" s="82" t="b">
        <f t="shared" si="277"/>
        <v>0</v>
      </c>
      <c r="AQ300" s="82" t="b">
        <f t="shared" si="290"/>
        <v>0</v>
      </c>
      <c r="AR300" s="70">
        <f t="shared" si="291"/>
        <v>0</v>
      </c>
      <c r="AS300" s="82" t="b">
        <f t="shared" si="278"/>
        <v>0</v>
      </c>
      <c r="AT300" s="82" t="b">
        <f t="shared" si="279"/>
        <v>0</v>
      </c>
      <c r="AU300" s="82" t="b">
        <f t="shared" si="280"/>
        <v>0</v>
      </c>
      <c r="AV300" s="82" t="b">
        <f t="shared" si="281"/>
        <v>0</v>
      </c>
      <c r="AW300" s="82" t="b">
        <f t="shared" si="282"/>
        <v>0</v>
      </c>
      <c r="AX300" s="82" t="b">
        <f t="shared" si="283"/>
        <v>0</v>
      </c>
      <c r="AY300" s="82" t="b">
        <f t="shared" si="292"/>
        <v>0</v>
      </c>
      <c r="AZ300" s="82"/>
      <c r="BA300" s="82" t="b">
        <f t="shared" si="293"/>
        <v>0</v>
      </c>
      <c r="BB300" s="82" t="b">
        <f t="shared" si="294"/>
        <v>0</v>
      </c>
      <c r="BC300" s="82" t="b">
        <f t="shared" si="295"/>
        <v>0</v>
      </c>
      <c r="BD300" s="70"/>
      <c r="BE300" s="70" t="str">
        <f t="shared" si="284"/>
        <v/>
      </c>
      <c r="BF300" s="70">
        <v>289</v>
      </c>
      <c r="BG300" s="70"/>
      <c r="BH300" s="70"/>
      <c r="BI300" s="70"/>
      <c r="BJ300" s="70"/>
      <c r="BK300" s="70"/>
      <c r="BL300" s="70"/>
      <c r="BM300" s="70"/>
      <c r="BN300" s="70"/>
      <c r="BO300" s="70"/>
      <c r="BP300" s="70"/>
      <c r="BQ300" s="70"/>
      <c r="BR300" s="70"/>
      <c r="BS300" s="70" t="b">
        <f t="shared" si="285"/>
        <v>0</v>
      </c>
      <c r="BT300" s="70">
        <f>COUNTA(B301:$O$830)</f>
        <v>0</v>
      </c>
      <c r="BU300" s="70"/>
      <c r="BV300" s="163"/>
      <c r="BW300" s="163"/>
      <c r="BX300" s="163"/>
      <c r="BY300" s="163"/>
      <c r="BZ300" s="163"/>
      <c r="CA300" s="163"/>
      <c r="CB300" s="163"/>
      <c r="CC300" s="163"/>
      <c r="CD300" s="163"/>
      <c r="CE300" s="163" t="str">
        <f t="shared" si="296"/>
        <v/>
      </c>
      <c r="CF300" s="163" t="str">
        <f t="shared" si="297"/>
        <v/>
      </c>
      <c r="CG300" s="163" t="str">
        <f t="shared" si="298"/>
        <v/>
      </c>
      <c r="CH300" s="163" t="str">
        <f t="shared" si="299"/>
        <v/>
      </c>
      <c r="CI300" s="163" t="str">
        <f t="shared" si="300"/>
        <v/>
      </c>
      <c r="CJ300" s="163" t="str">
        <f t="shared" si="301"/>
        <v/>
      </c>
      <c r="CK300" s="163" t="str">
        <f t="shared" si="302"/>
        <v/>
      </c>
      <c r="CL300" s="163" t="str">
        <f t="shared" si="303"/>
        <v/>
      </c>
      <c r="CM300" s="163" t="str">
        <f t="shared" si="304"/>
        <v/>
      </c>
      <c r="CN300" s="163"/>
      <c r="CO300" s="163"/>
      <c r="CP300" s="163" t="str">
        <f t="shared" si="305"/>
        <v/>
      </c>
      <c r="CQ300" s="163"/>
      <c r="CR300" s="163"/>
      <c r="CS300" s="185" t="str">
        <f t="shared" si="322"/>
        <v/>
      </c>
      <c r="CT300" s="70"/>
      <c r="CU300" s="70">
        <f t="shared" si="306"/>
        <v>0</v>
      </c>
      <c r="CV300" s="70">
        <f t="shared" si="307"/>
        <v>0</v>
      </c>
      <c r="CW300" s="70"/>
      <c r="CX300" s="96">
        <f t="shared" si="308"/>
        <v>0</v>
      </c>
      <c r="CY300" s="70"/>
      <c r="CZ300" s="70" t="e">
        <f t="shared" si="309"/>
        <v>#VALUE!</v>
      </c>
      <c r="DA300" s="70" t="e">
        <f t="shared" si="310"/>
        <v>#VALUE!</v>
      </c>
      <c r="DB300" s="70"/>
      <c r="DC300" s="70" t="b">
        <f t="shared" si="323"/>
        <v>0</v>
      </c>
      <c r="DD300" s="70">
        <f t="shared" si="311"/>
        <v>0</v>
      </c>
      <c r="DE300" s="70" t="str">
        <f t="shared" si="312"/>
        <v/>
      </c>
      <c r="DF300" s="70"/>
      <c r="DG300" s="70" t="str">
        <f t="shared" si="324"/>
        <v/>
      </c>
      <c r="DH300" s="70" t="b">
        <f t="shared" si="325"/>
        <v>0</v>
      </c>
      <c r="DI300" s="70" t="str">
        <f t="shared" si="326"/>
        <v/>
      </c>
      <c r="DJ300" s="70"/>
      <c r="DK300" s="70" t="str">
        <f t="shared" si="313"/>
        <v/>
      </c>
      <c r="DL300" s="70" t="str">
        <f t="shared" si="314"/>
        <v/>
      </c>
      <c r="DM300" s="70"/>
      <c r="DN300" s="70" t="str">
        <f t="shared" si="315"/>
        <v/>
      </c>
      <c r="DO300" s="70" t="str">
        <f>IF(DK300="","",AND((COUNTIF($DK$12:DL300,DK300))=1,(COUNTIF($DK$12:DL300,DL300))=1))</f>
        <v/>
      </c>
      <c r="DP300" s="70" t="str">
        <f>IF(DK300="","",AND((COUNTIF(DK300:$DL$812,DK300))=1,(COUNTIF(DK300:$DL$812,DL300))=1))</f>
        <v/>
      </c>
      <c r="DQ300" s="70"/>
      <c r="DR300" s="70" t="b">
        <f t="shared" si="316"/>
        <v>0</v>
      </c>
      <c r="DS300" s="70" t="b">
        <f t="shared" si="317"/>
        <v>0</v>
      </c>
      <c r="DT300" s="70">
        <f t="shared" si="327"/>
        <v>0</v>
      </c>
      <c r="DU300" s="70">
        <f t="shared" si="328"/>
        <v>0</v>
      </c>
      <c r="DV300" s="70" t="b">
        <f t="shared" si="318"/>
        <v>0</v>
      </c>
      <c r="DW300" s="70" t="b">
        <f t="shared" si="319"/>
        <v>0</v>
      </c>
      <c r="DX300" s="70"/>
      <c r="DY300" s="70" t="b">
        <f t="shared" si="320"/>
        <v>0</v>
      </c>
      <c r="DZ300" s="70">
        <f t="shared" si="321"/>
        <v>0</v>
      </c>
      <c r="EA300" s="70"/>
    </row>
    <row r="301" spans="1:131" x14ac:dyDescent="0.25">
      <c r="A301" s="24" t="str">
        <f t="shared" si="286"/>
        <v/>
      </c>
      <c r="B301" s="36"/>
      <c r="C301" s="37"/>
      <c r="D301" s="38"/>
      <c r="E301" s="37"/>
      <c r="F301" s="38"/>
      <c r="G301" s="39"/>
      <c r="H301" s="35"/>
      <c r="I301" s="30"/>
      <c r="J301" s="38"/>
      <c r="K301" s="36"/>
      <c r="L301" s="40"/>
      <c r="M301" s="43"/>
      <c r="N301" s="44"/>
      <c r="O301" s="35"/>
      <c r="P301" s="87"/>
      <c r="R301" s="70"/>
      <c r="S301" s="70"/>
      <c r="T301" s="99" t="s">
        <v>743</v>
      </c>
      <c r="U301" s="146" t="s">
        <v>744</v>
      </c>
      <c r="V301" s="70"/>
      <c r="W301" s="70"/>
      <c r="X301" s="70"/>
      <c r="Y301" s="70"/>
      <c r="Z301" t="b">
        <f t="shared" si="265"/>
        <v>0</v>
      </c>
      <c r="AA301" t="b">
        <f t="shared" si="287"/>
        <v>0</v>
      </c>
      <c r="AB301" t="b">
        <f t="shared" si="266"/>
        <v>0</v>
      </c>
      <c r="AC301" t="b">
        <f t="shared" si="267"/>
        <v>0</v>
      </c>
      <c r="AD301" s="101" t="b">
        <f t="shared" si="268"/>
        <v>0</v>
      </c>
      <c r="AE301" t="e">
        <f t="shared" si="269"/>
        <v>#VALUE!</v>
      </c>
      <c r="AF301" t="b">
        <f t="shared" si="270"/>
        <v>0</v>
      </c>
      <c r="AG301" s="135"/>
      <c r="AH301" s="82" t="b">
        <f t="shared" si="271"/>
        <v>0</v>
      </c>
      <c r="AI301" s="99" t="b">
        <f t="shared" si="272"/>
        <v>0</v>
      </c>
      <c r="AJ301" s="70" t="b">
        <f t="shared" si="273"/>
        <v>0</v>
      </c>
      <c r="AK301" s="111" t="b">
        <f t="shared" si="288"/>
        <v>0</v>
      </c>
      <c r="AL301" s="82" t="e">
        <f t="shared" si="274"/>
        <v>#VALUE!</v>
      </c>
      <c r="AM301" s="82" t="b">
        <f t="shared" si="275"/>
        <v>0</v>
      </c>
      <c r="AN301" s="82" t="b">
        <f t="shared" si="276"/>
        <v>0</v>
      </c>
      <c r="AO301" s="82" t="b">
        <f t="shared" si="289"/>
        <v>0</v>
      </c>
      <c r="AP301" s="82" t="b">
        <f t="shared" si="277"/>
        <v>0</v>
      </c>
      <c r="AQ301" s="82" t="b">
        <f t="shared" si="290"/>
        <v>0</v>
      </c>
      <c r="AR301" s="70">
        <f t="shared" si="291"/>
        <v>0</v>
      </c>
      <c r="AS301" s="82" t="b">
        <f t="shared" si="278"/>
        <v>0</v>
      </c>
      <c r="AT301" s="82" t="b">
        <f t="shared" si="279"/>
        <v>0</v>
      </c>
      <c r="AU301" s="82" t="b">
        <f t="shared" si="280"/>
        <v>0</v>
      </c>
      <c r="AV301" s="82" t="b">
        <f t="shared" si="281"/>
        <v>0</v>
      </c>
      <c r="AW301" s="82" t="b">
        <f t="shared" si="282"/>
        <v>0</v>
      </c>
      <c r="AX301" s="82" t="b">
        <f t="shared" si="283"/>
        <v>0</v>
      </c>
      <c r="AY301" s="82" t="b">
        <f t="shared" si="292"/>
        <v>0</v>
      </c>
      <c r="AZ301" s="82"/>
      <c r="BA301" s="82" t="b">
        <f t="shared" si="293"/>
        <v>0</v>
      </c>
      <c r="BB301" s="82" t="b">
        <f t="shared" si="294"/>
        <v>0</v>
      </c>
      <c r="BC301" s="82" t="b">
        <f t="shared" si="295"/>
        <v>0</v>
      </c>
      <c r="BD301" s="70"/>
      <c r="BE301" s="70" t="str">
        <f t="shared" si="284"/>
        <v/>
      </c>
      <c r="BF301" s="70">
        <v>290</v>
      </c>
      <c r="BG301" s="70"/>
      <c r="BH301" s="70"/>
      <c r="BI301" s="70"/>
      <c r="BJ301" s="70"/>
      <c r="BK301" s="70"/>
      <c r="BL301" s="70"/>
      <c r="BM301" s="70"/>
      <c r="BN301" s="70"/>
      <c r="BO301" s="70"/>
      <c r="BP301" s="70"/>
      <c r="BQ301" s="70"/>
      <c r="BR301" s="70"/>
      <c r="BS301" s="70" t="b">
        <f t="shared" si="285"/>
        <v>0</v>
      </c>
      <c r="BT301" s="70">
        <f>COUNTA(B302:$O$830)</f>
        <v>0</v>
      </c>
      <c r="BU301" s="70"/>
      <c r="BV301" s="163"/>
      <c r="BW301" s="163"/>
      <c r="BX301" s="163"/>
      <c r="BY301" s="163"/>
      <c r="BZ301" s="163"/>
      <c r="CA301" s="163"/>
      <c r="CB301" s="163"/>
      <c r="CC301" s="163"/>
      <c r="CD301" s="163"/>
      <c r="CE301" s="163" t="str">
        <f t="shared" si="296"/>
        <v/>
      </c>
      <c r="CF301" s="163" t="str">
        <f t="shared" si="297"/>
        <v/>
      </c>
      <c r="CG301" s="163" t="str">
        <f t="shared" si="298"/>
        <v/>
      </c>
      <c r="CH301" s="163" t="str">
        <f t="shared" si="299"/>
        <v/>
      </c>
      <c r="CI301" s="163" t="str">
        <f t="shared" si="300"/>
        <v/>
      </c>
      <c r="CJ301" s="163" t="str">
        <f t="shared" si="301"/>
        <v/>
      </c>
      <c r="CK301" s="163" t="str">
        <f t="shared" si="302"/>
        <v/>
      </c>
      <c r="CL301" s="163" t="str">
        <f t="shared" si="303"/>
        <v/>
      </c>
      <c r="CM301" s="163" t="str">
        <f t="shared" si="304"/>
        <v/>
      </c>
      <c r="CN301" s="163"/>
      <c r="CO301" s="163"/>
      <c r="CP301" s="163" t="str">
        <f t="shared" si="305"/>
        <v/>
      </c>
      <c r="CQ301" s="163"/>
      <c r="CR301" s="163"/>
      <c r="CS301" s="185" t="str">
        <f t="shared" si="322"/>
        <v/>
      </c>
      <c r="CT301" s="70"/>
      <c r="CU301" s="70">
        <f t="shared" si="306"/>
        <v>0</v>
      </c>
      <c r="CV301" s="70">
        <f t="shared" si="307"/>
        <v>0</v>
      </c>
      <c r="CW301" s="70"/>
      <c r="CX301" s="96">
        <f t="shared" si="308"/>
        <v>0</v>
      </c>
      <c r="CY301" s="70"/>
      <c r="CZ301" s="70" t="e">
        <f t="shared" si="309"/>
        <v>#VALUE!</v>
      </c>
      <c r="DA301" s="70" t="e">
        <f t="shared" si="310"/>
        <v>#VALUE!</v>
      </c>
      <c r="DB301" s="70"/>
      <c r="DC301" s="70" t="b">
        <f t="shared" si="323"/>
        <v>0</v>
      </c>
      <c r="DD301" s="70">
        <f t="shared" si="311"/>
        <v>0</v>
      </c>
      <c r="DE301" s="70" t="str">
        <f t="shared" si="312"/>
        <v/>
      </c>
      <c r="DF301" s="70"/>
      <c r="DG301" s="70" t="str">
        <f t="shared" si="324"/>
        <v/>
      </c>
      <c r="DH301" s="70" t="b">
        <f t="shared" si="325"/>
        <v>0</v>
      </c>
      <c r="DI301" s="70" t="str">
        <f t="shared" si="326"/>
        <v/>
      </c>
      <c r="DJ301" s="70"/>
      <c r="DK301" s="70" t="str">
        <f t="shared" si="313"/>
        <v/>
      </c>
      <c r="DL301" s="70" t="str">
        <f t="shared" si="314"/>
        <v/>
      </c>
      <c r="DM301" s="70"/>
      <c r="DN301" s="70" t="str">
        <f t="shared" si="315"/>
        <v/>
      </c>
      <c r="DO301" s="70" t="str">
        <f>IF(DK301="","",AND((COUNTIF($DK$12:DL301,DK301))=1,(COUNTIF($DK$12:DL301,DL301))=1))</f>
        <v/>
      </c>
      <c r="DP301" s="70" t="str">
        <f>IF(DK301="","",AND((COUNTIF(DK301:$DL$812,DK301))=1,(COUNTIF(DK301:$DL$812,DL301))=1))</f>
        <v/>
      </c>
      <c r="DQ301" s="70"/>
      <c r="DR301" s="70" t="b">
        <f t="shared" si="316"/>
        <v>0</v>
      </c>
      <c r="DS301" s="70" t="b">
        <f t="shared" si="317"/>
        <v>0</v>
      </c>
      <c r="DT301" s="70">
        <f t="shared" si="327"/>
        <v>0</v>
      </c>
      <c r="DU301" s="70">
        <f t="shared" si="328"/>
        <v>0</v>
      </c>
      <c r="DV301" s="70" t="b">
        <f t="shared" si="318"/>
        <v>0</v>
      </c>
      <c r="DW301" s="70" t="b">
        <f t="shared" si="319"/>
        <v>0</v>
      </c>
      <c r="DX301" s="70"/>
      <c r="DY301" s="70" t="b">
        <f t="shared" si="320"/>
        <v>0</v>
      </c>
      <c r="DZ301" s="70">
        <f t="shared" si="321"/>
        <v>0</v>
      </c>
      <c r="EA301" s="70"/>
    </row>
    <row r="302" spans="1:131" x14ac:dyDescent="0.25">
      <c r="A302" s="24" t="str">
        <f t="shared" si="286"/>
        <v/>
      </c>
      <c r="B302" s="36"/>
      <c r="C302" s="37"/>
      <c r="D302" s="38"/>
      <c r="E302" s="37"/>
      <c r="F302" s="38"/>
      <c r="G302" s="39"/>
      <c r="H302" s="35"/>
      <c r="I302" s="30"/>
      <c r="J302" s="38"/>
      <c r="K302" s="36"/>
      <c r="L302" s="40"/>
      <c r="M302" s="43"/>
      <c r="N302" s="44"/>
      <c r="O302" s="35"/>
      <c r="P302" s="87"/>
      <c r="R302" s="70"/>
      <c r="S302" s="70"/>
      <c r="T302" s="99" t="s">
        <v>745</v>
      </c>
      <c r="U302" s="146" t="s">
        <v>746</v>
      </c>
      <c r="V302" s="70"/>
      <c r="W302" s="70"/>
      <c r="X302" s="70"/>
      <c r="Y302" s="70"/>
      <c r="Z302" t="b">
        <f t="shared" si="265"/>
        <v>0</v>
      </c>
      <c r="AA302" t="b">
        <f t="shared" si="287"/>
        <v>0</v>
      </c>
      <c r="AB302" t="b">
        <f t="shared" si="266"/>
        <v>0</v>
      </c>
      <c r="AC302" t="b">
        <f t="shared" si="267"/>
        <v>0</v>
      </c>
      <c r="AD302" s="101" t="b">
        <f t="shared" si="268"/>
        <v>0</v>
      </c>
      <c r="AE302" t="e">
        <f t="shared" si="269"/>
        <v>#VALUE!</v>
      </c>
      <c r="AF302" t="b">
        <f t="shared" si="270"/>
        <v>0</v>
      </c>
      <c r="AG302" s="135"/>
      <c r="AH302" s="82" t="b">
        <f t="shared" si="271"/>
        <v>0</v>
      </c>
      <c r="AI302" s="99" t="b">
        <f t="shared" si="272"/>
        <v>0</v>
      </c>
      <c r="AJ302" s="70" t="b">
        <f t="shared" si="273"/>
        <v>0</v>
      </c>
      <c r="AK302" s="111" t="b">
        <f t="shared" si="288"/>
        <v>0</v>
      </c>
      <c r="AL302" s="82" t="e">
        <f t="shared" si="274"/>
        <v>#VALUE!</v>
      </c>
      <c r="AM302" s="82" t="b">
        <f t="shared" si="275"/>
        <v>0</v>
      </c>
      <c r="AN302" s="82" t="b">
        <f t="shared" si="276"/>
        <v>0</v>
      </c>
      <c r="AO302" s="82" t="b">
        <f t="shared" si="289"/>
        <v>0</v>
      </c>
      <c r="AP302" s="82" t="b">
        <f t="shared" si="277"/>
        <v>0</v>
      </c>
      <c r="AQ302" s="82" t="b">
        <f t="shared" si="290"/>
        <v>0</v>
      </c>
      <c r="AR302" s="70">
        <f t="shared" si="291"/>
        <v>0</v>
      </c>
      <c r="AS302" s="82" t="b">
        <f t="shared" si="278"/>
        <v>0</v>
      </c>
      <c r="AT302" s="82" t="b">
        <f t="shared" si="279"/>
        <v>0</v>
      </c>
      <c r="AU302" s="82" t="b">
        <f t="shared" si="280"/>
        <v>0</v>
      </c>
      <c r="AV302" s="82" t="b">
        <f t="shared" si="281"/>
        <v>0</v>
      </c>
      <c r="AW302" s="82" t="b">
        <f t="shared" si="282"/>
        <v>0</v>
      </c>
      <c r="AX302" s="82" t="b">
        <f t="shared" si="283"/>
        <v>0</v>
      </c>
      <c r="AY302" s="82" t="b">
        <f t="shared" si="292"/>
        <v>0</v>
      </c>
      <c r="AZ302" s="82"/>
      <c r="BA302" s="82" t="b">
        <f t="shared" si="293"/>
        <v>0</v>
      </c>
      <c r="BB302" s="82" t="b">
        <f t="shared" si="294"/>
        <v>0</v>
      </c>
      <c r="BC302" s="82" t="b">
        <f t="shared" si="295"/>
        <v>0</v>
      </c>
      <c r="BD302" s="70"/>
      <c r="BE302" s="70" t="str">
        <f t="shared" si="284"/>
        <v/>
      </c>
      <c r="BF302" s="70">
        <v>291</v>
      </c>
      <c r="BG302" s="70"/>
      <c r="BH302" s="70"/>
      <c r="BI302" s="70"/>
      <c r="BJ302" s="70"/>
      <c r="BK302" s="70"/>
      <c r="BL302" s="70"/>
      <c r="BM302" s="70"/>
      <c r="BN302" s="70"/>
      <c r="BO302" s="70"/>
      <c r="BP302" s="70"/>
      <c r="BQ302" s="70"/>
      <c r="BR302" s="70"/>
      <c r="BS302" s="70" t="b">
        <f t="shared" si="285"/>
        <v>0</v>
      </c>
      <c r="BT302" s="70">
        <f>COUNTA(B303:$O$830)</f>
        <v>0</v>
      </c>
      <c r="BU302" s="70"/>
      <c r="BV302" s="163"/>
      <c r="BW302" s="163"/>
      <c r="BX302" s="163"/>
      <c r="BY302" s="163"/>
      <c r="BZ302" s="163"/>
      <c r="CA302" s="163"/>
      <c r="CB302" s="163"/>
      <c r="CC302" s="163"/>
      <c r="CD302" s="163"/>
      <c r="CE302" s="163" t="str">
        <f t="shared" si="296"/>
        <v/>
      </c>
      <c r="CF302" s="163" t="str">
        <f t="shared" si="297"/>
        <v/>
      </c>
      <c r="CG302" s="163" t="str">
        <f t="shared" si="298"/>
        <v/>
      </c>
      <c r="CH302" s="163" t="str">
        <f t="shared" si="299"/>
        <v/>
      </c>
      <c r="CI302" s="163" t="str">
        <f t="shared" si="300"/>
        <v/>
      </c>
      <c r="CJ302" s="163" t="str">
        <f t="shared" si="301"/>
        <v/>
      </c>
      <c r="CK302" s="163" t="str">
        <f t="shared" si="302"/>
        <v/>
      </c>
      <c r="CL302" s="163" t="str">
        <f t="shared" si="303"/>
        <v/>
      </c>
      <c r="CM302" s="163" t="str">
        <f t="shared" si="304"/>
        <v/>
      </c>
      <c r="CN302" s="163"/>
      <c r="CO302" s="163"/>
      <c r="CP302" s="163" t="str">
        <f t="shared" si="305"/>
        <v/>
      </c>
      <c r="CQ302" s="163"/>
      <c r="CR302" s="163"/>
      <c r="CS302" s="185" t="str">
        <f t="shared" si="322"/>
        <v/>
      </c>
      <c r="CT302" s="70"/>
      <c r="CU302" s="70">
        <f t="shared" si="306"/>
        <v>0</v>
      </c>
      <c r="CV302" s="70">
        <f t="shared" si="307"/>
        <v>0</v>
      </c>
      <c r="CW302" s="70"/>
      <c r="CX302" s="96">
        <f t="shared" si="308"/>
        <v>0</v>
      </c>
      <c r="CY302" s="70"/>
      <c r="CZ302" s="70" t="e">
        <f t="shared" si="309"/>
        <v>#VALUE!</v>
      </c>
      <c r="DA302" s="70" t="e">
        <f t="shared" si="310"/>
        <v>#VALUE!</v>
      </c>
      <c r="DB302" s="70"/>
      <c r="DC302" s="70" t="b">
        <f t="shared" si="323"/>
        <v>0</v>
      </c>
      <c r="DD302" s="70">
        <f t="shared" si="311"/>
        <v>0</v>
      </c>
      <c r="DE302" s="70" t="str">
        <f t="shared" si="312"/>
        <v/>
      </c>
      <c r="DF302" s="70"/>
      <c r="DG302" s="70" t="str">
        <f t="shared" si="324"/>
        <v/>
      </c>
      <c r="DH302" s="70" t="b">
        <f t="shared" si="325"/>
        <v>0</v>
      </c>
      <c r="DI302" s="70" t="str">
        <f t="shared" si="326"/>
        <v/>
      </c>
      <c r="DJ302" s="70"/>
      <c r="DK302" s="70" t="str">
        <f t="shared" si="313"/>
        <v/>
      </c>
      <c r="DL302" s="70" t="str">
        <f t="shared" si="314"/>
        <v/>
      </c>
      <c r="DM302" s="70"/>
      <c r="DN302" s="70" t="str">
        <f t="shared" si="315"/>
        <v/>
      </c>
      <c r="DO302" s="70" t="str">
        <f>IF(DK302="","",AND((COUNTIF($DK$12:DL302,DK302))=1,(COUNTIF($DK$12:DL302,DL302))=1))</f>
        <v/>
      </c>
      <c r="DP302" s="70" t="str">
        <f>IF(DK302="","",AND((COUNTIF(DK302:$DL$812,DK302))=1,(COUNTIF(DK302:$DL$812,DL302))=1))</f>
        <v/>
      </c>
      <c r="DQ302" s="70"/>
      <c r="DR302" s="70" t="b">
        <f t="shared" si="316"/>
        <v>0</v>
      </c>
      <c r="DS302" s="70" t="b">
        <f t="shared" si="317"/>
        <v>0</v>
      </c>
      <c r="DT302" s="70">
        <f t="shared" si="327"/>
        <v>0</v>
      </c>
      <c r="DU302" s="70">
        <f t="shared" si="328"/>
        <v>0</v>
      </c>
      <c r="DV302" s="70" t="b">
        <f t="shared" si="318"/>
        <v>0</v>
      </c>
      <c r="DW302" s="70" t="b">
        <f t="shared" si="319"/>
        <v>0</v>
      </c>
      <c r="DX302" s="70"/>
      <c r="DY302" s="70" t="b">
        <f t="shared" si="320"/>
        <v>0</v>
      </c>
      <c r="DZ302" s="70">
        <f t="shared" si="321"/>
        <v>0</v>
      </c>
      <c r="EA302" s="70"/>
    </row>
    <row r="303" spans="1:131" x14ac:dyDescent="0.25">
      <c r="A303" s="24" t="str">
        <f t="shared" si="286"/>
        <v/>
      </c>
      <c r="B303" s="36"/>
      <c r="C303" s="37"/>
      <c r="D303" s="38"/>
      <c r="E303" s="37"/>
      <c r="F303" s="38"/>
      <c r="G303" s="39"/>
      <c r="H303" s="35"/>
      <c r="I303" s="30"/>
      <c r="J303" s="38"/>
      <c r="K303" s="36"/>
      <c r="L303" s="40"/>
      <c r="M303" s="43"/>
      <c r="N303" s="44"/>
      <c r="O303" s="35"/>
      <c r="P303" s="87"/>
      <c r="R303" s="70"/>
      <c r="S303" s="70"/>
      <c r="T303" s="99" t="s">
        <v>747</v>
      </c>
      <c r="U303" s="146" t="s">
        <v>748</v>
      </c>
      <c r="V303" s="70"/>
      <c r="W303" s="70"/>
      <c r="X303" s="70"/>
      <c r="Y303" s="70"/>
      <c r="Z303" t="b">
        <f t="shared" si="265"/>
        <v>0</v>
      </c>
      <c r="AA303" t="b">
        <f t="shared" si="287"/>
        <v>0</v>
      </c>
      <c r="AB303" t="b">
        <f t="shared" si="266"/>
        <v>0</v>
      </c>
      <c r="AC303" t="b">
        <f t="shared" si="267"/>
        <v>0</v>
      </c>
      <c r="AD303" s="101" t="b">
        <f t="shared" si="268"/>
        <v>0</v>
      </c>
      <c r="AE303" t="e">
        <f t="shared" si="269"/>
        <v>#VALUE!</v>
      </c>
      <c r="AF303" t="b">
        <f t="shared" si="270"/>
        <v>0</v>
      </c>
      <c r="AG303" s="135"/>
      <c r="AH303" s="82" t="b">
        <f t="shared" si="271"/>
        <v>0</v>
      </c>
      <c r="AI303" s="99" t="b">
        <f t="shared" si="272"/>
        <v>0</v>
      </c>
      <c r="AJ303" s="70" t="b">
        <f t="shared" si="273"/>
        <v>0</v>
      </c>
      <c r="AK303" s="111" t="b">
        <f t="shared" si="288"/>
        <v>0</v>
      </c>
      <c r="AL303" s="82" t="e">
        <f t="shared" si="274"/>
        <v>#VALUE!</v>
      </c>
      <c r="AM303" s="82" t="b">
        <f t="shared" si="275"/>
        <v>0</v>
      </c>
      <c r="AN303" s="82" t="b">
        <f t="shared" si="276"/>
        <v>0</v>
      </c>
      <c r="AO303" s="82" t="b">
        <f t="shared" si="289"/>
        <v>0</v>
      </c>
      <c r="AP303" s="82" t="b">
        <f t="shared" si="277"/>
        <v>0</v>
      </c>
      <c r="AQ303" s="82" t="b">
        <f t="shared" si="290"/>
        <v>0</v>
      </c>
      <c r="AR303" s="70">
        <f t="shared" si="291"/>
        <v>0</v>
      </c>
      <c r="AS303" s="82" t="b">
        <f t="shared" si="278"/>
        <v>0</v>
      </c>
      <c r="AT303" s="82" t="b">
        <f t="shared" si="279"/>
        <v>0</v>
      </c>
      <c r="AU303" s="82" t="b">
        <f t="shared" si="280"/>
        <v>0</v>
      </c>
      <c r="AV303" s="82" t="b">
        <f t="shared" si="281"/>
        <v>0</v>
      </c>
      <c r="AW303" s="82" t="b">
        <f t="shared" si="282"/>
        <v>0</v>
      </c>
      <c r="AX303" s="82" t="b">
        <f t="shared" si="283"/>
        <v>0</v>
      </c>
      <c r="AY303" s="82" t="b">
        <f t="shared" si="292"/>
        <v>0</v>
      </c>
      <c r="AZ303" s="82"/>
      <c r="BA303" s="82" t="b">
        <f t="shared" si="293"/>
        <v>0</v>
      </c>
      <c r="BB303" s="82" t="b">
        <f t="shared" si="294"/>
        <v>0</v>
      </c>
      <c r="BC303" s="82" t="b">
        <f t="shared" si="295"/>
        <v>0</v>
      </c>
      <c r="BD303" s="70"/>
      <c r="BE303" s="70" t="str">
        <f t="shared" si="284"/>
        <v/>
      </c>
      <c r="BF303" s="70">
        <v>292</v>
      </c>
      <c r="BG303" s="70"/>
      <c r="BH303" s="70"/>
      <c r="BI303" s="70"/>
      <c r="BJ303" s="70"/>
      <c r="BK303" s="70"/>
      <c r="BL303" s="70"/>
      <c r="BM303" s="70"/>
      <c r="BN303" s="70"/>
      <c r="BO303" s="70"/>
      <c r="BP303" s="70"/>
      <c r="BQ303" s="70"/>
      <c r="BR303" s="70"/>
      <c r="BS303" s="70" t="b">
        <f t="shared" si="285"/>
        <v>0</v>
      </c>
      <c r="BT303" s="70">
        <f>COUNTA(B304:$O$830)</f>
        <v>0</v>
      </c>
      <c r="BU303" s="70"/>
      <c r="BV303" s="163"/>
      <c r="BW303" s="163"/>
      <c r="BX303" s="163"/>
      <c r="BY303" s="163"/>
      <c r="BZ303" s="163"/>
      <c r="CA303" s="163"/>
      <c r="CB303" s="163"/>
      <c r="CC303" s="163"/>
      <c r="CD303" s="163"/>
      <c r="CE303" s="163" t="str">
        <f t="shared" si="296"/>
        <v/>
      </c>
      <c r="CF303" s="163" t="str">
        <f t="shared" si="297"/>
        <v/>
      </c>
      <c r="CG303" s="163" t="str">
        <f t="shared" si="298"/>
        <v/>
      </c>
      <c r="CH303" s="163" t="str">
        <f t="shared" si="299"/>
        <v/>
      </c>
      <c r="CI303" s="163" t="str">
        <f t="shared" si="300"/>
        <v/>
      </c>
      <c r="CJ303" s="163" t="str">
        <f t="shared" si="301"/>
        <v/>
      </c>
      <c r="CK303" s="163" t="str">
        <f t="shared" si="302"/>
        <v/>
      </c>
      <c r="CL303" s="163" t="str">
        <f t="shared" si="303"/>
        <v/>
      </c>
      <c r="CM303" s="163" t="str">
        <f t="shared" si="304"/>
        <v/>
      </c>
      <c r="CN303" s="163"/>
      <c r="CO303" s="163"/>
      <c r="CP303" s="163" t="str">
        <f t="shared" si="305"/>
        <v/>
      </c>
      <c r="CQ303" s="163"/>
      <c r="CR303" s="163"/>
      <c r="CS303" s="185" t="str">
        <f t="shared" si="322"/>
        <v/>
      </c>
      <c r="CT303" s="70"/>
      <c r="CU303" s="70">
        <f t="shared" si="306"/>
        <v>0</v>
      </c>
      <c r="CV303" s="70">
        <f t="shared" si="307"/>
        <v>0</v>
      </c>
      <c r="CW303" s="70"/>
      <c r="CX303" s="96">
        <f t="shared" si="308"/>
        <v>0</v>
      </c>
      <c r="CY303" s="70"/>
      <c r="CZ303" s="70" t="e">
        <f t="shared" si="309"/>
        <v>#VALUE!</v>
      </c>
      <c r="DA303" s="70" t="e">
        <f t="shared" si="310"/>
        <v>#VALUE!</v>
      </c>
      <c r="DB303" s="70"/>
      <c r="DC303" s="70" t="b">
        <f t="shared" si="323"/>
        <v>0</v>
      </c>
      <c r="DD303" s="70">
        <f t="shared" si="311"/>
        <v>0</v>
      </c>
      <c r="DE303" s="70" t="str">
        <f t="shared" si="312"/>
        <v/>
      </c>
      <c r="DF303" s="70"/>
      <c r="DG303" s="70" t="str">
        <f t="shared" si="324"/>
        <v/>
      </c>
      <c r="DH303" s="70" t="b">
        <f t="shared" si="325"/>
        <v>0</v>
      </c>
      <c r="DI303" s="70" t="str">
        <f t="shared" si="326"/>
        <v/>
      </c>
      <c r="DJ303" s="70"/>
      <c r="DK303" s="70" t="str">
        <f t="shared" si="313"/>
        <v/>
      </c>
      <c r="DL303" s="70" t="str">
        <f t="shared" si="314"/>
        <v/>
      </c>
      <c r="DM303" s="70"/>
      <c r="DN303" s="70" t="str">
        <f t="shared" si="315"/>
        <v/>
      </c>
      <c r="DO303" s="70" t="str">
        <f>IF(DK303="","",AND((COUNTIF($DK$12:DL303,DK303))=1,(COUNTIF($DK$12:DL303,DL303))=1))</f>
        <v/>
      </c>
      <c r="DP303" s="70" t="str">
        <f>IF(DK303="","",AND((COUNTIF(DK303:$DL$812,DK303))=1,(COUNTIF(DK303:$DL$812,DL303))=1))</f>
        <v/>
      </c>
      <c r="DQ303" s="70"/>
      <c r="DR303" s="70" t="b">
        <f t="shared" si="316"/>
        <v>0</v>
      </c>
      <c r="DS303" s="70" t="b">
        <f t="shared" si="317"/>
        <v>0</v>
      </c>
      <c r="DT303" s="70">
        <f t="shared" si="327"/>
        <v>0</v>
      </c>
      <c r="DU303" s="70">
        <f t="shared" si="328"/>
        <v>0</v>
      </c>
      <c r="DV303" s="70" t="b">
        <f t="shared" si="318"/>
        <v>0</v>
      </c>
      <c r="DW303" s="70" t="b">
        <f t="shared" si="319"/>
        <v>0</v>
      </c>
      <c r="DX303" s="70"/>
      <c r="DY303" s="70" t="b">
        <f t="shared" si="320"/>
        <v>0</v>
      </c>
      <c r="DZ303" s="70">
        <f t="shared" si="321"/>
        <v>0</v>
      </c>
      <c r="EA303" s="70"/>
    </row>
    <row r="304" spans="1:131" x14ac:dyDescent="0.25">
      <c r="A304" s="24" t="str">
        <f t="shared" si="286"/>
        <v/>
      </c>
      <c r="B304" s="36"/>
      <c r="C304" s="37"/>
      <c r="D304" s="38"/>
      <c r="E304" s="37"/>
      <c r="F304" s="38"/>
      <c r="G304" s="39"/>
      <c r="H304" s="35"/>
      <c r="I304" s="30"/>
      <c r="J304" s="38"/>
      <c r="K304" s="36"/>
      <c r="L304" s="40"/>
      <c r="M304" s="43"/>
      <c r="N304" s="44"/>
      <c r="O304" s="35"/>
      <c r="P304" s="87"/>
      <c r="R304" s="70"/>
      <c r="S304" s="70"/>
      <c r="T304" s="99" t="s">
        <v>749</v>
      </c>
      <c r="U304" s="146" t="s">
        <v>750</v>
      </c>
      <c r="V304" s="70"/>
      <c r="W304" s="70"/>
      <c r="X304" s="70"/>
      <c r="Y304" s="70"/>
      <c r="Z304" t="b">
        <f t="shared" si="265"/>
        <v>0</v>
      </c>
      <c r="AA304" t="b">
        <f t="shared" si="287"/>
        <v>0</v>
      </c>
      <c r="AB304" t="b">
        <f t="shared" si="266"/>
        <v>0</v>
      </c>
      <c r="AC304" t="b">
        <f t="shared" si="267"/>
        <v>0</v>
      </c>
      <c r="AD304" s="101" t="b">
        <f t="shared" si="268"/>
        <v>0</v>
      </c>
      <c r="AE304" t="e">
        <f t="shared" si="269"/>
        <v>#VALUE!</v>
      </c>
      <c r="AF304" t="b">
        <f t="shared" si="270"/>
        <v>0</v>
      </c>
      <c r="AG304" s="135"/>
      <c r="AH304" s="82" t="b">
        <f t="shared" si="271"/>
        <v>0</v>
      </c>
      <c r="AI304" s="99" t="b">
        <f t="shared" si="272"/>
        <v>0</v>
      </c>
      <c r="AJ304" s="70" t="b">
        <f t="shared" si="273"/>
        <v>0</v>
      </c>
      <c r="AK304" s="111" t="b">
        <f t="shared" si="288"/>
        <v>0</v>
      </c>
      <c r="AL304" s="82" t="e">
        <f t="shared" si="274"/>
        <v>#VALUE!</v>
      </c>
      <c r="AM304" s="82" t="b">
        <f t="shared" si="275"/>
        <v>0</v>
      </c>
      <c r="AN304" s="82" t="b">
        <f t="shared" si="276"/>
        <v>0</v>
      </c>
      <c r="AO304" s="82" t="b">
        <f t="shared" si="289"/>
        <v>0</v>
      </c>
      <c r="AP304" s="82" t="b">
        <f t="shared" si="277"/>
        <v>0</v>
      </c>
      <c r="AQ304" s="82" t="b">
        <f t="shared" si="290"/>
        <v>0</v>
      </c>
      <c r="AR304" s="70">
        <f t="shared" si="291"/>
        <v>0</v>
      </c>
      <c r="AS304" s="82" t="b">
        <f t="shared" si="278"/>
        <v>0</v>
      </c>
      <c r="AT304" s="82" t="b">
        <f t="shared" si="279"/>
        <v>0</v>
      </c>
      <c r="AU304" s="82" t="b">
        <f t="shared" si="280"/>
        <v>0</v>
      </c>
      <c r="AV304" s="82" t="b">
        <f t="shared" si="281"/>
        <v>0</v>
      </c>
      <c r="AW304" s="82" t="b">
        <f t="shared" si="282"/>
        <v>0</v>
      </c>
      <c r="AX304" s="82" t="b">
        <f t="shared" si="283"/>
        <v>0</v>
      </c>
      <c r="AY304" s="82" t="b">
        <f t="shared" si="292"/>
        <v>0</v>
      </c>
      <c r="AZ304" s="82"/>
      <c r="BA304" s="82" t="b">
        <f t="shared" si="293"/>
        <v>0</v>
      </c>
      <c r="BB304" s="82" t="b">
        <f t="shared" si="294"/>
        <v>0</v>
      </c>
      <c r="BC304" s="82" t="b">
        <f t="shared" si="295"/>
        <v>0</v>
      </c>
      <c r="BD304" s="70"/>
      <c r="BE304" s="70" t="str">
        <f t="shared" si="284"/>
        <v/>
      </c>
      <c r="BF304" s="70">
        <v>293</v>
      </c>
      <c r="BG304" s="70"/>
      <c r="BH304" s="70"/>
      <c r="BI304" s="70"/>
      <c r="BJ304" s="70"/>
      <c r="BK304" s="70"/>
      <c r="BL304" s="70"/>
      <c r="BM304" s="70"/>
      <c r="BN304" s="70"/>
      <c r="BO304" s="70"/>
      <c r="BP304" s="70"/>
      <c r="BQ304" s="70"/>
      <c r="BR304" s="70"/>
      <c r="BS304" s="70" t="b">
        <f t="shared" si="285"/>
        <v>0</v>
      </c>
      <c r="BT304" s="70">
        <f>COUNTA(B305:$O$830)</f>
        <v>0</v>
      </c>
      <c r="BU304" s="70"/>
      <c r="BV304" s="163"/>
      <c r="BW304" s="163"/>
      <c r="BX304" s="163"/>
      <c r="BY304" s="163"/>
      <c r="BZ304" s="163"/>
      <c r="CA304" s="163"/>
      <c r="CB304" s="163"/>
      <c r="CC304" s="163"/>
      <c r="CD304" s="163"/>
      <c r="CE304" s="163" t="str">
        <f t="shared" si="296"/>
        <v/>
      </c>
      <c r="CF304" s="163" t="str">
        <f t="shared" si="297"/>
        <v/>
      </c>
      <c r="CG304" s="163" t="str">
        <f t="shared" si="298"/>
        <v/>
      </c>
      <c r="CH304" s="163" t="str">
        <f t="shared" si="299"/>
        <v/>
      </c>
      <c r="CI304" s="163" t="str">
        <f t="shared" si="300"/>
        <v/>
      </c>
      <c r="CJ304" s="163" t="str">
        <f t="shared" si="301"/>
        <v/>
      </c>
      <c r="CK304" s="163" t="str">
        <f t="shared" si="302"/>
        <v/>
      </c>
      <c r="CL304" s="163" t="str">
        <f t="shared" si="303"/>
        <v/>
      </c>
      <c r="CM304" s="163" t="str">
        <f t="shared" si="304"/>
        <v/>
      </c>
      <c r="CN304" s="163"/>
      <c r="CO304" s="163"/>
      <c r="CP304" s="163" t="str">
        <f t="shared" si="305"/>
        <v/>
      </c>
      <c r="CQ304" s="163"/>
      <c r="CR304" s="163"/>
      <c r="CS304" s="185" t="str">
        <f t="shared" si="322"/>
        <v/>
      </c>
      <c r="CT304" s="70"/>
      <c r="CU304" s="70">
        <f t="shared" si="306"/>
        <v>0</v>
      </c>
      <c r="CV304" s="70">
        <f t="shared" si="307"/>
        <v>0</v>
      </c>
      <c r="CW304" s="70"/>
      <c r="CX304" s="96">
        <f t="shared" si="308"/>
        <v>0</v>
      </c>
      <c r="CY304" s="70"/>
      <c r="CZ304" s="70" t="e">
        <f t="shared" si="309"/>
        <v>#VALUE!</v>
      </c>
      <c r="DA304" s="70" t="e">
        <f t="shared" si="310"/>
        <v>#VALUE!</v>
      </c>
      <c r="DB304" s="70"/>
      <c r="DC304" s="70" t="b">
        <f t="shared" si="323"/>
        <v>0</v>
      </c>
      <c r="DD304" s="70">
        <f t="shared" si="311"/>
        <v>0</v>
      </c>
      <c r="DE304" s="70" t="str">
        <f t="shared" si="312"/>
        <v/>
      </c>
      <c r="DF304" s="70"/>
      <c r="DG304" s="70" t="str">
        <f t="shared" si="324"/>
        <v/>
      </c>
      <c r="DH304" s="70" t="b">
        <f t="shared" si="325"/>
        <v>0</v>
      </c>
      <c r="DI304" s="70" t="str">
        <f t="shared" si="326"/>
        <v/>
      </c>
      <c r="DJ304" s="70"/>
      <c r="DK304" s="70" t="str">
        <f t="shared" si="313"/>
        <v/>
      </c>
      <c r="DL304" s="70" t="str">
        <f t="shared" si="314"/>
        <v/>
      </c>
      <c r="DM304" s="70"/>
      <c r="DN304" s="70" t="str">
        <f t="shared" si="315"/>
        <v/>
      </c>
      <c r="DO304" s="70" t="str">
        <f>IF(DK304="","",AND((COUNTIF($DK$12:DL304,DK304))=1,(COUNTIF($DK$12:DL304,DL304))=1))</f>
        <v/>
      </c>
      <c r="DP304" s="70" t="str">
        <f>IF(DK304="","",AND((COUNTIF(DK304:$DL$812,DK304))=1,(COUNTIF(DK304:$DL$812,DL304))=1))</f>
        <v/>
      </c>
      <c r="DQ304" s="70"/>
      <c r="DR304" s="70" t="b">
        <f t="shared" si="316"/>
        <v>0</v>
      </c>
      <c r="DS304" s="70" t="b">
        <f t="shared" si="317"/>
        <v>0</v>
      </c>
      <c r="DT304" s="70">
        <f t="shared" si="327"/>
        <v>0</v>
      </c>
      <c r="DU304" s="70">
        <f t="shared" si="328"/>
        <v>0</v>
      </c>
      <c r="DV304" s="70" t="b">
        <f t="shared" si="318"/>
        <v>0</v>
      </c>
      <c r="DW304" s="70" t="b">
        <f t="shared" si="319"/>
        <v>0</v>
      </c>
      <c r="DX304" s="70"/>
      <c r="DY304" s="70" t="b">
        <f t="shared" si="320"/>
        <v>0</v>
      </c>
      <c r="DZ304" s="70">
        <f t="shared" si="321"/>
        <v>0</v>
      </c>
      <c r="EA304" s="70"/>
    </row>
    <row r="305" spans="1:131" x14ac:dyDescent="0.25">
      <c r="A305" s="24" t="str">
        <f t="shared" si="286"/>
        <v/>
      </c>
      <c r="B305" s="36"/>
      <c r="C305" s="37"/>
      <c r="D305" s="38"/>
      <c r="E305" s="37"/>
      <c r="F305" s="38"/>
      <c r="G305" s="39"/>
      <c r="H305" s="35"/>
      <c r="I305" s="30"/>
      <c r="J305" s="38"/>
      <c r="K305" s="36"/>
      <c r="L305" s="40"/>
      <c r="M305" s="43"/>
      <c r="N305" s="44"/>
      <c r="O305" s="35"/>
      <c r="P305" s="87"/>
      <c r="R305" s="70"/>
      <c r="S305" s="70"/>
      <c r="T305" s="99" t="s">
        <v>751</v>
      </c>
      <c r="U305" s="146" t="s">
        <v>752</v>
      </c>
      <c r="V305" s="70"/>
      <c r="W305" s="70"/>
      <c r="X305" s="70"/>
      <c r="Y305" s="70"/>
      <c r="Z305" t="b">
        <f t="shared" si="265"/>
        <v>0</v>
      </c>
      <c r="AA305" t="b">
        <f t="shared" si="287"/>
        <v>0</v>
      </c>
      <c r="AB305" t="b">
        <f t="shared" si="266"/>
        <v>0</v>
      </c>
      <c r="AC305" t="b">
        <f t="shared" si="267"/>
        <v>0</v>
      </c>
      <c r="AD305" s="101" t="b">
        <f t="shared" si="268"/>
        <v>0</v>
      </c>
      <c r="AE305" t="e">
        <f t="shared" si="269"/>
        <v>#VALUE!</v>
      </c>
      <c r="AF305" t="b">
        <f t="shared" si="270"/>
        <v>0</v>
      </c>
      <c r="AG305" s="135"/>
      <c r="AH305" s="82" t="b">
        <f t="shared" si="271"/>
        <v>0</v>
      </c>
      <c r="AI305" s="99" t="b">
        <f t="shared" si="272"/>
        <v>0</v>
      </c>
      <c r="AJ305" s="70" t="b">
        <f t="shared" si="273"/>
        <v>0</v>
      </c>
      <c r="AK305" s="111" t="b">
        <f t="shared" si="288"/>
        <v>0</v>
      </c>
      <c r="AL305" s="82" t="e">
        <f t="shared" si="274"/>
        <v>#VALUE!</v>
      </c>
      <c r="AM305" s="82" t="b">
        <f t="shared" si="275"/>
        <v>0</v>
      </c>
      <c r="AN305" s="82" t="b">
        <f t="shared" si="276"/>
        <v>0</v>
      </c>
      <c r="AO305" s="82" t="b">
        <f t="shared" si="289"/>
        <v>0</v>
      </c>
      <c r="AP305" s="82" t="b">
        <f t="shared" si="277"/>
        <v>0</v>
      </c>
      <c r="AQ305" s="82" t="b">
        <f t="shared" si="290"/>
        <v>0</v>
      </c>
      <c r="AR305" s="70">
        <f t="shared" si="291"/>
        <v>0</v>
      </c>
      <c r="AS305" s="82" t="b">
        <f t="shared" si="278"/>
        <v>0</v>
      </c>
      <c r="AT305" s="82" t="b">
        <f t="shared" si="279"/>
        <v>0</v>
      </c>
      <c r="AU305" s="82" t="b">
        <f t="shared" si="280"/>
        <v>0</v>
      </c>
      <c r="AV305" s="82" t="b">
        <f t="shared" si="281"/>
        <v>0</v>
      </c>
      <c r="AW305" s="82" t="b">
        <f t="shared" si="282"/>
        <v>0</v>
      </c>
      <c r="AX305" s="82" t="b">
        <f t="shared" si="283"/>
        <v>0</v>
      </c>
      <c r="AY305" s="82" t="b">
        <f t="shared" si="292"/>
        <v>0</v>
      </c>
      <c r="AZ305" s="82"/>
      <c r="BA305" s="82" t="b">
        <f t="shared" si="293"/>
        <v>0</v>
      </c>
      <c r="BB305" s="82" t="b">
        <f t="shared" si="294"/>
        <v>0</v>
      </c>
      <c r="BC305" s="82" t="b">
        <f t="shared" si="295"/>
        <v>0</v>
      </c>
      <c r="BD305" s="70"/>
      <c r="BE305" s="70" t="str">
        <f t="shared" si="284"/>
        <v/>
      </c>
      <c r="BF305" s="70">
        <v>294</v>
      </c>
      <c r="BG305" s="70"/>
      <c r="BH305" s="70"/>
      <c r="BI305" s="70"/>
      <c r="BJ305" s="70"/>
      <c r="BK305" s="70"/>
      <c r="BL305" s="70"/>
      <c r="BM305" s="70"/>
      <c r="BN305" s="70"/>
      <c r="BO305" s="70"/>
      <c r="BP305" s="70"/>
      <c r="BQ305" s="70"/>
      <c r="BR305" s="70"/>
      <c r="BS305" s="70" t="b">
        <f t="shared" si="285"/>
        <v>0</v>
      </c>
      <c r="BT305" s="70">
        <f>COUNTA(B306:$O$830)</f>
        <v>0</v>
      </c>
      <c r="BU305" s="70"/>
      <c r="BV305" s="163"/>
      <c r="BW305" s="163"/>
      <c r="BX305" s="163"/>
      <c r="BY305" s="163"/>
      <c r="BZ305" s="163"/>
      <c r="CA305" s="163"/>
      <c r="CB305" s="163"/>
      <c r="CC305" s="163"/>
      <c r="CD305" s="163"/>
      <c r="CE305" s="163" t="str">
        <f t="shared" si="296"/>
        <v/>
      </c>
      <c r="CF305" s="163" t="str">
        <f t="shared" si="297"/>
        <v/>
      </c>
      <c r="CG305" s="163" t="str">
        <f t="shared" si="298"/>
        <v/>
      </c>
      <c r="CH305" s="163" t="str">
        <f t="shared" si="299"/>
        <v/>
      </c>
      <c r="CI305" s="163" t="str">
        <f t="shared" si="300"/>
        <v/>
      </c>
      <c r="CJ305" s="163" t="str">
        <f t="shared" si="301"/>
        <v/>
      </c>
      <c r="CK305" s="163" t="str">
        <f t="shared" si="302"/>
        <v/>
      </c>
      <c r="CL305" s="163" t="str">
        <f t="shared" si="303"/>
        <v/>
      </c>
      <c r="CM305" s="163" t="str">
        <f t="shared" si="304"/>
        <v/>
      </c>
      <c r="CN305" s="163"/>
      <c r="CO305" s="163"/>
      <c r="CP305" s="163" t="str">
        <f t="shared" si="305"/>
        <v/>
      </c>
      <c r="CQ305" s="163"/>
      <c r="CR305" s="163"/>
      <c r="CS305" s="185" t="str">
        <f t="shared" si="322"/>
        <v/>
      </c>
      <c r="CT305" s="70"/>
      <c r="CU305" s="70">
        <f t="shared" si="306"/>
        <v>0</v>
      </c>
      <c r="CV305" s="70">
        <f t="shared" si="307"/>
        <v>0</v>
      </c>
      <c r="CW305" s="70"/>
      <c r="CX305" s="96">
        <f t="shared" si="308"/>
        <v>0</v>
      </c>
      <c r="CY305" s="70"/>
      <c r="CZ305" s="70" t="e">
        <f t="shared" si="309"/>
        <v>#VALUE!</v>
      </c>
      <c r="DA305" s="70" t="e">
        <f t="shared" si="310"/>
        <v>#VALUE!</v>
      </c>
      <c r="DB305" s="70"/>
      <c r="DC305" s="70" t="b">
        <f t="shared" si="323"/>
        <v>0</v>
      </c>
      <c r="DD305" s="70">
        <f t="shared" si="311"/>
        <v>0</v>
      </c>
      <c r="DE305" s="70" t="str">
        <f t="shared" si="312"/>
        <v/>
      </c>
      <c r="DF305" s="70"/>
      <c r="DG305" s="70" t="str">
        <f t="shared" si="324"/>
        <v/>
      </c>
      <c r="DH305" s="70" t="b">
        <f t="shared" si="325"/>
        <v>0</v>
      </c>
      <c r="DI305" s="70" t="str">
        <f t="shared" si="326"/>
        <v/>
      </c>
      <c r="DJ305" s="70"/>
      <c r="DK305" s="70" t="str">
        <f t="shared" si="313"/>
        <v/>
      </c>
      <c r="DL305" s="70" t="str">
        <f t="shared" si="314"/>
        <v/>
      </c>
      <c r="DM305" s="70"/>
      <c r="DN305" s="70" t="str">
        <f t="shared" si="315"/>
        <v/>
      </c>
      <c r="DO305" s="70" t="str">
        <f>IF(DK305="","",AND((COUNTIF($DK$12:DL305,DK305))=1,(COUNTIF($DK$12:DL305,DL305))=1))</f>
        <v/>
      </c>
      <c r="DP305" s="70" t="str">
        <f>IF(DK305="","",AND((COUNTIF(DK305:$DL$812,DK305))=1,(COUNTIF(DK305:$DL$812,DL305))=1))</f>
        <v/>
      </c>
      <c r="DQ305" s="70"/>
      <c r="DR305" s="70" t="b">
        <f t="shared" si="316"/>
        <v>0</v>
      </c>
      <c r="DS305" s="70" t="b">
        <f t="shared" si="317"/>
        <v>0</v>
      </c>
      <c r="DT305" s="70">
        <f t="shared" si="327"/>
        <v>0</v>
      </c>
      <c r="DU305" s="70">
        <f t="shared" si="328"/>
        <v>0</v>
      </c>
      <c r="DV305" s="70" t="b">
        <f t="shared" si="318"/>
        <v>0</v>
      </c>
      <c r="DW305" s="70" t="b">
        <f t="shared" si="319"/>
        <v>0</v>
      </c>
      <c r="DX305" s="70"/>
      <c r="DY305" s="70" t="b">
        <f t="shared" si="320"/>
        <v>0</v>
      </c>
      <c r="DZ305" s="70">
        <f t="shared" si="321"/>
        <v>0</v>
      </c>
      <c r="EA305" s="70"/>
    </row>
    <row r="306" spans="1:131" x14ac:dyDescent="0.25">
      <c r="A306" s="24" t="str">
        <f t="shared" si="286"/>
        <v/>
      </c>
      <c r="B306" s="36"/>
      <c r="C306" s="37"/>
      <c r="D306" s="38"/>
      <c r="E306" s="37"/>
      <c r="F306" s="38"/>
      <c r="G306" s="39"/>
      <c r="H306" s="35"/>
      <c r="I306" s="30"/>
      <c r="J306" s="38"/>
      <c r="K306" s="36"/>
      <c r="L306" s="40"/>
      <c r="M306" s="43"/>
      <c r="N306" s="44"/>
      <c r="O306" s="35"/>
      <c r="P306" s="87"/>
      <c r="R306" s="70"/>
      <c r="S306" s="70"/>
      <c r="T306" s="99" t="s">
        <v>753</v>
      </c>
      <c r="U306" s="146" t="s">
        <v>754</v>
      </c>
      <c r="V306" s="70"/>
      <c r="W306" s="70"/>
      <c r="X306" s="70"/>
      <c r="Y306" s="70"/>
      <c r="Z306" t="b">
        <f t="shared" si="265"/>
        <v>0</v>
      </c>
      <c r="AA306" t="b">
        <f t="shared" si="287"/>
        <v>0</v>
      </c>
      <c r="AB306" t="b">
        <f t="shared" si="266"/>
        <v>0</v>
      </c>
      <c r="AC306" t="b">
        <f t="shared" si="267"/>
        <v>0</v>
      </c>
      <c r="AD306" s="101" t="b">
        <f t="shared" si="268"/>
        <v>0</v>
      </c>
      <c r="AE306" t="e">
        <f t="shared" si="269"/>
        <v>#VALUE!</v>
      </c>
      <c r="AF306" t="b">
        <f t="shared" si="270"/>
        <v>0</v>
      </c>
      <c r="AG306" s="135"/>
      <c r="AH306" s="82" t="b">
        <f t="shared" si="271"/>
        <v>0</v>
      </c>
      <c r="AI306" s="99" t="b">
        <f t="shared" si="272"/>
        <v>0</v>
      </c>
      <c r="AJ306" s="70" t="b">
        <f t="shared" si="273"/>
        <v>0</v>
      </c>
      <c r="AK306" s="111" t="b">
        <f t="shared" si="288"/>
        <v>0</v>
      </c>
      <c r="AL306" s="82" t="e">
        <f t="shared" si="274"/>
        <v>#VALUE!</v>
      </c>
      <c r="AM306" s="82" t="b">
        <f t="shared" si="275"/>
        <v>0</v>
      </c>
      <c r="AN306" s="82" t="b">
        <f t="shared" si="276"/>
        <v>0</v>
      </c>
      <c r="AO306" s="82" t="b">
        <f t="shared" si="289"/>
        <v>0</v>
      </c>
      <c r="AP306" s="82" t="b">
        <f t="shared" si="277"/>
        <v>0</v>
      </c>
      <c r="AQ306" s="82" t="b">
        <f t="shared" si="290"/>
        <v>0</v>
      </c>
      <c r="AR306" s="70">
        <f t="shared" si="291"/>
        <v>0</v>
      </c>
      <c r="AS306" s="82" t="b">
        <f t="shared" si="278"/>
        <v>0</v>
      </c>
      <c r="AT306" s="82" t="b">
        <f t="shared" si="279"/>
        <v>0</v>
      </c>
      <c r="AU306" s="82" t="b">
        <f t="shared" si="280"/>
        <v>0</v>
      </c>
      <c r="AV306" s="82" t="b">
        <f t="shared" si="281"/>
        <v>0</v>
      </c>
      <c r="AW306" s="82" t="b">
        <f t="shared" si="282"/>
        <v>0</v>
      </c>
      <c r="AX306" s="82" t="b">
        <f t="shared" si="283"/>
        <v>0</v>
      </c>
      <c r="AY306" s="82" t="b">
        <f t="shared" si="292"/>
        <v>0</v>
      </c>
      <c r="AZ306" s="82"/>
      <c r="BA306" s="82" t="b">
        <f t="shared" si="293"/>
        <v>0</v>
      </c>
      <c r="BB306" s="82" t="b">
        <f t="shared" si="294"/>
        <v>0</v>
      </c>
      <c r="BC306" s="82" t="b">
        <f t="shared" si="295"/>
        <v>0</v>
      </c>
      <c r="BD306" s="70"/>
      <c r="BE306" s="70" t="str">
        <f t="shared" si="284"/>
        <v/>
      </c>
      <c r="BF306" s="70">
        <v>295</v>
      </c>
      <c r="BG306" s="70"/>
      <c r="BH306" s="70"/>
      <c r="BI306" s="70"/>
      <c r="BJ306" s="70"/>
      <c r="BK306" s="70"/>
      <c r="BL306" s="70"/>
      <c r="BM306" s="70"/>
      <c r="BN306" s="70"/>
      <c r="BO306" s="70"/>
      <c r="BP306" s="70"/>
      <c r="BQ306" s="70"/>
      <c r="BR306" s="70"/>
      <c r="BS306" s="70" t="b">
        <f t="shared" si="285"/>
        <v>0</v>
      </c>
      <c r="BT306" s="70">
        <f>COUNTA(B307:$O$830)</f>
        <v>0</v>
      </c>
      <c r="BU306" s="70"/>
      <c r="BV306" s="163"/>
      <c r="BW306" s="163"/>
      <c r="BX306" s="163"/>
      <c r="BY306" s="163"/>
      <c r="BZ306" s="163"/>
      <c r="CA306" s="163"/>
      <c r="CB306" s="163"/>
      <c r="CC306" s="163"/>
      <c r="CD306" s="163"/>
      <c r="CE306" s="163" t="str">
        <f t="shared" si="296"/>
        <v/>
      </c>
      <c r="CF306" s="163" t="str">
        <f t="shared" si="297"/>
        <v/>
      </c>
      <c r="CG306" s="163" t="str">
        <f t="shared" si="298"/>
        <v/>
      </c>
      <c r="CH306" s="163" t="str">
        <f t="shared" si="299"/>
        <v/>
      </c>
      <c r="CI306" s="163" t="str">
        <f t="shared" si="300"/>
        <v/>
      </c>
      <c r="CJ306" s="163" t="str">
        <f t="shared" si="301"/>
        <v/>
      </c>
      <c r="CK306" s="163" t="str">
        <f t="shared" si="302"/>
        <v/>
      </c>
      <c r="CL306" s="163" t="str">
        <f t="shared" si="303"/>
        <v/>
      </c>
      <c r="CM306" s="163" t="str">
        <f t="shared" si="304"/>
        <v/>
      </c>
      <c r="CN306" s="163"/>
      <c r="CO306" s="163"/>
      <c r="CP306" s="163" t="str">
        <f t="shared" si="305"/>
        <v/>
      </c>
      <c r="CQ306" s="163"/>
      <c r="CR306" s="163"/>
      <c r="CS306" s="185" t="str">
        <f t="shared" si="322"/>
        <v/>
      </c>
      <c r="CT306" s="70"/>
      <c r="CU306" s="70">
        <f t="shared" si="306"/>
        <v>0</v>
      </c>
      <c r="CV306" s="70">
        <f t="shared" si="307"/>
        <v>0</v>
      </c>
      <c r="CW306" s="70"/>
      <c r="CX306" s="96">
        <f t="shared" si="308"/>
        <v>0</v>
      </c>
      <c r="CY306" s="70"/>
      <c r="CZ306" s="70" t="e">
        <f t="shared" si="309"/>
        <v>#VALUE!</v>
      </c>
      <c r="DA306" s="70" t="e">
        <f t="shared" si="310"/>
        <v>#VALUE!</v>
      </c>
      <c r="DB306" s="70"/>
      <c r="DC306" s="70" t="b">
        <f t="shared" si="323"/>
        <v>0</v>
      </c>
      <c r="DD306" s="70">
        <f t="shared" si="311"/>
        <v>0</v>
      </c>
      <c r="DE306" s="70" t="str">
        <f t="shared" si="312"/>
        <v/>
      </c>
      <c r="DF306" s="70"/>
      <c r="DG306" s="70" t="str">
        <f t="shared" si="324"/>
        <v/>
      </c>
      <c r="DH306" s="70" t="b">
        <f t="shared" si="325"/>
        <v>0</v>
      </c>
      <c r="DI306" s="70" t="str">
        <f t="shared" si="326"/>
        <v/>
      </c>
      <c r="DJ306" s="70"/>
      <c r="DK306" s="70" t="str">
        <f t="shared" si="313"/>
        <v/>
      </c>
      <c r="DL306" s="70" t="str">
        <f t="shared" si="314"/>
        <v/>
      </c>
      <c r="DM306" s="70"/>
      <c r="DN306" s="70" t="str">
        <f t="shared" si="315"/>
        <v/>
      </c>
      <c r="DO306" s="70" t="str">
        <f>IF(DK306="","",AND((COUNTIF($DK$12:DL306,DK306))=1,(COUNTIF($DK$12:DL306,DL306))=1))</f>
        <v/>
      </c>
      <c r="DP306" s="70" t="str">
        <f>IF(DK306="","",AND((COUNTIF(DK306:$DL$812,DK306))=1,(COUNTIF(DK306:$DL$812,DL306))=1))</f>
        <v/>
      </c>
      <c r="DQ306" s="70"/>
      <c r="DR306" s="70" t="b">
        <f t="shared" si="316"/>
        <v>0</v>
      </c>
      <c r="DS306" s="70" t="b">
        <f t="shared" si="317"/>
        <v>0</v>
      </c>
      <c r="DT306" s="70">
        <f t="shared" si="327"/>
        <v>0</v>
      </c>
      <c r="DU306" s="70">
        <f t="shared" si="328"/>
        <v>0</v>
      </c>
      <c r="DV306" s="70" t="b">
        <f t="shared" si="318"/>
        <v>0</v>
      </c>
      <c r="DW306" s="70" t="b">
        <f t="shared" si="319"/>
        <v>0</v>
      </c>
      <c r="DX306" s="70"/>
      <c r="DY306" s="70" t="b">
        <f t="shared" si="320"/>
        <v>0</v>
      </c>
      <c r="DZ306" s="70">
        <f t="shared" si="321"/>
        <v>0</v>
      </c>
      <c r="EA306" s="70"/>
    </row>
    <row r="307" spans="1:131" x14ac:dyDescent="0.25">
      <c r="A307" s="24" t="str">
        <f t="shared" si="286"/>
        <v/>
      </c>
      <c r="B307" s="36"/>
      <c r="C307" s="37"/>
      <c r="D307" s="38"/>
      <c r="E307" s="37"/>
      <c r="F307" s="38"/>
      <c r="G307" s="39"/>
      <c r="H307" s="35"/>
      <c r="I307" s="30"/>
      <c r="J307" s="38"/>
      <c r="K307" s="36"/>
      <c r="L307" s="40"/>
      <c r="M307" s="43"/>
      <c r="N307" s="44"/>
      <c r="O307" s="35"/>
      <c r="P307" s="87"/>
      <c r="R307" s="70"/>
      <c r="S307" s="70"/>
      <c r="T307" s="99" t="s">
        <v>755</v>
      </c>
      <c r="U307" s="146" t="s">
        <v>756</v>
      </c>
      <c r="V307" s="70"/>
      <c r="W307" s="70"/>
      <c r="X307" s="70"/>
      <c r="Y307" s="70"/>
      <c r="Z307" t="b">
        <f t="shared" si="265"/>
        <v>0</v>
      </c>
      <c r="AA307" t="b">
        <f t="shared" si="287"/>
        <v>0</v>
      </c>
      <c r="AB307" t="b">
        <f t="shared" si="266"/>
        <v>0</v>
      </c>
      <c r="AC307" t="b">
        <f t="shared" si="267"/>
        <v>0</v>
      </c>
      <c r="AD307" s="101" t="b">
        <f t="shared" si="268"/>
        <v>0</v>
      </c>
      <c r="AE307" t="e">
        <f t="shared" si="269"/>
        <v>#VALUE!</v>
      </c>
      <c r="AF307" t="b">
        <f t="shared" si="270"/>
        <v>0</v>
      </c>
      <c r="AG307" s="135"/>
      <c r="AH307" s="82" t="b">
        <f t="shared" si="271"/>
        <v>0</v>
      </c>
      <c r="AI307" s="99" t="b">
        <f t="shared" si="272"/>
        <v>0</v>
      </c>
      <c r="AJ307" s="70" t="b">
        <f t="shared" si="273"/>
        <v>0</v>
      </c>
      <c r="AK307" s="111" t="b">
        <f t="shared" si="288"/>
        <v>0</v>
      </c>
      <c r="AL307" s="82" t="e">
        <f t="shared" si="274"/>
        <v>#VALUE!</v>
      </c>
      <c r="AM307" s="82" t="b">
        <f t="shared" si="275"/>
        <v>0</v>
      </c>
      <c r="AN307" s="82" t="b">
        <f t="shared" si="276"/>
        <v>0</v>
      </c>
      <c r="AO307" s="82" t="b">
        <f t="shared" si="289"/>
        <v>0</v>
      </c>
      <c r="AP307" s="82" t="b">
        <f t="shared" si="277"/>
        <v>0</v>
      </c>
      <c r="AQ307" s="82" t="b">
        <f t="shared" si="290"/>
        <v>0</v>
      </c>
      <c r="AR307" s="70">
        <f t="shared" si="291"/>
        <v>0</v>
      </c>
      <c r="AS307" s="82" t="b">
        <f t="shared" si="278"/>
        <v>0</v>
      </c>
      <c r="AT307" s="82" t="b">
        <f t="shared" si="279"/>
        <v>0</v>
      </c>
      <c r="AU307" s="82" t="b">
        <f t="shared" si="280"/>
        <v>0</v>
      </c>
      <c r="AV307" s="82" t="b">
        <f t="shared" si="281"/>
        <v>0</v>
      </c>
      <c r="AW307" s="82" t="b">
        <f t="shared" si="282"/>
        <v>0</v>
      </c>
      <c r="AX307" s="82" t="b">
        <f t="shared" si="283"/>
        <v>0</v>
      </c>
      <c r="AY307" s="82" t="b">
        <f t="shared" si="292"/>
        <v>0</v>
      </c>
      <c r="AZ307" s="82"/>
      <c r="BA307" s="82" t="b">
        <f t="shared" si="293"/>
        <v>0</v>
      </c>
      <c r="BB307" s="82" t="b">
        <f t="shared" si="294"/>
        <v>0</v>
      </c>
      <c r="BC307" s="82" t="b">
        <f t="shared" si="295"/>
        <v>0</v>
      </c>
      <c r="BD307" s="70"/>
      <c r="BE307" s="70" t="str">
        <f t="shared" si="284"/>
        <v/>
      </c>
      <c r="BF307" s="70">
        <v>296</v>
      </c>
      <c r="BG307" s="70"/>
      <c r="BH307" s="70"/>
      <c r="BI307" s="70"/>
      <c r="BJ307" s="70"/>
      <c r="BK307" s="70"/>
      <c r="BL307" s="70"/>
      <c r="BM307" s="70"/>
      <c r="BN307" s="70"/>
      <c r="BO307" s="70"/>
      <c r="BP307" s="70"/>
      <c r="BQ307" s="70"/>
      <c r="BR307" s="70"/>
      <c r="BS307" s="70" t="b">
        <f t="shared" si="285"/>
        <v>0</v>
      </c>
      <c r="BT307" s="70">
        <f>COUNTA(B308:$O$830)</f>
        <v>0</v>
      </c>
      <c r="BU307" s="70"/>
      <c r="BV307" s="163"/>
      <c r="BW307" s="163"/>
      <c r="BX307" s="163"/>
      <c r="BY307" s="163"/>
      <c r="BZ307" s="163"/>
      <c r="CA307" s="163"/>
      <c r="CB307" s="163"/>
      <c r="CC307" s="163"/>
      <c r="CD307" s="163"/>
      <c r="CE307" s="163" t="str">
        <f t="shared" si="296"/>
        <v/>
      </c>
      <c r="CF307" s="163" t="str">
        <f t="shared" si="297"/>
        <v/>
      </c>
      <c r="CG307" s="163" t="str">
        <f t="shared" si="298"/>
        <v/>
      </c>
      <c r="CH307" s="163" t="str">
        <f t="shared" si="299"/>
        <v/>
      </c>
      <c r="CI307" s="163" t="str">
        <f t="shared" si="300"/>
        <v/>
      </c>
      <c r="CJ307" s="163" t="str">
        <f t="shared" si="301"/>
        <v/>
      </c>
      <c r="CK307" s="163" t="str">
        <f t="shared" si="302"/>
        <v/>
      </c>
      <c r="CL307" s="163" t="str">
        <f t="shared" si="303"/>
        <v/>
      </c>
      <c r="CM307" s="163" t="str">
        <f t="shared" si="304"/>
        <v/>
      </c>
      <c r="CN307" s="163"/>
      <c r="CO307" s="163"/>
      <c r="CP307" s="163" t="str">
        <f t="shared" si="305"/>
        <v/>
      </c>
      <c r="CQ307" s="163"/>
      <c r="CR307" s="163"/>
      <c r="CS307" s="185" t="str">
        <f t="shared" si="322"/>
        <v/>
      </c>
      <c r="CT307" s="70"/>
      <c r="CU307" s="70">
        <f t="shared" si="306"/>
        <v>0</v>
      </c>
      <c r="CV307" s="70">
        <f t="shared" si="307"/>
        <v>0</v>
      </c>
      <c r="CW307" s="70"/>
      <c r="CX307" s="96">
        <f t="shared" si="308"/>
        <v>0</v>
      </c>
      <c r="CY307" s="70"/>
      <c r="CZ307" s="70" t="e">
        <f t="shared" si="309"/>
        <v>#VALUE!</v>
      </c>
      <c r="DA307" s="70" t="e">
        <f t="shared" si="310"/>
        <v>#VALUE!</v>
      </c>
      <c r="DB307" s="70"/>
      <c r="DC307" s="70" t="b">
        <f t="shared" si="323"/>
        <v>0</v>
      </c>
      <c r="DD307" s="70">
        <f t="shared" si="311"/>
        <v>0</v>
      </c>
      <c r="DE307" s="70" t="str">
        <f t="shared" si="312"/>
        <v/>
      </c>
      <c r="DF307" s="70"/>
      <c r="DG307" s="70" t="str">
        <f t="shared" si="324"/>
        <v/>
      </c>
      <c r="DH307" s="70" t="b">
        <f t="shared" si="325"/>
        <v>0</v>
      </c>
      <c r="DI307" s="70" t="str">
        <f t="shared" si="326"/>
        <v/>
      </c>
      <c r="DJ307" s="70"/>
      <c r="DK307" s="70" t="str">
        <f t="shared" si="313"/>
        <v/>
      </c>
      <c r="DL307" s="70" t="str">
        <f t="shared" si="314"/>
        <v/>
      </c>
      <c r="DM307" s="70"/>
      <c r="DN307" s="70" t="str">
        <f t="shared" si="315"/>
        <v/>
      </c>
      <c r="DO307" s="70" t="str">
        <f>IF(DK307="","",AND((COUNTIF($DK$12:DL307,DK307))=1,(COUNTIF($DK$12:DL307,DL307))=1))</f>
        <v/>
      </c>
      <c r="DP307" s="70" t="str">
        <f>IF(DK307="","",AND((COUNTIF(DK307:$DL$812,DK307))=1,(COUNTIF(DK307:$DL$812,DL307))=1))</f>
        <v/>
      </c>
      <c r="DQ307" s="70"/>
      <c r="DR307" s="70" t="b">
        <f t="shared" si="316"/>
        <v>0</v>
      </c>
      <c r="DS307" s="70" t="b">
        <f t="shared" si="317"/>
        <v>0</v>
      </c>
      <c r="DT307" s="70">
        <f t="shared" si="327"/>
        <v>0</v>
      </c>
      <c r="DU307" s="70">
        <f t="shared" si="328"/>
        <v>0</v>
      </c>
      <c r="DV307" s="70" t="b">
        <f t="shared" si="318"/>
        <v>0</v>
      </c>
      <c r="DW307" s="70" t="b">
        <f t="shared" si="319"/>
        <v>0</v>
      </c>
      <c r="DX307" s="70"/>
      <c r="DY307" s="70" t="b">
        <f t="shared" si="320"/>
        <v>0</v>
      </c>
      <c r="DZ307" s="70">
        <f t="shared" si="321"/>
        <v>0</v>
      </c>
      <c r="EA307" s="70"/>
    </row>
    <row r="308" spans="1:131" x14ac:dyDescent="0.25">
      <c r="A308" s="24" t="str">
        <f t="shared" si="286"/>
        <v/>
      </c>
      <c r="B308" s="36"/>
      <c r="C308" s="37"/>
      <c r="D308" s="38"/>
      <c r="E308" s="37"/>
      <c r="F308" s="38"/>
      <c r="G308" s="39"/>
      <c r="H308" s="35"/>
      <c r="I308" s="30"/>
      <c r="J308" s="38"/>
      <c r="K308" s="36"/>
      <c r="L308" s="40"/>
      <c r="M308" s="43"/>
      <c r="N308" s="44"/>
      <c r="O308" s="35"/>
      <c r="P308" s="87"/>
      <c r="R308" s="70"/>
      <c r="S308" s="70"/>
      <c r="T308" s="99" t="s">
        <v>757</v>
      </c>
      <c r="U308" s="146" t="s">
        <v>758</v>
      </c>
      <c r="V308" s="70"/>
      <c r="W308" s="70"/>
      <c r="X308" s="70"/>
      <c r="Y308" s="70"/>
      <c r="Z308" t="b">
        <f t="shared" si="265"/>
        <v>0</v>
      </c>
      <c r="AA308" t="b">
        <f t="shared" si="287"/>
        <v>0</v>
      </c>
      <c r="AB308" t="b">
        <f t="shared" si="266"/>
        <v>0</v>
      </c>
      <c r="AC308" t="b">
        <f t="shared" si="267"/>
        <v>0</v>
      </c>
      <c r="AD308" s="101" t="b">
        <f t="shared" si="268"/>
        <v>0</v>
      </c>
      <c r="AE308" t="e">
        <f t="shared" si="269"/>
        <v>#VALUE!</v>
      </c>
      <c r="AF308" t="b">
        <f t="shared" si="270"/>
        <v>0</v>
      </c>
      <c r="AG308" s="135"/>
      <c r="AH308" s="82" t="b">
        <f t="shared" si="271"/>
        <v>0</v>
      </c>
      <c r="AI308" s="99" t="b">
        <f t="shared" si="272"/>
        <v>0</v>
      </c>
      <c r="AJ308" s="70" t="b">
        <f t="shared" si="273"/>
        <v>0</v>
      </c>
      <c r="AK308" s="111" t="b">
        <f t="shared" si="288"/>
        <v>0</v>
      </c>
      <c r="AL308" s="82" t="e">
        <f t="shared" si="274"/>
        <v>#VALUE!</v>
      </c>
      <c r="AM308" s="82" t="b">
        <f t="shared" si="275"/>
        <v>0</v>
      </c>
      <c r="AN308" s="82" t="b">
        <f t="shared" si="276"/>
        <v>0</v>
      </c>
      <c r="AO308" s="82" t="b">
        <f t="shared" si="289"/>
        <v>0</v>
      </c>
      <c r="AP308" s="82" t="b">
        <f t="shared" si="277"/>
        <v>0</v>
      </c>
      <c r="AQ308" s="82" t="b">
        <f t="shared" si="290"/>
        <v>0</v>
      </c>
      <c r="AR308" s="70">
        <f t="shared" si="291"/>
        <v>0</v>
      </c>
      <c r="AS308" s="82" t="b">
        <f t="shared" si="278"/>
        <v>0</v>
      </c>
      <c r="AT308" s="82" t="b">
        <f t="shared" si="279"/>
        <v>0</v>
      </c>
      <c r="AU308" s="82" t="b">
        <f t="shared" si="280"/>
        <v>0</v>
      </c>
      <c r="AV308" s="82" t="b">
        <f t="shared" si="281"/>
        <v>0</v>
      </c>
      <c r="AW308" s="82" t="b">
        <f t="shared" si="282"/>
        <v>0</v>
      </c>
      <c r="AX308" s="82" t="b">
        <f t="shared" si="283"/>
        <v>0</v>
      </c>
      <c r="AY308" s="82" t="b">
        <f t="shared" si="292"/>
        <v>0</v>
      </c>
      <c r="AZ308" s="82"/>
      <c r="BA308" s="82" t="b">
        <f t="shared" si="293"/>
        <v>0</v>
      </c>
      <c r="BB308" s="82" t="b">
        <f t="shared" si="294"/>
        <v>0</v>
      </c>
      <c r="BC308" s="82" t="b">
        <f t="shared" si="295"/>
        <v>0</v>
      </c>
      <c r="BD308" s="70"/>
      <c r="BE308" s="70" t="str">
        <f t="shared" si="284"/>
        <v/>
      </c>
      <c r="BF308" s="70">
        <v>297</v>
      </c>
      <c r="BG308" s="70"/>
      <c r="BH308" s="70"/>
      <c r="BI308" s="70"/>
      <c r="BJ308" s="70"/>
      <c r="BK308" s="70"/>
      <c r="BL308" s="70"/>
      <c r="BM308" s="70"/>
      <c r="BN308" s="70"/>
      <c r="BO308" s="70"/>
      <c r="BP308" s="70"/>
      <c r="BQ308" s="70"/>
      <c r="BR308" s="70"/>
      <c r="BS308" s="70" t="b">
        <f t="shared" si="285"/>
        <v>0</v>
      </c>
      <c r="BT308" s="70">
        <f>COUNTA(B309:$O$830)</f>
        <v>0</v>
      </c>
      <c r="BU308" s="70"/>
      <c r="BV308" s="163"/>
      <c r="BW308" s="163"/>
      <c r="BX308" s="163"/>
      <c r="BY308" s="163"/>
      <c r="BZ308" s="163"/>
      <c r="CA308" s="163"/>
      <c r="CB308" s="163"/>
      <c r="CC308" s="163"/>
      <c r="CD308" s="163"/>
      <c r="CE308" s="163" t="str">
        <f t="shared" si="296"/>
        <v/>
      </c>
      <c r="CF308" s="163" t="str">
        <f t="shared" si="297"/>
        <v/>
      </c>
      <c r="CG308" s="163" t="str">
        <f t="shared" si="298"/>
        <v/>
      </c>
      <c r="CH308" s="163" t="str">
        <f t="shared" si="299"/>
        <v/>
      </c>
      <c r="CI308" s="163" t="str">
        <f t="shared" si="300"/>
        <v/>
      </c>
      <c r="CJ308" s="163" t="str">
        <f t="shared" si="301"/>
        <v/>
      </c>
      <c r="CK308" s="163" t="str">
        <f t="shared" si="302"/>
        <v/>
      </c>
      <c r="CL308" s="163" t="str">
        <f t="shared" si="303"/>
        <v/>
      </c>
      <c r="CM308" s="163" t="str">
        <f t="shared" si="304"/>
        <v/>
      </c>
      <c r="CN308" s="163"/>
      <c r="CO308" s="163"/>
      <c r="CP308" s="163" t="str">
        <f t="shared" si="305"/>
        <v/>
      </c>
      <c r="CQ308" s="163"/>
      <c r="CR308" s="163"/>
      <c r="CS308" s="185" t="str">
        <f t="shared" si="322"/>
        <v/>
      </c>
      <c r="CT308" s="70"/>
      <c r="CU308" s="70">
        <f t="shared" si="306"/>
        <v>0</v>
      </c>
      <c r="CV308" s="70">
        <f t="shared" si="307"/>
        <v>0</v>
      </c>
      <c r="CW308" s="70"/>
      <c r="CX308" s="96">
        <f t="shared" si="308"/>
        <v>0</v>
      </c>
      <c r="CY308" s="70"/>
      <c r="CZ308" s="70" t="e">
        <f t="shared" si="309"/>
        <v>#VALUE!</v>
      </c>
      <c r="DA308" s="70" t="e">
        <f t="shared" si="310"/>
        <v>#VALUE!</v>
      </c>
      <c r="DB308" s="70"/>
      <c r="DC308" s="70" t="b">
        <f t="shared" si="323"/>
        <v>0</v>
      </c>
      <c r="DD308" s="70">
        <f t="shared" si="311"/>
        <v>0</v>
      </c>
      <c r="DE308" s="70" t="str">
        <f t="shared" si="312"/>
        <v/>
      </c>
      <c r="DF308" s="70"/>
      <c r="DG308" s="70" t="str">
        <f t="shared" si="324"/>
        <v/>
      </c>
      <c r="DH308" s="70" t="b">
        <f t="shared" si="325"/>
        <v>0</v>
      </c>
      <c r="DI308" s="70" t="str">
        <f t="shared" si="326"/>
        <v/>
      </c>
      <c r="DJ308" s="70"/>
      <c r="DK308" s="70" t="str">
        <f t="shared" si="313"/>
        <v/>
      </c>
      <c r="DL308" s="70" t="str">
        <f t="shared" si="314"/>
        <v/>
      </c>
      <c r="DM308" s="70"/>
      <c r="DN308" s="70" t="str">
        <f t="shared" si="315"/>
        <v/>
      </c>
      <c r="DO308" s="70" t="str">
        <f>IF(DK308="","",AND((COUNTIF($DK$12:DL308,DK308))=1,(COUNTIF($DK$12:DL308,DL308))=1))</f>
        <v/>
      </c>
      <c r="DP308" s="70" t="str">
        <f>IF(DK308="","",AND((COUNTIF(DK308:$DL$812,DK308))=1,(COUNTIF(DK308:$DL$812,DL308))=1))</f>
        <v/>
      </c>
      <c r="DQ308" s="70"/>
      <c r="DR308" s="70" t="b">
        <f t="shared" si="316"/>
        <v>0</v>
      </c>
      <c r="DS308" s="70" t="b">
        <f t="shared" si="317"/>
        <v>0</v>
      </c>
      <c r="DT308" s="70">
        <f t="shared" si="327"/>
        <v>0</v>
      </c>
      <c r="DU308" s="70">
        <f t="shared" si="328"/>
        <v>0</v>
      </c>
      <c r="DV308" s="70" t="b">
        <f t="shared" si="318"/>
        <v>0</v>
      </c>
      <c r="DW308" s="70" t="b">
        <f t="shared" si="319"/>
        <v>0</v>
      </c>
      <c r="DX308" s="70"/>
      <c r="DY308" s="70" t="b">
        <f t="shared" si="320"/>
        <v>0</v>
      </c>
      <c r="DZ308" s="70">
        <f t="shared" si="321"/>
        <v>0</v>
      </c>
      <c r="EA308" s="70"/>
    </row>
    <row r="309" spans="1:131" x14ac:dyDescent="0.25">
      <c r="A309" s="24" t="str">
        <f t="shared" si="286"/>
        <v/>
      </c>
      <c r="B309" s="36"/>
      <c r="C309" s="37"/>
      <c r="D309" s="38"/>
      <c r="E309" s="37"/>
      <c r="F309" s="38"/>
      <c r="G309" s="39"/>
      <c r="H309" s="35"/>
      <c r="I309" s="30"/>
      <c r="J309" s="38"/>
      <c r="K309" s="36"/>
      <c r="L309" s="40"/>
      <c r="M309" s="43"/>
      <c r="N309" s="44"/>
      <c r="O309" s="35"/>
      <c r="P309" s="87"/>
      <c r="R309" s="70"/>
      <c r="S309" s="70"/>
      <c r="T309" s="99" t="s">
        <v>759</v>
      </c>
      <c r="U309" s="146" t="s">
        <v>760</v>
      </c>
      <c r="V309" s="70"/>
      <c r="W309" s="70"/>
      <c r="X309" s="70"/>
      <c r="Y309" s="70"/>
      <c r="Z309" t="b">
        <f t="shared" si="265"/>
        <v>0</v>
      </c>
      <c r="AA309" t="b">
        <f t="shared" si="287"/>
        <v>0</v>
      </c>
      <c r="AB309" t="b">
        <f t="shared" si="266"/>
        <v>0</v>
      </c>
      <c r="AC309" t="b">
        <f t="shared" si="267"/>
        <v>0</v>
      </c>
      <c r="AD309" s="101" t="b">
        <f t="shared" si="268"/>
        <v>0</v>
      </c>
      <c r="AE309" t="e">
        <f t="shared" si="269"/>
        <v>#VALUE!</v>
      </c>
      <c r="AF309" t="b">
        <f t="shared" si="270"/>
        <v>0</v>
      </c>
      <c r="AG309" s="135"/>
      <c r="AH309" s="82" t="b">
        <f t="shared" si="271"/>
        <v>0</v>
      </c>
      <c r="AI309" s="99" t="b">
        <f t="shared" si="272"/>
        <v>0</v>
      </c>
      <c r="AJ309" s="70" t="b">
        <f t="shared" si="273"/>
        <v>0</v>
      </c>
      <c r="AK309" s="111" t="b">
        <f t="shared" si="288"/>
        <v>0</v>
      </c>
      <c r="AL309" s="82" t="e">
        <f t="shared" si="274"/>
        <v>#VALUE!</v>
      </c>
      <c r="AM309" s="82" t="b">
        <f t="shared" si="275"/>
        <v>0</v>
      </c>
      <c r="AN309" s="82" t="b">
        <f t="shared" si="276"/>
        <v>0</v>
      </c>
      <c r="AO309" s="82" t="b">
        <f t="shared" si="289"/>
        <v>0</v>
      </c>
      <c r="AP309" s="82" t="b">
        <f t="shared" si="277"/>
        <v>0</v>
      </c>
      <c r="AQ309" s="82" t="b">
        <f t="shared" si="290"/>
        <v>0</v>
      </c>
      <c r="AR309" s="70">
        <f t="shared" si="291"/>
        <v>0</v>
      </c>
      <c r="AS309" s="82" t="b">
        <f t="shared" si="278"/>
        <v>0</v>
      </c>
      <c r="AT309" s="82" t="b">
        <f t="shared" si="279"/>
        <v>0</v>
      </c>
      <c r="AU309" s="82" t="b">
        <f t="shared" si="280"/>
        <v>0</v>
      </c>
      <c r="AV309" s="82" t="b">
        <f t="shared" si="281"/>
        <v>0</v>
      </c>
      <c r="AW309" s="82" t="b">
        <f t="shared" si="282"/>
        <v>0</v>
      </c>
      <c r="AX309" s="82" t="b">
        <f t="shared" si="283"/>
        <v>0</v>
      </c>
      <c r="AY309" s="82" t="b">
        <f t="shared" si="292"/>
        <v>0</v>
      </c>
      <c r="AZ309" s="82"/>
      <c r="BA309" s="82" t="b">
        <f t="shared" si="293"/>
        <v>0</v>
      </c>
      <c r="BB309" s="82" t="b">
        <f t="shared" si="294"/>
        <v>0</v>
      </c>
      <c r="BC309" s="82" t="b">
        <f t="shared" si="295"/>
        <v>0</v>
      </c>
      <c r="BD309" s="70"/>
      <c r="BE309" s="70" t="str">
        <f t="shared" si="284"/>
        <v/>
      </c>
      <c r="BF309" s="70">
        <v>298</v>
      </c>
      <c r="BG309" s="70"/>
      <c r="BH309" s="70"/>
      <c r="BI309" s="70"/>
      <c r="BJ309" s="70"/>
      <c r="BK309" s="70"/>
      <c r="BL309" s="70"/>
      <c r="BM309" s="70"/>
      <c r="BN309" s="70"/>
      <c r="BO309" s="70"/>
      <c r="BP309" s="70"/>
      <c r="BQ309" s="70"/>
      <c r="BR309" s="70"/>
      <c r="BS309" s="70" t="b">
        <f t="shared" si="285"/>
        <v>0</v>
      </c>
      <c r="BT309" s="70">
        <f>COUNTA(B310:$O$830)</f>
        <v>0</v>
      </c>
      <c r="BU309" s="70"/>
      <c r="BV309" s="163"/>
      <c r="BW309" s="163"/>
      <c r="BX309" s="163"/>
      <c r="BY309" s="163"/>
      <c r="BZ309" s="163"/>
      <c r="CA309" s="163"/>
      <c r="CB309" s="163"/>
      <c r="CC309" s="163"/>
      <c r="CD309" s="163"/>
      <c r="CE309" s="163" t="str">
        <f t="shared" si="296"/>
        <v/>
      </c>
      <c r="CF309" s="163" t="str">
        <f t="shared" si="297"/>
        <v/>
      </c>
      <c r="CG309" s="163" t="str">
        <f t="shared" si="298"/>
        <v/>
      </c>
      <c r="CH309" s="163" t="str">
        <f t="shared" si="299"/>
        <v/>
      </c>
      <c r="CI309" s="163" t="str">
        <f t="shared" si="300"/>
        <v/>
      </c>
      <c r="CJ309" s="163" t="str">
        <f t="shared" si="301"/>
        <v/>
      </c>
      <c r="CK309" s="163" t="str">
        <f t="shared" si="302"/>
        <v/>
      </c>
      <c r="CL309" s="163" t="str">
        <f t="shared" si="303"/>
        <v/>
      </c>
      <c r="CM309" s="163" t="str">
        <f t="shared" si="304"/>
        <v/>
      </c>
      <c r="CN309" s="163"/>
      <c r="CO309" s="163"/>
      <c r="CP309" s="163" t="str">
        <f t="shared" si="305"/>
        <v/>
      </c>
      <c r="CQ309" s="163"/>
      <c r="CR309" s="163"/>
      <c r="CS309" s="185" t="str">
        <f t="shared" si="322"/>
        <v/>
      </c>
      <c r="CT309" s="70"/>
      <c r="CU309" s="70">
        <f t="shared" si="306"/>
        <v>0</v>
      </c>
      <c r="CV309" s="70">
        <f t="shared" si="307"/>
        <v>0</v>
      </c>
      <c r="CW309" s="70"/>
      <c r="CX309" s="96">
        <f t="shared" si="308"/>
        <v>0</v>
      </c>
      <c r="CY309" s="70"/>
      <c r="CZ309" s="70" t="e">
        <f t="shared" si="309"/>
        <v>#VALUE!</v>
      </c>
      <c r="DA309" s="70" t="e">
        <f t="shared" si="310"/>
        <v>#VALUE!</v>
      </c>
      <c r="DB309" s="70"/>
      <c r="DC309" s="70" t="b">
        <f t="shared" si="323"/>
        <v>0</v>
      </c>
      <c r="DD309" s="70">
        <f t="shared" si="311"/>
        <v>0</v>
      </c>
      <c r="DE309" s="70" t="str">
        <f t="shared" si="312"/>
        <v/>
      </c>
      <c r="DF309" s="70"/>
      <c r="DG309" s="70" t="str">
        <f t="shared" si="324"/>
        <v/>
      </c>
      <c r="DH309" s="70" t="b">
        <f t="shared" si="325"/>
        <v>0</v>
      </c>
      <c r="DI309" s="70" t="str">
        <f t="shared" si="326"/>
        <v/>
      </c>
      <c r="DJ309" s="70"/>
      <c r="DK309" s="70" t="str">
        <f t="shared" si="313"/>
        <v/>
      </c>
      <c r="DL309" s="70" t="str">
        <f t="shared" si="314"/>
        <v/>
      </c>
      <c r="DM309" s="70"/>
      <c r="DN309" s="70" t="str">
        <f t="shared" si="315"/>
        <v/>
      </c>
      <c r="DO309" s="70" t="str">
        <f>IF(DK309="","",AND((COUNTIF($DK$12:DL309,DK309))=1,(COUNTIF($DK$12:DL309,DL309))=1))</f>
        <v/>
      </c>
      <c r="DP309" s="70" t="str">
        <f>IF(DK309="","",AND((COUNTIF(DK309:$DL$812,DK309))=1,(COUNTIF(DK309:$DL$812,DL309))=1))</f>
        <v/>
      </c>
      <c r="DQ309" s="70"/>
      <c r="DR309" s="70" t="b">
        <f t="shared" si="316"/>
        <v>0</v>
      </c>
      <c r="DS309" s="70" t="b">
        <f t="shared" si="317"/>
        <v>0</v>
      </c>
      <c r="DT309" s="70">
        <f t="shared" si="327"/>
        <v>0</v>
      </c>
      <c r="DU309" s="70">
        <f t="shared" si="328"/>
        <v>0</v>
      </c>
      <c r="DV309" s="70" t="b">
        <f t="shared" si="318"/>
        <v>0</v>
      </c>
      <c r="DW309" s="70" t="b">
        <f t="shared" si="319"/>
        <v>0</v>
      </c>
      <c r="DX309" s="70"/>
      <c r="DY309" s="70" t="b">
        <f t="shared" si="320"/>
        <v>0</v>
      </c>
      <c r="DZ309" s="70">
        <f t="shared" si="321"/>
        <v>0</v>
      </c>
      <c r="EA309" s="70"/>
    </row>
    <row r="310" spans="1:131" x14ac:dyDescent="0.25">
      <c r="A310" s="24" t="str">
        <f t="shared" si="286"/>
        <v/>
      </c>
      <c r="B310" s="36"/>
      <c r="C310" s="37"/>
      <c r="D310" s="38"/>
      <c r="E310" s="37"/>
      <c r="F310" s="38"/>
      <c r="G310" s="39"/>
      <c r="H310" s="35"/>
      <c r="I310" s="30"/>
      <c r="J310" s="38"/>
      <c r="K310" s="36"/>
      <c r="L310" s="40"/>
      <c r="M310" s="43"/>
      <c r="N310" s="44"/>
      <c r="O310" s="35"/>
      <c r="P310" s="87"/>
      <c r="R310" s="70"/>
      <c r="S310" s="70"/>
      <c r="T310" s="99" t="s">
        <v>761</v>
      </c>
      <c r="U310" s="146" t="s">
        <v>762</v>
      </c>
      <c r="V310" s="70"/>
      <c r="W310" s="70"/>
      <c r="X310" s="70"/>
      <c r="Y310" s="70"/>
      <c r="Z310" t="b">
        <f t="shared" si="265"/>
        <v>0</v>
      </c>
      <c r="AA310" t="b">
        <f t="shared" si="287"/>
        <v>0</v>
      </c>
      <c r="AB310" t="b">
        <f t="shared" si="266"/>
        <v>0</v>
      </c>
      <c r="AC310" t="b">
        <f t="shared" si="267"/>
        <v>0</v>
      </c>
      <c r="AD310" s="101" t="b">
        <f t="shared" si="268"/>
        <v>0</v>
      </c>
      <c r="AE310" t="e">
        <f t="shared" si="269"/>
        <v>#VALUE!</v>
      </c>
      <c r="AF310" t="b">
        <f t="shared" si="270"/>
        <v>0</v>
      </c>
      <c r="AG310" s="135"/>
      <c r="AH310" s="82" t="b">
        <f t="shared" si="271"/>
        <v>0</v>
      </c>
      <c r="AI310" s="99" t="b">
        <f t="shared" si="272"/>
        <v>0</v>
      </c>
      <c r="AJ310" s="70" t="b">
        <f t="shared" si="273"/>
        <v>0</v>
      </c>
      <c r="AK310" s="111" t="b">
        <f t="shared" si="288"/>
        <v>0</v>
      </c>
      <c r="AL310" s="82" t="e">
        <f t="shared" si="274"/>
        <v>#VALUE!</v>
      </c>
      <c r="AM310" s="82" t="b">
        <f t="shared" si="275"/>
        <v>0</v>
      </c>
      <c r="AN310" s="82" t="b">
        <f t="shared" si="276"/>
        <v>0</v>
      </c>
      <c r="AO310" s="82" t="b">
        <f t="shared" si="289"/>
        <v>0</v>
      </c>
      <c r="AP310" s="82" t="b">
        <f t="shared" si="277"/>
        <v>0</v>
      </c>
      <c r="AQ310" s="82" t="b">
        <f t="shared" si="290"/>
        <v>0</v>
      </c>
      <c r="AR310" s="70">
        <f t="shared" si="291"/>
        <v>0</v>
      </c>
      <c r="AS310" s="82" t="b">
        <f t="shared" si="278"/>
        <v>0</v>
      </c>
      <c r="AT310" s="82" t="b">
        <f t="shared" si="279"/>
        <v>0</v>
      </c>
      <c r="AU310" s="82" t="b">
        <f t="shared" si="280"/>
        <v>0</v>
      </c>
      <c r="AV310" s="82" t="b">
        <f t="shared" si="281"/>
        <v>0</v>
      </c>
      <c r="AW310" s="82" t="b">
        <f t="shared" si="282"/>
        <v>0</v>
      </c>
      <c r="AX310" s="82" t="b">
        <f t="shared" si="283"/>
        <v>0</v>
      </c>
      <c r="AY310" s="82" t="b">
        <f t="shared" si="292"/>
        <v>0</v>
      </c>
      <c r="AZ310" s="82"/>
      <c r="BA310" s="82" t="b">
        <f t="shared" si="293"/>
        <v>0</v>
      </c>
      <c r="BB310" s="82" t="b">
        <f t="shared" si="294"/>
        <v>0</v>
      </c>
      <c r="BC310" s="82" t="b">
        <f t="shared" si="295"/>
        <v>0</v>
      </c>
      <c r="BD310" s="70"/>
      <c r="BE310" s="70" t="str">
        <f t="shared" si="284"/>
        <v/>
      </c>
      <c r="BF310" s="70">
        <v>299</v>
      </c>
      <c r="BG310" s="70"/>
      <c r="BH310" s="70"/>
      <c r="BI310" s="70"/>
      <c r="BJ310" s="70"/>
      <c r="BK310" s="70"/>
      <c r="BL310" s="70"/>
      <c r="BM310" s="70"/>
      <c r="BN310" s="70"/>
      <c r="BO310" s="70"/>
      <c r="BP310" s="70"/>
      <c r="BQ310" s="70"/>
      <c r="BR310" s="70"/>
      <c r="BS310" s="70" t="b">
        <f t="shared" si="285"/>
        <v>0</v>
      </c>
      <c r="BT310" s="70">
        <f>COUNTA(B311:$O$830)</f>
        <v>0</v>
      </c>
      <c r="BU310" s="70"/>
      <c r="BV310" s="163"/>
      <c r="BW310" s="163"/>
      <c r="BX310" s="163"/>
      <c r="BY310" s="163"/>
      <c r="BZ310" s="163"/>
      <c r="CA310" s="163"/>
      <c r="CB310" s="163"/>
      <c r="CC310" s="163"/>
      <c r="CD310" s="163"/>
      <c r="CE310" s="163" t="str">
        <f t="shared" si="296"/>
        <v/>
      </c>
      <c r="CF310" s="163" t="str">
        <f t="shared" si="297"/>
        <v/>
      </c>
      <c r="CG310" s="163" t="str">
        <f t="shared" si="298"/>
        <v/>
      </c>
      <c r="CH310" s="163" t="str">
        <f t="shared" si="299"/>
        <v/>
      </c>
      <c r="CI310" s="163" t="str">
        <f t="shared" si="300"/>
        <v/>
      </c>
      <c r="CJ310" s="163" t="str">
        <f t="shared" si="301"/>
        <v/>
      </c>
      <c r="CK310" s="163" t="str">
        <f t="shared" si="302"/>
        <v/>
      </c>
      <c r="CL310" s="163" t="str">
        <f t="shared" si="303"/>
        <v/>
      </c>
      <c r="CM310" s="163" t="str">
        <f t="shared" si="304"/>
        <v/>
      </c>
      <c r="CN310" s="163"/>
      <c r="CO310" s="163"/>
      <c r="CP310" s="163" t="str">
        <f t="shared" si="305"/>
        <v/>
      </c>
      <c r="CQ310" s="163"/>
      <c r="CR310" s="163"/>
      <c r="CS310" s="185" t="str">
        <f t="shared" si="322"/>
        <v/>
      </c>
      <c r="CT310" s="70"/>
      <c r="CU310" s="70">
        <f t="shared" si="306"/>
        <v>0</v>
      </c>
      <c r="CV310" s="70">
        <f t="shared" si="307"/>
        <v>0</v>
      </c>
      <c r="CW310" s="70"/>
      <c r="CX310" s="96">
        <f t="shared" si="308"/>
        <v>0</v>
      </c>
      <c r="CY310" s="70"/>
      <c r="CZ310" s="70" t="e">
        <f t="shared" si="309"/>
        <v>#VALUE!</v>
      </c>
      <c r="DA310" s="70" t="e">
        <f t="shared" si="310"/>
        <v>#VALUE!</v>
      </c>
      <c r="DB310" s="70"/>
      <c r="DC310" s="70" t="b">
        <f t="shared" si="323"/>
        <v>0</v>
      </c>
      <c r="DD310" s="70">
        <f t="shared" si="311"/>
        <v>0</v>
      </c>
      <c r="DE310" s="70" t="str">
        <f t="shared" si="312"/>
        <v/>
      </c>
      <c r="DF310" s="70"/>
      <c r="DG310" s="70" t="str">
        <f t="shared" si="324"/>
        <v/>
      </c>
      <c r="DH310" s="70" t="b">
        <f t="shared" si="325"/>
        <v>0</v>
      </c>
      <c r="DI310" s="70" t="str">
        <f t="shared" si="326"/>
        <v/>
      </c>
      <c r="DJ310" s="70"/>
      <c r="DK310" s="70" t="str">
        <f t="shared" si="313"/>
        <v/>
      </c>
      <c r="DL310" s="70" t="str">
        <f t="shared" si="314"/>
        <v/>
      </c>
      <c r="DM310" s="70"/>
      <c r="DN310" s="70" t="str">
        <f t="shared" si="315"/>
        <v/>
      </c>
      <c r="DO310" s="70" t="str">
        <f>IF(DK310="","",AND((COUNTIF($DK$12:DL310,DK310))=1,(COUNTIF($DK$12:DL310,DL310))=1))</f>
        <v/>
      </c>
      <c r="DP310" s="70" t="str">
        <f>IF(DK310="","",AND((COUNTIF(DK310:$DL$812,DK310))=1,(COUNTIF(DK310:$DL$812,DL310))=1))</f>
        <v/>
      </c>
      <c r="DQ310" s="70"/>
      <c r="DR310" s="70" t="b">
        <f t="shared" si="316"/>
        <v>0</v>
      </c>
      <c r="DS310" s="70" t="b">
        <f t="shared" si="317"/>
        <v>0</v>
      </c>
      <c r="DT310" s="70">
        <f t="shared" si="327"/>
        <v>0</v>
      </c>
      <c r="DU310" s="70">
        <f t="shared" si="328"/>
        <v>0</v>
      </c>
      <c r="DV310" s="70" t="b">
        <f t="shared" si="318"/>
        <v>0</v>
      </c>
      <c r="DW310" s="70" t="b">
        <f t="shared" si="319"/>
        <v>0</v>
      </c>
      <c r="DX310" s="70"/>
      <c r="DY310" s="70" t="b">
        <f t="shared" si="320"/>
        <v>0</v>
      </c>
      <c r="DZ310" s="70">
        <f t="shared" si="321"/>
        <v>0</v>
      </c>
      <c r="EA310" s="70"/>
    </row>
    <row r="311" spans="1:131" x14ac:dyDescent="0.25">
      <c r="A311" s="24" t="str">
        <f t="shared" si="286"/>
        <v/>
      </c>
      <c r="B311" s="36"/>
      <c r="C311" s="37"/>
      <c r="D311" s="38"/>
      <c r="E311" s="37"/>
      <c r="F311" s="38"/>
      <c r="G311" s="39"/>
      <c r="H311" s="35"/>
      <c r="I311" s="30"/>
      <c r="J311" s="38"/>
      <c r="K311" s="36"/>
      <c r="L311" s="40"/>
      <c r="M311" s="43"/>
      <c r="N311" s="44"/>
      <c r="O311" s="35"/>
      <c r="P311" s="87"/>
      <c r="R311" s="70"/>
      <c r="S311" s="70"/>
      <c r="T311" s="99" t="s">
        <v>763</v>
      </c>
      <c r="U311" s="146" t="s">
        <v>764</v>
      </c>
      <c r="V311" s="70"/>
      <c r="W311" s="70"/>
      <c r="X311" s="70"/>
      <c r="Y311" s="70"/>
      <c r="Z311" t="b">
        <f t="shared" si="265"/>
        <v>0</v>
      </c>
      <c r="AA311" t="b">
        <f t="shared" si="287"/>
        <v>0</v>
      </c>
      <c r="AB311" t="b">
        <f t="shared" si="266"/>
        <v>0</v>
      </c>
      <c r="AC311" t="b">
        <f t="shared" si="267"/>
        <v>0</v>
      </c>
      <c r="AD311" s="101" t="b">
        <f t="shared" si="268"/>
        <v>0</v>
      </c>
      <c r="AE311" t="e">
        <f t="shared" si="269"/>
        <v>#VALUE!</v>
      </c>
      <c r="AF311" t="b">
        <f t="shared" si="270"/>
        <v>0</v>
      </c>
      <c r="AG311" s="135"/>
      <c r="AH311" s="82" t="b">
        <f t="shared" si="271"/>
        <v>0</v>
      </c>
      <c r="AI311" s="99" t="b">
        <f t="shared" si="272"/>
        <v>0</v>
      </c>
      <c r="AJ311" s="70" t="b">
        <f t="shared" si="273"/>
        <v>0</v>
      </c>
      <c r="AK311" s="111" t="b">
        <f t="shared" si="288"/>
        <v>0</v>
      </c>
      <c r="AL311" s="82" t="e">
        <f t="shared" si="274"/>
        <v>#VALUE!</v>
      </c>
      <c r="AM311" s="82" t="b">
        <f t="shared" si="275"/>
        <v>0</v>
      </c>
      <c r="AN311" s="82" t="b">
        <f t="shared" si="276"/>
        <v>0</v>
      </c>
      <c r="AO311" s="82" t="b">
        <f t="shared" si="289"/>
        <v>0</v>
      </c>
      <c r="AP311" s="82" t="b">
        <f t="shared" si="277"/>
        <v>0</v>
      </c>
      <c r="AQ311" s="82" t="b">
        <f t="shared" si="290"/>
        <v>0</v>
      </c>
      <c r="AR311" s="70">
        <f t="shared" si="291"/>
        <v>0</v>
      </c>
      <c r="AS311" s="82" t="b">
        <f t="shared" si="278"/>
        <v>0</v>
      </c>
      <c r="AT311" s="82" t="b">
        <f t="shared" si="279"/>
        <v>0</v>
      </c>
      <c r="AU311" s="82" t="b">
        <f t="shared" si="280"/>
        <v>0</v>
      </c>
      <c r="AV311" s="82" t="b">
        <f t="shared" si="281"/>
        <v>0</v>
      </c>
      <c r="AW311" s="82" t="b">
        <f t="shared" si="282"/>
        <v>0</v>
      </c>
      <c r="AX311" s="82" t="b">
        <f t="shared" si="283"/>
        <v>0</v>
      </c>
      <c r="AY311" s="82" t="b">
        <f t="shared" si="292"/>
        <v>0</v>
      </c>
      <c r="AZ311" s="82"/>
      <c r="BA311" s="82" t="b">
        <f t="shared" si="293"/>
        <v>0</v>
      </c>
      <c r="BB311" s="82" t="b">
        <f t="shared" si="294"/>
        <v>0</v>
      </c>
      <c r="BC311" s="82" t="b">
        <f t="shared" si="295"/>
        <v>0</v>
      </c>
      <c r="BD311" s="70"/>
      <c r="BE311" s="70" t="str">
        <f t="shared" si="284"/>
        <v/>
      </c>
      <c r="BF311" s="70">
        <v>300</v>
      </c>
      <c r="BG311" s="70"/>
      <c r="BH311" s="70"/>
      <c r="BI311" s="70"/>
      <c r="BJ311" s="70"/>
      <c r="BK311" s="70"/>
      <c r="BL311" s="70"/>
      <c r="BM311" s="70"/>
      <c r="BN311" s="70"/>
      <c r="BO311" s="70"/>
      <c r="BP311" s="70"/>
      <c r="BQ311" s="70"/>
      <c r="BR311" s="70"/>
      <c r="BS311" s="70" t="b">
        <f t="shared" si="285"/>
        <v>0</v>
      </c>
      <c r="BT311" s="70">
        <f>COUNTA(B312:$O$830)</f>
        <v>0</v>
      </c>
      <c r="BU311" s="70"/>
      <c r="BV311" s="163"/>
      <c r="BW311" s="163"/>
      <c r="BX311" s="163"/>
      <c r="BY311" s="163"/>
      <c r="BZ311" s="163"/>
      <c r="CA311" s="163"/>
      <c r="CB311" s="163"/>
      <c r="CC311" s="163"/>
      <c r="CD311" s="163"/>
      <c r="CE311" s="163" t="str">
        <f t="shared" si="296"/>
        <v/>
      </c>
      <c r="CF311" s="163" t="str">
        <f t="shared" si="297"/>
        <v/>
      </c>
      <c r="CG311" s="163" t="str">
        <f t="shared" si="298"/>
        <v/>
      </c>
      <c r="CH311" s="163" t="str">
        <f t="shared" si="299"/>
        <v/>
      </c>
      <c r="CI311" s="163" t="str">
        <f t="shared" si="300"/>
        <v/>
      </c>
      <c r="CJ311" s="163" t="str">
        <f t="shared" si="301"/>
        <v/>
      </c>
      <c r="CK311" s="163" t="str">
        <f t="shared" si="302"/>
        <v/>
      </c>
      <c r="CL311" s="163" t="str">
        <f t="shared" si="303"/>
        <v/>
      </c>
      <c r="CM311" s="163" t="str">
        <f t="shared" si="304"/>
        <v/>
      </c>
      <c r="CN311" s="163"/>
      <c r="CO311" s="163"/>
      <c r="CP311" s="163" t="str">
        <f t="shared" si="305"/>
        <v/>
      </c>
      <c r="CQ311" s="163"/>
      <c r="CR311" s="163"/>
      <c r="CS311" s="185" t="str">
        <f t="shared" si="322"/>
        <v/>
      </c>
      <c r="CT311" s="70"/>
      <c r="CU311" s="70">
        <f t="shared" si="306"/>
        <v>0</v>
      </c>
      <c r="CV311" s="70">
        <f t="shared" si="307"/>
        <v>0</v>
      </c>
      <c r="CW311" s="70"/>
      <c r="CX311" s="96">
        <f t="shared" si="308"/>
        <v>0</v>
      </c>
      <c r="CY311" s="70"/>
      <c r="CZ311" s="70" t="e">
        <f t="shared" si="309"/>
        <v>#VALUE!</v>
      </c>
      <c r="DA311" s="70" t="e">
        <f t="shared" si="310"/>
        <v>#VALUE!</v>
      </c>
      <c r="DB311" s="70"/>
      <c r="DC311" s="70" t="b">
        <f t="shared" si="323"/>
        <v>0</v>
      </c>
      <c r="DD311" s="70">
        <f t="shared" si="311"/>
        <v>0</v>
      </c>
      <c r="DE311" s="70" t="str">
        <f t="shared" si="312"/>
        <v/>
      </c>
      <c r="DF311" s="70"/>
      <c r="DG311" s="70" t="str">
        <f t="shared" si="324"/>
        <v/>
      </c>
      <c r="DH311" s="70" t="b">
        <f t="shared" si="325"/>
        <v>0</v>
      </c>
      <c r="DI311" s="70" t="str">
        <f t="shared" si="326"/>
        <v/>
      </c>
      <c r="DJ311" s="70"/>
      <c r="DK311" s="70" t="str">
        <f t="shared" si="313"/>
        <v/>
      </c>
      <c r="DL311" s="70" t="str">
        <f t="shared" si="314"/>
        <v/>
      </c>
      <c r="DM311" s="70"/>
      <c r="DN311" s="70" t="str">
        <f t="shared" si="315"/>
        <v/>
      </c>
      <c r="DO311" s="70" t="str">
        <f>IF(DK311="","",AND((COUNTIF($DK$12:DL311,DK311))=1,(COUNTIF($DK$12:DL311,DL311))=1))</f>
        <v/>
      </c>
      <c r="DP311" s="70" t="str">
        <f>IF(DK311="","",AND((COUNTIF(DK311:$DL$812,DK311))=1,(COUNTIF(DK311:$DL$812,DL311))=1))</f>
        <v/>
      </c>
      <c r="DQ311" s="70"/>
      <c r="DR311" s="70" t="b">
        <f t="shared" si="316"/>
        <v>0</v>
      </c>
      <c r="DS311" s="70" t="b">
        <f t="shared" si="317"/>
        <v>0</v>
      </c>
      <c r="DT311" s="70">
        <f t="shared" si="327"/>
        <v>0</v>
      </c>
      <c r="DU311" s="70">
        <f t="shared" si="328"/>
        <v>0</v>
      </c>
      <c r="DV311" s="70" t="b">
        <f t="shared" si="318"/>
        <v>0</v>
      </c>
      <c r="DW311" s="70" t="b">
        <f t="shared" si="319"/>
        <v>0</v>
      </c>
      <c r="DX311" s="70"/>
      <c r="DY311" s="70" t="b">
        <f t="shared" si="320"/>
        <v>0</v>
      </c>
      <c r="DZ311" s="70">
        <f t="shared" si="321"/>
        <v>0</v>
      </c>
      <c r="EA311" s="70"/>
    </row>
    <row r="312" spans="1:131" x14ac:dyDescent="0.25">
      <c r="A312" s="24" t="str">
        <f t="shared" si="286"/>
        <v/>
      </c>
      <c r="B312" s="36"/>
      <c r="C312" s="37"/>
      <c r="D312" s="38"/>
      <c r="E312" s="37"/>
      <c r="F312" s="38"/>
      <c r="G312" s="39"/>
      <c r="H312" s="35"/>
      <c r="I312" s="30"/>
      <c r="J312" s="38"/>
      <c r="K312" s="36"/>
      <c r="L312" s="40"/>
      <c r="M312" s="43"/>
      <c r="N312" s="44"/>
      <c r="O312" s="35"/>
      <c r="P312" s="87"/>
      <c r="R312" s="70"/>
      <c r="S312" s="70"/>
      <c r="T312" s="99" t="s">
        <v>765</v>
      </c>
      <c r="U312" s="146" t="s">
        <v>766</v>
      </c>
      <c r="V312" s="70"/>
      <c r="W312" s="70"/>
      <c r="X312" s="70"/>
      <c r="Y312" s="70"/>
      <c r="Z312" t="b">
        <f t="shared" si="265"/>
        <v>0</v>
      </c>
      <c r="AA312" t="b">
        <f t="shared" si="287"/>
        <v>0</v>
      </c>
      <c r="AB312" t="b">
        <f t="shared" si="266"/>
        <v>0</v>
      </c>
      <c r="AC312" t="b">
        <f t="shared" si="267"/>
        <v>0</v>
      </c>
      <c r="AD312" s="101" t="b">
        <f t="shared" si="268"/>
        <v>0</v>
      </c>
      <c r="AE312" t="e">
        <f t="shared" si="269"/>
        <v>#VALUE!</v>
      </c>
      <c r="AF312" t="b">
        <f t="shared" si="270"/>
        <v>0</v>
      </c>
      <c r="AG312" s="135"/>
      <c r="AH312" s="82" t="b">
        <f t="shared" si="271"/>
        <v>0</v>
      </c>
      <c r="AI312" s="99" t="b">
        <f t="shared" si="272"/>
        <v>0</v>
      </c>
      <c r="AJ312" s="70" t="b">
        <f t="shared" si="273"/>
        <v>0</v>
      </c>
      <c r="AK312" s="111" t="b">
        <f t="shared" si="288"/>
        <v>0</v>
      </c>
      <c r="AL312" s="82" t="e">
        <f t="shared" si="274"/>
        <v>#VALUE!</v>
      </c>
      <c r="AM312" s="82" t="b">
        <f t="shared" si="275"/>
        <v>0</v>
      </c>
      <c r="AN312" s="82" t="b">
        <f t="shared" si="276"/>
        <v>0</v>
      </c>
      <c r="AO312" s="82" t="b">
        <f t="shared" si="289"/>
        <v>0</v>
      </c>
      <c r="AP312" s="82" t="b">
        <f t="shared" si="277"/>
        <v>0</v>
      </c>
      <c r="AQ312" s="82" t="b">
        <f t="shared" si="290"/>
        <v>0</v>
      </c>
      <c r="AR312" s="70">
        <f t="shared" si="291"/>
        <v>0</v>
      </c>
      <c r="AS312" s="82" t="b">
        <f t="shared" si="278"/>
        <v>0</v>
      </c>
      <c r="AT312" s="82" t="b">
        <f t="shared" si="279"/>
        <v>0</v>
      </c>
      <c r="AU312" s="82" t="b">
        <f t="shared" si="280"/>
        <v>0</v>
      </c>
      <c r="AV312" s="82" t="b">
        <f t="shared" si="281"/>
        <v>0</v>
      </c>
      <c r="AW312" s="82" t="b">
        <f t="shared" si="282"/>
        <v>0</v>
      </c>
      <c r="AX312" s="82" t="b">
        <f t="shared" si="283"/>
        <v>0</v>
      </c>
      <c r="AY312" s="82" t="b">
        <f t="shared" si="292"/>
        <v>0</v>
      </c>
      <c r="AZ312" s="82"/>
      <c r="BA312" s="82" t="b">
        <f t="shared" si="293"/>
        <v>0</v>
      </c>
      <c r="BB312" s="82" t="b">
        <f t="shared" si="294"/>
        <v>0</v>
      </c>
      <c r="BC312" s="82" t="b">
        <f t="shared" si="295"/>
        <v>0</v>
      </c>
      <c r="BD312" s="70"/>
      <c r="BE312" s="70" t="str">
        <f t="shared" si="284"/>
        <v/>
      </c>
      <c r="BF312" s="70">
        <v>301</v>
      </c>
      <c r="BG312" s="70"/>
      <c r="BH312" s="70"/>
      <c r="BI312" s="70"/>
      <c r="BJ312" s="70"/>
      <c r="BK312" s="70"/>
      <c r="BL312" s="70"/>
      <c r="BM312" s="70"/>
      <c r="BN312" s="70"/>
      <c r="BO312" s="70"/>
      <c r="BP312" s="70"/>
      <c r="BQ312" s="70"/>
      <c r="BR312" s="70"/>
      <c r="BS312" s="70" t="b">
        <f t="shared" si="285"/>
        <v>0</v>
      </c>
      <c r="BT312" s="70">
        <f>COUNTA(B313:$O$830)</f>
        <v>0</v>
      </c>
      <c r="BU312" s="70"/>
      <c r="BV312" s="163"/>
      <c r="BW312" s="163"/>
      <c r="BX312" s="163"/>
      <c r="BY312" s="163"/>
      <c r="BZ312" s="163"/>
      <c r="CA312" s="163"/>
      <c r="CB312" s="163"/>
      <c r="CC312" s="163"/>
      <c r="CD312" s="163"/>
      <c r="CE312" s="163" t="str">
        <f t="shared" si="296"/>
        <v/>
      </c>
      <c r="CF312" s="163" t="str">
        <f t="shared" si="297"/>
        <v/>
      </c>
      <c r="CG312" s="163" t="str">
        <f t="shared" si="298"/>
        <v/>
      </c>
      <c r="CH312" s="163" t="str">
        <f t="shared" si="299"/>
        <v/>
      </c>
      <c r="CI312" s="163" t="str">
        <f t="shared" si="300"/>
        <v/>
      </c>
      <c r="CJ312" s="163" t="str">
        <f t="shared" si="301"/>
        <v/>
      </c>
      <c r="CK312" s="163" t="str">
        <f t="shared" si="302"/>
        <v/>
      </c>
      <c r="CL312" s="163" t="str">
        <f t="shared" si="303"/>
        <v/>
      </c>
      <c r="CM312" s="163" t="str">
        <f t="shared" si="304"/>
        <v/>
      </c>
      <c r="CN312" s="163"/>
      <c r="CO312" s="163"/>
      <c r="CP312" s="163" t="str">
        <f t="shared" si="305"/>
        <v/>
      </c>
      <c r="CQ312" s="163"/>
      <c r="CR312" s="163"/>
      <c r="CS312" s="185" t="str">
        <f t="shared" si="322"/>
        <v/>
      </c>
      <c r="CT312" s="70"/>
      <c r="CU312" s="70">
        <f t="shared" si="306"/>
        <v>0</v>
      </c>
      <c r="CV312" s="70">
        <f t="shared" si="307"/>
        <v>0</v>
      </c>
      <c r="CW312" s="70"/>
      <c r="CX312" s="96">
        <f t="shared" si="308"/>
        <v>0</v>
      </c>
      <c r="CY312" s="70"/>
      <c r="CZ312" s="70" t="e">
        <f t="shared" si="309"/>
        <v>#VALUE!</v>
      </c>
      <c r="DA312" s="70" t="e">
        <f t="shared" si="310"/>
        <v>#VALUE!</v>
      </c>
      <c r="DB312" s="70"/>
      <c r="DC312" s="70" t="b">
        <f t="shared" si="323"/>
        <v>0</v>
      </c>
      <c r="DD312" s="70">
        <f t="shared" si="311"/>
        <v>0</v>
      </c>
      <c r="DE312" s="70" t="str">
        <f t="shared" si="312"/>
        <v/>
      </c>
      <c r="DF312" s="70"/>
      <c r="DG312" s="70" t="str">
        <f t="shared" si="324"/>
        <v/>
      </c>
      <c r="DH312" s="70" t="b">
        <f t="shared" si="325"/>
        <v>0</v>
      </c>
      <c r="DI312" s="70" t="str">
        <f t="shared" si="326"/>
        <v/>
      </c>
      <c r="DJ312" s="70"/>
      <c r="DK312" s="70" t="str">
        <f t="shared" si="313"/>
        <v/>
      </c>
      <c r="DL312" s="70" t="str">
        <f t="shared" si="314"/>
        <v/>
      </c>
      <c r="DM312" s="70"/>
      <c r="DN312" s="70" t="str">
        <f t="shared" si="315"/>
        <v/>
      </c>
      <c r="DO312" s="70" t="str">
        <f>IF(DK312="","",AND((COUNTIF($DK$12:DL312,DK312))=1,(COUNTIF($DK$12:DL312,DL312))=1))</f>
        <v/>
      </c>
      <c r="DP312" s="70" t="str">
        <f>IF(DK312="","",AND((COUNTIF(DK312:$DL$812,DK312))=1,(COUNTIF(DK312:$DL$812,DL312))=1))</f>
        <v/>
      </c>
      <c r="DQ312" s="70"/>
      <c r="DR312" s="70" t="b">
        <f t="shared" si="316"/>
        <v>0</v>
      </c>
      <c r="DS312" s="70" t="b">
        <f t="shared" si="317"/>
        <v>0</v>
      </c>
      <c r="DT312" s="70">
        <f t="shared" si="327"/>
        <v>0</v>
      </c>
      <c r="DU312" s="70">
        <f t="shared" si="328"/>
        <v>0</v>
      </c>
      <c r="DV312" s="70" t="b">
        <f t="shared" si="318"/>
        <v>0</v>
      </c>
      <c r="DW312" s="70" t="b">
        <f t="shared" si="319"/>
        <v>0</v>
      </c>
      <c r="DX312" s="70"/>
      <c r="DY312" s="70" t="b">
        <f t="shared" si="320"/>
        <v>0</v>
      </c>
      <c r="DZ312" s="70">
        <f t="shared" si="321"/>
        <v>0</v>
      </c>
      <c r="EA312" s="70"/>
    </row>
    <row r="313" spans="1:131" x14ac:dyDescent="0.25">
      <c r="A313" s="24" t="str">
        <f t="shared" si="286"/>
        <v/>
      </c>
      <c r="B313" s="36"/>
      <c r="C313" s="37"/>
      <c r="D313" s="38"/>
      <c r="E313" s="37"/>
      <c r="F313" s="38"/>
      <c r="G313" s="39"/>
      <c r="H313" s="35"/>
      <c r="I313" s="30"/>
      <c r="J313" s="38"/>
      <c r="K313" s="36"/>
      <c r="L313" s="40"/>
      <c r="M313" s="43"/>
      <c r="N313" s="44"/>
      <c r="O313" s="35"/>
      <c r="P313" s="87"/>
      <c r="R313" s="70"/>
      <c r="S313" s="70"/>
      <c r="T313" s="99" t="s">
        <v>767</v>
      </c>
      <c r="U313" s="146" t="s">
        <v>768</v>
      </c>
      <c r="V313" s="70"/>
      <c r="W313" s="70"/>
      <c r="X313" s="70"/>
      <c r="Y313" s="70"/>
      <c r="Z313" t="b">
        <f t="shared" si="265"/>
        <v>0</v>
      </c>
      <c r="AA313" t="b">
        <f t="shared" si="287"/>
        <v>0</v>
      </c>
      <c r="AB313" t="b">
        <f t="shared" si="266"/>
        <v>0</v>
      </c>
      <c r="AC313" t="b">
        <f t="shared" si="267"/>
        <v>0</v>
      </c>
      <c r="AD313" s="101" t="b">
        <f t="shared" si="268"/>
        <v>0</v>
      </c>
      <c r="AE313" t="e">
        <f t="shared" si="269"/>
        <v>#VALUE!</v>
      </c>
      <c r="AF313" t="b">
        <f t="shared" si="270"/>
        <v>0</v>
      </c>
      <c r="AG313" s="135"/>
      <c r="AH313" s="82" t="b">
        <f t="shared" si="271"/>
        <v>0</v>
      </c>
      <c r="AI313" s="99" t="b">
        <f t="shared" si="272"/>
        <v>0</v>
      </c>
      <c r="AJ313" s="70" t="b">
        <f t="shared" si="273"/>
        <v>0</v>
      </c>
      <c r="AK313" s="111" t="b">
        <f t="shared" si="288"/>
        <v>0</v>
      </c>
      <c r="AL313" s="82" t="e">
        <f t="shared" si="274"/>
        <v>#VALUE!</v>
      </c>
      <c r="AM313" s="82" t="b">
        <f t="shared" si="275"/>
        <v>0</v>
      </c>
      <c r="AN313" s="82" t="b">
        <f t="shared" si="276"/>
        <v>0</v>
      </c>
      <c r="AO313" s="82" t="b">
        <f t="shared" si="289"/>
        <v>0</v>
      </c>
      <c r="AP313" s="82" t="b">
        <f t="shared" si="277"/>
        <v>0</v>
      </c>
      <c r="AQ313" s="82" t="b">
        <f t="shared" si="290"/>
        <v>0</v>
      </c>
      <c r="AR313" s="70">
        <f t="shared" si="291"/>
        <v>0</v>
      </c>
      <c r="AS313" s="82" t="b">
        <f t="shared" si="278"/>
        <v>0</v>
      </c>
      <c r="AT313" s="82" t="b">
        <f t="shared" si="279"/>
        <v>0</v>
      </c>
      <c r="AU313" s="82" t="b">
        <f t="shared" si="280"/>
        <v>0</v>
      </c>
      <c r="AV313" s="82" t="b">
        <f t="shared" si="281"/>
        <v>0</v>
      </c>
      <c r="AW313" s="82" t="b">
        <f t="shared" si="282"/>
        <v>0</v>
      </c>
      <c r="AX313" s="82" t="b">
        <f t="shared" si="283"/>
        <v>0</v>
      </c>
      <c r="AY313" s="82" t="b">
        <f t="shared" si="292"/>
        <v>0</v>
      </c>
      <c r="AZ313" s="82"/>
      <c r="BA313" s="82" t="b">
        <f t="shared" si="293"/>
        <v>0</v>
      </c>
      <c r="BB313" s="82" t="b">
        <f t="shared" si="294"/>
        <v>0</v>
      </c>
      <c r="BC313" s="82" t="b">
        <f t="shared" si="295"/>
        <v>0</v>
      </c>
      <c r="BD313" s="70"/>
      <c r="BE313" s="70" t="str">
        <f t="shared" si="284"/>
        <v/>
      </c>
      <c r="BF313" s="70">
        <v>302</v>
      </c>
      <c r="BG313" s="70"/>
      <c r="BH313" s="70"/>
      <c r="BI313" s="70"/>
      <c r="BJ313" s="70"/>
      <c r="BK313" s="70"/>
      <c r="BL313" s="70"/>
      <c r="BM313" s="70"/>
      <c r="BN313" s="70"/>
      <c r="BO313" s="70"/>
      <c r="BP313" s="70"/>
      <c r="BQ313" s="70"/>
      <c r="BR313" s="70"/>
      <c r="BS313" s="70" t="b">
        <f t="shared" si="285"/>
        <v>0</v>
      </c>
      <c r="BT313" s="70">
        <f>COUNTA(B314:$O$830)</f>
        <v>0</v>
      </c>
      <c r="BU313" s="70"/>
      <c r="BV313" s="163"/>
      <c r="BW313" s="163"/>
      <c r="BX313" s="163"/>
      <c r="BY313" s="163"/>
      <c r="BZ313" s="163"/>
      <c r="CA313" s="163"/>
      <c r="CB313" s="163"/>
      <c r="CC313" s="163"/>
      <c r="CD313" s="163"/>
      <c r="CE313" s="163" t="str">
        <f t="shared" si="296"/>
        <v/>
      </c>
      <c r="CF313" s="163" t="str">
        <f t="shared" si="297"/>
        <v/>
      </c>
      <c r="CG313" s="163" t="str">
        <f t="shared" si="298"/>
        <v/>
      </c>
      <c r="CH313" s="163" t="str">
        <f t="shared" si="299"/>
        <v/>
      </c>
      <c r="CI313" s="163" t="str">
        <f t="shared" si="300"/>
        <v/>
      </c>
      <c r="CJ313" s="163" t="str">
        <f t="shared" si="301"/>
        <v/>
      </c>
      <c r="CK313" s="163" t="str">
        <f t="shared" si="302"/>
        <v/>
      </c>
      <c r="CL313" s="163" t="str">
        <f t="shared" si="303"/>
        <v/>
      </c>
      <c r="CM313" s="163" t="str">
        <f t="shared" si="304"/>
        <v/>
      </c>
      <c r="CN313" s="163"/>
      <c r="CO313" s="163"/>
      <c r="CP313" s="163" t="str">
        <f t="shared" si="305"/>
        <v/>
      </c>
      <c r="CQ313" s="163"/>
      <c r="CR313" s="163"/>
      <c r="CS313" s="185" t="str">
        <f t="shared" si="322"/>
        <v/>
      </c>
      <c r="CT313" s="70"/>
      <c r="CU313" s="70">
        <f t="shared" si="306"/>
        <v>0</v>
      </c>
      <c r="CV313" s="70">
        <f t="shared" si="307"/>
        <v>0</v>
      </c>
      <c r="CW313" s="70"/>
      <c r="CX313" s="96">
        <f t="shared" si="308"/>
        <v>0</v>
      </c>
      <c r="CY313" s="70"/>
      <c r="CZ313" s="70" t="e">
        <f t="shared" si="309"/>
        <v>#VALUE!</v>
      </c>
      <c r="DA313" s="70" t="e">
        <f t="shared" si="310"/>
        <v>#VALUE!</v>
      </c>
      <c r="DB313" s="70"/>
      <c r="DC313" s="70" t="b">
        <f t="shared" si="323"/>
        <v>0</v>
      </c>
      <c r="DD313" s="70">
        <f t="shared" si="311"/>
        <v>0</v>
      </c>
      <c r="DE313" s="70" t="str">
        <f t="shared" si="312"/>
        <v/>
      </c>
      <c r="DF313" s="70"/>
      <c r="DG313" s="70" t="str">
        <f t="shared" si="324"/>
        <v/>
      </c>
      <c r="DH313" s="70" t="b">
        <f t="shared" si="325"/>
        <v>0</v>
      </c>
      <c r="DI313" s="70" t="str">
        <f t="shared" si="326"/>
        <v/>
      </c>
      <c r="DJ313" s="70"/>
      <c r="DK313" s="70" t="str">
        <f t="shared" si="313"/>
        <v/>
      </c>
      <c r="DL313" s="70" t="str">
        <f t="shared" si="314"/>
        <v/>
      </c>
      <c r="DM313" s="70"/>
      <c r="DN313" s="70" t="str">
        <f t="shared" si="315"/>
        <v/>
      </c>
      <c r="DO313" s="70" t="str">
        <f>IF(DK313="","",AND((COUNTIF($DK$12:DL313,DK313))=1,(COUNTIF($DK$12:DL313,DL313))=1))</f>
        <v/>
      </c>
      <c r="DP313" s="70" t="str">
        <f>IF(DK313="","",AND((COUNTIF(DK313:$DL$812,DK313))=1,(COUNTIF(DK313:$DL$812,DL313))=1))</f>
        <v/>
      </c>
      <c r="DQ313" s="70"/>
      <c r="DR313" s="70" t="b">
        <f t="shared" si="316"/>
        <v>0</v>
      </c>
      <c r="DS313" s="70" t="b">
        <f t="shared" si="317"/>
        <v>0</v>
      </c>
      <c r="DT313" s="70">
        <f t="shared" si="327"/>
        <v>0</v>
      </c>
      <c r="DU313" s="70">
        <f t="shared" si="328"/>
        <v>0</v>
      </c>
      <c r="DV313" s="70" t="b">
        <f t="shared" si="318"/>
        <v>0</v>
      </c>
      <c r="DW313" s="70" t="b">
        <f t="shared" si="319"/>
        <v>0</v>
      </c>
      <c r="DX313" s="70"/>
      <c r="DY313" s="70" t="b">
        <f t="shared" si="320"/>
        <v>0</v>
      </c>
      <c r="DZ313" s="70">
        <f t="shared" si="321"/>
        <v>0</v>
      </c>
      <c r="EA313" s="70"/>
    </row>
    <row r="314" spans="1:131" x14ac:dyDescent="0.25">
      <c r="A314" s="24" t="str">
        <f t="shared" si="286"/>
        <v/>
      </c>
      <c r="B314" s="36"/>
      <c r="C314" s="37"/>
      <c r="D314" s="38"/>
      <c r="E314" s="37"/>
      <c r="F314" s="38"/>
      <c r="G314" s="39"/>
      <c r="H314" s="35"/>
      <c r="I314" s="30"/>
      <c r="J314" s="38"/>
      <c r="K314" s="36"/>
      <c r="L314" s="40"/>
      <c r="M314" s="43"/>
      <c r="N314" s="44"/>
      <c r="O314" s="35"/>
      <c r="P314" s="87"/>
      <c r="R314" s="70"/>
      <c r="S314" s="70"/>
      <c r="T314" s="99" t="s">
        <v>769</v>
      </c>
      <c r="U314" s="146" t="s">
        <v>770</v>
      </c>
      <c r="V314" s="70"/>
      <c r="W314" s="70"/>
      <c r="X314" s="70"/>
      <c r="Y314" s="70"/>
      <c r="Z314" t="b">
        <f t="shared" si="265"/>
        <v>0</v>
      </c>
      <c r="AA314" t="b">
        <f t="shared" si="287"/>
        <v>0</v>
      </c>
      <c r="AB314" t="b">
        <f t="shared" si="266"/>
        <v>0</v>
      </c>
      <c r="AC314" t="b">
        <f t="shared" si="267"/>
        <v>0</v>
      </c>
      <c r="AD314" s="101" t="b">
        <f t="shared" si="268"/>
        <v>0</v>
      </c>
      <c r="AE314" t="e">
        <f t="shared" si="269"/>
        <v>#VALUE!</v>
      </c>
      <c r="AF314" t="b">
        <f t="shared" si="270"/>
        <v>0</v>
      </c>
      <c r="AG314" s="135"/>
      <c r="AH314" s="82" t="b">
        <f t="shared" si="271"/>
        <v>0</v>
      </c>
      <c r="AI314" s="99" t="b">
        <f t="shared" si="272"/>
        <v>0</v>
      </c>
      <c r="AJ314" s="70" t="b">
        <f t="shared" si="273"/>
        <v>0</v>
      </c>
      <c r="AK314" s="111" t="b">
        <f t="shared" si="288"/>
        <v>0</v>
      </c>
      <c r="AL314" s="82" t="e">
        <f t="shared" si="274"/>
        <v>#VALUE!</v>
      </c>
      <c r="AM314" s="82" t="b">
        <f t="shared" si="275"/>
        <v>0</v>
      </c>
      <c r="AN314" s="82" t="b">
        <f t="shared" si="276"/>
        <v>0</v>
      </c>
      <c r="AO314" s="82" t="b">
        <f t="shared" si="289"/>
        <v>0</v>
      </c>
      <c r="AP314" s="82" t="b">
        <f t="shared" si="277"/>
        <v>0</v>
      </c>
      <c r="AQ314" s="82" t="b">
        <f t="shared" si="290"/>
        <v>0</v>
      </c>
      <c r="AR314" s="70">
        <f t="shared" si="291"/>
        <v>0</v>
      </c>
      <c r="AS314" s="82" t="b">
        <f t="shared" si="278"/>
        <v>0</v>
      </c>
      <c r="AT314" s="82" t="b">
        <f t="shared" si="279"/>
        <v>0</v>
      </c>
      <c r="AU314" s="82" t="b">
        <f t="shared" si="280"/>
        <v>0</v>
      </c>
      <c r="AV314" s="82" t="b">
        <f t="shared" si="281"/>
        <v>0</v>
      </c>
      <c r="AW314" s="82" t="b">
        <f t="shared" si="282"/>
        <v>0</v>
      </c>
      <c r="AX314" s="82" t="b">
        <f t="shared" si="283"/>
        <v>0</v>
      </c>
      <c r="AY314" s="82" t="b">
        <f t="shared" si="292"/>
        <v>0</v>
      </c>
      <c r="AZ314" s="82"/>
      <c r="BA314" s="82" t="b">
        <f t="shared" si="293"/>
        <v>0</v>
      </c>
      <c r="BB314" s="82" t="b">
        <f t="shared" si="294"/>
        <v>0</v>
      </c>
      <c r="BC314" s="82" t="b">
        <f t="shared" si="295"/>
        <v>0</v>
      </c>
      <c r="BD314" s="70"/>
      <c r="BE314" s="70" t="str">
        <f t="shared" si="284"/>
        <v/>
      </c>
      <c r="BF314" s="70">
        <v>303</v>
      </c>
      <c r="BG314" s="70"/>
      <c r="BH314" s="70"/>
      <c r="BI314" s="70"/>
      <c r="BJ314" s="70"/>
      <c r="BK314" s="70"/>
      <c r="BL314" s="70"/>
      <c r="BM314" s="70"/>
      <c r="BN314" s="70"/>
      <c r="BO314" s="70"/>
      <c r="BP314" s="70"/>
      <c r="BQ314" s="70"/>
      <c r="BR314" s="70"/>
      <c r="BS314" s="70" t="b">
        <f t="shared" si="285"/>
        <v>0</v>
      </c>
      <c r="BT314" s="70">
        <f>COUNTA(B315:$O$830)</f>
        <v>0</v>
      </c>
      <c r="BU314" s="70"/>
      <c r="BV314" s="163"/>
      <c r="BW314" s="163"/>
      <c r="BX314" s="163"/>
      <c r="BY314" s="163"/>
      <c r="BZ314" s="163"/>
      <c r="CA314" s="163"/>
      <c r="CB314" s="163"/>
      <c r="CC314" s="163"/>
      <c r="CD314" s="163"/>
      <c r="CE314" s="163" t="str">
        <f t="shared" si="296"/>
        <v/>
      </c>
      <c r="CF314" s="163" t="str">
        <f t="shared" si="297"/>
        <v/>
      </c>
      <c r="CG314" s="163" t="str">
        <f t="shared" si="298"/>
        <v/>
      </c>
      <c r="CH314" s="163" t="str">
        <f t="shared" si="299"/>
        <v/>
      </c>
      <c r="CI314" s="163" t="str">
        <f t="shared" si="300"/>
        <v/>
      </c>
      <c r="CJ314" s="163" t="str">
        <f t="shared" si="301"/>
        <v/>
      </c>
      <c r="CK314" s="163" t="str">
        <f t="shared" si="302"/>
        <v/>
      </c>
      <c r="CL314" s="163" t="str">
        <f t="shared" si="303"/>
        <v/>
      </c>
      <c r="CM314" s="163" t="str">
        <f t="shared" si="304"/>
        <v/>
      </c>
      <c r="CN314" s="163"/>
      <c r="CO314" s="163"/>
      <c r="CP314" s="163" t="str">
        <f t="shared" si="305"/>
        <v/>
      </c>
      <c r="CQ314" s="163"/>
      <c r="CR314" s="163"/>
      <c r="CS314" s="185" t="str">
        <f t="shared" si="322"/>
        <v/>
      </c>
      <c r="CT314" s="70"/>
      <c r="CU314" s="70">
        <f t="shared" si="306"/>
        <v>0</v>
      </c>
      <c r="CV314" s="70">
        <f t="shared" si="307"/>
        <v>0</v>
      </c>
      <c r="CW314" s="70"/>
      <c r="CX314" s="96">
        <f t="shared" si="308"/>
        <v>0</v>
      </c>
      <c r="CY314" s="70"/>
      <c r="CZ314" s="70" t="e">
        <f t="shared" si="309"/>
        <v>#VALUE!</v>
      </c>
      <c r="DA314" s="70" t="e">
        <f t="shared" si="310"/>
        <v>#VALUE!</v>
      </c>
      <c r="DB314" s="70"/>
      <c r="DC314" s="70" t="b">
        <f t="shared" si="323"/>
        <v>0</v>
      </c>
      <c r="DD314" s="70">
        <f t="shared" si="311"/>
        <v>0</v>
      </c>
      <c r="DE314" s="70" t="str">
        <f t="shared" si="312"/>
        <v/>
      </c>
      <c r="DF314" s="70"/>
      <c r="DG314" s="70" t="str">
        <f t="shared" si="324"/>
        <v/>
      </c>
      <c r="DH314" s="70" t="b">
        <f t="shared" si="325"/>
        <v>0</v>
      </c>
      <c r="DI314" s="70" t="str">
        <f t="shared" si="326"/>
        <v/>
      </c>
      <c r="DJ314" s="70"/>
      <c r="DK314" s="70" t="str">
        <f t="shared" si="313"/>
        <v/>
      </c>
      <c r="DL314" s="70" t="str">
        <f t="shared" si="314"/>
        <v/>
      </c>
      <c r="DM314" s="70"/>
      <c r="DN314" s="70" t="str">
        <f t="shared" si="315"/>
        <v/>
      </c>
      <c r="DO314" s="70" t="str">
        <f>IF(DK314="","",AND((COUNTIF($DK$12:DL314,DK314))=1,(COUNTIF($DK$12:DL314,DL314))=1))</f>
        <v/>
      </c>
      <c r="DP314" s="70" t="str">
        <f>IF(DK314="","",AND((COUNTIF(DK314:$DL$812,DK314))=1,(COUNTIF(DK314:$DL$812,DL314))=1))</f>
        <v/>
      </c>
      <c r="DQ314" s="70"/>
      <c r="DR314" s="70" t="b">
        <f t="shared" si="316"/>
        <v>0</v>
      </c>
      <c r="DS314" s="70" t="b">
        <f t="shared" si="317"/>
        <v>0</v>
      </c>
      <c r="DT314" s="70">
        <f t="shared" si="327"/>
        <v>0</v>
      </c>
      <c r="DU314" s="70">
        <f t="shared" si="328"/>
        <v>0</v>
      </c>
      <c r="DV314" s="70" t="b">
        <f t="shared" si="318"/>
        <v>0</v>
      </c>
      <c r="DW314" s="70" t="b">
        <f t="shared" si="319"/>
        <v>0</v>
      </c>
      <c r="DX314" s="70"/>
      <c r="DY314" s="70" t="b">
        <f t="shared" si="320"/>
        <v>0</v>
      </c>
      <c r="DZ314" s="70">
        <f t="shared" si="321"/>
        <v>0</v>
      </c>
      <c r="EA314" s="70"/>
    </row>
    <row r="315" spans="1:131" x14ac:dyDescent="0.25">
      <c r="A315" s="24" t="str">
        <f t="shared" si="286"/>
        <v/>
      </c>
      <c r="B315" s="36"/>
      <c r="C315" s="37"/>
      <c r="D315" s="38"/>
      <c r="E315" s="37"/>
      <c r="F315" s="38"/>
      <c r="G315" s="39"/>
      <c r="H315" s="35"/>
      <c r="I315" s="30"/>
      <c r="J315" s="38"/>
      <c r="K315" s="36"/>
      <c r="L315" s="40"/>
      <c r="M315" s="43"/>
      <c r="N315" s="44"/>
      <c r="O315" s="35"/>
      <c r="P315" s="87"/>
      <c r="R315" s="70"/>
      <c r="S315" s="70"/>
      <c r="T315" s="99" t="s">
        <v>771</v>
      </c>
      <c r="U315" s="146" t="s">
        <v>772</v>
      </c>
      <c r="V315" s="70"/>
      <c r="W315" s="70"/>
      <c r="X315" s="70"/>
      <c r="Y315" s="70"/>
      <c r="Z315" t="b">
        <f t="shared" si="265"/>
        <v>0</v>
      </c>
      <c r="AA315" t="b">
        <f t="shared" si="287"/>
        <v>0</v>
      </c>
      <c r="AB315" t="b">
        <f t="shared" si="266"/>
        <v>0</v>
      </c>
      <c r="AC315" t="b">
        <f t="shared" si="267"/>
        <v>0</v>
      </c>
      <c r="AD315" s="101" t="b">
        <f t="shared" si="268"/>
        <v>0</v>
      </c>
      <c r="AE315" t="e">
        <f t="shared" si="269"/>
        <v>#VALUE!</v>
      </c>
      <c r="AF315" t="b">
        <f t="shared" si="270"/>
        <v>0</v>
      </c>
      <c r="AG315" s="135"/>
      <c r="AH315" s="82" t="b">
        <f t="shared" si="271"/>
        <v>0</v>
      </c>
      <c r="AI315" s="99" t="b">
        <f t="shared" si="272"/>
        <v>0</v>
      </c>
      <c r="AJ315" s="70" t="b">
        <f t="shared" si="273"/>
        <v>0</v>
      </c>
      <c r="AK315" s="111" t="b">
        <f t="shared" si="288"/>
        <v>0</v>
      </c>
      <c r="AL315" s="82" t="e">
        <f t="shared" si="274"/>
        <v>#VALUE!</v>
      </c>
      <c r="AM315" s="82" t="b">
        <f t="shared" si="275"/>
        <v>0</v>
      </c>
      <c r="AN315" s="82" t="b">
        <f t="shared" si="276"/>
        <v>0</v>
      </c>
      <c r="AO315" s="82" t="b">
        <f t="shared" si="289"/>
        <v>0</v>
      </c>
      <c r="AP315" s="82" t="b">
        <f t="shared" si="277"/>
        <v>0</v>
      </c>
      <c r="AQ315" s="82" t="b">
        <f t="shared" si="290"/>
        <v>0</v>
      </c>
      <c r="AR315" s="70">
        <f t="shared" si="291"/>
        <v>0</v>
      </c>
      <c r="AS315" s="82" t="b">
        <f t="shared" si="278"/>
        <v>0</v>
      </c>
      <c r="AT315" s="82" t="b">
        <f t="shared" si="279"/>
        <v>0</v>
      </c>
      <c r="AU315" s="82" t="b">
        <f t="shared" si="280"/>
        <v>0</v>
      </c>
      <c r="AV315" s="82" t="b">
        <f t="shared" si="281"/>
        <v>0</v>
      </c>
      <c r="AW315" s="82" t="b">
        <f t="shared" si="282"/>
        <v>0</v>
      </c>
      <c r="AX315" s="82" t="b">
        <f t="shared" si="283"/>
        <v>0</v>
      </c>
      <c r="AY315" s="82" t="b">
        <f t="shared" si="292"/>
        <v>0</v>
      </c>
      <c r="AZ315" s="82"/>
      <c r="BA315" s="82" t="b">
        <f t="shared" si="293"/>
        <v>0</v>
      </c>
      <c r="BB315" s="82" t="b">
        <f t="shared" si="294"/>
        <v>0</v>
      </c>
      <c r="BC315" s="82" t="b">
        <f t="shared" si="295"/>
        <v>0</v>
      </c>
      <c r="BD315" s="70"/>
      <c r="BE315" s="70" t="str">
        <f t="shared" si="284"/>
        <v/>
      </c>
      <c r="BF315" s="70">
        <v>304</v>
      </c>
      <c r="BG315" s="70"/>
      <c r="BH315" s="70"/>
      <c r="BI315" s="70"/>
      <c r="BJ315" s="70"/>
      <c r="BK315" s="70"/>
      <c r="BL315" s="70"/>
      <c r="BM315" s="70"/>
      <c r="BN315" s="70"/>
      <c r="BO315" s="70"/>
      <c r="BP315" s="70"/>
      <c r="BQ315" s="70"/>
      <c r="BR315" s="70"/>
      <c r="BS315" s="70" t="b">
        <f t="shared" si="285"/>
        <v>0</v>
      </c>
      <c r="BT315" s="70">
        <f>COUNTA(B316:$O$830)</f>
        <v>0</v>
      </c>
      <c r="BU315" s="70"/>
      <c r="BV315" s="163"/>
      <c r="BW315" s="163"/>
      <c r="BX315" s="163"/>
      <c r="BY315" s="163"/>
      <c r="BZ315" s="163"/>
      <c r="CA315" s="163"/>
      <c r="CB315" s="163"/>
      <c r="CC315" s="163"/>
      <c r="CD315" s="163"/>
      <c r="CE315" s="163" t="str">
        <f t="shared" si="296"/>
        <v/>
      </c>
      <c r="CF315" s="163" t="str">
        <f t="shared" si="297"/>
        <v/>
      </c>
      <c r="CG315" s="163" t="str">
        <f t="shared" si="298"/>
        <v/>
      </c>
      <c r="CH315" s="163" t="str">
        <f t="shared" si="299"/>
        <v/>
      </c>
      <c r="CI315" s="163" t="str">
        <f t="shared" si="300"/>
        <v/>
      </c>
      <c r="CJ315" s="163" t="str">
        <f t="shared" si="301"/>
        <v/>
      </c>
      <c r="CK315" s="163" t="str">
        <f t="shared" si="302"/>
        <v/>
      </c>
      <c r="CL315" s="163" t="str">
        <f t="shared" si="303"/>
        <v/>
      </c>
      <c r="CM315" s="163" t="str">
        <f t="shared" si="304"/>
        <v/>
      </c>
      <c r="CN315" s="163"/>
      <c r="CO315" s="163"/>
      <c r="CP315" s="163" t="str">
        <f t="shared" si="305"/>
        <v/>
      </c>
      <c r="CQ315" s="163"/>
      <c r="CR315" s="163"/>
      <c r="CS315" s="185" t="str">
        <f t="shared" si="322"/>
        <v/>
      </c>
      <c r="CT315" s="70"/>
      <c r="CU315" s="70">
        <f t="shared" si="306"/>
        <v>0</v>
      </c>
      <c r="CV315" s="70">
        <f t="shared" si="307"/>
        <v>0</v>
      </c>
      <c r="CW315" s="70"/>
      <c r="CX315" s="96">
        <f t="shared" si="308"/>
        <v>0</v>
      </c>
      <c r="CY315" s="70"/>
      <c r="CZ315" s="70" t="e">
        <f t="shared" si="309"/>
        <v>#VALUE!</v>
      </c>
      <c r="DA315" s="70" t="e">
        <f t="shared" si="310"/>
        <v>#VALUE!</v>
      </c>
      <c r="DB315" s="70"/>
      <c r="DC315" s="70" t="b">
        <f t="shared" si="323"/>
        <v>0</v>
      </c>
      <c r="DD315" s="70">
        <f t="shared" si="311"/>
        <v>0</v>
      </c>
      <c r="DE315" s="70" t="str">
        <f t="shared" si="312"/>
        <v/>
      </c>
      <c r="DF315" s="70"/>
      <c r="DG315" s="70" t="str">
        <f t="shared" si="324"/>
        <v/>
      </c>
      <c r="DH315" s="70" t="b">
        <f t="shared" si="325"/>
        <v>0</v>
      </c>
      <c r="DI315" s="70" t="str">
        <f t="shared" si="326"/>
        <v/>
      </c>
      <c r="DJ315" s="70"/>
      <c r="DK315" s="70" t="str">
        <f t="shared" si="313"/>
        <v/>
      </c>
      <c r="DL315" s="70" t="str">
        <f t="shared" si="314"/>
        <v/>
      </c>
      <c r="DM315" s="70"/>
      <c r="DN315" s="70" t="str">
        <f t="shared" si="315"/>
        <v/>
      </c>
      <c r="DO315" s="70" t="str">
        <f>IF(DK315="","",AND((COUNTIF($DK$12:DL315,DK315))=1,(COUNTIF($DK$12:DL315,DL315))=1))</f>
        <v/>
      </c>
      <c r="DP315" s="70" t="str">
        <f>IF(DK315="","",AND((COUNTIF(DK315:$DL$812,DK315))=1,(COUNTIF(DK315:$DL$812,DL315))=1))</f>
        <v/>
      </c>
      <c r="DQ315" s="70"/>
      <c r="DR315" s="70" t="b">
        <f t="shared" si="316"/>
        <v>0</v>
      </c>
      <c r="DS315" s="70" t="b">
        <f t="shared" si="317"/>
        <v>0</v>
      </c>
      <c r="DT315" s="70">
        <f t="shared" si="327"/>
        <v>0</v>
      </c>
      <c r="DU315" s="70">
        <f t="shared" si="328"/>
        <v>0</v>
      </c>
      <c r="DV315" s="70" t="b">
        <f t="shared" si="318"/>
        <v>0</v>
      </c>
      <c r="DW315" s="70" t="b">
        <f t="shared" si="319"/>
        <v>0</v>
      </c>
      <c r="DX315" s="70"/>
      <c r="DY315" s="70" t="b">
        <f t="shared" si="320"/>
        <v>0</v>
      </c>
      <c r="DZ315" s="70">
        <f t="shared" si="321"/>
        <v>0</v>
      </c>
      <c r="EA315" s="70"/>
    </row>
    <row r="316" spans="1:131" x14ac:dyDescent="0.25">
      <c r="A316" s="24" t="str">
        <f t="shared" si="286"/>
        <v/>
      </c>
      <c r="B316" s="36"/>
      <c r="C316" s="37"/>
      <c r="D316" s="38"/>
      <c r="E316" s="37"/>
      <c r="F316" s="38"/>
      <c r="G316" s="39"/>
      <c r="H316" s="35"/>
      <c r="I316" s="30"/>
      <c r="J316" s="38"/>
      <c r="K316" s="36"/>
      <c r="L316" s="40"/>
      <c r="M316" s="43"/>
      <c r="N316" s="44"/>
      <c r="O316" s="35"/>
      <c r="P316" s="87"/>
      <c r="R316" s="70"/>
      <c r="S316" s="70"/>
      <c r="T316" s="99" t="s">
        <v>773</v>
      </c>
      <c r="U316" s="146" t="s">
        <v>774</v>
      </c>
      <c r="V316" s="70"/>
      <c r="W316" s="70"/>
      <c r="X316" s="70"/>
      <c r="Y316" s="70"/>
      <c r="Z316" t="b">
        <f t="shared" si="265"/>
        <v>0</v>
      </c>
      <c r="AA316" t="b">
        <f t="shared" si="287"/>
        <v>0</v>
      </c>
      <c r="AB316" t="b">
        <f t="shared" si="266"/>
        <v>0</v>
      </c>
      <c r="AC316" t="b">
        <f t="shared" si="267"/>
        <v>0</v>
      </c>
      <c r="AD316" s="101" t="b">
        <f t="shared" si="268"/>
        <v>0</v>
      </c>
      <c r="AE316" t="e">
        <f t="shared" si="269"/>
        <v>#VALUE!</v>
      </c>
      <c r="AF316" t="b">
        <f t="shared" si="270"/>
        <v>0</v>
      </c>
      <c r="AG316" s="135"/>
      <c r="AH316" s="82" t="b">
        <f t="shared" si="271"/>
        <v>0</v>
      </c>
      <c r="AI316" s="99" t="b">
        <f t="shared" si="272"/>
        <v>0</v>
      </c>
      <c r="AJ316" s="70" t="b">
        <f t="shared" si="273"/>
        <v>0</v>
      </c>
      <c r="AK316" s="111" t="b">
        <f t="shared" si="288"/>
        <v>0</v>
      </c>
      <c r="AL316" s="82" t="e">
        <f t="shared" si="274"/>
        <v>#VALUE!</v>
      </c>
      <c r="AM316" s="82" t="b">
        <f t="shared" si="275"/>
        <v>0</v>
      </c>
      <c r="AN316" s="82" t="b">
        <f t="shared" si="276"/>
        <v>0</v>
      </c>
      <c r="AO316" s="82" t="b">
        <f t="shared" si="289"/>
        <v>0</v>
      </c>
      <c r="AP316" s="82" t="b">
        <f t="shared" si="277"/>
        <v>0</v>
      </c>
      <c r="AQ316" s="82" t="b">
        <f t="shared" si="290"/>
        <v>0</v>
      </c>
      <c r="AR316" s="70">
        <f t="shared" si="291"/>
        <v>0</v>
      </c>
      <c r="AS316" s="82" t="b">
        <f t="shared" si="278"/>
        <v>0</v>
      </c>
      <c r="AT316" s="82" t="b">
        <f t="shared" si="279"/>
        <v>0</v>
      </c>
      <c r="AU316" s="82" t="b">
        <f t="shared" si="280"/>
        <v>0</v>
      </c>
      <c r="AV316" s="82" t="b">
        <f t="shared" si="281"/>
        <v>0</v>
      </c>
      <c r="AW316" s="82" t="b">
        <f t="shared" si="282"/>
        <v>0</v>
      </c>
      <c r="AX316" s="82" t="b">
        <f t="shared" si="283"/>
        <v>0</v>
      </c>
      <c r="AY316" s="82" t="b">
        <f t="shared" si="292"/>
        <v>0</v>
      </c>
      <c r="AZ316" s="82"/>
      <c r="BA316" s="82" t="b">
        <f t="shared" si="293"/>
        <v>0</v>
      </c>
      <c r="BB316" s="82" t="b">
        <f t="shared" si="294"/>
        <v>0</v>
      </c>
      <c r="BC316" s="82" t="b">
        <f t="shared" si="295"/>
        <v>0</v>
      </c>
      <c r="BD316" s="70"/>
      <c r="BE316" s="70" t="str">
        <f t="shared" si="284"/>
        <v/>
      </c>
      <c r="BF316" s="70">
        <v>305</v>
      </c>
      <c r="BG316" s="70"/>
      <c r="BH316" s="70"/>
      <c r="BI316" s="70"/>
      <c r="BJ316" s="70"/>
      <c r="BK316" s="70"/>
      <c r="BL316" s="70"/>
      <c r="BM316" s="70"/>
      <c r="BN316" s="70"/>
      <c r="BO316" s="70"/>
      <c r="BP316" s="70"/>
      <c r="BQ316" s="70"/>
      <c r="BR316" s="70"/>
      <c r="BS316" s="70" t="b">
        <f t="shared" si="285"/>
        <v>0</v>
      </c>
      <c r="BT316" s="70">
        <f>COUNTA(B317:$O$830)</f>
        <v>0</v>
      </c>
      <c r="BU316" s="70"/>
      <c r="BV316" s="163"/>
      <c r="BW316" s="163"/>
      <c r="BX316" s="163"/>
      <c r="BY316" s="163"/>
      <c r="BZ316" s="163"/>
      <c r="CA316" s="163"/>
      <c r="CB316" s="163"/>
      <c r="CC316" s="163"/>
      <c r="CD316" s="163"/>
      <c r="CE316" s="163" t="str">
        <f t="shared" si="296"/>
        <v/>
      </c>
      <c r="CF316" s="163" t="str">
        <f t="shared" si="297"/>
        <v/>
      </c>
      <c r="CG316" s="163" t="str">
        <f t="shared" si="298"/>
        <v/>
      </c>
      <c r="CH316" s="163" t="str">
        <f t="shared" si="299"/>
        <v/>
      </c>
      <c r="CI316" s="163" t="str">
        <f t="shared" si="300"/>
        <v/>
      </c>
      <c r="CJ316" s="163" t="str">
        <f t="shared" si="301"/>
        <v/>
      </c>
      <c r="CK316" s="163" t="str">
        <f t="shared" si="302"/>
        <v/>
      </c>
      <c r="CL316" s="163" t="str">
        <f t="shared" si="303"/>
        <v/>
      </c>
      <c r="CM316" s="163" t="str">
        <f t="shared" si="304"/>
        <v/>
      </c>
      <c r="CN316" s="163"/>
      <c r="CO316" s="163"/>
      <c r="CP316" s="163" t="str">
        <f t="shared" si="305"/>
        <v/>
      </c>
      <c r="CQ316" s="163"/>
      <c r="CR316" s="163"/>
      <c r="CS316" s="185" t="str">
        <f t="shared" si="322"/>
        <v/>
      </c>
      <c r="CT316" s="70"/>
      <c r="CU316" s="70">
        <f t="shared" si="306"/>
        <v>0</v>
      </c>
      <c r="CV316" s="70">
        <f t="shared" si="307"/>
        <v>0</v>
      </c>
      <c r="CW316" s="70"/>
      <c r="CX316" s="96">
        <f t="shared" si="308"/>
        <v>0</v>
      </c>
      <c r="CY316" s="70"/>
      <c r="CZ316" s="70" t="e">
        <f t="shared" si="309"/>
        <v>#VALUE!</v>
      </c>
      <c r="DA316" s="70" t="e">
        <f t="shared" si="310"/>
        <v>#VALUE!</v>
      </c>
      <c r="DB316" s="70"/>
      <c r="DC316" s="70" t="b">
        <f t="shared" si="323"/>
        <v>0</v>
      </c>
      <c r="DD316" s="70">
        <f t="shared" si="311"/>
        <v>0</v>
      </c>
      <c r="DE316" s="70" t="str">
        <f t="shared" si="312"/>
        <v/>
      </c>
      <c r="DF316" s="70"/>
      <c r="DG316" s="70" t="str">
        <f t="shared" si="324"/>
        <v/>
      </c>
      <c r="DH316" s="70" t="b">
        <f t="shared" si="325"/>
        <v>0</v>
      </c>
      <c r="DI316" s="70" t="str">
        <f t="shared" si="326"/>
        <v/>
      </c>
      <c r="DJ316" s="70"/>
      <c r="DK316" s="70" t="str">
        <f t="shared" si="313"/>
        <v/>
      </c>
      <c r="DL316" s="70" t="str">
        <f t="shared" si="314"/>
        <v/>
      </c>
      <c r="DM316" s="70"/>
      <c r="DN316" s="70" t="str">
        <f t="shared" si="315"/>
        <v/>
      </c>
      <c r="DO316" s="70" t="str">
        <f>IF(DK316="","",AND((COUNTIF($DK$12:DL316,DK316))=1,(COUNTIF($DK$12:DL316,DL316))=1))</f>
        <v/>
      </c>
      <c r="DP316" s="70" t="str">
        <f>IF(DK316="","",AND((COUNTIF(DK316:$DL$812,DK316))=1,(COUNTIF(DK316:$DL$812,DL316))=1))</f>
        <v/>
      </c>
      <c r="DQ316" s="70"/>
      <c r="DR316" s="70" t="b">
        <f t="shared" si="316"/>
        <v>0</v>
      </c>
      <c r="DS316" s="70" t="b">
        <f t="shared" si="317"/>
        <v>0</v>
      </c>
      <c r="DT316" s="70">
        <f t="shared" si="327"/>
        <v>0</v>
      </c>
      <c r="DU316" s="70">
        <f t="shared" si="328"/>
        <v>0</v>
      </c>
      <c r="DV316" s="70" t="b">
        <f t="shared" si="318"/>
        <v>0</v>
      </c>
      <c r="DW316" s="70" t="b">
        <f t="shared" si="319"/>
        <v>0</v>
      </c>
      <c r="DX316" s="70"/>
      <c r="DY316" s="70" t="b">
        <f t="shared" si="320"/>
        <v>0</v>
      </c>
      <c r="DZ316" s="70">
        <f t="shared" si="321"/>
        <v>0</v>
      </c>
      <c r="EA316" s="70"/>
    </row>
    <row r="317" spans="1:131" x14ac:dyDescent="0.25">
      <c r="A317" s="24" t="str">
        <f t="shared" si="286"/>
        <v/>
      </c>
      <c r="B317" s="36"/>
      <c r="C317" s="37"/>
      <c r="D317" s="38"/>
      <c r="E317" s="37"/>
      <c r="F317" s="38"/>
      <c r="G317" s="39"/>
      <c r="H317" s="35"/>
      <c r="I317" s="30"/>
      <c r="J317" s="38"/>
      <c r="K317" s="36"/>
      <c r="L317" s="40"/>
      <c r="M317" s="43"/>
      <c r="N317" s="44"/>
      <c r="O317" s="35"/>
      <c r="P317" s="87"/>
      <c r="R317" s="70"/>
      <c r="S317" s="70"/>
      <c r="T317" s="99" t="s">
        <v>775</v>
      </c>
      <c r="U317" s="146" t="s">
        <v>776</v>
      </c>
      <c r="V317" s="70"/>
      <c r="W317" s="70"/>
      <c r="X317" s="70"/>
      <c r="Y317" s="70"/>
      <c r="Z317" t="b">
        <f t="shared" si="265"/>
        <v>0</v>
      </c>
      <c r="AA317" t="b">
        <f t="shared" si="287"/>
        <v>0</v>
      </c>
      <c r="AB317" t="b">
        <f t="shared" si="266"/>
        <v>0</v>
      </c>
      <c r="AC317" t="b">
        <f t="shared" si="267"/>
        <v>0</v>
      </c>
      <c r="AD317" s="101" t="b">
        <f t="shared" si="268"/>
        <v>0</v>
      </c>
      <c r="AE317" t="e">
        <f t="shared" si="269"/>
        <v>#VALUE!</v>
      </c>
      <c r="AF317" t="b">
        <f t="shared" si="270"/>
        <v>0</v>
      </c>
      <c r="AG317" s="135"/>
      <c r="AH317" s="82" t="b">
        <f t="shared" si="271"/>
        <v>0</v>
      </c>
      <c r="AI317" s="99" t="b">
        <f t="shared" si="272"/>
        <v>0</v>
      </c>
      <c r="AJ317" s="70" t="b">
        <f t="shared" si="273"/>
        <v>0</v>
      </c>
      <c r="AK317" s="111" t="b">
        <f t="shared" si="288"/>
        <v>0</v>
      </c>
      <c r="AL317" s="82" t="e">
        <f t="shared" si="274"/>
        <v>#VALUE!</v>
      </c>
      <c r="AM317" s="82" t="b">
        <f t="shared" si="275"/>
        <v>0</v>
      </c>
      <c r="AN317" s="82" t="b">
        <f t="shared" si="276"/>
        <v>0</v>
      </c>
      <c r="AO317" s="82" t="b">
        <f t="shared" si="289"/>
        <v>0</v>
      </c>
      <c r="AP317" s="82" t="b">
        <f t="shared" si="277"/>
        <v>0</v>
      </c>
      <c r="AQ317" s="82" t="b">
        <f t="shared" si="290"/>
        <v>0</v>
      </c>
      <c r="AR317" s="70">
        <f t="shared" si="291"/>
        <v>0</v>
      </c>
      <c r="AS317" s="82" t="b">
        <f t="shared" si="278"/>
        <v>0</v>
      </c>
      <c r="AT317" s="82" t="b">
        <f t="shared" si="279"/>
        <v>0</v>
      </c>
      <c r="AU317" s="82" t="b">
        <f t="shared" si="280"/>
        <v>0</v>
      </c>
      <c r="AV317" s="82" t="b">
        <f t="shared" si="281"/>
        <v>0</v>
      </c>
      <c r="AW317" s="82" t="b">
        <f t="shared" si="282"/>
        <v>0</v>
      </c>
      <c r="AX317" s="82" t="b">
        <f t="shared" si="283"/>
        <v>0</v>
      </c>
      <c r="AY317" s="82" t="b">
        <f t="shared" si="292"/>
        <v>0</v>
      </c>
      <c r="AZ317" s="82"/>
      <c r="BA317" s="82" t="b">
        <f t="shared" si="293"/>
        <v>0</v>
      </c>
      <c r="BB317" s="82" t="b">
        <f t="shared" si="294"/>
        <v>0</v>
      </c>
      <c r="BC317" s="82" t="b">
        <f t="shared" si="295"/>
        <v>0</v>
      </c>
      <c r="BD317" s="70"/>
      <c r="BE317" s="70" t="str">
        <f t="shared" si="284"/>
        <v/>
      </c>
      <c r="BF317" s="70">
        <v>306</v>
      </c>
      <c r="BG317" s="70"/>
      <c r="BH317" s="70"/>
      <c r="BI317" s="70"/>
      <c r="BJ317" s="70"/>
      <c r="BK317" s="70"/>
      <c r="BL317" s="70"/>
      <c r="BM317" s="70"/>
      <c r="BN317" s="70"/>
      <c r="BO317" s="70"/>
      <c r="BP317" s="70"/>
      <c r="BQ317" s="70"/>
      <c r="BR317" s="70"/>
      <c r="BS317" s="70" t="b">
        <f t="shared" si="285"/>
        <v>0</v>
      </c>
      <c r="BT317" s="70">
        <f>COUNTA(B318:$O$830)</f>
        <v>0</v>
      </c>
      <c r="BU317" s="70"/>
      <c r="BV317" s="163"/>
      <c r="BW317" s="163"/>
      <c r="BX317" s="163"/>
      <c r="BY317" s="163"/>
      <c r="BZ317" s="163"/>
      <c r="CA317" s="163"/>
      <c r="CB317" s="163"/>
      <c r="CC317" s="163"/>
      <c r="CD317" s="163"/>
      <c r="CE317" s="163" t="str">
        <f t="shared" si="296"/>
        <v/>
      </c>
      <c r="CF317" s="163" t="str">
        <f t="shared" si="297"/>
        <v/>
      </c>
      <c r="CG317" s="163" t="str">
        <f t="shared" si="298"/>
        <v/>
      </c>
      <c r="CH317" s="163" t="str">
        <f t="shared" si="299"/>
        <v/>
      </c>
      <c r="CI317" s="163" t="str">
        <f t="shared" si="300"/>
        <v/>
      </c>
      <c r="CJ317" s="163" t="str">
        <f t="shared" si="301"/>
        <v/>
      </c>
      <c r="CK317" s="163" t="str">
        <f t="shared" si="302"/>
        <v/>
      </c>
      <c r="CL317" s="163" t="str">
        <f t="shared" si="303"/>
        <v/>
      </c>
      <c r="CM317" s="163" t="str">
        <f t="shared" si="304"/>
        <v/>
      </c>
      <c r="CN317" s="163"/>
      <c r="CO317" s="163"/>
      <c r="CP317" s="163" t="str">
        <f t="shared" si="305"/>
        <v/>
      </c>
      <c r="CQ317" s="163"/>
      <c r="CR317" s="163"/>
      <c r="CS317" s="185" t="str">
        <f t="shared" si="322"/>
        <v/>
      </c>
      <c r="CT317" s="70"/>
      <c r="CU317" s="70">
        <f t="shared" si="306"/>
        <v>0</v>
      </c>
      <c r="CV317" s="70">
        <f t="shared" si="307"/>
        <v>0</v>
      </c>
      <c r="CW317" s="70"/>
      <c r="CX317" s="96">
        <f t="shared" si="308"/>
        <v>0</v>
      </c>
      <c r="CY317" s="70"/>
      <c r="CZ317" s="70" t="e">
        <f t="shared" si="309"/>
        <v>#VALUE!</v>
      </c>
      <c r="DA317" s="70" t="e">
        <f t="shared" si="310"/>
        <v>#VALUE!</v>
      </c>
      <c r="DB317" s="70"/>
      <c r="DC317" s="70" t="b">
        <f t="shared" si="323"/>
        <v>0</v>
      </c>
      <c r="DD317" s="70">
        <f t="shared" si="311"/>
        <v>0</v>
      </c>
      <c r="DE317" s="70" t="str">
        <f t="shared" si="312"/>
        <v/>
      </c>
      <c r="DF317" s="70"/>
      <c r="DG317" s="70" t="str">
        <f t="shared" si="324"/>
        <v/>
      </c>
      <c r="DH317" s="70" t="b">
        <f t="shared" si="325"/>
        <v>0</v>
      </c>
      <c r="DI317" s="70" t="str">
        <f t="shared" si="326"/>
        <v/>
      </c>
      <c r="DJ317" s="70"/>
      <c r="DK317" s="70" t="str">
        <f t="shared" si="313"/>
        <v/>
      </c>
      <c r="DL317" s="70" t="str">
        <f t="shared" si="314"/>
        <v/>
      </c>
      <c r="DM317" s="70"/>
      <c r="DN317" s="70" t="str">
        <f t="shared" si="315"/>
        <v/>
      </c>
      <c r="DO317" s="70" t="str">
        <f>IF(DK317="","",AND((COUNTIF($DK$12:DL317,DK317))=1,(COUNTIF($DK$12:DL317,DL317))=1))</f>
        <v/>
      </c>
      <c r="DP317" s="70" t="str">
        <f>IF(DK317="","",AND((COUNTIF(DK317:$DL$812,DK317))=1,(COUNTIF(DK317:$DL$812,DL317))=1))</f>
        <v/>
      </c>
      <c r="DQ317" s="70"/>
      <c r="DR317" s="70" t="b">
        <f t="shared" si="316"/>
        <v>0</v>
      </c>
      <c r="DS317" s="70" t="b">
        <f t="shared" si="317"/>
        <v>0</v>
      </c>
      <c r="DT317" s="70">
        <f t="shared" si="327"/>
        <v>0</v>
      </c>
      <c r="DU317" s="70">
        <f t="shared" si="328"/>
        <v>0</v>
      </c>
      <c r="DV317" s="70" t="b">
        <f t="shared" si="318"/>
        <v>0</v>
      </c>
      <c r="DW317" s="70" t="b">
        <f t="shared" si="319"/>
        <v>0</v>
      </c>
      <c r="DX317" s="70"/>
      <c r="DY317" s="70" t="b">
        <f t="shared" si="320"/>
        <v>0</v>
      </c>
      <c r="DZ317" s="70">
        <f t="shared" si="321"/>
        <v>0</v>
      </c>
      <c r="EA317" s="70"/>
    </row>
    <row r="318" spans="1:131" x14ac:dyDescent="0.25">
      <c r="A318" s="24" t="str">
        <f t="shared" si="286"/>
        <v/>
      </c>
      <c r="B318" s="36"/>
      <c r="C318" s="37"/>
      <c r="D318" s="38"/>
      <c r="E318" s="37"/>
      <c r="F318" s="38"/>
      <c r="G318" s="39"/>
      <c r="H318" s="35"/>
      <c r="I318" s="30"/>
      <c r="J318" s="38"/>
      <c r="K318" s="36"/>
      <c r="L318" s="40"/>
      <c r="M318" s="43"/>
      <c r="N318" s="44"/>
      <c r="O318" s="35"/>
      <c r="P318" s="87"/>
      <c r="R318" s="70"/>
      <c r="S318" s="70"/>
      <c r="T318" s="99" t="s">
        <v>777</v>
      </c>
      <c r="U318" s="146" t="s">
        <v>778</v>
      </c>
      <c r="V318" s="70"/>
      <c r="W318" s="70"/>
      <c r="X318" s="70"/>
      <c r="Y318" s="70"/>
      <c r="Z318" t="b">
        <f t="shared" si="265"/>
        <v>0</v>
      </c>
      <c r="AA318" t="b">
        <f t="shared" si="287"/>
        <v>0</v>
      </c>
      <c r="AB318" t="b">
        <f t="shared" si="266"/>
        <v>0</v>
      </c>
      <c r="AC318" t="b">
        <f t="shared" si="267"/>
        <v>0</v>
      </c>
      <c r="AD318" s="101" t="b">
        <f t="shared" si="268"/>
        <v>0</v>
      </c>
      <c r="AE318" t="e">
        <f t="shared" si="269"/>
        <v>#VALUE!</v>
      </c>
      <c r="AF318" t="b">
        <f t="shared" si="270"/>
        <v>0</v>
      </c>
      <c r="AG318" s="135"/>
      <c r="AH318" s="82" t="b">
        <f t="shared" si="271"/>
        <v>0</v>
      </c>
      <c r="AI318" s="99" t="b">
        <f t="shared" si="272"/>
        <v>0</v>
      </c>
      <c r="AJ318" s="70" t="b">
        <f t="shared" si="273"/>
        <v>0</v>
      </c>
      <c r="AK318" s="111" t="b">
        <f t="shared" si="288"/>
        <v>0</v>
      </c>
      <c r="AL318" s="82" t="e">
        <f t="shared" si="274"/>
        <v>#VALUE!</v>
      </c>
      <c r="AM318" s="82" t="b">
        <f t="shared" si="275"/>
        <v>0</v>
      </c>
      <c r="AN318" s="82" t="b">
        <f t="shared" si="276"/>
        <v>0</v>
      </c>
      <c r="AO318" s="82" t="b">
        <f t="shared" si="289"/>
        <v>0</v>
      </c>
      <c r="AP318" s="82" t="b">
        <f t="shared" si="277"/>
        <v>0</v>
      </c>
      <c r="AQ318" s="82" t="b">
        <f t="shared" si="290"/>
        <v>0</v>
      </c>
      <c r="AR318" s="70">
        <f t="shared" si="291"/>
        <v>0</v>
      </c>
      <c r="AS318" s="82" t="b">
        <f t="shared" si="278"/>
        <v>0</v>
      </c>
      <c r="AT318" s="82" t="b">
        <f t="shared" si="279"/>
        <v>0</v>
      </c>
      <c r="AU318" s="82" t="b">
        <f t="shared" si="280"/>
        <v>0</v>
      </c>
      <c r="AV318" s="82" t="b">
        <f t="shared" si="281"/>
        <v>0</v>
      </c>
      <c r="AW318" s="82" t="b">
        <f t="shared" si="282"/>
        <v>0</v>
      </c>
      <c r="AX318" s="82" t="b">
        <f t="shared" si="283"/>
        <v>0</v>
      </c>
      <c r="AY318" s="82" t="b">
        <f t="shared" si="292"/>
        <v>0</v>
      </c>
      <c r="AZ318" s="82"/>
      <c r="BA318" s="82" t="b">
        <f t="shared" si="293"/>
        <v>0</v>
      </c>
      <c r="BB318" s="82" t="b">
        <f t="shared" si="294"/>
        <v>0</v>
      </c>
      <c r="BC318" s="82" t="b">
        <f t="shared" si="295"/>
        <v>0</v>
      </c>
      <c r="BD318" s="70"/>
      <c r="BE318" s="70" t="str">
        <f t="shared" si="284"/>
        <v/>
      </c>
      <c r="BF318" s="70">
        <v>307</v>
      </c>
      <c r="BG318" s="70"/>
      <c r="BH318" s="70"/>
      <c r="BI318" s="70"/>
      <c r="BJ318" s="70"/>
      <c r="BK318" s="70"/>
      <c r="BL318" s="70"/>
      <c r="BM318" s="70"/>
      <c r="BN318" s="70"/>
      <c r="BO318" s="70"/>
      <c r="BP318" s="70"/>
      <c r="BQ318" s="70"/>
      <c r="BR318" s="70"/>
      <c r="BS318" s="70" t="b">
        <f t="shared" si="285"/>
        <v>0</v>
      </c>
      <c r="BT318" s="70">
        <f>COUNTA(B319:$O$830)</f>
        <v>0</v>
      </c>
      <c r="BU318" s="70"/>
      <c r="BV318" s="163"/>
      <c r="BW318" s="163"/>
      <c r="BX318" s="163"/>
      <c r="BY318" s="163"/>
      <c r="BZ318" s="163"/>
      <c r="CA318" s="163"/>
      <c r="CB318" s="163"/>
      <c r="CC318" s="163"/>
      <c r="CD318" s="163"/>
      <c r="CE318" s="163" t="str">
        <f t="shared" si="296"/>
        <v/>
      </c>
      <c r="CF318" s="163" t="str">
        <f t="shared" si="297"/>
        <v/>
      </c>
      <c r="CG318" s="163" t="str">
        <f t="shared" si="298"/>
        <v/>
      </c>
      <c r="CH318" s="163" t="str">
        <f t="shared" si="299"/>
        <v/>
      </c>
      <c r="CI318" s="163" t="str">
        <f t="shared" si="300"/>
        <v/>
      </c>
      <c r="CJ318" s="163" t="str">
        <f t="shared" si="301"/>
        <v/>
      </c>
      <c r="CK318" s="163" t="str">
        <f t="shared" si="302"/>
        <v/>
      </c>
      <c r="CL318" s="163" t="str">
        <f t="shared" si="303"/>
        <v/>
      </c>
      <c r="CM318" s="163" t="str">
        <f t="shared" si="304"/>
        <v/>
      </c>
      <c r="CN318" s="163"/>
      <c r="CO318" s="163"/>
      <c r="CP318" s="163" t="str">
        <f t="shared" si="305"/>
        <v/>
      </c>
      <c r="CQ318" s="163"/>
      <c r="CR318" s="163"/>
      <c r="CS318" s="185" t="str">
        <f t="shared" si="322"/>
        <v/>
      </c>
      <c r="CT318" s="70"/>
      <c r="CU318" s="70">
        <f t="shared" si="306"/>
        <v>0</v>
      </c>
      <c r="CV318" s="70">
        <f t="shared" si="307"/>
        <v>0</v>
      </c>
      <c r="CW318" s="70"/>
      <c r="CX318" s="96">
        <f t="shared" si="308"/>
        <v>0</v>
      </c>
      <c r="CY318" s="70"/>
      <c r="CZ318" s="70" t="e">
        <f t="shared" si="309"/>
        <v>#VALUE!</v>
      </c>
      <c r="DA318" s="70" t="e">
        <f t="shared" si="310"/>
        <v>#VALUE!</v>
      </c>
      <c r="DB318" s="70"/>
      <c r="DC318" s="70" t="b">
        <f t="shared" si="323"/>
        <v>0</v>
      </c>
      <c r="DD318" s="70">
        <f t="shared" si="311"/>
        <v>0</v>
      </c>
      <c r="DE318" s="70" t="str">
        <f t="shared" si="312"/>
        <v/>
      </c>
      <c r="DF318" s="70"/>
      <c r="DG318" s="70" t="str">
        <f t="shared" si="324"/>
        <v/>
      </c>
      <c r="DH318" s="70" t="b">
        <f t="shared" si="325"/>
        <v>0</v>
      </c>
      <c r="DI318" s="70" t="str">
        <f t="shared" si="326"/>
        <v/>
      </c>
      <c r="DJ318" s="70"/>
      <c r="DK318" s="70" t="str">
        <f t="shared" si="313"/>
        <v/>
      </c>
      <c r="DL318" s="70" t="str">
        <f t="shared" si="314"/>
        <v/>
      </c>
      <c r="DM318" s="70"/>
      <c r="DN318" s="70" t="str">
        <f t="shared" si="315"/>
        <v/>
      </c>
      <c r="DO318" s="70" t="str">
        <f>IF(DK318="","",AND((COUNTIF($DK$12:DL318,DK318))=1,(COUNTIF($DK$12:DL318,DL318))=1))</f>
        <v/>
      </c>
      <c r="DP318" s="70" t="str">
        <f>IF(DK318="","",AND((COUNTIF(DK318:$DL$812,DK318))=1,(COUNTIF(DK318:$DL$812,DL318))=1))</f>
        <v/>
      </c>
      <c r="DQ318" s="70"/>
      <c r="DR318" s="70" t="b">
        <f t="shared" si="316"/>
        <v>0</v>
      </c>
      <c r="DS318" s="70" t="b">
        <f t="shared" si="317"/>
        <v>0</v>
      </c>
      <c r="DT318" s="70">
        <f t="shared" si="327"/>
        <v>0</v>
      </c>
      <c r="DU318" s="70">
        <f t="shared" si="328"/>
        <v>0</v>
      </c>
      <c r="DV318" s="70" t="b">
        <f t="shared" si="318"/>
        <v>0</v>
      </c>
      <c r="DW318" s="70" t="b">
        <f t="shared" si="319"/>
        <v>0</v>
      </c>
      <c r="DX318" s="70"/>
      <c r="DY318" s="70" t="b">
        <f t="shared" si="320"/>
        <v>0</v>
      </c>
      <c r="DZ318" s="70">
        <f t="shared" si="321"/>
        <v>0</v>
      </c>
      <c r="EA318" s="70"/>
    </row>
    <row r="319" spans="1:131" x14ac:dyDescent="0.25">
      <c r="A319" s="24" t="str">
        <f t="shared" si="286"/>
        <v/>
      </c>
      <c r="B319" s="36"/>
      <c r="C319" s="37"/>
      <c r="D319" s="38"/>
      <c r="E319" s="37"/>
      <c r="F319" s="38"/>
      <c r="G319" s="39"/>
      <c r="H319" s="35"/>
      <c r="I319" s="30"/>
      <c r="J319" s="38"/>
      <c r="K319" s="36"/>
      <c r="L319" s="40"/>
      <c r="M319" s="43"/>
      <c r="N319" s="44"/>
      <c r="O319" s="35"/>
      <c r="P319" s="87"/>
      <c r="R319" s="70"/>
      <c r="S319" s="70"/>
      <c r="T319" s="99" t="s">
        <v>779</v>
      </c>
      <c r="U319" s="146" t="s">
        <v>780</v>
      </c>
      <c r="V319" s="70"/>
      <c r="W319" s="70"/>
      <c r="X319" s="70"/>
      <c r="Y319" s="70"/>
      <c r="Z319" t="b">
        <f t="shared" si="265"/>
        <v>0</v>
      </c>
      <c r="AA319" t="b">
        <f t="shared" si="287"/>
        <v>0</v>
      </c>
      <c r="AB319" t="b">
        <f t="shared" si="266"/>
        <v>0</v>
      </c>
      <c r="AC319" t="b">
        <f t="shared" si="267"/>
        <v>0</v>
      </c>
      <c r="AD319" s="101" t="b">
        <f t="shared" si="268"/>
        <v>0</v>
      </c>
      <c r="AE319" t="e">
        <f t="shared" si="269"/>
        <v>#VALUE!</v>
      </c>
      <c r="AF319" t="b">
        <f t="shared" si="270"/>
        <v>0</v>
      </c>
      <c r="AG319" s="135"/>
      <c r="AH319" s="82" t="b">
        <f t="shared" si="271"/>
        <v>0</v>
      </c>
      <c r="AI319" s="99" t="b">
        <f t="shared" si="272"/>
        <v>0</v>
      </c>
      <c r="AJ319" s="70" t="b">
        <f t="shared" si="273"/>
        <v>0</v>
      </c>
      <c r="AK319" s="111" t="b">
        <f t="shared" si="288"/>
        <v>0</v>
      </c>
      <c r="AL319" s="82" t="e">
        <f t="shared" si="274"/>
        <v>#VALUE!</v>
      </c>
      <c r="AM319" s="82" t="b">
        <f t="shared" si="275"/>
        <v>0</v>
      </c>
      <c r="AN319" s="82" t="b">
        <f t="shared" si="276"/>
        <v>0</v>
      </c>
      <c r="AO319" s="82" t="b">
        <f t="shared" si="289"/>
        <v>0</v>
      </c>
      <c r="AP319" s="82" t="b">
        <f t="shared" si="277"/>
        <v>0</v>
      </c>
      <c r="AQ319" s="82" t="b">
        <f t="shared" si="290"/>
        <v>0</v>
      </c>
      <c r="AR319" s="70">
        <f t="shared" si="291"/>
        <v>0</v>
      </c>
      <c r="AS319" s="82" t="b">
        <f t="shared" si="278"/>
        <v>0</v>
      </c>
      <c r="AT319" s="82" t="b">
        <f t="shared" si="279"/>
        <v>0</v>
      </c>
      <c r="AU319" s="82" t="b">
        <f t="shared" si="280"/>
        <v>0</v>
      </c>
      <c r="AV319" s="82" t="b">
        <f t="shared" si="281"/>
        <v>0</v>
      </c>
      <c r="AW319" s="82" t="b">
        <f t="shared" si="282"/>
        <v>0</v>
      </c>
      <c r="AX319" s="82" t="b">
        <f t="shared" si="283"/>
        <v>0</v>
      </c>
      <c r="AY319" s="82" t="b">
        <f t="shared" si="292"/>
        <v>0</v>
      </c>
      <c r="AZ319" s="82"/>
      <c r="BA319" s="82" t="b">
        <f t="shared" si="293"/>
        <v>0</v>
      </c>
      <c r="BB319" s="82" t="b">
        <f t="shared" si="294"/>
        <v>0</v>
      </c>
      <c r="BC319" s="82" t="b">
        <f t="shared" si="295"/>
        <v>0</v>
      </c>
      <c r="BD319" s="70"/>
      <c r="BE319" s="70" t="str">
        <f t="shared" si="284"/>
        <v/>
      </c>
      <c r="BF319" s="70">
        <v>308</v>
      </c>
      <c r="BG319" s="70"/>
      <c r="BH319" s="70"/>
      <c r="BI319" s="70"/>
      <c r="BJ319" s="70"/>
      <c r="BK319" s="70"/>
      <c r="BL319" s="70"/>
      <c r="BM319" s="70"/>
      <c r="BN319" s="70"/>
      <c r="BO319" s="70"/>
      <c r="BP319" s="70"/>
      <c r="BQ319" s="70"/>
      <c r="BR319" s="70"/>
      <c r="BS319" s="70" t="b">
        <f t="shared" si="285"/>
        <v>0</v>
      </c>
      <c r="BT319" s="70">
        <f>COUNTA(B320:$O$830)</f>
        <v>0</v>
      </c>
      <c r="BU319" s="70"/>
      <c r="BV319" s="163"/>
      <c r="BW319" s="163"/>
      <c r="BX319" s="163"/>
      <c r="BY319" s="163"/>
      <c r="BZ319" s="163"/>
      <c r="CA319" s="163"/>
      <c r="CB319" s="163"/>
      <c r="CC319" s="163"/>
      <c r="CD319" s="163"/>
      <c r="CE319" s="163" t="str">
        <f t="shared" si="296"/>
        <v/>
      </c>
      <c r="CF319" s="163" t="str">
        <f t="shared" si="297"/>
        <v/>
      </c>
      <c r="CG319" s="163" t="str">
        <f t="shared" si="298"/>
        <v/>
      </c>
      <c r="CH319" s="163" t="str">
        <f t="shared" si="299"/>
        <v/>
      </c>
      <c r="CI319" s="163" t="str">
        <f t="shared" si="300"/>
        <v/>
      </c>
      <c r="CJ319" s="163" t="str">
        <f t="shared" si="301"/>
        <v/>
      </c>
      <c r="CK319" s="163" t="str">
        <f t="shared" si="302"/>
        <v/>
      </c>
      <c r="CL319" s="163" t="str">
        <f t="shared" si="303"/>
        <v/>
      </c>
      <c r="CM319" s="163" t="str">
        <f t="shared" si="304"/>
        <v/>
      </c>
      <c r="CN319" s="163"/>
      <c r="CO319" s="163"/>
      <c r="CP319" s="163" t="str">
        <f t="shared" si="305"/>
        <v/>
      </c>
      <c r="CQ319" s="163"/>
      <c r="CR319" s="163"/>
      <c r="CS319" s="185" t="str">
        <f t="shared" si="322"/>
        <v/>
      </c>
      <c r="CT319" s="70"/>
      <c r="CU319" s="70">
        <f t="shared" si="306"/>
        <v>0</v>
      </c>
      <c r="CV319" s="70">
        <f t="shared" si="307"/>
        <v>0</v>
      </c>
      <c r="CW319" s="70"/>
      <c r="CX319" s="96">
        <f t="shared" si="308"/>
        <v>0</v>
      </c>
      <c r="CY319" s="70"/>
      <c r="CZ319" s="70" t="e">
        <f t="shared" si="309"/>
        <v>#VALUE!</v>
      </c>
      <c r="DA319" s="70" t="e">
        <f t="shared" si="310"/>
        <v>#VALUE!</v>
      </c>
      <c r="DB319" s="70"/>
      <c r="DC319" s="70" t="b">
        <f t="shared" si="323"/>
        <v>0</v>
      </c>
      <c r="DD319" s="70">
        <f t="shared" si="311"/>
        <v>0</v>
      </c>
      <c r="DE319" s="70" t="str">
        <f t="shared" si="312"/>
        <v/>
      </c>
      <c r="DF319" s="70"/>
      <c r="DG319" s="70" t="str">
        <f t="shared" si="324"/>
        <v/>
      </c>
      <c r="DH319" s="70" t="b">
        <f t="shared" si="325"/>
        <v>0</v>
      </c>
      <c r="DI319" s="70" t="str">
        <f t="shared" si="326"/>
        <v/>
      </c>
      <c r="DJ319" s="70"/>
      <c r="DK319" s="70" t="str">
        <f t="shared" si="313"/>
        <v/>
      </c>
      <c r="DL319" s="70" t="str">
        <f t="shared" si="314"/>
        <v/>
      </c>
      <c r="DM319" s="70"/>
      <c r="DN319" s="70" t="str">
        <f t="shared" si="315"/>
        <v/>
      </c>
      <c r="DO319" s="70" t="str">
        <f>IF(DK319="","",AND((COUNTIF($DK$12:DL319,DK319))=1,(COUNTIF($DK$12:DL319,DL319))=1))</f>
        <v/>
      </c>
      <c r="DP319" s="70" t="str">
        <f>IF(DK319="","",AND((COUNTIF(DK319:$DL$812,DK319))=1,(COUNTIF(DK319:$DL$812,DL319))=1))</f>
        <v/>
      </c>
      <c r="DQ319" s="70"/>
      <c r="DR319" s="70" t="b">
        <f t="shared" si="316"/>
        <v>0</v>
      </c>
      <c r="DS319" s="70" t="b">
        <f t="shared" si="317"/>
        <v>0</v>
      </c>
      <c r="DT319" s="70">
        <f t="shared" si="327"/>
        <v>0</v>
      </c>
      <c r="DU319" s="70">
        <f t="shared" si="328"/>
        <v>0</v>
      </c>
      <c r="DV319" s="70" t="b">
        <f t="shared" si="318"/>
        <v>0</v>
      </c>
      <c r="DW319" s="70" t="b">
        <f t="shared" si="319"/>
        <v>0</v>
      </c>
      <c r="DX319" s="70"/>
      <c r="DY319" s="70" t="b">
        <f t="shared" si="320"/>
        <v>0</v>
      </c>
      <c r="DZ319" s="70">
        <f t="shared" si="321"/>
        <v>0</v>
      </c>
      <c r="EA319" s="70"/>
    </row>
    <row r="320" spans="1:131" x14ac:dyDescent="0.25">
      <c r="A320" s="24" t="str">
        <f t="shared" si="286"/>
        <v/>
      </c>
      <c r="B320" s="36"/>
      <c r="C320" s="37"/>
      <c r="D320" s="38"/>
      <c r="E320" s="37"/>
      <c r="F320" s="38"/>
      <c r="G320" s="39"/>
      <c r="H320" s="35"/>
      <c r="I320" s="30"/>
      <c r="J320" s="38"/>
      <c r="K320" s="36"/>
      <c r="L320" s="40"/>
      <c r="M320" s="43"/>
      <c r="N320" s="44"/>
      <c r="O320" s="35"/>
      <c r="P320" s="87"/>
      <c r="R320" s="70"/>
      <c r="S320" s="70"/>
      <c r="T320" s="99" t="s">
        <v>781</v>
      </c>
      <c r="U320" s="146" t="s">
        <v>782</v>
      </c>
      <c r="V320" s="70"/>
      <c r="W320" s="70"/>
      <c r="X320" s="70"/>
      <c r="Y320" s="70"/>
      <c r="Z320" t="b">
        <f t="shared" si="265"/>
        <v>0</v>
      </c>
      <c r="AA320" t="b">
        <f t="shared" si="287"/>
        <v>0</v>
      </c>
      <c r="AB320" t="b">
        <f t="shared" si="266"/>
        <v>0</v>
      </c>
      <c r="AC320" t="b">
        <f t="shared" si="267"/>
        <v>0</v>
      </c>
      <c r="AD320" s="101" t="b">
        <f t="shared" si="268"/>
        <v>0</v>
      </c>
      <c r="AE320" t="e">
        <f t="shared" si="269"/>
        <v>#VALUE!</v>
      </c>
      <c r="AF320" t="b">
        <f t="shared" si="270"/>
        <v>0</v>
      </c>
      <c r="AG320" s="135"/>
      <c r="AH320" s="82" t="b">
        <f t="shared" si="271"/>
        <v>0</v>
      </c>
      <c r="AI320" s="99" t="b">
        <f t="shared" si="272"/>
        <v>0</v>
      </c>
      <c r="AJ320" s="70" t="b">
        <f t="shared" si="273"/>
        <v>0</v>
      </c>
      <c r="AK320" s="111" t="b">
        <f t="shared" si="288"/>
        <v>0</v>
      </c>
      <c r="AL320" s="82" t="e">
        <f t="shared" si="274"/>
        <v>#VALUE!</v>
      </c>
      <c r="AM320" s="82" t="b">
        <f t="shared" si="275"/>
        <v>0</v>
      </c>
      <c r="AN320" s="82" t="b">
        <f t="shared" si="276"/>
        <v>0</v>
      </c>
      <c r="AO320" s="82" t="b">
        <f t="shared" si="289"/>
        <v>0</v>
      </c>
      <c r="AP320" s="82" t="b">
        <f t="shared" si="277"/>
        <v>0</v>
      </c>
      <c r="AQ320" s="82" t="b">
        <f t="shared" si="290"/>
        <v>0</v>
      </c>
      <c r="AR320" s="70">
        <f t="shared" si="291"/>
        <v>0</v>
      </c>
      <c r="AS320" s="82" t="b">
        <f t="shared" si="278"/>
        <v>0</v>
      </c>
      <c r="AT320" s="82" t="b">
        <f t="shared" si="279"/>
        <v>0</v>
      </c>
      <c r="AU320" s="82" t="b">
        <f t="shared" si="280"/>
        <v>0</v>
      </c>
      <c r="AV320" s="82" t="b">
        <f t="shared" si="281"/>
        <v>0</v>
      </c>
      <c r="AW320" s="82" t="b">
        <f t="shared" si="282"/>
        <v>0</v>
      </c>
      <c r="AX320" s="82" t="b">
        <f t="shared" si="283"/>
        <v>0</v>
      </c>
      <c r="AY320" s="82" t="b">
        <f t="shared" si="292"/>
        <v>0</v>
      </c>
      <c r="AZ320" s="82"/>
      <c r="BA320" s="82" t="b">
        <f t="shared" si="293"/>
        <v>0</v>
      </c>
      <c r="BB320" s="82" t="b">
        <f t="shared" si="294"/>
        <v>0</v>
      </c>
      <c r="BC320" s="82" t="b">
        <f t="shared" si="295"/>
        <v>0</v>
      </c>
      <c r="BD320" s="70"/>
      <c r="BE320" s="70" t="str">
        <f t="shared" si="284"/>
        <v/>
      </c>
      <c r="BF320" s="70">
        <v>309</v>
      </c>
      <c r="BG320" s="70"/>
      <c r="BH320" s="70"/>
      <c r="BI320" s="70"/>
      <c r="BJ320" s="70"/>
      <c r="BK320" s="70"/>
      <c r="BL320" s="70"/>
      <c r="BM320" s="70"/>
      <c r="BN320" s="70"/>
      <c r="BO320" s="70"/>
      <c r="BP320" s="70"/>
      <c r="BQ320" s="70"/>
      <c r="BR320" s="70"/>
      <c r="BS320" s="70" t="b">
        <f t="shared" si="285"/>
        <v>0</v>
      </c>
      <c r="BT320" s="70">
        <f>COUNTA(B321:$O$830)</f>
        <v>0</v>
      </c>
      <c r="BU320" s="70"/>
      <c r="BV320" s="163"/>
      <c r="BW320" s="163"/>
      <c r="BX320" s="163"/>
      <c r="BY320" s="163"/>
      <c r="BZ320" s="163"/>
      <c r="CA320" s="163"/>
      <c r="CB320" s="163"/>
      <c r="CC320" s="163"/>
      <c r="CD320" s="163"/>
      <c r="CE320" s="163" t="str">
        <f t="shared" si="296"/>
        <v/>
      </c>
      <c r="CF320" s="163" t="str">
        <f t="shared" si="297"/>
        <v/>
      </c>
      <c r="CG320" s="163" t="str">
        <f t="shared" si="298"/>
        <v/>
      </c>
      <c r="CH320" s="163" t="str">
        <f t="shared" si="299"/>
        <v/>
      </c>
      <c r="CI320" s="163" t="str">
        <f t="shared" si="300"/>
        <v/>
      </c>
      <c r="CJ320" s="163" t="str">
        <f t="shared" si="301"/>
        <v/>
      </c>
      <c r="CK320" s="163" t="str">
        <f t="shared" si="302"/>
        <v/>
      </c>
      <c r="CL320" s="163" t="str">
        <f t="shared" si="303"/>
        <v/>
      </c>
      <c r="CM320" s="163" t="str">
        <f t="shared" si="304"/>
        <v/>
      </c>
      <c r="CN320" s="163"/>
      <c r="CO320" s="163"/>
      <c r="CP320" s="163" t="str">
        <f t="shared" si="305"/>
        <v/>
      </c>
      <c r="CQ320" s="163"/>
      <c r="CR320" s="163"/>
      <c r="CS320" s="185" t="str">
        <f t="shared" si="322"/>
        <v/>
      </c>
      <c r="CT320" s="70"/>
      <c r="CU320" s="70">
        <f t="shared" si="306"/>
        <v>0</v>
      </c>
      <c r="CV320" s="70">
        <f t="shared" si="307"/>
        <v>0</v>
      </c>
      <c r="CW320" s="70"/>
      <c r="CX320" s="96">
        <f t="shared" si="308"/>
        <v>0</v>
      </c>
      <c r="CY320" s="70"/>
      <c r="CZ320" s="70" t="e">
        <f t="shared" si="309"/>
        <v>#VALUE!</v>
      </c>
      <c r="DA320" s="70" t="e">
        <f t="shared" si="310"/>
        <v>#VALUE!</v>
      </c>
      <c r="DB320" s="70"/>
      <c r="DC320" s="70" t="b">
        <f t="shared" si="323"/>
        <v>0</v>
      </c>
      <c r="DD320" s="70">
        <f t="shared" si="311"/>
        <v>0</v>
      </c>
      <c r="DE320" s="70" t="str">
        <f t="shared" si="312"/>
        <v/>
      </c>
      <c r="DF320" s="70"/>
      <c r="DG320" s="70" t="str">
        <f t="shared" si="324"/>
        <v/>
      </c>
      <c r="DH320" s="70" t="b">
        <f t="shared" si="325"/>
        <v>0</v>
      </c>
      <c r="DI320" s="70" t="str">
        <f t="shared" si="326"/>
        <v/>
      </c>
      <c r="DJ320" s="70"/>
      <c r="DK320" s="70" t="str">
        <f t="shared" si="313"/>
        <v/>
      </c>
      <c r="DL320" s="70" t="str">
        <f t="shared" si="314"/>
        <v/>
      </c>
      <c r="DM320" s="70"/>
      <c r="DN320" s="70" t="str">
        <f t="shared" si="315"/>
        <v/>
      </c>
      <c r="DO320" s="70" t="str">
        <f>IF(DK320="","",AND((COUNTIF($DK$12:DL320,DK320))=1,(COUNTIF($DK$12:DL320,DL320))=1))</f>
        <v/>
      </c>
      <c r="DP320" s="70" t="str">
        <f>IF(DK320="","",AND((COUNTIF(DK320:$DL$812,DK320))=1,(COUNTIF(DK320:$DL$812,DL320))=1))</f>
        <v/>
      </c>
      <c r="DQ320" s="70"/>
      <c r="DR320" s="70" t="b">
        <f t="shared" si="316"/>
        <v>0</v>
      </c>
      <c r="DS320" s="70" t="b">
        <f t="shared" si="317"/>
        <v>0</v>
      </c>
      <c r="DT320" s="70">
        <f t="shared" si="327"/>
        <v>0</v>
      </c>
      <c r="DU320" s="70">
        <f t="shared" si="328"/>
        <v>0</v>
      </c>
      <c r="DV320" s="70" t="b">
        <f t="shared" si="318"/>
        <v>0</v>
      </c>
      <c r="DW320" s="70" t="b">
        <f t="shared" si="319"/>
        <v>0</v>
      </c>
      <c r="DX320" s="70"/>
      <c r="DY320" s="70" t="b">
        <f t="shared" si="320"/>
        <v>0</v>
      </c>
      <c r="DZ320" s="70">
        <f t="shared" si="321"/>
        <v>0</v>
      </c>
      <c r="EA320" s="70"/>
    </row>
    <row r="321" spans="1:131" x14ac:dyDescent="0.25">
      <c r="A321" s="24" t="str">
        <f t="shared" si="286"/>
        <v/>
      </c>
      <c r="B321" s="36"/>
      <c r="C321" s="37"/>
      <c r="D321" s="38"/>
      <c r="E321" s="37"/>
      <c r="F321" s="38"/>
      <c r="G321" s="39"/>
      <c r="H321" s="35"/>
      <c r="I321" s="30"/>
      <c r="J321" s="38"/>
      <c r="K321" s="36"/>
      <c r="L321" s="40"/>
      <c r="M321" s="43"/>
      <c r="N321" s="44"/>
      <c r="O321" s="35"/>
      <c r="P321" s="87"/>
      <c r="R321" s="70"/>
      <c r="S321" s="70"/>
      <c r="T321" s="99" t="s">
        <v>783</v>
      </c>
      <c r="U321" s="146" t="s">
        <v>784</v>
      </c>
      <c r="V321" s="70"/>
      <c r="W321" s="70"/>
      <c r="X321" s="70"/>
      <c r="Y321" s="70"/>
      <c r="Z321" t="b">
        <f t="shared" si="265"/>
        <v>0</v>
      </c>
      <c r="AA321" t="b">
        <f t="shared" si="287"/>
        <v>0</v>
      </c>
      <c r="AB321" t="b">
        <f t="shared" si="266"/>
        <v>0</v>
      </c>
      <c r="AC321" t="b">
        <f t="shared" si="267"/>
        <v>0</v>
      </c>
      <c r="AD321" s="101" t="b">
        <f t="shared" si="268"/>
        <v>0</v>
      </c>
      <c r="AE321" t="e">
        <f t="shared" si="269"/>
        <v>#VALUE!</v>
      </c>
      <c r="AF321" t="b">
        <f t="shared" si="270"/>
        <v>0</v>
      </c>
      <c r="AG321" s="135"/>
      <c r="AH321" s="82" t="b">
        <f t="shared" si="271"/>
        <v>0</v>
      </c>
      <c r="AI321" s="99" t="b">
        <f t="shared" si="272"/>
        <v>0</v>
      </c>
      <c r="AJ321" s="70" t="b">
        <f t="shared" si="273"/>
        <v>0</v>
      </c>
      <c r="AK321" s="111" t="b">
        <f t="shared" si="288"/>
        <v>0</v>
      </c>
      <c r="AL321" s="82" t="e">
        <f t="shared" si="274"/>
        <v>#VALUE!</v>
      </c>
      <c r="AM321" s="82" t="b">
        <f t="shared" si="275"/>
        <v>0</v>
      </c>
      <c r="AN321" s="82" t="b">
        <f t="shared" si="276"/>
        <v>0</v>
      </c>
      <c r="AO321" s="82" t="b">
        <f t="shared" si="289"/>
        <v>0</v>
      </c>
      <c r="AP321" s="82" t="b">
        <f t="shared" si="277"/>
        <v>0</v>
      </c>
      <c r="AQ321" s="82" t="b">
        <f t="shared" si="290"/>
        <v>0</v>
      </c>
      <c r="AR321" s="70">
        <f t="shared" si="291"/>
        <v>0</v>
      </c>
      <c r="AS321" s="82" t="b">
        <f t="shared" si="278"/>
        <v>0</v>
      </c>
      <c r="AT321" s="82" t="b">
        <f t="shared" si="279"/>
        <v>0</v>
      </c>
      <c r="AU321" s="82" t="b">
        <f t="shared" si="280"/>
        <v>0</v>
      </c>
      <c r="AV321" s="82" t="b">
        <f t="shared" si="281"/>
        <v>0</v>
      </c>
      <c r="AW321" s="82" t="b">
        <f t="shared" si="282"/>
        <v>0</v>
      </c>
      <c r="AX321" s="82" t="b">
        <f t="shared" si="283"/>
        <v>0</v>
      </c>
      <c r="AY321" s="82" t="b">
        <f t="shared" si="292"/>
        <v>0</v>
      </c>
      <c r="AZ321" s="82"/>
      <c r="BA321" s="82" t="b">
        <f t="shared" si="293"/>
        <v>0</v>
      </c>
      <c r="BB321" s="82" t="b">
        <f t="shared" si="294"/>
        <v>0</v>
      </c>
      <c r="BC321" s="82" t="b">
        <f t="shared" si="295"/>
        <v>0</v>
      </c>
      <c r="BD321" s="70"/>
      <c r="BE321" s="70" t="str">
        <f t="shared" si="284"/>
        <v/>
      </c>
      <c r="BF321" s="70">
        <v>310</v>
      </c>
      <c r="BG321" s="70"/>
      <c r="BH321" s="70"/>
      <c r="BI321" s="70"/>
      <c r="BJ321" s="70"/>
      <c r="BK321" s="70"/>
      <c r="BL321" s="70"/>
      <c r="BM321" s="70"/>
      <c r="BN321" s="70"/>
      <c r="BO321" s="70"/>
      <c r="BP321" s="70"/>
      <c r="BQ321" s="70"/>
      <c r="BR321" s="70"/>
      <c r="BS321" s="70" t="b">
        <f t="shared" si="285"/>
        <v>0</v>
      </c>
      <c r="BT321" s="70">
        <f>COUNTA(B322:$O$830)</f>
        <v>0</v>
      </c>
      <c r="BU321" s="70"/>
      <c r="BV321" s="163"/>
      <c r="BW321" s="163"/>
      <c r="BX321" s="163"/>
      <c r="BY321" s="163"/>
      <c r="BZ321" s="163"/>
      <c r="CA321" s="163"/>
      <c r="CB321" s="163"/>
      <c r="CC321" s="163"/>
      <c r="CD321" s="163"/>
      <c r="CE321" s="163" t="str">
        <f t="shared" si="296"/>
        <v/>
      </c>
      <c r="CF321" s="163" t="str">
        <f t="shared" si="297"/>
        <v/>
      </c>
      <c r="CG321" s="163" t="str">
        <f t="shared" si="298"/>
        <v/>
      </c>
      <c r="CH321" s="163" t="str">
        <f t="shared" si="299"/>
        <v/>
      </c>
      <c r="CI321" s="163" t="str">
        <f t="shared" si="300"/>
        <v/>
      </c>
      <c r="CJ321" s="163" t="str">
        <f t="shared" si="301"/>
        <v/>
      </c>
      <c r="CK321" s="163" t="str">
        <f t="shared" si="302"/>
        <v/>
      </c>
      <c r="CL321" s="163" t="str">
        <f t="shared" si="303"/>
        <v/>
      </c>
      <c r="CM321" s="163" t="str">
        <f t="shared" si="304"/>
        <v/>
      </c>
      <c r="CN321" s="163"/>
      <c r="CO321" s="163"/>
      <c r="CP321" s="163" t="str">
        <f t="shared" si="305"/>
        <v/>
      </c>
      <c r="CQ321" s="163"/>
      <c r="CR321" s="163"/>
      <c r="CS321" s="185" t="str">
        <f t="shared" si="322"/>
        <v/>
      </c>
      <c r="CT321" s="70"/>
      <c r="CU321" s="70">
        <f t="shared" si="306"/>
        <v>0</v>
      </c>
      <c r="CV321" s="70">
        <f t="shared" si="307"/>
        <v>0</v>
      </c>
      <c r="CW321" s="70"/>
      <c r="CX321" s="96">
        <f t="shared" si="308"/>
        <v>0</v>
      </c>
      <c r="CY321" s="70"/>
      <c r="CZ321" s="70" t="e">
        <f t="shared" si="309"/>
        <v>#VALUE!</v>
      </c>
      <c r="DA321" s="70" t="e">
        <f t="shared" si="310"/>
        <v>#VALUE!</v>
      </c>
      <c r="DB321" s="70"/>
      <c r="DC321" s="70" t="b">
        <f t="shared" si="323"/>
        <v>0</v>
      </c>
      <c r="DD321" s="70">
        <f t="shared" si="311"/>
        <v>0</v>
      </c>
      <c r="DE321" s="70" t="str">
        <f t="shared" si="312"/>
        <v/>
      </c>
      <c r="DF321" s="70"/>
      <c r="DG321" s="70" t="str">
        <f t="shared" si="324"/>
        <v/>
      </c>
      <c r="DH321" s="70" t="b">
        <f t="shared" si="325"/>
        <v>0</v>
      </c>
      <c r="DI321" s="70" t="str">
        <f t="shared" si="326"/>
        <v/>
      </c>
      <c r="DJ321" s="70"/>
      <c r="DK321" s="70" t="str">
        <f t="shared" si="313"/>
        <v/>
      </c>
      <c r="DL321" s="70" t="str">
        <f t="shared" si="314"/>
        <v/>
      </c>
      <c r="DM321" s="70"/>
      <c r="DN321" s="70" t="str">
        <f t="shared" si="315"/>
        <v/>
      </c>
      <c r="DO321" s="70" t="str">
        <f>IF(DK321="","",AND((COUNTIF($DK$12:DL321,DK321))=1,(COUNTIF($DK$12:DL321,DL321))=1))</f>
        <v/>
      </c>
      <c r="DP321" s="70" t="str">
        <f>IF(DK321="","",AND((COUNTIF(DK321:$DL$812,DK321))=1,(COUNTIF(DK321:$DL$812,DL321))=1))</f>
        <v/>
      </c>
      <c r="DQ321" s="70"/>
      <c r="DR321" s="70" t="b">
        <f t="shared" si="316"/>
        <v>0</v>
      </c>
      <c r="DS321" s="70" t="b">
        <f t="shared" si="317"/>
        <v>0</v>
      </c>
      <c r="DT321" s="70">
        <f t="shared" si="327"/>
        <v>0</v>
      </c>
      <c r="DU321" s="70">
        <f t="shared" si="328"/>
        <v>0</v>
      </c>
      <c r="DV321" s="70" t="b">
        <f t="shared" si="318"/>
        <v>0</v>
      </c>
      <c r="DW321" s="70" t="b">
        <f t="shared" si="319"/>
        <v>0</v>
      </c>
      <c r="DX321" s="70"/>
      <c r="DY321" s="70" t="b">
        <f t="shared" si="320"/>
        <v>0</v>
      </c>
      <c r="DZ321" s="70">
        <f t="shared" si="321"/>
        <v>0</v>
      </c>
      <c r="EA321" s="70"/>
    </row>
    <row r="322" spans="1:131" x14ac:dyDescent="0.25">
      <c r="A322" s="24" t="str">
        <f t="shared" si="286"/>
        <v/>
      </c>
      <c r="B322" s="36"/>
      <c r="C322" s="37"/>
      <c r="D322" s="38"/>
      <c r="E322" s="37"/>
      <c r="F322" s="38"/>
      <c r="G322" s="39"/>
      <c r="H322" s="35"/>
      <c r="I322" s="30"/>
      <c r="J322" s="38"/>
      <c r="K322" s="36"/>
      <c r="L322" s="40"/>
      <c r="M322" s="43"/>
      <c r="N322" s="44"/>
      <c r="O322" s="35"/>
      <c r="P322" s="87"/>
      <c r="R322" s="70"/>
      <c r="S322" s="70"/>
      <c r="T322" s="99" t="s">
        <v>785</v>
      </c>
      <c r="U322" s="146" t="s">
        <v>786</v>
      </c>
      <c r="V322" s="70"/>
      <c r="W322" s="70"/>
      <c r="X322" s="70"/>
      <c r="Y322" s="70"/>
      <c r="Z322" t="b">
        <f t="shared" si="265"/>
        <v>0</v>
      </c>
      <c r="AA322" t="b">
        <f t="shared" si="287"/>
        <v>0</v>
      </c>
      <c r="AB322" t="b">
        <f t="shared" si="266"/>
        <v>0</v>
      </c>
      <c r="AC322" t="b">
        <f t="shared" si="267"/>
        <v>0</v>
      </c>
      <c r="AD322" s="101" t="b">
        <f t="shared" si="268"/>
        <v>0</v>
      </c>
      <c r="AE322" t="e">
        <f t="shared" si="269"/>
        <v>#VALUE!</v>
      </c>
      <c r="AF322" t="b">
        <f t="shared" si="270"/>
        <v>0</v>
      </c>
      <c r="AG322" s="135"/>
      <c r="AH322" s="82" t="b">
        <f t="shared" si="271"/>
        <v>0</v>
      </c>
      <c r="AI322" s="99" t="b">
        <f t="shared" si="272"/>
        <v>0</v>
      </c>
      <c r="AJ322" s="70" t="b">
        <f t="shared" si="273"/>
        <v>0</v>
      </c>
      <c r="AK322" s="111" t="b">
        <f t="shared" si="288"/>
        <v>0</v>
      </c>
      <c r="AL322" s="82" t="e">
        <f t="shared" si="274"/>
        <v>#VALUE!</v>
      </c>
      <c r="AM322" s="82" t="b">
        <f t="shared" si="275"/>
        <v>0</v>
      </c>
      <c r="AN322" s="82" t="b">
        <f t="shared" si="276"/>
        <v>0</v>
      </c>
      <c r="AO322" s="82" t="b">
        <f t="shared" si="289"/>
        <v>0</v>
      </c>
      <c r="AP322" s="82" t="b">
        <f t="shared" si="277"/>
        <v>0</v>
      </c>
      <c r="AQ322" s="82" t="b">
        <f t="shared" si="290"/>
        <v>0</v>
      </c>
      <c r="AR322" s="70">
        <f t="shared" si="291"/>
        <v>0</v>
      </c>
      <c r="AS322" s="82" t="b">
        <f t="shared" si="278"/>
        <v>0</v>
      </c>
      <c r="AT322" s="82" t="b">
        <f t="shared" si="279"/>
        <v>0</v>
      </c>
      <c r="AU322" s="82" t="b">
        <f t="shared" si="280"/>
        <v>0</v>
      </c>
      <c r="AV322" s="82" t="b">
        <f t="shared" si="281"/>
        <v>0</v>
      </c>
      <c r="AW322" s="82" t="b">
        <f t="shared" si="282"/>
        <v>0</v>
      </c>
      <c r="AX322" s="82" t="b">
        <f t="shared" si="283"/>
        <v>0</v>
      </c>
      <c r="AY322" s="82" t="b">
        <f t="shared" si="292"/>
        <v>0</v>
      </c>
      <c r="AZ322" s="82"/>
      <c r="BA322" s="82" t="b">
        <f t="shared" si="293"/>
        <v>0</v>
      </c>
      <c r="BB322" s="82" t="b">
        <f t="shared" si="294"/>
        <v>0</v>
      </c>
      <c r="BC322" s="82" t="b">
        <f t="shared" si="295"/>
        <v>0</v>
      </c>
      <c r="BD322" s="70"/>
      <c r="BE322" s="70" t="str">
        <f t="shared" si="284"/>
        <v/>
      </c>
      <c r="BF322" s="70">
        <v>311</v>
      </c>
      <c r="BG322" s="70"/>
      <c r="BH322" s="70"/>
      <c r="BI322" s="70"/>
      <c r="BJ322" s="70"/>
      <c r="BK322" s="70"/>
      <c r="BL322" s="70"/>
      <c r="BM322" s="70"/>
      <c r="BN322" s="70"/>
      <c r="BO322" s="70"/>
      <c r="BP322" s="70"/>
      <c r="BQ322" s="70"/>
      <c r="BR322" s="70"/>
      <c r="BS322" s="70" t="b">
        <f t="shared" si="285"/>
        <v>0</v>
      </c>
      <c r="BT322" s="70">
        <f>COUNTA(B323:$O$830)</f>
        <v>0</v>
      </c>
      <c r="BU322" s="70"/>
      <c r="BV322" s="163"/>
      <c r="BW322" s="163"/>
      <c r="BX322" s="163"/>
      <c r="BY322" s="163"/>
      <c r="BZ322" s="163"/>
      <c r="CA322" s="163"/>
      <c r="CB322" s="163"/>
      <c r="CC322" s="163"/>
      <c r="CD322" s="163"/>
      <c r="CE322" s="163" t="str">
        <f t="shared" si="296"/>
        <v/>
      </c>
      <c r="CF322" s="163" t="str">
        <f t="shared" si="297"/>
        <v/>
      </c>
      <c r="CG322" s="163" t="str">
        <f t="shared" si="298"/>
        <v/>
      </c>
      <c r="CH322" s="163" t="str">
        <f t="shared" si="299"/>
        <v/>
      </c>
      <c r="CI322" s="163" t="str">
        <f t="shared" si="300"/>
        <v/>
      </c>
      <c r="CJ322" s="163" t="str">
        <f t="shared" si="301"/>
        <v/>
      </c>
      <c r="CK322" s="163" t="str">
        <f t="shared" si="302"/>
        <v/>
      </c>
      <c r="CL322" s="163" t="str">
        <f t="shared" si="303"/>
        <v/>
      </c>
      <c r="CM322" s="163" t="str">
        <f t="shared" si="304"/>
        <v/>
      </c>
      <c r="CN322" s="163"/>
      <c r="CO322" s="163"/>
      <c r="CP322" s="163" t="str">
        <f t="shared" si="305"/>
        <v/>
      </c>
      <c r="CQ322" s="163"/>
      <c r="CR322" s="163"/>
      <c r="CS322" s="185" t="str">
        <f t="shared" si="322"/>
        <v/>
      </c>
      <c r="CT322" s="70"/>
      <c r="CU322" s="70">
        <f t="shared" si="306"/>
        <v>0</v>
      </c>
      <c r="CV322" s="70">
        <f t="shared" si="307"/>
        <v>0</v>
      </c>
      <c r="CW322" s="70"/>
      <c r="CX322" s="96">
        <f t="shared" si="308"/>
        <v>0</v>
      </c>
      <c r="CY322" s="70"/>
      <c r="CZ322" s="70" t="e">
        <f t="shared" si="309"/>
        <v>#VALUE!</v>
      </c>
      <c r="DA322" s="70" t="e">
        <f t="shared" si="310"/>
        <v>#VALUE!</v>
      </c>
      <c r="DB322" s="70"/>
      <c r="DC322" s="70" t="b">
        <f t="shared" si="323"/>
        <v>0</v>
      </c>
      <c r="DD322" s="70">
        <f t="shared" si="311"/>
        <v>0</v>
      </c>
      <c r="DE322" s="70" t="str">
        <f t="shared" si="312"/>
        <v/>
      </c>
      <c r="DF322" s="70"/>
      <c r="DG322" s="70" t="str">
        <f t="shared" si="324"/>
        <v/>
      </c>
      <c r="DH322" s="70" t="b">
        <f t="shared" si="325"/>
        <v>0</v>
      </c>
      <c r="DI322" s="70" t="str">
        <f t="shared" si="326"/>
        <v/>
      </c>
      <c r="DJ322" s="70"/>
      <c r="DK322" s="70" t="str">
        <f t="shared" si="313"/>
        <v/>
      </c>
      <c r="DL322" s="70" t="str">
        <f t="shared" si="314"/>
        <v/>
      </c>
      <c r="DM322" s="70"/>
      <c r="DN322" s="70" t="str">
        <f t="shared" si="315"/>
        <v/>
      </c>
      <c r="DO322" s="70" t="str">
        <f>IF(DK322="","",AND((COUNTIF($DK$12:DL322,DK322))=1,(COUNTIF($DK$12:DL322,DL322))=1))</f>
        <v/>
      </c>
      <c r="DP322" s="70" t="str">
        <f>IF(DK322="","",AND((COUNTIF(DK322:$DL$812,DK322))=1,(COUNTIF(DK322:$DL$812,DL322))=1))</f>
        <v/>
      </c>
      <c r="DQ322" s="70"/>
      <c r="DR322" s="70" t="b">
        <f t="shared" si="316"/>
        <v>0</v>
      </c>
      <c r="DS322" s="70" t="b">
        <f t="shared" si="317"/>
        <v>0</v>
      </c>
      <c r="DT322" s="70">
        <f t="shared" si="327"/>
        <v>0</v>
      </c>
      <c r="DU322" s="70">
        <f t="shared" si="328"/>
        <v>0</v>
      </c>
      <c r="DV322" s="70" t="b">
        <f t="shared" si="318"/>
        <v>0</v>
      </c>
      <c r="DW322" s="70" t="b">
        <f t="shared" si="319"/>
        <v>0</v>
      </c>
      <c r="DX322" s="70"/>
      <c r="DY322" s="70" t="b">
        <f t="shared" si="320"/>
        <v>0</v>
      </c>
      <c r="DZ322" s="70">
        <f t="shared" si="321"/>
        <v>0</v>
      </c>
      <c r="EA322" s="70"/>
    </row>
    <row r="323" spans="1:131" x14ac:dyDescent="0.25">
      <c r="A323" s="24" t="str">
        <f t="shared" si="286"/>
        <v/>
      </c>
      <c r="B323" s="36"/>
      <c r="C323" s="37"/>
      <c r="D323" s="38"/>
      <c r="E323" s="37"/>
      <c r="F323" s="38"/>
      <c r="G323" s="39"/>
      <c r="H323" s="35"/>
      <c r="I323" s="30"/>
      <c r="J323" s="38"/>
      <c r="K323" s="36"/>
      <c r="L323" s="40"/>
      <c r="M323" s="43"/>
      <c r="N323" s="44"/>
      <c r="O323" s="35"/>
      <c r="P323" s="87"/>
      <c r="R323" s="70"/>
      <c r="S323" s="70"/>
      <c r="T323" s="99" t="s">
        <v>787</v>
      </c>
      <c r="U323" s="146" t="s">
        <v>788</v>
      </c>
      <c r="V323" s="70"/>
      <c r="W323" s="70"/>
      <c r="X323" s="70"/>
      <c r="Y323" s="70"/>
      <c r="Z323" t="b">
        <f t="shared" si="265"/>
        <v>0</v>
      </c>
      <c r="AA323" t="b">
        <f t="shared" si="287"/>
        <v>0</v>
      </c>
      <c r="AB323" t="b">
        <f t="shared" si="266"/>
        <v>0</v>
      </c>
      <c r="AC323" t="b">
        <f t="shared" si="267"/>
        <v>0</v>
      </c>
      <c r="AD323" s="101" t="b">
        <f t="shared" si="268"/>
        <v>0</v>
      </c>
      <c r="AE323" t="e">
        <f t="shared" si="269"/>
        <v>#VALUE!</v>
      </c>
      <c r="AF323" t="b">
        <f t="shared" si="270"/>
        <v>0</v>
      </c>
      <c r="AG323" s="135"/>
      <c r="AH323" s="82" t="b">
        <f t="shared" si="271"/>
        <v>0</v>
      </c>
      <c r="AI323" s="99" t="b">
        <f t="shared" si="272"/>
        <v>0</v>
      </c>
      <c r="AJ323" s="70" t="b">
        <f t="shared" si="273"/>
        <v>0</v>
      </c>
      <c r="AK323" s="111" t="b">
        <f t="shared" si="288"/>
        <v>0</v>
      </c>
      <c r="AL323" s="82" t="e">
        <f t="shared" si="274"/>
        <v>#VALUE!</v>
      </c>
      <c r="AM323" s="82" t="b">
        <f t="shared" si="275"/>
        <v>0</v>
      </c>
      <c r="AN323" s="82" t="b">
        <f t="shared" si="276"/>
        <v>0</v>
      </c>
      <c r="AO323" s="82" t="b">
        <f t="shared" si="289"/>
        <v>0</v>
      </c>
      <c r="AP323" s="82" t="b">
        <f t="shared" si="277"/>
        <v>0</v>
      </c>
      <c r="AQ323" s="82" t="b">
        <f t="shared" si="290"/>
        <v>0</v>
      </c>
      <c r="AR323" s="70">
        <f t="shared" si="291"/>
        <v>0</v>
      </c>
      <c r="AS323" s="82" t="b">
        <f t="shared" si="278"/>
        <v>0</v>
      </c>
      <c r="AT323" s="82" t="b">
        <f t="shared" si="279"/>
        <v>0</v>
      </c>
      <c r="AU323" s="82" t="b">
        <f t="shared" si="280"/>
        <v>0</v>
      </c>
      <c r="AV323" s="82" t="b">
        <f t="shared" si="281"/>
        <v>0</v>
      </c>
      <c r="AW323" s="82" t="b">
        <f t="shared" si="282"/>
        <v>0</v>
      </c>
      <c r="AX323" s="82" t="b">
        <f t="shared" si="283"/>
        <v>0</v>
      </c>
      <c r="AY323" s="82" t="b">
        <f t="shared" si="292"/>
        <v>0</v>
      </c>
      <c r="AZ323" s="82"/>
      <c r="BA323" s="82" t="b">
        <f t="shared" si="293"/>
        <v>0</v>
      </c>
      <c r="BB323" s="82" t="b">
        <f t="shared" si="294"/>
        <v>0</v>
      </c>
      <c r="BC323" s="82" t="b">
        <f t="shared" si="295"/>
        <v>0</v>
      </c>
      <c r="BD323" s="70"/>
      <c r="BE323" s="70" t="str">
        <f t="shared" si="284"/>
        <v/>
      </c>
      <c r="BF323" s="70">
        <v>312</v>
      </c>
      <c r="BG323" s="70"/>
      <c r="BH323" s="70"/>
      <c r="BI323" s="70"/>
      <c r="BJ323" s="70"/>
      <c r="BK323" s="70"/>
      <c r="BL323" s="70"/>
      <c r="BM323" s="70"/>
      <c r="BN323" s="70"/>
      <c r="BO323" s="70"/>
      <c r="BP323" s="70"/>
      <c r="BQ323" s="70"/>
      <c r="BR323" s="70"/>
      <c r="BS323" s="70" t="b">
        <f t="shared" si="285"/>
        <v>0</v>
      </c>
      <c r="BT323" s="70">
        <f>COUNTA(B324:$O$830)</f>
        <v>0</v>
      </c>
      <c r="BU323" s="70"/>
      <c r="BV323" s="163"/>
      <c r="BW323" s="163"/>
      <c r="BX323" s="163"/>
      <c r="BY323" s="163"/>
      <c r="BZ323" s="163"/>
      <c r="CA323" s="163"/>
      <c r="CB323" s="163"/>
      <c r="CC323" s="163"/>
      <c r="CD323" s="163"/>
      <c r="CE323" s="163" t="str">
        <f t="shared" si="296"/>
        <v/>
      </c>
      <c r="CF323" s="163" t="str">
        <f t="shared" si="297"/>
        <v/>
      </c>
      <c r="CG323" s="163" t="str">
        <f t="shared" si="298"/>
        <v/>
      </c>
      <c r="CH323" s="163" t="str">
        <f t="shared" si="299"/>
        <v/>
      </c>
      <c r="CI323" s="163" t="str">
        <f t="shared" si="300"/>
        <v/>
      </c>
      <c r="CJ323" s="163" t="str">
        <f t="shared" si="301"/>
        <v/>
      </c>
      <c r="CK323" s="163" t="str">
        <f t="shared" si="302"/>
        <v/>
      </c>
      <c r="CL323" s="163" t="str">
        <f t="shared" si="303"/>
        <v/>
      </c>
      <c r="CM323" s="163" t="str">
        <f t="shared" si="304"/>
        <v/>
      </c>
      <c r="CN323" s="163"/>
      <c r="CO323" s="163"/>
      <c r="CP323" s="163" t="str">
        <f t="shared" si="305"/>
        <v/>
      </c>
      <c r="CQ323" s="163"/>
      <c r="CR323" s="163"/>
      <c r="CS323" s="185" t="str">
        <f t="shared" si="322"/>
        <v/>
      </c>
      <c r="CT323" s="70"/>
      <c r="CU323" s="70">
        <f t="shared" si="306"/>
        <v>0</v>
      </c>
      <c r="CV323" s="70">
        <f t="shared" si="307"/>
        <v>0</v>
      </c>
      <c r="CW323" s="70"/>
      <c r="CX323" s="96">
        <f t="shared" si="308"/>
        <v>0</v>
      </c>
      <c r="CY323" s="70"/>
      <c r="CZ323" s="70" t="e">
        <f t="shared" si="309"/>
        <v>#VALUE!</v>
      </c>
      <c r="DA323" s="70" t="e">
        <f t="shared" si="310"/>
        <v>#VALUE!</v>
      </c>
      <c r="DB323" s="70"/>
      <c r="DC323" s="70" t="b">
        <f t="shared" si="323"/>
        <v>0</v>
      </c>
      <c r="DD323" s="70">
        <f t="shared" si="311"/>
        <v>0</v>
      </c>
      <c r="DE323" s="70" t="str">
        <f t="shared" si="312"/>
        <v/>
      </c>
      <c r="DF323" s="70"/>
      <c r="DG323" s="70" t="str">
        <f t="shared" si="324"/>
        <v/>
      </c>
      <c r="DH323" s="70" t="b">
        <f t="shared" si="325"/>
        <v>0</v>
      </c>
      <c r="DI323" s="70" t="str">
        <f t="shared" si="326"/>
        <v/>
      </c>
      <c r="DJ323" s="70"/>
      <c r="DK323" s="70" t="str">
        <f t="shared" si="313"/>
        <v/>
      </c>
      <c r="DL323" s="70" t="str">
        <f t="shared" si="314"/>
        <v/>
      </c>
      <c r="DM323" s="70"/>
      <c r="DN323" s="70" t="str">
        <f t="shared" si="315"/>
        <v/>
      </c>
      <c r="DO323" s="70" t="str">
        <f>IF(DK323="","",AND((COUNTIF($DK$12:DL323,DK323))=1,(COUNTIF($DK$12:DL323,DL323))=1))</f>
        <v/>
      </c>
      <c r="DP323" s="70" t="str">
        <f>IF(DK323="","",AND((COUNTIF(DK323:$DL$812,DK323))=1,(COUNTIF(DK323:$DL$812,DL323))=1))</f>
        <v/>
      </c>
      <c r="DQ323" s="70"/>
      <c r="DR323" s="70" t="b">
        <f t="shared" si="316"/>
        <v>0</v>
      </c>
      <c r="DS323" s="70" t="b">
        <f t="shared" si="317"/>
        <v>0</v>
      </c>
      <c r="DT323" s="70">
        <f t="shared" si="327"/>
        <v>0</v>
      </c>
      <c r="DU323" s="70">
        <f t="shared" si="328"/>
        <v>0</v>
      </c>
      <c r="DV323" s="70" t="b">
        <f t="shared" si="318"/>
        <v>0</v>
      </c>
      <c r="DW323" s="70" t="b">
        <f t="shared" si="319"/>
        <v>0</v>
      </c>
      <c r="DX323" s="70"/>
      <c r="DY323" s="70" t="b">
        <f t="shared" si="320"/>
        <v>0</v>
      </c>
      <c r="DZ323" s="70">
        <f t="shared" si="321"/>
        <v>0</v>
      </c>
      <c r="EA323" s="70"/>
    </row>
    <row r="324" spans="1:131" x14ac:dyDescent="0.25">
      <c r="A324" s="24" t="str">
        <f t="shared" si="286"/>
        <v/>
      </c>
      <c r="B324" s="36"/>
      <c r="C324" s="37"/>
      <c r="D324" s="38"/>
      <c r="E324" s="37"/>
      <c r="F324" s="38"/>
      <c r="G324" s="39"/>
      <c r="H324" s="35"/>
      <c r="I324" s="30"/>
      <c r="J324" s="38"/>
      <c r="K324" s="36"/>
      <c r="L324" s="40"/>
      <c r="M324" s="43"/>
      <c r="N324" s="44"/>
      <c r="O324" s="35"/>
      <c r="P324" s="87"/>
      <c r="R324" s="70"/>
      <c r="S324" s="70"/>
      <c r="T324" s="99" t="s">
        <v>789</v>
      </c>
      <c r="U324" s="146" t="s">
        <v>790</v>
      </c>
      <c r="V324" s="70"/>
      <c r="W324" s="70"/>
      <c r="X324" s="70"/>
      <c r="Y324" s="70"/>
      <c r="Z324" t="b">
        <f t="shared" si="265"/>
        <v>0</v>
      </c>
      <c r="AA324" t="b">
        <f t="shared" si="287"/>
        <v>0</v>
      </c>
      <c r="AB324" t="b">
        <f t="shared" si="266"/>
        <v>0</v>
      </c>
      <c r="AC324" t="b">
        <f t="shared" si="267"/>
        <v>0</v>
      </c>
      <c r="AD324" s="101" t="b">
        <f t="shared" si="268"/>
        <v>0</v>
      </c>
      <c r="AE324" t="e">
        <f t="shared" si="269"/>
        <v>#VALUE!</v>
      </c>
      <c r="AF324" t="b">
        <f t="shared" si="270"/>
        <v>0</v>
      </c>
      <c r="AG324" s="135"/>
      <c r="AH324" s="82" t="b">
        <f t="shared" si="271"/>
        <v>0</v>
      </c>
      <c r="AI324" s="99" t="b">
        <f t="shared" si="272"/>
        <v>0</v>
      </c>
      <c r="AJ324" s="70" t="b">
        <f t="shared" si="273"/>
        <v>0</v>
      </c>
      <c r="AK324" s="111" t="b">
        <f t="shared" si="288"/>
        <v>0</v>
      </c>
      <c r="AL324" s="82" t="e">
        <f t="shared" si="274"/>
        <v>#VALUE!</v>
      </c>
      <c r="AM324" s="82" t="b">
        <f t="shared" si="275"/>
        <v>0</v>
      </c>
      <c r="AN324" s="82" t="b">
        <f t="shared" si="276"/>
        <v>0</v>
      </c>
      <c r="AO324" s="82" t="b">
        <f t="shared" si="289"/>
        <v>0</v>
      </c>
      <c r="AP324" s="82" t="b">
        <f t="shared" si="277"/>
        <v>0</v>
      </c>
      <c r="AQ324" s="82" t="b">
        <f t="shared" si="290"/>
        <v>0</v>
      </c>
      <c r="AR324" s="70">
        <f t="shared" si="291"/>
        <v>0</v>
      </c>
      <c r="AS324" s="82" t="b">
        <f t="shared" si="278"/>
        <v>0</v>
      </c>
      <c r="AT324" s="82" t="b">
        <f t="shared" si="279"/>
        <v>0</v>
      </c>
      <c r="AU324" s="82" t="b">
        <f t="shared" si="280"/>
        <v>0</v>
      </c>
      <c r="AV324" s="82" t="b">
        <f t="shared" si="281"/>
        <v>0</v>
      </c>
      <c r="AW324" s="82" t="b">
        <f t="shared" si="282"/>
        <v>0</v>
      </c>
      <c r="AX324" s="82" t="b">
        <f t="shared" si="283"/>
        <v>0</v>
      </c>
      <c r="AY324" s="82" t="b">
        <f t="shared" si="292"/>
        <v>0</v>
      </c>
      <c r="AZ324" s="82"/>
      <c r="BA324" s="82" t="b">
        <f t="shared" si="293"/>
        <v>0</v>
      </c>
      <c r="BB324" s="82" t="b">
        <f t="shared" si="294"/>
        <v>0</v>
      </c>
      <c r="BC324" s="82" t="b">
        <f t="shared" si="295"/>
        <v>0</v>
      </c>
      <c r="BD324" s="70"/>
      <c r="BE324" s="70" t="str">
        <f t="shared" si="284"/>
        <v/>
      </c>
      <c r="BF324" s="70">
        <v>313</v>
      </c>
      <c r="BG324" s="70"/>
      <c r="BH324" s="70"/>
      <c r="BI324" s="70"/>
      <c r="BJ324" s="70"/>
      <c r="BK324" s="70"/>
      <c r="BL324" s="70"/>
      <c r="BM324" s="70"/>
      <c r="BN324" s="70"/>
      <c r="BO324" s="70"/>
      <c r="BP324" s="70"/>
      <c r="BQ324" s="70"/>
      <c r="BR324" s="70"/>
      <c r="BS324" s="70" t="b">
        <f t="shared" si="285"/>
        <v>0</v>
      </c>
      <c r="BT324" s="70">
        <f>COUNTA(B325:$O$830)</f>
        <v>0</v>
      </c>
      <c r="BU324" s="70"/>
      <c r="BV324" s="163"/>
      <c r="BW324" s="163"/>
      <c r="BX324" s="163"/>
      <c r="BY324" s="163"/>
      <c r="BZ324" s="163"/>
      <c r="CA324" s="163"/>
      <c r="CB324" s="163"/>
      <c r="CC324" s="163"/>
      <c r="CD324" s="163"/>
      <c r="CE324" s="163" t="str">
        <f t="shared" si="296"/>
        <v/>
      </c>
      <c r="CF324" s="163" t="str">
        <f t="shared" si="297"/>
        <v/>
      </c>
      <c r="CG324" s="163" t="str">
        <f t="shared" si="298"/>
        <v/>
      </c>
      <c r="CH324" s="163" t="str">
        <f t="shared" si="299"/>
        <v/>
      </c>
      <c r="CI324" s="163" t="str">
        <f t="shared" si="300"/>
        <v/>
      </c>
      <c r="CJ324" s="163" t="str">
        <f t="shared" si="301"/>
        <v/>
      </c>
      <c r="CK324" s="163" t="str">
        <f t="shared" si="302"/>
        <v/>
      </c>
      <c r="CL324" s="163" t="str">
        <f t="shared" si="303"/>
        <v/>
      </c>
      <c r="CM324" s="163" t="str">
        <f t="shared" si="304"/>
        <v/>
      </c>
      <c r="CN324" s="163"/>
      <c r="CO324" s="163"/>
      <c r="CP324" s="163" t="str">
        <f t="shared" si="305"/>
        <v/>
      </c>
      <c r="CQ324" s="163"/>
      <c r="CR324" s="163"/>
      <c r="CS324" s="185" t="str">
        <f t="shared" si="322"/>
        <v/>
      </c>
      <c r="CT324" s="70"/>
      <c r="CU324" s="70">
        <f t="shared" si="306"/>
        <v>0</v>
      </c>
      <c r="CV324" s="70">
        <f t="shared" si="307"/>
        <v>0</v>
      </c>
      <c r="CW324" s="70"/>
      <c r="CX324" s="96">
        <f t="shared" si="308"/>
        <v>0</v>
      </c>
      <c r="CY324" s="70"/>
      <c r="CZ324" s="70" t="e">
        <f t="shared" si="309"/>
        <v>#VALUE!</v>
      </c>
      <c r="DA324" s="70" t="e">
        <f t="shared" si="310"/>
        <v>#VALUE!</v>
      </c>
      <c r="DB324" s="70"/>
      <c r="DC324" s="70" t="b">
        <f t="shared" si="323"/>
        <v>0</v>
      </c>
      <c r="DD324" s="70">
        <f t="shared" si="311"/>
        <v>0</v>
      </c>
      <c r="DE324" s="70" t="str">
        <f t="shared" si="312"/>
        <v/>
      </c>
      <c r="DF324" s="70"/>
      <c r="DG324" s="70" t="str">
        <f t="shared" si="324"/>
        <v/>
      </c>
      <c r="DH324" s="70" t="b">
        <f t="shared" si="325"/>
        <v>0</v>
      </c>
      <c r="DI324" s="70" t="str">
        <f t="shared" si="326"/>
        <v/>
      </c>
      <c r="DJ324" s="70"/>
      <c r="DK324" s="70" t="str">
        <f t="shared" si="313"/>
        <v/>
      </c>
      <c r="DL324" s="70" t="str">
        <f t="shared" si="314"/>
        <v/>
      </c>
      <c r="DM324" s="70"/>
      <c r="DN324" s="70" t="str">
        <f t="shared" si="315"/>
        <v/>
      </c>
      <c r="DO324" s="70" t="str">
        <f>IF(DK324="","",AND((COUNTIF($DK$12:DL324,DK324))=1,(COUNTIF($DK$12:DL324,DL324))=1))</f>
        <v/>
      </c>
      <c r="DP324" s="70" t="str">
        <f>IF(DK324="","",AND((COUNTIF(DK324:$DL$812,DK324))=1,(COUNTIF(DK324:$DL$812,DL324))=1))</f>
        <v/>
      </c>
      <c r="DQ324" s="70"/>
      <c r="DR324" s="70" t="b">
        <f t="shared" si="316"/>
        <v>0</v>
      </c>
      <c r="DS324" s="70" t="b">
        <f t="shared" si="317"/>
        <v>0</v>
      </c>
      <c r="DT324" s="70">
        <f t="shared" si="327"/>
        <v>0</v>
      </c>
      <c r="DU324" s="70">
        <f t="shared" si="328"/>
        <v>0</v>
      </c>
      <c r="DV324" s="70" t="b">
        <f t="shared" si="318"/>
        <v>0</v>
      </c>
      <c r="DW324" s="70" t="b">
        <f t="shared" si="319"/>
        <v>0</v>
      </c>
      <c r="DX324" s="70"/>
      <c r="DY324" s="70" t="b">
        <f t="shared" si="320"/>
        <v>0</v>
      </c>
      <c r="DZ324" s="70">
        <f t="shared" si="321"/>
        <v>0</v>
      </c>
      <c r="EA324" s="70"/>
    </row>
    <row r="325" spans="1:131" x14ac:dyDescent="0.25">
      <c r="A325" s="24" t="str">
        <f t="shared" si="286"/>
        <v/>
      </c>
      <c r="B325" s="36"/>
      <c r="C325" s="37"/>
      <c r="D325" s="38"/>
      <c r="E325" s="37"/>
      <c r="F325" s="38"/>
      <c r="G325" s="39"/>
      <c r="H325" s="35"/>
      <c r="I325" s="30"/>
      <c r="J325" s="38"/>
      <c r="K325" s="36"/>
      <c r="L325" s="40"/>
      <c r="M325" s="43"/>
      <c r="N325" s="44"/>
      <c r="O325" s="35"/>
      <c r="P325" s="87"/>
      <c r="R325" s="70"/>
      <c r="S325" s="70"/>
      <c r="T325" s="99" t="s">
        <v>791</v>
      </c>
      <c r="U325" s="146" t="s">
        <v>792</v>
      </c>
      <c r="V325" s="70"/>
      <c r="W325" s="70"/>
      <c r="X325" s="70"/>
      <c r="Y325" s="70"/>
      <c r="Z325" t="b">
        <f t="shared" si="265"/>
        <v>0</v>
      </c>
      <c r="AA325" t="b">
        <f t="shared" si="287"/>
        <v>0</v>
      </c>
      <c r="AB325" t="b">
        <f t="shared" si="266"/>
        <v>0</v>
      </c>
      <c r="AC325" t="b">
        <f t="shared" si="267"/>
        <v>0</v>
      </c>
      <c r="AD325" s="101" t="b">
        <f t="shared" si="268"/>
        <v>0</v>
      </c>
      <c r="AE325" t="e">
        <f t="shared" si="269"/>
        <v>#VALUE!</v>
      </c>
      <c r="AF325" t="b">
        <f t="shared" si="270"/>
        <v>0</v>
      </c>
      <c r="AG325" s="135"/>
      <c r="AH325" s="82" t="b">
        <f t="shared" si="271"/>
        <v>0</v>
      </c>
      <c r="AI325" s="99" t="b">
        <f t="shared" si="272"/>
        <v>0</v>
      </c>
      <c r="AJ325" s="70" t="b">
        <f t="shared" si="273"/>
        <v>0</v>
      </c>
      <c r="AK325" s="111" t="b">
        <f t="shared" si="288"/>
        <v>0</v>
      </c>
      <c r="AL325" s="82" t="e">
        <f t="shared" si="274"/>
        <v>#VALUE!</v>
      </c>
      <c r="AM325" s="82" t="b">
        <f t="shared" si="275"/>
        <v>0</v>
      </c>
      <c r="AN325" s="82" t="b">
        <f t="shared" si="276"/>
        <v>0</v>
      </c>
      <c r="AO325" s="82" t="b">
        <f t="shared" si="289"/>
        <v>0</v>
      </c>
      <c r="AP325" s="82" t="b">
        <f t="shared" si="277"/>
        <v>0</v>
      </c>
      <c r="AQ325" s="82" t="b">
        <f t="shared" si="290"/>
        <v>0</v>
      </c>
      <c r="AR325" s="70">
        <f t="shared" si="291"/>
        <v>0</v>
      </c>
      <c r="AS325" s="82" t="b">
        <f t="shared" si="278"/>
        <v>0</v>
      </c>
      <c r="AT325" s="82" t="b">
        <f t="shared" si="279"/>
        <v>0</v>
      </c>
      <c r="AU325" s="82" t="b">
        <f t="shared" si="280"/>
        <v>0</v>
      </c>
      <c r="AV325" s="82" t="b">
        <f t="shared" si="281"/>
        <v>0</v>
      </c>
      <c r="AW325" s="82" t="b">
        <f t="shared" si="282"/>
        <v>0</v>
      </c>
      <c r="AX325" s="82" t="b">
        <f t="shared" si="283"/>
        <v>0</v>
      </c>
      <c r="AY325" s="82" t="b">
        <f t="shared" si="292"/>
        <v>0</v>
      </c>
      <c r="AZ325" s="82"/>
      <c r="BA325" s="82" t="b">
        <f t="shared" si="293"/>
        <v>0</v>
      </c>
      <c r="BB325" s="82" t="b">
        <f t="shared" si="294"/>
        <v>0</v>
      </c>
      <c r="BC325" s="82" t="b">
        <f t="shared" si="295"/>
        <v>0</v>
      </c>
      <c r="BD325" s="70"/>
      <c r="BE325" s="70" t="str">
        <f t="shared" si="284"/>
        <v/>
      </c>
      <c r="BF325" s="70">
        <v>314</v>
      </c>
      <c r="BG325" s="70"/>
      <c r="BH325" s="70"/>
      <c r="BI325" s="70"/>
      <c r="BJ325" s="70"/>
      <c r="BK325" s="70"/>
      <c r="BL325" s="70"/>
      <c r="BM325" s="70"/>
      <c r="BN325" s="70"/>
      <c r="BO325" s="70"/>
      <c r="BP325" s="70"/>
      <c r="BQ325" s="70"/>
      <c r="BR325" s="70"/>
      <c r="BS325" s="70" t="b">
        <f t="shared" si="285"/>
        <v>0</v>
      </c>
      <c r="BT325" s="70">
        <f>COUNTA(B326:$O$830)</f>
        <v>0</v>
      </c>
      <c r="BU325" s="70"/>
      <c r="BV325" s="163"/>
      <c r="BW325" s="163"/>
      <c r="BX325" s="163"/>
      <c r="BY325" s="163"/>
      <c r="BZ325" s="163"/>
      <c r="CA325" s="163"/>
      <c r="CB325" s="163"/>
      <c r="CC325" s="163"/>
      <c r="CD325" s="163"/>
      <c r="CE325" s="163" t="str">
        <f t="shared" si="296"/>
        <v/>
      </c>
      <c r="CF325" s="163" t="str">
        <f t="shared" si="297"/>
        <v/>
      </c>
      <c r="CG325" s="163" t="str">
        <f t="shared" si="298"/>
        <v/>
      </c>
      <c r="CH325" s="163" t="str">
        <f t="shared" si="299"/>
        <v/>
      </c>
      <c r="CI325" s="163" t="str">
        <f t="shared" si="300"/>
        <v/>
      </c>
      <c r="CJ325" s="163" t="str">
        <f t="shared" si="301"/>
        <v/>
      </c>
      <c r="CK325" s="163" t="str">
        <f t="shared" si="302"/>
        <v/>
      </c>
      <c r="CL325" s="163" t="str">
        <f t="shared" si="303"/>
        <v/>
      </c>
      <c r="CM325" s="163" t="str">
        <f t="shared" si="304"/>
        <v/>
      </c>
      <c r="CN325" s="163"/>
      <c r="CO325" s="163"/>
      <c r="CP325" s="163" t="str">
        <f t="shared" si="305"/>
        <v/>
      </c>
      <c r="CQ325" s="163"/>
      <c r="CR325" s="163"/>
      <c r="CS325" s="185" t="str">
        <f t="shared" si="322"/>
        <v/>
      </c>
      <c r="CT325" s="70"/>
      <c r="CU325" s="70">
        <f t="shared" si="306"/>
        <v>0</v>
      </c>
      <c r="CV325" s="70">
        <f t="shared" si="307"/>
        <v>0</v>
      </c>
      <c r="CW325" s="70"/>
      <c r="CX325" s="96">
        <f t="shared" si="308"/>
        <v>0</v>
      </c>
      <c r="CY325" s="70"/>
      <c r="CZ325" s="70" t="e">
        <f t="shared" si="309"/>
        <v>#VALUE!</v>
      </c>
      <c r="DA325" s="70" t="e">
        <f t="shared" si="310"/>
        <v>#VALUE!</v>
      </c>
      <c r="DB325" s="70"/>
      <c r="DC325" s="70" t="b">
        <f t="shared" si="323"/>
        <v>0</v>
      </c>
      <c r="DD325" s="70">
        <f t="shared" si="311"/>
        <v>0</v>
      </c>
      <c r="DE325" s="70" t="str">
        <f t="shared" si="312"/>
        <v/>
      </c>
      <c r="DF325" s="70"/>
      <c r="DG325" s="70" t="str">
        <f t="shared" si="324"/>
        <v/>
      </c>
      <c r="DH325" s="70" t="b">
        <f t="shared" si="325"/>
        <v>0</v>
      </c>
      <c r="DI325" s="70" t="str">
        <f t="shared" si="326"/>
        <v/>
      </c>
      <c r="DJ325" s="70"/>
      <c r="DK325" s="70" t="str">
        <f t="shared" si="313"/>
        <v/>
      </c>
      <c r="DL325" s="70" t="str">
        <f t="shared" si="314"/>
        <v/>
      </c>
      <c r="DM325" s="70"/>
      <c r="DN325" s="70" t="str">
        <f t="shared" si="315"/>
        <v/>
      </c>
      <c r="DO325" s="70" t="str">
        <f>IF(DK325="","",AND((COUNTIF($DK$12:DL325,DK325))=1,(COUNTIF($DK$12:DL325,DL325))=1))</f>
        <v/>
      </c>
      <c r="DP325" s="70" t="str">
        <f>IF(DK325="","",AND((COUNTIF(DK325:$DL$812,DK325))=1,(COUNTIF(DK325:$DL$812,DL325))=1))</f>
        <v/>
      </c>
      <c r="DQ325" s="70"/>
      <c r="DR325" s="70" t="b">
        <f t="shared" si="316"/>
        <v>0</v>
      </c>
      <c r="DS325" s="70" t="b">
        <f t="shared" si="317"/>
        <v>0</v>
      </c>
      <c r="DT325" s="70">
        <f t="shared" si="327"/>
        <v>0</v>
      </c>
      <c r="DU325" s="70">
        <f t="shared" si="328"/>
        <v>0</v>
      </c>
      <c r="DV325" s="70" t="b">
        <f t="shared" si="318"/>
        <v>0</v>
      </c>
      <c r="DW325" s="70" t="b">
        <f t="shared" si="319"/>
        <v>0</v>
      </c>
      <c r="DX325" s="70"/>
      <c r="DY325" s="70" t="b">
        <f t="shared" si="320"/>
        <v>0</v>
      </c>
      <c r="DZ325" s="70">
        <f t="shared" si="321"/>
        <v>0</v>
      </c>
      <c r="EA325" s="70"/>
    </row>
    <row r="326" spans="1:131" x14ac:dyDescent="0.25">
      <c r="A326" s="24" t="str">
        <f t="shared" si="286"/>
        <v/>
      </c>
      <c r="B326" s="36"/>
      <c r="C326" s="37"/>
      <c r="D326" s="38"/>
      <c r="E326" s="37"/>
      <c r="F326" s="38"/>
      <c r="G326" s="39"/>
      <c r="H326" s="35"/>
      <c r="I326" s="30"/>
      <c r="J326" s="38"/>
      <c r="K326" s="36"/>
      <c r="L326" s="40"/>
      <c r="M326" s="43"/>
      <c r="N326" s="44"/>
      <c r="O326" s="35"/>
      <c r="P326" s="87"/>
      <c r="R326" s="70"/>
      <c r="S326" s="70"/>
      <c r="T326" s="99" t="s">
        <v>793</v>
      </c>
      <c r="U326" s="146" t="s">
        <v>794</v>
      </c>
      <c r="V326" s="70"/>
      <c r="W326" s="70"/>
      <c r="X326" s="70"/>
      <c r="Y326" s="70"/>
      <c r="Z326" t="b">
        <f t="shared" si="265"/>
        <v>0</v>
      </c>
      <c r="AA326" t="b">
        <f t="shared" si="287"/>
        <v>0</v>
      </c>
      <c r="AB326" t="b">
        <f t="shared" si="266"/>
        <v>0</v>
      </c>
      <c r="AC326" t="b">
        <f t="shared" si="267"/>
        <v>0</v>
      </c>
      <c r="AD326" s="101" t="b">
        <f t="shared" si="268"/>
        <v>0</v>
      </c>
      <c r="AE326" t="e">
        <f t="shared" si="269"/>
        <v>#VALUE!</v>
      </c>
      <c r="AF326" t="b">
        <f t="shared" si="270"/>
        <v>0</v>
      </c>
      <c r="AG326" s="135"/>
      <c r="AH326" s="82" t="b">
        <f t="shared" si="271"/>
        <v>0</v>
      </c>
      <c r="AI326" s="99" t="b">
        <f t="shared" si="272"/>
        <v>0</v>
      </c>
      <c r="AJ326" s="70" t="b">
        <f t="shared" si="273"/>
        <v>0</v>
      </c>
      <c r="AK326" s="111" t="b">
        <f t="shared" si="288"/>
        <v>0</v>
      </c>
      <c r="AL326" s="82" t="e">
        <f t="shared" si="274"/>
        <v>#VALUE!</v>
      </c>
      <c r="AM326" s="82" t="b">
        <f t="shared" si="275"/>
        <v>0</v>
      </c>
      <c r="AN326" s="82" t="b">
        <f t="shared" si="276"/>
        <v>0</v>
      </c>
      <c r="AO326" s="82" t="b">
        <f t="shared" si="289"/>
        <v>0</v>
      </c>
      <c r="AP326" s="82" t="b">
        <f t="shared" si="277"/>
        <v>0</v>
      </c>
      <c r="AQ326" s="82" t="b">
        <f t="shared" si="290"/>
        <v>0</v>
      </c>
      <c r="AR326" s="70">
        <f t="shared" si="291"/>
        <v>0</v>
      </c>
      <c r="AS326" s="82" t="b">
        <f t="shared" si="278"/>
        <v>0</v>
      </c>
      <c r="AT326" s="82" t="b">
        <f t="shared" si="279"/>
        <v>0</v>
      </c>
      <c r="AU326" s="82" t="b">
        <f t="shared" si="280"/>
        <v>0</v>
      </c>
      <c r="AV326" s="82" t="b">
        <f t="shared" si="281"/>
        <v>0</v>
      </c>
      <c r="AW326" s="82" t="b">
        <f t="shared" si="282"/>
        <v>0</v>
      </c>
      <c r="AX326" s="82" t="b">
        <f t="shared" si="283"/>
        <v>0</v>
      </c>
      <c r="AY326" s="82" t="b">
        <f t="shared" si="292"/>
        <v>0</v>
      </c>
      <c r="AZ326" s="82"/>
      <c r="BA326" s="82" t="b">
        <f t="shared" si="293"/>
        <v>0</v>
      </c>
      <c r="BB326" s="82" t="b">
        <f t="shared" si="294"/>
        <v>0</v>
      </c>
      <c r="BC326" s="82" t="b">
        <f t="shared" si="295"/>
        <v>0</v>
      </c>
      <c r="BD326" s="70"/>
      <c r="BE326" s="70" t="str">
        <f t="shared" si="284"/>
        <v/>
      </c>
      <c r="BF326" s="70">
        <v>315</v>
      </c>
      <c r="BG326" s="70"/>
      <c r="BH326" s="70"/>
      <c r="BI326" s="70"/>
      <c r="BJ326" s="70"/>
      <c r="BK326" s="70"/>
      <c r="BL326" s="70"/>
      <c r="BM326" s="70"/>
      <c r="BN326" s="70"/>
      <c r="BO326" s="70"/>
      <c r="BP326" s="70"/>
      <c r="BQ326" s="70"/>
      <c r="BR326" s="70"/>
      <c r="BS326" s="70" t="b">
        <f t="shared" si="285"/>
        <v>0</v>
      </c>
      <c r="BT326" s="70">
        <f>COUNTA(B327:$O$830)</f>
        <v>0</v>
      </c>
      <c r="BU326" s="70"/>
      <c r="BV326" s="163"/>
      <c r="BW326" s="163"/>
      <c r="BX326" s="163"/>
      <c r="BY326" s="163"/>
      <c r="BZ326" s="163"/>
      <c r="CA326" s="163"/>
      <c r="CB326" s="163"/>
      <c r="CC326" s="163"/>
      <c r="CD326" s="163"/>
      <c r="CE326" s="163" t="str">
        <f t="shared" si="296"/>
        <v/>
      </c>
      <c r="CF326" s="163" t="str">
        <f t="shared" si="297"/>
        <v/>
      </c>
      <c r="CG326" s="163" t="str">
        <f t="shared" si="298"/>
        <v/>
      </c>
      <c r="CH326" s="163" t="str">
        <f t="shared" si="299"/>
        <v/>
      </c>
      <c r="CI326" s="163" t="str">
        <f t="shared" si="300"/>
        <v/>
      </c>
      <c r="CJ326" s="163" t="str">
        <f t="shared" si="301"/>
        <v/>
      </c>
      <c r="CK326" s="163" t="str">
        <f t="shared" si="302"/>
        <v/>
      </c>
      <c r="CL326" s="163" t="str">
        <f t="shared" si="303"/>
        <v/>
      </c>
      <c r="CM326" s="163" t="str">
        <f t="shared" si="304"/>
        <v/>
      </c>
      <c r="CN326" s="163"/>
      <c r="CO326" s="163"/>
      <c r="CP326" s="163" t="str">
        <f t="shared" si="305"/>
        <v/>
      </c>
      <c r="CQ326" s="163"/>
      <c r="CR326" s="163"/>
      <c r="CS326" s="185" t="str">
        <f t="shared" si="322"/>
        <v/>
      </c>
      <c r="CT326" s="70"/>
      <c r="CU326" s="70">
        <f t="shared" si="306"/>
        <v>0</v>
      </c>
      <c r="CV326" s="70">
        <f t="shared" si="307"/>
        <v>0</v>
      </c>
      <c r="CW326" s="70"/>
      <c r="CX326" s="96">
        <f t="shared" si="308"/>
        <v>0</v>
      </c>
      <c r="CY326" s="70"/>
      <c r="CZ326" s="70" t="e">
        <f t="shared" si="309"/>
        <v>#VALUE!</v>
      </c>
      <c r="DA326" s="70" t="e">
        <f t="shared" si="310"/>
        <v>#VALUE!</v>
      </c>
      <c r="DB326" s="70"/>
      <c r="DC326" s="70" t="b">
        <f t="shared" si="323"/>
        <v>0</v>
      </c>
      <c r="DD326" s="70">
        <f t="shared" si="311"/>
        <v>0</v>
      </c>
      <c r="DE326" s="70" t="str">
        <f t="shared" si="312"/>
        <v/>
      </c>
      <c r="DF326" s="70"/>
      <c r="DG326" s="70" t="str">
        <f t="shared" si="324"/>
        <v/>
      </c>
      <c r="DH326" s="70" t="b">
        <f t="shared" si="325"/>
        <v>0</v>
      </c>
      <c r="DI326" s="70" t="str">
        <f t="shared" si="326"/>
        <v/>
      </c>
      <c r="DJ326" s="70"/>
      <c r="DK326" s="70" t="str">
        <f t="shared" si="313"/>
        <v/>
      </c>
      <c r="DL326" s="70" t="str">
        <f t="shared" si="314"/>
        <v/>
      </c>
      <c r="DM326" s="70"/>
      <c r="DN326" s="70" t="str">
        <f t="shared" si="315"/>
        <v/>
      </c>
      <c r="DO326" s="70" t="str">
        <f>IF(DK326="","",AND((COUNTIF($DK$12:DL326,DK326))=1,(COUNTIF($DK$12:DL326,DL326))=1))</f>
        <v/>
      </c>
      <c r="DP326" s="70" t="str">
        <f>IF(DK326="","",AND((COUNTIF(DK326:$DL$812,DK326))=1,(COUNTIF(DK326:$DL$812,DL326))=1))</f>
        <v/>
      </c>
      <c r="DQ326" s="70"/>
      <c r="DR326" s="70" t="b">
        <f t="shared" si="316"/>
        <v>0</v>
      </c>
      <c r="DS326" s="70" t="b">
        <f t="shared" si="317"/>
        <v>0</v>
      </c>
      <c r="DT326" s="70">
        <f t="shared" si="327"/>
        <v>0</v>
      </c>
      <c r="DU326" s="70">
        <f t="shared" si="328"/>
        <v>0</v>
      </c>
      <c r="DV326" s="70" t="b">
        <f t="shared" si="318"/>
        <v>0</v>
      </c>
      <c r="DW326" s="70" t="b">
        <f t="shared" si="319"/>
        <v>0</v>
      </c>
      <c r="DX326" s="70"/>
      <c r="DY326" s="70" t="b">
        <f t="shared" si="320"/>
        <v>0</v>
      </c>
      <c r="DZ326" s="70">
        <f t="shared" si="321"/>
        <v>0</v>
      </c>
      <c r="EA326" s="70"/>
    </row>
    <row r="327" spans="1:131" x14ac:dyDescent="0.25">
      <c r="A327" s="24" t="str">
        <f t="shared" si="286"/>
        <v/>
      </c>
      <c r="B327" s="36"/>
      <c r="C327" s="37"/>
      <c r="D327" s="38"/>
      <c r="E327" s="37"/>
      <c r="F327" s="38"/>
      <c r="G327" s="39"/>
      <c r="H327" s="35"/>
      <c r="I327" s="30"/>
      <c r="J327" s="38"/>
      <c r="K327" s="36"/>
      <c r="L327" s="40"/>
      <c r="M327" s="43"/>
      <c r="N327" s="44"/>
      <c r="O327" s="35"/>
      <c r="P327" s="87"/>
      <c r="R327" s="70"/>
      <c r="S327" s="70"/>
      <c r="T327" s="99" t="s">
        <v>795</v>
      </c>
      <c r="U327" s="146" t="s">
        <v>796</v>
      </c>
      <c r="V327" s="70"/>
      <c r="W327" s="70"/>
      <c r="X327" s="70"/>
      <c r="Y327" s="70"/>
      <c r="Z327" t="b">
        <f t="shared" si="265"/>
        <v>0</v>
      </c>
      <c r="AA327" t="b">
        <f t="shared" si="287"/>
        <v>0</v>
      </c>
      <c r="AB327" t="b">
        <f t="shared" si="266"/>
        <v>0</v>
      </c>
      <c r="AC327" t="b">
        <f t="shared" si="267"/>
        <v>0</v>
      </c>
      <c r="AD327" s="101" t="b">
        <f t="shared" si="268"/>
        <v>0</v>
      </c>
      <c r="AE327" t="e">
        <f t="shared" si="269"/>
        <v>#VALUE!</v>
      </c>
      <c r="AF327" t="b">
        <f t="shared" si="270"/>
        <v>0</v>
      </c>
      <c r="AG327" s="135"/>
      <c r="AH327" s="82" t="b">
        <f t="shared" si="271"/>
        <v>0</v>
      </c>
      <c r="AI327" s="99" t="b">
        <f t="shared" si="272"/>
        <v>0</v>
      </c>
      <c r="AJ327" s="70" t="b">
        <f t="shared" si="273"/>
        <v>0</v>
      </c>
      <c r="AK327" s="111" t="b">
        <f t="shared" si="288"/>
        <v>0</v>
      </c>
      <c r="AL327" s="82" t="e">
        <f t="shared" si="274"/>
        <v>#VALUE!</v>
      </c>
      <c r="AM327" s="82" t="b">
        <f t="shared" si="275"/>
        <v>0</v>
      </c>
      <c r="AN327" s="82" t="b">
        <f t="shared" si="276"/>
        <v>0</v>
      </c>
      <c r="AO327" s="82" t="b">
        <f t="shared" si="289"/>
        <v>0</v>
      </c>
      <c r="AP327" s="82" t="b">
        <f t="shared" si="277"/>
        <v>0</v>
      </c>
      <c r="AQ327" s="82" t="b">
        <f t="shared" si="290"/>
        <v>0</v>
      </c>
      <c r="AR327" s="70">
        <f t="shared" si="291"/>
        <v>0</v>
      </c>
      <c r="AS327" s="82" t="b">
        <f t="shared" si="278"/>
        <v>0</v>
      </c>
      <c r="AT327" s="82" t="b">
        <f t="shared" si="279"/>
        <v>0</v>
      </c>
      <c r="AU327" s="82" t="b">
        <f t="shared" si="280"/>
        <v>0</v>
      </c>
      <c r="AV327" s="82" t="b">
        <f t="shared" si="281"/>
        <v>0</v>
      </c>
      <c r="AW327" s="82" t="b">
        <f t="shared" si="282"/>
        <v>0</v>
      </c>
      <c r="AX327" s="82" t="b">
        <f t="shared" si="283"/>
        <v>0</v>
      </c>
      <c r="AY327" s="82" t="b">
        <f t="shared" si="292"/>
        <v>0</v>
      </c>
      <c r="AZ327" s="82"/>
      <c r="BA327" s="82" t="b">
        <f t="shared" si="293"/>
        <v>0</v>
      </c>
      <c r="BB327" s="82" t="b">
        <f t="shared" si="294"/>
        <v>0</v>
      </c>
      <c r="BC327" s="82" t="b">
        <f t="shared" si="295"/>
        <v>0</v>
      </c>
      <c r="BD327" s="70"/>
      <c r="BE327" s="70" t="str">
        <f t="shared" si="284"/>
        <v/>
      </c>
      <c r="BF327" s="70">
        <v>316</v>
      </c>
      <c r="BG327" s="70"/>
      <c r="BH327" s="70"/>
      <c r="BI327" s="70"/>
      <c r="BJ327" s="70"/>
      <c r="BK327" s="70"/>
      <c r="BL327" s="70"/>
      <c r="BM327" s="70"/>
      <c r="BN327" s="70"/>
      <c r="BO327" s="70"/>
      <c r="BP327" s="70"/>
      <c r="BQ327" s="70"/>
      <c r="BR327" s="70"/>
      <c r="BS327" s="70" t="b">
        <f t="shared" si="285"/>
        <v>0</v>
      </c>
      <c r="BT327" s="70">
        <f>COUNTA(B328:$O$830)</f>
        <v>0</v>
      </c>
      <c r="BU327" s="70"/>
      <c r="BV327" s="163"/>
      <c r="BW327" s="163"/>
      <c r="BX327" s="163"/>
      <c r="BY327" s="163"/>
      <c r="BZ327" s="163"/>
      <c r="CA327" s="163"/>
      <c r="CB327" s="163"/>
      <c r="CC327" s="163"/>
      <c r="CD327" s="163"/>
      <c r="CE327" s="163" t="str">
        <f t="shared" si="296"/>
        <v/>
      </c>
      <c r="CF327" s="163" t="str">
        <f t="shared" si="297"/>
        <v/>
      </c>
      <c r="CG327" s="163" t="str">
        <f t="shared" si="298"/>
        <v/>
      </c>
      <c r="CH327" s="163" t="str">
        <f t="shared" si="299"/>
        <v/>
      </c>
      <c r="CI327" s="163" t="str">
        <f t="shared" si="300"/>
        <v/>
      </c>
      <c r="CJ327" s="163" t="str">
        <f t="shared" si="301"/>
        <v/>
      </c>
      <c r="CK327" s="163" t="str">
        <f t="shared" si="302"/>
        <v/>
      </c>
      <c r="CL327" s="163" t="str">
        <f t="shared" si="303"/>
        <v/>
      </c>
      <c r="CM327" s="163" t="str">
        <f t="shared" si="304"/>
        <v/>
      </c>
      <c r="CN327" s="163"/>
      <c r="CO327" s="163"/>
      <c r="CP327" s="163" t="str">
        <f t="shared" si="305"/>
        <v/>
      </c>
      <c r="CQ327" s="163"/>
      <c r="CR327" s="163"/>
      <c r="CS327" s="185" t="str">
        <f t="shared" si="322"/>
        <v/>
      </c>
      <c r="CT327" s="70"/>
      <c r="CU327" s="70">
        <f t="shared" si="306"/>
        <v>0</v>
      </c>
      <c r="CV327" s="70">
        <f t="shared" si="307"/>
        <v>0</v>
      </c>
      <c r="CW327" s="70"/>
      <c r="CX327" s="96">
        <f t="shared" si="308"/>
        <v>0</v>
      </c>
      <c r="CY327" s="70"/>
      <c r="CZ327" s="70" t="e">
        <f t="shared" si="309"/>
        <v>#VALUE!</v>
      </c>
      <c r="DA327" s="70" t="e">
        <f t="shared" si="310"/>
        <v>#VALUE!</v>
      </c>
      <c r="DB327" s="70"/>
      <c r="DC327" s="70" t="b">
        <f t="shared" si="323"/>
        <v>0</v>
      </c>
      <c r="DD327" s="70">
        <f t="shared" si="311"/>
        <v>0</v>
      </c>
      <c r="DE327" s="70" t="str">
        <f t="shared" si="312"/>
        <v/>
      </c>
      <c r="DF327" s="70"/>
      <c r="DG327" s="70" t="str">
        <f t="shared" si="324"/>
        <v/>
      </c>
      <c r="DH327" s="70" t="b">
        <f t="shared" si="325"/>
        <v>0</v>
      </c>
      <c r="DI327" s="70" t="str">
        <f t="shared" si="326"/>
        <v/>
      </c>
      <c r="DJ327" s="70"/>
      <c r="DK327" s="70" t="str">
        <f t="shared" si="313"/>
        <v/>
      </c>
      <c r="DL327" s="70" t="str">
        <f t="shared" si="314"/>
        <v/>
      </c>
      <c r="DM327" s="70"/>
      <c r="DN327" s="70" t="str">
        <f t="shared" si="315"/>
        <v/>
      </c>
      <c r="DO327" s="70" t="str">
        <f>IF(DK327="","",AND((COUNTIF($DK$12:DL327,DK327))=1,(COUNTIF($DK$12:DL327,DL327))=1))</f>
        <v/>
      </c>
      <c r="DP327" s="70" t="str">
        <f>IF(DK327="","",AND((COUNTIF(DK327:$DL$812,DK327))=1,(COUNTIF(DK327:$DL$812,DL327))=1))</f>
        <v/>
      </c>
      <c r="DQ327" s="70"/>
      <c r="DR327" s="70" t="b">
        <f t="shared" si="316"/>
        <v>0</v>
      </c>
      <c r="DS327" s="70" t="b">
        <f t="shared" si="317"/>
        <v>0</v>
      </c>
      <c r="DT327" s="70">
        <f t="shared" si="327"/>
        <v>0</v>
      </c>
      <c r="DU327" s="70">
        <f t="shared" si="328"/>
        <v>0</v>
      </c>
      <c r="DV327" s="70" t="b">
        <f t="shared" si="318"/>
        <v>0</v>
      </c>
      <c r="DW327" s="70" t="b">
        <f t="shared" si="319"/>
        <v>0</v>
      </c>
      <c r="DX327" s="70"/>
      <c r="DY327" s="70" t="b">
        <f t="shared" si="320"/>
        <v>0</v>
      </c>
      <c r="DZ327" s="70">
        <f t="shared" si="321"/>
        <v>0</v>
      </c>
      <c r="EA327" s="70"/>
    </row>
    <row r="328" spans="1:131" x14ac:dyDescent="0.25">
      <c r="A328" s="24" t="str">
        <f t="shared" si="286"/>
        <v/>
      </c>
      <c r="B328" s="36"/>
      <c r="C328" s="37"/>
      <c r="D328" s="38"/>
      <c r="E328" s="37"/>
      <c r="F328" s="38"/>
      <c r="G328" s="39"/>
      <c r="H328" s="35"/>
      <c r="I328" s="30"/>
      <c r="J328" s="38"/>
      <c r="K328" s="36"/>
      <c r="L328" s="40"/>
      <c r="M328" s="43"/>
      <c r="N328" s="44"/>
      <c r="O328" s="35"/>
      <c r="P328" s="87"/>
      <c r="R328" s="70"/>
      <c r="S328" s="70"/>
      <c r="T328" s="99" t="s">
        <v>797</v>
      </c>
      <c r="U328" s="146" t="s">
        <v>798</v>
      </c>
      <c r="V328" s="70"/>
      <c r="W328" s="70"/>
      <c r="X328" s="70"/>
      <c r="Y328" s="70"/>
      <c r="Z328" t="b">
        <f t="shared" si="265"/>
        <v>0</v>
      </c>
      <c r="AA328" t="b">
        <f t="shared" si="287"/>
        <v>0</v>
      </c>
      <c r="AB328" t="b">
        <f t="shared" si="266"/>
        <v>0</v>
      </c>
      <c r="AC328" t="b">
        <f t="shared" si="267"/>
        <v>0</v>
      </c>
      <c r="AD328" s="101" t="b">
        <f t="shared" si="268"/>
        <v>0</v>
      </c>
      <c r="AE328" t="e">
        <f t="shared" si="269"/>
        <v>#VALUE!</v>
      </c>
      <c r="AF328" t="b">
        <f t="shared" si="270"/>
        <v>0</v>
      </c>
      <c r="AG328" s="135"/>
      <c r="AH328" s="82" t="b">
        <f t="shared" si="271"/>
        <v>0</v>
      </c>
      <c r="AI328" s="99" t="b">
        <f t="shared" si="272"/>
        <v>0</v>
      </c>
      <c r="AJ328" s="70" t="b">
        <f t="shared" si="273"/>
        <v>0</v>
      </c>
      <c r="AK328" s="111" t="b">
        <f t="shared" si="288"/>
        <v>0</v>
      </c>
      <c r="AL328" s="82" t="e">
        <f t="shared" si="274"/>
        <v>#VALUE!</v>
      </c>
      <c r="AM328" s="82" t="b">
        <f t="shared" si="275"/>
        <v>0</v>
      </c>
      <c r="AN328" s="82" t="b">
        <f t="shared" si="276"/>
        <v>0</v>
      </c>
      <c r="AO328" s="82" t="b">
        <f t="shared" si="289"/>
        <v>0</v>
      </c>
      <c r="AP328" s="82" t="b">
        <f t="shared" si="277"/>
        <v>0</v>
      </c>
      <c r="AQ328" s="82" t="b">
        <f t="shared" si="290"/>
        <v>0</v>
      </c>
      <c r="AR328" s="70">
        <f t="shared" si="291"/>
        <v>0</v>
      </c>
      <c r="AS328" s="82" t="b">
        <f t="shared" si="278"/>
        <v>0</v>
      </c>
      <c r="AT328" s="82" t="b">
        <f t="shared" si="279"/>
        <v>0</v>
      </c>
      <c r="AU328" s="82" t="b">
        <f t="shared" si="280"/>
        <v>0</v>
      </c>
      <c r="AV328" s="82" t="b">
        <f t="shared" si="281"/>
        <v>0</v>
      </c>
      <c r="AW328" s="82" t="b">
        <f t="shared" si="282"/>
        <v>0</v>
      </c>
      <c r="AX328" s="82" t="b">
        <f t="shared" si="283"/>
        <v>0</v>
      </c>
      <c r="AY328" s="82" t="b">
        <f t="shared" si="292"/>
        <v>0</v>
      </c>
      <c r="AZ328" s="82"/>
      <c r="BA328" s="82" t="b">
        <f t="shared" si="293"/>
        <v>0</v>
      </c>
      <c r="BB328" s="82" t="b">
        <f t="shared" si="294"/>
        <v>0</v>
      </c>
      <c r="BC328" s="82" t="b">
        <f t="shared" si="295"/>
        <v>0</v>
      </c>
      <c r="BD328" s="70"/>
      <c r="BE328" s="70" t="str">
        <f t="shared" si="284"/>
        <v/>
      </c>
      <c r="BF328" s="70">
        <v>317</v>
      </c>
      <c r="BG328" s="70"/>
      <c r="BH328" s="70"/>
      <c r="BI328" s="70"/>
      <c r="BJ328" s="70"/>
      <c r="BK328" s="70"/>
      <c r="BL328" s="70"/>
      <c r="BM328" s="70"/>
      <c r="BN328" s="70"/>
      <c r="BO328" s="70"/>
      <c r="BP328" s="70"/>
      <c r="BQ328" s="70"/>
      <c r="BR328" s="70"/>
      <c r="BS328" s="70" t="b">
        <f t="shared" si="285"/>
        <v>0</v>
      </c>
      <c r="BT328" s="70">
        <f>COUNTA(B329:$O$830)</f>
        <v>0</v>
      </c>
      <c r="BU328" s="70"/>
      <c r="BV328" s="163"/>
      <c r="BW328" s="163"/>
      <c r="BX328" s="163"/>
      <c r="BY328" s="163"/>
      <c r="BZ328" s="163"/>
      <c r="CA328" s="163"/>
      <c r="CB328" s="163"/>
      <c r="CC328" s="163"/>
      <c r="CD328" s="163"/>
      <c r="CE328" s="163" t="str">
        <f t="shared" si="296"/>
        <v/>
      </c>
      <c r="CF328" s="163" t="str">
        <f t="shared" si="297"/>
        <v/>
      </c>
      <c r="CG328" s="163" t="str">
        <f t="shared" si="298"/>
        <v/>
      </c>
      <c r="CH328" s="163" t="str">
        <f t="shared" si="299"/>
        <v/>
      </c>
      <c r="CI328" s="163" t="str">
        <f t="shared" si="300"/>
        <v/>
      </c>
      <c r="CJ328" s="163" t="str">
        <f t="shared" si="301"/>
        <v/>
      </c>
      <c r="CK328" s="163" t="str">
        <f t="shared" si="302"/>
        <v/>
      </c>
      <c r="CL328" s="163" t="str">
        <f t="shared" si="303"/>
        <v/>
      </c>
      <c r="CM328" s="163" t="str">
        <f t="shared" si="304"/>
        <v/>
      </c>
      <c r="CN328" s="163"/>
      <c r="CO328" s="163"/>
      <c r="CP328" s="163" t="str">
        <f t="shared" si="305"/>
        <v/>
      </c>
      <c r="CQ328" s="163"/>
      <c r="CR328" s="163"/>
      <c r="CS328" s="185" t="str">
        <f t="shared" si="322"/>
        <v/>
      </c>
      <c r="CT328" s="70"/>
      <c r="CU328" s="70">
        <f t="shared" si="306"/>
        <v>0</v>
      </c>
      <c r="CV328" s="70">
        <f t="shared" si="307"/>
        <v>0</v>
      </c>
      <c r="CW328" s="70"/>
      <c r="CX328" s="96">
        <f t="shared" si="308"/>
        <v>0</v>
      </c>
      <c r="CY328" s="70"/>
      <c r="CZ328" s="70" t="e">
        <f t="shared" si="309"/>
        <v>#VALUE!</v>
      </c>
      <c r="DA328" s="70" t="e">
        <f t="shared" si="310"/>
        <v>#VALUE!</v>
      </c>
      <c r="DB328" s="70"/>
      <c r="DC328" s="70" t="b">
        <f t="shared" si="323"/>
        <v>0</v>
      </c>
      <c r="DD328" s="70">
        <f t="shared" si="311"/>
        <v>0</v>
      </c>
      <c r="DE328" s="70" t="str">
        <f t="shared" si="312"/>
        <v/>
      </c>
      <c r="DF328" s="70"/>
      <c r="DG328" s="70" t="str">
        <f t="shared" si="324"/>
        <v/>
      </c>
      <c r="DH328" s="70" t="b">
        <f t="shared" si="325"/>
        <v>0</v>
      </c>
      <c r="DI328" s="70" t="str">
        <f t="shared" si="326"/>
        <v/>
      </c>
      <c r="DJ328" s="70"/>
      <c r="DK328" s="70" t="str">
        <f t="shared" si="313"/>
        <v/>
      </c>
      <c r="DL328" s="70" t="str">
        <f t="shared" si="314"/>
        <v/>
      </c>
      <c r="DM328" s="70"/>
      <c r="DN328" s="70" t="str">
        <f t="shared" si="315"/>
        <v/>
      </c>
      <c r="DO328" s="70" t="str">
        <f>IF(DK328="","",AND((COUNTIF($DK$12:DL328,DK328))=1,(COUNTIF($DK$12:DL328,DL328))=1))</f>
        <v/>
      </c>
      <c r="DP328" s="70" t="str">
        <f>IF(DK328="","",AND((COUNTIF(DK328:$DL$812,DK328))=1,(COUNTIF(DK328:$DL$812,DL328))=1))</f>
        <v/>
      </c>
      <c r="DQ328" s="70"/>
      <c r="DR328" s="70" t="b">
        <f t="shared" si="316"/>
        <v>0</v>
      </c>
      <c r="DS328" s="70" t="b">
        <f t="shared" si="317"/>
        <v>0</v>
      </c>
      <c r="DT328" s="70">
        <f t="shared" si="327"/>
        <v>0</v>
      </c>
      <c r="DU328" s="70">
        <f t="shared" si="328"/>
        <v>0</v>
      </c>
      <c r="DV328" s="70" t="b">
        <f t="shared" si="318"/>
        <v>0</v>
      </c>
      <c r="DW328" s="70" t="b">
        <f t="shared" si="319"/>
        <v>0</v>
      </c>
      <c r="DX328" s="70"/>
      <c r="DY328" s="70" t="b">
        <f t="shared" si="320"/>
        <v>0</v>
      </c>
      <c r="DZ328" s="70">
        <f t="shared" si="321"/>
        <v>0</v>
      </c>
      <c r="EA328" s="70"/>
    </row>
    <row r="329" spans="1:131" x14ac:dyDescent="0.25">
      <c r="A329" s="24" t="str">
        <f t="shared" si="286"/>
        <v/>
      </c>
      <c r="B329" s="36"/>
      <c r="C329" s="37"/>
      <c r="D329" s="38"/>
      <c r="E329" s="37"/>
      <c r="F329" s="38"/>
      <c r="G329" s="39"/>
      <c r="H329" s="35"/>
      <c r="I329" s="30"/>
      <c r="J329" s="38"/>
      <c r="K329" s="36"/>
      <c r="L329" s="40"/>
      <c r="M329" s="43"/>
      <c r="N329" s="44"/>
      <c r="O329" s="35"/>
      <c r="P329" s="87"/>
      <c r="R329" s="70"/>
      <c r="S329" s="70"/>
      <c r="T329" s="99" t="s">
        <v>799</v>
      </c>
      <c r="U329" s="146" t="s">
        <v>800</v>
      </c>
      <c r="V329" s="70"/>
      <c r="W329" s="70"/>
      <c r="X329" s="70"/>
      <c r="Y329" s="70"/>
      <c r="Z329" t="b">
        <f t="shared" si="265"/>
        <v>0</v>
      </c>
      <c r="AA329" t="b">
        <f t="shared" si="287"/>
        <v>0</v>
      </c>
      <c r="AB329" t="b">
        <f t="shared" si="266"/>
        <v>0</v>
      </c>
      <c r="AC329" t="b">
        <f t="shared" si="267"/>
        <v>0</v>
      </c>
      <c r="AD329" s="101" t="b">
        <f t="shared" si="268"/>
        <v>0</v>
      </c>
      <c r="AE329" t="e">
        <f t="shared" si="269"/>
        <v>#VALUE!</v>
      </c>
      <c r="AF329" t="b">
        <f t="shared" si="270"/>
        <v>0</v>
      </c>
      <c r="AG329" s="135"/>
      <c r="AH329" s="82" t="b">
        <f t="shared" si="271"/>
        <v>0</v>
      </c>
      <c r="AI329" s="99" t="b">
        <f t="shared" si="272"/>
        <v>0</v>
      </c>
      <c r="AJ329" s="70" t="b">
        <f t="shared" si="273"/>
        <v>0</v>
      </c>
      <c r="AK329" s="111" t="b">
        <f t="shared" si="288"/>
        <v>0</v>
      </c>
      <c r="AL329" s="82" t="e">
        <f t="shared" si="274"/>
        <v>#VALUE!</v>
      </c>
      <c r="AM329" s="82" t="b">
        <f t="shared" si="275"/>
        <v>0</v>
      </c>
      <c r="AN329" s="82" t="b">
        <f t="shared" si="276"/>
        <v>0</v>
      </c>
      <c r="AO329" s="82" t="b">
        <f t="shared" si="289"/>
        <v>0</v>
      </c>
      <c r="AP329" s="82" t="b">
        <f t="shared" si="277"/>
        <v>0</v>
      </c>
      <c r="AQ329" s="82" t="b">
        <f t="shared" si="290"/>
        <v>0</v>
      </c>
      <c r="AR329" s="70">
        <f t="shared" si="291"/>
        <v>0</v>
      </c>
      <c r="AS329" s="82" t="b">
        <f t="shared" si="278"/>
        <v>0</v>
      </c>
      <c r="AT329" s="82" t="b">
        <f t="shared" si="279"/>
        <v>0</v>
      </c>
      <c r="AU329" s="82" t="b">
        <f t="shared" si="280"/>
        <v>0</v>
      </c>
      <c r="AV329" s="82" t="b">
        <f t="shared" si="281"/>
        <v>0</v>
      </c>
      <c r="AW329" s="82" t="b">
        <f t="shared" si="282"/>
        <v>0</v>
      </c>
      <c r="AX329" s="82" t="b">
        <f t="shared" si="283"/>
        <v>0</v>
      </c>
      <c r="AY329" s="82" t="b">
        <f t="shared" si="292"/>
        <v>0</v>
      </c>
      <c r="AZ329" s="82"/>
      <c r="BA329" s="82" t="b">
        <f t="shared" si="293"/>
        <v>0</v>
      </c>
      <c r="BB329" s="82" t="b">
        <f t="shared" si="294"/>
        <v>0</v>
      </c>
      <c r="BC329" s="82" t="b">
        <f t="shared" si="295"/>
        <v>0</v>
      </c>
      <c r="BD329" s="70"/>
      <c r="BE329" s="70" t="str">
        <f t="shared" si="284"/>
        <v/>
      </c>
      <c r="BF329" s="70">
        <v>318</v>
      </c>
      <c r="BG329" s="70"/>
      <c r="BH329" s="70"/>
      <c r="BI329" s="70"/>
      <c r="BJ329" s="70"/>
      <c r="BK329" s="70"/>
      <c r="BL329" s="70"/>
      <c r="BM329" s="70"/>
      <c r="BN329" s="70"/>
      <c r="BO329" s="70"/>
      <c r="BP329" s="70"/>
      <c r="BQ329" s="70"/>
      <c r="BR329" s="70"/>
      <c r="BS329" s="70" t="b">
        <f t="shared" si="285"/>
        <v>0</v>
      </c>
      <c r="BT329" s="70">
        <f>COUNTA(B330:$O$830)</f>
        <v>0</v>
      </c>
      <c r="BU329" s="70"/>
      <c r="BV329" s="163"/>
      <c r="BW329" s="163"/>
      <c r="BX329" s="163"/>
      <c r="BY329" s="163"/>
      <c r="BZ329" s="163"/>
      <c r="CA329" s="163"/>
      <c r="CB329" s="163"/>
      <c r="CC329" s="163"/>
      <c r="CD329" s="163"/>
      <c r="CE329" s="163" t="str">
        <f t="shared" si="296"/>
        <v/>
      </c>
      <c r="CF329" s="163" t="str">
        <f t="shared" si="297"/>
        <v/>
      </c>
      <c r="CG329" s="163" t="str">
        <f t="shared" si="298"/>
        <v/>
      </c>
      <c r="CH329" s="163" t="str">
        <f t="shared" si="299"/>
        <v/>
      </c>
      <c r="CI329" s="163" t="str">
        <f t="shared" si="300"/>
        <v/>
      </c>
      <c r="CJ329" s="163" t="str">
        <f t="shared" si="301"/>
        <v/>
      </c>
      <c r="CK329" s="163" t="str">
        <f t="shared" si="302"/>
        <v/>
      </c>
      <c r="CL329" s="163" t="str">
        <f t="shared" si="303"/>
        <v/>
      </c>
      <c r="CM329" s="163" t="str">
        <f t="shared" si="304"/>
        <v/>
      </c>
      <c r="CN329" s="163"/>
      <c r="CO329" s="163"/>
      <c r="CP329" s="163" t="str">
        <f t="shared" si="305"/>
        <v/>
      </c>
      <c r="CQ329" s="163"/>
      <c r="CR329" s="163"/>
      <c r="CS329" s="185" t="str">
        <f t="shared" si="322"/>
        <v/>
      </c>
      <c r="CT329" s="70"/>
      <c r="CU329" s="70">
        <f t="shared" si="306"/>
        <v>0</v>
      </c>
      <c r="CV329" s="70">
        <f t="shared" si="307"/>
        <v>0</v>
      </c>
      <c r="CW329" s="70"/>
      <c r="CX329" s="96">
        <f t="shared" si="308"/>
        <v>0</v>
      </c>
      <c r="CY329" s="70"/>
      <c r="CZ329" s="70" t="e">
        <f t="shared" si="309"/>
        <v>#VALUE!</v>
      </c>
      <c r="DA329" s="70" t="e">
        <f t="shared" si="310"/>
        <v>#VALUE!</v>
      </c>
      <c r="DB329" s="70"/>
      <c r="DC329" s="70" t="b">
        <f t="shared" si="323"/>
        <v>0</v>
      </c>
      <c r="DD329" s="70">
        <f t="shared" si="311"/>
        <v>0</v>
      </c>
      <c r="DE329" s="70" t="str">
        <f t="shared" si="312"/>
        <v/>
      </c>
      <c r="DF329" s="70"/>
      <c r="DG329" s="70" t="str">
        <f t="shared" si="324"/>
        <v/>
      </c>
      <c r="DH329" s="70" t="b">
        <f t="shared" si="325"/>
        <v>0</v>
      </c>
      <c r="DI329" s="70" t="str">
        <f t="shared" si="326"/>
        <v/>
      </c>
      <c r="DJ329" s="70"/>
      <c r="DK329" s="70" t="str">
        <f t="shared" si="313"/>
        <v/>
      </c>
      <c r="DL329" s="70" t="str">
        <f t="shared" si="314"/>
        <v/>
      </c>
      <c r="DM329" s="70"/>
      <c r="DN329" s="70" t="str">
        <f t="shared" si="315"/>
        <v/>
      </c>
      <c r="DO329" s="70" t="str">
        <f>IF(DK329="","",AND((COUNTIF($DK$12:DL329,DK329))=1,(COUNTIF($DK$12:DL329,DL329))=1))</f>
        <v/>
      </c>
      <c r="DP329" s="70" t="str">
        <f>IF(DK329="","",AND((COUNTIF(DK329:$DL$812,DK329))=1,(COUNTIF(DK329:$DL$812,DL329))=1))</f>
        <v/>
      </c>
      <c r="DQ329" s="70"/>
      <c r="DR329" s="70" t="b">
        <f t="shared" si="316"/>
        <v>0</v>
      </c>
      <c r="DS329" s="70" t="b">
        <f t="shared" si="317"/>
        <v>0</v>
      </c>
      <c r="DT329" s="70">
        <f t="shared" si="327"/>
        <v>0</v>
      </c>
      <c r="DU329" s="70">
        <f t="shared" si="328"/>
        <v>0</v>
      </c>
      <c r="DV329" s="70" t="b">
        <f t="shared" si="318"/>
        <v>0</v>
      </c>
      <c r="DW329" s="70" t="b">
        <f t="shared" si="319"/>
        <v>0</v>
      </c>
      <c r="DX329" s="70"/>
      <c r="DY329" s="70" t="b">
        <f t="shared" si="320"/>
        <v>0</v>
      </c>
      <c r="DZ329" s="70">
        <f t="shared" si="321"/>
        <v>0</v>
      </c>
      <c r="EA329" s="70"/>
    </row>
    <row r="330" spans="1:131" x14ac:dyDescent="0.25">
      <c r="A330" s="24" t="str">
        <f t="shared" si="286"/>
        <v/>
      </c>
      <c r="B330" s="36"/>
      <c r="C330" s="37"/>
      <c r="D330" s="38"/>
      <c r="E330" s="37"/>
      <c r="F330" s="38"/>
      <c r="G330" s="39"/>
      <c r="H330" s="35"/>
      <c r="I330" s="30"/>
      <c r="J330" s="38"/>
      <c r="K330" s="36"/>
      <c r="L330" s="40"/>
      <c r="M330" s="43"/>
      <c r="N330" s="44"/>
      <c r="O330" s="35"/>
      <c r="P330" s="87"/>
      <c r="R330" s="70"/>
      <c r="S330" s="70"/>
      <c r="T330" s="99" t="s">
        <v>801</v>
      </c>
      <c r="U330" s="146" t="s">
        <v>802</v>
      </c>
      <c r="V330" s="70"/>
      <c r="W330" s="70"/>
      <c r="X330" s="70"/>
      <c r="Y330" s="70"/>
      <c r="Z330" t="b">
        <f t="shared" si="265"/>
        <v>0</v>
      </c>
      <c r="AA330" t="b">
        <f t="shared" si="287"/>
        <v>0</v>
      </c>
      <c r="AB330" t="b">
        <f t="shared" si="266"/>
        <v>0</v>
      </c>
      <c r="AC330" t="b">
        <f t="shared" si="267"/>
        <v>0</v>
      </c>
      <c r="AD330" s="101" t="b">
        <f t="shared" si="268"/>
        <v>0</v>
      </c>
      <c r="AE330" t="e">
        <f t="shared" si="269"/>
        <v>#VALUE!</v>
      </c>
      <c r="AF330" t="b">
        <f t="shared" si="270"/>
        <v>0</v>
      </c>
      <c r="AG330" s="135"/>
      <c r="AH330" s="82" t="b">
        <f t="shared" si="271"/>
        <v>0</v>
      </c>
      <c r="AI330" s="99" t="b">
        <f t="shared" si="272"/>
        <v>0</v>
      </c>
      <c r="AJ330" s="70" t="b">
        <f t="shared" si="273"/>
        <v>0</v>
      </c>
      <c r="AK330" s="111" t="b">
        <f t="shared" si="288"/>
        <v>0</v>
      </c>
      <c r="AL330" s="82" t="e">
        <f t="shared" si="274"/>
        <v>#VALUE!</v>
      </c>
      <c r="AM330" s="82" t="b">
        <f t="shared" si="275"/>
        <v>0</v>
      </c>
      <c r="AN330" s="82" t="b">
        <f t="shared" si="276"/>
        <v>0</v>
      </c>
      <c r="AO330" s="82" t="b">
        <f t="shared" si="289"/>
        <v>0</v>
      </c>
      <c r="AP330" s="82" t="b">
        <f t="shared" si="277"/>
        <v>0</v>
      </c>
      <c r="AQ330" s="82" t="b">
        <f t="shared" si="290"/>
        <v>0</v>
      </c>
      <c r="AR330" s="70">
        <f t="shared" si="291"/>
        <v>0</v>
      </c>
      <c r="AS330" s="82" t="b">
        <f t="shared" si="278"/>
        <v>0</v>
      </c>
      <c r="AT330" s="82" t="b">
        <f t="shared" si="279"/>
        <v>0</v>
      </c>
      <c r="AU330" s="82" t="b">
        <f t="shared" si="280"/>
        <v>0</v>
      </c>
      <c r="AV330" s="82" t="b">
        <f t="shared" si="281"/>
        <v>0</v>
      </c>
      <c r="AW330" s="82" t="b">
        <f t="shared" si="282"/>
        <v>0</v>
      </c>
      <c r="AX330" s="82" t="b">
        <f t="shared" si="283"/>
        <v>0</v>
      </c>
      <c r="AY330" s="82" t="b">
        <f t="shared" si="292"/>
        <v>0</v>
      </c>
      <c r="AZ330" s="82"/>
      <c r="BA330" s="82" t="b">
        <f t="shared" si="293"/>
        <v>0</v>
      </c>
      <c r="BB330" s="82" t="b">
        <f t="shared" si="294"/>
        <v>0</v>
      </c>
      <c r="BC330" s="82" t="b">
        <f t="shared" si="295"/>
        <v>0</v>
      </c>
      <c r="BD330" s="70"/>
      <c r="BE330" s="70" t="str">
        <f t="shared" si="284"/>
        <v/>
      </c>
      <c r="BF330" s="70">
        <v>319</v>
      </c>
      <c r="BG330" s="70"/>
      <c r="BH330" s="70"/>
      <c r="BI330" s="70"/>
      <c r="BJ330" s="70"/>
      <c r="BK330" s="70"/>
      <c r="BL330" s="70"/>
      <c r="BM330" s="70"/>
      <c r="BN330" s="70"/>
      <c r="BO330" s="70"/>
      <c r="BP330" s="70"/>
      <c r="BQ330" s="70"/>
      <c r="BR330" s="70"/>
      <c r="BS330" s="70" t="b">
        <f t="shared" si="285"/>
        <v>0</v>
      </c>
      <c r="BT330" s="70">
        <f>COUNTA(B331:$O$830)</f>
        <v>0</v>
      </c>
      <c r="BU330" s="70"/>
      <c r="BV330" s="163"/>
      <c r="BW330" s="163"/>
      <c r="BX330" s="163"/>
      <c r="BY330" s="163"/>
      <c r="BZ330" s="163"/>
      <c r="CA330" s="163"/>
      <c r="CB330" s="163"/>
      <c r="CC330" s="163"/>
      <c r="CD330" s="163"/>
      <c r="CE330" s="163" t="str">
        <f t="shared" si="296"/>
        <v/>
      </c>
      <c r="CF330" s="163" t="str">
        <f t="shared" si="297"/>
        <v/>
      </c>
      <c r="CG330" s="163" t="str">
        <f t="shared" si="298"/>
        <v/>
      </c>
      <c r="CH330" s="163" t="str">
        <f t="shared" si="299"/>
        <v/>
      </c>
      <c r="CI330" s="163" t="str">
        <f t="shared" si="300"/>
        <v/>
      </c>
      <c r="CJ330" s="163" t="str">
        <f t="shared" si="301"/>
        <v/>
      </c>
      <c r="CK330" s="163" t="str">
        <f t="shared" si="302"/>
        <v/>
      </c>
      <c r="CL330" s="163" t="str">
        <f t="shared" si="303"/>
        <v/>
      </c>
      <c r="CM330" s="163" t="str">
        <f t="shared" si="304"/>
        <v/>
      </c>
      <c r="CN330" s="163"/>
      <c r="CO330" s="163"/>
      <c r="CP330" s="163" t="str">
        <f t="shared" si="305"/>
        <v/>
      </c>
      <c r="CQ330" s="163"/>
      <c r="CR330" s="163"/>
      <c r="CS330" s="185" t="str">
        <f t="shared" si="322"/>
        <v/>
      </c>
      <c r="CT330" s="70"/>
      <c r="CU330" s="70">
        <f t="shared" si="306"/>
        <v>0</v>
      </c>
      <c r="CV330" s="70">
        <f t="shared" si="307"/>
        <v>0</v>
      </c>
      <c r="CW330" s="70"/>
      <c r="CX330" s="96">
        <f t="shared" si="308"/>
        <v>0</v>
      </c>
      <c r="CY330" s="70"/>
      <c r="CZ330" s="70" t="e">
        <f t="shared" si="309"/>
        <v>#VALUE!</v>
      </c>
      <c r="DA330" s="70" t="e">
        <f t="shared" si="310"/>
        <v>#VALUE!</v>
      </c>
      <c r="DB330" s="70"/>
      <c r="DC330" s="70" t="b">
        <f t="shared" si="323"/>
        <v>0</v>
      </c>
      <c r="DD330" s="70">
        <f t="shared" si="311"/>
        <v>0</v>
      </c>
      <c r="DE330" s="70" t="str">
        <f t="shared" si="312"/>
        <v/>
      </c>
      <c r="DF330" s="70"/>
      <c r="DG330" s="70" t="str">
        <f t="shared" si="324"/>
        <v/>
      </c>
      <c r="DH330" s="70" t="b">
        <f t="shared" si="325"/>
        <v>0</v>
      </c>
      <c r="DI330" s="70" t="str">
        <f t="shared" si="326"/>
        <v/>
      </c>
      <c r="DJ330" s="70"/>
      <c r="DK330" s="70" t="str">
        <f t="shared" si="313"/>
        <v/>
      </c>
      <c r="DL330" s="70" t="str">
        <f t="shared" si="314"/>
        <v/>
      </c>
      <c r="DM330" s="70"/>
      <c r="DN330" s="70" t="str">
        <f t="shared" si="315"/>
        <v/>
      </c>
      <c r="DO330" s="70" t="str">
        <f>IF(DK330="","",AND((COUNTIF($DK$12:DL330,DK330))=1,(COUNTIF($DK$12:DL330,DL330))=1))</f>
        <v/>
      </c>
      <c r="DP330" s="70" t="str">
        <f>IF(DK330="","",AND((COUNTIF(DK330:$DL$812,DK330))=1,(COUNTIF(DK330:$DL$812,DL330))=1))</f>
        <v/>
      </c>
      <c r="DQ330" s="70"/>
      <c r="DR330" s="70" t="b">
        <f t="shared" si="316"/>
        <v>0</v>
      </c>
      <c r="DS330" s="70" t="b">
        <f t="shared" si="317"/>
        <v>0</v>
      </c>
      <c r="DT330" s="70">
        <f t="shared" si="327"/>
        <v>0</v>
      </c>
      <c r="DU330" s="70">
        <f t="shared" si="328"/>
        <v>0</v>
      </c>
      <c r="DV330" s="70" t="b">
        <f t="shared" si="318"/>
        <v>0</v>
      </c>
      <c r="DW330" s="70" t="b">
        <f t="shared" si="319"/>
        <v>0</v>
      </c>
      <c r="DX330" s="70"/>
      <c r="DY330" s="70" t="b">
        <f t="shared" si="320"/>
        <v>0</v>
      </c>
      <c r="DZ330" s="70">
        <f t="shared" si="321"/>
        <v>0</v>
      </c>
      <c r="EA330" s="70"/>
    </row>
    <row r="331" spans="1:131" x14ac:dyDescent="0.25">
      <c r="A331" s="24" t="str">
        <f t="shared" si="286"/>
        <v/>
      </c>
      <c r="B331" s="36"/>
      <c r="C331" s="37"/>
      <c r="D331" s="38"/>
      <c r="E331" s="37"/>
      <c r="F331" s="38"/>
      <c r="G331" s="39"/>
      <c r="H331" s="35"/>
      <c r="I331" s="30"/>
      <c r="J331" s="38"/>
      <c r="K331" s="36"/>
      <c r="L331" s="40"/>
      <c r="M331" s="43"/>
      <c r="N331" s="44"/>
      <c r="O331" s="35"/>
      <c r="P331" s="87"/>
      <c r="R331" s="70"/>
      <c r="S331" s="70"/>
      <c r="T331" s="99" t="s">
        <v>803</v>
      </c>
      <c r="U331" s="146" t="s">
        <v>804</v>
      </c>
      <c r="V331" s="70"/>
      <c r="W331" s="70"/>
      <c r="X331" s="70"/>
      <c r="Y331" s="70"/>
      <c r="Z331" t="b">
        <f t="shared" si="265"/>
        <v>0</v>
      </c>
      <c r="AA331" t="b">
        <f t="shared" si="287"/>
        <v>0</v>
      </c>
      <c r="AB331" t="b">
        <f t="shared" si="266"/>
        <v>0</v>
      </c>
      <c r="AC331" t="b">
        <f t="shared" si="267"/>
        <v>0</v>
      </c>
      <c r="AD331" s="101" t="b">
        <f t="shared" si="268"/>
        <v>0</v>
      </c>
      <c r="AE331" t="e">
        <f t="shared" si="269"/>
        <v>#VALUE!</v>
      </c>
      <c r="AF331" t="b">
        <f t="shared" si="270"/>
        <v>0</v>
      </c>
      <c r="AG331" s="135"/>
      <c r="AH331" s="82" t="b">
        <f t="shared" si="271"/>
        <v>0</v>
      </c>
      <c r="AI331" s="99" t="b">
        <f t="shared" si="272"/>
        <v>0</v>
      </c>
      <c r="AJ331" s="70" t="b">
        <f t="shared" si="273"/>
        <v>0</v>
      </c>
      <c r="AK331" s="111" t="b">
        <f t="shared" si="288"/>
        <v>0</v>
      </c>
      <c r="AL331" s="82" t="e">
        <f t="shared" si="274"/>
        <v>#VALUE!</v>
      </c>
      <c r="AM331" s="82" t="b">
        <f t="shared" si="275"/>
        <v>0</v>
      </c>
      <c r="AN331" s="82" t="b">
        <f t="shared" si="276"/>
        <v>0</v>
      </c>
      <c r="AO331" s="82" t="b">
        <f t="shared" si="289"/>
        <v>0</v>
      </c>
      <c r="AP331" s="82" t="b">
        <f t="shared" si="277"/>
        <v>0</v>
      </c>
      <c r="AQ331" s="82" t="b">
        <f t="shared" si="290"/>
        <v>0</v>
      </c>
      <c r="AR331" s="70">
        <f t="shared" si="291"/>
        <v>0</v>
      </c>
      <c r="AS331" s="82" t="b">
        <f t="shared" si="278"/>
        <v>0</v>
      </c>
      <c r="AT331" s="82" t="b">
        <f t="shared" si="279"/>
        <v>0</v>
      </c>
      <c r="AU331" s="82" t="b">
        <f t="shared" si="280"/>
        <v>0</v>
      </c>
      <c r="AV331" s="82" t="b">
        <f t="shared" si="281"/>
        <v>0</v>
      </c>
      <c r="AW331" s="82" t="b">
        <f t="shared" si="282"/>
        <v>0</v>
      </c>
      <c r="AX331" s="82" t="b">
        <f t="shared" si="283"/>
        <v>0</v>
      </c>
      <c r="AY331" s="82" t="b">
        <f t="shared" si="292"/>
        <v>0</v>
      </c>
      <c r="AZ331" s="82"/>
      <c r="BA331" s="82" t="b">
        <f t="shared" si="293"/>
        <v>0</v>
      </c>
      <c r="BB331" s="82" t="b">
        <f t="shared" si="294"/>
        <v>0</v>
      </c>
      <c r="BC331" s="82" t="b">
        <f t="shared" si="295"/>
        <v>0</v>
      </c>
      <c r="BD331" s="70"/>
      <c r="BE331" s="70" t="str">
        <f t="shared" si="284"/>
        <v/>
      </c>
      <c r="BF331" s="70">
        <v>320</v>
      </c>
      <c r="BG331" s="70"/>
      <c r="BH331" s="70"/>
      <c r="BI331" s="70"/>
      <c r="BJ331" s="70"/>
      <c r="BK331" s="70"/>
      <c r="BL331" s="70"/>
      <c r="BM331" s="70"/>
      <c r="BN331" s="70"/>
      <c r="BO331" s="70"/>
      <c r="BP331" s="70"/>
      <c r="BQ331" s="70"/>
      <c r="BR331" s="70"/>
      <c r="BS331" s="70" t="b">
        <f t="shared" si="285"/>
        <v>0</v>
      </c>
      <c r="BT331" s="70">
        <f>COUNTA(B332:$O$830)</f>
        <v>0</v>
      </c>
      <c r="BU331" s="70"/>
      <c r="BV331" s="163"/>
      <c r="BW331" s="163"/>
      <c r="BX331" s="163"/>
      <c r="BY331" s="163"/>
      <c r="BZ331" s="163"/>
      <c r="CA331" s="163"/>
      <c r="CB331" s="163"/>
      <c r="CC331" s="163"/>
      <c r="CD331" s="163"/>
      <c r="CE331" s="163" t="str">
        <f t="shared" si="296"/>
        <v/>
      </c>
      <c r="CF331" s="163" t="str">
        <f t="shared" si="297"/>
        <v/>
      </c>
      <c r="CG331" s="163" t="str">
        <f t="shared" si="298"/>
        <v/>
      </c>
      <c r="CH331" s="163" t="str">
        <f t="shared" si="299"/>
        <v/>
      </c>
      <c r="CI331" s="163" t="str">
        <f t="shared" si="300"/>
        <v/>
      </c>
      <c r="CJ331" s="163" t="str">
        <f t="shared" si="301"/>
        <v/>
      </c>
      <c r="CK331" s="163" t="str">
        <f t="shared" si="302"/>
        <v/>
      </c>
      <c r="CL331" s="163" t="str">
        <f t="shared" si="303"/>
        <v/>
      </c>
      <c r="CM331" s="163" t="str">
        <f t="shared" si="304"/>
        <v/>
      </c>
      <c r="CN331" s="163"/>
      <c r="CO331" s="163"/>
      <c r="CP331" s="163" t="str">
        <f t="shared" si="305"/>
        <v/>
      </c>
      <c r="CQ331" s="163"/>
      <c r="CR331" s="163"/>
      <c r="CS331" s="185" t="str">
        <f t="shared" si="322"/>
        <v/>
      </c>
      <c r="CT331" s="70"/>
      <c r="CU331" s="70">
        <f t="shared" si="306"/>
        <v>0</v>
      </c>
      <c r="CV331" s="70">
        <f t="shared" si="307"/>
        <v>0</v>
      </c>
      <c r="CW331" s="70"/>
      <c r="CX331" s="96">
        <f t="shared" si="308"/>
        <v>0</v>
      </c>
      <c r="CY331" s="70"/>
      <c r="CZ331" s="70" t="e">
        <f t="shared" si="309"/>
        <v>#VALUE!</v>
      </c>
      <c r="DA331" s="70" t="e">
        <f t="shared" si="310"/>
        <v>#VALUE!</v>
      </c>
      <c r="DB331" s="70"/>
      <c r="DC331" s="70" t="b">
        <f t="shared" si="323"/>
        <v>0</v>
      </c>
      <c r="DD331" s="70">
        <f t="shared" si="311"/>
        <v>0</v>
      </c>
      <c r="DE331" s="70" t="str">
        <f t="shared" si="312"/>
        <v/>
      </c>
      <c r="DF331" s="70"/>
      <c r="DG331" s="70" t="str">
        <f t="shared" si="324"/>
        <v/>
      </c>
      <c r="DH331" s="70" t="b">
        <f t="shared" si="325"/>
        <v>0</v>
      </c>
      <c r="DI331" s="70" t="str">
        <f t="shared" si="326"/>
        <v/>
      </c>
      <c r="DJ331" s="70"/>
      <c r="DK331" s="70" t="str">
        <f t="shared" si="313"/>
        <v/>
      </c>
      <c r="DL331" s="70" t="str">
        <f t="shared" si="314"/>
        <v/>
      </c>
      <c r="DM331" s="70"/>
      <c r="DN331" s="70" t="str">
        <f t="shared" si="315"/>
        <v/>
      </c>
      <c r="DO331" s="70" t="str">
        <f>IF(DK331="","",AND((COUNTIF($DK$12:DL331,DK331))=1,(COUNTIF($DK$12:DL331,DL331))=1))</f>
        <v/>
      </c>
      <c r="DP331" s="70" t="str">
        <f>IF(DK331="","",AND((COUNTIF(DK331:$DL$812,DK331))=1,(COUNTIF(DK331:$DL$812,DL331))=1))</f>
        <v/>
      </c>
      <c r="DQ331" s="70"/>
      <c r="DR331" s="70" t="b">
        <f t="shared" si="316"/>
        <v>0</v>
      </c>
      <c r="DS331" s="70" t="b">
        <f t="shared" si="317"/>
        <v>0</v>
      </c>
      <c r="DT331" s="70">
        <f t="shared" si="327"/>
        <v>0</v>
      </c>
      <c r="DU331" s="70">
        <f t="shared" si="328"/>
        <v>0</v>
      </c>
      <c r="DV331" s="70" t="b">
        <f t="shared" si="318"/>
        <v>0</v>
      </c>
      <c r="DW331" s="70" t="b">
        <f t="shared" si="319"/>
        <v>0</v>
      </c>
      <c r="DX331" s="70"/>
      <c r="DY331" s="70" t="b">
        <f t="shared" si="320"/>
        <v>0</v>
      </c>
      <c r="DZ331" s="70">
        <f t="shared" si="321"/>
        <v>0</v>
      </c>
      <c r="EA331" s="70"/>
    </row>
    <row r="332" spans="1:131" x14ac:dyDescent="0.25">
      <c r="A332" s="24" t="str">
        <f t="shared" si="286"/>
        <v/>
      </c>
      <c r="B332" s="36"/>
      <c r="C332" s="37"/>
      <c r="D332" s="38"/>
      <c r="E332" s="37"/>
      <c r="F332" s="38"/>
      <c r="G332" s="39"/>
      <c r="H332" s="35"/>
      <c r="I332" s="30"/>
      <c r="J332" s="38"/>
      <c r="K332" s="36"/>
      <c r="L332" s="40"/>
      <c r="M332" s="43"/>
      <c r="N332" s="44"/>
      <c r="O332" s="35"/>
      <c r="P332" s="87"/>
      <c r="R332" s="70"/>
      <c r="S332" s="70"/>
      <c r="T332" s="99" t="s">
        <v>805</v>
      </c>
      <c r="U332" s="146" t="s">
        <v>806</v>
      </c>
      <c r="V332" s="70"/>
      <c r="W332" s="70"/>
      <c r="X332" s="70"/>
      <c r="Y332" s="70"/>
      <c r="Z332" t="b">
        <f t="shared" ref="Z332:Z395" si="329">NOT(OR(COUNTA(B332:O332,)=1,C332="C",C332="A",C332="P",C332="IMB",C332="F",C332="CT",C332="AT",C332="PT"))</f>
        <v>0</v>
      </c>
      <c r="AA332" t="b">
        <f t="shared" si="287"/>
        <v>0</v>
      </c>
      <c r="AB332" t="b">
        <f t="shared" ref="AB332:AB395" si="330">IF(COUNTA(B332:O332,)=1,FALSE,AND(OR(C332="CT",C332="AT",C332="PT"),D332&lt;&gt;""))</f>
        <v>0</v>
      </c>
      <c r="AC332" t="b">
        <f t="shared" ref="AC332:AC395" si="331">IF(ISBLANK(C332),FALSE,IF((((ISBLANK(D332))+(C332&lt;&gt;"c")+(C332&lt;&gt;"a")+(C332&lt;&gt;"p"))=4),FALSE,IF(OR(C332="P",C332="ct",C332="at",C332="pt"),FALSE,IF(OR(ISERROR(SEARCH("/",D332)),(NOT(ISBLANK(D332))+(C332="c")+(C332="a")+(C332="p")=1)),TRUE,OR(((AND((MID(D332,SEARCH("/",D332),3))="/ft",C332="c")+(AND((MID(D332,SEARCH("/",D332),3))="/ae",C332="a"))+(AND((MID(D332,SEARCH("/",D332),3))="/of",C332="c")))+(ISNUMBER(MID(D332,SEARCH("/",D332)+1,LEN(D332)-SEARCH("/",D332))*1)))&lt;&gt;1,SEARCH("/",D332)&lt;&gt;6,IF(OR(LEFT(D332,2)="2A",LEFT(D332,2)="2B"),ISERROR(VALUE(MID(D332,3,3))),ISERROR(VALUE(LEFT(D332,5)))))))))</f>
        <v>0</v>
      </c>
      <c r="AD332" s="101" t="b">
        <f t="shared" ref="AD332:AD395" si="332">IF(ISBLANK(E332),FALSE,OR(C332&amp;D332=E332&amp;F332,LEFT(D332,2)="20"))</f>
        <v>0</v>
      </c>
      <c r="AE332" t="e">
        <f t="shared" ref="AE332:AE395" si="333">TEXT($I$3,"00000")&lt;&gt;MID(D332,1,SEARCH("/",D332)-1)</f>
        <v>#VALUE!</v>
      </c>
      <c r="AF332" t="b">
        <f t="shared" ref="AF332:AF395" si="334">NOT(OR(COUNTA(B332:O332,)=1,E332="C",E332="A",E332="P",E332="IMB",E332="F",E332="CT",E332="AT",E332="PT"))</f>
        <v>0</v>
      </c>
      <c r="AG332" s="135"/>
      <c r="AH332" s="82" t="b">
        <f t="shared" ref="AH332:AH395" si="335">IF(COUNTA(B332:O332,)=1,FALSE,IF(ISNA(LOOKUP(C332&amp;E332&amp;H332,ceh)),TRUE,IF(C332&amp;E332&amp;H332&lt;&gt;LOOKUP(C332&amp;E332&amp;H332,ceh),TRUE,FALSE)))</f>
        <v>0</v>
      </c>
      <c r="AI332" s="99" t="b">
        <f t="shared" ref="AI332:AI395" si="336">IF(COUNTA(B332:O332,)=1,FALSE,AND(OR(E332="CT",E332="AT",E332="PT"),F332&lt;&gt;""))</f>
        <v>0</v>
      </c>
      <c r="AJ332" s="70" t="b">
        <f t="shared" ref="AJ332:AJ395" si="337">IF(ISBLANK(E332),FALSE,IF((((ISBLANK(F332))+(E332&lt;&gt;"c")+(E332&lt;&gt;"a")+(E332&lt;&gt;"p"))=4),FALSE,IF(OR(E332="P",E332="ct",E332="at",E332="pt"),FALSE,IF(OR(ISERROR(SEARCH("/",F332)),(NOT(ISBLANK(F332))+(E332="c")+(E332="a")+(E332="p")=1)),TRUE,OR(((AND((MID(F332,SEARCH("/",F332),3))="/ft",E332="c")+(AND((MID(F332,SEARCH("/",F332),3))="/ae",E332="a"))+(AND((MID(F332,SEARCH("/",F332),3))="/of",E332="c")))+(ISNUMBER(MID(F332,SEARCH("/",F332)+1,LEN(F332)-SEARCH("/",F332))*1)))&lt;&gt;1,SEARCH("/",F332)&lt;&gt;6,IF(OR(LEFT(F332,2)="2A",LEFT(F332,2)="2B"),ISERROR(VALUE(MID(F332,3,3))),ISERROR(VALUE(LEFT(F332,5)))))))))</f>
        <v>0</v>
      </c>
      <c r="AK332" s="111" t="b">
        <f t="shared" si="288"/>
        <v>0</v>
      </c>
      <c r="AL332" s="82" t="e">
        <f t="shared" ref="AL332:AL395" si="338">TEXT($I$3,"00000")&lt;&gt;MID(F332,1,SEARCH("/",F332)-1)</f>
        <v>#VALUE!</v>
      </c>
      <c r="AM332" s="82" t="b">
        <f t="shared" ref="AM332:AM395" si="339">IF(COUNTA(B332:O332,)=1,FALSE,OR(G332=0,ISBLANK(G332),ISTEXT(G332)))</f>
        <v>0</v>
      </c>
      <c r="AN332" s="82" t="b">
        <f t="shared" ref="AN332:AN395" si="340">((C332&amp;E332="cimb")+(C332&amp;E432="cf")+(C332&amp;E332="aimb")+(C332&amp;E332="af")+(C332&amp;E332="pf")+(C332&amp;E332="imbc")+(C332&amp;E332="fc")+(C332&amp;E332="imba")+(C332&amp;E332="fa")+(C332&amp;E332="fp")+(G332&lt;&gt;7))=2</f>
        <v>0</v>
      </c>
      <c r="AO332" s="82" t="b">
        <f t="shared" si="289"/>
        <v>0</v>
      </c>
      <c r="AP332" s="82" t="b">
        <f t="shared" ref="AP332:AP395" si="341">IF(AND(COUNTA(B332:O332,)&lt;&gt;1,ISBLANK(H332)),TRUE,IF(ISNA(LOOKUP(H332,Diamètre_Conduite)),TRUE,IF(H332&lt;&gt;LOOKUP(H332,Diamètre_Conduite),TRUE,FALSE)))</f>
        <v>0</v>
      </c>
      <c r="AQ332" s="82" t="b">
        <f t="shared" si="290"/>
        <v>0</v>
      </c>
      <c r="AR332" s="70">
        <f t="shared" si="291"/>
        <v>0</v>
      </c>
      <c r="AS332" s="82" t="b">
        <f t="shared" ref="AS332:AS395" si="342">IF(COUNTA(B332:O332,)=1,FALSE,IF(ISNA(LOOKUP(K332,diamcable)),TRUE,IF(K332&lt;&gt;LOOKUP(K332,diamcable),TRUE,FALSE)))</f>
        <v>0</v>
      </c>
      <c r="AT332" s="82" t="b">
        <f t="shared" ref="AT332:AT395" si="343">IF(OR(AND(C332="",E332="",H332=""),COUNTA(B332:O332,)=1),FALSE,IF(ISNA(LOOKUP(C332&amp;E332,CE)),TRUE,IF(C332&amp;E332&lt;&gt;LOOKUP(C332&amp;E332,CE),TRUE,FALSE)))</f>
        <v>0</v>
      </c>
      <c r="AU332" s="82" t="b">
        <f t="shared" ref="AU332:AU395" si="344">IF(OR(COUNTA(B332:O332,)=1,M332=""),FALSE,OR(AND(C332="c",OR(B332="se",B332="ss")),AND(C332="c",NOT(OR(M332="oui transition égout petit pied droit",M332="oui transition égout grand pied droit",M332="oui percement avec plus de 4 alvéoles",M332="oui percement petit pied droit",M332="oui percement grand pied droit"))),AND(C332="a",NOT(OR(M332="oui renforcement appui sans commande d'appui",M332="oui remplacement appui",M332="oui renforcement appui avec commande d'appui"))),(C332&lt;&gt;"c")+(C332&lt;&gt;"a")=2))</f>
        <v>0</v>
      </c>
      <c r="AV332" s="82" t="b">
        <f t="shared" ref="AV332:AV395" si="345">IF(OR(COUNTA(B332:O332,)=1,N332=""),FALSE,OR(AND(E332="c",NOT(OR(N332="oui transition égout petit pied droit",N332="oui transition égout grand pied droit",N332="oui percement avec plus de 4 alvéoles",N332="oui percement petit pied droit",N332="oui percement grand pied droit"))),AND(E332="a",NOT(OR(N332="oui renforcement appui sans commande d'appui",N332="oui remplacement appui",N332="oui renforcement appui avec commande d'appui"))),(E332&lt;&gt;"c")+(E332&lt;&gt;"a")=2))</f>
        <v>0</v>
      </c>
      <c r="AW332" s="82" t="b">
        <f t="shared" ref="AW332:AW395" si="346">IF(OR(COUNTA(B332:O332,)=1,O332=""),FALSE,IF(((O332="A PEO")+(O332="B PEO")+(O332="A Manchon &gt; 2dm3")+(O332="A Micro Manchon &lt; 2dm3")+(O332="B Manchon &gt; 2dm3")+(O332="B Micro Manchon &lt; 2dm3")+(O332="A PMSB")+(O332="B PMSB")+(O332=""))&lt;&gt;1,TRUE,IF(AND((LEFT(O332,1)="a"),OR((C332="c"),(C332="a"))),FALSE,IF(AND((LEFT(O332,1)="b"),OR(E332="c",E332="a")),FALSE,TRUE))))</f>
        <v>0</v>
      </c>
      <c r="AX332" s="82" t="b">
        <f t="shared" ref="AX332:AX395" si="347">IF(OR(COUNTA(B332:O332,)=1,O332=""),FALSE,IF(((O332="A PB Chambre")+(O332="B PB Chambre")+(O332="A PB Appui")+(O332="B PB Appui")+(O332=""))&lt;&gt;1,TRUE,IF((((O332="A PB Chambre")+(C332="c"))=2)+(((O332="B PB Chambre")+(E332="c"))=2)+(((O332="A PB Appui")+(C332="a"))=2)+(((O332="B PB Appui")+(E332="a"))=2),FALSE,TRUE)))</f>
        <v>0</v>
      </c>
      <c r="AY332" s="82" t="b">
        <f t="shared" si="292"/>
        <v>0</v>
      </c>
      <c r="AZ332" s="82"/>
      <c r="BA332" s="82" t="b">
        <f t="shared" si="293"/>
        <v>0</v>
      </c>
      <c r="BB332" s="82" t="b">
        <f t="shared" si="294"/>
        <v>0</v>
      </c>
      <c r="BC332" s="82" t="b">
        <f t="shared" si="295"/>
        <v>0</v>
      </c>
      <c r="BD332" s="70"/>
      <c r="BE332" s="70" t="str">
        <f t="shared" ref="BE332:BE395" si="348">IF(ISERR(LEFT(D332,SEARCH("/",D332,1)-1)),"",LEFT(D332,SEARCH("/",D332,1)-1))</f>
        <v/>
      </c>
      <c r="BF332" s="70">
        <v>321</v>
      </c>
      <c r="BG332" s="70"/>
      <c r="BH332" s="70"/>
      <c r="BI332" s="70"/>
      <c r="BJ332" s="70"/>
      <c r="BK332" s="70"/>
      <c r="BL332" s="70"/>
      <c r="BM332" s="70"/>
      <c r="BN332" s="70"/>
      <c r="BO332" s="70"/>
      <c r="BP332" s="70"/>
      <c r="BQ332" s="70"/>
      <c r="BR332" s="70"/>
      <c r="BS332" s="70" t="b">
        <f t="shared" ref="BS332:BS395" si="349">IF(AND(COUNTA(B332:O332)=0,BT332&lt;&gt;0),TRUE,FALSE)</f>
        <v>0</v>
      </c>
      <c r="BT332" s="70">
        <f>COUNTA(B333:$O$830)</f>
        <v>0</v>
      </c>
      <c r="BU332" s="70"/>
      <c r="BV332" s="163"/>
      <c r="BW332" s="163"/>
      <c r="BX332" s="163"/>
      <c r="BY332" s="163"/>
      <c r="BZ332" s="163"/>
      <c r="CA332" s="163"/>
      <c r="CB332" s="163"/>
      <c r="CC332" s="163"/>
      <c r="CD332" s="163"/>
      <c r="CE332" s="163" t="str">
        <f t="shared" si="296"/>
        <v/>
      </c>
      <c r="CF332" s="163" t="str">
        <f t="shared" si="297"/>
        <v/>
      </c>
      <c r="CG332" s="163" t="str">
        <f t="shared" si="298"/>
        <v/>
      </c>
      <c r="CH332" s="163" t="str">
        <f t="shared" si="299"/>
        <v/>
      </c>
      <c r="CI332" s="163" t="str">
        <f t="shared" si="300"/>
        <v/>
      </c>
      <c r="CJ332" s="163" t="str">
        <f t="shared" si="301"/>
        <v/>
      </c>
      <c r="CK332" s="163" t="str">
        <f t="shared" si="302"/>
        <v/>
      </c>
      <c r="CL332" s="163" t="str">
        <f t="shared" si="303"/>
        <v/>
      </c>
      <c r="CM332" s="163" t="str">
        <f t="shared" si="304"/>
        <v/>
      </c>
      <c r="CN332" s="163"/>
      <c r="CO332" s="163"/>
      <c r="CP332" s="163" t="str">
        <f t="shared" si="305"/>
        <v/>
      </c>
      <c r="CQ332" s="163"/>
      <c r="CR332" s="163"/>
      <c r="CS332" s="185" t="str">
        <f t="shared" si="322"/>
        <v/>
      </c>
      <c r="CT332" s="70"/>
      <c r="CU332" s="70">
        <f t="shared" si="306"/>
        <v>0</v>
      </c>
      <c r="CV332" s="70">
        <f t="shared" si="307"/>
        <v>0</v>
      </c>
      <c r="CW332" s="70"/>
      <c r="CX332" s="96">
        <f t="shared" si="308"/>
        <v>0</v>
      </c>
      <c r="CY332" s="70"/>
      <c r="CZ332" s="70" t="e">
        <f t="shared" si="309"/>
        <v>#VALUE!</v>
      </c>
      <c r="DA332" s="70" t="e">
        <f t="shared" si="310"/>
        <v>#VALUE!</v>
      </c>
      <c r="DB332" s="70"/>
      <c r="DC332" s="70" t="b">
        <f t="shared" si="323"/>
        <v>0</v>
      </c>
      <c r="DD332" s="70">
        <f t="shared" si="311"/>
        <v>0</v>
      </c>
      <c r="DE332" s="70" t="str">
        <f t="shared" si="312"/>
        <v/>
      </c>
      <c r="DF332" s="70"/>
      <c r="DG332" s="70" t="str">
        <f t="shared" si="324"/>
        <v/>
      </c>
      <c r="DH332" s="70" t="b">
        <f t="shared" si="325"/>
        <v>0</v>
      </c>
      <c r="DI332" s="70" t="str">
        <f t="shared" si="326"/>
        <v/>
      </c>
      <c r="DJ332" s="70"/>
      <c r="DK332" s="70" t="str">
        <f t="shared" si="313"/>
        <v/>
      </c>
      <c r="DL332" s="70" t="str">
        <f t="shared" si="314"/>
        <v/>
      </c>
      <c r="DM332" s="70"/>
      <c r="DN332" s="70" t="str">
        <f t="shared" si="315"/>
        <v/>
      </c>
      <c r="DO332" s="70" t="str">
        <f>IF(DK332="","",AND((COUNTIF($DK$12:DL332,DK332))=1,(COUNTIF($DK$12:DL332,DL332))=1))</f>
        <v/>
      </c>
      <c r="DP332" s="70" t="str">
        <f>IF(DK332="","",AND((COUNTIF(DK332:$DL$812,DK332))=1,(COUNTIF(DK332:$DL$812,DL332))=1))</f>
        <v/>
      </c>
      <c r="DQ332" s="70"/>
      <c r="DR332" s="70" t="b">
        <f t="shared" si="316"/>
        <v>0</v>
      </c>
      <c r="DS332" s="70" t="b">
        <f t="shared" si="317"/>
        <v>0</v>
      </c>
      <c r="DT332" s="70">
        <f t="shared" si="327"/>
        <v>0</v>
      </c>
      <c r="DU332" s="70">
        <f t="shared" si="328"/>
        <v>0</v>
      </c>
      <c r="DV332" s="70" t="b">
        <f t="shared" si="318"/>
        <v>0</v>
      </c>
      <c r="DW332" s="70" t="b">
        <f t="shared" si="319"/>
        <v>0</v>
      </c>
      <c r="DX332" s="70"/>
      <c r="DY332" s="70" t="b">
        <f t="shared" si="320"/>
        <v>0</v>
      </c>
      <c r="DZ332" s="70">
        <f t="shared" si="321"/>
        <v>0</v>
      </c>
      <c r="EA332" s="70"/>
    </row>
    <row r="333" spans="1:131" x14ac:dyDescent="0.25">
      <c r="A333" s="24" t="str">
        <f t="shared" ref="A333:A396" si="350">IF(BS333=TRUE,"ligne vide interdite","")</f>
        <v/>
      </c>
      <c r="B333" s="36"/>
      <c r="C333" s="37"/>
      <c r="D333" s="38"/>
      <c r="E333" s="37"/>
      <c r="F333" s="38"/>
      <c r="G333" s="39"/>
      <c r="H333" s="35"/>
      <c r="I333" s="30"/>
      <c r="J333" s="38"/>
      <c r="K333" s="36"/>
      <c r="L333" s="40"/>
      <c r="M333" s="43"/>
      <c r="N333" s="44"/>
      <c r="O333" s="35"/>
      <c r="P333" s="87"/>
      <c r="R333" s="70"/>
      <c r="S333" s="70"/>
      <c r="T333" s="99" t="s">
        <v>807</v>
      </c>
      <c r="U333" s="146" t="s">
        <v>808</v>
      </c>
      <c r="V333" s="70"/>
      <c r="W333" s="70"/>
      <c r="X333" s="70"/>
      <c r="Y333" s="70"/>
      <c r="Z333" t="b">
        <f t="shared" si="329"/>
        <v>0</v>
      </c>
      <c r="AA333" t="b">
        <f t="shared" ref="AA333:AA396" si="351">AND($DN$11&gt;1,DN333=TRUE)</f>
        <v>0</v>
      </c>
      <c r="AB333" t="b">
        <f t="shared" si="330"/>
        <v>0</v>
      </c>
      <c r="AC333" t="b">
        <f t="shared" si="331"/>
        <v>0</v>
      </c>
      <c r="AD333" s="101" t="b">
        <f t="shared" si="332"/>
        <v>0</v>
      </c>
      <c r="AE333" t="e">
        <f t="shared" si="333"/>
        <v>#VALUE!</v>
      </c>
      <c r="AF333" t="b">
        <f t="shared" si="334"/>
        <v>0</v>
      </c>
      <c r="AG333" s="135"/>
      <c r="AH333" s="82" t="b">
        <f t="shared" si="335"/>
        <v>0</v>
      </c>
      <c r="AI333" s="99" t="b">
        <f t="shared" si="336"/>
        <v>0</v>
      </c>
      <c r="AJ333" s="70" t="b">
        <f t="shared" si="337"/>
        <v>0</v>
      </c>
      <c r="AK333" s="111" t="b">
        <f t="shared" ref="AK333:AK396" si="352">IF(ISBLANK(E333),FALSE,OR(C333&amp;D333=E333&amp;F333,LEFT(F333,2)="20"))</f>
        <v>0</v>
      </c>
      <c r="AL333" s="82" t="e">
        <f t="shared" si="338"/>
        <v>#VALUE!</v>
      </c>
      <c r="AM333" s="82" t="b">
        <f t="shared" si="339"/>
        <v>0</v>
      </c>
      <c r="AN333" s="82" t="b">
        <f t="shared" si="340"/>
        <v>0</v>
      </c>
      <c r="AO333" s="82" t="b">
        <f t="shared" ref="AO333:AO396" si="353">OR(AP333,AND((ISERROR(SEARCH("t",B333))+(H333&lt;&gt;"sous tubage existant"))=1,(H333&lt;&gt;"sous tubage existant")))</f>
        <v>0</v>
      </c>
      <c r="AP333" s="82" t="b">
        <f t="shared" si="341"/>
        <v>0</v>
      </c>
      <c r="AQ333" s="82" t="b">
        <f t="shared" ref="AQ333:AQ396" si="354">OR(AND(I333="oui",J333=""),(I333="oui")+(J333="6/8mm")+(J333="8/10mm")+(J333="11/14mm")+(J333="13/16mm")+(J333="15/18mm")+(J333="16/20mm")+(J333="21/25mm")+(J333="27/32mm")=1)</f>
        <v>0</v>
      </c>
      <c r="AR333" s="70">
        <f t="shared" ref="AR333:AR396" si="355">IF(I333="Oui",OR(((AND((K333&lt;=8),((LEFT(J333,SEARCH("/",J333,1)-1)*1)&lt;=11)))+(AND((K333&gt;8),(K333&lt;=12),((LEFT(J333,SEARCH("/",J333,1)-1)*1)&lt;=15)))+(AND((K333&gt;12),(K333&lt;=16),((LEFT(J333,SEARCH("/",J333,1)-1)*1)&lt;=21)))+(AND((K333&gt;16),((LEFT(J333,SEARCH("/",J333,1)-1)*1)&lt;=27))))&lt;&gt;1,(K333)&gt;(LEFT(J333,SEARCH("/",J333,1)-1)-(ROUNDUP((MID(J333,SEARCH("/",J333,1)+1,(SEARCH("mm",J333,1)-1)-SEARCH("/",J333,1))-(LEFT(J333,SEARCH("/",J333,1)-1)))/2,0)))),)</f>
        <v>0</v>
      </c>
      <c r="AS333" s="82" t="b">
        <f t="shared" si="342"/>
        <v>0</v>
      </c>
      <c r="AT333" s="82" t="b">
        <f t="shared" si="343"/>
        <v>0</v>
      </c>
      <c r="AU333" s="82" t="b">
        <f t="shared" si="344"/>
        <v>0</v>
      </c>
      <c r="AV333" s="82" t="b">
        <f t="shared" si="345"/>
        <v>0</v>
      </c>
      <c r="AW333" s="82" t="b">
        <f t="shared" si="346"/>
        <v>0</v>
      </c>
      <c r="AX333" s="82" t="b">
        <f t="shared" si="347"/>
        <v>0</v>
      </c>
      <c r="AY333" s="82" t="b">
        <f t="shared" ref="AY333:AY396" si="356">COUNTIF(AW333:AX333,TRUE)=2</f>
        <v>0</v>
      </c>
      <c r="AZ333" s="82"/>
      <c r="BA333" s="82" t="b">
        <f t="shared" ref="BA333:BA396" si="357">IF(AND(C333&amp;E333="cc",H333=150,I333="oui"),FALSE,AND(I333="oui",NOT(OR(C333&amp;E333&lt;&gt;"cc",NOT(H333=100)))))</f>
        <v>0</v>
      </c>
      <c r="BB333" s="82" t="b">
        <f t="shared" ref="BB333:BB396" si="358">AND(I333="oui",NOT(OR(C333&amp;E333&lt;&gt;"cc",G333&lt;100,NOT(OR(H333=60,H333=80)))))</f>
        <v>0</v>
      </c>
      <c r="BC333" s="82" t="b">
        <f t="shared" ref="BC333:BC396" si="359">IF(OR(I333="",AND(I333="oui",C333&amp;E333="cc")),FALSE,TRUE)</f>
        <v>0</v>
      </c>
      <c r="BD333" s="70"/>
      <c r="BE333" s="70" t="str">
        <f t="shared" si="348"/>
        <v/>
      </c>
      <c r="BF333" s="70">
        <v>322</v>
      </c>
      <c r="BG333" s="70"/>
      <c r="BH333" s="70"/>
      <c r="BI333" s="70"/>
      <c r="BJ333" s="70"/>
      <c r="BK333" s="70"/>
      <c r="BL333" s="70"/>
      <c r="BM333" s="70"/>
      <c r="BN333" s="70"/>
      <c r="BO333" s="70"/>
      <c r="BP333" s="70"/>
      <c r="BQ333" s="70"/>
      <c r="BR333" s="70"/>
      <c r="BS333" s="70" t="b">
        <f t="shared" si="349"/>
        <v>0</v>
      </c>
      <c r="BT333" s="70">
        <f>COUNTA(B334:$O$830)</f>
        <v>0</v>
      </c>
      <c r="BU333" s="70"/>
      <c r="BV333" s="163"/>
      <c r="BW333" s="163"/>
      <c r="BX333" s="163"/>
      <c r="BY333" s="163"/>
      <c r="BZ333" s="163"/>
      <c r="CA333" s="163"/>
      <c r="CB333" s="163"/>
      <c r="CC333" s="163"/>
      <c r="CD333" s="163"/>
      <c r="CE333" s="163" t="str">
        <f t="shared" ref="CE333:CE396" si="360">IF(OR(BV333="",BV333="non"),"",IF(LEFT(BV333,3)="oui","Oui",""))</f>
        <v/>
      </c>
      <c r="CF333" s="163" t="str">
        <f t="shared" ref="CF333:CF396" si="361">IF(BW333="","",BW333)</f>
        <v/>
      </c>
      <c r="CG333" s="163" t="str">
        <f t="shared" ref="CG333:CG396" si="362">IF(BX333="","",BX333)</f>
        <v/>
      </c>
      <c r="CH333" s="163" t="str">
        <f t="shared" ref="CH333:CH396" si="363">IF(BY333="","",BY333)</f>
        <v/>
      </c>
      <c r="CI333" s="163" t="str">
        <f t="shared" ref="CI333:CI396" si="364">IF(OR(BZ333=0,BZ333="non"),"",BZ333)</f>
        <v/>
      </c>
      <c r="CJ333" s="163" t="str">
        <f t="shared" ref="CJ333:CJ396" si="365">IF(OR(CA333=0,CA333="non"),"",CA333)</f>
        <v/>
      </c>
      <c r="CK333" s="163" t="str">
        <f t="shared" ref="CK333:CK396" si="366">IF(AND(CL333="",CM333=""),"",IF(AND(CL333&lt;&gt;"",CM333&lt;&gt;""),CL333&amp;" + "&amp;CM333,CL333&amp;CM333))</f>
        <v/>
      </c>
      <c r="CL333" s="163" t="str">
        <f t="shared" ref="CL333:CL396" si="367">IF(OR(CB333="non",CB333=0),"",CB333)</f>
        <v/>
      </c>
      <c r="CM333" s="163" t="str">
        <f t="shared" ref="CM333:CM396" si="368">IF(OR(CC333=0,CC333="non"),"",IF(CC333="PB Appui A","A PB Appui",IF(CC333="PB Appui B","B PB Appui",IF(CC333="PB Chambre A","A PB Chambre",IF(CC333="PB Chambre B","B PB Chambre",CC333)))))</f>
        <v/>
      </c>
      <c r="CN333" s="163"/>
      <c r="CO333" s="163"/>
      <c r="CP333" s="163" t="str">
        <f t="shared" ref="CP333:CP396" si="369">IF(OR(CO333="",CO333="non"),"",CO333)</f>
        <v/>
      </c>
      <c r="CQ333" s="163"/>
      <c r="CR333" s="163"/>
      <c r="CS333" s="185" t="str">
        <f t="shared" si="322"/>
        <v/>
      </c>
      <c r="CT333" s="70"/>
      <c r="CU333" s="70">
        <f t="shared" ref="CU333:CU396" si="370">IF(C333="c",D333,0)</f>
        <v>0</v>
      </c>
      <c r="CV333" s="70">
        <f t="shared" ref="CV333:CV396" si="371">IF(C333="a",D333,0)</f>
        <v>0</v>
      </c>
      <c r="CW333" s="70"/>
      <c r="CX333" s="96">
        <f t="shared" ref="CX333:CX396" si="372">IF(COUNTA(B333:O333,)&gt;1,1,0)</f>
        <v>0</v>
      </c>
      <c r="CY333" s="70"/>
      <c r="CZ333" s="70" t="e">
        <f t="shared" ref="CZ333:CZ396" si="373">TEXT($I$3,"00000")&lt;&gt;MID(D333,1,SEARCH("/",D333)-1)</f>
        <v>#VALUE!</v>
      </c>
      <c r="DA333" s="70" t="e">
        <f t="shared" ref="DA333:DA396" si="374">MID(D333,1,SEARCH("/",D333)-1)</f>
        <v>#VALUE!</v>
      </c>
      <c r="DB333" s="70"/>
      <c r="DC333" s="70" t="b">
        <f t="shared" si="323"/>
        <v>0</v>
      </c>
      <c r="DD333" s="70">
        <f t="shared" ref="DD333:DD396" si="375">IF(OR(B333="se",B333="ss"),OR(NOT(ISNA(MATCH("se"&amp;E333&amp;F333,$DE$12:$DE$812,0))),NOT(ISNA(MATCH("ss"&amp;E333&amp;F333,$DE$12:$DE$812,0)))),)</f>
        <v>0</v>
      </c>
      <c r="DE333" s="70" t="str">
        <f t="shared" ref="DE333:DE396" si="376">B333&amp;C333&amp;D333</f>
        <v/>
      </c>
      <c r="DF333" s="70"/>
      <c r="DG333" s="70" t="str">
        <f t="shared" si="324"/>
        <v/>
      </c>
      <c r="DH333" s="70" t="b">
        <f t="shared" si="325"/>
        <v>0</v>
      </c>
      <c r="DI333" s="70" t="str">
        <f t="shared" si="326"/>
        <v/>
      </c>
      <c r="DJ333" s="70"/>
      <c r="DK333" s="70" t="str">
        <f t="shared" ref="DK333:DK396" si="377">IF((C333="a")+(C333="c")+(C333="p")+(E333="a")+(E333="c")+(E333="p")=0,"",IF(((C333="a")+(C333="c")+(C333="p"))=1,C333&amp;D333,C333&amp;ROW(D333)&amp;"a"))</f>
        <v/>
      </c>
      <c r="DL333" s="70" t="str">
        <f t="shared" ref="DL333:DL396" si="378">IF((C333="a")+(C333="c")+(C333="p")+(E333="a")+(E333="c")+(E333="p")=0,"",IF(((E333="a")+(E333="c")+(E333="p"))=1,E333&amp;F333,E352&amp;ROW(F333)&amp;"b"))</f>
        <v/>
      </c>
      <c r="DM333" s="70"/>
      <c r="DN333" s="70" t="str">
        <f t="shared" ref="DN333:DN396" si="379">IF($DO$11&lt;$DP$11,DO333,DP333)</f>
        <v/>
      </c>
      <c r="DO333" s="70" t="str">
        <f>IF(DK333="","",AND((COUNTIF($DK$12:DL333,DK333))=1,(COUNTIF($DK$12:DL333,DL333))=1))</f>
        <v/>
      </c>
      <c r="DP333" s="70" t="str">
        <f>IF(DK333="","",AND((COUNTIF(DK333:$DL$812,DK333))=1,(COUNTIF(DK333:$DL$812,DL333))=1))</f>
        <v/>
      </c>
      <c r="DQ333" s="70"/>
      <c r="DR333" s="70" t="b">
        <f t="shared" ref="DR333:DR396" si="380">IF(LEFT(M333,13)="oui percement",COUNTIF($DT$12:$DT$1613,DT333)&gt;1,FALSE)</f>
        <v>0</v>
      </c>
      <c r="DS333" s="70" t="b">
        <f t="shared" ref="DS333:DS396" si="381">IF(RIGHT(M333,5)="appui",COUNTIF($DU$12:$DU$1613,DU333)&gt;1,FALSE)</f>
        <v>0</v>
      </c>
      <c r="DT333" s="70">
        <f t="shared" si="327"/>
        <v>0</v>
      </c>
      <c r="DU333" s="70">
        <f t="shared" si="328"/>
        <v>0</v>
      </c>
      <c r="DV333" s="70" t="b">
        <f t="shared" ref="DV333:DV396" si="382">IF(LEFT(N333,13)="oui percement",COUNTIF($DT$12:$DT$1613,DT1134)&gt;1,FALSE)</f>
        <v>0</v>
      </c>
      <c r="DW333" s="70" t="b">
        <f t="shared" ref="DW333:DW396" si="383">IF(RIGHT(N333,5)="appui",COUNTIF($DU$12:$DU$1613,DU1134)&gt;1,FALSE)</f>
        <v>0</v>
      </c>
      <c r="DX333" s="70"/>
      <c r="DY333" s="70" t="b">
        <f t="shared" ref="DY333:DY396" si="384">IF(OR(O333="",O333="non"),FALSE,(COUNTIF($DZ$12:$DZ$812,DZ333))&gt;1)</f>
        <v>0</v>
      </c>
      <c r="DZ333" s="70">
        <f t="shared" ref="DZ333:DZ396" si="385">IF(LEFT(O333,1)="a",D333,IF(LEFT(O333,1)="b",F333,))</f>
        <v>0</v>
      </c>
      <c r="EA333" s="70"/>
    </row>
    <row r="334" spans="1:131" x14ac:dyDescent="0.25">
      <c r="A334" s="24" t="str">
        <f t="shared" si="350"/>
        <v/>
      </c>
      <c r="B334" s="36"/>
      <c r="C334" s="37"/>
      <c r="D334" s="38"/>
      <c r="E334" s="37"/>
      <c r="F334" s="38"/>
      <c r="G334" s="39"/>
      <c r="H334" s="35"/>
      <c r="I334" s="30"/>
      <c r="J334" s="38"/>
      <c r="K334" s="36"/>
      <c r="L334" s="40"/>
      <c r="M334" s="43"/>
      <c r="N334" s="44"/>
      <c r="O334" s="35"/>
      <c r="P334" s="87"/>
      <c r="R334" s="70"/>
      <c r="S334" s="70"/>
      <c r="T334" s="99" t="s">
        <v>809</v>
      </c>
      <c r="U334" s="146" t="s">
        <v>810</v>
      </c>
      <c r="V334" s="70"/>
      <c r="W334" s="70"/>
      <c r="X334" s="70"/>
      <c r="Y334" s="70"/>
      <c r="Z334" t="b">
        <f t="shared" si="329"/>
        <v>0</v>
      </c>
      <c r="AA334" t="b">
        <f t="shared" si="351"/>
        <v>0</v>
      </c>
      <c r="AB334" t="b">
        <f t="shared" si="330"/>
        <v>0</v>
      </c>
      <c r="AC334" t="b">
        <f t="shared" si="331"/>
        <v>0</v>
      </c>
      <c r="AD334" s="101" t="b">
        <f t="shared" si="332"/>
        <v>0</v>
      </c>
      <c r="AE334" t="e">
        <f t="shared" si="333"/>
        <v>#VALUE!</v>
      </c>
      <c r="AF334" t="b">
        <f t="shared" si="334"/>
        <v>0</v>
      </c>
      <c r="AG334" s="135"/>
      <c r="AH334" s="82" t="b">
        <f t="shared" si="335"/>
        <v>0</v>
      </c>
      <c r="AI334" s="99" t="b">
        <f t="shared" si="336"/>
        <v>0</v>
      </c>
      <c r="AJ334" s="70" t="b">
        <f t="shared" si="337"/>
        <v>0</v>
      </c>
      <c r="AK334" s="111" t="b">
        <f t="shared" si="352"/>
        <v>0</v>
      </c>
      <c r="AL334" s="82" t="e">
        <f t="shared" si="338"/>
        <v>#VALUE!</v>
      </c>
      <c r="AM334" s="82" t="b">
        <f t="shared" si="339"/>
        <v>0</v>
      </c>
      <c r="AN334" s="82" t="b">
        <f t="shared" si="340"/>
        <v>0</v>
      </c>
      <c r="AO334" s="82" t="b">
        <f t="shared" si="353"/>
        <v>0</v>
      </c>
      <c r="AP334" s="82" t="b">
        <f t="shared" si="341"/>
        <v>0</v>
      </c>
      <c r="AQ334" s="82" t="b">
        <f t="shared" si="354"/>
        <v>0</v>
      </c>
      <c r="AR334" s="70">
        <f t="shared" si="355"/>
        <v>0</v>
      </c>
      <c r="AS334" s="82" t="b">
        <f t="shared" si="342"/>
        <v>0</v>
      </c>
      <c r="AT334" s="82" t="b">
        <f t="shared" si="343"/>
        <v>0</v>
      </c>
      <c r="AU334" s="82" t="b">
        <f t="shared" si="344"/>
        <v>0</v>
      </c>
      <c r="AV334" s="82" t="b">
        <f t="shared" si="345"/>
        <v>0</v>
      </c>
      <c r="AW334" s="82" t="b">
        <f t="shared" si="346"/>
        <v>0</v>
      </c>
      <c r="AX334" s="82" t="b">
        <f t="shared" si="347"/>
        <v>0</v>
      </c>
      <c r="AY334" s="82" t="b">
        <f t="shared" si="356"/>
        <v>0</v>
      </c>
      <c r="AZ334" s="82"/>
      <c r="BA334" s="82" t="b">
        <f t="shared" si="357"/>
        <v>0</v>
      </c>
      <c r="BB334" s="82" t="b">
        <f t="shared" si="358"/>
        <v>0</v>
      </c>
      <c r="BC334" s="82" t="b">
        <f t="shared" si="359"/>
        <v>0</v>
      </c>
      <c r="BD334" s="70"/>
      <c r="BE334" s="70" t="str">
        <f t="shared" si="348"/>
        <v/>
      </c>
      <c r="BF334" s="70">
        <v>323</v>
      </c>
      <c r="BG334" s="70"/>
      <c r="BH334" s="70"/>
      <c r="BI334" s="70"/>
      <c r="BJ334" s="70"/>
      <c r="BK334" s="70"/>
      <c r="BL334" s="70"/>
      <c r="BM334" s="70"/>
      <c r="BN334" s="70"/>
      <c r="BO334" s="70"/>
      <c r="BP334" s="70"/>
      <c r="BQ334" s="70"/>
      <c r="BR334" s="70"/>
      <c r="BS334" s="70" t="b">
        <f t="shared" si="349"/>
        <v>0</v>
      </c>
      <c r="BT334" s="70">
        <f>COUNTA(B335:$O$830)</f>
        <v>0</v>
      </c>
      <c r="BU334" s="70"/>
      <c r="BV334" s="163"/>
      <c r="BW334" s="163"/>
      <c r="BX334" s="163"/>
      <c r="BY334" s="163"/>
      <c r="BZ334" s="163"/>
      <c r="CA334" s="163"/>
      <c r="CB334" s="163"/>
      <c r="CC334" s="163"/>
      <c r="CD334" s="163"/>
      <c r="CE334" s="163" t="str">
        <f t="shared" si="360"/>
        <v/>
      </c>
      <c r="CF334" s="163" t="str">
        <f t="shared" si="361"/>
        <v/>
      </c>
      <c r="CG334" s="163" t="str">
        <f t="shared" si="362"/>
        <v/>
      </c>
      <c r="CH334" s="163" t="str">
        <f t="shared" si="363"/>
        <v/>
      </c>
      <c r="CI334" s="163" t="str">
        <f t="shared" si="364"/>
        <v/>
      </c>
      <c r="CJ334" s="163" t="str">
        <f t="shared" si="365"/>
        <v/>
      </c>
      <c r="CK334" s="163" t="str">
        <f t="shared" si="366"/>
        <v/>
      </c>
      <c r="CL334" s="163" t="str">
        <f t="shared" si="367"/>
        <v/>
      </c>
      <c r="CM334" s="163" t="str">
        <f t="shared" si="368"/>
        <v/>
      </c>
      <c r="CN334" s="163"/>
      <c r="CO334" s="163"/>
      <c r="CP334" s="163" t="str">
        <f t="shared" si="369"/>
        <v/>
      </c>
      <c r="CQ334" s="163"/>
      <c r="CR334" s="163"/>
      <c r="CS334" s="185" t="str">
        <f t="shared" si="322"/>
        <v/>
      </c>
      <c r="CT334" s="70"/>
      <c r="CU334" s="70">
        <f t="shared" si="370"/>
        <v>0</v>
      </c>
      <c r="CV334" s="70">
        <f t="shared" si="371"/>
        <v>0</v>
      </c>
      <c r="CW334" s="70"/>
      <c r="CX334" s="96">
        <f t="shared" si="372"/>
        <v>0</v>
      </c>
      <c r="CY334" s="70"/>
      <c r="CZ334" s="70" t="e">
        <f t="shared" si="373"/>
        <v>#VALUE!</v>
      </c>
      <c r="DA334" s="70" t="e">
        <f t="shared" si="374"/>
        <v>#VALUE!</v>
      </c>
      <c r="DB334" s="70"/>
      <c r="DC334" s="70" t="b">
        <f t="shared" si="323"/>
        <v>0</v>
      </c>
      <c r="DD334" s="70">
        <f t="shared" si="375"/>
        <v>0</v>
      </c>
      <c r="DE334" s="70" t="str">
        <f t="shared" si="376"/>
        <v/>
      </c>
      <c r="DF334" s="70"/>
      <c r="DG334" s="70" t="str">
        <f t="shared" si="324"/>
        <v/>
      </c>
      <c r="DH334" s="70" t="b">
        <f t="shared" si="325"/>
        <v>0</v>
      </c>
      <c r="DI334" s="70" t="str">
        <f t="shared" si="326"/>
        <v/>
      </c>
      <c r="DJ334" s="70"/>
      <c r="DK334" s="70" t="str">
        <f t="shared" si="377"/>
        <v/>
      </c>
      <c r="DL334" s="70" t="str">
        <f t="shared" si="378"/>
        <v/>
      </c>
      <c r="DM334" s="70"/>
      <c r="DN334" s="70" t="str">
        <f t="shared" si="379"/>
        <v/>
      </c>
      <c r="DO334" s="70" t="str">
        <f>IF(DK334="","",AND((COUNTIF($DK$12:DL334,DK334))=1,(COUNTIF($DK$12:DL334,DL334))=1))</f>
        <v/>
      </c>
      <c r="DP334" s="70" t="str">
        <f>IF(DK334="","",AND((COUNTIF(DK334:$DL$812,DK334))=1,(COUNTIF(DK334:$DL$812,DL334))=1))</f>
        <v/>
      </c>
      <c r="DQ334" s="70"/>
      <c r="DR334" s="70" t="b">
        <f t="shared" si="380"/>
        <v>0</v>
      </c>
      <c r="DS334" s="70" t="b">
        <f t="shared" si="381"/>
        <v>0</v>
      </c>
      <c r="DT334" s="70">
        <f t="shared" si="327"/>
        <v>0</v>
      </c>
      <c r="DU334" s="70">
        <f t="shared" si="328"/>
        <v>0</v>
      </c>
      <c r="DV334" s="70" t="b">
        <f t="shared" si="382"/>
        <v>0</v>
      </c>
      <c r="DW334" s="70" t="b">
        <f t="shared" si="383"/>
        <v>0</v>
      </c>
      <c r="DX334" s="70"/>
      <c r="DY334" s="70" t="b">
        <f t="shared" si="384"/>
        <v>0</v>
      </c>
      <c r="DZ334" s="70">
        <f t="shared" si="385"/>
        <v>0</v>
      </c>
      <c r="EA334" s="70"/>
    </row>
    <row r="335" spans="1:131" x14ac:dyDescent="0.25">
      <c r="A335" s="24" t="str">
        <f t="shared" si="350"/>
        <v/>
      </c>
      <c r="B335" s="36"/>
      <c r="C335" s="37"/>
      <c r="D335" s="38"/>
      <c r="E335" s="37"/>
      <c r="F335" s="38"/>
      <c r="G335" s="39"/>
      <c r="H335" s="35"/>
      <c r="I335" s="30"/>
      <c r="J335" s="38"/>
      <c r="K335" s="36"/>
      <c r="L335" s="40"/>
      <c r="M335" s="43"/>
      <c r="N335" s="44"/>
      <c r="O335" s="35"/>
      <c r="P335" s="87"/>
      <c r="R335" s="70"/>
      <c r="S335" s="70"/>
      <c r="T335" s="99" t="s">
        <v>811</v>
      </c>
      <c r="U335" s="146" t="s">
        <v>812</v>
      </c>
      <c r="V335" s="70"/>
      <c r="W335" s="70"/>
      <c r="X335" s="70"/>
      <c r="Y335" s="70"/>
      <c r="Z335" t="b">
        <f t="shared" si="329"/>
        <v>0</v>
      </c>
      <c r="AA335" t="b">
        <f t="shared" si="351"/>
        <v>0</v>
      </c>
      <c r="AB335" t="b">
        <f t="shared" si="330"/>
        <v>0</v>
      </c>
      <c r="AC335" t="b">
        <f t="shared" si="331"/>
        <v>0</v>
      </c>
      <c r="AD335" s="101" t="b">
        <f t="shared" si="332"/>
        <v>0</v>
      </c>
      <c r="AE335" t="e">
        <f t="shared" si="333"/>
        <v>#VALUE!</v>
      </c>
      <c r="AF335" t="b">
        <f t="shared" si="334"/>
        <v>0</v>
      </c>
      <c r="AG335" s="135"/>
      <c r="AH335" s="82" t="b">
        <f t="shared" si="335"/>
        <v>0</v>
      </c>
      <c r="AI335" s="99" t="b">
        <f t="shared" si="336"/>
        <v>0</v>
      </c>
      <c r="AJ335" s="70" t="b">
        <f t="shared" si="337"/>
        <v>0</v>
      </c>
      <c r="AK335" s="111" t="b">
        <f t="shared" si="352"/>
        <v>0</v>
      </c>
      <c r="AL335" s="82" t="e">
        <f t="shared" si="338"/>
        <v>#VALUE!</v>
      </c>
      <c r="AM335" s="82" t="b">
        <f t="shared" si="339"/>
        <v>0</v>
      </c>
      <c r="AN335" s="82" t="b">
        <f t="shared" si="340"/>
        <v>0</v>
      </c>
      <c r="AO335" s="82" t="b">
        <f t="shared" si="353"/>
        <v>0</v>
      </c>
      <c r="AP335" s="82" t="b">
        <f t="shared" si="341"/>
        <v>0</v>
      </c>
      <c r="AQ335" s="82" t="b">
        <f t="shared" si="354"/>
        <v>0</v>
      </c>
      <c r="AR335" s="70">
        <f t="shared" si="355"/>
        <v>0</v>
      </c>
      <c r="AS335" s="82" t="b">
        <f t="shared" si="342"/>
        <v>0</v>
      </c>
      <c r="AT335" s="82" t="b">
        <f t="shared" si="343"/>
        <v>0</v>
      </c>
      <c r="AU335" s="82" t="b">
        <f t="shared" si="344"/>
        <v>0</v>
      </c>
      <c r="AV335" s="82" t="b">
        <f t="shared" si="345"/>
        <v>0</v>
      </c>
      <c r="AW335" s="82" t="b">
        <f t="shared" si="346"/>
        <v>0</v>
      </c>
      <c r="AX335" s="82" t="b">
        <f t="shared" si="347"/>
        <v>0</v>
      </c>
      <c r="AY335" s="82" t="b">
        <f t="shared" si="356"/>
        <v>0</v>
      </c>
      <c r="AZ335" s="82"/>
      <c r="BA335" s="82" t="b">
        <f t="shared" si="357"/>
        <v>0</v>
      </c>
      <c r="BB335" s="82" t="b">
        <f t="shared" si="358"/>
        <v>0</v>
      </c>
      <c r="BC335" s="82" t="b">
        <f t="shared" si="359"/>
        <v>0</v>
      </c>
      <c r="BD335" s="70"/>
      <c r="BE335" s="70" t="str">
        <f t="shared" si="348"/>
        <v/>
      </c>
      <c r="BF335" s="70">
        <v>324</v>
      </c>
      <c r="BG335" s="70"/>
      <c r="BH335" s="70"/>
      <c r="BI335" s="70"/>
      <c r="BJ335" s="70"/>
      <c r="BK335" s="70"/>
      <c r="BL335" s="70"/>
      <c r="BM335" s="70"/>
      <c r="BN335" s="70"/>
      <c r="BO335" s="70"/>
      <c r="BP335" s="70"/>
      <c r="BQ335" s="70"/>
      <c r="BR335" s="70"/>
      <c r="BS335" s="70" t="b">
        <f t="shared" si="349"/>
        <v>0</v>
      </c>
      <c r="BT335" s="70">
        <f>COUNTA(B336:$O$830)</f>
        <v>0</v>
      </c>
      <c r="BU335" s="70"/>
      <c r="BV335" s="163"/>
      <c r="BW335" s="163"/>
      <c r="BX335" s="163"/>
      <c r="BY335" s="163"/>
      <c r="BZ335" s="163"/>
      <c r="CA335" s="163"/>
      <c r="CB335" s="163"/>
      <c r="CC335" s="163"/>
      <c r="CD335" s="163"/>
      <c r="CE335" s="163" t="str">
        <f t="shared" si="360"/>
        <v/>
      </c>
      <c r="CF335" s="163" t="str">
        <f t="shared" si="361"/>
        <v/>
      </c>
      <c r="CG335" s="163" t="str">
        <f t="shared" si="362"/>
        <v/>
      </c>
      <c r="CH335" s="163" t="str">
        <f t="shared" si="363"/>
        <v/>
      </c>
      <c r="CI335" s="163" t="str">
        <f t="shared" si="364"/>
        <v/>
      </c>
      <c r="CJ335" s="163" t="str">
        <f t="shared" si="365"/>
        <v/>
      </c>
      <c r="CK335" s="163" t="str">
        <f t="shared" si="366"/>
        <v/>
      </c>
      <c r="CL335" s="163" t="str">
        <f t="shared" si="367"/>
        <v/>
      </c>
      <c r="CM335" s="163" t="str">
        <f t="shared" si="368"/>
        <v/>
      </c>
      <c r="CN335" s="163"/>
      <c r="CO335" s="163"/>
      <c r="CP335" s="163" t="str">
        <f t="shared" si="369"/>
        <v/>
      </c>
      <c r="CQ335" s="163"/>
      <c r="CR335" s="163"/>
      <c r="CS335" s="185" t="str">
        <f t="shared" ref="CS335:CS398" si="386">IF(OR(CQ335="",CQ335="non"),"",CQ335)&amp;IF(AND(NOT(OR(CQ335="",CQ335="non")),NOT(OR(CR335="",CR335="non")))," + ","")&amp;IF(OR(CR335="",CR335="non"),"",CR335)</f>
        <v/>
      </c>
      <c r="CT335" s="70"/>
      <c r="CU335" s="70">
        <f t="shared" si="370"/>
        <v>0</v>
      </c>
      <c r="CV335" s="70">
        <f t="shared" si="371"/>
        <v>0</v>
      </c>
      <c r="CW335" s="70"/>
      <c r="CX335" s="96">
        <f t="shared" si="372"/>
        <v>0</v>
      </c>
      <c r="CY335" s="70"/>
      <c r="CZ335" s="70" t="e">
        <f t="shared" si="373"/>
        <v>#VALUE!</v>
      </c>
      <c r="DA335" s="70" t="e">
        <f t="shared" si="374"/>
        <v>#VALUE!</v>
      </c>
      <c r="DB335" s="70"/>
      <c r="DC335" s="70" t="b">
        <f t="shared" si="323"/>
        <v>0</v>
      </c>
      <c r="DD335" s="70">
        <f t="shared" si="375"/>
        <v>0</v>
      </c>
      <c r="DE335" s="70" t="str">
        <f t="shared" si="376"/>
        <v/>
      </c>
      <c r="DF335" s="70"/>
      <c r="DG335" s="70" t="str">
        <f t="shared" si="324"/>
        <v/>
      </c>
      <c r="DH335" s="70" t="b">
        <f t="shared" si="325"/>
        <v>0</v>
      </c>
      <c r="DI335" s="70" t="str">
        <f t="shared" si="326"/>
        <v/>
      </c>
      <c r="DJ335" s="70"/>
      <c r="DK335" s="70" t="str">
        <f t="shared" si="377"/>
        <v/>
      </c>
      <c r="DL335" s="70" t="str">
        <f t="shared" si="378"/>
        <v/>
      </c>
      <c r="DM335" s="70"/>
      <c r="DN335" s="70" t="str">
        <f t="shared" si="379"/>
        <v/>
      </c>
      <c r="DO335" s="70" t="str">
        <f>IF(DK335="","",AND((COUNTIF($DK$12:DL335,DK335))=1,(COUNTIF($DK$12:DL335,DL335))=1))</f>
        <v/>
      </c>
      <c r="DP335" s="70" t="str">
        <f>IF(DK335="","",AND((COUNTIF(DK335:$DL$812,DK335))=1,(COUNTIF(DK335:$DL$812,DL335))=1))</f>
        <v/>
      </c>
      <c r="DQ335" s="70"/>
      <c r="DR335" s="70" t="b">
        <f t="shared" si="380"/>
        <v>0</v>
      </c>
      <c r="DS335" s="70" t="b">
        <f t="shared" si="381"/>
        <v>0</v>
      </c>
      <c r="DT335" s="70">
        <f t="shared" si="327"/>
        <v>0</v>
      </c>
      <c r="DU335" s="70">
        <f t="shared" si="328"/>
        <v>0</v>
      </c>
      <c r="DV335" s="70" t="b">
        <f t="shared" si="382"/>
        <v>0</v>
      </c>
      <c r="DW335" s="70" t="b">
        <f t="shared" si="383"/>
        <v>0</v>
      </c>
      <c r="DX335" s="70"/>
      <c r="DY335" s="70" t="b">
        <f t="shared" si="384"/>
        <v>0</v>
      </c>
      <c r="DZ335" s="70">
        <f t="shared" si="385"/>
        <v>0</v>
      </c>
      <c r="EA335" s="70"/>
    </row>
    <row r="336" spans="1:131" x14ac:dyDescent="0.25">
      <c r="A336" s="24" t="str">
        <f t="shared" si="350"/>
        <v/>
      </c>
      <c r="B336" s="36"/>
      <c r="C336" s="37"/>
      <c r="D336" s="38"/>
      <c r="E336" s="37"/>
      <c r="F336" s="38"/>
      <c r="G336" s="39"/>
      <c r="H336" s="35"/>
      <c r="I336" s="30"/>
      <c r="J336" s="38"/>
      <c r="K336" s="36"/>
      <c r="L336" s="40"/>
      <c r="M336" s="43"/>
      <c r="N336" s="44"/>
      <c r="O336" s="35"/>
      <c r="P336" s="87"/>
      <c r="R336" s="70"/>
      <c r="S336" s="70"/>
      <c r="T336" s="99" t="s">
        <v>813</v>
      </c>
      <c r="U336" s="146" t="s">
        <v>814</v>
      </c>
      <c r="V336" s="70"/>
      <c r="W336" s="70"/>
      <c r="X336" s="70"/>
      <c r="Y336" s="70"/>
      <c r="Z336" t="b">
        <f t="shared" si="329"/>
        <v>0</v>
      </c>
      <c r="AA336" t="b">
        <f t="shared" si="351"/>
        <v>0</v>
      </c>
      <c r="AB336" t="b">
        <f t="shared" si="330"/>
        <v>0</v>
      </c>
      <c r="AC336" t="b">
        <f t="shared" si="331"/>
        <v>0</v>
      </c>
      <c r="AD336" s="101" t="b">
        <f t="shared" si="332"/>
        <v>0</v>
      </c>
      <c r="AE336" t="e">
        <f t="shared" si="333"/>
        <v>#VALUE!</v>
      </c>
      <c r="AF336" t="b">
        <f t="shared" si="334"/>
        <v>0</v>
      </c>
      <c r="AG336" s="135"/>
      <c r="AH336" s="82" t="b">
        <f t="shared" si="335"/>
        <v>0</v>
      </c>
      <c r="AI336" s="99" t="b">
        <f t="shared" si="336"/>
        <v>0</v>
      </c>
      <c r="AJ336" s="70" t="b">
        <f t="shared" si="337"/>
        <v>0</v>
      </c>
      <c r="AK336" s="111" t="b">
        <f t="shared" si="352"/>
        <v>0</v>
      </c>
      <c r="AL336" s="82" t="e">
        <f t="shared" si="338"/>
        <v>#VALUE!</v>
      </c>
      <c r="AM336" s="82" t="b">
        <f t="shared" si="339"/>
        <v>0</v>
      </c>
      <c r="AN336" s="82" t="b">
        <f t="shared" si="340"/>
        <v>0</v>
      </c>
      <c r="AO336" s="82" t="b">
        <f t="shared" si="353"/>
        <v>0</v>
      </c>
      <c r="AP336" s="82" t="b">
        <f t="shared" si="341"/>
        <v>0</v>
      </c>
      <c r="AQ336" s="82" t="b">
        <f t="shared" si="354"/>
        <v>0</v>
      </c>
      <c r="AR336" s="70">
        <f t="shared" si="355"/>
        <v>0</v>
      </c>
      <c r="AS336" s="82" t="b">
        <f t="shared" si="342"/>
        <v>0</v>
      </c>
      <c r="AT336" s="82" t="b">
        <f t="shared" si="343"/>
        <v>0</v>
      </c>
      <c r="AU336" s="82" t="b">
        <f t="shared" si="344"/>
        <v>0</v>
      </c>
      <c r="AV336" s="82" t="b">
        <f t="shared" si="345"/>
        <v>0</v>
      </c>
      <c r="AW336" s="82" t="b">
        <f t="shared" si="346"/>
        <v>0</v>
      </c>
      <c r="AX336" s="82" t="b">
        <f t="shared" si="347"/>
        <v>0</v>
      </c>
      <c r="AY336" s="82" t="b">
        <f t="shared" si="356"/>
        <v>0</v>
      </c>
      <c r="AZ336" s="82"/>
      <c r="BA336" s="82" t="b">
        <f t="shared" si="357"/>
        <v>0</v>
      </c>
      <c r="BB336" s="82" t="b">
        <f t="shared" si="358"/>
        <v>0</v>
      </c>
      <c r="BC336" s="82" t="b">
        <f t="shared" si="359"/>
        <v>0</v>
      </c>
      <c r="BD336" s="70"/>
      <c r="BE336" s="70" t="str">
        <f t="shared" si="348"/>
        <v/>
      </c>
      <c r="BF336" s="70">
        <v>325</v>
      </c>
      <c r="BG336" s="70"/>
      <c r="BH336" s="70"/>
      <c r="BI336" s="70"/>
      <c r="BJ336" s="70"/>
      <c r="BK336" s="70"/>
      <c r="BL336" s="70"/>
      <c r="BM336" s="70"/>
      <c r="BN336" s="70"/>
      <c r="BO336" s="70"/>
      <c r="BP336" s="70"/>
      <c r="BQ336" s="70"/>
      <c r="BR336" s="70"/>
      <c r="BS336" s="70" t="b">
        <f t="shared" si="349"/>
        <v>0</v>
      </c>
      <c r="BT336" s="70">
        <f>COUNTA(B337:$O$830)</f>
        <v>0</v>
      </c>
      <c r="BU336" s="70"/>
      <c r="BV336" s="163"/>
      <c r="BW336" s="163"/>
      <c r="BX336" s="163"/>
      <c r="BY336" s="163"/>
      <c r="BZ336" s="163"/>
      <c r="CA336" s="163"/>
      <c r="CB336" s="163"/>
      <c r="CC336" s="163"/>
      <c r="CD336" s="163"/>
      <c r="CE336" s="163" t="str">
        <f t="shared" si="360"/>
        <v/>
      </c>
      <c r="CF336" s="163" t="str">
        <f t="shared" si="361"/>
        <v/>
      </c>
      <c r="CG336" s="163" t="str">
        <f t="shared" si="362"/>
        <v/>
      </c>
      <c r="CH336" s="163" t="str">
        <f t="shared" si="363"/>
        <v/>
      </c>
      <c r="CI336" s="163" t="str">
        <f t="shared" si="364"/>
        <v/>
      </c>
      <c r="CJ336" s="163" t="str">
        <f t="shared" si="365"/>
        <v/>
      </c>
      <c r="CK336" s="163" t="str">
        <f t="shared" si="366"/>
        <v/>
      </c>
      <c r="CL336" s="163" t="str">
        <f t="shared" si="367"/>
        <v/>
      </c>
      <c r="CM336" s="163" t="str">
        <f t="shared" si="368"/>
        <v/>
      </c>
      <c r="CN336" s="163"/>
      <c r="CO336" s="163"/>
      <c r="CP336" s="163" t="str">
        <f t="shared" si="369"/>
        <v/>
      </c>
      <c r="CQ336" s="163"/>
      <c r="CR336" s="163"/>
      <c r="CS336" s="185" t="str">
        <f t="shared" si="386"/>
        <v/>
      </c>
      <c r="CT336" s="70"/>
      <c r="CU336" s="70">
        <f t="shared" si="370"/>
        <v>0</v>
      </c>
      <c r="CV336" s="70">
        <f t="shared" si="371"/>
        <v>0</v>
      </c>
      <c r="CW336" s="70"/>
      <c r="CX336" s="96">
        <f t="shared" si="372"/>
        <v>0</v>
      </c>
      <c r="CY336" s="70"/>
      <c r="CZ336" s="70" t="e">
        <f t="shared" si="373"/>
        <v>#VALUE!</v>
      </c>
      <c r="DA336" s="70" t="e">
        <f t="shared" si="374"/>
        <v>#VALUE!</v>
      </c>
      <c r="DB336" s="70"/>
      <c r="DC336" s="70" t="b">
        <f t="shared" si="323"/>
        <v>0</v>
      </c>
      <c r="DD336" s="70">
        <f t="shared" si="375"/>
        <v>0</v>
      </c>
      <c r="DE336" s="70" t="str">
        <f t="shared" si="376"/>
        <v/>
      </c>
      <c r="DF336" s="70"/>
      <c r="DG336" s="70" t="str">
        <f t="shared" si="324"/>
        <v/>
      </c>
      <c r="DH336" s="70" t="b">
        <f t="shared" si="325"/>
        <v>0</v>
      </c>
      <c r="DI336" s="70" t="str">
        <f t="shared" si="326"/>
        <v/>
      </c>
      <c r="DJ336" s="70"/>
      <c r="DK336" s="70" t="str">
        <f t="shared" si="377"/>
        <v/>
      </c>
      <c r="DL336" s="70" t="str">
        <f t="shared" si="378"/>
        <v/>
      </c>
      <c r="DM336" s="70"/>
      <c r="DN336" s="70" t="str">
        <f t="shared" si="379"/>
        <v/>
      </c>
      <c r="DO336" s="70" t="str">
        <f>IF(DK336="","",AND((COUNTIF($DK$12:DL336,DK336))=1,(COUNTIF($DK$12:DL336,DL336))=1))</f>
        <v/>
      </c>
      <c r="DP336" s="70" t="str">
        <f>IF(DK336="","",AND((COUNTIF(DK336:$DL$812,DK336))=1,(COUNTIF(DK336:$DL$812,DL336))=1))</f>
        <v/>
      </c>
      <c r="DQ336" s="70"/>
      <c r="DR336" s="70" t="b">
        <f t="shared" si="380"/>
        <v>0</v>
      </c>
      <c r="DS336" s="70" t="b">
        <f t="shared" si="381"/>
        <v>0</v>
      </c>
      <c r="DT336" s="70">
        <f t="shared" si="327"/>
        <v>0</v>
      </c>
      <c r="DU336" s="70">
        <f t="shared" si="328"/>
        <v>0</v>
      </c>
      <c r="DV336" s="70" t="b">
        <f t="shared" si="382"/>
        <v>0</v>
      </c>
      <c r="DW336" s="70" t="b">
        <f t="shared" si="383"/>
        <v>0</v>
      </c>
      <c r="DX336" s="70"/>
      <c r="DY336" s="70" t="b">
        <f t="shared" si="384"/>
        <v>0</v>
      </c>
      <c r="DZ336" s="70">
        <f t="shared" si="385"/>
        <v>0</v>
      </c>
      <c r="EA336" s="70"/>
    </row>
    <row r="337" spans="1:131" x14ac:dyDescent="0.25">
      <c r="A337" s="24" t="str">
        <f t="shared" si="350"/>
        <v/>
      </c>
      <c r="B337" s="36"/>
      <c r="C337" s="37"/>
      <c r="D337" s="38"/>
      <c r="E337" s="37"/>
      <c r="F337" s="38"/>
      <c r="G337" s="39"/>
      <c r="H337" s="35"/>
      <c r="I337" s="30"/>
      <c r="J337" s="38"/>
      <c r="K337" s="36"/>
      <c r="L337" s="40"/>
      <c r="M337" s="43"/>
      <c r="N337" s="44"/>
      <c r="O337" s="35"/>
      <c r="P337" s="87"/>
      <c r="R337" s="70"/>
      <c r="S337" s="70"/>
      <c r="T337" s="99" t="s">
        <v>815</v>
      </c>
      <c r="U337" s="146" t="s">
        <v>816</v>
      </c>
      <c r="V337" s="70"/>
      <c r="W337" s="70"/>
      <c r="X337" s="70"/>
      <c r="Y337" s="70"/>
      <c r="Z337" t="b">
        <f t="shared" si="329"/>
        <v>0</v>
      </c>
      <c r="AA337" t="b">
        <f t="shared" si="351"/>
        <v>0</v>
      </c>
      <c r="AB337" t="b">
        <f t="shared" si="330"/>
        <v>0</v>
      </c>
      <c r="AC337" t="b">
        <f t="shared" si="331"/>
        <v>0</v>
      </c>
      <c r="AD337" s="101" t="b">
        <f t="shared" si="332"/>
        <v>0</v>
      </c>
      <c r="AE337" t="e">
        <f t="shared" si="333"/>
        <v>#VALUE!</v>
      </c>
      <c r="AF337" t="b">
        <f t="shared" si="334"/>
        <v>0</v>
      </c>
      <c r="AG337" s="135"/>
      <c r="AH337" s="82" t="b">
        <f t="shared" si="335"/>
        <v>0</v>
      </c>
      <c r="AI337" s="99" t="b">
        <f t="shared" si="336"/>
        <v>0</v>
      </c>
      <c r="AJ337" s="70" t="b">
        <f t="shared" si="337"/>
        <v>0</v>
      </c>
      <c r="AK337" s="111" t="b">
        <f t="shared" si="352"/>
        <v>0</v>
      </c>
      <c r="AL337" s="82" t="e">
        <f t="shared" si="338"/>
        <v>#VALUE!</v>
      </c>
      <c r="AM337" s="82" t="b">
        <f t="shared" si="339"/>
        <v>0</v>
      </c>
      <c r="AN337" s="82" t="b">
        <f t="shared" si="340"/>
        <v>0</v>
      </c>
      <c r="AO337" s="82" t="b">
        <f t="shared" si="353"/>
        <v>0</v>
      </c>
      <c r="AP337" s="82" t="b">
        <f t="shared" si="341"/>
        <v>0</v>
      </c>
      <c r="AQ337" s="82" t="b">
        <f t="shared" si="354"/>
        <v>0</v>
      </c>
      <c r="AR337" s="70">
        <f t="shared" si="355"/>
        <v>0</v>
      </c>
      <c r="AS337" s="82" t="b">
        <f t="shared" si="342"/>
        <v>0</v>
      </c>
      <c r="AT337" s="82" t="b">
        <f t="shared" si="343"/>
        <v>0</v>
      </c>
      <c r="AU337" s="82" t="b">
        <f t="shared" si="344"/>
        <v>0</v>
      </c>
      <c r="AV337" s="82" t="b">
        <f t="shared" si="345"/>
        <v>0</v>
      </c>
      <c r="AW337" s="82" t="b">
        <f t="shared" si="346"/>
        <v>0</v>
      </c>
      <c r="AX337" s="82" t="b">
        <f t="shared" si="347"/>
        <v>0</v>
      </c>
      <c r="AY337" s="82" t="b">
        <f t="shared" si="356"/>
        <v>0</v>
      </c>
      <c r="AZ337" s="82"/>
      <c r="BA337" s="82" t="b">
        <f t="shared" si="357"/>
        <v>0</v>
      </c>
      <c r="BB337" s="82" t="b">
        <f t="shared" si="358"/>
        <v>0</v>
      </c>
      <c r="BC337" s="82" t="b">
        <f t="shared" si="359"/>
        <v>0</v>
      </c>
      <c r="BD337" s="70"/>
      <c r="BE337" s="70" t="str">
        <f t="shared" si="348"/>
        <v/>
      </c>
      <c r="BF337" s="70">
        <v>326</v>
      </c>
      <c r="BG337" s="70"/>
      <c r="BH337" s="70"/>
      <c r="BI337" s="70"/>
      <c r="BJ337" s="70"/>
      <c r="BK337" s="70"/>
      <c r="BL337" s="70"/>
      <c r="BM337" s="70"/>
      <c r="BN337" s="70"/>
      <c r="BO337" s="70"/>
      <c r="BP337" s="70"/>
      <c r="BQ337" s="70"/>
      <c r="BR337" s="70"/>
      <c r="BS337" s="70" t="b">
        <f t="shared" si="349"/>
        <v>0</v>
      </c>
      <c r="BT337" s="70">
        <f>COUNTA(B338:$O$830)</f>
        <v>0</v>
      </c>
      <c r="BU337" s="70"/>
      <c r="BV337" s="163"/>
      <c r="BW337" s="163"/>
      <c r="BX337" s="163"/>
      <c r="BY337" s="163"/>
      <c r="BZ337" s="163"/>
      <c r="CA337" s="163"/>
      <c r="CB337" s="163"/>
      <c r="CC337" s="163"/>
      <c r="CD337" s="163"/>
      <c r="CE337" s="163" t="str">
        <f t="shared" si="360"/>
        <v/>
      </c>
      <c r="CF337" s="163" t="str">
        <f t="shared" si="361"/>
        <v/>
      </c>
      <c r="CG337" s="163" t="str">
        <f t="shared" si="362"/>
        <v/>
      </c>
      <c r="CH337" s="163" t="str">
        <f t="shared" si="363"/>
        <v/>
      </c>
      <c r="CI337" s="163" t="str">
        <f t="shared" si="364"/>
        <v/>
      </c>
      <c r="CJ337" s="163" t="str">
        <f t="shared" si="365"/>
        <v/>
      </c>
      <c r="CK337" s="163" t="str">
        <f t="shared" si="366"/>
        <v/>
      </c>
      <c r="CL337" s="163" t="str">
        <f t="shared" si="367"/>
        <v/>
      </c>
      <c r="CM337" s="163" t="str">
        <f t="shared" si="368"/>
        <v/>
      </c>
      <c r="CN337" s="163"/>
      <c r="CO337" s="163"/>
      <c r="CP337" s="163" t="str">
        <f t="shared" si="369"/>
        <v/>
      </c>
      <c r="CQ337" s="163"/>
      <c r="CR337" s="163"/>
      <c r="CS337" s="185" t="str">
        <f t="shared" si="386"/>
        <v/>
      </c>
      <c r="CT337" s="70"/>
      <c r="CU337" s="70">
        <f t="shared" si="370"/>
        <v>0</v>
      </c>
      <c r="CV337" s="70">
        <f t="shared" si="371"/>
        <v>0</v>
      </c>
      <c r="CW337" s="70"/>
      <c r="CX337" s="96">
        <f t="shared" si="372"/>
        <v>0</v>
      </c>
      <c r="CY337" s="70"/>
      <c r="CZ337" s="70" t="e">
        <f t="shared" si="373"/>
        <v>#VALUE!</v>
      </c>
      <c r="DA337" s="70" t="e">
        <f t="shared" si="374"/>
        <v>#VALUE!</v>
      </c>
      <c r="DB337" s="70"/>
      <c r="DC337" s="70" t="b">
        <f t="shared" si="323"/>
        <v>0</v>
      </c>
      <c r="DD337" s="70">
        <f t="shared" si="375"/>
        <v>0</v>
      </c>
      <c r="DE337" s="70" t="str">
        <f t="shared" si="376"/>
        <v/>
      </c>
      <c r="DF337" s="70"/>
      <c r="DG337" s="70" t="str">
        <f t="shared" si="324"/>
        <v/>
      </c>
      <c r="DH337" s="70" t="b">
        <f t="shared" si="325"/>
        <v>0</v>
      </c>
      <c r="DI337" s="70" t="str">
        <f t="shared" si="326"/>
        <v/>
      </c>
      <c r="DJ337" s="70"/>
      <c r="DK337" s="70" t="str">
        <f t="shared" si="377"/>
        <v/>
      </c>
      <c r="DL337" s="70" t="str">
        <f t="shared" si="378"/>
        <v/>
      </c>
      <c r="DM337" s="70"/>
      <c r="DN337" s="70" t="str">
        <f t="shared" si="379"/>
        <v/>
      </c>
      <c r="DO337" s="70" t="str">
        <f>IF(DK337="","",AND((COUNTIF($DK$12:DL337,DK337))=1,(COUNTIF($DK$12:DL337,DL337))=1))</f>
        <v/>
      </c>
      <c r="DP337" s="70" t="str">
        <f>IF(DK337="","",AND((COUNTIF(DK337:$DL$812,DK337))=1,(COUNTIF(DK337:$DL$812,DL337))=1))</f>
        <v/>
      </c>
      <c r="DQ337" s="70"/>
      <c r="DR337" s="70" t="b">
        <f t="shared" si="380"/>
        <v>0</v>
      </c>
      <c r="DS337" s="70" t="b">
        <f t="shared" si="381"/>
        <v>0</v>
      </c>
      <c r="DT337" s="70">
        <f t="shared" si="327"/>
        <v>0</v>
      </c>
      <c r="DU337" s="70">
        <f t="shared" si="328"/>
        <v>0</v>
      </c>
      <c r="DV337" s="70" t="b">
        <f t="shared" si="382"/>
        <v>0</v>
      </c>
      <c r="DW337" s="70" t="b">
        <f t="shared" si="383"/>
        <v>0</v>
      </c>
      <c r="DX337" s="70"/>
      <c r="DY337" s="70" t="b">
        <f t="shared" si="384"/>
        <v>0</v>
      </c>
      <c r="DZ337" s="70">
        <f t="shared" si="385"/>
        <v>0</v>
      </c>
      <c r="EA337" s="70"/>
    </row>
    <row r="338" spans="1:131" x14ac:dyDescent="0.25">
      <c r="A338" s="24" t="str">
        <f t="shared" si="350"/>
        <v/>
      </c>
      <c r="B338" s="36"/>
      <c r="C338" s="37"/>
      <c r="D338" s="38"/>
      <c r="E338" s="37"/>
      <c r="F338" s="38"/>
      <c r="G338" s="39"/>
      <c r="H338" s="35"/>
      <c r="I338" s="30"/>
      <c r="J338" s="38"/>
      <c r="K338" s="36"/>
      <c r="L338" s="40"/>
      <c r="M338" s="43"/>
      <c r="N338" s="44"/>
      <c r="O338" s="35"/>
      <c r="P338" s="87"/>
      <c r="R338" s="70"/>
      <c r="S338" s="70"/>
      <c r="T338" s="99" t="s">
        <v>817</v>
      </c>
      <c r="U338" s="146" t="s">
        <v>818</v>
      </c>
      <c r="V338" s="70"/>
      <c r="W338" s="70"/>
      <c r="X338" s="70"/>
      <c r="Y338" s="70"/>
      <c r="Z338" t="b">
        <f t="shared" si="329"/>
        <v>0</v>
      </c>
      <c r="AA338" t="b">
        <f t="shared" si="351"/>
        <v>0</v>
      </c>
      <c r="AB338" t="b">
        <f t="shared" si="330"/>
        <v>0</v>
      </c>
      <c r="AC338" t="b">
        <f t="shared" si="331"/>
        <v>0</v>
      </c>
      <c r="AD338" s="101" t="b">
        <f t="shared" si="332"/>
        <v>0</v>
      </c>
      <c r="AE338" t="e">
        <f t="shared" si="333"/>
        <v>#VALUE!</v>
      </c>
      <c r="AF338" t="b">
        <f t="shared" si="334"/>
        <v>0</v>
      </c>
      <c r="AG338" s="135"/>
      <c r="AH338" s="82" t="b">
        <f t="shared" si="335"/>
        <v>0</v>
      </c>
      <c r="AI338" s="99" t="b">
        <f t="shared" si="336"/>
        <v>0</v>
      </c>
      <c r="AJ338" s="70" t="b">
        <f t="shared" si="337"/>
        <v>0</v>
      </c>
      <c r="AK338" s="111" t="b">
        <f t="shared" si="352"/>
        <v>0</v>
      </c>
      <c r="AL338" s="82" t="e">
        <f t="shared" si="338"/>
        <v>#VALUE!</v>
      </c>
      <c r="AM338" s="82" t="b">
        <f t="shared" si="339"/>
        <v>0</v>
      </c>
      <c r="AN338" s="82" t="b">
        <f t="shared" si="340"/>
        <v>0</v>
      </c>
      <c r="AO338" s="82" t="b">
        <f t="shared" si="353"/>
        <v>0</v>
      </c>
      <c r="AP338" s="82" t="b">
        <f t="shared" si="341"/>
        <v>0</v>
      </c>
      <c r="AQ338" s="82" t="b">
        <f t="shared" si="354"/>
        <v>0</v>
      </c>
      <c r="AR338" s="70">
        <f t="shared" si="355"/>
        <v>0</v>
      </c>
      <c r="AS338" s="82" t="b">
        <f t="shared" si="342"/>
        <v>0</v>
      </c>
      <c r="AT338" s="82" t="b">
        <f t="shared" si="343"/>
        <v>0</v>
      </c>
      <c r="AU338" s="82" t="b">
        <f t="shared" si="344"/>
        <v>0</v>
      </c>
      <c r="AV338" s="82" t="b">
        <f t="shared" si="345"/>
        <v>0</v>
      </c>
      <c r="AW338" s="82" t="b">
        <f t="shared" si="346"/>
        <v>0</v>
      </c>
      <c r="AX338" s="82" t="b">
        <f t="shared" si="347"/>
        <v>0</v>
      </c>
      <c r="AY338" s="82" t="b">
        <f t="shared" si="356"/>
        <v>0</v>
      </c>
      <c r="AZ338" s="82"/>
      <c r="BA338" s="82" t="b">
        <f t="shared" si="357"/>
        <v>0</v>
      </c>
      <c r="BB338" s="82" t="b">
        <f t="shared" si="358"/>
        <v>0</v>
      </c>
      <c r="BC338" s="82" t="b">
        <f t="shared" si="359"/>
        <v>0</v>
      </c>
      <c r="BD338" s="70"/>
      <c r="BE338" s="70" t="str">
        <f t="shared" si="348"/>
        <v/>
      </c>
      <c r="BF338" s="70">
        <v>327</v>
      </c>
      <c r="BG338" s="70"/>
      <c r="BH338" s="70"/>
      <c r="BI338" s="70"/>
      <c r="BJ338" s="70"/>
      <c r="BK338" s="70"/>
      <c r="BL338" s="70"/>
      <c r="BM338" s="70"/>
      <c r="BN338" s="70"/>
      <c r="BO338" s="70"/>
      <c r="BP338" s="70"/>
      <c r="BQ338" s="70"/>
      <c r="BR338" s="70"/>
      <c r="BS338" s="70" t="b">
        <f t="shared" si="349"/>
        <v>0</v>
      </c>
      <c r="BT338" s="70">
        <f>COUNTA(B339:$O$830)</f>
        <v>0</v>
      </c>
      <c r="BU338" s="70"/>
      <c r="BV338" s="163"/>
      <c r="BW338" s="163"/>
      <c r="BX338" s="163"/>
      <c r="BY338" s="163"/>
      <c r="BZ338" s="163"/>
      <c r="CA338" s="163"/>
      <c r="CB338" s="163"/>
      <c r="CC338" s="163"/>
      <c r="CD338" s="163"/>
      <c r="CE338" s="163" t="str">
        <f t="shared" si="360"/>
        <v/>
      </c>
      <c r="CF338" s="163" t="str">
        <f t="shared" si="361"/>
        <v/>
      </c>
      <c r="CG338" s="163" t="str">
        <f t="shared" si="362"/>
        <v/>
      </c>
      <c r="CH338" s="163" t="str">
        <f t="shared" si="363"/>
        <v/>
      </c>
      <c r="CI338" s="163" t="str">
        <f t="shared" si="364"/>
        <v/>
      </c>
      <c r="CJ338" s="163" t="str">
        <f t="shared" si="365"/>
        <v/>
      </c>
      <c r="CK338" s="163" t="str">
        <f t="shared" si="366"/>
        <v/>
      </c>
      <c r="CL338" s="163" t="str">
        <f t="shared" si="367"/>
        <v/>
      </c>
      <c r="CM338" s="163" t="str">
        <f t="shared" si="368"/>
        <v/>
      </c>
      <c r="CN338" s="163"/>
      <c r="CO338" s="163"/>
      <c r="CP338" s="163" t="str">
        <f t="shared" si="369"/>
        <v/>
      </c>
      <c r="CQ338" s="163"/>
      <c r="CR338" s="163"/>
      <c r="CS338" s="185" t="str">
        <f t="shared" si="386"/>
        <v/>
      </c>
      <c r="CT338" s="70"/>
      <c r="CU338" s="70">
        <f t="shared" si="370"/>
        <v>0</v>
      </c>
      <c r="CV338" s="70">
        <f t="shared" si="371"/>
        <v>0</v>
      </c>
      <c r="CW338" s="70"/>
      <c r="CX338" s="96">
        <f t="shared" si="372"/>
        <v>0</v>
      </c>
      <c r="CY338" s="70"/>
      <c r="CZ338" s="70" t="e">
        <f t="shared" si="373"/>
        <v>#VALUE!</v>
      </c>
      <c r="DA338" s="70" t="e">
        <f t="shared" si="374"/>
        <v>#VALUE!</v>
      </c>
      <c r="DB338" s="70"/>
      <c r="DC338" s="70" t="b">
        <f t="shared" ref="DC338:DC401" si="387">IF(ISBLANK(C338),FALSE,OR(B338="imb",AND((B338="apae"),((C338="a")+(E338="a")+(C338="p")+(E338="p")+(C338="AT")+(E338="AT")+(C338="F")+(E338="F")+(C338="PT")+(E338="PT"))&lt;&gt;2),AND(B338&lt;&gt;"apae",ISBLANK(B338)=FALSE,((C338="a")+(E338="a")+(C338="p")+(E338="p")+(C338="AT")+(E338="AT")+(C338="F")+(E338="F")+(C338="PT")+(E338="PT"))=2), AND(B338="gv",C338&amp;E338&amp;H338&lt;&gt;"ccgalerie"), AND(ISBLANK(B338),(C338&amp;E338="cc")),AND(B338="cf",OR(C338&amp;E338&lt;&gt;"cc",AND(C338&amp;E338="cc",H338="caniveau"),AND(C338&amp;E338="cc",H338="galerie"))),AND(NOT(ISBLANK(B338)),OR((C338="ct"),(E338="ct"))),AND(NOT(ISBLANK(B338)),OR((C338&amp;E338="imba"),(C338&amp;E338="aimb"))),AND((B338="ca"),OR(C338&amp;E338&lt;&gt;"imbc"),(C338&amp;E338&lt;&gt;"cimb")),AND(B338="gv",C338&amp;E338&amp;H338&lt;&gt;"ccgalerie"),AND(B338&lt;&gt;"gv",C338&amp;E338&amp;H338="ccgalerie"),(NOT(C338="c"))+(B338="ss")+(B338="se")=2))</f>
        <v>0</v>
      </c>
      <c r="DD338" s="70">
        <f t="shared" si="375"/>
        <v>0</v>
      </c>
      <c r="DE338" s="70" t="str">
        <f t="shared" si="376"/>
        <v/>
      </c>
      <c r="DF338" s="70"/>
      <c r="DG338" s="70" t="str">
        <f t="shared" si="324"/>
        <v/>
      </c>
      <c r="DH338" s="70" t="b">
        <f t="shared" si="325"/>
        <v>0</v>
      </c>
      <c r="DI338" s="70" t="str">
        <f t="shared" si="326"/>
        <v/>
      </c>
      <c r="DJ338" s="70"/>
      <c r="DK338" s="70" t="str">
        <f t="shared" si="377"/>
        <v/>
      </c>
      <c r="DL338" s="70" t="str">
        <f t="shared" si="378"/>
        <v/>
      </c>
      <c r="DM338" s="70"/>
      <c r="DN338" s="70" t="str">
        <f t="shared" si="379"/>
        <v/>
      </c>
      <c r="DO338" s="70" t="str">
        <f>IF(DK338="","",AND((COUNTIF($DK$12:DL338,DK338))=1,(COUNTIF($DK$12:DL338,DL338))=1))</f>
        <v/>
      </c>
      <c r="DP338" s="70" t="str">
        <f>IF(DK338="","",AND((COUNTIF(DK338:$DL$812,DK338))=1,(COUNTIF(DK338:$DL$812,DL338))=1))</f>
        <v/>
      </c>
      <c r="DQ338" s="70"/>
      <c r="DR338" s="70" t="b">
        <f t="shared" si="380"/>
        <v>0</v>
      </c>
      <c r="DS338" s="70" t="b">
        <f t="shared" si="381"/>
        <v>0</v>
      </c>
      <c r="DT338" s="70">
        <f t="shared" si="327"/>
        <v>0</v>
      </c>
      <c r="DU338" s="70">
        <f t="shared" si="328"/>
        <v>0</v>
      </c>
      <c r="DV338" s="70" t="b">
        <f t="shared" si="382"/>
        <v>0</v>
      </c>
      <c r="DW338" s="70" t="b">
        <f t="shared" si="383"/>
        <v>0</v>
      </c>
      <c r="DX338" s="70"/>
      <c r="DY338" s="70" t="b">
        <f t="shared" si="384"/>
        <v>0</v>
      </c>
      <c r="DZ338" s="70">
        <f t="shared" si="385"/>
        <v>0</v>
      </c>
      <c r="EA338" s="70"/>
    </row>
    <row r="339" spans="1:131" x14ac:dyDescent="0.25">
      <c r="A339" s="24" t="str">
        <f t="shared" si="350"/>
        <v/>
      </c>
      <c r="B339" s="36"/>
      <c r="C339" s="37"/>
      <c r="D339" s="38"/>
      <c r="E339" s="37"/>
      <c r="F339" s="38"/>
      <c r="G339" s="39"/>
      <c r="H339" s="35"/>
      <c r="I339" s="30"/>
      <c r="J339" s="38"/>
      <c r="K339" s="36"/>
      <c r="L339" s="40"/>
      <c r="M339" s="43"/>
      <c r="N339" s="44"/>
      <c r="O339" s="35"/>
      <c r="P339" s="87"/>
      <c r="R339" s="70"/>
      <c r="S339" s="70"/>
      <c r="T339" s="99" t="s">
        <v>819</v>
      </c>
      <c r="U339" s="146" t="s">
        <v>820</v>
      </c>
      <c r="V339" s="70"/>
      <c r="W339" s="70"/>
      <c r="X339" s="70"/>
      <c r="Y339" s="70"/>
      <c r="Z339" t="b">
        <f t="shared" si="329"/>
        <v>0</v>
      </c>
      <c r="AA339" t="b">
        <f t="shared" si="351"/>
        <v>0</v>
      </c>
      <c r="AB339" t="b">
        <f t="shared" si="330"/>
        <v>0</v>
      </c>
      <c r="AC339" t="b">
        <f t="shared" si="331"/>
        <v>0</v>
      </c>
      <c r="AD339" s="101" t="b">
        <f t="shared" si="332"/>
        <v>0</v>
      </c>
      <c r="AE339" t="e">
        <f t="shared" si="333"/>
        <v>#VALUE!</v>
      </c>
      <c r="AF339" t="b">
        <f t="shared" si="334"/>
        <v>0</v>
      </c>
      <c r="AG339" s="135"/>
      <c r="AH339" s="82" t="b">
        <f t="shared" si="335"/>
        <v>0</v>
      </c>
      <c r="AI339" s="99" t="b">
        <f t="shared" si="336"/>
        <v>0</v>
      </c>
      <c r="AJ339" s="70" t="b">
        <f t="shared" si="337"/>
        <v>0</v>
      </c>
      <c r="AK339" s="111" t="b">
        <f t="shared" si="352"/>
        <v>0</v>
      </c>
      <c r="AL339" s="82" t="e">
        <f t="shared" si="338"/>
        <v>#VALUE!</v>
      </c>
      <c r="AM339" s="82" t="b">
        <f t="shared" si="339"/>
        <v>0</v>
      </c>
      <c r="AN339" s="82" t="b">
        <f t="shared" si="340"/>
        <v>0</v>
      </c>
      <c r="AO339" s="82" t="b">
        <f t="shared" si="353"/>
        <v>0</v>
      </c>
      <c r="AP339" s="82" t="b">
        <f t="shared" si="341"/>
        <v>0</v>
      </c>
      <c r="AQ339" s="82" t="b">
        <f t="shared" si="354"/>
        <v>0</v>
      </c>
      <c r="AR339" s="70">
        <f t="shared" si="355"/>
        <v>0</v>
      </c>
      <c r="AS339" s="82" t="b">
        <f t="shared" si="342"/>
        <v>0</v>
      </c>
      <c r="AT339" s="82" t="b">
        <f t="shared" si="343"/>
        <v>0</v>
      </c>
      <c r="AU339" s="82" t="b">
        <f t="shared" si="344"/>
        <v>0</v>
      </c>
      <c r="AV339" s="82" t="b">
        <f t="shared" si="345"/>
        <v>0</v>
      </c>
      <c r="AW339" s="82" t="b">
        <f t="shared" si="346"/>
        <v>0</v>
      </c>
      <c r="AX339" s="82" t="b">
        <f t="shared" si="347"/>
        <v>0</v>
      </c>
      <c r="AY339" s="82" t="b">
        <f t="shared" si="356"/>
        <v>0</v>
      </c>
      <c r="AZ339" s="82"/>
      <c r="BA339" s="82" t="b">
        <f t="shared" si="357"/>
        <v>0</v>
      </c>
      <c r="BB339" s="82" t="b">
        <f t="shared" si="358"/>
        <v>0</v>
      </c>
      <c r="BC339" s="82" t="b">
        <f t="shared" si="359"/>
        <v>0</v>
      </c>
      <c r="BD339" s="70"/>
      <c r="BE339" s="70" t="str">
        <f t="shared" si="348"/>
        <v/>
      </c>
      <c r="BF339" s="70">
        <v>328</v>
      </c>
      <c r="BG339" s="70"/>
      <c r="BH339" s="70"/>
      <c r="BI339" s="70"/>
      <c r="BJ339" s="70"/>
      <c r="BK339" s="70"/>
      <c r="BL339" s="70"/>
      <c r="BM339" s="70"/>
      <c r="BN339" s="70"/>
      <c r="BO339" s="70"/>
      <c r="BP339" s="70"/>
      <c r="BQ339" s="70"/>
      <c r="BR339" s="70"/>
      <c r="BS339" s="70" t="b">
        <f t="shared" si="349"/>
        <v>0</v>
      </c>
      <c r="BT339" s="70">
        <f>COUNTA(B340:$O$830)</f>
        <v>0</v>
      </c>
      <c r="BU339" s="70"/>
      <c r="BV339" s="163"/>
      <c r="BW339" s="163"/>
      <c r="BX339" s="163"/>
      <c r="BY339" s="163"/>
      <c r="BZ339" s="163"/>
      <c r="CA339" s="163"/>
      <c r="CB339" s="163"/>
      <c r="CC339" s="163"/>
      <c r="CD339" s="163"/>
      <c r="CE339" s="163" t="str">
        <f t="shared" si="360"/>
        <v/>
      </c>
      <c r="CF339" s="163" t="str">
        <f t="shared" si="361"/>
        <v/>
      </c>
      <c r="CG339" s="163" t="str">
        <f t="shared" si="362"/>
        <v/>
      </c>
      <c r="CH339" s="163" t="str">
        <f t="shared" si="363"/>
        <v/>
      </c>
      <c r="CI339" s="163" t="str">
        <f t="shared" si="364"/>
        <v/>
      </c>
      <c r="CJ339" s="163" t="str">
        <f t="shared" si="365"/>
        <v/>
      </c>
      <c r="CK339" s="163" t="str">
        <f t="shared" si="366"/>
        <v/>
      </c>
      <c r="CL339" s="163" t="str">
        <f t="shared" si="367"/>
        <v/>
      </c>
      <c r="CM339" s="163" t="str">
        <f t="shared" si="368"/>
        <v/>
      </c>
      <c r="CN339" s="163"/>
      <c r="CO339" s="163"/>
      <c r="CP339" s="163" t="str">
        <f t="shared" si="369"/>
        <v/>
      </c>
      <c r="CQ339" s="163"/>
      <c r="CR339" s="163"/>
      <c r="CS339" s="185" t="str">
        <f t="shared" si="386"/>
        <v/>
      </c>
      <c r="CT339" s="70"/>
      <c r="CU339" s="70">
        <f t="shared" si="370"/>
        <v>0</v>
      </c>
      <c r="CV339" s="70">
        <f t="shared" si="371"/>
        <v>0</v>
      </c>
      <c r="CW339" s="70"/>
      <c r="CX339" s="96">
        <f t="shared" si="372"/>
        <v>0</v>
      </c>
      <c r="CY339" s="70"/>
      <c r="CZ339" s="70" t="e">
        <f t="shared" si="373"/>
        <v>#VALUE!</v>
      </c>
      <c r="DA339" s="70" t="e">
        <f t="shared" si="374"/>
        <v>#VALUE!</v>
      </c>
      <c r="DB339" s="70"/>
      <c r="DC339" s="70" t="b">
        <f t="shared" si="387"/>
        <v>0</v>
      </c>
      <c r="DD339" s="70">
        <f t="shared" si="375"/>
        <v>0</v>
      </c>
      <c r="DE339" s="70" t="str">
        <f t="shared" si="376"/>
        <v/>
      </c>
      <c r="DF339" s="70"/>
      <c r="DG339" s="70" t="str">
        <f t="shared" si="324"/>
        <v/>
      </c>
      <c r="DH339" s="70" t="b">
        <f t="shared" si="325"/>
        <v>0</v>
      </c>
      <c r="DI339" s="70" t="str">
        <f t="shared" si="326"/>
        <v/>
      </c>
      <c r="DJ339" s="70"/>
      <c r="DK339" s="70" t="str">
        <f t="shared" si="377"/>
        <v/>
      </c>
      <c r="DL339" s="70" t="str">
        <f t="shared" si="378"/>
        <v/>
      </c>
      <c r="DM339" s="70"/>
      <c r="DN339" s="70" t="str">
        <f t="shared" si="379"/>
        <v/>
      </c>
      <c r="DO339" s="70" t="str">
        <f>IF(DK339="","",AND((COUNTIF($DK$12:DL339,DK339))=1,(COUNTIF($DK$12:DL339,DL339))=1))</f>
        <v/>
      </c>
      <c r="DP339" s="70" t="str">
        <f>IF(DK339="","",AND((COUNTIF(DK339:$DL$812,DK339))=1,(COUNTIF(DK339:$DL$812,DL339))=1))</f>
        <v/>
      </c>
      <c r="DQ339" s="70"/>
      <c r="DR339" s="70" t="b">
        <f t="shared" si="380"/>
        <v>0</v>
      </c>
      <c r="DS339" s="70" t="b">
        <f t="shared" si="381"/>
        <v>0</v>
      </c>
      <c r="DT339" s="70">
        <f t="shared" si="327"/>
        <v>0</v>
      </c>
      <c r="DU339" s="70">
        <f t="shared" si="328"/>
        <v>0</v>
      </c>
      <c r="DV339" s="70" t="b">
        <f t="shared" si="382"/>
        <v>0</v>
      </c>
      <c r="DW339" s="70" t="b">
        <f t="shared" si="383"/>
        <v>0</v>
      </c>
      <c r="DX339" s="70"/>
      <c r="DY339" s="70" t="b">
        <f t="shared" si="384"/>
        <v>0</v>
      </c>
      <c r="DZ339" s="70">
        <f t="shared" si="385"/>
        <v>0</v>
      </c>
      <c r="EA339" s="70"/>
    </row>
    <row r="340" spans="1:131" x14ac:dyDescent="0.25">
      <c r="A340" s="24" t="str">
        <f t="shared" si="350"/>
        <v/>
      </c>
      <c r="B340" s="36"/>
      <c r="C340" s="37"/>
      <c r="D340" s="38"/>
      <c r="E340" s="37"/>
      <c r="F340" s="38"/>
      <c r="G340" s="39"/>
      <c r="H340" s="35"/>
      <c r="I340" s="30"/>
      <c r="J340" s="38"/>
      <c r="K340" s="36"/>
      <c r="L340" s="40"/>
      <c r="M340" s="43"/>
      <c r="N340" s="44"/>
      <c r="O340" s="35"/>
      <c r="P340" s="87"/>
      <c r="R340" s="70"/>
      <c r="S340" s="70"/>
      <c r="T340" s="99" t="s">
        <v>821</v>
      </c>
      <c r="U340" s="146" t="s">
        <v>822</v>
      </c>
      <c r="V340" s="70"/>
      <c r="W340" s="70"/>
      <c r="X340" s="70"/>
      <c r="Y340" s="70"/>
      <c r="Z340" t="b">
        <f t="shared" si="329"/>
        <v>0</v>
      </c>
      <c r="AA340" t="b">
        <f t="shared" si="351"/>
        <v>0</v>
      </c>
      <c r="AB340" t="b">
        <f t="shared" si="330"/>
        <v>0</v>
      </c>
      <c r="AC340" t="b">
        <f t="shared" si="331"/>
        <v>0</v>
      </c>
      <c r="AD340" s="101" t="b">
        <f t="shared" si="332"/>
        <v>0</v>
      </c>
      <c r="AE340" t="e">
        <f t="shared" si="333"/>
        <v>#VALUE!</v>
      </c>
      <c r="AF340" t="b">
        <f t="shared" si="334"/>
        <v>0</v>
      </c>
      <c r="AG340" s="135"/>
      <c r="AH340" s="82" t="b">
        <f t="shared" si="335"/>
        <v>0</v>
      </c>
      <c r="AI340" s="99" t="b">
        <f t="shared" si="336"/>
        <v>0</v>
      </c>
      <c r="AJ340" s="70" t="b">
        <f t="shared" si="337"/>
        <v>0</v>
      </c>
      <c r="AK340" s="111" t="b">
        <f t="shared" si="352"/>
        <v>0</v>
      </c>
      <c r="AL340" s="82" t="e">
        <f t="shared" si="338"/>
        <v>#VALUE!</v>
      </c>
      <c r="AM340" s="82" t="b">
        <f t="shared" si="339"/>
        <v>0</v>
      </c>
      <c r="AN340" s="82" t="b">
        <f t="shared" si="340"/>
        <v>0</v>
      </c>
      <c r="AO340" s="82" t="b">
        <f t="shared" si="353"/>
        <v>0</v>
      </c>
      <c r="AP340" s="82" t="b">
        <f t="shared" si="341"/>
        <v>0</v>
      </c>
      <c r="AQ340" s="82" t="b">
        <f t="shared" si="354"/>
        <v>0</v>
      </c>
      <c r="AR340" s="70">
        <f t="shared" si="355"/>
        <v>0</v>
      </c>
      <c r="AS340" s="82" t="b">
        <f t="shared" si="342"/>
        <v>0</v>
      </c>
      <c r="AT340" s="82" t="b">
        <f t="shared" si="343"/>
        <v>0</v>
      </c>
      <c r="AU340" s="82" t="b">
        <f t="shared" si="344"/>
        <v>0</v>
      </c>
      <c r="AV340" s="82" t="b">
        <f t="shared" si="345"/>
        <v>0</v>
      </c>
      <c r="AW340" s="82" t="b">
        <f t="shared" si="346"/>
        <v>0</v>
      </c>
      <c r="AX340" s="82" t="b">
        <f t="shared" si="347"/>
        <v>0</v>
      </c>
      <c r="AY340" s="82" t="b">
        <f t="shared" si="356"/>
        <v>0</v>
      </c>
      <c r="AZ340" s="82"/>
      <c r="BA340" s="82" t="b">
        <f t="shared" si="357"/>
        <v>0</v>
      </c>
      <c r="BB340" s="82" t="b">
        <f t="shared" si="358"/>
        <v>0</v>
      </c>
      <c r="BC340" s="82" t="b">
        <f t="shared" si="359"/>
        <v>0</v>
      </c>
      <c r="BD340" s="70"/>
      <c r="BE340" s="70" t="str">
        <f t="shared" si="348"/>
        <v/>
      </c>
      <c r="BF340" s="70">
        <v>329</v>
      </c>
      <c r="BG340" s="70"/>
      <c r="BH340" s="70"/>
      <c r="BI340" s="70"/>
      <c r="BJ340" s="70"/>
      <c r="BK340" s="70"/>
      <c r="BL340" s="70"/>
      <c r="BM340" s="70"/>
      <c r="BN340" s="70"/>
      <c r="BO340" s="70"/>
      <c r="BP340" s="70"/>
      <c r="BQ340" s="70"/>
      <c r="BR340" s="70"/>
      <c r="BS340" s="70" t="b">
        <f t="shared" si="349"/>
        <v>0</v>
      </c>
      <c r="BT340" s="70">
        <f>COUNTA(B341:$O$830)</f>
        <v>0</v>
      </c>
      <c r="BU340" s="70"/>
      <c r="BV340" s="163"/>
      <c r="BW340" s="163"/>
      <c r="BX340" s="163"/>
      <c r="BY340" s="163"/>
      <c r="BZ340" s="163"/>
      <c r="CA340" s="163"/>
      <c r="CB340" s="163"/>
      <c r="CC340" s="163"/>
      <c r="CD340" s="163"/>
      <c r="CE340" s="163" t="str">
        <f t="shared" si="360"/>
        <v/>
      </c>
      <c r="CF340" s="163" t="str">
        <f t="shared" si="361"/>
        <v/>
      </c>
      <c r="CG340" s="163" t="str">
        <f t="shared" si="362"/>
        <v/>
      </c>
      <c r="CH340" s="163" t="str">
        <f t="shared" si="363"/>
        <v/>
      </c>
      <c r="CI340" s="163" t="str">
        <f t="shared" si="364"/>
        <v/>
      </c>
      <c r="CJ340" s="163" t="str">
        <f t="shared" si="365"/>
        <v/>
      </c>
      <c r="CK340" s="163" t="str">
        <f t="shared" si="366"/>
        <v/>
      </c>
      <c r="CL340" s="163" t="str">
        <f t="shared" si="367"/>
        <v/>
      </c>
      <c r="CM340" s="163" t="str">
        <f t="shared" si="368"/>
        <v/>
      </c>
      <c r="CN340" s="163"/>
      <c r="CO340" s="163"/>
      <c r="CP340" s="163" t="str">
        <f t="shared" si="369"/>
        <v/>
      </c>
      <c r="CQ340" s="163"/>
      <c r="CR340" s="163"/>
      <c r="CS340" s="185" t="str">
        <f t="shared" si="386"/>
        <v/>
      </c>
      <c r="CT340" s="70"/>
      <c r="CU340" s="70">
        <f t="shared" si="370"/>
        <v>0</v>
      </c>
      <c r="CV340" s="70">
        <f t="shared" si="371"/>
        <v>0</v>
      </c>
      <c r="CW340" s="70"/>
      <c r="CX340" s="96">
        <f t="shared" si="372"/>
        <v>0</v>
      </c>
      <c r="CY340" s="70"/>
      <c r="CZ340" s="70" t="e">
        <f t="shared" si="373"/>
        <v>#VALUE!</v>
      </c>
      <c r="DA340" s="70" t="e">
        <f t="shared" si="374"/>
        <v>#VALUE!</v>
      </c>
      <c r="DB340" s="70"/>
      <c r="DC340" s="70" t="b">
        <f t="shared" si="387"/>
        <v>0</v>
      </c>
      <c r="DD340" s="70">
        <f t="shared" si="375"/>
        <v>0</v>
      </c>
      <c r="DE340" s="70" t="str">
        <f t="shared" si="376"/>
        <v/>
      </c>
      <c r="DF340" s="70"/>
      <c r="DG340" s="70" t="str">
        <f t="shared" si="324"/>
        <v/>
      </c>
      <c r="DH340" s="70" t="b">
        <f t="shared" si="325"/>
        <v>0</v>
      </c>
      <c r="DI340" s="70" t="str">
        <f t="shared" si="326"/>
        <v/>
      </c>
      <c r="DJ340" s="70"/>
      <c r="DK340" s="70" t="str">
        <f t="shared" si="377"/>
        <v/>
      </c>
      <c r="DL340" s="70" t="str">
        <f t="shared" si="378"/>
        <v/>
      </c>
      <c r="DM340" s="70"/>
      <c r="DN340" s="70" t="str">
        <f t="shared" si="379"/>
        <v/>
      </c>
      <c r="DO340" s="70" t="str">
        <f>IF(DK340="","",AND((COUNTIF($DK$12:DL340,DK340))=1,(COUNTIF($DK$12:DL340,DL340))=1))</f>
        <v/>
      </c>
      <c r="DP340" s="70" t="str">
        <f>IF(DK340="","",AND((COUNTIF(DK340:$DL$812,DK340))=1,(COUNTIF(DK340:$DL$812,DL340))=1))</f>
        <v/>
      </c>
      <c r="DQ340" s="70"/>
      <c r="DR340" s="70" t="b">
        <f t="shared" si="380"/>
        <v>0</v>
      </c>
      <c r="DS340" s="70" t="b">
        <f t="shared" si="381"/>
        <v>0</v>
      </c>
      <c r="DT340" s="70">
        <f t="shared" si="327"/>
        <v>0</v>
      </c>
      <c r="DU340" s="70">
        <f t="shared" si="328"/>
        <v>0</v>
      </c>
      <c r="DV340" s="70" t="b">
        <f t="shared" si="382"/>
        <v>0</v>
      </c>
      <c r="DW340" s="70" t="b">
        <f t="shared" si="383"/>
        <v>0</v>
      </c>
      <c r="DX340" s="70"/>
      <c r="DY340" s="70" t="b">
        <f t="shared" si="384"/>
        <v>0</v>
      </c>
      <c r="DZ340" s="70">
        <f t="shared" si="385"/>
        <v>0</v>
      </c>
      <c r="EA340" s="70"/>
    </row>
    <row r="341" spans="1:131" x14ac:dyDescent="0.25">
      <c r="A341" s="24" t="str">
        <f t="shared" si="350"/>
        <v/>
      </c>
      <c r="B341" s="36"/>
      <c r="C341" s="37"/>
      <c r="D341" s="38"/>
      <c r="E341" s="37"/>
      <c r="F341" s="38"/>
      <c r="G341" s="39"/>
      <c r="H341" s="35"/>
      <c r="I341" s="30"/>
      <c r="J341" s="38"/>
      <c r="K341" s="36"/>
      <c r="L341" s="40"/>
      <c r="M341" s="43"/>
      <c r="N341" s="44"/>
      <c r="O341" s="35"/>
      <c r="P341" s="87"/>
      <c r="R341" s="70"/>
      <c r="S341" s="70"/>
      <c r="T341" s="99" t="s">
        <v>823</v>
      </c>
      <c r="U341" s="146" t="s">
        <v>824</v>
      </c>
      <c r="V341" s="70"/>
      <c r="W341" s="70"/>
      <c r="X341" s="70"/>
      <c r="Y341" s="70"/>
      <c r="Z341" t="b">
        <f t="shared" si="329"/>
        <v>0</v>
      </c>
      <c r="AA341" t="b">
        <f t="shared" si="351"/>
        <v>0</v>
      </c>
      <c r="AB341" t="b">
        <f t="shared" si="330"/>
        <v>0</v>
      </c>
      <c r="AC341" t="b">
        <f t="shared" si="331"/>
        <v>0</v>
      </c>
      <c r="AD341" s="101" t="b">
        <f t="shared" si="332"/>
        <v>0</v>
      </c>
      <c r="AE341" t="e">
        <f t="shared" si="333"/>
        <v>#VALUE!</v>
      </c>
      <c r="AF341" t="b">
        <f t="shared" si="334"/>
        <v>0</v>
      </c>
      <c r="AG341" s="135"/>
      <c r="AH341" s="82" t="b">
        <f t="shared" si="335"/>
        <v>0</v>
      </c>
      <c r="AI341" s="99" t="b">
        <f t="shared" si="336"/>
        <v>0</v>
      </c>
      <c r="AJ341" s="70" t="b">
        <f t="shared" si="337"/>
        <v>0</v>
      </c>
      <c r="AK341" s="111" t="b">
        <f t="shared" si="352"/>
        <v>0</v>
      </c>
      <c r="AL341" s="82" t="e">
        <f t="shared" si="338"/>
        <v>#VALUE!</v>
      </c>
      <c r="AM341" s="82" t="b">
        <f t="shared" si="339"/>
        <v>0</v>
      </c>
      <c r="AN341" s="82" t="b">
        <f t="shared" si="340"/>
        <v>0</v>
      </c>
      <c r="AO341" s="82" t="b">
        <f t="shared" si="353"/>
        <v>0</v>
      </c>
      <c r="AP341" s="82" t="b">
        <f t="shared" si="341"/>
        <v>0</v>
      </c>
      <c r="AQ341" s="82" t="b">
        <f t="shared" si="354"/>
        <v>0</v>
      </c>
      <c r="AR341" s="70">
        <f t="shared" si="355"/>
        <v>0</v>
      </c>
      <c r="AS341" s="82" t="b">
        <f t="shared" si="342"/>
        <v>0</v>
      </c>
      <c r="AT341" s="82" t="b">
        <f t="shared" si="343"/>
        <v>0</v>
      </c>
      <c r="AU341" s="82" t="b">
        <f t="shared" si="344"/>
        <v>0</v>
      </c>
      <c r="AV341" s="82" t="b">
        <f t="shared" si="345"/>
        <v>0</v>
      </c>
      <c r="AW341" s="82" t="b">
        <f t="shared" si="346"/>
        <v>0</v>
      </c>
      <c r="AX341" s="82" t="b">
        <f t="shared" si="347"/>
        <v>0</v>
      </c>
      <c r="AY341" s="82" t="b">
        <f t="shared" si="356"/>
        <v>0</v>
      </c>
      <c r="AZ341" s="82"/>
      <c r="BA341" s="82" t="b">
        <f t="shared" si="357"/>
        <v>0</v>
      </c>
      <c r="BB341" s="82" t="b">
        <f t="shared" si="358"/>
        <v>0</v>
      </c>
      <c r="BC341" s="82" t="b">
        <f t="shared" si="359"/>
        <v>0</v>
      </c>
      <c r="BD341" s="70"/>
      <c r="BE341" s="70" t="str">
        <f t="shared" si="348"/>
        <v/>
      </c>
      <c r="BF341" s="70">
        <v>330</v>
      </c>
      <c r="BG341" s="70"/>
      <c r="BH341" s="70"/>
      <c r="BI341" s="70"/>
      <c r="BJ341" s="70"/>
      <c r="BK341" s="70"/>
      <c r="BL341" s="70"/>
      <c r="BM341" s="70"/>
      <c r="BN341" s="70"/>
      <c r="BO341" s="70"/>
      <c r="BP341" s="70"/>
      <c r="BQ341" s="70"/>
      <c r="BR341" s="70"/>
      <c r="BS341" s="70" t="b">
        <f t="shared" si="349"/>
        <v>0</v>
      </c>
      <c r="BT341" s="70">
        <f>COUNTA(B342:$O$830)</f>
        <v>0</v>
      </c>
      <c r="BU341" s="70"/>
      <c r="BV341" s="163"/>
      <c r="BW341" s="163"/>
      <c r="BX341" s="163"/>
      <c r="BY341" s="163"/>
      <c r="BZ341" s="163"/>
      <c r="CA341" s="163"/>
      <c r="CB341" s="163"/>
      <c r="CC341" s="163"/>
      <c r="CD341" s="163"/>
      <c r="CE341" s="163" t="str">
        <f t="shared" si="360"/>
        <v/>
      </c>
      <c r="CF341" s="163" t="str">
        <f t="shared" si="361"/>
        <v/>
      </c>
      <c r="CG341" s="163" t="str">
        <f t="shared" si="362"/>
        <v/>
      </c>
      <c r="CH341" s="163" t="str">
        <f t="shared" si="363"/>
        <v/>
      </c>
      <c r="CI341" s="163" t="str">
        <f t="shared" si="364"/>
        <v/>
      </c>
      <c r="CJ341" s="163" t="str">
        <f t="shared" si="365"/>
        <v/>
      </c>
      <c r="CK341" s="163" t="str">
        <f t="shared" si="366"/>
        <v/>
      </c>
      <c r="CL341" s="163" t="str">
        <f t="shared" si="367"/>
        <v/>
      </c>
      <c r="CM341" s="163" t="str">
        <f t="shared" si="368"/>
        <v/>
      </c>
      <c r="CN341" s="163"/>
      <c r="CO341" s="163"/>
      <c r="CP341" s="163" t="str">
        <f t="shared" si="369"/>
        <v/>
      </c>
      <c r="CQ341" s="163"/>
      <c r="CR341" s="163"/>
      <c r="CS341" s="185" t="str">
        <f t="shared" si="386"/>
        <v/>
      </c>
      <c r="CT341" s="70"/>
      <c r="CU341" s="70">
        <f t="shared" si="370"/>
        <v>0</v>
      </c>
      <c r="CV341" s="70">
        <f t="shared" si="371"/>
        <v>0</v>
      </c>
      <c r="CW341" s="70"/>
      <c r="CX341" s="96">
        <f t="shared" si="372"/>
        <v>0</v>
      </c>
      <c r="CY341" s="70"/>
      <c r="CZ341" s="70" t="e">
        <f t="shared" si="373"/>
        <v>#VALUE!</v>
      </c>
      <c r="DA341" s="70" t="e">
        <f t="shared" si="374"/>
        <v>#VALUE!</v>
      </c>
      <c r="DB341" s="70"/>
      <c r="DC341" s="70" t="b">
        <f t="shared" si="387"/>
        <v>0</v>
      </c>
      <c r="DD341" s="70">
        <f t="shared" si="375"/>
        <v>0</v>
      </c>
      <c r="DE341" s="70" t="str">
        <f t="shared" si="376"/>
        <v/>
      </c>
      <c r="DF341" s="70"/>
      <c r="DG341" s="70" t="str">
        <f t="shared" si="324"/>
        <v/>
      </c>
      <c r="DH341" s="70" t="b">
        <f t="shared" si="325"/>
        <v>0</v>
      </c>
      <c r="DI341" s="70" t="str">
        <f t="shared" si="326"/>
        <v/>
      </c>
      <c r="DJ341" s="70"/>
      <c r="DK341" s="70" t="str">
        <f t="shared" si="377"/>
        <v/>
      </c>
      <c r="DL341" s="70" t="str">
        <f t="shared" si="378"/>
        <v/>
      </c>
      <c r="DM341" s="70"/>
      <c r="DN341" s="70" t="str">
        <f t="shared" si="379"/>
        <v/>
      </c>
      <c r="DO341" s="70" t="str">
        <f>IF(DK341="","",AND((COUNTIF($DK$12:DL341,DK341))=1,(COUNTIF($DK$12:DL341,DL341))=1))</f>
        <v/>
      </c>
      <c r="DP341" s="70" t="str">
        <f>IF(DK341="","",AND((COUNTIF(DK341:$DL$812,DK341))=1,(COUNTIF(DK341:$DL$812,DL341))=1))</f>
        <v/>
      </c>
      <c r="DQ341" s="70"/>
      <c r="DR341" s="70" t="b">
        <f t="shared" si="380"/>
        <v>0</v>
      </c>
      <c r="DS341" s="70" t="b">
        <f t="shared" si="381"/>
        <v>0</v>
      </c>
      <c r="DT341" s="70">
        <f t="shared" si="327"/>
        <v>0</v>
      </c>
      <c r="DU341" s="70">
        <f t="shared" si="328"/>
        <v>0</v>
      </c>
      <c r="DV341" s="70" t="b">
        <f t="shared" si="382"/>
        <v>0</v>
      </c>
      <c r="DW341" s="70" t="b">
        <f t="shared" si="383"/>
        <v>0</v>
      </c>
      <c r="DX341" s="70"/>
      <c r="DY341" s="70" t="b">
        <f t="shared" si="384"/>
        <v>0</v>
      </c>
      <c r="DZ341" s="70">
        <f t="shared" si="385"/>
        <v>0</v>
      </c>
      <c r="EA341" s="70"/>
    </row>
    <row r="342" spans="1:131" x14ac:dyDescent="0.25">
      <c r="A342" s="24" t="str">
        <f t="shared" si="350"/>
        <v/>
      </c>
      <c r="B342" s="36"/>
      <c r="C342" s="37"/>
      <c r="D342" s="38"/>
      <c r="E342" s="37"/>
      <c r="F342" s="38"/>
      <c r="G342" s="39"/>
      <c r="H342" s="35"/>
      <c r="I342" s="30"/>
      <c r="J342" s="38"/>
      <c r="K342" s="36"/>
      <c r="L342" s="40"/>
      <c r="M342" s="43"/>
      <c r="N342" s="44"/>
      <c r="O342" s="35"/>
      <c r="P342" s="87"/>
      <c r="R342" s="70"/>
      <c r="S342" s="70"/>
      <c r="T342" s="99" t="s">
        <v>825</v>
      </c>
      <c r="U342" s="146" t="s">
        <v>826</v>
      </c>
      <c r="V342" s="70"/>
      <c r="W342" s="70"/>
      <c r="X342" s="70"/>
      <c r="Y342" s="70"/>
      <c r="Z342" t="b">
        <f t="shared" si="329"/>
        <v>0</v>
      </c>
      <c r="AA342" t="b">
        <f t="shared" si="351"/>
        <v>0</v>
      </c>
      <c r="AB342" t="b">
        <f t="shared" si="330"/>
        <v>0</v>
      </c>
      <c r="AC342" t="b">
        <f t="shared" si="331"/>
        <v>0</v>
      </c>
      <c r="AD342" s="101" t="b">
        <f t="shared" si="332"/>
        <v>0</v>
      </c>
      <c r="AE342" t="e">
        <f t="shared" si="333"/>
        <v>#VALUE!</v>
      </c>
      <c r="AF342" t="b">
        <f t="shared" si="334"/>
        <v>0</v>
      </c>
      <c r="AG342" s="135"/>
      <c r="AH342" s="82" t="b">
        <f t="shared" si="335"/>
        <v>0</v>
      </c>
      <c r="AI342" s="99" t="b">
        <f t="shared" si="336"/>
        <v>0</v>
      </c>
      <c r="AJ342" s="70" t="b">
        <f t="shared" si="337"/>
        <v>0</v>
      </c>
      <c r="AK342" s="111" t="b">
        <f t="shared" si="352"/>
        <v>0</v>
      </c>
      <c r="AL342" s="82" t="e">
        <f t="shared" si="338"/>
        <v>#VALUE!</v>
      </c>
      <c r="AM342" s="82" t="b">
        <f t="shared" si="339"/>
        <v>0</v>
      </c>
      <c r="AN342" s="82" t="b">
        <f t="shared" si="340"/>
        <v>0</v>
      </c>
      <c r="AO342" s="82" t="b">
        <f t="shared" si="353"/>
        <v>0</v>
      </c>
      <c r="AP342" s="82" t="b">
        <f t="shared" si="341"/>
        <v>0</v>
      </c>
      <c r="AQ342" s="82" t="b">
        <f t="shared" si="354"/>
        <v>0</v>
      </c>
      <c r="AR342" s="70">
        <f t="shared" si="355"/>
        <v>0</v>
      </c>
      <c r="AS342" s="82" t="b">
        <f t="shared" si="342"/>
        <v>0</v>
      </c>
      <c r="AT342" s="82" t="b">
        <f t="shared" si="343"/>
        <v>0</v>
      </c>
      <c r="AU342" s="82" t="b">
        <f t="shared" si="344"/>
        <v>0</v>
      </c>
      <c r="AV342" s="82" t="b">
        <f t="shared" si="345"/>
        <v>0</v>
      </c>
      <c r="AW342" s="82" t="b">
        <f t="shared" si="346"/>
        <v>0</v>
      </c>
      <c r="AX342" s="82" t="b">
        <f t="shared" si="347"/>
        <v>0</v>
      </c>
      <c r="AY342" s="82" t="b">
        <f t="shared" si="356"/>
        <v>0</v>
      </c>
      <c r="AZ342" s="82"/>
      <c r="BA342" s="82" t="b">
        <f t="shared" si="357"/>
        <v>0</v>
      </c>
      <c r="BB342" s="82" t="b">
        <f t="shared" si="358"/>
        <v>0</v>
      </c>
      <c r="BC342" s="82" t="b">
        <f t="shared" si="359"/>
        <v>0</v>
      </c>
      <c r="BD342" s="70"/>
      <c r="BE342" s="70" t="str">
        <f t="shared" si="348"/>
        <v/>
      </c>
      <c r="BF342" s="70">
        <v>331</v>
      </c>
      <c r="BG342" s="70"/>
      <c r="BH342" s="70"/>
      <c r="BI342" s="70"/>
      <c r="BJ342" s="70"/>
      <c r="BK342" s="70"/>
      <c r="BL342" s="70"/>
      <c r="BM342" s="70"/>
      <c r="BN342" s="70"/>
      <c r="BO342" s="70"/>
      <c r="BP342" s="70"/>
      <c r="BQ342" s="70"/>
      <c r="BR342" s="70"/>
      <c r="BS342" s="70" t="b">
        <f t="shared" si="349"/>
        <v>0</v>
      </c>
      <c r="BT342" s="70">
        <f>COUNTA(B343:$O$830)</f>
        <v>0</v>
      </c>
      <c r="BU342" s="70"/>
      <c r="BV342" s="163"/>
      <c r="BW342" s="163"/>
      <c r="BX342" s="163"/>
      <c r="BY342" s="163"/>
      <c r="BZ342" s="163"/>
      <c r="CA342" s="163"/>
      <c r="CB342" s="163"/>
      <c r="CC342" s="163"/>
      <c r="CD342" s="163"/>
      <c r="CE342" s="163" t="str">
        <f t="shared" si="360"/>
        <v/>
      </c>
      <c r="CF342" s="163" t="str">
        <f t="shared" si="361"/>
        <v/>
      </c>
      <c r="CG342" s="163" t="str">
        <f t="shared" si="362"/>
        <v/>
      </c>
      <c r="CH342" s="163" t="str">
        <f t="shared" si="363"/>
        <v/>
      </c>
      <c r="CI342" s="163" t="str">
        <f t="shared" si="364"/>
        <v/>
      </c>
      <c r="CJ342" s="163" t="str">
        <f t="shared" si="365"/>
        <v/>
      </c>
      <c r="CK342" s="163" t="str">
        <f t="shared" si="366"/>
        <v/>
      </c>
      <c r="CL342" s="163" t="str">
        <f t="shared" si="367"/>
        <v/>
      </c>
      <c r="CM342" s="163" t="str">
        <f t="shared" si="368"/>
        <v/>
      </c>
      <c r="CN342" s="163"/>
      <c r="CO342" s="163"/>
      <c r="CP342" s="163" t="str">
        <f t="shared" si="369"/>
        <v/>
      </c>
      <c r="CQ342" s="163"/>
      <c r="CR342" s="163"/>
      <c r="CS342" s="185" t="str">
        <f t="shared" si="386"/>
        <v/>
      </c>
      <c r="CT342" s="70"/>
      <c r="CU342" s="70">
        <f t="shared" si="370"/>
        <v>0</v>
      </c>
      <c r="CV342" s="70">
        <f t="shared" si="371"/>
        <v>0</v>
      </c>
      <c r="CW342" s="70"/>
      <c r="CX342" s="96">
        <f t="shared" si="372"/>
        <v>0</v>
      </c>
      <c r="CY342" s="70"/>
      <c r="CZ342" s="70" t="e">
        <f t="shared" si="373"/>
        <v>#VALUE!</v>
      </c>
      <c r="DA342" s="70" t="e">
        <f t="shared" si="374"/>
        <v>#VALUE!</v>
      </c>
      <c r="DB342" s="70"/>
      <c r="DC342" s="70" t="b">
        <f t="shared" si="387"/>
        <v>0</v>
      </c>
      <c r="DD342" s="70">
        <f t="shared" si="375"/>
        <v>0</v>
      </c>
      <c r="DE342" s="70" t="str">
        <f t="shared" si="376"/>
        <v/>
      </c>
      <c r="DF342" s="70"/>
      <c r="DG342" s="70" t="str">
        <f t="shared" si="324"/>
        <v/>
      </c>
      <c r="DH342" s="70" t="b">
        <f t="shared" si="325"/>
        <v>0</v>
      </c>
      <c r="DI342" s="70" t="str">
        <f t="shared" si="326"/>
        <v/>
      </c>
      <c r="DJ342" s="70"/>
      <c r="DK342" s="70" t="str">
        <f t="shared" si="377"/>
        <v/>
      </c>
      <c r="DL342" s="70" t="str">
        <f t="shared" si="378"/>
        <v/>
      </c>
      <c r="DM342" s="70"/>
      <c r="DN342" s="70" t="str">
        <f t="shared" si="379"/>
        <v/>
      </c>
      <c r="DO342" s="70" t="str">
        <f>IF(DK342="","",AND((COUNTIF($DK$12:DL342,DK342))=1,(COUNTIF($DK$12:DL342,DL342))=1))</f>
        <v/>
      </c>
      <c r="DP342" s="70" t="str">
        <f>IF(DK342="","",AND((COUNTIF(DK342:$DL$812,DK342))=1,(COUNTIF(DK342:$DL$812,DL342))=1))</f>
        <v/>
      </c>
      <c r="DQ342" s="70"/>
      <c r="DR342" s="70" t="b">
        <f t="shared" si="380"/>
        <v>0</v>
      </c>
      <c r="DS342" s="70" t="b">
        <f t="shared" si="381"/>
        <v>0</v>
      </c>
      <c r="DT342" s="70">
        <f t="shared" si="327"/>
        <v>0</v>
      </c>
      <c r="DU342" s="70">
        <f t="shared" si="328"/>
        <v>0</v>
      </c>
      <c r="DV342" s="70" t="b">
        <f t="shared" si="382"/>
        <v>0</v>
      </c>
      <c r="DW342" s="70" t="b">
        <f t="shared" si="383"/>
        <v>0</v>
      </c>
      <c r="DX342" s="70"/>
      <c r="DY342" s="70" t="b">
        <f t="shared" si="384"/>
        <v>0</v>
      </c>
      <c r="DZ342" s="70">
        <f t="shared" si="385"/>
        <v>0</v>
      </c>
      <c r="EA342" s="70"/>
    </row>
    <row r="343" spans="1:131" x14ac:dyDescent="0.25">
      <c r="A343" s="24" t="str">
        <f t="shared" si="350"/>
        <v/>
      </c>
      <c r="B343" s="36"/>
      <c r="C343" s="37"/>
      <c r="D343" s="38"/>
      <c r="E343" s="37"/>
      <c r="F343" s="38"/>
      <c r="G343" s="39"/>
      <c r="H343" s="35"/>
      <c r="I343" s="30"/>
      <c r="J343" s="38"/>
      <c r="K343" s="36"/>
      <c r="L343" s="40"/>
      <c r="M343" s="43"/>
      <c r="N343" s="44"/>
      <c r="O343" s="35"/>
      <c r="P343" s="87"/>
      <c r="R343" s="70"/>
      <c r="S343" s="70"/>
      <c r="T343" s="99" t="s">
        <v>827</v>
      </c>
      <c r="U343" s="146" t="s">
        <v>828</v>
      </c>
      <c r="V343" s="70"/>
      <c r="W343" s="70"/>
      <c r="X343" s="70"/>
      <c r="Y343" s="70"/>
      <c r="Z343" t="b">
        <f t="shared" si="329"/>
        <v>0</v>
      </c>
      <c r="AA343" t="b">
        <f t="shared" si="351"/>
        <v>0</v>
      </c>
      <c r="AB343" t="b">
        <f t="shared" si="330"/>
        <v>0</v>
      </c>
      <c r="AC343" t="b">
        <f t="shared" si="331"/>
        <v>0</v>
      </c>
      <c r="AD343" s="101" t="b">
        <f t="shared" si="332"/>
        <v>0</v>
      </c>
      <c r="AE343" t="e">
        <f t="shared" si="333"/>
        <v>#VALUE!</v>
      </c>
      <c r="AF343" t="b">
        <f t="shared" si="334"/>
        <v>0</v>
      </c>
      <c r="AG343" s="135"/>
      <c r="AH343" s="82" t="b">
        <f t="shared" si="335"/>
        <v>0</v>
      </c>
      <c r="AI343" s="99" t="b">
        <f t="shared" si="336"/>
        <v>0</v>
      </c>
      <c r="AJ343" s="70" t="b">
        <f t="shared" si="337"/>
        <v>0</v>
      </c>
      <c r="AK343" s="111" t="b">
        <f t="shared" si="352"/>
        <v>0</v>
      </c>
      <c r="AL343" s="82" t="e">
        <f t="shared" si="338"/>
        <v>#VALUE!</v>
      </c>
      <c r="AM343" s="82" t="b">
        <f t="shared" si="339"/>
        <v>0</v>
      </c>
      <c r="AN343" s="82" t="b">
        <f t="shared" si="340"/>
        <v>0</v>
      </c>
      <c r="AO343" s="82" t="b">
        <f t="shared" si="353"/>
        <v>0</v>
      </c>
      <c r="AP343" s="82" t="b">
        <f t="shared" si="341"/>
        <v>0</v>
      </c>
      <c r="AQ343" s="82" t="b">
        <f t="shared" si="354"/>
        <v>0</v>
      </c>
      <c r="AR343" s="70">
        <f t="shared" si="355"/>
        <v>0</v>
      </c>
      <c r="AS343" s="82" t="b">
        <f t="shared" si="342"/>
        <v>0</v>
      </c>
      <c r="AT343" s="82" t="b">
        <f t="shared" si="343"/>
        <v>0</v>
      </c>
      <c r="AU343" s="82" t="b">
        <f t="shared" si="344"/>
        <v>0</v>
      </c>
      <c r="AV343" s="82" t="b">
        <f t="shared" si="345"/>
        <v>0</v>
      </c>
      <c r="AW343" s="82" t="b">
        <f t="shared" si="346"/>
        <v>0</v>
      </c>
      <c r="AX343" s="82" t="b">
        <f t="shared" si="347"/>
        <v>0</v>
      </c>
      <c r="AY343" s="82" t="b">
        <f t="shared" si="356"/>
        <v>0</v>
      </c>
      <c r="AZ343" s="82"/>
      <c r="BA343" s="82" t="b">
        <f t="shared" si="357"/>
        <v>0</v>
      </c>
      <c r="BB343" s="82" t="b">
        <f t="shared" si="358"/>
        <v>0</v>
      </c>
      <c r="BC343" s="82" t="b">
        <f t="shared" si="359"/>
        <v>0</v>
      </c>
      <c r="BD343" s="70"/>
      <c r="BE343" s="70" t="str">
        <f t="shared" si="348"/>
        <v/>
      </c>
      <c r="BF343" s="70">
        <v>332</v>
      </c>
      <c r="BG343" s="70"/>
      <c r="BH343" s="70"/>
      <c r="BI343" s="70"/>
      <c r="BJ343" s="70"/>
      <c r="BK343" s="70"/>
      <c r="BL343" s="70"/>
      <c r="BM343" s="70"/>
      <c r="BN343" s="70"/>
      <c r="BO343" s="70"/>
      <c r="BP343" s="70"/>
      <c r="BQ343" s="70"/>
      <c r="BR343" s="70"/>
      <c r="BS343" s="70" t="b">
        <f t="shared" si="349"/>
        <v>0</v>
      </c>
      <c r="BT343" s="70">
        <f>COUNTA(B344:$O$830)</f>
        <v>0</v>
      </c>
      <c r="BU343" s="70"/>
      <c r="BV343" s="163"/>
      <c r="BW343" s="163"/>
      <c r="BX343" s="163"/>
      <c r="BY343" s="163"/>
      <c r="BZ343" s="163"/>
      <c r="CA343" s="163"/>
      <c r="CB343" s="163"/>
      <c r="CC343" s="163"/>
      <c r="CD343" s="163"/>
      <c r="CE343" s="163" t="str">
        <f t="shared" si="360"/>
        <v/>
      </c>
      <c r="CF343" s="163" t="str">
        <f t="shared" si="361"/>
        <v/>
      </c>
      <c r="CG343" s="163" t="str">
        <f t="shared" si="362"/>
        <v/>
      </c>
      <c r="CH343" s="163" t="str">
        <f t="shared" si="363"/>
        <v/>
      </c>
      <c r="CI343" s="163" t="str">
        <f t="shared" si="364"/>
        <v/>
      </c>
      <c r="CJ343" s="163" t="str">
        <f t="shared" si="365"/>
        <v/>
      </c>
      <c r="CK343" s="163" t="str">
        <f t="shared" si="366"/>
        <v/>
      </c>
      <c r="CL343" s="163" t="str">
        <f t="shared" si="367"/>
        <v/>
      </c>
      <c r="CM343" s="163" t="str">
        <f t="shared" si="368"/>
        <v/>
      </c>
      <c r="CN343" s="163"/>
      <c r="CO343" s="163"/>
      <c r="CP343" s="163" t="str">
        <f t="shared" si="369"/>
        <v/>
      </c>
      <c r="CQ343" s="163"/>
      <c r="CR343" s="163"/>
      <c r="CS343" s="185" t="str">
        <f t="shared" si="386"/>
        <v/>
      </c>
      <c r="CT343" s="70"/>
      <c r="CU343" s="70">
        <f t="shared" si="370"/>
        <v>0</v>
      </c>
      <c r="CV343" s="70">
        <f t="shared" si="371"/>
        <v>0</v>
      </c>
      <c r="CW343" s="70"/>
      <c r="CX343" s="96">
        <f t="shared" si="372"/>
        <v>0</v>
      </c>
      <c r="CY343" s="70"/>
      <c r="CZ343" s="70" t="e">
        <f t="shared" si="373"/>
        <v>#VALUE!</v>
      </c>
      <c r="DA343" s="70" t="e">
        <f t="shared" si="374"/>
        <v>#VALUE!</v>
      </c>
      <c r="DB343" s="70"/>
      <c r="DC343" s="70" t="b">
        <f t="shared" si="387"/>
        <v>0</v>
      </c>
      <c r="DD343" s="70">
        <f t="shared" si="375"/>
        <v>0</v>
      </c>
      <c r="DE343" s="70" t="str">
        <f t="shared" si="376"/>
        <v/>
      </c>
      <c r="DF343" s="70"/>
      <c r="DG343" s="70" t="str">
        <f t="shared" si="324"/>
        <v/>
      </c>
      <c r="DH343" s="70" t="b">
        <f t="shared" si="325"/>
        <v>0</v>
      </c>
      <c r="DI343" s="70" t="str">
        <f t="shared" si="326"/>
        <v/>
      </c>
      <c r="DJ343" s="70"/>
      <c r="DK343" s="70" t="str">
        <f t="shared" si="377"/>
        <v/>
      </c>
      <c r="DL343" s="70" t="str">
        <f t="shared" si="378"/>
        <v/>
      </c>
      <c r="DM343" s="70"/>
      <c r="DN343" s="70" t="str">
        <f t="shared" si="379"/>
        <v/>
      </c>
      <c r="DO343" s="70" t="str">
        <f>IF(DK343="","",AND((COUNTIF($DK$12:DL343,DK343))=1,(COUNTIF($DK$12:DL343,DL343))=1))</f>
        <v/>
      </c>
      <c r="DP343" s="70" t="str">
        <f>IF(DK343="","",AND((COUNTIF(DK343:$DL$812,DK343))=1,(COUNTIF(DK343:$DL$812,DL343))=1))</f>
        <v/>
      </c>
      <c r="DQ343" s="70"/>
      <c r="DR343" s="70" t="b">
        <f t="shared" si="380"/>
        <v>0</v>
      </c>
      <c r="DS343" s="70" t="b">
        <f t="shared" si="381"/>
        <v>0</v>
      </c>
      <c r="DT343" s="70">
        <f t="shared" si="327"/>
        <v>0</v>
      </c>
      <c r="DU343" s="70">
        <f t="shared" si="328"/>
        <v>0</v>
      </c>
      <c r="DV343" s="70" t="b">
        <f t="shared" si="382"/>
        <v>0</v>
      </c>
      <c r="DW343" s="70" t="b">
        <f t="shared" si="383"/>
        <v>0</v>
      </c>
      <c r="DX343" s="70"/>
      <c r="DY343" s="70" t="b">
        <f t="shared" si="384"/>
        <v>0</v>
      </c>
      <c r="DZ343" s="70">
        <f t="shared" si="385"/>
        <v>0</v>
      </c>
      <c r="EA343" s="70"/>
    </row>
    <row r="344" spans="1:131" x14ac:dyDescent="0.25">
      <c r="A344" s="24" t="str">
        <f t="shared" si="350"/>
        <v/>
      </c>
      <c r="B344" s="36"/>
      <c r="C344" s="37"/>
      <c r="D344" s="38"/>
      <c r="E344" s="37"/>
      <c r="F344" s="38"/>
      <c r="G344" s="39"/>
      <c r="H344" s="35"/>
      <c r="I344" s="30"/>
      <c r="J344" s="38"/>
      <c r="K344" s="36"/>
      <c r="L344" s="40"/>
      <c r="M344" s="43"/>
      <c r="N344" s="44"/>
      <c r="O344" s="35"/>
      <c r="P344" s="87"/>
      <c r="R344" s="70"/>
      <c r="S344" s="70"/>
      <c r="T344" s="99" t="s">
        <v>829</v>
      </c>
      <c r="U344" s="146" t="s">
        <v>830</v>
      </c>
      <c r="V344" s="70"/>
      <c r="W344" s="70"/>
      <c r="X344" s="70"/>
      <c r="Y344" s="70"/>
      <c r="Z344" t="b">
        <f t="shared" si="329"/>
        <v>0</v>
      </c>
      <c r="AA344" t="b">
        <f t="shared" si="351"/>
        <v>0</v>
      </c>
      <c r="AB344" t="b">
        <f t="shared" si="330"/>
        <v>0</v>
      </c>
      <c r="AC344" t="b">
        <f t="shared" si="331"/>
        <v>0</v>
      </c>
      <c r="AD344" s="101" t="b">
        <f t="shared" si="332"/>
        <v>0</v>
      </c>
      <c r="AE344" t="e">
        <f t="shared" si="333"/>
        <v>#VALUE!</v>
      </c>
      <c r="AF344" t="b">
        <f t="shared" si="334"/>
        <v>0</v>
      </c>
      <c r="AG344" s="135"/>
      <c r="AH344" s="82" t="b">
        <f t="shared" si="335"/>
        <v>0</v>
      </c>
      <c r="AI344" s="99" t="b">
        <f t="shared" si="336"/>
        <v>0</v>
      </c>
      <c r="AJ344" s="70" t="b">
        <f t="shared" si="337"/>
        <v>0</v>
      </c>
      <c r="AK344" s="111" t="b">
        <f t="shared" si="352"/>
        <v>0</v>
      </c>
      <c r="AL344" s="82" t="e">
        <f t="shared" si="338"/>
        <v>#VALUE!</v>
      </c>
      <c r="AM344" s="82" t="b">
        <f t="shared" si="339"/>
        <v>0</v>
      </c>
      <c r="AN344" s="82" t="b">
        <f t="shared" si="340"/>
        <v>0</v>
      </c>
      <c r="AO344" s="82" t="b">
        <f t="shared" si="353"/>
        <v>0</v>
      </c>
      <c r="AP344" s="82" t="b">
        <f t="shared" si="341"/>
        <v>0</v>
      </c>
      <c r="AQ344" s="82" t="b">
        <f t="shared" si="354"/>
        <v>0</v>
      </c>
      <c r="AR344" s="70">
        <f t="shared" si="355"/>
        <v>0</v>
      </c>
      <c r="AS344" s="82" t="b">
        <f t="shared" si="342"/>
        <v>0</v>
      </c>
      <c r="AT344" s="82" t="b">
        <f t="shared" si="343"/>
        <v>0</v>
      </c>
      <c r="AU344" s="82" t="b">
        <f t="shared" si="344"/>
        <v>0</v>
      </c>
      <c r="AV344" s="82" t="b">
        <f t="shared" si="345"/>
        <v>0</v>
      </c>
      <c r="AW344" s="82" t="b">
        <f t="shared" si="346"/>
        <v>0</v>
      </c>
      <c r="AX344" s="82" t="b">
        <f t="shared" si="347"/>
        <v>0</v>
      </c>
      <c r="AY344" s="82" t="b">
        <f t="shared" si="356"/>
        <v>0</v>
      </c>
      <c r="AZ344" s="82"/>
      <c r="BA344" s="82" t="b">
        <f t="shared" si="357"/>
        <v>0</v>
      </c>
      <c r="BB344" s="82" t="b">
        <f t="shared" si="358"/>
        <v>0</v>
      </c>
      <c r="BC344" s="82" t="b">
        <f t="shared" si="359"/>
        <v>0</v>
      </c>
      <c r="BD344" s="70"/>
      <c r="BE344" s="70" t="str">
        <f t="shared" si="348"/>
        <v/>
      </c>
      <c r="BF344" s="70">
        <v>333</v>
      </c>
      <c r="BG344" s="70"/>
      <c r="BH344" s="70"/>
      <c r="BI344" s="70"/>
      <c r="BJ344" s="70"/>
      <c r="BK344" s="70"/>
      <c r="BL344" s="70"/>
      <c r="BM344" s="70"/>
      <c r="BN344" s="70"/>
      <c r="BO344" s="70"/>
      <c r="BP344" s="70"/>
      <c r="BQ344" s="70"/>
      <c r="BR344" s="70"/>
      <c r="BS344" s="70" t="b">
        <f t="shared" si="349"/>
        <v>0</v>
      </c>
      <c r="BT344" s="70">
        <f>COUNTA(B345:$O$830)</f>
        <v>0</v>
      </c>
      <c r="BU344" s="70"/>
      <c r="BV344" s="163"/>
      <c r="BW344" s="163"/>
      <c r="BX344" s="163"/>
      <c r="BY344" s="163"/>
      <c r="BZ344" s="163"/>
      <c r="CA344" s="163"/>
      <c r="CB344" s="163"/>
      <c r="CC344" s="163"/>
      <c r="CD344" s="163"/>
      <c r="CE344" s="163" t="str">
        <f t="shared" si="360"/>
        <v/>
      </c>
      <c r="CF344" s="163" t="str">
        <f t="shared" si="361"/>
        <v/>
      </c>
      <c r="CG344" s="163" t="str">
        <f t="shared" si="362"/>
        <v/>
      </c>
      <c r="CH344" s="163" t="str">
        <f t="shared" si="363"/>
        <v/>
      </c>
      <c r="CI344" s="163" t="str">
        <f t="shared" si="364"/>
        <v/>
      </c>
      <c r="CJ344" s="163" t="str">
        <f t="shared" si="365"/>
        <v/>
      </c>
      <c r="CK344" s="163" t="str">
        <f t="shared" si="366"/>
        <v/>
      </c>
      <c r="CL344" s="163" t="str">
        <f t="shared" si="367"/>
        <v/>
      </c>
      <c r="CM344" s="163" t="str">
        <f t="shared" si="368"/>
        <v/>
      </c>
      <c r="CN344" s="163"/>
      <c r="CO344" s="163"/>
      <c r="CP344" s="163" t="str">
        <f t="shared" si="369"/>
        <v/>
      </c>
      <c r="CQ344" s="163"/>
      <c r="CR344" s="163"/>
      <c r="CS344" s="185" t="str">
        <f t="shared" si="386"/>
        <v/>
      </c>
      <c r="CT344" s="70"/>
      <c r="CU344" s="70">
        <f t="shared" si="370"/>
        <v>0</v>
      </c>
      <c r="CV344" s="70">
        <f t="shared" si="371"/>
        <v>0</v>
      </c>
      <c r="CW344" s="70"/>
      <c r="CX344" s="96">
        <f t="shared" si="372"/>
        <v>0</v>
      </c>
      <c r="CY344" s="70"/>
      <c r="CZ344" s="70" t="e">
        <f t="shared" si="373"/>
        <v>#VALUE!</v>
      </c>
      <c r="DA344" s="70" t="e">
        <f t="shared" si="374"/>
        <v>#VALUE!</v>
      </c>
      <c r="DB344" s="70"/>
      <c r="DC344" s="70" t="b">
        <f t="shared" si="387"/>
        <v>0</v>
      </c>
      <c r="DD344" s="70">
        <f t="shared" si="375"/>
        <v>0</v>
      </c>
      <c r="DE344" s="70" t="str">
        <f t="shared" si="376"/>
        <v/>
      </c>
      <c r="DF344" s="70"/>
      <c r="DG344" s="70" t="str">
        <f t="shared" si="324"/>
        <v/>
      </c>
      <c r="DH344" s="70" t="b">
        <f t="shared" si="325"/>
        <v>0</v>
      </c>
      <c r="DI344" s="70" t="str">
        <f t="shared" si="326"/>
        <v/>
      </c>
      <c r="DJ344" s="70"/>
      <c r="DK344" s="70" t="str">
        <f t="shared" si="377"/>
        <v/>
      </c>
      <c r="DL344" s="70" t="str">
        <f t="shared" si="378"/>
        <v/>
      </c>
      <c r="DM344" s="70"/>
      <c r="DN344" s="70" t="str">
        <f t="shared" si="379"/>
        <v/>
      </c>
      <c r="DO344" s="70" t="str">
        <f>IF(DK344="","",AND((COUNTIF($DK$12:DL344,DK344))=1,(COUNTIF($DK$12:DL344,DL344))=1))</f>
        <v/>
      </c>
      <c r="DP344" s="70" t="str">
        <f>IF(DK344="","",AND((COUNTIF(DK344:$DL$812,DK344))=1,(COUNTIF(DK344:$DL$812,DL344))=1))</f>
        <v/>
      </c>
      <c r="DQ344" s="70"/>
      <c r="DR344" s="70" t="b">
        <f t="shared" si="380"/>
        <v>0</v>
      </c>
      <c r="DS344" s="70" t="b">
        <f t="shared" si="381"/>
        <v>0</v>
      </c>
      <c r="DT344" s="70">
        <f t="shared" si="327"/>
        <v>0</v>
      </c>
      <c r="DU344" s="70">
        <f t="shared" si="328"/>
        <v>0</v>
      </c>
      <c r="DV344" s="70" t="b">
        <f t="shared" si="382"/>
        <v>0</v>
      </c>
      <c r="DW344" s="70" t="b">
        <f t="shared" si="383"/>
        <v>0</v>
      </c>
      <c r="DX344" s="70"/>
      <c r="DY344" s="70" t="b">
        <f t="shared" si="384"/>
        <v>0</v>
      </c>
      <c r="DZ344" s="70">
        <f t="shared" si="385"/>
        <v>0</v>
      </c>
      <c r="EA344" s="70"/>
    </row>
    <row r="345" spans="1:131" x14ac:dyDescent="0.25">
      <c r="A345" s="24" t="str">
        <f t="shared" si="350"/>
        <v/>
      </c>
      <c r="B345" s="36"/>
      <c r="C345" s="37"/>
      <c r="D345" s="38"/>
      <c r="E345" s="37"/>
      <c r="F345" s="38"/>
      <c r="G345" s="39"/>
      <c r="H345" s="35"/>
      <c r="I345" s="30"/>
      <c r="J345" s="38"/>
      <c r="K345" s="36"/>
      <c r="L345" s="40"/>
      <c r="M345" s="43"/>
      <c r="N345" s="44"/>
      <c r="O345" s="35"/>
      <c r="P345" s="87"/>
      <c r="R345" s="70"/>
      <c r="S345" s="70"/>
      <c r="T345" s="99" t="s">
        <v>831</v>
      </c>
      <c r="U345" s="146" t="s">
        <v>832</v>
      </c>
      <c r="V345" s="70"/>
      <c r="W345" s="70"/>
      <c r="X345" s="70"/>
      <c r="Y345" s="70"/>
      <c r="Z345" t="b">
        <f t="shared" si="329"/>
        <v>0</v>
      </c>
      <c r="AA345" t="b">
        <f t="shared" si="351"/>
        <v>0</v>
      </c>
      <c r="AB345" t="b">
        <f t="shared" si="330"/>
        <v>0</v>
      </c>
      <c r="AC345" t="b">
        <f t="shared" si="331"/>
        <v>0</v>
      </c>
      <c r="AD345" s="101" t="b">
        <f t="shared" si="332"/>
        <v>0</v>
      </c>
      <c r="AE345" t="e">
        <f t="shared" si="333"/>
        <v>#VALUE!</v>
      </c>
      <c r="AF345" t="b">
        <f t="shared" si="334"/>
        <v>0</v>
      </c>
      <c r="AG345" s="135"/>
      <c r="AH345" s="82" t="b">
        <f t="shared" si="335"/>
        <v>0</v>
      </c>
      <c r="AI345" s="99" t="b">
        <f t="shared" si="336"/>
        <v>0</v>
      </c>
      <c r="AJ345" s="70" t="b">
        <f t="shared" si="337"/>
        <v>0</v>
      </c>
      <c r="AK345" s="111" t="b">
        <f t="shared" si="352"/>
        <v>0</v>
      </c>
      <c r="AL345" s="82" t="e">
        <f t="shared" si="338"/>
        <v>#VALUE!</v>
      </c>
      <c r="AM345" s="82" t="b">
        <f t="shared" si="339"/>
        <v>0</v>
      </c>
      <c r="AN345" s="82" t="b">
        <f t="shared" si="340"/>
        <v>0</v>
      </c>
      <c r="AO345" s="82" t="b">
        <f t="shared" si="353"/>
        <v>0</v>
      </c>
      <c r="AP345" s="82" t="b">
        <f t="shared" si="341"/>
        <v>0</v>
      </c>
      <c r="AQ345" s="82" t="b">
        <f t="shared" si="354"/>
        <v>0</v>
      </c>
      <c r="AR345" s="70">
        <f t="shared" si="355"/>
        <v>0</v>
      </c>
      <c r="AS345" s="82" t="b">
        <f t="shared" si="342"/>
        <v>0</v>
      </c>
      <c r="AT345" s="82" t="b">
        <f t="shared" si="343"/>
        <v>0</v>
      </c>
      <c r="AU345" s="82" t="b">
        <f t="shared" si="344"/>
        <v>0</v>
      </c>
      <c r="AV345" s="82" t="b">
        <f t="shared" si="345"/>
        <v>0</v>
      </c>
      <c r="AW345" s="82" t="b">
        <f t="shared" si="346"/>
        <v>0</v>
      </c>
      <c r="AX345" s="82" t="b">
        <f t="shared" si="347"/>
        <v>0</v>
      </c>
      <c r="AY345" s="82" t="b">
        <f t="shared" si="356"/>
        <v>0</v>
      </c>
      <c r="AZ345" s="82"/>
      <c r="BA345" s="82" t="b">
        <f t="shared" si="357"/>
        <v>0</v>
      </c>
      <c r="BB345" s="82" t="b">
        <f t="shared" si="358"/>
        <v>0</v>
      </c>
      <c r="BC345" s="82" t="b">
        <f t="shared" si="359"/>
        <v>0</v>
      </c>
      <c r="BD345" s="70"/>
      <c r="BE345" s="70" t="str">
        <f t="shared" si="348"/>
        <v/>
      </c>
      <c r="BF345" s="70">
        <v>334</v>
      </c>
      <c r="BG345" s="70"/>
      <c r="BH345" s="70"/>
      <c r="BI345" s="70"/>
      <c r="BJ345" s="70"/>
      <c r="BK345" s="70"/>
      <c r="BL345" s="70"/>
      <c r="BM345" s="70"/>
      <c r="BN345" s="70"/>
      <c r="BO345" s="70"/>
      <c r="BP345" s="70"/>
      <c r="BQ345" s="70"/>
      <c r="BR345" s="70"/>
      <c r="BS345" s="70" t="b">
        <f t="shared" si="349"/>
        <v>0</v>
      </c>
      <c r="BT345" s="70">
        <f>COUNTA(B346:$O$830)</f>
        <v>0</v>
      </c>
      <c r="BU345" s="70"/>
      <c r="BV345" s="163"/>
      <c r="BW345" s="163"/>
      <c r="BX345" s="163"/>
      <c r="BY345" s="163"/>
      <c r="BZ345" s="163"/>
      <c r="CA345" s="163"/>
      <c r="CB345" s="163"/>
      <c r="CC345" s="163"/>
      <c r="CD345" s="163"/>
      <c r="CE345" s="163" t="str">
        <f t="shared" si="360"/>
        <v/>
      </c>
      <c r="CF345" s="163" t="str">
        <f t="shared" si="361"/>
        <v/>
      </c>
      <c r="CG345" s="163" t="str">
        <f t="shared" si="362"/>
        <v/>
      </c>
      <c r="CH345" s="163" t="str">
        <f t="shared" si="363"/>
        <v/>
      </c>
      <c r="CI345" s="163" t="str">
        <f t="shared" si="364"/>
        <v/>
      </c>
      <c r="CJ345" s="163" t="str">
        <f t="shared" si="365"/>
        <v/>
      </c>
      <c r="CK345" s="163" t="str">
        <f t="shared" si="366"/>
        <v/>
      </c>
      <c r="CL345" s="163" t="str">
        <f t="shared" si="367"/>
        <v/>
      </c>
      <c r="CM345" s="163" t="str">
        <f t="shared" si="368"/>
        <v/>
      </c>
      <c r="CN345" s="163"/>
      <c r="CO345" s="163"/>
      <c r="CP345" s="163" t="str">
        <f t="shared" si="369"/>
        <v/>
      </c>
      <c r="CQ345" s="163"/>
      <c r="CR345" s="163"/>
      <c r="CS345" s="185" t="str">
        <f t="shared" si="386"/>
        <v/>
      </c>
      <c r="CT345" s="70"/>
      <c r="CU345" s="70">
        <f t="shared" si="370"/>
        <v>0</v>
      </c>
      <c r="CV345" s="70">
        <f t="shared" si="371"/>
        <v>0</v>
      </c>
      <c r="CW345" s="70"/>
      <c r="CX345" s="96">
        <f t="shared" si="372"/>
        <v>0</v>
      </c>
      <c r="CY345" s="70"/>
      <c r="CZ345" s="70" t="e">
        <f t="shared" si="373"/>
        <v>#VALUE!</v>
      </c>
      <c r="DA345" s="70" t="e">
        <f t="shared" si="374"/>
        <v>#VALUE!</v>
      </c>
      <c r="DB345" s="70"/>
      <c r="DC345" s="70" t="b">
        <f t="shared" si="387"/>
        <v>0</v>
      </c>
      <c r="DD345" s="70">
        <f t="shared" si="375"/>
        <v>0</v>
      </c>
      <c r="DE345" s="70" t="str">
        <f t="shared" si="376"/>
        <v/>
      </c>
      <c r="DF345" s="70"/>
      <c r="DG345" s="70" t="str">
        <f t="shared" si="324"/>
        <v/>
      </c>
      <c r="DH345" s="70" t="b">
        <f t="shared" si="325"/>
        <v>0</v>
      </c>
      <c r="DI345" s="70" t="str">
        <f t="shared" si="326"/>
        <v/>
      </c>
      <c r="DJ345" s="70"/>
      <c r="DK345" s="70" t="str">
        <f t="shared" si="377"/>
        <v/>
      </c>
      <c r="DL345" s="70" t="str">
        <f t="shared" si="378"/>
        <v/>
      </c>
      <c r="DM345" s="70"/>
      <c r="DN345" s="70" t="str">
        <f t="shared" si="379"/>
        <v/>
      </c>
      <c r="DO345" s="70" t="str">
        <f>IF(DK345="","",AND((COUNTIF($DK$12:DL345,DK345))=1,(COUNTIF($DK$12:DL345,DL345))=1))</f>
        <v/>
      </c>
      <c r="DP345" s="70" t="str">
        <f>IF(DK345="","",AND((COUNTIF(DK345:$DL$812,DK345))=1,(COUNTIF(DK345:$DL$812,DL345))=1))</f>
        <v/>
      </c>
      <c r="DQ345" s="70"/>
      <c r="DR345" s="70" t="b">
        <f t="shared" si="380"/>
        <v>0</v>
      </c>
      <c r="DS345" s="70" t="b">
        <f t="shared" si="381"/>
        <v>0</v>
      </c>
      <c r="DT345" s="70">
        <f t="shared" si="327"/>
        <v>0</v>
      </c>
      <c r="DU345" s="70">
        <f t="shared" si="328"/>
        <v>0</v>
      </c>
      <c r="DV345" s="70" t="b">
        <f t="shared" si="382"/>
        <v>0</v>
      </c>
      <c r="DW345" s="70" t="b">
        <f t="shared" si="383"/>
        <v>0</v>
      </c>
      <c r="DX345" s="70"/>
      <c r="DY345" s="70" t="b">
        <f t="shared" si="384"/>
        <v>0</v>
      </c>
      <c r="DZ345" s="70">
        <f t="shared" si="385"/>
        <v>0</v>
      </c>
      <c r="EA345" s="70"/>
    </row>
    <row r="346" spans="1:131" x14ac:dyDescent="0.25">
      <c r="A346" s="24" t="str">
        <f t="shared" si="350"/>
        <v/>
      </c>
      <c r="B346" s="36"/>
      <c r="C346" s="37"/>
      <c r="D346" s="38"/>
      <c r="E346" s="37"/>
      <c r="F346" s="38"/>
      <c r="G346" s="39"/>
      <c r="H346" s="35"/>
      <c r="I346" s="30"/>
      <c r="J346" s="38"/>
      <c r="K346" s="36"/>
      <c r="L346" s="40"/>
      <c r="M346" s="43"/>
      <c r="N346" s="44"/>
      <c r="O346" s="35"/>
      <c r="P346" s="87"/>
      <c r="R346" s="70"/>
      <c r="S346" s="70"/>
      <c r="T346" s="99" t="s">
        <v>833</v>
      </c>
      <c r="U346" s="146" t="s">
        <v>834</v>
      </c>
      <c r="V346" s="70"/>
      <c r="W346" s="70"/>
      <c r="X346" s="70"/>
      <c r="Y346" s="70"/>
      <c r="Z346" t="b">
        <f t="shared" si="329"/>
        <v>0</v>
      </c>
      <c r="AA346" t="b">
        <f t="shared" si="351"/>
        <v>0</v>
      </c>
      <c r="AB346" t="b">
        <f t="shared" si="330"/>
        <v>0</v>
      </c>
      <c r="AC346" t="b">
        <f t="shared" si="331"/>
        <v>0</v>
      </c>
      <c r="AD346" s="101" t="b">
        <f t="shared" si="332"/>
        <v>0</v>
      </c>
      <c r="AE346" t="e">
        <f t="shared" si="333"/>
        <v>#VALUE!</v>
      </c>
      <c r="AF346" t="b">
        <f t="shared" si="334"/>
        <v>0</v>
      </c>
      <c r="AG346" s="135"/>
      <c r="AH346" s="82" t="b">
        <f t="shared" si="335"/>
        <v>0</v>
      </c>
      <c r="AI346" s="99" t="b">
        <f t="shared" si="336"/>
        <v>0</v>
      </c>
      <c r="AJ346" s="70" t="b">
        <f t="shared" si="337"/>
        <v>0</v>
      </c>
      <c r="AK346" s="111" t="b">
        <f t="shared" si="352"/>
        <v>0</v>
      </c>
      <c r="AL346" s="82" t="e">
        <f t="shared" si="338"/>
        <v>#VALUE!</v>
      </c>
      <c r="AM346" s="82" t="b">
        <f t="shared" si="339"/>
        <v>0</v>
      </c>
      <c r="AN346" s="82" t="b">
        <f t="shared" si="340"/>
        <v>0</v>
      </c>
      <c r="AO346" s="82" t="b">
        <f t="shared" si="353"/>
        <v>0</v>
      </c>
      <c r="AP346" s="82" t="b">
        <f t="shared" si="341"/>
        <v>0</v>
      </c>
      <c r="AQ346" s="82" t="b">
        <f t="shared" si="354"/>
        <v>0</v>
      </c>
      <c r="AR346" s="70">
        <f t="shared" si="355"/>
        <v>0</v>
      </c>
      <c r="AS346" s="82" t="b">
        <f t="shared" si="342"/>
        <v>0</v>
      </c>
      <c r="AT346" s="82" t="b">
        <f t="shared" si="343"/>
        <v>0</v>
      </c>
      <c r="AU346" s="82" t="b">
        <f t="shared" si="344"/>
        <v>0</v>
      </c>
      <c r="AV346" s="82" t="b">
        <f t="shared" si="345"/>
        <v>0</v>
      </c>
      <c r="AW346" s="82" t="b">
        <f t="shared" si="346"/>
        <v>0</v>
      </c>
      <c r="AX346" s="82" t="b">
        <f t="shared" si="347"/>
        <v>0</v>
      </c>
      <c r="AY346" s="82" t="b">
        <f t="shared" si="356"/>
        <v>0</v>
      </c>
      <c r="AZ346" s="82"/>
      <c r="BA346" s="82" t="b">
        <f t="shared" si="357"/>
        <v>0</v>
      </c>
      <c r="BB346" s="82" t="b">
        <f t="shared" si="358"/>
        <v>0</v>
      </c>
      <c r="BC346" s="82" t="b">
        <f t="shared" si="359"/>
        <v>0</v>
      </c>
      <c r="BD346" s="70"/>
      <c r="BE346" s="70" t="str">
        <f t="shared" si="348"/>
        <v/>
      </c>
      <c r="BF346" s="70">
        <v>335</v>
      </c>
      <c r="BG346" s="70"/>
      <c r="BH346" s="70"/>
      <c r="BI346" s="70"/>
      <c r="BJ346" s="70"/>
      <c r="BK346" s="70"/>
      <c r="BL346" s="70"/>
      <c r="BM346" s="70"/>
      <c r="BN346" s="70"/>
      <c r="BO346" s="70"/>
      <c r="BP346" s="70"/>
      <c r="BQ346" s="70"/>
      <c r="BR346" s="70"/>
      <c r="BS346" s="70" t="b">
        <f t="shared" si="349"/>
        <v>0</v>
      </c>
      <c r="BT346" s="70">
        <f>COUNTA(B347:$O$830)</f>
        <v>0</v>
      </c>
      <c r="BU346" s="70"/>
      <c r="BV346" s="163"/>
      <c r="BW346" s="163"/>
      <c r="BX346" s="163"/>
      <c r="BY346" s="163"/>
      <c r="BZ346" s="163"/>
      <c r="CA346" s="163"/>
      <c r="CB346" s="163"/>
      <c r="CC346" s="163"/>
      <c r="CD346" s="163"/>
      <c r="CE346" s="163" t="str">
        <f t="shared" si="360"/>
        <v/>
      </c>
      <c r="CF346" s="163" t="str">
        <f t="shared" si="361"/>
        <v/>
      </c>
      <c r="CG346" s="163" t="str">
        <f t="shared" si="362"/>
        <v/>
      </c>
      <c r="CH346" s="163" t="str">
        <f t="shared" si="363"/>
        <v/>
      </c>
      <c r="CI346" s="163" t="str">
        <f t="shared" si="364"/>
        <v/>
      </c>
      <c r="CJ346" s="163" t="str">
        <f t="shared" si="365"/>
        <v/>
      </c>
      <c r="CK346" s="163" t="str">
        <f t="shared" si="366"/>
        <v/>
      </c>
      <c r="CL346" s="163" t="str">
        <f t="shared" si="367"/>
        <v/>
      </c>
      <c r="CM346" s="163" t="str">
        <f t="shared" si="368"/>
        <v/>
      </c>
      <c r="CN346" s="163"/>
      <c r="CO346" s="163"/>
      <c r="CP346" s="163" t="str">
        <f t="shared" si="369"/>
        <v/>
      </c>
      <c r="CQ346" s="163"/>
      <c r="CR346" s="163"/>
      <c r="CS346" s="185" t="str">
        <f t="shared" si="386"/>
        <v/>
      </c>
      <c r="CT346" s="70"/>
      <c r="CU346" s="70">
        <f t="shared" si="370"/>
        <v>0</v>
      </c>
      <c r="CV346" s="70">
        <f t="shared" si="371"/>
        <v>0</v>
      </c>
      <c r="CW346" s="70"/>
      <c r="CX346" s="96">
        <f t="shared" si="372"/>
        <v>0</v>
      </c>
      <c r="CY346" s="70"/>
      <c r="CZ346" s="70" t="e">
        <f t="shared" si="373"/>
        <v>#VALUE!</v>
      </c>
      <c r="DA346" s="70" t="e">
        <f t="shared" si="374"/>
        <v>#VALUE!</v>
      </c>
      <c r="DB346" s="70"/>
      <c r="DC346" s="70" t="b">
        <f t="shared" si="387"/>
        <v>0</v>
      </c>
      <c r="DD346" s="70">
        <f t="shared" si="375"/>
        <v>0</v>
      </c>
      <c r="DE346" s="70" t="str">
        <f t="shared" si="376"/>
        <v/>
      </c>
      <c r="DF346" s="70"/>
      <c r="DG346" s="70" t="str">
        <f t="shared" si="324"/>
        <v/>
      </c>
      <c r="DH346" s="70" t="b">
        <f t="shared" si="325"/>
        <v>0</v>
      </c>
      <c r="DI346" s="70" t="str">
        <f t="shared" si="326"/>
        <v/>
      </c>
      <c r="DJ346" s="70"/>
      <c r="DK346" s="70" t="str">
        <f t="shared" si="377"/>
        <v/>
      </c>
      <c r="DL346" s="70" t="str">
        <f t="shared" si="378"/>
        <v/>
      </c>
      <c r="DM346" s="70"/>
      <c r="DN346" s="70" t="str">
        <f t="shared" si="379"/>
        <v/>
      </c>
      <c r="DO346" s="70" t="str">
        <f>IF(DK346="","",AND((COUNTIF($DK$12:DL346,DK346))=1,(COUNTIF($DK$12:DL346,DL346))=1))</f>
        <v/>
      </c>
      <c r="DP346" s="70" t="str">
        <f>IF(DK346="","",AND((COUNTIF(DK346:$DL$812,DK346))=1,(COUNTIF(DK346:$DL$812,DL346))=1))</f>
        <v/>
      </c>
      <c r="DQ346" s="70"/>
      <c r="DR346" s="70" t="b">
        <f t="shared" si="380"/>
        <v>0</v>
      </c>
      <c r="DS346" s="70" t="b">
        <f t="shared" si="381"/>
        <v>0</v>
      </c>
      <c r="DT346" s="70">
        <f t="shared" si="327"/>
        <v>0</v>
      </c>
      <c r="DU346" s="70">
        <f t="shared" si="328"/>
        <v>0</v>
      </c>
      <c r="DV346" s="70" t="b">
        <f t="shared" si="382"/>
        <v>0</v>
      </c>
      <c r="DW346" s="70" t="b">
        <f t="shared" si="383"/>
        <v>0</v>
      </c>
      <c r="DX346" s="70"/>
      <c r="DY346" s="70" t="b">
        <f t="shared" si="384"/>
        <v>0</v>
      </c>
      <c r="DZ346" s="70">
        <f t="shared" si="385"/>
        <v>0</v>
      </c>
      <c r="EA346" s="70"/>
    </row>
    <row r="347" spans="1:131" x14ac:dyDescent="0.25">
      <c r="A347" s="24" t="str">
        <f t="shared" si="350"/>
        <v/>
      </c>
      <c r="B347" s="36"/>
      <c r="C347" s="37"/>
      <c r="D347" s="38"/>
      <c r="E347" s="37"/>
      <c r="F347" s="38"/>
      <c r="G347" s="39"/>
      <c r="H347" s="35"/>
      <c r="I347" s="30"/>
      <c r="J347" s="38"/>
      <c r="K347" s="36"/>
      <c r="L347" s="40"/>
      <c r="M347" s="43"/>
      <c r="N347" s="44"/>
      <c r="O347" s="35"/>
      <c r="P347" s="87"/>
      <c r="R347" s="70"/>
      <c r="S347" s="70"/>
      <c r="T347" s="99" t="s">
        <v>835</v>
      </c>
      <c r="U347" s="146" t="s">
        <v>836</v>
      </c>
      <c r="V347" s="70"/>
      <c r="W347" s="70"/>
      <c r="X347" s="70"/>
      <c r="Y347" s="70"/>
      <c r="Z347" t="b">
        <f t="shared" si="329"/>
        <v>0</v>
      </c>
      <c r="AA347" t="b">
        <f t="shared" si="351"/>
        <v>0</v>
      </c>
      <c r="AB347" t="b">
        <f t="shared" si="330"/>
        <v>0</v>
      </c>
      <c r="AC347" t="b">
        <f t="shared" si="331"/>
        <v>0</v>
      </c>
      <c r="AD347" s="101" t="b">
        <f t="shared" si="332"/>
        <v>0</v>
      </c>
      <c r="AE347" t="e">
        <f t="shared" si="333"/>
        <v>#VALUE!</v>
      </c>
      <c r="AF347" t="b">
        <f t="shared" si="334"/>
        <v>0</v>
      </c>
      <c r="AG347" s="135"/>
      <c r="AH347" s="82" t="b">
        <f t="shared" si="335"/>
        <v>0</v>
      </c>
      <c r="AI347" s="99" t="b">
        <f t="shared" si="336"/>
        <v>0</v>
      </c>
      <c r="AJ347" s="70" t="b">
        <f t="shared" si="337"/>
        <v>0</v>
      </c>
      <c r="AK347" s="111" t="b">
        <f t="shared" si="352"/>
        <v>0</v>
      </c>
      <c r="AL347" s="82" t="e">
        <f t="shared" si="338"/>
        <v>#VALUE!</v>
      </c>
      <c r="AM347" s="82" t="b">
        <f t="shared" si="339"/>
        <v>0</v>
      </c>
      <c r="AN347" s="82" t="b">
        <f t="shared" si="340"/>
        <v>0</v>
      </c>
      <c r="AO347" s="82" t="b">
        <f t="shared" si="353"/>
        <v>0</v>
      </c>
      <c r="AP347" s="82" t="b">
        <f t="shared" si="341"/>
        <v>0</v>
      </c>
      <c r="AQ347" s="82" t="b">
        <f t="shared" si="354"/>
        <v>0</v>
      </c>
      <c r="AR347" s="70">
        <f t="shared" si="355"/>
        <v>0</v>
      </c>
      <c r="AS347" s="82" t="b">
        <f t="shared" si="342"/>
        <v>0</v>
      </c>
      <c r="AT347" s="82" t="b">
        <f t="shared" si="343"/>
        <v>0</v>
      </c>
      <c r="AU347" s="82" t="b">
        <f t="shared" si="344"/>
        <v>0</v>
      </c>
      <c r="AV347" s="82" t="b">
        <f t="shared" si="345"/>
        <v>0</v>
      </c>
      <c r="AW347" s="82" t="b">
        <f t="shared" si="346"/>
        <v>0</v>
      </c>
      <c r="AX347" s="82" t="b">
        <f t="shared" si="347"/>
        <v>0</v>
      </c>
      <c r="AY347" s="82" t="b">
        <f t="shared" si="356"/>
        <v>0</v>
      </c>
      <c r="AZ347" s="82"/>
      <c r="BA347" s="82" t="b">
        <f t="shared" si="357"/>
        <v>0</v>
      </c>
      <c r="BB347" s="82" t="b">
        <f t="shared" si="358"/>
        <v>0</v>
      </c>
      <c r="BC347" s="82" t="b">
        <f t="shared" si="359"/>
        <v>0</v>
      </c>
      <c r="BD347" s="70"/>
      <c r="BE347" s="70" t="str">
        <f t="shared" si="348"/>
        <v/>
      </c>
      <c r="BF347" s="70">
        <v>336</v>
      </c>
      <c r="BG347" s="70"/>
      <c r="BH347" s="70"/>
      <c r="BI347" s="70"/>
      <c r="BJ347" s="70"/>
      <c r="BK347" s="70"/>
      <c r="BL347" s="70"/>
      <c r="BM347" s="70"/>
      <c r="BN347" s="70"/>
      <c r="BO347" s="70"/>
      <c r="BP347" s="70"/>
      <c r="BQ347" s="70"/>
      <c r="BR347" s="70"/>
      <c r="BS347" s="70" t="b">
        <f t="shared" si="349"/>
        <v>0</v>
      </c>
      <c r="BT347" s="70">
        <f>COUNTA(B348:$O$830)</f>
        <v>0</v>
      </c>
      <c r="BU347" s="70"/>
      <c r="BV347" s="163"/>
      <c r="BW347" s="163"/>
      <c r="BX347" s="163"/>
      <c r="BY347" s="163"/>
      <c r="BZ347" s="163"/>
      <c r="CA347" s="163"/>
      <c r="CB347" s="163"/>
      <c r="CC347" s="163"/>
      <c r="CD347" s="163"/>
      <c r="CE347" s="163" t="str">
        <f t="shared" si="360"/>
        <v/>
      </c>
      <c r="CF347" s="163" t="str">
        <f t="shared" si="361"/>
        <v/>
      </c>
      <c r="CG347" s="163" t="str">
        <f t="shared" si="362"/>
        <v/>
      </c>
      <c r="CH347" s="163" t="str">
        <f t="shared" si="363"/>
        <v/>
      </c>
      <c r="CI347" s="163" t="str">
        <f t="shared" si="364"/>
        <v/>
      </c>
      <c r="CJ347" s="163" t="str">
        <f t="shared" si="365"/>
        <v/>
      </c>
      <c r="CK347" s="163" t="str">
        <f t="shared" si="366"/>
        <v/>
      </c>
      <c r="CL347" s="163" t="str">
        <f t="shared" si="367"/>
        <v/>
      </c>
      <c r="CM347" s="163" t="str">
        <f t="shared" si="368"/>
        <v/>
      </c>
      <c r="CN347" s="163"/>
      <c r="CO347" s="163"/>
      <c r="CP347" s="163" t="str">
        <f t="shared" si="369"/>
        <v/>
      </c>
      <c r="CQ347" s="163"/>
      <c r="CR347" s="163"/>
      <c r="CS347" s="185" t="str">
        <f t="shared" si="386"/>
        <v/>
      </c>
      <c r="CT347" s="70"/>
      <c r="CU347" s="70">
        <f t="shared" si="370"/>
        <v>0</v>
      </c>
      <c r="CV347" s="70">
        <f t="shared" si="371"/>
        <v>0</v>
      </c>
      <c r="CW347" s="70"/>
      <c r="CX347" s="96">
        <f t="shared" si="372"/>
        <v>0</v>
      </c>
      <c r="CY347" s="70"/>
      <c r="CZ347" s="70" t="e">
        <f t="shared" si="373"/>
        <v>#VALUE!</v>
      </c>
      <c r="DA347" s="70" t="e">
        <f t="shared" si="374"/>
        <v>#VALUE!</v>
      </c>
      <c r="DB347" s="70"/>
      <c r="DC347" s="70" t="b">
        <f t="shared" si="387"/>
        <v>0</v>
      </c>
      <c r="DD347" s="70">
        <f t="shared" si="375"/>
        <v>0</v>
      </c>
      <c r="DE347" s="70" t="str">
        <f t="shared" si="376"/>
        <v/>
      </c>
      <c r="DF347" s="70"/>
      <c r="DG347" s="70" t="str">
        <f t="shared" si="324"/>
        <v/>
      </c>
      <c r="DH347" s="70" t="b">
        <f t="shared" si="325"/>
        <v>0</v>
      </c>
      <c r="DI347" s="70" t="str">
        <f t="shared" si="326"/>
        <v/>
      </c>
      <c r="DJ347" s="70"/>
      <c r="DK347" s="70" t="str">
        <f t="shared" si="377"/>
        <v/>
      </c>
      <c r="DL347" s="70" t="str">
        <f t="shared" si="378"/>
        <v/>
      </c>
      <c r="DM347" s="70"/>
      <c r="DN347" s="70" t="str">
        <f t="shared" si="379"/>
        <v/>
      </c>
      <c r="DO347" s="70" t="str">
        <f>IF(DK347="","",AND((COUNTIF($DK$12:DL347,DK347))=1,(COUNTIF($DK$12:DL347,DL347))=1))</f>
        <v/>
      </c>
      <c r="DP347" s="70" t="str">
        <f>IF(DK347="","",AND((COUNTIF(DK347:$DL$812,DK347))=1,(COUNTIF(DK347:$DL$812,DL347))=1))</f>
        <v/>
      </c>
      <c r="DQ347" s="70"/>
      <c r="DR347" s="70" t="b">
        <f t="shared" si="380"/>
        <v>0</v>
      </c>
      <c r="DS347" s="70" t="b">
        <f t="shared" si="381"/>
        <v>0</v>
      </c>
      <c r="DT347" s="70">
        <f t="shared" si="327"/>
        <v>0</v>
      </c>
      <c r="DU347" s="70">
        <f t="shared" si="328"/>
        <v>0</v>
      </c>
      <c r="DV347" s="70" t="b">
        <f t="shared" si="382"/>
        <v>0</v>
      </c>
      <c r="DW347" s="70" t="b">
        <f t="shared" si="383"/>
        <v>0</v>
      </c>
      <c r="DX347" s="70"/>
      <c r="DY347" s="70" t="b">
        <f t="shared" si="384"/>
        <v>0</v>
      </c>
      <c r="DZ347" s="70">
        <f t="shared" si="385"/>
        <v>0</v>
      </c>
      <c r="EA347" s="70"/>
    </row>
    <row r="348" spans="1:131" x14ac:dyDescent="0.25">
      <c r="A348" s="24" t="str">
        <f t="shared" si="350"/>
        <v/>
      </c>
      <c r="B348" s="36"/>
      <c r="C348" s="37"/>
      <c r="D348" s="38"/>
      <c r="E348" s="37"/>
      <c r="F348" s="38"/>
      <c r="G348" s="39"/>
      <c r="H348" s="35"/>
      <c r="I348" s="30"/>
      <c r="J348" s="38"/>
      <c r="K348" s="36"/>
      <c r="L348" s="40"/>
      <c r="M348" s="43"/>
      <c r="N348" s="44"/>
      <c r="O348" s="35"/>
      <c r="P348" s="87"/>
      <c r="R348" s="70"/>
      <c r="S348" s="70"/>
      <c r="T348" s="99" t="s">
        <v>837</v>
      </c>
      <c r="U348" s="146" t="s">
        <v>838</v>
      </c>
      <c r="V348" s="70"/>
      <c r="W348" s="70"/>
      <c r="X348" s="70"/>
      <c r="Y348" s="70"/>
      <c r="Z348" t="b">
        <f t="shared" si="329"/>
        <v>0</v>
      </c>
      <c r="AA348" t="b">
        <f t="shared" si="351"/>
        <v>0</v>
      </c>
      <c r="AB348" t="b">
        <f t="shared" si="330"/>
        <v>0</v>
      </c>
      <c r="AC348" t="b">
        <f t="shared" si="331"/>
        <v>0</v>
      </c>
      <c r="AD348" s="101" t="b">
        <f t="shared" si="332"/>
        <v>0</v>
      </c>
      <c r="AE348" t="e">
        <f t="shared" si="333"/>
        <v>#VALUE!</v>
      </c>
      <c r="AF348" t="b">
        <f t="shared" si="334"/>
        <v>0</v>
      </c>
      <c r="AG348" s="135"/>
      <c r="AH348" s="82" t="b">
        <f t="shared" si="335"/>
        <v>0</v>
      </c>
      <c r="AI348" s="99" t="b">
        <f t="shared" si="336"/>
        <v>0</v>
      </c>
      <c r="AJ348" s="70" t="b">
        <f t="shared" si="337"/>
        <v>0</v>
      </c>
      <c r="AK348" s="111" t="b">
        <f t="shared" si="352"/>
        <v>0</v>
      </c>
      <c r="AL348" s="82" t="e">
        <f t="shared" si="338"/>
        <v>#VALUE!</v>
      </c>
      <c r="AM348" s="82" t="b">
        <f t="shared" si="339"/>
        <v>0</v>
      </c>
      <c r="AN348" s="82" t="b">
        <f t="shared" si="340"/>
        <v>0</v>
      </c>
      <c r="AO348" s="82" t="b">
        <f t="shared" si="353"/>
        <v>0</v>
      </c>
      <c r="AP348" s="82" t="b">
        <f t="shared" si="341"/>
        <v>0</v>
      </c>
      <c r="AQ348" s="82" t="b">
        <f t="shared" si="354"/>
        <v>0</v>
      </c>
      <c r="AR348" s="70">
        <f t="shared" si="355"/>
        <v>0</v>
      </c>
      <c r="AS348" s="82" t="b">
        <f t="shared" si="342"/>
        <v>0</v>
      </c>
      <c r="AT348" s="82" t="b">
        <f t="shared" si="343"/>
        <v>0</v>
      </c>
      <c r="AU348" s="82" t="b">
        <f t="shared" si="344"/>
        <v>0</v>
      </c>
      <c r="AV348" s="82" t="b">
        <f t="shared" si="345"/>
        <v>0</v>
      </c>
      <c r="AW348" s="82" t="b">
        <f t="shared" si="346"/>
        <v>0</v>
      </c>
      <c r="AX348" s="82" t="b">
        <f t="shared" si="347"/>
        <v>0</v>
      </c>
      <c r="AY348" s="82" t="b">
        <f t="shared" si="356"/>
        <v>0</v>
      </c>
      <c r="AZ348" s="82"/>
      <c r="BA348" s="82" t="b">
        <f t="shared" si="357"/>
        <v>0</v>
      </c>
      <c r="BB348" s="82" t="b">
        <f t="shared" si="358"/>
        <v>0</v>
      </c>
      <c r="BC348" s="82" t="b">
        <f t="shared" si="359"/>
        <v>0</v>
      </c>
      <c r="BD348" s="70"/>
      <c r="BE348" s="70" t="str">
        <f t="shared" si="348"/>
        <v/>
      </c>
      <c r="BF348" s="70">
        <v>337</v>
      </c>
      <c r="BG348" s="70"/>
      <c r="BH348" s="70"/>
      <c r="BI348" s="70"/>
      <c r="BJ348" s="70"/>
      <c r="BK348" s="70"/>
      <c r="BL348" s="70"/>
      <c r="BM348" s="70"/>
      <c r="BN348" s="70"/>
      <c r="BO348" s="70"/>
      <c r="BP348" s="70"/>
      <c r="BQ348" s="70"/>
      <c r="BR348" s="70"/>
      <c r="BS348" s="70" t="b">
        <f t="shared" si="349"/>
        <v>0</v>
      </c>
      <c r="BT348" s="70">
        <f>COUNTA(B349:$O$830)</f>
        <v>0</v>
      </c>
      <c r="BU348" s="70"/>
      <c r="BV348" s="163"/>
      <c r="BW348" s="163"/>
      <c r="BX348" s="163"/>
      <c r="BY348" s="163"/>
      <c r="BZ348" s="163"/>
      <c r="CA348" s="163"/>
      <c r="CB348" s="163"/>
      <c r="CC348" s="163"/>
      <c r="CD348" s="163"/>
      <c r="CE348" s="163" t="str">
        <f t="shared" si="360"/>
        <v/>
      </c>
      <c r="CF348" s="163" t="str">
        <f t="shared" si="361"/>
        <v/>
      </c>
      <c r="CG348" s="163" t="str">
        <f t="shared" si="362"/>
        <v/>
      </c>
      <c r="CH348" s="163" t="str">
        <f t="shared" si="363"/>
        <v/>
      </c>
      <c r="CI348" s="163" t="str">
        <f t="shared" si="364"/>
        <v/>
      </c>
      <c r="CJ348" s="163" t="str">
        <f t="shared" si="365"/>
        <v/>
      </c>
      <c r="CK348" s="163" t="str">
        <f t="shared" si="366"/>
        <v/>
      </c>
      <c r="CL348" s="163" t="str">
        <f t="shared" si="367"/>
        <v/>
      </c>
      <c r="CM348" s="163" t="str">
        <f t="shared" si="368"/>
        <v/>
      </c>
      <c r="CN348" s="163"/>
      <c r="CO348" s="163"/>
      <c r="CP348" s="163" t="str">
        <f t="shared" si="369"/>
        <v/>
      </c>
      <c r="CQ348" s="163"/>
      <c r="CR348" s="163"/>
      <c r="CS348" s="185" t="str">
        <f t="shared" si="386"/>
        <v/>
      </c>
      <c r="CT348" s="70"/>
      <c r="CU348" s="70">
        <f t="shared" si="370"/>
        <v>0</v>
      </c>
      <c r="CV348" s="70">
        <f t="shared" si="371"/>
        <v>0</v>
      </c>
      <c r="CW348" s="70"/>
      <c r="CX348" s="96">
        <f t="shared" si="372"/>
        <v>0</v>
      </c>
      <c r="CY348" s="70"/>
      <c r="CZ348" s="70" t="e">
        <f t="shared" si="373"/>
        <v>#VALUE!</v>
      </c>
      <c r="DA348" s="70" t="e">
        <f t="shared" si="374"/>
        <v>#VALUE!</v>
      </c>
      <c r="DB348" s="70"/>
      <c r="DC348" s="70" t="b">
        <f t="shared" si="387"/>
        <v>0</v>
      </c>
      <c r="DD348" s="70">
        <f t="shared" si="375"/>
        <v>0</v>
      </c>
      <c r="DE348" s="70" t="str">
        <f t="shared" si="376"/>
        <v/>
      </c>
      <c r="DF348" s="70"/>
      <c r="DG348" s="70" t="str">
        <f t="shared" si="324"/>
        <v/>
      </c>
      <c r="DH348" s="70" t="b">
        <f t="shared" si="325"/>
        <v>0</v>
      </c>
      <c r="DI348" s="70" t="str">
        <f t="shared" si="326"/>
        <v/>
      </c>
      <c r="DJ348" s="70"/>
      <c r="DK348" s="70" t="str">
        <f t="shared" si="377"/>
        <v/>
      </c>
      <c r="DL348" s="70" t="str">
        <f t="shared" si="378"/>
        <v/>
      </c>
      <c r="DM348" s="70"/>
      <c r="DN348" s="70" t="str">
        <f t="shared" si="379"/>
        <v/>
      </c>
      <c r="DO348" s="70" t="str">
        <f>IF(DK348="","",AND((COUNTIF($DK$12:DL348,DK348))=1,(COUNTIF($DK$12:DL348,DL348))=1))</f>
        <v/>
      </c>
      <c r="DP348" s="70" t="str">
        <f>IF(DK348="","",AND((COUNTIF(DK348:$DL$812,DK348))=1,(COUNTIF(DK348:$DL$812,DL348))=1))</f>
        <v/>
      </c>
      <c r="DQ348" s="70"/>
      <c r="DR348" s="70" t="b">
        <f t="shared" si="380"/>
        <v>0</v>
      </c>
      <c r="DS348" s="70" t="b">
        <f t="shared" si="381"/>
        <v>0</v>
      </c>
      <c r="DT348" s="70">
        <f t="shared" si="327"/>
        <v>0</v>
      </c>
      <c r="DU348" s="70">
        <f t="shared" si="328"/>
        <v>0</v>
      </c>
      <c r="DV348" s="70" t="b">
        <f t="shared" si="382"/>
        <v>0</v>
      </c>
      <c r="DW348" s="70" t="b">
        <f t="shared" si="383"/>
        <v>0</v>
      </c>
      <c r="DX348" s="70"/>
      <c r="DY348" s="70" t="b">
        <f t="shared" si="384"/>
        <v>0</v>
      </c>
      <c r="DZ348" s="70">
        <f t="shared" si="385"/>
        <v>0</v>
      </c>
      <c r="EA348" s="70"/>
    </row>
    <row r="349" spans="1:131" x14ac:dyDescent="0.25">
      <c r="A349" s="24" t="str">
        <f t="shared" si="350"/>
        <v/>
      </c>
      <c r="B349" s="36"/>
      <c r="C349" s="37"/>
      <c r="D349" s="38"/>
      <c r="E349" s="37"/>
      <c r="F349" s="38"/>
      <c r="G349" s="39"/>
      <c r="H349" s="35"/>
      <c r="I349" s="30"/>
      <c r="J349" s="38"/>
      <c r="K349" s="36"/>
      <c r="L349" s="40"/>
      <c r="M349" s="43"/>
      <c r="N349" s="44"/>
      <c r="O349" s="35"/>
      <c r="P349" s="87"/>
      <c r="R349" s="70"/>
      <c r="S349" s="70"/>
      <c r="T349" s="99" t="s">
        <v>839</v>
      </c>
      <c r="U349" s="146" t="s">
        <v>840</v>
      </c>
      <c r="V349" s="70"/>
      <c r="W349" s="70"/>
      <c r="X349" s="70"/>
      <c r="Y349" s="70"/>
      <c r="Z349" t="b">
        <f t="shared" si="329"/>
        <v>0</v>
      </c>
      <c r="AA349" t="b">
        <f t="shared" si="351"/>
        <v>0</v>
      </c>
      <c r="AB349" t="b">
        <f t="shared" si="330"/>
        <v>0</v>
      </c>
      <c r="AC349" t="b">
        <f t="shared" si="331"/>
        <v>0</v>
      </c>
      <c r="AD349" s="101" t="b">
        <f t="shared" si="332"/>
        <v>0</v>
      </c>
      <c r="AE349" t="e">
        <f t="shared" si="333"/>
        <v>#VALUE!</v>
      </c>
      <c r="AF349" t="b">
        <f t="shared" si="334"/>
        <v>0</v>
      </c>
      <c r="AG349" s="135"/>
      <c r="AH349" s="82" t="b">
        <f t="shared" si="335"/>
        <v>0</v>
      </c>
      <c r="AI349" s="99" t="b">
        <f t="shared" si="336"/>
        <v>0</v>
      </c>
      <c r="AJ349" s="70" t="b">
        <f t="shared" si="337"/>
        <v>0</v>
      </c>
      <c r="AK349" s="111" t="b">
        <f t="shared" si="352"/>
        <v>0</v>
      </c>
      <c r="AL349" s="82" t="e">
        <f t="shared" si="338"/>
        <v>#VALUE!</v>
      </c>
      <c r="AM349" s="82" t="b">
        <f t="shared" si="339"/>
        <v>0</v>
      </c>
      <c r="AN349" s="82" t="b">
        <f t="shared" si="340"/>
        <v>0</v>
      </c>
      <c r="AO349" s="82" t="b">
        <f t="shared" si="353"/>
        <v>0</v>
      </c>
      <c r="AP349" s="82" t="b">
        <f t="shared" si="341"/>
        <v>0</v>
      </c>
      <c r="AQ349" s="82" t="b">
        <f t="shared" si="354"/>
        <v>0</v>
      </c>
      <c r="AR349" s="70">
        <f t="shared" si="355"/>
        <v>0</v>
      </c>
      <c r="AS349" s="82" t="b">
        <f t="shared" si="342"/>
        <v>0</v>
      </c>
      <c r="AT349" s="82" t="b">
        <f t="shared" si="343"/>
        <v>0</v>
      </c>
      <c r="AU349" s="82" t="b">
        <f t="shared" si="344"/>
        <v>0</v>
      </c>
      <c r="AV349" s="82" t="b">
        <f t="shared" si="345"/>
        <v>0</v>
      </c>
      <c r="AW349" s="82" t="b">
        <f t="shared" si="346"/>
        <v>0</v>
      </c>
      <c r="AX349" s="82" t="b">
        <f t="shared" si="347"/>
        <v>0</v>
      </c>
      <c r="AY349" s="82" t="b">
        <f t="shared" si="356"/>
        <v>0</v>
      </c>
      <c r="AZ349" s="82"/>
      <c r="BA349" s="82" t="b">
        <f t="shared" si="357"/>
        <v>0</v>
      </c>
      <c r="BB349" s="82" t="b">
        <f t="shared" si="358"/>
        <v>0</v>
      </c>
      <c r="BC349" s="82" t="b">
        <f t="shared" si="359"/>
        <v>0</v>
      </c>
      <c r="BD349" s="70"/>
      <c r="BE349" s="70" t="str">
        <f t="shared" si="348"/>
        <v/>
      </c>
      <c r="BF349" s="70">
        <v>338</v>
      </c>
      <c r="BG349" s="70"/>
      <c r="BH349" s="70"/>
      <c r="BI349" s="70"/>
      <c r="BJ349" s="70"/>
      <c r="BK349" s="70"/>
      <c r="BL349" s="70"/>
      <c r="BM349" s="70"/>
      <c r="BN349" s="70"/>
      <c r="BO349" s="70"/>
      <c r="BP349" s="70"/>
      <c r="BQ349" s="70"/>
      <c r="BR349" s="70"/>
      <c r="BS349" s="70" t="b">
        <f t="shared" si="349"/>
        <v>0</v>
      </c>
      <c r="BT349" s="70">
        <f>COUNTA(B350:$O$830)</f>
        <v>0</v>
      </c>
      <c r="BU349" s="70"/>
      <c r="BV349" s="163"/>
      <c r="BW349" s="163"/>
      <c r="BX349" s="163"/>
      <c r="BY349" s="163"/>
      <c r="BZ349" s="163"/>
      <c r="CA349" s="163"/>
      <c r="CB349" s="163"/>
      <c r="CC349" s="163"/>
      <c r="CD349" s="163"/>
      <c r="CE349" s="163" t="str">
        <f t="shared" si="360"/>
        <v/>
      </c>
      <c r="CF349" s="163" t="str">
        <f t="shared" si="361"/>
        <v/>
      </c>
      <c r="CG349" s="163" t="str">
        <f t="shared" si="362"/>
        <v/>
      </c>
      <c r="CH349" s="163" t="str">
        <f t="shared" si="363"/>
        <v/>
      </c>
      <c r="CI349" s="163" t="str">
        <f t="shared" si="364"/>
        <v/>
      </c>
      <c r="CJ349" s="163" t="str">
        <f t="shared" si="365"/>
        <v/>
      </c>
      <c r="CK349" s="163" t="str">
        <f t="shared" si="366"/>
        <v/>
      </c>
      <c r="CL349" s="163" t="str">
        <f t="shared" si="367"/>
        <v/>
      </c>
      <c r="CM349" s="163" t="str">
        <f t="shared" si="368"/>
        <v/>
      </c>
      <c r="CN349" s="163"/>
      <c r="CO349" s="163"/>
      <c r="CP349" s="163" t="str">
        <f t="shared" si="369"/>
        <v/>
      </c>
      <c r="CQ349" s="163"/>
      <c r="CR349" s="163"/>
      <c r="CS349" s="185" t="str">
        <f t="shared" si="386"/>
        <v/>
      </c>
      <c r="CT349" s="70"/>
      <c r="CU349" s="70">
        <f t="shared" si="370"/>
        <v>0</v>
      </c>
      <c r="CV349" s="70">
        <f t="shared" si="371"/>
        <v>0</v>
      </c>
      <c r="CW349" s="70"/>
      <c r="CX349" s="96">
        <f t="shared" si="372"/>
        <v>0</v>
      </c>
      <c r="CY349" s="70"/>
      <c r="CZ349" s="70" t="e">
        <f t="shared" si="373"/>
        <v>#VALUE!</v>
      </c>
      <c r="DA349" s="70" t="e">
        <f t="shared" si="374"/>
        <v>#VALUE!</v>
      </c>
      <c r="DB349" s="70"/>
      <c r="DC349" s="70" t="b">
        <f t="shared" si="387"/>
        <v>0</v>
      </c>
      <c r="DD349" s="70">
        <f t="shared" si="375"/>
        <v>0</v>
      </c>
      <c r="DE349" s="70" t="str">
        <f t="shared" si="376"/>
        <v/>
      </c>
      <c r="DF349" s="70"/>
      <c r="DG349" s="70" t="str">
        <f t="shared" si="324"/>
        <v/>
      </c>
      <c r="DH349" s="70" t="b">
        <f t="shared" si="325"/>
        <v>0</v>
      </c>
      <c r="DI349" s="70" t="str">
        <f t="shared" si="326"/>
        <v/>
      </c>
      <c r="DJ349" s="70"/>
      <c r="DK349" s="70" t="str">
        <f t="shared" si="377"/>
        <v/>
      </c>
      <c r="DL349" s="70" t="str">
        <f t="shared" si="378"/>
        <v/>
      </c>
      <c r="DM349" s="70"/>
      <c r="DN349" s="70" t="str">
        <f t="shared" si="379"/>
        <v/>
      </c>
      <c r="DO349" s="70" t="str">
        <f>IF(DK349="","",AND((COUNTIF($DK$12:DL349,DK349))=1,(COUNTIF($DK$12:DL349,DL349))=1))</f>
        <v/>
      </c>
      <c r="DP349" s="70" t="str">
        <f>IF(DK349="","",AND((COUNTIF(DK349:$DL$812,DK349))=1,(COUNTIF(DK349:$DL$812,DL349))=1))</f>
        <v/>
      </c>
      <c r="DQ349" s="70"/>
      <c r="DR349" s="70" t="b">
        <f t="shared" si="380"/>
        <v>0</v>
      </c>
      <c r="DS349" s="70" t="b">
        <f t="shared" si="381"/>
        <v>0</v>
      </c>
      <c r="DT349" s="70">
        <f t="shared" si="327"/>
        <v>0</v>
      </c>
      <c r="DU349" s="70">
        <f t="shared" si="328"/>
        <v>0</v>
      </c>
      <c r="DV349" s="70" t="b">
        <f t="shared" si="382"/>
        <v>0</v>
      </c>
      <c r="DW349" s="70" t="b">
        <f t="shared" si="383"/>
        <v>0</v>
      </c>
      <c r="DX349" s="70"/>
      <c r="DY349" s="70" t="b">
        <f t="shared" si="384"/>
        <v>0</v>
      </c>
      <c r="DZ349" s="70">
        <f t="shared" si="385"/>
        <v>0</v>
      </c>
      <c r="EA349" s="70"/>
    </row>
    <row r="350" spans="1:131" x14ac:dyDescent="0.25">
      <c r="A350" s="24" t="str">
        <f t="shared" si="350"/>
        <v/>
      </c>
      <c r="B350" s="36"/>
      <c r="C350" s="37"/>
      <c r="D350" s="38"/>
      <c r="E350" s="37"/>
      <c r="F350" s="38"/>
      <c r="G350" s="39"/>
      <c r="H350" s="35"/>
      <c r="I350" s="30"/>
      <c r="J350" s="38"/>
      <c r="K350" s="36"/>
      <c r="L350" s="40"/>
      <c r="M350" s="43"/>
      <c r="N350" s="44"/>
      <c r="O350" s="35"/>
      <c r="P350" s="87"/>
      <c r="R350" s="70"/>
      <c r="S350" s="70"/>
      <c r="T350" s="99" t="s">
        <v>841</v>
      </c>
      <c r="U350" s="146" t="s">
        <v>842</v>
      </c>
      <c r="V350" s="70"/>
      <c r="W350" s="70"/>
      <c r="X350" s="70"/>
      <c r="Y350" s="70"/>
      <c r="Z350" t="b">
        <f t="shared" si="329"/>
        <v>0</v>
      </c>
      <c r="AA350" t="b">
        <f t="shared" si="351"/>
        <v>0</v>
      </c>
      <c r="AB350" t="b">
        <f t="shared" si="330"/>
        <v>0</v>
      </c>
      <c r="AC350" t="b">
        <f t="shared" si="331"/>
        <v>0</v>
      </c>
      <c r="AD350" s="101" t="b">
        <f t="shared" si="332"/>
        <v>0</v>
      </c>
      <c r="AE350" t="e">
        <f t="shared" si="333"/>
        <v>#VALUE!</v>
      </c>
      <c r="AF350" t="b">
        <f t="shared" si="334"/>
        <v>0</v>
      </c>
      <c r="AG350" s="135"/>
      <c r="AH350" s="82" t="b">
        <f t="shared" si="335"/>
        <v>0</v>
      </c>
      <c r="AI350" s="99" t="b">
        <f t="shared" si="336"/>
        <v>0</v>
      </c>
      <c r="AJ350" s="70" t="b">
        <f t="shared" si="337"/>
        <v>0</v>
      </c>
      <c r="AK350" s="111" t="b">
        <f t="shared" si="352"/>
        <v>0</v>
      </c>
      <c r="AL350" s="82" t="e">
        <f t="shared" si="338"/>
        <v>#VALUE!</v>
      </c>
      <c r="AM350" s="82" t="b">
        <f t="shared" si="339"/>
        <v>0</v>
      </c>
      <c r="AN350" s="82" t="b">
        <f t="shared" si="340"/>
        <v>0</v>
      </c>
      <c r="AO350" s="82" t="b">
        <f t="shared" si="353"/>
        <v>0</v>
      </c>
      <c r="AP350" s="82" t="b">
        <f t="shared" si="341"/>
        <v>0</v>
      </c>
      <c r="AQ350" s="82" t="b">
        <f t="shared" si="354"/>
        <v>0</v>
      </c>
      <c r="AR350" s="70">
        <f t="shared" si="355"/>
        <v>0</v>
      </c>
      <c r="AS350" s="82" t="b">
        <f t="shared" si="342"/>
        <v>0</v>
      </c>
      <c r="AT350" s="82" t="b">
        <f t="shared" si="343"/>
        <v>0</v>
      </c>
      <c r="AU350" s="82" t="b">
        <f t="shared" si="344"/>
        <v>0</v>
      </c>
      <c r="AV350" s="82" t="b">
        <f t="shared" si="345"/>
        <v>0</v>
      </c>
      <c r="AW350" s="82" t="b">
        <f t="shared" si="346"/>
        <v>0</v>
      </c>
      <c r="AX350" s="82" t="b">
        <f t="shared" si="347"/>
        <v>0</v>
      </c>
      <c r="AY350" s="82" t="b">
        <f t="shared" si="356"/>
        <v>0</v>
      </c>
      <c r="AZ350" s="82"/>
      <c r="BA350" s="82" t="b">
        <f t="shared" si="357"/>
        <v>0</v>
      </c>
      <c r="BB350" s="82" t="b">
        <f t="shared" si="358"/>
        <v>0</v>
      </c>
      <c r="BC350" s="82" t="b">
        <f t="shared" si="359"/>
        <v>0</v>
      </c>
      <c r="BD350" s="70"/>
      <c r="BE350" s="70" t="str">
        <f t="shared" si="348"/>
        <v/>
      </c>
      <c r="BF350" s="70">
        <v>339</v>
      </c>
      <c r="BG350" s="70"/>
      <c r="BH350" s="70"/>
      <c r="BI350" s="70"/>
      <c r="BJ350" s="70"/>
      <c r="BK350" s="70"/>
      <c r="BL350" s="70"/>
      <c r="BM350" s="70"/>
      <c r="BN350" s="70"/>
      <c r="BO350" s="70"/>
      <c r="BP350" s="70"/>
      <c r="BQ350" s="70"/>
      <c r="BR350" s="70"/>
      <c r="BS350" s="70" t="b">
        <f t="shared" si="349"/>
        <v>0</v>
      </c>
      <c r="BT350" s="70">
        <f>COUNTA(B351:$O$830)</f>
        <v>0</v>
      </c>
      <c r="BU350" s="70"/>
      <c r="BV350" s="163"/>
      <c r="BW350" s="163"/>
      <c r="BX350" s="163"/>
      <c r="BY350" s="163"/>
      <c r="BZ350" s="163"/>
      <c r="CA350" s="163"/>
      <c r="CB350" s="163"/>
      <c r="CC350" s="163"/>
      <c r="CD350" s="163"/>
      <c r="CE350" s="163" t="str">
        <f t="shared" si="360"/>
        <v/>
      </c>
      <c r="CF350" s="163" t="str">
        <f t="shared" si="361"/>
        <v/>
      </c>
      <c r="CG350" s="163" t="str">
        <f t="shared" si="362"/>
        <v/>
      </c>
      <c r="CH350" s="163" t="str">
        <f t="shared" si="363"/>
        <v/>
      </c>
      <c r="CI350" s="163" t="str">
        <f t="shared" si="364"/>
        <v/>
      </c>
      <c r="CJ350" s="163" t="str">
        <f t="shared" si="365"/>
        <v/>
      </c>
      <c r="CK350" s="163" t="str">
        <f t="shared" si="366"/>
        <v/>
      </c>
      <c r="CL350" s="163" t="str">
        <f t="shared" si="367"/>
        <v/>
      </c>
      <c r="CM350" s="163" t="str">
        <f t="shared" si="368"/>
        <v/>
      </c>
      <c r="CN350" s="163"/>
      <c r="CO350" s="163"/>
      <c r="CP350" s="163" t="str">
        <f t="shared" si="369"/>
        <v/>
      </c>
      <c r="CQ350" s="163"/>
      <c r="CR350" s="163"/>
      <c r="CS350" s="185" t="str">
        <f t="shared" si="386"/>
        <v/>
      </c>
      <c r="CT350" s="70"/>
      <c r="CU350" s="70">
        <f t="shared" si="370"/>
        <v>0</v>
      </c>
      <c r="CV350" s="70">
        <f t="shared" si="371"/>
        <v>0</v>
      </c>
      <c r="CW350" s="70"/>
      <c r="CX350" s="96">
        <f t="shared" si="372"/>
        <v>0</v>
      </c>
      <c r="CY350" s="70"/>
      <c r="CZ350" s="70" t="e">
        <f t="shared" si="373"/>
        <v>#VALUE!</v>
      </c>
      <c r="DA350" s="70" t="e">
        <f t="shared" si="374"/>
        <v>#VALUE!</v>
      </c>
      <c r="DB350" s="70"/>
      <c r="DC350" s="70" t="b">
        <f t="shared" si="387"/>
        <v>0</v>
      </c>
      <c r="DD350" s="70">
        <f t="shared" si="375"/>
        <v>0</v>
      </c>
      <c r="DE350" s="70" t="str">
        <f t="shared" si="376"/>
        <v/>
      </c>
      <c r="DF350" s="70"/>
      <c r="DG350" s="70" t="str">
        <f t="shared" si="324"/>
        <v/>
      </c>
      <c r="DH350" s="70" t="b">
        <f t="shared" si="325"/>
        <v>0</v>
      </c>
      <c r="DI350" s="70" t="str">
        <f t="shared" si="326"/>
        <v/>
      </c>
      <c r="DJ350" s="70"/>
      <c r="DK350" s="70" t="str">
        <f t="shared" si="377"/>
        <v/>
      </c>
      <c r="DL350" s="70" t="str">
        <f t="shared" si="378"/>
        <v/>
      </c>
      <c r="DM350" s="70"/>
      <c r="DN350" s="70" t="str">
        <f t="shared" si="379"/>
        <v/>
      </c>
      <c r="DO350" s="70" t="str">
        <f>IF(DK350="","",AND((COUNTIF($DK$12:DL350,DK350))=1,(COUNTIF($DK$12:DL350,DL350))=1))</f>
        <v/>
      </c>
      <c r="DP350" s="70" t="str">
        <f>IF(DK350="","",AND((COUNTIF(DK350:$DL$812,DK350))=1,(COUNTIF(DK350:$DL$812,DL350))=1))</f>
        <v/>
      </c>
      <c r="DQ350" s="70"/>
      <c r="DR350" s="70" t="b">
        <f t="shared" si="380"/>
        <v>0</v>
      </c>
      <c r="DS350" s="70" t="b">
        <f t="shared" si="381"/>
        <v>0</v>
      </c>
      <c r="DT350" s="70">
        <f t="shared" si="327"/>
        <v>0</v>
      </c>
      <c r="DU350" s="70">
        <f t="shared" si="328"/>
        <v>0</v>
      </c>
      <c r="DV350" s="70" t="b">
        <f t="shared" si="382"/>
        <v>0</v>
      </c>
      <c r="DW350" s="70" t="b">
        <f t="shared" si="383"/>
        <v>0</v>
      </c>
      <c r="DX350" s="70"/>
      <c r="DY350" s="70" t="b">
        <f t="shared" si="384"/>
        <v>0</v>
      </c>
      <c r="DZ350" s="70">
        <f t="shared" si="385"/>
        <v>0</v>
      </c>
      <c r="EA350" s="70"/>
    </row>
    <row r="351" spans="1:131" x14ac:dyDescent="0.25">
      <c r="A351" s="24" t="str">
        <f t="shared" si="350"/>
        <v/>
      </c>
      <c r="B351" s="36"/>
      <c r="C351" s="37"/>
      <c r="D351" s="38"/>
      <c r="E351" s="37"/>
      <c r="F351" s="38"/>
      <c r="G351" s="39"/>
      <c r="H351" s="35"/>
      <c r="I351" s="30"/>
      <c r="J351" s="38"/>
      <c r="K351" s="36"/>
      <c r="L351" s="40"/>
      <c r="M351" s="43"/>
      <c r="N351" s="44"/>
      <c r="O351" s="35"/>
      <c r="P351" s="87"/>
      <c r="R351" s="70"/>
      <c r="S351" s="70"/>
      <c r="T351" s="99" t="s">
        <v>843</v>
      </c>
      <c r="U351" s="146" t="s">
        <v>844</v>
      </c>
      <c r="V351" s="70"/>
      <c r="W351" s="70"/>
      <c r="X351" s="70"/>
      <c r="Y351" s="70"/>
      <c r="Z351" t="b">
        <f t="shared" si="329"/>
        <v>0</v>
      </c>
      <c r="AA351" t="b">
        <f t="shared" si="351"/>
        <v>0</v>
      </c>
      <c r="AB351" t="b">
        <f t="shared" si="330"/>
        <v>0</v>
      </c>
      <c r="AC351" t="b">
        <f t="shared" si="331"/>
        <v>0</v>
      </c>
      <c r="AD351" s="101" t="b">
        <f t="shared" si="332"/>
        <v>0</v>
      </c>
      <c r="AE351" t="e">
        <f t="shared" si="333"/>
        <v>#VALUE!</v>
      </c>
      <c r="AF351" t="b">
        <f t="shared" si="334"/>
        <v>0</v>
      </c>
      <c r="AG351" s="135"/>
      <c r="AH351" s="82" t="b">
        <f t="shared" si="335"/>
        <v>0</v>
      </c>
      <c r="AI351" s="99" t="b">
        <f t="shared" si="336"/>
        <v>0</v>
      </c>
      <c r="AJ351" s="70" t="b">
        <f t="shared" si="337"/>
        <v>0</v>
      </c>
      <c r="AK351" s="111" t="b">
        <f t="shared" si="352"/>
        <v>0</v>
      </c>
      <c r="AL351" s="82" t="e">
        <f t="shared" si="338"/>
        <v>#VALUE!</v>
      </c>
      <c r="AM351" s="82" t="b">
        <f t="shared" si="339"/>
        <v>0</v>
      </c>
      <c r="AN351" s="82" t="b">
        <f t="shared" si="340"/>
        <v>0</v>
      </c>
      <c r="AO351" s="82" t="b">
        <f t="shared" si="353"/>
        <v>0</v>
      </c>
      <c r="AP351" s="82" t="b">
        <f t="shared" si="341"/>
        <v>0</v>
      </c>
      <c r="AQ351" s="82" t="b">
        <f t="shared" si="354"/>
        <v>0</v>
      </c>
      <c r="AR351" s="70">
        <f t="shared" si="355"/>
        <v>0</v>
      </c>
      <c r="AS351" s="82" t="b">
        <f t="shared" si="342"/>
        <v>0</v>
      </c>
      <c r="AT351" s="82" t="b">
        <f t="shared" si="343"/>
        <v>0</v>
      </c>
      <c r="AU351" s="82" t="b">
        <f t="shared" si="344"/>
        <v>0</v>
      </c>
      <c r="AV351" s="82" t="b">
        <f t="shared" si="345"/>
        <v>0</v>
      </c>
      <c r="AW351" s="82" t="b">
        <f t="shared" si="346"/>
        <v>0</v>
      </c>
      <c r="AX351" s="82" t="b">
        <f t="shared" si="347"/>
        <v>0</v>
      </c>
      <c r="AY351" s="82" t="b">
        <f t="shared" si="356"/>
        <v>0</v>
      </c>
      <c r="AZ351" s="82"/>
      <c r="BA351" s="82" t="b">
        <f t="shared" si="357"/>
        <v>0</v>
      </c>
      <c r="BB351" s="82" t="b">
        <f t="shared" si="358"/>
        <v>0</v>
      </c>
      <c r="BC351" s="82" t="b">
        <f t="shared" si="359"/>
        <v>0</v>
      </c>
      <c r="BD351" s="70"/>
      <c r="BE351" s="70" t="str">
        <f t="shared" si="348"/>
        <v/>
      </c>
      <c r="BF351" s="70">
        <v>340</v>
      </c>
      <c r="BG351" s="70"/>
      <c r="BH351" s="70"/>
      <c r="BI351" s="70"/>
      <c r="BJ351" s="70"/>
      <c r="BK351" s="70"/>
      <c r="BL351" s="70"/>
      <c r="BM351" s="70"/>
      <c r="BN351" s="70"/>
      <c r="BO351" s="70"/>
      <c r="BP351" s="70"/>
      <c r="BQ351" s="70"/>
      <c r="BR351" s="70"/>
      <c r="BS351" s="70" t="b">
        <f t="shared" si="349"/>
        <v>0</v>
      </c>
      <c r="BT351" s="70">
        <f>COUNTA(B352:$O$830)</f>
        <v>0</v>
      </c>
      <c r="BU351" s="70"/>
      <c r="BV351" s="163"/>
      <c r="BW351" s="163"/>
      <c r="BX351" s="163"/>
      <c r="BY351" s="163"/>
      <c r="BZ351" s="163"/>
      <c r="CA351" s="163"/>
      <c r="CB351" s="163"/>
      <c r="CC351" s="163"/>
      <c r="CD351" s="163"/>
      <c r="CE351" s="163" t="str">
        <f t="shared" si="360"/>
        <v/>
      </c>
      <c r="CF351" s="163" t="str">
        <f t="shared" si="361"/>
        <v/>
      </c>
      <c r="CG351" s="163" t="str">
        <f t="shared" si="362"/>
        <v/>
      </c>
      <c r="CH351" s="163" t="str">
        <f t="shared" si="363"/>
        <v/>
      </c>
      <c r="CI351" s="163" t="str">
        <f t="shared" si="364"/>
        <v/>
      </c>
      <c r="CJ351" s="163" t="str">
        <f t="shared" si="365"/>
        <v/>
      </c>
      <c r="CK351" s="163" t="str">
        <f t="shared" si="366"/>
        <v/>
      </c>
      <c r="CL351" s="163" t="str">
        <f t="shared" si="367"/>
        <v/>
      </c>
      <c r="CM351" s="163" t="str">
        <f t="shared" si="368"/>
        <v/>
      </c>
      <c r="CN351" s="163"/>
      <c r="CO351" s="163"/>
      <c r="CP351" s="163" t="str">
        <f t="shared" si="369"/>
        <v/>
      </c>
      <c r="CQ351" s="163"/>
      <c r="CR351" s="163"/>
      <c r="CS351" s="185" t="str">
        <f t="shared" si="386"/>
        <v/>
      </c>
      <c r="CT351" s="70"/>
      <c r="CU351" s="70">
        <f t="shared" si="370"/>
        <v>0</v>
      </c>
      <c r="CV351" s="70">
        <f t="shared" si="371"/>
        <v>0</v>
      </c>
      <c r="CW351" s="70"/>
      <c r="CX351" s="96">
        <f t="shared" si="372"/>
        <v>0</v>
      </c>
      <c r="CY351" s="70"/>
      <c r="CZ351" s="70" t="e">
        <f t="shared" si="373"/>
        <v>#VALUE!</v>
      </c>
      <c r="DA351" s="70" t="e">
        <f t="shared" si="374"/>
        <v>#VALUE!</v>
      </c>
      <c r="DB351" s="70"/>
      <c r="DC351" s="70" t="b">
        <f t="shared" si="387"/>
        <v>0</v>
      </c>
      <c r="DD351" s="70">
        <f t="shared" si="375"/>
        <v>0</v>
      </c>
      <c r="DE351" s="70" t="str">
        <f t="shared" si="376"/>
        <v/>
      </c>
      <c r="DF351" s="70"/>
      <c r="DG351" s="70" t="str">
        <f t="shared" si="324"/>
        <v/>
      </c>
      <c r="DH351" s="70" t="b">
        <f t="shared" si="325"/>
        <v>0</v>
      </c>
      <c r="DI351" s="70" t="str">
        <f t="shared" si="326"/>
        <v/>
      </c>
      <c r="DJ351" s="70"/>
      <c r="DK351" s="70" t="str">
        <f t="shared" si="377"/>
        <v/>
      </c>
      <c r="DL351" s="70" t="str">
        <f t="shared" si="378"/>
        <v/>
      </c>
      <c r="DM351" s="70"/>
      <c r="DN351" s="70" t="str">
        <f t="shared" si="379"/>
        <v/>
      </c>
      <c r="DO351" s="70" t="str">
        <f>IF(DK351="","",AND((COUNTIF($DK$12:DL351,DK351))=1,(COUNTIF($DK$12:DL351,DL351))=1))</f>
        <v/>
      </c>
      <c r="DP351" s="70" t="str">
        <f>IF(DK351="","",AND((COUNTIF(DK351:$DL$812,DK351))=1,(COUNTIF(DK351:$DL$812,DL351))=1))</f>
        <v/>
      </c>
      <c r="DQ351" s="70"/>
      <c r="DR351" s="70" t="b">
        <f t="shared" si="380"/>
        <v>0</v>
      </c>
      <c r="DS351" s="70" t="b">
        <f t="shared" si="381"/>
        <v>0</v>
      </c>
      <c r="DT351" s="70">
        <f t="shared" si="327"/>
        <v>0</v>
      </c>
      <c r="DU351" s="70">
        <f t="shared" si="328"/>
        <v>0</v>
      </c>
      <c r="DV351" s="70" t="b">
        <f t="shared" si="382"/>
        <v>0</v>
      </c>
      <c r="DW351" s="70" t="b">
        <f t="shared" si="383"/>
        <v>0</v>
      </c>
      <c r="DX351" s="70"/>
      <c r="DY351" s="70" t="b">
        <f t="shared" si="384"/>
        <v>0</v>
      </c>
      <c r="DZ351" s="70">
        <f t="shared" si="385"/>
        <v>0</v>
      </c>
      <c r="EA351" s="70"/>
    </row>
    <row r="352" spans="1:131" x14ac:dyDescent="0.25">
      <c r="A352" s="24" t="str">
        <f t="shared" si="350"/>
        <v/>
      </c>
      <c r="B352" s="36"/>
      <c r="C352" s="37"/>
      <c r="D352" s="38"/>
      <c r="E352" s="37"/>
      <c r="F352" s="38"/>
      <c r="G352" s="39"/>
      <c r="H352" s="35"/>
      <c r="I352" s="30"/>
      <c r="J352" s="38"/>
      <c r="K352" s="36"/>
      <c r="L352" s="40"/>
      <c r="M352" s="43"/>
      <c r="N352" s="44"/>
      <c r="O352" s="35"/>
      <c r="P352" s="87"/>
      <c r="R352" s="70"/>
      <c r="S352" s="70"/>
      <c r="T352" s="99" t="s">
        <v>845</v>
      </c>
      <c r="U352" s="146" t="s">
        <v>846</v>
      </c>
      <c r="V352" s="70"/>
      <c r="W352" s="70"/>
      <c r="X352" s="70"/>
      <c r="Y352" s="70"/>
      <c r="Z352" t="b">
        <f t="shared" si="329"/>
        <v>0</v>
      </c>
      <c r="AA352" t="b">
        <f t="shared" si="351"/>
        <v>0</v>
      </c>
      <c r="AB352" t="b">
        <f t="shared" si="330"/>
        <v>0</v>
      </c>
      <c r="AC352" t="b">
        <f t="shared" si="331"/>
        <v>0</v>
      </c>
      <c r="AD352" s="101" t="b">
        <f t="shared" si="332"/>
        <v>0</v>
      </c>
      <c r="AE352" t="e">
        <f t="shared" si="333"/>
        <v>#VALUE!</v>
      </c>
      <c r="AF352" t="b">
        <f t="shared" si="334"/>
        <v>0</v>
      </c>
      <c r="AG352" s="135"/>
      <c r="AH352" s="82" t="b">
        <f t="shared" si="335"/>
        <v>0</v>
      </c>
      <c r="AI352" s="99" t="b">
        <f t="shared" si="336"/>
        <v>0</v>
      </c>
      <c r="AJ352" s="70" t="b">
        <f t="shared" si="337"/>
        <v>0</v>
      </c>
      <c r="AK352" s="111" t="b">
        <f t="shared" si="352"/>
        <v>0</v>
      </c>
      <c r="AL352" s="82" t="e">
        <f t="shared" si="338"/>
        <v>#VALUE!</v>
      </c>
      <c r="AM352" s="82" t="b">
        <f t="shared" si="339"/>
        <v>0</v>
      </c>
      <c r="AN352" s="82" t="b">
        <f t="shared" si="340"/>
        <v>0</v>
      </c>
      <c r="AO352" s="82" t="b">
        <f t="shared" si="353"/>
        <v>0</v>
      </c>
      <c r="AP352" s="82" t="b">
        <f t="shared" si="341"/>
        <v>0</v>
      </c>
      <c r="AQ352" s="82" t="b">
        <f t="shared" si="354"/>
        <v>0</v>
      </c>
      <c r="AR352" s="70">
        <f t="shared" si="355"/>
        <v>0</v>
      </c>
      <c r="AS352" s="82" t="b">
        <f t="shared" si="342"/>
        <v>0</v>
      </c>
      <c r="AT352" s="82" t="b">
        <f t="shared" si="343"/>
        <v>0</v>
      </c>
      <c r="AU352" s="82" t="b">
        <f t="shared" si="344"/>
        <v>0</v>
      </c>
      <c r="AV352" s="82" t="b">
        <f t="shared" si="345"/>
        <v>0</v>
      </c>
      <c r="AW352" s="82" t="b">
        <f t="shared" si="346"/>
        <v>0</v>
      </c>
      <c r="AX352" s="82" t="b">
        <f t="shared" si="347"/>
        <v>0</v>
      </c>
      <c r="AY352" s="82" t="b">
        <f t="shared" si="356"/>
        <v>0</v>
      </c>
      <c r="AZ352" s="82"/>
      <c r="BA352" s="82" t="b">
        <f t="shared" si="357"/>
        <v>0</v>
      </c>
      <c r="BB352" s="82" t="b">
        <f t="shared" si="358"/>
        <v>0</v>
      </c>
      <c r="BC352" s="82" t="b">
        <f t="shared" si="359"/>
        <v>0</v>
      </c>
      <c r="BD352" s="70"/>
      <c r="BE352" s="70" t="str">
        <f t="shared" si="348"/>
        <v/>
      </c>
      <c r="BF352" s="70">
        <v>341</v>
      </c>
      <c r="BG352" s="70"/>
      <c r="BH352" s="70"/>
      <c r="BI352" s="70"/>
      <c r="BJ352" s="70"/>
      <c r="BK352" s="70"/>
      <c r="BL352" s="70"/>
      <c r="BM352" s="70"/>
      <c r="BN352" s="70"/>
      <c r="BO352" s="70"/>
      <c r="BP352" s="70"/>
      <c r="BQ352" s="70"/>
      <c r="BR352" s="70"/>
      <c r="BS352" s="70" t="b">
        <f t="shared" si="349"/>
        <v>0</v>
      </c>
      <c r="BT352" s="70">
        <f>COUNTA(B353:$O$830)</f>
        <v>0</v>
      </c>
      <c r="BU352" s="70"/>
      <c r="BV352" s="163"/>
      <c r="BW352" s="163"/>
      <c r="BX352" s="163"/>
      <c r="BY352" s="163"/>
      <c r="BZ352" s="163"/>
      <c r="CA352" s="163"/>
      <c r="CB352" s="163"/>
      <c r="CC352" s="163"/>
      <c r="CD352" s="163"/>
      <c r="CE352" s="163" t="str">
        <f t="shared" si="360"/>
        <v/>
      </c>
      <c r="CF352" s="163" t="str">
        <f t="shared" si="361"/>
        <v/>
      </c>
      <c r="CG352" s="163" t="str">
        <f t="shared" si="362"/>
        <v/>
      </c>
      <c r="CH352" s="163" t="str">
        <f t="shared" si="363"/>
        <v/>
      </c>
      <c r="CI352" s="163" t="str">
        <f t="shared" si="364"/>
        <v/>
      </c>
      <c r="CJ352" s="163" t="str">
        <f t="shared" si="365"/>
        <v/>
      </c>
      <c r="CK352" s="163" t="str">
        <f t="shared" si="366"/>
        <v/>
      </c>
      <c r="CL352" s="163" t="str">
        <f t="shared" si="367"/>
        <v/>
      </c>
      <c r="CM352" s="163" t="str">
        <f t="shared" si="368"/>
        <v/>
      </c>
      <c r="CN352" s="163"/>
      <c r="CO352" s="163"/>
      <c r="CP352" s="163" t="str">
        <f t="shared" si="369"/>
        <v/>
      </c>
      <c r="CQ352" s="163"/>
      <c r="CR352" s="163"/>
      <c r="CS352" s="185" t="str">
        <f t="shared" si="386"/>
        <v/>
      </c>
      <c r="CT352" s="70"/>
      <c r="CU352" s="70">
        <f t="shared" si="370"/>
        <v>0</v>
      </c>
      <c r="CV352" s="70">
        <f t="shared" si="371"/>
        <v>0</v>
      </c>
      <c r="CW352" s="70"/>
      <c r="CX352" s="96">
        <f t="shared" si="372"/>
        <v>0</v>
      </c>
      <c r="CY352" s="70"/>
      <c r="CZ352" s="70" t="e">
        <f t="shared" si="373"/>
        <v>#VALUE!</v>
      </c>
      <c r="DA352" s="70" t="e">
        <f t="shared" si="374"/>
        <v>#VALUE!</v>
      </c>
      <c r="DB352" s="70"/>
      <c r="DC352" s="70" t="b">
        <f t="shared" si="387"/>
        <v>0</v>
      </c>
      <c r="DD352" s="70">
        <f t="shared" si="375"/>
        <v>0</v>
      </c>
      <c r="DE352" s="70" t="str">
        <f t="shared" si="376"/>
        <v/>
      </c>
      <c r="DF352" s="70"/>
      <c r="DG352" s="70" t="str">
        <f t="shared" ref="DG352:DG415" si="388">E352&amp;F352</f>
        <v/>
      </c>
      <c r="DH352" s="70" t="b">
        <f t="shared" ref="DH352:DH415" si="389">OR(IF(((B352="ss")+(B352="se")+(E352&lt;&gt;"c"))=2,TRUE,IF(OR(B352="se",B352="ss"),OR((ISNA(MATCH(IF(((B352="ss")+(B352="se")+(E352="c"))=2,C352&amp;D352,""),$DG$12:$DG$812,0))),(ISNA(MATCH(IF(((B352="ss")+(B352="se")+(E352="c"))=2,C352&amp;D352,""),$DG$12:$DG$812,0)))),)),IF(OR(B352="ss",B352="se"),COUNTIF($DE$12:$DE$830,DE352)&lt;&gt;COUNTIF($DI$12:$DI$812,DI352),FALSE))</f>
        <v>0</v>
      </c>
      <c r="DI352" s="70" t="str">
        <f t="shared" ref="DI352:DI415" si="390">C352&amp;D352</f>
        <v/>
      </c>
      <c r="DJ352" s="70"/>
      <c r="DK352" s="70" t="str">
        <f t="shared" si="377"/>
        <v/>
      </c>
      <c r="DL352" s="70" t="str">
        <f t="shared" si="378"/>
        <v/>
      </c>
      <c r="DM352" s="70"/>
      <c r="DN352" s="70" t="str">
        <f t="shared" si="379"/>
        <v/>
      </c>
      <c r="DO352" s="70" t="str">
        <f>IF(DK352="","",AND((COUNTIF($DK$12:DL352,DK352))=1,(COUNTIF($DK$12:DL352,DL352))=1))</f>
        <v/>
      </c>
      <c r="DP352" s="70" t="str">
        <f>IF(DK352="","",AND((COUNTIF(DK352:$DL$812,DK352))=1,(COUNTIF(DK352:$DL$812,DL352))=1))</f>
        <v/>
      </c>
      <c r="DQ352" s="70"/>
      <c r="DR352" s="70" t="b">
        <f t="shared" si="380"/>
        <v>0</v>
      </c>
      <c r="DS352" s="70" t="b">
        <f t="shared" si="381"/>
        <v>0</v>
      </c>
      <c r="DT352" s="70">
        <f t="shared" ref="DT352:DT415" si="391">IF(LEFT(M352,13)="oui percement",C352&amp;D352,)</f>
        <v>0</v>
      </c>
      <c r="DU352" s="70">
        <f t="shared" ref="DU352:DU415" si="392">IF(RIGHT(M352,5)="appui",C352&amp;D352,)</f>
        <v>0</v>
      </c>
      <c r="DV352" s="70" t="b">
        <f t="shared" si="382"/>
        <v>0</v>
      </c>
      <c r="DW352" s="70" t="b">
        <f t="shared" si="383"/>
        <v>0</v>
      </c>
      <c r="DX352" s="70"/>
      <c r="DY352" s="70" t="b">
        <f t="shared" si="384"/>
        <v>0</v>
      </c>
      <c r="DZ352" s="70">
        <f t="shared" si="385"/>
        <v>0</v>
      </c>
      <c r="EA352" s="70"/>
    </row>
    <row r="353" spans="1:131" x14ac:dyDescent="0.25">
      <c r="A353" s="24" t="str">
        <f t="shared" si="350"/>
        <v/>
      </c>
      <c r="B353" s="36"/>
      <c r="C353" s="37"/>
      <c r="D353" s="38"/>
      <c r="E353" s="37"/>
      <c r="F353" s="38"/>
      <c r="G353" s="39"/>
      <c r="H353" s="35"/>
      <c r="I353" s="30"/>
      <c r="J353" s="38"/>
      <c r="K353" s="36"/>
      <c r="L353" s="40"/>
      <c r="M353" s="43"/>
      <c r="N353" s="44"/>
      <c r="O353" s="35"/>
      <c r="P353" s="87"/>
      <c r="R353" s="70"/>
      <c r="S353" s="70"/>
      <c r="T353" s="99" t="s">
        <v>847</v>
      </c>
      <c r="U353" s="146" t="s">
        <v>848</v>
      </c>
      <c r="V353" s="70"/>
      <c r="W353" s="70"/>
      <c r="X353" s="70"/>
      <c r="Y353" s="70"/>
      <c r="Z353" t="b">
        <f t="shared" si="329"/>
        <v>0</v>
      </c>
      <c r="AA353" t="b">
        <f t="shared" si="351"/>
        <v>0</v>
      </c>
      <c r="AB353" t="b">
        <f t="shared" si="330"/>
        <v>0</v>
      </c>
      <c r="AC353" t="b">
        <f t="shared" si="331"/>
        <v>0</v>
      </c>
      <c r="AD353" s="101" t="b">
        <f t="shared" si="332"/>
        <v>0</v>
      </c>
      <c r="AE353" t="e">
        <f t="shared" si="333"/>
        <v>#VALUE!</v>
      </c>
      <c r="AF353" t="b">
        <f t="shared" si="334"/>
        <v>0</v>
      </c>
      <c r="AG353" s="135"/>
      <c r="AH353" s="82" t="b">
        <f t="shared" si="335"/>
        <v>0</v>
      </c>
      <c r="AI353" s="99" t="b">
        <f t="shared" si="336"/>
        <v>0</v>
      </c>
      <c r="AJ353" s="70" t="b">
        <f t="shared" si="337"/>
        <v>0</v>
      </c>
      <c r="AK353" s="111" t="b">
        <f t="shared" si="352"/>
        <v>0</v>
      </c>
      <c r="AL353" s="82" t="e">
        <f t="shared" si="338"/>
        <v>#VALUE!</v>
      </c>
      <c r="AM353" s="82" t="b">
        <f t="shared" si="339"/>
        <v>0</v>
      </c>
      <c r="AN353" s="82" t="b">
        <f t="shared" si="340"/>
        <v>0</v>
      </c>
      <c r="AO353" s="82" t="b">
        <f t="shared" si="353"/>
        <v>0</v>
      </c>
      <c r="AP353" s="82" t="b">
        <f t="shared" si="341"/>
        <v>0</v>
      </c>
      <c r="AQ353" s="82" t="b">
        <f t="shared" si="354"/>
        <v>0</v>
      </c>
      <c r="AR353" s="70">
        <f t="shared" si="355"/>
        <v>0</v>
      </c>
      <c r="AS353" s="82" t="b">
        <f t="shared" si="342"/>
        <v>0</v>
      </c>
      <c r="AT353" s="82" t="b">
        <f t="shared" si="343"/>
        <v>0</v>
      </c>
      <c r="AU353" s="82" t="b">
        <f t="shared" si="344"/>
        <v>0</v>
      </c>
      <c r="AV353" s="82" t="b">
        <f t="shared" si="345"/>
        <v>0</v>
      </c>
      <c r="AW353" s="82" t="b">
        <f t="shared" si="346"/>
        <v>0</v>
      </c>
      <c r="AX353" s="82" t="b">
        <f t="shared" si="347"/>
        <v>0</v>
      </c>
      <c r="AY353" s="82" t="b">
        <f t="shared" si="356"/>
        <v>0</v>
      </c>
      <c r="AZ353" s="82"/>
      <c r="BA353" s="82" t="b">
        <f t="shared" si="357"/>
        <v>0</v>
      </c>
      <c r="BB353" s="82" t="b">
        <f t="shared" si="358"/>
        <v>0</v>
      </c>
      <c r="BC353" s="82" t="b">
        <f t="shared" si="359"/>
        <v>0</v>
      </c>
      <c r="BD353" s="70"/>
      <c r="BE353" s="70" t="str">
        <f t="shared" si="348"/>
        <v/>
      </c>
      <c r="BF353" s="70">
        <v>342</v>
      </c>
      <c r="BG353" s="70"/>
      <c r="BH353" s="70"/>
      <c r="BI353" s="70"/>
      <c r="BJ353" s="70"/>
      <c r="BK353" s="70"/>
      <c r="BL353" s="70"/>
      <c r="BM353" s="70"/>
      <c r="BN353" s="70"/>
      <c r="BO353" s="70"/>
      <c r="BP353" s="70"/>
      <c r="BQ353" s="70"/>
      <c r="BR353" s="70"/>
      <c r="BS353" s="70" t="b">
        <f t="shared" si="349"/>
        <v>0</v>
      </c>
      <c r="BT353" s="70">
        <f>COUNTA(B354:$O$830)</f>
        <v>0</v>
      </c>
      <c r="BU353" s="70"/>
      <c r="BV353" s="163"/>
      <c r="BW353" s="163"/>
      <c r="BX353" s="163"/>
      <c r="BY353" s="163"/>
      <c r="BZ353" s="163"/>
      <c r="CA353" s="163"/>
      <c r="CB353" s="163"/>
      <c r="CC353" s="163"/>
      <c r="CD353" s="163"/>
      <c r="CE353" s="163" t="str">
        <f t="shared" si="360"/>
        <v/>
      </c>
      <c r="CF353" s="163" t="str">
        <f t="shared" si="361"/>
        <v/>
      </c>
      <c r="CG353" s="163" t="str">
        <f t="shared" si="362"/>
        <v/>
      </c>
      <c r="CH353" s="163" t="str">
        <f t="shared" si="363"/>
        <v/>
      </c>
      <c r="CI353" s="163" t="str">
        <f t="shared" si="364"/>
        <v/>
      </c>
      <c r="CJ353" s="163" t="str">
        <f t="shared" si="365"/>
        <v/>
      </c>
      <c r="CK353" s="163" t="str">
        <f t="shared" si="366"/>
        <v/>
      </c>
      <c r="CL353" s="163" t="str">
        <f t="shared" si="367"/>
        <v/>
      </c>
      <c r="CM353" s="163" t="str">
        <f t="shared" si="368"/>
        <v/>
      </c>
      <c r="CN353" s="163"/>
      <c r="CO353" s="163"/>
      <c r="CP353" s="163" t="str">
        <f t="shared" si="369"/>
        <v/>
      </c>
      <c r="CQ353" s="163"/>
      <c r="CR353" s="163"/>
      <c r="CS353" s="185" t="str">
        <f t="shared" si="386"/>
        <v/>
      </c>
      <c r="CT353" s="70"/>
      <c r="CU353" s="70">
        <f t="shared" si="370"/>
        <v>0</v>
      </c>
      <c r="CV353" s="70">
        <f t="shared" si="371"/>
        <v>0</v>
      </c>
      <c r="CW353" s="70"/>
      <c r="CX353" s="96">
        <f t="shared" si="372"/>
        <v>0</v>
      </c>
      <c r="CY353" s="70"/>
      <c r="CZ353" s="70" t="e">
        <f t="shared" si="373"/>
        <v>#VALUE!</v>
      </c>
      <c r="DA353" s="70" t="e">
        <f t="shared" si="374"/>
        <v>#VALUE!</v>
      </c>
      <c r="DB353" s="70"/>
      <c r="DC353" s="70" t="b">
        <f t="shared" si="387"/>
        <v>0</v>
      </c>
      <c r="DD353" s="70">
        <f t="shared" si="375"/>
        <v>0</v>
      </c>
      <c r="DE353" s="70" t="str">
        <f t="shared" si="376"/>
        <v/>
      </c>
      <c r="DF353" s="70"/>
      <c r="DG353" s="70" t="str">
        <f t="shared" si="388"/>
        <v/>
      </c>
      <c r="DH353" s="70" t="b">
        <f t="shared" si="389"/>
        <v>0</v>
      </c>
      <c r="DI353" s="70" t="str">
        <f t="shared" si="390"/>
        <v/>
      </c>
      <c r="DJ353" s="70"/>
      <c r="DK353" s="70" t="str">
        <f t="shared" si="377"/>
        <v/>
      </c>
      <c r="DL353" s="70" t="str">
        <f t="shared" si="378"/>
        <v/>
      </c>
      <c r="DM353" s="70"/>
      <c r="DN353" s="70" t="str">
        <f t="shared" si="379"/>
        <v/>
      </c>
      <c r="DO353" s="70" t="str">
        <f>IF(DK353="","",AND((COUNTIF($DK$12:DL353,DK353))=1,(COUNTIF($DK$12:DL353,DL353))=1))</f>
        <v/>
      </c>
      <c r="DP353" s="70" t="str">
        <f>IF(DK353="","",AND((COUNTIF(DK353:$DL$812,DK353))=1,(COUNTIF(DK353:$DL$812,DL353))=1))</f>
        <v/>
      </c>
      <c r="DQ353" s="70"/>
      <c r="DR353" s="70" t="b">
        <f t="shared" si="380"/>
        <v>0</v>
      </c>
      <c r="DS353" s="70" t="b">
        <f t="shared" si="381"/>
        <v>0</v>
      </c>
      <c r="DT353" s="70">
        <f t="shared" si="391"/>
        <v>0</v>
      </c>
      <c r="DU353" s="70">
        <f t="shared" si="392"/>
        <v>0</v>
      </c>
      <c r="DV353" s="70" t="b">
        <f t="shared" si="382"/>
        <v>0</v>
      </c>
      <c r="DW353" s="70" t="b">
        <f t="shared" si="383"/>
        <v>0</v>
      </c>
      <c r="DX353" s="70"/>
      <c r="DY353" s="70" t="b">
        <f t="shared" si="384"/>
        <v>0</v>
      </c>
      <c r="DZ353" s="70">
        <f t="shared" si="385"/>
        <v>0</v>
      </c>
      <c r="EA353" s="70"/>
    </row>
    <row r="354" spans="1:131" x14ac:dyDescent="0.25">
      <c r="A354" s="24" t="str">
        <f t="shared" si="350"/>
        <v/>
      </c>
      <c r="B354" s="36"/>
      <c r="C354" s="37"/>
      <c r="D354" s="38"/>
      <c r="E354" s="37"/>
      <c r="F354" s="38"/>
      <c r="G354" s="39"/>
      <c r="H354" s="35"/>
      <c r="I354" s="30"/>
      <c r="J354" s="38"/>
      <c r="K354" s="36"/>
      <c r="L354" s="40"/>
      <c r="M354" s="43"/>
      <c r="N354" s="44"/>
      <c r="O354" s="35"/>
      <c r="P354" s="87"/>
      <c r="R354" s="70"/>
      <c r="S354" s="70"/>
      <c r="T354" s="99" t="s">
        <v>849</v>
      </c>
      <c r="U354" s="146" t="s">
        <v>850</v>
      </c>
      <c r="V354" s="70"/>
      <c r="W354" s="70"/>
      <c r="X354" s="70"/>
      <c r="Y354" s="70"/>
      <c r="Z354" t="b">
        <f t="shared" si="329"/>
        <v>0</v>
      </c>
      <c r="AA354" t="b">
        <f t="shared" si="351"/>
        <v>0</v>
      </c>
      <c r="AB354" t="b">
        <f t="shared" si="330"/>
        <v>0</v>
      </c>
      <c r="AC354" t="b">
        <f t="shared" si="331"/>
        <v>0</v>
      </c>
      <c r="AD354" s="101" t="b">
        <f t="shared" si="332"/>
        <v>0</v>
      </c>
      <c r="AE354" t="e">
        <f t="shared" si="333"/>
        <v>#VALUE!</v>
      </c>
      <c r="AF354" t="b">
        <f t="shared" si="334"/>
        <v>0</v>
      </c>
      <c r="AG354" s="135"/>
      <c r="AH354" s="82" t="b">
        <f t="shared" si="335"/>
        <v>0</v>
      </c>
      <c r="AI354" s="99" t="b">
        <f t="shared" si="336"/>
        <v>0</v>
      </c>
      <c r="AJ354" s="70" t="b">
        <f t="shared" si="337"/>
        <v>0</v>
      </c>
      <c r="AK354" s="111" t="b">
        <f t="shared" si="352"/>
        <v>0</v>
      </c>
      <c r="AL354" s="82" t="e">
        <f t="shared" si="338"/>
        <v>#VALUE!</v>
      </c>
      <c r="AM354" s="82" t="b">
        <f t="shared" si="339"/>
        <v>0</v>
      </c>
      <c r="AN354" s="82" t="b">
        <f t="shared" si="340"/>
        <v>0</v>
      </c>
      <c r="AO354" s="82" t="b">
        <f t="shared" si="353"/>
        <v>0</v>
      </c>
      <c r="AP354" s="82" t="b">
        <f t="shared" si="341"/>
        <v>0</v>
      </c>
      <c r="AQ354" s="82" t="b">
        <f t="shared" si="354"/>
        <v>0</v>
      </c>
      <c r="AR354" s="70">
        <f t="shared" si="355"/>
        <v>0</v>
      </c>
      <c r="AS354" s="82" t="b">
        <f t="shared" si="342"/>
        <v>0</v>
      </c>
      <c r="AT354" s="82" t="b">
        <f t="shared" si="343"/>
        <v>0</v>
      </c>
      <c r="AU354" s="82" t="b">
        <f t="shared" si="344"/>
        <v>0</v>
      </c>
      <c r="AV354" s="82" t="b">
        <f t="shared" si="345"/>
        <v>0</v>
      </c>
      <c r="AW354" s="82" t="b">
        <f t="shared" si="346"/>
        <v>0</v>
      </c>
      <c r="AX354" s="82" t="b">
        <f t="shared" si="347"/>
        <v>0</v>
      </c>
      <c r="AY354" s="82" t="b">
        <f t="shared" si="356"/>
        <v>0</v>
      </c>
      <c r="AZ354" s="82"/>
      <c r="BA354" s="82" t="b">
        <f t="shared" si="357"/>
        <v>0</v>
      </c>
      <c r="BB354" s="82" t="b">
        <f t="shared" si="358"/>
        <v>0</v>
      </c>
      <c r="BC354" s="82" t="b">
        <f t="shared" si="359"/>
        <v>0</v>
      </c>
      <c r="BD354" s="70"/>
      <c r="BE354" s="70" t="str">
        <f t="shared" si="348"/>
        <v/>
      </c>
      <c r="BF354" s="70">
        <v>343</v>
      </c>
      <c r="BG354" s="70"/>
      <c r="BH354" s="70"/>
      <c r="BI354" s="70"/>
      <c r="BJ354" s="70"/>
      <c r="BK354" s="70"/>
      <c r="BL354" s="70"/>
      <c r="BM354" s="70"/>
      <c r="BN354" s="70"/>
      <c r="BO354" s="70"/>
      <c r="BP354" s="70"/>
      <c r="BQ354" s="70"/>
      <c r="BR354" s="70"/>
      <c r="BS354" s="70" t="b">
        <f t="shared" si="349"/>
        <v>0</v>
      </c>
      <c r="BT354" s="70">
        <f>COUNTA(B355:$O$830)</f>
        <v>0</v>
      </c>
      <c r="BU354" s="70"/>
      <c r="BV354" s="163"/>
      <c r="BW354" s="163"/>
      <c r="BX354" s="163"/>
      <c r="BY354" s="163"/>
      <c r="BZ354" s="163"/>
      <c r="CA354" s="163"/>
      <c r="CB354" s="163"/>
      <c r="CC354" s="163"/>
      <c r="CD354" s="163"/>
      <c r="CE354" s="163" t="str">
        <f t="shared" si="360"/>
        <v/>
      </c>
      <c r="CF354" s="163" t="str">
        <f t="shared" si="361"/>
        <v/>
      </c>
      <c r="CG354" s="163" t="str">
        <f t="shared" si="362"/>
        <v/>
      </c>
      <c r="CH354" s="163" t="str">
        <f t="shared" si="363"/>
        <v/>
      </c>
      <c r="CI354" s="163" t="str">
        <f t="shared" si="364"/>
        <v/>
      </c>
      <c r="CJ354" s="163" t="str">
        <f t="shared" si="365"/>
        <v/>
      </c>
      <c r="CK354" s="163" t="str">
        <f t="shared" si="366"/>
        <v/>
      </c>
      <c r="CL354" s="163" t="str">
        <f t="shared" si="367"/>
        <v/>
      </c>
      <c r="CM354" s="163" t="str">
        <f t="shared" si="368"/>
        <v/>
      </c>
      <c r="CN354" s="163"/>
      <c r="CO354" s="163"/>
      <c r="CP354" s="163" t="str">
        <f t="shared" si="369"/>
        <v/>
      </c>
      <c r="CQ354" s="163"/>
      <c r="CR354" s="163"/>
      <c r="CS354" s="185" t="str">
        <f t="shared" si="386"/>
        <v/>
      </c>
      <c r="CT354" s="70"/>
      <c r="CU354" s="70">
        <f t="shared" si="370"/>
        <v>0</v>
      </c>
      <c r="CV354" s="70">
        <f t="shared" si="371"/>
        <v>0</v>
      </c>
      <c r="CW354" s="70"/>
      <c r="CX354" s="96">
        <f t="shared" si="372"/>
        <v>0</v>
      </c>
      <c r="CY354" s="70"/>
      <c r="CZ354" s="70" t="e">
        <f t="shared" si="373"/>
        <v>#VALUE!</v>
      </c>
      <c r="DA354" s="70" t="e">
        <f t="shared" si="374"/>
        <v>#VALUE!</v>
      </c>
      <c r="DB354" s="70"/>
      <c r="DC354" s="70" t="b">
        <f t="shared" si="387"/>
        <v>0</v>
      </c>
      <c r="DD354" s="70">
        <f t="shared" si="375"/>
        <v>0</v>
      </c>
      <c r="DE354" s="70" t="str">
        <f t="shared" si="376"/>
        <v/>
      </c>
      <c r="DF354" s="70"/>
      <c r="DG354" s="70" t="str">
        <f t="shared" si="388"/>
        <v/>
      </c>
      <c r="DH354" s="70" t="b">
        <f t="shared" si="389"/>
        <v>0</v>
      </c>
      <c r="DI354" s="70" t="str">
        <f t="shared" si="390"/>
        <v/>
      </c>
      <c r="DJ354" s="70"/>
      <c r="DK354" s="70" t="str">
        <f t="shared" si="377"/>
        <v/>
      </c>
      <c r="DL354" s="70" t="str">
        <f t="shared" si="378"/>
        <v/>
      </c>
      <c r="DM354" s="70"/>
      <c r="DN354" s="70" t="str">
        <f t="shared" si="379"/>
        <v/>
      </c>
      <c r="DO354" s="70" t="str">
        <f>IF(DK354="","",AND((COUNTIF($DK$12:DL354,DK354))=1,(COUNTIF($DK$12:DL354,DL354))=1))</f>
        <v/>
      </c>
      <c r="DP354" s="70" t="str">
        <f>IF(DK354="","",AND((COUNTIF(DK354:$DL$812,DK354))=1,(COUNTIF(DK354:$DL$812,DL354))=1))</f>
        <v/>
      </c>
      <c r="DQ354" s="70"/>
      <c r="DR354" s="70" t="b">
        <f t="shared" si="380"/>
        <v>0</v>
      </c>
      <c r="DS354" s="70" t="b">
        <f t="shared" si="381"/>
        <v>0</v>
      </c>
      <c r="DT354" s="70">
        <f t="shared" si="391"/>
        <v>0</v>
      </c>
      <c r="DU354" s="70">
        <f t="shared" si="392"/>
        <v>0</v>
      </c>
      <c r="DV354" s="70" t="b">
        <f t="shared" si="382"/>
        <v>0</v>
      </c>
      <c r="DW354" s="70" t="b">
        <f t="shared" si="383"/>
        <v>0</v>
      </c>
      <c r="DX354" s="70"/>
      <c r="DY354" s="70" t="b">
        <f t="shared" si="384"/>
        <v>0</v>
      </c>
      <c r="DZ354" s="70">
        <f t="shared" si="385"/>
        <v>0</v>
      </c>
      <c r="EA354" s="70"/>
    </row>
    <row r="355" spans="1:131" x14ac:dyDescent="0.25">
      <c r="A355" s="24" t="str">
        <f t="shared" si="350"/>
        <v/>
      </c>
      <c r="B355" s="36"/>
      <c r="C355" s="37"/>
      <c r="D355" s="38"/>
      <c r="E355" s="37"/>
      <c r="F355" s="38"/>
      <c r="G355" s="39"/>
      <c r="H355" s="35"/>
      <c r="I355" s="30"/>
      <c r="J355" s="38"/>
      <c r="K355" s="36"/>
      <c r="L355" s="40"/>
      <c r="M355" s="43"/>
      <c r="N355" s="44"/>
      <c r="O355" s="35"/>
      <c r="P355" s="87"/>
      <c r="R355" s="70"/>
      <c r="S355" s="70"/>
      <c r="T355" s="99" t="s">
        <v>851</v>
      </c>
      <c r="U355" s="146" t="s">
        <v>852</v>
      </c>
      <c r="V355" s="70"/>
      <c r="W355" s="70"/>
      <c r="X355" s="70"/>
      <c r="Y355" s="70"/>
      <c r="Z355" t="b">
        <f t="shared" si="329"/>
        <v>0</v>
      </c>
      <c r="AA355" t="b">
        <f t="shared" si="351"/>
        <v>0</v>
      </c>
      <c r="AB355" t="b">
        <f t="shared" si="330"/>
        <v>0</v>
      </c>
      <c r="AC355" t="b">
        <f t="shared" si="331"/>
        <v>0</v>
      </c>
      <c r="AD355" s="101" t="b">
        <f t="shared" si="332"/>
        <v>0</v>
      </c>
      <c r="AE355" t="e">
        <f t="shared" si="333"/>
        <v>#VALUE!</v>
      </c>
      <c r="AF355" t="b">
        <f t="shared" si="334"/>
        <v>0</v>
      </c>
      <c r="AG355" s="135"/>
      <c r="AH355" s="82" t="b">
        <f t="shared" si="335"/>
        <v>0</v>
      </c>
      <c r="AI355" s="99" t="b">
        <f t="shared" si="336"/>
        <v>0</v>
      </c>
      <c r="AJ355" s="70" t="b">
        <f t="shared" si="337"/>
        <v>0</v>
      </c>
      <c r="AK355" s="111" t="b">
        <f t="shared" si="352"/>
        <v>0</v>
      </c>
      <c r="AL355" s="82" t="e">
        <f t="shared" si="338"/>
        <v>#VALUE!</v>
      </c>
      <c r="AM355" s="82" t="b">
        <f t="shared" si="339"/>
        <v>0</v>
      </c>
      <c r="AN355" s="82" t="b">
        <f t="shared" si="340"/>
        <v>0</v>
      </c>
      <c r="AO355" s="82" t="b">
        <f t="shared" si="353"/>
        <v>0</v>
      </c>
      <c r="AP355" s="82" t="b">
        <f t="shared" si="341"/>
        <v>0</v>
      </c>
      <c r="AQ355" s="82" t="b">
        <f t="shared" si="354"/>
        <v>0</v>
      </c>
      <c r="AR355" s="70">
        <f t="shared" si="355"/>
        <v>0</v>
      </c>
      <c r="AS355" s="82" t="b">
        <f t="shared" si="342"/>
        <v>0</v>
      </c>
      <c r="AT355" s="82" t="b">
        <f t="shared" si="343"/>
        <v>0</v>
      </c>
      <c r="AU355" s="82" t="b">
        <f t="shared" si="344"/>
        <v>0</v>
      </c>
      <c r="AV355" s="82" t="b">
        <f t="shared" si="345"/>
        <v>0</v>
      </c>
      <c r="AW355" s="82" t="b">
        <f t="shared" si="346"/>
        <v>0</v>
      </c>
      <c r="AX355" s="82" t="b">
        <f t="shared" si="347"/>
        <v>0</v>
      </c>
      <c r="AY355" s="82" t="b">
        <f t="shared" si="356"/>
        <v>0</v>
      </c>
      <c r="AZ355" s="82"/>
      <c r="BA355" s="82" t="b">
        <f t="shared" si="357"/>
        <v>0</v>
      </c>
      <c r="BB355" s="82" t="b">
        <f t="shared" si="358"/>
        <v>0</v>
      </c>
      <c r="BC355" s="82" t="b">
        <f t="shared" si="359"/>
        <v>0</v>
      </c>
      <c r="BD355" s="70"/>
      <c r="BE355" s="70" t="str">
        <f t="shared" si="348"/>
        <v/>
      </c>
      <c r="BF355" s="70">
        <v>344</v>
      </c>
      <c r="BG355" s="70"/>
      <c r="BH355" s="70"/>
      <c r="BI355" s="70"/>
      <c r="BJ355" s="70"/>
      <c r="BK355" s="70"/>
      <c r="BL355" s="70"/>
      <c r="BM355" s="70"/>
      <c r="BN355" s="70"/>
      <c r="BO355" s="70"/>
      <c r="BP355" s="70"/>
      <c r="BQ355" s="70"/>
      <c r="BR355" s="70"/>
      <c r="BS355" s="70" t="b">
        <f t="shared" si="349"/>
        <v>0</v>
      </c>
      <c r="BT355" s="70">
        <f>COUNTA(B356:$O$830)</f>
        <v>0</v>
      </c>
      <c r="BU355" s="70"/>
      <c r="BV355" s="163"/>
      <c r="BW355" s="163"/>
      <c r="BX355" s="163"/>
      <c r="BY355" s="163"/>
      <c r="BZ355" s="163"/>
      <c r="CA355" s="163"/>
      <c r="CB355" s="163"/>
      <c r="CC355" s="163"/>
      <c r="CD355" s="163"/>
      <c r="CE355" s="163" t="str">
        <f t="shared" si="360"/>
        <v/>
      </c>
      <c r="CF355" s="163" t="str">
        <f t="shared" si="361"/>
        <v/>
      </c>
      <c r="CG355" s="163" t="str">
        <f t="shared" si="362"/>
        <v/>
      </c>
      <c r="CH355" s="163" t="str">
        <f t="shared" si="363"/>
        <v/>
      </c>
      <c r="CI355" s="163" t="str">
        <f t="shared" si="364"/>
        <v/>
      </c>
      <c r="CJ355" s="163" t="str">
        <f t="shared" si="365"/>
        <v/>
      </c>
      <c r="CK355" s="163" t="str">
        <f t="shared" si="366"/>
        <v/>
      </c>
      <c r="CL355" s="163" t="str">
        <f t="shared" si="367"/>
        <v/>
      </c>
      <c r="CM355" s="163" t="str">
        <f t="shared" si="368"/>
        <v/>
      </c>
      <c r="CN355" s="163"/>
      <c r="CO355" s="163"/>
      <c r="CP355" s="163" t="str">
        <f t="shared" si="369"/>
        <v/>
      </c>
      <c r="CQ355" s="163"/>
      <c r="CR355" s="163"/>
      <c r="CS355" s="185" t="str">
        <f t="shared" si="386"/>
        <v/>
      </c>
      <c r="CT355" s="70"/>
      <c r="CU355" s="70">
        <f t="shared" si="370"/>
        <v>0</v>
      </c>
      <c r="CV355" s="70">
        <f t="shared" si="371"/>
        <v>0</v>
      </c>
      <c r="CW355" s="70"/>
      <c r="CX355" s="96">
        <f t="shared" si="372"/>
        <v>0</v>
      </c>
      <c r="CY355" s="70"/>
      <c r="CZ355" s="70" t="e">
        <f t="shared" si="373"/>
        <v>#VALUE!</v>
      </c>
      <c r="DA355" s="70" t="e">
        <f t="shared" si="374"/>
        <v>#VALUE!</v>
      </c>
      <c r="DB355" s="70"/>
      <c r="DC355" s="70" t="b">
        <f t="shared" si="387"/>
        <v>0</v>
      </c>
      <c r="DD355" s="70">
        <f t="shared" si="375"/>
        <v>0</v>
      </c>
      <c r="DE355" s="70" t="str">
        <f t="shared" si="376"/>
        <v/>
      </c>
      <c r="DF355" s="70"/>
      <c r="DG355" s="70" t="str">
        <f t="shared" si="388"/>
        <v/>
      </c>
      <c r="DH355" s="70" t="b">
        <f t="shared" si="389"/>
        <v>0</v>
      </c>
      <c r="DI355" s="70" t="str">
        <f t="shared" si="390"/>
        <v/>
      </c>
      <c r="DJ355" s="70"/>
      <c r="DK355" s="70" t="str">
        <f t="shared" si="377"/>
        <v/>
      </c>
      <c r="DL355" s="70" t="str">
        <f t="shared" si="378"/>
        <v/>
      </c>
      <c r="DM355" s="70"/>
      <c r="DN355" s="70" t="str">
        <f t="shared" si="379"/>
        <v/>
      </c>
      <c r="DO355" s="70" t="str">
        <f>IF(DK355="","",AND((COUNTIF($DK$12:DL355,DK355))=1,(COUNTIF($DK$12:DL355,DL355))=1))</f>
        <v/>
      </c>
      <c r="DP355" s="70" t="str">
        <f>IF(DK355="","",AND((COUNTIF(DK355:$DL$812,DK355))=1,(COUNTIF(DK355:$DL$812,DL355))=1))</f>
        <v/>
      </c>
      <c r="DQ355" s="70"/>
      <c r="DR355" s="70" t="b">
        <f t="shared" si="380"/>
        <v>0</v>
      </c>
      <c r="DS355" s="70" t="b">
        <f t="shared" si="381"/>
        <v>0</v>
      </c>
      <c r="DT355" s="70">
        <f t="shared" si="391"/>
        <v>0</v>
      </c>
      <c r="DU355" s="70">
        <f t="shared" si="392"/>
        <v>0</v>
      </c>
      <c r="DV355" s="70" t="b">
        <f t="shared" si="382"/>
        <v>0</v>
      </c>
      <c r="DW355" s="70" t="b">
        <f t="shared" si="383"/>
        <v>0</v>
      </c>
      <c r="DX355" s="70"/>
      <c r="DY355" s="70" t="b">
        <f t="shared" si="384"/>
        <v>0</v>
      </c>
      <c r="DZ355" s="70">
        <f t="shared" si="385"/>
        <v>0</v>
      </c>
      <c r="EA355" s="70"/>
    </row>
    <row r="356" spans="1:131" x14ac:dyDescent="0.25">
      <c r="A356" s="24" t="str">
        <f t="shared" si="350"/>
        <v/>
      </c>
      <c r="B356" s="36"/>
      <c r="C356" s="37"/>
      <c r="D356" s="38"/>
      <c r="E356" s="37"/>
      <c r="F356" s="38"/>
      <c r="G356" s="39"/>
      <c r="H356" s="35"/>
      <c r="I356" s="30"/>
      <c r="J356" s="38"/>
      <c r="K356" s="36"/>
      <c r="L356" s="40"/>
      <c r="M356" s="43"/>
      <c r="N356" s="44"/>
      <c r="O356" s="35"/>
      <c r="P356" s="87"/>
      <c r="R356" s="70"/>
      <c r="S356" s="70"/>
      <c r="T356" s="99" t="s">
        <v>853</v>
      </c>
      <c r="U356" s="146" t="s">
        <v>854</v>
      </c>
      <c r="V356" s="70"/>
      <c r="W356" s="70"/>
      <c r="X356" s="70"/>
      <c r="Y356" s="70"/>
      <c r="Z356" t="b">
        <f t="shared" si="329"/>
        <v>0</v>
      </c>
      <c r="AA356" t="b">
        <f t="shared" si="351"/>
        <v>0</v>
      </c>
      <c r="AB356" t="b">
        <f t="shared" si="330"/>
        <v>0</v>
      </c>
      <c r="AC356" t="b">
        <f t="shared" si="331"/>
        <v>0</v>
      </c>
      <c r="AD356" s="101" t="b">
        <f t="shared" si="332"/>
        <v>0</v>
      </c>
      <c r="AE356" t="e">
        <f t="shared" si="333"/>
        <v>#VALUE!</v>
      </c>
      <c r="AF356" t="b">
        <f t="shared" si="334"/>
        <v>0</v>
      </c>
      <c r="AG356" s="135"/>
      <c r="AH356" s="82" t="b">
        <f t="shared" si="335"/>
        <v>0</v>
      </c>
      <c r="AI356" s="99" t="b">
        <f t="shared" si="336"/>
        <v>0</v>
      </c>
      <c r="AJ356" s="70" t="b">
        <f t="shared" si="337"/>
        <v>0</v>
      </c>
      <c r="AK356" s="111" t="b">
        <f t="shared" si="352"/>
        <v>0</v>
      </c>
      <c r="AL356" s="82" t="e">
        <f t="shared" si="338"/>
        <v>#VALUE!</v>
      </c>
      <c r="AM356" s="82" t="b">
        <f t="shared" si="339"/>
        <v>0</v>
      </c>
      <c r="AN356" s="82" t="b">
        <f t="shared" si="340"/>
        <v>0</v>
      </c>
      <c r="AO356" s="82" t="b">
        <f t="shared" si="353"/>
        <v>0</v>
      </c>
      <c r="AP356" s="82" t="b">
        <f t="shared" si="341"/>
        <v>0</v>
      </c>
      <c r="AQ356" s="82" t="b">
        <f t="shared" si="354"/>
        <v>0</v>
      </c>
      <c r="AR356" s="70">
        <f t="shared" si="355"/>
        <v>0</v>
      </c>
      <c r="AS356" s="82" t="b">
        <f t="shared" si="342"/>
        <v>0</v>
      </c>
      <c r="AT356" s="82" t="b">
        <f t="shared" si="343"/>
        <v>0</v>
      </c>
      <c r="AU356" s="82" t="b">
        <f t="shared" si="344"/>
        <v>0</v>
      </c>
      <c r="AV356" s="82" t="b">
        <f t="shared" si="345"/>
        <v>0</v>
      </c>
      <c r="AW356" s="82" t="b">
        <f t="shared" si="346"/>
        <v>0</v>
      </c>
      <c r="AX356" s="82" t="b">
        <f t="shared" si="347"/>
        <v>0</v>
      </c>
      <c r="AY356" s="82" t="b">
        <f t="shared" si="356"/>
        <v>0</v>
      </c>
      <c r="AZ356" s="82"/>
      <c r="BA356" s="82" t="b">
        <f t="shared" si="357"/>
        <v>0</v>
      </c>
      <c r="BB356" s="82" t="b">
        <f t="shared" si="358"/>
        <v>0</v>
      </c>
      <c r="BC356" s="82" t="b">
        <f t="shared" si="359"/>
        <v>0</v>
      </c>
      <c r="BD356" s="70"/>
      <c r="BE356" s="70" t="str">
        <f t="shared" si="348"/>
        <v/>
      </c>
      <c r="BF356" s="70">
        <v>345</v>
      </c>
      <c r="BG356" s="70"/>
      <c r="BH356" s="70"/>
      <c r="BI356" s="70"/>
      <c r="BJ356" s="70"/>
      <c r="BK356" s="70"/>
      <c r="BL356" s="70"/>
      <c r="BM356" s="70"/>
      <c r="BN356" s="70"/>
      <c r="BO356" s="70"/>
      <c r="BP356" s="70"/>
      <c r="BQ356" s="70"/>
      <c r="BR356" s="70"/>
      <c r="BS356" s="70" t="b">
        <f t="shared" si="349"/>
        <v>0</v>
      </c>
      <c r="BT356" s="70">
        <f>COUNTA(B357:$O$830)</f>
        <v>0</v>
      </c>
      <c r="BU356" s="70"/>
      <c r="BV356" s="163"/>
      <c r="BW356" s="163"/>
      <c r="BX356" s="163"/>
      <c r="BY356" s="163"/>
      <c r="BZ356" s="163"/>
      <c r="CA356" s="163"/>
      <c r="CB356" s="163"/>
      <c r="CC356" s="163"/>
      <c r="CD356" s="163"/>
      <c r="CE356" s="163" t="str">
        <f t="shared" si="360"/>
        <v/>
      </c>
      <c r="CF356" s="163" t="str">
        <f t="shared" si="361"/>
        <v/>
      </c>
      <c r="CG356" s="163" t="str">
        <f t="shared" si="362"/>
        <v/>
      </c>
      <c r="CH356" s="163" t="str">
        <f t="shared" si="363"/>
        <v/>
      </c>
      <c r="CI356" s="163" t="str">
        <f t="shared" si="364"/>
        <v/>
      </c>
      <c r="CJ356" s="163" t="str">
        <f t="shared" si="365"/>
        <v/>
      </c>
      <c r="CK356" s="163" t="str">
        <f t="shared" si="366"/>
        <v/>
      </c>
      <c r="CL356" s="163" t="str">
        <f t="shared" si="367"/>
        <v/>
      </c>
      <c r="CM356" s="163" t="str">
        <f t="shared" si="368"/>
        <v/>
      </c>
      <c r="CN356" s="163"/>
      <c r="CO356" s="163"/>
      <c r="CP356" s="163" t="str">
        <f t="shared" si="369"/>
        <v/>
      </c>
      <c r="CQ356" s="163"/>
      <c r="CR356" s="163"/>
      <c r="CS356" s="185" t="str">
        <f t="shared" si="386"/>
        <v/>
      </c>
      <c r="CT356" s="70"/>
      <c r="CU356" s="70">
        <f t="shared" si="370"/>
        <v>0</v>
      </c>
      <c r="CV356" s="70">
        <f t="shared" si="371"/>
        <v>0</v>
      </c>
      <c r="CW356" s="70"/>
      <c r="CX356" s="96">
        <f t="shared" si="372"/>
        <v>0</v>
      </c>
      <c r="CY356" s="70"/>
      <c r="CZ356" s="70" t="e">
        <f t="shared" si="373"/>
        <v>#VALUE!</v>
      </c>
      <c r="DA356" s="70" t="e">
        <f t="shared" si="374"/>
        <v>#VALUE!</v>
      </c>
      <c r="DB356" s="70"/>
      <c r="DC356" s="70" t="b">
        <f t="shared" si="387"/>
        <v>0</v>
      </c>
      <c r="DD356" s="70">
        <f t="shared" si="375"/>
        <v>0</v>
      </c>
      <c r="DE356" s="70" t="str">
        <f t="shared" si="376"/>
        <v/>
      </c>
      <c r="DF356" s="70"/>
      <c r="DG356" s="70" t="str">
        <f t="shared" si="388"/>
        <v/>
      </c>
      <c r="DH356" s="70" t="b">
        <f t="shared" si="389"/>
        <v>0</v>
      </c>
      <c r="DI356" s="70" t="str">
        <f t="shared" si="390"/>
        <v/>
      </c>
      <c r="DJ356" s="70"/>
      <c r="DK356" s="70" t="str">
        <f t="shared" si="377"/>
        <v/>
      </c>
      <c r="DL356" s="70" t="str">
        <f t="shared" si="378"/>
        <v/>
      </c>
      <c r="DM356" s="70"/>
      <c r="DN356" s="70" t="str">
        <f t="shared" si="379"/>
        <v/>
      </c>
      <c r="DO356" s="70" t="str">
        <f>IF(DK356="","",AND((COUNTIF($DK$12:DL356,DK356))=1,(COUNTIF($DK$12:DL356,DL356))=1))</f>
        <v/>
      </c>
      <c r="DP356" s="70" t="str">
        <f>IF(DK356="","",AND((COUNTIF(DK356:$DL$812,DK356))=1,(COUNTIF(DK356:$DL$812,DL356))=1))</f>
        <v/>
      </c>
      <c r="DQ356" s="70"/>
      <c r="DR356" s="70" t="b">
        <f t="shared" si="380"/>
        <v>0</v>
      </c>
      <c r="DS356" s="70" t="b">
        <f t="shared" si="381"/>
        <v>0</v>
      </c>
      <c r="DT356" s="70">
        <f t="shared" si="391"/>
        <v>0</v>
      </c>
      <c r="DU356" s="70">
        <f t="shared" si="392"/>
        <v>0</v>
      </c>
      <c r="DV356" s="70" t="b">
        <f t="shared" si="382"/>
        <v>0</v>
      </c>
      <c r="DW356" s="70" t="b">
        <f t="shared" si="383"/>
        <v>0</v>
      </c>
      <c r="DX356" s="70"/>
      <c r="DY356" s="70" t="b">
        <f t="shared" si="384"/>
        <v>0</v>
      </c>
      <c r="DZ356" s="70">
        <f t="shared" si="385"/>
        <v>0</v>
      </c>
      <c r="EA356" s="70"/>
    </row>
    <row r="357" spans="1:131" x14ac:dyDescent="0.25">
      <c r="A357" s="24" t="str">
        <f t="shared" si="350"/>
        <v/>
      </c>
      <c r="B357" s="36"/>
      <c r="C357" s="37"/>
      <c r="D357" s="38"/>
      <c r="E357" s="37"/>
      <c r="F357" s="38"/>
      <c r="G357" s="39"/>
      <c r="H357" s="35"/>
      <c r="I357" s="30"/>
      <c r="J357" s="38"/>
      <c r="K357" s="36"/>
      <c r="L357" s="40"/>
      <c r="M357" s="43"/>
      <c r="N357" s="44"/>
      <c r="O357" s="35"/>
      <c r="P357" s="87"/>
      <c r="R357" s="70"/>
      <c r="S357" s="70"/>
      <c r="T357" s="99" t="s">
        <v>855</v>
      </c>
      <c r="U357" s="146" t="s">
        <v>856</v>
      </c>
      <c r="V357" s="70"/>
      <c r="W357" s="70"/>
      <c r="X357" s="70"/>
      <c r="Y357" s="70"/>
      <c r="Z357" t="b">
        <f t="shared" si="329"/>
        <v>0</v>
      </c>
      <c r="AA357" t="b">
        <f t="shared" si="351"/>
        <v>0</v>
      </c>
      <c r="AB357" t="b">
        <f t="shared" si="330"/>
        <v>0</v>
      </c>
      <c r="AC357" t="b">
        <f t="shared" si="331"/>
        <v>0</v>
      </c>
      <c r="AD357" s="101" t="b">
        <f t="shared" si="332"/>
        <v>0</v>
      </c>
      <c r="AE357" t="e">
        <f t="shared" si="333"/>
        <v>#VALUE!</v>
      </c>
      <c r="AF357" t="b">
        <f t="shared" si="334"/>
        <v>0</v>
      </c>
      <c r="AG357" s="135"/>
      <c r="AH357" s="82" t="b">
        <f t="shared" si="335"/>
        <v>0</v>
      </c>
      <c r="AI357" s="99" t="b">
        <f t="shared" si="336"/>
        <v>0</v>
      </c>
      <c r="AJ357" s="70" t="b">
        <f t="shared" si="337"/>
        <v>0</v>
      </c>
      <c r="AK357" s="111" t="b">
        <f t="shared" si="352"/>
        <v>0</v>
      </c>
      <c r="AL357" s="82" t="e">
        <f t="shared" si="338"/>
        <v>#VALUE!</v>
      </c>
      <c r="AM357" s="82" t="b">
        <f t="shared" si="339"/>
        <v>0</v>
      </c>
      <c r="AN357" s="82" t="b">
        <f t="shared" si="340"/>
        <v>0</v>
      </c>
      <c r="AO357" s="82" t="b">
        <f t="shared" si="353"/>
        <v>0</v>
      </c>
      <c r="AP357" s="82" t="b">
        <f t="shared" si="341"/>
        <v>0</v>
      </c>
      <c r="AQ357" s="82" t="b">
        <f t="shared" si="354"/>
        <v>0</v>
      </c>
      <c r="AR357" s="70">
        <f t="shared" si="355"/>
        <v>0</v>
      </c>
      <c r="AS357" s="82" t="b">
        <f t="shared" si="342"/>
        <v>0</v>
      </c>
      <c r="AT357" s="82" t="b">
        <f t="shared" si="343"/>
        <v>0</v>
      </c>
      <c r="AU357" s="82" t="b">
        <f t="shared" si="344"/>
        <v>0</v>
      </c>
      <c r="AV357" s="82" t="b">
        <f t="shared" si="345"/>
        <v>0</v>
      </c>
      <c r="AW357" s="82" t="b">
        <f t="shared" si="346"/>
        <v>0</v>
      </c>
      <c r="AX357" s="82" t="b">
        <f t="shared" si="347"/>
        <v>0</v>
      </c>
      <c r="AY357" s="82" t="b">
        <f t="shared" si="356"/>
        <v>0</v>
      </c>
      <c r="AZ357" s="82"/>
      <c r="BA357" s="82" t="b">
        <f t="shared" si="357"/>
        <v>0</v>
      </c>
      <c r="BB357" s="82" t="b">
        <f t="shared" si="358"/>
        <v>0</v>
      </c>
      <c r="BC357" s="82" t="b">
        <f t="shared" si="359"/>
        <v>0</v>
      </c>
      <c r="BD357" s="70"/>
      <c r="BE357" s="70" t="str">
        <f t="shared" si="348"/>
        <v/>
      </c>
      <c r="BF357" s="70">
        <v>346</v>
      </c>
      <c r="BG357" s="70"/>
      <c r="BH357" s="70"/>
      <c r="BI357" s="70"/>
      <c r="BJ357" s="70"/>
      <c r="BK357" s="70"/>
      <c r="BL357" s="70"/>
      <c r="BM357" s="70"/>
      <c r="BN357" s="70"/>
      <c r="BO357" s="70"/>
      <c r="BP357" s="70"/>
      <c r="BQ357" s="70"/>
      <c r="BR357" s="70"/>
      <c r="BS357" s="70" t="b">
        <f t="shared" si="349"/>
        <v>0</v>
      </c>
      <c r="BT357" s="70">
        <f>COUNTA(B358:$O$830)</f>
        <v>0</v>
      </c>
      <c r="BU357" s="70"/>
      <c r="BV357" s="163"/>
      <c r="BW357" s="163"/>
      <c r="BX357" s="163"/>
      <c r="BY357" s="163"/>
      <c r="BZ357" s="163"/>
      <c r="CA357" s="163"/>
      <c r="CB357" s="163"/>
      <c r="CC357" s="163"/>
      <c r="CD357" s="163"/>
      <c r="CE357" s="163" t="str">
        <f t="shared" si="360"/>
        <v/>
      </c>
      <c r="CF357" s="163" t="str">
        <f t="shared" si="361"/>
        <v/>
      </c>
      <c r="CG357" s="163" t="str">
        <f t="shared" si="362"/>
        <v/>
      </c>
      <c r="CH357" s="163" t="str">
        <f t="shared" si="363"/>
        <v/>
      </c>
      <c r="CI357" s="163" t="str">
        <f t="shared" si="364"/>
        <v/>
      </c>
      <c r="CJ357" s="163" t="str">
        <f t="shared" si="365"/>
        <v/>
      </c>
      <c r="CK357" s="163" t="str">
        <f t="shared" si="366"/>
        <v/>
      </c>
      <c r="CL357" s="163" t="str">
        <f t="shared" si="367"/>
        <v/>
      </c>
      <c r="CM357" s="163" t="str">
        <f t="shared" si="368"/>
        <v/>
      </c>
      <c r="CN357" s="163"/>
      <c r="CO357" s="163"/>
      <c r="CP357" s="163" t="str">
        <f t="shared" si="369"/>
        <v/>
      </c>
      <c r="CQ357" s="163"/>
      <c r="CR357" s="163"/>
      <c r="CS357" s="185" t="str">
        <f t="shared" si="386"/>
        <v/>
      </c>
      <c r="CT357" s="70"/>
      <c r="CU357" s="70">
        <f t="shared" si="370"/>
        <v>0</v>
      </c>
      <c r="CV357" s="70">
        <f t="shared" si="371"/>
        <v>0</v>
      </c>
      <c r="CW357" s="70"/>
      <c r="CX357" s="96">
        <f t="shared" si="372"/>
        <v>0</v>
      </c>
      <c r="CY357" s="70"/>
      <c r="CZ357" s="70" t="e">
        <f t="shared" si="373"/>
        <v>#VALUE!</v>
      </c>
      <c r="DA357" s="70" t="e">
        <f t="shared" si="374"/>
        <v>#VALUE!</v>
      </c>
      <c r="DB357" s="70"/>
      <c r="DC357" s="70" t="b">
        <f t="shared" si="387"/>
        <v>0</v>
      </c>
      <c r="DD357" s="70">
        <f t="shared" si="375"/>
        <v>0</v>
      </c>
      <c r="DE357" s="70" t="str">
        <f t="shared" si="376"/>
        <v/>
      </c>
      <c r="DF357" s="70"/>
      <c r="DG357" s="70" t="str">
        <f t="shared" si="388"/>
        <v/>
      </c>
      <c r="DH357" s="70" t="b">
        <f t="shared" si="389"/>
        <v>0</v>
      </c>
      <c r="DI357" s="70" t="str">
        <f t="shared" si="390"/>
        <v/>
      </c>
      <c r="DJ357" s="70"/>
      <c r="DK357" s="70" t="str">
        <f t="shared" si="377"/>
        <v/>
      </c>
      <c r="DL357" s="70" t="str">
        <f t="shared" si="378"/>
        <v/>
      </c>
      <c r="DM357" s="70"/>
      <c r="DN357" s="70" t="str">
        <f t="shared" si="379"/>
        <v/>
      </c>
      <c r="DO357" s="70" t="str">
        <f>IF(DK357="","",AND((COUNTIF($DK$12:DL357,DK357))=1,(COUNTIF($DK$12:DL357,DL357))=1))</f>
        <v/>
      </c>
      <c r="DP357" s="70" t="str">
        <f>IF(DK357="","",AND((COUNTIF(DK357:$DL$812,DK357))=1,(COUNTIF(DK357:$DL$812,DL357))=1))</f>
        <v/>
      </c>
      <c r="DQ357" s="70"/>
      <c r="DR357" s="70" t="b">
        <f t="shared" si="380"/>
        <v>0</v>
      </c>
      <c r="DS357" s="70" t="b">
        <f t="shared" si="381"/>
        <v>0</v>
      </c>
      <c r="DT357" s="70">
        <f t="shared" si="391"/>
        <v>0</v>
      </c>
      <c r="DU357" s="70">
        <f t="shared" si="392"/>
        <v>0</v>
      </c>
      <c r="DV357" s="70" t="b">
        <f t="shared" si="382"/>
        <v>0</v>
      </c>
      <c r="DW357" s="70" t="b">
        <f t="shared" si="383"/>
        <v>0</v>
      </c>
      <c r="DX357" s="70"/>
      <c r="DY357" s="70" t="b">
        <f t="shared" si="384"/>
        <v>0</v>
      </c>
      <c r="DZ357" s="70">
        <f t="shared" si="385"/>
        <v>0</v>
      </c>
      <c r="EA357" s="70"/>
    </row>
    <row r="358" spans="1:131" x14ac:dyDescent="0.25">
      <c r="A358" s="24" t="str">
        <f t="shared" si="350"/>
        <v/>
      </c>
      <c r="B358" s="36"/>
      <c r="C358" s="37"/>
      <c r="D358" s="38"/>
      <c r="E358" s="37"/>
      <c r="F358" s="38"/>
      <c r="G358" s="39"/>
      <c r="H358" s="35"/>
      <c r="I358" s="30"/>
      <c r="J358" s="38"/>
      <c r="K358" s="36"/>
      <c r="L358" s="40"/>
      <c r="M358" s="43"/>
      <c r="N358" s="44"/>
      <c r="O358" s="35"/>
      <c r="P358" s="87"/>
      <c r="R358" s="70"/>
      <c r="S358" s="70"/>
      <c r="T358" s="99" t="s">
        <v>857</v>
      </c>
      <c r="U358" s="146" t="s">
        <v>858</v>
      </c>
      <c r="V358" s="70"/>
      <c r="W358" s="70"/>
      <c r="X358" s="70"/>
      <c r="Y358" s="70"/>
      <c r="Z358" t="b">
        <f t="shared" si="329"/>
        <v>0</v>
      </c>
      <c r="AA358" t="b">
        <f t="shared" si="351"/>
        <v>0</v>
      </c>
      <c r="AB358" t="b">
        <f t="shared" si="330"/>
        <v>0</v>
      </c>
      <c r="AC358" t="b">
        <f t="shared" si="331"/>
        <v>0</v>
      </c>
      <c r="AD358" s="101" t="b">
        <f t="shared" si="332"/>
        <v>0</v>
      </c>
      <c r="AE358" t="e">
        <f t="shared" si="333"/>
        <v>#VALUE!</v>
      </c>
      <c r="AF358" t="b">
        <f t="shared" si="334"/>
        <v>0</v>
      </c>
      <c r="AG358" s="135"/>
      <c r="AH358" s="82" t="b">
        <f t="shared" si="335"/>
        <v>0</v>
      </c>
      <c r="AI358" s="99" t="b">
        <f t="shared" si="336"/>
        <v>0</v>
      </c>
      <c r="AJ358" s="70" t="b">
        <f t="shared" si="337"/>
        <v>0</v>
      </c>
      <c r="AK358" s="111" t="b">
        <f t="shared" si="352"/>
        <v>0</v>
      </c>
      <c r="AL358" s="82" t="e">
        <f t="shared" si="338"/>
        <v>#VALUE!</v>
      </c>
      <c r="AM358" s="82" t="b">
        <f t="shared" si="339"/>
        <v>0</v>
      </c>
      <c r="AN358" s="82" t="b">
        <f t="shared" si="340"/>
        <v>0</v>
      </c>
      <c r="AO358" s="82" t="b">
        <f t="shared" si="353"/>
        <v>0</v>
      </c>
      <c r="AP358" s="82" t="b">
        <f t="shared" si="341"/>
        <v>0</v>
      </c>
      <c r="AQ358" s="82" t="b">
        <f t="shared" si="354"/>
        <v>0</v>
      </c>
      <c r="AR358" s="70">
        <f t="shared" si="355"/>
        <v>0</v>
      </c>
      <c r="AS358" s="82" t="b">
        <f t="shared" si="342"/>
        <v>0</v>
      </c>
      <c r="AT358" s="82" t="b">
        <f t="shared" si="343"/>
        <v>0</v>
      </c>
      <c r="AU358" s="82" t="b">
        <f t="shared" si="344"/>
        <v>0</v>
      </c>
      <c r="AV358" s="82" t="b">
        <f t="shared" si="345"/>
        <v>0</v>
      </c>
      <c r="AW358" s="82" t="b">
        <f t="shared" si="346"/>
        <v>0</v>
      </c>
      <c r="AX358" s="82" t="b">
        <f t="shared" si="347"/>
        <v>0</v>
      </c>
      <c r="AY358" s="82" t="b">
        <f t="shared" si="356"/>
        <v>0</v>
      </c>
      <c r="AZ358" s="82"/>
      <c r="BA358" s="82" t="b">
        <f t="shared" si="357"/>
        <v>0</v>
      </c>
      <c r="BB358" s="82" t="b">
        <f t="shared" si="358"/>
        <v>0</v>
      </c>
      <c r="BC358" s="82" t="b">
        <f t="shared" si="359"/>
        <v>0</v>
      </c>
      <c r="BD358" s="70"/>
      <c r="BE358" s="70" t="str">
        <f t="shared" si="348"/>
        <v/>
      </c>
      <c r="BF358" s="70">
        <v>347</v>
      </c>
      <c r="BG358" s="70"/>
      <c r="BH358" s="70"/>
      <c r="BI358" s="70"/>
      <c r="BJ358" s="70"/>
      <c r="BK358" s="70"/>
      <c r="BL358" s="70"/>
      <c r="BM358" s="70"/>
      <c r="BN358" s="70"/>
      <c r="BO358" s="70"/>
      <c r="BP358" s="70"/>
      <c r="BQ358" s="70"/>
      <c r="BR358" s="70"/>
      <c r="BS358" s="70" t="b">
        <f t="shared" si="349"/>
        <v>0</v>
      </c>
      <c r="BT358" s="70">
        <f>COUNTA(B359:$O$830)</f>
        <v>0</v>
      </c>
      <c r="BU358" s="70"/>
      <c r="BV358" s="163"/>
      <c r="BW358" s="163"/>
      <c r="BX358" s="163"/>
      <c r="BY358" s="163"/>
      <c r="BZ358" s="163"/>
      <c r="CA358" s="163"/>
      <c r="CB358" s="163"/>
      <c r="CC358" s="163"/>
      <c r="CD358" s="163"/>
      <c r="CE358" s="163" t="str">
        <f t="shared" si="360"/>
        <v/>
      </c>
      <c r="CF358" s="163" t="str">
        <f t="shared" si="361"/>
        <v/>
      </c>
      <c r="CG358" s="163" t="str">
        <f t="shared" si="362"/>
        <v/>
      </c>
      <c r="CH358" s="163" t="str">
        <f t="shared" si="363"/>
        <v/>
      </c>
      <c r="CI358" s="163" t="str">
        <f t="shared" si="364"/>
        <v/>
      </c>
      <c r="CJ358" s="163" t="str">
        <f t="shared" si="365"/>
        <v/>
      </c>
      <c r="CK358" s="163" t="str">
        <f t="shared" si="366"/>
        <v/>
      </c>
      <c r="CL358" s="163" t="str">
        <f t="shared" si="367"/>
        <v/>
      </c>
      <c r="CM358" s="163" t="str">
        <f t="shared" si="368"/>
        <v/>
      </c>
      <c r="CN358" s="163"/>
      <c r="CO358" s="163"/>
      <c r="CP358" s="163" t="str">
        <f t="shared" si="369"/>
        <v/>
      </c>
      <c r="CQ358" s="163"/>
      <c r="CR358" s="163"/>
      <c r="CS358" s="185" t="str">
        <f t="shared" si="386"/>
        <v/>
      </c>
      <c r="CT358" s="70"/>
      <c r="CU358" s="70">
        <f t="shared" si="370"/>
        <v>0</v>
      </c>
      <c r="CV358" s="70">
        <f t="shared" si="371"/>
        <v>0</v>
      </c>
      <c r="CW358" s="70"/>
      <c r="CX358" s="96">
        <f t="shared" si="372"/>
        <v>0</v>
      </c>
      <c r="CY358" s="70"/>
      <c r="CZ358" s="70" t="e">
        <f t="shared" si="373"/>
        <v>#VALUE!</v>
      </c>
      <c r="DA358" s="70" t="e">
        <f t="shared" si="374"/>
        <v>#VALUE!</v>
      </c>
      <c r="DB358" s="70"/>
      <c r="DC358" s="70" t="b">
        <f t="shared" si="387"/>
        <v>0</v>
      </c>
      <c r="DD358" s="70">
        <f t="shared" si="375"/>
        <v>0</v>
      </c>
      <c r="DE358" s="70" t="str">
        <f t="shared" si="376"/>
        <v/>
      </c>
      <c r="DF358" s="70"/>
      <c r="DG358" s="70" t="str">
        <f t="shared" si="388"/>
        <v/>
      </c>
      <c r="DH358" s="70" t="b">
        <f t="shared" si="389"/>
        <v>0</v>
      </c>
      <c r="DI358" s="70" t="str">
        <f t="shared" si="390"/>
        <v/>
      </c>
      <c r="DJ358" s="70"/>
      <c r="DK358" s="70" t="str">
        <f t="shared" si="377"/>
        <v/>
      </c>
      <c r="DL358" s="70" t="str">
        <f t="shared" si="378"/>
        <v/>
      </c>
      <c r="DM358" s="70"/>
      <c r="DN358" s="70" t="str">
        <f t="shared" si="379"/>
        <v/>
      </c>
      <c r="DO358" s="70" t="str">
        <f>IF(DK358="","",AND((COUNTIF($DK$12:DL358,DK358))=1,(COUNTIF($DK$12:DL358,DL358))=1))</f>
        <v/>
      </c>
      <c r="DP358" s="70" t="str">
        <f>IF(DK358="","",AND((COUNTIF(DK358:$DL$812,DK358))=1,(COUNTIF(DK358:$DL$812,DL358))=1))</f>
        <v/>
      </c>
      <c r="DQ358" s="70"/>
      <c r="DR358" s="70" t="b">
        <f t="shared" si="380"/>
        <v>0</v>
      </c>
      <c r="DS358" s="70" t="b">
        <f t="shared" si="381"/>
        <v>0</v>
      </c>
      <c r="DT358" s="70">
        <f t="shared" si="391"/>
        <v>0</v>
      </c>
      <c r="DU358" s="70">
        <f t="shared" si="392"/>
        <v>0</v>
      </c>
      <c r="DV358" s="70" t="b">
        <f t="shared" si="382"/>
        <v>0</v>
      </c>
      <c r="DW358" s="70" t="b">
        <f t="shared" si="383"/>
        <v>0</v>
      </c>
      <c r="DX358" s="70"/>
      <c r="DY358" s="70" t="b">
        <f t="shared" si="384"/>
        <v>0</v>
      </c>
      <c r="DZ358" s="70">
        <f t="shared" si="385"/>
        <v>0</v>
      </c>
      <c r="EA358" s="70"/>
    </row>
    <row r="359" spans="1:131" x14ac:dyDescent="0.25">
      <c r="A359" s="24" t="str">
        <f t="shared" si="350"/>
        <v/>
      </c>
      <c r="B359" s="36"/>
      <c r="C359" s="37"/>
      <c r="D359" s="38"/>
      <c r="E359" s="37"/>
      <c r="F359" s="38"/>
      <c r="G359" s="39"/>
      <c r="H359" s="35"/>
      <c r="I359" s="30"/>
      <c r="J359" s="38"/>
      <c r="K359" s="36"/>
      <c r="L359" s="40"/>
      <c r="M359" s="43"/>
      <c r="N359" s="44"/>
      <c r="O359" s="35"/>
      <c r="P359" s="87"/>
      <c r="R359" s="70"/>
      <c r="S359" s="70"/>
      <c r="T359" s="99" t="s">
        <v>859</v>
      </c>
      <c r="U359" s="146" t="s">
        <v>860</v>
      </c>
      <c r="V359" s="70"/>
      <c r="W359" s="70"/>
      <c r="X359" s="70"/>
      <c r="Y359" s="70"/>
      <c r="Z359" t="b">
        <f t="shared" si="329"/>
        <v>0</v>
      </c>
      <c r="AA359" t="b">
        <f t="shared" si="351"/>
        <v>0</v>
      </c>
      <c r="AB359" t="b">
        <f t="shared" si="330"/>
        <v>0</v>
      </c>
      <c r="AC359" t="b">
        <f t="shared" si="331"/>
        <v>0</v>
      </c>
      <c r="AD359" s="101" t="b">
        <f t="shared" si="332"/>
        <v>0</v>
      </c>
      <c r="AE359" t="e">
        <f t="shared" si="333"/>
        <v>#VALUE!</v>
      </c>
      <c r="AF359" t="b">
        <f t="shared" si="334"/>
        <v>0</v>
      </c>
      <c r="AG359" s="135"/>
      <c r="AH359" s="82" t="b">
        <f t="shared" si="335"/>
        <v>0</v>
      </c>
      <c r="AI359" s="99" t="b">
        <f t="shared" si="336"/>
        <v>0</v>
      </c>
      <c r="AJ359" s="70" t="b">
        <f t="shared" si="337"/>
        <v>0</v>
      </c>
      <c r="AK359" s="111" t="b">
        <f t="shared" si="352"/>
        <v>0</v>
      </c>
      <c r="AL359" s="82" t="e">
        <f t="shared" si="338"/>
        <v>#VALUE!</v>
      </c>
      <c r="AM359" s="82" t="b">
        <f t="shared" si="339"/>
        <v>0</v>
      </c>
      <c r="AN359" s="82" t="b">
        <f t="shared" si="340"/>
        <v>0</v>
      </c>
      <c r="AO359" s="82" t="b">
        <f t="shared" si="353"/>
        <v>0</v>
      </c>
      <c r="AP359" s="82" t="b">
        <f t="shared" si="341"/>
        <v>0</v>
      </c>
      <c r="AQ359" s="82" t="b">
        <f t="shared" si="354"/>
        <v>0</v>
      </c>
      <c r="AR359" s="70">
        <f t="shared" si="355"/>
        <v>0</v>
      </c>
      <c r="AS359" s="82" t="b">
        <f t="shared" si="342"/>
        <v>0</v>
      </c>
      <c r="AT359" s="82" t="b">
        <f t="shared" si="343"/>
        <v>0</v>
      </c>
      <c r="AU359" s="82" t="b">
        <f t="shared" si="344"/>
        <v>0</v>
      </c>
      <c r="AV359" s="82" t="b">
        <f t="shared" si="345"/>
        <v>0</v>
      </c>
      <c r="AW359" s="82" t="b">
        <f t="shared" si="346"/>
        <v>0</v>
      </c>
      <c r="AX359" s="82" t="b">
        <f t="shared" si="347"/>
        <v>0</v>
      </c>
      <c r="AY359" s="82" t="b">
        <f t="shared" si="356"/>
        <v>0</v>
      </c>
      <c r="AZ359" s="82"/>
      <c r="BA359" s="82" t="b">
        <f t="shared" si="357"/>
        <v>0</v>
      </c>
      <c r="BB359" s="82" t="b">
        <f t="shared" si="358"/>
        <v>0</v>
      </c>
      <c r="BC359" s="82" t="b">
        <f t="shared" si="359"/>
        <v>0</v>
      </c>
      <c r="BD359" s="70"/>
      <c r="BE359" s="70" t="str">
        <f t="shared" si="348"/>
        <v/>
      </c>
      <c r="BF359" s="70">
        <v>348</v>
      </c>
      <c r="BG359" s="70"/>
      <c r="BH359" s="70"/>
      <c r="BI359" s="70"/>
      <c r="BJ359" s="70"/>
      <c r="BK359" s="70"/>
      <c r="BL359" s="70"/>
      <c r="BM359" s="70"/>
      <c r="BN359" s="70"/>
      <c r="BO359" s="70"/>
      <c r="BP359" s="70"/>
      <c r="BQ359" s="70"/>
      <c r="BR359" s="70"/>
      <c r="BS359" s="70" t="b">
        <f t="shared" si="349"/>
        <v>0</v>
      </c>
      <c r="BT359" s="70">
        <f>COUNTA(B360:$O$830)</f>
        <v>0</v>
      </c>
      <c r="BU359" s="70"/>
      <c r="BV359" s="163"/>
      <c r="BW359" s="163"/>
      <c r="BX359" s="163"/>
      <c r="BY359" s="163"/>
      <c r="BZ359" s="163"/>
      <c r="CA359" s="163"/>
      <c r="CB359" s="163"/>
      <c r="CC359" s="163"/>
      <c r="CD359" s="163"/>
      <c r="CE359" s="163" t="str">
        <f t="shared" si="360"/>
        <v/>
      </c>
      <c r="CF359" s="163" t="str">
        <f t="shared" si="361"/>
        <v/>
      </c>
      <c r="CG359" s="163" t="str">
        <f t="shared" si="362"/>
        <v/>
      </c>
      <c r="CH359" s="163" t="str">
        <f t="shared" si="363"/>
        <v/>
      </c>
      <c r="CI359" s="163" t="str">
        <f t="shared" si="364"/>
        <v/>
      </c>
      <c r="CJ359" s="163" t="str">
        <f t="shared" si="365"/>
        <v/>
      </c>
      <c r="CK359" s="163" t="str">
        <f t="shared" si="366"/>
        <v/>
      </c>
      <c r="CL359" s="163" t="str">
        <f t="shared" si="367"/>
        <v/>
      </c>
      <c r="CM359" s="163" t="str">
        <f t="shared" si="368"/>
        <v/>
      </c>
      <c r="CN359" s="163"/>
      <c r="CO359" s="163"/>
      <c r="CP359" s="163" t="str">
        <f t="shared" si="369"/>
        <v/>
      </c>
      <c r="CQ359" s="163"/>
      <c r="CR359" s="163"/>
      <c r="CS359" s="185" t="str">
        <f t="shared" si="386"/>
        <v/>
      </c>
      <c r="CT359" s="70"/>
      <c r="CU359" s="70">
        <f t="shared" si="370"/>
        <v>0</v>
      </c>
      <c r="CV359" s="70">
        <f t="shared" si="371"/>
        <v>0</v>
      </c>
      <c r="CW359" s="70"/>
      <c r="CX359" s="96">
        <f t="shared" si="372"/>
        <v>0</v>
      </c>
      <c r="CY359" s="70"/>
      <c r="CZ359" s="70" t="e">
        <f t="shared" si="373"/>
        <v>#VALUE!</v>
      </c>
      <c r="DA359" s="70" t="e">
        <f t="shared" si="374"/>
        <v>#VALUE!</v>
      </c>
      <c r="DB359" s="70"/>
      <c r="DC359" s="70" t="b">
        <f t="shared" si="387"/>
        <v>0</v>
      </c>
      <c r="DD359" s="70">
        <f t="shared" si="375"/>
        <v>0</v>
      </c>
      <c r="DE359" s="70" t="str">
        <f t="shared" si="376"/>
        <v/>
      </c>
      <c r="DF359" s="70"/>
      <c r="DG359" s="70" t="str">
        <f t="shared" si="388"/>
        <v/>
      </c>
      <c r="DH359" s="70" t="b">
        <f t="shared" si="389"/>
        <v>0</v>
      </c>
      <c r="DI359" s="70" t="str">
        <f t="shared" si="390"/>
        <v/>
      </c>
      <c r="DJ359" s="70"/>
      <c r="DK359" s="70" t="str">
        <f t="shared" si="377"/>
        <v/>
      </c>
      <c r="DL359" s="70" t="str">
        <f t="shared" si="378"/>
        <v/>
      </c>
      <c r="DM359" s="70"/>
      <c r="DN359" s="70" t="str">
        <f t="shared" si="379"/>
        <v/>
      </c>
      <c r="DO359" s="70" t="str">
        <f>IF(DK359="","",AND((COUNTIF($DK$12:DL359,DK359))=1,(COUNTIF($DK$12:DL359,DL359))=1))</f>
        <v/>
      </c>
      <c r="DP359" s="70" t="str">
        <f>IF(DK359="","",AND((COUNTIF(DK359:$DL$812,DK359))=1,(COUNTIF(DK359:$DL$812,DL359))=1))</f>
        <v/>
      </c>
      <c r="DQ359" s="70"/>
      <c r="DR359" s="70" t="b">
        <f t="shared" si="380"/>
        <v>0</v>
      </c>
      <c r="DS359" s="70" t="b">
        <f t="shared" si="381"/>
        <v>0</v>
      </c>
      <c r="DT359" s="70">
        <f t="shared" si="391"/>
        <v>0</v>
      </c>
      <c r="DU359" s="70">
        <f t="shared" si="392"/>
        <v>0</v>
      </c>
      <c r="DV359" s="70" t="b">
        <f t="shared" si="382"/>
        <v>0</v>
      </c>
      <c r="DW359" s="70" t="b">
        <f t="shared" si="383"/>
        <v>0</v>
      </c>
      <c r="DX359" s="70"/>
      <c r="DY359" s="70" t="b">
        <f t="shared" si="384"/>
        <v>0</v>
      </c>
      <c r="DZ359" s="70">
        <f t="shared" si="385"/>
        <v>0</v>
      </c>
      <c r="EA359" s="70"/>
    </row>
    <row r="360" spans="1:131" x14ac:dyDescent="0.25">
      <c r="A360" s="24" t="str">
        <f t="shared" si="350"/>
        <v/>
      </c>
      <c r="B360" s="36"/>
      <c r="C360" s="37"/>
      <c r="D360" s="38"/>
      <c r="E360" s="37"/>
      <c r="F360" s="38"/>
      <c r="G360" s="39"/>
      <c r="H360" s="35"/>
      <c r="I360" s="30"/>
      <c r="J360" s="38"/>
      <c r="K360" s="36"/>
      <c r="L360" s="40"/>
      <c r="M360" s="43"/>
      <c r="N360" s="44"/>
      <c r="O360" s="35"/>
      <c r="P360" s="87"/>
      <c r="R360" s="70"/>
      <c r="S360" s="70"/>
      <c r="T360" s="99" t="s">
        <v>861</v>
      </c>
      <c r="U360" s="146" t="s">
        <v>862</v>
      </c>
      <c r="V360" s="70"/>
      <c r="W360" s="70"/>
      <c r="X360" s="70"/>
      <c r="Y360" s="70"/>
      <c r="Z360" t="b">
        <f t="shared" si="329"/>
        <v>0</v>
      </c>
      <c r="AA360" t="b">
        <f t="shared" si="351"/>
        <v>0</v>
      </c>
      <c r="AB360" t="b">
        <f t="shared" si="330"/>
        <v>0</v>
      </c>
      <c r="AC360" t="b">
        <f t="shared" si="331"/>
        <v>0</v>
      </c>
      <c r="AD360" s="101" t="b">
        <f t="shared" si="332"/>
        <v>0</v>
      </c>
      <c r="AE360" t="e">
        <f t="shared" si="333"/>
        <v>#VALUE!</v>
      </c>
      <c r="AF360" t="b">
        <f t="shared" si="334"/>
        <v>0</v>
      </c>
      <c r="AG360" s="135"/>
      <c r="AH360" s="82" t="b">
        <f t="shared" si="335"/>
        <v>0</v>
      </c>
      <c r="AI360" s="99" t="b">
        <f t="shared" si="336"/>
        <v>0</v>
      </c>
      <c r="AJ360" s="70" t="b">
        <f t="shared" si="337"/>
        <v>0</v>
      </c>
      <c r="AK360" s="111" t="b">
        <f t="shared" si="352"/>
        <v>0</v>
      </c>
      <c r="AL360" s="82" t="e">
        <f t="shared" si="338"/>
        <v>#VALUE!</v>
      </c>
      <c r="AM360" s="82" t="b">
        <f t="shared" si="339"/>
        <v>0</v>
      </c>
      <c r="AN360" s="82" t="b">
        <f t="shared" si="340"/>
        <v>0</v>
      </c>
      <c r="AO360" s="82" t="b">
        <f t="shared" si="353"/>
        <v>0</v>
      </c>
      <c r="AP360" s="82" t="b">
        <f t="shared" si="341"/>
        <v>0</v>
      </c>
      <c r="AQ360" s="82" t="b">
        <f t="shared" si="354"/>
        <v>0</v>
      </c>
      <c r="AR360" s="70">
        <f t="shared" si="355"/>
        <v>0</v>
      </c>
      <c r="AS360" s="82" t="b">
        <f t="shared" si="342"/>
        <v>0</v>
      </c>
      <c r="AT360" s="82" t="b">
        <f t="shared" si="343"/>
        <v>0</v>
      </c>
      <c r="AU360" s="82" t="b">
        <f t="shared" si="344"/>
        <v>0</v>
      </c>
      <c r="AV360" s="82" t="b">
        <f t="shared" si="345"/>
        <v>0</v>
      </c>
      <c r="AW360" s="82" t="b">
        <f t="shared" si="346"/>
        <v>0</v>
      </c>
      <c r="AX360" s="82" t="b">
        <f t="shared" si="347"/>
        <v>0</v>
      </c>
      <c r="AY360" s="82" t="b">
        <f t="shared" si="356"/>
        <v>0</v>
      </c>
      <c r="AZ360" s="82"/>
      <c r="BA360" s="82" t="b">
        <f t="shared" si="357"/>
        <v>0</v>
      </c>
      <c r="BB360" s="82" t="b">
        <f t="shared" si="358"/>
        <v>0</v>
      </c>
      <c r="BC360" s="82" t="b">
        <f t="shared" si="359"/>
        <v>0</v>
      </c>
      <c r="BD360" s="70"/>
      <c r="BE360" s="70" t="str">
        <f t="shared" si="348"/>
        <v/>
      </c>
      <c r="BF360" s="70">
        <v>349</v>
      </c>
      <c r="BG360" s="70"/>
      <c r="BH360" s="70"/>
      <c r="BI360" s="70"/>
      <c r="BJ360" s="70"/>
      <c r="BK360" s="70"/>
      <c r="BL360" s="70"/>
      <c r="BM360" s="70"/>
      <c r="BN360" s="70"/>
      <c r="BO360" s="70"/>
      <c r="BP360" s="70"/>
      <c r="BQ360" s="70"/>
      <c r="BR360" s="70"/>
      <c r="BS360" s="70" t="b">
        <f t="shared" si="349"/>
        <v>0</v>
      </c>
      <c r="BT360" s="70">
        <f>COUNTA(B361:$O$830)</f>
        <v>0</v>
      </c>
      <c r="BU360" s="70"/>
      <c r="BV360" s="163"/>
      <c r="BW360" s="163"/>
      <c r="BX360" s="163"/>
      <c r="BY360" s="163"/>
      <c r="BZ360" s="163"/>
      <c r="CA360" s="163"/>
      <c r="CB360" s="163"/>
      <c r="CC360" s="163"/>
      <c r="CD360" s="163"/>
      <c r="CE360" s="163" t="str">
        <f t="shared" si="360"/>
        <v/>
      </c>
      <c r="CF360" s="163" t="str">
        <f t="shared" si="361"/>
        <v/>
      </c>
      <c r="CG360" s="163" t="str">
        <f t="shared" si="362"/>
        <v/>
      </c>
      <c r="CH360" s="163" t="str">
        <f t="shared" si="363"/>
        <v/>
      </c>
      <c r="CI360" s="163" t="str">
        <f t="shared" si="364"/>
        <v/>
      </c>
      <c r="CJ360" s="163" t="str">
        <f t="shared" si="365"/>
        <v/>
      </c>
      <c r="CK360" s="163" t="str">
        <f t="shared" si="366"/>
        <v/>
      </c>
      <c r="CL360" s="163" t="str">
        <f t="shared" si="367"/>
        <v/>
      </c>
      <c r="CM360" s="163" t="str">
        <f t="shared" si="368"/>
        <v/>
      </c>
      <c r="CN360" s="163"/>
      <c r="CO360" s="163"/>
      <c r="CP360" s="163" t="str">
        <f t="shared" si="369"/>
        <v/>
      </c>
      <c r="CQ360" s="163"/>
      <c r="CR360" s="163"/>
      <c r="CS360" s="185" t="str">
        <f t="shared" si="386"/>
        <v/>
      </c>
      <c r="CT360" s="70"/>
      <c r="CU360" s="70">
        <f t="shared" si="370"/>
        <v>0</v>
      </c>
      <c r="CV360" s="70">
        <f t="shared" si="371"/>
        <v>0</v>
      </c>
      <c r="CW360" s="70"/>
      <c r="CX360" s="96">
        <f t="shared" si="372"/>
        <v>0</v>
      </c>
      <c r="CY360" s="70"/>
      <c r="CZ360" s="70" t="e">
        <f t="shared" si="373"/>
        <v>#VALUE!</v>
      </c>
      <c r="DA360" s="70" t="e">
        <f t="shared" si="374"/>
        <v>#VALUE!</v>
      </c>
      <c r="DB360" s="70"/>
      <c r="DC360" s="70" t="b">
        <f t="shared" si="387"/>
        <v>0</v>
      </c>
      <c r="DD360" s="70">
        <f t="shared" si="375"/>
        <v>0</v>
      </c>
      <c r="DE360" s="70" t="str">
        <f t="shared" si="376"/>
        <v/>
      </c>
      <c r="DF360" s="70"/>
      <c r="DG360" s="70" t="str">
        <f t="shared" si="388"/>
        <v/>
      </c>
      <c r="DH360" s="70" t="b">
        <f t="shared" si="389"/>
        <v>0</v>
      </c>
      <c r="DI360" s="70" t="str">
        <f t="shared" si="390"/>
        <v/>
      </c>
      <c r="DJ360" s="70"/>
      <c r="DK360" s="70" t="str">
        <f t="shared" si="377"/>
        <v/>
      </c>
      <c r="DL360" s="70" t="str">
        <f t="shared" si="378"/>
        <v/>
      </c>
      <c r="DM360" s="70"/>
      <c r="DN360" s="70" t="str">
        <f t="shared" si="379"/>
        <v/>
      </c>
      <c r="DO360" s="70" t="str">
        <f>IF(DK360="","",AND((COUNTIF($DK$12:DL360,DK360))=1,(COUNTIF($DK$12:DL360,DL360))=1))</f>
        <v/>
      </c>
      <c r="DP360" s="70" t="str">
        <f>IF(DK360="","",AND((COUNTIF(DK360:$DL$812,DK360))=1,(COUNTIF(DK360:$DL$812,DL360))=1))</f>
        <v/>
      </c>
      <c r="DQ360" s="70"/>
      <c r="DR360" s="70" t="b">
        <f t="shared" si="380"/>
        <v>0</v>
      </c>
      <c r="DS360" s="70" t="b">
        <f t="shared" si="381"/>
        <v>0</v>
      </c>
      <c r="DT360" s="70">
        <f t="shared" si="391"/>
        <v>0</v>
      </c>
      <c r="DU360" s="70">
        <f t="shared" si="392"/>
        <v>0</v>
      </c>
      <c r="DV360" s="70" t="b">
        <f t="shared" si="382"/>
        <v>0</v>
      </c>
      <c r="DW360" s="70" t="b">
        <f t="shared" si="383"/>
        <v>0</v>
      </c>
      <c r="DX360" s="70"/>
      <c r="DY360" s="70" t="b">
        <f t="shared" si="384"/>
        <v>0</v>
      </c>
      <c r="DZ360" s="70">
        <f t="shared" si="385"/>
        <v>0</v>
      </c>
      <c r="EA360" s="70"/>
    </row>
    <row r="361" spans="1:131" x14ac:dyDescent="0.25">
      <c r="A361" s="24" t="str">
        <f t="shared" si="350"/>
        <v/>
      </c>
      <c r="B361" s="36"/>
      <c r="C361" s="37"/>
      <c r="D361" s="38"/>
      <c r="E361" s="37"/>
      <c r="F361" s="38"/>
      <c r="G361" s="39"/>
      <c r="H361" s="35"/>
      <c r="I361" s="30"/>
      <c r="J361" s="38"/>
      <c r="K361" s="36"/>
      <c r="L361" s="40"/>
      <c r="M361" s="43"/>
      <c r="N361" s="44"/>
      <c r="O361" s="35"/>
      <c r="P361" s="87"/>
      <c r="R361" s="70"/>
      <c r="S361" s="70"/>
      <c r="T361" s="99" t="s">
        <v>863</v>
      </c>
      <c r="U361" s="146" t="s">
        <v>864</v>
      </c>
      <c r="V361" s="70"/>
      <c r="W361" s="70"/>
      <c r="X361" s="70"/>
      <c r="Y361" s="70"/>
      <c r="Z361" t="b">
        <f t="shared" si="329"/>
        <v>0</v>
      </c>
      <c r="AA361" t="b">
        <f t="shared" si="351"/>
        <v>0</v>
      </c>
      <c r="AB361" t="b">
        <f t="shared" si="330"/>
        <v>0</v>
      </c>
      <c r="AC361" t="b">
        <f t="shared" si="331"/>
        <v>0</v>
      </c>
      <c r="AD361" s="101" t="b">
        <f t="shared" si="332"/>
        <v>0</v>
      </c>
      <c r="AE361" t="e">
        <f t="shared" si="333"/>
        <v>#VALUE!</v>
      </c>
      <c r="AF361" t="b">
        <f t="shared" si="334"/>
        <v>0</v>
      </c>
      <c r="AG361" s="135"/>
      <c r="AH361" s="82" t="b">
        <f t="shared" si="335"/>
        <v>0</v>
      </c>
      <c r="AI361" s="99" t="b">
        <f t="shared" si="336"/>
        <v>0</v>
      </c>
      <c r="AJ361" s="70" t="b">
        <f t="shared" si="337"/>
        <v>0</v>
      </c>
      <c r="AK361" s="111" t="b">
        <f t="shared" si="352"/>
        <v>0</v>
      </c>
      <c r="AL361" s="82" t="e">
        <f t="shared" si="338"/>
        <v>#VALUE!</v>
      </c>
      <c r="AM361" s="82" t="b">
        <f t="shared" si="339"/>
        <v>0</v>
      </c>
      <c r="AN361" s="82" t="b">
        <f t="shared" si="340"/>
        <v>0</v>
      </c>
      <c r="AO361" s="82" t="b">
        <f t="shared" si="353"/>
        <v>0</v>
      </c>
      <c r="AP361" s="82" t="b">
        <f t="shared" si="341"/>
        <v>0</v>
      </c>
      <c r="AQ361" s="82" t="b">
        <f t="shared" si="354"/>
        <v>0</v>
      </c>
      <c r="AR361" s="70">
        <f t="shared" si="355"/>
        <v>0</v>
      </c>
      <c r="AS361" s="82" t="b">
        <f t="shared" si="342"/>
        <v>0</v>
      </c>
      <c r="AT361" s="82" t="b">
        <f t="shared" si="343"/>
        <v>0</v>
      </c>
      <c r="AU361" s="82" t="b">
        <f t="shared" si="344"/>
        <v>0</v>
      </c>
      <c r="AV361" s="82" t="b">
        <f t="shared" si="345"/>
        <v>0</v>
      </c>
      <c r="AW361" s="82" t="b">
        <f t="shared" si="346"/>
        <v>0</v>
      </c>
      <c r="AX361" s="82" t="b">
        <f t="shared" si="347"/>
        <v>0</v>
      </c>
      <c r="AY361" s="82" t="b">
        <f t="shared" si="356"/>
        <v>0</v>
      </c>
      <c r="AZ361" s="82"/>
      <c r="BA361" s="82" t="b">
        <f t="shared" si="357"/>
        <v>0</v>
      </c>
      <c r="BB361" s="82" t="b">
        <f t="shared" si="358"/>
        <v>0</v>
      </c>
      <c r="BC361" s="82" t="b">
        <f t="shared" si="359"/>
        <v>0</v>
      </c>
      <c r="BD361" s="70"/>
      <c r="BE361" s="70" t="str">
        <f t="shared" si="348"/>
        <v/>
      </c>
      <c r="BF361" s="70">
        <v>350</v>
      </c>
      <c r="BG361" s="70"/>
      <c r="BH361" s="70"/>
      <c r="BI361" s="70"/>
      <c r="BJ361" s="70"/>
      <c r="BK361" s="70"/>
      <c r="BL361" s="70"/>
      <c r="BM361" s="70"/>
      <c r="BN361" s="70"/>
      <c r="BO361" s="70"/>
      <c r="BP361" s="70"/>
      <c r="BQ361" s="70"/>
      <c r="BR361" s="70"/>
      <c r="BS361" s="70" t="b">
        <f t="shared" si="349"/>
        <v>0</v>
      </c>
      <c r="BT361" s="70">
        <f>COUNTA(B362:$O$830)</f>
        <v>0</v>
      </c>
      <c r="BU361" s="70"/>
      <c r="BV361" s="163"/>
      <c r="BW361" s="163"/>
      <c r="BX361" s="163"/>
      <c r="BY361" s="163"/>
      <c r="BZ361" s="163"/>
      <c r="CA361" s="163"/>
      <c r="CB361" s="163"/>
      <c r="CC361" s="163"/>
      <c r="CD361" s="163"/>
      <c r="CE361" s="163" t="str">
        <f t="shared" si="360"/>
        <v/>
      </c>
      <c r="CF361" s="163" t="str">
        <f t="shared" si="361"/>
        <v/>
      </c>
      <c r="CG361" s="163" t="str">
        <f t="shared" si="362"/>
        <v/>
      </c>
      <c r="CH361" s="163" t="str">
        <f t="shared" si="363"/>
        <v/>
      </c>
      <c r="CI361" s="163" t="str">
        <f t="shared" si="364"/>
        <v/>
      </c>
      <c r="CJ361" s="163" t="str">
        <f t="shared" si="365"/>
        <v/>
      </c>
      <c r="CK361" s="163" t="str">
        <f t="shared" si="366"/>
        <v/>
      </c>
      <c r="CL361" s="163" t="str">
        <f t="shared" si="367"/>
        <v/>
      </c>
      <c r="CM361" s="163" t="str">
        <f t="shared" si="368"/>
        <v/>
      </c>
      <c r="CN361" s="163"/>
      <c r="CO361" s="163"/>
      <c r="CP361" s="163" t="str">
        <f t="shared" si="369"/>
        <v/>
      </c>
      <c r="CQ361" s="163"/>
      <c r="CR361" s="163"/>
      <c r="CS361" s="185" t="str">
        <f t="shared" si="386"/>
        <v/>
      </c>
      <c r="CT361" s="70"/>
      <c r="CU361" s="70">
        <f t="shared" si="370"/>
        <v>0</v>
      </c>
      <c r="CV361" s="70">
        <f t="shared" si="371"/>
        <v>0</v>
      </c>
      <c r="CW361" s="70"/>
      <c r="CX361" s="96">
        <f t="shared" si="372"/>
        <v>0</v>
      </c>
      <c r="CY361" s="70"/>
      <c r="CZ361" s="70" t="e">
        <f t="shared" si="373"/>
        <v>#VALUE!</v>
      </c>
      <c r="DA361" s="70" t="e">
        <f t="shared" si="374"/>
        <v>#VALUE!</v>
      </c>
      <c r="DB361" s="70"/>
      <c r="DC361" s="70" t="b">
        <f t="shared" si="387"/>
        <v>0</v>
      </c>
      <c r="DD361" s="70">
        <f t="shared" si="375"/>
        <v>0</v>
      </c>
      <c r="DE361" s="70" t="str">
        <f t="shared" si="376"/>
        <v/>
      </c>
      <c r="DF361" s="70"/>
      <c r="DG361" s="70" t="str">
        <f t="shared" si="388"/>
        <v/>
      </c>
      <c r="DH361" s="70" t="b">
        <f t="shared" si="389"/>
        <v>0</v>
      </c>
      <c r="DI361" s="70" t="str">
        <f t="shared" si="390"/>
        <v/>
      </c>
      <c r="DJ361" s="70"/>
      <c r="DK361" s="70" t="str">
        <f t="shared" si="377"/>
        <v/>
      </c>
      <c r="DL361" s="70" t="str">
        <f t="shared" si="378"/>
        <v/>
      </c>
      <c r="DM361" s="70"/>
      <c r="DN361" s="70" t="str">
        <f t="shared" si="379"/>
        <v/>
      </c>
      <c r="DO361" s="70" t="str">
        <f>IF(DK361="","",AND((COUNTIF($DK$12:DL361,DK361))=1,(COUNTIF($DK$12:DL361,DL361))=1))</f>
        <v/>
      </c>
      <c r="DP361" s="70" t="str">
        <f>IF(DK361="","",AND((COUNTIF(DK361:$DL$812,DK361))=1,(COUNTIF(DK361:$DL$812,DL361))=1))</f>
        <v/>
      </c>
      <c r="DQ361" s="70"/>
      <c r="DR361" s="70" t="b">
        <f t="shared" si="380"/>
        <v>0</v>
      </c>
      <c r="DS361" s="70" t="b">
        <f t="shared" si="381"/>
        <v>0</v>
      </c>
      <c r="DT361" s="70">
        <f t="shared" si="391"/>
        <v>0</v>
      </c>
      <c r="DU361" s="70">
        <f t="shared" si="392"/>
        <v>0</v>
      </c>
      <c r="DV361" s="70" t="b">
        <f t="shared" si="382"/>
        <v>0</v>
      </c>
      <c r="DW361" s="70" t="b">
        <f t="shared" si="383"/>
        <v>0</v>
      </c>
      <c r="DX361" s="70"/>
      <c r="DY361" s="70" t="b">
        <f t="shared" si="384"/>
        <v>0</v>
      </c>
      <c r="DZ361" s="70">
        <f t="shared" si="385"/>
        <v>0</v>
      </c>
      <c r="EA361" s="70"/>
    </row>
    <row r="362" spans="1:131" x14ac:dyDescent="0.25">
      <c r="A362" s="24" t="str">
        <f t="shared" si="350"/>
        <v/>
      </c>
      <c r="B362" s="36"/>
      <c r="C362" s="37"/>
      <c r="D362" s="38"/>
      <c r="E362" s="37"/>
      <c r="F362" s="38"/>
      <c r="G362" s="39"/>
      <c r="H362" s="35"/>
      <c r="I362" s="30"/>
      <c r="J362" s="38"/>
      <c r="K362" s="36"/>
      <c r="L362" s="40"/>
      <c r="M362" s="43"/>
      <c r="N362" s="44"/>
      <c r="O362" s="35"/>
      <c r="P362" s="87"/>
      <c r="R362" s="70"/>
      <c r="S362" s="70"/>
      <c r="T362" s="99" t="s">
        <v>865</v>
      </c>
      <c r="U362" s="146" t="s">
        <v>866</v>
      </c>
      <c r="V362" s="70"/>
      <c r="W362" s="70"/>
      <c r="X362" s="70"/>
      <c r="Y362" s="70"/>
      <c r="Z362" t="b">
        <f t="shared" si="329"/>
        <v>0</v>
      </c>
      <c r="AA362" t="b">
        <f t="shared" si="351"/>
        <v>0</v>
      </c>
      <c r="AB362" t="b">
        <f t="shared" si="330"/>
        <v>0</v>
      </c>
      <c r="AC362" t="b">
        <f t="shared" si="331"/>
        <v>0</v>
      </c>
      <c r="AD362" s="101" t="b">
        <f t="shared" si="332"/>
        <v>0</v>
      </c>
      <c r="AE362" t="e">
        <f t="shared" si="333"/>
        <v>#VALUE!</v>
      </c>
      <c r="AF362" t="b">
        <f t="shared" si="334"/>
        <v>0</v>
      </c>
      <c r="AG362" s="135"/>
      <c r="AH362" s="82" t="b">
        <f t="shared" si="335"/>
        <v>0</v>
      </c>
      <c r="AI362" s="99" t="b">
        <f t="shared" si="336"/>
        <v>0</v>
      </c>
      <c r="AJ362" s="70" t="b">
        <f t="shared" si="337"/>
        <v>0</v>
      </c>
      <c r="AK362" s="111" t="b">
        <f t="shared" si="352"/>
        <v>0</v>
      </c>
      <c r="AL362" s="82" t="e">
        <f t="shared" si="338"/>
        <v>#VALUE!</v>
      </c>
      <c r="AM362" s="82" t="b">
        <f t="shared" si="339"/>
        <v>0</v>
      </c>
      <c r="AN362" s="82" t="b">
        <f t="shared" si="340"/>
        <v>0</v>
      </c>
      <c r="AO362" s="82" t="b">
        <f t="shared" si="353"/>
        <v>0</v>
      </c>
      <c r="AP362" s="82" t="b">
        <f t="shared" si="341"/>
        <v>0</v>
      </c>
      <c r="AQ362" s="82" t="b">
        <f t="shared" si="354"/>
        <v>0</v>
      </c>
      <c r="AR362" s="70">
        <f t="shared" si="355"/>
        <v>0</v>
      </c>
      <c r="AS362" s="82" t="b">
        <f t="shared" si="342"/>
        <v>0</v>
      </c>
      <c r="AT362" s="82" t="b">
        <f t="shared" si="343"/>
        <v>0</v>
      </c>
      <c r="AU362" s="82" t="b">
        <f t="shared" si="344"/>
        <v>0</v>
      </c>
      <c r="AV362" s="82" t="b">
        <f t="shared" si="345"/>
        <v>0</v>
      </c>
      <c r="AW362" s="82" t="b">
        <f t="shared" si="346"/>
        <v>0</v>
      </c>
      <c r="AX362" s="82" t="b">
        <f t="shared" si="347"/>
        <v>0</v>
      </c>
      <c r="AY362" s="82" t="b">
        <f t="shared" si="356"/>
        <v>0</v>
      </c>
      <c r="AZ362" s="82"/>
      <c r="BA362" s="82" t="b">
        <f t="shared" si="357"/>
        <v>0</v>
      </c>
      <c r="BB362" s="82" t="b">
        <f t="shared" si="358"/>
        <v>0</v>
      </c>
      <c r="BC362" s="82" t="b">
        <f t="shared" si="359"/>
        <v>0</v>
      </c>
      <c r="BD362" s="70"/>
      <c r="BE362" s="70" t="str">
        <f t="shared" si="348"/>
        <v/>
      </c>
      <c r="BF362" s="70">
        <v>351</v>
      </c>
      <c r="BG362" s="70"/>
      <c r="BH362" s="70"/>
      <c r="BI362" s="70"/>
      <c r="BJ362" s="70"/>
      <c r="BK362" s="70"/>
      <c r="BL362" s="70"/>
      <c r="BM362" s="70"/>
      <c r="BN362" s="70"/>
      <c r="BO362" s="70"/>
      <c r="BP362" s="70"/>
      <c r="BQ362" s="70"/>
      <c r="BR362" s="70"/>
      <c r="BS362" s="70" t="b">
        <f t="shared" si="349"/>
        <v>0</v>
      </c>
      <c r="BT362" s="70">
        <f>COUNTA(B363:$O$830)</f>
        <v>0</v>
      </c>
      <c r="BU362" s="70"/>
      <c r="BV362" s="163"/>
      <c r="BW362" s="163"/>
      <c r="BX362" s="163"/>
      <c r="BY362" s="163"/>
      <c r="BZ362" s="163"/>
      <c r="CA362" s="163"/>
      <c r="CB362" s="163"/>
      <c r="CC362" s="163"/>
      <c r="CD362" s="163"/>
      <c r="CE362" s="163" t="str">
        <f t="shared" si="360"/>
        <v/>
      </c>
      <c r="CF362" s="163" t="str">
        <f t="shared" si="361"/>
        <v/>
      </c>
      <c r="CG362" s="163" t="str">
        <f t="shared" si="362"/>
        <v/>
      </c>
      <c r="CH362" s="163" t="str">
        <f t="shared" si="363"/>
        <v/>
      </c>
      <c r="CI362" s="163" t="str">
        <f t="shared" si="364"/>
        <v/>
      </c>
      <c r="CJ362" s="163" t="str">
        <f t="shared" si="365"/>
        <v/>
      </c>
      <c r="CK362" s="163" t="str">
        <f t="shared" si="366"/>
        <v/>
      </c>
      <c r="CL362" s="163" t="str">
        <f t="shared" si="367"/>
        <v/>
      </c>
      <c r="CM362" s="163" t="str">
        <f t="shared" si="368"/>
        <v/>
      </c>
      <c r="CN362" s="163"/>
      <c r="CO362" s="163"/>
      <c r="CP362" s="163" t="str">
        <f t="shared" si="369"/>
        <v/>
      </c>
      <c r="CQ362" s="163"/>
      <c r="CR362" s="163"/>
      <c r="CS362" s="185" t="str">
        <f t="shared" si="386"/>
        <v/>
      </c>
      <c r="CT362" s="70"/>
      <c r="CU362" s="70">
        <f t="shared" si="370"/>
        <v>0</v>
      </c>
      <c r="CV362" s="70">
        <f t="shared" si="371"/>
        <v>0</v>
      </c>
      <c r="CW362" s="70"/>
      <c r="CX362" s="96">
        <f t="shared" si="372"/>
        <v>0</v>
      </c>
      <c r="CY362" s="70"/>
      <c r="CZ362" s="70" t="e">
        <f t="shared" si="373"/>
        <v>#VALUE!</v>
      </c>
      <c r="DA362" s="70" t="e">
        <f t="shared" si="374"/>
        <v>#VALUE!</v>
      </c>
      <c r="DB362" s="70"/>
      <c r="DC362" s="70" t="b">
        <f t="shared" si="387"/>
        <v>0</v>
      </c>
      <c r="DD362" s="70">
        <f t="shared" si="375"/>
        <v>0</v>
      </c>
      <c r="DE362" s="70" t="str">
        <f t="shared" si="376"/>
        <v/>
      </c>
      <c r="DF362" s="70"/>
      <c r="DG362" s="70" t="str">
        <f t="shared" si="388"/>
        <v/>
      </c>
      <c r="DH362" s="70" t="b">
        <f t="shared" si="389"/>
        <v>0</v>
      </c>
      <c r="DI362" s="70" t="str">
        <f t="shared" si="390"/>
        <v/>
      </c>
      <c r="DJ362" s="70"/>
      <c r="DK362" s="70" t="str">
        <f t="shared" si="377"/>
        <v/>
      </c>
      <c r="DL362" s="70" t="str">
        <f t="shared" si="378"/>
        <v/>
      </c>
      <c r="DM362" s="70"/>
      <c r="DN362" s="70" t="str">
        <f t="shared" si="379"/>
        <v/>
      </c>
      <c r="DO362" s="70" t="str">
        <f>IF(DK362="","",AND((COUNTIF($DK$12:DL362,DK362))=1,(COUNTIF($DK$12:DL362,DL362))=1))</f>
        <v/>
      </c>
      <c r="DP362" s="70" t="str">
        <f>IF(DK362="","",AND((COUNTIF(DK362:$DL$812,DK362))=1,(COUNTIF(DK362:$DL$812,DL362))=1))</f>
        <v/>
      </c>
      <c r="DQ362" s="70"/>
      <c r="DR362" s="70" t="b">
        <f t="shared" si="380"/>
        <v>0</v>
      </c>
      <c r="DS362" s="70" t="b">
        <f t="shared" si="381"/>
        <v>0</v>
      </c>
      <c r="DT362" s="70">
        <f t="shared" si="391"/>
        <v>0</v>
      </c>
      <c r="DU362" s="70">
        <f t="shared" si="392"/>
        <v>0</v>
      </c>
      <c r="DV362" s="70" t="b">
        <f t="shared" si="382"/>
        <v>0</v>
      </c>
      <c r="DW362" s="70" t="b">
        <f t="shared" si="383"/>
        <v>0</v>
      </c>
      <c r="DX362" s="70"/>
      <c r="DY362" s="70" t="b">
        <f t="shared" si="384"/>
        <v>0</v>
      </c>
      <c r="DZ362" s="70">
        <f t="shared" si="385"/>
        <v>0</v>
      </c>
      <c r="EA362" s="70"/>
    </row>
    <row r="363" spans="1:131" x14ac:dyDescent="0.25">
      <c r="A363" s="24" t="str">
        <f t="shared" si="350"/>
        <v/>
      </c>
      <c r="B363" s="36"/>
      <c r="C363" s="37"/>
      <c r="D363" s="38"/>
      <c r="E363" s="37"/>
      <c r="F363" s="38"/>
      <c r="G363" s="39"/>
      <c r="H363" s="35"/>
      <c r="I363" s="30"/>
      <c r="J363" s="38"/>
      <c r="K363" s="36"/>
      <c r="L363" s="40"/>
      <c r="M363" s="43"/>
      <c r="N363" s="44"/>
      <c r="O363" s="35"/>
      <c r="P363" s="87"/>
      <c r="R363" s="70"/>
      <c r="S363" s="70"/>
      <c r="T363" s="99" t="s">
        <v>867</v>
      </c>
      <c r="U363" s="146" t="s">
        <v>868</v>
      </c>
      <c r="V363" s="70"/>
      <c r="W363" s="70"/>
      <c r="X363" s="70"/>
      <c r="Y363" s="70"/>
      <c r="Z363" t="b">
        <f t="shared" si="329"/>
        <v>0</v>
      </c>
      <c r="AA363" t="b">
        <f t="shared" si="351"/>
        <v>0</v>
      </c>
      <c r="AB363" t="b">
        <f t="shared" si="330"/>
        <v>0</v>
      </c>
      <c r="AC363" t="b">
        <f t="shared" si="331"/>
        <v>0</v>
      </c>
      <c r="AD363" s="101" t="b">
        <f t="shared" si="332"/>
        <v>0</v>
      </c>
      <c r="AE363" t="e">
        <f t="shared" si="333"/>
        <v>#VALUE!</v>
      </c>
      <c r="AF363" t="b">
        <f t="shared" si="334"/>
        <v>0</v>
      </c>
      <c r="AG363" s="135"/>
      <c r="AH363" s="82" t="b">
        <f t="shared" si="335"/>
        <v>0</v>
      </c>
      <c r="AI363" s="99" t="b">
        <f t="shared" si="336"/>
        <v>0</v>
      </c>
      <c r="AJ363" s="70" t="b">
        <f t="shared" si="337"/>
        <v>0</v>
      </c>
      <c r="AK363" s="111" t="b">
        <f t="shared" si="352"/>
        <v>0</v>
      </c>
      <c r="AL363" s="82" t="e">
        <f t="shared" si="338"/>
        <v>#VALUE!</v>
      </c>
      <c r="AM363" s="82" t="b">
        <f t="shared" si="339"/>
        <v>0</v>
      </c>
      <c r="AN363" s="82" t="b">
        <f t="shared" si="340"/>
        <v>0</v>
      </c>
      <c r="AO363" s="82" t="b">
        <f t="shared" si="353"/>
        <v>0</v>
      </c>
      <c r="AP363" s="82" t="b">
        <f t="shared" si="341"/>
        <v>0</v>
      </c>
      <c r="AQ363" s="82" t="b">
        <f t="shared" si="354"/>
        <v>0</v>
      </c>
      <c r="AR363" s="70">
        <f t="shared" si="355"/>
        <v>0</v>
      </c>
      <c r="AS363" s="82" t="b">
        <f t="shared" si="342"/>
        <v>0</v>
      </c>
      <c r="AT363" s="82" t="b">
        <f t="shared" si="343"/>
        <v>0</v>
      </c>
      <c r="AU363" s="82" t="b">
        <f t="shared" si="344"/>
        <v>0</v>
      </c>
      <c r="AV363" s="82" t="b">
        <f t="shared" si="345"/>
        <v>0</v>
      </c>
      <c r="AW363" s="82" t="b">
        <f t="shared" si="346"/>
        <v>0</v>
      </c>
      <c r="AX363" s="82" t="b">
        <f t="shared" si="347"/>
        <v>0</v>
      </c>
      <c r="AY363" s="82" t="b">
        <f t="shared" si="356"/>
        <v>0</v>
      </c>
      <c r="AZ363" s="82"/>
      <c r="BA363" s="82" t="b">
        <f t="shared" si="357"/>
        <v>0</v>
      </c>
      <c r="BB363" s="82" t="b">
        <f t="shared" si="358"/>
        <v>0</v>
      </c>
      <c r="BC363" s="82" t="b">
        <f t="shared" si="359"/>
        <v>0</v>
      </c>
      <c r="BD363" s="70"/>
      <c r="BE363" s="70" t="str">
        <f t="shared" si="348"/>
        <v/>
      </c>
      <c r="BF363" s="70">
        <v>352</v>
      </c>
      <c r="BG363" s="70"/>
      <c r="BH363" s="70"/>
      <c r="BI363" s="70"/>
      <c r="BJ363" s="70"/>
      <c r="BK363" s="70"/>
      <c r="BL363" s="70"/>
      <c r="BM363" s="70"/>
      <c r="BN363" s="70"/>
      <c r="BO363" s="70"/>
      <c r="BP363" s="70"/>
      <c r="BQ363" s="70"/>
      <c r="BR363" s="70"/>
      <c r="BS363" s="70" t="b">
        <f t="shared" si="349"/>
        <v>0</v>
      </c>
      <c r="BT363" s="70">
        <f>COUNTA(B364:$O$830)</f>
        <v>0</v>
      </c>
      <c r="BU363" s="70"/>
      <c r="BV363" s="163"/>
      <c r="BW363" s="163"/>
      <c r="BX363" s="163"/>
      <c r="BY363" s="163"/>
      <c r="BZ363" s="163"/>
      <c r="CA363" s="163"/>
      <c r="CB363" s="163"/>
      <c r="CC363" s="163"/>
      <c r="CD363" s="163"/>
      <c r="CE363" s="163" t="str">
        <f t="shared" si="360"/>
        <v/>
      </c>
      <c r="CF363" s="163" t="str">
        <f t="shared" si="361"/>
        <v/>
      </c>
      <c r="CG363" s="163" t="str">
        <f t="shared" si="362"/>
        <v/>
      </c>
      <c r="CH363" s="163" t="str">
        <f t="shared" si="363"/>
        <v/>
      </c>
      <c r="CI363" s="163" t="str">
        <f t="shared" si="364"/>
        <v/>
      </c>
      <c r="CJ363" s="163" t="str">
        <f t="shared" si="365"/>
        <v/>
      </c>
      <c r="CK363" s="163" t="str">
        <f t="shared" si="366"/>
        <v/>
      </c>
      <c r="CL363" s="163" t="str">
        <f t="shared" si="367"/>
        <v/>
      </c>
      <c r="CM363" s="163" t="str">
        <f t="shared" si="368"/>
        <v/>
      </c>
      <c r="CN363" s="163"/>
      <c r="CO363" s="163"/>
      <c r="CP363" s="163" t="str">
        <f t="shared" si="369"/>
        <v/>
      </c>
      <c r="CQ363" s="163"/>
      <c r="CR363" s="163"/>
      <c r="CS363" s="185" t="str">
        <f t="shared" si="386"/>
        <v/>
      </c>
      <c r="CT363" s="70"/>
      <c r="CU363" s="70">
        <f t="shared" si="370"/>
        <v>0</v>
      </c>
      <c r="CV363" s="70">
        <f t="shared" si="371"/>
        <v>0</v>
      </c>
      <c r="CW363" s="70"/>
      <c r="CX363" s="96">
        <f t="shared" si="372"/>
        <v>0</v>
      </c>
      <c r="CY363" s="70"/>
      <c r="CZ363" s="70" t="e">
        <f t="shared" si="373"/>
        <v>#VALUE!</v>
      </c>
      <c r="DA363" s="70" t="e">
        <f t="shared" si="374"/>
        <v>#VALUE!</v>
      </c>
      <c r="DB363" s="70"/>
      <c r="DC363" s="70" t="b">
        <f t="shared" si="387"/>
        <v>0</v>
      </c>
      <c r="DD363" s="70">
        <f t="shared" si="375"/>
        <v>0</v>
      </c>
      <c r="DE363" s="70" t="str">
        <f t="shared" si="376"/>
        <v/>
      </c>
      <c r="DF363" s="70"/>
      <c r="DG363" s="70" t="str">
        <f t="shared" si="388"/>
        <v/>
      </c>
      <c r="DH363" s="70" t="b">
        <f t="shared" si="389"/>
        <v>0</v>
      </c>
      <c r="DI363" s="70" t="str">
        <f t="shared" si="390"/>
        <v/>
      </c>
      <c r="DJ363" s="70"/>
      <c r="DK363" s="70" t="str">
        <f t="shared" si="377"/>
        <v/>
      </c>
      <c r="DL363" s="70" t="str">
        <f t="shared" si="378"/>
        <v/>
      </c>
      <c r="DM363" s="70"/>
      <c r="DN363" s="70" t="str">
        <f t="shared" si="379"/>
        <v/>
      </c>
      <c r="DO363" s="70" t="str">
        <f>IF(DK363="","",AND((COUNTIF($DK$12:DL363,DK363))=1,(COUNTIF($DK$12:DL363,DL363))=1))</f>
        <v/>
      </c>
      <c r="DP363" s="70" t="str">
        <f>IF(DK363="","",AND((COUNTIF(DK363:$DL$812,DK363))=1,(COUNTIF(DK363:$DL$812,DL363))=1))</f>
        <v/>
      </c>
      <c r="DQ363" s="70"/>
      <c r="DR363" s="70" t="b">
        <f t="shared" si="380"/>
        <v>0</v>
      </c>
      <c r="DS363" s="70" t="b">
        <f t="shared" si="381"/>
        <v>0</v>
      </c>
      <c r="DT363" s="70">
        <f t="shared" si="391"/>
        <v>0</v>
      </c>
      <c r="DU363" s="70">
        <f t="shared" si="392"/>
        <v>0</v>
      </c>
      <c r="DV363" s="70" t="b">
        <f t="shared" si="382"/>
        <v>0</v>
      </c>
      <c r="DW363" s="70" t="b">
        <f t="shared" si="383"/>
        <v>0</v>
      </c>
      <c r="DX363" s="70"/>
      <c r="DY363" s="70" t="b">
        <f t="shared" si="384"/>
        <v>0</v>
      </c>
      <c r="DZ363" s="70">
        <f t="shared" si="385"/>
        <v>0</v>
      </c>
      <c r="EA363" s="70"/>
    </row>
    <row r="364" spans="1:131" x14ac:dyDescent="0.25">
      <c r="A364" s="24" t="str">
        <f t="shared" si="350"/>
        <v/>
      </c>
      <c r="B364" s="36"/>
      <c r="C364" s="37"/>
      <c r="D364" s="38"/>
      <c r="E364" s="37"/>
      <c r="F364" s="38"/>
      <c r="G364" s="39"/>
      <c r="H364" s="35"/>
      <c r="I364" s="30"/>
      <c r="J364" s="38"/>
      <c r="K364" s="36"/>
      <c r="L364" s="40"/>
      <c r="M364" s="43"/>
      <c r="N364" s="44"/>
      <c r="O364" s="35"/>
      <c r="P364" s="87"/>
      <c r="R364" s="70"/>
      <c r="S364" s="70"/>
      <c r="T364" s="99" t="s">
        <v>869</v>
      </c>
      <c r="U364" s="146" t="s">
        <v>870</v>
      </c>
      <c r="V364" s="70"/>
      <c r="W364" s="70"/>
      <c r="X364" s="70"/>
      <c r="Y364" s="70"/>
      <c r="Z364" t="b">
        <f t="shared" si="329"/>
        <v>0</v>
      </c>
      <c r="AA364" t="b">
        <f t="shared" si="351"/>
        <v>0</v>
      </c>
      <c r="AB364" t="b">
        <f t="shared" si="330"/>
        <v>0</v>
      </c>
      <c r="AC364" t="b">
        <f t="shared" si="331"/>
        <v>0</v>
      </c>
      <c r="AD364" s="101" t="b">
        <f t="shared" si="332"/>
        <v>0</v>
      </c>
      <c r="AE364" t="e">
        <f t="shared" si="333"/>
        <v>#VALUE!</v>
      </c>
      <c r="AF364" t="b">
        <f t="shared" si="334"/>
        <v>0</v>
      </c>
      <c r="AG364" s="135"/>
      <c r="AH364" s="82" t="b">
        <f t="shared" si="335"/>
        <v>0</v>
      </c>
      <c r="AI364" s="99" t="b">
        <f t="shared" si="336"/>
        <v>0</v>
      </c>
      <c r="AJ364" s="70" t="b">
        <f t="shared" si="337"/>
        <v>0</v>
      </c>
      <c r="AK364" s="111" t="b">
        <f t="shared" si="352"/>
        <v>0</v>
      </c>
      <c r="AL364" s="82" t="e">
        <f t="shared" si="338"/>
        <v>#VALUE!</v>
      </c>
      <c r="AM364" s="82" t="b">
        <f t="shared" si="339"/>
        <v>0</v>
      </c>
      <c r="AN364" s="82" t="b">
        <f t="shared" si="340"/>
        <v>0</v>
      </c>
      <c r="AO364" s="82" t="b">
        <f t="shared" si="353"/>
        <v>0</v>
      </c>
      <c r="AP364" s="82" t="b">
        <f t="shared" si="341"/>
        <v>0</v>
      </c>
      <c r="AQ364" s="82" t="b">
        <f t="shared" si="354"/>
        <v>0</v>
      </c>
      <c r="AR364" s="70">
        <f t="shared" si="355"/>
        <v>0</v>
      </c>
      <c r="AS364" s="82" t="b">
        <f t="shared" si="342"/>
        <v>0</v>
      </c>
      <c r="AT364" s="82" t="b">
        <f t="shared" si="343"/>
        <v>0</v>
      </c>
      <c r="AU364" s="82" t="b">
        <f t="shared" si="344"/>
        <v>0</v>
      </c>
      <c r="AV364" s="82" t="b">
        <f t="shared" si="345"/>
        <v>0</v>
      </c>
      <c r="AW364" s="82" t="b">
        <f t="shared" si="346"/>
        <v>0</v>
      </c>
      <c r="AX364" s="82" t="b">
        <f t="shared" si="347"/>
        <v>0</v>
      </c>
      <c r="AY364" s="82" t="b">
        <f t="shared" si="356"/>
        <v>0</v>
      </c>
      <c r="AZ364" s="82"/>
      <c r="BA364" s="82" t="b">
        <f t="shared" si="357"/>
        <v>0</v>
      </c>
      <c r="BB364" s="82" t="b">
        <f t="shared" si="358"/>
        <v>0</v>
      </c>
      <c r="BC364" s="82" t="b">
        <f t="shared" si="359"/>
        <v>0</v>
      </c>
      <c r="BD364" s="70"/>
      <c r="BE364" s="70" t="str">
        <f t="shared" si="348"/>
        <v/>
      </c>
      <c r="BF364" s="70">
        <v>353</v>
      </c>
      <c r="BG364" s="70"/>
      <c r="BH364" s="70"/>
      <c r="BI364" s="70"/>
      <c r="BJ364" s="70"/>
      <c r="BK364" s="70"/>
      <c r="BL364" s="70"/>
      <c r="BM364" s="70"/>
      <c r="BN364" s="70"/>
      <c r="BO364" s="70"/>
      <c r="BP364" s="70"/>
      <c r="BQ364" s="70"/>
      <c r="BR364" s="70"/>
      <c r="BS364" s="70" t="b">
        <f t="shared" si="349"/>
        <v>0</v>
      </c>
      <c r="BT364" s="70">
        <f>COUNTA(B365:$O$830)</f>
        <v>0</v>
      </c>
      <c r="BU364" s="70"/>
      <c r="BV364" s="163"/>
      <c r="BW364" s="163"/>
      <c r="BX364" s="163"/>
      <c r="BY364" s="163"/>
      <c r="BZ364" s="163"/>
      <c r="CA364" s="163"/>
      <c r="CB364" s="163"/>
      <c r="CC364" s="163"/>
      <c r="CD364" s="163"/>
      <c r="CE364" s="163" t="str">
        <f t="shared" si="360"/>
        <v/>
      </c>
      <c r="CF364" s="163" t="str">
        <f t="shared" si="361"/>
        <v/>
      </c>
      <c r="CG364" s="163" t="str">
        <f t="shared" si="362"/>
        <v/>
      </c>
      <c r="CH364" s="163" t="str">
        <f t="shared" si="363"/>
        <v/>
      </c>
      <c r="CI364" s="163" t="str">
        <f t="shared" si="364"/>
        <v/>
      </c>
      <c r="CJ364" s="163" t="str">
        <f t="shared" si="365"/>
        <v/>
      </c>
      <c r="CK364" s="163" t="str">
        <f t="shared" si="366"/>
        <v/>
      </c>
      <c r="CL364" s="163" t="str">
        <f t="shared" si="367"/>
        <v/>
      </c>
      <c r="CM364" s="163" t="str">
        <f t="shared" si="368"/>
        <v/>
      </c>
      <c r="CN364" s="163"/>
      <c r="CO364" s="163"/>
      <c r="CP364" s="163" t="str">
        <f t="shared" si="369"/>
        <v/>
      </c>
      <c r="CQ364" s="163"/>
      <c r="CR364" s="163"/>
      <c r="CS364" s="185" t="str">
        <f t="shared" si="386"/>
        <v/>
      </c>
      <c r="CT364" s="70"/>
      <c r="CU364" s="70">
        <f t="shared" si="370"/>
        <v>0</v>
      </c>
      <c r="CV364" s="70">
        <f t="shared" si="371"/>
        <v>0</v>
      </c>
      <c r="CW364" s="70"/>
      <c r="CX364" s="96">
        <f t="shared" si="372"/>
        <v>0</v>
      </c>
      <c r="CY364" s="70"/>
      <c r="CZ364" s="70" t="e">
        <f t="shared" si="373"/>
        <v>#VALUE!</v>
      </c>
      <c r="DA364" s="70" t="e">
        <f t="shared" si="374"/>
        <v>#VALUE!</v>
      </c>
      <c r="DB364" s="70"/>
      <c r="DC364" s="70" t="b">
        <f t="shared" si="387"/>
        <v>0</v>
      </c>
      <c r="DD364" s="70">
        <f t="shared" si="375"/>
        <v>0</v>
      </c>
      <c r="DE364" s="70" t="str">
        <f t="shared" si="376"/>
        <v/>
      </c>
      <c r="DF364" s="70"/>
      <c r="DG364" s="70" t="str">
        <f t="shared" si="388"/>
        <v/>
      </c>
      <c r="DH364" s="70" t="b">
        <f t="shared" si="389"/>
        <v>0</v>
      </c>
      <c r="DI364" s="70" t="str">
        <f t="shared" si="390"/>
        <v/>
      </c>
      <c r="DJ364" s="70"/>
      <c r="DK364" s="70" t="str">
        <f t="shared" si="377"/>
        <v/>
      </c>
      <c r="DL364" s="70" t="str">
        <f t="shared" si="378"/>
        <v/>
      </c>
      <c r="DM364" s="70"/>
      <c r="DN364" s="70" t="str">
        <f t="shared" si="379"/>
        <v/>
      </c>
      <c r="DO364" s="70" t="str">
        <f>IF(DK364="","",AND((COUNTIF($DK$12:DL364,DK364))=1,(COUNTIF($DK$12:DL364,DL364))=1))</f>
        <v/>
      </c>
      <c r="DP364" s="70" t="str">
        <f>IF(DK364="","",AND((COUNTIF(DK364:$DL$812,DK364))=1,(COUNTIF(DK364:$DL$812,DL364))=1))</f>
        <v/>
      </c>
      <c r="DQ364" s="70"/>
      <c r="DR364" s="70" t="b">
        <f t="shared" si="380"/>
        <v>0</v>
      </c>
      <c r="DS364" s="70" t="b">
        <f t="shared" si="381"/>
        <v>0</v>
      </c>
      <c r="DT364" s="70">
        <f t="shared" si="391"/>
        <v>0</v>
      </c>
      <c r="DU364" s="70">
        <f t="shared" si="392"/>
        <v>0</v>
      </c>
      <c r="DV364" s="70" t="b">
        <f t="shared" si="382"/>
        <v>0</v>
      </c>
      <c r="DW364" s="70" t="b">
        <f t="shared" si="383"/>
        <v>0</v>
      </c>
      <c r="DX364" s="70"/>
      <c r="DY364" s="70" t="b">
        <f t="shared" si="384"/>
        <v>0</v>
      </c>
      <c r="DZ364" s="70">
        <f t="shared" si="385"/>
        <v>0</v>
      </c>
      <c r="EA364" s="70"/>
    </row>
    <row r="365" spans="1:131" x14ac:dyDescent="0.25">
      <c r="A365" s="24" t="str">
        <f t="shared" si="350"/>
        <v/>
      </c>
      <c r="B365" s="36"/>
      <c r="C365" s="37"/>
      <c r="D365" s="38"/>
      <c r="E365" s="37"/>
      <c r="F365" s="38"/>
      <c r="G365" s="39"/>
      <c r="H365" s="35"/>
      <c r="I365" s="30"/>
      <c r="J365" s="38"/>
      <c r="K365" s="36"/>
      <c r="L365" s="40"/>
      <c r="M365" s="43"/>
      <c r="N365" s="44"/>
      <c r="O365" s="35"/>
      <c r="P365" s="87"/>
      <c r="R365" s="70"/>
      <c r="S365" s="70"/>
      <c r="T365" s="99" t="s">
        <v>871</v>
      </c>
      <c r="U365" s="146" t="s">
        <v>872</v>
      </c>
      <c r="V365" s="70"/>
      <c r="W365" s="70"/>
      <c r="X365" s="70"/>
      <c r="Y365" s="70"/>
      <c r="Z365" t="b">
        <f t="shared" si="329"/>
        <v>0</v>
      </c>
      <c r="AA365" t="b">
        <f t="shared" si="351"/>
        <v>0</v>
      </c>
      <c r="AB365" t="b">
        <f t="shared" si="330"/>
        <v>0</v>
      </c>
      <c r="AC365" t="b">
        <f t="shared" si="331"/>
        <v>0</v>
      </c>
      <c r="AD365" s="101" t="b">
        <f t="shared" si="332"/>
        <v>0</v>
      </c>
      <c r="AE365" t="e">
        <f t="shared" si="333"/>
        <v>#VALUE!</v>
      </c>
      <c r="AF365" t="b">
        <f t="shared" si="334"/>
        <v>0</v>
      </c>
      <c r="AG365" s="135"/>
      <c r="AH365" s="82" t="b">
        <f t="shared" si="335"/>
        <v>0</v>
      </c>
      <c r="AI365" s="99" t="b">
        <f t="shared" si="336"/>
        <v>0</v>
      </c>
      <c r="AJ365" s="70" t="b">
        <f t="shared" si="337"/>
        <v>0</v>
      </c>
      <c r="AK365" s="111" t="b">
        <f t="shared" si="352"/>
        <v>0</v>
      </c>
      <c r="AL365" s="82" t="e">
        <f t="shared" si="338"/>
        <v>#VALUE!</v>
      </c>
      <c r="AM365" s="82" t="b">
        <f t="shared" si="339"/>
        <v>0</v>
      </c>
      <c r="AN365" s="82" t="b">
        <f t="shared" si="340"/>
        <v>0</v>
      </c>
      <c r="AO365" s="82" t="b">
        <f t="shared" si="353"/>
        <v>0</v>
      </c>
      <c r="AP365" s="82" t="b">
        <f t="shared" si="341"/>
        <v>0</v>
      </c>
      <c r="AQ365" s="82" t="b">
        <f t="shared" si="354"/>
        <v>0</v>
      </c>
      <c r="AR365" s="70">
        <f t="shared" si="355"/>
        <v>0</v>
      </c>
      <c r="AS365" s="82" t="b">
        <f t="shared" si="342"/>
        <v>0</v>
      </c>
      <c r="AT365" s="82" t="b">
        <f t="shared" si="343"/>
        <v>0</v>
      </c>
      <c r="AU365" s="82" t="b">
        <f t="shared" si="344"/>
        <v>0</v>
      </c>
      <c r="AV365" s="82" t="b">
        <f t="shared" si="345"/>
        <v>0</v>
      </c>
      <c r="AW365" s="82" t="b">
        <f t="shared" si="346"/>
        <v>0</v>
      </c>
      <c r="AX365" s="82" t="b">
        <f t="shared" si="347"/>
        <v>0</v>
      </c>
      <c r="AY365" s="82" t="b">
        <f t="shared" si="356"/>
        <v>0</v>
      </c>
      <c r="AZ365" s="82"/>
      <c r="BA365" s="82" t="b">
        <f t="shared" si="357"/>
        <v>0</v>
      </c>
      <c r="BB365" s="82" t="b">
        <f t="shared" si="358"/>
        <v>0</v>
      </c>
      <c r="BC365" s="82" t="b">
        <f t="shared" si="359"/>
        <v>0</v>
      </c>
      <c r="BD365" s="70"/>
      <c r="BE365" s="70" t="str">
        <f t="shared" si="348"/>
        <v/>
      </c>
      <c r="BF365" s="70">
        <v>354</v>
      </c>
      <c r="BG365" s="70"/>
      <c r="BH365" s="70"/>
      <c r="BI365" s="70"/>
      <c r="BJ365" s="70"/>
      <c r="BK365" s="70"/>
      <c r="BL365" s="70"/>
      <c r="BM365" s="70"/>
      <c r="BN365" s="70"/>
      <c r="BO365" s="70"/>
      <c r="BP365" s="70"/>
      <c r="BQ365" s="70"/>
      <c r="BR365" s="70"/>
      <c r="BS365" s="70" t="b">
        <f t="shared" si="349"/>
        <v>0</v>
      </c>
      <c r="BT365" s="70">
        <f>COUNTA(B366:$O$830)</f>
        <v>0</v>
      </c>
      <c r="BU365" s="70"/>
      <c r="BV365" s="163"/>
      <c r="BW365" s="163"/>
      <c r="BX365" s="163"/>
      <c r="BY365" s="163"/>
      <c r="BZ365" s="163"/>
      <c r="CA365" s="163"/>
      <c r="CB365" s="163"/>
      <c r="CC365" s="163"/>
      <c r="CD365" s="163"/>
      <c r="CE365" s="163" t="str">
        <f t="shared" si="360"/>
        <v/>
      </c>
      <c r="CF365" s="163" t="str">
        <f t="shared" si="361"/>
        <v/>
      </c>
      <c r="CG365" s="163" t="str">
        <f t="shared" si="362"/>
        <v/>
      </c>
      <c r="CH365" s="163" t="str">
        <f t="shared" si="363"/>
        <v/>
      </c>
      <c r="CI365" s="163" t="str">
        <f t="shared" si="364"/>
        <v/>
      </c>
      <c r="CJ365" s="163" t="str">
        <f t="shared" si="365"/>
        <v/>
      </c>
      <c r="CK365" s="163" t="str">
        <f t="shared" si="366"/>
        <v/>
      </c>
      <c r="CL365" s="163" t="str">
        <f t="shared" si="367"/>
        <v/>
      </c>
      <c r="CM365" s="163" t="str">
        <f t="shared" si="368"/>
        <v/>
      </c>
      <c r="CN365" s="163"/>
      <c r="CO365" s="163"/>
      <c r="CP365" s="163" t="str">
        <f t="shared" si="369"/>
        <v/>
      </c>
      <c r="CQ365" s="163"/>
      <c r="CR365" s="163"/>
      <c r="CS365" s="185" t="str">
        <f t="shared" si="386"/>
        <v/>
      </c>
      <c r="CT365" s="70"/>
      <c r="CU365" s="70">
        <f t="shared" si="370"/>
        <v>0</v>
      </c>
      <c r="CV365" s="70">
        <f t="shared" si="371"/>
        <v>0</v>
      </c>
      <c r="CW365" s="70"/>
      <c r="CX365" s="96">
        <f t="shared" si="372"/>
        <v>0</v>
      </c>
      <c r="CY365" s="70"/>
      <c r="CZ365" s="70" t="e">
        <f t="shared" si="373"/>
        <v>#VALUE!</v>
      </c>
      <c r="DA365" s="70" t="e">
        <f t="shared" si="374"/>
        <v>#VALUE!</v>
      </c>
      <c r="DB365" s="70"/>
      <c r="DC365" s="70" t="b">
        <f t="shared" si="387"/>
        <v>0</v>
      </c>
      <c r="DD365" s="70">
        <f t="shared" si="375"/>
        <v>0</v>
      </c>
      <c r="DE365" s="70" t="str">
        <f t="shared" si="376"/>
        <v/>
      </c>
      <c r="DF365" s="70"/>
      <c r="DG365" s="70" t="str">
        <f t="shared" si="388"/>
        <v/>
      </c>
      <c r="DH365" s="70" t="b">
        <f t="shared" si="389"/>
        <v>0</v>
      </c>
      <c r="DI365" s="70" t="str">
        <f t="shared" si="390"/>
        <v/>
      </c>
      <c r="DJ365" s="70"/>
      <c r="DK365" s="70" t="str">
        <f t="shared" si="377"/>
        <v/>
      </c>
      <c r="DL365" s="70" t="str">
        <f t="shared" si="378"/>
        <v/>
      </c>
      <c r="DM365" s="70"/>
      <c r="DN365" s="70" t="str">
        <f t="shared" si="379"/>
        <v/>
      </c>
      <c r="DO365" s="70" t="str">
        <f>IF(DK365="","",AND((COUNTIF($DK$12:DL365,DK365))=1,(COUNTIF($DK$12:DL365,DL365))=1))</f>
        <v/>
      </c>
      <c r="DP365" s="70" t="str">
        <f>IF(DK365="","",AND((COUNTIF(DK365:$DL$812,DK365))=1,(COUNTIF(DK365:$DL$812,DL365))=1))</f>
        <v/>
      </c>
      <c r="DQ365" s="70"/>
      <c r="DR365" s="70" t="b">
        <f t="shared" si="380"/>
        <v>0</v>
      </c>
      <c r="DS365" s="70" t="b">
        <f t="shared" si="381"/>
        <v>0</v>
      </c>
      <c r="DT365" s="70">
        <f t="shared" si="391"/>
        <v>0</v>
      </c>
      <c r="DU365" s="70">
        <f t="shared" si="392"/>
        <v>0</v>
      </c>
      <c r="DV365" s="70" t="b">
        <f t="shared" si="382"/>
        <v>0</v>
      </c>
      <c r="DW365" s="70" t="b">
        <f t="shared" si="383"/>
        <v>0</v>
      </c>
      <c r="DX365" s="70"/>
      <c r="DY365" s="70" t="b">
        <f t="shared" si="384"/>
        <v>0</v>
      </c>
      <c r="DZ365" s="70">
        <f t="shared" si="385"/>
        <v>0</v>
      </c>
      <c r="EA365" s="70"/>
    </row>
    <row r="366" spans="1:131" x14ac:dyDescent="0.25">
      <c r="A366" s="24" t="str">
        <f t="shared" si="350"/>
        <v/>
      </c>
      <c r="B366" s="36"/>
      <c r="C366" s="37"/>
      <c r="D366" s="38"/>
      <c r="E366" s="37"/>
      <c r="F366" s="38"/>
      <c r="G366" s="39"/>
      <c r="H366" s="35"/>
      <c r="I366" s="30"/>
      <c r="J366" s="38"/>
      <c r="K366" s="36"/>
      <c r="L366" s="40"/>
      <c r="M366" s="43"/>
      <c r="N366" s="44"/>
      <c r="O366" s="35"/>
      <c r="P366" s="87"/>
      <c r="R366" s="70"/>
      <c r="S366" s="70"/>
      <c r="T366" s="99" t="s">
        <v>873</v>
      </c>
      <c r="U366" s="146" t="s">
        <v>874</v>
      </c>
      <c r="V366" s="70"/>
      <c r="W366" s="70"/>
      <c r="X366" s="70"/>
      <c r="Y366" s="70"/>
      <c r="Z366" t="b">
        <f t="shared" si="329"/>
        <v>0</v>
      </c>
      <c r="AA366" t="b">
        <f t="shared" si="351"/>
        <v>0</v>
      </c>
      <c r="AB366" t="b">
        <f t="shared" si="330"/>
        <v>0</v>
      </c>
      <c r="AC366" t="b">
        <f t="shared" si="331"/>
        <v>0</v>
      </c>
      <c r="AD366" s="101" t="b">
        <f t="shared" si="332"/>
        <v>0</v>
      </c>
      <c r="AE366" t="e">
        <f t="shared" si="333"/>
        <v>#VALUE!</v>
      </c>
      <c r="AF366" t="b">
        <f t="shared" si="334"/>
        <v>0</v>
      </c>
      <c r="AG366" s="135"/>
      <c r="AH366" s="82" t="b">
        <f t="shared" si="335"/>
        <v>0</v>
      </c>
      <c r="AI366" s="99" t="b">
        <f t="shared" si="336"/>
        <v>0</v>
      </c>
      <c r="AJ366" s="70" t="b">
        <f t="shared" si="337"/>
        <v>0</v>
      </c>
      <c r="AK366" s="111" t="b">
        <f t="shared" si="352"/>
        <v>0</v>
      </c>
      <c r="AL366" s="82" t="e">
        <f t="shared" si="338"/>
        <v>#VALUE!</v>
      </c>
      <c r="AM366" s="82" t="b">
        <f t="shared" si="339"/>
        <v>0</v>
      </c>
      <c r="AN366" s="82" t="b">
        <f t="shared" si="340"/>
        <v>0</v>
      </c>
      <c r="AO366" s="82" t="b">
        <f t="shared" si="353"/>
        <v>0</v>
      </c>
      <c r="AP366" s="82" t="b">
        <f t="shared" si="341"/>
        <v>0</v>
      </c>
      <c r="AQ366" s="82" t="b">
        <f t="shared" si="354"/>
        <v>0</v>
      </c>
      <c r="AR366" s="70">
        <f t="shared" si="355"/>
        <v>0</v>
      </c>
      <c r="AS366" s="82" t="b">
        <f t="shared" si="342"/>
        <v>0</v>
      </c>
      <c r="AT366" s="82" t="b">
        <f t="shared" si="343"/>
        <v>0</v>
      </c>
      <c r="AU366" s="82" t="b">
        <f t="shared" si="344"/>
        <v>0</v>
      </c>
      <c r="AV366" s="82" t="b">
        <f t="shared" si="345"/>
        <v>0</v>
      </c>
      <c r="AW366" s="82" t="b">
        <f t="shared" si="346"/>
        <v>0</v>
      </c>
      <c r="AX366" s="82" t="b">
        <f t="shared" si="347"/>
        <v>0</v>
      </c>
      <c r="AY366" s="82" t="b">
        <f t="shared" si="356"/>
        <v>0</v>
      </c>
      <c r="AZ366" s="82"/>
      <c r="BA366" s="82" t="b">
        <f t="shared" si="357"/>
        <v>0</v>
      </c>
      <c r="BB366" s="82" t="b">
        <f t="shared" si="358"/>
        <v>0</v>
      </c>
      <c r="BC366" s="82" t="b">
        <f t="shared" si="359"/>
        <v>0</v>
      </c>
      <c r="BD366" s="70"/>
      <c r="BE366" s="70" t="str">
        <f t="shared" si="348"/>
        <v/>
      </c>
      <c r="BF366" s="70">
        <v>355</v>
      </c>
      <c r="BG366" s="70"/>
      <c r="BH366" s="70"/>
      <c r="BI366" s="70"/>
      <c r="BJ366" s="70"/>
      <c r="BK366" s="70"/>
      <c r="BL366" s="70"/>
      <c r="BM366" s="70"/>
      <c r="BN366" s="70"/>
      <c r="BO366" s="70"/>
      <c r="BP366" s="70"/>
      <c r="BQ366" s="70"/>
      <c r="BR366" s="70"/>
      <c r="BS366" s="70" t="b">
        <f t="shared" si="349"/>
        <v>0</v>
      </c>
      <c r="BT366" s="70">
        <f>COUNTA(B367:$O$830)</f>
        <v>0</v>
      </c>
      <c r="BU366" s="70"/>
      <c r="BV366" s="163"/>
      <c r="BW366" s="163"/>
      <c r="BX366" s="163"/>
      <c r="BY366" s="163"/>
      <c r="BZ366" s="163"/>
      <c r="CA366" s="163"/>
      <c r="CB366" s="163"/>
      <c r="CC366" s="163"/>
      <c r="CD366" s="163"/>
      <c r="CE366" s="163" t="str">
        <f t="shared" si="360"/>
        <v/>
      </c>
      <c r="CF366" s="163" t="str">
        <f t="shared" si="361"/>
        <v/>
      </c>
      <c r="CG366" s="163" t="str">
        <f t="shared" si="362"/>
        <v/>
      </c>
      <c r="CH366" s="163" t="str">
        <f t="shared" si="363"/>
        <v/>
      </c>
      <c r="CI366" s="163" t="str">
        <f t="shared" si="364"/>
        <v/>
      </c>
      <c r="CJ366" s="163" t="str">
        <f t="shared" si="365"/>
        <v/>
      </c>
      <c r="CK366" s="163" t="str">
        <f t="shared" si="366"/>
        <v/>
      </c>
      <c r="CL366" s="163" t="str">
        <f t="shared" si="367"/>
        <v/>
      </c>
      <c r="CM366" s="163" t="str">
        <f t="shared" si="368"/>
        <v/>
      </c>
      <c r="CN366" s="163"/>
      <c r="CO366" s="163"/>
      <c r="CP366" s="163" t="str">
        <f t="shared" si="369"/>
        <v/>
      </c>
      <c r="CQ366" s="163"/>
      <c r="CR366" s="163"/>
      <c r="CS366" s="185" t="str">
        <f t="shared" si="386"/>
        <v/>
      </c>
      <c r="CT366" s="70"/>
      <c r="CU366" s="70">
        <f t="shared" si="370"/>
        <v>0</v>
      </c>
      <c r="CV366" s="70">
        <f t="shared" si="371"/>
        <v>0</v>
      </c>
      <c r="CW366" s="70"/>
      <c r="CX366" s="96">
        <f t="shared" si="372"/>
        <v>0</v>
      </c>
      <c r="CY366" s="70"/>
      <c r="CZ366" s="70" t="e">
        <f t="shared" si="373"/>
        <v>#VALUE!</v>
      </c>
      <c r="DA366" s="70" t="e">
        <f t="shared" si="374"/>
        <v>#VALUE!</v>
      </c>
      <c r="DB366" s="70"/>
      <c r="DC366" s="70" t="b">
        <f t="shared" si="387"/>
        <v>0</v>
      </c>
      <c r="DD366" s="70">
        <f t="shared" si="375"/>
        <v>0</v>
      </c>
      <c r="DE366" s="70" t="str">
        <f t="shared" si="376"/>
        <v/>
      </c>
      <c r="DF366" s="70"/>
      <c r="DG366" s="70" t="str">
        <f t="shared" si="388"/>
        <v/>
      </c>
      <c r="DH366" s="70" t="b">
        <f t="shared" si="389"/>
        <v>0</v>
      </c>
      <c r="DI366" s="70" t="str">
        <f t="shared" si="390"/>
        <v/>
      </c>
      <c r="DJ366" s="70"/>
      <c r="DK366" s="70" t="str">
        <f t="shared" si="377"/>
        <v/>
      </c>
      <c r="DL366" s="70" t="str">
        <f t="shared" si="378"/>
        <v/>
      </c>
      <c r="DM366" s="70"/>
      <c r="DN366" s="70" t="str">
        <f t="shared" si="379"/>
        <v/>
      </c>
      <c r="DO366" s="70" t="str">
        <f>IF(DK366="","",AND((COUNTIF($DK$12:DL366,DK366))=1,(COUNTIF($DK$12:DL366,DL366))=1))</f>
        <v/>
      </c>
      <c r="DP366" s="70" t="str">
        <f>IF(DK366="","",AND((COUNTIF(DK366:$DL$812,DK366))=1,(COUNTIF(DK366:$DL$812,DL366))=1))</f>
        <v/>
      </c>
      <c r="DQ366" s="70"/>
      <c r="DR366" s="70" t="b">
        <f t="shared" si="380"/>
        <v>0</v>
      </c>
      <c r="DS366" s="70" t="b">
        <f t="shared" si="381"/>
        <v>0</v>
      </c>
      <c r="DT366" s="70">
        <f t="shared" si="391"/>
        <v>0</v>
      </c>
      <c r="DU366" s="70">
        <f t="shared" si="392"/>
        <v>0</v>
      </c>
      <c r="DV366" s="70" t="b">
        <f t="shared" si="382"/>
        <v>0</v>
      </c>
      <c r="DW366" s="70" t="b">
        <f t="shared" si="383"/>
        <v>0</v>
      </c>
      <c r="DX366" s="70"/>
      <c r="DY366" s="70" t="b">
        <f t="shared" si="384"/>
        <v>0</v>
      </c>
      <c r="DZ366" s="70">
        <f t="shared" si="385"/>
        <v>0</v>
      </c>
      <c r="EA366" s="70"/>
    </row>
    <row r="367" spans="1:131" x14ac:dyDescent="0.25">
      <c r="A367" s="24" t="str">
        <f t="shared" si="350"/>
        <v/>
      </c>
      <c r="B367" s="36"/>
      <c r="C367" s="37"/>
      <c r="D367" s="38"/>
      <c r="E367" s="37"/>
      <c r="F367" s="38"/>
      <c r="G367" s="39"/>
      <c r="H367" s="35"/>
      <c r="I367" s="30"/>
      <c r="J367" s="38"/>
      <c r="K367" s="36"/>
      <c r="L367" s="40"/>
      <c r="M367" s="43"/>
      <c r="N367" s="44"/>
      <c r="O367" s="35"/>
      <c r="P367" s="87"/>
      <c r="R367" s="70"/>
      <c r="S367" s="70"/>
      <c r="T367" s="99" t="s">
        <v>875</v>
      </c>
      <c r="U367" s="146" t="s">
        <v>876</v>
      </c>
      <c r="V367" s="70"/>
      <c r="W367" s="70"/>
      <c r="X367" s="70"/>
      <c r="Y367" s="70"/>
      <c r="Z367" t="b">
        <f t="shared" si="329"/>
        <v>0</v>
      </c>
      <c r="AA367" t="b">
        <f t="shared" si="351"/>
        <v>0</v>
      </c>
      <c r="AB367" t="b">
        <f t="shared" si="330"/>
        <v>0</v>
      </c>
      <c r="AC367" t="b">
        <f t="shared" si="331"/>
        <v>0</v>
      </c>
      <c r="AD367" s="101" t="b">
        <f t="shared" si="332"/>
        <v>0</v>
      </c>
      <c r="AE367" t="e">
        <f t="shared" si="333"/>
        <v>#VALUE!</v>
      </c>
      <c r="AF367" t="b">
        <f t="shared" si="334"/>
        <v>0</v>
      </c>
      <c r="AG367" s="135"/>
      <c r="AH367" s="82" t="b">
        <f t="shared" si="335"/>
        <v>0</v>
      </c>
      <c r="AI367" s="99" t="b">
        <f t="shared" si="336"/>
        <v>0</v>
      </c>
      <c r="AJ367" s="70" t="b">
        <f t="shared" si="337"/>
        <v>0</v>
      </c>
      <c r="AK367" s="111" t="b">
        <f t="shared" si="352"/>
        <v>0</v>
      </c>
      <c r="AL367" s="82" t="e">
        <f t="shared" si="338"/>
        <v>#VALUE!</v>
      </c>
      <c r="AM367" s="82" t="b">
        <f t="shared" si="339"/>
        <v>0</v>
      </c>
      <c r="AN367" s="82" t="b">
        <f t="shared" si="340"/>
        <v>0</v>
      </c>
      <c r="AO367" s="82" t="b">
        <f t="shared" si="353"/>
        <v>0</v>
      </c>
      <c r="AP367" s="82" t="b">
        <f t="shared" si="341"/>
        <v>0</v>
      </c>
      <c r="AQ367" s="82" t="b">
        <f t="shared" si="354"/>
        <v>0</v>
      </c>
      <c r="AR367" s="70">
        <f t="shared" si="355"/>
        <v>0</v>
      </c>
      <c r="AS367" s="82" t="b">
        <f t="shared" si="342"/>
        <v>0</v>
      </c>
      <c r="AT367" s="82" t="b">
        <f t="shared" si="343"/>
        <v>0</v>
      </c>
      <c r="AU367" s="82" t="b">
        <f t="shared" si="344"/>
        <v>0</v>
      </c>
      <c r="AV367" s="82" t="b">
        <f t="shared" si="345"/>
        <v>0</v>
      </c>
      <c r="AW367" s="82" t="b">
        <f t="shared" si="346"/>
        <v>0</v>
      </c>
      <c r="AX367" s="82" t="b">
        <f t="shared" si="347"/>
        <v>0</v>
      </c>
      <c r="AY367" s="82" t="b">
        <f t="shared" si="356"/>
        <v>0</v>
      </c>
      <c r="AZ367" s="82"/>
      <c r="BA367" s="82" t="b">
        <f t="shared" si="357"/>
        <v>0</v>
      </c>
      <c r="BB367" s="82" t="b">
        <f t="shared" si="358"/>
        <v>0</v>
      </c>
      <c r="BC367" s="82" t="b">
        <f t="shared" si="359"/>
        <v>0</v>
      </c>
      <c r="BD367" s="70"/>
      <c r="BE367" s="70" t="str">
        <f t="shared" si="348"/>
        <v/>
      </c>
      <c r="BF367" s="70">
        <v>356</v>
      </c>
      <c r="BG367" s="70"/>
      <c r="BH367" s="70"/>
      <c r="BI367" s="70"/>
      <c r="BJ367" s="70"/>
      <c r="BK367" s="70"/>
      <c r="BL367" s="70"/>
      <c r="BM367" s="70"/>
      <c r="BN367" s="70"/>
      <c r="BO367" s="70"/>
      <c r="BP367" s="70"/>
      <c r="BQ367" s="70"/>
      <c r="BR367" s="70"/>
      <c r="BS367" s="70" t="b">
        <f t="shared" si="349"/>
        <v>0</v>
      </c>
      <c r="BT367" s="70">
        <f>COUNTA(B368:$O$830)</f>
        <v>0</v>
      </c>
      <c r="BU367" s="70"/>
      <c r="BV367" s="163"/>
      <c r="BW367" s="163"/>
      <c r="BX367" s="163"/>
      <c r="BY367" s="163"/>
      <c r="BZ367" s="163"/>
      <c r="CA367" s="163"/>
      <c r="CB367" s="163"/>
      <c r="CC367" s="163"/>
      <c r="CD367" s="163"/>
      <c r="CE367" s="163" t="str">
        <f t="shared" si="360"/>
        <v/>
      </c>
      <c r="CF367" s="163" t="str">
        <f t="shared" si="361"/>
        <v/>
      </c>
      <c r="CG367" s="163" t="str">
        <f t="shared" si="362"/>
        <v/>
      </c>
      <c r="CH367" s="163" t="str">
        <f t="shared" si="363"/>
        <v/>
      </c>
      <c r="CI367" s="163" t="str">
        <f t="shared" si="364"/>
        <v/>
      </c>
      <c r="CJ367" s="163" t="str">
        <f t="shared" si="365"/>
        <v/>
      </c>
      <c r="CK367" s="163" t="str">
        <f t="shared" si="366"/>
        <v/>
      </c>
      <c r="CL367" s="163" t="str">
        <f t="shared" si="367"/>
        <v/>
      </c>
      <c r="CM367" s="163" t="str">
        <f t="shared" si="368"/>
        <v/>
      </c>
      <c r="CN367" s="163"/>
      <c r="CO367" s="163"/>
      <c r="CP367" s="163" t="str">
        <f t="shared" si="369"/>
        <v/>
      </c>
      <c r="CQ367" s="163"/>
      <c r="CR367" s="163"/>
      <c r="CS367" s="185" t="str">
        <f t="shared" si="386"/>
        <v/>
      </c>
      <c r="CT367" s="70"/>
      <c r="CU367" s="70">
        <f t="shared" si="370"/>
        <v>0</v>
      </c>
      <c r="CV367" s="70">
        <f t="shared" si="371"/>
        <v>0</v>
      </c>
      <c r="CW367" s="70"/>
      <c r="CX367" s="96">
        <f t="shared" si="372"/>
        <v>0</v>
      </c>
      <c r="CY367" s="70"/>
      <c r="CZ367" s="70" t="e">
        <f t="shared" si="373"/>
        <v>#VALUE!</v>
      </c>
      <c r="DA367" s="70" t="e">
        <f t="shared" si="374"/>
        <v>#VALUE!</v>
      </c>
      <c r="DB367" s="70"/>
      <c r="DC367" s="70" t="b">
        <f t="shared" si="387"/>
        <v>0</v>
      </c>
      <c r="DD367" s="70">
        <f t="shared" si="375"/>
        <v>0</v>
      </c>
      <c r="DE367" s="70" t="str">
        <f t="shared" si="376"/>
        <v/>
      </c>
      <c r="DF367" s="70"/>
      <c r="DG367" s="70" t="str">
        <f t="shared" si="388"/>
        <v/>
      </c>
      <c r="DH367" s="70" t="b">
        <f t="shared" si="389"/>
        <v>0</v>
      </c>
      <c r="DI367" s="70" t="str">
        <f t="shared" si="390"/>
        <v/>
      </c>
      <c r="DJ367" s="70"/>
      <c r="DK367" s="70" t="str">
        <f t="shared" si="377"/>
        <v/>
      </c>
      <c r="DL367" s="70" t="str">
        <f t="shared" si="378"/>
        <v/>
      </c>
      <c r="DM367" s="70"/>
      <c r="DN367" s="70" t="str">
        <f t="shared" si="379"/>
        <v/>
      </c>
      <c r="DO367" s="70" t="str">
        <f>IF(DK367="","",AND((COUNTIF($DK$12:DL367,DK367))=1,(COUNTIF($DK$12:DL367,DL367))=1))</f>
        <v/>
      </c>
      <c r="DP367" s="70" t="str">
        <f>IF(DK367="","",AND((COUNTIF(DK367:$DL$812,DK367))=1,(COUNTIF(DK367:$DL$812,DL367))=1))</f>
        <v/>
      </c>
      <c r="DQ367" s="70"/>
      <c r="DR367" s="70" t="b">
        <f t="shared" si="380"/>
        <v>0</v>
      </c>
      <c r="DS367" s="70" t="b">
        <f t="shared" si="381"/>
        <v>0</v>
      </c>
      <c r="DT367" s="70">
        <f t="shared" si="391"/>
        <v>0</v>
      </c>
      <c r="DU367" s="70">
        <f t="shared" si="392"/>
        <v>0</v>
      </c>
      <c r="DV367" s="70" t="b">
        <f t="shared" si="382"/>
        <v>0</v>
      </c>
      <c r="DW367" s="70" t="b">
        <f t="shared" si="383"/>
        <v>0</v>
      </c>
      <c r="DX367" s="70"/>
      <c r="DY367" s="70" t="b">
        <f t="shared" si="384"/>
        <v>0</v>
      </c>
      <c r="DZ367" s="70">
        <f t="shared" si="385"/>
        <v>0</v>
      </c>
      <c r="EA367" s="70"/>
    </row>
    <row r="368" spans="1:131" x14ac:dyDescent="0.25">
      <c r="A368" s="24" t="str">
        <f t="shared" si="350"/>
        <v/>
      </c>
      <c r="B368" s="36"/>
      <c r="C368" s="37"/>
      <c r="D368" s="38"/>
      <c r="E368" s="37"/>
      <c r="F368" s="38"/>
      <c r="G368" s="39"/>
      <c r="H368" s="35"/>
      <c r="I368" s="30"/>
      <c r="J368" s="38"/>
      <c r="K368" s="36"/>
      <c r="L368" s="40"/>
      <c r="M368" s="43"/>
      <c r="N368" s="44"/>
      <c r="O368" s="35"/>
      <c r="P368" s="87"/>
      <c r="R368" s="70"/>
      <c r="S368" s="70"/>
      <c r="T368" s="99" t="s">
        <v>877</v>
      </c>
      <c r="U368" s="146" t="s">
        <v>878</v>
      </c>
      <c r="V368" s="70"/>
      <c r="W368" s="70"/>
      <c r="X368" s="70"/>
      <c r="Y368" s="70"/>
      <c r="Z368" t="b">
        <f t="shared" si="329"/>
        <v>0</v>
      </c>
      <c r="AA368" t="b">
        <f t="shared" si="351"/>
        <v>0</v>
      </c>
      <c r="AB368" t="b">
        <f t="shared" si="330"/>
        <v>0</v>
      </c>
      <c r="AC368" t="b">
        <f t="shared" si="331"/>
        <v>0</v>
      </c>
      <c r="AD368" s="101" t="b">
        <f t="shared" si="332"/>
        <v>0</v>
      </c>
      <c r="AE368" t="e">
        <f t="shared" si="333"/>
        <v>#VALUE!</v>
      </c>
      <c r="AF368" t="b">
        <f t="shared" si="334"/>
        <v>0</v>
      </c>
      <c r="AG368" s="135"/>
      <c r="AH368" s="82" t="b">
        <f t="shared" si="335"/>
        <v>0</v>
      </c>
      <c r="AI368" s="99" t="b">
        <f t="shared" si="336"/>
        <v>0</v>
      </c>
      <c r="AJ368" s="70" t="b">
        <f t="shared" si="337"/>
        <v>0</v>
      </c>
      <c r="AK368" s="111" t="b">
        <f t="shared" si="352"/>
        <v>0</v>
      </c>
      <c r="AL368" s="82" t="e">
        <f t="shared" si="338"/>
        <v>#VALUE!</v>
      </c>
      <c r="AM368" s="82" t="b">
        <f t="shared" si="339"/>
        <v>0</v>
      </c>
      <c r="AN368" s="82" t="b">
        <f t="shared" si="340"/>
        <v>0</v>
      </c>
      <c r="AO368" s="82" t="b">
        <f t="shared" si="353"/>
        <v>0</v>
      </c>
      <c r="AP368" s="82" t="b">
        <f t="shared" si="341"/>
        <v>0</v>
      </c>
      <c r="AQ368" s="82" t="b">
        <f t="shared" si="354"/>
        <v>0</v>
      </c>
      <c r="AR368" s="70">
        <f t="shared" si="355"/>
        <v>0</v>
      </c>
      <c r="AS368" s="82" t="b">
        <f t="shared" si="342"/>
        <v>0</v>
      </c>
      <c r="AT368" s="82" t="b">
        <f t="shared" si="343"/>
        <v>0</v>
      </c>
      <c r="AU368" s="82" t="b">
        <f t="shared" si="344"/>
        <v>0</v>
      </c>
      <c r="AV368" s="82" t="b">
        <f t="shared" si="345"/>
        <v>0</v>
      </c>
      <c r="AW368" s="82" t="b">
        <f t="shared" si="346"/>
        <v>0</v>
      </c>
      <c r="AX368" s="82" t="b">
        <f t="shared" si="347"/>
        <v>0</v>
      </c>
      <c r="AY368" s="82" t="b">
        <f t="shared" si="356"/>
        <v>0</v>
      </c>
      <c r="AZ368" s="82"/>
      <c r="BA368" s="82" t="b">
        <f t="shared" si="357"/>
        <v>0</v>
      </c>
      <c r="BB368" s="82" t="b">
        <f t="shared" si="358"/>
        <v>0</v>
      </c>
      <c r="BC368" s="82" t="b">
        <f t="shared" si="359"/>
        <v>0</v>
      </c>
      <c r="BD368" s="70"/>
      <c r="BE368" s="70" t="str">
        <f t="shared" si="348"/>
        <v/>
      </c>
      <c r="BF368" s="70">
        <v>357</v>
      </c>
      <c r="BG368" s="70"/>
      <c r="BH368" s="70"/>
      <c r="BI368" s="70"/>
      <c r="BJ368" s="70"/>
      <c r="BK368" s="70"/>
      <c r="BL368" s="70"/>
      <c r="BM368" s="70"/>
      <c r="BN368" s="70"/>
      <c r="BO368" s="70"/>
      <c r="BP368" s="70"/>
      <c r="BQ368" s="70"/>
      <c r="BR368" s="70"/>
      <c r="BS368" s="70" t="b">
        <f t="shared" si="349"/>
        <v>0</v>
      </c>
      <c r="BT368" s="70">
        <f>COUNTA(B369:$O$830)</f>
        <v>0</v>
      </c>
      <c r="BU368" s="70"/>
      <c r="BV368" s="163"/>
      <c r="BW368" s="163"/>
      <c r="BX368" s="163"/>
      <c r="BY368" s="163"/>
      <c r="BZ368" s="163"/>
      <c r="CA368" s="163"/>
      <c r="CB368" s="163"/>
      <c r="CC368" s="163"/>
      <c r="CD368" s="163"/>
      <c r="CE368" s="163" t="str">
        <f t="shared" si="360"/>
        <v/>
      </c>
      <c r="CF368" s="163" t="str">
        <f t="shared" si="361"/>
        <v/>
      </c>
      <c r="CG368" s="163" t="str">
        <f t="shared" si="362"/>
        <v/>
      </c>
      <c r="CH368" s="163" t="str">
        <f t="shared" si="363"/>
        <v/>
      </c>
      <c r="CI368" s="163" t="str">
        <f t="shared" si="364"/>
        <v/>
      </c>
      <c r="CJ368" s="163" t="str">
        <f t="shared" si="365"/>
        <v/>
      </c>
      <c r="CK368" s="163" t="str">
        <f t="shared" si="366"/>
        <v/>
      </c>
      <c r="CL368" s="163" t="str">
        <f t="shared" si="367"/>
        <v/>
      </c>
      <c r="CM368" s="163" t="str">
        <f t="shared" si="368"/>
        <v/>
      </c>
      <c r="CN368" s="163"/>
      <c r="CO368" s="163"/>
      <c r="CP368" s="163" t="str">
        <f t="shared" si="369"/>
        <v/>
      </c>
      <c r="CQ368" s="163"/>
      <c r="CR368" s="163"/>
      <c r="CS368" s="185" t="str">
        <f t="shared" si="386"/>
        <v/>
      </c>
      <c r="CT368" s="70"/>
      <c r="CU368" s="70">
        <f t="shared" si="370"/>
        <v>0</v>
      </c>
      <c r="CV368" s="70">
        <f t="shared" si="371"/>
        <v>0</v>
      </c>
      <c r="CW368" s="70"/>
      <c r="CX368" s="96">
        <f t="shared" si="372"/>
        <v>0</v>
      </c>
      <c r="CY368" s="70"/>
      <c r="CZ368" s="70" t="e">
        <f t="shared" si="373"/>
        <v>#VALUE!</v>
      </c>
      <c r="DA368" s="70" t="e">
        <f t="shared" si="374"/>
        <v>#VALUE!</v>
      </c>
      <c r="DB368" s="70"/>
      <c r="DC368" s="70" t="b">
        <f t="shared" si="387"/>
        <v>0</v>
      </c>
      <c r="DD368" s="70">
        <f t="shared" si="375"/>
        <v>0</v>
      </c>
      <c r="DE368" s="70" t="str">
        <f t="shared" si="376"/>
        <v/>
      </c>
      <c r="DF368" s="70"/>
      <c r="DG368" s="70" t="str">
        <f t="shared" si="388"/>
        <v/>
      </c>
      <c r="DH368" s="70" t="b">
        <f t="shared" si="389"/>
        <v>0</v>
      </c>
      <c r="DI368" s="70" t="str">
        <f t="shared" si="390"/>
        <v/>
      </c>
      <c r="DJ368" s="70"/>
      <c r="DK368" s="70" t="str">
        <f t="shared" si="377"/>
        <v/>
      </c>
      <c r="DL368" s="70" t="str">
        <f t="shared" si="378"/>
        <v/>
      </c>
      <c r="DM368" s="70"/>
      <c r="DN368" s="70" t="str">
        <f t="shared" si="379"/>
        <v/>
      </c>
      <c r="DO368" s="70" t="str">
        <f>IF(DK368="","",AND((COUNTIF($DK$12:DL368,DK368))=1,(COUNTIF($DK$12:DL368,DL368))=1))</f>
        <v/>
      </c>
      <c r="DP368" s="70" t="str">
        <f>IF(DK368="","",AND((COUNTIF(DK368:$DL$812,DK368))=1,(COUNTIF(DK368:$DL$812,DL368))=1))</f>
        <v/>
      </c>
      <c r="DQ368" s="70"/>
      <c r="DR368" s="70" t="b">
        <f t="shared" si="380"/>
        <v>0</v>
      </c>
      <c r="DS368" s="70" t="b">
        <f t="shared" si="381"/>
        <v>0</v>
      </c>
      <c r="DT368" s="70">
        <f t="shared" si="391"/>
        <v>0</v>
      </c>
      <c r="DU368" s="70">
        <f t="shared" si="392"/>
        <v>0</v>
      </c>
      <c r="DV368" s="70" t="b">
        <f t="shared" si="382"/>
        <v>0</v>
      </c>
      <c r="DW368" s="70" t="b">
        <f t="shared" si="383"/>
        <v>0</v>
      </c>
      <c r="DX368" s="70"/>
      <c r="DY368" s="70" t="b">
        <f t="shared" si="384"/>
        <v>0</v>
      </c>
      <c r="DZ368" s="70">
        <f t="shared" si="385"/>
        <v>0</v>
      </c>
      <c r="EA368" s="70"/>
    </row>
    <row r="369" spans="1:131" x14ac:dyDescent="0.25">
      <c r="A369" s="24" t="str">
        <f t="shared" si="350"/>
        <v/>
      </c>
      <c r="B369" s="36"/>
      <c r="C369" s="37"/>
      <c r="D369" s="38"/>
      <c r="E369" s="37"/>
      <c r="F369" s="38"/>
      <c r="G369" s="39"/>
      <c r="H369" s="35"/>
      <c r="I369" s="30"/>
      <c r="J369" s="38"/>
      <c r="K369" s="36"/>
      <c r="L369" s="40"/>
      <c r="M369" s="43"/>
      <c r="N369" s="44"/>
      <c r="O369" s="35"/>
      <c r="P369" s="87"/>
      <c r="R369" s="70"/>
      <c r="S369" s="70"/>
      <c r="T369" s="99" t="s">
        <v>879</v>
      </c>
      <c r="U369" s="146" t="s">
        <v>880</v>
      </c>
      <c r="V369" s="70"/>
      <c r="W369" s="70"/>
      <c r="X369" s="70"/>
      <c r="Y369" s="70"/>
      <c r="Z369" t="b">
        <f t="shared" si="329"/>
        <v>0</v>
      </c>
      <c r="AA369" t="b">
        <f t="shared" si="351"/>
        <v>0</v>
      </c>
      <c r="AB369" t="b">
        <f t="shared" si="330"/>
        <v>0</v>
      </c>
      <c r="AC369" t="b">
        <f t="shared" si="331"/>
        <v>0</v>
      </c>
      <c r="AD369" s="101" t="b">
        <f t="shared" si="332"/>
        <v>0</v>
      </c>
      <c r="AE369" t="e">
        <f t="shared" si="333"/>
        <v>#VALUE!</v>
      </c>
      <c r="AF369" t="b">
        <f t="shared" si="334"/>
        <v>0</v>
      </c>
      <c r="AG369" s="135"/>
      <c r="AH369" s="82" t="b">
        <f t="shared" si="335"/>
        <v>0</v>
      </c>
      <c r="AI369" s="99" t="b">
        <f t="shared" si="336"/>
        <v>0</v>
      </c>
      <c r="AJ369" s="70" t="b">
        <f t="shared" si="337"/>
        <v>0</v>
      </c>
      <c r="AK369" s="111" t="b">
        <f t="shared" si="352"/>
        <v>0</v>
      </c>
      <c r="AL369" s="82" t="e">
        <f t="shared" si="338"/>
        <v>#VALUE!</v>
      </c>
      <c r="AM369" s="82" t="b">
        <f t="shared" si="339"/>
        <v>0</v>
      </c>
      <c r="AN369" s="82" t="b">
        <f t="shared" si="340"/>
        <v>0</v>
      </c>
      <c r="AO369" s="82" t="b">
        <f t="shared" si="353"/>
        <v>0</v>
      </c>
      <c r="AP369" s="82" t="b">
        <f t="shared" si="341"/>
        <v>0</v>
      </c>
      <c r="AQ369" s="82" t="b">
        <f t="shared" si="354"/>
        <v>0</v>
      </c>
      <c r="AR369" s="70">
        <f t="shared" si="355"/>
        <v>0</v>
      </c>
      <c r="AS369" s="82" t="b">
        <f t="shared" si="342"/>
        <v>0</v>
      </c>
      <c r="AT369" s="82" t="b">
        <f t="shared" si="343"/>
        <v>0</v>
      </c>
      <c r="AU369" s="82" t="b">
        <f t="shared" si="344"/>
        <v>0</v>
      </c>
      <c r="AV369" s="82" t="b">
        <f t="shared" si="345"/>
        <v>0</v>
      </c>
      <c r="AW369" s="82" t="b">
        <f t="shared" si="346"/>
        <v>0</v>
      </c>
      <c r="AX369" s="82" t="b">
        <f t="shared" si="347"/>
        <v>0</v>
      </c>
      <c r="AY369" s="82" t="b">
        <f t="shared" si="356"/>
        <v>0</v>
      </c>
      <c r="AZ369" s="82"/>
      <c r="BA369" s="82" t="b">
        <f t="shared" si="357"/>
        <v>0</v>
      </c>
      <c r="BB369" s="82" t="b">
        <f t="shared" si="358"/>
        <v>0</v>
      </c>
      <c r="BC369" s="82" t="b">
        <f t="shared" si="359"/>
        <v>0</v>
      </c>
      <c r="BD369" s="70"/>
      <c r="BE369" s="70" t="str">
        <f t="shared" si="348"/>
        <v/>
      </c>
      <c r="BF369" s="70">
        <v>358</v>
      </c>
      <c r="BG369" s="70"/>
      <c r="BH369" s="70"/>
      <c r="BI369" s="70"/>
      <c r="BJ369" s="70"/>
      <c r="BK369" s="70"/>
      <c r="BL369" s="70"/>
      <c r="BM369" s="70"/>
      <c r="BN369" s="70"/>
      <c r="BO369" s="70"/>
      <c r="BP369" s="70"/>
      <c r="BQ369" s="70"/>
      <c r="BR369" s="70"/>
      <c r="BS369" s="70" t="b">
        <f t="shared" si="349"/>
        <v>0</v>
      </c>
      <c r="BT369" s="70">
        <f>COUNTA(B370:$O$830)</f>
        <v>0</v>
      </c>
      <c r="BU369" s="70"/>
      <c r="BV369" s="163"/>
      <c r="BW369" s="163"/>
      <c r="BX369" s="163"/>
      <c r="BY369" s="163"/>
      <c r="BZ369" s="163"/>
      <c r="CA369" s="163"/>
      <c r="CB369" s="163"/>
      <c r="CC369" s="163"/>
      <c r="CD369" s="163"/>
      <c r="CE369" s="163" t="str">
        <f t="shared" si="360"/>
        <v/>
      </c>
      <c r="CF369" s="163" t="str">
        <f t="shared" si="361"/>
        <v/>
      </c>
      <c r="CG369" s="163" t="str">
        <f t="shared" si="362"/>
        <v/>
      </c>
      <c r="CH369" s="163" t="str">
        <f t="shared" si="363"/>
        <v/>
      </c>
      <c r="CI369" s="163" t="str">
        <f t="shared" si="364"/>
        <v/>
      </c>
      <c r="CJ369" s="163" t="str">
        <f t="shared" si="365"/>
        <v/>
      </c>
      <c r="CK369" s="163" t="str">
        <f t="shared" si="366"/>
        <v/>
      </c>
      <c r="CL369" s="163" t="str">
        <f t="shared" si="367"/>
        <v/>
      </c>
      <c r="CM369" s="163" t="str">
        <f t="shared" si="368"/>
        <v/>
      </c>
      <c r="CN369" s="163"/>
      <c r="CO369" s="163"/>
      <c r="CP369" s="163" t="str">
        <f t="shared" si="369"/>
        <v/>
      </c>
      <c r="CQ369" s="163"/>
      <c r="CR369" s="163"/>
      <c r="CS369" s="185" t="str">
        <f t="shared" si="386"/>
        <v/>
      </c>
      <c r="CT369" s="70"/>
      <c r="CU369" s="70">
        <f t="shared" si="370"/>
        <v>0</v>
      </c>
      <c r="CV369" s="70">
        <f t="shared" si="371"/>
        <v>0</v>
      </c>
      <c r="CW369" s="70"/>
      <c r="CX369" s="96">
        <f t="shared" si="372"/>
        <v>0</v>
      </c>
      <c r="CY369" s="70"/>
      <c r="CZ369" s="70" t="e">
        <f t="shared" si="373"/>
        <v>#VALUE!</v>
      </c>
      <c r="DA369" s="70" t="e">
        <f t="shared" si="374"/>
        <v>#VALUE!</v>
      </c>
      <c r="DB369" s="70"/>
      <c r="DC369" s="70" t="b">
        <f t="shared" si="387"/>
        <v>0</v>
      </c>
      <c r="DD369" s="70">
        <f t="shared" si="375"/>
        <v>0</v>
      </c>
      <c r="DE369" s="70" t="str">
        <f t="shared" si="376"/>
        <v/>
      </c>
      <c r="DF369" s="70"/>
      <c r="DG369" s="70" t="str">
        <f t="shared" si="388"/>
        <v/>
      </c>
      <c r="DH369" s="70" t="b">
        <f t="shared" si="389"/>
        <v>0</v>
      </c>
      <c r="DI369" s="70" t="str">
        <f t="shared" si="390"/>
        <v/>
      </c>
      <c r="DJ369" s="70"/>
      <c r="DK369" s="70" t="str">
        <f t="shared" si="377"/>
        <v/>
      </c>
      <c r="DL369" s="70" t="str">
        <f t="shared" si="378"/>
        <v/>
      </c>
      <c r="DM369" s="70"/>
      <c r="DN369" s="70" t="str">
        <f t="shared" si="379"/>
        <v/>
      </c>
      <c r="DO369" s="70" t="str">
        <f>IF(DK369="","",AND((COUNTIF($DK$12:DL369,DK369))=1,(COUNTIF($DK$12:DL369,DL369))=1))</f>
        <v/>
      </c>
      <c r="DP369" s="70" t="str">
        <f>IF(DK369="","",AND((COUNTIF(DK369:$DL$812,DK369))=1,(COUNTIF(DK369:$DL$812,DL369))=1))</f>
        <v/>
      </c>
      <c r="DQ369" s="70"/>
      <c r="DR369" s="70" t="b">
        <f t="shared" si="380"/>
        <v>0</v>
      </c>
      <c r="DS369" s="70" t="b">
        <f t="shared" si="381"/>
        <v>0</v>
      </c>
      <c r="DT369" s="70">
        <f t="shared" si="391"/>
        <v>0</v>
      </c>
      <c r="DU369" s="70">
        <f t="shared" si="392"/>
        <v>0</v>
      </c>
      <c r="DV369" s="70" t="b">
        <f t="shared" si="382"/>
        <v>0</v>
      </c>
      <c r="DW369" s="70" t="b">
        <f t="shared" si="383"/>
        <v>0</v>
      </c>
      <c r="DX369" s="70"/>
      <c r="DY369" s="70" t="b">
        <f t="shared" si="384"/>
        <v>0</v>
      </c>
      <c r="DZ369" s="70">
        <f t="shared" si="385"/>
        <v>0</v>
      </c>
      <c r="EA369" s="70"/>
    </row>
    <row r="370" spans="1:131" x14ac:dyDescent="0.25">
      <c r="A370" s="24" t="str">
        <f t="shared" si="350"/>
        <v/>
      </c>
      <c r="B370" s="36"/>
      <c r="C370" s="37"/>
      <c r="D370" s="38"/>
      <c r="E370" s="37"/>
      <c r="F370" s="38"/>
      <c r="G370" s="39"/>
      <c r="H370" s="35"/>
      <c r="I370" s="30"/>
      <c r="J370" s="38"/>
      <c r="K370" s="36"/>
      <c r="L370" s="40"/>
      <c r="M370" s="43"/>
      <c r="N370" s="44"/>
      <c r="O370" s="35"/>
      <c r="P370" s="87"/>
      <c r="R370" s="70"/>
      <c r="S370" s="70"/>
      <c r="T370" s="99" t="s">
        <v>881</v>
      </c>
      <c r="U370" s="146" t="s">
        <v>882</v>
      </c>
      <c r="V370" s="70"/>
      <c r="W370" s="70"/>
      <c r="X370" s="70"/>
      <c r="Y370" s="70"/>
      <c r="Z370" t="b">
        <f t="shared" si="329"/>
        <v>0</v>
      </c>
      <c r="AA370" t="b">
        <f t="shared" si="351"/>
        <v>0</v>
      </c>
      <c r="AB370" t="b">
        <f t="shared" si="330"/>
        <v>0</v>
      </c>
      <c r="AC370" t="b">
        <f t="shared" si="331"/>
        <v>0</v>
      </c>
      <c r="AD370" s="101" t="b">
        <f t="shared" si="332"/>
        <v>0</v>
      </c>
      <c r="AE370" t="e">
        <f t="shared" si="333"/>
        <v>#VALUE!</v>
      </c>
      <c r="AF370" t="b">
        <f t="shared" si="334"/>
        <v>0</v>
      </c>
      <c r="AG370" s="135"/>
      <c r="AH370" s="82" t="b">
        <f t="shared" si="335"/>
        <v>0</v>
      </c>
      <c r="AI370" s="99" t="b">
        <f t="shared" si="336"/>
        <v>0</v>
      </c>
      <c r="AJ370" s="70" t="b">
        <f t="shared" si="337"/>
        <v>0</v>
      </c>
      <c r="AK370" s="111" t="b">
        <f t="shared" si="352"/>
        <v>0</v>
      </c>
      <c r="AL370" s="82" t="e">
        <f t="shared" si="338"/>
        <v>#VALUE!</v>
      </c>
      <c r="AM370" s="82" t="b">
        <f t="shared" si="339"/>
        <v>0</v>
      </c>
      <c r="AN370" s="82" t="b">
        <f t="shared" si="340"/>
        <v>0</v>
      </c>
      <c r="AO370" s="82" t="b">
        <f t="shared" si="353"/>
        <v>0</v>
      </c>
      <c r="AP370" s="82" t="b">
        <f t="shared" si="341"/>
        <v>0</v>
      </c>
      <c r="AQ370" s="82" t="b">
        <f t="shared" si="354"/>
        <v>0</v>
      </c>
      <c r="AR370" s="70">
        <f t="shared" si="355"/>
        <v>0</v>
      </c>
      <c r="AS370" s="82" t="b">
        <f t="shared" si="342"/>
        <v>0</v>
      </c>
      <c r="AT370" s="82" t="b">
        <f t="shared" si="343"/>
        <v>0</v>
      </c>
      <c r="AU370" s="82" t="b">
        <f t="shared" si="344"/>
        <v>0</v>
      </c>
      <c r="AV370" s="82" t="b">
        <f t="shared" si="345"/>
        <v>0</v>
      </c>
      <c r="AW370" s="82" t="b">
        <f t="shared" si="346"/>
        <v>0</v>
      </c>
      <c r="AX370" s="82" t="b">
        <f t="shared" si="347"/>
        <v>0</v>
      </c>
      <c r="AY370" s="82" t="b">
        <f t="shared" si="356"/>
        <v>0</v>
      </c>
      <c r="AZ370" s="82"/>
      <c r="BA370" s="82" t="b">
        <f t="shared" si="357"/>
        <v>0</v>
      </c>
      <c r="BB370" s="82" t="b">
        <f t="shared" si="358"/>
        <v>0</v>
      </c>
      <c r="BC370" s="82" t="b">
        <f t="shared" si="359"/>
        <v>0</v>
      </c>
      <c r="BD370" s="70"/>
      <c r="BE370" s="70" t="str">
        <f t="shared" si="348"/>
        <v/>
      </c>
      <c r="BF370" s="70">
        <v>359</v>
      </c>
      <c r="BG370" s="70"/>
      <c r="BH370" s="70"/>
      <c r="BI370" s="70"/>
      <c r="BJ370" s="70"/>
      <c r="BK370" s="70"/>
      <c r="BL370" s="70"/>
      <c r="BM370" s="70"/>
      <c r="BN370" s="70"/>
      <c r="BO370" s="70"/>
      <c r="BP370" s="70"/>
      <c r="BQ370" s="70"/>
      <c r="BR370" s="70"/>
      <c r="BS370" s="70" t="b">
        <f t="shared" si="349"/>
        <v>0</v>
      </c>
      <c r="BT370" s="70">
        <f>COUNTA(B371:$O$830)</f>
        <v>0</v>
      </c>
      <c r="BU370" s="70"/>
      <c r="BV370" s="163"/>
      <c r="BW370" s="163"/>
      <c r="BX370" s="163"/>
      <c r="BY370" s="163"/>
      <c r="BZ370" s="163"/>
      <c r="CA370" s="163"/>
      <c r="CB370" s="163"/>
      <c r="CC370" s="163"/>
      <c r="CD370" s="163"/>
      <c r="CE370" s="163" t="str">
        <f t="shared" si="360"/>
        <v/>
      </c>
      <c r="CF370" s="163" t="str">
        <f t="shared" si="361"/>
        <v/>
      </c>
      <c r="CG370" s="163" t="str">
        <f t="shared" si="362"/>
        <v/>
      </c>
      <c r="CH370" s="163" t="str">
        <f t="shared" si="363"/>
        <v/>
      </c>
      <c r="CI370" s="163" t="str">
        <f t="shared" si="364"/>
        <v/>
      </c>
      <c r="CJ370" s="163" t="str">
        <f t="shared" si="365"/>
        <v/>
      </c>
      <c r="CK370" s="163" t="str">
        <f t="shared" si="366"/>
        <v/>
      </c>
      <c r="CL370" s="163" t="str">
        <f t="shared" si="367"/>
        <v/>
      </c>
      <c r="CM370" s="163" t="str">
        <f t="shared" si="368"/>
        <v/>
      </c>
      <c r="CN370" s="163"/>
      <c r="CO370" s="163"/>
      <c r="CP370" s="163" t="str">
        <f t="shared" si="369"/>
        <v/>
      </c>
      <c r="CQ370" s="163"/>
      <c r="CR370" s="163"/>
      <c r="CS370" s="185" t="str">
        <f t="shared" si="386"/>
        <v/>
      </c>
      <c r="CT370" s="70"/>
      <c r="CU370" s="70">
        <f t="shared" si="370"/>
        <v>0</v>
      </c>
      <c r="CV370" s="70">
        <f t="shared" si="371"/>
        <v>0</v>
      </c>
      <c r="CW370" s="70"/>
      <c r="CX370" s="96">
        <f t="shared" si="372"/>
        <v>0</v>
      </c>
      <c r="CY370" s="70"/>
      <c r="CZ370" s="70" t="e">
        <f t="shared" si="373"/>
        <v>#VALUE!</v>
      </c>
      <c r="DA370" s="70" t="e">
        <f t="shared" si="374"/>
        <v>#VALUE!</v>
      </c>
      <c r="DB370" s="70"/>
      <c r="DC370" s="70" t="b">
        <f t="shared" si="387"/>
        <v>0</v>
      </c>
      <c r="DD370" s="70">
        <f t="shared" si="375"/>
        <v>0</v>
      </c>
      <c r="DE370" s="70" t="str">
        <f t="shared" si="376"/>
        <v/>
      </c>
      <c r="DF370" s="70"/>
      <c r="DG370" s="70" t="str">
        <f t="shared" si="388"/>
        <v/>
      </c>
      <c r="DH370" s="70" t="b">
        <f t="shared" si="389"/>
        <v>0</v>
      </c>
      <c r="DI370" s="70" t="str">
        <f t="shared" si="390"/>
        <v/>
      </c>
      <c r="DJ370" s="70"/>
      <c r="DK370" s="70" t="str">
        <f t="shared" si="377"/>
        <v/>
      </c>
      <c r="DL370" s="70" t="str">
        <f t="shared" si="378"/>
        <v/>
      </c>
      <c r="DM370" s="70"/>
      <c r="DN370" s="70" t="str">
        <f t="shared" si="379"/>
        <v/>
      </c>
      <c r="DO370" s="70" t="str">
        <f>IF(DK370="","",AND((COUNTIF($DK$12:DL370,DK370))=1,(COUNTIF($DK$12:DL370,DL370))=1))</f>
        <v/>
      </c>
      <c r="DP370" s="70" t="str">
        <f>IF(DK370="","",AND((COUNTIF(DK370:$DL$812,DK370))=1,(COUNTIF(DK370:$DL$812,DL370))=1))</f>
        <v/>
      </c>
      <c r="DQ370" s="70"/>
      <c r="DR370" s="70" t="b">
        <f t="shared" si="380"/>
        <v>0</v>
      </c>
      <c r="DS370" s="70" t="b">
        <f t="shared" si="381"/>
        <v>0</v>
      </c>
      <c r="DT370" s="70">
        <f t="shared" si="391"/>
        <v>0</v>
      </c>
      <c r="DU370" s="70">
        <f t="shared" si="392"/>
        <v>0</v>
      </c>
      <c r="DV370" s="70" t="b">
        <f t="shared" si="382"/>
        <v>0</v>
      </c>
      <c r="DW370" s="70" t="b">
        <f t="shared" si="383"/>
        <v>0</v>
      </c>
      <c r="DX370" s="70"/>
      <c r="DY370" s="70" t="b">
        <f t="shared" si="384"/>
        <v>0</v>
      </c>
      <c r="DZ370" s="70">
        <f t="shared" si="385"/>
        <v>0</v>
      </c>
      <c r="EA370" s="70"/>
    </row>
    <row r="371" spans="1:131" x14ac:dyDescent="0.25">
      <c r="A371" s="24" t="str">
        <f t="shared" si="350"/>
        <v/>
      </c>
      <c r="B371" s="36"/>
      <c r="C371" s="37"/>
      <c r="D371" s="38"/>
      <c r="E371" s="37"/>
      <c r="F371" s="38"/>
      <c r="G371" s="39"/>
      <c r="H371" s="35"/>
      <c r="I371" s="30"/>
      <c r="J371" s="38"/>
      <c r="K371" s="36"/>
      <c r="L371" s="40"/>
      <c r="M371" s="43"/>
      <c r="N371" s="44"/>
      <c r="O371" s="35"/>
      <c r="P371" s="87"/>
      <c r="R371" s="70"/>
      <c r="S371" s="70"/>
      <c r="T371" s="99" t="s">
        <v>883</v>
      </c>
      <c r="U371" s="146" t="s">
        <v>884</v>
      </c>
      <c r="V371" s="70"/>
      <c r="W371" s="70"/>
      <c r="X371" s="70"/>
      <c r="Y371" s="70"/>
      <c r="Z371" t="b">
        <f t="shared" si="329"/>
        <v>0</v>
      </c>
      <c r="AA371" t="b">
        <f t="shared" si="351"/>
        <v>0</v>
      </c>
      <c r="AB371" t="b">
        <f t="shared" si="330"/>
        <v>0</v>
      </c>
      <c r="AC371" t="b">
        <f t="shared" si="331"/>
        <v>0</v>
      </c>
      <c r="AD371" s="101" t="b">
        <f t="shared" si="332"/>
        <v>0</v>
      </c>
      <c r="AE371" t="e">
        <f t="shared" si="333"/>
        <v>#VALUE!</v>
      </c>
      <c r="AF371" t="b">
        <f t="shared" si="334"/>
        <v>0</v>
      </c>
      <c r="AG371" s="135"/>
      <c r="AH371" s="82" t="b">
        <f t="shared" si="335"/>
        <v>0</v>
      </c>
      <c r="AI371" s="99" t="b">
        <f t="shared" si="336"/>
        <v>0</v>
      </c>
      <c r="AJ371" s="70" t="b">
        <f t="shared" si="337"/>
        <v>0</v>
      </c>
      <c r="AK371" s="111" t="b">
        <f t="shared" si="352"/>
        <v>0</v>
      </c>
      <c r="AL371" s="82" t="e">
        <f t="shared" si="338"/>
        <v>#VALUE!</v>
      </c>
      <c r="AM371" s="82" t="b">
        <f t="shared" si="339"/>
        <v>0</v>
      </c>
      <c r="AN371" s="82" t="b">
        <f t="shared" si="340"/>
        <v>0</v>
      </c>
      <c r="AO371" s="82" t="b">
        <f t="shared" si="353"/>
        <v>0</v>
      </c>
      <c r="AP371" s="82" t="b">
        <f t="shared" si="341"/>
        <v>0</v>
      </c>
      <c r="AQ371" s="82" t="b">
        <f t="shared" si="354"/>
        <v>0</v>
      </c>
      <c r="AR371" s="70">
        <f t="shared" si="355"/>
        <v>0</v>
      </c>
      <c r="AS371" s="82" t="b">
        <f t="shared" si="342"/>
        <v>0</v>
      </c>
      <c r="AT371" s="82" t="b">
        <f t="shared" si="343"/>
        <v>0</v>
      </c>
      <c r="AU371" s="82" t="b">
        <f t="shared" si="344"/>
        <v>0</v>
      </c>
      <c r="AV371" s="82" t="b">
        <f t="shared" si="345"/>
        <v>0</v>
      </c>
      <c r="AW371" s="82" t="b">
        <f t="shared" si="346"/>
        <v>0</v>
      </c>
      <c r="AX371" s="82" t="b">
        <f t="shared" si="347"/>
        <v>0</v>
      </c>
      <c r="AY371" s="82" t="b">
        <f t="shared" si="356"/>
        <v>0</v>
      </c>
      <c r="AZ371" s="82"/>
      <c r="BA371" s="82" t="b">
        <f t="shared" si="357"/>
        <v>0</v>
      </c>
      <c r="BB371" s="82" t="b">
        <f t="shared" si="358"/>
        <v>0</v>
      </c>
      <c r="BC371" s="82" t="b">
        <f t="shared" si="359"/>
        <v>0</v>
      </c>
      <c r="BD371" s="70"/>
      <c r="BE371" s="70" t="str">
        <f t="shared" si="348"/>
        <v/>
      </c>
      <c r="BF371" s="70">
        <v>360</v>
      </c>
      <c r="BG371" s="70"/>
      <c r="BH371" s="70"/>
      <c r="BI371" s="70"/>
      <c r="BJ371" s="70"/>
      <c r="BK371" s="70"/>
      <c r="BL371" s="70"/>
      <c r="BM371" s="70"/>
      <c r="BN371" s="70"/>
      <c r="BO371" s="70"/>
      <c r="BP371" s="70"/>
      <c r="BQ371" s="70"/>
      <c r="BR371" s="70"/>
      <c r="BS371" s="70" t="b">
        <f t="shared" si="349"/>
        <v>0</v>
      </c>
      <c r="BT371" s="70">
        <f>COUNTA(B372:$O$830)</f>
        <v>0</v>
      </c>
      <c r="BU371" s="70"/>
      <c r="BV371" s="163"/>
      <c r="BW371" s="163"/>
      <c r="BX371" s="163"/>
      <c r="BY371" s="163"/>
      <c r="BZ371" s="163"/>
      <c r="CA371" s="163"/>
      <c r="CB371" s="163"/>
      <c r="CC371" s="163"/>
      <c r="CD371" s="163"/>
      <c r="CE371" s="163" t="str">
        <f t="shared" si="360"/>
        <v/>
      </c>
      <c r="CF371" s="163" t="str">
        <f t="shared" si="361"/>
        <v/>
      </c>
      <c r="CG371" s="163" t="str">
        <f t="shared" si="362"/>
        <v/>
      </c>
      <c r="CH371" s="163" t="str">
        <f t="shared" si="363"/>
        <v/>
      </c>
      <c r="CI371" s="163" t="str">
        <f t="shared" si="364"/>
        <v/>
      </c>
      <c r="CJ371" s="163" t="str">
        <f t="shared" si="365"/>
        <v/>
      </c>
      <c r="CK371" s="163" t="str">
        <f t="shared" si="366"/>
        <v/>
      </c>
      <c r="CL371" s="163" t="str">
        <f t="shared" si="367"/>
        <v/>
      </c>
      <c r="CM371" s="163" t="str">
        <f t="shared" si="368"/>
        <v/>
      </c>
      <c r="CN371" s="163"/>
      <c r="CO371" s="163"/>
      <c r="CP371" s="163" t="str">
        <f t="shared" si="369"/>
        <v/>
      </c>
      <c r="CQ371" s="163"/>
      <c r="CR371" s="163"/>
      <c r="CS371" s="185" t="str">
        <f t="shared" si="386"/>
        <v/>
      </c>
      <c r="CT371" s="70"/>
      <c r="CU371" s="70">
        <f t="shared" si="370"/>
        <v>0</v>
      </c>
      <c r="CV371" s="70">
        <f t="shared" si="371"/>
        <v>0</v>
      </c>
      <c r="CW371" s="70"/>
      <c r="CX371" s="96">
        <f t="shared" si="372"/>
        <v>0</v>
      </c>
      <c r="CY371" s="70"/>
      <c r="CZ371" s="70" t="e">
        <f t="shared" si="373"/>
        <v>#VALUE!</v>
      </c>
      <c r="DA371" s="70" t="e">
        <f t="shared" si="374"/>
        <v>#VALUE!</v>
      </c>
      <c r="DB371" s="70"/>
      <c r="DC371" s="70" t="b">
        <f t="shared" si="387"/>
        <v>0</v>
      </c>
      <c r="DD371" s="70">
        <f t="shared" si="375"/>
        <v>0</v>
      </c>
      <c r="DE371" s="70" t="str">
        <f t="shared" si="376"/>
        <v/>
      </c>
      <c r="DF371" s="70"/>
      <c r="DG371" s="70" t="str">
        <f t="shared" si="388"/>
        <v/>
      </c>
      <c r="DH371" s="70" t="b">
        <f t="shared" si="389"/>
        <v>0</v>
      </c>
      <c r="DI371" s="70" t="str">
        <f t="shared" si="390"/>
        <v/>
      </c>
      <c r="DJ371" s="70"/>
      <c r="DK371" s="70" t="str">
        <f t="shared" si="377"/>
        <v/>
      </c>
      <c r="DL371" s="70" t="str">
        <f t="shared" si="378"/>
        <v/>
      </c>
      <c r="DM371" s="70"/>
      <c r="DN371" s="70" t="str">
        <f t="shared" si="379"/>
        <v/>
      </c>
      <c r="DO371" s="70" t="str">
        <f>IF(DK371="","",AND((COUNTIF($DK$12:DL371,DK371))=1,(COUNTIF($DK$12:DL371,DL371))=1))</f>
        <v/>
      </c>
      <c r="DP371" s="70" t="str">
        <f>IF(DK371="","",AND((COUNTIF(DK371:$DL$812,DK371))=1,(COUNTIF(DK371:$DL$812,DL371))=1))</f>
        <v/>
      </c>
      <c r="DQ371" s="70"/>
      <c r="DR371" s="70" t="b">
        <f t="shared" si="380"/>
        <v>0</v>
      </c>
      <c r="DS371" s="70" t="b">
        <f t="shared" si="381"/>
        <v>0</v>
      </c>
      <c r="DT371" s="70">
        <f t="shared" si="391"/>
        <v>0</v>
      </c>
      <c r="DU371" s="70">
        <f t="shared" si="392"/>
        <v>0</v>
      </c>
      <c r="DV371" s="70" t="b">
        <f t="shared" si="382"/>
        <v>0</v>
      </c>
      <c r="DW371" s="70" t="b">
        <f t="shared" si="383"/>
        <v>0</v>
      </c>
      <c r="DX371" s="70"/>
      <c r="DY371" s="70" t="b">
        <f t="shared" si="384"/>
        <v>0</v>
      </c>
      <c r="DZ371" s="70">
        <f t="shared" si="385"/>
        <v>0</v>
      </c>
      <c r="EA371" s="70"/>
    </row>
    <row r="372" spans="1:131" x14ac:dyDescent="0.25">
      <c r="A372" s="24" t="str">
        <f t="shared" si="350"/>
        <v/>
      </c>
      <c r="B372" s="36"/>
      <c r="C372" s="37"/>
      <c r="D372" s="38"/>
      <c r="E372" s="37"/>
      <c r="F372" s="38"/>
      <c r="G372" s="39"/>
      <c r="H372" s="35"/>
      <c r="I372" s="30"/>
      <c r="J372" s="38"/>
      <c r="K372" s="36"/>
      <c r="L372" s="40"/>
      <c r="M372" s="43"/>
      <c r="N372" s="44"/>
      <c r="O372" s="35"/>
      <c r="P372" s="87"/>
      <c r="R372" s="70"/>
      <c r="S372" s="70"/>
      <c r="T372" s="99" t="s">
        <v>885</v>
      </c>
      <c r="U372" s="146" t="s">
        <v>886</v>
      </c>
      <c r="V372" s="70"/>
      <c r="W372" s="70"/>
      <c r="X372" s="70"/>
      <c r="Y372" s="70"/>
      <c r="Z372" t="b">
        <f t="shared" si="329"/>
        <v>0</v>
      </c>
      <c r="AA372" t="b">
        <f t="shared" si="351"/>
        <v>0</v>
      </c>
      <c r="AB372" t="b">
        <f t="shared" si="330"/>
        <v>0</v>
      </c>
      <c r="AC372" t="b">
        <f t="shared" si="331"/>
        <v>0</v>
      </c>
      <c r="AD372" s="101" t="b">
        <f t="shared" si="332"/>
        <v>0</v>
      </c>
      <c r="AE372" t="e">
        <f t="shared" si="333"/>
        <v>#VALUE!</v>
      </c>
      <c r="AF372" t="b">
        <f t="shared" si="334"/>
        <v>0</v>
      </c>
      <c r="AG372" s="135"/>
      <c r="AH372" s="82" t="b">
        <f t="shared" si="335"/>
        <v>0</v>
      </c>
      <c r="AI372" s="99" t="b">
        <f t="shared" si="336"/>
        <v>0</v>
      </c>
      <c r="AJ372" s="70" t="b">
        <f t="shared" si="337"/>
        <v>0</v>
      </c>
      <c r="AK372" s="111" t="b">
        <f t="shared" si="352"/>
        <v>0</v>
      </c>
      <c r="AL372" s="82" t="e">
        <f t="shared" si="338"/>
        <v>#VALUE!</v>
      </c>
      <c r="AM372" s="82" t="b">
        <f t="shared" si="339"/>
        <v>0</v>
      </c>
      <c r="AN372" s="82" t="b">
        <f t="shared" si="340"/>
        <v>0</v>
      </c>
      <c r="AO372" s="82" t="b">
        <f t="shared" si="353"/>
        <v>0</v>
      </c>
      <c r="AP372" s="82" t="b">
        <f t="shared" si="341"/>
        <v>0</v>
      </c>
      <c r="AQ372" s="82" t="b">
        <f t="shared" si="354"/>
        <v>0</v>
      </c>
      <c r="AR372" s="70">
        <f t="shared" si="355"/>
        <v>0</v>
      </c>
      <c r="AS372" s="82" t="b">
        <f t="shared" si="342"/>
        <v>0</v>
      </c>
      <c r="AT372" s="82" t="b">
        <f t="shared" si="343"/>
        <v>0</v>
      </c>
      <c r="AU372" s="82" t="b">
        <f t="shared" si="344"/>
        <v>0</v>
      </c>
      <c r="AV372" s="82" t="b">
        <f t="shared" si="345"/>
        <v>0</v>
      </c>
      <c r="AW372" s="82" t="b">
        <f t="shared" si="346"/>
        <v>0</v>
      </c>
      <c r="AX372" s="82" t="b">
        <f t="shared" si="347"/>
        <v>0</v>
      </c>
      <c r="AY372" s="82" t="b">
        <f t="shared" si="356"/>
        <v>0</v>
      </c>
      <c r="AZ372" s="82"/>
      <c r="BA372" s="82" t="b">
        <f t="shared" si="357"/>
        <v>0</v>
      </c>
      <c r="BB372" s="82" t="b">
        <f t="shared" si="358"/>
        <v>0</v>
      </c>
      <c r="BC372" s="82" t="b">
        <f t="shared" si="359"/>
        <v>0</v>
      </c>
      <c r="BD372" s="70"/>
      <c r="BE372" s="70" t="str">
        <f t="shared" si="348"/>
        <v/>
      </c>
      <c r="BF372" s="70">
        <v>361</v>
      </c>
      <c r="BG372" s="70"/>
      <c r="BH372" s="70"/>
      <c r="BI372" s="70"/>
      <c r="BJ372" s="70"/>
      <c r="BK372" s="70"/>
      <c r="BL372" s="70"/>
      <c r="BM372" s="70"/>
      <c r="BN372" s="70"/>
      <c r="BO372" s="70"/>
      <c r="BP372" s="70"/>
      <c r="BQ372" s="70"/>
      <c r="BR372" s="70"/>
      <c r="BS372" s="70" t="b">
        <f t="shared" si="349"/>
        <v>0</v>
      </c>
      <c r="BT372" s="70">
        <f>COUNTA(B373:$O$830)</f>
        <v>0</v>
      </c>
      <c r="BU372" s="70"/>
      <c r="BV372" s="163"/>
      <c r="BW372" s="163"/>
      <c r="BX372" s="163"/>
      <c r="BY372" s="163"/>
      <c r="BZ372" s="163"/>
      <c r="CA372" s="163"/>
      <c r="CB372" s="163"/>
      <c r="CC372" s="163"/>
      <c r="CD372" s="163"/>
      <c r="CE372" s="163" t="str">
        <f t="shared" si="360"/>
        <v/>
      </c>
      <c r="CF372" s="163" t="str">
        <f t="shared" si="361"/>
        <v/>
      </c>
      <c r="CG372" s="163" t="str">
        <f t="shared" si="362"/>
        <v/>
      </c>
      <c r="CH372" s="163" t="str">
        <f t="shared" si="363"/>
        <v/>
      </c>
      <c r="CI372" s="163" t="str">
        <f t="shared" si="364"/>
        <v/>
      </c>
      <c r="CJ372" s="163" t="str">
        <f t="shared" si="365"/>
        <v/>
      </c>
      <c r="CK372" s="163" t="str">
        <f t="shared" si="366"/>
        <v/>
      </c>
      <c r="CL372" s="163" t="str">
        <f t="shared" si="367"/>
        <v/>
      </c>
      <c r="CM372" s="163" t="str">
        <f t="shared" si="368"/>
        <v/>
      </c>
      <c r="CN372" s="163"/>
      <c r="CO372" s="163"/>
      <c r="CP372" s="163" t="str">
        <f t="shared" si="369"/>
        <v/>
      </c>
      <c r="CQ372" s="163"/>
      <c r="CR372" s="163"/>
      <c r="CS372" s="185" t="str">
        <f t="shared" si="386"/>
        <v/>
      </c>
      <c r="CT372" s="70"/>
      <c r="CU372" s="70">
        <f t="shared" si="370"/>
        <v>0</v>
      </c>
      <c r="CV372" s="70">
        <f t="shared" si="371"/>
        <v>0</v>
      </c>
      <c r="CW372" s="70"/>
      <c r="CX372" s="96">
        <f t="shared" si="372"/>
        <v>0</v>
      </c>
      <c r="CY372" s="70"/>
      <c r="CZ372" s="70" t="e">
        <f t="shared" si="373"/>
        <v>#VALUE!</v>
      </c>
      <c r="DA372" s="70" t="e">
        <f t="shared" si="374"/>
        <v>#VALUE!</v>
      </c>
      <c r="DB372" s="70"/>
      <c r="DC372" s="70" t="b">
        <f t="shared" si="387"/>
        <v>0</v>
      </c>
      <c r="DD372" s="70">
        <f t="shared" si="375"/>
        <v>0</v>
      </c>
      <c r="DE372" s="70" t="str">
        <f t="shared" si="376"/>
        <v/>
      </c>
      <c r="DF372" s="70"/>
      <c r="DG372" s="70" t="str">
        <f t="shared" si="388"/>
        <v/>
      </c>
      <c r="DH372" s="70" t="b">
        <f t="shared" si="389"/>
        <v>0</v>
      </c>
      <c r="DI372" s="70" t="str">
        <f t="shared" si="390"/>
        <v/>
      </c>
      <c r="DJ372" s="70"/>
      <c r="DK372" s="70" t="str">
        <f t="shared" si="377"/>
        <v/>
      </c>
      <c r="DL372" s="70" t="str">
        <f t="shared" si="378"/>
        <v/>
      </c>
      <c r="DM372" s="70"/>
      <c r="DN372" s="70" t="str">
        <f t="shared" si="379"/>
        <v/>
      </c>
      <c r="DO372" s="70" t="str">
        <f>IF(DK372="","",AND((COUNTIF($DK$12:DL372,DK372))=1,(COUNTIF($DK$12:DL372,DL372))=1))</f>
        <v/>
      </c>
      <c r="DP372" s="70" t="str">
        <f>IF(DK372="","",AND((COUNTIF(DK372:$DL$812,DK372))=1,(COUNTIF(DK372:$DL$812,DL372))=1))</f>
        <v/>
      </c>
      <c r="DQ372" s="70"/>
      <c r="DR372" s="70" t="b">
        <f t="shared" si="380"/>
        <v>0</v>
      </c>
      <c r="DS372" s="70" t="b">
        <f t="shared" si="381"/>
        <v>0</v>
      </c>
      <c r="DT372" s="70">
        <f t="shared" si="391"/>
        <v>0</v>
      </c>
      <c r="DU372" s="70">
        <f t="shared" si="392"/>
        <v>0</v>
      </c>
      <c r="DV372" s="70" t="b">
        <f t="shared" si="382"/>
        <v>0</v>
      </c>
      <c r="DW372" s="70" t="b">
        <f t="shared" si="383"/>
        <v>0</v>
      </c>
      <c r="DX372" s="70"/>
      <c r="DY372" s="70" t="b">
        <f t="shared" si="384"/>
        <v>0</v>
      </c>
      <c r="DZ372" s="70">
        <f t="shared" si="385"/>
        <v>0</v>
      </c>
      <c r="EA372" s="70"/>
    </row>
    <row r="373" spans="1:131" x14ac:dyDescent="0.25">
      <c r="A373" s="24" t="str">
        <f t="shared" si="350"/>
        <v/>
      </c>
      <c r="B373" s="36"/>
      <c r="C373" s="37"/>
      <c r="D373" s="38"/>
      <c r="E373" s="37"/>
      <c r="F373" s="38"/>
      <c r="G373" s="39"/>
      <c r="H373" s="35"/>
      <c r="I373" s="30"/>
      <c r="J373" s="38"/>
      <c r="K373" s="36"/>
      <c r="L373" s="40"/>
      <c r="M373" s="43"/>
      <c r="N373" s="44"/>
      <c r="O373" s="35"/>
      <c r="P373" s="87"/>
      <c r="R373" s="70"/>
      <c r="S373" s="70"/>
      <c r="T373" s="99" t="s">
        <v>887</v>
      </c>
      <c r="U373" s="146" t="s">
        <v>888</v>
      </c>
      <c r="V373" s="70"/>
      <c r="W373" s="70"/>
      <c r="X373" s="70"/>
      <c r="Y373" s="70"/>
      <c r="Z373" t="b">
        <f t="shared" si="329"/>
        <v>0</v>
      </c>
      <c r="AA373" t="b">
        <f t="shared" si="351"/>
        <v>0</v>
      </c>
      <c r="AB373" t="b">
        <f t="shared" si="330"/>
        <v>0</v>
      </c>
      <c r="AC373" t="b">
        <f t="shared" si="331"/>
        <v>0</v>
      </c>
      <c r="AD373" s="101" t="b">
        <f t="shared" si="332"/>
        <v>0</v>
      </c>
      <c r="AE373" t="e">
        <f t="shared" si="333"/>
        <v>#VALUE!</v>
      </c>
      <c r="AF373" t="b">
        <f t="shared" si="334"/>
        <v>0</v>
      </c>
      <c r="AG373" s="135"/>
      <c r="AH373" s="82" t="b">
        <f t="shared" si="335"/>
        <v>0</v>
      </c>
      <c r="AI373" s="99" t="b">
        <f t="shared" si="336"/>
        <v>0</v>
      </c>
      <c r="AJ373" s="70" t="b">
        <f t="shared" si="337"/>
        <v>0</v>
      </c>
      <c r="AK373" s="111" t="b">
        <f t="shared" si="352"/>
        <v>0</v>
      </c>
      <c r="AL373" s="82" t="e">
        <f t="shared" si="338"/>
        <v>#VALUE!</v>
      </c>
      <c r="AM373" s="82" t="b">
        <f t="shared" si="339"/>
        <v>0</v>
      </c>
      <c r="AN373" s="82" t="b">
        <f t="shared" si="340"/>
        <v>0</v>
      </c>
      <c r="AO373" s="82" t="b">
        <f t="shared" si="353"/>
        <v>0</v>
      </c>
      <c r="AP373" s="82" t="b">
        <f t="shared" si="341"/>
        <v>0</v>
      </c>
      <c r="AQ373" s="82" t="b">
        <f t="shared" si="354"/>
        <v>0</v>
      </c>
      <c r="AR373" s="70">
        <f t="shared" si="355"/>
        <v>0</v>
      </c>
      <c r="AS373" s="82" t="b">
        <f t="shared" si="342"/>
        <v>0</v>
      </c>
      <c r="AT373" s="82" t="b">
        <f t="shared" si="343"/>
        <v>0</v>
      </c>
      <c r="AU373" s="82" t="b">
        <f t="shared" si="344"/>
        <v>0</v>
      </c>
      <c r="AV373" s="82" t="b">
        <f t="shared" si="345"/>
        <v>0</v>
      </c>
      <c r="AW373" s="82" t="b">
        <f t="shared" si="346"/>
        <v>0</v>
      </c>
      <c r="AX373" s="82" t="b">
        <f t="shared" si="347"/>
        <v>0</v>
      </c>
      <c r="AY373" s="82" t="b">
        <f t="shared" si="356"/>
        <v>0</v>
      </c>
      <c r="AZ373" s="82"/>
      <c r="BA373" s="82" t="b">
        <f t="shared" si="357"/>
        <v>0</v>
      </c>
      <c r="BB373" s="82" t="b">
        <f t="shared" si="358"/>
        <v>0</v>
      </c>
      <c r="BC373" s="82" t="b">
        <f t="shared" si="359"/>
        <v>0</v>
      </c>
      <c r="BD373" s="70"/>
      <c r="BE373" s="70" t="str">
        <f t="shared" si="348"/>
        <v/>
      </c>
      <c r="BF373" s="70">
        <v>362</v>
      </c>
      <c r="BG373" s="70"/>
      <c r="BH373" s="70"/>
      <c r="BI373" s="70"/>
      <c r="BJ373" s="70"/>
      <c r="BK373" s="70"/>
      <c r="BL373" s="70"/>
      <c r="BM373" s="70"/>
      <c r="BN373" s="70"/>
      <c r="BO373" s="70"/>
      <c r="BP373" s="70"/>
      <c r="BQ373" s="70"/>
      <c r="BR373" s="70"/>
      <c r="BS373" s="70" t="b">
        <f t="shared" si="349"/>
        <v>0</v>
      </c>
      <c r="BT373" s="70">
        <f>COUNTA(B374:$O$830)</f>
        <v>0</v>
      </c>
      <c r="BU373" s="70"/>
      <c r="BV373" s="163"/>
      <c r="BW373" s="163"/>
      <c r="BX373" s="163"/>
      <c r="BY373" s="163"/>
      <c r="BZ373" s="163"/>
      <c r="CA373" s="163"/>
      <c r="CB373" s="163"/>
      <c r="CC373" s="163"/>
      <c r="CD373" s="163"/>
      <c r="CE373" s="163" t="str">
        <f t="shared" si="360"/>
        <v/>
      </c>
      <c r="CF373" s="163" t="str">
        <f t="shared" si="361"/>
        <v/>
      </c>
      <c r="CG373" s="163" t="str">
        <f t="shared" si="362"/>
        <v/>
      </c>
      <c r="CH373" s="163" t="str">
        <f t="shared" si="363"/>
        <v/>
      </c>
      <c r="CI373" s="163" t="str">
        <f t="shared" si="364"/>
        <v/>
      </c>
      <c r="CJ373" s="163" t="str">
        <f t="shared" si="365"/>
        <v/>
      </c>
      <c r="CK373" s="163" t="str">
        <f t="shared" si="366"/>
        <v/>
      </c>
      <c r="CL373" s="163" t="str">
        <f t="shared" si="367"/>
        <v/>
      </c>
      <c r="CM373" s="163" t="str">
        <f t="shared" si="368"/>
        <v/>
      </c>
      <c r="CN373" s="163"/>
      <c r="CO373" s="163"/>
      <c r="CP373" s="163" t="str">
        <f t="shared" si="369"/>
        <v/>
      </c>
      <c r="CQ373" s="163"/>
      <c r="CR373" s="163"/>
      <c r="CS373" s="185" t="str">
        <f t="shared" si="386"/>
        <v/>
      </c>
      <c r="CT373" s="70"/>
      <c r="CU373" s="70">
        <f t="shared" si="370"/>
        <v>0</v>
      </c>
      <c r="CV373" s="70">
        <f t="shared" si="371"/>
        <v>0</v>
      </c>
      <c r="CW373" s="70"/>
      <c r="CX373" s="96">
        <f t="shared" si="372"/>
        <v>0</v>
      </c>
      <c r="CY373" s="70"/>
      <c r="CZ373" s="70" t="e">
        <f t="shared" si="373"/>
        <v>#VALUE!</v>
      </c>
      <c r="DA373" s="70" t="e">
        <f t="shared" si="374"/>
        <v>#VALUE!</v>
      </c>
      <c r="DB373" s="70"/>
      <c r="DC373" s="70" t="b">
        <f t="shared" si="387"/>
        <v>0</v>
      </c>
      <c r="DD373" s="70">
        <f t="shared" si="375"/>
        <v>0</v>
      </c>
      <c r="DE373" s="70" t="str">
        <f t="shared" si="376"/>
        <v/>
      </c>
      <c r="DF373" s="70"/>
      <c r="DG373" s="70" t="str">
        <f t="shared" si="388"/>
        <v/>
      </c>
      <c r="DH373" s="70" t="b">
        <f t="shared" si="389"/>
        <v>0</v>
      </c>
      <c r="DI373" s="70" t="str">
        <f t="shared" si="390"/>
        <v/>
      </c>
      <c r="DJ373" s="70"/>
      <c r="DK373" s="70" t="str">
        <f t="shared" si="377"/>
        <v/>
      </c>
      <c r="DL373" s="70" t="str">
        <f t="shared" si="378"/>
        <v/>
      </c>
      <c r="DM373" s="70"/>
      <c r="DN373" s="70" t="str">
        <f t="shared" si="379"/>
        <v/>
      </c>
      <c r="DO373" s="70" t="str">
        <f>IF(DK373="","",AND((COUNTIF($DK$12:DL373,DK373))=1,(COUNTIF($DK$12:DL373,DL373))=1))</f>
        <v/>
      </c>
      <c r="DP373" s="70" t="str">
        <f>IF(DK373="","",AND((COUNTIF(DK373:$DL$812,DK373))=1,(COUNTIF(DK373:$DL$812,DL373))=1))</f>
        <v/>
      </c>
      <c r="DQ373" s="70"/>
      <c r="DR373" s="70" t="b">
        <f t="shared" si="380"/>
        <v>0</v>
      </c>
      <c r="DS373" s="70" t="b">
        <f t="shared" si="381"/>
        <v>0</v>
      </c>
      <c r="DT373" s="70">
        <f t="shared" si="391"/>
        <v>0</v>
      </c>
      <c r="DU373" s="70">
        <f t="shared" si="392"/>
        <v>0</v>
      </c>
      <c r="DV373" s="70" t="b">
        <f t="shared" si="382"/>
        <v>0</v>
      </c>
      <c r="DW373" s="70" t="b">
        <f t="shared" si="383"/>
        <v>0</v>
      </c>
      <c r="DX373" s="70"/>
      <c r="DY373" s="70" t="b">
        <f t="shared" si="384"/>
        <v>0</v>
      </c>
      <c r="DZ373" s="70">
        <f t="shared" si="385"/>
        <v>0</v>
      </c>
      <c r="EA373" s="70"/>
    </row>
    <row r="374" spans="1:131" x14ac:dyDescent="0.25">
      <c r="A374" s="24" t="str">
        <f t="shared" si="350"/>
        <v/>
      </c>
      <c r="B374" s="36"/>
      <c r="C374" s="37"/>
      <c r="D374" s="38"/>
      <c r="E374" s="37"/>
      <c r="F374" s="38"/>
      <c r="G374" s="39"/>
      <c r="H374" s="35"/>
      <c r="I374" s="30"/>
      <c r="J374" s="38"/>
      <c r="K374" s="36"/>
      <c r="L374" s="40"/>
      <c r="M374" s="43"/>
      <c r="N374" s="44"/>
      <c r="O374" s="35"/>
      <c r="P374" s="87"/>
      <c r="R374" s="70"/>
      <c r="S374" s="70"/>
      <c r="T374" s="99" t="s">
        <v>889</v>
      </c>
      <c r="U374" s="146" t="s">
        <v>890</v>
      </c>
      <c r="V374" s="70"/>
      <c r="W374" s="70"/>
      <c r="X374" s="70"/>
      <c r="Y374" s="70"/>
      <c r="Z374" t="b">
        <f t="shared" si="329"/>
        <v>0</v>
      </c>
      <c r="AA374" t="b">
        <f t="shared" si="351"/>
        <v>0</v>
      </c>
      <c r="AB374" t="b">
        <f t="shared" si="330"/>
        <v>0</v>
      </c>
      <c r="AC374" t="b">
        <f t="shared" si="331"/>
        <v>0</v>
      </c>
      <c r="AD374" s="101" t="b">
        <f t="shared" si="332"/>
        <v>0</v>
      </c>
      <c r="AE374" t="e">
        <f t="shared" si="333"/>
        <v>#VALUE!</v>
      </c>
      <c r="AF374" t="b">
        <f t="shared" si="334"/>
        <v>0</v>
      </c>
      <c r="AG374" s="135"/>
      <c r="AH374" s="82" t="b">
        <f t="shared" si="335"/>
        <v>0</v>
      </c>
      <c r="AI374" s="99" t="b">
        <f t="shared" si="336"/>
        <v>0</v>
      </c>
      <c r="AJ374" s="70" t="b">
        <f t="shared" si="337"/>
        <v>0</v>
      </c>
      <c r="AK374" s="111" t="b">
        <f t="shared" si="352"/>
        <v>0</v>
      </c>
      <c r="AL374" s="82" t="e">
        <f t="shared" si="338"/>
        <v>#VALUE!</v>
      </c>
      <c r="AM374" s="82" t="b">
        <f t="shared" si="339"/>
        <v>0</v>
      </c>
      <c r="AN374" s="82" t="b">
        <f t="shared" si="340"/>
        <v>0</v>
      </c>
      <c r="AO374" s="82" t="b">
        <f t="shared" si="353"/>
        <v>0</v>
      </c>
      <c r="AP374" s="82" t="b">
        <f t="shared" si="341"/>
        <v>0</v>
      </c>
      <c r="AQ374" s="82" t="b">
        <f t="shared" si="354"/>
        <v>0</v>
      </c>
      <c r="AR374" s="70">
        <f t="shared" si="355"/>
        <v>0</v>
      </c>
      <c r="AS374" s="82" t="b">
        <f t="shared" si="342"/>
        <v>0</v>
      </c>
      <c r="AT374" s="82" t="b">
        <f t="shared" si="343"/>
        <v>0</v>
      </c>
      <c r="AU374" s="82" t="b">
        <f t="shared" si="344"/>
        <v>0</v>
      </c>
      <c r="AV374" s="82" t="b">
        <f t="shared" si="345"/>
        <v>0</v>
      </c>
      <c r="AW374" s="82" t="b">
        <f t="shared" si="346"/>
        <v>0</v>
      </c>
      <c r="AX374" s="82" t="b">
        <f t="shared" si="347"/>
        <v>0</v>
      </c>
      <c r="AY374" s="82" t="b">
        <f t="shared" si="356"/>
        <v>0</v>
      </c>
      <c r="AZ374" s="82"/>
      <c r="BA374" s="82" t="b">
        <f t="shared" si="357"/>
        <v>0</v>
      </c>
      <c r="BB374" s="82" t="b">
        <f t="shared" si="358"/>
        <v>0</v>
      </c>
      <c r="BC374" s="82" t="b">
        <f t="shared" si="359"/>
        <v>0</v>
      </c>
      <c r="BD374" s="70"/>
      <c r="BE374" s="70" t="str">
        <f t="shared" si="348"/>
        <v/>
      </c>
      <c r="BF374" s="70">
        <v>363</v>
      </c>
      <c r="BG374" s="70"/>
      <c r="BH374" s="70"/>
      <c r="BI374" s="70"/>
      <c r="BJ374" s="70"/>
      <c r="BK374" s="70"/>
      <c r="BL374" s="70"/>
      <c r="BM374" s="70"/>
      <c r="BN374" s="70"/>
      <c r="BO374" s="70"/>
      <c r="BP374" s="70"/>
      <c r="BQ374" s="70"/>
      <c r="BR374" s="70"/>
      <c r="BS374" s="70" t="b">
        <f t="shared" si="349"/>
        <v>0</v>
      </c>
      <c r="BT374" s="70">
        <f>COUNTA(B375:$O$830)</f>
        <v>0</v>
      </c>
      <c r="BU374" s="70"/>
      <c r="BV374" s="163"/>
      <c r="BW374" s="163"/>
      <c r="BX374" s="163"/>
      <c r="BY374" s="163"/>
      <c r="BZ374" s="163"/>
      <c r="CA374" s="163"/>
      <c r="CB374" s="163"/>
      <c r="CC374" s="163"/>
      <c r="CD374" s="163"/>
      <c r="CE374" s="163" t="str">
        <f t="shared" si="360"/>
        <v/>
      </c>
      <c r="CF374" s="163" t="str">
        <f t="shared" si="361"/>
        <v/>
      </c>
      <c r="CG374" s="163" t="str">
        <f t="shared" si="362"/>
        <v/>
      </c>
      <c r="CH374" s="163" t="str">
        <f t="shared" si="363"/>
        <v/>
      </c>
      <c r="CI374" s="163" t="str">
        <f t="shared" si="364"/>
        <v/>
      </c>
      <c r="CJ374" s="163" t="str">
        <f t="shared" si="365"/>
        <v/>
      </c>
      <c r="CK374" s="163" t="str">
        <f t="shared" si="366"/>
        <v/>
      </c>
      <c r="CL374" s="163" t="str">
        <f t="shared" si="367"/>
        <v/>
      </c>
      <c r="CM374" s="163" t="str">
        <f t="shared" si="368"/>
        <v/>
      </c>
      <c r="CN374" s="163"/>
      <c r="CO374" s="163"/>
      <c r="CP374" s="163" t="str">
        <f t="shared" si="369"/>
        <v/>
      </c>
      <c r="CQ374" s="163"/>
      <c r="CR374" s="163"/>
      <c r="CS374" s="185" t="str">
        <f t="shared" si="386"/>
        <v/>
      </c>
      <c r="CT374" s="70"/>
      <c r="CU374" s="70">
        <f t="shared" si="370"/>
        <v>0</v>
      </c>
      <c r="CV374" s="70">
        <f t="shared" si="371"/>
        <v>0</v>
      </c>
      <c r="CW374" s="70"/>
      <c r="CX374" s="96">
        <f t="shared" si="372"/>
        <v>0</v>
      </c>
      <c r="CY374" s="70"/>
      <c r="CZ374" s="70" t="e">
        <f t="shared" si="373"/>
        <v>#VALUE!</v>
      </c>
      <c r="DA374" s="70" t="e">
        <f t="shared" si="374"/>
        <v>#VALUE!</v>
      </c>
      <c r="DB374" s="70"/>
      <c r="DC374" s="70" t="b">
        <f t="shared" si="387"/>
        <v>0</v>
      </c>
      <c r="DD374" s="70">
        <f t="shared" si="375"/>
        <v>0</v>
      </c>
      <c r="DE374" s="70" t="str">
        <f t="shared" si="376"/>
        <v/>
      </c>
      <c r="DF374" s="70"/>
      <c r="DG374" s="70" t="str">
        <f t="shared" si="388"/>
        <v/>
      </c>
      <c r="DH374" s="70" t="b">
        <f t="shared" si="389"/>
        <v>0</v>
      </c>
      <c r="DI374" s="70" t="str">
        <f t="shared" si="390"/>
        <v/>
      </c>
      <c r="DJ374" s="70"/>
      <c r="DK374" s="70" t="str">
        <f t="shared" si="377"/>
        <v/>
      </c>
      <c r="DL374" s="70" t="str">
        <f t="shared" si="378"/>
        <v/>
      </c>
      <c r="DM374" s="70"/>
      <c r="DN374" s="70" t="str">
        <f t="shared" si="379"/>
        <v/>
      </c>
      <c r="DO374" s="70" t="str">
        <f>IF(DK374="","",AND((COUNTIF($DK$12:DL374,DK374))=1,(COUNTIF($DK$12:DL374,DL374))=1))</f>
        <v/>
      </c>
      <c r="DP374" s="70" t="str">
        <f>IF(DK374="","",AND((COUNTIF(DK374:$DL$812,DK374))=1,(COUNTIF(DK374:$DL$812,DL374))=1))</f>
        <v/>
      </c>
      <c r="DQ374" s="70"/>
      <c r="DR374" s="70" t="b">
        <f t="shared" si="380"/>
        <v>0</v>
      </c>
      <c r="DS374" s="70" t="b">
        <f t="shared" si="381"/>
        <v>0</v>
      </c>
      <c r="DT374" s="70">
        <f t="shared" si="391"/>
        <v>0</v>
      </c>
      <c r="DU374" s="70">
        <f t="shared" si="392"/>
        <v>0</v>
      </c>
      <c r="DV374" s="70" t="b">
        <f t="shared" si="382"/>
        <v>0</v>
      </c>
      <c r="DW374" s="70" t="b">
        <f t="shared" si="383"/>
        <v>0</v>
      </c>
      <c r="DX374" s="70"/>
      <c r="DY374" s="70" t="b">
        <f t="shared" si="384"/>
        <v>0</v>
      </c>
      <c r="DZ374" s="70">
        <f t="shared" si="385"/>
        <v>0</v>
      </c>
      <c r="EA374" s="70"/>
    </row>
    <row r="375" spans="1:131" x14ac:dyDescent="0.25">
      <c r="A375" s="24" t="str">
        <f t="shared" si="350"/>
        <v/>
      </c>
      <c r="B375" s="36"/>
      <c r="C375" s="37"/>
      <c r="D375" s="38"/>
      <c r="E375" s="37"/>
      <c r="F375" s="38"/>
      <c r="G375" s="39"/>
      <c r="H375" s="35"/>
      <c r="I375" s="30"/>
      <c r="J375" s="38"/>
      <c r="K375" s="36"/>
      <c r="L375" s="40"/>
      <c r="M375" s="43"/>
      <c r="N375" s="44"/>
      <c r="O375" s="35"/>
      <c r="P375" s="87"/>
      <c r="R375" s="70"/>
      <c r="S375" s="70"/>
      <c r="T375" s="99" t="s">
        <v>891</v>
      </c>
      <c r="U375" s="146" t="s">
        <v>892</v>
      </c>
      <c r="V375" s="70"/>
      <c r="W375" s="70"/>
      <c r="X375" s="70"/>
      <c r="Y375" s="70"/>
      <c r="Z375" t="b">
        <f t="shared" si="329"/>
        <v>0</v>
      </c>
      <c r="AA375" t="b">
        <f t="shared" si="351"/>
        <v>0</v>
      </c>
      <c r="AB375" t="b">
        <f t="shared" si="330"/>
        <v>0</v>
      </c>
      <c r="AC375" t="b">
        <f t="shared" si="331"/>
        <v>0</v>
      </c>
      <c r="AD375" s="101" t="b">
        <f t="shared" si="332"/>
        <v>0</v>
      </c>
      <c r="AE375" t="e">
        <f t="shared" si="333"/>
        <v>#VALUE!</v>
      </c>
      <c r="AF375" t="b">
        <f t="shared" si="334"/>
        <v>0</v>
      </c>
      <c r="AG375" s="135"/>
      <c r="AH375" s="82" t="b">
        <f t="shared" si="335"/>
        <v>0</v>
      </c>
      <c r="AI375" s="99" t="b">
        <f t="shared" si="336"/>
        <v>0</v>
      </c>
      <c r="AJ375" s="70" t="b">
        <f t="shared" si="337"/>
        <v>0</v>
      </c>
      <c r="AK375" s="111" t="b">
        <f t="shared" si="352"/>
        <v>0</v>
      </c>
      <c r="AL375" s="82" t="e">
        <f t="shared" si="338"/>
        <v>#VALUE!</v>
      </c>
      <c r="AM375" s="82" t="b">
        <f t="shared" si="339"/>
        <v>0</v>
      </c>
      <c r="AN375" s="82" t="b">
        <f t="shared" si="340"/>
        <v>0</v>
      </c>
      <c r="AO375" s="82" t="b">
        <f t="shared" si="353"/>
        <v>0</v>
      </c>
      <c r="AP375" s="82" t="b">
        <f t="shared" si="341"/>
        <v>0</v>
      </c>
      <c r="AQ375" s="82" t="b">
        <f t="shared" si="354"/>
        <v>0</v>
      </c>
      <c r="AR375" s="70">
        <f t="shared" si="355"/>
        <v>0</v>
      </c>
      <c r="AS375" s="82" t="b">
        <f t="shared" si="342"/>
        <v>0</v>
      </c>
      <c r="AT375" s="82" t="b">
        <f t="shared" si="343"/>
        <v>0</v>
      </c>
      <c r="AU375" s="82" t="b">
        <f t="shared" si="344"/>
        <v>0</v>
      </c>
      <c r="AV375" s="82" t="b">
        <f t="shared" si="345"/>
        <v>0</v>
      </c>
      <c r="AW375" s="82" t="b">
        <f t="shared" si="346"/>
        <v>0</v>
      </c>
      <c r="AX375" s="82" t="b">
        <f t="shared" si="347"/>
        <v>0</v>
      </c>
      <c r="AY375" s="82" t="b">
        <f t="shared" si="356"/>
        <v>0</v>
      </c>
      <c r="AZ375" s="82"/>
      <c r="BA375" s="82" t="b">
        <f t="shared" si="357"/>
        <v>0</v>
      </c>
      <c r="BB375" s="82" t="b">
        <f t="shared" si="358"/>
        <v>0</v>
      </c>
      <c r="BC375" s="82" t="b">
        <f t="shared" si="359"/>
        <v>0</v>
      </c>
      <c r="BD375" s="70"/>
      <c r="BE375" s="70" t="str">
        <f t="shared" si="348"/>
        <v/>
      </c>
      <c r="BF375" s="70">
        <v>364</v>
      </c>
      <c r="BG375" s="70"/>
      <c r="BH375" s="70"/>
      <c r="BI375" s="70"/>
      <c r="BJ375" s="70"/>
      <c r="BK375" s="70"/>
      <c r="BL375" s="70"/>
      <c r="BM375" s="70"/>
      <c r="BN375" s="70"/>
      <c r="BO375" s="70"/>
      <c r="BP375" s="70"/>
      <c r="BQ375" s="70"/>
      <c r="BR375" s="70"/>
      <c r="BS375" s="70" t="b">
        <f t="shared" si="349"/>
        <v>0</v>
      </c>
      <c r="BT375" s="70">
        <f>COUNTA(B376:$O$830)</f>
        <v>0</v>
      </c>
      <c r="BU375" s="70"/>
      <c r="BV375" s="163"/>
      <c r="BW375" s="163"/>
      <c r="BX375" s="163"/>
      <c r="BY375" s="163"/>
      <c r="BZ375" s="163"/>
      <c r="CA375" s="163"/>
      <c r="CB375" s="163"/>
      <c r="CC375" s="163"/>
      <c r="CD375" s="163"/>
      <c r="CE375" s="163" t="str">
        <f t="shared" si="360"/>
        <v/>
      </c>
      <c r="CF375" s="163" t="str">
        <f t="shared" si="361"/>
        <v/>
      </c>
      <c r="CG375" s="163" t="str">
        <f t="shared" si="362"/>
        <v/>
      </c>
      <c r="CH375" s="163" t="str">
        <f t="shared" si="363"/>
        <v/>
      </c>
      <c r="CI375" s="163" t="str">
        <f t="shared" si="364"/>
        <v/>
      </c>
      <c r="CJ375" s="163" t="str">
        <f t="shared" si="365"/>
        <v/>
      </c>
      <c r="CK375" s="163" t="str">
        <f t="shared" si="366"/>
        <v/>
      </c>
      <c r="CL375" s="163" t="str">
        <f t="shared" si="367"/>
        <v/>
      </c>
      <c r="CM375" s="163" t="str">
        <f t="shared" si="368"/>
        <v/>
      </c>
      <c r="CN375" s="163"/>
      <c r="CO375" s="163"/>
      <c r="CP375" s="163" t="str">
        <f t="shared" si="369"/>
        <v/>
      </c>
      <c r="CQ375" s="163"/>
      <c r="CR375" s="163"/>
      <c r="CS375" s="185" t="str">
        <f t="shared" si="386"/>
        <v/>
      </c>
      <c r="CT375" s="70"/>
      <c r="CU375" s="70">
        <f t="shared" si="370"/>
        <v>0</v>
      </c>
      <c r="CV375" s="70">
        <f t="shared" si="371"/>
        <v>0</v>
      </c>
      <c r="CW375" s="70"/>
      <c r="CX375" s="96">
        <f t="shared" si="372"/>
        <v>0</v>
      </c>
      <c r="CY375" s="70"/>
      <c r="CZ375" s="70" t="e">
        <f t="shared" si="373"/>
        <v>#VALUE!</v>
      </c>
      <c r="DA375" s="70" t="e">
        <f t="shared" si="374"/>
        <v>#VALUE!</v>
      </c>
      <c r="DB375" s="70"/>
      <c r="DC375" s="70" t="b">
        <f t="shared" si="387"/>
        <v>0</v>
      </c>
      <c r="DD375" s="70">
        <f t="shared" si="375"/>
        <v>0</v>
      </c>
      <c r="DE375" s="70" t="str">
        <f t="shared" si="376"/>
        <v/>
      </c>
      <c r="DF375" s="70"/>
      <c r="DG375" s="70" t="str">
        <f t="shared" si="388"/>
        <v/>
      </c>
      <c r="DH375" s="70" t="b">
        <f t="shared" si="389"/>
        <v>0</v>
      </c>
      <c r="DI375" s="70" t="str">
        <f t="shared" si="390"/>
        <v/>
      </c>
      <c r="DJ375" s="70"/>
      <c r="DK375" s="70" t="str">
        <f t="shared" si="377"/>
        <v/>
      </c>
      <c r="DL375" s="70" t="str">
        <f t="shared" si="378"/>
        <v/>
      </c>
      <c r="DM375" s="70"/>
      <c r="DN375" s="70" t="str">
        <f t="shared" si="379"/>
        <v/>
      </c>
      <c r="DO375" s="70" t="str">
        <f>IF(DK375="","",AND((COUNTIF($DK$12:DL375,DK375))=1,(COUNTIF($DK$12:DL375,DL375))=1))</f>
        <v/>
      </c>
      <c r="DP375" s="70" t="str">
        <f>IF(DK375="","",AND((COUNTIF(DK375:$DL$812,DK375))=1,(COUNTIF(DK375:$DL$812,DL375))=1))</f>
        <v/>
      </c>
      <c r="DQ375" s="70"/>
      <c r="DR375" s="70" t="b">
        <f t="shared" si="380"/>
        <v>0</v>
      </c>
      <c r="DS375" s="70" t="b">
        <f t="shared" si="381"/>
        <v>0</v>
      </c>
      <c r="DT375" s="70">
        <f t="shared" si="391"/>
        <v>0</v>
      </c>
      <c r="DU375" s="70">
        <f t="shared" si="392"/>
        <v>0</v>
      </c>
      <c r="DV375" s="70" t="b">
        <f t="shared" si="382"/>
        <v>0</v>
      </c>
      <c r="DW375" s="70" t="b">
        <f t="shared" si="383"/>
        <v>0</v>
      </c>
      <c r="DX375" s="70"/>
      <c r="DY375" s="70" t="b">
        <f t="shared" si="384"/>
        <v>0</v>
      </c>
      <c r="DZ375" s="70">
        <f t="shared" si="385"/>
        <v>0</v>
      </c>
      <c r="EA375" s="70"/>
    </row>
    <row r="376" spans="1:131" x14ac:dyDescent="0.25">
      <c r="A376" s="24" t="str">
        <f t="shared" si="350"/>
        <v/>
      </c>
      <c r="B376" s="36"/>
      <c r="C376" s="37"/>
      <c r="D376" s="38"/>
      <c r="E376" s="37"/>
      <c r="F376" s="38"/>
      <c r="G376" s="39"/>
      <c r="H376" s="35"/>
      <c r="I376" s="30"/>
      <c r="J376" s="38"/>
      <c r="K376" s="36"/>
      <c r="L376" s="40"/>
      <c r="M376" s="43"/>
      <c r="N376" s="44"/>
      <c r="O376" s="35"/>
      <c r="P376" s="87"/>
      <c r="R376" s="70"/>
      <c r="S376" s="70"/>
      <c r="T376" s="99" t="s">
        <v>893</v>
      </c>
      <c r="U376" s="146" t="s">
        <v>894</v>
      </c>
      <c r="V376" s="70"/>
      <c r="W376" s="70"/>
      <c r="X376" s="70"/>
      <c r="Y376" s="70"/>
      <c r="Z376" t="b">
        <f t="shared" si="329"/>
        <v>0</v>
      </c>
      <c r="AA376" t="b">
        <f t="shared" si="351"/>
        <v>0</v>
      </c>
      <c r="AB376" t="b">
        <f t="shared" si="330"/>
        <v>0</v>
      </c>
      <c r="AC376" t="b">
        <f t="shared" si="331"/>
        <v>0</v>
      </c>
      <c r="AD376" s="101" t="b">
        <f t="shared" si="332"/>
        <v>0</v>
      </c>
      <c r="AE376" t="e">
        <f t="shared" si="333"/>
        <v>#VALUE!</v>
      </c>
      <c r="AF376" t="b">
        <f t="shared" si="334"/>
        <v>0</v>
      </c>
      <c r="AG376" s="135"/>
      <c r="AH376" s="82" t="b">
        <f t="shared" si="335"/>
        <v>0</v>
      </c>
      <c r="AI376" s="99" t="b">
        <f t="shared" si="336"/>
        <v>0</v>
      </c>
      <c r="AJ376" s="70" t="b">
        <f t="shared" si="337"/>
        <v>0</v>
      </c>
      <c r="AK376" s="111" t="b">
        <f t="shared" si="352"/>
        <v>0</v>
      </c>
      <c r="AL376" s="82" t="e">
        <f t="shared" si="338"/>
        <v>#VALUE!</v>
      </c>
      <c r="AM376" s="82" t="b">
        <f t="shared" si="339"/>
        <v>0</v>
      </c>
      <c r="AN376" s="82" t="b">
        <f t="shared" si="340"/>
        <v>0</v>
      </c>
      <c r="AO376" s="82" t="b">
        <f t="shared" si="353"/>
        <v>0</v>
      </c>
      <c r="AP376" s="82" t="b">
        <f t="shared" si="341"/>
        <v>0</v>
      </c>
      <c r="AQ376" s="82" t="b">
        <f t="shared" si="354"/>
        <v>0</v>
      </c>
      <c r="AR376" s="70">
        <f t="shared" si="355"/>
        <v>0</v>
      </c>
      <c r="AS376" s="82" t="b">
        <f t="shared" si="342"/>
        <v>0</v>
      </c>
      <c r="AT376" s="82" t="b">
        <f t="shared" si="343"/>
        <v>0</v>
      </c>
      <c r="AU376" s="82" t="b">
        <f t="shared" si="344"/>
        <v>0</v>
      </c>
      <c r="AV376" s="82" t="b">
        <f t="shared" si="345"/>
        <v>0</v>
      </c>
      <c r="AW376" s="82" t="b">
        <f t="shared" si="346"/>
        <v>0</v>
      </c>
      <c r="AX376" s="82" t="b">
        <f t="shared" si="347"/>
        <v>0</v>
      </c>
      <c r="AY376" s="82" t="b">
        <f t="shared" si="356"/>
        <v>0</v>
      </c>
      <c r="AZ376" s="82"/>
      <c r="BA376" s="82" t="b">
        <f t="shared" si="357"/>
        <v>0</v>
      </c>
      <c r="BB376" s="82" t="b">
        <f t="shared" si="358"/>
        <v>0</v>
      </c>
      <c r="BC376" s="82" t="b">
        <f t="shared" si="359"/>
        <v>0</v>
      </c>
      <c r="BD376" s="70"/>
      <c r="BE376" s="70" t="str">
        <f t="shared" si="348"/>
        <v/>
      </c>
      <c r="BF376" s="70">
        <v>365</v>
      </c>
      <c r="BG376" s="70"/>
      <c r="BH376" s="70"/>
      <c r="BI376" s="70"/>
      <c r="BJ376" s="70"/>
      <c r="BK376" s="70"/>
      <c r="BL376" s="70"/>
      <c r="BM376" s="70"/>
      <c r="BN376" s="70"/>
      <c r="BO376" s="70"/>
      <c r="BP376" s="70"/>
      <c r="BQ376" s="70"/>
      <c r="BR376" s="70"/>
      <c r="BS376" s="70" t="b">
        <f t="shared" si="349"/>
        <v>0</v>
      </c>
      <c r="BT376" s="70">
        <f>COUNTA(B377:$O$830)</f>
        <v>0</v>
      </c>
      <c r="BU376" s="70"/>
      <c r="BV376" s="163"/>
      <c r="BW376" s="163"/>
      <c r="BX376" s="163"/>
      <c r="BY376" s="163"/>
      <c r="BZ376" s="163"/>
      <c r="CA376" s="163"/>
      <c r="CB376" s="163"/>
      <c r="CC376" s="163"/>
      <c r="CD376" s="163"/>
      <c r="CE376" s="163" t="str">
        <f t="shared" si="360"/>
        <v/>
      </c>
      <c r="CF376" s="163" t="str">
        <f t="shared" si="361"/>
        <v/>
      </c>
      <c r="CG376" s="163" t="str">
        <f t="shared" si="362"/>
        <v/>
      </c>
      <c r="CH376" s="163" t="str">
        <f t="shared" si="363"/>
        <v/>
      </c>
      <c r="CI376" s="163" t="str">
        <f t="shared" si="364"/>
        <v/>
      </c>
      <c r="CJ376" s="163" t="str">
        <f t="shared" si="365"/>
        <v/>
      </c>
      <c r="CK376" s="163" t="str">
        <f t="shared" si="366"/>
        <v/>
      </c>
      <c r="CL376" s="163" t="str">
        <f t="shared" si="367"/>
        <v/>
      </c>
      <c r="CM376" s="163" t="str">
        <f t="shared" si="368"/>
        <v/>
      </c>
      <c r="CN376" s="163"/>
      <c r="CO376" s="163"/>
      <c r="CP376" s="163" t="str">
        <f t="shared" si="369"/>
        <v/>
      </c>
      <c r="CQ376" s="163"/>
      <c r="CR376" s="163"/>
      <c r="CS376" s="185" t="str">
        <f t="shared" si="386"/>
        <v/>
      </c>
      <c r="CT376" s="70"/>
      <c r="CU376" s="70">
        <f t="shared" si="370"/>
        <v>0</v>
      </c>
      <c r="CV376" s="70">
        <f t="shared" si="371"/>
        <v>0</v>
      </c>
      <c r="CW376" s="70"/>
      <c r="CX376" s="96">
        <f t="shared" si="372"/>
        <v>0</v>
      </c>
      <c r="CY376" s="70"/>
      <c r="CZ376" s="70" t="e">
        <f t="shared" si="373"/>
        <v>#VALUE!</v>
      </c>
      <c r="DA376" s="70" t="e">
        <f t="shared" si="374"/>
        <v>#VALUE!</v>
      </c>
      <c r="DB376" s="70"/>
      <c r="DC376" s="70" t="b">
        <f t="shared" si="387"/>
        <v>0</v>
      </c>
      <c r="DD376" s="70">
        <f t="shared" si="375"/>
        <v>0</v>
      </c>
      <c r="DE376" s="70" t="str">
        <f t="shared" si="376"/>
        <v/>
      </c>
      <c r="DF376" s="70"/>
      <c r="DG376" s="70" t="str">
        <f t="shared" si="388"/>
        <v/>
      </c>
      <c r="DH376" s="70" t="b">
        <f t="shared" si="389"/>
        <v>0</v>
      </c>
      <c r="DI376" s="70" t="str">
        <f t="shared" si="390"/>
        <v/>
      </c>
      <c r="DJ376" s="70"/>
      <c r="DK376" s="70" t="str">
        <f t="shared" si="377"/>
        <v/>
      </c>
      <c r="DL376" s="70" t="str">
        <f t="shared" si="378"/>
        <v/>
      </c>
      <c r="DM376" s="70"/>
      <c r="DN376" s="70" t="str">
        <f t="shared" si="379"/>
        <v/>
      </c>
      <c r="DO376" s="70" t="str">
        <f>IF(DK376="","",AND((COUNTIF($DK$12:DL376,DK376))=1,(COUNTIF($DK$12:DL376,DL376))=1))</f>
        <v/>
      </c>
      <c r="DP376" s="70" t="str">
        <f>IF(DK376="","",AND((COUNTIF(DK376:$DL$812,DK376))=1,(COUNTIF(DK376:$DL$812,DL376))=1))</f>
        <v/>
      </c>
      <c r="DQ376" s="70"/>
      <c r="DR376" s="70" t="b">
        <f t="shared" si="380"/>
        <v>0</v>
      </c>
      <c r="DS376" s="70" t="b">
        <f t="shared" si="381"/>
        <v>0</v>
      </c>
      <c r="DT376" s="70">
        <f t="shared" si="391"/>
        <v>0</v>
      </c>
      <c r="DU376" s="70">
        <f t="shared" si="392"/>
        <v>0</v>
      </c>
      <c r="DV376" s="70" t="b">
        <f t="shared" si="382"/>
        <v>0</v>
      </c>
      <c r="DW376" s="70" t="b">
        <f t="shared" si="383"/>
        <v>0</v>
      </c>
      <c r="DX376" s="70"/>
      <c r="DY376" s="70" t="b">
        <f t="shared" si="384"/>
        <v>0</v>
      </c>
      <c r="DZ376" s="70">
        <f t="shared" si="385"/>
        <v>0</v>
      </c>
      <c r="EA376" s="70"/>
    </row>
    <row r="377" spans="1:131" x14ac:dyDescent="0.25">
      <c r="A377" s="24" t="str">
        <f t="shared" si="350"/>
        <v/>
      </c>
      <c r="B377" s="36"/>
      <c r="C377" s="37"/>
      <c r="D377" s="38"/>
      <c r="E377" s="37"/>
      <c r="F377" s="38"/>
      <c r="G377" s="39"/>
      <c r="H377" s="35"/>
      <c r="I377" s="30"/>
      <c r="J377" s="38"/>
      <c r="K377" s="36"/>
      <c r="L377" s="40"/>
      <c r="M377" s="43"/>
      <c r="N377" s="44"/>
      <c r="O377" s="35"/>
      <c r="P377" s="87"/>
      <c r="R377" s="70"/>
      <c r="S377" s="70"/>
      <c r="T377" s="99" t="s">
        <v>895</v>
      </c>
      <c r="U377" s="146" t="s">
        <v>896</v>
      </c>
      <c r="V377" s="70"/>
      <c r="W377" s="70"/>
      <c r="X377" s="70"/>
      <c r="Y377" s="70"/>
      <c r="Z377" t="b">
        <f t="shared" si="329"/>
        <v>0</v>
      </c>
      <c r="AA377" t="b">
        <f t="shared" si="351"/>
        <v>0</v>
      </c>
      <c r="AB377" t="b">
        <f t="shared" si="330"/>
        <v>0</v>
      </c>
      <c r="AC377" t="b">
        <f t="shared" si="331"/>
        <v>0</v>
      </c>
      <c r="AD377" s="101" t="b">
        <f t="shared" si="332"/>
        <v>0</v>
      </c>
      <c r="AE377" t="e">
        <f t="shared" si="333"/>
        <v>#VALUE!</v>
      </c>
      <c r="AF377" t="b">
        <f t="shared" si="334"/>
        <v>0</v>
      </c>
      <c r="AG377" s="135"/>
      <c r="AH377" s="82" t="b">
        <f t="shared" si="335"/>
        <v>0</v>
      </c>
      <c r="AI377" s="99" t="b">
        <f t="shared" si="336"/>
        <v>0</v>
      </c>
      <c r="AJ377" s="70" t="b">
        <f t="shared" si="337"/>
        <v>0</v>
      </c>
      <c r="AK377" s="111" t="b">
        <f t="shared" si="352"/>
        <v>0</v>
      </c>
      <c r="AL377" s="82" t="e">
        <f t="shared" si="338"/>
        <v>#VALUE!</v>
      </c>
      <c r="AM377" s="82" t="b">
        <f t="shared" si="339"/>
        <v>0</v>
      </c>
      <c r="AN377" s="82" t="b">
        <f t="shared" si="340"/>
        <v>0</v>
      </c>
      <c r="AO377" s="82" t="b">
        <f t="shared" si="353"/>
        <v>0</v>
      </c>
      <c r="AP377" s="82" t="b">
        <f t="shared" si="341"/>
        <v>0</v>
      </c>
      <c r="AQ377" s="82" t="b">
        <f t="shared" si="354"/>
        <v>0</v>
      </c>
      <c r="AR377" s="70">
        <f t="shared" si="355"/>
        <v>0</v>
      </c>
      <c r="AS377" s="82" t="b">
        <f t="shared" si="342"/>
        <v>0</v>
      </c>
      <c r="AT377" s="82" t="b">
        <f t="shared" si="343"/>
        <v>0</v>
      </c>
      <c r="AU377" s="82" t="b">
        <f t="shared" si="344"/>
        <v>0</v>
      </c>
      <c r="AV377" s="82" t="b">
        <f t="shared" si="345"/>
        <v>0</v>
      </c>
      <c r="AW377" s="82" t="b">
        <f t="shared" si="346"/>
        <v>0</v>
      </c>
      <c r="AX377" s="82" t="b">
        <f t="shared" si="347"/>
        <v>0</v>
      </c>
      <c r="AY377" s="82" t="b">
        <f t="shared" si="356"/>
        <v>0</v>
      </c>
      <c r="AZ377" s="82"/>
      <c r="BA377" s="82" t="b">
        <f t="shared" si="357"/>
        <v>0</v>
      </c>
      <c r="BB377" s="82" t="b">
        <f t="shared" si="358"/>
        <v>0</v>
      </c>
      <c r="BC377" s="82" t="b">
        <f t="shared" si="359"/>
        <v>0</v>
      </c>
      <c r="BD377" s="70"/>
      <c r="BE377" s="70" t="str">
        <f t="shared" si="348"/>
        <v/>
      </c>
      <c r="BF377" s="70">
        <v>366</v>
      </c>
      <c r="BG377" s="70"/>
      <c r="BH377" s="70"/>
      <c r="BI377" s="70"/>
      <c r="BJ377" s="70"/>
      <c r="BK377" s="70"/>
      <c r="BL377" s="70"/>
      <c r="BM377" s="70"/>
      <c r="BN377" s="70"/>
      <c r="BO377" s="70"/>
      <c r="BP377" s="70"/>
      <c r="BQ377" s="70"/>
      <c r="BR377" s="70"/>
      <c r="BS377" s="70" t="b">
        <f t="shared" si="349"/>
        <v>0</v>
      </c>
      <c r="BT377" s="70">
        <f>COUNTA(B378:$O$830)</f>
        <v>0</v>
      </c>
      <c r="BU377" s="70"/>
      <c r="BV377" s="163"/>
      <c r="BW377" s="163"/>
      <c r="BX377" s="163"/>
      <c r="BY377" s="163"/>
      <c r="BZ377" s="163"/>
      <c r="CA377" s="163"/>
      <c r="CB377" s="163"/>
      <c r="CC377" s="163"/>
      <c r="CD377" s="163"/>
      <c r="CE377" s="163" t="str">
        <f t="shared" si="360"/>
        <v/>
      </c>
      <c r="CF377" s="163" t="str">
        <f t="shared" si="361"/>
        <v/>
      </c>
      <c r="CG377" s="163" t="str">
        <f t="shared" si="362"/>
        <v/>
      </c>
      <c r="CH377" s="163" t="str">
        <f t="shared" si="363"/>
        <v/>
      </c>
      <c r="CI377" s="163" t="str">
        <f t="shared" si="364"/>
        <v/>
      </c>
      <c r="CJ377" s="163" t="str">
        <f t="shared" si="365"/>
        <v/>
      </c>
      <c r="CK377" s="163" t="str">
        <f t="shared" si="366"/>
        <v/>
      </c>
      <c r="CL377" s="163" t="str">
        <f t="shared" si="367"/>
        <v/>
      </c>
      <c r="CM377" s="163" t="str">
        <f t="shared" si="368"/>
        <v/>
      </c>
      <c r="CN377" s="163"/>
      <c r="CO377" s="163"/>
      <c r="CP377" s="163" t="str">
        <f t="shared" si="369"/>
        <v/>
      </c>
      <c r="CQ377" s="163"/>
      <c r="CR377" s="163"/>
      <c r="CS377" s="185" t="str">
        <f t="shared" si="386"/>
        <v/>
      </c>
      <c r="CT377" s="70"/>
      <c r="CU377" s="70">
        <f t="shared" si="370"/>
        <v>0</v>
      </c>
      <c r="CV377" s="70">
        <f t="shared" si="371"/>
        <v>0</v>
      </c>
      <c r="CW377" s="70"/>
      <c r="CX377" s="96">
        <f t="shared" si="372"/>
        <v>0</v>
      </c>
      <c r="CY377" s="70"/>
      <c r="CZ377" s="70" t="e">
        <f t="shared" si="373"/>
        <v>#VALUE!</v>
      </c>
      <c r="DA377" s="70" t="e">
        <f t="shared" si="374"/>
        <v>#VALUE!</v>
      </c>
      <c r="DB377" s="70"/>
      <c r="DC377" s="70" t="b">
        <f t="shared" si="387"/>
        <v>0</v>
      </c>
      <c r="DD377" s="70">
        <f t="shared" si="375"/>
        <v>0</v>
      </c>
      <c r="DE377" s="70" t="str">
        <f t="shared" si="376"/>
        <v/>
      </c>
      <c r="DF377" s="70"/>
      <c r="DG377" s="70" t="str">
        <f t="shared" si="388"/>
        <v/>
      </c>
      <c r="DH377" s="70" t="b">
        <f t="shared" si="389"/>
        <v>0</v>
      </c>
      <c r="DI377" s="70" t="str">
        <f t="shared" si="390"/>
        <v/>
      </c>
      <c r="DJ377" s="70"/>
      <c r="DK377" s="70" t="str">
        <f t="shared" si="377"/>
        <v/>
      </c>
      <c r="DL377" s="70" t="str">
        <f t="shared" si="378"/>
        <v/>
      </c>
      <c r="DM377" s="70"/>
      <c r="DN377" s="70" t="str">
        <f t="shared" si="379"/>
        <v/>
      </c>
      <c r="DO377" s="70" t="str">
        <f>IF(DK377="","",AND((COUNTIF($DK$12:DL377,DK377))=1,(COUNTIF($DK$12:DL377,DL377))=1))</f>
        <v/>
      </c>
      <c r="DP377" s="70" t="str">
        <f>IF(DK377="","",AND((COUNTIF(DK377:$DL$812,DK377))=1,(COUNTIF(DK377:$DL$812,DL377))=1))</f>
        <v/>
      </c>
      <c r="DQ377" s="70"/>
      <c r="DR377" s="70" t="b">
        <f t="shared" si="380"/>
        <v>0</v>
      </c>
      <c r="DS377" s="70" t="b">
        <f t="shared" si="381"/>
        <v>0</v>
      </c>
      <c r="DT377" s="70">
        <f t="shared" si="391"/>
        <v>0</v>
      </c>
      <c r="DU377" s="70">
        <f t="shared" si="392"/>
        <v>0</v>
      </c>
      <c r="DV377" s="70" t="b">
        <f t="shared" si="382"/>
        <v>0</v>
      </c>
      <c r="DW377" s="70" t="b">
        <f t="shared" si="383"/>
        <v>0</v>
      </c>
      <c r="DX377" s="70"/>
      <c r="DY377" s="70" t="b">
        <f t="shared" si="384"/>
        <v>0</v>
      </c>
      <c r="DZ377" s="70">
        <f t="shared" si="385"/>
        <v>0</v>
      </c>
      <c r="EA377" s="70"/>
    </row>
    <row r="378" spans="1:131" x14ac:dyDescent="0.25">
      <c r="A378" s="24" t="str">
        <f t="shared" si="350"/>
        <v/>
      </c>
      <c r="B378" s="36"/>
      <c r="C378" s="37"/>
      <c r="D378" s="38"/>
      <c r="E378" s="37"/>
      <c r="F378" s="38"/>
      <c r="G378" s="39"/>
      <c r="H378" s="35"/>
      <c r="I378" s="30"/>
      <c r="J378" s="38"/>
      <c r="K378" s="36"/>
      <c r="L378" s="40"/>
      <c r="M378" s="43"/>
      <c r="N378" s="44"/>
      <c r="O378" s="35"/>
      <c r="P378" s="87"/>
      <c r="R378" s="70"/>
      <c r="S378" s="70"/>
      <c r="T378" s="99" t="s">
        <v>897</v>
      </c>
      <c r="U378" s="146" t="s">
        <v>898</v>
      </c>
      <c r="V378" s="70"/>
      <c r="W378" s="70"/>
      <c r="X378" s="70"/>
      <c r="Y378" s="70"/>
      <c r="Z378" t="b">
        <f t="shared" si="329"/>
        <v>0</v>
      </c>
      <c r="AA378" t="b">
        <f t="shared" si="351"/>
        <v>0</v>
      </c>
      <c r="AB378" t="b">
        <f t="shared" si="330"/>
        <v>0</v>
      </c>
      <c r="AC378" t="b">
        <f t="shared" si="331"/>
        <v>0</v>
      </c>
      <c r="AD378" s="101" t="b">
        <f t="shared" si="332"/>
        <v>0</v>
      </c>
      <c r="AE378" t="e">
        <f t="shared" si="333"/>
        <v>#VALUE!</v>
      </c>
      <c r="AF378" t="b">
        <f t="shared" si="334"/>
        <v>0</v>
      </c>
      <c r="AG378" s="135"/>
      <c r="AH378" s="82" t="b">
        <f t="shared" si="335"/>
        <v>0</v>
      </c>
      <c r="AI378" s="99" t="b">
        <f t="shared" si="336"/>
        <v>0</v>
      </c>
      <c r="AJ378" s="70" t="b">
        <f t="shared" si="337"/>
        <v>0</v>
      </c>
      <c r="AK378" s="111" t="b">
        <f t="shared" si="352"/>
        <v>0</v>
      </c>
      <c r="AL378" s="82" t="e">
        <f t="shared" si="338"/>
        <v>#VALUE!</v>
      </c>
      <c r="AM378" s="82" t="b">
        <f t="shared" si="339"/>
        <v>0</v>
      </c>
      <c r="AN378" s="82" t="b">
        <f t="shared" si="340"/>
        <v>0</v>
      </c>
      <c r="AO378" s="82" t="b">
        <f t="shared" si="353"/>
        <v>0</v>
      </c>
      <c r="AP378" s="82" t="b">
        <f t="shared" si="341"/>
        <v>0</v>
      </c>
      <c r="AQ378" s="82" t="b">
        <f t="shared" si="354"/>
        <v>0</v>
      </c>
      <c r="AR378" s="70">
        <f t="shared" si="355"/>
        <v>0</v>
      </c>
      <c r="AS378" s="82" t="b">
        <f t="shared" si="342"/>
        <v>0</v>
      </c>
      <c r="AT378" s="82" t="b">
        <f t="shared" si="343"/>
        <v>0</v>
      </c>
      <c r="AU378" s="82" t="b">
        <f t="shared" si="344"/>
        <v>0</v>
      </c>
      <c r="AV378" s="82" t="b">
        <f t="shared" si="345"/>
        <v>0</v>
      </c>
      <c r="AW378" s="82" t="b">
        <f t="shared" si="346"/>
        <v>0</v>
      </c>
      <c r="AX378" s="82" t="b">
        <f t="shared" si="347"/>
        <v>0</v>
      </c>
      <c r="AY378" s="82" t="b">
        <f t="shared" si="356"/>
        <v>0</v>
      </c>
      <c r="AZ378" s="82"/>
      <c r="BA378" s="82" t="b">
        <f t="shared" si="357"/>
        <v>0</v>
      </c>
      <c r="BB378" s="82" t="b">
        <f t="shared" si="358"/>
        <v>0</v>
      </c>
      <c r="BC378" s="82" t="b">
        <f t="shared" si="359"/>
        <v>0</v>
      </c>
      <c r="BD378" s="70"/>
      <c r="BE378" s="70" t="str">
        <f t="shared" si="348"/>
        <v/>
      </c>
      <c r="BF378" s="70">
        <v>367</v>
      </c>
      <c r="BG378" s="70"/>
      <c r="BH378" s="70"/>
      <c r="BI378" s="70"/>
      <c r="BJ378" s="70"/>
      <c r="BK378" s="70"/>
      <c r="BL378" s="70"/>
      <c r="BM378" s="70"/>
      <c r="BN378" s="70"/>
      <c r="BO378" s="70"/>
      <c r="BP378" s="70"/>
      <c r="BQ378" s="70"/>
      <c r="BR378" s="70"/>
      <c r="BS378" s="70" t="b">
        <f t="shared" si="349"/>
        <v>0</v>
      </c>
      <c r="BT378" s="70">
        <f>COUNTA(B379:$O$830)</f>
        <v>0</v>
      </c>
      <c r="BU378" s="70"/>
      <c r="BV378" s="163"/>
      <c r="BW378" s="163"/>
      <c r="BX378" s="163"/>
      <c r="BY378" s="163"/>
      <c r="BZ378" s="163"/>
      <c r="CA378" s="163"/>
      <c r="CB378" s="163"/>
      <c r="CC378" s="163"/>
      <c r="CD378" s="163"/>
      <c r="CE378" s="163" t="str">
        <f t="shared" si="360"/>
        <v/>
      </c>
      <c r="CF378" s="163" t="str">
        <f t="shared" si="361"/>
        <v/>
      </c>
      <c r="CG378" s="163" t="str">
        <f t="shared" si="362"/>
        <v/>
      </c>
      <c r="CH378" s="163" t="str">
        <f t="shared" si="363"/>
        <v/>
      </c>
      <c r="CI378" s="163" t="str">
        <f t="shared" si="364"/>
        <v/>
      </c>
      <c r="CJ378" s="163" t="str">
        <f t="shared" si="365"/>
        <v/>
      </c>
      <c r="CK378" s="163" t="str">
        <f t="shared" si="366"/>
        <v/>
      </c>
      <c r="CL378" s="163" t="str">
        <f t="shared" si="367"/>
        <v/>
      </c>
      <c r="CM378" s="163" t="str">
        <f t="shared" si="368"/>
        <v/>
      </c>
      <c r="CN378" s="163"/>
      <c r="CO378" s="163"/>
      <c r="CP378" s="163" t="str">
        <f t="shared" si="369"/>
        <v/>
      </c>
      <c r="CQ378" s="163"/>
      <c r="CR378" s="163"/>
      <c r="CS378" s="185" t="str">
        <f t="shared" si="386"/>
        <v/>
      </c>
      <c r="CT378" s="70"/>
      <c r="CU378" s="70">
        <f t="shared" si="370"/>
        <v>0</v>
      </c>
      <c r="CV378" s="70">
        <f t="shared" si="371"/>
        <v>0</v>
      </c>
      <c r="CW378" s="70"/>
      <c r="CX378" s="96">
        <f t="shared" si="372"/>
        <v>0</v>
      </c>
      <c r="CY378" s="70"/>
      <c r="CZ378" s="70" t="e">
        <f t="shared" si="373"/>
        <v>#VALUE!</v>
      </c>
      <c r="DA378" s="70" t="e">
        <f t="shared" si="374"/>
        <v>#VALUE!</v>
      </c>
      <c r="DB378" s="70"/>
      <c r="DC378" s="70" t="b">
        <f t="shared" si="387"/>
        <v>0</v>
      </c>
      <c r="DD378" s="70">
        <f t="shared" si="375"/>
        <v>0</v>
      </c>
      <c r="DE378" s="70" t="str">
        <f t="shared" si="376"/>
        <v/>
      </c>
      <c r="DF378" s="70"/>
      <c r="DG378" s="70" t="str">
        <f t="shared" si="388"/>
        <v/>
      </c>
      <c r="DH378" s="70" t="b">
        <f t="shared" si="389"/>
        <v>0</v>
      </c>
      <c r="DI378" s="70" t="str">
        <f t="shared" si="390"/>
        <v/>
      </c>
      <c r="DJ378" s="70"/>
      <c r="DK378" s="70" t="str">
        <f t="shared" si="377"/>
        <v/>
      </c>
      <c r="DL378" s="70" t="str">
        <f t="shared" si="378"/>
        <v/>
      </c>
      <c r="DM378" s="70"/>
      <c r="DN378" s="70" t="str">
        <f t="shared" si="379"/>
        <v/>
      </c>
      <c r="DO378" s="70" t="str">
        <f>IF(DK378="","",AND((COUNTIF($DK$12:DL378,DK378))=1,(COUNTIF($DK$12:DL378,DL378))=1))</f>
        <v/>
      </c>
      <c r="DP378" s="70" t="str">
        <f>IF(DK378="","",AND((COUNTIF(DK378:$DL$812,DK378))=1,(COUNTIF(DK378:$DL$812,DL378))=1))</f>
        <v/>
      </c>
      <c r="DQ378" s="70"/>
      <c r="DR378" s="70" t="b">
        <f t="shared" si="380"/>
        <v>0</v>
      </c>
      <c r="DS378" s="70" t="b">
        <f t="shared" si="381"/>
        <v>0</v>
      </c>
      <c r="DT378" s="70">
        <f t="shared" si="391"/>
        <v>0</v>
      </c>
      <c r="DU378" s="70">
        <f t="shared" si="392"/>
        <v>0</v>
      </c>
      <c r="DV378" s="70" t="b">
        <f t="shared" si="382"/>
        <v>0</v>
      </c>
      <c r="DW378" s="70" t="b">
        <f t="shared" si="383"/>
        <v>0</v>
      </c>
      <c r="DX378" s="70"/>
      <c r="DY378" s="70" t="b">
        <f t="shared" si="384"/>
        <v>0</v>
      </c>
      <c r="DZ378" s="70">
        <f t="shared" si="385"/>
        <v>0</v>
      </c>
      <c r="EA378" s="70"/>
    </row>
    <row r="379" spans="1:131" x14ac:dyDescent="0.25">
      <c r="A379" s="24" t="str">
        <f t="shared" si="350"/>
        <v/>
      </c>
      <c r="B379" s="36"/>
      <c r="C379" s="37"/>
      <c r="D379" s="38"/>
      <c r="E379" s="37"/>
      <c r="F379" s="38"/>
      <c r="G379" s="39"/>
      <c r="H379" s="35"/>
      <c r="I379" s="30"/>
      <c r="J379" s="38"/>
      <c r="K379" s="36"/>
      <c r="L379" s="40"/>
      <c r="M379" s="43"/>
      <c r="N379" s="44"/>
      <c r="O379" s="35"/>
      <c r="P379" s="87"/>
      <c r="R379" s="70"/>
      <c r="S379" s="70"/>
      <c r="T379" s="99" t="s">
        <v>899</v>
      </c>
      <c r="U379" s="146" t="s">
        <v>900</v>
      </c>
      <c r="V379" s="70"/>
      <c r="W379" s="70"/>
      <c r="X379" s="70"/>
      <c r="Y379" s="70"/>
      <c r="Z379" t="b">
        <f t="shared" si="329"/>
        <v>0</v>
      </c>
      <c r="AA379" t="b">
        <f t="shared" si="351"/>
        <v>0</v>
      </c>
      <c r="AB379" t="b">
        <f t="shared" si="330"/>
        <v>0</v>
      </c>
      <c r="AC379" t="b">
        <f t="shared" si="331"/>
        <v>0</v>
      </c>
      <c r="AD379" s="101" t="b">
        <f t="shared" si="332"/>
        <v>0</v>
      </c>
      <c r="AE379" t="e">
        <f t="shared" si="333"/>
        <v>#VALUE!</v>
      </c>
      <c r="AF379" t="b">
        <f t="shared" si="334"/>
        <v>0</v>
      </c>
      <c r="AG379" s="135"/>
      <c r="AH379" s="82" t="b">
        <f t="shared" si="335"/>
        <v>0</v>
      </c>
      <c r="AI379" s="99" t="b">
        <f t="shared" si="336"/>
        <v>0</v>
      </c>
      <c r="AJ379" s="70" t="b">
        <f t="shared" si="337"/>
        <v>0</v>
      </c>
      <c r="AK379" s="111" t="b">
        <f t="shared" si="352"/>
        <v>0</v>
      </c>
      <c r="AL379" s="82" t="e">
        <f t="shared" si="338"/>
        <v>#VALUE!</v>
      </c>
      <c r="AM379" s="82" t="b">
        <f t="shared" si="339"/>
        <v>0</v>
      </c>
      <c r="AN379" s="82" t="b">
        <f t="shared" si="340"/>
        <v>0</v>
      </c>
      <c r="AO379" s="82" t="b">
        <f t="shared" si="353"/>
        <v>0</v>
      </c>
      <c r="AP379" s="82" t="b">
        <f t="shared" si="341"/>
        <v>0</v>
      </c>
      <c r="AQ379" s="82" t="b">
        <f t="shared" si="354"/>
        <v>0</v>
      </c>
      <c r="AR379" s="70">
        <f t="shared" si="355"/>
        <v>0</v>
      </c>
      <c r="AS379" s="82" t="b">
        <f t="shared" si="342"/>
        <v>0</v>
      </c>
      <c r="AT379" s="82" t="b">
        <f t="shared" si="343"/>
        <v>0</v>
      </c>
      <c r="AU379" s="82" t="b">
        <f t="shared" si="344"/>
        <v>0</v>
      </c>
      <c r="AV379" s="82" t="b">
        <f t="shared" si="345"/>
        <v>0</v>
      </c>
      <c r="AW379" s="82" t="b">
        <f t="shared" si="346"/>
        <v>0</v>
      </c>
      <c r="AX379" s="82" t="b">
        <f t="shared" si="347"/>
        <v>0</v>
      </c>
      <c r="AY379" s="82" t="b">
        <f t="shared" si="356"/>
        <v>0</v>
      </c>
      <c r="AZ379" s="82"/>
      <c r="BA379" s="82" t="b">
        <f t="shared" si="357"/>
        <v>0</v>
      </c>
      <c r="BB379" s="82" t="b">
        <f t="shared" si="358"/>
        <v>0</v>
      </c>
      <c r="BC379" s="82" t="b">
        <f t="shared" si="359"/>
        <v>0</v>
      </c>
      <c r="BD379" s="70"/>
      <c r="BE379" s="70" t="str">
        <f t="shared" si="348"/>
        <v/>
      </c>
      <c r="BF379" s="70">
        <v>368</v>
      </c>
      <c r="BG379" s="70"/>
      <c r="BH379" s="70"/>
      <c r="BI379" s="70"/>
      <c r="BJ379" s="70"/>
      <c r="BK379" s="70"/>
      <c r="BL379" s="70"/>
      <c r="BM379" s="70"/>
      <c r="BN379" s="70"/>
      <c r="BO379" s="70"/>
      <c r="BP379" s="70"/>
      <c r="BQ379" s="70"/>
      <c r="BR379" s="70"/>
      <c r="BS379" s="70" t="b">
        <f t="shared" si="349"/>
        <v>0</v>
      </c>
      <c r="BT379" s="70">
        <f>COUNTA(B380:$O$830)</f>
        <v>0</v>
      </c>
      <c r="BU379" s="70"/>
      <c r="BV379" s="163"/>
      <c r="BW379" s="163"/>
      <c r="BX379" s="163"/>
      <c r="BY379" s="163"/>
      <c r="BZ379" s="163"/>
      <c r="CA379" s="163"/>
      <c r="CB379" s="163"/>
      <c r="CC379" s="163"/>
      <c r="CD379" s="163"/>
      <c r="CE379" s="163" t="str">
        <f t="shared" si="360"/>
        <v/>
      </c>
      <c r="CF379" s="163" t="str">
        <f t="shared" si="361"/>
        <v/>
      </c>
      <c r="CG379" s="163" t="str">
        <f t="shared" si="362"/>
        <v/>
      </c>
      <c r="CH379" s="163" t="str">
        <f t="shared" si="363"/>
        <v/>
      </c>
      <c r="CI379" s="163" t="str">
        <f t="shared" si="364"/>
        <v/>
      </c>
      <c r="CJ379" s="163" t="str">
        <f t="shared" si="365"/>
        <v/>
      </c>
      <c r="CK379" s="163" t="str">
        <f t="shared" si="366"/>
        <v/>
      </c>
      <c r="CL379" s="163" t="str">
        <f t="shared" si="367"/>
        <v/>
      </c>
      <c r="CM379" s="163" t="str">
        <f t="shared" si="368"/>
        <v/>
      </c>
      <c r="CN379" s="163"/>
      <c r="CO379" s="163"/>
      <c r="CP379" s="163" t="str">
        <f t="shared" si="369"/>
        <v/>
      </c>
      <c r="CQ379" s="163"/>
      <c r="CR379" s="163"/>
      <c r="CS379" s="185" t="str">
        <f t="shared" si="386"/>
        <v/>
      </c>
      <c r="CT379" s="70"/>
      <c r="CU379" s="70">
        <f t="shared" si="370"/>
        <v>0</v>
      </c>
      <c r="CV379" s="70">
        <f t="shared" si="371"/>
        <v>0</v>
      </c>
      <c r="CW379" s="70"/>
      <c r="CX379" s="96">
        <f t="shared" si="372"/>
        <v>0</v>
      </c>
      <c r="CY379" s="70"/>
      <c r="CZ379" s="70" t="e">
        <f t="shared" si="373"/>
        <v>#VALUE!</v>
      </c>
      <c r="DA379" s="70" t="e">
        <f t="shared" si="374"/>
        <v>#VALUE!</v>
      </c>
      <c r="DB379" s="70"/>
      <c r="DC379" s="70" t="b">
        <f t="shared" si="387"/>
        <v>0</v>
      </c>
      <c r="DD379" s="70">
        <f t="shared" si="375"/>
        <v>0</v>
      </c>
      <c r="DE379" s="70" t="str">
        <f t="shared" si="376"/>
        <v/>
      </c>
      <c r="DF379" s="70"/>
      <c r="DG379" s="70" t="str">
        <f t="shared" si="388"/>
        <v/>
      </c>
      <c r="DH379" s="70" t="b">
        <f t="shared" si="389"/>
        <v>0</v>
      </c>
      <c r="DI379" s="70" t="str">
        <f t="shared" si="390"/>
        <v/>
      </c>
      <c r="DJ379" s="70"/>
      <c r="DK379" s="70" t="str">
        <f t="shared" si="377"/>
        <v/>
      </c>
      <c r="DL379" s="70" t="str">
        <f t="shared" si="378"/>
        <v/>
      </c>
      <c r="DM379" s="70"/>
      <c r="DN379" s="70" t="str">
        <f t="shared" si="379"/>
        <v/>
      </c>
      <c r="DO379" s="70" t="str">
        <f>IF(DK379="","",AND((COUNTIF($DK$12:DL379,DK379))=1,(COUNTIF($DK$12:DL379,DL379))=1))</f>
        <v/>
      </c>
      <c r="DP379" s="70" t="str">
        <f>IF(DK379="","",AND((COUNTIF(DK379:$DL$812,DK379))=1,(COUNTIF(DK379:$DL$812,DL379))=1))</f>
        <v/>
      </c>
      <c r="DQ379" s="70"/>
      <c r="DR379" s="70" t="b">
        <f t="shared" si="380"/>
        <v>0</v>
      </c>
      <c r="DS379" s="70" t="b">
        <f t="shared" si="381"/>
        <v>0</v>
      </c>
      <c r="DT379" s="70">
        <f t="shared" si="391"/>
        <v>0</v>
      </c>
      <c r="DU379" s="70">
        <f t="shared" si="392"/>
        <v>0</v>
      </c>
      <c r="DV379" s="70" t="b">
        <f t="shared" si="382"/>
        <v>0</v>
      </c>
      <c r="DW379" s="70" t="b">
        <f t="shared" si="383"/>
        <v>0</v>
      </c>
      <c r="DX379" s="70"/>
      <c r="DY379" s="70" t="b">
        <f t="shared" si="384"/>
        <v>0</v>
      </c>
      <c r="DZ379" s="70">
        <f t="shared" si="385"/>
        <v>0</v>
      </c>
      <c r="EA379" s="70"/>
    </row>
    <row r="380" spans="1:131" x14ac:dyDescent="0.25">
      <c r="A380" s="24" t="str">
        <f t="shared" si="350"/>
        <v/>
      </c>
      <c r="B380" s="36"/>
      <c r="C380" s="37"/>
      <c r="D380" s="38"/>
      <c r="E380" s="37"/>
      <c r="F380" s="38"/>
      <c r="G380" s="39"/>
      <c r="H380" s="35"/>
      <c r="I380" s="30"/>
      <c r="J380" s="38"/>
      <c r="K380" s="36"/>
      <c r="L380" s="40"/>
      <c r="M380" s="43"/>
      <c r="N380" s="44"/>
      <c r="O380" s="35"/>
      <c r="P380" s="87"/>
      <c r="R380" s="70"/>
      <c r="S380" s="70"/>
      <c r="T380" s="99" t="s">
        <v>901</v>
      </c>
      <c r="U380" s="146" t="s">
        <v>902</v>
      </c>
      <c r="V380" s="70"/>
      <c r="W380" s="70"/>
      <c r="X380" s="70"/>
      <c r="Y380" s="70"/>
      <c r="Z380" t="b">
        <f t="shared" si="329"/>
        <v>0</v>
      </c>
      <c r="AA380" t="b">
        <f t="shared" si="351"/>
        <v>0</v>
      </c>
      <c r="AB380" t="b">
        <f t="shared" si="330"/>
        <v>0</v>
      </c>
      <c r="AC380" t="b">
        <f t="shared" si="331"/>
        <v>0</v>
      </c>
      <c r="AD380" s="101" t="b">
        <f t="shared" si="332"/>
        <v>0</v>
      </c>
      <c r="AE380" t="e">
        <f t="shared" si="333"/>
        <v>#VALUE!</v>
      </c>
      <c r="AF380" t="b">
        <f t="shared" si="334"/>
        <v>0</v>
      </c>
      <c r="AG380" s="135"/>
      <c r="AH380" s="82" t="b">
        <f t="shared" si="335"/>
        <v>0</v>
      </c>
      <c r="AI380" s="99" t="b">
        <f t="shared" si="336"/>
        <v>0</v>
      </c>
      <c r="AJ380" s="70" t="b">
        <f t="shared" si="337"/>
        <v>0</v>
      </c>
      <c r="AK380" s="111" t="b">
        <f t="shared" si="352"/>
        <v>0</v>
      </c>
      <c r="AL380" s="82" t="e">
        <f t="shared" si="338"/>
        <v>#VALUE!</v>
      </c>
      <c r="AM380" s="82" t="b">
        <f t="shared" si="339"/>
        <v>0</v>
      </c>
      <c r="AN380" s="82" t="b">
        <f t="shared" si="340"/>
        <v>0</v>
      </c>
      <c r="AO380" s="82" t="b">
        <f t="shared" si="353"/>
        <v>0</v>
      </c>
      <c r="AP380" s="82" t="b">
        <f t="shared" si="341"/>
        <v>0</v>
      </c>
      <c r="AQ380" s="82" t="b">
        <f t="shared" si="354"/>
        <v>0</v>
      </c>
      <c r="AR380" s="70">
        <f t="shared" si="355"/>
        <v>0</v>
      </c>
      <c r="AS380" s="82" t="b">
        <f t="shared" si="342"/>
        <v>0</v>
      </c>
      <c r="AT380" s="82" t="b">
        <f t="shared" si="343"/>
        <v>0</v>
      </c>
      <c r="AU380" s="82" t="b">
        <f t="shared" si="344"/>
        <v>0</v>
      </c>
      <c r="AV380" s="82" t="b">
        <f t="shared" si="345"/>
        <v>0</v>
      </c>
      <c r="AW380" s="82" t="b">
        <f t="shared" si="346"/>
        <v>0</v>
      </c>
      <c r="AX380" s="82" t="b">
        <f t="shared" si="347"/>
        <v>0</v>
      </c>
      <c r="AY380" s="82" t="b">
        <f t="shared" si="356"/>
        <v>0</v>
      </c>
      <c r="AZ380" s="82"/>
      <c r="BA380" s="82" t="b">
        <f t="shared" si="357"/>
        <v>0</v>
      </c>
      <c r="BB380" s="82" t="b">
        <f t="shared" si="358"/>
        <v>0</v>
      </c>
      <c r="BC380" s="82" t="b">
        <f t="shared" si="359"/>
        <v>0</v>
      </c>
      <c r="BD380" s="70"/>
      <c r="BE380" s="70" t="str">
        <f t="shared" si="348"/>
        <v/>
      </c>
      <c r="BF380" s="70">
        <v>369</v>
      </c>
      <c r="BG380" s="70"/>
      <c r="BH380" s="70"/>
      <c r="BI380" s="70"/>
      <c r="BJ380" s="70"/>
      <c r="BK380" s="70"/>
      <c r="BL380" s="70"/>
      <c r="BM380" s="70"/>
      <c r="BN380" s="70"/>
      <c r="BO380" s="70"/>
      <c r="BP380" s="70"/>
      <c r="BQ380" s="70"/>
      <c r="BR380" s="70"/>
      <c r="BS380" s="70" t="b">
        <f t="shared" si="349"/>
        <v>0</v>
      </c>
      <c r="BT380" s="70">
        <f>COUNTA(B381:$O$830)</f>
        <v>0</v>
      </c>
      <c r="BU380" s="70"/>
      <c r="BV380" s="163"/>
      <c r="BW380" s="163"/>
      <c r="BX380" s="163"/>
      <c r="BY380" s="163"/>
      <c r="BZ380" s="163"/>
      <c r="CA380" s="163"/>
      <c r="CB380" s="163"/>
      <c r="CC380" s="163"/>
      <c r="CD380" s="163"/>
      <c r="CE380" s="163" t="str">
        <f t="shared" si="360"/>
        <v/>
      </c>
      <c r="CF380" s="163" t="str">
        <f t="shared" si="361"/>
        <v/>
      </c>
      <c r="CG380" s="163" t="str">
        <f t="shared" si="362"/>
        <v/>
      </c>
      <c r="CH380" s="163" t="str">
        <f t="shared" si="363"/>
        <v/>
      </c>
      <c r="CI380" s="163" t="str">
        <f t="shared" si="364"/>
        <v/>
      </c>
      <c r="CJ380" s="163" t="str">
        <f t="shared" si="365"/>
        <v/>
      </c>
      <c r="CK380" s="163" t="str">
        <f t="shared" si="366"/>
        <v/>
      </c>
      <c r="CL380" s="163" t="str">
        <f t="shared" si="367"/>
        <v/>
      </c>
      <c r="CM380" s="163" t="str">
        <f t="shared" si="368"/>
        <v/>
      </c>
      <c r="CN380" s="163"/>
      <c r="CO380" s="163"/>
      <c r="CP380" s="163" t="str">
        <f t="shared" si="369"/>
        <v/>
      </c>
      <c r="CQ380" s="163"/>
      <c r="CR380" s="163"/>
      <c r="CS380" s="185" t="str">
        <f t="shared" si="386"/>
        <v/>
      </c>
      <c r="CT380" s="70"/>
      <c r="CU380" s="70">
        <f t="shared" si="370"/>
        <v>0</v>
      </c>
      <c r="CV380" s="70">
        <f t="shared" si="371"/>
        <v>0</v>
      </c>
      <c r="CW380" s="70"/>
      <c r="CX380" s="96">
        <f t="shared" si="372"/>
        <v>0</v>
      </c>
      <c r="CY380" s="70"/>
      <c r="CZ380" s="70" t="e">
        <f t="shared" si="373"/>
        <v>#VALUE!</v>
      </c>
      <c r="DA380" s="70" t="e">
        <f t="shared" si="374"/>
        <v>#VALUE!</v>
      </c>
      <c r="DB380" s="70"/>
      <c r="DC380" s="70" t="b">
        <f t="shared" si="387"/>
        <v>0</v>
      </c>
      <c r="DD380" s="70">
        <f t="shared" si="375"/>
        <v>0</v>
      </c>
      <c r="DE380" s="70" t="str">
        <f t="shared" si="376"/>
        <v/>
      </c>
      <c r="DF380" s="70"/>
      <c r="DG380" s="70" t="str">
        <f t="shared" si="388"/>
        <v/>
      </c>
      <c r="DH380" s="70" t="b">
        <f t="shared" si="389"/>
        <v>0</v>
      </c>
      <c r="DI380" s="70" t="str">
        <f t="shared" si="390"/>
        <v/>
      </c>
      <c r="DJ380" s="70"/>
      <c r="DK380" s="70" t="str">
        <f t="shared" si="377"/>
        <v/>
      </c>
      <c r="DL380" s="70" t="str">
        <f t="shared" si="378"/>
        <v/>
      </c>
      <c r="DM380" s="70"/>
      <c r="DN380" s="70" t="str">
        <f t="shared" si="379"/>
        <v/>
      </c>
      <c r="DO380" s="70" t="str">
        <f>IF(DK380="","",AND((COUNTIF($DK$12:DL380,DK380))=1,(COUNTIF($DK$12:DL380,DL380))=1))</f>
        <v/>
      </c>
      <c r="DP380" s="70" t="str">
        <f>IF(DK380="","",AND((COUNTIF(DK380:$DL$812,DK380))=1,(COUNTIF(DK380:$DL$812,DL380))=1))</f>
        <v/>
      </c>
      <c r="DQ380" s="70"/>
      <c r="DR380" s="70" t="b">
        <f t="shared" si="380"/>
        <v>0</v>
      </c>
      <c r="DS380" s="70" t="b">
        <f t="shared" si="381"/>
        <v>0</v>
      </c>
      <c r="DT380" s="70">
        <f t="shared" si="391"/>
        <v>0</v>
      </c>
      <c r="DU380" s="70">
        <f t="shared" si="392"/>
        <v>0</v>
      </c>
      <c r="DV380" s="70" t="b">
        <f t="shared" si="382"/>
        <v>0</v>
      </c>
      <c r="DW380" s="70" t="b">
        <f t="shared" si="383"/>
        <v>0</v>
      </c>
      <c r="DX380" s="70"/>
      <c r="DY380" s="70" t="b">
        <f t="shared" si="384"/>
        <v>0</v>
      </c>
      <c r="DZ380" s="70">
        <f t="shared" si="385"/>
        <v>0</v>
      </c>
      <c r="EA380" s="70"/>
    </row>
    <row r="381" spans="1:131" x14ac:dyDescent="0.25">
      <c r="A381" s="24" t="str">
        <f t="shared" si="350"/>
        <v/>
      </c>
      <c r="B381" s="36"/>
      <c r="C381" s="37"/>
      <c r="D381" s="38"/>
      <c r="E381" s="37"/>
      <c r="F381" s="38"/>
      <c r="G381" s="39"/>
      <c r="H381" s="35"/>
      <c r="I381" s="30"/>
      <c r="J381" s="38"/>
      <c r="K381" s="36"/>
      <c r="L381" s="40"/>
      <c r="M381" s="43"/>
      <c r="N381" s="44"/>
      <c r="O381" s="35"/>
      <c r="P381" s="87"/>
      <c r="R381" s="70"/>
      <c r="S381" s="70"/>
      <c r="T381" s="99" t="s">
        <v>903</v>
      </c>
      <c r="U381" s="146" t="s">
        <v>904</v>
      </c>
      <c r="V381" s="70"/>
      <c r="W381" s="70"/>
      <c r="X381" s="70"/>
      <c r="Y381" s="70"/>
      <c r="Z381" t="b">
        <f t="shared" si="329"/>
        <v>0</v>
      </c>
      <c r="AA381" t="b">
        <f t="shared" si="351"/>
        <v>0</v>
      </c>
      <c r="AB381" t="b">
        <f t="shared" si="330"/>
        <v>0</v>
      </c>
      <c r="AC381" t="b">
        <f t="shared" si="331"/>
        <v>0</v>
      </c>
      <c r="AD381" s="101" t="b">
        <f t="shared" si="332"/>
        <v>0</v>
      </c>
      <c r="AE381" t="e">
        <f t="shared" si="333"/>
        <v>#VALUE!</v>
      </c>
      <c r="AF381" t="b">
        <f t="shared" si="334"/>
        <v>0</v>
      </c>
      <c r="AG381" s="135"/>
      <c r="AH381" s="82" t="b">
        <f t="shared" si="335"/>
        <v>0</v>
      </c>
      <c r="AI381" s="99" t="b">
        <f t="shared" si="336"/>
        <v>0</v>
      </c>
      <c r="AJ381" s="70" t="b">
        <f t="shared" si="337"/>
        <v>0</v>
      </c>
      <c r="AK381" s="111" t="b">
        <f t="shared" si="352"/>
        <v>0</v>
      </c>
      <c r="AL381" s="82" t="e">
        <f t="shared" si="338"/>
        <v>#VALUE!</v>
      </c>
      <c r="AM381" s="82" t="b">
        <f t="shared" si="339"/>
        <v>0</v>
      </c>
      <c r="AN381" s="82" t="b">
        <f t="shared" si="340"/>
        <v>0</v>
      </c>
      <c r="AO381" s="82" t="b">
        <f t="shared" si="353"/>
        <v>0</v>
      </c>
      <c r="AP381" s="82" t="b">
        <f t="shared" si="341"/>
        <v>0</v>
      </c>
      <c r="AQ381" s="82" t="b">
        <f t="shared" si="354"/>
        <v>0</v>
      </c>
      <c r="AR381" s="70">
        <f t="shared" si="355"/>
        <v>0</v>
      </c>
      <c r="AS381" s="82" t="b">
        <f t="shared" si="342"/>
        <v>0</v>
      </c>
      <c r="AT381" s="82" t="b">
        <f t="shared" si="343"/>
        <v>0</v>
      </c>
      <c r="AU381" s="82" t="b">
        <f t="shared" si="344"/>
        <v>0</v>
      </c>
      <c r="AV381" s="82" t="b">
        <f t="shared" si="345"/>
        <v>0</v>
      </c>
      <c r="AW381" s="82" t="b">
        <f t="shared" si="346"/>
        <v>0</v>
      </c>
      <c r="AX381" s="82" t="b">
        <f t="shared" si="347"/>
        <v>0</v>
      </c>
      <c r="AY381" s="82" t="b">
        <f t="shared" si="356"/>
        <v>0</v>
      </c>
      <c r="AZ381" s="82"/>
      <c r="BA381" s="82" t="b">
        <f t="shared" si="357"/>
        <v>0</v>
      </c>
      <c r="BB381" s="82" t="b">
        <f t="shared" si="358"/>
        <v>0</v>
      </c>
      <c r="BC381" s="82" t="b">
        <f t="shared" si="359"/>
        <v>0</v>
      </c>
      <c r="BD381" s="70"/>
      <c r="BE381" s="70" t="str">
        <f t="shared" si="348"/>
        <v/>
      </c>
      <c r="BF381" s="70">
        <v>370</v>
      </c>
      <c r="BG381" s="70"/>
      <c r="BH381" s="70"/>
      <c r="BI381" s="70"/>
      <c r="BJ381" s="70"/>
      <c r="BK381" s="70"/>
      <c r="BL381" s="70"/>
      <c r="BM381" s="70"/>
      <c r="BN381" s="70"/>
      <c r="BO381" s="70"/>
      <c r="BP381" s="70"/>
      <c r="BQ381" s="70"/>
      <c r="BR381" s="70"/>
      <c r="BS381" s="70" t="b">
        <f t="shared" si="349"/>
        <v>0</v>
      </c>
      <c r="BT381" s="70">
        <f>COUNTA(B382:$O$830)</f>
        <v>0</v>
      </c>
      <c r="BU381" s="70"/>
      <c r="BV381" s="163"/>
      <c r="BW381" s="163"/>
      <c r="BX381" s="163"/>
      <c r="BY381" s="163"/>
      <c r="BZ381" s="163"/>
      <c r="CA381" s="163"/>
      <c r="CB381" s="163"/>
      <c r="CC381" s="163"/>
      <c r="CD381" s="163"/>
      <c r="CE381" s="163" t="str">
        <f t="shared" si="360"/>
        <v/>
      </c>
      <c r="CF381" s="163" t="str">
        <f t="shared" si="361"/>
        <v/>
      </c>
      <c r="CG381" s="163" t="str">
        <f t="shared" si="362"/>
        <v/>
      </c>
      <c r="CH381" s="163" t="str">
        <f t="shared" si="363"/>
        <v/>
      </c>
      <c r="CI381" s="163" t="str">
        <f t="shared" si="364"/>
        <v/>
      </c>
      <c r="CJ381" s="163" t="str">
        <f t="shared" si="365"/>
        <v/>
      </c>
      <c r="CK381" s="163" t="str">
        <f t="shared" si="366"/>
        <v/>
      </c>
      <c r="CL381" s="163" t="str">
        <f t="shared" si="367"/>
        <v/>
      </c>
      <c r="CM381" s="163" t="str">
        <f t="shared" si="368"/>
        <v/>
      </c>
      <c r="CN381" s="163"/>
      <c r="CO381" s="163"/>
      <c r="CP381" s="163" t="str">
        <f t="shared" si="369"/>
        <v/>
      </c>
      <c r="CQ381" s="163"/>
      <c r="CR381" s="163"/>
      <c r="CS381" s="185" t="str">
        <f t="shared" si="386"/>
        <v/>
      </c>
      <c r="CT381" s="70"/>
      <c r="CU381" s="70">
        <f t="shared" si="370"/>
        <v>0</v>
      </c>
      <c r="CV381" s="70">
        <f t="shared" si="371"/>
        <v>0</v>
      </c>
      <c r="CW381" s="70"/>
      <c r="CX381" s="96">
        <f t="shared" si="372"/>
        <v>0</v>
      </c>
      <c r="CY381" s="70"/>
      <c r="CZ381" s="70" t="e">
        <f t="shared" si="373"/>
        <v>#VALUE!</v>
      </c>
      <c r="DA381" s="70" t="e">
        <f t="shared" si="374"/>
        <v>#VALUE!</v>
      </c>
      <c r="DB381" s="70"/>
      <c r="DC381" s="70" t="b">
        <f t="shared" si="387"/>
        <v>0</v>
      </c>
      <c r="DD381" s="70">
        <f t="shared" si="375"/>
        <v>0</v>
      </c>
      <c r="DE381" s="70" t="str">
        <f t="shared" si="376"/>
        <v/>
      </c>
      <c r="DF381" s="70"/>
      <c r="DG381" s="70" t="str">
        <f t="shared" si="388"/>
        <v/>
      </c>
      <c r="DH381" s="70" t="b">
        <f t="shared" si="389"/>
        <v>0</v>
      </c>
      <c r="DI381" s="70" t="str">
        <f t="shared" si="390"/>
        <v/>
      </c>
      <c r="DJ381" s="70"/>
      <c r="DK381" s="70" t="str">
        <f t="shared" si="377"/>
        <v/>
      </c>
      <c r="DL381" s="70" t="str">
        <f t="shared" si="378"/>
        <v/>
      </c>
      <c r="DM381" s="70"/>
      <c r="DN381" s="70" t="str">
        <f t="shared" si="379"/>
        <v/>
      </c>
      <c r="DO381" s="70" t="str">
        <f>IF(DK381="","",AND((COUNTIF($DK$12:DL381,DK381))=1,(COUNTIF($DK$12:DL381,DL381))=1))</f>
        <v/>
      </c>
      <c r="DP381" s="70" t="str">
        <f>IF(DK381="","",AND((COUNTIF(DK381:$DL$812,DK381))=1,(COUNTIF(DK381:$DL$812,DL381))=1))</f>
        <v/>
      </c>
      <c r="DQ381" s="70"/>
      <c r="DR381" s="70" t="b">
        <f t="shared" si="380"/>
        <v>0</v>
      </c>
      <c r="DS381" s="70" t="b">
        <f t="shared" si="381"/>
        <v>0</v>
      </c>
      <c r="DT381" s="70">
        <f t="shared" si="391"/>
        <v>0</v>
      </c>
      <c r="DU381" s="70">
        <f t="shared" si="392"/>
        <v>0</v>
      </c>
      <c r="DV381" s="70" t="b">
        <f t="shared" si="382"/>
        <v>0</v>
      </c>
      <c r="DW381" s="70" t="b">
        <f t="shared" si="383"/>
        <v>0</v>
      </c>
      <c r="DX381" s="70"/>
      <c r="DY381" s="70" t="b">
        <f t="shared" si="384"/>
        <v>0</v>
      </c>
      <c r="DZ381" s="70">
        <f t="shared" si="385"/>
        <v>0</v>
      </c>
      <c r="EA381" s="70"/>
    </row>
    <row r="382" spans="1:131" x14ac:dyDescent="0.25">
      <c r="A382" s="24" t="str">
        <f t="shared" si="350"/>
        <v/>
      </c>
      <c r="B382" s="36"/>
      <c r="C382" s="37"/>
      <c r="D382" s="38"/>
      <c r="E382" s="37"/>
      <c r="F382" s="38"/>
      <c r="G382" s="39"/>
      <c r="H382" s="35"/>
      <c r="I382" s="30"/>
      <c r="J382" s="38"/>
      <c r="K382" s="36"/>
      <c r="L382" s="40"/>
      <c r="M382" s="43"/>
      <c r="N382" s="44"/>
      <c r="O382" s="35"/>
      <c r="P382" s="87"/>
      <c r="R382" s="70"/>
      <c r="S382" s="70"/>
      <c r="T382" s="99" t="s">
        <v>905</v>
      </c>
      <c r="U382" s="146" t="s">
        <v>906</v>
      </c>
      <c r="V382" s="70"/>
      <c r="W382" s="70"/>
      <c r="X382" s="70"/>
      <c r="Y382" s="70"/>
      <c r="Z382" t="b">
        <f t="shared" si="329"/>
        <v>0</v>
      </c>
      <c r="AA382" t="b">
        <f t="shared" si="351"/>
        <v>0</v>
      </c>
      <c r="AB382" t="b">
        <f t="shared" si="330"/>
        <v>0</v>
      </c>
      <c r="AC382" t="b">
        <f t="shared" si="331"/>
        <v>0</v>
      </c>
      <c r="AD382" s="101" t="b">
        <f t="shared" si="332"/>
        <v>0</v>
      </c>
      <c r="AE382" t="e">
        <f t="shared" si="333"/>
        <v>#VALUE!</v>
      </c>
      <c r="AF382" t="b">
        <f t="shared" si="334"/>
        <v>0</v>
      </c>
      <c r="AG382" s="135"/>
      <c r="AH382" s="82" t="b">
        <f t="shared" si="335"/>
        <v>0</v>
      </c>
      <c r="AI382" s="99" t="b">
        <f t="shared" si="336"/>
        <v>0</v>
      </c>
      <c r="AJ382" s="70" t="b">
        <f t="shared" si="337"/>
        <v>0</v>
      </c>
      <c r="AK382" s="111" t="b">
        <f t="shared" si="352"/>
        <v>0</v>
      </c>
      <c r="AL382" s="82" t="e">
        <f t="shared" si="338"/>
        <v>#VALUE!</v>
      </c>
      <c r="AM382" s="82" t="b">
        <f t="shared" si="339"/>
        <v>0</v>
      </c>
      <c r="AN382" s="82" t="b">
        <f t="shared" si="340"/>
        <v>0</v>
      </c>
      <c r="AO382" s="82" t="b">
        <f t="shared" si="353"/>
        <v>0</v>
      </c>
      <c r="AP382" s="82" t="b">
        <f t="shared" si="341"/>
        <v>0</v>
      </c>
      <c r="AQ382" s="82" t="b">
        <f t="shared" si="354"/>
        <v>0</v>
      </c>
      <c r="AR382" s="70">
        <f t="shared" si="355"/>
        <v>0</v>
      </c>
      <c r="AS382" s="82" t="b">
        <f t="shared" si="342"/>
        <v>0</v>
      </c>
      <c r="AT382" s="82" t="b">
        <f t="shared" si="343"/>
        <v>0</v>
      </c>
      <c r="AU382" s="82" t="b">
        <f t="shared" si="344"/>
        <v>0</v>
      </c>
      <c r="AV382" s="82" t="b">
        <f t="shared" si="345"/>
        <v>0</v>
      </c>
      <c r="AW382" s="82" t="b">
        <f t="shared" si="346"/>
        <v>0</v>
      </c>
      <c r="AX382" s="82" t="b">
        <f t="shared" si="347"/>
        <v>0</v>
      </c>
      <c r="AY382" s="82" t="b">
        <f t="shared" si="356"/>
        <v>0</v>
      </c>
      <c r="AZ382" s="82"/>
      <c r="BA382" s="82" t="b">
        <f t="shared" si="357"/>
        <v>0</v>
      </c>
      <c r="BB382" s="82" t="b">
        <f t="shared" si="358"/>
        <v>0</v>
      </c>
      <c r="BC382" s="82" t="b">
        <f t="shared" si="359"/>
        <v>0</v>
      </c>
      <c r="BD382" s="70"/>
      <c r="BE382" s="70" t="str">
        <f t="shared" si="348"/>
        <v/>
      </c>
      <c r="BF382" s="70">
        <v>371</v>
      </c>
      <c r="BG382" s="70"/>
      <c r="BH382" s="70"/>
      <c r="BI382" s="70"/>
      <c r="BJ382" s="70"/>
      <c r="BK382" s="70"/>
      <c r="BL382" s="70"/>
      <c r="BM382" s="70"/>
      <c r="BN382" s="70"/>
      <c r="BO382" s="70"/>
      <c r="BP382" s="70"/>
      <c r="BQ382" s="70"/>
      <c r="BR382" s="70"/>
      <c r="BS382" s="70" t="b">
        <f t="shared" si="349"/>
        <v>0</v>
      </c>
      <c r="BT382" s="70">
        <f>COUNTA(B383:$O$830)</f>
        <v>0</v>
      </c>
      <c r="BU382" s="70"/>
      <c r="BV382" s="163"/>
      <c r="BW382" s="163"/>
      <c r="BX382" s="163"/>
      <c r="BY382" s="163"/>
      <c r="BZ382" s="163"/>
      <c r="CA382" s="163"/>
      <c r="CB382" s="163"/>
      <c r="CC382" s="163"/>
      <c r="CD382" s="163"/>
      <c r="CE382" s="163" t="str">
        <f t="shared" si="360"/>
        <v/>
      </c>
      <c r="CF382" s="163" t="str">
        <f t="shared" si="361"/>
        <v/>
      </c>
      <c r="CG382" s="163" t="str">
        <f t="shared" si="362"/>
        <v/>
      </c>
      <c r="CH382" s="163" t="str">
        <f t="shared" si="363"/>
        <v/>
      </c>
      <c r="CI382" s="163" t="str">
        <f t="shared" si="364"/>
        <v/>
      </c>
      <c r="CJ382" s="163" t="str">
        <f t="shared" si="365"/>
        <v/>
      </c>
      <c r="CK382" s="163" t="str">
        <f t="shared" si="366"/>
        <v/>
      </c>
      <c r="CL382" s="163" t="str">
        <f t="shared" si="367"/>
        <v/>
      </c>
      <c r="CM382" s="163" t="str">
        <f t="shared" si="368"/>
        <v/>
      </c>
      <c r="CN382" s="163"/>
      <c r="CO382" s="163"/>
      <c r="CP382" s="163" t="str">
        <f t="shared" si="369"/>
        <v/>
      </c>
      <c r="CQ382" s="163"/>
      <c r="CR382" s="163"/>
      <c r="CS382" s="185" t="str">
        <f t="shared" si="386"/>
        <v/>
      </c>
      <c r="CT382" s="70"/>
      <c r="CU382" s="70">
        <f t="shared" si="370"/>
        <v>0</v>
      </c>
      <c r="CV382" s="70">
        <f t="shared" si="371"/>
        <v>0</v>
      </c>
      <c r="CW382" s="70"/>
      <c r="CX382" s="96">
        <f t="shared" si="372"/>
        <v>0</v>
      </c>
      <c r="CY382" s="70"/>
      <c r="CZ382" s="70" t="e">
        <f t="shared" si="373"/>
        <v>#VALUE!</v>
      </c>
      <c r="DA382" s="70" t="e">
        <f t="shared" si="374"/>
        <v>#VALUE!</v>
      </c>
      <c r="DB382" s="70"/>
      <c r="DC382" s="70" t="b">
        <f t="shared" si="387"/>
        <v>0</v>
      </c>
      <c r="DD382" s="70">
        <f t="shared" si="375"/>
        <v>0</v>
      </c>
      <c r="DE382" s="70" t="str">
        <f t="shared" si="376"/>
        <v/>
      </c>
      <c r="DF382" s="70"/>
      <c r="DG382" s="70" t="str">
        <f t="shared" si="388"/>
        <v/>
      </c>
      <c r="DH382" s="70" t="b">
        <f t="shared" si="389"/>
        <v>0</v>
      </c>
      <c r="DI382" s="70" t="str">
        <f t="shared" si="390"/>
        <v/>
      </c>
      <c r="DJ382" s="70"/>
      <c r="DK382" s="70" t="str">
        <f t="shared" si="377"/>
        <v/>
      </c>
      <c r="DL382" s="70" t="str">
        <f t="shared" si="378"/>
        <v/>
      </c>
      <c r="DM382" s="70"/>
      <c r="DN382" s="70" t="str">
        <f t="shared" si="379"/>
        <v/>
      </c>
      <c r="DO382" s="70" t="str">
        <f>IF(DK382="","",AND((COUNTIF($DK$12:DL382,DK382))=1,(COUNTIF($DK$12:DL382,DL382))=1))</f>
        <v/>
      </c>
      <c r="DP382" s="70" t="str">
        <f>IF(DK382="","",AND((COUNTIF(DK382:$DL$812,DK382))=1,(COUNTIF(DK382:$DL$812,DL382))=1))</f>
        <v/>
      </c>
      <c r="DQ382" s="70"/>
      <c r="DR382" s="70" t="b">
        <f t="shared" si="380"/>
        <v>0</v>
      </c>
      <c r="DS382" s="70" t="b">
        <f t="shared" si="381"/>
        <v>0</v>
      </c>
      <c r="DT382" s="70">
        <f t="shared" si="391"/>
        <v>0</v>
      </c>
      <c r="DU382" s="70">
        <f t="shared" si="392"/>
        <v>0</v>
      </c>
      <c r="DV382" s="70" t="b">
        <f t="shared" si="382"/>
        <v>0</v>
      </c>
      <c r="DW382" s="70" t="b">
        <f t="shared" si="383"/>
        <v>0</v>
      </c>
      <c r="DX382" s="70"/>
      <c r="DY382" s="70" t="b">
        <f t="shared" si="384"/>
        <v>0</v>
      </c>
      <c r="DZ382" s="70">
        <f t="shared" si="385"/>
        <v>0</v>
      </c>
      <c r="EA382" s="70"/>
    </row>
    <row r="383" spans="1:131" x14ac:dyDescent="0.25">
      <c r="A383" s="24" t="str">
        <f t="shared" si="350"/>
        <v/>
      </c>
      <c r="B383" s="36"/>
      <c r="C383" s="37"/>
      <c r="D383" s="38"/>
      <c r="E383" s="37"/>
      <c r="F383" s="38"/>
      <c r="G383" s="39"/>
      <c r="H383" s="35"/>
      <c r="I383" s="30"/>
      <c r="J383" s="38"/>
      <c r="K383" s="36"/>
      <c r="L383" s="40"/>
      <c r="M383" s="43"/>
      <c r="N383" s="44"/>
      <c r="O383" s="35"/>
      <c r="P383" s="87"/>
      <c r="R383" s="70"/>
      <c r="S383" s="70"/>
      <c r="T383" s="99" t="s">
        <v>907</v>
      </c>
      <c r="U383" s="146" t="s">
        <v>908</v>
      </c>
      <c r="V383" s="70"/>
      <c r="W383" s="70"/>
      <c r="X383" s="70"/>
      <c r="Y383" s="70"/>
      <c r="Z383" t="b">
        <f t="shared" si="329"/>
        <v>0</v>
      </c>
      <c r="AA383" t="b">
        <f t="shared" si="351"/>
        <v>0</v>
      </c>
      <c r="AB383" t="b">
        <f t="shared" si="330"/>
        <v>0</v>
      </c>
      <c r="AC383" t="b">
        <f t="shared" si="331"/>
        <v>0</v>
      </c>
      <c r="AD383" s="101" t="b">
        <f t="shared" si="332"/>
        <v>0</v>
      </c>
      <c r="AE383" t="e">
        <f t="shared" si="333"/>
        <v>#VALUE!</v>
      </c>
      <c r="AF383" t="b">
        <f t="shared" si="334"/>
        <v>0</v>
      </c>
      <c r="AG383" s="135"/>
      <c r="AH383" s="82" t="b">
        <f t="shared" si="335"/>
        <v>0</v>
      </c>
      <c r="AI383" s="99" t="b">
        <f t="shared" si="336"/>
        <v>0</v>
      </c>
      <c r="AJ383" s="70" t="b">
        <f t="shared" si="337"/>
        <v>0</v>
      </c>
      <c r="AK383" s="111" t="b">
        <f t="shared" si="352"/>
        <v>0</v>
      </c>
      <c r="AL383" s="82" t="e">
        <f t="shared" si="338"/>
        <v>#VALUE!</v>
      </c>
      <c r="AM383" s="82" t="b">
        <f t="shared" si="339"/>
        <v>0</v>
      </c>
      <c r="AN383" s="82" t="b">
        <f t="shared" si="340"/>
        <v>0</v>
      </c>
      <c r="AO383" s="82" t="b">
        <f t="shared" si="353"/>
        <v>0</v>
      </c>
      <c r="AP383" s="82" t="b">
        <f t="shared" si="341"/>
        <v>0</v>
      </c>
      <c r="AQ383" s="82" t="b">
        <f t="shared" si="354"/>
        <v>0</v>
      </c>
      <c r="AR383" s="70">
        <f t="shared" si="355"/>
        <v>0</v>
      </c>
      <c r="AS383" s="82" t="b">
        <f t="shared" si="342"/>
        <v>0</v>
      </c>
      <c r="AT383" s="82" t="b">
        <f t="shared" si="343"/>
        <v>0</v>
      </c>
      <c r="AU383" s="82" t="b">
        <f t="shared" si="344"/>
        <v>0</v>
      </c>
      <c r="AV383" s="82" t="b">
        <f t="shared" si="345"/>
        <v>0</v>
      </c>
      <c r="AW383" s="82" t="b">
        <f t="shared" si="346"/>
        <v>0</v>
      </c>
      <c r="AX383" s="82" t="b">
        <f t="shared" si="347"/>
        <v>0</v>
      </c>
      <c r="AY383" s="82" t="b">
        <f t="shared" si="356"/>
        <v>0</v>
      </c>
      <c r="AZ383" s="82"/>
      <c r="BA383" s="82" t="b">
        <f t="shared" si="357"/>
        <v>0</v>
      </c>
      <c r="BB383" s="82" t="b">
        <f t="shared" si="358"/>
        <v>0</v>
      </c>
      <c r="BC383" s="82" t="b">
        <f t="shared" si="359"/>
        <v>0</v>
      </c>
      <c r="BD383" s="70"/>
      <c r="BE383" s="70" t="str">
        <f t="shared" si="348"/>
        <v/>
      </c>
      <c r="BF383" s="70">
        <v>372</v>
      </c>
      <c r="BG383" s="70"/>
      <c r="BH383" s="70"/>
      <c r="BI383" s="70"/>
      <c r="BJ383" s="70"/>
      <c r="BK383" s="70"/>
      <c r="BL383" s="70"/>
      <c r="BM383" s="70"/>
      <c r="BN383" s="70"/>
      <c r="BO383" s="70"/>
      <c r="BP383" s="70"/>
      <c r="BQ383" s="70"/>
      <c r="BR383" s="70"/>
      <c r="BS383" s="70" t="b">
        <f t="shared" si="349"/>
        <v>0</v>
      </c>
      <c r="BT383" s="70">
        <f>COUNTA(B384:$O$830)</f>
        <v>0</v>
      </c>
      <c r="BU383" s="70"/>
      <c r="BV383" s="163"/>
      <c r="BW383" s="163"/>
      <c r="BX383" s="163"/>
      <c r="BY383" s="163"/>
      <c r="BZ383" s="163"/>
      <c r="CA383" s="163"/>
      <c r="CB383" s="163"/>
      <c r="CC383" s="163"/>
      <c r="CD383" s="163"/>
      <c r="CE383" s="163" t="str">
        <f t="shared" si="360"/>
        <v/>
      </c>
      <c r="CF383" s="163" t="str">
        <f t="shared" si="361"/>
        <v/>
      </c>
      <c r="CG383" s="163" t="str">
        <f t="shared" si="362"/>
        <v/>
      </c>
      <c r="CH383" s="163" t="str">
        <f t="shared" si="363"/>
        <v/>
      </c>
      <c r="CI383" s="163" t="str">
        <f t="shared" si="364"/>
        <v/>
      </c>
      <c r="CJ383" s="163" t="str">
        <f t="shared" si="365"/>
        <v/>
      </c>
      <c r="CK383" s="163" t="str">
        <f t="shared" si="366"/>
        <v/>
      </c>
      <c r="CL383" s="163" t="str">
        <f t="shared" si="367"/>
        <v/>
      </c>
      <c r="CM383" s="163" t="str">
        <f t="shared" si="368"/>
        <v/>
      </c>
      <c r="CN383" s="163"/>
      <c r="CO383" s="163"/>
      <c r="CP383" s="163" t="str">
        <f t="shared" si="369"/>
        <v/>
      </c>
      <c r="CQ383" s="163"/>
      <c r="CR383" s="163"/>
      <c r="CS383" s="185" t="str">
        <f t="shared" si="386"/>
        <v/>
      </c>
      <c r="CT383" s="70"/>
      <c r="CU383" s="70">
        <f t="shared" si="370"/>
        <v>0</v>
      </c>
      <c r="CV383" s="70">
        <f t="shared" si="371"/>
        <v>0</v>
      </c>
      <c r="CW383" s="70"/>
      <c r="CX383" s="96">
        <f t="shared" si="372"/>
        <v>0</v>
      </c>
      <c r="CY383" s="70"/>
      <c r="CZ383" s="70" t="e">
        <f t="shared" si="373"/>
        <v>#VALUE!</v>
      </c>
      <c r="DA383" s="70" t="e">
        <f t="shared" si="374"/>
        <v>#VALUE!</v>
      </c>
      <c r="DB383" s="70"/>
      <c r="DC383" s="70" t="b">
        <f t="shared" si="387"/>
        <v>0</v>
      </c>
      <c r="DD383" s="70">
        <f t="shared" si="375"/>
        <v>0</v>
      </c>
      <c r="DE383" s="70" t="str">
        <f t="shared" si="376"/>
        <v/>
      </c>
      <c r="DF383" s="70"/>
      <c r="DG383" s="70" t="str">
        <f t="shared" si="388"/>
        <v/>
      </c>
      <c r="DH383" s="70" t="b">
        <f t="shared" si="389"/>
        <v>0</v>
      </c>
      <c r="DI383" s="70" t="str">
        <f t="shared" si="390"/>
        <v/>
      </c>
      <c r="DJ383" s="70"/>
      <c r="DK383" s="70" t="str">
        <f t="shared" si="377"/>
        <v/>
      </c>
      <c r="DL383" s="70" t="str">
        <f t="shared" si="378"/>
        <v/>
      </c>
      <c r="DM383" s="70"/>
      <c r="DN383" s="70" t="str">
        <f t="shared" si="379"/>
        <v/>
      </c>
      <c r="DO383" s="70" t="str">
        <f>IF(DK383="","",AND((COUNTIF($DK$12:DL383,DK383))=1,(COUNTIF($DK$12:DL383,DL383))=1))</f>
        <v/>
      </c>
      <c r="DP383" s="70" t="str">
        <f>IF(DK383="","",AND((COUNTIF(DK383:$DL$812,DK383))=1,(COUNTIF(DK383:$DL$812,DL383))=1))</f>
        <v/>
      </c>
      <c r="DQ383" s="70"/>
      <c r="DR383" s="70" t="b">
        <f t="shared" si="380"/>
        <v>0</v>
      </c>
      <c r="DS383" s="70" t="b">
        <f t="shared" si="381"/>
        <v>0</v>
      </c>
      <c r="DT383" s="70">
        <f t="shared" si="391"/>
        <v>0</v>
      </c>
      <c r="DU383" s="70">
        <f t="shared" si="392"/>
        <v>0</v>
      </c>
      <c r="DV383" s="70" t="b">
        <f t="shared" si="382"/>
        <v>0</v>
      </c>
      <c r="DW383" s="70" t="b">
        <f t="shared" si="383"/>
        <v>0</v>
      </c>
      <c r="DX383" s="70"/>
      <c r="DY383" s="70" t="b">
        <f t="shared" si="384"/>
        <v>0</v>
      </c>
      <c r="DZ383" s="70">
        <f t="shared" si="385"/>
        <v>0</v>
      </c>
      <c r="EA383" s="70"/>
    </row>
    <row r="384" spans="1:131" x14ac:dyDescent="0.25">
      <c r="A384" s="24" t="str">
        <f t="shared" si="350"/>
        <v/>
      </c>
      <c r="B384" s="36"/>
      <c r="C384" s="37"/>
      <c r="D384" s="38"/>
      <c r="E384" s="37"/>
      <c r="F384" s="38"/>
      <c r="G384" s="39"/>
      <c r="H384" s="35"/>
      <c r="I384" s="30"/>
      <c r="J384" s="38"/>
      <c r="K384" s="36"/>
      <c r="L384" s="40"/>
      <c r="M384" s="43"/>
      <c r="N384" s="44"/>
      <c r="O384" s="35"/>
      <c r="P384" s="87"/>
      <c r="R384" s="70"/>
      <c r="S384" s="70"/>
      <c r="T384" s="99" t="s">
        <v>909</v>
      </c>
      <c r="U384" s="146" t="s">
        <v>910</v>
      </c>
      <c r="V384" s="70"/>
      <c r="W384" s="70"/>
      <c r="X384" s="70"/>
      <c r="Y384" s="70"/>
      <c r="Z384" t="b">
        <f t="shared" si="329"/>
        <v>0</v>
      </c>
      <c r="AA384" t="b">
        <f t="shared" si="351"/>
        <v>0</v>
      </c>
      <c r="AB384" t="b">
        <f t="shared" si="330"/>
        <v>0</v>
      </c>
      <c r="AC384" t="b">
        <f t="shared" si="331"/>
        <v>0</v>
      </c>
      <c r="AD384" s="101" t="b">
        <f t="shared" si="332"/>
        <v>0</v>
      </c>
      <c r="AE384" t="e">
        <f t="shared" si="333"/>
        <v>#VALUE!</v>
      </c>
      <c r="AF384" t="b">
        <f t="shared" si="334"/>
        <v>0</v>
      </c>
      <c r="AG384" s="135"/>
      <c r="AH384" s="82" t="b">
        <f t="shared" si="335"/>
        <v>0</v>
      </c>
      <c r="AI384" s="99" t="b">
        <f t="shared" si="336"/>
        <v>0</v>
      </c>
      <c r="AJ384" s="70" t="b">
        <f t="shared" si="337"/>
        <v>0</v>
      </c>
      <c r="AK384" s="111" t="b">
        <f t="shared" si="352"/>
        <v>0</v>
      </c>
      <c r="AL384" s="82" t="e">
        <f t="shared" si="338"/>
        <v>#VALUE!</v>
      </c>
      <c r="AM384" s="82" t="b">
        <f t="shared" si="339"/>
        <v>0</v>
      </c>
      <c r="AN384" s="82" t="b">
        <f t="shared" si="340"/>
        <v>0</v>
      </c>
      <c r="AO384" s="82" t="b">
        <f t="shared" si="353"/>
        <v>0</v>
      </c>
      <c r="AP384" s="82" t="b">
        <f t="shared" si="341"/>
        <v>0</v>
      </c>
      <c r="AQ384" s="82" t="b">
        <f t="shared" si="354"/>
        <v>0</v>
      </c>
      <c r="AR384" s="70">
        <f t="shared" si="355"/>
        <v>0</v>
      </c>
      <c r="AS384" s="82" t="b">
        <f t="shared" si="342"/>
        <v>0</v>
      </c>
      <c r="AT384" s="82" t="b">
        <f t="shared" si="343"/>
        <v>0</v>
      </c>
      <c r="AU384" s="82" t="b">
        <f t="shared" si="344"/>
        <v>0</v>
      </c>
      <c r="AV384" s="82" t="b">
        <f t="shared" si="345"/>
        <v>0</v>
      </c>
      <c r="AW384" s="82" t="b">
        <f t="shared" si="346"/>
        <v>0</v>
      </c>
      <c r="AX384" s="82" t="b">
        <f t="shared" si="347"/>
        <v>0</v>
      </c>
      <c r="AY384" s="82" t="b">
        <f t="shared" si="356"/>
        <v>0</v>
      </c>
      <c r="AZ384" s="82"/>
      <c r="BA384" s="82" t="b">
        <f t="shared" si="357"/>
        <v>0</v>
      </c>
      <c r="BB384" s="82" t="b">
        <f t="shared" si="358"/>
        <v>0</v>
      </c>
      <c r="BC384" s="82" t="b">
        <f t="shared" si="359"/>
        <v>0</v>
      </c>
      <c r="BD384" s="70"/>
      <c r="BE384" s="70" t="str">
        <f t="shared" si="348"/>
        <v/>
      </c>
      <c r="BF384" s="70">
        <v>373</v>
      </c>
      <c r="BG384" s="70"/>
      <c r="BH384" s="70"/>
      <c r="BI384" s="70"/>
      <c r="BJ384" s="70"/>
      <c r="BK384" s="70"/>
      <c r="BL384" s="70"/>
      <c r="BM384" s="70"/>
      <c r="BN384" s="70"/>
      <c r="BO384" s="70"/>
      <c r="BP384" s="70"/>
      <c r="BQ384" s="70"/>
      <c r="BR384" s="70"/>
      <c r="BS384" s="70" t="b">
        <f t="shared" si="349"/>
        <v>0</v>
      </c>
      <c r="BT384" s="70">
        <f>COUNTA(B385:$O$830)</f>
        <v>0</v>
      </c>
      <c r="BU384" s="70"/>
      <c r="BV384" s="163"/>
      <c r="BW384" s="163"/>
      <c r="BX384" s="163"/>
      <c r="BY384" s="163"/>
      <c r="BZ384" s="163"/>
      <c r="CA384" s="163"/>
      <c r="CB384" s="163"/>
      <c r="CC384" s="163"/>
      <c r="CD384" s="163"/>
      <c r="CE384" s="163" t="str">
        <f t="shared" si="360"/>
        <v/>
      </c>
      <c r="CF384" s="163" t="str">
        <f t="shared" si="361"/>
        <v/>
      </c>
      <c r="CG384" s="163" t="str">
        <f t="shared" si="362"/>
        <v/>
      </c>
      <c r="CH384" s="163" t="str">
        <f t="shared" si="363"/>
        <v/>
      </c>
      <c r="CI384" s="163" t="str">
        <f t="shared" si="364"/>
        <v/>
      </c>
      <c r="CJ384" s="163" t="str">
        <f t="shared" si="365"/>
        <v/>
      </c>
      <c r="CK384" s="163" t="str">
        <f t="shared" si="366"/>
        <v/>
      </c>
      <c r="CL384" s="163" t="str">
        <f t="shared" si="367"/>
        <v/>
      </c>
      <c r="CM384" s="163" t="str">
        <f t="shared" si="368"/>
        <v/>
      </c>
      <c r="CN384" s="163"/>
      <c r="CO384" s="163"/>
      <c r="CP384" s="163" t="str">
        <f t="shared" si="369"/>
        <v/>
      </c>
      <c r="CQ384" s="163"/>
      <c r="CR384" s="163"/>
      <c r="CS384" s="185" t="str">
        <f t="shared" si="386"/>
        <v/>
      </c>
      <c r="CT384" s="70"/>
      <c r="CU384" s="70">
        <f t="shared" si="370"/>
        <v>0</v>
      </c>
      <c r="CV384" s="70">
        <f t="shared" si="371"/>
        <v>0</v>
      </c>
      <c r="CW384" s="70"/>
      <c r="CX384" s="96">
        <f t="shared" si="372"/>
        <v>0</v>
      </c>
      <c r="CY384" s="70"/>
      <c r="CZ384" s="70" t="e">
        <f t="shared" si="373"/>
        <v>#VALUE!</v>
      </c>
      <c r="DA384" s="70" t="e">
        <f t="shared" si="374"/>
        <v>#VALUE!</v>
      </c>
      <c r="DB384" s="70"/>
      <c r="DC384" s="70" t="b">
        <f t="shared" si="387"/>
        <v>0</v>
      </c>
      <c r="DD384" s="70">
        <f t="shared" si="375"/>
        <v>0</v>
      </c>
      <c r="DE384" s="70" t="str">
        <f t="shared" si="376"/>
        <v/>
      </c>
      <c r="DF384" s="70"/>
      <c r="DG384" s="70" t="str">
        <f t="shared" si="388"/>
        <v/>
      </c>
      <c r="DH384" s="70" t="b">
        <f t="shared" si="389"/>
        <v>0</v>
      </c>
      <c r="DI384" s="70" t="str">
        <f t="shared" si="390"/>
        <v/>
      </c>
      <c r="DJ384" s="70"/>
      <c r="DK384" s="70" t="str">
        <f t="shared" si="377"/>
        <v/>
      </c>
      <c r="DL384" s="70" t="str">
        <f t="shared" si="378"/>
        <v/>
      </c>
      <c r="DM384" s="70"/>
      <c r="DN384" s="70" t="str">
        <f t="shared" si="379"/>
        <v/>
      </c>
      <c r="DO384" s="70" t="str">
        <f>IF(DK384="","",AND((COUNTIF($DK$12:DL384,DK384))=1,(COUNTIF($DK$12:DL384,DL384))=1))</f>
        <v/>
      </c>
      <c r="DP384" s="70" t="str">
        <f>IF(DK384="","",AND((COUNTIF(DK384:$DL$812,DK384))=1,(COUNTIF(DK384:$DL$812,DL384))=1))</f>
        <v/>
      </c>
      <c r="DQ384" s="70"/>
      <c r="DR384" s="70" t="b">
        <f t="shared" si="380"/>
        <v>0</v>
      </c>
      <c r="DS384" s="70" t="b">
        <f t="shared" si="381"/>
        <v>0</v>
      </c>
      <c r="DT384" s="70">
        <f t="shared" si="391"/>
        <v>0</v>
      </c>
      <c r="DU384" s="70">
        <f t="shared" si="392"/>
        <v>0</v>
      </c>
      <c r="DV384" s="70" t="b">
        <f t="shared" si="382"/>
        <v>0</v>
      </c>
      <c r="DW384" s="70" t="b">
        <f t="shared" si="383"/>
        <v>0</v>
      </c>
      <c r="DX384" s="70"/>
      <c r="DY384" s="70" t="b">
        <f t="shared" si="384"/>
        <v>0</v>
      </c>
      <c r="DZ384" s="70">
        <f t="shared" si="385"/>
        <v>0</v>
      </c>
      <c r="EA384" s="70"/>
    </row>
    <row r="385" spans="1:131" x14ac:dyDescent="0.25">
      <c r="A385" s="24" t="str">
        <f t="shared" si="350"/>
        <v/>
      </c>
      <c r="B385" s="36"/>
      <c r="C385" s="37"/>
      <c r="D385" s="38"/>
      <c r="E385" s="37"/>
      <c r="F385" s="38"/>
      <c r="G385" s="39"/>
      <c r="H385" s="35"/>
      <c r="I385" s="30"/>
      <c r="J385" s="38"/>
      <c r="K385" s="36"/>
      <c r="L385" s="40"/>
      <c r="M385" s="43"/>
      <c r="N385" s="44"/>
      <c r="O385" s="35"/>
      <c r="P385" s="87"/>
      <c r="R385" s="70"/>
      <c r="S385" s="70"/>
      <c r="T385" s="99" t="s">
        <v>911</v>
      </c>
      <c r="U385" s="146" t="s">
        <v>912</v>
      </c>
      <c r="V385" s="70"/>
      <c r="W385" s="70"/>
      <c r="X385" s="70"/>
      <c r="Y385" s="70"/>
      <c r="Z385" t="b">
        <f t="shared" si="329"/>
        <v>0</v>
      </c>
      <c r="AA385" t="b">
        <f t="shared" si="351"/>
        <v>0</v>
      </c>
      <c r="AB385" t="b">
        <f t="shared" si="330"/>
        <v>0</v>
      </c>
      <c r="AC385" t="b">
        <f t="shared" si="331"/>
        <v>0</v>
      </c>
      <c r="AD385" s="101" t="b">
        <f t="shared" si="332"/>
        <v>0</v>
      </c>
      <c r="AE385" t="e">
        <f t="shared" si="333"/>
        <v>#VALUE!</v>
      </c>
      <c r="AF385" t="b">
        <f t="shared" si="334"/>
        <v>0</v>
      </c>
      <c r="AG385" s="135"/>
      <c r="AH385" s="82" t="b">
        <f t="shared" si="335"/>
        <v>0</v>
      </c>
      <c r="AI385" s="99" t="b">
        <f t="shared" si="336"/>
        <v>0</v>
      </c>
      <c r="AJ385" s="70" t="b">
        <f t="shared" si="337"/>
        <v>0</v>
      </c>
      <c r="AK385" s="111" t="b">
        <f t="shared" si="352"/>
        <v>0</v>
      </c>
      <c r="AL385" s="82" t="e">
        <f t="shared" si="338"/>
        <v>#VALUE!</v>
      </c>
      <c r="AM385" s="82" t="b">
        <f t="shared" si="339"/>
        <v>0</v>
      </c>
      <c r="AN385" s="82" t="b">
        <f t="shared" si="340"/>
        <v>0</v>
      </c>
      <c r="AO385" s="82" t="b">
        <f t="shared" si="353"/>
        <v>0</v>
      </c>
      <c r="AP385" s="82" t="b">
        <f t="shared" si="341"/>
        <v>0</v>
      </c>
      <c r="AQ385" s="82" t="b">
        <f t="shared" si="354"/>
        <v>0</v>
      </c>
      <c r="AR385" s="70">
        <f t="shared" si="355"/>
        <v>0</v>
      </c>
      <c r="AS385" s="82" t="b">
        <f t="shared" si="342"/>
        <v>0</v>
      </c>
      <c r="AT385" s="82" t="b">
        <f t="shared" si="343"/>
        <v>0</v>
      </c>
      <c r="AU385" s="82" t="b">
        <f t="shared" si="344"/>
        <v>0</v>
      </c>
      <c r="AV385" s="82" t="b">
        <f t="shared" si="345"/>
        <v>0</v>
      </c>
      <c r="AW385" s="82" t="b">
        <f t="shared" si="346"/>
        <v>0</v>
      </c>
      <c r="AX385" s="82" t="b">
        <f t="shared" si="347"/>
        <v>0</v>
      </c>
      <c r="AY385" s="82" t="b">
        <f t="shared" si="356"/>
        <v>0</v>
      </c>
      <c r="AZ385" s="82"/>
      <c r="BA385" s="82" t="b">
        <f t="shared" si="357"/>
        <v>0</v>
      </c>
      <c r="BB385" s="82" t="b">
        <f t="shared" si="358"/>
        <v>0</v>
      </c>
      <c r="BC385" s="82" t="b">
        <f t="shared" si="359"/>
        <v>0</v>
      </c>
      <c r="BD385" s="70"/>
      <c r="BE385" s="70" t="str">
        <f t="shared" si="348"/>
        <v/>
      </c>
      <c r="BF385" s="70">
        <v>374</v>
      </c>
      <c r="BG385" s="70"/>
      <c r="BH385" s="70"/>
      <c r="BI385" s="70"/>
      <c r="BJ385" s="70"/>
      <c r="BK385" s="70"/>
      <c r="BL385" s="70"/>
      <c r="BM385" s="70"/>
      <c r="BN385" s="70"/>
      <c r="BO385" s="70"/>
      <c r="BP385" s="70"/>
      <c r="BQ385" s="70"/>
      <c r="BR385" s="70"/>
      <c r="BS385" s="70" t="b">
        <f t="shared" si="349"/>
        <v>0</v>
      </c>
      <c r="BT385" s="70">
        <f>COUNTA(B386:$O$830)</f>
        <v>0</v>
      </c>
      <c r="BU385" s="70"/>
      <c r="BV385" s="163"/>
      <c r="BW385" s="163"/>
      <c r="BX385" s="163"/>
      <c r="BY385" s="163"/>
      <c r="BZ385" s="163"/>
      <c r="CA385" s="163"/>
      <c r="CB385" s="163"/>
      <c r="CC385" s="163"/>
      <c r="CD385" s="163"/>
      <c r="CE385" s="163" t="str">
        <f t="shared" si="360"/>
        <v/>
      </c>
      <c r="CF385" s="163" t="str">
        <f t="shared" si="361"/>
        <v/>
      </c>
      <c r="CG385" s="163" t="str">
        <f t="shared" si="362"/>
        <v/>
      </c>
      <c r="CH385" s="163" t="str">
        <f t="shared" si="363"/>
        <v/>
      </c>
      <c r="CI385" s="163" t="str">
        <f t="shared" si="364"/>
        <v/>
      </c>
      <c r="CJ385" s="163" t="str">
        <f t="shared" si="365"/>
        <v/>
      </c>
      <c r="CK385" s="163" t="str">
        <f t="shared" si="366"/>
        <v/>
      </c>
      <c r="CL385" s="163" t="str">
        <f t="shared" si="367"/>
        <v/>
      </c>
      <c r="CM385" s="163" t="str">
        <f t="shared" si="368"/>
        <v/>
      </c>
      <c r="CN385" s="163"/>
      <c r="CO385" s="163"/>
      <c r="CP385" s="163" t="str">
        <f t="shared" si="369"/>
        <v/>
      </c>
      <c r="CQ385" s="163"/>
      <c r="CR385" s="163"/>
      <c r="CS385" s="185" t="str">
        <f t="shared" si="386"/>
        <v/>
      </c>
      <c r="CT385" s="70"/>
      <c r="CU385" s="70">
        <f t="shared" si="370"/>
        <v>0</v>
      </c>
      <c r="CV385" s="70">
        <f t="shared" si="371"/>
        <v>0</v>
      </c>
      <c r="CW385" s="70"/>
      <c r="CX385" s="96">
        <f t="shared" si="372"/>
        <v>0</v>
      </c>
      <c r="CY385" s="70"/>
      <c r="CZ385" s="70" t="e">
        <f t="shared" si="373"/>
        <v>#VALUE!</v>
      </c>
      <c r="DA385" s="70" t="e">
        <f t="shared" si="374"/>
        <v>#VALUE!</v>
      </c>
      <c r="DB385" s="70"/>
      <c r="DC385" s="70" t="b">
        <f t="shared" si="387"/>
        <v>0</v>
      </c>
      <c r="DD385" s="70">
        <f t="shared" si="375"/>
        <v>0</v>
      </c>
      <c r="DE385" s="70" t="str">
        <f t="shared" si="376"/>
        <v/>
      </c>
      <c r="DF385" s="70"/>
      <c r="DG385" s="70" t="str">
        <f t="shared" si="388"/>
        <v/>
      </c>
      <c r="DH385" s="70" t="b">
        <f t="shared" si="389"/>
        <v>0</v>
      </c>
      <c r="DI385" s="70" t="str">
        <f t="shared" si="390"/>
        <v/>
      </c>
      <c r="DJ385" s="70"/>
      <c r="DK385" s="70" t="str">
        <f t="shared" si="377"/>
        <v/>
      </c>
      <c r="DL385" s="70" t="str">
        <f t="shared" si="378"/>
        <v/>
      </c>
      <c r="DM385" s="70"/>
      <c r="DN385" s="70" t="str">
        <f t="shared" si="379"/>
        <v/>
      </c>
      <c r="DO385" s="70" t="str">
        <f>IF(DK385="","",AND((COUNTIF($DK$12:DL385,DK385))=1,(COUNTIF($DK$12:DL385,DL385))=1))</f>
        <v/>
      </c>
      <c r="DP385" s="70" t="str">
        <f>IF(DK385="","",AND((COUNTIF(DK385:$DL$812,DK385))=1,(COUNTIF(DK385:$DL$812,DL385))=1))</f>
        <v/>
      </c>
      <c r="DQ385" s="70"/>
      <c r="DR385" s="70" t="b">
        <f t="shared" si="380"/>
        <v>0</v>
      </c>
      <c r="DS385" s="70" t="b">
        <f t="shared" si="381"/>
        <v>0</v>
      </c>
      <c r="DT385" s="70">
        <f t="shared" si="391"/>
        <v>0</v>
      </c>
      <c r="DU385" s="70">
        <f t="shared" si="392"/>
        <v>0</v>
      </c>
      <c r="DV385" s="70" t="b">
        <f t="shared" si="382"/>
        <v>0</v>
      </c>
      <c r="DW385" s="70" t="b">
        <f t="shared" si="383"/>
        <v>0</v>
      </c>
      <c r="DX385" s="70"/>
      <c r="DY385" s="70" t="b">
        <f t="shared" si="384"/>
        <v>0</v>
      </c>
      <c r="DZ385" s="70">
        <f t="shared" si="385"/>
        <v>0</v>
      </c>
      <c r="EA385" s="70"/>
    </row>
    <row r="386" spans="1:131" x14ac:dyDescent="0.25">
      <c r="A386" s="24" t="str">
        <f t="shared" si="350"/>
        <v/>
      </c>
      <c r="B386" s="36"/>
      <c r="C386" s="37"/>
      <c r="D386" s="38"/>
      <c r="E386" s="37"/>
      <c r="F386" s="38"/>
      <c r="G386" s="39"/>
      <c r="H386" s="35"/>
      <c r="I386" s="30"/>
      <c r="J386" s="38"/>
      <c r="K386" s="36"/>
      <c r="L386" s="40"/>
      <c r="M386" s="43"/>
      <c r="N386" s="44"/>
      <c r="O386" s="35"/>
      <c r="P386" s="87"/>
      <c r="R386" s="70"/>
      <c r="S386" s="70"/>
      <c r="T386" s="99" t="s">
        <v>913</v>
      </c>
      <c r="U386" s="146" t="s">
        <v>914</v>
      </c>
      <c r="V386" s="70"/>
      <c r="W386" s="70"/>
      <c r="X386" s="70"/>
      <c r="Y386" s="70"/>
      <c r="Z386" t="b">
        <f t="shared" si="329"/>
        <v>0</v>
      </c>
      <c r="AA386" t="b">
        <f t="shared" si="351"/>
        <v>0</v>
      </c>
      <c r="AB386" t="b">
        <f t="shared" si="330"/>
        <v>0</v>
      </c>
      <c r="AC386" t="b">
        <f t="shared" si="331"/>
        <v>0</v>
      </c>
      <c r="AD386" s="101" t="b">
        <f t="shared" si="332"/>
        <v>0</v>
      </c>
      <c r="AE386" t="e">
        <f t="shared" si="333"/>
        <v>#VALUE!</v>
      </c>
      <c r="AF386" t="b">
        <f t="shared" si="334"/>
        <v>0</v>
      </c>
      <c r="AG386" s="135"/>
      <c r="AH386" s="82" t="b">
        <f t="shared" si="335"/>
        <v>0</v>
      </c>
      <c r="AI386" s="99" t="b">
        <f t="shared" si="336"/>
        <v>0</v>
      </c>
      <c r="AJ386" s="70" t="b">
        <f t="shared" si="337"/>
        <v>0</v>
      </c>
      <c r="AK386" s="111" t="b">
        <f t="shared" si="352"/>
        <v>0</v>
      </c>
      <c r="AL386" s="82" t="e">
        <f t="shared" si="338"/>
        <v>#VALUE!</v>
      </c>
      <c r="AM386" s="82" t="b">
        <f t="shared" si="339"/>
        <v>0</v>
      </c>
      <c r="AN386" s="82" t="b">
        <f t="shared" si="340"/>
        <v>0</v>
      </c>
      <c r="AO386" s="82" t="b">
        <f t="shared" si="353"/>
        <v>0</v>
      </c>
      <c r="AP386" s="82" t="b">
        <f t="shared" si="341"/>
        <v>0</v>
      </c>
      <c r="AQ386" s="82" t="b">
        <f t="shared" si="354"/>
        <v>0</v>
      </c>
      <c r="AR386" s="70">
        <f t="shared" si="355"/>
        <v>0</v>
      </c>
      <c r="AS386" s="82" t="b">
        <f t="shared" si="342"/>
        <v>0</v>
      </c>
      <c r="AT386" s="82" t="b">
        <f t="shared" si="343"/>
        <v>0</v>
      </c>
      <c r="AU386" s="82" t="b">
        <f t="shared" si="344"/>
        <v>0</v>
      </c>
      <c r="AV386" s="82" t="b">
        <f t="shared" si="345"/>
        <v>0</v>
      </c>
      <c r="AW386" s="82" t="b">
        <f t="shared" si="346"/>
        <v>0</v>
      </c>
      <c r="AX386" s="82" t="b">
        <f t="shared" si="347"/>
        <v>0</v>
      </c>
      <c r="AY386" s="82" t="b">
        <f t="shared" si="356"/>
        <v>0</v>
      </c>
      <c r="AZ386" s="82"/>
      <c r="BA386" s="82" t="b">
        <f t="shared" si="357"/>
        <v>0</v>
      </c>
      <c r="BB386" s="82" t="b">
        <f t="shared" si="358"/>
        <v>0</v>
      </c>
      <c r="BC386" s="82" t="b">
        <f t="shared" si="359"/>
        <v>0</v>
      </c>
      <c r="BD386" s="70"/>
      <c r="BE386" s="70" t="str">
        <f t="shared" si="348"/>
        <v/>
      </c>
      <c r="BF386" s="70">
        <v>375</v>
      </c>
      <c r="BG386" s="70"/>
      <c r="BH386" s="70"/>
      <c r="BI386" s="70"/>
      <c r="BJ386" s="70"/>
      <c r="BK386" s="70"/>
      <c r="BL386" s="70"/>
      <c r="BM386" s="70"/>
      <c r="BN386" s="70"/>
      <c r="BO386" s="70"/>
      <c r="BP386" s="70"/>
      <c r="BQ386" s="70"/>
      <c r="BR386" s="70"/>
      <c r="BS386" s="70" t="b">
        <f t="shared" si="349"/>
        <v>0</v>
      </c>
      <c r="BT386" s="70">
        <f>COUNTA(B387:$O$830)</f>
        <v>0</v>
      </c>
      <c r="BU386" s="70"/>
      <c r="BV386" s="163"/>
      <c r="BW386" s="163"/>
      <c r="BX386" s="163"/>
      <c r="BY386" s="163"/>
      <c r="BZ386" s="163"/>
      <c r="CA386" s="163"/>
      <c r="CB386" s="163"/>
      <c r="CC386" s="163"/>
      <c r="CD386" s="163"/>
      <c r="CE386" s="163" t="str">
        <f t="shared" si="360"/>
        <v/>
      </c>
      <c r="CF386" s="163" t="str">
        <f t="shared" si="361"/>
        <v/>
      </c>
      <c r="CG386" s="163" t="str">
        <f t="shared" si="362"/>
        <v/>
      </c>
      <c r="CH386" s="163" t="str">
        <f t="shared" si="363"/>
        <v/>
      </c>
      <c r="CI386" s="163" t="str">
        <f t="shared" si="364"/>
        <v/>
      </c>
      <c r="CJ386" s="163" t="str">
        <f t="shared" si="365"/>
        <v/>
      </c>
      <c r="CK386" s="163" t="str">
        <f t="shared" si="366"/>
        <v/>
      </c>
      <c r="CL386" s="163" t="str">
        <f t="shared" si="367"/>
        <v/>
      </c>
      <c r="CM386" s="163" t="str">
        <f t="shared" si="368"/>
        <v/>
      </c>
      <c r="CN386" s="163"/>
      <c r="CO386" s="163"/>
      <c r="CP386" s="163" t="str">
        <f t="shared" si="369"/>
        <v/>
      </c>
      <c r="CQ386" s="163"/>
      <c r="CR386" s="163"/>
      <c r="CS386" s="185" t="str">
        <f t="shared" si="386"/>
        <v/>
      </c>
      <c r="CT386" s="70"/>
      <c r="CU386" s="70">
        <f t="shared" si="370"/>
        <v>0</v>
      </c>
      <c r="CV386" s="70">
        <f t="shared" si="371"/>
        <v>0</v>
      </c>
      <c r="CW386" s="70"/>
      <c r="CX386" s="96">
        <f t="shared" si="372"/>
        <v>0</v>
      </c>
      <c r="CY386" s="70"/>
      <c r="CZ386" s="70" t="e">
        <f t="shared" si="373"/>
        <v>#VALUE!</v>
      </c>
      <c r="DA386" s="70" t="e">
        <f t="shared" si="374"/>
        <v>#VALUE!</v>
      </c>
      <c r="DB386" s="70"/>
      <c r="DC386" s="70" t="b">
        <f t="shared" si="387"/>
        <v>0</v>
      </c>
      <c r="DD386" s="70">
        <f t="shared" si="375"/>
        <v>0</v>
      </c>
      <c r="DE386" s="70" t="str">
        <f t="shared" si="376"/>
        <v/>
      </c>
      <c r="DF386" s="70"/>
      <c r="DG386" s="70" t="str">
        <f t="shared" si="388"/>
        <v/>
      </c>
      <c r="DH386" s="70" t="b">
        <f t="shared" si="389"/>
        <v>0</v>
      </c>
      <c r="DI386" s="70" t="str">
        <f t="shared" si="390"/>
        <v/>
      </c>
      <c r="DJ386" s="70"/>
      <c r="DK386" s="70" t="str">
        <f t="shared" si="377"/>
        <v/>
      </c>
      <c r="DL386" s="70" t="str">
        <f t="shared" si="378"/>
        <v/>
      </c>
      <c r="DM386" s="70"/>
      <c r="DN386" s="70" t="str">
        <f t="shared" si="379"/>
        <v/>
      </c>
      <c r="DO386" s="70" t="str">
        <f>IF(DK386="","",AND((COUNTIF($DK$12:DL386,DK386))=1,(COUNTIF($DK$12:DL386,DL386))=1))</f>
        <v/>
      </c>
      <c r="DP386" s="70" t="str">
        <f>IF(DK386="","",AND((COUNTIF(DK386:$DL$812,DK386))=1,(COUNTIF(DK386:$DL$812,DL386))=1))</f>
        <v/>
      </c>
      <c r="DQ386" s="70"/>
      <c r="DR386" s="70" t="b">
        <f t="shared" si="380"/>
        <v>0</v>
      </c>
      <c r="DS386" s="70" t="b">
        <f t="shared" si="381"/>
        <v>0</v>
      </c>
      <c r="DT386" s="70">
        <f t="shared" si="391"/>
        <v>0</v>
      </c>
      <c r="DU386" s="70">
        <f t="shared" si="392"/>
        <v>0</v>
      </c>
      <c r="DV386" s="70" t="b">
        <f t="shared" si="382"/>
        <v>0</v>
      </c>
      <c r="DW386" s="70" t="b">
        <f t="shared" si="383"/>
        <v>0</v>
      </c>
      <c r="DX386" s="70"/>
      <c r="DY386" s="70" t="b">
        <f t="shared" si="384"/>
        <v>0</v>
      </c>
      <c r="DZ386" s="70">
        <f t="shared" si="385"/>
        <v>0</v>
      </c>
      <c r="EA386" s="70"/>
    </row>
    <row r="387" spans="1:131" x14ac:dyDescent="0.25">
      <c r="A387" s="24" t="str">
        <f t="shared" si="350"/>
        <v/>
      </c>
      <c r="B387" s="36"/>
      <c r="C387" s="37"/>
      <c r="D387" s="38"/>
      <c r="E387" s="37"/>
      <c r="F387" s="38"/>
      <c r="G387" s="39"/>
      <c r="H387" s="35"/>
      <c r="I387" s="30"/>
      <c r="J387" s="38"/>
      <c r="K387" s="36"/>
      <c r="L387" s="40"/>
      <c r="M387" s="43"/>
      <c r="N387" s="44"/>
      <c r="O387" s="35"/>
      <c r="P387" s="87"/>
      <c r="R387" s="70"/>
      <c r="S387" s="70"/>
      <c r="T387" s="99" t="s">
        <v>915</v>
      </c>
      <c r="U387" s="146" t="s">
        <v>916</v>
      </c>
      <c r="V387" s="70"/>
      <c r="W387" s="70"/>
      <c r="X387" s="70"/>
      <c r="Y387" s="70"/>
      <c r="Z387" t="b">
        <f t="shared" si="329"/>
        <v>0</v>
      </c>
      <c r="AA387" t="b">
        <f t="shared" si="351"/>
        <v>0</v>
      </c>
      <c r="AB387" t="b">
        <f t="shared" si="330"/>
        <v>0</v>
      </c>
      <c r="AC387" t="b">
        <f t="shared" si="331"/>
        <v>0</v>
      </c>
      <c r="AD387" s="101" t="b">
        <f t="shared" si="332"/>
        <v>0</v>
      </c>
      <c r="AE387" t="e">
        <f t="shared" si="333"/>
        <v>#VALUE!</v>
      </c>
      <c r="AF387" t="b">
        <f t="shared" si="334"/>
        <v>0</v>
      </c>
      <c r="AG387" s="135"/>
      <c r="AH387" s="82" t="b">
        <f t="shared" si="335"/>
        <v>0</v>
      </c>
      <c r="AI387" s="99" t="b">
        <f t="shared" si="336"/>
        <v>0</v>
      </c>
      <c r="AJ387" s="70" t="b">
        <f t="shared" si="337"/>
        <v>0</v>
      </c>
      <c r="AK387" s="111" t="b">
        <f t="shared" si="352"/>
        <v>0</v>
      </c>
      <c r="AL387" s="82" t="e">
        <f t="shared" si="338"/>
        <v>#VALUE!</v>
      </c>
      <c r="AM387" s="82" t="b">
        <f t="shared" si="339"/>
        <v>0</v>
      </c>
      <c r="AN387" s="82" t="b">
        <f t="shared" si="340"/>
        <v>0</v>
      </c>
      <c r="AO387" s="82" t="b">
        <f t="shared" si="353"/>
        <v>0</v>
      </c>
      <c r="AP387" s="82" t="b">
        <f t="shared" si="341"/>
        <v>0</v>
      </c>
      <c r="AQ387" s="82" t="b">
        <f t="shared" si="354"/>
        <v>0</v>
      </c>
      <c r="AR387" s="70">
        <f t="shared" si="355"/>
        <v>0</v>
      </c>
      <c r="AS387" s="82" t="b">
        <f t="shared" si="342"/>
        <v>0</v>
      </c>
      <c r="AT387" s="82" t="b">
        <f t="shared" si="343"/>
        <v>0</v>
      </c>
      <c r="AU387" s="82" t="b">
        <f t="shared" si="344"/>
        <v>0</v>
      </c>
      <c r="AV387" s="82" t="b">
        <f t="shared" si="345"/>
        <v>0</v>
      </c>
      <c r="AW387" s="82" t="b">
        <f t="shared" si="346"/>
        <v>0</v>
      </c>
      <c r="AX387" s="82" t="b">
        <f t="shared" si="347"/>
        <v>0</v>
      </c>
      <c r="AY387" s="82" t="b">
        <f t="shared" si="356"/>
        <v>0</v>
      </c>
      <c r="AZ387" s="82"/>
      <c r="BA387" s="82" t="b">
        <f t="shared" si="357"/>
        <v>0</v>
      </c>
      <c r="BB387" s="82" t="b">
        <f t="shared" si="358"/>
        <v>0</v>
      </c>
      <c r="BC387" s="82" t="b">
        <f t="shared" si="359"/>
        <v>0</v>
      </c>
      <c r="BD387" s="70"/>
      <c r="BE387" s="70" t="str">
        <f t="shared" si="348"/>
        <v/>
      </c>
      <c r="BF387" s="70">
        <v>376</v>
      </c>
      <c r="BG387" s="70"/>
      <c r="BH387" s="70"/>
      <c r="BI387" s="70"/>
      <c r="BJ387" s="70"/>
      <c r="BK387" s="70"/>
      <c r="BL387" s="70"/>
      <c r="BM387" s="70"/>
      <c r="BN387" s="70"/>
      <c r="BO387" s="70"/>
      <c r="BP387" s="70"/>
      <c r="BQ387" s="70"/>
      <c r="BR387" s="70"/>
      <c r="BS387" s="70" t="b">
        <f t="shared" si="349"/>
        <v>0</v>
      </c>
      <c r="BT387" s="70">
        <f>COUNTA(B388:$O$830)</f>
        <v>0</v>
      </c>
      <c r="BU387" s="70"/>
      <c r="BV387" s="163"/>
      <c r="BW387" s="163"/>
      <c r="BX387" s="163"/>
      <c r="BY387" s="163"/>
      <c r="BZ387" s="163"/>
      <c r="CA387" s="163"/>
      <c r="CB387" s="163"/>
      <c r="CC387" s="163"/>
      <c r="CD387" s="163"/>
      <c r="CE387" s="163" t="str">
        <f t="shared" si="360"/>
        <v/>
      </c>
      <c r="CF387" s="163" t="str">
        <f t="shared" si="361"/>
        <v/>
      </c>
      <c r="CG387" s="163" t="str">
        <f t="shared" si="362"/>
        <v/>
      </c>
      <c r="CH387" s="163" t="str">
        <f t="shared" si="363"/>
        <v/>
      </c>
      <c r="CI387" s="163" t="str">
        <f t="shared" si="364"/>
        <v/>
      </c>
      <c r="CJ387" s="163" t="str">
        <f t="shared" si="365"/>
        <v/>
      </c>
      <c r="CK387" s="163" t="str">
        <f t="shared" si="366"/>
        <v/>
      </c>
      <c r="CL387" s="163" t="str">
        <f t="shared" si="367"/>
        <v/>
      </c>
      <c r="CM387" s="163" t="str">
        <f t="shared" si="368"/>
        <v/>
      </c>
      <c r="CN387" s="163"/>
      <c r="CO387" s="163"/>
      <c r="CP387" s="163" t="str">
        <f t="shared" si="369"/>
        <v/>
      </c>
      <c r="CQ387" s="163"/>
      <c r="CR387" s="163"/>
      <c r="CS387" s="185" t="str">
        <f t="shared" si="386"/>
        <v/>
      </c>
      <c r="CT387" s="70"/>
      <c r="CU387" s="70">
        <f t="shared" si="370"/>
        <v>0</v>
      </c>
      <c r="CV387" s="70">
        <f t="shared" si="371"/>
        <v>0</v>
      </c>
      <c r="CW387" s="70"/>
      <c r="CX387" s="96">
        <f t="shared" si="372"/>
        <v>0</v>
      </c>
      <c r="CY387" s="70"/>
      <c r="CZ387" s="70" t="e">
        <f t="shared" si="373"/>
        <v>#VALUE!</v>
      </c>
      <c r="DA387" s="70" t="e">
        <f t="shared" si="374"/>
        <v>#VALUE!</v>
      </c>
      <c r="DB387" s="70"/>
      <c r="DC387" s="70" t="b">
        <f t="shared" si="387"/>
        <v>0</v>
      </c>
      <c r="DD387" s="70">
        <f t="shared" si="375"/>
        <v>0</v>
      </c>
      <c r="DE387" s="70" t="str">
        <f t="shared" si="376"/>
        <v/>
      </c>
      <c r="DF387" s="70"/>
      <c r="DG387" s="70" t="str">
        <f t="shared" si="388"/>
        <v/>
      </c>
      <c r="DH387" s="70" t="b">
        <f t="shared" si="389"/>
        <v>0</v>
      </c>
      <c r="DI387" s="70" t="str">
        <f t="shared" si="390"/>
        <v/>
      </c>
      <c r="DJ387" s="70"/>
      <c r="DK387" s="70" t="str">
        <f t="shared" si="377"/>
        <v/>
      </c>
      <c r="DL387" s="70" t="str">
        <f t="shared" si="378"/>
        <v/>
      </c>
      <c r="DM387" s="70"/>
      <c r="DN387" s="70" t="str">
        <f t="shared" si="379"/>
        <v/>
      </c>
      <c r="DO387" s="70" t="str">
        <f>IF(DK387="","",AND((COUNTIF($DK$12:DL387,DK387))=1,(COUNTIF($DK$12:DL387,DL387))=1))</f>
        <v/>
      </c>
      <c r="DP387" s="70" t="str">
        <f>IF(DK387="","",AND((COUNTIF(DK387:$DL$812,DK387))=1,(COUNTIF(DK387:$DL$812,DL387))=1))</f>
        <v/>
      </c>
      <c r="DQ387" s="70"/>
      <c r="DR387" s="70" t="b">
        <f t="shared" si="380"/>
        <v>0</v>
      </c>
      <c r="DS387" s="70" t="b">
        <f t="shared" si="381"/>
        <v>0</v>
      </c>
      <c r="DT387" s="70">
        <f t="shared" si="391"/>
        <v>0</v>
      </c>
      <c r="DU387" s="70">
        <f t="shared" si="392"/>
        <v>0</v>
      </c>
      <c r="DV387" s="70" t="b">
        <f t="shared" si="382"/>
        <v>0</v>
      </c>
      <c r="DW387" s="70" t="b">
        <f t="shared" si="383"/>
        <v>0</v>
      </c>
      <c r="DX387" s="70"/>
      <c r="DY387" s="70" t="b">
        <f t="shared" si="384"/>
        <v>0</v>
      </c>
      <c r="DZ387" s="70">
        <f t="shared" si="385"/>
        <v>0</v>
      </c>
      <c r="EA387" s="70"/>
    </row>
    <row r="388" spans="1:131" x14ac:dyDescent="0.25">
      <c r="A388" s="24" t="str">
        <f t="shared" si="350"/>
        <v/>
      </c>
      <c r="B388" s="36"/>
      <c r="C388" s="37"/>
      <c r="D388" s="38"/>
      <c r="E388" s="37"/>
      <c r="F388" s="38"/>
      <c r="G388" s="39"/>
      <c r="H388" s="35"/>
      <c r="I388" s="30"/>
      <c r="J388" s="38"/>
      <c r="K388" s="36"/>
      <c r="L388" s="40"/>
      <c r="M388" s="43"/>
      <c r="N388" s="44"/>
      <c r="O388" s="35"/>
      <c r="P388" s="87"/>
      <c r="R388" s="70"/>
      <c r="S388" s="70"/>
      <c r="T388" s="99" t="s">
        <v>917</v>
      </c>
      <c r="U388" s="146" t="s">
        <v>918</v>
      </c>
      <c r="V388" s="70"/>
      <c r="W388" s="70"/>
      <c r="X388" s="70"/>
      <c r="Y388" s="70"/>
      <c r="Z388" t="b">
        <f t="shared" si="329"/>
        <v>0</v>
      </c>
      <c r="AA388" t="b">
        <f t="shared" si="351"/>
        <v>0</v>
      </c>
      <c r="AB388" t="b">
        <f t="shared" si="330"/>
        <v>0</v>
      </c>
      <c r="AC388" t="b">
        <f t="shared" si="331"/>
        <v>0</v>
      </c>
      <c r="AD388" s="101" t="b">
        <f t="shared" si="332"/>
        <v>0</v>
      </c>
      <c r="AE388" t="e">
        <f t="shared" si="333"/>
        <v>#VALUE!</v>
      </c>
      <c r="AF388" t="b">
        <f t="shared" si="334"/>
        <v>0</v>
      </c>
      <c r="AG388" s="135"/>
      <c r="AH388" s="82" t="b">
        <f t="shared" si="335"/>
        <v>0</v>
      </c>
      <c r="AI388" s="99" t="b">
        <f t="shared" si="336"/>
        <v>0</v>
      </c>
      <c r="AJ388" s="70" t="b">
        <f t="shared" si="337"/>
        <v>0</v>
      </c>
      <c r="AK388" s="111" t="b">
        <f t="shared" si="352"/>
        <v>0</v>
      </c>
      <c r="AL388" s="82" t="e">
        <f t="shared" si="338"/>
        <v>#VALUE!</v>
      </c>
      <c r="AM388" s="82" t="b">
        <f t="shared" si="339"/>
        <v>0</v>
      </c>
      <c r="AN388" s="82" t="b">
        <f t="shared" si="340"/>
        <v>0</v>
      </c>
      <c r="AO388" s="82" t="b">
        <f t="shared" si="353"/>
        <v>0</v>
      </c>
      <c r="AP388" s="82" t="b">
        <f t="shared" si="341"/>
        <v>0</v>
      </c>
      <c r="AQ388" s="82" t="b">
        <f t="shared" si="354"/>
        <v>0</v>
      </c>
      <c r="AR388" s="70">
        <f t="shared" si="355"/>
        <v>0</v>
      </c>
      <c r="AS388" s="82" t="b">
        <f t="shared" si="342"/>
        <v>0</v>
      </c>
      <c r="AT388" s="82" t="b">
        <f t="shared" si="343"/>
        <v>0</v>
      </c>
      <c r="AU388" s="82" t="b">
        <f t="shared" si="344"/>
        <v>0</v>
      </c>
      <c r="AV388" s="82" t="b">
        <f t="shared" si="345"/>
        <v>0</v>
      </c>
      <c r="AW388" s="82" t="b">
        <f t="shared" si="346"/>
        <v>0</v>
      </c>
      <c r="AX388" s="82" t="b">
        <f t="shared" si="347"/>
        <v>0</v>
      </c>
      <c r="AY388" s="82" t="b">
        <f t="shared" si="356"/>
        <v>0</v>
      </c>
      <c r="AZ388" s="82"/>
      <c r="BA388" s="82" t="b">
        <f t="shared" si="357"/>
        <v>0</v>
      </c>
      <c r="BB388" s="82" t="b">
        <f t="shared" si="358"/>
        <v>0</v>
      </c>
      <c r="BC388" s="82" t="b">
        <f t="shared" si="359"/>
        <v>0</v>
      </c>
      <c r="BD388" s="70"/>
      <c r="BE388" s="70" t="str">
        <f t="shared" si="348"/>
        <v/>
      </c>
      <c r="BF388" s="70">
        <v>377</v>
      </c>
      <c r="BG388" s="70"/>
      <c r="BH388" s="70"/>
      <c r="BI388" s="70"/>
      <c r="BJ388" s="70"/>
      <c r="BK388" s="70"/>
      <c r="BL388" s="70"/>
      <c r="BM388" s="70"/>
      <c r="BN388" s="70"/>
      <c r="BO388" s="70"/>
      <c r="BP388" s="70"/>
      <c r="BQ388" s="70"/>
      <c r="BR388" s="70"/>
      <c r="BS388" s="70" t="b">
        <f t="shared" si="349"/>
        <v>0</v>
      </c>
      <c r="BT388" s="70">
        <f>COUNTA(B389:$O$830)</f>
        <v>0</v>
      </c>
      <c r="BU388" s="70"/>
      <c r="BV388" s="163"/>
      <c r="BW388" s="163"/>
      <c r="BX388" s="163"/>
      <c r="BY388" s="163"/>
      <c r="BZ388" s="163"/>
      <c r="CA388" s="163"/>
      <c r="CB388" s="163"/>
      <c r="CC388" s="163"/>
      <c r="CD388" s="163"/>
      <c r="CE388" s="163" t="str">
        <f t="shared" si="360"/>
        <v/>
      </c>
      <c r="CF388" s="163" t="str">
        <f t="shared" si="361"/>
        <v/>
      </c>
      <c r="CG388" s="163" t="str">
        <f t="shared" si="362"/>
        <v/>
      </c>
      <c r="CH388" s="163" t="str">
        <f t="shared" si="363"/>
        <v/>
      </c>
      <c r="CI388" s="163" t="str">
        <f t="shared" si="364"/>
        <v/>
      </c>
      <c r="CJ388" s="163" t="str">
        <f t="shared" si="365"/>
        <v/>
      </c>
      <c r="CK388" s="163" t="str">
        <f t="shared" si="366"/>
        <v/>
      </c>
      <c r="CL388" s="163" t="str">
        <f t="shared" si="367"/>
        <v/>
      </c>
      <c r="CM388" s="163" t="str">
        <f t="shared" si="368"/>
        <v/>
      </c>
      <c r="CN388" s="163"/>
      <c r="CO388" s="163"/>
      <c r="CP388" s="163" t="str">
        <f t="shared" si="369"/>
        <v/>
      </c>
      <c r="CQ388" s="163"/>
      <c r="CR388" s="163"/>
      <c r="CS388" s="185" t="str">
        <f t="shared" si="386"/>
        <v/>
      </c>
      <c r="CT388" s="70"/>
      <c r="CU388" s="70">
        <f t="shared" si="370"/>
        <v>0</v>
      </c>
      <c r="CV388" s="70">
        <f t="shared" si="371"/>
        <v>0</v>
      </c>
      <c r="CW388" s="70"/>
      <c r="CX388" s="96">
        <f t="shared" si="372"/>
        <v>0</v>
      </c>
      <c r="CY388" s="70"/>
      <c r="CZ388" s="70" t="e">
        <f t="shared" si="373"/>
        <v>#VALUE!</v>
      </c>
      <c r="DA388" s="70" t="e">
        <f t="shared" si="374"/>
        <v>#VALUE!</v>
      </c>
      <c r="DB388" s="70"/>
      <c r="DC388" s="70" t="b">
        <f t="shared" si="387"/>
        <v>0</v>
      </c>
      <c r="DD388" s="70">
        <f t="shared" si="375"/>
        <v>0</v>
      </c>
      <c r="DE388" s="70" t="str">
        <f t="shared" si="376"/>
        <v/>
      </c>
      <c r="DF388" s="70"/>
      <c r="DG388" s="70" t="str">
        <f t="shared" si="388"/>
        <v/>
      </c>
      <c r="DH388" s="70" t="b">
        <f t="shared" si="389"/>
        <v>0</v>
      </c>
      <c r="DI388" s="70" t="str">
        <f t="shared" si="390"/>
        <v/>
      </c>
      <c r="DJ388" s="70"/>
      <c r="DK388" s="70" t="str">
        <f t="shared" si="377"/>
        <v/>
      </c>
      <c r="DL388" s="70" t="str">
        <f t="shared" si="378"/>
        <v/>
      </c>
      <c r="DM388" s="70"/>
      <c r="DN388" s="70" t="str">
        <f t="shared" si="379"/>
        <v/>
      </c>
      <c r="DO388" s="70" t="str">
        <f>IF(DK388="","",AND((COUNTIF($DK$12:DL388,DK388))=1,(COUNTIF($DK$12:DL388,DL388))=1))</f>
        <v/>
      </c>
      <c r="DP388" s="70" t="str">
        <f>IF(DK388="","",AND((COUNTIF(DK388:$DL$812,DK388))=1,(COUNTIF(DK388:$DL$812,DL388))=1))</f>
        <v/>
      </c>
      <c r="DQ388" s="70"/>
      <c r="DR388" s="70" t="b">
        <f t="shared" si="380"/>
        <v>0</v>
      </c>
      <c r="DS388" s="70" t="b">
        <f t="shared" si="381"/>
        <v>0</v>
      </c>
      <c r="DT388" s="70">
        <f t="shared" si="391"/>
        <v>0</v>
      </c>
      <c r="DU388" s="70">
        <f t="shared" si="392"/>
        <v>0</v>
      </c>
      <c r="DV388" s="70" t="b">
        <f t="shared" si="382"/>
        <v>0</v>
      </c>
      <c r="DW388" s="70" t="b">
        <f t="shared" si="383"/>
        <v>0</v>
      </c>
      <c r="DX388" s="70"/>
      <c r="DY388" s="70" t="b">
        <f t="shared" si="384"/>
        <v>0</v>
      </c>
      <c r="DZ388" s="70">
        <f t="shared" si="385"/>
        <v>0</v>
      </c>
      <c r="EA388" s="70"/>
    </row>
    <row r="389" spans="1:131" x14ac:dyDescent="0.25">
      <c r="A389" s="24" t="str">
        <f t="shared" si="350"/>
        <v/>
      </c>
      <c r="B389" s="36"/>
      <c r="C389" s="37"/>
      <c r="D389" s="38"/>
      <c r="E389" s="37"/>
      <c r="F389" s="38"/>
      <c r="G389" s="39"/>
      <c r="H389" s="35"/>
      <c r="I389" s="30"/>
      <c r="J389" s="38"/>
      <c r="K389" s="36"/>
      <c r="L389" s="40"/>
      <c r="M389" s="43"/>
      <c r="N389" s="44"/>
      <c r="O389" s="35"/>
      <c r="P389" s="87"/>
      <c r="R389" s="70"/>
      <c r="S389" s="70"/>
      <c r="T389" s="99" t="s">
        <v>919</v>
      </c>
      <c r="U389" s="146" t="s">
        <v>920</v>
      </c>
      <c r="V389" s="70"/>
      <c r="W389" s="70"/>
      <c r="X389" s="70"/>
      <c r="Y389" s="70"/>
      <c r="Z389" t="b">
        <f t="shared" si="329"/>
        <v>0</v>
      </c>
      <c r="AA389" t="b">
        <f t="shared" si="351"/>
        <v>0</v>
      </c>
      <c r="AB389" t="b">
        <f t="shared" si="330"/>
        <v>0</v>
      </c>
      <c r="AC389" t="b">
        <f t="shared" si="331"/>
        <v>0</v>
      </c>
      <c r="AD389" s="101" t="b">
        <f t="shared" si="332"/>
        <v>0</v>
      </c>
      <c r="AE389" t="e">
        <f t="shared" si="333"/>
        <v>#VALUE!</v>
      </c>
      <c r="AF389" t="b">
        <f t="shared" si="334"/>
        <v>0</v>
      </c>
      <c r="AG389" s="135"/>
      <c r="AH389" s="82" t="b">
        <f t="shared" si="335"/>
        <v>0</v>
      </c>
      <c r="AI389" s="99" t="b">
        <f t="shared" si="336"/>
        <v>0</v>
      </c>
      <c r="AJ389" s="70" t="b">
        <f t="shared" si="337"/>
        <v>0</v>
      </c>
      <c r="AK389" s="111" t="b">
        <f t="shared" si="352"/>
        <v>0</v>
      </c>
      <c r="AL389" s="82" t="e">
        <f t="shared" si="338"/>
        <v>#VALUE!</v>
      </c>
      <c r="AM389" s="82" t="b">
        <f t="shared" si="339"/>
        <v>0</v>
      </c>
      <c r="AN389" s="82" t="b">
        <f t="shared" si="340"/>
        <v>0</v>
      </c>
      <c r="AO389" s="82" t="b">
        <f t="shared" si="353"/>
        <v>0</v>
      </c>
      <c r="AP389" s="82" t="b">
        <f t="shared" si="341"/>
        <v>0</v>
      </c>
      <c r="AQ389" s="82" t="b">
        <f t="shared" si="354"/>
        <v>0</v>
      </c>
      <c r="AR389" s="70">
        <f t="shared" si="355"/>
        <v>0</v>
      </c>
      <c r="AS389" s="82" t="b">
        <f t="shared" si="342"/>
        <v>0</v>
      </c>
      <c r="AT389" s="82" t="b">
        <f t="shared" si="343"/>
        <v>0</v>
      </c>
      <c r="AU389" s="82" t="b">
        <f t="shared" si="344"/>
        <v>0</v>
      </c>
      <c r="AV389" s="82" t="b">
        <f t="shared" si="345"/>
        <v>0</v>
      </c>
      <c r="AW389" s="82" t="b">
        <f t="shared" si="346"/>
        <v>0</v>
      </c>
      <c r="AX389" s="82" t="b">
        <f t="shared" si="347"/>
        <v>0</v>
      </c>
      <c r="AY389" s="82" t="b">
        <f t="shared" si="356"/>
        <v>0</v>
      </c>
      <c r="AZ389" s="82"/>
      <c r="BA389" s="82" t="b">
        <f t="shared" si="357"/>
        <v>0</v>
      </c>
      <c r="BB389" s="82" t="b">
        <f t="shared" si="358"/>
        <v>0</v>
      </c>
      <c r="BC389" s="82" t="b">
        <f t="shared" si="359"/>
        <v>0</v>
      </c>
      <c r="BD389" s="70"/>
      <c r="BE389" s="70" t="str">
        <f t="shared" si="348"/>
        <v/>
      </c>
      <c r="BF389" s="70">
        <v>378</v>
      </c>
      <c r="BG389" s="70"/>
      <c r="BH389" s="70"/>
      <c r="BI389" s="70"/>
      <c r="BJ389" s="70"/>
      <c r="BK389" s="70"/>
      <c r="BL389" s="70"/>
      <c r="BM389" s="70"/>
      <c r="BN389" s="70"/>
      <c r="BO389" s="70"/>
      <c r="BP389" s="70"/>
      <c r="BQ389" s="70"/>
      <c r="BR389" s="70"/>
      <c r="BS389" s="70" t="b">
        <f t="shared" si="349"/>
        <v>0</v>
      </c>
      <c r="BT389" s="70">
        <f>COUNTA(B390:$O$830)</f>
        <v>0</v>
      </c>
      <c r="BU389" s="70"/>
      <c r="BV389" s="163"/>
      <c r="BW389" s="163"/>
      <c r="BX389" s="163"/>
      <c r="BY389" s="163"/>
      <c r="BZ389" s="163"/>
      <c r="CA389" s="163"/>
      <c r="CB389" s="163"/>
      <c r="CC389" s="163"/>
      <c r="CD389" s="163"/>
      <c r="CE389" s="163" t="str">
        <f t="shared" si="360"/>
        <v/>
      </c>
      <c r="CF389" s="163" t="str">
        <f t="shared" si="361"/>
        <v/>
      </c>
      <c r="CG389" s="163" t="str">
        <f t="shared" si="362"/>
        <v/>
      </c>
      <c r="CH389" s="163" t="str">
        <f t="shared" si="363"/>
        <v/>
      </c>
      <c r="CI389" s="163" t="str">
        <f t="shared" si="364"/>
        <v/>
      </c>
      <c r="CJ389" s="163" t="str">
        <f t="shared" si="365"/>
        <v/>
      </c>
      <c r="CK389" s="163" t="str">
        <f t="shared" si="366"/>
        <v/>
      </c>
      <c r="CL389" s="163" t="str">
        <f t="shared" si="367"/>
        <v/>
      </c>
      <c r="CM389" s="163" t="str">
        <f t="shared" si="368"/>
        <v/>
      </c>
      <c r="CN389" s="163"/>
      <c r="CO389" s="163"/>
      <c r="CP389" s="163" t="str">
        <f t="shared" si="369"/>
        <v/>
      </c>
      <c r="CQ389" s="163"/>
      <c r="CR389" s="163"/>
      <c r="CS389" s="185" t="str">
        <f t="shared" si="386"/>
        <v/>
      </c>
      <c r="CT389" s="70"/>
      <c r="CU389" s="70">
        <f t="shared" si="370"/>
        <v>0</v>
      </c>
      <c r="CV389" s="70">
        <f t="shared" si="371"/>
        <v>0</v>
      </c>
      <c r="CW389" s="70"/>
      <c r="CX389" s="96">
        <f t="shared" si="372"/>
        <v>0</v>
      </c>
      <c r="CY389" s="70"/>
      <c r="CZ389" s="70" t="e">
        <f t="shared" si="373"/>
        <v>#VALUE!</v>
      </c>
      <c r="DA389" s="70" t="e">
        <f t="shared" si="374"/>
        <v>#VALUE!</v>
      </c>
      <c r="DB389" s="70"/>
      <c r="DC389" s="70" t="b">
        <f t="shared" si="387"/>
        <v>0</v>
      </c>
      <c r="DD389" s="70">
        <f t="shared" si="375"/>
        <v>0</v>
      </c>
      <c r="DE389" s="70" t="str">
        <f t="shared" si="376"/>
        <v/>
      </c>
      <c r="DF389" s="70"/>
      <c r="DG389" s="70" t="str">
        <f t="shared" si="388"/>
        <v/>
      </c>
      <c r="DH389" s="70" t="b">
        <f t="shared" si="389"/>
        <v>0</v>
      </c>
      <c r="DI389" s="70" t="str">
        <f t="shared" si="390"/>
        <v/>
      </c>
      <c r="DJ389" s="70"/>
      <c r="DK389" s="70" t="str">
        <f t="shared" si="377"/>
        <v/>
      </c>
      <c r="DL389" s="70" t="str">
        <f t="shared" si="378"/>
        <v/>
      </c>
      <c r="DM389" s="70"/>
      <c r="DN389" s="70" t="str">
        <f t="shared" si="379"/>
        <v/>
      </c>
      <c r="DO389" s="70" t="str">
        <f>IF(DK389="","",AND((COUNTIF($DK$12:DL389,DK389))=1,(COUNTIF($DK$12:DL389,DL389))=1))</f>
        <v/>
      </c>
      <c r="DP389" s="70" t="str">
        <f>IF(DK389="","",AND((COUNTIF(DK389:$DL$812,DK389))=1,(COUNTIF(DK389:$DL$812,DL389))=1))</f>
        <v/>
      </c>
      <c r="DQ389" s="70"/>
      <c r="DR389" s="70" t="b">
        <f t="shared" si="380"/>
        <v>0</v>
      </c>
      <c r="DS389" s="70" t="b">
        <f t="shared" si="381"/>
        <v>0</v>
      </c>
      <c r="DT389" s="70">
        <f t="shared" si="391"/>
        <v>0</v>
      </c>
      <c r="DU389" s="70">
        <f t="shared" si="392"/>
        <v>0</v>
      </c>
      <c r="DV389" s="70" t="b">
        <f t="shared" si="382"/>
        <v>0</v>
      </c>
      <c r="DW389" s="70" t="b">
        <f t="shared" si="383"/>
        <v>0</v>
      </c>
      <c r="DX389" s="70"/>
      <c r="DY389" s="70" t="b">
        <f t="shared" si="384"/>
        <v>0</v>
      </c>
      <c r="DZ389" s="70">
        <f t="shared" si="385"/>
        <v>0</v>
      </c>
      <c r="EA389" s="70"/>
    </row>
    <row r="390" spans="1:131" x14ac:dyDescent="0.25">
      <c r="A390" s="24" t="str">
        <f t="shared" si="350"/>
        <v/>
      </c>
      <c r="B390" s="36"/>
      <c r="C390" s="37"/>
      <c r="D390" s="38"/>
      <c r="E390" s="37"/>
      <c r="F390" s="38"/>
      <c r="G390" s="39"/>
      <c r="H390" s="35"/>
      <c r="I390" s="30"/>
      <c r="J390" s="38"/>
      <c r="K390" s="36"/>
      <c r="L390" s="40"/>
      <c r="M390" s="43"/>
      <c r="N390" s="44"/>
      <c r="O390" s="35"/>
      <c r="P390" s="87"/>
      <c r="R390" s="70"/>
      <c r="S390" s="70"/>
      <c r="T390" s="99" t="s">
        <v>921</v>
      </c>
      <c r="U390" s="146" t="s">
        <v>922</v>
      </c>
      <c r="V390" s="70"/>
      <c r="W390" s="70"/>
      <c r="X390" s="70"/>
      <c r="Y390" s="70"/>
      <c r="Z390" t="b">
        <f t="shared" si="329"/>
        <v>0</v>
      </c>
      <c r="AA390" t="b">
        <f t="shared" si="351"/>
        <v>0</v>
      </c>
      <c r="AB390" t="b">
        <f t="shared" si="330"/>
        <v>0</v>
      </c>
      <c r="AC390" t="b">
        <f t="shared" si="331"/>
        <v>0</v>
      </c>
      <c r="AD390" s="101" t="b">
        <f t="shared" si="332"/>
        <v>0</v>
      </c>
      <c r="AE390" t="e">
        <f t="shared" si="333"/>
        <v>#VALUE!</v>
      </c>
      <c r="AF390" t="b">
        <f t="shared" si="334"/>
        <v>0</v>
      </c>
      <c r="AG390" s="135"/>
      <c r="AH390" s="82" t="b">
        <f t="shared" si="335"/>
        <v>0</v>
      </c>
      <c r="AI390" s="99" t="b">
        <f t="shared" si="336"/>
        <v>0</v>
      </c>
      <c r="AJ390" s="70" t="b">
        <f t="shared" si="337"/>
        <v>0</v>
      </c>
      <c r="AK390" s="111" t="b">
        <f t="shared" si="352"/>
        <v>0</v>
      </c>
      <c r="AL390" s="82" t="e">
        <f t="shared" si="338"/>
        <v>#VALUE!</v>
      </c>
      <c r="AM390" s="82" t="b">
        <f t="shared" si="339"/>
        <v>0</v>
      </c>
      <c r="AN390" s="82" t="b">
        <f t="shared" si="340"/>
        <v>0</v>
      </c>
      <c r="AO390" s="82" t="b">
        <f t="shared" si="353"/>
        <v>0</v>
      </c>
      <c r="AP390" s="82" t="b">
        <f t="shared" si="341"/>
        <v>0</v>
      </c>
      <c r="AQ390" s="82" t="b">
        <f t="shared" si="354"/>
        <v>0</v>
      </c>
      <c r="AR390" s="70">
        <f t="shared" si="355"/>
        <v>0</v>
      </c>
      <c r="AS390" s="82" t="b">
        <f t="shared" si="342"/>
        <v>0</v>
      </c>
      <c r="AT390" s="82" t="b">
        <f t="shared" si="343"/>
        <v>0</v>
      </c>
      <c r="AU390" s="82" t="b">
        <f t="shared" si="344"/>
        <v>0</v>
      </c>
      <c r="AV390" s="82" t="b">
        <f t="shared" si="345"/>
        <v>0</v>
      </c>
      <c r="AW390" s="82" t="b">
        <f t="shared" si="346"/>
        <v>0</v>
      </c>
      <c r="AX390" s="82" t="b">
        <f t="shared" si="347"/>
        <v>0</v>
      </c>
      <c r="AY390" s="82" t="b">
        <f t="shared" si="356"/>
        <v>0</v>
      </c>
      <c r="AZ390" s="82"/>
      <c r="BA390" s="82" t="b">
        <f t="shared" si="357"/>
        <v>0</v>
      </c>
      <c r="BB390" s="82" t="b">
        <f t="shared" si="358"/>
        <v>0</v>
      </c>
      <c r="BC390" s="82" t="b">
        <f t="shared" si="359"/>
        <v>0</v>
      </c>
      <c r="BD390" s="70"/>
      <c r="BE390" s="70" t="str">
        <f t="shared" si="348"/>
        <v/>
      </c>
      <c r="BF390" s="70">
        <v>379</v>
      </c>
      <c r="BG390" s="70"/>
      <c r="BH390" s="70"/>
      <c r="BI390" s="70"/>
      <c r="BJ390" s="70"/>
      <c r="BK390" s="70"/>
      <c r="BL390" s="70"/>
      <c r="BM390" s="70"/>
      <c r="BN390" s="70"/>
      <c r="BO390" s="70"/>
      <c r="BP390" s="70"/>
      <c r="BQ390" s="70"/>
      <c r="BR390" s="70"/>
      <c r="BS390" s="70" t="b">
        <f t="shared" si="349"/>
        <v>0</v>
      </c>
      <c r="BT390" s="70">
        <f>COUNTA(B391:$O$830)</f>
        <v>0</v>
      </c>
      <c r="BU390" s="70"/>
      <c r="BV390" s="163"/>
      <c r="BW390" s="163"/>
      <c r="BX390" s="163"/>
      <c r="BY390" s="163"/>
      <c r="BZ390" s="163"/>
      <c r="CA390" s="163"/>
      <c r="CB390" s="163"/>
      <c r="CC390" s="163"/>
      <c r="CD390" s="163"/>
      <c r="CE390" s="163" t="str">
        <f t="shared" si="360"/>
        <v/>
      </c>
      <c r="CF390" s="163" t="str">
        <f t="shared" si="361"/>
        <v/>
      </c>
      <c r="CG390" s="163" t="str">
        <f t="shared" si="362"/>
        <v/>
      </c>
      <c r="CH390" s="163" t="str">
        <f t="shared" si="363"/>
        <v/>
      </c>
      <c r="CI390" s="163" t="str">
        <f t="shared" si="364"/>
        <v/>
      </c>
      <c r="CJ390" s="163" t="str">
        <f t="shared" si="365"/>
        <v/>
      </c>
      <c r="CK390" s="163" t="str">
        <f t="shared" si="366"/>
        <v/>
      </c>
      <c r="CL390" s="163" t="str">
        <f t="shared" si="367"/>
        <v/>
      </c>
      <c r="CM390" s="163" t="str">
        <f t="shared" si="368"/>
        <v/>
      </c>
      <c r="CN390" s="163"/>
      <c r="CO390" s="163"/>
      <c r="CP390" s="163" t="str">
        <f t="shared" si="369"/>
        <v/>
      </c>
      <c r="CQ390" s="163"/>
      <c r="CR390" s="163"/>
      <c r="CS390" s="185" t="str">
        <f t="shared" si="386"/>
        <v/>
      </c>
      <c r="CT390" s="70"/>
      <c r="CU390" s="70">
        <f t="shared" si="370"/>
        <v>0</v>
      </c>
      <c r="CV390" s="70">
        <f t="shared" si="371"/>
        <v>0</v>
      </c>
      <c r="CW390" s="70"/>
      <c r="CX390" s="96">
        <f t="shared" si="372"/>
        <v>0</v>
      </c>
      <c r="CY390" s="70"/>
      <c r="CZ390" s="70" t="e">
        <f t="shared" si="373"/>
        <v>#VALUE!</v>
      </c>
      <c r="DA390" s="70" t="e">
        <f t="shared" si="374"/>
        <v>#VALUE!</v>
      </c>
      <c r="DB390" s="70"/>
      <c r="DC390" s="70" t="b">
        <f t="shared" si="387"/>
        <v>0</v>
      </c>
      <c r="DD390" s="70">
        <f t="shared" si="375"/>
        <v>0</v>
      </c>
      <c r="DE390" s="70" t="str">
        <f t="shared" si="376"/>
        <v/>
      </c>
      <c r="DF390" s="70"/>
      <c r="DG390" s="70" t="str">
        <f t="shared" si="388"/>
        <v/>
      </c>
      <c r="DH390" s="70" t="b">
        <f t="shared" si="389"/>
        <v>0</v>
      </c>
      <c r="DI390" s="70" t="str">
        <f t="shared" si="390"/>
        <v/>
      </c>
      <c r="DJ390" s="70"/>
      <c r="DK390" s="70" t="str">
        <f t="shared" si="377"/>
        <v/>
      </c>
      <c r="DL390" s="70" t="str">
        <f t="shared" si="378"/>
        <v/>
      </c>
      <c r="DM390" s="70"/>
      <c r="DN390" s="70" t="str">
        <f t="shared" si="379"/>
        <v/>
      </c>
      <c r="DO390" s="70" t="str">
        <f>IF(DK390="","",AND((COUNTIF($DK$12:DL390,DK390))=1,(COUNTIF($DK$12:DL390,DL390))=1))</f>
        <v/>
      </c>
      <c r="DP390" s="70" t="str">
        <f>IF(DK390="","",AND((COUNTIF(DK390:$DL$812,DK390))=1,(COUNTIF(DK390:$DL$812,DL390))=1))</f>
        <v/>
      </c>
      <c r="DQ390" s="70"/>
      <c r="DR390" s="70" t="b">
        <f t="shared" si="380"/>
        <v>0</v>
      </c>
      <c r="DS390" s="70" t="b">
        <f t="shared" si="381"/>
        <v>0</v>
      </c>
      <c r="DT390" s="70">
        <f t="shared" si="391"/>
        <v>0</v>
      </c>
      <c r="DU390" s="70">
        <f t="shared" si="392"/>
        <v>0</v>
      </c>
      <c r="DV390" s="70" t="b">
        <f t="shared" si="382"/>
        <v>0</v>
      </c>
      <c r="DW390" s="70" t="b">
        <f t="shared" si="383"/>
        <v>0</v>
      </c>
      <c r="DX390" s="70"/>
      <c r="DY390" s="70" t="b">
        <f t="shared" si="384"/>
        <v>0</v>
      </c>
      <c r="DZ390" s="70">
        <f t="shared" si="385"/>
        <v>0</v>
      </c>
      <c r="EA390" s="70"/>
    </row>
    <row r="391" spans="1:131" x14ac:dyDescent="0.25">
      <c r="A391" s="24" t="str">
        <f t="shared" si="350"/>
        <v/>
      </c>
      <c r="B391" s="36"/>
      <c r="C391" s="37"/>
      <c r="D391" s="38"/>
      <c r="E391" s="37"/>
      <c r="F391" s="38"/>
      <c r="G391" s="39"/>
      <c r="H391" s="35"/>
      <c r="I391" s="30"/>
      <c r="J391" s="38"/>
      <c r="K391" s="36"/>
      <c r="L391" s="40"/>
      <c r="M391" s="43"/>
      <c r="N391" s="44"/>
      <c r="O391" s="35"/>
      <c r="P391" s="87"/>
      <c r="R391" s="70"/>
      <c r="S391" s="70"/>
      <c r="T391" s="99" t="s">
        <v>923</v>
      </c>
      <c r="U391" s="146" t="s">
        <v>924</v>
      </c>
      <c r="V391" s="70"/>
      <c r="W391" s="70"/>
      <c r="X391" s="70"/>
      <c r="Y391" s="70"/>
      <c r="Z391" t="b">
        <f t="shared" si="329"/>
        <v>0</v>
      </c>
      <c r="AA391" t="b">
        <f t="shared" si="351"/>
        <v>0</v>
      </c>
      <c r="AB391" t="b">
        <f t="shared" si="330"/>
        <v>0</v>
      </c>
      <c r="AC391" t="b">
        <f t="shared" si="331"/>
        <v>0</v>
      </c>
      <c r="AD391" s="101" t="b">
        <f t="shared" si="332"/>
        <v>0</v>
      </c>
      <c r="AE391" t="e">
        <f t="shared" si="333"/>
        <v>#VALUE!</v>
      </c>
      <c r="AF391" t="b">
        <f t="shared" si="334"/>
        <v>0</v>
      </c>
      <c r="AG391" s="135"/>
      <c r="AH391" s="82" t="b">
        <f t="shared" si="335"/>
        <v>0</v>
      </c>
      <c r="AI391" s="99" t="b">
        <f t="shared" si="336"/>
        <v>0</v>
      </c>
      <c r="AJ391" s="70" t="b">
        <f t="shared" si="337"/>
        <v>0</v>
      </c>
      <c r="AK391" s="111" t="b">
        <f t="shared" si="352"/>
        <v>0</v>
      </c>
      <c r="AL391" s="82" t="e">
        <f t="shared" si="338"/>
        <v>#VALUE!</v>
      </c>
      <c r="AM391" s="82" t="b">
        <f t="shared" si="339"/>
        <v>0</v>
      </c>
      <c r="AN391" s="82" t="b">
        <f t="shared" si="340"/>
        <v>0</v>
      </c>
      <c r="AO391" s="82" t="b">
        <f t="shared" si="353"/>
        <v>0</v>
      </c>
      <c r="AP391" s="82" t="b">
        <f t="shared" si="341"/>
        <v>0</v>
      </c>
      <c r="AQ391" s="82" t="b">
        <f t="shared" si="354"/>
        <v>0</v>
      </c>
      <c r="AR391" s="70">
        <f t="shared" si="355"/>
        <v>0</v>
      </c>
      <c r="AS391" s="82" t="b">
        <f t="shared" si="342"/>
        <v>0</v>
      </c>
      <c r="AT391" s="82" t="b">
        <f t="shared" si="343"/>
        <v>0</v>
      </c>
      <c r="AU391" s="82" t="b">
        <f t="shared" si="344"/>
        <v>0</v>
      </c>
      <c r="AV391" s="82" t="b">
        <f t="shared" si="345"/>
        <v>0</v>
      </c>
      <c r="AW391" s="82" t="b">
        <f t="shared" si="346"/>
        <v>0</v>
      </c>
      <c r="AX391" s="82" t="b">
        <f t="shared" si="347"/>
        <v>0</v>
      </c>
      <c r="AY391" s="82" t="b">
        <f t="shared" si="356"/>
        <v>0</v>
      </c>
      <c r="AZ391" s="82"/>
      <c r="BA391" s="82" t="b">
        <f t="shared" si="357"/>
        <v>0</v>
      </c>
      <c r="BB391" s="82" t="b">
        <f t="shared" si="358"/>
        <v>0</v>
      </c>
      <c r="BC391" s="82" t="b">
        <f t="shared" si="359"/>
        <v>0</v>
      </c>
      <c r="BD391" s="70"/>
      <c r="BE391" s="70" t="str">
        <f t="shared" si="348"/>
        <v/>
      </c>
      <c r="BF391" s="70">
        <v>380</v>
      </c>
      <c r="BG391" s="70"/>
      <c r="BH391" s="70"/>
      <c r="BI391" s="70"/>
      <c r="BJ391" s="70"/>
      <c r="BK391" s="70"/>
      <c r="BL391" s="70"/>
      <c r="BM391" s="70"/>
      <c r="BN391" s="70"/>
      <c r="BO391" s="70"/>
      <c r="BP391" s="70"/>
      <c r="BQ391" s="70"/>
      <c r="BR391" s="70"/>
      <c r="BS391" s="70" t="b">
        <f t="shared" si="349"/>
        <v>0</v>
      </c>
      <c r="BT391" s="70">
        <f>COUNTA(B392:$O$830)</f>
        <v>0</v>
      </c>
      <c r="BU391" s="70"/>
      <c r="BV391" s="163"/>
      <c r="BW391" s="163"/>
      <c r="BX391" s="163"/>
      <c r="BY391" s="163"/>
      <c r="BZ391" s="163"/>
      <c r="CA391" s="163"/>
      <c r="CB391" s="163"/>
      <c r="CC391" s="163"/>
      <c r="CD391" s="163"/>
      <c r="CE391" s="163" t="str">
        <f t="shared" si="360"/>
        <v/>
      </c>
      <c r="CF391" s="163" t="str">
        <f t="shared" si="361"/>
        <v/>
      </c>
      <c r="CG391" s="163" t="str">
        <f t="shared" si="362"/>
        <v/>
      </c>
      <c r="CH391" s="163" t="str">
        <f t="shared" si="363"/>
        <v/>
      </c>
      <c r="CI391" s="163" t="str">
        <f t="shared" si="364"/>
        <v/>
      </c>
      <c r="CJ391" s="163" t="str">
        <f t="shared" si="365"/>
        <v/>
      </c>
      <c r="CK391" s="163" t="str">
        <f t="shared" si="366"/>
        <v/>
      </c>
      <c r="CL391" s="163" t="str">
        <f t="shared" si="367"/>
        <v/>
      </c>
      <c r="CM391" s="163" t="str">
        <f t="shared" si="368"/>
        <v/>
      </c>
      <c r="CN391" s="163"/>
      <c r="CO391" s="163"/>
      <c r="CP391" s="163" t="str">
        <f t="shared" si="369"/>
        <v/>
      </c>
      <c r="CQ391" s="163"/>
      <c r="CR391" s="163"/>
      <c r="CS391" s="185" t="str">
        <f t="shared" si="386"/>
        <v/>
      </c>
      <c r="CT391" s="70"/>
      <c r="CU391" s="70">
        <f t="shared" si="370"/>
        <v>0</v>
      </c>
      <c r="CV391" s="70">
        <f t="shared" si="371"/>
        <v>0</v>
      </c>
      <c r="CW391" s="70"/>
      <c r="CX391" s="96">
        <f t="shared" si="372"/>
        <v>0</v>
      </c>
      <c r="CY391" s="70"/>
      <c r="CZ391" s="70" t="e">
        <f t="shared" si="373"/>
        <v>#VALUE!</v>
      </c>
      <c r="DA391" s="70" t="e">
        <f t="shared" si="374"/>
        <v>#VALUE!</v>
      </c>
      <c r="DB391" s="70"/>
      <c r="DC391" s="70" t="b">
        <f t="shared" si="387"/>
        <v>0</v>
      </c>
      <c r="DD391" s="70">
        <f t="shared" si="375"/>
        <v>0</v>
      </c>
      <c r="DE391" s="70" t="str">
        <f t="shared" si="376"/>
        <v/>
      </c>
      <c r="DF391" s="70"/>
      <c r="DG391" s="70" t="str">
        <f t="shared" si="388"/>
        <v/>
      </c>
      <c r="DH391" s="70" t="b">
        <f t="shared" si="389"/>
        <v>0</v>
      </c>
      <c r="DI391" s="70" t="str">
        <f t="shared" si="390"/>
        <v/>
      </c>
      <c r="DJ391" s="70"/>
      <c r="DK391" s="70" t="str">
        <f t="shared" si="377"/>
        <v/>
      </c>
      <c r="DL391" s="70" t="str">
        <f t="shared" si="378"/>
        <v/>
      </c>
      <c r="DM391" s="70"/>
      <c r="DN391" s="70" t="str">
        <f t="shared" si="379"/>
        <v/>
      </c>
      <c r="DO391" s="70" t="str">
        <f>IF(DK391="","",AND((COUNTIF($DK$12:DL391,DK391))=1,(COUNTIF($DK$12:DL391,DL391))=1))</f>
        <v/>
      </c>
      <c r="DP391" s="70" t="str">
        <f>IF(DK391="","",AND((COUNTIF(DK391:$DL$812,DK391))=1,(COUNTIF(DK391:$DL$812,DL391))=1))</f>
        <v/>
      </c>
      <c r="DQ391" s="70"/>
      <c r="DR391" s="70" t="b">
        <f t="shared" si="380"/>
        <v>0</v>
      </c>
      <c r="DS391" s="70" t="b">
        <f t="shared" si="381"/>
        <v>0</v>
      </c>
      <c r="DT391" s="70">
        <f t="shared" si="391"/>
        <v>0</v>
      </c>
      <c r="DU391" s="70">
        <f t="shared" si="392"/>
        <v>0</v>
      </c>
      <c r="DV391" s="70" t="b">
        <f t="shared" si="382"/>
        <v>0</v>
      </c>
      <c r="DW391" s="70" t="b">
        <f t="shared" si="383"/>
        <v>0</v>
      </c>
      <c r="DX391" s="70"/>
      <c r="DY391" s="70" t="b">
        <f t="shared" si="384"/>
        <v>0</v>
      </c>
      <c r="DZ391" s="70">
        <f t="shared" si="385"/>
        <v>0</v>
      </c>
      <c r="EA391" s="70"/>
    </row>
    <row r="392" spans="1:131" x14ac:dyDescent="0.25">
      <c r="A392" s="24" t="str">
        <f t="shared" si="350"/>
        <v/>
      </c>
      <c r="B392" s="36"/>
      <c r="C392" s="37"/>
      <c r="D392" s="38"/>
      <c r="E392" s="37"/>
      <c r="F392" s="38"/>
      <c r="G392" s="39"/>
      <c r="H392" s="35"/>
      <c r="I392" s="30"/>
      <c r="J392" s="38"/>
      <c r="K392" s="36"/>
      <c r="L392" s="40"/>
      <c r="M392" s="43"/>
      <c r="N392" s="44"/>
      <c r="O392" s="35"/>
      <c r="P392" s="87"/>
      <c r="R392" s="70"/>
      <c r="S392" s="70"/>
      <c r="T392" s="99" t="s">
        <v>925</v>
      </c>
      <c r="U392" s="146" t="s">
        <v>926</v>
      </c>
      <c r="V392" s="70"/>
      <c r="W392" s="70"/>
      <c r="X392" s="70"/>
      <c r="Y392" s="70"/>
      <c r="Z392" t="b">
        <f t="shared" si="329"/>
        <v>0</v>
      </c>
      <c r="AA392" t="b">
        <f t="shared" si="351"/>
        <v>0</v>
      </c>
      <c r="AB392" t="b">
        <f t="shared" si="330"/>
        <v>0</v>
      </c>
      <c r="AC392" t="b">
        <f t="shared" si="331"/>
        <v>0</v>
      </c>
      <c r="AD392" s="101" t="b">
        <f t="shared" si="332"/>
        <v>0</v>
      </c>
      <c r="AE392" t="e">
        <f t="shared" si="333"/>
        <v>#VALUE!</v>
      </c>
      <c r="AF392" t="b">
        <f t="shared" si="334"/>
        <v>0</v>
      </c>
      <c r="AG392" s="135"/>
      <c r="AH392" s="82" t="b">
        <f t="shared" si="335"/>
        <v>0</v>
      </c>
      <c r="AI392" s="99" t="b">
        <f t="shared" si="336"/>
        <v>0</v>
      </c>
      <c r="AJ392" s="70" t="b">
        <f t="shared" si="337"/>
        <v>0</v>
      </c>
      <c r="AK392" s="111" t="b">
        <f t="shared" si="352"/>
        <v>0</v>
      </c>
      <c r="AL392" s="82" t="e">
        <f t="shared" si="338"/>
        <v>#VALUE!</v>
      </c>
      <c r="AM392" s="82" t="b">
        <f t="shared" si="339"/>
        <v>0</v>
      </c>
      <c r="AN392" s="82" t="b">
        <f t="shared" si="340"/>
        <v>0</v>
      </c>
      <c r="AO392" s="82" t="b">
        <f t="shared" si="353"/>
        <v>0</v>
      </c>
      <c r="AP392" s="82" t="b">
        <f t="shared" si="341"/>
        <v>0</v>
      </c>
      <c r="AQ392" s="82" t="b">
        <f t="shared" si="354"/>
        <v>0</v>
      </c>
      <c r="AR392" s="70">
        <f t="shared" si="355"/>
        <v>0</v>
      </c>
      <c r="AS392" s="82" t="b">
        <f t="shared" si="342"/>
        <v>0</v>
      </c>
      <c r="AT392" s="82" t="b">
        <f t="shared" si="343"/>
        <v>0</v>
      </c>
      <c r="AU392" s="82" t="b">
        <f t="shared" si="344"/>
        <v>0</v>
      </c>
      <c r="AV392" s="82" t="b">
        <f t="shared" si="345"/>
        <v>0</v>
      </c>
      <c r="AW392" s="82" t="b">
        <f t="shared" si="346"/>
        <v>0</v>
      </c>
      <c r="AX392" s="82" t="b">
        <f t="shared" si="347"/>
        <v>0</v>
      </c>
      <c r="AY392" s="82" t="b">
        <f t="shared" si="356"/>
        <v>0</v>
      </c>
      <c r="AZ392" s="82"/>
      <c r="BA392" s="82" t="b">
        <f t="shared" si="357"/>
        <v>0</v>
      </c>
      <c r="BB392" s="82" t="b">
        <f t="shared" si="358"/>
        <v>0</v>
      </c>
      <c r="BC392" s="82" t="b">
        <f t="shared" si="359"/>
        <v>0</v>
      </c>
      <c r="BD392" s="70"/>
      <c r="BE392" s="70" t="str">
        <f t="shared" si="348"/>
        <v/>
      </c>
      <c r="BF392" s="70">
        <v>381</v>
      </c>
      <c r="BG392" s="70"/>
      <c r="BH392" s="70"/>
      <c r="BI392" s="70"/>
      <c r="BJ392" s="70"/>
      <c r="BK392" s="70"/>
      <c r="BL392" s="70"/>
      <c r="BM392" s="70"/>
      <c r="BN392" s="70"/>
      <c r="BO392" s="70"/>
      <c r="BP392" s="70"/>
      <c r="BQ392" s="70"/>
      <c r="BR392" s="70"/>
      <c r="BS392" s="70" t="b">
        <f t="shared" si="349"/>
        <v>0</v>
      </c>
      <c r="BT392" s="70">
        <f>COUNTA(B393:$O$830)</f>
        <v>0</v>
      </c>
      <c r="BU392" s="70"/>
      <c r="BV392" s="163"/>
      <c r="BW392" s="163"/>
      <c r="BX392" s="163"/>
      <c r="BY392" s="163"/>
      <c r="BZ392" s="163"/>
      <c r="CA392" s="163"/>
      <c r="CB392" s="163"/>
      <c r="CC392" s="163"/>
      <c r="CD392" s="163"/>
      <c r="CE392" s="163" t="str">
        <f t="shared" si="360"/>
        <v/>
      </c>
      <c r="CF392" s="163" t="str">
        <f t="shared" si="361"/>
        <v/>
      </c>
      <c r="CG392" s="163" t="str">
        <f t="shared" si="362"/>
        <v/>
      </c>
      <c r="CH392" s="163" t="str">
        <f t="shared" si="363"/>
        <v/>
      </c>
      <c r="CI392" s="163" t="str">
        <f t="shared" si="364"/>
        <v/>
      </c>
      <c r="CJ392" s="163" t="str">
        <f t="shared" si="365"/>
        <v/>
      </c>
      <c r="CK392" s="163" t="str">
        <f t="shared" si="366"/>
        <v/>
      </c>
      <c r="CL392" s="163" t="str">
        <f t="shared" si="367"/>
        <v/>
      </c>
      <c r="CM392" s="163" t="str">
        <f t="shared" si="368"/>
        <v/>
      </c>
      <c r="CN392" s="163"/>
      <c r="CO392" s="163"/>
      <c r="CP392" s="163" t="str">
        <f t="shared" si="369"/>
        <v/>
      </c>
      <c r="CQ392" s="163"/>
      <c r="CR392" s="163"/>
      <c r="CS392" s="185" t="str">
        <f t="shared" si="386"/>
        <v/>
      </c>
      <c r="CT392" s="70"/>
      <c r="CU392" s="70">
        <f t="shared" si="370"/>
        <v>0</v>
      </c>
      <c r="CV392" s="70">
        <f t="shared" si="371"/>
        <v>0</v>
      </c>
      <c r="CW392" s="70"/>
      <c r="CX392" s="96">
        <f t="shared" si="372"/>
        <v>0</v>
      </c>
      <c r="CY392" s="70"/>
      <c r="CZ392" s="70" t="e">
        <f t="shared" si="373"/>
        <v>#VALUE!</v>
      </c>
      <c r="DA392" s="70" t="e">
        <f t="shared" si="374"/>
        <v>#VALUE!</v>
      </c>
      <c r="DB392" s="70"/>
      <c r="DC392" s="70" t="b">
        <f t="shared" si="387"/>
        <v>0</v>
      </c>
      <c r="DD392" s="70">
        <f t="shared" si="375"/>
        <v>0</v>
      </c>
      <c r="DE392" s="70" t="str">
        <f t="shared" si="376"/>
        <v/>
      </c>
      <c r="DF392" s="70"/>
      <c r="DG392" s="70" t="str">
        <f t="shared" si="388"/>
        <v/>
      </c>
      <c r="DH392" s="70" t="b">
        <f t="shared" si="389"/>
        <v>0</v>
      </c>
      <c r="DI392" s="70" t="str">
        <f t="shared" si="390"/>
        <v/>
      </c>
      <c r="DJ392" s="70"/>
      <c r="DK392" s="70" t="str">
        <f t="shared" si="377"/>
        <v/>
      </c>
      <c r="DL392" s="70" t="str">
        <f t="shared" si="378"/>
        <v/>
      </c>
      <c r="DM392" s="70"/>
      <c r="DN392" s="70" t="str">
        <f t="shared" si="379"/>
        <v/>
      </c>
      <c r="DO392" s="70" t="str">
        <f>IF(DK392="","",AND((COUNTIF($DK$12:DL392,DK392))=1,(COUNTIF($DK$12:DL392,DL392))=1))</f>
        <v/>
      </c>
      <c r="DP392" s="70" t="str">
        <f>IF(DK392="","",AND((COUNTIF(DK392:$DL$812,DK392))=1,(COUNTIF(DK392:$DL$812,DL392))=1))</f>
        <v/>
      </c>
      <c r="DQ392" s="70"/>
      <c r="DR392" s="70" t="b">
        <f t="shared" si="380"/>
        <v>0</v>
      </c>
      <c r="DS392" s="70" t="b">
        <f t="shared" si="381"/>
        <v>0</v>
      </c>
      <c r="DT392" s="70">
        <f t="shared" si="391"/>
        <v>0</v>
      </c>
      <c r="DU392" s="70">
        <f t="shared" si="392"/>
        <v>0</v>
      </c>
      <c r="DV392" s="70" t="b">
        <f t="shared" si="382"/>
        <v>0</v>
      </c>
      <c r="DW392" s="70" t="b">
        <f t="shared" si="383"/>
        <v>0</v>
      </c>
      <c r="DX392" s="70"/>
      <c r="DY392" s="70" t="b">
        <f t="shared" si="384"/>
        <v>0</v>
      </c>
      <c r="DZ392" s="70">
        <f t="shared" si="385"/>
        <v>0</v>
      </c>
      <c r="EA392" s="70"/>
    </row>
    <row r="393" spans="1:131" x14ac:dyDescent="0.25">
      <c r="A393" s="24" t="str">
        <f t="shared" si="350"/>
        <v/>
      </c>
      <c r="B393" s="36"/>
      <c r="C393" s="37"/>
      <c r="D393" s="38"/>
      <c r="E393" s="37"/>
      <c r="F393" s="38"/>
      <c r="G393" s="39"/>
      <c r="H393" s="35"/>
      <c r="I393" s="30"/>
      <c r="J393" s="38"/>
      <c r="K393" s="36"/>
      <c r="L393" s="40"/>
      <c r="M393" s="43"/>
      <c r="N393" s="44"/>
      <c r="O393" s="35"/>
      <c r="P393" s="87"/>
      <c r="R393" s="70"/>
      <c r="S393" s="70"/>
      <c r="T393" s="99" t="s">
        <v>927</v>
      </c>
      <c r="U393" s="146" t="s">
        <v>928</v>
      </c>
      <c r="V393" s="70"/>
      <c r="W393" s="70"/>
      <c r="X393" s="70"/>
      <c r="Y393" s="70"/>
      <c r="Z393" t="b">
        <f t="shared" si="329"/>
        <v>0</v>
      </c>
      <c r="AA393" t="b">
        <f t="shared" si="351"/>
        <v>0</v>
      </c>
      <c r="AB393" t="b">
        <f t="shared" si="330"/>
        <v>0</v>
      </c>
      <c r="AC393" t="b">
        <f t="shared" si="331"/>
        <v>0</v>
      </c>
      <c r="AD393" s="101" t="b">
        <f t="shared" si="332"/>
        <v>0</v>
      </c>
      <c r="AE393" t="e">
        <f t="shared" si="333"/>
        <v>#VALUE!</v>
      </c>
      <c r="AF393" t="b">
        <f t="shared" si="334"/>
        <v>0</v>
      </c>
      <c r="AG393" s="135"/>
      <c r="AH393" s="82" t="b">
        <f t="shared" si="335"/>
        <v>0</v>
      </c>
      <c r="AI393" s="99" t="b">
        <f t="shared" si="336"/>
        <v>0</v>
      </c>
      <c r="AJ393" s="70" t="b">
        <f t="shared" si="337"/>
        <v>0</v>
      </c>
      <c r="AK393" s="111" t="b">
        <f t="shared" si="352"/>
        <v>0</v>
      </c>
      <c r="AL393" s="82" t="e">
        <f t="shared" si="338"/>
        <v>#VALUE!</v>
      </c>
      <c r="AM393" s="82" t="b">
        <f t="shared" si="339"/>
        <v>0</v>
      </c>
      <c r="AN393" s="82" t="b">
        <f t="shared" si="340"/>
        <v>0</v>
      </c>
      <c r="AO393" s="82" t="b">
        <f t="shared" si="353"/>
        <v>0</v>
      </c>
      <c r="AP393" s="82" t="b">
        <f t="shared" si="341"/>
        <v>0</v>
      </c>
      <c r="AQ393" s="82" t="b">
        <f t="shared" si="354"/>
        <v>0</v>
      </c>
      <c r="AR393" s="70">
        <f t="shared" si="355"/>
        <v>0</v>
      </c>
      <c r="AS393" s="82" t="b">
        <f t="shared" si="342"/>
        <v>0</v>
      </c>
      <c r="AT393" s="82" t="b">
        <f t="shared" si="343"/>
        <v>0</v>
      </c>
      <c r="AU393" s="82" t="b">
        <f t="shared" si="344"/>
        <v>0</v>
      </c>
      <c r="AV393" s="82" t="b">
        <f t="shared" si="345"/>
        <v>0</v>
      </c>
      <c r="AW393" s="82" t="b">
        <f t="shared" si="346"/>
        <v>0</v>
      </c>
      <c r="AX393" s="82" t="b">
        <f t="shared" si="347"/>
        <v>0</v>
      </c>
      <c r="AY393" s="82" t="b">
        <f t="shared" si="356"/>
        <v>0</v>
      </c>
      <c r="AZ393" s="82"/>
      <c r="BA393" s="82" t="b">
        <f t="shared" si="357"/>
        <v>0</v>
      </c>
      <c r="BB393" s="82" t="b">
        <f t="shared" si="358"/>
        <v>0</v>
      </c>
      <c r="BC393" s="82" t="b">
        <f t="shared" si="359"/>
        <v>0</v>
      </c>
      <c r="BD393" s="70"/>
      <c r="BE393" s="70" t="str">
        <f t="shared" si="348"/>
        <v/>
      </c>
      <c r="BF393" s="70">
        <v>382</v>
      </c>
      <c r="BG393" s="70"/>
      <c r="BH393" s="70"/>
      <c r="BI393" s="70"/>
      <c r="BJ393" s="70"/>
      <c r="BK393" s="70"/>
      <c r="BL393" s="70"/>
      <c r="BM393" s="70"/>
      <c r="BN393" s="70"/>
      <c r="BO393" s="70"/>
      <c r="BP393" s="70"/>
      <c r="BQ393" s="70"/>
      <c r="BR393" s="70"/>
      <c r="BS393" s="70" t="b">
        <f t="shared" si="349"/>
        <v>0</v>
      </c>
      <c r="BT393" s="70">
        <f>COUNTA(B394:$O$830)</f>
        <v>0</v>
      </c>
      <c r="BU393" s="70"/>
      <c r="BV393" s="163"/>
      <c r="BW393" s="163"/>
      <c r="BX393" s="163"/>
      <c r="BY393" s="163"/>
      <c r="BZ393" s="163"/>
      <c r="CA393" s="163"/>
      <c r="CB393" s="163"/>
      <c r="CC393" s="163"/>
      <c r="CD393" s="163"/>
      <c r="CE393" s="163" t="str">
        <f t="shared" si="360"/>
        <v/>
      </c>
      <c r="CF393" s="163" t="str">
        <f t="shared" si="361"/>
        <v/>
      </c>
      <c r="CG393" s="163" t="str">
        <f t="shared" si="362"/>
        <v/>
      </c>
      <c r="CH393" s="163" t="str">
        <f t="shared" si="363"/>
        <v/>
      </c>
      <c r="CI393" s="163" t="str">
        <f t="shared" si="364"/>
        <v/>
      </c>
      <c r="CJ393" s="163" t="str">
        <f t="shared" si="365"/>
        <v/>
      </c>
      <c r="CK393" s="163" t="str">
        <f t="shared" si="366"/>
        <v/>
      </c>
      <c r="CL393" s="163" t="str">
        <f t="shared" si="367"/>
        <v/>
      </c>
      <c r="CM393" s="163" t="str">
        <f t="shared" si="368"/>
        <v/>
      </c>
      <c r="CN393" s="163"/>
      <c r="CO393" s="163"/>
      <c r="CP393" s="163" t="str">
        <f t="shared" si="369"/>
        <v/>
      </c>
      <c r="CQ393" s="163"/>
      <c r="CR393" s="163"/>
      <c r="CS393" s="185" t="str">
        <f t="shared" si="386"/>
        <v/>
      </c>
      <c r="CT393" s="70"/>
      <c r="CU393" s="70">
        <f t="shared" si="370"/>
        <v>0</v>
      </c>
      <c r="CV393" s="70">
        <f t="shared" si="371"/>
        <v>0</v>
      </c>
      <c r="CW393" s="70"/>
      <c r="CX393" s="96">
        <f t="shared" si="372"/>
        <v>0</v>
      </c>
      <c r="CY393" s="70"/>
      <c r="CZ393" s="70" t="e">
        <f t="shared" si="373"/>
        <v>#VALUE!</v>
      </c>
      <c r="DA393" s="70" t="e">
        <f t="shared" si="374"/>
        <v>#VALUE!</v>
      </c>
      <c r="DB393" s="70"/>
      <c r="DC393" s="70" t="b">
        <f t="shared" si="387"/>
        <v>0</v>
      </c>
      <c r="DD393" s="70">
        <f t="shared" si="375"/>
        <v>0</v>
      </c>
      <c r="DE393" s="70" t="str">
        <f t="shared" si="376"/>
        <v/>
      </c>
      <c r="DF393" s="70"/>
      <c r="DG393" s="70" t="str">
        <f t="shared" si="388"/>
        <v/>
      </c>
      <c r="DH393" s="70" t="b">
        <f t="shared" si="389"/>
        <v>0</v>
      </c>
      <c r="DI393" s="70" t="str">
        <f t="shared" si="390"/>
        <v/>
      </c>
      <c r="DJ393" s="70"/>
      <c r="DK393" s="70" t="str">
        <f t="shared" si="377"/>
        <v/>
      </c>
      <c r="DL393" s="70" t="str">
        <f t="shared" si="378"/>
        <v/>
      </c>
      <c r="DM393" s="70"/>
      <c r="DN393" s="70" t="str">
        <f t="shared" si="379"/>
        <v/>
      </c>
      <c r="DO393" s="70" t="str">
        <f>IF(DK393="","",AND((COUNTIF($DK$12:DL393,DK393))=1,(COUNTIF($DK$12:DL393,DL393))=1))</f>
        <v/>
      </c>
      <c r="DP393" s="70" t="str">
        <f>IF(DK393="","",AND((COUNTIF(DK393:$DL$812,DK393))=1,(COUNTIF(DK393:$DL$812,DL393))=1))</f>
        <v/>
      </c>
      <c r="DQ393" s="70"/>
      <c r="DR393" s="70" t="b">
        <f t="shared" si="380"/>
        <v>0</v>
      </c>
      <c r="DS393" s="70" t="b">
        <f t="shared" si="381"/>
        <v>0</v>
      </c>
      <c r="DT393" s="70">
        <f t="shared" si="391"/>
        <v>0</v>
      </c>
      <c r="DU393" s="70">
        <f t="shared" si="392"/>
        <v>0</v>
      </c>
      <c r="DV393" s="70" t="b">
        <f t="shared" si="382"/>
        <v>0</v>
      </c>
      <c r="DW393" s="70" t="b">
        <f t="shared" si="383"/>
        <v>0</v>
      </c>
      <c r="DX393" s="70"/>
      <c r="DY393" s="70" t="b">
        <f t="shared" si="384"/>
        <v>0</v>
      </c>
      <c r="DZ393" s="70">
        <f t="shared" si="385"/>
        <v>0</v>
      </c>
      <c r="EA393" s="70"/>
    </row>
    <row r="394" spans="1:131" x14ac:dyDescent="0.25">
      <c r="A394" s="24" t="str">
        <f t="shared" si="350"/>
        <v/>
      </c>
      <c r="B394" s="36"/>
      <c r="C394" s="37"/>
      <c r="D394" s="38"/>
      <c r="E394" s="37"/>
      <c r="F394" s="38"/>
      <c r="G394" s="39"/>
      <c r="H394" s="35"/>
      <c r="I394" s="30"/>
      <c r="J394" s="38"/>
      <c r="K394" s="36"/>
      <c r="L394" s="40"/>
      <c r="M394" s="43"/>
      <c r="N394" s="44"/>
      <c r="O394" s="35"/>
      <c r="P394" s="87"/>
      <c r="R394" s="70"/>
      <c r="S394" s="70"/>
      <c r="T394" s="99" t="s">
        <v>929</v>
      </c>
      <c r="U394" s="146" t="s">
        <v>930</v>
      </c>
      <c r="V394" s="70"/>
      <c r="W394" s="70"/>
      <c r="X394" s="70"/>
      <c r="Y394" s="70"/>
      <c r="Z394" t="b">
        <f t="shared" si="329"/>
        <v>0</v>
      </c>
      <c r="AA394" t="b">
        <f t="shared" si="351"/>
        <v>0</v>
      </c>
      <c r="AB394" t="b">
        <f t="shared" si="330"/>
        <v>0</v>
      </c>
      <c r="AC394" t="b">
        <f t="shared" si="331"/>
        <v>0</v>
      </c>
      <c r="AD394" s="101" t="b">
        <f t="shared" si="332"/>
        <v>0</v>
      </c>
      <c r="AE394" t="e">
        <f t="shared" si="333"/>
        <v>#VALUE!</v>
      </c>
      <c r="AF394" t="b">
        <f t="shared" si="334"/>
        <v>0</v>
      </c>
      <c r="AG394" s="135"/>
      <c r="AH394" s="82" t="b">
        <f t="shared" si="335"/>
        <v>0</v>
      </c>
      <c r="AI394" s="99" t="b">
        <f t="shared" si="336"/>
        <v>0</v>
      </c>
      <c r="AJ394" s="70" t="b">
        <f t="shared" si="337"/>
        <v>0</v>
      </c>
      <c r="AK394" s="111" t="b">
        <f t="shared" si="352"/>
        <v>0</v>
      </c>
      <c r="AL394" s="82" t="e">
        <f t="shared" si="338"/>
        <v>#VALUE!</v>
      </c>
      <c r="AM394" s="82" t="b">
        <f t="shared" si="339"/>
        <v>0</v>
      </c>
      <c r="AN394" s="82" t="b">
        <f t="shared" si="340"/>
        <v>0</v>
      </c>
      <c r="AO394" s="82" t="b">
        <f t="shared" si="353"/>
        <v>0</v>
      </c>
      <c r="AP394" s="82" t="b">
        <f t="shared" si="341"/>
        <v>0</v>
      </c>
      <c r="AQ394" s="82" t="b">
        <f t="shared" si="354"/>
        <v>0</v>
      </c>
      <c r="AR394" s="70">
        <f t="shared" si="355"/>
        <v>0</v>
      </c>
      <c r="AS394" s="82" t="b">
        <f t="shared" si="342"/>
        <v>0</v>
      </c>
      <c r="AT394" s="82" t="b">
        <f t="shared" si="343"/>
        <v>0</v>
      </c>
      <c r="AU394" s="82" t="b">
        <f t="shared" si="344"/>
        <v>0</v>
      </c>
      <c r="AV394" s="82" t="b">
        <f t="shared" si="345"/>
        <v>0</v>
      </c>
      <c r="AW394" s="82" t="b">
        <f t="shared" si="346"/>
        <v>0</v>
      </c>
      <c r="AX394" s="82" t="b">
        <f t="shared" si="347"/>
        <v>0</v>
      </c>
      <c r="AY394" s="82" t="b">
        <f t="shared" si="356"/>
        <v>0</v>
      </c>
      <c r="AZ394" s="82"/>
      <c r="BA394" s="82" t="b">
        <f t="shared" si="357"/>
        <v>0</v>
      </c>
      <c r="BB394" s="82" t="b">
        <f t="shared" si="358"/>
        <v>0</v>
      </c>
      <c r="BC394" s="82" t="b">
        <f t="shared" si="359"/>
        <v>0</v>
      </c>
      <c r="BD394" s="70"/>
      <c r="BE394" s="70" t="str">
        <f t="shared" si="348"/>
        <v/>
      </c>
      <c r="BF394" s="70">
        <v>383</v>
      </c>
      <c r="BG394" s="70"/>
      <c r="BH394" s="70"/>
      <c r="BI394" s="70"/>
      <c r="BJ394" s="70"/>
      <c r="BK394" s="70"/>
      <c r="BL394" s="70"/>
      <c r="BM394" s="70"/>
      <c r="BN394" s="70"/>
      <c r="BO394" s="70"/>
      <c r="BP394" s="70"/>
      <c r="BQ394" s="70"/>
      <c r="BR394" s="70"/>
      <c r="BS394" s="70" t="b">
        <f t="shared" si="349"/>
        <v>0</v>
      </c>
      <c r="BT394" s="70">
        <f>COUNTA(B395:$O$830)</f>
        <v>0</v>
      </c>
      <c r="BU394" s="70"/>
      <c r="BV394" s="163"/>
      <c r="BW394" s="163"/>
      <c r="BX394" s="163"/>
      <c r="BY394" s="163"/>
      <c r="BZ394" s="163"/>
      <c r="CA394" s="163"/>
      <c r="CB394" s="163"/>
      <c r="CC394" s="163"/>
      <c r="CD394" s="163"/>
      <c r="CE394" s="163" t="str">
        <f t="shared" si="360"/>
        <v/>
      </c>
      <c r="CF394" s="163" t="str">
        <f t="shared" si="361"/>
        <v/>
      </c>
      <c r="CG394" s="163" t="str">
        <f t="shared" si="362"/>
        <v/>
      </c>
      <c r="CH394" s="163" t="str">
        <f t="shared" si="363"/>
        <v/>
      </c>
      <c r="CI394" s="163" t="str">
        <f t="shared" si="364"/>
        <v/>
      </c>
      <c r="CJ394" s="163" t="str">
        <f t="shared" si="365"/>
        <v/>
      </c>
      <c r="CK394" s="163" t="str">
        <f t="shared" si="366"/>
        <v/>
      </c>
      <c r="CL394" s="163" t="str">
        <f t="shared" si="367"/>
        <v/>
      </c>
      <c r="CM394" s="163" t="str">
        <f t="shared" si="368"/>
        <v/>
      </c>
      <c r="CN394" s="163"/>
      <c r="CO394" s="163"/>
      <c r="CP394" s="163" t="str">
        <f t="shared" si="369"/>
        <v/>
      </c>
      <c r="CQ394" s="163"/>
      <c r="CR394" s="163"/>
      <c r="CS394" s="185" t="str">
        <f t="shared" si="386"/>
        <v/>
      </c>
      <c r="CT394" s="70"/>
      <c r="CU394" s="70">
        <f t="shared" si="370"/>
        <v>0</v>
      </c>
      <c r="CV394" s="70">
        <f t="shared" si="371"/>
        <v>0</v>
      </c>
      <c r="CW394" s="70"/>
      <c r="CX394" s="96">
        <f t="shared" si="372"/>
        <v>0</v>
      </c>
      <c r="CY394" s="70"/>
      <c r="CZ394" s="70" t="e">
        <f t="shared" si="373"/>
        <v>#VALUE!</v>
      </c>
      <c r="DA394" s="70" t="e">
        <f t="shared" si="374"/>
        <v>#VALUE!</v>
      </c>
      <c r="DB394" s="70"/>
      <c r="DC394" s="70" t="b">
        <f t="shared" si="387"/>
        <v>0</v>
      </c>
      <c r="DD394" s="70">
        <f t="shared" si="375"/>
        <v>0</v>
      </c>
      <c r="DE394" s="70" t="str">
        <f t="shared" si="376"/>
        <v/>
      </c>
      <c r="DF394" s="70"/>
      <c r="DG394" s="70" t="str">
        <f t="shared" si="388"/>
        <v/>
      </c>
      <c r="DH394" s="70" t="b">
        <f t="shared" si="389"/>
        <v>0</v>
      </c>
      <c r="DI394" s="70" t="str">
        <f t="shared" si="390"/>
        <v/>
      </c>
      <c r="DJ394" s="70"/>
      <c r="DK394" s="70" t="str">
        <f t="shared" si="377"/>
        <v/>
      </c>
      <c r="DL394" s="70" t="str">
        <f t="shared" si="378"/>
        <v/>
      </c>
      <c r="DM394" s="70"/>
      <c r="DN394" s="70" t="str">
        <f t="shared" si="379"/>
        <v/>
      </c>
      <c r="DO394" s="70" t="str">
        <f>IF(DK394="","",AND((COUNTIF($DK$12:DL394,DK394))=1,(COUNTIF($DK$12:DL394,DL394))=1))</f>
        <v/>
      </c>
      <c r="DP394" s="70" t="str">
        <f>IF(DK394="","",AND((COUNTIF(DK394:$DL$812,DK394))=1,(COUNTIF(DK394:$DL$812,DL394))=1))</f>
        <v/>
      </c>
      <c r="DQ394" s="70"/>
      <c r="DR394" s="70" t="b">
        <f t="shared" si="380"/>
        <v>0</v>
      </c>
      <c r="DS394" s="70" t="b">
        <f t="shared" si="381"/>
        <v>0</v>
      </c>
      <c r="DT394" s="70">
        <f t="shared" si="391"/>
        <v>0</v>
      </c>
      <c r="DU394" s="70">
        <f t="shared" si="392"/>
        <v>0</v>
      </c>
      <c r="DV394" s="70" t="b">
        <f t="shared" si="382"/>
        <v>0</v>
      </c>
      <c r="DW394" s="70" t="b">
        <f t="shared" si="383"/>
        <v>0</v>
      </c>
      <c r="DX394" s="70"/>
      <c r="DY394" s="70" t="b">
        <f t="shared" si="384"/>
        <v>0</v>
      </c>
      <c r="DZ394" s="70">
        <f t="shared" si="385"/>
        <v>0</v>
      </c>
      <c r="EA394" s="70"/>
    </row>
    <row r="395" spans="1:131" x14ac:dyDescent="0.25">
      <c r="A395" s="24" t="str">
        <f t="shared" si="350"/>
        <v/>
      </c>
      <c r="B395" s="36"/>
      <c r="C395" s="37"/>
      <c r="D395" s="38"/>
      <c r="E395" s="37"/>
      <c r="F395" s="38"/>
      <c r="G395" s="39"/>
      <c r="H395" s="35"/>
      <c r="I395" s="30"/>
      <c r="J395" s="38"/>
      <c r="K395" s="36"/>
      <c r="L395" s="40"/>
      <c r="M395" s="43"/>
      <c r="N395" s="44"/>
      <c r="O395" s="35"/>
      <c r="P395" s="87"/>
      <c r="R395" s="70"/>
      <c r="S395" s="70"/>
      <c r="T395" s="99" t="s">
        <v>931</v>
      </c>
      <c r="U395" s="146" t="s">
        <v>932</v>
      </c>
      <c r="V395" s="70"/>
      <c r="W395" s="70"/>
      <c r="X395" s="70"/>
      <c r="Y395" s="70"/>
      <c r="Z395" t="b">
        <f t="shared" si="329"/>
        <v>0</v>
      </c>
      <c r="AA395" t="b">
        <f t="shared" si="351"/>
        <v>0</v>
      </c>
      <c r="AB395" t="b">
        <f t="shared" si="330"/>
        <v>0</v>
      </c>
      <c r="AC395" t="b">
        <f t="shared" si="331"/>
        <v>0</v>
      </c>
      <c r="AD395" s="101" t="b">
        <f t="shared" si="332"/>
        <v>0</v>
      </c>
      <c r="AE395" t="e">
        <f t="shared" si="333"/>
        <v>#VALUE!</v>
      </c>
      <c r="AF395" t="b">
        <f t="shared" si="334"/>
        <v>0</v>
      </c>
      <c r="AG395" s="135"/>
      <c r="AH395" s="82" t="b">
        <f t="shared" si="335"/>
        <v>0</v>
      </c>
      <c r="AI395" s="99" t="b">
        <f t="shared" si="336"/>
        <v>0</v>
      </c>
      <c r="AJ395" s="70" t="b">
        <f t="shared" si="337"/>
        <v>0</v>
      </c>
      <c r="AK395" s="111" t="b">
        <f t="shared" si="352"/>
        <v>0</v>
      </c>
      <c r="AL395" s="82" t="e">
        <f t="shared" si="338"/>
        <v>#VALUE!</v>
      </c>
      <c r="AM395" s="82" t="b">
        <f t="shared" si="339"/>
        <v>0</v>
      </c>
      <c r="AN395" s="82" t="b">
        <f t="shared" si="340"/>
        <v>0</v>
      </c>
      <c r="AO395" s="82" t="b">
        <f t="shared" si="353"/>
        <v>0</v>
      </c>
      <c r="AP395" s="82" t="b">
        <f t="shared" si="341"/>
        <v>0</v>
      </c>
      <c r="AQ395" s="82" t="b">
        <f t="shared" si="354"/>
        <v>0</v>
      </c>
      <c r="AR395" s="70">
        <f t="shared" si="355"/>
        <v>0</v>
      </c>
      <c r="AS395" s="82" t="b">
        <f t="shared" si="342"/>
        <v>0</v>
      </c>
      <c r="AT395" s="82" t="b">
        <f t="shared" si="343"/>
        <v>0</v>
      </c>
      <c r="AU395" s="82" t="b">
        <f t="shared" si="344"/>
        <v>0</v>
      </c>
      <c r="AV395" s="82" t="b">
        <f t="shared" si="345"/>
        <v>0</v>
      </c>
      <c r="AW395" s="82" t="b">
        <f t="shared" si="346"/>
        <v>0</v>
      </c>
      <c r="AX395" s="82" t="b">
        <f t="shared" si="347"/>
        <v>0</v>
      </c>
      <c r="AY395" s="82" t="b">
        <f t="shared" si="356"/>
        <v>0</v>
      </c>
      <c r="AZ395" s="82"/>
      <c r="BA395" s="82" t="b">
        <f t="shared" si="357"/>
        <v>0</v>
      </c>
      <c r="BB395" s="82" t="b">
        <f t="shared" si="358"/>
        <v>0</v>
      </c>
      <c r="BC395" s="82" t="b">
        <f t="shared" si="359"/>
        <v>0</v>
      </c>
      <c r="BD395" s="70"/>
      <c r="BE395" s="70" t="str">
        <f t="shared" si="348"/>
        <v/>
      </c>
      <c r="BF395" s="70">
        <v>384</v>
      </c>
      <c r="BG395" s="70"/>
      <c r="BH395" s="70"/>
      <c r="BI395" s="70"/>
      <c r="BJ395" s="70"/>
      <c r="BK395" s="70"/>
      <c r="BL395" s="70"/>
      <c r="BM395" s="70"/>
      <c r="BN395" s="70"/>
      <c r="BO395" s="70"/>
      <c r="BP395" s="70"/>
      <c r="BQ395" s="70"/>
      <c r="BR395" s="70"/>
      <c r="BS395" s="70" t="b">
        <f t="shared" si="349"/>
        <v>0</v>
      </c>
      <c r="BT395" s="70">
        <f>COUNTA(B396:$O$830)</f>
        <v>0</v>
      </c>
      <c r="BU395" s="70"/>
      <c r="BV395" s="163"/>
      <c r="BW395" s="163"/>
      <c r="BX395" s="163"/>
      <c r="BY395" s="163"/>
      <c r="BZ395" s="163"/>
      <c r="CA395" s="163"/>
      <c r="CB395" s="163"/>
      <c r="CC395" s="163"/>
      <c r="CD395" s="163"/>
      <c r="CE395" s="163" t="str">
        <f t="shared" si="360"/>
        <v/>
      </c>
      <c r="CF395" s="163" t="str">
        <f t="shared" si="361"/>
        <v/>
      </c>
      <c r="CG395" s="163" t="str">
        <f t="shared" si="362"/>
        <v/>
      </c>
      <c r="CH395" s="163" t="str">
        <f t="shared" si="363"/>
        <v/>
      </c>
      <c r="CI395" s="163" t="str">
        <f t="shared" si="364"/>
        <v/>
      </c>
      <c r="CJ395" s="163" t="str">
        <f t="shared" si="365"/>
        <v/>
      </c>
      <c r="CK395" s="163" t="str">
        <f t="shared" si="366"/>
        <v/>
      </c>
      <c r="CL395" s="163" t="str">
        <f t="shared" si="367"/>
        <v/>
      </c>
      <c r="CM395" s="163" t="str">
        <f t="shared" si="368"/>
        <v/>
      </c>
      <c r="CN395" s="163"/>
      <c r="CO395" s="163"/>
      <c r="CP395" s="163" t="str">
        <f t="shared" si="369"/>
        <v/>
      </c>
      <c r="CQ395" s="163"/>
      <c r="CR395" s="163"/>
      <c r="CS395" s="185" t="str">
        <f t="shared" si="386"/>
        <v/>
      </c>
      <c r="CT395" s="70"/>
      <c r="CU395" s="70">
        <f t="shared" si="370"/>
        <v>0</v>
      </c>
      <c r="CV395" s="70">
        <f t="shared" si="371"/>
        <v>0</v>
      </c>
      <c r="CW395" s="70"/>
      <c r="CX395" s="96">
        <f t="shared" si="372"/>
        <v>0</v>
      </c>
      <c r="CY395" s="70"/>
      <c r="CZ395" s="70" t="e">
        <f t="shared" si="373"/>
        <v>#VALUE!</v>
      </c>
      <c r="DA395" s="70" t="e">
        <f t="shared" si="374"/>
        <v>#VALUE!</v>
      </c>
      <c r="DB395" s="70"/>
      <c r="DC395" s="70" t="b">
        <f t="shared" si="387"/>
        <v>0</v>
      </c>
      <c r="DD395" s="70">
        <f t="shared" si="375"/>
        <v>0</v>
      </c>
      <c r="DE395" s="70" t="str">
        <f t="shared" si="376"/>
        <v/>
      </c>
      <c r="DF395" s="70"/>
      <c r="DG395" s="70" t="str">
        <f t="shared" si="388"/>
        <v/>
      </c>
      <c r="DH395" s="70" t="b">
        <f t="shared" si="389"/>
        <v>0</v>
      </c>
      <c r="DI395" s="70" t="str">
        <f t="shared" si="390"/>
        <v/>
      </c>
      <c r="DJ395" s="70"/>
      <c r="DK395" s="70" t="str">
        <f t="shared" si="377"/>
        <v/>
      </c>
      <c r="DL395" s="70" t="str">
        <f t="shared" si="378"/>
        <v/>
      </c>
      <c r="DM395" s="70"/>
      <c r="DN395" s="70" t="str">
        <f t="shared" si="379"/>
        <v/>
      </c>
      <c r="DO395" s="70" t="str">
        <f>IF(DK395="","",AND((COUNTIF($DK$12:DL395,DK395))=1,(COUNTIF($DK$12:DL395,DL395))=1))</f>
        <v/>
      </c>
      <c r="DP395" s="70" t="str">
        <f>IF(DK395="","",AND((COUNTIF(DK395:$DL$812,DK395))=1,(COUNTIF(DK395:$DL$812,DL395))=1))</f>
        <v/>
      </c>
      <c r="DQ395" s="70"/>
      <c r="DR395" s="70" t="b">
        <f t="shared" si="380"/>
        <v>0</v>
      </c>
      <c r="DS395" s="70" t="b">
        <f t="shared" si="381"/>
        <v>0</v>
      </c>
      <c r="DT395" s="70">
        <f t="shared" si="391"/>
        <v>0</v>
      </c>
      <c r="DU395" s="70">
        <f t="shared" si="392"/>
        <v>0</v>
      </c>
      <c r="DV395" s="70" t="b">
        <f t="shared" si="382"/>
        <v>0</v>
      </c>
      <c r="DW395" s="70" t="b">
        <f t="shared" si="383"/>
        <v>0</v>
      </c>
      <c r="DX395" s="70"/>
      <c r="DY395" s="70" t="b">
        <f t="shared" si="384"/>
        <v>0</v>
      </c>
      <c r="DZ395" s="70">
        <f t="shared" si="385"/>
        <v>0</v>
      </c>
      <c r="EA395" s="70"/>
    </row>
    <row r="396" spans="1:131" x14ac:dyDescent="0.25">
      <c r="A396" s="24" t="str">
        <f t="shared" si="350"/>
        <v/>
      </c>
      <c r="B396" s="36"/>
      <c r="C396" s="37"/>
      <c r="D396" s="38"/>
      <c r="E396" s="37"/>
      <c r="F396" s="38"/>
      <c r="G396" s="39"/>
      <c r="H396" s="35"/>
      <c r="I396" s="30"/>
      <c r="J396" s="38"/>
      <c r="K396" s="36"/>
      <c r="L396" s="40"/>
      <c r="M396" s="43"/>
      <c r="N396" s="44"/>
      <c r="O396" s="35"/>
      <c r="P396" s="87"/>
      <c r="R396" s="70"/>
      <c r="S396" s="70"/>
      <c r="T396" s="99" t="s">
        <v>933</v>
      </c>
      <c r="U396" s="146" t="s">
        <v>934</v>
      </c>
      <c r="V396" s="70"/>
      <c r="W396" s="70"/>
      <c r="X396" s="70"/>
      <c r="Y396" s="70"/>
      <c r="Z396" t="b">
        <f t="shared" ref="Z396:Z459" si="393">NOT(OR(COUNTA(B396:O396,)=1,C396="C",C396="A",C396="P",C396="IMB",C396="F",C396="CT",C396="AT",C396="PT"))</f>
        <v>0</v>
      </c>
      <c r="AA396" t="b">
        <f t="shared" si="351"/>
        <v>0</v>
      </c>
      <c r="AB396" t="b">
        <f t="shared" ref="AB396:AB459" si="394">IF(COUNTA(B396:O396,)=1,FALSE,AND(OR(C396="CT",C396="AT",C396="PT"),D396&lt;&gt;""))</f>
        <v>0</v>
      </c>
      <c r="AC396" t="b">
        <f t="shared" ref="AC396:AC459" si="395">IF(ISBLANK(C396),FALSE,IF((((ISBLANK(D396))+(C396&lt;&gt;"c")+(C396&lt;&gt;"a")+(C396&lt;&gt;"p"))=4),FALSE,IF(OR(C396="P",C396="ct",C396="at",C396="pt"),FALSE,IF(OR(ISERROR(SEARCH("/",D396)),(NOT(ISBLANK(D396))+(C396="c")+(C396="a")+(C396="p")=1)),TRUE,OR(((AND((MID(D396,SEARCH("/",D396),3))="/ft",C396="c")+(AND((MID(D396,SEARCH("/",D396),3))="/ae",C396="a"))+(AND((MID(D396,SEARCH("/",D396),3))="/of",C396="c")))+(ISNUMBER(MID(D396,SEARCH("/",D396)+1,LEN(D396)-SEARCH("/",D396))*1)))&lt;&gt;1,SEARCH("/",D396)&lt;&gt;6,IF(OR(LEFT(D396,2)="2A",LEFT(D396,2)="2B"),ISERROR(VALUE(MID(D396,3,3))),ISERROR(VALUE(LEFT(D396,5)))))))))</f>
        <v>0</v>
      </c>
      <c r="AD396" s="101" t="b">
        <f t="shared" ref="AD396:AD459" si="396">IF(ISBLANK(E396),FALSE,OR(C396&amp;D396=E396&amp;F396,LEFT(D396,2)="20"))</f>
        <v>0</v>
      </c>
      <c r="AE396" t="e">
        <f t="shared" ref="AE396:AE459" si="397">TEXT($I$3,"00000")&lt;&gt;MID(D396,1,SEARCH("/",D396)-1)</f>
        <v>#VALUE!</v>
      </c>
      <c r="AF396" t="b">
        <f t="shared" ref="AF396:AF459" si="398">NOT(OR(COUNTA(B396:O396,)=1,E396="C",E396="A",E396="P",E396="IMB",E396="F",E396="CT",E396="AT",E396="PT"))</f>
        <v>0</v>
      </c>
      <c r="AG396" s="135"/>
      <c r="AH396" s="82" t="b">
        <f t="shared" ref="AH396:AH459" si="399">IF(COUNTA(B396:O396,)=1,FALSE,IF(ISNA(LOOKUP(C396&amp;E396&amp;H396,ceh)),TRUE,IF(C396&amp;E396&amp;H396&lt;&gt;LOOKUP(C396&amp;E396&amp;H396,ceh),TRUE,FALSE)))</f>
        <v>0</v>
      </c>
      <c r="AI396" s="99" t="b">
        <f t="shared" ref="AI396:AI459" si="400">IF(COUNTA(B396:O396,)=1,FALSE,AND(OR(E396="CT",E396="AT",E396="PT"),F396&lt;&gt;""))</f>
        <v>0</v>
      </c>
      <c r="AJ396" s="70" t="b">
        <f t="shared" ref="AJ396:AJ459" si="401">IF(ISBLANK(E396),FALSE,IF((((ISBLANK(F396))+(E396&lt;&gt;"c")+(E396&lt;&gt;"a")+(E396&lt;&gt;"p"))=4),FALSE,IF(OR(E396="P",E396="ct",E396="at",E396="pt"),FALSE,IF(OR(ISERROR(SEARCH("/",F396)),(NOT(ISBLANK(F396))+(E396="c")+(E396="a")+(E396="p")=1)),TRUE,OR(((AND((MID(F396,SEARCH("/",F396),3))="/ft",E396="c")+(AND((MID(F396,SEARCH("/",F396),3))="/ae",E396="a"))+(AND((MID(F396,SEARCH("/",F396),3))="/of",E396="c")))+(ISNUMBER(MID(F396,SEARCH("/",F396)+1,LEN(F396)-SEARCH("/",F396))*1)))&lt;&gt;1,SEARCH("/",F396)&lt;&gt;6,IF(OR(LEFT(F396,2)="2A",LEFT(F396,2)="2B"),ISERROR(VALUE(MID(F396,3,3))),ISERROR(VALUE(LEFT(F396,5)))))))))</f>
        <v>0</v>
      </c>
      <c r="AK396" s="111" t="b">
        <f t="shared" si="352"/>
        <v>0</v>
      </c>
      <c r="AL396" s="82" t="e">
        <f t="shared" ref="AL396:AL459" si="402">TEXT($I$3,"00000")&lt;&gt;MID(F396,1,SEARCH("/",F396)-1)</f>
        <v>#VALUE!</v>
      </c>
      <c r="AM396" s="82" t="b">
        <f t="shared" ref="AM396:AM459" si="403">IF(COUNTA(B396:O396,)=1,FALSE,OR(G396=0,ISBLANK(G396),ISTEXT(G396)))</f>
        <v>0</v>
      </c>
      <c r="AN396" s="82" t="b">
        <f t="shared" ref="AN396:AN459" si="404">((C396&amp;E396="cimb")+(C396&amp;E496="cf")+(C396&amp;E396="aimb")+(C396&amp;E396="af")+(C396&amp;E396="pf")+(C396&amp;E396="imbc")+(C396&amp;E396="fc")+(C396&amp;E396="imba")+(C396&amp;E396="fa")+(C396&amp;E396="fp")+(G396&lt;&gt;7))=2</f>
        <v>0</v>
      </c>
      <c r="AO396" s="82" t="b">
        <f t="shared" si="353"/>
        <v>0</v>
      </c>
      <c r="AP396" s="82" t="b">
        <f t="shared" ref="AP396:AP459" si="405">IF(AND(COUNTA(B396:O396,)&lt;&gt;1,ISBLANK(H396)),TRUE,IF(ISNA(LOOKUP(H396,Diamètre_Conduite)),TRUE,IF(H396&lt;&gt;LOOKUP(H396,Diamètre_Conduite),TRUE,FALSE)))</f>
        <v>0</v>
      </c>
      <c r="AQ396" s="82" t="b">
        <f t="shared" si="354"/>
        <v>0</v>
      </c>
      <c r="AR396" s="70">
        <f t="shared" si="355"/>
        <v>0</v>
      </c>
      <c r="AS396" s="82" t="b">
        <f t="shared" ref="AS396:AS459" si="406">IF(COUNTA(B396:O396,)=1,FALSE,IF(ISNA(LOOKUP(K396,diamcable)),TRUE,IF(K396&lt;&gt;LOOKUP(K396,diamcable),TRUE,FALSE)))</f>
        <v>0</v>
      </c>
      <c r="AT396" s="82" t="b">
        <f t="shared" ref="AT396:AT459" si="407">IF(OR(AND(C396="",E396="",H396=""),COUNTA(B396:O396,)=1),FALSE,IF(ISNA(LOOKUP(C396&amp;E396,CE)),TRUE,IF(C396&amp;E396&lt;&gt;LOOKUP(C396&amp;E396,CE),TRUE,FALSE)))</f>
        <v>0</v>
      </c>
      <c r="AU396" s="82" t="b">
        <f t="shared" ref="AU396:AU459" si="408">IF(OR(COUNTA(B396:O396,)=1,M396=""),FALSE,OR(AND(C396="c",OR(B396="se",B396="ss")),AND(C396="c",NOT(OR(M396="oui transition égout petit pied droit",M396="oui transition égout grand pied droit",M396="oui percement avec plus de 4 alvéoles",M396="oui percement petit pied droit",M396="oui percement grand pied droit"))),AND(C396="a",NOT(OR(M396="oui renforcement appui sans commande d'appui",M396="oui remplacement appui",M396="oui renforcement appui avec commande d'appui"))),(C396&lt;&gt;"c")+(C396&lt;&gt;"a")=2))</f>
        <v>0</v>
      </c>
      <c r="AV396" s="82" t="b">
        <f t="shared" ref="AV396:AV459" si="409">IF(OR(COUNTA(B396:O396,)=1,N396=""),FALSE,OR(AND(E396="c",NOT(OR(N396="oui transition égout petit pied droit",N396="oui transition égout grand pied droit",N396="oui percement avec plus de 4 alvéoles",N396="oui percement petit pied droit",N396="oui percement grand pied droit"))),AND(E396="a",NOT(OR(N396="oui renforcement appui sans commande d'appui",N396="oui remplacement appui",N396="oui renforcement appui avec commande d'appui"))),(E396&lt;&gt;"c")+(E396&lt;&gt;"a")=2))</f>
        <v>0</v>
      </c>
      <c r="AW396" s="82" t="b">
        <f t="shared" ref="AW396:AW459" si="410">IF(OR(COUNTA(B396:O396,)=1,O396=""),FALSE,IF(((O396="A PEO")+(O396="B PEO")+(O396="A Manchon &gt; 2dm3")+(O396="A Micro Manchon &lt; 2dm3")+(O396="B Manchon &gt; 2dm3")+(O396="B Micro Manchon &lt; 2dm3")+(O396="A PMSB")+(O396="B PMSB")+(O396=""))&lt;&gt;1,TRUE,IF(AND((LEFT(O396,1)="a"),OR((C396="c"),(C396="a"))),FALSE,IF(AND((LEFT(O396,1)="b"),OR(E396="c",E396="a")),FALSE,TRUE))))</f>
        <v>0</v>
      </c>
      <c r="AX396" s="82" t="b">
        <f t="shared" ref="AX396:AX459" si="411">IF(OR(COUNTA(B396:O396,)=1,O396=""),FALSE,IF(((O396="A PB Chambre")+(O396="B PB Chambre")+(O396="A PB Appui")+(O396="B PB Appui")+(O396=""))&lt;&gt;1,TRUE,IF((((O396="A PB Chambre")+(C396="c"))=2)+(((O396="B PB Chambre")+(E396="c"))=2)+(((O396="A PB Appui")+(C396="a"))=2)+(((O396="B PB Appui")+(E396="a"))=2),FALSE,TRUE)))</f>
        <v>0</v>
      </c>
      <c r="AY396" s="82" t="b">
        <f t="shared" si="356"/>
        <v>0</v>
      </c>
      <c r="AZ396" s="82"/>
      <c r="BA396" s="82" t="b">
        <f t="shared" si="357"/>
        <v>0</v>
      </c>
      <c r="BB396" s="82" t="b">
        <f t="shared" si="358"/>
        <v>0</v>
      </c>
      <c r="BC396" s="82" t="b">
        <f t="shared" si="359"/>
        <v>0</v>
      </c>
      <c r="BD396" s="70"/>
      <c r="BE396" s="70" t="str">
        <f t="shared" ref="BE396:BE459" si="412">IF(ISERR(LEFT(D396,SEARCH("/",D396,1)-1)),"",LEFT(D396,SEARCH("/",D396,1)-1))</f>
        <v/>
      </c>
      <c r="BF396" s="70">
        <v>385</v>
      </c>
      <c r="BG396" s="70"/>
      <c r="BH396" s="70"/>
      <c r="BI396" s="70"/>
      <c r="BJ396" s="70"/>
      <c r="BK396" s="70"/>
      <c r="BL396" s="70"/>
      <c r="BM396" s="70"/>
      <c r="BN396" s="70"/>
      <c r="BO396" s="70"/>
      <c r="BP396" s="70"/>
      <c r="BQ396" s="70"/>
      <c r="BR396" s="70"/>
      <c r="BS396" s="70" t="b">
        <f t="shared" ref="BS396:BS459" si="413">IF(AND(COUNTA(B396:O396)=0,BT396&lt;&gt;0),TRUE,FALSE)</f>
        <v>0</v>
      </c>
      <c r="BT396" s="70">
        <f>COUNTA(B397:$O$830)</f>
        <v>0</v>
      </c>
      <c r="BU396" s="70"/>
      <c r="BV396" s="163"/>
      <c r="BW396" s="163"/>
      <c r="BX396" s="163"/>
      <c r="BY396" s="163"/>
      <c r="BZ396" s="163"/>
      <c r="CA396" s="163"/>
      <c r="CB396" s="163"/>
      <c r="CC396" s="163"/>
      <c r="CD396" s="163"/>
      <c r="CE396" s="163" t="str">
        <f t="shared" si="360"/>
        <v/>
      </c>
      <c r="CF396" s="163" t="str">
        <f t="shared" si="361"/>
        <v/>
      </c>
      <c r="CG396" s="163" t="str">
        <f t="shared" si="362"/>
        <v/>
      </c>
      <c r="CH396" s="163" t="str">
        <f t="shared" si="363"/>
        <v/>
      </c>
      <c r="CI396" s="163" t="str">
        <f t="shared" si="364"/>
        <v/>
      </c>
      <c r="CJ396" s="163" t="str">
        <f t="shared" si="365"/>
        <v/>
      </c>
      <c r="CK396" s="163" t="str">
        <f t="shared" si="366"/>
        <v/>
      </c>
      <c r="CL396" s="163" t="str">
        <f t="shared" si="367"/>
        <v/>
      </c>
      <c r="CM396" s="163" t="str">
        <f t="shared" si="368"/>
        <v/>
      </c>
      <c r="CN396" s="163"/>
      <c r="CO396" s="163"/>
      <c r="CP396" s="163" t="str">
        <f t="shared" si="369"/>
        <v/>
      </c>
      <c r="CQ396" s="163"/>
      <c r="CR396" s="163"/>
      <c r="CS396" s="185" t="str">
        <f t="shared" si="386"/>
        <v/>
      </c>
      <c r="CT396" s="70"/>
      <c r="CU396" s="70">
        <f t="shared" si="370"/>
        <v>0</v>
      </c>
      <c r="CV396" s="70">
        <f t="shared" si="371"/>
        <v>0</v>
      </c>
      <c r="CW396" s="70"/>
      <c r="CX396" s="96">
        <f t="shared" si="372"/>
        <v>0</v>
      </c>
      <c r="CY396" s="70"/>
      <c r="CZ396" s="70" t="e">
        <f t="shared" si="373"/>
        <v>#VALUE!</v>
      </c>
      <c r="DA396" s="70" t="e">
        <f t="shared" si="374"/>
        <v>#VALUE!</v>
      </c>
      <c r="DB396" s="70"/>
      <c r="DC396" s="70" t="b">
        <f t="shared" si="387"/>
        <v>0</v>
      </c>
      <c r="DD396" s="70">
        <f t="shared" si="375"/>
        <v>0</v>
      </c>
      <c r="DE396" s="70" t="str">
        <f t="shared" si="376"/>
        <v/>
      </c>
      <c r="DF396" s="70"/>
      <c r="DG396" s="70" t="str">
        <f t="shared" si="388"/>
        <v/>
      </c>
      <c r="DH396" s="70" t="b">
        <f t="shared" si="389"/>
        <v>0</v>
      </c>
      <c r="DI396" s="70" t="str">
        <f t="shared" si="390"/>
        <v/>
      </c>
      <c r="DJ396" s="70"/>
      <c r="DK396" s="70" t="str">
        <f t="shared" si="377"/>
        <v/>
      </c>
      <c r="DL396" s="70" t="str">
        <f t="shared" si="378"/>
        <v/>
      </c>
      <c r="DM396" s="70"/>
      <c r="DN396" s="70" t="str">
        <f t="shared" si="379"/>
        <v/>
      </c>
      <c r="DO396" s="70" t="str">
        <f>IF(DK396="","",AND((COUNTIF($DK$12:DL396,DK396))=1,(COUNTIF($DK$12:DL396,DL396))=1))</f>
        <v/>
      </c>
      <c r="DP396" s="70" t="str">
        <f>IF(DK396="","",AND((COUNTIF(DK396:$DL$812,DK396))=1,(COUNTIF(DK396:$DL$812,DL396))=1))</f>
        <v/>
      </c>
      <c r="DQ396" s="70"/>
      <c r="DR396" s="70" t="b">
        <f t="shared" si="380"/>
        <v>0</v>
      </c>
      <c r="DS396" s="70" t="b">
        <f t="shared" si="381"/>
        <v>0</v>
      </c>
      <c r="DT396" s="70">
        <f t="shared" si="391"/>
        <v>0</v>
      </c>
      <c r="DU396" s="70">
        <f t="shared" si="392"/>
        <v>0</v>
      </c>
      <c r="DV396" s="70" t="b">
        <f t="shared" si="382"/>
        <v>0</v>
      </c>
      <c r="DW396" s="70" t="b">
        <f t="shared" si="383"/>
        <v>0</v>
      </c>
      <c r="DX396" s="70"/>
      <c r="DY396" s="70" t="b">
        <f t="shared" si="384"/>
        <v>0</v>
      </c>
      <c r="DZ396" s="70">
        <f t="shared" si="385"/>
        <v>0</v>
      </c>
      <c r="EA396" s="70"/>
    </row>
    <row r="397" spans="1:131" x14ac:dyDescent="0.25">
      <c r="A397" s="24" t="str">
        <f t="shared" ref="A397:A460" si="414">IF(BS397=TRUE,"ligne vide interdite","")</f>
        <v/>
      </c>
      <c r="B397" s="36"/>
      <c r="C397" s="37"/>
      <c r="D397" s="38"/>
      <c r="E397" s="37"/>
      <c r="F397" s="38"/>
      <c r="G397" s="39"/>
      <c r="H397" s="35"/>
      <c r="I397" s="30"/>
      <c r="J397" s="38"/>
      <c r="K397" s="36"/>
      <c r="L397" s="40"/>
      <c r="M397" s="43"/>
      <c r="N397" s="44"/>
      <c r="O397" s="35"/>
      <c r="P397" s="87"/>
      <c r="R397" s="70"/>
      <c r="S397" s="70"/>
      <c r="T397" s="99" t="s">
        <v>935</v>
      </c>
      <c r="U397" s="146" t="s">
        <v>936</v>
      </c>
      <c r="V397" s="70"/>
      <c r="W397" s="70"/>
      <c r="X397" s="70"/>
      <c r="Y397" s="70"/>
      <c r="Z397" t="b">
        <f t="shared" si="393"/>
        <v>0</v>
      </c>
      <c r="AA397" t="b">
        <f t="shared" ref="AA397:AA460" si="415">AND($DN$11&gt;1,DN397=TRUE)</f>
        <v>0</v>
      </c>
      <c r="AB397" t="b">
        <f t="shared" si="394"/>
        <v>0</v>
      </c>
      <c r="AC397" t="b">
        <f t="shared" si="395"/>
        <v>0</v>
      </c>
      <c r="AD397" s="101" t="b">
        <f t="shared" si="396"/>
        <v>0</v>
      </c>
      <c r="AE397" t="e">
        <f t="shared" si="397"/>
        <v>#VALUE!</v>
      </c>
      <c r="AF397" t="b">
        <f t="shared" si="398"/>
        <v>0</v>
      </c>
      <c r="AG397" s="135"/>
      <c r="AH397" s="82" t="b">
        <f t="shared" si="399"/>
        <v>0</v>
      </c>
      <c r="AI397" s="99" t="b">
        <f t="shared" si="400"/>
        <v>0</v>
      </c>
      <c r="AJ397" s="70" t="b">
        <f t="shared" si="401"/>
        <v>0</v>
      </c>
      <c r="AK397" s="111" t="b">
        <f t="shared" ref="AK397:AK460" si="416">IF(ISBLANK(E397),FALSE,OR(C397&amp;D397=E397&amp;F397,LEFT(F397,2)="20"))</f>
        <v>0</v>
      </c>
      <c r="AL397" s="82" t="e">
        <f t="shared" si="402"/>
        <v>#VALUE!</v>
      </c>
      <c r="AM397" s="82" t="b">
        <f t="shared" si="403"/>
        <v>0</v>
      </c>
      <c r="AN397" s="82" t="b">
        <f t="shared" si="404"/>
        <v>0</v>
      </c>
      <c r="AO397" s="82" t="b">
        <f t="shared" ref="AO397:AO460" si="417">OR(AP397,AND((ISERROR(SEARCH("t",B397))+(H397&lt;&gt;"sous tubage existant"))=1,(H397&lt;&gt;"sous tubage existant")))</f>
        <v>0</v>
      </c>
      <c r="AP397" s="82" t="b">
        <f t="shared" si="405"/>
        <v>0</v>
      </c>
      <c r="AQ397" s="82" t="b">
        <f t="shared" ref="AQ397:AQ460" si="418">OR(AND(I397="oui",J397=""),(I397="oui")+(J397="6/8mm")+(J397="8/10mm")+(J397="11/14mm")+(J397="13/16mm")+(J397="15/18mm")+(J397="16/20mm")+(J397="21/25mm")+(J397="27/32mm")=1)</f>
        <v>0</v>
      </c>
      <c r="AR397" s="70">
        <f t="shared" ref="AR397:AR460" si="419">IF(I397="Oui",OR(((AND((K397&lt;=8),((LEFT(J397,SEARCH("/",J397,1)-1)*1)&lt;=11)))+(AND((K397&gt;8),(K397&lt;=12),((LEFT(J397,SEARCH("/",J397,1)-1)*1)&lt;=15)))+(AND((K397&gt;12),(K397&lt;=16),((LEFT(J397,SEARCH("/",J397,1)-1)*1)&lt;=21)))+(AND((K397&gt;16),((LEFT(J397,SEARCH("/",J397,1)-1)*1)&lt;=27))))&lt;&gt;1,(K397)&gt;(LEFT(J397,SEARCH("/",J397,1)-1)-(ROUNDUP((MID(J397,SEARCH("/",J397,1)+1,(SEARCH("mm",J397,1)-1)-SEARCH("/",J397,1))-(LEFT(J397,SEARCH("/",J397,1)-1)))/2,0)))),)</f>
        <v>0</v>
      </c>
      <c r="AS397" s="82" t="b">
        <f t="shared" si="406"/>
        <v>0</v>
      </c>
      <c r="AT397" s="82" t="b">
        <f t="shared" si="407"/>
        <v>0</v>
      </c>
      <c r="AU397" s="82" t="b">
        <f t="shared" si="408"/>
        <v>0</v>
      </c>
      <c r="AV397" s="82" t="b">
        <f t="shared" si="409"/>
        <v>0</v>
      </c>
      <c r="AW397" s="82" t="b">
        <f t="shared" si="410"/>
        <v>0</v>
      </c>
      <c r="AX397" s="82" t="b">
        <f t="shared" si="411"/>
        <v>0</v>
      </c>
      <c r="AY397" s="82" t="b">
        <f t="shared" ref="AY397:AY460" si="420">COUNTIF(AW397:AX397,TRUE)=2</f>
        <v>0</v>
      </c>
      <c r="AZ397" s="82"/>
      <c r="BA397" s="82" t="b">
        <f t="shared" ref="BA397:BA460" si="421">IF(AND(C397&amp;E397="cc",H397=150,I397="oui"),FALSE,AND(I397="oui",NOT(OR(C397&amp;E397&lt;&gt;"cc",NOT(H397=100)))))</f>
        <v>0</v>
      </c>
      <c r="BB397" s="82" t="b">
        <f t="shared" ref="BB397:BB460" si="422">AND(I397="oui",NOT(OR(C397&amp;E397&lt;&gt;"cc",G397&lt;100,NOT(OR(H397=60,H397=80)))))</f>
        <v>0</v>
      </c>
      <c r="BC397" s="82" t="b">
        <f t="shared" ref="BC397:BC460" si="423">IF(OR(I397="",AND(I397="oui",C397&amp;E397="cc")),FALSE,TRUE)</f>
        <v>0</v>
      </c>
      <c r="BD397" s="70"/>
      <c r="BE397" s="70" t="str">
        <f t="shared" si="412"/>
        <v/>
      </c>
      <c r="BF397" s="70">
        <v>386</v>
      </c>
      <c r="BG397" s="70"/>
      <c r="BH397" s="70"/>
      <c r="BI397" s="70"/>
      <c r="BJ397" s="70"/>
      <c r="BK397" s="70"/>
      <c r="BL397" s="70"/>
      <c r="BM397" s="70"/>
      <c r="BN397" s="70"/>
      <c r="BO397" s="70"/>
      <c r="BP397" s="70"/>
      <c r="BQ397" s="70"/>
      <c r="BR397" s="70"/>
      <c r="BS397" s="70" t="b">
        <f t="shared" si="413"/>
        <v>0</v>
      </c>
      <c r="BT397" s="70">
        <f>COUNTA(B398:$O$830)</f>
        <v>0</v>
      </c>
      <c r="BU397" s="70"/>
      <c r="BV397" s="163"/>
      <c r="BW397" s="163"/>
      <c r="BX397" s="163"/>
      <c r="BY397" s="163"/>
      <c r="BZ397" s="163"/>
      <c r="CA397" s="163"/>
      <c r="CB397" s="163"/>
      <c r="CC397" s="163"/>
      <c r="CD397" s="163"/>
      <c r="CE397" s="163" t="str">
        <f t="shared" ref="CE397:CE460" si="424">IF(OR(BV397="",BV397="non"),"",IF(LEFT(BV397,3)="oui","Oui",""))</f>
        <v/>
      </c>
      <c r="CF397" s="163" t="str">
        <f t="shared" ref="CF397:CF460" si="425">IF(BW397="","",BW397)</f>
        <v/>
      </c>
      <c r="CG397" s="163" t="str">
        <f t="shared" ref="CG397:CG460" si="426">IF(BX397="","",BX397)</f>
        <v/>
      </c>
      <c r="CH397" s="163" t="str">
        <f t="shared" ref="CH397:CH460" si="427">IF(BY397="","",BY397)</f>
        <v/>
      </c>
      <c r="CI397" s="163" t="str">
        <f t="shared" ref="CI397:CI460" si="428">IF(OR(BZ397=0,BZ397="non"),"",BZ397)</f>
        <v/>
      </c>
      <c r="CJ397" s="163" t="str">
        <f t="shared" ref="CJ397:CJ460" si="429">IF(OR(CA397=0,CA397="non"),"",CA397)</f>
        <v/>
      </c>
      <c r="CK397" s="163" t="str">
        <f t="shared" ref="CK397:CK460" si="430">IF(AND(CL397="",CM397=""),"",IF(AND(CL397&lt;&gt;"",CM397&lt;&gt;""),CL397&amp;" + "&amp;CM397,CL397&amp;CM397))</f>
        <v/>
      </c>
      <c r="CL397" s="163" t="str">
        <f t="shared" ref="CL397:CL460" si="431">IF(OR(CB397="non",CB397=0),"",CB397)</f>
        <v/>
      </c>
      <c r="CM397" s="163" t="str">
        <f t="shared" ref="CM397:CM460" si="432">IF(OR(CC397=0,CC397="non"),"",IF(CC397="PB Appui A","A PB Appui",IF(CC397="PB Appui B","B PB Appui",IF(CC397="PB Chambre A","A PB Chambre",IF(CC397="PB Chambre B","B PB Chambre",CC397)))))</f>
        <v/>
      </c>
      <c r="CN397" s="163"/>
      <c r="CO397" s="163"/>
      <c r="CP397" s="163" t="str">
        <f t="shared" ref="CP397:CP460" si="433">IF(OR(CO397="",CO397="non"),"",CO397)</f>
        <v/>
      </c>
      <c r="CQ397" s="163"/>
      <c r="CR397" s="163"/>
      <c r="CS397" s="185" t="str">
        <f t="shared" si="386"/>
        <v/>
      </c>
      <c r="CT397" s="70"/>
      <c r="CU397" s="70">
        <f t="shared" ref="CU397:CU460" si="434">IF(C397="c",D397,0)</f>
        <v>0</v>
      </c>
      <c r="CV397" s="70">
        <f t="shared" ref="CV397:CV460" si="435">IF(C397="a",D397,0)</f>
        <v>0</v>
      </c>
      <c r="CW397" s="70"/>
      <c r="CX397" s="96">
        <f t="shared" ref="CX397:CX460" si="436">IF(COUNTA(B397:O397,)&gt;1,1,0)</f>
        <v>0</v>
      </c>
      <c r="CY397" s="70"/>
      <c r="CZ397" s="70" t="e">
        <f t="shared" ref="CZ397:CZ460" si="437">TEXT($I$3,"00000")&lt;&gt;MID(D397,1,SEARCH("/",D397)-1)</f>
        <v>#VALUE!</v>
      </c>
      <c r="DA397" s="70" t="e">
        <f t="shared" ref="DA397:DA460" si="438">MID(D397,1,SEARCH("/",D397)-1)</f>
        <v>#VALUE!</v>
      </c>
      <c r="DB397" s="70"/>
      <c r="DC397" s="70" t="b">
        <f t="shared" si="387"/>
        <v>0</v>
      </c>
      <c r="DD397" s="70">
        <f t="shared" ref="DD397:DD460" si="439">IF(OR(B397="se",B397="ss"),OR(NOT(ISNA(MATCH("se"&amp;E397&amp;F397,$DE$12:$DE$812,0))),NOT(ISNA(MATCH("ss"&amp;E397&amp;F397,$DE$12:$DE$812,0)))),)</f>
        <v>0</v>
      </c>
      <c r="DE397" s="70" t="str">
        <f t="shared" ref="DE397:DE460" si="440">B397&amp;C397&amp;D397</f>
        <v/>
      </c>
      <c r="DF397" s="70"/>
      <c r="DG397" s="70" t="str">
        <f t="shared" si="388"/>
        <v/>
      </c>
      <c r="DH397" s="70" t="b">
        <f t="shared" si="389"/>
        <v>0</v>
      </c>
      <c r="DI397" s="70" t="str">
        <f t="shared" si="390"/>
        <v/>
      </c>
      <c r="DJ397" s="70"/>
      <c r="DK397" s="70" t="str">
        <f t="shared" ref="DK397:DK460" si="441">IF((C397="a")+(C397="c")+(C397="p")+(E397="a")+(E397="c")+(E397="p")=0,"",IF(((C397="a")+(C397="c")+(C397="p"))=1,C397&amp;D397,C397&amp;ROW(D397)&amp;"a"))</f>
        <v/>
      </c>
      <c r="DL397" s="70" t="str">
        <f t="shared" ref="DL397:DL460" si="442">IF((C397="a")+(C397="c")+(C397="p")+(E397="a")+(E397="c")+(E397="p")=0,"",IF(((E397="a")+(E397="c")+(E397="p"))=1,E397&amp;F397,E416&amp;ROW(F397)&amp;"b"))</f>
        <v/>
      </c>
      <c r="DM397" s="70"/>
      <c r="DN397" s="70" t="str">
        <f t="shared" ref="DN397:DN460" si="443">IF($DO$11&lt;$DP$11,DO397,DP397)</f>
        <v/>
      </c>
      <c r="DO397" s="70" t="str">
        <f>IF(DK397="","",AND((COUNTIF($DK$12:DL397,DK397))=1,(COUNTIF($DK$12:DL397,DL397))=1))</f>
        <v/>
      </c>
      <c r="DP397" s="70" t="str">
        <f>IF(DK397="","",AND((COUNTIF(DK397:$DL$812,DK397))=1,(COUNTIF(DK397:$DL$812,DL397))=1))</f>
        <v/>
      </c>
      <c r="DQ397" s="70"/>
      <c r="DR397" s="70" t="b">
        <f t="shared" ref="DR397:DR460" si="444">IF(LEFT(M397,13)="oui percement",COUNTIF($DT$12:$DT$1613,DT397)&gt;1,FALSE)</f>
        <v>0</v>
      </c>
      <c r="DS397" s="70" t="b">
        <f t="shared" ref="DS397:DS460" si="445">IF(RIGHT(M397,5)="appui",COUNTIF($DU$12:$DU$1613,DU397)&gt;1,FALSE)</f>
        <v>0</v>
      </c>
      <c r="DT397" s="70">
        <f t="shared" si="391"/>
        <v>0</v>
      </c>
      <c r="DU397" s="70">
        <f t="shared" si="392"/>
        <v>0</v>
      </c>
      <c r="DV397" s="70" t="b">
        <f t="shared" ref="DV397:DV460" si="446">IF(LEFT(N397,13)="oui percement",COUNTIF($DT$12:$DT$1613,DT1198)&gt;1,FALSE)</f>
        <v>0</v>
      </c>
      <c r="DW397" s="70" t="b">
        <f t="shared" ref="DW397:DW460" si="447">IF(RIGHT(N397,5)="appui",COUNTIF($DU$12:$DU$1613,DU1198)&gt;1,FALSE)</f>
        <v>0</v>
      </c>
      <c r="DX397" s="70"/>
      <c r="DY397" s="70" t="b">
        <f t="shared" ref="DY397:DY460" si="448">IF(OR(O397="",O397="non"),FALSE,(COUNTIF($DZ$12:$DZ$812,DZ397))&gt;1)</f>
        <v>0</v>
      </c>
      <c r="DZ397" s="70">
        <f t="shared" ref="DZ397:DZ460" si="449">IF(LEFT(O397,1)="a",D397,IF(LEFT(O397,1)="b",F397,))</f>
        <v>0</v>
      </c>
      <c r="EA397" s="70"/>
    </row>
    <row r="398" spans="1:131" x14ac:dyDescent="0.25">
      <c r="A398" s="24" t="str">
        <f t="shared" si="414"/>
        <v/>
      </c>
      <c r="B398" s="36"/>
      <c r="C398" s="37"/>
      <c r="D398" s="38"/>
      <c r="E398" s="37"/>
      <c r="F398" s="38"/>
      <c r="G398" s="39"/>
      <c r="H398" s="35"/>
      <c r="I398" s="30"/>
      <c r="J398" s="38"/>
      <c r="K398" s="36"/>
      <c r="L398" s="40"/>
      <c r="M398" s="43"/>
      <c r="N398" s="44"/>
      <c r="O398" s="35"/>
      <c r="P398" s="87"/>
      <c r="R398" s="70"/>
      <c r="S398" s="70"/>
      <c r="T398" s="99" t="s">
        <v>937</v>
      </c>
      <c r="U398" s="146" t="s">
        <v>938</v>
      </c>
      <c r="V398" s="70"/>
      <c r="W398" s="70"/>
      <c r="X398" s="70"/>
      <c r="Y398" s="70"/>
      <c r="Z398" t="b">
        <f t="shared" si="393"/>
        <v>0</v>
      </c>
      <c r="AA398" t="b">
        <f t="shared" si="415"/>
        <v>0</v>
      </c>
      <c r="AB398" t="b">
        <f t="shared" si="394"/>
        <v>0</v>
      </c>
      <c r="AC398" t="b">
        <f t="shared" si="395"/>
        <v>0</v>
      </c>
      <c r="AD398" s="101" t="b">
        <f t="shared" si="396"/>
        <v>0</v>
      </c>
      <c r="AE398" t="e">
        <f t="shared" si="397"/>
        <v>#VALUE!</v>
      </c>
      <c r="AF398" t="b">
        <f t="shared" si="398"/>
        <v>0</v>
      </c>
      <c r="AG398" s="135"/>
      <c r="AH398" s="82" t="b">
        <f t="shared" si="399"/>
        <v>0</v>
      </c>
      <c r="AI398" s="99" t="b">
        <f t="shared" si="400"/>
        <v>0</v>
      </c>
      <c r="AJ398" s="70" t="b">
        <f t="shared" si="401"/>
        <v>0</v>
      </c>
      <c r="AK398" s="111" t="b">
        <f t="shared" si="416"/>
        <v>0</v>
      </c>
      <c r="AL398" s="82" t="e">
        <f t="shared" si="402"/>
        <v>#VALUE!</v>
      </c>
      <c r="AM398" s="82" t="b">
        <f t="shared" si="403"/>
        <v>0</v>
      </c>
      <c r="AN398" s="82" t="b">
        <f t="shared" si="404"/>
        <v>0</v>
      </c>
      <c r="AO398" s="82" t="b">
        <f t="shared" si="417"/>
        <v>0</v>
      </c>
      <c r="AP398" s="82" t="b">
        <f t="shared" si="405"/>
        <v>0</v>
      </c>
      <c r="AQ398" s="82" t="b">
        <f t="shared" si="418"/>
        <v>0</v>
      </c>
      <c r="AR398" s="70">
        <f t="shared" si="419"/>
        <v>0</v>
      </c>
      <c r="AS398" s="82" t="b">
        <f t="shared" si="406"/>
        <v>0</v>
      </c>
      <c r="AT398" s="82" t="b">
        <f t="shared" si="407"/>
        <v>0</v>
      </c>
      <c r="AU398" s="82" t="b">
        <f t="shared" si="408"/>
        <v>0</v>
      </c>
      <c r="AV398" s="82" t="b">
        <f t="shared" si="409"/>
        <v>0</v>
      </c>
      <c r="AW398" s="82" t="b">
        <f t="shared" si="410"/>
        <v>0</v>
      </c>
      <c r="AX398" s="82" t="b">
        <f t="shared" si="411"/>
        <v>0</v>
      </c>
      <c r="AY398" s="82" t="b">
        <f t="shared" si="420"/>
        <v>0</v>
      </c>
      <c r="AZ398" s="82"/>
      <c r="BA398" s="82" t="b">
        <f t="shared" si="421"/>
        <v>0</v>
      </c>
      <c r="BB398" s="82" t="b">
        <f t="shared" si="422"/>
        <v>0</v>
      </c>
      <c r="BC398" s="82" t="b">
        <f t="shared" si="423"/>
        <v>0</v>
      </c>
      <c r="BD398" s="70"/>
      <c r="BE398" s="70" t="str">
        <f t="shared" si="412"/>
        <v/>
      </c>
      <c r="BF398" s="70">
        <v>387</v>
      </c>
      <c r="BG398" s="70"/>
      <c r="BH398" s="70"/>
      <c r="BI398" s="70"/>
      <c r="BJ398" s="70"/>
      <c r="BK398" s="70"/>
      <c r="BL398" s="70"/>
      <c r="BM398" s="70"/>
      <c r="BN398" s="70"/>
      <c r="BO398" s="70"/>
      <c r="BP398" s="70"/>
      <c r="BQ398" s="70"/>
      <c r="BR398" s="70"/>
      <c r="BS398" s="70" t="b">
        <f t="shared" si="413"/>
        <v>0</v>
      </c>
      <c r="BT398" s="70">
        <f>COUNTA(B399:$O$830)</f>
        <v>0</v>
      </c>
      <c r="BU398" s="70"/>
      <c r="BV398" s="163"/>
      <c r="BW398" s="163"/>
      <c r="BX398" s="163"/>
      <c r="BY398" s="163"/>
      <c r="BZ398" s="163"/>
      <c r="CA398" s="163"/>
      <c r="CB398" s="163"/>
      <c r="CC398" s="163"/>
      <c r="CD398" s="163"/>
      <c r="CE398" s="163" t="str">
        <f t="shared" si="424"/>
        <v/>
      </c>
      <c r="CF398" s="163" t="str">
        <f t="shared" si="425"/>
        <v/>
      </c>
      <c r="CG398" s="163" t="str">
        <f t="shared" si="426"/>
        <v/>
      </c>
      <c r="CH398" s="163" t="str">
        <f t="shared" si="427"/>
        <v/>
      </c>
      <c r="CI398" s="163" t="str">
        <f t="shared" si="428"/>
        <v/>
      </c>
      <c r="CJ398" s="163" t="str">
        <f t="shared" si="429"/>
        <v/>
      </c>
      <c r="CK398" s="163" t="str">
        <f t="shared" si="430"/>
        <v/>
      </c>
      <c r="CL398" s="163" t="str">
        <f t="shared" si="431"/>
        <v/>
      </c>
      <c r="CM398" s="163" t="str">
        <f t="shared" si="432"/>
        <v/>
      </c>
      <c r="CN398" s="163"/>
      <c r="CO398" s="163"/>
      <c r="CP398" s="163" t="str">
        <f t="shared" si="433"/>
        <v/>
      </c>
      <c r="CQ398" s="163"/>
      <c r="CR398" s="163"/>
      <c r="CS398" s="185" t="str">
        <f t="shared" si="386"/>
        <v/>
      </c>
      <c r="CT398" s="70"/>
      <c r="CU398" s="70">
        <f t="shared" si="434"/>
        <v>0</v>
      </c>
      <c r="CV398" s="70">
        <f t="shared" si="435"/>
        <v>0</v>
      </c>
      <c r="CW398" s="70"/>
      <c r="CX398" s="96">
        <f t="shared" si="436"/>
        <v>0</v>
      </c>
      <c r="CY398" s="70"/>
      <c r="CZ398" s="70" t="e">
        <f t="shared" si="437"/>
        <v>#VALUE!</v>
      </c>
      <c r="DA398" s="70" t="e">
        <f t="shared" si="438"/>
        <v>#VALUE!</v>
      </c>
      <c r="DB398" s="70"/>
      <c r="DC398" s="70" t="b">
        <f t="shared" si="387"/>
        <v>0</v>
      </c>
      <c r="DD398" s="70">
        <f t="shared" si="439"/>
        <v>0</v>
      </c>
      <c r="DE398" s="70" t="str">
        <f t="shared" si="440"/>
        <v/>
      </c>
      <c r="DF398" s="70"/>
      <c r="DG398" s="70" t="str">
        <f t="shared" si="388"/>
        <v/>
      </c>
      <c r="DH398" s="70" t="b">
        <f t="shared" si="389"/>
        <v>0</v>
      </c>
      <c r="DI398" s="70" t="str">
        <f t="shared" si="390"/>
        <v/>
      </c>
      <c r="DJ398" s="70"/>
      <c r="DK398" s="70" t="str">
        <f t="shared" si="441"/>
        <v/>
      </c>
      <c r="DL398" s="70" t="str">
        <f t="shared" si="442"/>
        <v/>
      </c>
      <c r="DM398" s="70"/>
      <c r="DN398" s="70" t="str">
        <f t="shared" si="443"/>
        <v/>
      </c>
      <c r="DO398" s="70" t="str">
        <f>IF(DK398="","",AND((COUNTIF($DK$12:DL398,DK398))=1,(COUNTIF($DK$12:DL398,DL398))=1))</f>
        <v/>
      </c>
      <c r="DP398" s="70" t="str">
        <f>IF(DK398="","",AND((COUNTIF(DK398:$DL$812,DK398))=1,(COUNTIF(DK398:$DL$812,DL398))=1))</f>
        <v/>
      </c>
      <c r="DQ398" s="70"/>
      <c r="DR398" s="70" t="b">
        <f t="shared" si="444"/>
        <v>0</v>
      </c>
      <c r="DS398" s="70" t="b">
        <f t="shared" si="445"/>
        <v>0</v>
      </c>
      <c r="DT398" s="70">
        <f t="shared" si="391"/>
        <v>0</v>
      </c>
      <c r="DU398" s="70">
        <f t="shared" si="392"/>
        <v>0</v>
      </c>
      <c r="DV398" s="70" t="b">
        <f t="shared" si="446"/>
        <v>0</v>
      </c>
      <c r="DW398" s="70" t="b">
        <f t="shared" si="447"/>
        <v>0</v>
      </c>
      <c r="DX398" s="70"/>
      <c r="DY398" s="70" t="b">
        <f t="shared" si="448"/>
        <v>0</v>
      </c>
      <c r="DZ398" s="70">
        <f t="shared" si="449"/>
        <v>0</v>
      </c>
      <c r="EA398" s="70"/>
    </row>
    <row r="399" spans="1:131" x14ac:dyDescent="0.25">
      <c r="A399" s="24" t="str">
        <f t="shared" si="414"/>
        <v/>
      </c>
      <c r="B399" s="36"/>
      <c r="C399" s="37"/>
      <c r="D399" s="38"/>
      <c r="E399" s="37"/>
      <c r="F399" s="38"/>
      <c r="G399" s="39"/>
      <c r="H399" s="35"/>
      <c r="I399" s="30"/>
      <c r="J399" s="38"/>
      <c r="K399" s="36"/>
      <c r="L399" s="40"/>
      <c r="M399" s="43"/>
      <c r="N399" s="44"/>
      <c r="O399" s="35"/>
      <c r="P399" s="87"/>
      <c r="R399" s="70"/>
      <c r="S399" s="70"/>
      <c r="T399" s="99" t="s">
        <v>939</v>
      </c>
      <c r="U399" s="146" t="s">
        <v>940</v>
      </c>
      <c r="V399" s="70"/>
      <c r="W399" s="70"/>
      <c r="X399" s="70"/>
      <c r="Y399" s="70"/>
      <c r="Z399" t="b">
        <f t="shared" si="393"/>
        <v>0</v>
      </c>
      <c r="AA399" t="b">
        <f t="shared" si="415"/>
        <v>0</v>
      </c>
      <c r="AB399" t="b">
        <f t="shared" si="394"/>
        <v>0</v>
      </c>
      <c r="AC399" t="b">
        <f t="shared" si="395"/>
        <v>0</v>
      </c>
      <c r="AD399" s="101" t="b">
        <f t="shared" si="396"/>
        <v>0</v>
      </c>
      <c r="AE399" t="e">
        <f t="shared" si="397"/>
        <v>#VALUE!</v>
      </c>
      <c r="AF399" t="b">
        <f t="shared" si="398"/>
        <v>0</v>
      </c>
      <c r="AG399" s="135"/>
      <c r="AH399" s="82" t="b">
        <f t="shared" si="399"/>
        <v>0</v>
      </c>
      <c r="AI399" s="99" t="b">
        <f t="shared" si="400"/>
        <v>0</v>
      </c>
      <c r="AJ399" s="70" t="b">
        <f t="shared" si="401"/>
        <v>0</v>
      </c>
      <c r="AK399" s="111" t="b">
        <f t="shared" si="416"/>
        <v>0</v>
      </c>
      <c r="AL399" s="82" t="e">
        <f t="shared" si="402"/>
        <v>#VALUE!</v>
      </c>
      <c r="AM399" s="82" t="b">
        <f t="shared" si="403"/>
        <v>0</v>
      </c>
      <c r="AN399" s="82" t="b">
        <f t="shared" si="404"/>
        <v>0</v>
      </c>
      <c r="AO399" s="82" t="b">
        <f t="shared" si="417"/>
        <v>0</v>
      </c>
      <c r="AP399" s="82" t="b">
        <f t="shared" si="405"/>
        <v>0</v>
      </c>
      <c r="AQ399" s="82" t="b">
        <f t="shared" si="418"/>
        <v>0</v>
      </c>
      <c r="AR399" s="70">
        <f t="shared" si="419"/>
        <v>0</v>
      </c>
      <c r="AS399" s="82" t="b">
        <f t="shared" si="406"/>
        <v>0</v>
      </c>
      <c r="AT399" s="82" t="b">
        <f t="shared" si="407"/>
        <v>0</v>
      </c>
      <c r="AU399" s="82" t="b">
        <f t="shared" si="408"/>
        <v>0</v>
      </c>
      <c r="AV399" s="82" t="b">
        <f t="shared" si="409"/>
        <v>0</v>
      </c>
      <c r="AW399" s="82" t="b">
        <f t="shared" si="410"/>
        <v>0</v>
      </c>
      <c r="AX399" s="82" t="b">
        <f t="shared" si="411"/>
        <v>0</v>
      </c>
      <c r="AY399" s="82" t="b">
        <f t="shared" si="420"/>
        <v>0</v>
      </c>
      <c r="AZ399" s="82"/>
      <c r="BA399" s="82" t="b">
        <f t="shared" si="421"/>
        <v>0</v>
      </c>
      <c r="BB399" s="82" t="b">
        <f t="shared" si="422"/>
        <v>0</v>
      </c>
      <c r="BC399" s="82" t="b">
        <f t="shared" si="423"/>
        <v>0</v>
      </c>
      <c r="BD399" s="70"/>
      <c r="BE399" s="70" t="str">
        <f t="shared" si="412"/>
        <v/>
      </c>
      <c r="BF399" s="70">
        <v>388</v>
      </c>
      <c r="BG399" s="70"/>
      <c r="BH399" s="70"/>
      <c r="BI399" s="70"/>
      <c r="BJ399" s="70"/>
      <c r="BK399" s="70"/>
      <c r="BL399" s="70"/>
      <c r="BM399" s="70"/>
      <c r="BN399" s="70"/>
      <c r="BO399" s="70"/>
      <c r="BP399" s="70"/>
      <c r="BQ399" s="70"/>
      <c r="BR399" s="70"/>
      <c r="BS399" s="70" t="b">
        <f t="shared" si="413"/>
        <v>0</v>
      </c>
      <c r="BT399" s="70">
        <f>COUNTA(B400:$O$830)</f>
        <v>0</v>
      </c>
      <c r="BU399" s="70"/>
      <c r="BV399" s="163"/>
      <c r="BW399" s="163"/>
      <c r="BX399" s="163"/>
      <c r="BY399" s="163"/>
      <c r="BZ399" s="163"/>
      <c r="CA399" s="163"/>
      <c r="CB399" s="163"/>
      <c r="CC399" s="163"/>
      <c r="CD399" s="163"/>
      <c r="CE399" s="163" t="str">
        <f t="shared" si="424"/>
        <v/>
      </c>
      <c r="CF399" s="163" t="str">
        <f t="shared" si="425"/>
        <v/>
      </c>
      <c r="CG399" s="163" t="str">
        <f t="shared" si="426"/>
        <v/>
      </c>
      <c r="CH399" s="163" t="str">
        <f t="shared" si="427"/>
        <v/>
      </c>
      <c r="CI399" s="163" t="str">
        <f t="shared" si="428"/>
        <v/>
      </c>
      <c r="CJ399" s="163" t="str">
        <f t="shared" si="429"/>
        <v/>
      </c>
      <c r="CK399" s="163" t="str">
        <f t="shared" si="430"/>
        <v/>
      </c>
      <c r="CL399" s="163" t="str">
        <f t="shared" si="431"/>
        <v/>
      </c>
      <c r="CM399" s="163" t="str">
        <f t="shared" si="432"/>
        <v/>
      </c>
      <c r="CN399" s="163"/>
      <c r="CO399" s="163"/>
      <c r="CP399" s="163" t="str">
        <f t="shared" si="433"/>
        <v/>
      </c>
      <c r="CQ399" s="163"/>
      <c r="CR399" s="163"/>
      <c r="CS399" s="185" t="str">
        <f t="shared" ref="CS399:CS462" si="450">IF(OR(CQ399="",CQ399="non"),"",CQ399)&amp;IF(AND(NOT(OR(CQ399="",CQ399="non")),NOT(OR(CR399="",CR399="non")))," + ","")&amp;IF(OR(CR399="",CR399="non"),"",CR399)</f>
        <v/>
      </c>
      <c r="CT399" s="70"/>
      <c r="CU399" s="70">
        <f t="shared" si="434"/>
        <v>0</v>
      </c>
      <c r="CV399" s="70">
        <f t="shared" si="435"/>
        <v>0</v>
      </c>
      <c r="CW399" s="70"/>
      <c r="CX399" s="96">
        <f t="shared" si="436"/>
        <v>0</v>
      </c>
      <c r="CY399" s="70"/>
      <c r="CZ399" s="70" t="e">
        <f t="shared" si="437"/>
        <v>#VALUE!</v>
      </c>
      <c r="DA399" s="70" t="e">
        <f t="shared" si="438"/>
        <v>#VALUE!</v>
      </c>
      <c r="DB399" s="70"/>
      <c r="DC399" s="70" t="b">
        <f t="shared" si="387"/>
        <v>0</v>
      </c>
      <c r="DD399" s="70">
        <f t="shared" si="439"/>
        <v>0</v>
      </c>
      <c r="DE399" s="70" t="str">
        <f t="shared" si="440"/>
        <v/>
      </c>
      <c r="DF399" s="70"/>
      <c r="DG399" s="70" t="str">
        <f t="shared" si="388"/>
        <v/>
      </c>
      <c r="DH399" s="70" t="b">
        <f t="shared" si="389"/>
        <v>0</v>
      </c>
      <c r="DI399" s="70" t="str">
        <f t="shared" si="390"/>
        <v/>
      </c>
      <c r="DJ399" s="70"/>
      <c r="DK399" s="70" t="str">
        <f t="shared" si="441"/>
        <v/>
      </c>
      <c r="DL399" s="70" t="str">
        <f t="shared" si="442"/>
        <v/>
      </c>
      <c r="DM399" s="70"/>
      <c r="DN399" s="70" t="str">
        <f t="shared" si="443"/>
        <v/>
      </c>
      <c r="DO399" s="70" t="str">
        <f>IF(DK399="","",AND((COUNTIF($DK$12:DL399,DK399))=1,(COUNTIF($DK$12:DL399,DL399))=1))</f>
        <v/>
      </c>
      <c r="DP399" s="70" t="str">
        <f>IF(DK399="","",AND((COUNTIF(DK399:$DL$812,DK399))=1,(COUNTIF(DK399:$DL$812,DL399))=1))</f>
        <v/>
      </c>
      <c r="DQ399" s="70"/>
      <c r="DR399" s="70" t="b">
        <f t="shared" si="444"/>
        <v>0</v>
      </c>
      <c r="DS399" s="70" t="b">
        <f t="shared" si="445"/>
        <v>0</v>
      </c>
      <c r="DT399" s="70">
        <f t="shared" si="391"/>
        <v>0</v>
      </c>
      <c r="DU399" s="70">
        <f t="shared" si="392"/>
        <v>0</v>
      </c>
      <c r="DV399" s="70" t="b">
        <f t="shared" si="446"/>
        <v>0</v>
      </c>
      <c r="DW399" s="70" t="b">
        <f t="shared" si="447"/>
        <v>0</v>
      </c>
      <c r="DX399" s="70"/>
      <c r="DY399" s="70" t="b">
        <f t="shared" si="448"/>
        <v>0</v>
      </c>
      <c r="DZ399" s="70">
        <f t="shared" si="449"/>
        <v>0</v>
      </c>
      <c r="EA399" s="70"/>
    </row>
    <row r="400" spans="1:131" x14ac:dyDescent="0.25">
      <c r="A400" s="24" t="str">
        <f t="shared" si="414"/>
        <v/>
      </c>
      <c r="B400" s="36"/>
      <c r="C400" s="37"/>
      <c r="D400" s="38"/>
      <c r="E400" s="37"/>
      <c r="F400" s="38"/>
      <c r="G400" s="39"/>
      <c r="H400" s="35"/>
      <c r="I400" s="30"/>
      <c r="J400" s="38"/>
      <c r="K400" s="36"/>
      <c r="L400" s="40"/>
      <c r="M400" s="43"/>
      <c r="N400" s="44"/>
      <c r="O400" s="35"/>
      <c r="P400" s="87"/>
      <c r="R400" s="70"/>
      <c r="S400" s="70"/>
      <c r="T400" s="99" t="s">
        <v>941</v>
      </c>
      <c r="U400" s="146" t="s">
        <v>942</v>
      </c>
      <c r="V400" s="70"/>
      <c r="W400" s="70"/>
      <c r="X400" s="70"/>
      <c r="Y400" s="70"/>
      <c r="Z400" t="b">
        <f t="shared" si="393"/>
        <v>0</v>
      </c>
      <c r="AA400" t="b">
        <f t="shared" si="415"/>
        <v>0</v>
      </c>
      <c r="AB400" t="b">
        <f t="shared" si="394"/>
        <v>0</v>
      </c>
      <c r="AC400" t="b">
        <f t="shared" si="395"/>
        <v>0</v>
      </c>
      <c r="AD400" s="101" t="b">
        <f t="shared" si="396"/>
        <v>0</v>
      </c>
      <c r="AE400" t="e">
        <f t="shared" si="397"/>
        <v>#VALUE!</v>
      </c>
      <c r="AF400" t="b">
        <f t="shared" si="398"/>
        <v>0</v>
      </c>
      <c r="AG400" s="135"/>
      <c r="AH400" s="82" t="b">
        <f t="shared" si="399"/>
        <v>0</v>
      </c>
      <c r="AI400" s="99" t="b">
        <f t="shared" si="400"/>
        <v>0</v>
      </c>
      <c r="AJ400" s="70" t="b">
        <f t="shared" si="401"/>
        <v>0</v>
      </c>
      <c r="AK400" s="111" t="b">
        <f t="shared" si="416"/>
        <v>0</v>
      </c>
      <c r="AL400" s="82" t="e">
        <f t="shared" si="402"/>
        <v>#VALUE!</v>
      </c>
      <c r="AM400" s="82" t="b">
        <f t="shared" si="403"/>
        <v>0</v>
      </c>
      <c r="AN400" s="82" t="b">
        <f t="shared" si="404"/>
        <v>0</v>
      </c>
      <c r="AO400" s="82" t="b">
        <f t="shared" si="417"/>
        <v>0</v>
      </c>
      <c r="AP400" s="82" t="b">
        <f t="shared" si="405"/>
        <v>0</v>
      </c>
      <c r="AQ400" s="82" t="b">
        <f t="shared" si="418"/>
        <v>0</v>
      </c>
      <c r="AR400" s="70">
        <f t="shared" si="419"/>
        <v>0</v>
      </c>
      <c r="AS400" s="82" t="b">
        <f t="shared" si="406"/>
        <v>0</v>
      </c>
      <c r="AT400" s="82" t="b">
        <f t="shared" si="407"/>
        <v>0</v>
      </c>
      <c r="AU400" s="82" t="b">
        <f t="shared" si="408"/>
        <v>0</v>
      </c>
      <c r="AV400" s="82" t="b">
        <f t="shared" si="409"/>
        <v>0</v>
      </c>
      <c r="AW400" s="82" t="b">
        <f t="shared" si="410"/>
        <v>0</v>
      </c>
      <c r="AX400" s="82" t="b">
        <f t="shared" si="411"/>
        <v>0</v>
      </c>
      <c r="AY400" s="82" t="b">
        <f t="shared" si="420"/>
        <v>0</v>
      </c>
      <c r="AZ400" s="82"/>
      <c r="BA400" s="82" t="b">
        <f t="shared" si="421"/>
        <v>0</v>
      </c>
      <c r="BB400" s="82" t="b">
        <f t="shared" si="422"/>
        <v>0</v>
      </c>
      <c r="BC400" s="82" t="b">
        <f t="shared" si="423"/>
        <v>0</v>
      </c>
      <c r="BD400" s="70"/>
      <c r="BE400" s="70" t="str">
        <f t="shared" si="412"/>
        <v/>
      </c>
      <c r="BF400" s="70">
        <v>389</v>
      </c>
      <c r="BG400" s="70"/>
      <c r="BH400" s="70"/>
      <c r="BI400" s="70"/>
      <c r="BJ400" s="70"/>
      <c r="BK400" s="70"/>
      <c r="BL400" s="70"/>
      <c r="BM400" s="70"/>
      <c r="BN400" s="70"/>
      <c r="BO400" s="70"/>
      <c r="BP400" s="70"/>
      <c r="BQ400" s="70"/>
      <c r="BR400" s="70"/>
      <c r="BS400" s="70" t="b">
        <f t="shared" si="413"/>
        <v>0</v>
      </c>
      <c r="BT400" s="70">
        <f>COUNTA(B401:$O$830)</f>
        <v>0</v>
      </c>
      <c r="BU400" s="70"/>
      <c r="BV400" s="163"/>
      <c r="BW400" s="163"/>
      <c r="BX400" s="163"/>
      <c r="BY400" s="163"/>
      <c r="BZ400" s="163"/>
      <c r="CA400" s="163"/>
      <c r="CB400" s="163"/>
      <c r="CC400" s="163"/>
      <c r="CD400" s="163"/>
      <c r="CE400" s="163" t="str">
        <f t="shared" si="424"/>
        <v/>
      </c>
      <c r="CF400" s="163" t="str">
        <f t="shared" si="425"/>
        <v/>
      </c>
      <c r="CG400" s="163" t="str">
        <f t="shared" si="426"/>
        <v/>
      </c>
      <c r="CH400" s="163" t="str">
        <f t="shared" si="427"/>
        <v/>
      </c>
      <c r="CI400" s="163" t="str">
        <f t="shared" si="428"/>
        <v/>
      </c>
      <c r="CJ400" s="163" t="str">
        <f t="shared" si="429"/>
        <v/>
      </c>
      <c r="CK400" s="163" t="str">
        <f t="shared" si="430"/>
        <v/>
      </c>
      <c r="CL400" s="163" t="str">
        <f t="shared" si="431"/>
        <v/>
      </c>
      <c r="CM400" s="163" t="str">
        <f t="shared" si="432"/>
        <v/>
      </c>
      <c r="CN400" s="163"/>
      <c r="CO400" s="163"/>
      <c r="CP400" s="163" t="str">
        <f t="shared" si="433"/>
        <v/>
      </c>
      <c r="CQ400" s="163"/>
      <c r="CR400" s="163"/>
      <c r="CS400" s="185" t="str">
        <f t="shared" si="450"/>
        <v/>
      </c>
      <c r="CT400" s="70"/>
      <c r="CU400" s="70">
        <f t="shared" si="434"/>
        <v>0</v>
      </c>
      <c r="CV400" s="70">
        <f t="shared" si="435"/>
        <v>0</v>
      </c>
      <c r="CW400" s="70"/>
      <c r="CX400" s="96">
        <f t="shared" si="436"/>
        <v>0</v>
      </c>
      <c r="CY400" s="70"/>
      <c r="CZ400" s="70" t="e">
        <f t="shared" si="437"/>
        <v>#VALUE!</v>
      </c>
      <c r="DA400" s="70" t="e">
        <f t="shared" si="438"/>
        <v>#VALUE!</v>
      </c>
      <c r="DB400" s="70"/>
      <c r="DC400" s="70" t="b">
        <f t="shared" si="387"/>
        <v>0</v>
      </c>
      <c r="DD400" s="70">
        <f t="shared" si="439"/>
        <v>0</v>
      </c>
      <c r="DE400" s="70" t="str">
        <f t="shared" si="440"/>
        <v/>
      </c>
      <c r="DF400" s="70"/>
      <c r="DG400" s="70" t="str">
        <f t="shared" si="388"/>
        <v/>
      </c>
      <c r="DH400" s="70" t="b">
        <f t="shared" si="389"/>
        <v>0</v>
      </c>
      <c r="DI400" s="70" t="str">
        <f t="shared" si="390"/>
        <v/>
      </c>
      <c r="DJ400" s="70"/>
      <c r="DK400" s="70" t="str">
        <f t="shared" si="441"/>
        <v/>
      </c>
      <c r="DL400" s="70" t="str">
        <f t="shared" si="442"/>
        <v/>
      </c>
      <c r="DM400" s="70"/>
      <c r="DN400" s="70" t="str">
        <f t="shared" si="443"/>
        <v/>
      </c>
      <c r="DO400" s="70" t="str">
        <f>IF(DK400="","",AND((COUNTIF($DK$12:DL400,DK400))=1,(COUNTIF($DK$12:DL400,DL400))=1))</f>
        <v/>
      </c>
      <c r="DP400" s="70" t="str">
        <f>IF(DK400="","",AND((COUNTIF(DK400:$DL$812,DK400))=1,(COUNTIF(DK400:$DL$812,DL400))=1))</f>
        <v/>
      </c>
      <c r="DQ400" s="70"/>
      <c r="DR400" s="70" t="b">
        <f t="shared" si="444"/>
        <v>0</v>
      </c>
      <c r="DS400" s="70" t="b">
        <f t="shared" si="445"/>
        <v>0</v>
      </c>
      <c r="DT400" s="70">
        <f t="shared" si="391"/>
        <v>0</v>
      </c>
      <c r="DU400" s="70">
        <f t="shared" si="392"/>
        <v>0</v>
      </c>
      <c r="DV400" s="70" t="b">
        <f t="shared" si="446"/>
        <v>0</v>
      </c>
      <c r="DW400" s="70" t="b">
        <f t="shared" si="447"/>
        <v>0</v>
      </c>
      <c r="DX400" s="70"/>
      <c r="DY400" s="70" t="b">
        <f t="shared" si="448"/>
        <v>0</v>
      </c>
      <c r="DZ400" s="70">
        <f t="shared" si="449"/>
        <v>0</v>
      </c>
      <c r="EA400" s="70"/>
    </row>
    <row r="401" spans="1:131" x14ac:dyDescent="0.25">
      <c r="A401" s="24" t="str">
        <f t="shared" si="414"/>
        <v/>
      </c>
      <c r="B401" s="36"/>
      <c r="C401" s="37"/>
      <c r="D401" s="38"/>
      <c r="E401" s="37"/>
      <c r="F401" s="38"/>
      <c r="G401" s="39"/>
      <c r="H401" s="35"/>
      <c r="I401" s="30"/>
      <c r="J401" s="38"/>
      <c r="K401" s="36"/>
      <c r="L401" s="40"/>
      <c r="M401" s="43"/>
      <c r="N401" s="44"/>
      <c r="O401" s="35"/>
      <c r="P401" s="87"/>
      <c r="R401" s="70"/>
      <c r="S401" s="70"/>
      <c r="T401" s="99" t="s">
        <v>943</v>
      </c>
      <c r="U401" s="146" t="s">
        <v>944</v>
      </c>
      <c r="V401" s="70"/>
      <c r="W401" s="70"/>
      <c r="X401" s="70"/>
      <c r="Y401" s="70"/>
      <c r="Z401" t="b">
        <f t="shared" si="393"/>
        <v>0</v>
      </c>
      <c r="AA401" t="b">
        <f t="shared" si="415"/>
        <v>0</v>
      </c>
      <c r="AB401" t="b">
        <f t="shared" si="394"/>
        <v>0</v>
      </c>
      <c r="AC401" t="b">
        <f t="shared" si="395"/>
        <v>0</v>
      </c>
      <c r="AD401" s="101" t="b">
        <f t="shared" si="396"/>
        <v>0</v>
      </c>
      <c r="AE401" t="e">
        <f t="shared" si="397"/>
        <v>#VALUE!</v>
      </c>
      <c r="AF401" t="b">
        <f t="shared" si="398"/>
        <v>0</v>
      </c>
      <c r="AG401" s="135"/>
      <c r="AH401" s="82" t="b">
        <f t="shared" si="399"/>
        <v>0</v>
      </c>
      <c r="AI401" s="99" t="b">
        <f t="shared" si="400"/>
        <v>0</v>
      </c>
      <c r="AJ401" s="70" t="b">
        <f t="shared" si="401"/>
        <v>0</v>
      </c>
      <c r="AK401" s="111" t="b">
        <f t="shared" si="416"/>
        <v>0</v>
      </c>
      <c r="AL401" s="82" t="e">
        <f t="shared" si="402"/>
        <v>#VALUE!</v>
      </c>
      <c r="AM401" s="82" t="b">
        <f t="shared" si="403"/>
        <v>0</v>
      </c>
      <c r="AN401" s="82" t="b">
        <f t="shared" si="404"/>
        <v>0</v>
      </c>
      <c r="AO401" s="82" t="b">
        <f t="shared" si="417"/>
        <v>0</v>
      </c>
      <c r="AP401" s="82" t="b">
        <f t="shared" si="405"/>
        <v>0</v>
      </c>
      <c r="AQ401" s="82" t="b">
        <f t="shared" si="418"/>
        <v>0</v>
      </c>
      <c r="AR401" s="70">
        <f t="shared" si="419"/>
        <v>0</v>
      </c>
      <c r="AS401" s="82" t="b">
        <f t="shared" si="406"/>
        <v>0</v>
      </c>
      <c r="AT401" s="82" t="b">
        <f t="shared" si="407"/>
        <v>0</v>
      </c>
      <c r="AU401" s="82" t="b">
        <f t="shared" si="408"/>
        <v>0</v>
      </c>
      <c r="AV401" s="82" t="b">
        <f t="shared" si="409"/>
        <v>0</v>
      </c>
      <c r="AW401" s="82" t="b">
        <f t="shared" si="410"/>
        <v>0</v>
      </c>
      <c r="AX401" s="82" t="b">
        <f t="shared" si="411"/>
        <v>0</v>
      </c>
      <c r="AY401" s="82" t="b">
        <f t="shared" si="420"/>
        <v>0</v>
      </c>
      <c r="AZ401" s="82"/>
      <c r="BA401" s="82" t="b">
        <f t="shared" si="421"/>
        <v>0</v>
      </c>
      <c r="BB401" s="82" t="b">
        <f t="shared" si="422"/>
        <v>0</v>
      </c>
      <c r="BC401" s="82" t="b">
        <f t="shared" si="423"/>
        <v>0</v>
      </c>
      <c r="BD401" s="70"/>
      <c r="BE401" s="70" t="str">
        <f t="shared" si="412"/>
        <v/>
      </c>
      <c r="BF401" s="70">
        <v>390</v>
      </c>
      <c r="BG401" s="70"/>
      <c r="BH401" s="70"/>
      <c r="BI401" s="70"/>
      <c r="BJ401" s="70"/>
      <c r="BK401" s="70"/>
      <c r="BL401" s="70"/>
      <c r="BM401" s="70"/>
      <c r="BN401" s="70"/>
      <c r="BO401" s="70"/>
      <c r="BP401" s="70"/>
      <c r="BQ401" s="70"/>
      <c r="BR401" s="70"/>
      <c r="BS401" s="70" t="b">
        <f t="shared" si="413"/>
        <v>0</v>
      </c>
      <c r="BT401" s="70">
        <f>COUNTA(B402:$O$830)</f>
        <v>0</v>
      </c>
      <c r="BU401" s="70"/>
      <c r="BV401" s="163"/>
      <c r="BW401" s="163"/>
      <c r="BX401" s="163"/>
      <c r="BY401" s="163"/>
      <c r="BZ401" s="163"/>
      <c r="CA401" s="163"/>
      <c r="CB401" s="163"/>
      <c r="CC401" s="163"/>
      <c r="CD401" s="163"/>
      <c r="CE401" s="163" t="str">
        <f t="shared" si="424"/>
        <v/>
      </c>
      <c r="CF401" s="163" t="str">
        <f t="shared" si="425"/>
        <v/>
      </c>
      <c r="CG401" s="163" t="str">
        <f t="shared" si="426"/>
        <v/>
      </c>
      <c r="CH401" s="163" t="str">
        <f t="shared" si="427"/>
        <v/>
      </c>
      <c r="CI401" s="163" t="str">
        <f t="shared" si="428"/>
        <v/>
      </c>
      <c r="CJ401" s="163" t="str">
        <f t="shared" si="429"/>
        <v/>
      </c>
      <c r="CK401" s="163" t="str">
        <f t="shared" si="430"/>
        <v/>
      </c>
      <c r="CL401" s="163" t="str">
        <f t="shared" si="431"/>
        <v/>
      </c>
      <c r="CM401" s="163" t="str">
        <f t="shared" si="432"/>
        <v/>
      </c>
      <c r="CN401" s="163"/>
      <c r="CO401" s="163"/>
      <c r="CP401" s="163" t="str">
        <f t="shared" si="433"/>
        <v/>
      </c>
      <c r="CQ401" s="163"/>
      <c r="CR401" s="163"/>
      <c r="CS401" s="185" t="str">
        <f t="shared" si="450"/>
        <v/>
      </c>
      <c r="CT401" s="70"/>
      <c r="CU401" s="70">
        <f t="shared" si="434"/>
        <v>0</v>
      </c>
      <c r="CV401" s="70">
        <f t="shared" si="435"/>
        <v>0</v>
      </c>
      <c r="CW401" s="70"/>
      <c r="CX401" s="96">
        <f t="shared" si="436"/>
        <v>0</v>
      </c>
      <c r="CY401" s="70"/>
      <c r="CZ401" s="70" t="e">
        <f t="shared" si="437"/>
        <v>#VALUE!</v>
      </c>
      <c r="DA401" s="70" t="e">
        <f t="shared" si="438"/>
        <v>#VALUE!</v>
      </c>
      <c r="DB401" s="70"/>
      <c r="DC401" s="70" t="b">
        <f t="shared" si="387"/>
        <v>0</v>
      </c>
      <c r="DD401" s="70">
        <f t="shared" si="439"/>
        <v>0</v>
      </c>
      <c r="DE401" s="70" t="str">
        <f t="shared" si="440"/>
        <v/>
      </c>
      <c r="DF401" s="70"/>
      <c r="DG401" s="70" t="str">
        <f t="shared" si="388"/>
        <v/>
      </c>
      <c r="DH401" s="70" t="b">
        <f t="shared" si="389"/>
        <v>0</v>
      </c>
      <c r="DI401" s="70" t="str">
        <f t="shared" si="390"/>
        <v/>
      </c>
      <c r="DJ401" s="70"/>
      <c r="DK401" s="70" t="str">
        <f t="shared" si="441"/>
        <v/>
      </c>
      <c r="DL401" s="70" t="str">
        <f t="shared" si="442"/>
        <v/>
      </c>
      <c r="DM401" s="70"/>
      <c r="DN401" s="70" t="str">
        <f t="shared" si="443"/>
        <v/>
      </c>
      <c r="DO401" s="70" t="str">
        <f>IF(DK401="","",AND((COUNTIF($DK$12:DL401,DK401))=1,(COUNTIF($DK$12:DL401,DL401))=1))</f>
        <v/>
      </c>
      <c r="DP401" s="70" t="str">
        <f>IF(DK401="","",AND((COUNTIF(DK401:$DL$812,DK401))=1,(COUNTIF(DK401:$DL$812,DL401))=1))</f>
        <v/>
      </c>
      <c r="DQ401" s="70"/>
      <c r="DR401" s="70" t="b">
        <f t="shared" si="444"/>
        <v>0</v>
      </c>
      <c r="DS401" s="70" t="b">
        <f t="shared" si="445"/>
        <v>0</v>
      </c>
      <c r="DT401" s="70">
        <f t="shared" si="391"/>
        <v>0</v>
      </c>
      <c r="DU401" s="70">
        <f t="shared" si="392"/>
        <v>0</v>
      </c>
      <c r="DV401" s="70" t="b">
        <f t="shared" si="446"/>
        <v>0</v>
      </c>
      <c r="DW401" s="70" t="b">
        <f t="shared" si="447"/>
        <v>0</v>
      </c>
      <c r="DX401" s="70"/>
      <c r="DY401" s="70" t="b">
        <f t="shared" si="448"/>
        <v>0</v>
      </c>
      <c r="DZ401" s="70">
        <f t="shared" si="449"/>
        <v>0</v>
      </c>
      <c r="EA401" s="70"/>
    </row>
    <row r="402" spans="1:131" x14ac:dyDescent="0.25">
      <c r="A402" s="24" t="str">
        <f t="shared" si="414"/>
        <v/>
      </c>
      <c r="B402" s="36"/>
      <c r="C402" s="37"/>
      <c r="D402" s="38"/>
      <c r="E402" s="37"/>
      <c r="F402" s="38"/>
      <c r="G402" s="39"/>
      <c r="H402" s="35"/>
      <c r="I402" s="30"/>
      <c r="J402" s="38"/>
      <c r="K402" s="36"/>
      <c r="L402" s="40"/>
      <c r="M402" s="43"/>
      <c r="N402" s="44"/>
      <c r="O402" s="35"/>
      <c r="P402" s="87"/>
      <c r="R402" s="70"/>
      <c r="S402" s="70"/>
      <c r="T402" s="99" t="s">
        <v>945</v>
      </c>
      <c r="U402" s="146" t="s">
        <v>946</v>
      </c>
      <c r="V402" s="70"/>
      <c r="W402" s="70"/>
      <c r="X402" s="70"/>
      <c r="Y402" s="70"/>
      <c r="Z402" t="b">
        <f t="shared" si="393"/>
        <v>0</v>
      </c>
      <c r="AA402" t="b">
        <f t="shared" si="415"/>
        <v>0</v>
      </c>
      <c r="AB402" t="b">
        <f t="shared" si="394"/>
        <v>0</v>
      </c>
      <c r="AC402" t="b">
        <f t="shared" si="395"/>
        <v>0</v>
      </c>
      <c r="AD402" s="101" t="b">
        <f t="shared" si="396"/>
        <v>0</v>
      </c>
      <c r="AE402" t="e">
        <f t="shared" si="397"/>
        <v>#VALUE!</v>
      </c>
      <c r="AF402" t="b">
        <f t="shared" si="398"/>
        <v>0</v>
      </c>
      <c r="AG402" s="135"/>
      <c r="AH402" s="82" t="b">
        <f t="shared" si="399"/>
        <v>0</v>
      </c>
      <c r="AI402" s="99" t="b">
        <f t="shared" si="400"/>
        <v>0</v>
      </c>
      <c r="AJ402" s="70" t="b">
        <f t="shared" si="401"/>
        <v>0</v>
      </c>
      <c r="AK402" s="111" t="b">
        <f t="shared" si="416"/>
        <v>0</v>
      </c>
      <c r="AL402" s="82" t="e">
        <f t="shared" si="402"/>
        <v>#VALUE!</v>
      </c>
      <c r="AM402" s="82" t="b">
        <f t="shared" si="403"/>
        <v>0</v>
      </c>
      <c r="AN402" s="82" t="b">
        <f t="shared" si="404"/>
        <v>0</v>
      </c>
      <c r="AO402" s="82" t="b">
        <f t="shared" si="417"/>
        <v>0</v>
      </c>
      <c r="AP402" s="82" t="b">
        <f t="shared" si="405"/>
        <v>0</v>
      </c>
      <c r="AQ402" s="82" t="b">
        <f t="shared" si="418"/>
        <v>0</v>
      </c>
      <c r="AR402" s="70">
        <f t="shared" si="419"/>
        <v>0</v>
      </c>
      <c r="AS402" s="82" t="b">
        <f t="shared" si="406"/>
        <v>0</v>
      </c>
      <c r="AT402" s="82" t="b">
        <f t="shared" si="407"/>
        <v>0</v>
      </c>
      <c r="AU402" s="82" t="b">
        <f t="shared" si="408"/>
        <v>0</v>
      </c>
      <c r="AV402" s="82" t="b">
        <f t="shared" si="409"/>
        <v>0</v>
      </c>
      <c r="AW402" s="82" t="b">
        <f t="shared" si="410"/>
        <v>0</v>
      </c>
      <c r="AX402" s="82" t="b">
        <f t="shared" si="411"/>
        <v>0</v>
      </c>
      <c r="AY402" s="82" t="b">
        <f t="shared" si="420"/>
        <v>0</v>
      </c>
      <c r="AZ402" s="82"/>
      <c r="BA402" s="82" t="b">
        <f t="shared" si="421"/>
        <v>0</v>
      </c>
      <c r="BB402" s="82" t="b">
        <f t="shared" si="422"/>
        <v>0</v>
      </c>
      <c r="BC402" s="82" t="b">
        <f t="shared" si="423"/>
        <v>0</v>
      </c>
      <c r="BD402" s="70"/>
      <c r="BE402" s="70" t="str">
        <f t="shared" si="412"/>
        <v/>
      </c>
      <c r="BF402" s="70">
        <v>391</v>
      </c>
      <c r="BG402" s="70"/>
      <c r="BH402" s="70"/>
      <c r="BI402" s="70"/>
      <c r="BJ402" s="70"/>
      <c r="BK402" s="70"/>
      <c r="BL402" s="70"/>
      <c r="BM402" s="70"/>
      <c r="BN402" s="70"/>
      <c r="BO402" s="70"/>
      <c r="BP402" s="70"/>
      <c r="BQ402" s="70"/>
      <c r="BR402" s="70"/>
      <c r="BS402" s="70" t="b">
        <f t="shared" si="413"/>
        <v>0</v>
      </c>
      <c r="BT402" s="70">
        <f>COUNTA(B403:$O$830)</f>
        <v>0</v>
      </c>
      <c r="BU402" s="70"/>
      <c r="BV402" s="163"/>
      <c r="BW402" s="163"/>
      <c r="BX402" s="163"/>
      <c r="BY402" s="163"/>
      <c r="BZ402" s="163"/>
      <c r="CA402" s="163"/>
      <c r="CB402" s="163"/>
      <c r="CC402" s="163"/>
      <c r="CD402" s="163"/>
      <c r="CE402" s="163" t="str">
        <f t="shared" si="424"/>
        <v/>
      </c>
      <c r="CF402" s="163" t="str">
        <f t="shared" si="425"/>
        <v/>
      </c>
      <c r="CG402" s="163" t="str">
        <f t="shared" si="426"/>
        <v/>
      </c>
      <c r="CH402" s="163" t="str">
        <f t="shared" si="427"/>
        <v/>
      </c>
      <c r="CI402" s="163" t="str">
        <f t="shared" si="428"/>
        <v/>
      </c>
      <c r="CJ402" s="163" t="str">
        <f t="shared" si="429"/>
        <v/>
      </c>
      <c r="CK402" s="163" t="str">
        <f t="shared" si="430"/>
        <v/>
      </c>
      <c r="CL402" s="163" t="str">
        <f t="shared" si="431"/>
        <v/>
      </c>
      <c r="CM402" s="163" t="str">
        <f t="shared" si="432"/>
        <v/>
      </c>
      <c r="CN402" s="163"/>
      <c r="CO402" s="163"/>
      <c r="CP402" s="163" t="str">
        <f t="shared" si="433"/>
        <v/>
      </c>
      <c r="CQ402" s="163"/>
      <c r="CR402" s="163"/>
      <c r="CS402" s="185" t="str">
        <f t="shared" si="450"/>
        <v/>
      </c>
      <c r="CT402" s="70"/>
      <c r="CU402" s="70">
        <f t="shared" si="434"/>
        <v>0</v>
      </c>
      <c r="CV402" s="70">
        <f t="shared" si="435"/>
        <v>0</v>
      </c>
      <c r="CW402" s="70"/>
      <c r="CX402" s="96">
        <f t="shared" si="436"/>
        <v>0</v>
      </c>
      <c r="CY402" s="70"/>
      <c r="CZ402" s="70" t="e">
        <f t="shared" si="437"/>
        <v>#VALUE!</v>
      </c>
      <c r="DA402" s="70" t="e">
        <f t="shared" si="438"/>
        <v>#VALUE!</v>
      </c>
      <c r="DB402" s="70"/>
      <c r="DC402" s="70" t="b">
        <f t="shared" ref="DC402:DC465" si="451">IF(ISBLANK(C402),FALSE,OR(B402="imb",AND((B402="apae"),((C402="a")+(E402="a")+(C402="p")+(E402="p")+(C402="AT")+(E402="AT")+(C402="F")+(E402="F")+(C402="PT")+(E402="PT"))&lt;&gt;2),AND(B402&lt;&gt;"apae",ISBLANK(B402)=FALSE,((C402="a")+(E402="a")+(C402="p")+(E402="p")+(C402="AT")+(E402="AT")+(C402="F")+(E402="F")+(C402="PT")+(E402="PT"))=2), AND(B402="gv",C402&amp;E402&amp;H402&lt;&gt;"ccgalerie"), AND(ISBLANK(B402),(C402&amp;E402="cc")),AND(B402="cf",OR(C402&amp;E402&lt;&gt;"cc",AND(C402&amp;E402="cc",H402="caniveau"),AND(C402&amp;E402="cc",H402="galerie"))),AND(NOT(ISBLANK(B402)),OR((C402="ct"),(E402="ct"))),AND(NOT(ISBLANK(B402)),OR((C402&amp;E402="imba"),(C402&amp;E402="aimb"))),AND((B402="ca"),OR(C402&amp;E402&lt;&gt;"imbc"),(C402&amp;E402&lt;&gt;"cimb")),AND(B402="gv",C402&amp;E402&amp;H402&lt;&gt;"ccgalerie"),AND(B402&lt;&gt;"gv",C402&amp;E402&amp;H402="ccgalerie"),(NOT(C402="c"))+(B402="ss")+(B402="se")=2))</f>
        <v>0</v>
      </c>
      <c r="DD402" s="70">
        <f t="shared" si="439"/>
        <v>0</v>
      </c>
      <c r="DE402" s="70" t="str">
        <f t="shared" si="440"/>
        <v/>
      </c>
      <c r="DF402" s="70"/>
      <c r="DG402" s="70" t="str">
        <f t="shared" si="388"/>
        <v/>
      </c>
      <c r="DH402" s="70" t="b">
        <f t="shared" si="389"/>
        <v>0</v>
      </c>
      <c r="DI402" s="70" t="str">
        <f t="shared" si="390"/>
        <v/>
      </c>
      <c r="DJ402" s="70"/>
      <c r="DK402" s="70" t="str">
        <f t="shared" si="441"/>
        <v/>
      </c>
      <c r="DL402" s="70" t="str">
        <f t="shared" si="442"/>
        <v/>
      </c>
      <c r="DM402" s="70"/>
      <c r="DN402" s="70" t="str">
        <f t="shared" si="443"/>
        <v/>
      </c>
      <c r="DO402" s="70" t="str">
        <f>IF(DK402="","",AND((COUNTIF($DK$12:DL402,DK402))=1,(COUNTIF($DK$12:DL402,DL402))=1))</f>
        <v/>
      </c>
      <c r="DP402" s="70" t="str">
        <f>IF(DK402="","",AND((COUNTIF(DK402:$DL$812,DK402))=1,(COUNTIF(DK402:$DL$812,DL402))=1))</f>
        <v/>
      </c>
      <c r="DQ402" s="70"/>
      <c r="DR402" s="70" t="b">
        <f t="shared" si="444"/>
        <v>0</v>
      </c>
      <c r="DS402" s="70" t="b">
        <f t="shared" si="445"/>
        <v>0</v>
      </c>
      <c r="DT402" s="70">
        <f t="shared" si="391"/>
        <v>0</v>
      </c>
      <c r="DU402" s="70">
        <f t="shared" si="392"/>
        <v>0</v>
      </c>
      <c r="DV402" s="70" t="b">
        <f t="shared" si="446"/>
        <v>0</v>
      </c>
      <c r="DW402" s="70" t="b">
        <f t="shared" si="447"/>
        <v>0</v>
      </c>
      <c r="DX402" s="70"/>
      <c r="DY402" s="70" t="b">
        <f t="shared" si="448"/>
        <v>0</v>
      </c>
      <c r="DZ402" s="70">
        <f t="shared" si="449"/>
        <v>0</v>
      </c>
      <c r="EA402" s="70"/>
    </row>
    <row r="403" spans="1:131" x14ac:dyDescent="0.25">
      <c r="A403" s="24" t="str">
        <f t="shared" si="414"/>
        <v/>
      </c>
      <c r="B403" s="36"/>
      <c r="C403" s="37"/>
      <c r="D403" s="38"/>
      <c r="E403" s="37"/>
      <c r="F403" s="38"/>
      <c r="G403" s="39"/>
      <c r="H403" s="35"/>
      <c r="I403" s="30"/>
      <c r="J403" s="38"/>
      <c r="K403" s="36"/>
      <c r="L403" s="40"/>
      <c r="M403" s="43"/>
      <c r="N403" s="44"/>
      <c r="O403" s="35"/>
      <c r="P403" s="87"/>
      <c r="R403" s="70"/>
      <c r="S403" s="70"/>
      <c r="T403" s="99" t="s">
        <v>947</v>
      </c>
      <c r="U403" s="146" t="s">
        <v>948</v>
      </c>
      <c r="V403" s="70"/>
      <c r="W403" s="70"/>
      <c r="X403" s="70"/>
      <c r="Y403" s="70"/>
      <c r="Z403" t="b">
        <f t="shared" si="393"/>
        <v>0</v>
      </c>
      <c r="AA403" t="b">
        <f t="shared" si="415"/>
        <v>0</v>
      </c>
      <c r="AB403" t="b">
        <f t="shared" si="394"/>
        <v>0</v>
      </c>
      <c r="AC403" t="b">
        <f t="shared" si="395"/>
        <v>0</v>
      </c>
      <c r="AD403" s="101" t="b">
        <f t="shared" si="396"/>
        <v>0</v>
      </c>
      <c r="AE403" t="e">
        <f t="shared" si="397"/>
        <v>#VALUE!</v>
      </c>
      <c r="AF403" t="b">
        <f t="shared" si="398"/>
        <v>0</v>
      </c>
      <c r="AG403" s="135"/>
      <c r="AH403" s="82" t="b">
        <f t="shared" si="399"/>
        <v>0</v>
      </c>
      <c r="AI403" s="99" t="b">
        <f t="shared" si="400"/>
        <v>0</v>
      </c>
      <c r="AJ403" s="70" t="b">
        <f t="shared" si="401"/>
        <v>0</v>
      </c>
      <c r="AK403" s="111" t="b">
        <f t="shared" si="416"/>
        <v>0</v>
      </c>
      <c r="AL403" s="82" t="e">
        <f t="shared" si="402"/>
        <v>#VALUE!</v>
      </c>
      <c r="AM403" s="82" t="b">
        <f t="shared" si="403"/>
        <v>0</v>
      </c>
      <c r="AN403" s="82" t="b">
        <f t="shared" si="404"/>
        <v>0</v>
      </c>
      <c r="AO403" s="82" t="b">
        <f t="shared" si="417"/>
        <v>0</v>
      </c>
      <c r="AP403" s="82" t="b">
        <f t="shared" si="405"/>
        <v>0</v>
      </c>
      <c r="AQ403" s="82" t="b">
        <f t="shared" si="418"/>
        <v>0</v>
      </c>
      <c r="AR403" s="70">
        <f t="shared" si="419"/>
        <v>0</v>
      </c>
      <c r="AS403" s="82" t="b">
        <f t="shared" si="406"/>
        <v>0</v>
      </c>
      <c r="AT403" s="82" t="b">
        <f t="shared" si="407"/>
        <v>0</v>
      </c>
      <c r="AU403" s="82" t="b">
        <f t="shared" si="408"/>
        <v>0</v>
      </c>
      <c r="AV403" s="82" t="b">
        <f t="shared" si="409"/>
        <v>0</v>
      </c>
      <c r="AW403" s="82" t="b">
        <f t="shared" si="410"/>
        <v>0</v>
      </c>
      <c r="AX403" s="82" t="b">
        <f t="shared" si="411"/>
        <v>0</v>
      </c>
      <c r="AY403" s="82" t="b">
        <f t="shared" si="420"/>
        <v>0</v>
      </c>
      <c r="AZ403" s="82"/>
      <c r="BA403" s="82" t="b">
        <f t="shared" si="421"/>
        <v>0</v>
      </c>
      <c r="BB403" s="82" t="b">
        <f t="shared" si="422"/>
        <v>0</v>
      </c>
      <c r="BC403" s="82" t="b">
        <f t="shared" si="423"/>
        <v>0</v>
      </c>
      <c r="BD403" s="70"/>
      <c r="BE403" s="70" t="str">
        <f t="shared" si="412"/>
        <v/>
      </c>
      <c r="BF403" s="70">
        <v>392</v>
      </c>
      <c r="BG403" s="70"/>
      <c r="BH403" s="70"/>
      <c r="BI403" s="70"/>
      <c r="BJ403" s="70"/>
      <c r="BK403" s="70"/>
      <c r="BL403" s="70"/>
      <c r="BM403" s="70"/>
      <c r="BN403" s="70"/>
      <c r="BO403" s="70"/>
      <c r="BP403" s="70"/>
      <c r="BQ403" s="70"/>
      <c r="BR403" s="70"/>
      <c r="BS403" s="70" t="b">
        <f t="shared" si="413"/>
        <v>0</v>
      </c>
      <c r="BT403" s="70">
        <f>COUNTA(B404:$O$830)</f>
        <v>0</v>
      </c>
      <c r="BU403" s="70"/>
      <c r="BV403" s="163"/>
      <c r="BW403" s="163"/>
      <c r="BX403" s="163"/>
      <c r="BY403" s="163"/>
      <c r="BZ403" s="163"/>
      <c r="CA403" s="163"/>
      <c r="CB403" s="163"/>
      <c r="CC403" s="163"/>
      <c r="CD403" s="163"/>
      <c r="CE403" s="163" t="str">
        <f t="shared" si="424"/>
        <v/>
      </c>
      <c r="CF403" s="163" t="str">
        <f t="shared" si="425"/>
        <v/>
      </c>
      <c r="CG403" s="163" t="str">
        <f t="shared" si="426"/>
        <v/>
      </c>
      <c r="CH403" s="163" t="str">
        <f t="shared" si="427"/>
        <v/>
      </c>
      <c r="CI403" s="163" t="str">
        <f t="shared" si="428"/>
        <v/>
      </c>
      <c r="CJ403" s="163" t="str">
        <f t="shared" si="429"/>
        <v/>
      </c>
      <c r="CK403" s="163" t="str">
        <f t="shared" si="430"/>
        <v/>
      </c>
      <c r="CL403" s="163" t="str">
        <f t="shared" si="431"/>
        <v/>
      </c>
      <c r="CM403" s="163" t="str">
        <f t="shared" si="432"/>
        <v/>
      </c>
      <c r="CN403" s="163"/>
      <c r="CO403" s="163"/>
      <c r="CP403" s="163" t="str">
        <f t="shared" si="433"/>
        <v/>
      </c>
      <c r="CQ403" s="163"/>
      <c r="CR403" s="163"/>
      <c r="CS403" s="185" t="str">
        <f t="shared" si="450"/>
        <v/>
      </c>
      <c r="CT403" s="70"/>
      <c r="CU403" s="70">
        <f t="shared" si="434"/>
        <v>0</v>
      </c>
      <c r="CV403" s="70">
        <f t="shared" si="435"/>
        <v>0</v>
      </c>
      <c r="CW403" s="70"/>
      <c r="CX403" s="96">
        <f t="shared" si="436"/>
        <v>0</v>
      </c>
      <c r="CY403" s="70"/>
      <c r="CZ403" s="70" t="e">
        <f t="shared" si="437"/>
        <v>#VALUE!</v>
      </c>
      <c r="DA403" s="70" t="e">
        <f t="shared" si="438"/>
        <v>#VALUE!</v>
      </c>
      <c r="DB403" s="70"/>
      <c r="DC403" s="70" t="b">
        <f t="shared" si="451"/>
        <v>0</v>
      </c>
      <c r="DD403" s="70">
        <f t="shared" si="439"/>
        <v>0</v>
      </c>
      <c r="DE403" s="70" t="str">
        <f t="shared" si="440"/>
        <v/>
      </c>
      <c r="DF403" s="70"/>
      <c r="DG403" s="70" t="str">
        <f t="shared" si="388"/>
        <v/>
      </c>
      <c r="DH403" s="70" t="b">
        <f t="shared" si="389"/>
        <v>0</v>
      </c>
      <c r="DI403" s="70" t="str">
        <f t="shared" si="390"/>
        <v/>
      </c>
      <c r="DJ403" s="70"/>
      <c r="DK403" s="70" t="str">
        <f t="shared" si="441"/>
        <v/>
      </c>
      <c r="DL403" s="70" t="str">
        <f t="shared" si="442"/>
        <v/>
      </c>
      <c r="DM403" s="70"/>
      <c r="DN403" s="70" t="str">
        <f t="shared" si="443"/>
        <v/>
      </c>
      <c r="DO403" s="70" t="str">
        <f>IF(DK403="","",AND((COUNTIF($DK$12:DL403,DK403))=1,(COUNTIF($DK$12:DL403,DL403))=1))</f>
        <v/>
      </c>
      <c r="DP403" s="70" t="str">
        <f>IF(DK403="","",AND((COUNTIF(DK403:$DL$812,DK403))=1,(COUNTIF(DK403:$DL$812,DL403))=1))</f>
        <v/>
      </c>
      <c r="DQ403" s="70"/>
      <c r="DR403" s="70" t="b">
        <f t="shared" si="444"/>
        <v>0</v>
      </c>
      <c r="DS403" s="70" t="b">
        <f t="shared" si="445"/>
        <v>0</v>
      </c>
      <c r="DT403" s="70">
        <f t="shared" si="391"/>
        <v>0</v>
      </c>
      <c r="DU403" s="70">
        <f t="shared" si="392"/>
        <v>0</v>
      </c>
      <c r="DV403" s="70" t="b">
        <f t="shared" si="446"/>
        <v>0</v>
      </c>
      <c r="DW403" s="70" t="b">
        <f t="shared" si="447"/>
        <v>0</v>
      </c>
      <c r="DX403" s="70"/>
      <c r="DY403" s="70" t="b">
        <f t="shared" si="448"/>
        <v>0</v>
      </c>
      <c r="DZ403" s="70">
        <f t="shared" si="449"/>
        <v>0</v>
      </c>
      <c r="EA403" s="70"/>
    </row>
    <row r="404" spans="1:131" x14ac:dyDescent="0.25">
      <c r="A404" s="24" t="str">
        <f t="shared" si="414"/>
        <v/>
      </c>
      <c r="B404" s="36"/>
      <c r="C404" s="37"/>
      <c r="D404" s="38"/>
      <c r="E404" s="37"/>
      <c r="F404" s="38"/>
      <c r="G404" s="39"/>
      <c r="H404" s="35"/>
      <c r="I404" s="30"/>
      <c r="J404" s="38"/>
      <c r="K404" s="36"/>
      <c r="L404" s="40"/>
      <c r="M404" s="43"/>
      <c r="N404" s="44"/>
      <c r="O404" s="35"/>
      <c r="P404" s="87"/>
      <c r="R404" s="70"/>
      <c r="S404" s="70"/>
      <c r="T404" s="99" t="s">
        <v>949</v>
      </c>
      <c r="U404" s="146" t="s">
        <v>950</v>
      </c>
      <c r="V404" s="70"/>
      <c r="W404" s="70"/>
      <c r="X404" s="70"/>
      <c r="Y404" s="70"/>
      <c r="Z404" t="b">
        <f t="shared" si="393"/>
        <v>0</v>
      </c>
      <c r="AA404" t="b">
        <f t="shared" si="415"/>
        <v>0</v>
      </c>
      <c r="AB404" t="b">
        <f t="shared" si="394"/>
        <v>0</v>
      </c>
      <c r="AC404" t="b">
        <f t="shared" si="395"/>
        <v>0</v>
      </c>
      <c r="AD404" s="101" t="b">
        <f t="shared" si="396"/>
        <v>0</v>
      </c>
      <c r="AE404" t="e">
        <f t="shared" si="397"/>
        <v>#VALUE!</v>
      </c>
      <c r="AF404" t="b">
        <f t="shared" si="398"/>
        <v>0</v>
      </c>
      <c r="AG404" s="135"/>
      <c r="AH404" s="82" t="b">
        <f t="shared" si="399"/>
        <v>0</v>
      </c>
      <c r="AI404" s="99" t="b">
        <f t="shared" si="400"/>
        <v>0</v>
      </c>
      <c r="AJ404" s="70" t="b">
        <f t="shared" si="401"/>
        <v>0</v>
      </c>
      <c r="AK404" s="111" t="b">
        <f t="shared" si="416"/>
        <v>0</v>
      </c>
      <c r="AL404" s="82" t="e">
        <f t="shared" si="402"/>
        <v>#VALUE!</v>
      </c>
      <c r="AM404" s="82" t="b">
        <f t="shared" si="403"/>
        <v>0</v>
      </c>
      <c r="AN404" s="82" t="b">
        <f t="shared" si="404"/>
        <v>0</v>
      </c>
      <c r="AO404" s="82" t="b">
        <f t="shared" si="417"/>
        <v>0</v>
      </c>
      <c r="AP404" s="82" t="b">
        <f t="shared" si="405"/>
        <v>0</v>
      </c>
      <c r="AQ404" s="82" t="b">
        <f t="shared" si="418"/>
        <v>0</v>
      </c>
      <c r="AR404" s="70">
        <f t="shared" si="419"/>
        <v>0</v>
      </c>
      <c r="AS404" s="82" t="b">
        <f t="shared" si="406"/>
        <v>0</v>
      </c>
      <c r="AT404" s="82" t="b">
        <f t="shared" si="407"/>
        <v>0</v>
      </c>
      <c r="AU404" s="82" t="b">
        <f t="shared" si="408"/>
        <v>0</v>
      </c>
      <c r="AV404" s="82" t="b">
        <f t="shared" si="409"/>
        <v>0</v>
      </c>
      <c r="AW404" s="82" t="b">
        <f t="shared" si="410"/>
        <v>0</v>
      </c>
      <c r="AX404" s="82" t="b">
        <f t="shared" si="411"/>
        <v>0</v>
      </c>
      <c r="AY404" s="82" t="b">
        <f t="shared" si="420"/>
        <v>0</v>
      </c>
      <c r="AZ404" s="82"/>
      <c r="BA404" s="82" t="b">
        <f t="shared" si="421"/>
        <v>0</v>
      </c>
      <c r="BB404" s="82" t="b">
        <f t="shared" si="422"/>
        <v>0</v>
      </c>
      <c r="BC404" s="82" t="b">
        <f t="shared" si="423"/>
        <v>0</v>
      </c>
      <c r="BD404" s="70"/>
      <c r="BE404" s="70" t="str">
        <f t="shared" si="412"/>
        <v/>
      </c>
      <c r="BF404" s="70">
        <v>393</v>
      </c>
      <c r="BG404" s="70"/>
      <c r="BH404" s="70"/>
      <c r="BI404" s="70"/>
      <c r="BJ404" s="70"/>
      <c r="BK404" s="70"/>
      <c r="BL404" s="70"/>
      <c r="BM404" s="70"/>
      <c r="BN404" s="70"/>
      <c r="BO404" s="70"/>
      <c r="BP404" s="70"/>
      <c r="BQ404" s="70"/>
      <c r="BR404" s="70"/>
      <c r="BS404" s="70" t="b">
        <f t="shared" si="413"/>
        <v>0</v>
      </c>
      <c r="BT404" s="70">
        <f>COUNTA(B405:$O$830)</f>
        <v>0</v>
      </c>
      <c r="BU404" s="70"/>
      <c r="BV404" s="163"/>
      <c r="BW404" s="163"/>
      <c r="BX404" s="163"/>
      <c r="BY404" s="163"/>
      <c r="BZ404" s="163"/>
      <c r="CA404" s="163"/>
      <c r="CB404" s="163"/>
      <c r="CC404" s="163"/>
      <c r="CD404" s="163"/>
      <c r="CE404" s="163" t="str">
        <f t="shared" si="424"/>
        <v/>
      </c>
      <c r="CF404" s="163" t="str">
        <f t="shared" si="425"/>
        <v/>
      </c>
      <c r="CG404" s="163" t="str">
        <f t="shared" si="426"/>
        <v/>
      </c>
      <c r="CH404" s="163" t="str">
        <f t="shared" si="427"/>
        <v/>
      </c>
      <c r="CI404" s="163" t="str">
        <f t="shared" si="428"/>
        <v/>
      </c>
      <c r="CJ404" s="163" t="str">
        <f t="shared" si="429"/>
        <v/>
      </c>
      <c r="CK404" s="163" t="str">
        <f t="shared" si="430"/>
        <v/>
      </c>
      <c r="CL404" s="163" t="str">
        <f t="shared" si="431"/>
        <v/>
      </c>
      <c r="CM404" s="163" t="str">
        <f t="shared" si="432"/>
        <v/>
      </c>
      <c r="CN404" s="163"/>
      <c r="CO404" s="163"/>
      <c r="CP404" s="163" t="str">
        <f t="shared" si="433"/>
        <v/>
      </c>
      <c r="CQ404" s="163"/>
      <c r="CR404" s="163"/>
      <c r="CS404" s="185" t="str">
        <f t="shared" si="450"/>
        <v/>
      </c>
      <c r="CT404" s="70"/>
      <c r="CU404" s="70">
        <f t="shared" si="434"/>
        <v>0</v>
      </c>
      <c r="CV404" s="70">
        <f t="shared" si="435"/>
        <v>0</v>
      </c>
      <c r="CW404" s="70"/>
      <c r="CX404" s="96">
        <f t="shared" si="436"/>
        <v>0</v>
      </c>
      <c r="CY404" s="70"/>
      <c r="CZ404" s="70" t="e">
        <f t="shared" si="437"/>
        <v>#VALUE!</v>
      </c>
      <c r="DA404" s="70" t="e">
        <f t="shared" si="438"/>
        <v>#VALUE!</v>
      </c>
      <c r="DB404" s="70"/>
      <c r="DC404" s="70" t="b">
        <f t="shared" si="451"/>
        <v>0</v>
      </c>
      <c r="DD404" s="70">
        <f t="shared" si="439"/>
        <v>0</v>
      </c>
      <c r="DE404" s="70" t="str">
        <f t="shared" si="440"/>
        <v/>
      </c>
      <c r="DF404" s="70"/>
      <c r="DG404" s="70" t="str">
        <f t="shared" si="388"/>
        <v/>
      </c>
      <c r="DH404" s="70" t="b">
        <f t="shared" si="389"/>
        <v>0</v>
      </c>
      <c r="DI404" s="70" t="str">
        <f t="shared" si="390"/>
        <v/>
      </c>
      <c r="DJ404" s="70"/>
      <c r="DK404" s="70" t="str">
        <f t="shared" si="441"/>
        <v/>
      </c>
      <c r="DL404" s="70" t="str">
        <f t="shared" si="442"/>
        <v/>
      </c>
      <c r="DM404" s="70"/>
      <c r="DN404" s="70" t="str">
        <f t="shared" si="443"/>
        <v/>
      </c>
      <c r="DO404" s="70" t="str">
        <f>IF(DK404="","",AND((COUNTIF($DK$12:DL404,DK404))=1,(COUNTIF($DK$12:DL404,DL404))=1))</f>
        <v/>
      </c>
      <c r="DP404" s="70" t="str">
        <f>IF(DK404="","",AND((COUNTIF(DK404:$DL$812,DK404))=1,(COUNTIF(DK404:$DL$812,DL404))=1))</f>
        <v/>
      </c>
      <c r="DQ404" s="70"/>
      <c r="DR404" s="70" t="b">
        <f t="shared" si="444"/>
        <v>0</v>
      </c>
      <c r="DS404" s="70" t="b">
        <f t="shared" si="445"/>
        <v>0</v>
      </c>
      <c r="DT404" s="70">
        <f t="shared" si="391"/>
        <v>0</v>
      </c>
      <c r="DU404" s="70">
        <f t="shared" si="392"/>
        <v>0</v>
      </c>
      <c r="DV404" s="70" t="b">
        <f t="shared" si="446"/>
        <v>0</v>
      </c>
      <c r="DW404" s="70" t="b">
        <f t="shared" si="447"/>
        <v>0</v>
      </c>
      <c r="DX404" s="70"/>
      <c r="DY404" s="70" t="b">
        <f t="shared" si="448"/>
        <v>0</v>
      </c>
      <c r="DZ404" s="70">
        <f t="shared" si="449"/>
        <v>0</v>
      </c>
      <c r="EA404" s="70"/>
    </row>
    <row r="405" spans="1:131" x14ac:dyDescent="0.25">
      <c r="A405" s="24" t="str">
        <f t="shared" si="414"/>
        <v/>
      </c>
      <c r="B405" s="36"/>
      <c r="C405" s="37"/>
      <c r="D405" s="38"/>
      <c r="E405" s="37"/>
      <c r="F405" s="38"/>
      <c r="G405" s="39"/>
      <c r="H405" s="35"/>
      <c r="I405" s="30"/>
      <c r="J405" s="38"/>
      <c r="K405" s="36"/>
      <c r="L405" s="40"/>
      <c r="M405" s="43"/>
      <c r="N405" s="44"/>
      <c r="O405" s="35"/>
      <c r="P405" s="87"/>
      <c r="R405" s="70"/>
      <c r="S405" s="70"/>
      <c r="T405" s="99" t="s">
        <v>951</v>
      </c>
      <c r="U405" s="146" t="s">
        <v>952</v>
      </c>
      <c r="V405" s="70"/>
      <c r="W405" s="70"/>
      <c r="X405" s="70"/>
      <c r="Y405" s="70"/>
      <c r="Z405" t="b">
        <f t="shared" si="393"/>
        <v>0</v>
      </c>
      <c r="AA405" t="b">
        <f t="shared" si="415"/>
        <v>0</v>
      </c>
      <c r="AB405" t="b">
        <f t="shared" si="394"/>
        <v>0</v>
      </c>
      <c r="AC405" t="b">
        <f t="shared" si="395"/>
        <v>0</v>
      </c>
      <c r="AD405" s="101" t="b">
        <f t="shared" si="396"/>
        <v>0</v>
      </c>
      <c r="AE405" t="e">
        <f t="shared" si="397"/>
        <v>#VALUE!</v>
      </c>
      <c r="AF405" t="b">
        <f t="shared" si="398"/>
        <v>0</v>
      </c>
      <c r="AG405" s="135"/>
      <c r="AH405" s="82" t="b">
        <f t="shared" si="399"/>
        <v>0</v>
      </c>
      <c r="AI405" s="99" t="b">
        <f t="shared" si="400"/>
        <v>0</v>
      </c>
      <c r="AJ405" s="70" t="b">
        <f t="shared" si="401"/>
        <v>0</v>
      </c>
      <c r="AK405" s="111" t="b">
        <f t="shared" si="416"/>
        <v>0</v>
      </c>
      <c r="AL405" s="82" t="e">
        <f t="shared" si="402"/>
        <v>#VALUE!</v>
      </c>
      <c r="AM405" s="82" t="b">
        <f t="shared" si="403"/>
        <v>0</v>
      </c>
      <c r="AN405" s="82" t="b">
        <f t="shared" si="404"/>
        <v>0</v>
      </c>
      <c r="AO405" s="82" t="b">
        <f t="shared" si="417"/>
        <v>0</v>
      </c>
      <c r="AP405" s="82" t="b">
        <f t="shared" si="405"/>
        <v>0</v>
      </c>
      <c r="AQ405" s="82" t="b">
        <f t="shared" si="418"/>
        <v>0</v>
      </c>
      <c r="AR405" s="70">
        <f t="shared" si="419"/>
        <v>0</v>
      </c>
      <c r="AS405" s="82" t="b">
        <f t="shared" si="406"/>
        <v>0</v>
      </c>
      <c r="AT405" s="82" t="b">
        <f t="shared" si="407"/>
        <v>0</v>
      </c>
      <c r="AU405" s="82" t="b">
        <f t="shared" si="408"/>
        <v>0</v>
      </c>
      <c r="AV405" s="82" t="b">
        <f t="shared" si="409"/>
        <v>0</v>
      </c>
      <c r="AW405" s="82" t="b">
        <f t="shared" si="410"/>
        <v>0</v>
      </c>
      <c r="AX405" s="82" t="b">
        <f t="shared" si="411"/>
        <v>0</v>
      </c>
      <c r="AY405" s="82" t="b">
        <f t="shared" si="420"/>
        <v>0</v>
      </c>
      <c r="AZ405" s="82"/>
      <c r="BA405" s="82" t="b">
        <f t="shared" si="421"/>
        <v>0</v>
      </c>
      <c r="BB405" s="82" t="b">
        <f t="shared" si="422"/>
        <v>0</v>
      </c>
      <c r="BC405" s="82" t="b">
        <f t="shared" si="423"/>
        <v>0</v>
      </c>
      <c r="BD405" s="70"/>
      <c r="BE405" s="70" t="str">
        <f t="shared" si="412"/>
        <v/>
      </c>
      <c r="BF405" s="70">
        <v>394</v>
      </c>
      <c r="BG405" s="70"/>
      <c r="BH405" s="70"/>
      <c r="BI405" s="70"/>
      <c r="BJ405" s="70"/>
      <c r="BK405" s="70"/>
      <c r="BL405" s="70"/>
      <c r="BM405" s="70"/>
      <c r="BN405" s="70"/>
      <c r="BO405" s="70"/>
      <c r="BP405" s="70"/>
      <c r="BQ405" s="70"/>
      <c r="BR405" s="70"/>
      <c r="BS405" s="70" t="b">
        <f t="shared" si="413"/>
        <v>0</v>
      </c>
      <c r="BT405" s="70">
        <f>COUNTA(B406:$O$830)</f>
        <v>0</v>
      </c>
      <c r="BU405" s="70"/>
      <c r="BV405" s="163"/>
      <c r="BW405" s="163"/>
      <c r="BX405" s="163"/>
      <c r="BY405" s="163"/>
      <c r="BZ405" s="163"/>
      <c r="CA405" s="163"/>
      <c r="CB405" s="163"/>
      <c r="CC405" s="163"/>
      <c r="CD405" s="163"/>
      <c r="CE405" s="163" t="str">
        <f t="shared" si="424"/>
        <v/>
      </c>
      <c r="CF405" s="163" t="str">
        <f t="shared" si="425"/>
        <v/>
      </c>
      <c r="CG405" s="163" t="str">
        <f t="shared" si="426"/>
        <v/>
      </c>
      <c r="CH405" s="163" t="str">
        <f t="shared" si="427"/>
        <v/>
      </c>
      <c r="CI405" s="163" t="str">
        <f t="shared" si="428"/>
        <v/>
      </c>
      <c r="CJ405" s="163" t="str">
        <f t="shared" si="429"/>
        <v/>
      </c>
      <c r="CK405" s="163" t="str">
        <f t="shared" si="430"/>
        <v/>
      </c>
      <c r="CL405" s="163" t="str">
        <f t="shared" si="431"/>
        <v/>
      </c>
      <c r="CM405" s="163" t="str">
        <f t="shared" si="432"/>
        <v/>
      </c>
      <c r="CN405" s="163"/>
      <c r="CO405" s="163"/>
      <c r="CP405" s="163" t="str">
        <f t="shared" si="433"/>
        <v/>
      </c>
      <c r="CQ405" s="163"/>
      <c r="CR405" s="163"/>
      <c r="CS405" s="185" t="str">
        <f t="shared" si="450"/>
        <v/>
      </c>
      <c r="CT405" s="70"/>
      <c r="CU405" s="70">
        <f t="shared" si="434"/>
        <v>0</v>
      </c>
      <c r="CV405" s="70">
        <f t="shared" si="435"/>
        <v>0</v>
      </c>
      <c r="CW405" s="70"/>
      <c r="CX405" s="96">
        <f t="shared" si="436"/>
        <v>0</v>
      </c>
      <c r="CY405" s="70"/>
      <c r="CZ405" s="70" t="e">
        <f t="shared" si="437"/>
        <v>#VALUE!</v>
      </c>
      <c r="DA405" s="70" t="e">
        <f t="shared" si="438"/>
        <v>#VALUE!</v>
      </c>
      <c r="DB405" s="70"/>
      <c r="DC405" s="70" t="b">
        <f t="shared" si="451"/>
        <v>0</v>
      </c>
      <c r="DD405" s="70">
        <f t="shared" si="439"/>
        <v>0</v>
      </c>
      <c r="DE405" s="70" t="str">
        <f t="shared" si="440"/>
        <v/>
      </c>
      <c r="DF405" s="70"/>
      <c r="DG405" s="70" t="str">
        <f t="shared" si="388"/>
        <v/>
      </c>
      <c r="DH405" s="70" t="b">
        <f t="shared" si="389"/>
        <v>0</v>
      </c>
      <c r="DI405" s="70" t="str">
        <f t="shared" si="390"/>
        <v/>
      </c>
      <c r="DJ405" s="70"/>
      <c r="DK405" s="70" t="str">
        <f t="shared" si="441"/>
        <v/>
      </c>
      <c r="DL405" s="70" t="str">
        <f t="shared" si="442"/>
        <v/>
      </c>
      <c r="DM405" s="70"/>
      <c r="DN405" s="70" t="str">
        <f t="shared" si="443"/>
        <v/>
      </c>
      <c r="DO405" s="70" t="str">
        <f>IF(DK405="","",AND((COUNTIF($DK$12:DL405,DK405))=1,(COUNTIF($DK$12:DL405,DL405))=1))</f>
        <v/>
      </c>
      <c r="DP405" s="70" t="str">
        <f>IF(DK405="","",AND((COUNTIF(DK405:$DL$812,DK405))=1,(COUNTIF(DK405:$DL$812,DL405))=1))</f>
        <v/>
      </c>
      <c r="DQ405" s="70"/>
      <c r="DR405" s="70" t="b">
        <f t="shared" si="444"/>
        <v>0</v>
      </c>
      <c r="DS405" s="70" t="b">
        <f t="shared" si="445"/>
        <v>0</v>
      </c>
      <c r="DT405" s="70">
        <f t="shared" si="391"/>
        <v>0</v>
      </c>
      <c r="DU405" s="70">
        <f t="shared" si="392"/>
        <v>0</v>
      </c>
      <c r="DV405" s="70" t="b">
        <f t="shared" si="446"/>
        <v>0</v>
      </c>
      <c r="DW405" s="70" t="b">
        <f t="shared" si="447"/>
        <v>0</v>
      </c>
      <c r="DX405" s="70"/>
      <c r="DY405" s="70" t="b">
        <f t="shared" si="448"/>
        <v>0</v>
      </c>
      <c r="DZ405" s="70">
        <f t="shared" si="449"/>
        <v>0</v>
      </c>
      <c r="EA405" s="70"/>
    </row>
    <row r="406" spans="1:131" x14ac:dyDescent="0.25">
      <c r="A406" s="24" t="str">
        <f t="shared" si="414"/>
        <v/>
      </c>
      <c r="B406" s="36"/>
      <c r="C406" s="37"/>
      <c r="D406" s="38"/>
      <c r="E406" s="37"/>
      <c r="F406" s="38"/>
      <c r="G406" s="39"/>
      <c r="H406" s="35"/>
      <c r="I406" s="30"/>
      <c r="J406" s="38"/>
      <c r="K406" s="36"/>
      <c r="L406" s="40"/>
      <c r="M406" s="43"/>
      <c r="N406" s="44"/>
      <c r="O406" s="35"/>
      <c r="P406" s="87"/>
      <c r="R406" s="70"/>
      <c r="S406" s="70"/>
      <c r="T406" s="99" t="s">
        <v>953</v>
      </c>
      <c r="U406" s="146" t="s">
        <v>954</v>
      </c>
      <c r="V406" s="70"/>
      <c r="W406" s="70"/>
      <c r="X406" s="70"/>
      <c r="Y406" s="70"/>
      <c r="Z406" t="b">
        <f t="shared" si="393"/>
        <v>0</v>
      </c>
      <c r="AA406" t="b">
        <f t="shared" si="415"/>
        <v>0</v>
      </c>
      <c r="AB406" t="b">
        <f t="shared" si="394"/>
        <v>0</v>
      </c>
      <c r="AC406" t="b">
        <f t="shared" si="395"/>
        <v>0</v>
      </c>
      <c r="AD406" s="101" t="b">
        <f t="shared" si="396"/>
        <v>0</v>
      </c>
      <c r="AE406" t="e">
        <f t="shared" si="397"/>
        <v>#VALUE!</v>
      </c>
      <c r="AF406" t="b">
        <f t="shared" si="398"/>
        <v>0</v>
      </c>
      <c r="AG406" s="135"/>
      <c r="AH406" s="82" t="b">
        <f t="shared" si="399"/>
        <v>0</v>
      </c>
      <c r="AI406" s="99" t="b">
        <f t="shared" si="400"/>
        <v>0</v>
      </c>
      <c r="AJ406" s="70" t="b">
        <f t="shared" si="401"/>
        <v>0</v>
      </c>
      <c r="AK406" s="111" t="b">
        <f t="shared" si="416"/>
        <v>0</v>
      </c>
      <c r="AL406" s="82" t="e">
        <f t="shared" si="402"/>
        <v>#VALUE!</v>
      </c>
      <c r="AM406" s="82" t="b">
        <f t="shared" si="403"/>
        <v>0</v>
      </c>
      <c r="AN406" s="82" t="b">
        <f t="shared" si="404"/>
        <v>0</v>
      </c>
      <c r="AO406" s="82" t="b">
        <f t="shared" si="417"/>
        <v>0</v>
      </c>
      <c r="AP406" s="82" t="b">
        <f t="shared" si="405"/>
        <v>0</v>
      </c>
      <c r="AQ406" s="82" t="b">
        <f t="shared" si="418"/>
        <v>0</v>
      </c>
      <c r="AR406" s="70">
        <f t="shared" si="419"/>
        <v>0</v>
      </c>
      <c r="AS406" s="82" t="b">
        <f t="shared" si="406"/>
        <v>0</v>
      </c>
      <c r="AT406" s="82" t="b">
        <f t="shared" si="407"/>
        <v>0</v>
      </c>
      <c r="AU406" s="82" t="b">
        <f t="shared" si="408"/>
        <v>0</v>
      </c>
      <c r="AV406" s="82" t="b">
        <f t="shared" si="409"/>
        <v>0</v>
      </c>
      <c r="AW406" s="82" t="b">
        <f t="shared" si="410"/>
        <v>0</v>
      </c>
      <c r="AX406" s="82" t="b">
        <f t="shared" si="411"/>
        <v>0</v>
      </c>
      <c r="AY406" s="82" t="b">
        <f t="shared" si="420"/>
        <v>0</v>
      </c>
      <c r="AZ406" s="82"/>
      <c r="BA406" s="82" t="b">
        <f t="shared" si="421"/>
        <v>0</v>
      </c>
      <c r="BB406" s="82" t="b">
        <f t="shared" si="422"/>
        <v>0</v>
      </c>
      <c r="BC406" s="82" t="b">
        <f t="shared" si="423"/>
        <v>0</v>
      </c>
      <c r="BD406" s="70"/>
      <c r="BE406" s="70" t="str">
        <f t="shared" si="412"/>
        <v/>
      </c>
      <c r="BF406" s="70">
        <v>395</v>
      </c>
      <c r="BG406" s="70"/>
      <c r="BH406" s="70"/>
      <c r="BI406" s="70"/>
      <c r="BJ406" s="70"/>
      <c r="BK406" s="70"/>
      <c r="BL406" s="70"/>
      <c r="BM406" s="70"/>
      <c r="BN406" s="70"/>
      <c r="BO406" s="70"/>
      <c r="BP406" s="70"/>
      <c r="BQ406" s="70"/>
      <c r="BR406" s="70"/>
      <c r="BS406" s="70" t="b">
        <f t="shared" si="413"/>
        <v>0</v>
      </c>
      <c r="BT406" s="70">
        <f>COUNTA(B407:$O$830)</f>
        <v>0</v>
      </c>
      <c r="BU406" s="70"/>
      <c r="BV406" s="163"/>
      <c r="BW406" s="163"/>
      <c r="BX406" s="163"/>
      <c r="BY406" s="163"/>
      <c r="BZ406" s="163"/>
      <c r="CA406" s="163"/>
      <c r="CB406" s="163"/>
      <c r="CC406" s="163"/>
      <c r="CD406" s="163"/>
      <c r="CE406" s="163" t="str">
        <f t="shared" si="424"/>
        <v/>
      </c>
      <c r="CF406" s="163" t="str">
        <f t="shared" si="425"/>
        <v/>
      </c>
      <c r="CG406" s="163" t="str">
        <f t="shared" si="426"/>
        <v/>
      </c>
      <c r="CH406" s="163" t="str">
        <f t="shared" si="427"/>
        <v/>
      </c>
      <c r="CI406" s="163" t="str">
        <f t="shared" si="428"/>
        <v/>
      </c>
      <c r="CJ406" s="163" t="str">
        <f t="shared" si="429"/>
        <v/>
      </c>
      <c r="CK406" s="163" t="str">
        <f t="shared" si="430"/>
        <v/>
      </c>
      <c r="CL406" s="163" t="str">
        <f t="shared" si="431"/>
        <v/>
      </c>
      <c r="CM406" s="163" t="str">
        <f t="shared" si="432"/>
        <v/>
      </c>
      <c r="CN406" s="163"/>
      <c r="CO406" s="163"/>
      <c r="CP406" s="163" t="str">
        <f t="shared" si="433"/>
        <v/>
      </c>
      <c r="CQ406" s="163"/>
      <c r="CR406" s="163"/>
      <c r="CS406" s="185" t="str">
        <f t="shared" si="450"/>
        <v/>
      </c>
      <c r="CT406" s="70"/>
      <c r="CU406" s="70">
        <f t="shared" si="434"/>
        <v>0</v>
      </c>
      <c r="CV406" s="70">
        <f t="shared" si="435"/>
        <v>0</v>
      </c>
      <c r="CW406" s="70"/>
      <c r="CX406" s="96">
        <f t="shared" si="436"/>
        <v>0</v>
      </c>
      <c r="CY406" s="70"/>
      <c r="CZ406" s="70" t="e">
        <f t="shared" si="437"/>
        <v>#VALUE!</v>
      </c>
      <c r="DA406" s="70" t="e">
        <f t="shared" si="438"/>
        <v>#VALUE!</v>
      </c>
      <c r="DB406" s="70"/>
      <c r="DC406" s="70" t="b">
        <f t="shared" si="451"/>
        <v>0</v>
      </c>
      <c r="DD406" s="70">
        <f t="shared" si="439"/>
        <v>0</v>
      </c>
      <c r="DE406" s="70" t="str">
        <f t="shared" si="440"/>
        <v/>
      </c>
      <c r="DF406" s="70"/>
      <c r="DG406" s="70" t="str">
        <f t="shared" si="388"/>
        <v/>
      </c>
      <c r="DH406" s="70" t="b">
        <f t="shared" si="389"/>
        <v>0</v>
      </c>
      <c r="DI406" s="70" t="str">
        <f t="shared" si="390"/>
        <v/>
      </c>
      <c r="DJ406" s="70"/>
      <c r="DK406" s="70" t="str">
        <f t="shared" si="441"/>
        <v/>
      </c>
      <c r="DL406" s="70" t="str">
        <f t="shared" si="442"/>
        <v/>
      </c>
      <c r="DM406" s="70"/>
      <c r="DN406" s="70" t="str">
        <f t="shared" si="443"/>
        <v/>
      </c>
      <c r="DO406" s="70" t="str">
        <f>IF(DK406="","",AND((COUNTIF($DK$12:DL406,DK406))=1,(COUNTIF($DK$12:DL406,DL406))=1))</f>
        <v/>
      </c>
      <c r="DP406" s="70" t="str">
        <f>IF(DK406="","",AND((COUNTIF(DK406:$DL$812,DK406))=1,(COUNTIF(DK406:$DL$812,DL406))=1))</f>
        <v/>
      </c>
      <c r="DQ406" s="70"/>
      <c r="DR406" s="70" t="b">
        <f t="shared" si="444"/>
        <v>0</v>
      </c>
      <c r="DS406" s="70" t="b">
        <f t="shared" si="445"/>
        <v>0</v>
      </c>
      <c r="DT406" s="70">
        <f t="shared" si="391"/>
        <v>0</v>
      </c>
      <c r="DU406" s="70">
        <f t="shared" si="392"/>
        <v>0</v>
      </c>
      <c r="DV406" s="70" t="b">
        <f t="shared" si="446"/>
        <v>0</v>
      </c>
      <c r="DW406" s="70" t="b">
        <f t="shared" si="447"/>
        <v>0</v>
      </c>
      <c r="DX406" s="70"/>
      <c r="DY406" s="70" t="b">
        <f t="shared" si="448"/>
        <v>0</v>
      </c>
      <c r="DZ406" s="70">
        <f t="shared" si="449"/>
        <v>0</v>
      </c>
      <c r="EA406" s="70"/>
    </row>
    <row r="407" spans="1:131" x14ac:dyDescent="0.25">
      <c r="A407" s="24" t="str">
        <f t="shared" si="414"/>
        <v/>
      </c>
      <c r="B407" s="36"/>
      <c r="C407" s="37"/>
      <c r="D407" s="38"/>
      <c r="E407" s="37"/>
      <c r="F407" s="38"/>
      <c r="G407" s="39"/>
      <c r="H407" s="35"/>
      <c r="I407" s="30"/>
      <c r="J407" s="38"/>
      <c r="K407" s="36"/>
      <c r="L407" s="40"/>
      <c r="M407" s="43"/>
      <c r="N407" s="44"/>
      <c r="O407" s="35"/>
      <c r="P407" s="87"/>
      <c r="R407" s="70"/>
      <c r="S407" s="70"/>
      <c r="T407" s="99" t="s">
        <v>955</v>
      </c>
      <c r="U407" s="146" t="s">
        <v>956</v>
      </c>
      <c r="V407" s="70"/>
      <c r="W407" s="70"/>
      <c r="X407" s="70"/>
      <c r="Y407" s="70"/>
      <c r="Z407" t="b">
        <f t="shared" si="393"/>
        <v>0</v>
      </c>
      <c r="AA407" t="b">
        <f t="shared" si="415"/>
        <v>0</v>
      </c>
      <c r="AB407" t="b">
        <f t="shared" si="394"/>
        <v>0</v>
      </c>
      <c r="AC407" t="b">
        <f t="shared" si="395"/>
        <v>0</v>
      </c>
      <c r="AD407" s="101" t="b">
        <f t="shared" si="396"/>
        <v>0</v>
      </c>
      <c r="AE407" t="e">
        <f t="shared" si="397"/>
        <v>#VALUE!</v>
      </c>
      <c r="AF407" t="b">
        <f t="shared" si="398"/>
        <v>0</v>
      </c>
      <c r="AG407" s="135"/>
      <c r="AH407" s="82" t="b">
        <f t="shared" si="399"/>
        <v>0</v>
      </c>
      <c r="AI407" s="99" t="b">
        <f t="shared" si="400"/>
        <v>0</v>
      </c>
      <c r="AJ407" s="70" t="b">
        <f t="shared" si="401"/>
        <v>0</v>
      </c>
      <c r="AK407" s="111" t="b">
        <f t="shared" si="416"/>
        <v>0</v>
      </c>
      <c r="AL407" s="82" t="e">
        <f t="shared" si="402"/>
        <v>#VALUE!</v>
      </c>
      <c r="AM407" s="82" t="b">
        <f t="shared" si="403"/>
        <v>0</v>
      </c>
      <c r="AN407" s="82" t="b">
        <f t="shared" si="404"/>
        <v>0</v>
      </c>
      <c r="AO407" s="82" t="b">
        <f t="shared" si="417"/>
        <v>0</v>
      </c>
      <c r="AP407" s="82" t="b">
        <f t="shared" si="405"/>
        <v>0</v>
      </c>
      <c r="AQ407" s="82" t="b">
        <f t="shared" si="418"/>
        <v>0</v>
      </c>
      <c r="AR407" s="70">
        <f t="shared" si="419"/>
        <v>0</v>
      </c>
      <c r="AS407" s="82" t="b">
        <f t="shared" si="406"/>
        <v>0</v>
      </c>
      <c r="AT407" s="82" t="b">
        <f t="shared" si="407"/>
        <v>0</v>
      </c>
      <c r="AU407" s="82" t="b">
        <f t="shared" si="408"/>
        <v>0</v>
      </c>
      <c r="AV407" s="82" t="b">
        <f t="shared" si="409"/>
        <v>0</v>
      </c>
      <c r="AW407" s="82" t="b">
        <f t="shared" si="410"/>
        <v>0</v>
      </c>
      <c r="AX407" s="82" t="b">
        <f t="shared" si="411"/>
        <v>0</v>
      </c>
      <c r="AY407" s="82" t="b">
        <f t="shared" si="420"/>
        <v>0</v>
      </c>
      <c r="AZ407" s="82"/>
      <c r="BA407" s="82" t="b">
        <f t="shared" si="421"/>
        <v>0</v>
      </c>
      <c r="BB407" s="82" t="b">
        <f t="shared" si="422"/>
        <v>0</v>
      </c>
      <c r="BC407" s="82" t="b">
        <f t="shared" si="423"/>
        <v>0</v>
      </c>
      <c r="BD407" s="70"/>
      <c r="BE407" s="70" t="str">
        <f t="shared" si="412"/>
        <v/>
      </c>
      <c r="BF407" s="70">
        <v>396</v>
      </c>
      <c r="BG407" s="70"/>
      <c r="BH407" s="70"/>
      <c r="BI407" s="70"/>
      <c r="BJ407" s="70"/>
      <c r="BK407" s="70"/>
      <c r="BL407" s="70"/>
      <c r="BM407" s="70"/>
      <c r="BN407" s="70"/>
      <c r="BO407" s="70"/>
      <c r="BP407" s="70"/>
      <c r="BQ407" s="70"/>
      <c r="BR407" s="70"/>
      <c r="BS407" s="70" t="b">
        <f t="shared" si="413"/>
        <v>0</v>
      </c>
      <c r="BT407" s="70">
        <f>COUNTA(B408:$O$830)</f>
        <v>0</v>
      </c>
      <c r="BU407" s="70"/>
      <c r="BV407" s="163"/>
      <c r="BW407" s="163"/>
      <c r="BX407" s="163"/>
      <c r="BY407" s="163"/>
      <c r="BZ407" s="163"/>
      <c r="CA407" s="163"/>
      <c r="CB407" s="163"/>
      <c r="CC407" s="163"/>
      <c r="CD407" s="163"/>
      <c r="CE407" s="163" t="str">
        <f t="shared" si="424"/>
        <v/>
      </c>
      <c r="CF407" s="163" t="str">
        <f t="shared" si="425"/>
        <v/>
      </c>
      <c r="CG407" s="163" t="str">
        <f t="shared" si="426"/>
        <v/>
      </c>
      <c r="CH407" s="163" t="str">
        <f t="shared" si="427"/>
        <v/>
      </c>
      <c r="CI407" s="163" t="str">
        <f t="shared" si="428"/>
        <v/>
      </c>
      <c r="CJ407" s="163" t="str">
        <f t="shared" si="429"/>
        <v/>
      </c>
      <c r="CK407" s="163" t="str">
        <f t="shared" si="430"/>
        <v/>
      </c>
      <c r="CL407" s="163" t="str">
        <f t="shared" si="431"/>
        <v/>
      </c>
      <c r="CM407" s="163" t="str">
        <f t="shared" si="432"/>
        <v/>
      </c>
      <c r="CN407" s="163"/>
      <c r="CO407" s="163"/>
      <c r="CP407" s="163" t="str">
        <f t="shared" si="433"/>
        <v/>
      </c>
      <c r="CQ407" s="163"/>
      <c r="CR407" s="163"/>
      <c r="CS407" s="185" t="str">
        <f t="shared" si="450"/>
        <v/>
      </c>
      <c r="CT407" s="70"/>
      <c r="CU407" s="70">
        <f t="shared" si="434"/>
        <v>0</v>
      </c>
      <c r="CV407" s="70">
        <f t="shared" si="435"/>
        <v>0</v>
      </c>
      <c r="CW407" s="70"/>
      <c r="CX407" s="96">
        <f t="shared" si="436"/>
        <v>0</v>
      </c>
      <c r="CY407" s="70"/>
      <c r="CZ407" s="70" t="e">
        <f t="shared" si="437"/>
        <v>#VALUE!</v>
      </c>
      <c r="DA407" s="70" t="e">
        <f t="shared" si="438"/>
        <v>#VALUE!</v>
      </c>
      <c r="DB407" s="70"/>
      <c r="DC407" s="70" t="b">
        <f t="shared" si="451"/>
        <v>0</v>
      </c>
      <c r="DD407" s="70">
        <f t="shared" si="439"/>
        <v>0</v>
      </c>
      <c r="DE407" s="70" t="str">
        <f t="shared" si="440"/>
        <v/>
      </c>
      <c r="DF407" s="70"/>
      <c r="DG407" s="70" t="str">
        <f t="shared" si="388"/>
        <v/>
      </c>
      <c r="DH407" s="70" t="b">
        <f t="shared" si="389"/>
        <v>0</v>
      </c>
      <c r="DI407" s="70" t="str">
        <f t="shared" si="390"/>
        <v/>
      </c>
      <c r="DJ407" s="70"/>
      <c r="DK407" s="70" t="str">
        <f t="shared" si="441"/>
        <v/>
      </c>
      <c r="DL407" s="70" t="str">
        <f t="shared" si="442"/>
        <v/>
      </c>
      <c r="DM407" s="70"/>
      <c r="DN407" s="70" t="str">
        <f t="shared" si="443"/>
        <v/>
      </c>
      <c r="DO407" s="70" t="str">
        <f>IF(DK407="","",AND((COUNTIF($DK$12:DL407,DK407))=1,(COUNTIF($DK$12:DL407,DL407))=1))</f>
        <v/>
      </c>
      <c r="DP407" s="70" t="str">
        <f>IF(DK407="","",AND((COUNTIF(DK407:$DL$812,DK407))=1,(COUNTIF(DK407:$DL$812,DL407))=1))</f>
        <v/>
      </c>
      <c r="DQ407" s="70"/>
      <c r="DR407" s="70" t="b">
        <f t="shared" si="444"/>
        <v>0</v>
      </c>
      <c r="DS407" s="70" t="b">
        <f t="shared" si="445"/>
        <v>0</v>
      </c>
      <c r="DT407" s="70">
        <f t="shared" si="391"/>
        <v>0</v>
      </c>
      <c r="DU407" s="70">
        <f t="shared" si="392"/>
        <v>0</v>
      </c>
      <c r="DV407" s="70" t="b">
        <f t="shared" si="446"/>
        <v>0</v>
      </c>
      <c r="DW407" s="70" t="b">
        <f t="shared" si="447"/>
        <v>0</v>
      </c>
      <c r="DX407" s="70"/>
      <c r="DY407" s="70" t="b">
        <f t="shared" si="448"/>
        <v>0</v>
      </c>
      <c r="DZ407" s="70">
        <f t="shared" si="449"/>
        <v>0</v>
      </c>
      <c r="EA407" s="70"/>
    </row>
    <row r="408" spans="1:131" x14ac:dyDescent="0.25">
      <c r="A408" s="24" t="str">
        <f t="shared" si="414"/>
        <v/>
      </c>
      <c r="B408" s="36"/>
      <c r="C408" s="37"/>
      <c r="D408" s="38"/>
      <c r="E408" s="37"/>
      <c r="F408" s="38"/>
      <c r="G408" s="39"/>
      <c r="H408" s="35"/>
      <c r="I408" s="30"/>
      <c r="J408" s="38"/>
      <c r="K408" s="36"/>
      <c r="L408" s="40"/>
      <c r="M408" s="43"/>
      <c r="N408" s="44"/>
      <c r="O408" s="35"/>
      <c r="P408" s="87"/>
      <c r="R408" s="70"/>
      <c r="S408" s="70"/>
      <c r="T408" s="99" t="s">
        <v>957</v>
      </c>
      <c r="U408" s="146" t="s">
        <v>958</v>
      </c>
      <c r="V408" s="70"/>
      <c r="W408" s="70"/>
      <c r="X408" s="70"/>
      <c r="Y408" s="70"/>
      <c r="Z408" t="b">
        <f t="shared" si="393"/>
        <v>0</v>
      </c>
      <c r="AA408" t="b">
        <f t="shared" si="415"/>
        <v>0</v>
      </c>
      <c r="AB408" t="b">
        <f t="shared" si="394"/>
        <v>0</v>
      </c>
      <c r="AC408" t="b">
        <f t="shared" si="395"/>
        <v>0</v>
      </c>
      <c r="AD408" s="101" t="b">
        <f t="shared" si="396"/>
        <v>0</v>
      </c>
      <c r="AE408" t="e">
        <f t="shared" si="397"/>
        <v>#VALUE!</v>
      </c>
      <c r="AF408" t="b">
        <f t="shared" si="398"/>
        <v>0</v>
      </c>
      <c r="AG408" s="135"/>
      <c r="AH408" s="82" t="b">
        <f t="shared" si="399"/>
        <v>0</v>
      </c>
      <c r="AI408" s="99" t="b">
        <f t="shared" si="400"/>
        <v>0</v>
      </c>
      <c r="AJ408" s="70" t="b">
        <f t="shared" si="401"/>
        <v>0</v>
      </c>
      <c r="AK408" s="111" t="b">
        <f t="shared" si="416"/>
        <v>0</v>
      </c>
      <c r="AL408" s="82" t="e">
        <f t="shared" si="402"/>
        <v>#VALUE!</v>
      </c>
      <c r="AM408" s="82" t="b">
        <f t="shared" si="403"/>
        <v>0</v>
      </c>
      <c r="AN408" s="82" t="b">
        <f t="shared" si="404"/>
        <v>0</v>
      </c>
      <c r="AO408" s="82" t="b">
        <f t="shared" si="417"/>
        <v>0</v>
      </c>
      <c r="AP408" s="82" t="b">
        <f t="shared" si="405"/>
        <v>0</v>
      </c>
      <c r="AQ408" s="82" t="b">
        <f t="shared" si="418"/>
        <v>0</v>
      </c>
      <c r="AR408" s="70">
        <f t="shared" si="419"/>
        <v>0</v>
      </c>
      <c r="AS408" s="82" t="b">
        <f t="shared" si="406"/>
        <v>0</v>
      </c>
      <c r="AT408" s="82" t="b">
        <f t="shared" si="407"/>
        <v>0</v>
      </c>
      <c r="AU408" s="82" t="b">
        <f t="shared" si="408"/>
        <v>0</v>
      </c>
      <c r="AV408" s="82" t="b">
        <f t="shared" si="409"/>
        <v>0</v>
      </c>
      <c r="AW408" s="82" t="b">
        <f t="shared" si="410"/>
        <v>0</v>
      </c>
      <c r="AX408" s="82" t="b">
        <f t="shared" si="411"/>
        <v>0</v>
      </c>
      <c r="AY408" s="82" t="b">
        <f t="shared" si="420"/>
        <v>0</v>
      </c>
      <c r="AZ408" s="82"/>
      <c r="BA408" s="82" t="b">
        <f t="shared" si="421"/>
        <v>0</v>
      </c>
      <c r="BB408" s="82" t="b">
        <f t="shared" si="422"/>
        <v>0</v>
      </c>
      <c r="BC408" s="82" t="b">
        <f t="shared" si="423"/>
        <v>0</v>
      </c>
      <c r="BD408" s="70"/>
      <c r="BE408" s="70" t="str">
        <f t="shared" si="412"/>
        <v/>
      </c>
      <c r="BF408" s="70">
        <v>397</v>
      </c>
      <c r="BG408" s="70"/>
      <c r="BH408" s="70"/>
      <c r="BI408" s="70"/>
      <c r="BJ408" s="70"/>
      <c r="BK408" s="70"/>
      <c r="BL408" s="70"/>
      <c r="BM408" s="70"/>
      <c r="BN408" s="70"/>
      <c r="BO408" s="70"/>
      <c r="BP408" s="70"/>
      <c r="BQ408" s="70"/>
      <c r="BR408" s="70"/>
      <c r="BS408" s="70" t="b">
        <f t="shared" si="413"/>
        <v>0</v>
      </c>
      <c r="BT408" s="70">
        <f>COUNTA(B409:$O$830)</f>
        <v>0</v>
      </c>
      <c r="BU408" s="70"/>
      <c r="BV408" s="163"/>
      <c r="BW408" s="163"/>
      <c r="BX408" s="163"/>
      <c r="BY408" s="163"/>
      <c r="BZ408" s="163"/>
      <c r="CA408" s="163"/>
      <c r="CB408" s="163"/>
      <c r="CC408" s="163"/>
      <c r="CD408" s="163"/>
      <c r="CE408" s="163" t="str">
        <f t="shared" si="424"/>
        <v/>
      </c>
      <c r="CF408" s="163" t="str">
        <f t="shared" si="425"/>
        <v/>
      </c>
      <c r="CG408" s="163" t="str">
        <f t="shared" si="426"/>
        <v/>
      </c>
      <c r="CH408" s="163" t="str">
        <f t="shared" si="427"/>
        <v/>
      </c>
      <c r="CI408" s="163" t="str">
        <f t="shared" si="428"/>
        <v/>
      </c>
      <c r="CJ408" s="163" t="str">
        <f t="shared" si="429"/>
        <v/>
      </c>
      <c r="CK408" s="163" t="str">
        <f t="shared" si="430"/>
        <v/>
      </c>
      <c r="CL408" s="163" t="str">
        <f t="shared" si="431"/>
        <v/>
      </c>
      <c r="CM408" s="163" t="str">
        <f t="shared" si="432"/>
        <v/>
      </c>
      <c r="CN408" s="163"/>
      <c r="CO408" s="163"/>
      <c r="CP408" s="163" t="str">
        <f t="shared" si="433"/>
        <v/>
      </c>
      <c r="CQ408" s="163"/>
      <c r="CR408" s="163"/>
      <c r="CS408" s="185" t="str">
        <f t="shared" si="450"/>
        <v/>
      </c>
      <c r="CT408" s="70"/>
      <c r="CU408" s="70">
        <f t="shared" si="434"/>
        <v>0</v>
      </c>
      <c r="CV408" s="70">
        <f t="shared" si="435"/>
        <v>0</v>
      </c>
      <c r="CW408" s="70"/>
      <c r="CX408" s="96">
        <f t="shared" si="436"/>
        <v>0</v>
      </c>
      <c r="CY408" s="70"/>
      <c r="CZ408" s="70" t="e">
        <f t="shared" si="437"/>
        <v>#VALUE!</v>
      </c>
      <c r="DA408" s="70" t="e">
        <f t="shared" si="438"/>
        <v>#VALUE!</v>
      </c>
      <c r="DB408" s="70"/>
      <c r="DC408" s="70" t="b">
        <f t="shared" si="451"/>
        <v>0</v>
      </c>
      <c r="DD408" s="70">
        <f t="shared" si="439"/>
        <v>0</v>
      </c>
      <c r="DE408" s="70" t="str">
        <f t="shared" si="440"/>
        <v/>
      </c>
      <c r="DF408" s="70"/>
      <c r="DG408" s="70" t="str">
        <f t="shared" si="388"/>
        <v/>
      </c>
      <c r="DH408" s="70" t="b">
        <f t="shared" si="389"/>
        <v>0</v>
      </c>
      <c r="DI408" s="70" t="str">
        <f t="shared" si="390"/>
        <v/>
      </c>
      <c r="DJ408" s="70"/>
      <c r="DK408" s="70" t="str">
        <f t="shared" si="441"/>
        <v/>
      </c>
      <c r="DL408" s="70" t="str">
        <f t="shared" si="442"/>
        <v/>
      </c>
      <c r="DM408" s="70"/>
      <c r="DN408" s="70" t="str">
        <f t="shared" si="443"/>
        <v/>
      </c>
      <c r="DO408" s="70" t="str">
        <f>IF(DK408="","",AND((COUNTIF($DK$12:DL408,DK408))=1,(COUNTIF($DK$12:DL408,DL408))=1))</f>
        <v/>
      </c>
      <c r="DP408" s="70" t="str">
        <f>IF(DK408="","",AND((COUNTIF(DK408:$DL$812,DK408))=1,(COUNTIF(DK408:$DL$812,DL408))=1))</f>
        <v/>
      </c>
      <c r="DQ408" s="70"/>
      <c r="DR408" s="70" t="b">
        <f t="shared" si="444"/>
        <v>0</v>
      </c>
      <c r="DS408" s="70" t="b">
        <f t="shared" si="445"/>
        <v>0</v>
      </c>
      <c r="DT408" s="70">
        <f t="shared" si="391"/>
        <v>0</v>
      </c>
      <c r="DU408" s="70">
        <f t="shared" si="392"/>
        <v>0</v>
      </c>
      <c r="DV408" s="70" t="b">
        <f t="shared" si="446"/>
        <v>0</v>
      </c>
      <c r="DW408" s="70" t="b">
        <f t="shared" si="447"/>
        <v>0</v>
      </c>
      <c r="DX408" s="70"/>
      <c r="DY408" s="70" t="b">
        <f t="shared" si="448"/>
        <v>0</v>
      </c>
      <c r="DZ408" s="70">
        <f t="shared" si="449"/>
        <v>0</v>
      </c>
      <c r="EA408" s="70"/>
    </row>
    <row r="409" spans="1:131" x14ac:dyDescent="0.25">
      <c r="A409" s="24" t="str">
        <f t="shared" si="414"/>
        <v/>
      </c>
      <c r="B409" s="36"/>
      <c r="C409" s="37"/>
      <c r="D409" s="38"/>
      <c r="E409" s="37"/>
      <c r="F409" s="38"/>
      <c r="G409" s="39"/>
      <c r="H409" s="35"/>
      <c r="I409" s="30"/>
      <c r="J409" s="38"/>
      <c r="K409" s="36"/>
      <c r="L409" s="40"/>
      <c r="M409" s="43"/>
      <c r="N409" s="44"/>
      <c r="O409" s="35"/>
      <c r="P409" s="87"/>
      <c r="R409" s="70"/>
      <c r="S409" s="70"/>
      <c r="T409" s="99" t="s">
        <v>959</v>
      </c>
      <c r="U409" s="146" t="s">
        <v>960</v>
      </c>
      <c r="V409" s="70"/>
      <c r="W409" s="70"/>
      <c r="X409" s="70"/>
      <c r="Y409" s="70"/>
      <c r="Z409" t="b">
        <f t="shared" si="393"/>
        <v>0</v>
      </c>
      <c r="AA409" t="b">
        <f t="shared" si="415"/>
        <v>0</v>
      </c>
      <c r="AB409" t="b">
        <f t="shared" si="394"/>
        <v>0</v>
      </c>
      <c r="AC409" t="b">
        <f t="shared" si="395"/>
        <v>0</v>
      </c>
      <c r="AD409" s="101" t="b">
        <f t="shared" si="396"/>
        <v>0</v>
      </c>
      <c r="AE409" t="e">
        <f t="shared" si="397"/>
        <v>#VALUE!</v>
      </c>
      <c r="AF409" t="b">
        <f t="shared" si="398"/>
        <v>0</v>
      </c>
      <c r="AG409" s="135"/>
      <c r="AH409" s="82" t="b">
        <f t="shared" si="399"/>
        <v>0</v>
      </c>
      <c r="AI409" s="99" t="b">
        <f t="shared" si="400"/>
        <v>0</v>
      </c>
      <c r="AJ409" s="70" t="b">
        <f t="shared" si="401"/>
        <v>0</v>
      </c>
      <c r="AK409" s="111" t="b">
        <f t="shared" si="416"/>
        <v>0</v>
      </c>
      <c r="AL409" s="82" t="e">
        <f t="shared" si="402"/>
        <v>#VALUE!</v>
      </c>
      <c r="AM409" s="82" t="b">
        <f t="shared" si="403"/>
        <v>0</v>
      </c>
      <c r="AN409" s="82" t="b">
        <f t="shared" si="404"/>
        <v>0</v>
      </c>
      <c r="AO409" s="82" t="b">
        <f t="shared" si="417"/>
        <v>0</v>
      </c>
      <c r="AP409" s="82" t="b">
        <f t="shared" si="405"/>
        <v>0</v>
      </c>
      <c r="AQ409" s="82" t="b">
        <f t="shared" si="418"/>
        <v>0</v>
      </c>
      <c r="AR409" s="70">
        <f t="shared" si="419"/>
        <v>0</v>
      </c>
      <c r="AS409" s="82" t="b">
        <f t="shared" si="406"/>
        <v>0</v>
      </c>
      <c r="AT409" s="82" t="b">
        <f t="shared" si="407"/>
        <v>0</v>
      </c>
      <c r="AU409" s="82" t="b">
        <f t="shared" si="408"/>
        <v>0</v>
      </c>
      <c r="AV409" s="82" t="b">
        <f t="shared" si="409"/>
        <v>0</v>
      </c>
      <c r="AW409" s="82" t="b">
        <f t="shared" si="410"/>
        <v>0</v>
      </c>
      <c r="AX409" s="82" t="b">
        <f t="shared" si="411"/>
        <v>0</v>
      </c>
      <c r="AY409" s="82" t="b">
        <f t="shared" si="420"/>
        <v>0</v>
      </c>
      <c r="AZ409" s="82"/>
      <c r="BA409" s="82" t="b">
        <f t="shared" si="421"/>
        <v>0</v>
      </c>
      <c r="BB409" s="82" t="b">
        <f t="shared" si="422"/>
        <v>0</v>
      </c>
      <c r="BC409" s="82" t="b">
        <f t="shared" si="423"/>
        <v>0</v>
      </c>
      <c r="BD409" s="70"/>
      <c r="BE409" s="70" t="str">
        <f t="shared" si="412"/>
        <v/>
      </c>
      <c r="BF409" s="70">
        <v>398</v>
      </c>
      <c r="BG409" s="70"/>
      <c r="BH409" s="70"/>
      <c r="BI409" s="70"/>
      <c r="BJ409" s="70"/>
      <c r="BK409" s="70"/>
      <c r="BL409" s="70"/>
      <c r="BM409" s="70"/>
      <c r="BN409" s="70"/>
      <c r="BO409" s="70"/>
      <c r="BP409" s="70"/>
      <c r="BQ409" s="70"/>
      <c r="BR409" s="70"/>
      <c r="BS409" s="70" t="b">
        <f t="shared" si="413"/>
        <v>0</v>
      </c>
      <c r="BT409" s="70">
        <f>COUNTA(B410:$O$830)</f>
        <v>0</v>
      </c>
      <c r="BU409" s="70"/>
      <c r="BV409" s="163"/>
      <c r="BW409" s="163"/>
      <c r="BX409" s="163"/>
      <c r="BY409" s="163"/>
      <c r="BZ409" s="163"/>
      <c r="CA409" s="163"/>
      <c r="CB409" s="163"/>
      <c r="CC409" s="163"/>
      <c r="CD409" s="163"/>
      <c r="CE409" s="163" t="str">
        <f t="shared" si="424"/>
        <v/>
      </c>
      <c r="CF409" s="163" t="str">
        <f t="shared" si="425"/>
        <v/>
      </c>
      <c r="CG409" s="163" t="str">
        <f t="shared" si="426"/>
        <v/>
      </c>
      <c r="CH409" s="163" t="str">
        <f t="shared" si="427"/>
        <v/>
      </c>
      <c r="CI409" s="163" t="str">
        <f t="shared" si="428"/>
        <v/>
      </c>
      <c r="CJ409" s="163" t="str">
        <f t="shared" si="429"/>
        <v/>
      </c>
      <c r="CK409" s="163" t="str">
        <f t="shared" si="430"/>
        <v/>
      </c>
      <c r="CL409" s="163" t="str">
        <f t="shared" si="431"/>
        <v/>
      </c>
      <c r="CM409" s="163" t="str">
        <f t="shared" si="432"/>
        <v/>
      </c>
      <c r="CN409" s="163"/>
      <c r="CO409" s="163"/>
      <c r="CP409" s="163" t="str">
        <f t="shared" si="433"/>
        <v/>
      </c>
      <c r="CQ409" s="163"/>
      <c r="CR409" s="163"/>
      <c r="CS409" s="185" t="str">
        <f t="shared" si="450"/>
        <v/>
      </c>
      <c r="CT409" s="70"/>
      <c r="CU409" s="70">
        <f t="shared" si="434"/>
        <v>0</v>
      </c>
      <c r="CV409" s="70">
        <f t="shared" si="435"/>
        <v>0</v>
      </c>
      <c r="CW409" s="70"/>
      <c r="CX409" s="96">
        <f t="shared" si="436"/>
        <v>0</v>
      </c>
      <c r="CY409" s="70"/>
      <c r="CZ409" s="70" t="e">
        <f t="shared" si="437"/>
        <v>#VALUE!</v>
      </c>
      <c r="DA409" s="70" t="e">
        <f t="shared" si="438"/>
        <v>#VALUE!</v>
      </c>
      <c r="DB409" s="70"/>
      <c r="DC409" s="70" t="b">
        <f t="shared" si="451"/>
        <v>0</v>
      </c>
      <c r="DD409" s="70">
        <f t="shared" si="439"/>
        <v>0</v>
      </c>
      <c r="DE409" s="70" t="str">
        <f t="shared" si="440"/>
        <v/>
      </c>
      <c r="DF409" s="70"/>
      <c r="DG409" s="70" t="str">
        <f t="shared" si="388"/>
        <v/>
      </c>
      <c r="DH409" s="70" t="b">
        <f t="shared" si="389"/>
        <v>0</v>
      </c>
      <c r="DI409" s="70" t="str">
        <f t="shared" si="390"/>
        <v/>
      </c>
      <c r="DJ409" s="70"/>
      <c r="DK409" s="70" t="str">
        <f t="shared" si="441"/>
        <v/>
      </c>
      <c r="DL409" s="70" t="str">
        <f t="shared" si="442"/>
        <v/>
      </c>
      <c r="DM409" s="70"/>
      <c r="DN409" s="70" t="str">
        <f t="shared" si="443"/>
        <v/>
      </c>
      <c r="DO409" s="70" t="str">
        <f>IF(DK409="","",AND((COUNTIF($DK$12:DL409,DK409))=1,(COUNTIF($DK$12:DL409,DL409))=1))</f>
        <v/>
      </c>
      <c r="DP409" s="70" t="str">
        <f>IF(DK409="","",AND((COUNTIF(DK409:$DL$812,DK409))=1,(COUNTIF(DK409:$DL$812,DL409))=1))</f>
        <v/>
      </c>
      <c r="DQ409" s="70"/>
      <c r="DR409" s="70" t="b">
        <f t="shared" si="444"/>
        <v>0</v>
      </c>
      <c r="DS409" s="70" t="b">
        <f t="shared" si="445"/>
        <v>0</v>
      </c>
      <c r="DT409" s="70">
        <f t="shared" si="391"/>
        <v>0</v>
      </c>
      <c r="DU409" s="70">
        <f t="shared" si="392"/>
        <v>0</v>
      </c>
      <c r="DV409" s="70" t="b">
        <f t="shared" si="446"/>
        <v>0</v>
      </c>
      <c r="DW409" s="70" t="b">
        <f t="shared" si="447"/>
        <v>0</v>
      </c>
      <c r="DX409" s="70"/>
      <c r="DY409" s="70" t="b">
        <f t="shared" si="448"/>
        <v>0</v>
      </c>
      <c r="DZ409" s="70">
        <f t="shared" si="449"/>
        <v>0</v>
      </c>
      <c r="EA409" s="70"/>
    </row>
    <row r="410" spans="1:131" x14ac:dyDescent="0.25">
      <c r="A410" s="24" t="str">
        <f t="shared" si="414"/>
        <v/>
      </c>
      <c r="B410" s="36"/>
      <c r="C410" s="37"/>
      <c r="D410" s="38"/>
      <c r="E410" s="37"/>
      <c r="F410" s="38"/>
      <c r="G410" s="39"/>
      <c r="H410" s="35"/>
      <c r="I410" s="30"/>
      <c r="J410" s="38"/>
      <c r="K410" s="36"/>
      <c r="L410" s="40"/>
      <c r="M410" s="43"/>
      <c r="N410" s="44"/>
      <c r="O410" s="35"/>
      <c r="P410" s="87"/>
      <c r="R410" s="70"/>
      <c r="S410" s="70"/>
      <c r="T410" s="99" t="s">
        <v>961</v>
      </c>
      <c r="U410" s="146" t="s">
        <v>962</v>
      </c>
      <c r="V410" s="70"/>
      <c r="W410" s="70"/>
      <c r="X410" s="70"/>
      <c r="Y410" s="70"/>
      <c r="Z410" t="b">
        <f t="shared" si="393"/>
        <v>0</v>
      </c>
      <c r="AA410" t="b">
        <f t="shared" si="415"/>
        <v>0</v>
      </c>
      <c r="AB410" t="b">
        <f t="shared" si="394"/>
        <v>0</v>
      </c>
      <c r="AC410" t="b">
        <f t="shared" si="395"/>
        <v>0</v>
      </c>
      <c r="AD410" s="101" t="b">
        <f t="shared" si="396"/>
        <v>0</v>
      </c>
      <c r="AE410" t="e">
        <f t="shared" si="397"/>
        <v>#VALUE!</v>
      </c>
      <c r="AF410" t="b">
        <f t="shared" si="398"/>
        <v>0</v>
      </c>
      <c r="AG410" s="135"/>
      <c r="AH410" s="82" t="b">
        <f t="shared" si="399"/>
        <v>0</v>
      </c>
      <c r="AI410" s="99" t="b">
        <f t="shared" si="400"/>
        <v>0</v>
      </c>
      <c r="AJ410" s="70" t="b">
        <f t="shared" si="401"/>
        <v>0</v>
      </c>
      <c r="AK410" s="111" t="b">
        <f t="shared" si="416"/>
        <v>0</v>
      </c>
      <c r="AL410" s="82" t="e">
        <f t="shared" si="402"/>
        <v>#VALUE!</v>
      </c>
      <c r="AM410" s="82" t="b">
        <f t="shared" si="403"/>
        <v>0</v>
      </c>
      <c r="AN410" s="82" t="b">
        <f t="shared" si="404"/>
        <v>0</v>
      </c>
      <c r="AO410" s="82" t="b">
        <f t="shared" si="417"/>
        <v>0</v>
      </c>
      <c r="AP410" s="82" t="b">
        <f t="shared" si="405"/>
        <v>0</v>
      </c>
      <c r="AQ410" s="82" t="b">
        <f t="shared" si="418"/>
        <v>0</v>
      </c>
      <c r="AR410" s="70">
        <f t="shared" si="419"/>
        <v>0</v>
      </c>
      <c r="AS410" s="82" t="b">
        <f t="shared" si="406"/>
        <v>0</v>
      </c>
      <c r="AT410" s="82" t="b">
        <f t="shared" si="407"/>
        <v>0</v>
      </c>
      <c r="AU410" s="82" t="b">
        <f t="shared" si="408"/>
        <v>0</v>
      </c>
      <c r="AV410" s="82" t="b">
        <f t="shared" si="409"/>
        <v>0</v>
      </c>
      <c r="AW410" s="82" t="b">
        <f t="shared" si="410"/>
        <v>0</v>
      </c>
      <c r="AX410" s="82" t="b">
        <f t="shared" si="411"/>
        <v>0</v>
      </c>
      <c r="AY410" s="82" t="b">
        <f t="shared" si="420"/>
        <v>0</v>
      </c>
      <c r="AZ410" s="82"/>
      <c r="BA410" s="82" t="b">
        <f t="shared" si="421"/>
        <v>0</v>
      </c>
      <c r="BB410" s="82" t="b">
        <f t="shared" si="422"/>
        <v>0</v>
      </c>
      <c r="BC410" s="82" t="b">
        <f t="shared" si="423"/>
        <v>0</v>
      </c>
      <c r="BD410" s="70"/>
      <c r="BE410" s="70" t="str">
        <f t="shared" si="412"/>
        <v/>
      </c>
      <c r="BF410" s="70">
        <v>399</v>
      </c>
      <c r="BG410" s="70"/>
      <c r="BH410" s="70"/>
      <c r="BI410" s="70"/>
      <c r="BJ410" s="70"/>
      <c r="BK410" s="70"/>
      <c r="BL410" s="70"/>
      <c r="BM410" s="70"/>
      <c r="BN410" s="70"/>
      <c r="BO410" s="70"/>
      <c r="BP410" s="70"/>
      <c r="BQ410" s="70"/>
      <c r="BR410" s="70"/>
      <c r="BS410" s="70" t="b">
        <f t="shared" si="413"/>
        <v>0</v>
      </c>
      <c r="BT410" s="70">
        <f>COUNTA(B411:$O$830)</f>
        <v>0</v>
      </c>
      <c r="BU410" s="70"/>
      <c r="BV410" s="163"/>
      <c r="BW410" s="163"/>
      <c r="BX410" s="163"/>
      <c r="BY410" s="163"/>
      <c r="BZ410" s="163"/>
      <c r="CA410" s="163"/>
      <c r="CB410" s="163"/>
      <c r="CC410" s="163"/>
      <c r="CD410" s="163"/>
      <c r="CE410" s="163" t="str">
        <f t="shared" si="424"/>
        <v/>
      </c>
      <c r="CF410" s="163" t="str">
        <f t="shared" si="425"/>
        <v/>
      </c>
      <c r="CG410" s="163" t="str">
        <f t="shared" si="426"/>
        <v/>
      </c>
      <c r="CH410" s="163" t="str">
        <f t="shared" si="427"/>
        <v/>
      </c>
      <c r="CI410" s="163" t="str">
        <f t="shared" si="428"/>
        <v/>
      </c>
      <c r="CJ410" s="163" t="str">
        <f t="shared" si="429"/>
        <v/>
      </c>
      <c r="CK410" s="163" t="str">
        <f t="shared" si="430"/>
        <v/>
      </c>
      <c r="CL410" s="163" t="str">
        <f t="shared" si="431"/>
        <v/>
      </c>
      <c r="CM410" s="163" t="str">
        <f t="shared" si="432"/>
        <v/>
      </c>
      <c r="CN410" s="163"/>
      <c r="CO410" s="163"/>
      <c r="CP410" s="163" t="str">
        <f t="shared" si="433"/>
        <v/>
      </c>
      <c r="CQ410" s="163"/>
      <c r="CR410" s="163"/>
      <c r="CS410" s="185" t="str">
        <f t="shared" si="450"/>
        <v/>
      </c>
      <c r="CT410" s="70"/>
      <c r="CU410" s="70">
        <f t="shared" si="434"/>
        <v>0</v>
      </c>
      <c r="CV410" s="70">
        <f t="shared" si="435"/>
        <v>0</v>
      </c>
      <c r="CW410" s="70"/>
      <c r="CX410" s="96">
        <f t="shared" si="436"/>
        <v>0</v>
      </c>
      <c r="CY410" s="70"/>
      <c r="CZ410" s="70" t="e">
        <f t="shared" si="437"/>
        <v>#VALUE!</v>
      </c>
      <c r="DA410" s="70" t="e">
        <f t="shared" si="438"/>
        <v>#VALUE!</v>
      </c>
      <c r="DB410" s="70"/>
      <c r="DC410" s="70" t="b">
        <f t="shared" si="451"/>
        <v>0</v>
      </c>
      <c r="DD410" s="70">
        <f t="shared" si="439"/>
        <v>0</v>
      </c>
      <c r="DE410" s="70" t="str">
        <f t="shared" si="440"/>
        <v/>
      </c>
      <c r="DF410" s="70"/>
      <c r="DG410" s="70" t="str">
        <f t="shared" si="388"/>
        <v/>
      </c>
      <c r="DH410" s="70" t="b">
        <f t="shared" si="389"/>
        <v>0</v>
      </c>
      <c r="DI410" s="70" t="str">
        <f t="shared" si="390"/>
        <v/>
      </c>
      <c r="DJ410" s="70"/>
      <c r="DK410" s="70" t="str">
        <f t="shared" si="441"/>
        <v/>
      </c>
      <c r="DL410" s="70" t="str">
        <f t="shared" si="442"/>
        <v/>
      </c>
      <c r="DM410" s="70"/>
      <c r="DN410" s="70" t="str">
        <f t="shared" si="443"/>
        <v/>
      </c>
      <c r="DO410" s="70" t="str">
        <f>IF(DK410="","",AND((COUNTIF($DK$12:DL410,DK410))=1,(COUNTIF($DK$12:DL410,DL410))=1))</f>
        <v/>
      </c>
      <c r="DP410" s="70" t="str">
        <f>IF(DK410="","",AND((COUNTIF(DK410:$DL$812,DK410))=1,(COUNTIF(DK410:$DL$812,DL410))=1))</f>
        <v/>
      </c>
      <c r="DQ410" s="70"/>
      <c r="DR410" s="70" t="b">
        <f t="shared" si="444"/>
        <v>0</v>
      </c>
      <c r="DS410" s="70" t="b">
        <f t="shared" si="445"/>
        <v>0</v>
      </c>
      <c r="DT410" s="70">
        <f t="shared" si="391"/>
        <v>0</v>
      </c>
      <c r="DU410" s="70">
        <f t="shared" si="392"/>
        <v>0</v>
      </c>
      <c r="DV410" s="70" t="b">
        <f t="shared" si="446"/>
        <v>0</v>
      </c>
      <c r="DW410" s="70" t="b">
        <f t="shared" si="447"/>
        <v>0</v>
      </c>
      <c r="DX410" s="70"/>
      <c r="DY410" s="70" t="b">
        <f t="shared" si="448"/>
        <v>0</v>
      </c>
      <c r="DZ410" s="70">
        <f t="shared" si="449"/>
        <v>0</v>
      </c>
      <c r="EA410" s="70"/>
    </row>
    <row r="411" spans="1:131" x14ac:dyDescent="0.25">
      <c r="A411" s="24" t="str">
        <f t="shared" si="414"/>
        <v/>
      </c>
      <c r="B411" s="36"/>
      <c r="C411" s="37"/>
      <c r="D411" s="38"/>
      <c r="E411" s="37"/>
      <c r="F411" s="38"/>
      <c r="G411" s="39"/>
      <c r="H411" s="35"/>
      <c r="I411" s="30"/>
      <c r="J411" s="38"/>
      <c r="K411" s="36"/>
      <c r="L411" s="40"/>
      <c r="M411" s="43"/>
      <c r="N411" s="44"/>
      <c r="O411" s="35"/>
      <c r="P411" s="87"/>
      <c r="R411" s="70"/>
      <c r="S411" s="70"/>
      <c r="T411" s="99" t="s">
        <v>963</v>
      </c>
      <c r="U411" s="146" t="s">
        <v>964</v>
      </c>
      <c r="V411" s="70"/>
      <c r="W411" s="70"/>
      <c r="X411" s="70"/>
      <c r="Y411" s="70"/>
      <c r="Z411" t="b">
        <f t="shared" si="393"/>
        <v>0</v>
      </c>
      <c r="AA411" t="b">
        <f t="shared" si="415"/>
        <v>0</v>
      </c>
      <c r="AB411" t="b">
        <f t="shared" si="394"/>
        <v>0</v>
      </c>
      <c r="AC411" t="b">
        <f t="shared" si="395"/>
        <v>0</v>
      </c>
      <c r="AD411" s="101" t="b">
        <f t="shared" si="396"/>
        <v>0</v>
      </c>
      <c r="AE411" t="e">
        <f t="shared" si="397"/>
        <v>#VALUE!</v>
      </c>
      <c r="AF411" t="b">
        <f t="shared" si="398"/>
        <v>0</v>
      </c>
      <c r="AG411" s="135"/>
      <c r="AH411" s="82" t="b">
        <f t="shared" si="399"/>
        <v>0</v>
      </c>
      <c r="AI411" s="99" t="b">
        <f t="shared" si="400"/>
        <v>0</v>
      </c>
      <c r="AJ411" s="70" t="b">
        <f t="shared" si="401"/>
        <v>0</v>
      </c>
      <c r="AK411" s="111" t="b">
        <f t="shared" si="416"/>
        <v>0</v>
      </c>
      <c r="AL411" s="82" t="e">
        <f t="shared" si="402"/>
        <v>#VALUE!</v>
      </c>
      <c r="AM411" s="82" t="b">
        <f t="shared" si="403"/>
        <v>0</v>
      </c>
      <c r="AN411" s="82" t="b">
        <f t="shared" si="404"/>
        <v>0</v>
      </c>
      <c r="AO411" s="82" t="b">
        <f t="shared" si="417"/>
        <v>0</v>
      </c>
      <c r="AP411" s="82" t="b">
        <f t="shared" si="405"/>
        <v>0</v>
      </c>
      <c r="AQ411" s="82" t="b">
        <f t="shared" si="418"/>
        <v>0</v>
      </c>
      <c r="AR411" s="70">
        <f t="shared" si="419"/>
        <v>0</v>
      </c>
      <c r="AS411" s="82" t="b">
        <f t="shared" si="406"/>
        <v>0</v>
      </c>
      <c r="AT411" s="82" t="b">
        <f t="shared" si="407"/>
        <v>0</v>
      </c>
      <c r="AU411" s="82" t="b">
        <f t="shared" si="408"/>
        <v>0</v>
      </c>
      <c r="AV411" s="82" t="b">
        <f t="shared" si="409"/>
        <v>0</v>
      </c>
      <c r="AW411" s="82" t="b">
        <f t="shared" si="410"/>
        <v>0</v>
      </c>
      <c r="AX411" s="82" t="b">
        <f t="shared" si="411"/>
        <v>0</v>
      </c>
      <c r="AY411" s="82" t="b">
        <f t="shared" si="420"/>
        <v>0</v>
      </c>
      <c r="AZ411" s="82"/>
      <c r="BA411" s="82" t="b">
        <f t="shared" si="421"/>
        <v>0</v>
      </c>
      <c r="BB411" s="82" t="b">
        <f t="shared" si="422"/>
        <v>0</v>
      </c>
      <c r="BC411" s="82" t="b">
        <f t="shared" si="423"/>
        <v>0</v>
      </c>
      <c r="BD411" s="70"/>
      <c r="BE411" s="70" t="str">
        <f t="shared" si="412"/>
        <v/>
      </c>
      <c r="BF411" s="70">
        <v>400</v>
      </c>
      <c r="BG411" s="70"/>
      <c r="BH411" s="70"/>
      <c r="BI411" s="70"/>
      <c r="BJ411" s="70"/>
      <c r="BK411" s="70"/>
      <c r="BL411" s="70"/>
      <c r="BM411" s="70"/>
      <c r="BN411" s="70"/>
      <c r="BO411" s="70"/>
      <c r="BP411" s="70"/>
      <c r="BQ411" s="70"/>
      <c r="BR411" s="70"/>
      <c r="BS411" s="70" t="b">
        <f t="shared" si="413"/>
        <v>0</v>
      </c>
      <c r="BT411" s="70">
        <f>COUNTA(B412:$O$830)</f>
        <v>0</v>
      </c>
      <c r="BU411" s="70"/>
      <c r="BV411" s="163"/>
      <c r="BW411" s="163"/>
      <c r="BX411" s="163"/>
      <c r="BY411" s="163"/>
      <c r="BZ411" s="163"/>
      <c r="CA411" s="163"/>
      <c r="CB411" s="163"/>
      <c r="CC411" s="163"/>
      <c r="CD411" s="163"/>
      <c r="CE411" s="163" t="str">
        <f t="shared" si="424"/>
        <v/>
      </c>
      <c r="CF411" s="163" t="str">
        <f t="shared" si="425"/>
        <v/>
      </c>
      <c r="CG411" s="163" t="str">
        <f t="shared" si="426"/>
        <v/>
      </c>
      <c r="CH411" s="163" t="str">
        <f t="shared" si="427"/>
        <v/>
      </c>
      <c r="CI411" s="163" t="str">
        <f t="shared" si="428"/>
        <v/>
      </c>
      <c r="CJ411" s="163" t="str">
        <f t="shared" si="429"/>
        <v/>
      </c>
      <c r="CK411" s="163" t="str">
        <f t="shared" si="430"/>
        <v/>
      </c>
      <c r="CL411" s="163" t="str">
        <f t="shared" si="431"/>
        <v/>
      </c>
      <c r="CM411" s="163" t="str">
        <f t="shared" si="432"/>
        <v/>
      </c>
      <c r="CN411" s="163"/>
      <c r="CO411" s="163"/>
      <c r="CP411" s="163" t="str">
        <f t="shared" si="433"/>
        <v/>
      </c>
      <c r="CQ411" s="163"/>
      <c r="CR411" s="163"/>
      <c r="CS411" s="185" t="str">
        <f t="shared" si="450"/>
        <v/>
      </c>
      <c r="CT411" s="70"/>
      <c r="CU411" s="70">
        <f t="shared" si="434"/>
        <v>0</v>
      </c>
      <c r="CV411" s="70">
        <f t="shared" si="435"/>
        <v>0</v>
      </c>
      <c r="CW411" s="70"/>
      <c r="CX411" s="96">
        <f t="shared" si="436"/>
        <v>0</v>
      </c>
      <c r="CY411" s="70"/>
      <c r="CZ411" s="70" t="e">
        <f t="shared" si="437"/>
        <v>#VALUE!</v>
      </c>
      <c r="DA411" s="70" t="e">
        <f t="shared" si="438"/>
        <v>#VALUE!</v>
      </c>
      <c r="DB411" s="70"/>
      <c r="DC411" s="70" t="b">
        <f t="shared" si="451"/>
        <v>0</v>
      </c>
      <c r="DD411" s="70">
        <f t="shared" si="439"/>
        <v>0</v>
      </c>
      <c r="DE411" s="70" t="str">
        <f t="shared" si="440"/>
        <v/>
      </c>
      <c r="DF411" s="70"/>
      <c r="DG411" s="70" t="str">
        <f t="shared" si="388"/>
        <v/>
      </c>
      <c r="DH411" s="70" t="b">
        <f t="shared" si="389"/>
        <v>0</v>
      </c>
      <c r="DI411" s="70" t="str">
        <f t="shared" si="390"/>
        <v/>
      </c>
      <c r="DJ411" s="70"/>
      <c r="DK411" s="70" t="str">
        <f t="shared" si="441"/>
        <v/>
      </c>
      <c r="DL411" s="70" t="str">
        <f t="shared" si="442"/>
        <v/>
      </c>
      <c r="DM411" s="70"/>
      <c r="DN411" s="70" t="str">
        <f t="shared" si="443"/>
        <v/>
      </c>
      <c r="DO411" s="70" t="str">
        <f>IF(DK411="","",AND((COUNTIF($DK$12:DL411,DK411))=1,(COUNTIF($DK$12:DL411,DL411))=1))</f>
        <v/>
      </c>
      <c r="DP411" s="70" t="str">
        <f>IF(DK411="","",AND((COUNTIF(DK411:$DL$812,DK411))=1,(COUNTIF(DK411:$DL$812,DL411))=1))</f>
        <v/>
      </c>
      <c r="DQ411" s="70"/>
      <c r="DR411" s="70" t="b">
        <f t="shared" si="444"/>
        <v>0</v>
      </c>
      <c r="DS411" s="70" t="b">
        <f t="shared" si="445"/>
        <v>0</v>
      </c>
      <c r="DT411" s="70">
        <f t="shared" si="391"/>
        <v>0</v>
      </c>
      <c r="DU411" s="70">
        <f t="shared" si="392"/>
        <v>0</v>
      </c>
      <c r="DV411" s="70" t="b">
        <f t="shared" si="446"/>
        <v>0</v>
      </c>
      <c r="DW411" s="70" t="b">
        <f t="shared" si="447"/>
        <v>0</v>
      </c>
      <c r="DX411" s="70"/>
      <c r="DY411" s="70" t="b">
        <f t="shared" si="448"/>
        <v>0</v>
      </c>
      <c r="DZ411" s="70">
        <f t="shared" si="449"/>
        <v>0</v>
      </c>
      <c r="EA411" s="70"/>
    </row>
    <row r="412" spans="1:131" x14ac:dyDescent="0.25">
      <c r="A412" s="24" t="str">
        <f t="shared" si="414"/>
        <v/>
      </c>
      <c r="B412" s="36"/>
      <c r="C412" s="37"/>
      <c r="D412" s="38"/>
      <c r="E412" s="37"/>
      <c r="F412" s="38"/>
      <c r="G412" s="39"/>
      <c r="H412" s="35"/>
      <c r="I412" s="30"/>
      <c r="J412" s="38"/>
      <c r="K412" s="36"/>
      <c r="L412" s="40"/>
      <c r="M412" s="43"/>
      <c r="N412" s="44"/>
      <c r="O412" s="35"/>
      <c r="P412" s="87"/>
      <c r="R412" s="70"/>
      <c r="S412" s="70"/>
      <c r="T412" s="99" t="s">
        <v>965</v>
      </c>
      <c r="U412" s="146" t="s">
        <v>966</v>
      </c>
      <c r="V412" s="70"/>
      <c r="W412" s="70"/>
      <c r="X412" s="70"/>
      <c r="Y412" s="70"/>
      <c r="Z412" t="b">
        <f t="shared" si="393"/>
        <v>0</v>
      </c>
      <c r="AA412" t="b">
        <f t="shared" si="415"/>
        <v>0</v>
      </c>
      <c r="AB412" t="b">
        <f t="shared" si="394"/>
        <v>0</v>
      </c>
      <c r="AC412" t="b">
        <f t="shared" si="395"/>
        <v>0</v>
      </c>
      <c r="AD412" s="101" t="b">
        <f t="shared" si="396"/>
        <v>0</v>
      </c>
      <c r="AE412" t="e">
        <f t="shared" si="397"/>
        <v>#VALUE!</v>
      </c>
      <c r="AF412" t="b">
        <f t="shared" si="398"/>
        <v>0</v>
      </c>
      <c r="AG412" s="135"/>
      <c r="AH412" s="82" t="b">
        <f t="shared" si="399"/>
        <v>0</v>
      </c>
      <c r="AI412" s="99" t="b">
        <f t="shared" si="400"/>
        <v>0</v>
      </c>
      <c r="AJ412" s="70" t="b">
        <f t="shared" si="401"/>
        <v>0</v>
      </c>
      <c r="AK412" s="111" t="b">
        <f t="shared" si="416"/>
        <v>0</v>
      </c>
      <c r="AL412" s="82" t="e">
        <f t="shared" si="402"/>
        <v>#VALUE!</v>
      </c>
      <c r="AM412" s="82" t="b">
        <f t="shared" si="403"/>
        <v>0</v>
      </c>
      <c r="AN412" s="82" t="b">
        <f t="shared" si="404"/>
        <v>0</v>
      </c>
      <c r="AO412" s="82" t="b">
        <f t="shared" si="417"/>
        <v>0</v>
      </c>
      <c r="AP412" s="82" t="b">
        <f t="shared" si="405"/>
        <v>0</v>
      </c>
      <c r="AQ412" s="82" t="b">
        <f t="shared" si="418"/>
        <v>0</v>
      </c>
      <c r="AR412" s="70">
        <f t="shared" si="419"/>
        <v>0</v>
      </c>
      <c r="AS412" s="82" t="b">
        <f t="shared" si="406"/>
        <v>0</v>
      </c>
      <c r="AT412" s="82" t="b">
        <f t="shared" si="407"/>
        <v>0</v>
      </c>
      <c r="AU412" s="82" t="b">
        <f t="shared" si="408"/>
        <v>0</v>
      </c>
      <c r="AV412" s="82" t="b">
        <f t="shared" si="409"/>
        <v>0</v>
      </c>
      <c r="AW412" s="82" t="b">
        <f t="shared" si="410"/>
        <v>0</v>
      </c>
      <c r="AX412" s="82" t="b">
        <f t="shared" si="411"/>
        <v>0</v>
      </c>
      <c r="AY412" s="82" t="b">
        <f t="shared" si="420"/>
        <v>0</v>
      </c>
      <c r="AZ412" s="82"/>
      <c r="BA412" s="82" t="b">
        <f t="shared" si="421"/>
        <v>0</v>
      </c>
      <c r="BB412" s="82" t="b">
        <f t="shared" si="422"/>
        <v>0</v>
      </c>
      <c r="BC412" s="82" t="b">
        <f t="shared" si="423"/>
        <v>0</v>
      </c>
      <c r="BD412" s="70"/>
      <c r="BE412" s="70" t="str">
        <f t="shared" si="412"/>
        <v/>
      </c>
      <c r="BF412" s="70">
        <v>401</v>
      </c>
      <c r="BG412" s="70"/>
      <c r="BH412" s="70"/>
      <c r="BI412" s="70"/>
      <c r="BJ412" s="70"/>
      <c r="BK412" s="70"/>
      <c r="BL412" s="70"/>
      <c r="BM412" s="70"/>
      <c r="BN412" s="70"/>
      <c r="BO412" s="70"/>
      <c r="BP412" s="70"/>
      <c r="BQ412" s="70"/>
      <c r="BR412" s="70"/>
      <c r="BS412" s="70" t="b">
        <f t="shared" si="413"/>
        <v>0</v>
      </c>
      <c r="BT412" s="70">
        <f>COUNTA(B413:$O$830)</f>
        <v>0</v>
      </c>
      <c r="BU412" s="70"/>
      <c r="BV412" s="163"/>
      <c r="BW412" s="163"/>
      <c r="BX412" s="163"/>
      <c r="BY412" s="163"/>
      <c r="BZ412" s="163"/>
      <c r="CA412" s="163"/>
      <c r="CB412" s="163"/>
      <c r="CC412" s="163"/>
      <c r="CD412" s="163"/>
      <c r="CE412" s="163" t="str">
        <f t="shared" si="424"/>
        <v/>
      </c>
      <c r="CF412" s="163" t="str">
        <f t="shared" si="425"/>
        <v/>
      </c>
      <c r="CG412" s="163" t="str">
        <f t="shared" si="426"/>
        <v/>
      </c>
      <c r="CH412" s="163" t="str">
        <f t="shared" si="427"/>
        <v/>
      </c>
      <c r="CI412" s="163" t="str">
        <f t="shared" si="428"/>
        <v/>
      </c>
      <c r="CJ412" s="163" t="str">
        <f t="shared" si="429"/>
        <v/>
      </c>
      <c r="CK412" s="163" t="str">
        <f t="shared" si="430"/>
        <v/>
      </c>
      <c r="CL412" s="163" t="str">
        <f t="shared" si="431"/>
        <v/>
      </c>
      <c r="CM412" s="163" t="str">
        <f t="shared" si="432"/>
        <v/>
      </c>
      <c r="CN412" s="163"/>
      <c r="CO412" s="163"/>
      <c r="CP412" s="163" t="str">
        <f t="shared" si="433"/>
        <v/>
      </c>
      <c r="CQ412" s="163"/>
      <c r="CR412" s="163"/>
      <c r="CS412" s="185" t="str">
        <f t="shared" si="450"/>
        <v/>
      </c>
      <c r="CT412" s="70"/>
      <c r="CU412" s="70">
        <f t="shared" si="434"/>
        <v>0</v>
      </c>
      <c r="CV412" s="70">
        <f t="shared" si="435"/>
        <v>0</v>
      </c>
      <c r="CW412" s="70"/>
      <c r="CX412" s="96">
        <f t="shared" si="436"/>
        <v>0</v>
      </c>
      <c r="CY412" s="70"/>
      <c r="CZ412" s="70" t="e">
        <f t="shared" si="437"/>
        <v>#VALUE!</v>
      </c>
      <c r="DA412" s="70" t="e">
        <f t="shared" si="438"/>
        <v>#VALUE!</v>
      </c>
      <c r="DB412" s="70"/>
      <c r="DC412" s="70" t="b">
        <f t="shared" si="451"/>
        <v>0</v>
      </c>
      <c r="DD412" s="70">
        <f t="shared" si="439"/>
        <v>0</v>
      </c>
      <c r="DE412" s="70" t="str">
        <f t="shared" si="440"/>
        <v/>
      </c>
      <c r="DF412" s="70"/>
      <c r="DG412" s="70" t="str">
        <f t="shared" si="388"/>
        <v/>
      </c>
      <c r="DH412" s="70" t="b">
        <f t="shared" si="389"/>
        <v>0</v>
      </c>
      <c r="DI412" s="70" t="str">
        <f t="shared" si="390"/>
        <v/>
      </c>
      <c r="DJ412" s="70"/>
      <c r="DK412" s="70" t="str">
        <f t="shared" si="441"/>
        <v/>
      </c>
      <c r="DL412" s="70" t="str">
        <f t="shared" si="442"/>
        <v/>
      </c>
      <c r="DM412" s="70"/>
      <c r="DN412" s="70" t="str">
        <f t="shared" si="443"/>
        <v/>
      </c>
      <c r="DO412" s="70" t="str">
        <f>IF(DK412="","",AND((COUNTIF($DK$12:DL412,DK412))=1,(COUNTIF($DK$12:DL412,DL412))=1))</f>
        <v/>
      </c>
      <c r="DP412" s="70" t="str">
        <f>IF(DK412="","",AND((COUNTIF(DK412:$DL$812,DK412))=1,(COUNTIF(DK412:$DL$812,DL412))=1))</f>
        <v/>
      </c>
      <c r="DQ412" s="70"/>
      <c r="DR412" s="70" t="b">
        <f t="shared" si="444"/>
        <v>0</v>
      </c>
      <c r="DS412" s="70" t="b">
        <f t="shared" si="445"/>
        <v>0</v>
      </c>
      <c r="DT412" s="70">
        <f t="shared" si="391"/>
        <v>0</v>
      </c>
      <c r="DU412" s="70">
        <f t="shared" si="392"/>
        <v>0</v>
      </c>
      <c r="DV412" s="70" t="b">
        <f t="shared" si="446"/>
        <v>0</v>
      </c>
      <c r="DW412" s="70" t="b">
        <f t="shared" si="447"/>
        <v>0</v>
      </c>
      <c r="DX412" s="70"/>
      <c r="DY412" s="70" t="b">
        <f t="shared" si="448"/>
        <v>0</v>
      </c>
      <c r="DZ412" s="70">
        <f t="shared" si="449"/>
        <v>0</v>
      </c>
      <c r="EA412" s="70"/>
    </row>
    <row r="413" spans="1:131" x14ac:dyDescent="0.25">
      <c r="A413" s="24" t="str">
        <f t="shared" si="414"/>
        <v/>
      </c>
      <c r="B413" s="36"/>
      <c r="C413" s="37"/>
      <c r="D413" s="38"/>
      <c r="E413" s="37"/>
      <c r="F413" s="38"/>
      <c r="G413" s="39"/>
      <c r="H413" s="35"/>
      <c r="I413" s="30"/>
      <c r="J413" s="38"/>
      <c r="K413" s="36"/>
      <c r="L413" s="40"/>
      <c r="M413" s="43"/>
      <c r="N413" s="44"/>
      <c r="O413" s="35"/>
      <c r="P413" s="87"/>
      <c r="R413" s="70"/>
      <c r="S413" s="70"/>
      <c r="T413" s="99" t="s">
        <v>967</v>
      </c>
      <c r="U413" s="146" t="s">
        <v>968</v>
      </c>
      <c r="V413" s="70"/>
      <c r="W413" s="70"/>
      <c r="X413" s="70"/>
      <c r="Y413" s="70"/>
      <c r="Z413" t="b">
        <f t="shared" si="393"/>
        <v>0</v>
      </c>
      <c r="AA413" t="b">
        <f t="shared" si="415"/>
        <v>0</v>
      </c>
      <c r="AB413" t="b">
        <f t="shared" si="394"/>
        <v>0</v>
      </c>
      <c r="AC413" t="b">
        <f t="shared" si="395"/>
        <v>0</v>
      </c>
      <c r="AD413" s="101" t="b">
        <f t="shared" si="396"/>
        <v>0</v>
      </c>
      <c r="AE413" t="e">
        <f t="shared" si="397"/>
        <v>#VALUE!</v>
      </c>
      <c r="AF413" t="b">
        <f t="shared" si="398"/>
        <v>0</v>
      </c>
      <c r="AG413" s="135"/>
      <c r="AH413" s="82" t="b">
        <f t="shared" si="399"/>
        <v>0</v>
      </c>
      <c r="AI413" s="99" t="b">
        <f t="shared" si="400"/>
        <v>0</v>
      </c>
      <c r="AJ413" s="70" t="b">
        <f t="shared" si="401"/>
        <v>0</v>
      </c>
      <c r="AK413" s="111" t="b">
        <f t="shared" si="416"/>
        <v>0</v>
      </c>
      <c r="AL413" s="82" t="e">
        <f t="shared" si="402"/>
        <v>#VALUE!</v>
      </c>
      <c r="AM413" s="82" t="b">
        <f t="shared" si="403"/>
        <v>0</v>
      </c>
      <c r="AN413" s="82" t="b">
        <f t="shared" si="404"/>
        <v>0</v>
      </c>
      <c r="AO413" s="82" t="b">
        <f t="shared" si="417"/>
        <v>0</v>
      </c>
      <c r="AP413" s="82" t="b">
        <f t="shared" si="405"/>
        <v>0</v>
      </c>
      <c r="AQ413" s="82" t="b">
        <f t="shared" si="418"/>
        <v>0</v>
      </c>
      <c r="AR413" s="70">
        <f t="shared" si="419"/>
        <v>0</v>
      </c>
      <c r="AS413" s="82" t="b">
        <f t="shared" si="406"/>
        <v>0</v>
      </c>
      <c r="AT413" s="82" t="b">
        <f t="shared" si="407"/>
        <v>0</v>
      </c>
      <c r="AU413" s="82" t="b">
        <f t="shared" si="408"/>
        <v>0</v>
      </c>
      <c r="AV413" s="82" t="b">
        <f t="shared" si="409"/>
        <v>0</v>
      </c>
      <c r="AW413" s="82" t="b">
        <f t="shared" si="410"/>
        <v>0</v>
      </c>
      <c r="AX413" s="82" t="b">
        <f t="shared" si="411"/>
        <v>0</v>
      </c>
      <c r="AY413" s="82" t="b">
        <f t="shared" si="420"/>
        <v>0</v>
      </c>
      <c r="AZ413" s="82"/>
      <c r="BA413" s="82" t="b">
        <f t="shared" si="421"/>
        <v>0</v>
      </c>
      <c r="BB413" s="82" t="b">
        <f t="shared" si="422"/>
        <v>0</v>
      </c>
      <c r="BC413" s="82" t="b">
        <f t="shared" si="423"/>
        <v>0</v>
      </c>
      <c r="BD413" s="70"/>
      <c r="BE413" s="70" t="str">
        <f t="shared" si="412"/>
        <v/>
      </c>
      <c r="BF413" s="70">
        <v>402</v>
      </c>
      <c r="BG413" s="70"/>
      <c r="BH413" s="70"/>
      <c r="BI413" s="70"/>
      <c r="BJ413" s="70"/>
      <c r="BK413" s="70"/>
      <c r="BL413" s="70"/>
      <c r="BM413" s="70"/>
      <c r="BN413" s="70"/>
      <c r="BO413" s="70"/>
      <c r="BP413" s="70"/>
      <c r="BQ413" s="70"/>
      <c r="BR413" s="70"/>
      <c r="BS413" s="70" t="b">
        <f t="shared" si="413"/>
        <v>0</v>
      </c>
      <c r="BT413" s="70">
        <f>COUNTA(B414:$O$830)</f>
        <v>0</v>
      </c>
      <c r="BU413" s="70"/>
      <c r="BV413" s="163"/>
      <c r="BW413" s="163"/>
      <c r="BX413" s="163"/>
      <c r="BY413" s="163"/>
      <c r="BZ413" s="163"/>
      <c r="CA413" s="163"/>
      <c r="CB413" s="163"/>
      <c r="CC413" s="163"/>
      <c r="CD413" s="163"/>
      <c r="CE413" s="163" t="str">
        <f t="shared" si="424"/>
        <v/>
      </c>
      <c r="CF413" s="163" t="str">
        <f t="shared" si="425"/>
        <v/>
      </c>
      <c r="CG413" s="163" t="str">
        <f t="shared" si="426"/>
        <v/>
      </c>
      <c r="CH413" s="163" t="str">
        <f t="shared" si="427"/>
        <v/>
      </c>
      <c r="CI413" s="163" t="str">
        <f t="shared" si="428"/>
        <v/>
      </c>
      <c r="CJ413" s="163" t="str">
        <f t="shared" si="429"/>
        <v/>
      </c>
      <c r="CK413" s="163" t="str">
        <f t="shared" si="430"/>
        <v/>
      </c>
      <c r="CL413" s="163" t="str">
        <f t="shared" si="431"/>
        <v/>
      </c>
      <c r="CM413" s="163" t="str">
        <f t="shared" si="432"/>
        <v/>
      </c>
      <c r="CN413" s="163"/>
      <c r="CO413" s="163"/>
      <c r="CP413" s="163" t="str">
        <f t="shared" si="433"/>
        <v/>
      </c>
      <c r="CQ413" s="163"/>
      <c r="CR413" s="163"/>
      <c r="CS413" s="185" t="str">
        <f t="shared" si="450"/>
        <v/>
      </c>
      <c r="CT413" s="70"/>
      <c r="CU413" s="70">
        <f t="shared" si="434"/>
        <v>0</v>
      </c>
      <c r="CV413" s="70">
        <f t="shared" si="435"/>
        <v>0</v>
      </c>
      <c r="CW413" s="70"/>
      <c r="CX413" s="96">
        <f t="shared" si="436"/>
        <v>0</v>
      </c>
      <c r="CY413" s="70"/>
      <c r="CZ413" s="70" t="e">
        <f t="shared" si="437"/>
        <v>#VALUE!</v>
      </c>
      <c r="DA413" s="70" t="e">
        <f t="shared" si="438"/>
        <v>#VALUE!</v>
      </c>
      <c r="DB413" s="70"/>
      <c r="DC413" s="70" t="b">
        <f t="shared" si="451"/>
        <v>0</v>
      </c>
      <c r="DD413" s="70">
        <f t="shared" si="439"/>
        <v>0</v>
      </c>
      <c r="DE413" s="70" t="str">
        <f t="shared" si="440"/>
        <v/>
      </c>
      <c r="DF413" s="70"/>
      <c r="DG413" s="70" t="str">
        <f t="shared" si="388"/>
        <v/>
      </c>
      <c r="DH413" s="70" t="b">
        <f t="shared" si="389"/>
        <v>0</v>
      </c>
      <c r="DI413" s="70" t="str">
        <f t="shared" si="390"/>
        <v/>
      </c>
      <c r="DJ413" s="70"/>
      <c r="DK413" s="70" t="str">
        <f t="shared" si="441"/>
        <v/>
      </c>
      <c r="DL413" s="70" t="str">
        <f t="shared" si="442"/>
        <v/>
      </c>
      <c r="DM413" s="70"/>
      <c r="DN413" s="70" t="str">
        <f t="shared" si="443"/>
        <v/>
      </c>
      <c r="DO413" s="70" t="str">
        <f>IF(DK413="","",AND((COUNTIF($DK$12:DL413,DK413))=1,(COUNTIF($DK$12:DL413,DL413))=1))</f>
        <v/>
      </c>
      <c r="DP413" s="70" t="str">
        <f>IF(DK413="","",AND((COUNTIF(DK413:$DL$812,DK413))=1,(COUNTIF(DK413:$DL$812,DL413))=1))</f>
        <v/>
      </c>
      <c r="DQ413" s="70"/>
      <c r="DR413" s="70" t="b">
        <f t="shared" si="444"/>
        <v>0</v>
      </c>
      <c r="DS413" s="70" t="b">
        <f t="shared" si="445"/>
        <v>0</v>
      </c>
      <c r="DT413" s="70">
        <f t="shared" si="391"/>
        <v>0</v>
      </c>
      <c r="DU413" s="70">
        <f t="shared" si="392"/>
        <v>0</v>
      </c>
      <c r="DV413" s="70" t="b">
        <f t="shared" si="446"/>
        <v>0</v>
      </c>
      <c r="DW413" s="70" t="b">
        <f t="shared" si="447"/>
        <v>0</v>
      </c>
      <c r="DX413" s="70"/>
      <c r="DY413" s="70" t="b">
        <f t="shared" si="448"/>
        <v>0</v>
      </c>
      <c r="DZ413" s="70">
        <f t="shared" si="449"/>
        <v>0</v>
      </c>
      <c r="EA413" s="70"/>
    </row>
    <row r="414" spans="1:131" x14ac:dyDescent="0.25">
      <c r="A414" s="24" t="str">
        <f t="shared" si="414"/>
        <v/>
      </c>
      <c r="B414" s="36"/>
      <c r="C414" s="37"/>
      <c r="D414" s="38"/>
      <c r="E414" s="37"/>
      <c r="F414" s="38"/>
      <c r="G414" s="39"/>
      <c r="H414" s="35"/>
      <c r="I414" s="30"/>
      <c r="J414" s="38"/>
      <c r="K414" s="36"/>
      <c r="L414" s="40"/>
      <c r="M414" s="43"/>
      <c r="N414" s="44"/>
      <c r="O414" s="35"/>
      <c r="P414" s="87"/>
      <c r="R414" s="70"/>
      <c r="S414" s="70"/>
      <c r="T414" s="99" t="s">
        <v>969</v>
      </c>
      <c r="U414" s="146" t="s">
        <v>970</v>
      </c>
      <c r="V414" s="70"/>
      <c r="W414" s="70"/>
      <c r="X414" s="70"/>
      <c r="Y414" s="70"/>
      <c r="Z414" t="b">
        <f t="shared" si="393"/>
        <v>0</v>
      </c>
      <c r="AA414" t="b">
        <f t="shared" si="415"/>
        <v>0</v>
      </c>
      <c r="AB414" t="b">
        <f t="shared" si="394"/>
        <v>0</v>
      </c>
      <c r="AC414" t="b">
        <f t="shared" si="395"/>
        <v>0</v>
      </c>
      <c r="AD414" s="101" t="b">
        <f t="shared" si="396"/>
        <v>0</v>
      </c>
      <c r="AE414" t="e">
        <f t="shared" si="397"/>
        <v>#VALUE!</v>
      </c>
      <c r="AF414" t="b">
        <f t="shared" si="398"/>
        <v>0</v>
      </c>
      <c r="AG414" s="135"/>
      <c r="AH414" s="82" t="b">
        <f t="shared" si="399"/>
        <v>0</v>
      </c>
      <c r="AI414" s="99" t="b">
        <f t="shared" si="400"/>
        <v>0</v>
      </c>
      <c r="AJ414" s="70" t="b">
        <f t="shared" si="401"/>
        <v>0</v>
      </c>
      <c r="AK414" s="111" t="b">
        <f t="shared" si="416"/>
        <v>0</v>
      </c>
      <c r="AL414" s="82" t="e">
        <f t="shared" si="402"/>
        <v>#VALUE!</v>
      </c>
      <c r="AM414" s="82" t="b">
        <f t="shared" si="403"/>
        <v>0</v>
      </c>
      <c r="AN414" s="82" t="b">
        <f t="shared" si="404"/>
        <v>0</v>
      </c>
      <c r="AO414" s="82" t="b">
        <f t="shared" si="417"/>
        <v>0</v>
      </c>
      <c r="AP414" s="82" t="b">
        <f t="shared" si="405"/>
        <v>0</v>
      </c>
      <c r="AQ414" s="82" t="b">
        <f t="shared" si="418"/>
        <v>0</v>
      </c>
      <c r="AR414" s="70">
        <f t="shared" si="419"/>
        <v>0</v>
      </c>
      <c r="AS414" s="82" t="b">
        <f t="shared" si="406"/>
        <v>0</v>
      </c>
      <c r="AT414" s="82" t="b">
        <f t="shared" si="407"/>
        <v>0</v>
      </c>
      <c r="AU414" s="82" t="b">
        <f t="shared" si="408"/>
        <v>0</v>
      </c>
      <c r="AV414" s="82" t="b">
        <f t="shared" si="409"/>
        <v>0</v>
      </c>
      <c r="AW414" s="82" t="b">
        <f t="shared" si="410"/>
        <v>0</v>
      </c>
      <c r="AX414" s="82" t="b">
        <f t="shared" si="411"/>
        <v>0</v>
      </c>
      <c r="AY414" s="82" t="b">
        <f t="shared" si="420"/>
        <v>0</v>
      </c>
      <c r="AZ414" s="82"/>
      <c r="BA414" s="82" t="b">
        <f t="shared" si="421"/>
        <v>0</v>
      </c>
      <c r="BB414" s="82" t="b">
        <f t="shared" si="422"/>
        <v>0</v>
      </c>
      <c r="BC414" s="82" t="b">
        <f t="shared" si="423"/>
        <v>0</v>
      </c>
      <c r="BD414" s="70"/>
      <c r="BE414" s="70" t="str">
        <f t="shared" si="412"/>
        <v/>
      </c>
      <c r="BF414" s="70">
        <v>403</v>
      </c>
      <c r="BG414" s="70"/>
      <c r="BH414" s="70"/>
      <c r="BI414" s="70"/>
      <c r="BJ414" s="70"/>
      <c r="BK414" s="70"/>
      <c r="BL414" s="70"/>
      <c r="BM414" s="70"/>
      <c r="BN414" s="70"/>
      <c r="BO414" s="70"/>
      <c r="BP414" s="70"/>
      <c r="BQ414" s="70"/>
      <c r="BR414" s="70"/>
      <c r="BS414" s="70" t="b">
        <f t="shared" si="413"/>
        <v>0</v>
      </c>
      <c r="BT414" s="70">
        <f>COUNTA(B415:$O$830)</f>
        <v>0</v>
      </c>
      <c r="BU414" s="70"/>
      <c r="BV414" s="163"/>
      <c r="BW414" s="163"/>
      <c r="BX414" s="163"/>
      <c r="BY414" s="163"/>
      <c r="BZ414" s="163"/>
      <c r="CA414" s="163"/>
      <c r="CB414" s="163"/>
      <c r="CC414" s="163"/>
      <c r="CD414" s="163"/>
      <c r="CE414" s="163" t="str">
        <f t="shared" si="424"/>
        <v/>
      </c>
      <c r="CF414" s="163" t="str">
        <f t="shared" si="425"/>
        <v/>
      </c>
      <c r="CG414" s="163" t="str">
        <f t="shared" si="426"/>
        <v/>
      </c>
      <c r="CH414" s="163" t="str">
        <f t="shared" si="427"/>
        <v/>
      </c>
      <c r="CI414" s="163" t="str">
        <f t="shared" si="428"/>
        <v/>
      </c>
      <c r="CJ414" s="163" t="str">
        <f t="shared" si="429"/>
        <v/>
      </c>
      <c r="CK414" s="163" t="str">
        <f t="shared" si="430"/>
        <v/>
      </c>
      <c r="CL414" s="163" t="str">
        <f t="shared" si="431"/>
        <v/>
      </c>
      <c r="CM414" s="163" t="str">
        <f t="shared" si="432"/>
        <v/>
      </c>
      <c r="CN414" s="163"/>
      <c r="CO414" s="163"/>
      <c r="CP414" s="163" t="str">
        <f t="shared" si="433"/>
        <v/>
      </c>
      <c r="CQ414" s="163"/>
      <c r="CR414" s="163"/>
      <c r="CS414" s="185" t="str">
        <f t="shared" si="450"/>
        <v/>
      </c>
      <c r="CT414" s="70"/>
      <c r="CU414" s="70">
        <f t="shared" si="434"/>
        <v>0</v>
      </c>
      <c r="CV414" s="70">
        <f t="shared" si="435"/>
        <v>0</v>
      </c>
      <c r="CW414" s="70"/>
      <c r="CX414" s="96">
        <f t="shared" si="436"/>
        <v>0</v>
      </c>
      <c r="CY414" s="70"/>
      <c r="CZ414" s="70" t="e">
        <f t="shared" si="437"/>
        <v>#VALUE!</v>
      </c>
      <c r="DA414" s="70" t="e">
        <f t="shared" si="438"/>
        <v>#VALUE!</v>
      </c>
      <c r="DB414" s="70"/>
      <c r="DC414" s="70" t="b">
        <f t="shared" si="451"/>
        <v>0</v>
      </c>
      <c r="DD414" s="70">
        <f t="shared" si="439"/>
        <v>0</v>
      </c>
      <c r="DE414" s="70" t="str">
        <f t="shared" si="440"/>
        <v/>
      </c>
      <c r="DF414" s="70"/>
      <c r="DG414" s="70" t="str">
        <f t="shared" si="388"/>
        <v/>
      </c>
      <c r="DH414" s="70" t="b">
        <f t="shared" si="389"/>
        <v>0</v>
      </c>
      <c r="DI414" s="70" t="str">
        <f t="shared" si="390"/>
        <v/>
      </c>
      <c r="DJ414" s="70"/>
      <c r="DK414" s="70" t="str">
        <f t="shared" si="441"/>
        <v/>
      </c>
      <c r="DL414" s="70" t="str">
        <f t="shared" si="442"/>
        <v/>
      </c>
      <c r="DM414" s="70"/>
      <c r="DN414" s="70" t="str">
        <f t="shared" si="443"/>
        <v/>
      </c>
      <c r="DO414" s="70" t="str">
        <f>IF(DK414="","",AND((COUNTIF($DK$12:DL414,DK414))=1,(COUNTIF($DK$12:DL414,DL414))=1))</f>
        <v/>
      </c>
      <c r="DP414" s="70" t="str">
        <f>IF(DK414="","",AND((COUNTIF(DK414:$DL$812,DK414))=1,(COUNTIF(DK414:$DL$812,DL414))=1))</f>
        <v/>
      </c>
      <c r="DQ414" s="70"/>
      <c r="DR414" s="70" t="b">
        <f t="shared" si="444"/>
        <v>0</v>
      </c>
      <c r="DS414" s="70" t="b">
        <f t="shared" si="445"/>
        <v>0</v>
      </c>
      <c r="DT414" s="70">
        <f t="shared" si="391"/>
        <v>0</v>
      </c>
      <c r="DU414" s="70">
        <f t="shared" si="392"/>
        <v>0</v>
      </c>
      <c r="DV414" s="70" t="b">
        <f t="shared" si="446"/>
        <v>0</v>
      </c>
      <c r="DW414" s="70" t="b">
        <f t="shared" si="447"/>
        <v>0</v>
      </c>
      <c r="DX414" s="70"/>
      <c r="DY414" s="70" t="b">
        <f t="shared" si="448"/>
        <v>0</v>
      </c>
      <c r="DZ414" s="70">
        <f t="shared" si="449"/>
        <v>0</v>
      </c>
      <c r="EA414" s="70"/>
    </row>
    <row r="415" spans="1:131" x14ac:dyDescent="0.25">
      <c r="A415" s="24" t="str">
        <f t="shared" si="414"/>
        <v/>
      </c>
      <c r="B415" s="36"/>
      <c r="C415" s="37"/>
      <c r="D415" s="38"/>
      <c r="E415" s="37"/>
      <c r="F415" s="38"/>
      <c r="G415" s="39"/>
      <c r="H415" s="35"/>
      <c r="I415" s="30"/>
      <c r="J415" s="38"/>
      <c r="K415" s="36"/>
      <c r="L415" s="40"/>
      <c r="M415" s="43"/>
      <c r="N415" s="44"/>
      <c r="O415" s="35"/>
      <c r="P415" s="87"/>
      <c r="R415" s="70"/>
      <c r="S415" s="70"/>
      <c r="T415" s="99" t="s">
        <v>971</v>
      </c>
      <c r="U415" s="146" t="s">
        <v>972</v>
      </c>
      <c r="V415" s="70"/>
      <c r="W415" s="70"/>
      <c r="X415" s="70"/>
      <c r="Y415" s="70"/>
      <c r="Z415" t="b">
        <f t="shared" si="393"/>
        <v>0</v>
      </c>
      <c r="AA415" t="b">
        <f t="shared" si="415"/>
        <v>0</v>
      </c>
      <c r="AB415" t="b">
        <f t="shared" si="394"/>
        <v>0</v>
      </c>
      <c r="AC415" t="b">
        <f t="shared" si="395"/>
        <v>0</v>
      </c>
      <c r="AD415" s="101" t="b">
        <f t="shared" si="396"/>
        <v>0</v>
      </c>
      <c r="AE415" t="e">
        <f t="shared" si="397"/>
        <v>#VALUE!</v>
      </c>
      <c r="AF415" t="b">
        <f t="shared" si="398"/>
        <v>0</v>
      </c>
      <c r="AG415" s="135"/>
      <c r="AH415" s="82" t="b">
        <f t="shared" si="399"/>
        <v>0</v>
      </c>
      <c r="AI415" s="99" t="b">
        <f t="shared" si="400"/>
        <v>0</v>
      </c>
      <c r="AJ415" s="70" t="b">
        <f t="shared" si="401"/>
        <v>0</v>
      </c>
      <c r="AK415" s="111" t="b">
        <f t="shared" si="416"/>
        <v>0</v>
      </c>
      <c r="AL415" s="82" t="e">
        <f t="shared" si="402"/>
        <v>#VALUE!</v>
      </c>
      <c r="AM415" s="82" t="b">
        <f t="shared" si="403"/>
        <v>0</v>
      </c>
      <c r="AN415" s="82" t="b">
        <f t="shared" si="404"/>
        <v>0</v>
      </c>
      <c r="AO415" s="82" t="b">
        <f t="shared" si="417"/>
        <v>0</v>
      </c>
      <c r="AP415" s="82" t="b">
        <f t="shared" si="405"/>
        <v>0</v>
      </c>
      <c r="AQ415" s="82" t="b">
        <f t="shared" si="418"/>
        <v>0</v>
      </c>
      <c r="AR415" s="70">
        <f t="shared" si="419"/>
        <v>0</v>
      </c>
      <c r="AS415" s="82" t="b">
        <f t="shared" si="406"/>
        <v>0</v>
      </c>
      <c r="AT415" s="82" t="b">
        <f t="shared" si="407"/>
        <v>0</v>
      </c>
      <c r="AU415" s="82" t="b">
        <f t="shared" si="408"/>
        <v>0</v>
      </c>
      <c r="AV415" s="82" t="b">
        <f t="shared" si="409"/>
        <v>0</v>
      </c>
      <c r="AW415" s="82" t="b">
        <f t="shared" si="410"/>
        <v>0</v>
      </c>
      <c r="AX415" s="82" t="b">
        <f t="shared" si="411"/>
        <v>0</v>
      </c>
      <c r="AY415" s="82" t="b">
        <f t="shared" si="420"/>
        <v>0</v>
      </c>
      <c r="AZ415" s="82"/>
      <c r="BA415" s="82" t="b">
        <f t="shared" si="421"/>
        <v>0</v>
      </c>
      <c r="BB415" s="82" t="b">
        <f t="shared" si="422"/>
        <v>0</v>
      </c>
      <c r="BC415" s="82" t="b">
        <f t="shared" si="423"/>
        <v>0</v>
      </c>
      <c r="BD415" s="70"/>
      <c r="BE415" s="70" t="str">
        <f t="shared" si="412"/>
        <v/>
      </c>
      <c r="BF415" s="70">
        <v>404</v>
      </c>
      <c r="BG415" s="70"/>
      <c r="BH415" s="70"/>
      <c r="BI415" s="70"/>
      <c r="BJ415" s="70"/>
      <c r="BK415" s="70"/>
      <c r="BL415" s="70"/>
      <c r="BM415" s="70"/>
      <c r="BN415" s="70"/>
      <c r="BO415" s="70"/>
      <c r="BP415" s="70"/>
      <c r="BQ415" s="70"/>
      <c r="BR415" s="70"/>
      <c r="BS415" s="70" t="b">
        <f t="shared" si="413"/>
        <v>0</v>
      </c>
      <c r="BT415" s="70">
        <f>COUNTA(B416:$O$830)</f>
        <v>0</v>
      </c>
      <c r="BU415" s="70"/>
      <c r="BV415" s="163"/>
      <c r="BW415" s="163"/>
      <c r="BX415" s="163"/>
      <c r="BY415" s="163"/>
      <c r="BZ415" s="163"/>
      <c r="CA415" s="163"/>
      <c r="CB415" s="163"/>
      <c r="CC415" s="163"/>
      <c r="CD415" s="163"/>
      <c r="CE415" s="163" t="str">
        <f t="shared" si="424"/>
        <v/>
      </c>
      <c r="CF415" s="163" t="str">
        <f t="shared" si="425"/>
        <v/>
      </c>
      <c r="CG415" s="163" t="str">
        <f t="shared" si="426"/>
        <v/>
      </c>
      <c r="CH415" s="163" t="str">
        <f t="shared" si="427"/>
        <v/>
      </c>
      <c r="CI415" s="163" t="str">
        <f t="shared" si="428"/>
        <v/>
      </c>
      <c r="CJ415" s="163" t="str">
        <f t="shared" si="429"/>
        <v/>
      </c>
      <c r="CK415" s="163" t="str">
        <f t="shared" si="430"/>
        <v/>
      </c>
      <c r="CL415" s="163" t="str">
        <f t="shared" si="431"/>
        <v/>
      </c>
      <c r="CM415" s="163" t="str">
        <f t="shared" si="432"/>
        <v/>
      </c>
      <c r="CN415" s="163"/>
      <c r="CO415" s="163"/>
      <c r="CP415" s="163" t="str">
        <f t="shared" si="433"/>
        <v/>
      </c>
      <c r="CQ415" s="163"/>
      <c r="CR415" s="163"/>
      <c r="CS415" s="185" t="str">
        <f t="shared" si="450"/>
        <v/>
      </c>
      <c r="CT415" s="70"/>
      <c r="CU415" s="70">
        <f t="shared" si="434"/>
        <v>0</v>
      </c>
      <c r="CV415" s="70">
        <f t="shared" si="435"/>
        <v>0</v>
      </c>
      <c r="CW415" s="70"/>
      <c r="CX415" s="96">
        <f t="shared" si="436"/>
        <v>0</v>
      </c>
      <c r="CY415" s="70"/>
      <c r="CZ415" s="70" t="e">
        <f t="shared" si="437"/>
        <v>#VALUE!</v>
      </c>
      <c r="DA415" s="70" t="e">
        <f t="shared" si="438"/>
        <v>#VALUE!</v>
      </c>
      <c r="DB415" s="70"/>
      <c r="DC415" s="70" t="b">
        <f t="shared" si="451"/>
        <v>0</v>
      </c>
      <c r="DD415" s="70">
        <f t="shared" si="439"/>
        <v>0</v>
      </c>
      <c r="DE415" s="70" t="str">
        <f t="shared" si="440"/>
        <v/>
      </c>
      <c r="DF415" s="70"/>
      <c r="DG415" s="70" t="str">
        <f t="shared" si="388"/>
        <v/>
      </c>
      <c r="DH415" s="70" t="b">
        <f t="shared" si="389"/>
        <v>0</v>
      </c>
      <c r="DI415" s="70" t="str">
        <f t="shared" si="390"/>
        <v/>
      </c>
      <c r="DJ415" s="70"/>
      <c r="DK415" s="70" t="str">
        <f t="shared" si="441"/>
        <v/>
      </c>
      <c r="DL415" s="70" t="str">
        <f t="shared" si="442"/>
        <v/>
      </c>
      <c r="DM415" s="70"/>
      <c r="DN415" s="70" t="str">
        <f t="shared" si="443"/>
        <v/>
      </c>
      <c r="DO415" s="70" t="str">
        <f>IF(DK415="","",AND((COUNTIF($DK$12:DL415,DK415))=1,(COUNTIF($DK$12:DL415,DL415))=1))</f>
        <v/>
      </c>
      <c r="DP415" s="70" t="str">
        <f>IF(DK415="","",AND((COUNTIF(DK415:$DL$812,DK415))=1,(COUNTIF(DK415:$DL$812,DL415))=1))</f>
        <v/>
      </c>
      <c r="DQ415" s="70"/>
      <c r="DR415" s="70" t="b">
        <f t="shared" si="444"/>
        <v>0</v>
      </c>
      <c r="DS415" s="70" t="b">
        <f t="shared" si="445"/>
        <v>0</v>
      </c>
      <c r="DT415" s="70">
        <f t="shared" si="391"/>
        <v>0</v>
      </c>
      <c r="DU415" s="70">
        <f t="shared" si="392"/>
        <v>0</v>
      </c>
      <c r="DV415" s="70" t="b">
        <f t="shared" si="446"/>
        <v>0</v>
      </c>
      <c r="DW415" s="70" t="b">
        <f t="shared" si="447"/>
        <v>0</v>
      </c>
      <c r="DX415" s="70"/>
      <c r="DY415" s="70" t="b">
        <f t="shared" si="448"/>
        <v>0</v>
      </c>
      <c r="DZ415" s="70">
        <f t="shared" si="449"/>
        <v>0</v>
      </c>
      <c r="EA415" s="70"/>
    </row>
    <row r="416" spans="1:131" x14ac:dyDescent="0.25">
      <c r="A416" s="24" t="str">
        <f t="shared" si="414"/>
        <v/>
      </c>
      <c r="B416" s="36"/>
      <c r="C416" s="37"/>
      <c r="D416" s="38"/>
      <c r="E416" s="37"/>
      <c r="F416" s="38"/>
      <c r="G416" s="39"/>
      <c r="H416" s="35"/>
      <c r="I416" s="30"/>
      <c r="J416" s="38"/>
      <c r="K416" s="36"/>
      <c r="L416" s="40"/>
      <c r="M416" s="43"/>
      <c r="N416" s="44"/>
      <c r="O416" s="35"/>
      <c r="P416" s="87"/>
      <c r="R416" s="70"/>
      <c r="S416" s="70"/>
      <c r="T416" s="99" t="s">
        <v>973</v>
      </c>
      <c r="U416" s="146" t="s">
        <v>974</v>
      </c>
      <c r="V416" s="70"/>
      <c r="W416" s="70"/>
      <c r="X416" s="70"/>
      <c r="Y416" s="70"/>
      <c r="Z416" t="b">
        <f t="shared" si="393"/>
        <v>0</v>
      </c>
      <c r="AA416" t="b">
        <f t="shared" si="415"/>
        <v>0</v>
      </c>
      <c r="AB416" t="b">
        <f t="shared" si="394"/>
        <v>0</v>
      </c>
      <c r="AC416" t="b">
        <f t="shared" si="395"/>
        <v>0</v>
      </c>
      <c r="AD416" s="101" t="b">
        <f t="shared" si="396"/>
        <v>0</v>
      </c>
      <c r="AE416" t="e">
        <f t="shared" si="397"/>
        <v>#VALUE!</v>
      </c>
      <c r="AF416" t="b">
        <f t="shared" si="398"/>
        <v>0</v>
      </c>
      <c r="AG416" s="135"/>
      <c r="AH416" s="82" t="b">
        <f t="shared" si="399"/>
        <v>0</v>
      </c>
      <c r="AI416" s="99" t="b">
        <f t="shared" si="400"/>
        <v>0</v>
      </c>
      <c r="AJ416" s="70" t="b">
        <f t="shared" si="401"/>
        <v>0</v>
      </c>
      <c r="AK416" s="111" t="b">
        <f t="shared" si="416"/>
        <v>0</v>
      </c>
      <c r="AL416" s="82" t="e">
        <f t="shared" si="402"/>
        <v>#VALUE!</v>
      </c>
      <c r="AM416" s="82" t="b">
        <f t="shared" si="403"/>
        <v>0</v>
      </c>
      <c r="AN416" s="82" t="b">
        <f t="shared" si="404"/>
        <v>0</v>
      </c>
      <c r="AO416" s="82" t="b">
        <f t="shared" si="417"/>
        <v>0</v>
      </c>
      <c r="AP416" s="82" t="b">
        <f t="shared" si="405"/>
        <v>0</v>
      </c>
      <c r="AQ416" s="82" t="b">
        <f t="shared" si="418"/>
        <v>0</v>
      </c>
      <c r="AR416" s="70">
        <f t="shared" si="419"/>
        <v>0</v>
      </c>
      <c r="AS416" s="82" t="b">
        <f t="shared" si="406"/>
        <v>0</v>
      </c>
      <c r="AT416" s="82" t="b">
        <f t="shared" si="407"/>
        <v>0</v>
      </c>
      <c r="AU416" s="82" t="b">
        <f t="shared" si="408"/>
        <v>0</v>
      </c>
      <c r="AV416" s="82" t="b">
        <f t="shared" si="409"/>
        <v>0</v>
      </c>
      <c r="AW416" s="82" t="b">
        <f t="shared" si="410"/>
        <v>0</v>
      </c>
      <c r="AX416" s="82" t="b">
        <f t="shared" si="411"/>
        <v>0</v>
      </c>
      <c r="AY416" s="82" t="b">
        <f t="shared" si="420"/>
        <v>0</v>
      </c>
      <c r="AZ416" s="82"/>
      <c r="BA416" s="82" t="b">
        <f t="shared" si="421"/>
        <v>0</v>
      </c>
      <c r="BB416" s="82" t="b">
        <f t="shared" si="422"/>
        <v>0</v>
      </c>
      <c r="BC416" s="82" t="b">
        <f t="shared" si="423"/>
        <v>0</v>
      </c>
      <c r="BD416" s="70"/>
      <c r="BE416" s="70" t="str">
        <f t="shared" si="412"/>
        <v/>
      </c>
      <c r="BF416" s="70">
        <v>405</v>
      </c>
      <c r="BG416" s="70"/>
      <c r="BH416" s="70"/>
      <c r="BI416" s="70"/>
      <c r="BJ416" s="70"/>
      <c r="BK416" s="70"/>
      <c r="BL416" s="70"/>
      <c r="BM416" s="70"/>
      <c r="BN416" s="70"/>
      <c r="BO416" s="70"/>
      <c r="BP416" s="70"/>
      <c r="BQ416" s="70"/>
      <c r="BR416" s="70"/>
      <c r="BS416" s="70" t="b">
        <f t="shared" si="413"/>
        <v>0</v>
      </c>
      <c r="BT416" s="70">
        <f>COUNTA(B417:$O$830)</f>
        <v>0</v>
      </c>
      <c r="BU416" s="70"/>
      <c r="BV416" s="163"/>
      <c r="BW416" s="163"/>
      <c r="BX416" s="163"/>
      <c r="BY416" s="163"/>
      <c r="BZ416" s="163"/>
      <c r="CA416" s="163"/>
      <c r="CB416" s="163"/>
      <c r="CC416" s="163"/>
      <c r="CD416" s="163"/>
      <c r="CE416" s="163" t="str">
        <f t="shared" si="424"/>
        <v/>
      </c>
      <c r="CF416" s="163" t="str">
        <f t="shared" si="425"/>
        <v/>
      </c>
      <c r="CG416" s="163" t="str">
        <f t="shared" si="426"/>
        <v/>
      </c>
      <c r="CH416" s="163" t="str">
        <f t="shared" si="427"/>
        <v/>
      </c>
      <c r="CI416" s="163" t="str">
        <f t="shared" si="428"/>
        <v/>
      </c>
      <c r="CJ416" s="163" t="str">
        <f t="shared" si="429"/>
        <v/>
      </c>
      <c r="CK416" s="163" t="str">
        <f t="shared" si="430"/>
        <v/>
      </c>
      <c r="CL416" s="163" t="str">
        <f t="shared" si="431"/>
        <v/>
      </c>
      <c r="CM416" s="163" t="str">
        <f t="shared" si="432"/>
        <v/>
      </c>
      <c r="CN416" s="163"/>
      <c r="CO416" s="163"/>
      <c r="CP416" s="163" t="str">
        <f t="shared" si="433"/>
        <v/>
      </c>
      <c r="CQ416" s="163"/>
      <c r="CR416" s="163"/>
      <c r="CS416" s="185" t="str">
        <f t="shared" si="450"/>
        <v/>
      </c>
      <c r="CT416" s="70"/>
      <c r="CU416" s="70">
        <f t="shared" si="434"/>
        <v>0</v>
      </c>
      <c r="CV416" s="70">
        <f t="shared" si="435"/>
        <v>0</v>
      </c>
      <c r="CW416" s="70"/>
      <c r="CX416" s="96">
        <f t="shared" si="436"/>
        <v>0</v>
      </c>
      <c r="CY416" s="70"/>
      <c r="CZ416" s="70" t="e">
        <f t="shared" si="437"/>
        <v>#VALUE!</v>
      </c>
      <c r="DA416" s="70" t="e">
        <f t="shared" si="438"/>
        <v>#VALUE!</v>
      </c>
      <c r="DB416" s="70"/>
      <c r="DC416" s="70" t="b">
        <f t="shared" si="451"/>
        <v>0</v>
      </c>
      <c r="DD416" s="70">
        <f t="shared" si="439"/>
        <v>0</v>
      </c>
      <c r="DE416" s="70" t="str">
        <f t="shared" si="440"/>
        <v/>
      </c>
      <c r="DF416" s="70"/>
      <c r="DG416" s="70" t="str">
        <f t="shared" ref="DG416:DG479" si="452">E416&amp;F416</f>
        <v/>
      </c>
      <c r="DH416" s="70" t="b">
        <f t="shared" ref="DH416:DH479" si="453">OR(IF(((B416="ss")+(B416="se")+(E416&lt;&gt;"c"))=2,TRUE,IF(OR(B416="se",B416="ss"),OR((ISNA(MATCH(IF(((B416="ss")+(B416="se")+(E416="c"))=2,C416&amp;D416,""),$DG$12:$DG$812,0))),(ISNA(MATCH(IF(((B416="ss")+(B416="se")+(E416="c"))=2,C416&amp;D416,""),$DG$12:$DG$812,0)))),)),IF(OR(B416="ss",B416="se"),COUNTIF($DE$12:$DE$830,DE416)&lt;&gt;COUNTIF($DI$12:$DI$812,DI416),FALSE))</f>
        <v>0</v>
      </c>
      <c r="DI416" s="70" t="str">
        <f t="shared" ref="DI416:DI479" si="454">C416&amp;D416</f>
        <v/>
      </c>
      <c r="DJ416" s="70"/>
      <c r="DK416" s="70" t="str">
        <f t="shared" si="441"/>
        <v/>
      </c>
      <c r="DL416" s="70" t="str">
        <f t="shared" si="442"/>
        <v/>
      </c>
      <c r="DM416" s="70"/>
      <c r="DN416" s="70" t="str">
        <f t="shared" si="443"/>
        <v/>
      </c>
      <c r="DO416" s="70" t="str">
        <f>IF(DK416="","",AND((COUNTIF($DK$12:DL416,DK416))=1,(COUNTIF($DK$12:DL416,DL416))=1))</f>
        <v/>
      </c>
      <c r="DP416" s="70" t="str">
        <f>IF(DK416="","",AND((COUNTIF(DK416:$DL$812,DK416))=1,(COUNTIF(DK416:$DL$812,DL416))=1))</f>
        <v/>
      </c>
      <c r="DQ416" s="70"/>
      <c r="DR416" s="70" t="b">
        <f t="shared" si="444"/>
        <v>0</v>
      </c>
      <c r="DS416" s="70" t="b">
        <f t="shared" si="445"/>
        <v>0</v>
      </c>
      <c r="DT416" s="70">
        <f t="shared" ref="DT416:DT479" si="455">IF(LEFT(M416,13)="oui percement",C416&amp;D416,)</f>
        <v>0</v>
      </c>
      <c r="DU416" s="70">
        <f t="shared" ref="DU416:DU479" si="456">IF(RIGHT(M416,5)="appui",C416&amp;D416,)</f>
        <v>0</v>
      </c>
      <c r="DV416" s="70" t="b">
        <f t="shared" si="446"/>
        <v>0</v>
      </c>
      <c r="DW416" s="70" t="b">
        <f t="shared" si="447"/>
        <v>0</v>
      </c>
      <c r="DX416" s="70"/>
      <c r="DY416" s="70" t="b">
        <f t="shared" si="448"/>
        <v>0</v>
      </c>
      <c r="DZ416" s="70">
        <f t="shared" si="449"/>
        <v>0</v>
      </c>
      <c r="EA416" s="70"/>
    </row>
    <row r="417" spans="1:131" x14ac:dyDescent="0.25">
      <c r="A417" s="24" t="str">
        <f t="shared" si="414"/>
        <v/>
      </c>
      <c r="B417" s="36"/>
      <c r="C417" s="37"/>
      <c r="D417" s="38"/>
      <c r="E417" s="37"/>
      <c r="F417" s="38"/>
      <c r="G417" s="39"/>
      <c r="H417" s="35"/>
      <c r="I417" s="30"/>
      <c r="J417" s="38"/>
      <c r="K417" s="36"/>
      <c r="L417" s="40"/>
      <c r="M417" s="43"/>
      <c r="N417" s="44"/>
      <c r="O417" s="35"/>
      <c r="P417" s="87"/>
      <c r="R417" s="70"/>
      <c r="S417" s="70"/>
      <c r="T417" s="99" t="s">
        <v>975</v>
      </c>
      <c r="U417" s="146" t="s">
        <v>976</v>
      </c>
      <c r="V417" s="70"/>
      <c r="W417" s="70"/>
      <c r="X417" s="70"/>
      <c r="Y417" s="70"/>
      <c r="Z417" t="b">
        <f t="shared" si="393"/>
        <v>0</v>
      </c>
      <c r="AA417" t="b">
        <f t="shared" si="415"/>
        <v>0</v>
      </c>
      <c r="AB417" t="b">
        <f t="shared" si="394"/>
        <v>0</v>
      </c>
      <c r="AC417" t="b">
        <f t="shared" si="395"/>
        <v>0</v>
      </c>
      <c r="AD417" s="101" t="b">
        <f t="shared" si="396"/>
        <v>0</v>
      </c>
      <c r="AE417" t="e">
        <f t="shared" si="397"/>
        <v>#VALUE!</v>
      </c>
      <c r="AF417" t="b">
        <f t="shared" si="398"/>
        <v>0</v>
      </c>
      <c r="AG417" s="135"/>
      <c r="AH417" s="82" t="b">
        <f t="shared" si="399"/>
        <v>0</v>
      </c>
      <c r="AI417" s="99" t="b">
        <f t="shared" si="400"/>
        <v>0</v>
      </c>
      <c r="AJ417" s="70" t="b">
        <f t="shared" si="401"/>
        <v>0</v>
      </c>
      <c r="AK417" s="111" t="b">
        <f t="shared" si="416"/>
        <v>0</v>
      </c>
      <c r="AL417" s="82" t="e">
        <f t="shared" si="402"/>
        <v>#VALUE!</v>
      </c>
      <c r="AM417" s="82" t="b">
        <f t="shared" si="403"/>
        <v>0</v>
      </c>
      <c r="AN417" s="82" t="b">
        <f t="shared" si="404"/>
        <v>0</v>
      </c>
      <c r="AO417" s="82" t="b">
        <f t="shared" si="417"/>
        <v>0</v>
      </c>
      <c r="AP417" s="82" t="b">
        <f t="shared" si="405"/>
        <v>0</v>
      </c>
      <c r="AQ417" s="82" t="b">
        <f t="shared" si="418"/>
        <v>0</v>
      </c>
      <c r="AR417" s="70">
        <f t="shared" si="419"/>
        <v>0</v>
      </c>
      <c r="AS417" s="82" t="b">
        <f t="shared" si="406"/>
        <v>0</v>
      </c>
      <c r="AT417" s="82" t="b">
        <f t="shared" si="407"/>
        <v>0</v>
      </c>
      <c r="AU417" s="82" t="b">
        <f t="shared" si="408"/>
        <v>0</v>
      </c>
      <c r="AV417" s="82" t="b">
        <f t="shared" si="409"/>
        <v>0</v>
      </c>
      <c r="AW417" s="82" t="b">
        <f t="shared" si="410"/>
        <v>0</v>
      </c>
      <c r="AX417" s="82" t="b">
        <f t="shared" si="411"/>
        <v>0</v>
      </c>
      <c r="AY417" s="82" t="b">
        <f t="shared" si="420"/>
        <v>0</v>
      </c>
      <c r="AZ417" s="82"/>
      <c r="BA417" s="82" t="b">
        <f t="shared" si="421"/>
        <v>0</v>
      </c>
      <c r="BB417" s="82" t="b">
        <f t="shared" si="422"/>
        <v>0</v>
      </c>
      <c r="BC417" s="82" t="b">
        <f t="shared" si="423"/>
        <v>0</v>
      </c>
      <c r="BD417" s="70"/>
      <c r="BE417" s="70" t="str">
        <f t="shared" si="412"/>
        <v/>
      </c>
      <c r="BF417" s="70">
        <v>406</v>
      </c>
      <c r="BG417" s="70"/>
      <c r="BH417" s="70"/>
      <c r="BI417" s="70"/>
      <c r="BJ417" s="70"/>
      <c r="BK417" s="70"/>
      <c r="BL417" s="70"/>
      <c r="BM417" s="70"/>
      <c r="BN417" s="70"/>
      <c r="BO417" s="70"/>
      <c r="BP417" s="70"/>
      <c r="BQ417" s="70"/>
      <c r="BR417" s="70"/>
      <c r="BS417" s="70" t="b">
        <f t="shared" si="413"/>
        <v>0</v>
      </c>
      <c r="BT417" s="70">
        <f>COUNTA(B418:$O$830)</f>
        <v>0</v>
      </c>
      <c r="BU417" s="70"/>
      <c r="BV417" s="163"/>
      <c r="BW417" s="163"/>
      <c r="BX417" s="163"/>
      <c r="BY417" s="163"/>
      <c r="BZ417" s="163"/>
      <c r="CA417" s="163"/>
      <c r="CB417" s="163"/>
      <c r="CC417" s="163"/>
      <c r="CD417" s="163"/>
      <c r="CE417" s="163" t="str">
        <f t="shared" si="424"/>
        <v/>
      </c>
      <c r="CF417" s="163" t="str">
        <f t="shared" si="425"/>
        <v/>
      </c>
      <c r="CG417" s="163" t="str">
        <f t="shared" si="426"/>
        <v/>
      </c>
      <c r="CH417" s="163" t="str">
        <f t="shared" si="427"/>
        <v/>
      </c>
      <c r="CI417" s="163" t="str">
        <f t="shared" si="428"/>
        <v/>
      </c>
      <c r="CJ417" s="163" t="str">
        <f t="shared" si="429"/>
        <v/>
      </c>
      <c r="CK417" s="163" t="str">
        <f t="shared" si="430"/>
        <v/>
      </c>
      <c r="CL417" s="163" t="str">
        <f t="shared" si="431"/>
        <v/>
      </c>
      <c r="CM417" s="163" t="str">
        <f t="shared" si="432"/>
        <v/>
      </c>
      <c r="CN417" s="163"/>
      <c r="CO417" s="163"/>
      <c r="CP417" s="163" t="str">
        <f t="shared" si="433"/>
        <v/>
      </c>
      <c r="CQ417" s="163"/>
      <c r="CR417" s="163"/>
      <c r="CS417" s="185" t="str">
        <f t="shared" si="450"/>
        <v/>
      </c>
      <c r="CT417" s="70"/>
      <c r="CU417" s="70">
        <f t="shared" si="434"/>
        <v>0</v>
      </c>
      <c r="CV417" s="70">
        <f t="shared" si="435"/>
        <v>0</v>
      </c>
      <c r="CW417" s="70"/>
      <c r="CX417" s="96">
        <f t="shared" si="436"/>
        <v>0</v>
      </c>
      <c r="CY417" s="70"/>
      <c r="CZ417" s="70" t="e">
        <f t="shared" si="437"/>
        <v>#VALUE!</v>
      </c>
      <c r="DA417" s="70" t="e">
        <f t="shared" si="438"/>
        <v>#VALUE!</v>
      </c>
      <c r="DB417" s="70"/>
      <c r="DC417" s="70" t="b">
        <f t="shared" si="451"/>
        <v>0</v>
      </c>
      <c r="DD417" s="70">
        <f t="shared" si="439"/>
        <v>0</v>
      </c>
      <c r="DE417" s="70" t="str">
        <f t="shared" si="440"/>
        <v/>
      </c>
      <c r="DF417" s="70"/>
      <c r="DG417" s="70" t="str">
        <f t="shared" si="452"/>
        <v/>
      </c>
      <c r="DH417" s="70" t="b">
        <f t="shared" si="453"/>
        <v>0</v>
      </c>
      <c r="DI417" s="70" t="str">
        <f t="shared" si="454"/>
        <v/>
      </c>
      <c r="DJ417" s="70"/>
      <c r="DK417" s="70" t="str">
        <f t="shared" si="441"/>
        <v/>
      </c>
      <c r="DL417" s="70" t="str">
        <f t="shared" si="442"/>
        <v/>
      </c>
      <c r="DM417" s="70"/>
      <c r="DN417" s="70" t="str">
        <f t="shared" si="443"/>
        <v/>
      </c>
      <c r="DO417" s="70" t="str">
        <f>IF(DK417="","",AND((COUNTIF($DK$12:DL417,DK417))=1,(COUNTIF($DK$12:DL417,DL417))=1))</f>
        <v/>
      </c>
      <c r="DP417" s="70" t="str">
        <f>IF(DK417="","",AND((COUNTIF(DK417:$DL$812,DK417))=1,(COUNTIF(DK417:$DL$812,DL417))=1))</f>
        <v/>
      </c>
      <c r="DQ417" s="70"/>
      <c r="DR417" s="70" t="b">
        <f t="shared" si="444"/>
        <v>0</v>
      </c>
      <c r="DS417" s="70" t="b">
        <f t="shared" si="445"/>
        <v>0</v>
      </c>
      <c r="DT417" s="70">
        <f t="shared" si="455"/>
        <v>0</v>
      </c>
      <c r="DU417" s="70">
        <f t="shared" si="456"/>
        <v>0</v>
      </c>
      <c r="DV417" s="70" t="b">
        <f t="shared" si="446"/>
        <v>0</v>
      </c>
      <c r="DW417" s="70" t="b">
        <f t="shared" si="447"/>
        <v>0</v>
      </c>
      <c r="DX417" s="70"/>
      <c r="DY417" s="70" t="b">
        <f t="shared" si="448"/>
        <v>0</v>
      </c>
      <c r="DZ417" s="70">
        <f t="shared" si="449"/>
        <v>0</v>
      </c>
      <c r="EA417" s="70"/>
    </row>
    <row r="418" spans="1:131" x14ac:dyDescent="0.25">
      <c r="A418" s="24" t="str">
        <f t="shared" si="414"/>
        <v/>
      </c>
      <c r="B418" s="36"/>
      <c r="C418" s="37"/>
      <c r="D418" s="38"/>
      <c r="E418" s="37"/>
      <c r="F418" s="38"/>
      <c r="G418" s="39"/>
      <c r="H418" s="35"/>
      <c r="I418" s="30"/>
      <c r="J418" s="38"/>
      <c r="K418" s="36"/>
      <c r="L418" s="40"/>
      <c r="M418" s="43"/>
      <c r="N418" s="44"/>
      <c r="O418" s="35"/>
      <c r="P418" s="87"/>
      <c r="R418" s="70"/>
      <c r="S418" s="70"/>
      <c r="T418" s="99" t="s">
        <v>977</v>
      </c>
      <c r="U418" s="146" t="s">
        <v>978</v>
      </c>
      <c r="V418" s="70"/>
      <c r="W418" s="70"/>
      <c r="X418" s="70"/>
      <c r="Y418" s="70"/>
      <c r="Z418" t="b">
        <f t="shared" si="393"/>
        <v>0</v>
      </c>
      <c r="AA418" t="b">
        <f t="shared" si="415"/>
        <v>0</v>
      </c>
      <c r="AB418" t="b">
        <f t="shared" si="394"/>
        <v>0</v>
      </c>
      <c r="AC418" t="b">
        <f t="shared" si="395"/>
        <v>0</v>
      </c>
      <c r="AD418" s="101" t="b">
        <f t="shared" si="396"/>
        <v>0</v>
      </c>
      <c r="AE418" t="e">
        <f t="shared" si="397"/>
        <v>#VALUE!</v>
      </c>
      <c r="AF418" t="b">
        <f t="shared" si="398"/>
        <v>0</v>
      </c>
      <c r="AG418" s="135"/>
      <c r="AH418" s="82" t="b">
        <f t="shared" si="399"/>
        <v>0</v>
      </c>
      <c r="AI418" s="99" t="b">
        <f t="shared" si="400"/>
        <v>0</v>
      </c>
      <c r="AJ418" s="70" t="b">
        <f t="shared" si="401"/>
        <v>0</v>
      </c>
      <c r="AK418" s="111" t="b">
        <f t="shared" si="416"/>
        <v>0</v>
      </c>
      <c r="AL418" s="82" t="e">
        <f t="shared" si="402"/>
        <v>#VALUE!</v>
      </c>
      <c r="AM418" s="82" t="b">
        <f t="shared" si="403"/>
        <v>0</v>
      </c>
      <c r="AN418" s="82" t="b">
        <f t="shared" si="404"/>
        <v>0</v>
      </c>
      <c r="AO418" s="82" t="b">
        <f t="shared" si="417"/>
        <v>0</v>
      </c>
      <c r="AP418" s="82" t="b">
        <f t="shared" si="405"/>
        <v>0</v>
      </c>
      <c r="AQ418" s="82" t="b">
        <f t="shared" si="418"/>
        <v>0</v>
      </c>
      <c r="AR418" s="70">
        <f t="shared" si="419"/>
        <v>0</v>
      </c>
      <c r="AS418" s="82" t="b">
        <f t="shared" si="406"/>
        <v>0</v>
      </c>
      <c r="AT418" s="82" t="b">
        <f t="shared" si="407"/>
        <v>0</v>
      </c>
      <c r="AU418" s="82" t="b">
        <f t="shared" si="408"/>
        <v>0</v>
      </c>
      <c r="AV418" s="82" t="b">
        <f t="shared" si="409"/>
        <v>0</v>
      </c>
      <c r="AW418" s="82" t="b">
        <f t="shared" si="410"/>
        <v>0</v>
      </c>
      <c r="AX418" s="82" t="b">
        <f t="shared" si="411"/>
        <v>0</v>
      </c>
      <c r="AY418" s="82" t="b">
        <f t="shared" si="420"/>
        <v>0</v>
      </c>
      <c r="AZ418" s="82"/>
      <c r="BA418" s="82" t="b">
        <f t="shared" si="421"/>
        <v>0</v>
      </c>
      <c r="BB418" s="82" t="b">
        <f t="shared" si="422"/>
        <v>0</v>
      </c>
      <c r="BC418" s="82" t="b">
        <f t="shared" si="423"/>
        <v>0</v>
      </c>
      <c r="BD418" s="70"/>
      <c r="BE418" s="70" t="str">
        <f t="shared" si="412"/>
        <v/>
      </c>
      <c r="BF418" s="70">
        <v>407</v>
      </c>
      <c r="BG418" s="70"/>
      <c r="BH418" s="70"/>
      <c r="BI418" s="70"/>
      <c r="BJ418" s="70"/>
      <c r="BK418" s="70"/>
      <c r="BL418" s="70"/>
      <c r="BM418" s="70"/>
      <c r="BN418" s="70"/>
      <c r="BO418" s="70"/>
      <c r="BP418" s="70"/>
      <c r="BQ418" s="70"/>
      <c r="BR418" s="70"/>
      <c r="BS418" s="70" t="b">
        <f t="shared" si="413"/>
        <v>0</v>
      </c>
      <c r="BT418" s="70">
        <f>COUNTA(B419:$O$830)</f>
        <v>0</v>
      </c>
      <c r="BU418" s="70"/>
      <c r="BV418" s="163"/>
      <c r="BW418" s="163"/>
      <c r="BX418" s="163"/>
      <c r="BY418" s="163"/>
      <c r="BZ418" s="163"/>
      <c r="CA418" s="163"/>
      <c r="CB418" s="163"/>
      <c r="CC418" s="163"/>
      <c r="CD418" s="163"/>
      <c r="CE418" s="163" t="str">
        <f t="shared" si="424"/>
        <v/>
      </c>
      <c r="CF418" s="163" t="str">
        <f t="shared" si="425"/>
        <v/>
      </c>
      <c r="CG418" s="163" t="str">
        <f t="shared" si="426"/>
        <v/>
      </c>
      <c r="CH418" s="163" t="str">
        <f t="shared" si="427"/>
        <v/>
      </c>
      <c r="CI418" s="163" t="str">
        <f t="shared" si="428"/>
        <v/>
      </c>
      <c r="CJ418" s="163" t="str">
        <f t="shared" si="429"/>
        <v/>
      </c>
      <c r="CK418" s="163" t="str">
        <f t="shared" si="430"/>
        <v/>
      </c>
      <c r="CL418" s="163" t="str">
        <f t="shared" si="431"/>
        <v/>
      </c>
      <c r="CM418" s="163" t="str">
        <f t="shared" si="432"/>
        <v/>
      </c>
      <c r="CN418" s="163"/>
      <c r="CO418" s="163"/>
      <c r="CP418" s="163" t="str">
        <f t="shared" si="433"/>
        <v/>
      </c>
      <c r="CQ418" s="163"/>
      <c r="CR418" s="163"/>
      <c r="CS418" s="185" t="str">
        <f t="shared" si="450"/>
        <v/>
      </c>
      <c r="CT418" s="70"/>
      <c r="CU418" s="70">
        <f t="shared" si="434"/>
        <v>0</v>
      </c>
      <c r="CV418" s="70">
        <f t="shared" si="435"/>
        <v>0</v>
      </c>
      <c r="CW418" s="70"/>
      <c r="CX418" s="96">
        <f t="shared" si="436"/>
        <v>0</v>
      </c>
      <c r="CY418" s="70"/>
      <c r="CZ418" s="70" t="e">
        <f t="shared" si="437"/>
        <v>#VALUE!</v>
      </c>
      <c r="DA418" s="70" t="e">
        <f t="shared" si="438"/>
        <v>#VALUE!</v>
      </c>
      <c r="DB418" s="70"/>
      <c r="DC418" s="70" t="b">
        <f t="shared" si="451"/>
        <v>0</v>
      </c>
      <c r="DD418" s="70">
        <f t="shared" si="439"/>
        <v>0</v>
      </c>
      <c r="DE418" s="70" t="str">
        <f t="shared" si="440"/>
        <v/>
      </c>
      <c r="DF418" s="70"/>
      <c r="DG418" s="70" t="str">
        <f t="shared" si="452"/>
        <v/>
      </c>
      <c r="DH418" s="70" t="b">
        <f t="shared" si="453"/>
        <v>0</v>
      </c>
      <c r="DI418" s="70" t="str">
        <f t="shared" si="454"/>
        <v/>
      </c>
      <c r="DJ418" s="70"/>
      <c r="DK418" s="70" t="str">
        <f t="shared" si="441"/>
        <v/>
      </c>
      <c r="DL418" s="70" t="str">
        <f t="shared" si="442"/>
        <v/>
      </c>
      <c r="DM418" s="70"/>
      <c r="DN418" s="70" t="str">
        <f t="shared" si="443"/>
        <v/>
      </c>
      <c r="DO418" s="70" t="str">
        <f>IF(DK418="","",AND((COUNTIF($DK$12:DL418,DK418))=1,(COUNTIF($DK$12:DL418,DL418))=1))</f>
        <v/>
      </c>
      <c r="DP418" s="70" t="str">
        <f>IF(DK418="","",AND((COUNTIF(DK418:$DL$812,DK418))=1,(COUNTIF(DK418:$DL$812,DL418))=1))</f>
        <v/>
      </c>
      <c r="DQ418" s="70"/>
      <c r="DR418" s="70" t="b">
        <f t="shared" si="444"/>
        <v>0</v>
      </c>
      <c r="DS418" s="70" t="b">
        <f t="shared" si="445"/>
        <v>0</v>
      </c>
      <c r="DT418" s="70">
        <f t="shared" si="455"/>
        <v>0</v>
      </c>
      <c r="DU418" s="70">
        <f t="shared" si="456"/>
        <v>0</v>
      </c>
      <c r="DV418" s="70" t="b">
        <f t="shared" si="446"/>
        <v>0</v>
      </c>
      <c r="DW418" s="70" t="b">
        <f t="shared" si="447"/>
        <v>0</v>
      </c>
      <c r="DX418" s="70"/>
      <c r="DY418" s="70" t="b">
        <f t="shared" si="448"/>
        <v>0</v>
      </c>
      <c r="DZ418" s="70">
        <f t="shared" si="449"/>
        <v>0</v>
      </c>
      <c r="EA418" s="70"/>
    </row>
    <row r="419" spans="1:131" x14ac:dyDescent="0.25">
      <c r="A419" s="24" t="str">
        <f t="shared" si="414"/>
        <v/>
      </c>
      <c r="B419" s="36"/>
      <c r="C419" s="37"/>
      <c r="D419" s="38"/>
      <c r="E419" s="37"/>
      <c r="F419" s="38"/>
      <c r="G419" s="39"/>
      <c r="H419" s="35"/>
      <c r="I419" s="30"/>
      <c r="J419" s="38"/>
      <c r="K419" s="36"/>
      <c r="L419" s="40"/>
      <c r="M419" s="43"/>
      <c r="N419" s="44"/>
      <c r="O419" s="35"/>
      <c r="P419" s="87"/>
      <c r="R419" s="70"/>
      <c r="S419" s="70"/>
      <c r="T419" s="99" t="s">
        <v>979</v>
      </c>
      <c r="U419" s="146" t="s">
        <v>980</v>
      </c>
      <c r="V419" s="70"/>
      <c r="W419" s="70"/>
      <c r="X419" s="70"/>
      <c r="Y419" s="70"/>
      <c r="Z419" t="b">
        <f t="shared" si="393"/>
        <v>0</v>
      </c>
      <c r="AA419" t="b">
        <f t="shared" si="415"/>
        <v>0</v>
      </c>
      <c r="AB419" t="b">
        <f t="shared" si="394"/>
        <v>0</v>
      </c>
      <c r="AC419" t="b">
        <f t="shared" si="395"/>
        <v>0</v>
      </c>
      <c r="AD419" s="101" t="b">
        <f t="shared" si="396"/>
        <v>0</v>
      </c>
      <c r="AE419" t="e">
        <f t="shared" si="397"/>
        <v>#VALUE!</v>
      </c>
      <c r="AF419" t="b">
        <f t="shared" si="398"/>
        <v>0</v>
      </c>
      <c r="AG419" s="135"/>
      <c r="AH419" s="82" t="b">
        <f t="shared" si="399"/>
        <v>0</v>
      </c>
      <c r="AI419" s="99" t="b">
        <f t="shared" si="400"/>
        <v>0</v>
      </c>
      <c r="AJ419" s="70" t="b">
        <f t="shared" si="401"/>
        <v>0</v>
      </c>
      <c r="AK419" s="111" t="b">
        <f t="shared" si="416"/>
        <v>0</v>
      </c>
      <c r="AL419" s="82" t="e">
        <f t="shared" si="402"/>
        <v>#VALUE!</v>
      </c>
      <c r="AM419" s="82" t="b">
        <f t="shared" si="403"/>
        <v>0</v>
      </c>
      <c r="AN419" s="82" t="b">
        <f t="shared" si="404"/>
        <v>0</v>
      </c>
      <c r="AO419" s="82" t="b">
        <f t="shared" si="417"/>
        <v>0</v>
      </c>
      <c r="AP419" s="82" t="b">
        <f t="shared" si="405"/>
        <v>0</v>
      </c>
      <c r="AQ419" s="82" t="b">
        <f t="shared" si="418"/>
        <v>0</v>
      </c>
      <c r="AR419" s="70">
        <f t="shared" si="419"/>
        <v>0</v>
      </c>
      <c r="AS419" s="82" t="b">
        <f t="shared" si="406"/>
        <v>0</v>
      </c>
      <c r="AT419" s="82" t="b">
        <f t="shared" si="407"/>
        <v>0</v>
      </c>
      <c r="AU419" s="82" t="b">
        <f t="shared" si="408"/>
        <v>0</v>
      </c>
      <c r="AV419" s="82" t="b">
        <f t="shared" si="409"/>
        <v>0</v>
      </c>
      <c r="AW419" s="82" t="b">
        <f t="shared" si="410"/>
        <v>0</v>
      </c>
      <c r="AX419" s="82" t="b">
        <f t="shared" si="411"/>
        <v>0</v>
      </c>
      <c r="AY419" s="82" t="b">
        <f t="shared" si="420"/>
        <v>0</v>
      </c>
      <c r="AZ419" s="82"/>
      <c r="BA419" s="82" t="b">
        <f t="shared" si="421"/>
        <v>0</v>
      </c>
      <c r="BB419" s="82" t="b">
        <f t="shared" si="422"/>
        <v>0</v>
      </c>
      <c r="BC419" s="82" t="b">
        <f t="shared" si="423"/>
        <v>0</v>
      </c>
      <c r="BD419" s="70"/>
      <c r="BE419" s="70" t="str">
        <f t="shared" si="412"/>
        <v/>
      </c>
      <c r="BF419" s="70">
        <v>408</v>
      </c>
      <c r="BG419" s="70"/>
      <c r="BH419" s="70"/>
      <c r="BI419" s="70"/>
      <c r="BJ419" s="70"/>
      <c r="BK419" s="70"/>
      <c r="BL419" s="70"/>
      <c r="BM419" s="70"/>
      <c r="BN419" s="70"/>
      <c r="BO419" s="70"/>
      <c r="BP419" s="70"/>
      <c r="BQ419" s="70"/>
      <c r="BR419" s="70"/>
      <c r="BS419" s="70" t="b">
        <f t="shared" si="413"/>
        <v>0</v>
      </c>
      <c r="BT419" s="70">
        <f>COUNTA(B420:$O$830)</f>
        <v>0</v>
      </c>
      <c r="BU419" s="70"/>
      <c r="BV419" s="163"/>
      <c r="BW419" s="163"/>
      <c r="BX419" s="163"/>
      <c r="BY419" s="163"/>
      <c r="BZ419" s="163"/>
      <c r="CA419" s="163"/>
      <c r="CB419" s="163"/>
      <c r="CC419" s="163"/>
      <c r="CD419" s="163"/>
      <c r="CE419" s="163" t="str">
        <f t="shared" si="424"/>
        <v/>
      </c>
      <c r="CF419" s="163" t="str">
        <f t="shared" si="425"/>
        <v/>
      </c>
      <c r="CG419" s="163" t="str">
        <f t="shared" si="426"/>
        <v/>
      </c>
      <c r="CH419" s="163" t="str">
        <f t="shared" si="427"/>
        <v/>
      </c>
      <c r="CI419" s="163" t="str">
        <f t="shared" si="428"/>
        <v/>
      </c>
      <c r="CJ419" s="163" t="str">
        <f t="shared" si="429"/>
        <v/>
      </c>
      <c r="CK419" s="163" t="str">
        <f t="shared" si="430"/>
        <v/>
      </c>
      <c r="CL419" s="163" t="str">
        <f t="shared" si="431"/>
        <v/>
      </c>
      <c r="CM419" s="163" t="str">
        <f t="shared" si="432"/>
        <v/>
      </c>
      <c r="CN419" s="163"/>
      <c r="CO419" s="163"/>
      <c r="CP419" s="163" t="str">
        <f t="shared" si="433"/>
        <v/>
      </c>
      <c r="CQ419" s="163"/>
      <c r="CR419" s="163"/>
      <c r="CS419" s="185" t="str">
        <f t="shared" si="450"/>
        <v/>
      </c>
      <c r="CT419" s="70"/>
      <c r="CU419" s="70">
        <f t="shared" si="434"/>
        <v>0</v>
      </c>
      <c r="CV419" s="70">
        <f t="shared" si="435"/>
        <v>0</v>
      </c>
      <c r="CW419" s="70"/>
      <c r="CX419" s="96">
        <f t="shared" si="436"/>
        <v>0</v>
      </c>
      <c r="CY419" s="70"/>
      <c r="CZ419" s="70" t="e">
        <f t="shared" si="437"/>
        <v>#VALUE!</v>
      </c>
      <c r="DA419" s="70" t="e">
        <f t="shared" si="438"/>
        <v>#VALUE!</v>
      </c>
      <c r="DB419" s="70"/>
      <c r="DC419" s="70" t="b">
        <f t="shared" si="451"/>
        <v>0</v>
      </c>
      <c r="DD419" s="70">
        <f t="shared" si="439"/>
        <v>0</v>
      </c>
      <c r="DE419" s="70" t="str">
        <f t="shared" si="440"/>
        <v/>
      </c>
      <c r="DF419" s="70"/>
      <c r="DG419" s="70" t="str">
        <f t="shared" si="452"/>
        <v/>
      </c>
      <c r="DH419" s="70" t="b">
        <f t="shared" si="453"/>
        <v>0</v>
      </c>
      <c r="DI419" s="70" t="str">
        <f t="shared" si="454"/>
        <v/>
      </c>
      <c r="DJ419" s="70"/>
      <c r="DK419" s="70" t="str">
        <f t="shared" si="441"/>
        <v/>
      </c>
      <c r="DL419" s="70" t="str">
        <f t="shared" si="442"/>
        <v/>
      </c>
      <c r="DM419" s="70"/>
      <c r="DN419" s="70" t="str">
        <f t="shared" si="443"/>
        <v/>
      </c>
      <c r="DO419" s="70" t="str">
        <f>IF(DK419="","",AND((COUNTIF($DK$12:DL419,DK419))=1,(COUNTIF($DK$12:DL419,DL419))=1))</f>
        <v/>
      </c>
      <c r="DP419" s="70" t="str">
        <f>IF(DK419="","",AND((COUNTIF(DK419:$DL$812,DK419))=1,(COUNTIF(DK419:$DL$812,DL419))=1))</f>
        <v/>
      </c>
      <c r="DQ419" s="70"/>
      <c r="DR419" s="70" t="b">
        <f t="shared" si="444"/>
        <v>0</v>
      </c>
      <c r="DS419" s="70" t="b">
        <f t="shared" si="445"/>
        <v>0</v>
      </c>
      <c r="DT419" s="70">
        <f t="shared" si="455"/>
        <v>0</v>
      </c>
      <c r="DU419" s="70">
        <f t="shared" si="456"/>
        <v>0</v>
      </c>
      <c r="DV419" s="70" t="b">
        <f t="shared" si="446"/>
        <v>0</v>
      </c>
      <c r="DW419" s="70" t="b">
        <f t="shared" si="447"/>
        <v>0</v>
      </c>
      <c r="DX419" s="70"/>
      <c r="DY419" s="70" t="b">
        <f t="shared" si="448"/>
        <v>0</v>
      </c>
      <c r="DZ419" s="70">
        <f t="shared" si="449"/>
        <v>0</v>
      </c>
      <c r="EA419" s="70"/>
    </row>
    <row r="420" spans="1:131" x14ac:dyDescent="0.25">
      <c r="A420" s="24" t="str">
        <f t="shared" si="414"/>
        <v/>
      </c>
      <c r="B420" s="36"/>
      <c r="C420" s="37"/>
      <c r="D420" s="38"/>
      <c r="E420" s="37"/>
      <c r="F420" s="38"/>
      <c r="G420" s="39"/>
      <c r="H420" s="35"/>
      <c r="I420" s="30"/>
      <c r="J420" s="38"/>
      <c r="K420" s="36"/>
      <c r="L420" s="40"/>
      <c r="M420" s="43"/>
      <c r="N420" s="44"/>
      <c r="O420" s="35"/>
      <c r="P420" s="87"/>
      <c r="R420" s="70"/>
      <c r="S420" s="70"/>
      <c r="T420" s="99" t="s">
        <v>981</v>
      </c>
      <c r="U420" s="146" t="s">
        <v>982</v>
      </c>
      <c r="V420" s="70"/>
      <c r="W420" s="70"/>
      <c r="X420" s="70"/>
      <c r="Y420" s="70"/>
      <c r="Z420" t="b">
        <f t="shared" si="393"/>
        <v>0</v>
      </c>
      <c r="AA420" t="b">
        <f t="shared" si="415"/>
        <v>0</v>
      </c>
      <c r="AB420" t="b">
        <f t="shared" si="394"/>
        <v>0</v>
      </c>
      <c r="AC420" t="b">
        <f t="shared" si="395"/>
        <v>0</v>
      </c>
      <c r="AD420" s="101" t="b">
        <f t="shared" si="396"/>
        <v>0</v>
      </c>
      <c r="AE420" t="e">
        <f t="shared" si="397"/>
        <v>#VALUE!</v>
      </c>
      <c r="AF420" t="b">
        <f t="shared" si="398"/>
        <v>0</v>
      </c>
      <c r="AG420" s="135"/>
      <c r="AH420" s="82" t="b">
        <f t="shared" si="399"/>
        <v>0</v>
      </c>
      <c r="AI420" s="99" t="b">
        <f t="shared" si="400"/>
        <v>0</v>
      </c>
      <c r="AJ420" s="70" t="b">
        <f t="shared" si="401"/>
        <v>0</v>
      </c>
      <c r="AK420" s="111" t="b">
        <f t="shared" si="416"/>
        <v>0</v>
      </c>
      <c r="AL420" s="82" t="e">
        <f t="shared" si="402"/>
        <v>#VALUE!</v>
      </c>
      <c r="AM420" s="82" t="b">
        <f t="shared" si="403"/>
        <v>0</v>
      </c>
      <c r="AN420" s="82" t="b">
        <f t="shared" si="404"/>
        <v>0</v>
      </c>
      <c r="AO420" s="82" t="b">
        <f t="shared" si="417"/>
        <v>0</v>
      </c>
      <c r="AP420" s="82" t="b">
        <f t="shared" si="405"/>
        <v>0</v>
      </c>
      <c r="AQ420" s="82" t="b">
        <f t="shared" si="418"/>
        <v>0</v>
      </c>
      <c r="AR420" s="70">
        <f t="shared" si="419"/>
        <v>0</v>
      </c>
      <c r="AS420" s="82" t="b">
        <f t="shared" si="406"/>
        <v>0</v>
      </c>
      <c r="AT420" s="82" t="b">
        <f t="shared" si="407"/>
        <v>0</v>
      </c>
      <c r="AU420" s="82" t="b">
        <f t="shared" si="408"/>
        <v>0</v>
      </c>
      <c r="AV420" s="82" t="b">
        <f t="shared" si="409"/>
        <v>0</v>
      </c>
      <c r="AW420" s="82" t="b">
        <f t="shared" si="410"/>
        <v>0</v>
      </c>
      <c r="AX420" s="82" t="b">
        <f t="shared" si="411"/>
        <v>0</v>
      </c>
      <c r="AY420" s="82" t="b">
        <f t="shared" si="420"/>
        <v>0</v>
      </c>
      <c r="AZ420" s="82"/>
      <c r="BA420" s="82" t="b">
        <f t="shared" si="421"/>
        <v>0</v>
      </c>
      <c r="BB420" s="82" t="b">
        <f t="shared" si="422"/>
        <v>0</v>
      </c>
      <c r="BC420" s="82" t="b">
        <f t="shared" si="423"/>
        <v>0</v>
      </c>
      <c r="BD420" s="70"/>
      <c r="BE420" s="70" t="str">
        <f t="shared" si="412"/>
        <v/>
      </c>
      <c r="BF420" s="70">
        <v>409</v>
      </c>
      <c r="BG420" s="70"/>
      <c r="BH420" s="70"/>
      <c r="BI420" s="70"/>
      <c r="BJ420" s="70"/>
      <c r="BK420" s="70"/>
      <c r="BL420" s="70"/>
      <c r="BM420" s="70"/>
      <c r="BN420" s="70"/>
      <c r="BO420" s="70"/>
      <c r="BP420" s="70"/>
      <c r="BQ420" s="70"/>
      <c r="BR420" s="70"/>
      <c r="BS420" s="70" t="b">
        <f t="shared" si="413"/>
        <v>0</v>
      </c>
      <c r="BT420" s="70">
        <f>COUNTA(B421:$O$830)</f>
        <v>0</v>
      </c>
      <c r="BU420" s="70"/>
      <c r="BV420" s="163"/>
      <c r="BW420" s="163"/>
      <c r="BX420" s="163"/>
      <c r="BY420" s="163"/>
      <c r="BZ420" s="163"/>
      <c r="CA420" s="163"/>
      <c r="CB420" s="163"/>
      <c r="CC420" s="163"/>
      <c r="CD420" s="163"/>
      <c r="CE420" s="163" t="str">
        <f t="shared" si="424"/>
        <v/>
      </c>
      <c r="CF420" s="163" t="str">
        <f t="shared" si="425"/>
        <v/>
      </c>
      <c r="CG420" s="163" t="str">
        <f t="shared" si="426"/>
        <v/>
      </c>
      <c r="CH420" s="163" t="str">
        <f t="shared" si="427"/>
        <v/>
      </c>
      <c r="CI420" s="163" t="str">
        <f t="shared" si="428"/>
        <v/>
      </c>
      <c r="CJ420" s="163" t="str">
        <f t="shared" si="429"/>
        <v/>
      </c>
      <c r="CK420" s="163" t="str">
        <f t="shared" si="430"/>
        <v/>
      </c>
      <c r="CL420" s="163" t="str">
        <f t="shared" si="431"/>
        <v/>
      </c>
      <c r="CM420" s="163" t="str">
        <f t="shared" si="432"/>
        <v/>
      </c>
      <c r="CN420" s="163"/>
      <c r="CO420" s="163"/>
      <c r="CP420" s="163" t="str">
        <f t="shared" si="433"/>
        <v/>
      </c>
      <c r="CQ420" s="163"/>
      <c r="CR420" s="163"/>
      <c r="CS420" s="185" t="str">
        <f t="shared" si="450"/>
        <v/>
      </c>
      <c r="CT420" s="70"/>
      <c r="CU420" s="70">
        <f t="shared" si="434"/>
        <v>0</v>
      </c>
      <c r="CV420" s="70">
        <f t="shared" si="435"/>
        <v>0</v>
      </c>
      <c r="CW420" s="70"/>
      <c r="CX420" s="96">
        <f t="shared" si="436"/>
        <v>0</v>
      </c>
      <c r="CY420" s="70"/>
      <c r="CZ420" s="70" t="e">
        <f t="shared" si="437"/>
        <v>#VALUE!</v>
      </c>
      <c r="DA420" s="70" t="e">
        <f t="shared" si="438"/>
        <v>#VALUE!</v>
      </c>
      <c r="DB420" s="70"/>
      <c r="DC420" s="70" t="b">
        <f t="shared" si="451"/>
        <v>0</v>
      </c>
      <c r="DD420" s="70">
        <f t="shared" si="439"/>
        <v>0</v>
      </c>
      <c r="DE420" s="70" t="str">
        <f t="shared" si="440"/>
        <v/>
      </c>
      <c r="DF420" s="70"/>
      <c r="DG420" s="70" t="str">
        <f t="shared" si="452"/>
        <v/>
      </c>
      <c r="DH420" s="70" t="b">
        <f t="shared" si="453"/>
        <v>0</v>
      </c>
      <c r="DI420" s="70" t="str">
        <f t="shared" si="454"/>
        <v/>
      </c>
      <c r="DJ420" s="70"/>
      <c r="DK420" s="70" t="str">
        <f t="shared" si="441"/>
        <v/>
      </c>
      <c r="DL420" s="70" t="str">
        <f t="shared" si="442"/>
        <v/>
      </c>
      <c r="DM420" s="70"/>
      <c r="DN420" s="70" t="str">
        <f t="shared" si="443"/>
        <v/>
      </c>
      <c r="DO420" s="70" t="str">
        <f>IF(DK420="","",AND((COUNTIF($DK$12:DL420,DK420))=1,(COUNTIF($DK$12:DL420,DL420))=1))</f>
        <v/>
      </c>
      <c r="DP420" s="70" t="str">
        <f>IF(DK420="","",AND((COUNTIF(DK420:$DL$812,DK420))=1,(COUNTIF(DK420:$DL$812,DL420))=1))</f>
        <v/>
      </c>
      <c r="DQ420" s="70"/>
      <c r="DR420" s="70" t="b">
        <f t="shared" si="444"/>
        <v>0</v>
      </c>
      <c r="DS420" s="70" t="b">
        <f t="shared" si="445"/>
        <v>0</v>
      </c>
      <c r="DT420" s="70">
        <f t="shared" si="455"/>
        <v>0</v>
      </c>
      <c r="DU420" s="70">
        <f t="shared" si="456"/>
        <v>0</v>
      </c>
      <c r="DV420" s="70" t="b">
        <f t="shared" si="446"/>
        <v>0</v>
      </c>
      <c r="DW420" s="70" t="b">
        <f t="shared" si="447"/>
        <v>0</v>
      </c>
      <c r="DX420" s="70"/>
      <c r="DY420" s="70" t="b">
        <f t="shared" si="448"/>
        <v>0</v>
      </c>
      <c r="DZ420" s="70">
        <f t="shared" si="449"/>
        <v>0</v>
      </c>
      <c r="EA420" s="70"/>
    </row>
    <row r="421" spans="1:131" x14ac:dyDescent="0.25">
      <c r="A421" s="24" t="str">
        <f t="shared" si="414"/>
        <v/>
      </c>
      <c r="B421" s="36"/>
      <c r="C421" s="37"/>
      <c r="D421" s="38"/>
      <c r="E421" s="37"/>
      <c r="F421" s="38"/>
      <c r="G421" s="39"/>
      <c r="H421" s="35"/>
      <c r="I421" s="30"/>
      <c r="J421" s="38"/>
      <c r="K421" s="36"/>
      <c r="L421" s="40"/>
      <c r="M421" s="43"/>
      <c r="N421" s="44"/>
      <c r="O421" s="35"/>
      <c r="P421" s="87"/>
      <c r="R421" s="70"/>
      <c r="S421" s="70"/>
      <c r="T421" s="99" t="s">
        <v>983</v>
      </c>
      <c r="U421" s="146" t="s">
        <v>984</v>
      </c>
      <c r="V421" s="70"/>
      <c r="W421" s="70"/>
      <c r="X421" s="70"/>
      <c r="Y421" s="70"/>
      <c r="Z421" t="b">
        <f t="shared" si="393"/>
        <v>0</v>
      </c>
      <c r="AA421" t="b">
        <f t="shared" si="415"/>
        <v>0</v>
      </c>
      <c r="AB421" t="b">
        <f t="shared" si="394"/>
        <v>0</v>
      </c>
      <c r="AC421" t="b">
        <f t="shared" si="395"/>
        <v>0</v>
      </c>
      <c r="AD421" s="101" t="b">
        <f t="shared" si="396"/>
        <v>0</v>
      </c>
      <c r="AE421" t="e">
        <f t="shared" si="397"/>
        <v>#VALUE!</v>
      </c>
      <c r="AF421" t="b">
        <f t="shared" si="398"/>
        <v>0</v>
      </c>
      <c r="AG421" s="135"/>
      <c r="AH421" s="82" t="b">
        <f t="shared" si="399"/>
        <v>0</v>
      </c>
      <c r="AI421" s="99" t="b">
        <f t="shared" si="400"/>
        <v>0</v>
      </c>
      <c r="AJ421" s="70" t="b">
        <f t="shared" si="401"/>
        <v>0</v>
      </c>
      <c r="AK421" s="111" t="b">
        <f t="shared" si="416"/>
        <v>0</v>
      </c>
      <c r="AL421" s="82" t="e">
        <f t="shared" si="402"/>
        <v>#VALUE!</v>
      </c>
      <c r="AM421" s="82" t="b">
        <f t="shared" si="403"/>
        <v>0</v>
      </c>
      <c r="AN421" s="82" t="b">
        <f t="shared" si="404"/>
        <v>0</v>
      </c>
      <c r="AO421" s="82" t="b">
        <f t="shared" si="417"/>
        <v>0</v>
      </c>
      <c r="AP421" s="82" t="b">
        <f t="shared" si="405"/>
        <v>0</v>
      </c>
      <c r="AQ421" s="82" t="b">
        <f t="shared" si="418"/>
        <v>0</v>
      </c>
      <c r="AR421" s="70">
        <f t="shared" si="419"/>
        <v>0</v>
      </c>
      <c r="AS421" s="82" t="b">
        <f t="shared" si="406"/>
        <v>0</v>
      </c>
      <c r="AT421" s="82" t="b">
        <f t="shared" si="407"/>
        <v>0</v>
      </c>
      <c r="AU421" s="82" t="b">
        <f t="shared" si="408"/>
        <v>0</v>
      </c>
      <c r="AV421" s="82" t="b">
        <f t="shared" si="409"/>
        <v>0</v>
      </c>
      <c r="AW421" s="82" t="b">
        <f t="shared" si="410"/>
        <v>0</v>
      </c>
      <c r="AX421" s="82" t="b">
        <f t="shared" si="411"/>
        <v>0</v>
      </c>
      <c r="AY421" s="82" t="b">
        <f t="shared" si="420"/>
        <v>0</v>
      </c>
      <c r="AZ421" s="82"/>
      <c r="BA421" s="82" t="b">
        <f t="shared" si="421"/>
        <v>0</v>
      </c>
      <c r="BB421" s="82" t="b">
        <f t="shared" si="422"/>
        <v>0</v>
      </c>
      <c r="BC421" s="82" t="b">
        <f t="shared" si="423"/>
        <v>0</v>
      </c>
      <c r="BD421" s="70"/>
      <c r="BE421" s="70" t="str">
        <f t="shared" si="412"/>
        <v/>
      </c>
      <c r="BF421" s="70">
        <v>410</v>
      </c>
      <c r="BG421" s="70"/>
      <c r="BH421" s="70"/>
      <c r="BI421" s="70"/>
      <c r="BJ421" s="70"/>
      <c r="BK421" s="70"/>
      <c r="BL421" s="70"/>
      <c r="BM421" s="70"/>
      <c r="BN421" s="70"/>
      <c r="BO421" s="70"/>
      <c r="BP421" s="70"/>
      <c r="BQ421" s="70"/>
      <c r="BR421" s="70"/>
      <c r="BS421" s="70" t="b">
        <f t="shared" si="413"/>
        <v>0</v>
      </c>
      <c r="BT421" s="70">
        <f>COUNTA(B422:$O$830)</f>
        <v>0</v>
      </c>
      <c r="BU421" s="70"/>
      <c r="BV421" s="163"/>
      <c r="BW421" s="163"/>
      <c r="BX421" s="163"/>
      <c r="BY421" s="163"/>
      <c r="BZ421" s="163"/>
      <c r="CA421" s="163"/>
      <c r="CB421" s="163"/>
      <c r="CC421" s="163"/>
      <c r="CD421" s="163"/>
      <c r="CE421" s="163" t="str">
        <f t="shared" si="424"/>
        <v/>
      </c>
      <c r="CF421" s="163" t="str">
        <f t="shared" si="425"/>
        <v/>
      </c>
      <c r="CG421" s="163" t="str">
        <f t="shared" si="426"/>
        <v/>
      </c>
      <c r="CH421" s="163" t="str">
        <f t="shared" si="427"/>
        <v/>
      </c>
      <c r="CI421" s="163" t="str">
        <f t="shared" si="428"/>
        <v/>
      </c>
      <c r="CJ421" s="163" t="str">
        <f t="shared" si="429"/>
        <v/>
      </c>
      <c r="CK421" s="163" t="str">
        <f t="shared" si="430"/>
        <v/>
      </c>
      <c r="CL421" s="163" t="str">
        <f t="shared" si="431"/>
        <v/>
      </c>
      <c r="CM421" s="163" t="str">
        <f t="shared" si="432"/>
        <v/>
      </c>
      <c r="CN421" s="163"/>
      <c r="CO421" s="163"/>
      <c r="CP421" s="163" t="str">
        <f t="shared" si="433"/>
        <v/>
      </c>
      <c r="CQ421" s="163"/>
      <c r="CR421" s="163"/>
      <c r="CS421" s="185" t="str">
        <f t="shared" si="450"/>
        <v/>
      </c>
      <c r="CT421" s="70"/>
      <c r="CU421" s="70">
        <f t="shared" si="434"/>
        <v>0</v>
      </c>
      <c r="CV421" s="70">
        <f t="shared" si="435"/>
        <v>0</v>
      </c>
      <c r="CW421" s="70"/>
      <c r="CX421" s="96">
        <f t="shared" si="436"/>
        <v>0</v>
      </c>
      <c r="CY421" s="70"/>
      <c r="CZ421" s="70" t="e">
        <f t="shared" si="437"/>
        <v>#VALUE!</v>
      </c>
      <c r="DA421" s="70" t="e">
        <f t="shared" si="438"/>
        <v>#VALUE!</v>
      </c>
      <c r="DB421" s="70"/>
      <c r="DC421" s="70" t="b">
        <f t="shared" si="451"/>
        <v>0</v>
      </c>
      <c r="DD421" s="70">
        <f t="shared" si="439"/>
        <v>0</v>
      </c>
      <c r="DE421" s="70" t="str">
        <f t="shared" si="440"/>
        <v/>
      </c>
      <c r="DF421" s="70"/>
      <c r="DG421" s="70" t="str">
        <f t="shared" si="452"/>
        <v/>
      </c>
      <c r="DH421" s="70" t="b">
        <f t="shared" si="453"/>
        <v>0</v>
      </c>
      <c r="DI421" s="70" t="str">
        <f t="shared" si="454"/>
        <v/>
      </c>
      <c r="DJ421" s="70"/>
      <c r="DK421" s="70" t="str">
        <f t="shared" si="441"/>
        <v/>
      </c>
      <c r="DL421" s="70" t="str">
        <f t="shared" si="442"/>
        <v/>
      </c>
      <c r="DM421" s="70"/>
      <c r="DN421" s="70" t="str">
        <f t="shared" si="443"/>
        <v/>
      </c>
      <c r="DO421" s="70" t="str">
        <f>IF(DK421="","",AND((COUNTIF($DK$12:DL421,DK421))=1,(COUNTIF($DK$12:DL421,DL421))=1))</f>
        <v/>
      </c>
      <c r="DP421" s="70" t="str">
        <f>IF(DK421="","",AND((COUNTIF(DK421:$DL$812,DK421))=1,(COUNTIF(DK421:$DL$812,DL421))=1))</f>
        <v/>
      </c>
      <c r="DQ421" s="70"/>
      <c r="DR421" s="70" t="b">
        <f t="shared" si="444"/>
        <v>0</v>
      </c>
      <c r="DS421" s="70" t="b">
        <f t="shared" si="445"/>
        <v>0</v>
      </c>
      <c r="DT421" s="70">
        <f t="shared" si="455"/>
        <v>0</v>
      </c>
      <c r="DU421" s="70">
        <f t="shared" si="456"/>
        <v>0</v>
      </c>
      <c r="DV421" s="70" t="b">
        <f t="shared" si="446"/>
        <v>0</v>
      </c>
      <c r="DW421" s="70" t="b">
        <f t="shared" si="447"/>
        <v>0</v>
      </c>
      <c r="DX421" s="70"/>
      <c r="DY421" s="70" t="b">
        <f t="shared" si="448"/>
        <v>0</v>
      </c>
      <c r="DZ421" s="70">
        <f t="shared" si="449"/>
        <v>0</v>
      </c>
      <c r="EA421" s="70"/>
    </row>
    <row r="422" spans="1:131" x14ac:dyDescent="0.25">
      <c r="A422" s="24" t="str">
        <f t="shared" si="414"/>
        <v/>
      </c>
      <c r="B422" s="36"/>
      <c r="C422" s="37"/>
      <c r="D422" s="38"/>
      <c r="E422" s="37"/>
      <c r="F422" s="38"/>
      <c r="G422" s="39"/>
      <c r="H422" s="35"/>
      <c r="I422" s="30"/>
      <c r="J422" s="38"/>
      <c r="K422" s="36"/>
      <c r="L422" s="40"/>
      <c r="M422" s="43"/>
      <c r="N422" s="44"/>
      <c r="O422" s="35"/>
      <c r="P422" s="87"/>
      <c r="R422" s="70"/>
      <c r="S422" s="70"/>
      <c r="T422" s="99" t="s">
        <v>985</v>
      </c>
      <c r="U422" s="146" t="s">
        <v>986</v>
      </c>
      <c r="V422" s="70"/>
      <c r="W422" s="70"/>
      <c r="X422" s="70"/>
      <c r="Y422" s="70"/>
      <c r="Z422" t="b">
        <f t="shared" si="393"/>
        <v>0</v>
      </c>
      <c r="AA422" t="b">
        <f t="shared" si="415"/>
        <v>0</v>
      </c>
      <c r="AB422" t="b">
        <f t="shared" si="394"/>
        <v>0</v>
      </c>
      <c r="AC422" t="b">
        <f t="shared" si="395"/>
        <v>0</v>
      </c>
      <c r="AD422" s="101" t="b">
        <f t="shared" si="396"/>
        <v>0</v>
      </c>
      <c r="AE422" t="e">
        <f t="shared" si="397"/>
        <v>#VALUE!</v>
      </c>
      <c r="AF422" t="b">
        <f t="shared" si="398"/>
        <v>0</v>
      </c>
      <c r="AG422" s="135"/>
      <c r="AH422" s="82" t="b">
        <f t="shared" si="399"/>
        <v>0</v>
      </c>
      <c r="AI422" s="99" t="b">
        <f t="shared" si="400"/>
        <v>0</v>
      </c>
      <c r="AJ422" s="70" t="b">
        <f t="shared" si="401"/>
        <v>0</v>
      </c>
      <c r="AK422" s="111" t="b">
        <f t="shared" si="416"/>
        <v>0</v>
      </c>
      <c r="AL422" s="82" t="e">
        <f t="shared" si="402"/>
        <v>#VALUE!</v>
      </c>
      <c r="AM422" s="82" t="b">
        <f t="shared" si="403"/>
        <v>0</v>
      </c>
      <c r="AN422" s="82" t="b">
        <f t="shared" si="404"/>
        <v>0</v>
      </c>
      <c r="AO422" s="82" t="b">
        <f t="shared" si="417"/>
        <v>0</v>
      </c>
      <c r="AP422" s="82" t="b">
        <f t="shared" si="405"/>
        <v>0</v>
      </c>
      <c r="AQ422" s="82" t="b">
        <f t="shared" si="418"/>
        <v>0</v>
      </c>
      <c r="AR422" s="70">
        <f t="shared" si="419"/>
        <v>0</v>
      </c>
      <c r="AS422" s="82" t="b">
        <f t="shared" si="406"/>
        <v>0</v>
      </c>
      <c r="AT422" s="82" t="b">
        <f t="shared" si="407"/>
        <v>0</v>
      </c>
      <c r="AU422" s="82" t="b">
        <f t="shared" si="408"/>
        <v>0</v>
      </c>
      <c r="AV422" s="82" t="b">
        <f t="shared" si="409"/>
        <v>0</v>
      </c>
      <c r="AW422" s="82" t="b">
        <f t="shared" si="410"/>
        <v>0</v>
      </c>
      <c r="AX422" s="82" t="b">
        <f t="shared" si="411"/>
        <v>0</v>
      </c>
      <c r="AY422" s="82" t="b">
        <f t="shared" si="420"/>
        <v>0</v>
      </c>
      <c r="AZ422" s="82"/>
      <c r="BA422" s="82" t="b">
        <f t="shared" si="421"/>
        <v>0</v>
      </c>
      <c r="BB422" s="82" t="b">
        <f t="shared" si="422"/>
        <v>0</v>
      </c>
      <c r="BC422" s="82" t="b">
        <f t="shared" si="423"/>
        <v>0</v>
      </c>
      <c r="BD422" s="70"/>
      <c r="BE422" s="70" t="str">
        <f t="shared" si="412"/>
        <v/>
      </c>
      <c r="BF422" s="70">
        <v>411</v>
      </c>
      <c r="BG422" s="70"/>
      <c r="BH422" s="70"/>
      <c r="BI422" s="70"/>
      <c r="BJ422" s="70"/>
      <c r="BK422" s="70"/>
      <c r="BL422" s="70"/>
      <c r="BM422" s="70"/>
      <c r="BN422" s="70"/>
      <c r="BO422" s="70"/>
      <c r="BP422" s="70"/>
      <c r="BQ422" s="70"/>
      <c r="BR422" s="70"/>
      <c r="BS422" s="70" t="b">
        <f t="shared" si="413"/>
        <v>0</v>
      </c>
      <c r="BT422" s="70">
        <f>COUNTA(B423:$O$830)</f>
        <v>0</v>
      </c>
      <c r="BU422" s="70"/>
      <c r="BV422" s="163"/>
      <c r="BW422" s="163"/>
      <c r="BX422" s="163"/>
      <c r="BY422" s="163"/>
      <c r="BZ422" s="163"/>
      <c r="CA422" s="163"/>
      <c r="CB422" s="163"/>
      <c r="CC422" s="163"/>
      <c r="CD422" s="163"/>
      <c r="CE422" s="163" t="str">
        <f t="shared" si="424"/>
        <v/>
      </c>
      <c r="CF422" s="163" t="str">
        <f t="shared" si="425"/>
        <v/>
      </c>
      <c r="CG422" s="163" t="str">
        <f t="shared" si="426"/>
        <v/>
      </c>
      <c r="CH422" s="163" t="str">
        <f t="shared" si="427"/>
        <v/>
      </c>
      <c r="CI422" s="163" t="str">
        <f t="shared" si="428"/>
        <v/>
      </c>
      <c r="CJ422" s="163" t="str">
        <f t="shared" si="429"/>
        <v/>
      </c>
      <c r="CK422" s="163" t="str">
        <f t="shared" si="430"/>
        <v/>
      </c>
      <c r="CL422" s="163" t="str">
        <f t="shared" si="431"/>
        <v/>
      </c>
      <c r="CM422" s="163" t="str">
        <f t="shared" si="432"/>
        <v/>
      </c>
      <c r="CN422" s="163"/>
      <c r="CO422" s="163"/>
      <c r="CP422" s="163" t="str">
        <f t="shared" si="433"/>
        <v/>
      </c>
      <c r="CQ422" s="163"/>
      <c r="CR422" s="163"/>
      <c r="CS422" s="185" t="str">
        <f t="shared" si="450"/>
        <v/>
      </c>
      <c r="CT422" s="70"/>
      <c r="CU422" s="70">
        <f t="shared" si="434"/>
        <v>0</v>
      </c>
      <c r="CV422" s="70">
        <f t="shared" si="435"/>
        <v>0</v>
      </c>
      <c r="CW422" s="70"/>
      <c r="CX422" s="96">
        <f t="shared" si="436"/>
        <v>0</v>
      </c>
      <c r="CY422" s="70"/>
      <c r="CZ422" s="70" t="e">
        <f t="shared" si="437"/>
        <v>#VALUE!</v>
      </c>
      <c r="DA422" s="70" t="e">
        <f t="shared" si="438"/>
        <v>#VALUE!</v>
      </c>
      <c r="DB422" s="70"/>
      <c r="DC422" s="70" t="b">
        <f t="shared" si="451"/>
        <v>0</v>
      </c>
      <c r="DD422" s="70">
        <f t="shared" si="439"/>
        <v>0</v>
      </c>
      <c r="DE422" s="70" t="str">
        <f t="shared" si="440"/>
        <v/>
      </c>
      <c r="DF422" s="70"/>
      <c r="DG422" s="70" t="str">
        <f t="shared" si="452"/>
        <v/>
      </c>
      <c r="DH422" s="70" t="b">
        <f t="shared" si="453"/>
        <v>0</v>
      </c>
      <c r="DI422" s="70" t="str">
        <f t="shared" si="454"/>
        <v/>
      </c>
      <c r="DJ422" s="70"/>
      <c r="DK422" s="70" t="str">
        <f t="shared" si="441"/>
        <v/>
      </c>
      <c r="DL422" s="70" t="str">
        <f t="shared" si="442"/>
        <v/>
      </c>
      <c r="DM422" s="70"/>
      <c r="DN422" s="70" t="str">
        <f t="shared" si="443"/>
        <v/>
      </c>
      <c r="DO422" s="70" t="str">
        <f>IF(DK422="","",AND((COUNTIF($DK$12:DL422,DK422))=1,(COUNTIF($DK$12:DL422,DL422))=1))</f>
        <v/>
      </c>
      <c r="DP422" s="70" t="str">
        <f>IF(DK422="","",AND((COUNTIF(DK422:$DL$812,DK422))=1,(COUNTIF(DK422:$DL$812,DL422))=1))</f>
        <v/>
      </c>
      <c r="DQ422" s="70"/>
      <c r="DR422" s="70" t="b">
        <f t="shared" si="444"/>
        <v>0</v>
      </c>
      <c r="DS422" s="70" t="b">
        <f t="shared" si="445"/>
        <v>0</v>
      </c>
      <c r="DT422" s="70">
        <f t="shared" si="455"/>
        <v>0</v>
      </c>
      <c r="DU422" s="70">
        <f t="shared" si="456"/>
        <v>0</v>
      </c>
      <c r="DV422" s="70" t="b">
        <f t="shared" si="446"/>
        <v>0</v>
      </c>
      <c r="DW422" s="70" t="b">
        <f t="shared" si="447"/>
        <v>0</v>
      </c>
      <c r="DX422" s="70"/>
      <c r="DY422" s="70" t="b">
        <f t="shared" si="448"/>
        <v>0</v>
      </c>
      <c r="DZ422" s="70">
        <f t="shared" si="449"/>
        <v>0</v>
      </c>
      <c r="EA422" s="70"/>
    </row>
    <row r="423" spans="1:131" x14ac:dyDescent="0.25">
      <c r="A423" s="24" t="str">
        <f t="shared" si="414"/>
        <v/>
      </c>
      <c r="B423" s="36"/>
      <c r="C423" s="37"/>
      <c r="D423" s="38"/>
      <c r="E423" s="37"/>
      <c r="F423" s="38"/>
      <c r="G423" s="39"/>
      <c r="H423" s="35"/>
      <c r="I423" s="30"/>
      <c r="J423" s="38"/>
      <c r="K423" s="36"/>
      <c r="L423" s="40"/>
      <c r="M423" s="43"/>
      <c r="N423" s="44"/>
      <c r="O423" s="35"/>
      <c r="P423" s="87"/>
      <c r="R423" s="70"/>
      <c r="S423" s="70"/>
      <c r="T423" s="99" t="s">
        <v>987</v>
      </c>
      <c r="U423" s="146" t="s">
        <v>988</v>
      </c>
      <c r="V423" s="70"/>
      <c r="W423" s="70"/>
      <c r="X423" s="70"/>
      <c r="Y423" s="70"/>
      <c r="Z423" t="b">
        <f t="shared" si="393"/>
        <v>0</v>
      </c>
      <c r="AA423" t="b">
        <f t="shared" si="415"/>
        <v>0</v>
      </c>
      <c r="AB423" t="b">
        <f t="shared" si="394"/>
        <v>0</v>
      </c>
      <c r="AC423" t="b">
        <f t="shared" si="395"/>
        <v>0</v>
      </c>
      <c r="AD423" s="101" t="b">
        <f t="shared" si="396"/>
        <v>0</v>
      </c>
      <c r="AE423" t="e">
        <f t="shared" si="397"/>
        <v>#VALUE!</v>
      </c>
      <c r="AF423" t="b">
        <f t="shared" si="398"/>
        <v>0</v>
      </c>
      <c r="AG423" s="135"/>
      <c r="AH423" s="82" t="b">
        <f t="shared" si="399"/>
        <v>0</v>
      </c>
      <c r="AI423" s="99" t="b">
        <f t="shared" si="400"/>
        <v>0</v>
      </c>
      <c r="AJ423" s="70" t="b">
        <f t="shared" si="401"/>
        <v>0</v>
      </c>
      <c r="AK423" s="111" t="b">
        <f t="shared" si="416"/>
        <v>0</v>
      </c>
      <c r="AL423" s="82" t="e">
        <f t="shared" si="402"/>
        <v>#VALUE!</v>
      </c>
      <c r="AM423" s="82" t="b">
        <f t="shared" si="403"/>
        <v>0</v>
      </c>
      <c r="AN423" s="82" t="b">
        <f t="shared" si="404"/>
        <v>0</v>
      </c>
      <c r="AO423" s="82" t="b">
        <f t="shared" si="417"/>
        <v>0</v>
      </c>
      <c r="AP423" s="82" t="b">
        <f t="shared" si="405"/>
        <v>0</v>
      </c>
      <c r="AQ423" s="82" t="b">
        <f t="shared" si="418"/>
        <v>0</v>
      </c>
      <c r="AR423" s="70">
        <f t="shared" si="419"/>
        <v>0</v>
      </c>
      <c r="AS423" s="82" t="b">
        <f t="shared" si="406"/>
        <v>0</v>
      </c>
      <c r="AT423" s="82" t="b">
        <f t="shared" si="407"/>
        <v>0</v>
      </c>
      <c r="AU423" s="82" t="b">
        <f t="shared" si="408"/>
        <v>0</v>
      </c>
      <c r="AV423" s="82" t="b">
        <f t="shared" si="409"/>
        <v>0</v>
      </c>
      <c r="AW423" s="82" t="b">
        <f t="shared" si="410"/>
        <v>0</v>
      </c>
      <c r="AX423" s="82" t="b">
        <f t="shared" si="411"/>
        <v>0</v>
      </c>
      <c r="AY423" s="82" t="b">
        <f t="shared" si="420"/>
        <v>0</v>
      </c>
      <c r="AZ423" s="82"/>
      <c r="BA423" s="82" t="b">
        <f t="shared" si="421"/>
        <v>0</v>
      </c>
      <c r="BB423" s="82" t="b">
        <f t="shared" si="422"/>
        <v>0</v>
      </c>
      <c r="BC423" s="82" t="b">
        <f t="shared" si="423"/>
        <v>0</v>
      </c>
      <c r="BD423" s="70"/>
      <c r="BE423" s="70" t="str">
        <f t="shared" si="412"/>
        <v/>
      </c>
      <c r="BF423" s="70">
        <v>412</v>
      </c>
      <c r="BG423" s="70"/>
      <c r="BH423" s="70"/>
      <c r="BI423" s="70"/>
      <c r="BJ423" s="70"/>
      <c r="BK423" s="70"/>
      <c r="BL423" s="70"/>
      <c r="BM423" s="70"/>
      <c r="BN423" s="70"/>
      <c r="BO423" s="70"/>
      <c r="BP423" s="70"/>
      <c r="BQ423" s="70"/>
      <c r="BR423" s="70"/>
      <c r="BS423" s="70" t="b">
        <f t="shared" si="413"/>
        <v>0</v>
      </c>
      <c r="BT423" s="70">
        <f>COUNTA(B424:$O$830)</f>
        <v>0</v>
      </c>
      <c r="BU423" s="70"/>
      <c r="BV423" s="163"/>
      <c r="BW423" s="163"/>
      <c r="BX423" s="163"/>
      <c r="BY423" s="163"/>
      <c r="BZ423" s="163"/>
      <c r="CA423" s="163"/>
      <c r="CB423" s="163"/>
      <c r="CC423" s="163"/>
      <c r="CD423" s="163"/>
      <c r="CE423" s="163" t="str">
        <f t="shared" si="424"/>
        <v/>
      </c>
      <c r="CF423" s="163" t="str">
        <f t="shared" si="425"/>
        <v/>
      </c>
      <c r="CG423" s="163" t="str">
        <f t="shared" si="426"/>
        <v/>
      </c>
      <c r="CH423" s="163" t="str">
        <f t="shared" si="427"/>
        <v/>
      </c>
      <c r="CI423" s="163" t="str">
        <f t="shared" si="428"/>
        <v/>
      </c>
      <c r="CJ423" s="163" t="str">
        <f t="shared" si="429"/>
        <v/>
      </c>
      <c r="CK423" s="163" t="str">
        <f t="shared" si="430"/>
        <v/>
      </c>
      <c r="CL423" s="163" t="str">
        <f t="shared" si="431"/>
        <v/>
      </c>
      <c r="CM423" s="163" t="str">
        <f t="shared" si="432"/>
        <v/>
      </c>
      <c r="CN423" s="163"/>
      <c r="CO423" s="163"/>
      <c r="CP423" s="163" t="str">
        <f t="shared" si="433"/>
        <v/>
      </c>
      <c r="CQ423" s="163"/>
      <c r="CR423" s="163"/>
      <c r="CS423" s="185" t="str">
        <f t="shared" si="450"/>
        <v/>
      </c>
      <c r="CT423" s="70"/>
      <c r="CU423" s="70">
        <f t="shared" si="434"/>
        <v>0</v>
      </c>
      <c r="CV423" s="70">
        <f t="shared" si="435"/>
        <v>0</v>
      </c>
      <c r="CW423" s="70"/>
      <c r="CX423" s="96">
        <f t="shared" si="436"/>
        <v>0</v>
      </c>
      <c r="CY423" s="70"/>
      <c r="CZ423" s="70" t="e">
        <f t="shared" si="437"/>
        <v>#VALUE!</v>
      </c>
      <c r="DA423" s="70" t="e">
        <f t="shared" si="438"/>
        <v>#VALUE!</v>
      </c>
      <c r="DB423" s="70"/>
      <c r="DC423" s="70" t="b">
        <f t="shared" si="451"/>
        <v>0</v>
      </c>
      <c r="DD423" s="70">
        <f t="shared" si="439"/>
        <v>0</v>
      </c>
      <c r="DE423" s="70" t="str">
        <f t="shared" si="440"/>
        <v/>
      </c>
      <c r="DF423" s="70"/>
      <c r="DG423" s="70" t="str">
        <f t="shared" si="452"/>
        <v/>
      </c>
      <c r="DH423" s="70" t="b">
        <f t="shared" si="453"/>
        <v>0</v>
      </c>
      <c r="DI423" s="70" t="str">
        <f t="shared" si="454"/>
        <v/>
      </c>
      <c r="DJ423" s="70"/>
      <c r="DK423" s="70" t="str">
        <f t="shared" si="441"/>
        <v/>
      </c>
      <c r="DL423" s="70" t="str">
        <f t="shared" si="442"/>
        <v/>
      </c>
      <c r="DM423" s="70"/>
      <c r="DN423" s="70" t="str">
        <f t="shared" si="443"/>
        <v/>
      </c>
      <c r="DO423" s="70" t="str">
        <f>IF(DK423="","",AND((COUNTIF($DK$12:DL423,DK423))=1,(COUNTIF($DK$12:DL423,DL423))=1))</f>
        <v/>
      </c>
      <c r="DP423" s="70" t="str">
        <f>IF(DK423="","",AND((COUNTIF(DK423:$DL$812,DK423))=1,(COUNTIF(DK423:$DL$812,DL423))=1))</f>
        <v/>
      </c>
      <c r="DQ423" s="70"/>
      <c r="DR423" s="70" t="b">
        <f t="shared" si="444"/>
        <v>0</v>
      </c>
      <c r="DS423" s="70" t="b">
        <f t="shared" si="445"/>
        <v>0</v>
      </c>
      <c r="DT423" s="70">
        <f t="shared" si="455"/>
        <v>0</v>
      </c>
      <c r="DU423" s="70">
        <f t="shared" si="456"/>
        <v>0</v>
      </c>
      <c r="DV423" s="70" t="b">
        <f t="shared" si="446"/>
        <v>0</v>
      </c>
      <c r="DW423" s="70" t="b">
        <f t="shared" si="447"/>
        <v>0</v>
      </c>
      <c r="DX423" s="70"/>
      <c r="DY423" s="70" t="b">
        <f t="shared" si="448"/>
        <v>0</v>
      </c>
      <c r="DZ423" s="70">
        <f t="shared" si="449"/>
        <v>0</v>
      </c>
      <c r="EA423" s="70"/>
    </row>
    <row r="424" spans="1:131" x14ac:dyDescent="0.25">
      <c r="A424" s="24" t="str">
        <f t="shared" si="414"/>
        <v/>
      </c>
      <c r="B424" s="36"/>
      <c r="C424" s="37"/>
      <c r="D424" s="38"/>
      <c r="E424" s="37"/>
      <c r="F424" s="38"/>
      <c r="G424" s="39"/>
      <c r="H424" s="35"/>
      <c r="I424" s="30"/>
      <c r="J424" s="38"/>
      <c r="K424" s="36"/>
      <c r="L424" s="40"/>
      <c r="M424" s="43"/>
      <c r="N424" s="44"/>
      <c r="O424" s="35"/>
      <c r="P424" s="87"/>
      <c r="R424" s="70"/>
      <c r="S424" s="70"/>
      <c r="T424" s="99" t="s">
        <v>989</v>
      </c>
      <c r="U424" s="146" t="s">
        <v>990</v>
      </c>
      <c r="V424" s="70"/>
      <c r="W424" s="70"/>
      <c r="X424" s="70"/>
      <c r="Y424" s="70"/>
      <c r="Z424" t="b">
        <f t="shared" si="393"/>
        <v>0</v>
      </c>
      <c r="AA424" t="b">
        <f t="shared" si="415"/>
        <v>0</v>
      </c>
      <c r="AB424" t="b">
        <f t="shared" si="394"/>
        <v>0</v>
      </c>
      <c r="AC424" t="b">
        <f t="shared" si="395"/>
        <v>0</v>
      </c>
      <c r="AD424" s="101" t="b">
        <f t="shared" si="396"/>
        <v>0</v>
      </c>
      <c r="AE424" t="e">
        <f t="shared" si="397"/>
        <v>#VALUE!</v>
      </c>
      <c r="AF424" t="b">
        <f t="shared" si="398"/>
        <v>0</v>
      </c>
      <c r="AG424" s="135"/>
      <c r="AH424" s="82" t="b">
        <f t="shared" si="399"/>
        <v>0</v>
      </c>
      <c r="AI424" s="99" t="b">
        <f t="shared" si="400"/>
        <v>0</v>
      </c>
      <c r="AJ424" s="70" t="b">
        <f t="shared" si="401"/>
        <v>0</v>
      </c>
      <c r="AK424" s="111" t="b">
        <f t="shared" si="416"/>
        <v>0</v>
      </c>
      <c r="AL424" s="82" t="e">
        <f t="shared" si="402"/>
        <v>#VALUE!</v>
      </c>
      <c r="AM424" s="82" t="b">
        <f t="shared" si="403"/>
        <v>0</v>
      </c>
      <c r="AN424" s="82" t="b">
        <f t="shared" si="404"/>
        <v>0</v>
      </c>
      <c r="AO424" s="82" t="b">
        <f t="shared" si="417"/>
        <v>0</v>
      </c>
      <c r="AP424" s="82" t="b">
        <f t="shared" si="405"/>
        <v>0</v>
      </c>
      <c r="AQ424" s="82" t="b">
        <f t="shared" si="418"/>
        <v>0</v>
      </c>
      <c r="AR424" s="70">
        <f t="shared" si="419"/>
        <v>0</v>
      </c>
      <c r="AS424" s="82" t="b">
        <f t="shared" si="406"/>
        <v>0</v>
      </c>
      <c r="AT424" s="82" t="b">
        <f t="shared" si="407"/>
        <v>0</v>
      </c>
      <c r="AU424" s="82" t="b">
        <f t="shared" si="408"/>
        <v>0</v>
      </c>
      <c r="AV424" s="82" t="b">
        <f t="shared" si="409"/>
        <v>0</v>
      </c>
      <c r="AW424" s="82" t="b">
        <f t="shared" si="410"/>
        <v>0</v>
      </c>
      <c r="AX424" s="82" t="b">
        <f t="shared" si="411"/>
        <v>0</v>
      </c>
      <c r="AY424" s="82" t="b">
        <f t="shared" si="420"/>
        <v>0</v>
      </c>
      <c r="AZ424" s="82"/>
      <c r="BA424" s="82" t="b">
        <f t="shared" si="421"/>
        <v>0</v>
      </c>
      <c r="BB424" s="82" t="b">
        <f t="shared" si="422"/>
        <v>0</v>
      </c>
      <c r="BC424" s="82" t="b">
        <f t="shared" si="423"/>
        <v>0</v>
      </c>
      <c r="BD424" s="70"/>
      <c r="BE424" s="70" t="str">
        <f t="shared" si="412"/>
        <v/>
      </c>
      <c r="BF424" s="70">
        <v>413</v>
      </c>
      <c r="BG424" s="70"/>
      <c r="BH424" s="70"/>
      <c r="BI424" s="70"/>
      <c r="BJ424" s="70"/>
      <c r="BK424" s="70"/>
      <c r="BL424" s="70"/>
      <c r="BM424" s="70"/>
      <c r="BN424" s="70"/>
      <c r="BO424" s="70"/>
      <c r="BP424" s="70"/>
      <c r="BQ424" s="70"/>
      <c r="BR424" s="70"/>
      <c r="BS424" s="70" t="b">
        <f t="shared" si="413"/>
        <v>0</v>
      </c>
      <c r="BT424" s="70">
        <f>COUNTA(B425:$O$830)</f>
        <v>0</v>
      </c>
      <c r="BU424" s="70"/>
      <c r="BV424" s="163"/>
      <c r="BW424" s="163"/>
      <c r="BX424" s="163"/>
      <c r="BY424" s="163"/>
      <c r="BZ424" s="163"/>
      <c r="CA424" s="163"/>
      <c r="CB424" s="163"/>
      <c r="CC424" s="163"/>
      <c r="CD424" s="163"/>
      <c r="CE424" s="163" t="str">
        <f t="shared" si="424"/>
        <v/>
      </c>
      <c r="CF424" s="163" t="str">
        <f t="shared" si="425"/>
        <v/>
      </c>
      <c r="CG424" s="163" t="str">
        <f t="shared" si="426"/>
        <v/>
      </c>
      <c r="CH424" s="163" t="str">
        <f t="shared" si="427"/>
        <v/>
      </c>
      <c r="CI424" s="163" t="str">
        <f t="shared" si="428"/>
        <v/>
      </c>
      <c r="CJ424" s="163" t="str">
        <f t="shared" si="429"/>
        <v/>
      </c>
      <c r="CK424" s="163" t="str">
        <f t="shared" si="430"/>
        <v/>
      </c>
      <c r="CL424" s="163" t="str">
        <f t="shared" si="431"/>
        <v/>
      </c>
      <c r="CM424" s="163" t="str">
        <f t="shared" si="432"/>
        <v/>
      </c>
      <c r="CN424" s="163"/>
      <c r="CO424" s="163"/>
      <c r="CP424" s="163" t="str">
        <f t="shared" si="433"/>
        <v/>
      </c>
      <c r="CQ424" s="163"/>
      <c r="CR424" s="163"/>
      <c r="CS424" s="185" t="str">
        <f t="shared" si="450"/>
        <v/>
      </c>
      <c r="CT424" s="70"/>
      <c r="CU424" s="70">
        <f t="shared" si="434"/>
        <v>0</v>
      </c>
      <c r="CV424" s="70">
        <f t="shared" si="435"/>
        <v>0</v>
      </c>
      <c r="CW424" s="70"/>
      <c r="CX424" s="96">
        <f t="shared" si="436"/>
        <v>0</v>
      </c>
      <c r="CY424" s="70"/>
      <c r="CZ424" s="70" t="e">
        <f t="shared" si="437"/>
        <v>#VALUE!</v>
      </c>
      <c r="DA424" s="70" t="e">
        <f t="shared" si="438"/>
        <v>#VALUE!</v>
      </c>
      <c r="DB424" s="70"/>
      <c r="DC424" s="70" t="b">
        <f t="shared" si="451"/>
        <v>0</v>
      </c>
      <c r="DD424" s="70">
        <f t="shared" si="439"/>
        <v>0</v>
      </c>
      <c r="DE424" s="70" t="str">
        <f t="shared" si="440"/>
        <v/>
      </c>
      <c r="DF424" s="70"/>
      <c r="DG424" s="70" t="str">
        <f t="shared" si="452"/>
        <v/>
      </c>
      <c r="DH424" s="70" t="b">
        <f t="shared" si="453"/>
        <v>0</v>
      </c>
      <c r="DI424" s="70" t="str">
        <f t="shared" si="454"/>
        <v/>
      </c>
      <c r="DJ424" s="70"/>
      <c r="DK424" s="70" t="str">
        <f t="shared" si="441"/>
        <v/>
      </c>
      <c r="DL424" s="70" t="str">
        <f t="shared" si="442"/>
        <v/>
      </c>
      <c r="DM424" s="70"/>
      <c r="DN424" s="70" t="str">
        <f t="shared" si="443"/>
        <v/>
      </c>
      <c r="DO424" s="70" t="str">
        <f>IF(DK424="","",AND((COUNTIF($DK$12:DL424,DK424))=1,(COUNTIF($DK$12:DL424,DL424))=1))</f>
        <v/>
      </c>
      <c r="DP424" s="70" t="str">
        <f>IF(DK424="","",AND((COUNTIF(DK424:$DL$812,DK424))=1,(COUNTIF(DK424:$DL$812,DL424))=1))</f>
        <v/>
      </c>
      <c r="DQ424" s="70"/>
      <c r="DR424" s="70" t="b">
        <f t="shared" si="444"/>
        <v>0</v>
      </c>
      <c r="DS424" s="70" t="b">
        <f t="shared" si="445"/>
        <v>0</v>
      </c>
      <c r="DT424" s="70">
        <f t="shared" si="455"/>
        <v>0</v>
      </c>
      <c r="DU424" s="70">
        <f t="shared" si="456"/>
        <v>0</v>
      </c>
      <c r="DV424" s="70" t="b">
        <f t="shared" si="446"/>
        <v>0</v>
      </c>
      <c r="DW424" s="70" t="b">
        <f t="shared" si="447"/>
        <v>0</v>
      </c>
      <c r="DX424" s="70"/>
      <c r="DY424" s="70" t="b">
        <f t="shared" si="448"/>
        <v>0</v>
      </c>
      <c r="DZ424" s="70">
        <f t="shared" si="449"/>
        <v>0</v>
      </c>
      <c r="EA424" s="70"/>
    </row>
    <row r="425" spans="1:131" x14ac:dyDescent="0.25">
      <c r="A425" s="24" t="str">
        <f t="shared" si="414"/>
        <v/>
      </c>
      <c r="B425" s="36"/>
      <c r="C425" s="37"/>
      <c r="D425" s="38"/>
      <c r="E425" s="37"/>
      <c r="F425" s="38"/>
      <c r="G425" s="39"/>
      <c r="H425" s="35"/>
      <c r="I425" s="30"/>
      <c r="J425" s="38"/>
      <c r="K425" s="36"/>
      <c r="L425" s="40"/>
      <c r="M425" s="43"/>
      <c r="N425" s="44"/>
      <c r="O425" s="35"/>
      <c r="P425" s="87"/>
      <c r="R425" s="70"/>
      <c r="S425" s="70"/>
      <c r="T425" s="99" t="s">
        <v>991</v>
      </c>
      <c r="U425" s="146" t="s">
        <v>992</v>
      </c>
      <c r="V425" s="70"/>
      <c r="W425" s="70"/>
      <c r="X425" s="70"/>
      <c r="Y425" s="70"/>
      <c r="Z425" t="b">
        <f t="shared" si="393"/>
        <v>0</v>
      </c>
      <c r="AA425" t="b">
        <f t="shared" si="415"/>
        <v>0</v>
      </c>
      <c r="AB425" t="b">
        <f t="shared" si="394"/>
        <v>0</v>
      </c>
      <c r="AC425" t="b">
        <f t="shared" si="395"/>
        <v>0</v>
      </c>
      <c r="AD425" s="101" t="b">
        <f t="shared" si="396"/>
        <v>0</v>
      </c>
      <c r="AE425" t="e">
        <f t="shared" si="397"/>
        <v>#VALUE!</v>
      </c>
      <c r="AF425" t="b">
        <f t="shared" si="398"/>
        <v>0</v>
      </c>
      <c r="AG425" s="135"/>
      <c r="AH425" s="82" t="b">
        <f t="shared" si="399"/>
        <v>0</v>
      </c>
      <c r="AI425" s="99" t="b">
        <f t="shared" si="400"/>
        <v>0</v>
      </c>
      <c r="AJ425" s="70" t="b">
        <f t="shared" si="401"/>
        <v>0</v>
      </c>
      <c r="AK425" s="111" t="b">
        <f t="shared" si="416"/>
        <v>0</v>
      </c>
      <c r="AL425" s="82" t="e">
        <f t="shared" si="402"/>
        <v>#VALUE!</v>
      </c>
      <c r="AM425" s="82" t="b">
        <f t="shared" si="403"/>
        <v>0</v>
      </c>
      <c r="AN425" s="82" t="b">
        <f t="shared" si="404"/>
        <v>0</v>
      </c>
      <c r="AO425" s="82" t="b">
        <f t="shared" si="417"/>
        <v>0</v>
      </c>
      <c r="AP425" s="82" t="b">
        <f t="shared" si="405"/>
        <v>0</v>
      </c>
      <c r="AQ425" s="82" t="b">
        <f t="shared" si="418"/>
        <v>0</v>
      </c>
      <c r="AR425" s="70">
        <f t="shared" si="419"/>
        <v>0</v>
      </c>
      <c r="AS425" s="82" t="b">
        <f t="shared" si="406"/>
        <v>0</v>
      </c>
      <c r="AT425" s="82" t="b">
        <f t="shared" si="407"/>
        <v>0</v>
      </c>
      <c r="AU425" s="82" t="b">
        <f t="shared" si="408"/>
        <v>0</v>
      </c>
      <c r="AV425" s="82" t="b">
        <f t="shared" si="409"/>
        <v>0</v>
      </c>
      <c r="AW425" s="82" t="b">
        <f t="shared" si="410"/>
        <v>0</v>
      </c>
      <c r="AX425" s="82" t="b">
        <f t="shared" si="411"/>
        <v>0</v>
      </c>
      <c r="AY425" s="82" t="b">
        <f t="shared" si="420"/>
        <v>0</v>
      </c>
      <c r="AZ425" s="82"/>
      <c r="BA425" s="82" t="b">
        <f t="shared" si="421"/>
        <v>0</v>
      </c>
      <c r="BB425" s="82" t="b">
        <f t="shared" si="422"/>
        <v>0</v>
      </c>
      <c r="BC425" s="82" t="b">
        <f t="shared" si="423"/>
        <v>0</v>
      </c>
      <c r="BD425" s="70"/>
      <c r="BE425" s="70" t="str">
        <f t="shared" si="412"/>
        <v/>
      </c>
      <c r="BF425" s="70">
        <v>414</v>
      </c>
      <c r="BG425" s="70"/>
      <c r="BH425" s="70"/>
      <c r="BI425" s="70"/>
      <c r="BJ425" s="70"/>
      <c r="BK425" s="70"/>
      <c r="BL425" s="70"/>
      <c r="BM425" s="70"/>
      <c r="BN425" s="70"/>
      <c r="BO425" s="70"/>
      <c r="BP425" s="70"/>
      <c r="BQ425" s="70"/>
      <c r="BR425" s="70"/>
      <c r="BS425" s="70" t="b">
        <f t="shared" si="413"/>
        <v>0</v>
      </c>
      <c r="BT425" s="70">
        <f>COUNTA(B426:$O$830)</f>
        <v>0</v>
      </c>
      <c r="BU425" s="70"/>
      <c r="BV425" s="163"/>
      <c r="BW425" s="163"/>
      <c r="BX425" s="163"/>
      <c r="BY425" s="163"/>
      <c r="BZ425" s="163"/>
      <c r="CA425" s="163"/>
      <c r="CB425" s="163"/>
      <c r="CC425" s="163"/>
      <c r="CD425" s="163"/>
      <c r="CE425" s="163" t="str">
        <f t="shared" si="424"/>
        <v/>
      </c>
      <c r="CF425" s="163" t="str">
        <f t="shared" si="425"/>
        <v/>
      </c>
      <c r="CG425" s="163" t="str">
        <f t="shared" si="426"/>
        <v/>
      </c>
      <c r="CH425" s="163" t="str">
        <f t="shared" si="427"/>
        <v/>
      </c>
      <c r="CI425" s="163" t="str">
        <f t="shared" si="428"/>
        <v/>
      </c>
      <c r="CJ425" s="163" t="str">
        <f t="shared" si="429"/>
        <v/>
      </c>
      <c r="CK425" s="163" t="str">
        <f t="shared" si="430"/>
        <v/>
      </c>
      <c r="CL425" s="163" t="str">
        <f t="shared" si="431"/>
        <v/>
      </c>
      <c r="CM425" s="163" t="str">
        <f t="shared" si="432"/>
        <v/>
      </c>
      <c r="CN425" s="163"/>
      <c r="CO425" s="163"/>
      <c r="CP425" s="163" t="str">
        <f t="shared" si="433"/>
        <v/>
      </c>
      <c r="CQ425" s="163"/>
      <c r="CR425" s="163"/>
      <c r="CS425" s="185" t="str">
        <f t="shared" si="450"/>
        <v/>
      </c>
      <c r="CT425" s="70"/>
      <c r="CU425" s="70">
        <f t="shared" si="434"/>
        <v>0</v>
      </c>
      <c r="CV425" s="70">
        <f t="shared" si="435"/>
        <v>0</v>
      </c>
      <c r="CW425" s="70"/>
      <c r="CX425" s="96">
        <f t="shared" si="436"/>
        <v>0</v>
      </c>
      <c r="CY425" s="70"/>
      <c r="CZ425" s="70" t="e">
        <f t="shared" si="437"/>
        <v>#VALUE!</v>
      </c>
      <c r="DA425" s="70" t="e">
        <f t="shared" si="438"/>
        <v>#VALUE!</v>
      </c>
      <c r="DB425" s="70"/>
      <c r="DC425" s="70" t="b">
        <f t="shared" si="451"/>
        <v>0</v>
      </c>
      <c r="DD425" s="70">
        <f t="shared" si="439"/>
        <v>0</v>
      </c>
      <c r="DE425" s="70" t="str">
        <f t="shared" si="440"/>
        <v/>
      </c>
      <c r="DF425" s="70"/>
      <c r="DG425" s="70" t="str">
        <f t="shared" si="452"/>
        <v/>
      </c>
      <c r="DH425" s="70" t="b">
        <f t="shared" si="453"/>
        <v>0</v>
      </c>
      <c r="DI425" s="70" t="str">
        <f t="shared" si="454"/>
        <v/>
      </c>
      <c r="DJ425" s="70"/>
      <c r="DK425" s="70" t="str">
        <f t="shared" si="441"/>
        <v/>
      </c>
      <c r="DL425" s="70" t="str">
        <f t="shared" si="442"/>
        <v/>
      </c>
      <c r="DM425" s="70"/>
      <c r="DN425" s="70" t="str">
        <f t="shared" si="443"/>
        <v/>
      </c>
      <c r="DO425" s="70" t="str">
        <f>IF(DK425="","",AND((COUNTIF($DK$12:DL425,DK425))=1,(COUNTIF($DK$12:DL425,DL425))=1))</f>
        <v/>
      </c>
      <c r="DP425" s="70" t="str">
        <f>IF(DK425="","",AND((COUNTIF(DK425:$DL$812,DK425))=1,(COUNTIF(DK425:$DL$812,DL425))=1))</f>
        <v/>
      </c>
      <c r="DQ425" s="70"/>
      <c r="DR425" s="70" t="b">
        <f t="shared" si="444"/>
        <v>0</v>
      </c>
      <c r="DS425" s="70" t="b">
        <f t="shared" si="445"/>
        <v>0</v>
      </c>
      <c r="DT425" s="70">
        <f t="shared" si="455"/>
        <v>0</v>
      </c>
      <c r="DU425" s="70">
        <f t="shared" si="456"/>
        <v>0</v>
      </c>
      <c r="DV425" s="70" t="b">
        <f t="shared" si="446"/>
        <v>0</v>
      </c>
      <c r="DW425" s="70" t="b">
        <f t="shared" si="447"/>
        <v>0</v>
      </c>
      <c r="DX425" s="70"/>
      <c r="DY425" s="70" t="b">
        <f t="shared" si="448"/>
        <v>0</v>
      </c>
      <c r="DZ425" s="70">
        <f t="shared" si="449"/>
        <v>0</v>
      </c>
      <c r="EA425" s="70"/>
    </row>
    <row r="426" spans="1:131" x14ac:dyDescent="0.25">
      <c r="A426" s="24" t="str">
        <f t="shared" si="414"/>
        <v/>
      </c>
      <c r="B426" s="36"/>
      <c r="C426" s="37"/>
      <c r="D426" s="38"/>
      <c r="E426" s="37"/>
      <c r="F426" s="38"/>
      <c r="G426" s="39"/>
      <c r="H426" s="35"/>
      <c r="I426" s="30"/>
      <c r="J426" s="38"/>
      <c r="K426" s="36"/>
      <c r="L426" s="40"/>
      <c r="M426" s="43"/>
      <c r="N426" s="44"/>
      <c r="O426" s="35"/>
      <c r="P426" s="87"/>
      <c r="R426" s="70"/>
      <c r="S426" s="70"/>
      <c r="T426" s="99" t="s">
        <v>993</v>
      </c>
      <c r="U426" s="146" t="s">
        <v>994</v>
      </c>
      <c r="V426" s="70"/>
      <c r="W426" s="70"/>
      <c r="X426" s="70"/>
      <c r="Y426" s="70"/>
      <c r="Z426" t="b">
        <f t="shared" si="393"/>
        <v>0</v>
      </c>
      <c r="AA426" t="b">
        <f t="shared" si="415"/>
        <v>0</v>
      </c>
      <c r="AB426" t="b">
        <f t="shared" si="394"/>
        <v>0</v>
      </c>
      <c r="AC426" t="b">
        <f t="shared" si="395"/>
        <v>0</v>
      </c>
      <c r="AD426" s="101" t="b">
        <f t="shared" si="396"/>
        <v>0</v>
      </c>
      <c r="AE426" t="e">
        <f t="shared" si="397"/>
        <v>#VALUE!</v>
      </c>
      <c r="AF426" t="b">
        <f t="shared" si="398"/>
        <v>0</v>
      </c>
      <c r="AG426" s="135"/>
      <c r="AH426" s="82" t="b">
        <f t="shared" si="399"/>
        <v>0</v>
      </c>
      <c r="AI426" s="99" t="b">
        <f t="shared" si="400"/>
        <v>0</v>
      </c>
      <c r="AJ426" s="70" t="b">
        <f t="shared" si="401"/>
        <v>0</v>
      </c>
      <c r="AK426" s="111" t="b">
        <f t="shared" si="416"/>
        <v>0</v>
      </c>
      <c r="AL426" s="82" t="e">
        <f t="shared" si="402"/>
        <v>#VALUE!</v>
      </c>
      <c r="AM426" s="82" t="b">
        <f t="shared" si="403"/>
        <v>0</v>
      </c>
      <c r="AN426" s="82" t="b">
        <f t="shared" si="404"/>
        <v>0</v>
      </c>
      <c r="AO426" s="82" t="b">
        <f t="shared" si="417"/>
        <v>0</v>
      </c>
      <c r="AP426" s="82" t="b">
        <f t="shared" si="405"/>
        <v>0</v>
      </c>
      <c r="AQ426" s="82" t="b">
        <f t="shared" si="418"/>
        <v>0</v>
      </c>
      <c r="AR426" s="70">
        <f t="shared" si="419"/>
        <v>0</v>
      </c>
      <c r="AS426" s="82" t="b">
        <f t="shared" si="406"/>
        <v>0</v>
      </c>
      <c r="AT426" s="82" t="b">
        <f t="shared" si="407"/>
        <v>0</v>
      </c>
      <c r="AU426" s="82" t="b">
        <f t="shared" si="408"/>
        <v>0</v>
      </c>
      <c r="AV426" s="82" t="b">
        <f t="shared" si="409"/>
        <v>0</v>
      </c>
      <c r="AW426" s="82" t="b">
        <f t="shared" si="410"/>
        <v>0</v>
      </c>
      <c r="AX426" s="82" t="b">
        <f t="shared" si="411"/>
        <v>0</v>
      </c>
      <c r="AY426" s="82" t="b">
        <f t="shared" si="420"/>
        <v>0</v>
      </c>
      <c r="AZ426" s="82"/>
      <c r="BA426" s="82" t="b">
        <f t="shared" si="421"/>
        <v>0</v>
      </c>
      <c r="BB426" s="82" t="b">
        <f t="shared" si="422"/>
        <v>0</v>
      </c>
      <c r="BC426" s="82" t="b">
        <f t="shared" si="423"/>
        <v>0</v>
      </c>
      <c r="BD426" s="70"/>
      <c r="BE426" s="70" t="str">
        <f t="shared" si="412"/>
        <v/>
      </c>
      <c r="BF426" s="70">
        <v>415</v>
      </c>
      <c r="BG426" s="70"/>
      <c r="BH426" s="70"/>
      <c r="BI426" s="70"/>
      <c r="BJ426" s="70"/>
      <c r="BK426" s="70"/>
      <c r="BL426" s="70"/>
      <c r="BM426" s="70"/>
      <c r="BN426" s="70"/>
      <c r="BO426" s="70"/>
      <c r="BP426" s="70"/>
      <c r="BQ426" s="70"/>
      <c r="BR426" s="70"/>
      <c r="BS426" s="70" t="b">
        <f t="shared" si="413"/>
        <v>0</v>
      </c>
      <c r="BT426" s="70">
        <f>COUNTA(B427:$O$830)</f>
        <v>0</v>
      </c>
      <c r="BU426" s="70"/>
      <c r="BV426" s="163"/>
      <c r="BW426" s="163"/>
      <c r="BX426" s="163"/>
      <c r="BY426" s="163"/>
      <c r="BZ426" s="163"/>
      <c r="CA426" s="163"/>
      <c r="CB426" s="163"/>
      <c r="CC426" s="163"/>
      <c r="CD426" s="163"/>
      <c r="CE426" s="163" t="str">
        <f t="shared" si="424"/>
        <v/>
      </c>
      <c r="CF426" s="163" t="str">
        <f t="shared" si="425"/>
        <v/>
      </c>
      <c r="CG426" s="163" t="str">
        <f t="shared" si="426"/>
        <v/>
      </c>
      <c r="CH426" s="163" t="str">
        <f t="shared" si="427"/>
        <v/>
      </c>
      <c r="CI426" s="163" t="str">
        <f t="shared" si="428"/>
        <v/>
      </c>
      <c r="CJ426" s="163" t="str">
        <f t="shared" si="429"/>
        <v/>
      </c>
      <c r="CK426" s="163" t="str">
        <f t="shared" si="430"/>
        <v/>
      </c>
      <c r="CL426" s="163" t="str">
        <f t="shared" si="431"/>
        <v/>
      </c>
      <c r="CM426" s="163" t="str">
        <f t="shared" si="432"/>
        <v/>
      </c>
      <c r="CN426" s="163"/>
      <c r="CO426" s="163"/>
      <c r="CP426" s="163" t="str">
        <f t="shared" si="433"/>
        <v/>
      </c>
      <c r="CQ426" s="163"/>
      <c r="CR426" s="163"/>
      <c r="CS426" s="185" t="str">
        <f t="shared" si="450"/>
        <v/>
      </c>
      <c r="CT426" s="70"/>
      <c r="CU426" s="70">
        <f t="shared" si="434"/>
        <v>0</v>
      </c>
      <c r="CV426" s="70">
        <f t="shared" si="435"/>
        <v>0</v>
      </c>
      <c r="CW426" s="70"/>
      <c r="CX426" s="96">
        <f t="shared" si="436"/>
        <v>0</v>
      </c>
      <c r="CY426" s="70"/>
      <c r="CZ426" s="70" t="e">
        <f t="shared" si="437"/>
        <v>#VALUE!</v>
      </c>
      <c r="DA426" s="70" t="e">
        <f t="shared" si="438"/>
        <v>#VALUE!</v>
      </c>
      <c r="DB426" s="70"/>
      <c r="DC426" s="70" t="b">
        <f t="shared" si="451"/>
        <v>0</v>
      </c>
      <c r="DD426" s="70">
        <f t="shared" si="439"/>
        <v>0</v>
      </c>
      <c r="DE426" s="70" t="str">
        <f t="shared" si="440"/>
        <v/>
      </c>
      <c r="DF426" s="70"/>
      <c r="DG426" s="70" t="str">
        <f t="shared" si="452"/>
        <v/>
      </c>
      <c r="DH426" s="70" t="b">
        <f t="shared" si="453"/>
        <v>0</v>
      </c>
      <c r="DI426" s="70" t="str">
        <f t="shared" si="454"/>
        <v/>
      </c>
      <c r="DJ426" s="70"/>
      <c r="DK426" s="70" t="str">
        <f t="shared" si="441"/>
        <v/>
      </c>
      <c r="DL426" s="70" t="str">
        <f t="shared" si="442"/>
        <v/>
      </c>
      <c r="DM426" s="70"/>
      <c r="DN426" s="70" t="str">
        <f t="shared" si="443"/>
        <v/>
      </c>
      <c r="DO426" s="70" t="str">
        <f>IF(DK426="","",AND((COUNTIF($DK$12:DL426,DK426))=1,(COUNTIF($DK$12:DL426,DL426))=1))</f>
        <v/>
      </c>
      <c r="DP426" s="70" t="str">
        <f>IF(DK426="","",AND((COUNTIF(DK426:$DL$812,DK426))=1,(COUNTIF(DK426:$DL$812,DL426))=1))</f>
        <v/>
      </c>
      <c r="DQ426" s="70"/>
      <c r="DR426" s="70" t="b">
        <f t="shared" si="444"/>
        <v>0</v>
      </c>
      <c r="DS426" s="70" t="b">
        <f t="shared" si="445"/>
        <v>0</v>
      </c>
      <c r="DT426" s="70">
        <f t="shared" si="455"/>
        <v>0</v>
      </c>
      <c r="DU426" s="70">
        <f t="shared" si="456"/>
        <v>0</v>
      </c>
      <c r="DV426" s="70" t="b">
        <f t="shared" si="446"/>
        <v>0</v>
      </c>
      <c r="DW426" s="70" t="b">
        <f t="shared" si="447"/>
        <v>0</v>
      </c>
      <c r="DX426" s="70"/>
      <c r="DY426" s="70" t="b">
        <f t="shared" si="448"/>
        <v>0</v>
      </c>
      <c r="DZ426" s="70">
        <f t="shared" si="449"/>
        <v>0</v>
      </c>
      <c r="EA426" s="70"/>
    </row>
    <row r="427" spans="1:131" x14ac:dyDescent="0.25">
      <c r="A427" s="24" t="str">
        <f t="shared" si="414"/>
        <v/>
      </c>
      <c r="B427" s="36"/>
      <c r="C427" s="37"/>
      <c r="D427" s="38"/>
      <c r="E427" s="37"/>
      <c r="F427" s="38"/>
      <c r="G427" s="39"/>
      <c r="H427" s="35"/>
      <c r="I427" s="30"/>
      <c r="J427" s="38"/>
      <c r="K427" s="36"/>
      <c r="L427" s="40"/>
      <c r="M427" s="43"/>
      <c r="N427" s="44"/>
      <c r="O427" s="35"/>
      <c r="P427" s="87"/>
      <c r="R427" s="70"/>
      <c r="S427" s="70"/>
      <c r="T427" s="99" t="s">
        <v>995</v>
      </c>
      <c r="U427" s="146" t="s">
        <v>996</v>
      </c>
      <c r="V427" s="70"/>
      <c r="W427" s="70"/>
      <c r="X427" s="70"/>
      <c r="Y427" s="70"/>
      <c r="Z427" t="b">
        <f t="shared" si="393"/>
        <v>0</v>
      </c>
      <c r="AA427" t="b">
        <f t="shared" si="415"/>
        <v>0</v>
      </c>
      <c r="AB427" t="b">
        <f t="shared" si="394"/>
        <v>0</v>
      </c>
      <c r="AC427" t="b">
        <f t="shared" si="395"/>
        <v>0</v>
      </c>
      <c r="AD427" s="101" t="b">
        <f t="shared" si="396"/>
        <v>0</v>
      </c>
      <c r="AE427" t="e">
        <f t="shared" si="397"/>
        <v>#VALUE!</v>
      </c>
      <c r="AF427" t="b">
        <f t="shared" si="398"/>
        <v>0</v>
      </c>
      <c r="AG427" s="135"/>
      <c r="AH427" s="82" t="b">
        <f t="shared" si="399"/>
        <v>0</v>
      </c>
      <c r="AI427" s="99" t="b">
        <f t="shared" si="400"/>
        <v>0</v>
      </c>
      <c r="AJ427" s="70" t="b">
        <f t="shared" si="401"/>
        <v>0</v>
      </c>
      <c r="AK427" s="111" t="b">
        <f t="shared" si="416"/>
        <v>0</v>
      </c>
      <c r="AL427" s="82" t="e">
        <f t="shared" si="402"/>
        <v>#VALUE!</v>
      </c>
      <c r="AM427" s="82" t="b">
        <f t="shared" si="403"/>
        <v>0</v>
      </c>
      <c r="AN427" s="82" t="b">
        <f t="shared" si="404"/>
        <v>0</v>
      </c>
      <c r="AO427" s="82" t="b">
        <f t="shared" si="417"/>
        <v>0</v>
      </c>
      <c r="AP427" s="82" t="b">
        <f t="shared" si="405"/>
        <v>0</v>
      </c>
      <c r="AQ427" s="82" t="b">
        <f t="shared" si="418"/>
        <v>0</v>
      </c>
      <c r="AR427" s="70">
        <f t="shared" si="419"/>
        <v>0</v>
      </c>
      <c r="AS427" s="82" t="b">
        <f t="shared" si="406"/>
        <v>0</v>
      </c>
      <c r="AT427" s="82" t="b">
        <f t="shared" si="407"/>
        <v>0</v>
      </c>
      <c r="AU427" s="82" t="b">
        <f t="shared" si="408"/>
        <v>0</v>
      </c>
      <c r="AV427" s="82" t="b">
        <f t="shared" si="409"/>
        <v>0</v>
      </c>
      <c r="AW427" s="82" t="b">
        <f t="shared" si="410"/>
        <v>0</v>
      </c>
      <c r="AX427" s="82" t="b">
        <f t="shared" si="411"/>
        <v>0</v>
      </c>
      <c r="AY427" s="82" t="b">
        <f t="shared" si="420"/>
        <v>0</v>
      </c>
      <c r="AZ427" s="82"/>
      <c r="BA427" s="82" t="b">
        <f t="shared" si="421"/>
        <v>0</v>
      </c>
      <c r="BB427" s="82" t="b">
        <f t="shared" si="422"/>
        <v>0</v>
      </c>
      <c r="BC427" s="82" t="b">
        <f t="shared" si="423"/>
        <v>0</v>
      </c>
      <c r="BD427" s="70"/>
      <c r="BE427" s="70" t="str">
        <f t="shared" si="412"/>
        <v/>
      </c>
      <c r="BF427" s="70">
        <v>416</v>
      </c>
      <c r="BG427" s="70"/>
      <c r="BH427" s="70"/>
      <c r="BI427" s="70"/>
      <c r="BJ427" s="70"/>
      <c r="BK427" s="70"/>
      <c r="BL427" s="70"/>
      <c r="BM427" s="70"/>
      <c r="BN427" s="70"/>
      <c r="BO427" s="70"/>
      <c r="BP427" s="70"/>
      <c r="BQ427" s="70"/>
      <c r="BR427" s="70"/>
      <c r="BS427" s="70" t="b">
        <f t="shared" si="413"/>
        <v>0</v>
      </c>
      <c r="BT427" s="70">
        <f>COUNTA(B428:$O$830)</f>
        <v>0</v>
      </c>
      <c r="BU427" s="70"/>
      <c r="BV427" s="163"/>
      <c r="BW427" s="163"/>
      <c r="BX427" s="163"/>
      <c r="BY427" s="163"/>
      <c r="BZ427" s="163"/>
      <c r="CA427" s="163"/>
      <c r="CB427" s="163"/>
      <c r="CC427" s="163"/>
      <c r="CD427" s="163"/>
      <c r="CE427" s="163" t="str">
        <f t="shared" si="424"/>
        <v/>
      </c>
      <c r="CF427" s="163" t="str">
        <f t="shared" si="425"/>
        <v/>
      </c>
      <c r="CG427" s="163" t="str">
        <f t="shared" si="426"/>
        <v/>
      </c>
      <c r="CH427" s="163" t="str">
        <f t="shared" si="427"/>
        <v/>
      </c>
      <c r="CI427" s="163" t="str">
        <f t="shared" si="428"/>
        <v/>
      </c>
      <c r="CJ427" s="163" t="str">
        <f t="shared" si="429"/>
        <v/>
      </c>
      <c r="CK427" s="163" t="str">
        <f t="shared" si="430"/>
        <v/>
      </c>
      <c r="CL427" s="163" t="str">
        <f t="shared" si="431"/>
        <v/>
      </c>
      <c r="CM427" s="163" t="str">
        <f t="shared" si="432"/>
        <v/>
      </c>
      <c r="CN427" s="163"/>
      <c r="CO427" s="163"/>
      <c r="CP427" s="163" t="str">
        <f t="shared" si="433"/>
        <v/>
      </c>
      <c r="CQ427" s="163"/>
      <c r="CR427" s="163"/>
      <c r="CS427" s="185" t="str">
        <f t="shared" si="450"/>
        <v/>
      </c>
      <c r="CT427" s="70"/>
      <c r="CU427" s="70">
        <f t="shared" si="434"/>
        <v>0</v>
      </c>
      <c r="CV427" s="70">
        <f t="shared" si="435"/>
        <v>0</v>
      </c>
      <c r="CW427" s="70"/>
      <c r="CX427" s="96">
        <f t="shared" si="436"/>
        <v>0</v>
      </c>
      <c r="CY427" s="70"/>
      <c r="CZ427" s="70" t="e">
        <f t="shared" si="437"/>
        <v>#VALUE!</v>
      </c>
      <c r="DA427" s="70" t="e">
        <f t="shared" si="438"/>
        <v>#VALUE!</v>
      </c>
      <c r="DB427" s="70"/>
      <c r="DC427" s="70" t="b">
        <f t="shared" si="451"/>
        <v>0</v>
      </c>
      <c r="DD427" s="70">
        <f t="shared" si="439"/>
        <v>0</v>
      </c>
      <c r="DE427" s="70" t="str">
        <f t="shared" si="440"/>
        <v/>
      </c>
      <c r="DF427" s="70"/>
      <c r="DG427" s="70" t="str">
        <f t="shared" si="452"/>
        <v/>
      </c>
      <c r="DH427" s="70" t="b">
        <f t="shared" si="453"/>
        <v>0</v>
      </c>
      <c r="DI427" s="70" t="str">
        <f t="shared" si="454"/>
        <v/>
      </c>
      <c r="DJ427" s="70"/>
      <c r="DK427" s="70" t="str">
        <f t="shared" si="441"/>
        <v/>
      </c>
      <c r="DL427" s="70" t="str">
        <f t="shared" si="442"/>
        <v/>
      </c>
      <c r="DM427" s="70"/>
      <c r="DN427" s="70" t="str">
        <f t="shared" si="443"/>
        <v/>
      </c>
      <c r="DO427" s="70" t="str">
        <f>IF(DK427="","",AND((COUNTIF($DK$12:DL427,DK427))=1,(COUNTIF($DK$12:DL427,DL427))=1))</f>
        <v/>
      </c>
      <c r="DP427" s="70" t="str">
        <f>IF(DK427="","",AND((COUNTIF(DK427:$DL$812,DK427))=1,(COUNTIF(DK427:$DL$812,DL427))=1))</f>
        <v/>
      </c>
      <c r="DQ427" s="70"/>
      <c r="DR427" s="70" t="b">
        <f t="shared" si="444"/>
        <v>0</v>
      </c>
      <c r="DS427" s="70" t="b">
        <f t="shared" si="445"/>
        <v>0</v>
      </c>
      <c r="DT427" s="70">
        <f t="shared" si="455"/>
        <v>0</v>
      </c>
      <c r="DU427" s="70">
        <f t="shared" si="456"/>
        <v>0</v>
      </c>
      <c r="DV427" s="70" t="b">
        <f t="shared" si="446"/>
        <v>0</v>
      </c>
      <c r="DW427" s="70" t="b">
        <f t="shared" si="447"/>
        <v>0</v>
      </c>
      <c r="DX427" s="70"/>
      <c r="DY427" s="70" t="b">
        <f t="shared" si="448"/>
        <v>0</v>
      </c>
      <c r="DZ427" s="70">
        <f t="shared" si="449"/>
        <v>0</v>
      </c>
      <c r="EA427" s="70"/>
    </row>
    <row r="428" spans="1:131" x14ac:dyDescent="0.25">
      <c r="A428" s="24" t="str">
        <f t="shared" si="414"/>
        <v/>
      </c>
      <c r="B428" s="36"/>
      <c r="C428" s="37"/>
      <c r="D428" s="38"/>
      <c r="E428" s="37"/>
      <c r="F428" s="38"/>
      <c r="G428" s="39"/>
      <c r="H428" s="35"/>
      <c r="I428" s="30"/>
      <c r="J428" s="38"/>
      <c r="K428" s="36"/>
      <c r="L428" s="40"/>
      <c r="M428" s="43"/>
      <c r="N428" s="44"/>
      <c r="O428" s="35"/>
      <c r="P428" s="87"/>
      <c r="R428" s="70"/>
      <c r="S428" s="70"/>
      <c r="T428" s="99" t="s">
        <v>997</v>
      </c>
      <c r="U428" s="146" t="s">
        <v>998</v>
      </c>
      <c r="V428" s="70"/>
      <c r="W428" s="70"/>
      <c r="X428" s="70"/>
      <c r="Y428" s="70"/>
      <c r="Z428" t="b">
        <f t="shared" si="393"/>
        <v>0</v>
      </c>
      <c r="AA428" t="b">
        <f t="shared" si="415"/>
        <v>0</v>
      </c>
      <c r="AB428" t="b">
        <f t="shared" si="394"/>
        <v>0</v>
      </c>
      <c r="AC428" t="b">
        <f t="shared" si="395"/>
        <v>0</v>
      </c>
      <c r="AD428" s="101" t="b">
        <f t="shared" si="396"/>
        <v>0</v>
      </c>
      <c r="AE428" t="e">
        <f t="shared" si="397"/>
        <v>#VALUE!</v>
      </c>
      <c r="AF428" t="b">
        <f t="shared" si="398"/>
        <v>0</v>
      </c>
      <c r="AG428" s="135"/>
      <c r="AH428" s="82" t="b">
        <f t="shared" si="399"/>
        <v>0</v>
      </c>
      <c r="AI428" s="99" t="b">
        <f t="shared" si="400"/>
        <v>0</v>
      </c>
      <c r="AJ428" s="70" t="b">
        <f t="shared" si="401"/>
        <v>0</v>
      </c>
      <c r="AK428" s="111" t="b">
        <f t="shared" si="416"/>
        <v>0</v>
      </c>
      <c r="AL428" s="82" t="e">
        <f t="shared" si="402"/>
        <v>#VALUE!</v>
      </c>
      <c r="AM428" s="82" t="b">
        <f t="shared" si="403"/>
        <v>0</v>
      </c>
      <c r="AN428" s="82" t="b">
        <f t="shared" si="404"/>
        <v>0</v>
      </c>
      <c r="AO428" s="82" t="b">
        <f t="shared" si="417"/>
        <v>0</v>
      </c>
      <c r="AP428" s="82" t="b">
        <f t="shared" si="405"/>
        <v>0</v>
      </c>
      <c r="AQ428" s="82" t="b">
        <f t="shared" si="418"/>
        <v>0</v>
      </c>
      <c r="AR428" s="70">
        <f t="shared" si="419"/>
        <v>0</v>
      </c>
      <c r="AS428" s="82" t="b">
        <f t="shared" si="406"/>
        <v>0</v>
      </c>
      <c r="AT428" s="82" t="b">
        <f t="shared" si="407"/>
        <v>0</v>
      </c>
      <c r="AU428" s="82" t="b">
        <f t="shared" si="408"/>
        <v>0</v>
      </c>
      <c r="AV428" s="82" t="b">
        <f t="shared" si="409"/>
        <v>0</v>
      </c>
      <c r="AW428" s="82" t="b">
        <f t="shared" si="410"/>
        <v>0</v>
      </c>
      <c r="AX428" s="82" t="b">
        <f t="shared" si="411"/>
        <v>0</v>
      </c>
      <c r="AY428" s="82" t="b">
        <f t="shared" si="420"/>
        <v>0</v>
      </c>
      <c r="AZ428" s="82"/>
      <c r="BA428" s="82" t="b">
        <f t="shared" si="421"/>
        <v>0</v>
      </c>
      <c r="BB428" s="82" t="b">
        <f t="shared" si="422"/>
        <v>0</v>
      </c>
      <c r="BC428" s="82" t="b">
        <f t="shared" si="423"/>
        <v>0</v>
      </c>
      <c r="BD428" s="70"/>
      <c r="BE428" s="70" t="str">
        <f t="shared" si="412"/>
        <v/>
      </c>
      <c r="BF428" s="70">
        <v>417</v>
      </c>
      <c r="BG428" s="70"/>
      <c r="BH428" s="70"/>
      <c r="BI428" s="70"/>
      <c r="BJ428" s="70"/>
      <c r="BK428" s="70"/>
      <c r="BL428" s="70"/>
      <c r="BM428" s="70"/>
      <c r="BN428" s="70"/>
      <c r="BO428" s="70"/>
      <c r="BP428" s="70"/>
      <c r="BQ428" s="70"/>
      <c r="BR428" s="70"/>
      <c r="BS428" s="70" t="b">
        <f t="shared" si="413"/>
        <v>0</v>
      </c>
      <c r="BT428" s="70">
        <f>COUNTA(B429:$O$830)</f>
        <v>0</v>
      </c>
      <c r="BU428" s="70"/>
      <c r="BV428" s="163"/>
      <c r="BW428" s="163"/>
      <c r="BX428" s="163"/>
      <c r="BY428" s="163"/>
      <c r="BZ428" s="163"/>
      <c r="CA428" s="163"/>
      <c r="CB428" s="163"/>
      <c r="CC428" s="163"/>
      <c r="CD428" s="163"/>
      <c r="CE428" s="163" t="str">
        <f t="shared" si="424"/>
        <v/>
      </c>
      <c r="CF428" s="163" t="str">
        <f t="shared" si="425"/>
        <v/>
      </c>
      <c r="CG428" s="163" t="str">
        <f t="shared" si="426"/>
        <v/>
      </c>
      <c r="CH428" s="163" t="str">
        <f t="shared" si="427"/>
        <v/>
      </c>
      <c r="CI428" s="163" t="str">
        <f t="shared" si="428"/>
        <v/>
      </c>
      <c r="CJ428" s="163" t="str">
        <f t="shared" si="429"/>
        <v/>
      </c>
      <c r="CK428" s="163" t="str">
        <f t="shared" si="430"/>
        <v/>
      </c>
      <c r="CL428" s="163" t="str">
        <f t="shared" si="431"/>
        <v/>
      </c>
      <c r="CM428" s="163" t="str">
        <f t="shared" si="432"/>
        <v/>
      </c>
      <c r="CN428" s="163"/>
      <c r="CO428" s="163"/>
      <c r="CP428" s="163" t="str">
        <f t="shared" si="433"/>
        <v/>
      </c>
      <c r="CQ428" s="163"/>
      <c r="CR428" s="163"/>
      <c r="CS428" s="185" t="str">
        <f t="shared" si="450"/>
        <v/>
      </c>
      <c r="CT428" s="70"/>
      <c r="CU428" s="70">
        <f t="shared" si="434"/>
        <v>0</v>
      </c>
      <c r="CV428" s="70">
        <f t="shared" si="435"/>
        <v>0</v>
      </c>
      <c r="CW428" s="70"/>
      <c r="CX428" s="96">
        <f t="shared" si="436"/>
        <v>0</v>
      </c>
      <c r="CY428" s="70"/>
      <c r="CZ428" s="70" t="e">
        <f t="shared" si="437"/>
        <v>#VALUE!</v>
      </c>
      <c r="DA428" s="70" t="e">
        <f t="shared" si="438"/>
        <v>#VALUE!</v>
      </c>
      <c r="DB428" s="70"/>
      <c r="DC428" s="70" t="b">
        <f t="shared" si="451"/>
        <v>0</v>
      </c>
      <c r="DD428" s="70">
        <f t="shared" si="439"/>
        <v>0</v>
      </c>
      <c r="DE428" s="70" t="str">
        <f t="shared" si="440"/>
        <v/>
      </c>
      <c r="DF428" s="70"/>
      <c r="DG428" s="70" t="str">
        <f t="shared" si="452"/>
        <v/>
      </c>
      <c r="DH428" s="70" t="b">
        <f t="shared" si="453"/>
        <v>0</v>
      </c>
      <c r="DI428" s="70" t="str">
        <f t="shared" si="454"/>
        <v/>
      </c>
      <c r="DJ428" s="70"/>
      <c r="DK428" s="70" t="str">
        <f t="shared" si="441"/>
        <v/>
      </c>
      <c r="DL428" s="70" t="str">
        <f t="shared" si="442"/>
        <v/>
      </c>
      <c r="DM428" s="70"/>
      <c r="DN428" s="70" t="str">
        <f t="shared" si="443"/>
        <v/>
      </c>
      <c r="DO428" s="70" t="str">
        <f>IF(DK428="","",AND((COUNTIF($DK$12:DL428,DK428))=1,(COUNTIF($DK$12:DL428,DL428))=1))</f>
        <v/>
      </c>
      <c r="DP428" s="70" t="str">
        <f>IF(DK428="","",AND((COUNTIF(DK428:$DL$812,DK428))=1,(COUNTIF(DK428:$DL$812,DL428))=1))</f>
        <v/>
      </c>
      <c r="DQ428" s="70"/>
      <c r="DR428" s="70" t="b">
        <f t="shared" si="444"/>
        <v>0</v>
      </c>
      <c r="DS428" s="70" t="b">
        <f t="shared" si="445"/>
        <v>0</v>
      </c>
      <c r="DT428" s="70">
        <f t="shared" si="455"/>
        <v>0</v>
      </c>
      <c r="DU428" s="70">
        <f t="shared" si="456"/>
        <v>0</v>
      </c>
      <c r="DV428" s="70" t="b">
        <f t="shared" si="446"/>
        <v>0</v>
      </c>
      <c r="DW428" s="70" t="b">
        <f t="shared" si="447"/>
        <v>0</v>
      </c>
      <c r="DX428" s="70"/>
      <c r="DY428" s="70" t="b">
        <f t="shared" si="448"/>
        <v>0</v>
      </c>
      <c r="DZ428" s="70">
        <f t="shared" si="449"/>
        <v>0</v>
      </c>
      <c r="EA428" s="70"/>
    </row>
    <row r="429" spans="1:131" x14ac:dyDescent="0.25">
      <c r="A429" s="24" t="str">
        <f t="shared" si="414"/>
        <v/>
      </c>
      <c r="B429" s="36"/>
      <c r="C429" s="37"/>
      <c r="D429" s="38"/>
      <c r="E429" s="37"/>
      <c r="F429" s="38"/>
      <c r="G429" s="39"/>
      <c r="H429" s="35"/>
      <c r="I429" s="30"/>
      <c r="J429" s="38"/>
      <c r="K429" s="36"/>
      <c r="L429" s="40"/>
      <c r="M429" s="43"/>
      <c r="N429" s="44"/>
      <c r="O429" s="35"/>
      <c r="P429" s="87"/>
      <c r="R429" s="70"/>
      <c r="S429" s="70"/>
      <c r="T429" s="99" t="s">
        <v>999</v>
      </c>
      <c r="U429" s="146" t="s">
        <v>1000</v>
      </c>
      <c r="V429" s="70"/>
      <c r="W429" s="70"/>
      <c r="X429" s="70"/>
      <c r="Y429" s="70"/>
      <c r="Z429" t="b">
        <f t="shared" si="393"/>
        <v>0</v>
      </c>
      <c r="AA429" t="b">
        <f t="shared" si="415"/>
        <v>0</v>
      </c>
      <c r="AB429" t="b">
        <f t="shared" si="394"/>
        <v>0</v>
      </c>
      <c r="AC429" t="b">
        <f t="shared" si="395"/>
        <v>0</v>
      </c>
      <c r="AD429" s="101" t="b">
        <f t="shared" si="396"/>
        <v>0</v>
      </c>
      <c r="AE429" t="e">
        <f t="shared" si="397"/>
        <v>#VALUE!</v>
      </c>
      <c r="AF429" t="b">
        <f t="shared" si="398"/>
        <v>0</v>
      </c>
      <c r="AG429" s="135"/>
      <c r="AH429" s="82" t="b">
        <f t="shared" si="399"/>
        <v>0</v>
      </c>
      <c r="AI429" s="99" t="b">
        <f t="shared" si="400"/>
        <v>0</v>
      </c>
      <c r="AJ429" s="70" t="b">
        <f t="shared" si="401"/>
        <v>0</v>
      </c>
      <c r="AK429" s="111" t="b">
        <f t="shared" si="416"/>
        <v>0</v>
      </c>
      <c r="AL429" s="82" t="e">
        <f t="shared" si="402"/>
        <v>#VALUE!</v>
      </c>
      <c r="AM429" s="82" t="b">
        <f t="shared" si="403"/>
        <v>0</v>
      </c>
      <c r="AN429" s="82" t="b">
        <f t="shared" si="404"/>
        <v>0</v>
      </c>
      <c r="AO429" s="82" t="b">
        <f t="shared" si="417"/>
        <v>0</v>
      </c>
      <c r="AP429" s="82" t="b">
        <f t="shared" si="405"/>
        <v>0</v>
      </c>
      <c r="AQ429" s="82" t="b">
        <f t="shared" si="418"/>
        <v>0</v>
      </c>
      <c r="AR429" s="70">
        <f t="shared" si="419"/>
        <v>0</v>
      </c>
      <c r="AS429" s="82" t="b">
        <f t="shared" si="406"/>
        <v>0</v>
      </c>
      <c r="AT429" s="82" t="b">
        <f t="shared" si="407"/>
        <v>0</v>
      </c>
      <c r="AU429" s="82" t="b">
        <f t="shared" si="408"/>
        <v>0</v>
      </c>
      <c r="AV429" s="82" t="b">
        <f t="shared" si="409"/>
        <v>0</v>
      </c>
      <c r="AW429" s="82" t="b">
        <f t="shared" si="410"/>
        <v>0</v>
      </c>
      <c r="AX429" s="82" t="b">
        <f t="shared" si="411"/>
        <v>0</v>
      </c>
      <c r="AY429" s="82" t="b">
        <f t="shared" si="420"/>
        <v>0</v>
      </c>
      <c r="AZ429" s="82"/>
      <c r="BA429" s="82" t="b">
        <f t="shared" si="421"/>
        <v>0</v>
      </c>
      <c r="BB429" s="82" t="b">
        <f t="shared" si="422"/>
        <v>0</v>
      </c>
      <c r="BC429" s="82" t="b">
        <f t="shared" si="423"/>
        <v>0</v>
      </c>
      <c r="BD429" s="70"/>
      <c r="BE429" s="70" t="str">
        <f t="shared" si="412"/>
        <v/>
      </c>
      <c r="BF429" s="70">
        <v>418</v>
      </c>
      <c r="BG429" s="70"/>
      <c r="BH429" s="70"/>
      <c r="BI429" s="70"/>
      <c r="BJ429" s="70"/>
      <c r="BK429" s="70"/>
      <c r="BL429" s="70"/>
      <c r="BM429" s="70"/>
      <c r="BN429" s="70"/>
      <c r="BO429" s="70"/>
      <c r="BP429" s="70"/>
      <c r="BQ429" s="70"/>
      <c r="BR429" s="70"/>
      <c r="BS429" s="70" t="b">
        <f t="shared" si="413"/>
        <v>0</v>
      </c>
      <c r="BT429" s="70">
        <f>COUNTA(B430:$O$830)</f>
        <v>0</v>
      </c>
      <c r="BU429" s="70"/>
      <c r="BV429" s="163"/>
      <c r="BW429" s="163"/>
      <c r="BX429" s="163"/>
      <c r="BY429" s="163"/>
      <c r="BZ429" s="163"/>
      <c r="CA429" s="163"/>
      <c r="CB429" s="163"/>
      <c r="CC429" s="163"/>
      <c r="CD429" s="163"/>
      <c r="CE429" s="163" t="str">
        <f t="shared" si="424"/>
        <v/>
      </c>
      <c r="CF429" s="163" t="str">
        <f t="shared" si="425"/>
        <v/>
      </c>
      <c r="CG429" s="163" t="str">
        <f t="shared" si="426"/>
        <v/>
      </c>
      <c r="CH429" s="163" t="str">
        <f t="shared" si="427"/>
        <v/>
      </c>
      <c r="CI429" s="163" t="str">
        <f t="shared" si="428"/>
        <v/>
      </c>
      <c r="CJ429" s="163" t="str">
        <f t="shared" si="429"/>
        <v/>
      </c>
      <c r="CK429" s="163" t="str">
        <f t="shared" si="430"/>
        <v/>
      </c>
      <c r="CL429" s="163" t="str">
        <f t="shared" si="431"/>
        <v/>
      </c>
      <c r="CM429" s="163" t="str">
        <f t="shared" si="432"/>
        <v/>
      </c>
      <c r="CN429" s="163"/>
      <c r="CO429" s="163"/>
      <c r="CP429" s="163" t="str">
        <f t="shared" si="433"/>
        <v/>
      </c>
      <c r="CQ429" s="163"/>
      <c r="CR429" s="163"/>
      <c r="CS429" s="185" t="str">
        <f t="shared" si="450"/>
        <v/>
      </c>
      <c r="CT429" s="70"/>
      <c r="CU429" s="70">
        <f t="shared" si="434"/>
        <v>0</v>
      </c>
      <c r="CV429" s="70">
        <f t="shared" si="435"/>
        <v>0</v>
      </c>
      <c r="CW429" s="70"/>
      <c r="CX429" s="96">
        <f t="shared" si="436"/>
        <v>0</v>
      </c>
      <c r="CY429" s="70"/>
      <c r="CZ429" s="70" t="e">
        <f t="shared" si="437"/>
        <v>#VALUE!</v>
      </c>
      <c r="DA429" s="70" t="e">
        <f t="shared" si="438"/>
        <v>#VALUE!</v>
      </c>
      <c r="DB429" s="70"/>
      <c r="DC429" s="70" t="b">
        <f t="shared" si="451"/>
        <v>0</v>
      </c>
      <c r="DD429" s="70">
        <f t="shared" si="439"/>
        <v>0</v>
      </c>
      <c r="DE429" s="70" t="str">
        <f t="shared" si="440"/>
        <v/>
      </c>
      <c r="DF429" s="70"/>
      <c r="DG429" s="70" t="str">
        <f t="shared" si="452"/>
        <v/>
      </c>
      <c r="DH429" s="70" t="b">
        <f t="shared" si="453"/>
        <v>0</v>
      </c>
      <c r="DI429" s="70" t="str">
        <f t="shared" si="454"/>
        <v/>
      </c>
      <c r="DJ429" s="70"/>
      <c r="DK429" s="70" t="str">
        <f t="shared" si="441"/>
        <v/>
      </c>
      <c r="DL429" s="70" t="str">
        <f t="shared" si="442"/>
        <v/>
      </c>
      <c r="DM429" s="70"/>
      <c r="DN429" s="70" t="str">
        <f t="shared" si="443"/>
        <v/>
      </c>
      <c r="DO429" s="70" t="str">
        <f>IF(DK429="","",AND((COUNTIF($DK$12:DL429,DK429))=1,(COUNTIF($DK$12:DL429,DL429))=1))</f>
        <v/>
      </c>
      <c r="DP429" s="70" t="str">
        <f>IF(DK429="","",AND((COUNTIF(DK429:$DL$812,DK429))=1,(COUNTIF(DK429:$DL$812,DL429))=1))</f>
        <v/>
      </c>
      <c r="DQ429" s="70"/>
      <c r="DR429" s="70" t="b">
        <f t="shared" si="444"/>
        <v>0</v>
      </c>
      <c r="DS429" s="70" t="b">
        <f t="shared" si="445"/>
        <v>0</v>
      </c>
      <c r="DT429" s="70">
        <f t="shared" si="455"/>
        <v>0</v>
      </c>
      <c r="DU429" s="70">
        <f t="shared" si="456"/>
        <v>0</v>
      </c>
      <c r="DV429" s="70" t="b">
        <f t="shared" si="446"/>
        <v>0</v>
      </c>
      <c r="DW429" s="70" t="b">
        <f t="shared" si="447"/>
        <v>0</v>
      </c>
      <c r="DX429" s="70"/>
      <c r="DY429" s="70" t="b">
        <f t="shared" si="448"/>
        <v>0</v>
      </c>
      <c r="DZ429" s="70">
        <f t="shared" si="449"/>
        <v>0</v>
      </c>
      <c r="EA429" s="70"/>
    </row>
    <row r="430" spans="1:131" x14ac:dyDescent="0.25">
      <c r="A430" s="24" t="str">
        <f t="shared" si="414"/>
        <v/>
      </c>
      <c r="B430" s="36"/>
      <c r="C430" s="37"/>
      <c r="D430" s="38"/>
      <c r="E430" s="37"/>
      <c r="F430" s="38"/>
      <c r="G430" s="39"/>
      <c r="H430" s="35"/>
      <c r="I430" s="30"/>
      <c r="J430" s="38"/>
      <c r="K430" s="36"/>
      <c r="L430" s="40"/>
      <c r="M430" s="43"/>
      <c r="N430" s="44"/>
      <c r="O430" s="35"/>
      <c r="P430" s="87"/>
      <c r="R430" s="70"/>
      <c r="S430" s="70"/>
      <c r="T430" s="99" t="s">
        <v>1001</v>
      </c>
      <c r="U430" s="146" t="s">
        <v>1002</v>
      </c>
      <c r="V430" s="70"/>
      <c r="W430" s="70"/>
      <c r="X430" s="70"/>
      <c r="Y430" s="70"/>
      <c r="Z430" t="b">
        <f t="shared" si="393"/>
        <v>0</v>
      </c>
      <c r="AA430" t="b">
        <f t="shared" si="415"/>
        <v>0</v>
      </c>
      <c r="AB430" t="b">
        <f t="shared" si="394"/>
        <v>0</v>
      </c>
      <c r="AC430" t="b">
        <f t="shared" si="395"/>
        <v>0</v>
      </c>
      <c r="AD430" s="101" t="b">
        <f t="shared" si="396"/>
        <v>0</v>
      </c>
      <c r="AE430" t="e">
        <f t="shared" si="397"/>
        <v>#VALUE!</v>
      </c>
      <c r="AF430" t="b">
        <f t="shared" si="398"/>
        <v>0</v>
      </c>
      <c r="AG430" s="135"/>
      <c r="AH430" s="82" t="b">
        <f t="shared" si="399"/>
        <v>0</v>
      </c>
      <c r="AI430" s="99" t="b">
        <f t="shared" si="400"/>
        <v>0</v>
      </c>
      <c r="AJ430" s="70" t="b">
        <f t="shared" si="401"/>
        <v>0</v>
      </c>
      <c r="AK430" s="111" t="b">
        <f t="shared" si="416"/>
        <v>0</v>
      </c>
      <c r="AL430" s="82" t="e">
        <f t="shared" si="402"/>
        <v>#VALUE!</v>
      </c>
      <c r="AM430" s="82" t="b">
        <f t="shared" si="403"/>
        <v>0</v>
      </c>
      <c r="AN430" s="82" t="b">
        <f t="shared" si="404"/>
        <v>0</v>
      </c>
      <c r="AO430" s="82" t="b">
        <f t="shared" si="417"/>
        <v>0</v>
      </c>
      <c r="AP430" s="82" t="b">
        <f t="shared" si="405"/>
        <v>0</v>
      </c>
      <c r="AQ430" s="82" t="b">
        <f t="shared" si="418"/>
        <v>0</v>
      </c>
      <c r="AR430" s="70">
        <f t="shared" si="419"/>
        <v>0</v>
      </c>
      <c r="AS430" s="82" t="b">
        <f t="shared" si="406"/>
        <v>0</v>
      </c>
      <c r="AT430" s="82" t="b">
        <f t="shared" si="407"/>
        <v>0</v>
      </c>
      <c r="AU430" s="82" t="b">
        <f t="shared" si="408"/>
        <v>0</v>
      </c>
      <c r="AV430" s="82" t="b">
        <f t="shared" si="409"/>
        <v>0</v>
      </c>
      <c r="AW430" s="82" t="b">
        <f t="shared" si="410"/>
        <v>0</v>
      </c>
      <c r="AX430" s="82" t="b">
        <f t="shared" si="411"/>
        <v>0</v>
      </c>
      <c r="AY430" s="82" t="b">
        <f t="shared" si="420"/>
        <v>0</v>
      </c>
      <c r="AZ430" s="82"/>
      <c r="BA430" s="82" t="b">
        <f t="shared" si="421"/>
        <v>0</v>
      </c>
      <c r="BB430" s="82" t="b">
        <f t="shared" si="422"/>
        <v>0</v>
      </c>
      <c r="BC430" s="82" t="b">
        <f t="shared" si="423"/>
        <v>0</v>
      </c>
      <c r="BD430" s="70"/>
      <c r="BE430" s="70" t="str">
        <f t="shared" si="412"/>
        <v/>
      </c>
      <c r="BF430" s="70">
        <v>419</v>
      </c>
      <c r="BG430" s="70"/>
      <c r="BH430" s="70"/>
      <c r="BI430" s="70"/>
      <c r="BJ430" s="70"/>
      <c r="BK430" s="70"/>
      <c r="BL430" s="70"/>
      <c r="BM430" s="70"/>
      <c r="BN430" s="70"/>
      <c r="BO430" s="70"/>
      <c r="BP430" s="70"/>
      <c r="BQ430" s="70"/>
      <c r="BR430" s="70"/>
      <c r="BS430" s="70" t="b">
        <f t="shared" si="413"/>
        <v>0</v>
      </c>
      <c r="BT430" s="70">
        <f>COUNTA(B431:$O$830)</f>
        <v>0</v>
      </c>
      <c r="BU430" s="70"/>
      <c r="BV430" s="163"/>
      <c r="BW430" s="163"/>
      <c r="BX430" s="163"/>
      <c r="BY430" s="163"/>
      <c r="BZ430" s="163"/>
      <c r="CA430" s="163"/>
      <c r="CB430" s="163"/>
      <c r="CC430" s="163"/>
      <c r="CD430" s="163"/>
      <c r="CE430" s="163" t="str">
        <f t="shared" si="424"/>
        <v/>
      </c>
      <c r="CF430" s="163" t="str">
        <f t="shared" si="425"/>
        <v/>
      </c>
      <c r="CG430" s="163" t="str">
        <f t="shared" si="426"/>
        <v/>
      </c>
      <c r="CH430" s="163" t="str">
        <f t="shared" si="427"/>
        <v/>
      </c>
      <c r="CI430" s="163" t="str">
        <f t="shared" si="428"/>
        <v/>
      </c>
      <c r="CJ430" s="163" t="str">
        <f t="shared" si="429"/>
        <v/>
      </c>
      <c r="CK430" s="163" t="str">
        <f t="shared" si="430"/>
        <v/>
      </c>
      <c r="CL430" s="163" t="str">
        <f t="shared" si="431"/>
        <v/>
      </c>
      <c r="CM430" s="163" t="str">
        <f t="shared" si="432"/>
        <v/>
      </c>
      <c r="CN430" s="163"/>
      <c r="CO430" s="163"/>
      <c r="CP430" s="163" t="str">
        <f t="shared" si="433"/>
        <v/>
      </c>
      <c r="CQ430" s="163"/>
      <c r="CR430" s="163"/>
      <c r="CS430" s="185" t="str">
        <f t="shared" si="450"/>
        <v/>
      </c>
      <c r="CT430" s="70"/>
      <c r="CU430" s="70">
        <f t="shared" si="434"/>
        <v>0</v>
      </c>
      <c r="CV430" s="70">
        <f t="shared" si="435"/>
        <v>0</v>
      </c>
      <c r="CW430" s="70"/>
      <c r="CX430" s="96">
        <f t="shared" si="436"/>
        <v>0</v>
      </c>
      <c r="CY430" s="70"/>
      <c r="CZ430" s="70" t="e">
        <f t="shared" si="437"/>
        <v>#VALUE!</v>
      </c>
      <c r="DA430" s="70" t="e">
        <f t="shared" si="438"/>
        <v>#VALUE!</v>
      </c>
      <c r="DB430" s="70"/>
      <c r="DC430" s="70" t="b">
        <f t="shared" si="451"/>
        <v>0</v>
      </c>
      <c r="DD430" s="70">
        <f t="shared" si="439"/>
        <v>0</v>
      </c>
      <c r="DE430" s="70" t="str">
        <f t="shared" si="440"/>
        <v/>
      </c>
      <c r="DF430" s="70"/>
      <c r="DG430" s="70" t="str">
        <f t="shared" si="452"/>
        <v/>
      </c>
      <c r="DH430" s="70" t="b">
        <f t="shared" si="453"/>
        <v>0</v>
      </c>
      <c r="DI430" s="70" t="str">
        <f t="shared" si="454"/>
        <v/>
      </c>
      <c r="DJ430" s="70"/>
      <c r="DK430" s="70" t="str">
        <f t="shared" si="441"/>
        <v/>
      </c>
      <c r="DL430" s="70" t="str">
        <f t="shared" si="442"/>
        <v/>
      </c>
      <c r="DM430" s="70"/>
      <c r="DN430" s="70" t="str">
        <f t="shared" si="443"/>
        <v/>
      </c>
      <c r="DO430" s="70" t="str">
        <f>IF(DK430="","",AND((COUNTIF($DK$12:DL430,DK430))=1,(COUNTIF($DK$12:DL430,DL430))=1))</f>
        <v/>
      </c>
      <c r="DP430" s="70" t="str">
        <f>IF(DK430="","",AND((COUNTIF(DK430:$DL$812,DK430))=1,(COUNTIF(DK430:$DL$812,DL430))=1))</f>
        <v/>
      </c>
      <c r="DQ430" s="70"/>
      <c r="DR430" s="70" t="b">
        <f t="shared" si="444"/>
        <v>0</v>
      </c>
      <c r="DS430" s="70" t="b">
        <f t="shared" si="445"/>
        <v>0</v>
      </c>
      <c r="DT430" s="70">
        <f t="shared" si="455"/>
        <v>0</v>
      </c>
      <c r="DU430" s="70">
        <f t="shared" si="456"/>
        <v>0</v>
      </c>
      <c r="DV430" s="70" t="b">
        <f t="shared" si="446"/>
        <v>0</v>
      </c>
      <c r="DW430" s="70" t="b">
        <f t="shared" si="447"/>
        <v>0</v>
      </c>
      <c r="DX430" s="70"/>
      <c r="DY430" s="70" t="b">
        <f t="shared" si="448"/>
        <v>0</v>
      </c>
      <c r="DZ430" s="70">
        <f t="shared" si="449"/>
        <v>0</v>
      </c>
      <c r="EA430" s="70"/>
    </row>
    <row r="431" spans="1:131" x14ac:dyDescent="0.25">
      <c r="A431" s="24" t="str">
        <f t="shared" si="414"/>
        <v/>
      </c>
      <c r="B431" s="36"/>
      <c r="C431" s="37"/>
      <c r="D431" s="38"/>
      <c r="E431" s="37"/>
      <c r="F431" s="38"/>
      <c r="G431" s="39"/>
      <c r="H431" s="35"/>
      <c r="I431" s="30"/>
      <c r="J431" s="38"/>
      <c r="K431" s="36"/>
      <c r="L431" s="40"/>
      <c r="M431" s="43"/>
      <c r="N431" s="44"/>
      <c r="O431" s="35"/>
      <c r="P431" s="87"/>
      <c r="R431" s="70"/>
      <c r="S431" s="70"/>
      <c r="T431" s="99" t="s">
        <v>1003</v>
      </c>
      <c r="U431" s="146" t="s">
        <v>1004</v>
      </c>
      <c r="V431" s="70"/>
      <c r="W431" s="70"/>
      <c r="X431" s="70"/>
      <c r="Y431" s="70"/>
      <c r="Z431" t="b">
        <f t="shared" si="393"/>
        <v>0</v>
      </c>
      <c r="AA431" t="b">
        <f t="shared" si="415"/>
        <v>0</v>
      </c>
      <c r="AB431" t="b">
        <f t="shared" si="394"/>
        <v>0</v>
      </c>
      <c r="AC431" t="b">
        <f t="shared" si="395"/>
        <v>0</v>
      </c>
      <c r="AD431" s="101" t="b">
        <f t="shared" si="396"/>
        <v>0</v>
      </c>
      <c r="AE431" t="e">
        <f t="shared" si="397"/>
        <v>#VALUE!</v>
      </c>
      <c r="AF431" t="b">
        <f t="shared" si="398"/>
        <v>0</v>
      </c>
      <c r="AG431" s="135"/>
      <c r="AH431" s="82" t="b">
        <f t="shared" si="399"/>
        <v>0</v>
      </c>
      <c r="AI431" s="99" t="b">
        <f t="shared" si="400"/>
        <v>0</v>
      </c>
      <c r="AJ431" s="70" t="b">
        <f t="shared" si="401"/>
        <v>0</v>
      </c>
      <c r="AK431" s="111" t="b">
        <f t="shared" si="416"/>
        <v>0</v>
      </c>
      <c r="AL431" s="82" t="e">
        <f t="shared" si="402"/>
        <v>#VALUE!</v>
      </c>
      <c r="AM431" s="82" t="b">
        <f t="shared" si="403"/>
        <v>0</v>
      </c>
      <c r="AN431" s="82" t="b">
        <f t="shared" si="404"/>
        <v>0</v>
      </c>
      <c r="AO431" s="82" t="b">
        <f t="shared" si="417"/>
        <v>0</v>
      </c>
      <c r="AP431" s="82" t="b">
        <f t="shared" si="405"/>
        <v>0</v>
      </c>
      <c r="AQ431" s="82" t="b">
        <f t="shared" si="418"/>
        <v>0</v>
      </c>
      <c r="AR431" s="70">
        <f t="shared" si="419"/>
        <v>0</v>
      </c>
      <c r="AS431" s="82" t="b">
        <f t="shared" si="406"/>
        <v>0</v>
      </c>
      <c r="AT431" s="82" t="b">
        <f t="shared" si="407"/>
        <v>0</v>
      </c>
      <c r="AU431" s="82" t="b">
        <f t="shared" si="408"/>
        <v>0</v>
      </c>
      <c r="AV431" s="82" t="b">
        <f t="shared" si="409"/>
        <v>0</v>
      </c>
      <c r="AW431" s="82" t="b">
        <f t="shared" si="410"/>
        <v>0</v>
      </c>
      <c r="AX431" s="82" t="b">
        <f t="shared" si="411"/>
        <v>0</v>
      </c>
      <c r="AY431" s="82" t="b">
        <f t="shared" si="420"/>
        <v>0</v>
      </c>
      <c r="AZ431" s="82"/>
      <c r="BA431" s="82" t="b">
        <f t="shared" si="421"/>
        <v>0</v>
      </c>
      <c r="BB431" s="82" t="b">
        <f t="shared" si="422"/>
        <v>0</v>
      </c>
      <c r="BC431" s="82" t="b">
        <f t="shared" si="423"/>
        <v>0</v>
      </c>
      <c r="BD431" s="70"/>
      <c r="BE431" s="70" t="str">
        <f t="shared" si="412"/>
        <v/>
      </c>
      <c r="BF431" s="70">
        <v>420</v>
      </c>
      <c r="BG431" s="70"/>
      <c r="BH431" s="70"/>
      <c r="BI431" s="70"/>
      <c r="BJ431" s="70"/>
      <c r="BK431" s="70"/>
      <c r="BL431" s="70"/>
      <c r="BM431" s="70"/>
      <c r="BN431" s="70"/>
      <c r="BO431" s="70"/>
      <c r="BP431" s="70"/>
      <c r="BQ431" s="70"/>
      <c r="BR431" s="70"/>
      <c r="BS431" s="70" t="b">
        <f t="shared" si="413"/>
        <v>0</v>
      </c>
      <c r="BT431" s="70">
        <f>COUNTA(B432:$O$830)</f>
        <v>0</v>
      </c>
      <c r="BU431" s="70"/>
      <c r="BV431" s="163"/>
      <c r="BW431" s="163"/>
      <c r="BX431" s="163"/>
      <c r="BY431" s="163"/>
      <c r="BZ431" s="163"/>
      <c r="CA431" s="163"/>
      <c r="CB431" s="163"/>
      <c r="CC431" s="163"/>
      <c r="CD431" s="163"/>
      <c r="CE431" s="163" t="str">
        <f t="shared" si="424"/>
        <v/>
      </c>
      <c r="CF431" s="163" t="str">
        <f t="shared" si="425"/>
        <v/>
      </c>
      <c r="CG431" s="163" t="str">
        <f t="shared" si="426"/>
        <v/>
      </c>
      <c r="CH431" s="163" t="str">
        <f t="shared" si="427"/>
        <v/>
      </c>
      <c r="CI431" s="163" t="str">
        <f t="shared" si="428"/>
        <v/>
      </c>
      <c r="CJ431" s="163" t="str">
        <f t="shared" si="429"/>
        <v/>
      </c>
      <c r="CK431" s="163" t="str">
        <f t="shared" si="430"/>
        <v/>
      </c>
      <c r="CL431" s="163" t="str">
        <f t="shared" si="431"/>
        <v/>
      </c>
      <c r="CM431" s="163" t="str">
        <f t="shared" si="432"/>
        <v/>
      </c>
      <c r="CN431" s="163"/>
      <c r="CO431" s="163"/>
      <c r="CP431" s="163" t="str">
        <f t="shared" si="433"/>
        <v/>
      </c>
      <c r="CQ431" s="163"/>
      <c r="CR431" s="163"/>
      <c r="CS431" s="185" t="str">
        <f t="shared" si="450"/>
        <v/>
      </c>
      <c r="CT431" s="70"/>
      <c r="CU431" s="70">
        <f t="shared" si="434"/>
        <v>0</v>
      </c>
      <c r="CV431" s="70">
        <f t="shared" si="435"/>
        <v>0</v>
      </c>
      <c r="CW431" s="70"/>
      <c r="CX431" s="96">
        <f t="shared" si="436"/>
        <v>0</v>
      </c>
      <c r="CY431" s="70"/>
      <c r="CZ431" s="70" t="e">
        <f t="shared" si="437"/>
        <v>#VALUE!</v>
      </c>
      <c r="DA431" s="70" t="e">
        <f t="shared" si="438"/>
        <v>#VALUE!</v>
      </c>
      <c r="DB431" s="70"/>
      <c r="DC431" s="70" t="b">
        <f t="shared" si="451"/>
        <v>0</v>
      </c>
      <c r="DD431" s="70">
        <f t="shared" si="439"/>
        <v>0</v>
      </c>
      <c r="DE431" s="70" t="str">
        <f t="shared" si="440"/>
        <v/>
      </c>
      <c r="DF431" s="70"/>
      <c r="DG431" s="70" t="str">
        <f t="shared" si="452"/>
        <v/>
      </c>
      <c r="DH431" s="70" t="b">
        <f t="shared" si="453"/>
        <v>0</v>
      </c>
      <c r="DI431" s="70" t="str">
        <f t="shared" si="454"/>
        <v/>
      </c>
      <c r="DJ431" s="70"/>
      <c r="DK431" s="70" t="str">
        <f t="shared" si="441"/>
        <v/>
      </c>
      <c r="DL431" s="70" t="str">
        <f t="shared" si="442"/>
        <v/>
      </c>
      <c r="DM431" s="70"/>
      <c r="DN431" s="70" t="str">
        <f t="shared" si="443"/>
        <v/>
      </c>
      <c r="DO431" s="70" t="str">
        <f>IF(DK431="","",AND((COUNTIF($DK$12:DL431,DK431))=1,(COUNTIF($DK$12:DL431,DL431))=1))</f>
        <v/>
      </c>
      <c r="DP431" s="70" t="str">
        <f>IF(DK431="","",AND((COUNTIF(DK431:$DL$812,DK431))=1,(COUNTIF(DK431:$DL$812,DL431))=1))</f>
        <v/>
      </c>
      <c r="DQ431" s="70"/>
      <c r="DR431" s="70" t="b">
        <f t="shared" si="444"/>
        <v>0</v>
      </c>
      <c r="DS431" s="70" t="b">
        <f t="shared" si="445"/>
        <v>0</v>
      </c>
      <c r="DT431" s="70">
        <f t="shared" si="455"/>
        <v>0</v>
      </c>
      <c r="DU431" s="70">
        <f t="shared" si="456"/>
        <v>0</v>
      </c>
      <c r="DV431" s="70" t="b">
        <f t="shared" si="446"/>
        <v>0</v>
      </c>
      <c r="DW431" s="70" t="b">
        <f t="shared" si="447"/>
        <v>0</v>
      </c>
      <c r="DX431" s="70"/>
      <c r="DY431" s="70" t="b">
        <f t="shared" si="448"/>
        <v>0</v>
      </c>
      <c r="DZ431" s="70">
        <f t="shared" si="449"/>
        <v>0</v>
      </c>
      <c r="EA431" s="70"/>
    </row>
    <row r="432" spans="1:131" x14ac:dyDescent="0.25">
      <c r="A432" s="24" t="str">
        <f t="shared" si="414"/>
        <v/>
      </c>
      <c r="B432" s="36"/>
      <c r="C432" s="37"/>
      <c r="D432" s="38"/>
      <c r="E432" s="37"/>
      <c r="F432" s="38"/>
      <c r="G432" s="39"/>
      <c r="H432" s="35"/>
      <c r="I432" s="30"/>
      <c r="J432" s="38"/>
      <c r="K432" s="36"/>
      <c r="L432" s="40"/>
      <c r="M432" s="43"/>
      <c r="N432" s="44"/>
      <c r="O432" s="35"/>
      <c r="P432" s="87"/>
      <c r="R432" s="70"/>
      <c r="S432" s="70"/>
      <c r="T432" s="99" t="s">
        <v>1005</v>
      </c>
      <c r="U432" s="146" t="s">
        <v>1006</v>
      </c>
      <c r="V432" s="70"/>
      <c r="W432" s="70"/>
      <c r="X432" s="70"/>
      <c r="Y432" s="70"/>
      <c r="Z432" t="b">
        <f t="shared" si="393"/>
        <v>0</v>
      </c>
      <c r="AA432" t="b">
        <f t="shared" si="415"/>
        <v>0</v>
      </c>
      <c r="AB432" t="b">
        <f t="shared" si="394"/>
        <v>0</v>
      </c>
      <c r="AC432" t="b">
        <f t="shared" si="395"/>
        <v>0</v>
      </c>
      <c r="AD432" s="101" t="b">
        <f t="shared" si="396"/>
        <v>0</v>
      </c>
      <c r="AE432" t="e">
        <f t="shared" si="397"/>
        <v>#VALUE!</v>
      </c>
      <c r="AF432" t="b">
        <f t="shared" si="398"/>
        <v>0</v>
      </c>
      <c r="AG432" s="135"/>
      <c r="AH432" s="82" t="b">
        <f t="shared" si="399"/>
        <v>0</v>
      </c>
      <c r="AI432" s="99" t="b">
        <f t="shared" si="400"/>
        <v>0</v>
      </c>
      <c r="AJ432" s="70" t="b">
        <f t="shared" si="401"/>
        <v>0</v>
      </c>
      <c r="AK432" s="111" t="b">
        <f t="shared" si="416"/>
        <v>0</v>
      </c>
      <c r="AL432" s="82" t="e">
        <f t="shared" si="402"/>
        <v>#VALUE!</v>
      </c>
      <c r="AM432" s="82" t="b">
        <f t="shared" si="403"/>
        <v>0</v>
      </c>
      <c r="AN432" s="82" t="b">
        <f t="shared" si="404"/>
        <v>0</v>
      </c>
      <c r="AO432" s="82" t="b">
        <f t="shared" si="417"/>
        <v>0</v>
      </c>
      <c r="AP432" s="82" t="b">
        <f t="shared" si="405"/>
        <v>0</v>
      </c>
      <c r="AQ432" s="82" t="b">
        <f t="shared" si="418"/>
        <v>0</v>
      </c>
      <c r="AR432" s="70">
        <f t="shared" si="419"/>
        <v>0</v>
      </c>
      <c r="AS432" s="82" t="b">
        <f t="shared" si="406"/>
        <v>0</v>
      </c>
      <c r="AT432" s="82" t="b">
        <f t="shared" si="407"/>
        <v>0</v>
      </c>
      <c r="AU432" s="82" t="b">
        <f t="shared" si="408"/>
        <v>0</v>
      </c>
      <c r="AV432" s="82" t="b">
        <f t="shared" si="409"/>
        <v>0</v>
      </c>
      <c r="AW432" s="82" t="b">
        <f t="shared" si="410"/>
        <v>0</v>
      </c>
      <c r="AX432" s="82" t="b">
        <f t="shared" si="411"/>
        <v>0</v>
      </c>
      <c r="AY432" s="82" t="b">
        <f t="shared" si="420"/>
        <v>0</v>
      </c>
      <c r="AZ432" s="82"/>
      <c r="BA432" s="82" t="b">
        <f t="shared" si="421"/>
        <v>0</v>
      </c>
      <c r="BB432" s="82" t="b">
        <f t="shared" si="422"/>
        <v>0</v>
      </c>
      <c r="BC432" s="82" t="b">
        <f t="shared" si="423"/>
        <v>0</v>
      </c>
      <c r="BD432" s="70"/>
      <c r="BE432" s="70" t="str">
        <f t="shared" si="412"/>
        <v/>
      </c>
      <c r="BF432" s="70">
        <v>421</v>
      </c>
      <c r="BG432" s="70"/>
      <c r="BH432" s="70"/>
      <c r="BI432" s="70"/>
      <c r="BJ432" s="70"/>
      <c r="BK432" s="70"/>
      <c r="BL432" s="70"/>
      <c r="BM432" s="70"/>
      <c r="BN432" s="70"/>
      <c r="BO432" s="70"/>
      <c r="BP432" s="70"/>
      <c r="BQ432" s="70"/>
      <c r="BR432" s="70"/>
      <c r="BS432" s="70" t="b">
        <f t="shared" si="413"/>
        <v>0</v>
      </c>
      <c r="BT432" s="70">
        <f>COUNTA(B433:$O$830)</f>
        <v>0</v>
      </c>
      <c r="BU432" s="70"/>
      <c r="BV432" s="163"/>
      <c r="BW432" s="163"/>
      <c r="BX432" s="163"/>
      <c r="BY432" s="163"/>
      <c r="BZ432" s="163"/>
      <c r="CA432" s="163"/>
      <c r="CB432" s="163"/>
      <c r="CC432" s="163"/>
      <c r="CD432" s="163"/>
      <c r="CE432" s="163" t="str">
        <f t="shared" si="424"/>
        <v/>
      </c>
      <c r="CF432" s="163" t="str">
        <f t="shared" si="425"/>
        <v/>
      </c>
      <c r="CG432" s="163" t="str">
        <f t="shared" si="426"/>
        <v/>
      </c>
      <c r="CH432" s="163" t="str">
        <f t="shared" si="427"/>
        <v/>
      </c>
      <c r="CI432" s="163" t="str">
        <f t="shared" si="428"/>
        <v/>
      </c>
      <c r="CJ432" s="163" t="str">
        <f t="shared" si="429"/>
        <v/>
      </c>
      <c r="CK432" s="163" t="str">
        <f t="shared" si="430"/>
        <v/>
      </c>
      <c r="CL432" s="163" t="str">
        <f t="shared" si="431"/>
        <v/>
      </c>
      <c r="CM432" s="163" t="str">
        <f t="shared" si="432"/>
        <v/>
      </c>
      <c r="CN432" s="163"/>
      <c r="CO432" s="163"/>
      <c r="CP432" s="163" t="str">
        <f t="shared" si="433"/>
        <v/>
      </c>
      <c r="CQ432" s="163"/>
      <c r="CR432" s="163"/>
      <c r="CS432" s="185" t="str">
        <f t="shared" si="450"/>
        <v/>
      </c>
      <c r="CT432" s="70"/>
      <c r="CU432" s="70">
        <f t="shared" si="434"/>
        <v>0</v>
      </c>
      <c r="CV432" s="70">
        <f t="shared" si="435"/>
        <v>0</v>
      </c>
      <c r="CW432" s="70"/>
      <c r="CX432" s="96">
        <f t="shared" si="436"/>
        <v>0</v>
      </c>
      <c r="CY432" s="70"/>
      <c r="CZ432" s="70" t="e">
        <f t="shared" si="437"/>
        <v>#VALUE!</v>
      </c>
      <c r="DA432" s="70" t="e">
        <f t="shared" si="438"/>
        <v>#VALUE!</v>
      </c>
      <c r="DB432" s="70"/>
      <c r="DC432" s="70" t="b">
        <f t="shared" si="451"/>
        <v>0</v>
      </c>
      <c r="DD432" s="70">
        <f t="shared" si="439"/>
        <v>0</v>
      </c>
      <c r="DE432" s="70" t="str">
        <f t="shared" si="440"/>
        <v/>
      </c>
      <c r="DF432" s="70"/>
      <c r="DG432" s="70" t="str">
        <f t="shared" si="452"/>
        <v/>
      </c>
      <c r="DH432" s="70" t="b">
        <f t="shared" si="453"/>
        <v>0</v>
      </c>
      <c r="DI432" s="70" t="str">
        <f t="shared" si="454"/>
        <v/>
      </c>
      <c r="DJ432" s="70"/>
      <c r="DK432" s="70" t="str">
        <f t="shared" si="441"/>
        <v/>
      </c>
      <c r="DL432" s="70" t="str">
        <f t="shared" si="442"/>
        <v/>
      </c>
      <c r="DM432" s="70"/>
      <c r="DN432" s="70" t="str">
        <f t="shared" si="443"/>
        <v/>
      </c>
      <c r="DO432" s="70" t="str">
        <f>IF(DK432="","",AND((COUNTIF($DK$12:DL432,DK432))=1,(COUNTIF($DK$12:DL432,DL432))=1))</f>
        <v/>
      </c>
      <c r="DP432" s="70" t="str">
        <f>IF(DK432="","",AND((COUNTIF(DK432:$DL$812,DK432))=1,(COUNTIF(DK432:$DL$812,DL432))=1))</f>
        <v/>
      </c>
      <c r="DQ432" s="70"/>
      <c r="DR432" s="70" t="b">
        <f t="shared" si="444"/>
        <v>0</v>
      </c>
      <c r="DS432" s="70" t="b">
        <f t="shared" si="445"/>
        <v>0</v>
      </c>
      <c r="DT432" s="70">
        <f t="shared" si="455"/>
        <v>0</v>
      </c>
      <c r="DU432" s="70">
        <f t="shared" si="456"/>
        <v>0</v>
      </c>
      <c r="DV432" s="70" t="b">
        <f t="shared" si="446"/>
        <v>0</v>
      </c>
      <c r="DW432" s="70" t="b">
        <f t="shared" si="447"/>
        <v>0</v>
      </c>
      <c r="DX432" s="70"/>
      <c r="DY432" s="70" t="b">
        <f t="shared" si="448"/>
        <v>0</v>
      </c>
      <c r="DZ432" s="70">
        <f t="shared" si="449"/>
        <v>0</v>
      </c>
      <c r="EA432" s="70"/>
    </row>
    <row r="433" spans="1:131" x14ac:dyDescent="0.25">
      <c r="A433" s="24" t="str">
        <f t="shared" si="414"/>
        <v/>
      </c>
      <c r="B433" s="36"/>
      <c r="C433" s="37"/>
      <c r="D433" s="38"/>
      <c r="E433" s="37"/>
      <c r="F433" s="38"/>
      <c r="G433" s="39"/>
      <c r="H433" s="35"/>
      <c r="I433" s="30"/>
      <c r="J433" s="38"/>
      <c r="K433" s="36"/>
      <c r="L433" s="40"/>
      <c r="M433" s="43"/>
      <c r="N433" s="44"/>
      <c r="O433" s="35"/>
      <c r="P433" s="87"/>
      <c r="R433" s="70"/>
      <c r="S433" s="70"/>
      <c r="T433" s="99" t="s">
        <v>1007</v>
      </c>
      <c r="U433" s="146" t="s">
        <v>1008</v>
      </c>
      <c r="V433" s="70"/>
      <c r="W433" s="70"/>
      <c r="X433" s="70"/>
      <c r="Y433" s="70"/>
      <c r="Z433" t="b">
        <f t="shared" si="393"/>
        <v>0</v>
      </c>
      <c r="AA433" t="b">
        <f t="shared" si="415"/>
        <v>0</v>
      </c>
      <c r="AB433" t="b">
        <f t="shared" si="394"/>
        <v>0</v>
      </c>
      <c r="AC433" t="b">
        <f t="shared" si="395"/>
        <v>0</v>
      </c>
      <c r="AD433" s="101" t="b">
        <f t="shared" si="396"/>
        <v>0</v>
      </c>
      <c r="AE433" t="e">
        <f t="shared" si="397"/>
        <v>#VALUE!</v>
      </c>
      <c r="AF433" t="b">
        <f t="shared" si="398"/>
        <v>0</v>
      </c>
      <c r="AG433" s="135"/>
      <c r="AH433" s="82" t="b">
        <f t="shared" si="399"/>
        <v>0</v>
      </c>
      <c r="AI433" s="99" t="b">
        <f t="shared" si="400"/>
        <v>0</v>
      </c>
      <c r="AJ433" s="70" t="b">
        <f t="shared" si="401"/>
        <v>0</v>
      </c>
      <c r="AK433" s="111" t="b">
        <f t="shared" si="416"/>
        <v>0</v>
      </c>
      <c r="AL433" s="82" t="e">
        <f t="shared" si="402"/>
        <v>#VALUE!</v>
      </c>
      <c r="AM433" s="82" t="b">
        <f t="shared" si="403"/>
        <v>0</v>
      </c>
      <c r="AN433" s="82" t="b">
        <f t="shared" si="404"/>
        <v>0</v>
      </c>
      <c r="AO433" s="82" t="b">
        <f t="shared" si="417"/>
        <v>0</v>
      </c>
      <c r="AP433" s="82" t="b">
        <f t="shared" si="405"/>
        <v>0</v>
      </c>
      <c r="AQ433" s="82" t="b">
        <f t="shared" si="418"/>
        <v>0</v>
      </c>
      <c r="AR433" s="70">
        <f t="shared" si="419"/>
        <v>0</v>
      </c>
      <c r="AS433" s="82" t="b">
        <f t="shared" si="406"/>
        <v>0</v>
      </c>
      <c r="AT433" s="82" t="b">
        <f t="shared" si="407"/>
        <v>0</v>
      </c>
      <c r="AU433" s="82" t="b">
        <f t="shared" si="408"/>
        <v>0</v>
      </c>
      <c r="AV433" s="82" t="b">
        <f t="shared" si="409"/>
        <v>0</v>
      </c>
      <c r="AW433" s="82" t="b">
        <f t="shared" si="410"/>
        <v>0</v>
      </c>
      <c r="AX433" s="82" t="b">
        <f t="shared" si="411"/>
        <v>0</v>
      </c>
      <c r="AY433" s="82" t="b">
        <f t="shared" si="420"/>
        <v>0</v>
      </c>
      <c r="AZ433" s="82"/>
      <c r="BA433" s="82" t="b">
        <f t="shared" si="421"/>
        <v>0</v>
      </c>
      <c r="BB433" s="82" t="b">
        <f t="shared" si="422"/>
        <v>0</v>
      </c>
      <c r="BC433" s="82" t="b">
        <f t="shared" si="423"/>
        <v>0</v>
      </c>
      <c r="BD433" s="70"/>
      <c r="BE433" s="70" t="str">
        <f t="shared" si="412"/>
        <v/>
      </c>
      <c r="BF433" s="70">
        <v>422</v>
      </c>
      <c r="BG433" s="70"/>
      <c r="BH433" s="70"/>
      <c r="BI433" s="70"/>
      <c r="BJ433" s="70"/>
      <c r="BK433" s="70"/>
      <c r="BL433" s="70"/>
      <c r="BM433" s="70"/>
      <c r="BN433" s="70"/>
      <c r="BO433" s="70"/>
      <c r="BP433" s="70"/>
      <c r="BQ433" s="70"/>
      <c r="BR433" s="70"/>
      <c r="BS433" s="70" t="b">
        <f t="shared" si="413"/>
        <v>0</v>
      </c>
      <c r="BT433" s="70">
        <f>COUNTA(B434:$O$830)</f>
        <v>0</v>
      </c>
      <c r="BU433" s="70"/>
      <c r="BV433" s="163"/>
      <c r="BW433" s="163"/>
      <c r="BX433" s="163"/>
      <c r="BY433" s="163"/>
      <c r="BZ433" s="163"/>
      <c r="CA433" s="163"/>
      <c r="CB433" s="163"/>
      <c r="CC433" s="163"/>
      <c r="CD433" s="163"/>
      <c r="CE433" s="163" t="str">
        <f t="shared" si="424"/>
        <v/>
      </c>
      <c r="CF433" s="163" t="str">
        <f t="shared" si="425"/>
        <v/>
      </c>
      <c r="CG433" s="163" t="str">
        <f t="shared" si="426"/>
        <v/>
      </c>
      <c r="CH433" s="163" t="str">
        <f t="shared" si="427"/>
        <v/>
      </c>
      <c r="CI433" s="163" t="str">
        <f t="shared" si="428"/>
        <v/>
      </c>
      <c r="CJ433" s="163" t="str">
        <f t="shared" si="429"/>
        <v/>
      </c>
      <c r="CK433" s="163" t="str">
        <f t="shared" si="430"/>
        <v/>
      </c>
      <c r="CL433" s="163" t="str">
        <f t="shared" si="431"/>
        <v/>
      </c>
      <c r="CM433" s="163" t="str">
        <f t="shared" si="432"/>
        <v/>
      </c>
      <c r="CN433" s="163"/>
      <c r="CO433" s="163"/>
      <c r="CP433" s="163" t="str">
        <f t="shared" si="433"/>
        <v/>
      </c>
      <c r="CQ433" s="163"/>
      <c r="CR433" s="163"/>
      <c r="CS433" s="185" t="str">
        <f t="shared" si="450"/>
        <v/>
      </c>
      <c r="CT433" s="70"/>
      <c r="CU433" s="70">
        <f t="shared" si="434"/>
        <v>0</v>
      </c>
      <c r="CV433" s="70">
        <f t="shared" si="435"/>
        <v>0</v>
      </c>
      <c r="CW433" s="70"/>
      <c r="CX433" s="96">
        <f t="shared" si="436"/>
        <v>0</v>
      </c>
      <c r="CY433" s="70"/>
      <c r="CZ433" s="70" t="e">
        <f t="shared" si="437"/>
        <v>#VALUE!</v>
      </c>
      <c r="DA433" s="70" t="e">
        <f t="shared" si="438"/>
        <v>#VALUE!</v>
      </c>
      <c r="DB433" s="70"/>
      <c r="DC433" s="70" t="b">
        <f t="shared" si="451"/>
        <v>0</v>
      </c>
      <c r="DD433" s="70">
        <f t="shared" si="439"/>
        <v>0</v>
      </c>
      <c r="DE433" s="70" t="str">
        <f t="shared" si="440"/>
        <v/>
      </c>
      <c r="DF433" s="70"/>
      <c r="DG433" s="70" t="str">
        <f t="shared" si="452"/>
        <v/>
      </c>
      <c r="DH433" s="70" t="b">
        <f t="shared" si="453"/>
        <v>0</v>
      </c>
      <c r="DI433" s="70" t="str">
        <f t="shared" si="454"/>
        <v/>
      </c>
      <c r="DJ433" s="70"/>
      <c r="DK433" s="70" t="str">
        <f t="shared" si="441"/>
        <v/>
      </c>
      <c r="DL433" s="70" t="str">
        <f t="shared" si="442"/>
        <v/>
      </c>
      <c r="DM433" s="70"/>
      <c r="DN433" s="70" t="str">
        <f t="shared" si="443"/>
        <v/>
      </c>
      <c r="DO433" s="70" t="str">
        <f>IF(DK433="","",AND((COUNTIF($DK$12:DL433,DK433))=1,(COUNTIF($DK$12:DL433,DL433))=1))</f>
        <v/>
      </c>
      <c r="DP433" s="70" t="str">
        <f>IF(DK433="","",AND((COUNTIF(DK433:$DL$812,DK433))=1,(COUNTIF(DK433:$DL$812,DL433))=1))</f>
        <v/>
      </c>
      <c r="DQ433" s="70"/>
      <c r="DR433" s="70" t="b">
        <f t="shared" si="444"/>
        <v>0</v>
      </c>
      <c r="DS433" s="70" t="b">
        <f t="shared" si="445"/>
        <v>0</v>
      </c>
      <c r="DT433" s="70">
        <f t="shared" si="455"/>
        <v>0</v>
      </c>
      <c r="DU433" s="70">
        <f t="shared" si="456"/>
        <v>0</v>
      </c>
      <c r="DV433" s="70" t="b">
        <f t="shared" si="446"/>
        <v>0</v>
      </c>
      <c r="DW433" s="70" t="b">
        <f t="shared" si="447"/>
        <v>0</v>
      </c>
      <c r="DX433" s="70"/>
      <c r="DY433" s="70" t="b">
        <f t="shared" si="448"/>
        <v>0</v>
      </c>
      <c r="DZ433" s="70">
        <f t="shared" si="449"/>
        <v>0</v>
      </c>
      <c r="EA433" s="70"/>
    </row>
    <row r="434" spans="1:131" x14ac:dyDescent="0.25">
      <c r="A434" s="24" t="str">
        <f t="shared" si="414"/>
        <v/>
      </c>
      <c r="B434" s="36"/>
      <c r="C434" s="37"/>
      <c r="D434" s="38"/>
      <c r="E434" s="37"/>
      <c r="F434" s="38"/>
      <c r="G434" s="39"/>
      <c r="H434" s="35"/>
      <c r="I434" s="30"/>
      <c r="J434" s="38"/>
      <c r="K434" s="36"/>
      <c r="L434" s="40"/>
      <c r="M434" s="43"/>
      <c r="N434" s="44"/>
      <c r="O434" s="35"/>
      <c r="P434" s="87"/>
      <c r="R434" s="70"/>
      <c r="S434" s="70"/>
      <c r="T434" s="99" t="s">
        <v>1009</v>
      </c>
      <c r="U434" s="146" t="s">
        <v>1010</v>
      </c>
      <c r="V434" s="70"/>
      <c r="W434" s="70"/>
      <c r="X434" s="70"/>
      <c r="Y434" s="70"/>
      <c r="Z434" t="b">
        <f t="shared" si="393"/>
        <v>0</v>
      </c>
      <c r="AA434" t="b">
        <f t="shared" si="415"/>
        <v>0</v>
      </c>
      <c r="AB434" t="b">
        <f t="shared" si="394"/>
        <v>0</v>
      </c>
      <c r="AC434" t="b">
        <f t="shared" si="395"/>
        <v>0</v>
      </c>
      <c r="AD434" s="101" t="b">
        <f t="shared" si="396"/>
        <v>0</v>
      </c>
      <c r="AE434" t="e">
        <f t="shared" si="397"/>
        <v>#VALUE!</v>
      </c>
      <c r="AF434" t="b">
        <f t="shared" si="398"/>
        <v>0</v>
      </c>
      <c r="AG434" s="135"/>
      <c r="AH434" s="82" t="b">
        <f t="shared" si="399"/>
        <v>0</v>
      </c>
      <c r="AI434" s="99" t="b">
        <f t="shared" si="400"/>
        <v>0</v>
      </c>
      <c r="AJ434" s="70" t="b">
        <f t="shared" si="401"/>
        <v>0</v>
      </c>
      <c r="AK434" s="111" t="b">
        <f t="shared" si="416"/>
        <v>0</v>
      </c>
      <c r="AL434" s="82" t="e">
        <f t="shared" si="402"/>
        <v>#VALUE!</v>
      </c>
      <c r="AM434" s="82" t="b">
        <f t="shared" si="403"/>
        <v>0</v>
      </c>
      <c r="AN434" s="82" t="b">
        <f t="shared" si="404"/>
        <v>0</v>
      </c>
      <c r="AO434" s="82" t="b">
        <f t="shared" si="417"/>
        <v>0</v>
      </c>
      <c r="AP434" s="82" t="b">
        <f t="shared" si="405"/>
        <v>0</v>
      </c>
      <c r="AQ434" s="82" t="b">
        <f t="shared" si="418"/>
        <v>0</v>
      </c>
      <c r="AR434" s="70">
        <f t="shared" si="419"/>
        <v>0</v>
      </c>
      <c r="AS434" s="82" t="b">
        <f t="shared" si="406"/>
        <v>0</v>
      </c>
      <c r="AT434" s="82" t="b">
        <f t="shared" si="407"/>
        <v>0</v>
      </c>
      <c r="AU434" s="82" t="b">
        <f t="shared" si="408"/>
        <v>0</v>
      </c>
      <c r="AV434" s="82" t="b">
        <f t="shared" si="409"/>
        <v>0</v>
      </c>
      <c r="AW434" s="82" t="b">
        <f t="shared" si="410"/>
        <v>0</v>
      </c>
      <c r="AX434" s="82" t="b">
        <f t="shared" si="411"/>
        <v>0</v>
      </c>
      <c r="AY434" s="82" t="b">
        <f t="shared" si="420"/>
        <v>0</v>
      </c>
      <c r="AZ434" s="82"/>
      <c r="BA434" s="82" t="b">
        <f t="shared" si="421"/>
        <v>0</v>
      </c>
      <c r="BB434" s="82" t="b">
        <f t="shared" si="422"/>
        <v>0</v>
      </c>
      <c r="BC434" s="82" t="b">
        <f t="shared" si="423"/>
        <v>0</v>
      </c>
      <c r="BD434" s="70"/>
      <c r="BE434" s="70" t="str">
        <f t="shared" si="412"/>
        <v/>
      </c>
      <c r="BF434" s="70">
        <v>423</v>
      </c>
      <c r="BG434" s="70"/>
      <c r="BH434" s="70"/>
      <c r="BI434" s="70"/>
      <c r="BJ434" s="70"/>
      <c r="BK434" s="70"/>
      <c r="BL434" s="70"/>
      <c r="BM434" s="70"/>
      <c r="BN434" s="70"/>
      <c r="BO434" s="70"/>
      <c r="BP434" s="70"/>
      <c r="BQ434" s="70"/>
      <c r="BR434" s="70"/>
      <c r="BS434" s="70" t="b">
        <f t="shared" si="413"/>
        <v>0</v>
      </c>
      <c r="BT434" s="70">
        <f>COUNTA(B435:$O$830)</f>
        <v>0</v>
      </c>
      <c r="BU434" s="70"/>
      <c r="BV434" s="163"/>
      <c r="BW434" s="163"/>
      <c r="BX434" s="163"/>
      <c r="BY434" s="163"/>
      <c r="BZ434" s="163"/>
      <c r="CA434" s="163"/>
      <c r="CB434" s="163"/>
      <c r="CC434" s="163"/>
      <c r="CD434" s="163"/>
      <c r="CE434" s="163" t="str">
        <f t="shared" si="424"/>
        <v/>
      </c>
      <c r="CF434" s="163" t="str">
        <f t="shared" si="425"/>
        <v/>
      </c>
      <c r="CG434" s="163" t="str">
        <f t="shared" si="426"/>
        <v/>
      </c>
      <c r="CH434" s="163" t="str">
        <f t="shared" si="427"/>
        <v/>
      </c>
      <c r="CI434" s="163" t="str">
        <f t="shared" si="428"/>
        <v/>
      </c>
      <c r="CJ434" s="163" t="str">
        <f t="shared" si="429"/>
        <v/>
      </c>
      <c r="CK434" s="163" t="str">
        <f t="shared" si="430"/>
        <v/>
      </c>
      <c r="CL434" s="163" t="str">
        <f t="shared" si="431"/>
        <v/>
      </c>
      <c r="CM434" s="163" t="str">
        <f t="shared" si="432"/>
        <v/>
      </c>
      <c r="CN434" s="163"/>
      <c r="CO434" s="163"/>
      <c r="CP434" s="163" t="str">
        <f t="shared" si="433"/>
        <v/>
      </c>
      <c r="CQ434" s="163"/>
      <c r="CR434" s="163"/>
      <c r="CS434" s="185" t="str">
        <f t="shared" si="450"/>
        <v/>
      </c>
      <c r="CT434" s="70"/>
      <c r="CU434" s="70">
        <f t="shared" si="434"/>
        <v>0</v>
      </c>
      <c r="CV434" s="70">
        <f t="shared" si="435"/>
        <v>0</v>
      </c>
      <c r="CW434" s="70"/>
      <c r="CX434" s="96">
        <f t="shared" si="436"/>
        <v>0</v>
      </c>
      <c r="CY434" s="70"/>
      <c r="CZ434" s="70" t="e">
        <f t="shared" si="437"/>
        <v>#VALUE!</v>
      </c>
      <c r="DA434" s="70" t="e">
        <f t="shared" si="438"/>
        <v>#VALUE!</v>
      </c>
      <c r="DB434" s="70"/>
      <c r="DC434" s="70" t="b">
        <f t="shared" si="451"/>
        <v>0</v>
      </c>
      <c r="DD434" s="70">
        <f t="shared" si="439"/>
        <v>0</v>
      </c>
      <c r="DE434" s="70" t="str">
        <f t="shared" si="440"/>
        <v/>
      </c>
      <c r="DF434" s="70"/>
      <c r="DG434" s="70" t="str">
        <f t="shared" si="452"/>
        <v/>
      </c>
      <c r="DH434" s="70" t="b">
        <f t="shared" si="453"/>
        <v>0</v>
      </c>
      <c r="DI434" s="70" t="str">
        <f t="shared" si="454"/>
        <v/>
      </c>
      <c r="DJ434" s="70"/>
      <c r="DK434" s="70" t="str">
        <f t="shared" si="441"/>
        <v/>
      </c>
      <c r="DL434" s="70" t="str">
        <f t="shared" si="442"/>
        <v/>
      </c>
      <c r="DM434" s="70"/>
      <c r="DN434" s="70" t="str">
        <f t="shared" si="443"/>
        <v/>
      </c>
      <c r="DO434" s="70" t="str">
        <f>IF(DK434="","",AND((COUNTIF($DK$12:DL434,DK434))=1,(COUNTIF($DK$12:DL434,DL434))=1))</f>
        <v/>
      </c>
      <c r="DP434" s="70" t="str">
        <f>IF(DK434="","",AND((COUNTIF(DK434:$DL$812,DK434))=1,(COUNTIF(DK434:$DL$812,DL434))=1))</f>
        <v/>
      </c>
      <c r="DQ434" s="70"/>
      <c r="DR434" s="70" t="b">
        <f t="shared" si="444"/>
        <v>0</v>
      </c>
      <c r="DS434" s="70" t="b">
        <f t="shared" si="445"/>
        <v>0</v>
      </c>
      <c r="DT434" s="70">
        <f t="shared" si="455"/>
        <v>0</v>
      </c>
      <c r="DU434" s="70">
        <f t="shared" si="456"/>
        <v>0</v>
      </c>
      <c r="DV434" s="70" t="b">
        <f t="shared" si="446"/>
        <v>0</v>
      </c>
      <c r="DW434" s="70" t="b">
        <f t="shared" si="447"/>
        <v>0</v>
      </c>
      <c r="DX434" s="70"/>
      <c r="DY434" s="70" t="b">
        <f t="shared" si="448"/>
        <v>0</v>
      </c>
      <c r="DZ434" s="70">
        <f t="shared" si="449"/>
        <v>0</v>
      </c>
      <c r="EA434" s="70"/>
    </row>
    <row r="435" spans="1:131" x14ac:dyDescent="0.25">
      <c r="A435" s="24" t="str">
        <f t="shared" si="414"/>
        <v/>
      </c>
      <c r="B435" s="36"/>
      <c r="C435" s="37"/>
      <c r="D435" s="38"/>
      <c r="E435" s="37"/>
      <c r="F435" s="38"/>
      <c r="G435" s="39"/>
      <c r="H435" s="35"/>
      <c r="I435" s="30"/>
      <c r="J435" s="38"/>
      <c r="K435" s="36"/>
      <c r="L435" s="40"/>
      <c r="M435" s="43"/>
      <c r="N435" s="44"/>
      <c r="O435" s="35"/>
      <c r="P435" s="87"/>
      <c r="R435" s="70"/>
      <c r="S435" s="70"/>
      <c r="T435" s="99" t="s">
        <v>1011</v>
      </c>
      <c r="U435" s="146" t="s">
        <v>1012</v>
      </c>
      <c r="V435" s="70"/>
      <c r="W435" s="70"/>
      <c r="X435" s="70"/>
      <c r="Y435" s="70"/>
      <c r="Z435" t="b">
        <f t="shared" si="393"/>
        <v>0</v>
      </c>
      <c r="AA435" t="b">
        <f t="shared" si="415"/>
        <v>0</v>
      </c>
      <c r="AB435" t="b">
        <f t="shared" si="394"/>
        <v>0</v>
      </c>
      <c r="AC435" t="b">
        <f t="shared" si="395"/>
        <v>0</v>
      </c>
      <c r="AD435" s="101" t="b">
        <f t="shared" si="396"/>
        <v>0</v>
      </c>
      <c r="AE435" t="e">
        <f t="shared" si="397"/>
        <v>#VALUE!</v>
      </c>
      <c r="AF435" t="b">
        <f t="shared" si="398"/>
        <v>0</v>
      </c>
      <c r="AG435" s="135"/>
      <c r="AH435" s="82" t="b">
        <f t="shared" si="399"/>
        <v>0</v>
      </c>
      <c r="AI435" s="99" t="b">
        <f t="shared" si="400"/>
        <v>0</v>
      </c>
      <c r="AJ435" s="70" t="b">
        <f t="shared" si="401"/>
        <v>0</v>
      </c>
      <c r="AK435" s="111" t="b">
        <f t="shared" si="416"/>
        <v>0</v>
      </c>
      <c r="AL435" s="82" t="e">
        <f t="shared" si="402"/>
        <v>#VALUE!</v>
      </c>
      <c r="AM435" s="82" t="b">
        <f t="shared" si="403"/>
        <v>0</v>
      </c>
      <c r="AN435" s="82" t="b">
        <f t="shared" si="404"/>
        <v>0</v>
      </c>
      <c r="AO435" s="82" t="b">
        <f t="shared" si="417"/>
        <v>0</v>
      </c>
      <c r="AP435" s="82" t="b">
        <f t="shared" si="405"/>
        <v>0</v>
      </c>
      <c r="AQ435" s="82" t="b">
        <f t="shared" si="418"/>
        <v>0</v>
      </c>
      <c r="AR435" s="70">
        <f t="shared" si="419"/>
        <v>0</v>
      </c>
      <c r="AS435" s="82" t="b">
        <f t="shared" si="406"/>
        <v>0</v>
      </c>
      <c r="AT435" s="82" t="b">
        <f t="shared" si="407"/>
        <v>0</v>
      </c>
      <c r="AU435" s="82" t="b">
        <f t="shared" si="408"/>
        <v>0</v>
      </c>
      <c r="AV435" s="82" t="b">
        <f t="shared" si="409"/>
        <v>0</v>
      </c>
      <c r="AW435" s="82" t="b">
        <f t="shared" si="410"/>
        <v>0</v>
      </c>
      <c r="AX435" s="82" t="b">
        <f t="shared" si="411"/>
        <v>0</v>
      </c>
      <c r="AY435" s="82" t="b">
        <f t="shared" si="420"/>
        <v>0</v>
      </c>
      <c r="AZ435" s="82"/>
      <c r="BA435" s="82" t="b">
        <f t="shared" si="421"/>
        <v>0</v>
      </c>
      <c r="BB435" s="82" t="b">
        <f t="shared" si="422"/>
        <v>0</v>
      </c>
      <c r="BC435" s="82" t="b">
        <f t="shared" si="423"/>
        <v>0</v>
      </c>
      <c r="BD435" s="70"/>
      <c r="BE435" s="70" t="str">
        <f t="shared" si="412"/>
        <v/>
      </c>
      <c r="BF435" s="70">
        <v>424</v>
      </c>
      <c r="BG435" s="70"/>
      <c r="BH435" s="70"/>
      <c r="BI435" s="70"/>
      <c r="BJ435" s="70"/>
      <c r="BK435" s="70"/>
      <c r="BL435" s="70"/>
      <c r="BM435" s="70"/>
      <c r="BN435" s="70"/>
      <c r="BO435" s="70"/>
      <c r="BP435" s="70"/>
      <c r="BQ435" s="70"/>
      <c r="BR435" s="70"/>
      <c r="BS435" s="70" t="b">
        <f t="shared" si="413"/>
        <v>0</v>
      </c>
      <c r="BT435" s="70">
        <f>COUNTA(B436:$O$830)</f>
        <v>0</v>
      </c>
      <c r="BU435" s="70"/>
      <c r="BV435" s="163"/>
      <c r="BW435" s="163"/>
      <c r="BX435" s="163"/>
      <c r="BY435" s="163"/>
      <c r="BZ435" s="163"/>
      <c r="CA435" s="163"/>
      <c r="CB435" s="163"/>
      <c r="CC435" s="163"/>
      <c r="CD435" s="163"/>
      <c r="CE435" s="163" t="str">
        <f t="shared" si="424"/>
        <v/>
      </c>
      <c r="CF435" s="163" t="str">
        <f t="shared" si="425"/>
        <v/>
      </c>
      <c r="CG435" s="163" t="str">
        <f t="shared" si="426"/>
        <v/>
      </c>
      <c r="CH435" s="163" t="str">
        <f t="shared" si="427"/>
        <v/>
      </c>
      <c r="CI435" s="163" t="str">
        <f t="shared" si="428"/>
        <v/>
      </c>
      <c r="CJ435" s="163" t="str">
        <f t="shared" si="429"/>
        <v/>
      </c>
      <c r="CK435" s="163" t="str">
        <f t="shared" si="430"/>
        <v/>
      </c>
      <c r="CL435" s="163" t="str">
        <f t="shared" si="431"/>
        <v/>
      </c>
      <c r="CM435" s="163" t="str">
        <f t="shared" si="432"/>
        <v/>
      </c>
      <c r="CN435" s="163"/>
      <c r="CO435" s="163"/>
      <c r="CP435" s="163" t="str">
        <f t="shared" si="433"/>
        <v/>
      </c>
      <c r="CQ435" s="163"/>
      <c r="CR435" s="163"/>
      <c r="CS435" s="185" t="str">
        <f t="shared" si="450"/>
        <v/>
      </c>
      <c r="CT435" s="70"/>
      <c r="CU435" s="70">
        <f t="shared" si="434"/>
        <v>0</v>
      </c>
      <c r="CV435" s="70">
        <f t="shared" si="435"/>
        <v>0</v>
      </c>
      <c r="CW435" s="70"/>
      <c r="CX435" s="96">
        <f t="shared" si="436"/>
        <v>0</v>
      </c>
      <c r="CY435" s="70"/>
      <c r="CZ435" s="70" t="e">
        <f t="shared" si="437"/>
        <v>#VALUE!</v>
      </c>
      <c r="DA435" s="70" t="e">
        <f t="shared" si="438"/>
        <v>#VALUE!</v>
      </c>
      <c r="DB435" s="70"/>
      <c r="DC435" s="70" t="b">
        <f t="shared" si="451"/>
        <v>0</v>
      </c>
      <c r="DD435" s="70">
        <f t="shared" si="439"/>
        <v>0</v>
      </c>
      <c r="DE435" s="70" t="str">
        <f t="shared" si="440"/>
        <v/>
      </c>
      <c r="DF435" s="70"/>
      <c r="DG435" s="70" t="str">
        <f t="shared" si="452"/>
        <v/>
      </c>
      <c r="DH435" s="70" t="b">
        <f t="shared" si="453"/>
        <v>0</v>
      </c>
      <c r="DI435" s="70" t="str">
        <f t="shared" si="454"/>
        <v/>
      </c>
      <c r="DJ435" s="70"/>
      <c r="DK435" s="70" t="str">
        <f t="shared" si="441"/>
        <v/>
      </c>
      <c r="DL435" s="70" t="str">
        <f t="shared" si="442"/>
        <v/>
      </c>
      <c r="DM435" s="70"/>
      <c r="DN435" s="70" t="str">
        <f t="shared" si="443"/>
        <v/>
      </c>
      <c r="DO435" s="70" t="str">
        <f>IF(DK435="","",AND((COUNTIF($DK$12:DL435,DK435))=1,(COUNTIF($DK$12:DL435,DL435))=1))</f>
        <v/>
      </c>
      <c r="DP435" s="70" t="str">
        <f>IF(DK435="","",AND((COUNTIF(DK435:$DL$812,DK435))=1,(COUNTIF(DK435:$DL$812,DL435))=1))</f>
        <v/>
      </c>
      <c r="DQ435" s="70"/>
      <c r="DR435" s="70" t="b">
        <f t="shared" si="444"/>
        <v>0</v>
      </c>
      <c r="DS435" s="70" t="b">
        <f t="shared" si="445"/>
        <v>0</v>
      </c>
      <c r="DT435" s="70">
        <f t="shared" si="455"/>
        <v>0</v>
      </c>
      <c r="DU435" s="70">
        <f t="shared" si="456"/>
        <v>0</v>
      </c>
      <c r="DV435" s="70" t="b">
        <f t="shared" si="446"/>
        <v>0</v>
      </c>
      <c r="DW435" s="70" t="b">
        <f t="shared" si="447"/>
        <v>0</v>
      </c>
      <c r="DX435" s="70"/>
      <c r="DY435" s="70" t="b">
        <f t="shared" si="448"/>
        <v>0</v>
      </c>
      <c r="DZ435" s="70">
        <f t="shared" si="449"/>
        <v>0</v>
      </c>
      <c r="EA435" s="70"/>
    </row>
    <row r="436" spans="1:131" x14ac:dyDescent="0.25">
      <c r="A436" s="24" t="str">
        <f t="shared" si="414"/>
        <v/>
      </c>
      <c r="B436" s="36"/>
      <c r="C436" s="37"/>
      <c r="D436" s="38"/>
      <c r="E436" s="37"/>
      <c r="F436" s="38"/>
      <c r="G436" s="39"/>
      <c r="H436" s="35"/>
      <c r="I436" s="30"/>
      <c r="J436" s="38"/>
      <c r="K436" s="36"/>
      <c r="L436" s="40"/>
      <c r="M436" s="43"/>
      <c r="N436" s="44"/>
      <c r="O436" s="35"/>
      <c r="P436" s="87"/>
      <c r="R436" s="70"/>
      <c r="S436" s="70"/>
      <c r="T436" s="99" t="s">
        <v>1013</v>
      </c>
      <c r="U436" s="146" t="s">
        <v>1014</v>
      </c>
      <c r="V436" s="70"/>
      <c r="W436" s="70"/>
      <c r="X436" s="70"/>
      <c r="Y436" s="70"/>
      <c r="Z436" t="b">
        <f t="shared" si="393"/>
        <v>0</v>
      </c>
      <c r="AA436" t="b">
        <f t="shared" si="415"/>
        <v>0</v>
      </c>
      <c r="AB436" t="b">
        <f t="shared" si="394"/>
        <v>0</v>
      </c>
      <c r="AC436" t="b">
        <f t="shared" si="395"/>
        <v>0</v>
      </c>
      <c r="AD436" s="101" t="b">
        <f t="shared" si="396"/>
        <v>0</v>
      </c>
      <c r="AE436" t="e">
        <f t="shared" si="397"/>
        <v>#VALUE!</v>
      </c>
      <c r="AF436" t="b">
        <f t="shared" si="398"/>
        <v>0</v>
      </c>
      <c r="AG436" s="135"/>
      <c r="AH436" s="82" t="b">
        <f t="shared" si="399"/>
        <v>0</v>
      </c>
      <c r="AI436" s="99" t="b">
        <f t="shared" si="400"/>
        <v>0</v>
      </c>
      <c r="AJ436" s="70" t="b">
        <f t="shared" si="401"/>
        <v>0</v>
      </c>
      <c r="AK436" s="111" t="b">
        <f t="shared" si="416"/>
        <v>0</v>
      </c>
      <c r="AL436" s="82" t="e">
        <f t="shared" si="402"/>
        <v>#VALUE!</v>
      </c>
      <c r="AM436" s="82" t="b">
        <f t="shared" si="403"/>
        <v>0</v>
      </c>
      <c r="AN436" s="82" t="b">
        <f t="shared" si="404"/>
        <v>0</v>
      </c>
      <c r="AO436" s="82" t="b">
        <f t="shared" si="417"/>
        <v>0</v>
      </c>
      <c r="AP436" s="82" t="b">
        <f t="shared" si="405"/>
        <v>0</v>
      </c>
      <c r="AQ436" s="82" t="b">
        <f t="shared" si="418"/>
        <v>0</v>
      </c>
      <c r="AR436" s="70">
        <f t="shared" si="419"/>
        <v>0</v>
      </c>
      <c r="AS436" s="82" t="b">
        <f t="shared" si="406"/>
        <v>0</v>
      </c>
      <c r="AT436" s="82" t="b">
        <f t="shared" si="407"/>
        <v>0</v>
      </c>
      <c r="AU436" s="82" t="b">
        <f t="shared" si="408"/>
        <v>0</v>
      </c>
      <c r="AV436" s="82" t="b">
        <f t="shared" si="409"/>
        <v>0</v>
      </c>
      <c r="AW436" s="82" t="b">
        <f t="shared" si="410"/>
        <v>0</v>
      </c>
      <c r="AX436" s="82" t="b">
        <f t="shared" si="411"/>
        <v>0</v>
      </c>
      <c r="AY436" s="82" t="b">
        <f t="shared" si="420"/>
        <v>0</v>
      </c>
      <c r="AZ436" s="82"/>
      <c r="BA436" s="82" t="b">
        <f t="shared" si="421"/>
        <v>0</v>
      </c>
      <c r="BB436" s="82" t="b">
        <f t="shared" si="422"/>
        <v>0</v>
      </c>
      <c r="BC436" s="82" t="b">
        <f t="shared" si="423"/>
        <v>0</v>
      </c>
      <c r="BD436" s="70"/>
      <c r="BE436" s="70" t="str">
        <f t="shared" si="412"/>
        <v/>
      </c>
      <c r="BF436" s="70">
        <v>425</v>
      </c>
      <c r="BG436" s="70"/>
      <c r="BH436" s="70"/>
      <c r="BI436" s="70"/>
      <c r="BJ436" s="70"/>
      <c r="BK436" s="70"/>
      <c r="BL436" s="70"/>
      <c r="BM436" s="70"/>
      <c r="BN436" s="70"/>
      <c r="BO436" s="70"/>
      <c r="BP436" s="70"/>
      <c r="BQ436" s="70"/>
      <c r="BR436" s="70"/>
      <c r="BS436" s="70" t="b">
        <f t="shared" si="413"/>
        <v>0</v>
      </c>
      <c r="BT436" s="70">
        <f>COUNTA(B437:$O$830)</f>
        <v>0</v>
      </c>
      <c r="BU436" s="70"/>
      <c r="BV436" s="163"/>
      <c r="BW436" s="163"/>
      <c r="BX436" s="163"/>
      <c r="BY436" s="163"/>
      <c r="BZ436" s="163"/>
      <c r="CA436" s="163"/>
      <c r="CB436" s="163"/>
      <c r="CC436" s="163"/>
      <c r="CD436" s="163"/>
      <c r="CE436" s="163" t="str">
        <f t="shared" si="424"/>
        <v/>
      </c>
      <c r="CF436" s="163" t="str">
        <f t="shared" si="425"/>
        <v/>
      </c>
      <c r="CG436" s="163" t="str">
        <f t="shared" si="426"/>
        <v/>
      </c>
      <c r="CH436" s="163" t="str">
        <f t="shared" si="427"/>
        <v/>
      </c>
      <c r="CI436" s="163" t="str">
        <f t="shared" si="428"/>
        <v/>
      </c>
      <c r="CJ436" s="163" t="str">
        <f t="shared" si="429"/>
        <v/>
      </c>
      <c r="CK436" s="163" t="str">
        <f t="shared" si="430"/>
        <v/>
      </c>
      <c r="CL436" s="163" t="str">
        <f t="shared" si="431"/>
        <v/>
      </c>
      <c r="CM436" s="163" t="str">
        <f t="shared" si="432"/>
        <v/>
      </c>
      <c r="CN436" s="163"/>
      <c r="CO436" s="163"/>
      <c r="CP436" s="163" t="str">
        <f t="shared" si="433"/>
        <v/>
      </c>
      <c r="CQ436" s="163"/>
      <c r="CR436" s="163"/>
      <c r="CS436" s="185" t="str">
        <f t="shared" si="450"/>
        <v/>
      </c>
      <c r="CT436" s="70"/>
      <c r="CU436" s="70">
        <f t="shared" si="434"/>
        <v>0</v>
      </c>
      <c r="CV436" s="70">
        <f t="shared" si="435"/>
        <v>0</v>
      </c>
      <c r="CW436" s="70"/>
      <c r="CX436" s="96">
        <f t="shared" si="436"/>
        <v>0</v>
      </c>
      <c r="CY436" s="70"/>
      <c r="CZ436" s="70" t="e">
        <f t="shared" si="437"/>
        <v>#VALUE!</v>
      </c>
      <c r="DA436" s="70" t="e">
        <f t="shared" si="438"/>
        <v>#VALUE!</v>
      </c>
      <c r="DB436" s="70"/>
      <c r="DC436" s="70" t="b">
        <f t="shared" si="451"/>
        <v>0</v>
      </c>
      <c r="DD436" s="70">
        <f t="shared" si="439"/>
        <v>0</v>
      </c>
      <c r="DE436" s="70" t="str">
        <f t="shared" si="440"/>
        <v/>
      </c>
      <c r="DF436" s="70"/>
      <c r="DG436" s="70" t="str">
        <f t="shared" si="452"/>
        <v/>
      </c>
      <c r="DH436" s="70" t="b">
        <f t="shared" si="453"/>
        <v>0</v>
      </c>
      <c r="DI436" s="70" t="str">
        <f t="shared" si="454"/>
        <v/>
      </c>
      <c r="DJ436" s="70"/>
      <c r="DK436" s="70" t="str">
        <f t="shared" si="441"/>
        <v/>
      </c>
      <c r="DL436" s="70" t="str">
        <f t="shared" si="442"/>
        <v/>
      </c>
      <c r="DM436" s="70"/>
      <c r="DN436" s="70" t="str">
        <f t="shared" si="443"/>
        <v/>
      </c>
      <c r="DO436" s="70" t="str">
        <f>IF(DK436="","",AND((COUNTIF($DK$12:DL436,DK436))=1,(COUNTIF($DK$12:DL436,DL436))=1))</f>
        <v/>
      </c>
      <c r="DP436" s="70" t="str">
        <f>IF(DK436="","",AND((COUNTIF(DK436:$DL$812,DK436))=1,(COUNTIF(DK436:$DL$812,DL436))=1))</f>
        <v/>
      </c>
      <c r="DQ436" s="70"/>
      <c r="DR436" s="70" t="b">
        <f t="shared" si="444"/>
        <v>0</v>
      </c>
      <c r="DS436" s="70" t="b">
        <f t="shared" si="445"/>
        <v>0</v>
      </c>
      <c r="DT436" s="70">
        <f t="shared" si="455"/>
        <v>0</v>
      </c>
      <c r="DU436" s="70">
        <f t="shared" si="456"/>
        <v>0</v>
      </c>
      <c r="DV436" s="70" t="b">
        <f t="shared" si="446"/>
        <v>0</v>
      </c>
      <c r="DW436" s="70" t="b">
        <f t="shared" si="447"/>
        <v>0</v>
      </c>
      <c r="DX436" s="70"/>
      <c r="DY436" s="70" t="b">
        <f t="shared" si="448"/>
        <v>0</v>
      </c>
      <c r="DZ436" s="70">
        <f t="shared" si="449"/>
        <v>0</v>
      </c>
      <c r="EA436" s="70"/>
    </row>
    <row r="437" spans="1:131" x14ac:dyDescent="0.25">
      <c r="A437" s="24" t="str">
        <f t="shared" si="414"/>
        <v/>
      </c>
      <c r="B437" s="36"/>
      <c r="C437" s="37"/>
      <c r="D437" s="38"/>
      <c r="E437" s="37"/>
      <c r="F437" s="38"/>
      <c r="G437" s="39"/>
      <c r="H437" s="35"/>
      <c r="I437" s="30"/>
      <c r="J437" s="38"/>
      <c r="K437" s="36"/>
      <c r="L437" s="40"/>
      <c r="M437" s="43"/>
      <c r="N437" s="44"/>
      <c r="O437" s="35"/>
      <c r="P437" s="87"/>
      <c r="R437" s="70"/>
      <c r="S437" s="70"/>
      <c r="T437" s="99" t="s">
        <v>1015</v>
      </c>
      <c r="U437" s="146" t="s">
        <v>1016</v>
      </c>
      <c r="V437" s="70"/>
      <c r="W437" s="70"/>
      <c r="X437" s="70"/>
      <c r="Y437" s="70"/>
      <c r="Z437" t="b">
        <f t="shared" si="393"/>
        <v>0</v>
      </c>
      <c r="AA437" t="b">
        <f t="shared" si="415"/>
        <v>0</v>
      </c>
      <c r="AB437" t="b">
        <f t="shared" si="394"/>
        <v>0</v>
      </c>
      <c r="AC437" t="b">
        <f t="shared" si="395"/>
        <v>0</v>
      </c>
      <c r="AD437" s="101" t="b">
        <f t="shared" si="396"/>
        <v>0</v>
      </c>
      <c r="AE437" t="e">
        <f t="shared" si="397"/>
        <v>#VALUE!</v>
      </c>
      <c r="AF437" t="b">
        <f t="shared" si="398"/>
        <v>0</v>
      </c>
      <c r="AG437" s="135"/>
      <c r="AH437" s="82" t="b">
        <f t="shared" si="399"/>
        <v>0</v>
      </c>
      <c r="AI437" s="99" t="b">
        <f t="shared" si="400"/>
        <v>0</v>
      </c>
      <c r="AJ437" s="70" t="b">
        <f t="shared" si="401"/>
        <v>0</v>
      </c>
      <c r="AK437" s="111" t="b">
        <f t="shared" si="416"/>
        <v>0</v>
      </c>
      <c r="AL437" s="82" t="e">
        <f t="shared" si="402"/>
        <v>#VALUE!</v>
      </c>
      <c r="AM437" s="82" t="b">
        <f t="shared" si="403"/>
        <v>0</v>
      </c>
      <c r="AN437" s="82" t="b">
        <f t="shared" si="404"/>
        <v>0</v>
      </c>
      <c r="AO437" s="82" t="b">
        <f t="shared" si="417"/>
        <v>0</v>
      </c>
      <c r="AP437" s="82" t="b">
        <f t="shared" si="405"/>
        <v>0</v>
      </c>
      <c r="AQ437" s="82" t="b">
        <f t="shared" si="418"/>
        <v>0</v>
      </c>
      <c r="AR437" s="70">
        <f t="shared" si="419"/>
        <v>0</v>
      </c>
      <c r="AS437" s="82" t="b">
        <f t="shared" si="406"/>
        <v>0</v>
      </c>
      <c r="AT437" s="82" t="b">
        <f t="shared" si="407"/>
        <v>0</v>
      </c>
      <c r="AU437" s="82" t="b">
        <f t="shared" si="408"/>
        <v>0</v>
      </c>
      <c r="AV437" s="82" t="b">
        <f t="shared" si="409"/>
        <v>0</v>
      </c>
      <c r="AW437" s="82" t="b">
        <f t="shared" si="410"/>
        <v>0</v>
      </c>
      <c r="AX437" s="82" t="b">
        <f t="shared" si="411"/>
        <v>0</v>
      </c>
      <c r="AY437" s="82" t="b">
        <f t="shared" si="420"/>
        <v>0</v>
      </c>
      <c r="AZ437" s="82"/>
      <c r="BA437" s="82" t="b">
        <f t="shared" si="421"/>
        <v>0</v>
      </c>
      <c r="BB437" s="82" t="b">
        <f t="shared" si="422"/>
        <v>0</v>
      </c>
      <c r="BC437" s="82" t="b">
        <f t="shared" si="423"/>
        <v>0</v>
      </c>
      <c r="BD437" s="70"/>
      <c r="BE437" s="70" t="str">
        <f t="shared" si="412"/>
        <v/>
      </c>
      <c r="BF437" s="70">
        <v>426</v>
      </c>
      <c r="BG437" s="70"/>
      <c r="BH437" s="70"/>
      <c r="BI437" s="70"/>
      <c r="BJ437" s="70"/>
      <c r="BK437" s="70"/>
      <c r="BL437" s="70"/>
      <c r="BM437" s="70"/>
      <c r="BN437" s="70"/>
      <c r="BO437" s="70"/>
      <c r="BP437" s="70"/>
      <c r="BQ437" s="70"/>
      <c r="BR437" s="70"/>
      <c r="BS437" s="70" t="b">
        <f t="shared" si="413"/>
        <v>0</v>
      </c>
      <c r="BT437" s="70">
        <f>COUNTA(B438:$O$830)</f>
        <v>0</v>
      </c>
      <c r="BU437" s="70"/>
      <c r="BV437" s="163"/>
      <c r="BW437" s="163"/>
      <c r="BX437" s="163"/>
      <c r="BY437" s="163"/>
      <c r="BZ437" s="163"/>
      <c r="CA437" s="163"/>
      <c r="CB437" s="163"/>
      <c r="CC437" s="163"/>
      <c r="CD437" s="163"/>
      <c r="CE437" s="163" t="str">
        <f t="shared" si="424"/>
        <v/>
      </c>
      <c r="CF437" s="163" t="str">
        <f t="shared" si="425"/>
        <v/>
      </c>
      <c r="CG437" s="163" t="str">
        <f t="shared" si="426"/>
        <v/>
      </c>
      <c r="CH437" s="163" t="str">
        <f t="shared" si="427"/>
        <v/>
      </c>
      <c r="CI437" s="163" t="str">
        <f t="shared" si="428"/>
        <v/>
      </c>
      <c r="CJ437" s="163" t="str">
        <f t="shared" si="429"/>
        <v/>
      </c>
      <c r="CK437" s="163" t="str">
        <f t="shared" si="430"/>
        <v/>
      </c>
      <c r="CL437" s="163" t="str">
        <f t="shared" si="431"/>
        <v/>
      </c>
      <c r="CM437" s="163" t="str">
        <f t="shared" si="432"/>
        <v/>
      </c>
      <c r="CN437" s="163"/>
      <c r="CO437" s="163"/>
      <c r="CP437" s="163" t="str">
        <f t="shared" si="433"/>
        <v/>
      </c>
      <c r="CQ437" s="163"/>
      <c r="CR437" s="163"/>
      <c r="CS437" s="185" t="str">
        <f t="shared" si="450"/>
        <v/>
      </c>
      <c r="CT437" s="70"/>
      <c r="CU437" s="70">
        <f t="shared" si="434"/>
        <v>0</v>
      </c>
      <c r="CV437" s="70">
        <f t="shared" si="435"/>
        <v>0</v>
      </c>
      <c r="CW437" s="70"/>
      <c r="CX437" s="96">
        <f t="shared" si="436"/>
        <v>0</v>
      </c>
      <c r="CY437" s="70"/>
      <c r="CZ437" s="70" t="e">
        <f t="shared" si="437"/>
        <v>#VALUE!</v>
      </c>
      <c r="DA437" s="70" t="e">
        <f t="shared" si="438"/>
        <v>#VALUE!</v>
      </c>
      <c r="DB437" s="70"/>
      <c r="DC437" s="70" t="b">
        <f t="shared" si="451"/>
        <v>0</v>
      </c>
      <c r="DD437" s="70">
        <f t="shared" si="439"/>
        <v>0</v>
      </c>
      <c r="DE437" s="70" t="str">
        <f t="shared" si="440"/>
        <v/>
      </c>
      <c r="DF437" s="70"/>
      <c r="DG437" s="70" t="str">
        <f t="shared" si="452"/>
        <v/>
      </c>
      <c r="DH437" s="70" t="b">
        <f t="shared" si="453"/>
        <v>0</v>
      </c>
      <c r="DI437" s="70" t="str">
        <f t="shared" si="454"/>
        <v/>
      </c>
      <c r="DJ437" s="70"/>
      <c r="DK437" s="70" t="str">
        <f t="shared" si="441"/>
        <v/>
      </c>
      <c r="DL437" s="70" t="str">
        <f t="shared" si="442"/>
        <v/>
      </c>
      <c r="DM437" s="70"/>
      <c r="DN437" s="70" t="str">
        <f t="shared" si="443"/>
        <v/>
      </c>
      <c r="DO437" s="70" t="str">
        <f>IF(DK437="","",AND((COUNTIF($DK$12:DL437,DK437))=1,(COUNTIF($DK$12:DL437,DL437))=1))</f>
        <v/>
      </c>
      <c r="DP437" s="70" t="str">
        <f>IF(DK437="","",AND((COUNTIF(DK437:$DL$812,DK437))=1,(COUNTIF(DK437:$DL$812,DL437))=1))</f>
        <v/>
      </c>
      <c r="DQ437" s="70"/>
      <c r="DR437" s="70" t="b">
        <f t="shared" si="444"/>
        <v>0</v>
      </c>
      <c r="DS437" s="70" t="b">
        <f t="shared" si="445"/>
        <v>0</v>
      </c>
      <c r="DT437" s="70">
        <f t="shared" si="455"/>
        <v>0</v>
      </c>
      <c r="DU437" s="70">
        <f t="shared" si="456"/>
        <v>0</v>
      </c>
      <c r="DV437" s="70" t="b">
        <f t="shared" si="446"/>
        <v>0</v>
      </c>
      <c r="DW437" s="70" t="b">
        <f t="shared" si="447"/>
        <v>0</v>
      </c>
      <c r="DX437" s="70"/>
      <c r="DY437" s="70" t="b">
        <f t="shared" si="448"/>
        <v>0</v>
      </c>
      <c r="DZ437" s="70">
        <f t="shared" si="449"/>
        <v>0</v>
      </c>
      <c r="EA437" s="70"/>
    </row>
    <row r="438" spans="1:131" x14ac:dyDescent="0.25">
      <c r="A438" s="24" t="str">
        <f t="shared" si="414"/>
        <v/>
      </c>
      <c r="B438" s="36"/>
      <c r="C438" s="37"/>
      <c r="D438" s="38"/>
      <c r="E438" s="37"/>
      <c r="F438" s="38"/>
      <c r="G438" s="39"/>
      <c r="H438" s="35"/>
      <c r="I438" s="30"/>
      <c r="J438" s="38"/>
      <c r="K438" s="36"/>
      <c r="L438" s="40"/>
      <c r="M438" s="43"/>
      <c r="N438" s="44"/>
      <c r="O438" s="35"/>
      <c r="P438" s="87"/>
      <c r="R438" s="70"/>
      <c r="S438" s="70"/>
      <c r="T438" s="99" t="s">
        <v>1017</v>
      </c>
      <c r="U438" s="146" t="s">
        <v>1018</v>
      </c>
      <c r="V438" s="70"/>
      <c r="W438" s="70"/>
      <c r="X438" s="70"/>
      <c r="Y438" s="70"/>
      <c r="Z438" t="b">
        <f t="shared" si="393"/>
        <v>0</v>
      </c>
      <c r="AA438" t="b">
        <f t="shared" si="415"/>
        <v>0</v>
      </c>
      <c r="AB438" t="b">
        <f t="shared" si="394"/>
        <v>0</v>
      </c>
      <c r="AC438" t="b">
        <f t="shared" si="395"/>
        <v>0</v>
      </c>
      <c r="AD438" s="101" t="b">
        <f t="shared" si="396"/>
        <v>0</v>
      </c>
      <c r="AE438" t="e">
        <f t="shared" si="397"/>
        <v>#VALUE!</v>
      </c>
      <c r="AF438" t="b">
        <f t="shared" si="398"/>
        <v>0</v>
      </c>
      <c r="AG438" s="135"/>
      <c r="AH438" s="82" t="b">
        <f t="shared" si="399"/>
        <v>0</v>
      </c>
      <c r="AI438" s="99" t="b">
        <f t="shared" si="400"/>
        <v>0</v>
      </c>
      <c r="AJ438" s="70" t="b">
        <f t="shared" si="401"/>
        <v>0</v>
      </c>
      <c r="AK438" s="111" t="b">
        <f t="shared" si="416"/>
        <v>0</v>
      </c>
      <c r="AL438" s="82" t="e">
        <f t="shared" si="402"/>
        <v>#VALUE!</v>
      </c>
      <c r="AM438" s="82" t="b">
        <f t="shared" si="403"/>
        <v>0</v>
      </c>
      <c r="AN438" s="82" t="b">
        <f t="shared" si="404"/>
        <v>0</v>
      </c>
      <c r="AO438" s="82" t="b">
        <f t="shared" si="417"/>
        <v>0</v>
      </c>
      <c r="AP438" s="82" t="b">
        <f t="shared" si="405"/>
        <v>0</v>
      </c>
      <c r="AQ438" s="82" t="b">
        <f t="shared" si="418"/>
        <v>0</v>
      </c>
      <c r="AR438" s="70">
        <f t="shared" si="419"/>
        <v>0</v>
      </c>
      <c r="AS438" s="82" t="b">
        <f t="shared" si="406"/>
        <v>0</v>
      </c>
      <c r="AT438" s="82" t="b">
        <f t="shared" si="407"/>
        <v>0</v>
      </c>
      <c r="AU438" s="82" t="b">
        <f t="shared" si="408"/>
        <v>0</v>
      </c>
      <c r="AV438" s="82" t="b">
        <f t="shared" si="409"/>
        <v>0</v>
      </c>
      <c r="AW438" s="82" t="b">
        <f t="shared" si="410"/>
        <v>0</v>
      </c>
      <c r="AX438" s="82" t="b">
        <f t="shared" si="411"/>
        <v>0</v>
      </c>
      <c r="AY438" s="82" t="b">
        <f t="shared" si="420"/>
        <v>0</v>
      </c>
      <c r="AZ438" s="82"/>
      <c r="BA438" s="82" t="b">
        <f t="shared" si="421"/>
        <v>0</v>
      </c>
      <c r="BB438" s="82" t="b">
        <f t="shared" si="422"/>
        <v>0</v>
      </c>
      <c r="BC438" s="82" t="b">
        <f t="shared" si="423"/>
        <v>0</v>
      </c>
      <c r="BD438" s="70"/>
      <c r="BE438" s="70" t="str">
        <f t="shared" si="412"/>
        <v/>
      </c>
      <c r="BF438" s="70">
        <v>427</v>
      </c>
      <c r="BG438" s="70"/>
      <c r="BH438" s="70"/>
      <c r="BI438" s="70"/>
      <c r="BJ438" s="70"/>
      <c r="BK438" s="70"/>
      <c r="BL438" s="70"/>
      <c r="BM438" s="70"/>
      <c r="BN438" s="70"/>
      <c r="BO438" s="70"/>
      <c r="BP438" s="70"/>
      <c r="BQ438" s="70"/>
      <c r="BR438" s="70"/>
      <c r="BS438" s="70" t="b">
        <f t="shared" si="413"/>
        <v>0</v>
      </c>
      <c r="BT438" s="70">
        <f>COUNTA(B439:$O$830)</f>
        <v>0</v>
      </c>
      <c r="BU438" s="70"/>
      <c r="BV438" s="163"/>
      <c r="BW438" s="163"/>
      <c r="BX438" s="163"/>
      <c r="BY438" s="163"/>
      <c r="BZ438" s="163"/>
      <c r="CA438" s="163"/>
      <c r="CB438" s="163"/>
      <c r="CC438" s="163"/>
      <c r="CD438" s="163"/>
      <c r="CE438" s="163" t="str">
        <f t="shared" si="424"/>
        <v/>
      </c>
      <c r="CF438" s="163" t="str">
        <f t="shared" si="425"/>
        <v/>
      </c>
      <c r="CG438" s="163" t="str">
        <f t="shared" si="426"/>
        <v/>
      </c>
      <c r="CH438" s="163" t="str">
        <f t="shared" si="427"/>
        <v/>
      </c>
      <c r="CI438" s="163" t="str">
        <f t="shared" si="428"/>
        <v/>
      </c>
      <c r="CJ438" s="163" t="str">
        <f t="shared" si="429"/>
        <v/>
      </c>
      <c r="CK438" s="163" t="str">
        <f t="shared" si="430"/>
        <v/>
      </c>
      <c r="CL438" s="163" t="str">
        <f t="shared" si="431"/>
        <v/>
      </c>
      <c r="CM438" s="163" t="str">
        <f t="shared" si="432"/>
        <v/>
      </c>
      <c r="CN438" s="163"/>
      <c r="CO438" s="163"/>
      <c r="CP438" s="163" t="str">
        <f t="shared" si="433"/>
        <v/>
      </c>
      <c r="CQ438" s="163"/>
      <c r="CR438" s="163"/>
      <c r="CS438" s="185" t="str">
        <f t="shared" si="450"/>
        <v/>
      </c>
      <c r="CT438" s="70"/>
      <c r="CU438" s="70">
        <f t="shared" si="434"/>
        <v>0</v>
      </c>
      <c r="CV438" s="70">
        <f t="shared" si="435"/>
        <v>0</v>
      </c>
      <c r="CW438" s="70"/>
      <c r="CX438" s="96">
        <f t="shared" si="436"/>
        <v>0</v>
      </c>
      <c r="CY438" s="70"/>
      <c r="CZ438" s="70" t="e">
        <f t="shared" si="437"/>
        <v>#VALUE!</v>
      </c>
      <c r="DA438" s="70" t="e">
        <f t="shared" si="438"/>
        <v>#VALUE!</v>
      </c>
      <c r="DB438" s="70"/>
      <c r="DC438" s="70" t="b">
        <f t="shared" si="451"/>
        <v>0</v>
      </c>
      <c r="DD438" s="70">
        <f t="shared" si="439"/>
        <v>0</v>
      </c>
      <c r="DE438" s="70" t="str">
        <f t="shared" si="440"/>
        <v/>
      </c>
      <c r="DF438" s="70"/>
      <c r="DG438" s="70" t="str">
        <f t="shared" si="452"/>
        <v/>
      </c>
      <c r="DH438" s="70" t="b">
        <f t="shared" si="453"/>
        <v>0</v>
      </c>
      <c r="DI438" s="70" t="str">
        <f t="shared" si="454"/>
        <v/>
      </c>
      <c r="DJ438" s="70"/>
      <c r="DK438" s="70" t="str">
        <f t="shared" si="441"/>
        <v/>
      </c>
      <c r="DL438" s="70" t="str">
        <f t="shared" si="442"/>
        <v/>
      </c>
      <c r="DM438" s="70"/>
      <c r="DN438" s="70" t="str">
        <f t="shared" si="443"/>
        <v/>
      </c>
      <c r="DO438" s="70" t="str">
        <f>IF(DK438="","",AND((COUNTIF($DK$12:DL438,DK438))=1,(COUNTIF($DK$12:DL438,DL438))=1))</f>
        <v/>
      </c>
      <c r="DP438" s="70" t="str">
        <f>IF(DK438="","",AND((COUNTIF(DK438:$DL$812,DK438))=1,(COUNTIF(DK438:$DL$812,DL438))=1))</f>
        <v/>
      </c>
      <c r="DQ438" s="70"/>
      <c r="DR438" s="70" t="b">
        <f t="shared" si="444"/>
        <v>0</v>
      </c>
      <c r="DS438" s="70" t="b">
        <f t="shared" si="445"/>
        <v>0</v>
      </c>
      <c r="DT438" s="70">
        <f t="shared" si="455"/>
        <v>0</v>
      </c>
      <c r="DU438" s="70">
        <f t="shared" si="456"/>
        <v>0</v>
      </c>
      <c r="DV438" s="70" t="b">
        <f t="shared" si="446"/>
        <v>0</v>
      </c>
      <c r="DW438" s="70" t="b">
        <f t="shared" si="447"/>
        <v>0</v>
      </c>
      <c r="DX438" s="70"/>
      <c r="DY438" s="70" t="b">
        <f t="shared" si="448"/>
        <v>0</v>
      </c>
      <c r="DZ438" s="70">
        <f t="shared" si="449"/>
        <v>0</v>
      </c>
      <c r="EA438" s="70"/>
    </row>
    <row r="439" spans="1:131" x14ac:dyDescent="0.25">
      <c r="A439" s="24" t="str">
        <f t="shared" si="414"/>
        <v/>
      </c>
      <c r="B439" s="36"/>
      <c r="C439" s="37"/>
      <c r="D439" s="38"/>
      <c r="E439" s="37"/>
      <c r="F439" s="38"/>
      <c r="G439" s="39"/>
      <c r="H439" s="35"/>
      <c r="I439" s="30"/>
      <c r="J439" s="38"/>
      <c r="K439" s="36"/>
      <c r="L439" s="40"/>
      <c r="M439" s="43"/>
      <c r="N439" s="44"/>
      <c r="O439" s="35"/>
      <c r="P439" s="87"/>
      <c r="R439" s="70"/>
      <c r="S439" s="70"/>
      <c r="T439" s="99" t="s">
        <v>1019</v>
      </c>
      <c r="U439" s="146" t="s">
        <v>1020</v>
      </c>
      <c r="V439" s="70"/>
      <c r="W439" s="70"/>
      <c r="X439" s="70"/>
      <c r="Y439" s="70"/>
      <c r="Z439" t="b">
        <f t="shared" si="393"/>
        <v>0</v>
      </c>
      <c r="AA439" t="b">
        <f t="shared" si="415"/>
        <v>0</v>
      </c>
      <c r="AB439" t="b">
        <f t="shared" si="394"/>
        <v>0</v>
      </c>
      <c r="AC439" t="b">
        <f t="shared" si="395"/>
        <v>0</v>
      </c>
      <c r="AD439" s="101" t="b">
        <f t="shared" si="396"/>
        <v>0</v>
      </c>
      <c r="AE439" t="e">
        <f t="shared" si="397"/>
        <v>#VALUE!</v>
      </c>
      <c r="AF439" t="b">
        <f t="shared" si="398"/>
        <v>0</v>
      </c>
      <c r="AG439" s="135"/>
      <c r="AH439" s="82" t="b">
        <f t="shared" si="399"/>
        <v>0</v>
      </c>
      <c r="AI439" s="99" t="b">
        <f t="shared" si="400"/>
        <v>0</v>
      </c>
      <c r="AJ439" s="70" t="b">
        <f t="shared" si="401"/>
        <v>0</v>
      </c>
      <c r="AK439" s="111" t="b">
        <f t="shared" si="416"/>
        <v>0</v>
      </c>
      <c r="AL439" s="82" t="e">
        <f t="shared" si="402"/>
        <v>#VALUE!</v>
      </c>
      <c r="AM439" s="82" t="b">
        <f t="shared" si="403"/>
        <v>0</v>
      </c>
      <c r="AN439" s="82" t="b">
        <f t="shared" si="404"/>
        <v>0</v>
      </c>
      <c r="AO439" s="82" t="b">
        <f t="shared" si="417"/>
        <v>0</v>
      </c>
      <c r="AP439" s="82" t="b">
        <f t="shared" si="405"/>
        <v>0</v>
      </c>
      <c r="AQ439" s="82" t="b">
        <f t="shared" si="418"/>
        <v>0</v>
      </c>
      <c r="AR439" s="70">
        <f t="shared" si="419"/>
        <v>0</v>
      </c>
      <c r="AS439" s="82" t="b">
        <f t="shared" si="406"/>
        <v>0</v>
      </c>
      <c r="AT439" s="82" t="b">
        <f t="shared" si="407"/>
        <v>0</v>
      </c>
      <c r="AU439" s="82" t="b">
        <f t="shared" si="408"/>
        <v>0</v>
      </c>
      <c r="AV439" s="82" t="b">
        <f t="shared" si="409"/>
        <v>0</v>
      </c>
      <c r="AW439" s="82" t="b">
        <f t="shared" si="410"/>
        <v>0</v>
      </c>
      <c r="AX439" s="82" t="b">
        <f t="shared" si="411"/>
        <v>0</v>
      </c>
      <c r="AY439" s="82" t="b">
        <f t="shared" si="420"/>
        <v>0</v>
      </c>
      <c r="AZ439" s="82"/>
      <c r="BA439" s="82" t="b">
        <f t="shared" si="421"/>
        <v>0</v>
      </c>
      <c r="BB439" s="82" t="b">
        <f t="shared" si="422"/>
        <v>0</v>
      </c>
      <c r="BC439" s="82" t="b">
        <f t="shared" si="423"/>
        <v>0</v>
      </c>
      <c r="BD439" s="70"/>
      <c r="BE439" s="70" t="str">
        <f t="shared" si="412"/>
        <v/>
      </c>
      <c r="BF439" s="70">
        <v>428</v>
      </c>
      <c r="BG439" s="70"/>
      <c r="BH439" s="70"/>
      <c r="BI439" s="70"/>
      <c r="BJ439" s="70"/>
      <c r="BK439" s="70"/>
      <c r="BL439" s="70"/>
      <c r="BM439" s="70"/>
      <c r="BN439" s="70"/>
      <c r="BO439" s="70"/>
      <c r="BP439" s="70"/>
      <c r="BQ439" s="70"/>
      <c r="BR439" s="70"/>
      <c r="BS439" s="70" t="b">
        <f t="shared" si="413"/>
        <v>0</v>
      </c>
      <c r="BT439" s="70">
        <f>COUNTA(B440:$O$830)</f>
        <v>0</v>
      </c>
      <c r="BU439" s="70"/>
      <c r="BV439" s="163"/>
      <c r="BW439" s="163"/>
      <c r="BX439" s="163"/>
      <c r="BY439" s="163"/>
      <c r="BZ439" s="163"/>
      <c r="CA439" s="163"/>
      <c r="CB439" s="163"/>
      <c r="CC439" s="163"/>
      <c r="CD439" s="163"/>
      <c r="CE439" s="163" t="str">
        <f t="shared" si="424"/>
        <v/>
      </c>
      <c r="CF439" s="163" t="str">
        <f t="shared" si="425"/>
        <v/>
      </c>
      <c r="CG439" s="163" t="str">
        <f t="shared" si="426"/>
        <v/>
      </c>
      <c r="CH439" s="163" t="str">
        <f t="shared" si="427"/>
        <v/>
      </c>
      <c r="CI439" s="163" t="str">
        <f t="shared" si="428"/>
        <v/>
      </c>
      <c r="CJ439" s="163" t="str">
        <f t="shared" si="429"/>
        <v/>
      </c>
      <c r="CK439" s="163" t="str">
        <f t="shared" si="430"/>
        <v/>
      </c>
      <c r="CL439" s="163" t="str">
        <f t="shared" si="431"/>
        <v/>
      </c>
      <c r="CM439" s="163" t="str">
        <f t="shared" si="432"/>
        <v/>
      </c>
      <c r="CN439" s="163"/>
      <c r="CO439" s="163"/>
      <c r="CP439" s="163" t="str">
        <f t="shared" si="433"/>
        <v/>
      </c>
      <c r="CQ439" s="163"/>
      <c r="CR439" s="163"/>
      <c r="CS439" s="185" t="str">
        <f t="shared" si="450"/>
        <v/>
      </c>
      <c r="CT439" s="70"/>
      <c r="CU439" s="70">
        <f t="shared" si="434"/>
        <v>0</v>
      </c>
      <c r="CV439" s="70">
        <f t="shared" si="435"/>
        <v>0</v>
      </c>
      <c r="CW439" s="70"/>
      <c r="CX439" s="96">
        <f t="shared" si="436"/>
        <v>0</v>
      </c>
      <c r="CY439" s="70"/>
      <c r="CZ439" s="70" t="e">
        <f t="shared" si="437"/>
        <v>#VALUE!</v>
      </c>
      <c r="DA439" s="70" t="e">
        <f t="shared" si="438"/>
        <v>#VALUE!</v>
      </c>
      <c r="DB439" s="70"/>
      <c r="DC439" s="70" t="b">
        <f t="shared" si="451"/>
        <v>0</v>
      </c>
      <c r="DD439" s="70">
        <f t="shared" si="439"/>
        <v>0</v>
      </c>
      <c r="DE439" s="70" t="str">
        <f t="shared" si="440"/>
        <v/>
      </c>
      <c r="DF439" s="70"/>
      <c r="DG439" s="70" t="str">
        <f t="shared" si="452"/>
        <v/>
      </c>
      <c r="DH439" s="70" t="b">
        <f t="shared" si="453"/>
        <v>0</v>
      </c>
      <c r="DI439" s="70" t="str">
        <f t="shared" si="454"/>
        <v/>
      </c>
      <c r="DJ439" s="70"/>
      <c r="DK439" s="70" t="str">
        <f t="shared" si="441"/>
        <v/>
      </c>
      <c r="DL439" s="70" t="str">
        <f t="shared" si="442"/>
        <v/>
      </c>
      <c r="DM439" s="70"/>
      <c r="DN439" s="70" t="str">
        <f t="shared" si="443"/>
        <v/>
      </c>
      <c r="DO439" s="70" t="str">
        <f>IF(DK439="","",AND((COUNTIF($DK$12:DL439,DK439))=1,(COUNTIF($DK$12:DL439,DL439))=1))</f>
        <v/>
      </c>
      <c r="DP439" s="70" t="str">
        <f>IF(DK439="","",AND((COUNTIF(DK439:$DL$812,DK439))=1,(COUNTIF(DK439:$DL$812,DL439))=1))</f>
        <v/>
      </c>
      <c r="DQ439" s="70"/>
      <c r="DR439" s="70" t="b">
        <f t="shared" si="444"/>
        <v>0</v>
      </c>
      <c r="DS439" s="70" t="b">
        <f t="shared" si="445"/>
        <v>0</v>
      </c>
      <c r="DT439" s="70">
        <f t="shared" si="455"/>
        <v>0</v>
      </c>
      <c r="DU439" s="70">
        <f t="shared" si="456"/>
        <v>0</v>
      </c>
      <c r="DV439" s="70" t="b">
        <f t="shared" si="446"/>
        <v>0</v>
      </c>
      <c r="DW439" s="70" t="b">
        <f t="shared" si="447"/>
        <v>0</v>
      </c>
      <c r="DX439" s="70"/>
      <c r="DY439" s="70" t="b">
        <f t="shared" si="448"/>
        <v>0</v>
      </c>
      <c r="DZ439" s="70">
        <f t="shared" si="449"/>
        <v>0</v>
      </c>
      <c r="EA439" s="70"/>
    </row>
    <row r="440" spans="1:131" x14ac:dyDescent="0.25">
      <c r="A440" s="24" t="str">
        <f t="shared" si="414"/>
        <v/>
      </c>
      <c r="B440" s="36"/>
      <c r="C440" s="37"/>
      <c r="D440" s="38"/>
      <c r="E440" s="37"/>
      <c r="F440" s="38"/>
      <c r="G440" s="39"/>
      <c r="H440" s="35"/>
      <c r="I440" s="30"/>
      <c r="J440" s="38"/>
      <c r="K440" s="36"/>
      <c r="L440" s="40"/>
      <c r="M440" s="43"/>
      <c r="N440" s="44"/>
      <c r="O440" s="35"/>
      <c r="P440" s="87"/>
      <c r="R440" s="70"/>
      <c r="S440" s="70"/>
      <c r="T440" s="99" t="s">
        <v>1021</v>
      </c>
      <c r="U440" s="146" t="s">
        <v>1022</v>
      </c>
      <c r="V440" s="70"/>
      <c r="W440" s="70"/>
      <c r="X440" s="70"/>
      <c r="Y440" s="70"/>
      <c r="Z440" t="b">
        <f t="shared" si="393"/>
        <v>0</v>
      </c>
      <c r="AA440" t="b">
        <f t="shared" si="415"/>
        <v>0</v>
      </c>
      <c r="AB440" t="b">
        <f t="shared" si="394"/>
        <v>0</v>
      </c>
      <c r="AC440" t="b">
        <f t="shared" si="395"/>
        <v>0</v>
      </c>
      <c r="AD440" s="101" t="b">
        <f t="shared" si="396"/>
        <v>0</v>
      </c>
      <c r="AE440" t="e">
        <f t="shared" si="397"/>
        <v>#VALUE!</v>
      </c>
      <c r="AF440" t="b">
        <f t="shared" si="398"/>
        <v>0</v>
      </c>
      <c r="AG440" s="135"/>
      <c r="AH440" s="82" t="b">
        <f t="shared" si="399"/>
        <v>0</v>
      </c>
      <c r="AI440" s="99" t="b">
        <f t="shared" si="400"/>
        <v>0</v>
      </c>
      <c r="AJ440" s="70" t="b">
        <f t="shared" si="401"/>
        <v>0</v>
      </c>
      <c r="AK440" s="111" t="b">
        <f t="shared" si="416"/>
        <v>0</v>
      </c>
      <c r="AL440" s="82" t="e">
        <f t="shared" si="402"/>
        <v>#VALUE!</v>
      </c>
      <c r="AM440" s="82" t="b">
        <f t="shared" si="403"/>
        <v>0</v>
      </c>
      <c r="AN440" s="82" t="b">
        <f t="shared" si="404"/>
        <v>0</v>
      </c>
      <c r="AO440" s="82" t="b">
        <f t="shared" si="417"/>
        <v>0</v>
      </c>
      <c r="AP440" s="82" t="b">
        <f t="shared" si="405"/>
        <v>0</v>
      </c>
      <c r="AQ440" s="82" t="b">
        <f t="shared" si="418"/>
        <v>0</v>
      </c>
      <c r="AR440" s="70">
        <f t="shared" si="419"/>
        <v>0</v>
      </c>
      <c r="AS440" s="82" t="b">
        <f t="shared" si="406"/>
        <v>0</v>
      </c>
      <c r="AT440" s="82" t="b">
        <f t="shared" si="407"/>
        <v>0</v>
      </c>
      <c r="AU440" s="82" t="b">
        <f t="shared" si="408"/>
        <v>0</v>
      </c>
      <c r="AV440" s="82" t="b">
        <f t="shared" si="409"/>
        <v>0</v>
      </c>
      <c r="AW440" s="82" t="b">
        <f t="shared" si="410"/>
        <v>0</v>
      </c>
      <c r="AX440" s="82" t="b">
        <f t="shared" si="411"/>
        <v>0</v>
      </c>
      <c r="AY440" s="82" t="b">
        <f t="shared" si="420"/>
        <v>0</v>
      </c>
      <c r="AZ440" s="82"/>
      <c r="BA440" s="82" t="b">
        <f t="shared" si="421"/>
        <v>0</v>
      </c>
      <c r="BB440" s="82" t="b">
        <f t="shared" si="422"/>
        <v>0</v>
      </c>
      <c r="BC440" s="82" t="b">
        <f t="shared" si="423"/>
        <v>0</v>
      </c>
      <c r="BD440" s="70"/>
      <c r="BE440" s="70" t="str">
        <f t="shared" si="412"/>
        <v/>
      </c>
      <c r="BF440" s="70">
        <v>429</v>
      </c>
      <c r="BG440" s="70"/>
      <c r="BH440" s="70"/>
      <c r="BI440" s="70"/>
      <c r="BJ440" s="70"/>
      <c r="BK440" s="70"/>
      <c r="BL440" s="70"/>
      <c r="BM440" s="70"/>
      <c r="BN440" s="70"/>
      <c r="BO440" s="70"/>
      <c r="BP440" s="70"/>
      <c r="BQ440" s="70"/>
      <c r="BR440" s="70"/>
      <c r="BS440" s="70" t="b">
        <f t="shared" si="413"/>
        <v>0</v>
      </c>
      <c r="BT440" s="70">
        <f>COUNTA(B441:$O$830)</f>
        <v>0</v>
      </c>
      <c r="BU440" s="70"/>
      <c r="BV440" s="163"/>
      <c r="BW440" s="163"/>
      <c r="BX440" s="163"/>
      <c r="BY440" s="163"/>
      <c r="BZ440" s="163"/>
      <c r="CA440" s="163"/>
      <c r="CB440" s="163"/>
      <c r="CC440" s="163"/>
      <c r="CD440" s="163"/>
      <c r="CE440" s="163" t="str">
        <f t="shared" si="424"/>
        <v/>
      </c>
      <c r="CF440" s="163" t="str">
        <f t="shared" si="425"/>
        <v/>
      </c>
      <c r="CG440" s="163" t="str">
        <f t="shared" si="426"/>
        <v/>
      </c>
      <c r="CH440" s="163" t="str">
        <f t="shared" si="427"/>
        <v/>
      </c>
      <c r="CI440" s="163" t="str">
        <f t="shared" si="428"/>
        <v/>
      </c>
      <c r="CJ440" s="163" t="str">
        <f t="shared" si="429"/>
        <v/>
      </c>
      <c r="CK440" s="163" t="str">
        <f t="shared" si="430"/>
        <v/>
      </c>
      <c r="CL440" s="163" t="str">
        <f t="shared" si="431"/>
        <v/>
      </c>
      <c r="CM440" s="163" t="str">
        <f t="shared" si="432"/>
        <v/>
      </c>
      <c r="CN440" s="163"/>
      <c r="CO440" s="163"/>
      <c r="CP440" s="163" t="str">
        <f t="shared" si="433"/>
        <v/>
      </c>
      <c r="CQ440" s="163"/>
      <c r="CR440" s="163"/>
      <c r="CS440" s="185" t="str">
        <f t="shared" si="450"/>
        <v/>
      </c>
      <c r="CT440" s="70"/>
      <c r="CU440" s="70">
        <f t="shared" si="434"/>
        <v>0</v>
      </c>
      <c r="CV440" s="70">
        <f t="shared" si="435"/>
        <v>0</v>
      </c>
      <c r="CW440" s="70"/>
      <c r="CX440" s="96">
        <f t="shared" si="436"/>
        <v>0</v>
      </c>
      <c r="CY440" s="70"/>
      <c r="CZ440" s="70" t="e">
        <f t="shared" si="437"/>
        <v>#VALUE!</v>
      </c>
      <c r="DA440" s="70" t="e">
        <f t="shared" si="438"/>
        <v>#VALUE!</v>
      </c>
      <c r="DB440" s="70"/>
      <c r="DC440" s="70" t="b">
        <f t="shared" si="451"/>
        <v>0</v>
      </c>
      <c r="DD440" s="70">
        <f t="shared" si="439"/>
        <v>0</v>
      </c>
      <c r="DE440" s="70" t="str">
        <f t="shared" si="440"/>
        <v/>
      </c>
      <c r="DF440" s="70"/>
      <c r="DG440" s="70" t="str">
        <f t="shared" si="452"/>
        <v/>
      </c>
      <c r="DH440" s="70" t="b">
        <f t="shared" si="453"/>
        <v>0</v>
      </c>
      <c r="DI440" s="70" t="str">
        <f t="shared" si="454"/>
        <v/>
      </c>
      <c r="DJ440" s="70"/>
      <c r="DK440" s="70" t="str">
        <f t="shared" si="441"/>
        <v/>
      </c>
      <c r="DL440" s="70" t="str">
        <f t="shared" si="442"/>
        <v/>
      </c>
      <c r="DM440" s="70"/>
      <c r="DN440" s="70" t="str">
        <f t="shared" si="443"/>
        <v/>
      </c>
      <c r="DO440" s="70" t="str">
        <f>IF(DK440="","",AND((COUNTIF($DK$12:DL440,DK440))=1,(COUNTIF($DK$12:DL440,DL440))=1))</f>
        <v/>
      </c>
      <c r="DP440" s="70" t="str">
        <f>IF(DK440="","",AND((COUNTIF(DK440:$DL$812,DK440))=1,(COUNTIF(DK440:$DL$812,DL440))=1))</f>
        <v/>
      </c>
      <c r="DQ440" s="70"/>
      <c r="DR440" s="70" t="b">
        <f t="shared" si="444"/>
        <v>0</v>
      </c>
      <c r="DS440" s="70" t="b">
        <f t="shared" si="445"/>
        <v>0</v>
      </c>
      <c r="DT440" s="70">
        <f t="shared" si="455"/>
        <v>0</v>
      </c>
      <c r="DU440" s="70">
        <f t="shared" si="456"/>
        <v>0</v>
      </c>
      <c r="DV440" s="70" t="b">
        <f t="shared" si="446"/>
        <v>0</v>
      </c>
      <c r="DW440" s="70" t="b">
        <f t="shared" si="447"/>
        <v>0</v>
      </c>
      <c r="DX440" s="70"/>
      <c r="DY440" s="70" t="b">
        <f t="shared" si="448"/>
        <v>0</v>
      </c>
      <c r="DZ440" s="70">
        <f t="shared" si="449"/>
        <v>0</v>
      </c>
      <c r="EA440" s="70"/>
    </row>
    <row r="441" spans="1:131" x14ac:dyDescent="0.25">
      <c r="A441" s="24" t="str">
        <f t="shared" si="414"/>
        <v/>
      </c>
      <c r="B441" s="36"/>
      <c r="C441" s="37"/>
      <c r="D441" s="38"/>
      <c r="E441" s="37"/>
      <c r="F441" s="38"/>
      <c r="G441" s="39"/>
      <c r="H441" s="35"/>
      <c r="I441" s="30"/>
      <c r="J441" s="38"/>
      <c r="K441" s="36"/>
      <c r="L441" s="40"/>
      <c r="M441" s="43"/>
      <c r="N441" s="44"/>
      <c r="O441" s="35"/>
      <c r="P441" s="87"/>
      <c r="R441" s="70"/>
      <c r="S441" s="70"/>
      <c r="T441" s="99" t="s">
        <v>1023</v>
      </c>
      <c r="U441" s="146" t="s">
        <v>1024</v>
      </c>
      <c r="V441" s="70"/>
      <c r="W441" s="70"/>
      <c r="X441" s="70"/>
      <c r="Y441" s="70"/>
      <c r="Z441" t="b">
        <f t="shared" si="393"/>
        <v>0</v>
      </c>
      <c r="AA441" t="b">
        <f t="shared" si="415"/>
        <v>0</v>
      </c>
      <c r="AB441" t="b">
        <f t="shared" si="394"/>
        <v>0</v>
      </c>
      <c r="AC441" t="b">
        <f t="shared" si="395"/>
        <v>0</v>
      </c>
      <c r="AD441" s="101" t="b">
        <f t="shared" si="396"/>
        <v>0</v>
      </c>
      <c r="AE441" t="e">
        <f t="shared" si="397"/>
        <v>#VALUE!</v>
      </c>
      <c r="AF441" t="b">
        <f t="shared" si="398"/>
        <v>0</v>
      </c>
      <c r="AG441" s="135"/>
      <c r="AH441" s="82" t="b">
        <f t="shared" si="399"/>
        <v>0</v>
      </c>
      <c r="AI441" s="99" t="b">
        <f t="shared" si="400"/>
        <v>0</v>
      </c>
      <c r="AJ441" s="70" t="b">
        <f t="shared" si="401"/>
        <v>0</v>
      </c>
      <c r="AK441" s="111" t="b">
        <f t="shared" si="416"/>
        <v>0</v>
      </c>
      <c r="AL441" s="82" t="e">
        <f t="shared" si="402"/>
        <v>#VALUE!</v>
      </c>
      <c r="AM441" s="82" t="b">
        <f t="shared" si="403"/>
        <v>0</v>
      </c>
      <c r="AN441" s="82" t="b">
        <f t="shared" si="404"/>
        <v>0</v>
      </c>
      <c r="AO441" s="82" t="b">
        <f t="shared" si="417"/>
        <v>0</v>
      </c>
      <c r="AP441" s="82" t="b">
        <f t="shared" si="405"/>
        <v>0</v>
      </c>
      <c r="AQ441" s="82" t="b">
        <f t="shared" si="418"/>
        <v>0</v>
      </c>
      <c r="AR441" s="70">
        <f t="shared" si="419"/>
        <v>0</v>
      </c>
      <c r="AS441" s="82" t="b">
        <f t="shared" si="406"/>
        <v>0</v>
      </c>
      <c r="AT441" s="82" t="b">
        <f t="shared" si="407"/>
        <v>0</v>
      </c>
      <c r="AU441" s="82" t="b">
        <f t="shared" si="408"/>
        <v>0</v>
      </c>
      <c r="AV441" s="82" t="b">
        <f t="shared" si="409"/>
        <v>0</v>
      </c>
      <c r="AW441" s="82" t="b">
        <f t="shared" si="410"/>
        <v>0</v>
      </c>
      <c r="AX441" s="82" t="b">
        <f t="shared" si="411"/>
        <v>0</v>
      </c>
      <c r="AY441" s="82" t="b">
        <f t="shared" si="420"/>
        <v>0</v>
      </c>
      <c r="AZ441" s="82"/>
      <c r="BA441" s="82" t="b">
        <f t="shared" si="421"/>
        <v>0</v>
      </c>
      <c r="BB441" s="82" t="b">
        <f t="shared" si="422"/>
        <v>0</v>
      </c>
      <c r="BC441" s="82" t="b">
        <f t="shared" si="423"/>
        <v>0</v>
      </c>
      <c r="BD441" s="70"/>
      <c r="BE441" s="70" t="str">
        <f t="shared" si="412"/>
        <v/>
      </c>
      <c r="BF441" s="70">
        <v>430</v>
      </c>
      <c r="BG441" s="70"/>
      <c r="BH441" s="70"/>
      <c r="BI441" s="70"/>
      <c r="BJ441" s="70"/>
      <c r="BK441" s="70"/>
      <c r="BL441" s="70"/>
      <c r="BM441" s="70"/>
      <c r="BN441" s="70"/>
      <c r="BO441" s="70"/>
      <c r="BP441" s="70"/>
      <c r="BQ441" s="70"/>
      <c r="BR441" s="70"/>
      <c r="BS441" s="70" t="b">
        <f t="shared" si="413"/>
        <v>0</v>
      </c>
      <c r="BT441" s="70">
        <f>COUNTA(B442:$O$830)</f>
        <v>0</v>
      </c>
      <c r="BU441" s="70"/>
      <c r="BV441" s="163"/>
      <c r="BW441" s="163"/>
      <c r="BX441" s="163"/>
      <c r="BY441" s="163"/>
      <c r="BZ441" s="163"/>
      <c r="CA441" s="163"/>
      <c r="CB441" s="163"/>
      <c r="CC441" s="163"/>
      <c r="CD441" s="163"/>
      <c r="CE441" s="163" t="str">
        <f t="shared" si="424"/>
        <v/>
      </c>
      <c r="CF441" s="163" t="str">
        <f t="shared" si="425"/>
        <v/>
      </c>
      <c r="CG441" s="163" t="str">
        <f t="shared" si="426"/>
        <v/>
      </c>
      <c r="CH441" s="163" t="str">
        <f t="shared" si="427"/>
        <v/>
      </c>
      <c r="CI441" s="163" t="str">
        <f t="shared" si="428"/>
        <v/>
      </c>
      <c r="CJ441" s="163" t="str">
        <f t="shared" si="429"/>
        <v/>
      </c>
      <c r="CK441" s="163" t="str">
        <f t="shared" si="430"/>
        <v/>
      </c>
      <c r="CL441" s="163" t="str">
        <f t="shared" si="431"/>
        <v/>
      </c>
      <c r="CM441" s="163" t="str">
        <f t="shared" si="432"/>
        <v/>
      </c>
      <c r="CN441" s="163"/>
      <c r="CO441" s="163"/>
      <c r="CP441" s="163" t="str">
        <f t="shared" si="433"/>
        <v/>
      </c>
      <c r="CQ441" s="163"/>
      <c r="CR441" s="163"/>
      <c r="CS441" s="185" t="str">
        <f t="shared" si="450"/>
        <v/>
      </c>
      <c r="CT441" s="70"/>
      <c r="CU441" s="70">
        <f t="shared" si="434"/>
        <v>0</v>
      </c>
      <c r="CV441" s="70">
        <f t="shared" si="435"/>
        <v>0</v>
      </c>
      <c r="CW441" s="70"/>
      <c r="CX441" s="96">
        <f t="shared" si="436"/>
        <v>0</v>
      </c>
      <c r="CY441" s="70"/>
      <c r="CZ441" s="70" t="e">
        <f t="shared" si="437"/>
        <v>#VALUE!</v>
      </c>
      <c r="DA441" s="70" t="e">
        <f t="shared" si="438"/>
        <v>#VALUE!</v>
      </c>
      <c r="DB441" s="70"/>
      <c r="DC441" s="70" t="b">
        <f t="shared" si="451"/>
        <v>0</v>
      </c>
      <c r="DD441" s="70">
        <f t="shared" si="439"/>
        <v>0</v>
      </c>
      <c r="DE441" s="70" t="str">
        <f t="shared" si="440"/>
        <v/>
      </c>
      <c r="DF441" s="70"/>
      <c r="DG441" s="70" t="str">
        <f t="shared" si="452"/>
        <v/>
      </c>
      <c r="DH441" s="70" t="b">
        <f t="shared" si="453"/>
        <v>0</v>
      </c>
      <c r="DI441" s="70" t="str">
        <f t="shared" si="454"/>
        <v/>
      </c>
      <c r="DJ441" s="70"/>
      <c r="DK441" s="70" t="str">
        <f t="shared" si="441"/>
        <v/>
      </c>
      <c r="DL441" s="70" t="str">
        <f t="shared" si="442"/>
        <v/>
      </c>
      <c r="DM441" s="70"/>
      <c r="DN441" s="70" t="str">
        <f t="shared" si="443"/>
        <v/>
      </c>
      <c r="DO441" s="70" t="str">
        <f>IF(DK441="","",AND((COUNTIF($DK$12:DL441,DK441))=1,(COUNTIF($DK$12:DL441,DL441))=1))</f>
        <v/>
      </c>
      <c r="DP441" s="70" t="str">
        <f>IF(DK441="","",AND((COUNTIF(DK441:$DL$812,DK441))=1,(COUNTIF(DK441:$DL$812,DL441))=1))</f>
        <v/>
      </c>
      <c r="DQ441" s="70"/>
      <c r="DR441" s="70" t="b">
        <f t="shared" si="444"/>
        <v>0</v>
      </c>
      <c r="DS441" s="70" t="b">
        <f t="shared" si="445"/>
        <v>0</v>
      </c>
      <c r="DT441" s="70">
        <f t="shared" si="455"/>
        <v>0</v>
      </c>
      <c r="DU441" s="70">
        <f t="shared" si="456"/>
        <v>0</v>
      </c>
      <c r="DV441" s="70" t="b">
        <f t="shared" si="446"/>
        <v>0</v>
      </c>
      <c r="DW441" s="70" t="b">
        <f t="shared" si="447"/>
        <v>0</v>
      </c>
      <c r="DX441" s="70"/>
      <c r="DY441" s="70" t="b">
        <f t="shared" si="448"/>
        <v>0</v>
      </c>
      <c r="DZ441" s="70">
        <f t="shared" si="449"/>
        <v>0</v>
      </c>
      <c r="EA441" s="70"/>
    </row>
    <row r="442" spans="1:131" x14ac:dyDescent="0.25">
      <c r="A442" s="24" t="str">
        <f t="shared" si="414"/>
        <v/>
      </c>
      <c r="B442" s="36"/>
      <c r="C442" s="37"/>
      <c r="D442" s="38"/>
      <c r="E442" s="37"/>
      <c r="F442" s="38"/>
      <c r="G442" s="39"/>
      <c r="H442" s="35"/>
      <c r="I442" s="30"/>
      <c r="J442" s="38"/>
      <c r="K442" s="36"/>
      <c r="L442" s="40"/>
      <c r="M442" s="43"/>
      <c r="N442" s="44"/>
      <c r="O442" s="35"/>
      <c r="P442" s="87"/>
      <c r="R442" s="70"/>
      <c r="S442" s="70"/>
      <c r="T442" s="99" t="s">
        <v>1025</v>
      </c>
      <c r="U442" s="146" t="s">
        <v>1026</v>
      </c>
      <c r="V442" s="70"/>
      <c r="W442" s="70"/>
      <c r="X442" s="70"/>
      <c r="Y442" s="70"/>
      <c r="Z442" t="b">
        <f t="shared" si="393"/>
        <v>0</v>
      </c>
      <c r="AA442" t="b">
        <f t="shared" si="415"/>
        <v>0</v>
      </c>
      <c r="AB442" t="b">
        <f t="shared" si="394"/>
        <v>0</v>
      </c>
      <c r="AC442" t="b">
        <f t="shared" si="395"/>
        <v>0</v>
      </c>
      <c r="AD442" s="101" t="b">
        <f t="shared" si="396"/>
        <v>0</v>
      </c>
      <c r="AE442" t="e">
        <f t="shared" si="397"/>
        <v>#VALUE!</v>
      </c>
      <c r="AF442" t="b">
        <f t="shared" si="398"/>
        <v>0</v>
      </c>
      <c r="AG442" s="135"/>
      <c r="AH442" s="82" t="b">
        <f t="shared" si="399"/>
        <v>0</v>
      </c>
      <c r="AI442" s="99" t="b">
        <f t="shared" si="400"/>
        <v>0</v>
      </c>
      <c r="AJ442" s="70" t="b">
        <f t="shared" si="401"/>
        <v>0</v>
      </c>
      <c r="AK442" s="111" t="b">
        <f t="shared" si="416"/>
        <v>0</v>
      </c>
      <c r="AL442" s="82" t="e">
        <f t="shared" si="402"/>
        <v>#VALUE!</v>
      </c>
      <c r="AM442" s="82" t="b">
        <f t="shared" si="403"/>
        <v>0</v>
      </c>
      <c r="AN442" s="82" t="b">
        <f t="shared" si="404"/>
        <v>0</v>
      </c>
      <c r="AO442" s="82" t="b">
        <f t="shared" si="417"/>
        <v>0</v>
      </c>
      <c r="AP442" s="82" t="b">
        <f t="shared" si="405"/>
        <v>0</v>
      </c>
      <c r="AQ442" s="82" t="b">
        <f t="shared" si="418"/>
        <v>0</v>
      </c>
      <c r="AR442" s="70">
        <f t="shared" si="419"/>
        <v>0</v>
      </c>
      <c r="AS442" s="82" t="b">
        <f t="shared" si="406"/>
        <v>0</v>
      </c>
      <c r="AT442" s="82" t="b">
        <f t="shared" si="407"/>
        <v>0</v>
      </c>
      <c r="AU442" s="82" t="b">
        <f t="shared" si="408"/>
        <v>0</v>
      </c>
      <c r="AV442" s="82" t="b">
        <f t="shared" si="409"/>
        <v>0</v>
      </c>
      <c r="AW442" s="82" t="b">
        <f t="shared" si="410"/>
        <v>0</v>
      </c>
      <c r="AX442" s="82" t="b">
        <f t="shared" si="411"/>
        <v>0</v>
      </c>
      <c r="AY442" s="82" t="b">
        <f t="shared" si="420"/>
        <v>0</v>
      </c>
      <c r="AZ442" s="82"/>
      <c r="BA442" s="82" t="b">
        <f t="shared" si="421"/>
        <v>0</v>
      </c>
      <c r="BB442" s="82" t="b">
        <f t="shared" si="422"/>
        <v>0</v>
      </c>
      <c r="BC442" s="82" t="b">
        <f t="shared" si="423"/>
        <v>0</v>
      </c>
      <c r="BD442" s="70"/>
      <c r="BE442" s="70" t="str">
        <f t="shared" si="412"/>
        <v/>
      </c>
      <c r="BF442" s="70">
        <v>431</v>
      </c>
      <c r="BG442" s="70"/>
      <c r="BH442" s="70"/>
      <c r="BI442" s="70"/>
      <c r="BJ442" s="70"/>
      <c r="BK442" s="70"/>
      <c r="BL442" s="70"/>
      <c r="BM442" s="70"/>
      <c r="BN442" s="70"/>
      <c r="BO442" s="70"/>
      <c r="BP442" s="70"/>
      <c r="BQ442" s="70"/>
      <c r="BR442" s="70"/>
      <c r="BS442" s="70" t="b">
        <f t="shared" si="413"/>
        <v>0</v>
      </c>
      <c r="BT442" s="70">
        <f>COUNTA(B443:$O$830)</f>
        <v>0</v>
      </c>
      <c r="BU442" s="70"/>
      <c r="BV442" s="163"/>
      <c r="BW442" s="163"/>
      <c r="BX442" s="163"/>
      <c r="BY442" s="163"/>
      <c r="BZ442" s="163"/>
      <c r="CA442" s="163"/>
      <c r="CB442" s="163"/>
      <c r="CC442" s="163"/>
      <c r="CD442" s="163"/>
      <c r="CE442" s="163" t="str">
        <f t="shared" si="424"/>
        <v/>
      </c>
      <c r="CF442" s="163" t="str">
        <f t="shared" si="425"/>
        <v/>
      </c>
      <c r="CG442" s="163" t="str">
        <f t="shared" si="426"/>
        <v/>
      </c>
      <c r="CH442" s="163" t="str">
        <f t="shared" si="427"/>
        <v/>
      </c>
      <c r="CI442" s="163" t="str">
        <f t="shared" si="428"/>
        <v/>
      </c>
      <c r="CJ442" s="163" t="str">
        <f t="shared" si="429"/>
        <v/>
      </c>
      <c r="CK442" s="163" t="str">
        <f t="shared" si="430"/>
        <v/>
      </c>
      <c r="CL442" s="163" t="str">
        <f t="shared" si="431"/>
        <v/>
      </c>
      <c r="CM442" s="163" t="str">
        <f t="shared" si="432"/>
        <v/>
      </c>
      <c r="CN442" s="163"/>
      <c r="CO442" s="163"/>
      <c r="CP442" s="163" t="str">
        <f t="shared" si="433"/>
        <v/>
      </c>
      <c r="CQ442" s="163"/>
      <c r="CR442" s="163"/>
      <c r="CS442" s="185" t="str">
        <f t="shared" si="450"/>
        <v/>
      </c>
      <c r="CT442" s="70"/>
      <c r="CU442" s="70">
        <f t="shared" si="434"/>
        <v>0</v>
      </c>
      <c r="CV442" s="70">
        <f t="shared" si="435"/>
        <v>0</v>
      </c>
      <c r="CW442" s="70"/>
      <c r="CX442" s="96">
        <f t="shared" si="436"/>
        <v>0</v>
      </c>
      <c r="CY442" s="70"/>
      <c r="CZ442" s="70" t="e">
        <f t="shared" si="437"/>
        <v>#VALUE!</v>
      </c>
      <c r="DA442" s="70" t="e">
        <f t="shared" si="438"/>
        <v>#VALUE!</v>
      </c>
      <c r="DB442" s="70"/>
      <c r="DC442" s="70" t="b">
        <f t="shared" si="451"/>
        <v>0</v>
      </c>
      <c r="DD442" s="70">
        <f t="shared" si="439"/>
        <v>0</v>
      </c>
      <c r="DE442" s="70" t="str">
        <f t="shared" si="440"/>
        <v/>
      </c>
      <c r="DF442" s="70"/>
      <c r="DG442" s="70" t="str">
        <f t="shared" si="452"/>
        <v/>
      </c>
      <c r="DH442" s="70" t="b">
        <f t="shared" si="453"/>
        <v>0</v>
      </c>
      <c r="DI442" s="70" t="str">
        <f t="shared" si="454"/>
        <v/>
      </c>
      <c r="DJ442" s="70"/>
      <c r="DK442" s="70" t="str">
        <f t="shared" si="441"/>
        <v/>
      </c>
      <c r="DL442" s="70" t="str">
        <f t="shared" si="442"/>
        <v/>
      </c>
      <c r="DM442" s="70"/>
      <c r="DN442" s="70" t="str">
        <f t="shared" si="443"/>
        <v/>
      </c>
      <c r="DO442" s="70" t="str">
        <f>IF(DK442="","",AND((COUNTIF($DK$12:DL442,DK442))=1,(COUNTIF($DK$12:DL442,DL442))=1))</f>
        <v/>
      </c>
      <c r="DP442" s="70" t="str">
        <f>IF(DK442="","",AND((COUNTIF(DK442:$DL$812,DK442))=1,(COUNTIF(DK442:$DL$812,DL442))=1))</f>
        <v/>
      </c>
      <c r="DQ442" s="70"/>
      <c r="DR442" s="70" t="b">
        <f t="shared" si="444"/>
        <v>0</v>
      </c>
      <c r="DS442" s="70" t="b">
        <f t="shared" si="445"/>
        <v>0</v>
      </c>
      <c r="DT442" s="70">
        <f t="shared" si="455"/>
        <v>0</v>
      </c>
      <c r="DU442" s="70">
        <f t="shared" si="456"/>
        <v>0</v>
      </c>
      <c r="DV442" s="70" t="b">
        <f t="shared" si="446"/>
        <v>0</v>
      </c>
      <c r="DW442" s="70" t="b">
        <f t="shared" si="447"/>
        <v>0</v>
      </c>
      <c r="DX442" s="70"/>
      <c r="DY442" s="70" t="b">
        <f t="shared" si="448"/>
        <v>0</v>
      </c>
      <c r="DZ442" s="70">
        <f t="shared" si="449"/>
        <v>0</v>
      </c>
      <c r="EA442" s="70"/>
    </row>
    <row r="443" spans="1:131" x14ac:dyDescent="0.25">
      <c r="A443" s="24" t="str">
        <f t="shared" si="414"/>
        <v/>
      </c>
      <c r="B443" s="36"/>
      <c r="C443" s="37"/>
      <c r="D443" s="38"/>
      <c r="E443" s="37"/>
      <c r="F443" s="38"/>
      <c r="G443" s="39"/>
      <c r="H443" s="35"/>
      <c r="I443" s="30"/>
      <c r="J443" s="38"/>
      <c r="K443" s="36"/>
      <c r="L443" s="40"/>
      <c r="M443" s="43"/>
      <c r="N443" s="44"/>
      <c r="O443" s="35"/>
      <c r="P443" s="87"/>
      <c r="R443" s="70"/>
      <c r="S443" s="70"/>
      <c r="T443" s="99" t="s">
        <v>1027</v>
      </c>
      <c r="U443" s="146" t="s">
        <v>1028</v>
      </c>
      <c r="V443" s="70"/>
      <c r="W443" s="70"/>
      <c r="X443" s="70"/>
      <c r="Y443" s="70"/>
      <c r="Z443" t="b">
        <f t="shared" si="393"/>
        <v>0</v>
      </c>
      <c r="AA443" t="b">
        <f t="shared" si="415"/>
        <v>0</v>
      </c>
      <c r="AB443" t="b">
        <f t="shared" si="394"/>
        <v>0</v>
      </c>
      <c r="AC443" t="b">
        <f t="shared" si="395"/>
        <v>0</v>
      </c>
      <c r="AD443" s="101" t="b">
        <f t="shared" si="396"/>
        <v>0</v>
      </c>
      <c r="AE443" t="e">
        <f t="shared" si="397"/>
        <v>#VALUE!</v>
      </c>
      <c r="AF443" t="b">
        <f t="shared" si="398"/>
        <v>0</v>
      </c>
      <c r="AG443" s="135"/>
      <c r="AH443" s="82" t="b">
        <f t="shared" si="399"/>
        <v>0</v>
      </c>
      <c r="AI443" s="99" t="b">
        <f t="shared" si="400"/>
        <v>0</v>
      </c>
      <c r="AJ443" s="70" t="b">
        <f t="shared" si="401"/>
        <v>0</v>
      </c>
      <c r="AK443" s="111" t="b">
        <f t="shared" si="416"/>
        <v>0</v>
      </c>
      <c r="AL443" s="82" t="e">
        <f t="shared" si="402"/>
        <v>#VALUE!</v>
      </c>
      <c r="AM443" s="82" t="b">
        <f t="shared" si="403"/>
        <v>0</v>
      </c>
      <c r="AN443" s="82" t="b">
        <f t="shared" si="404"/>
        <v>0</v>
      </c>
      <c r="AO443" s="82" t="b">
        <f t="shared" si="417"/>
        <v>0</v>
      </c>
      <c r="AP443" s="82" t="b">
        <f t="shared" si="405"/>
        <v>0</v>
      </c>
      <c r="AQ443" s="82" t="b">
        <f t="shared" si="418"/>
        <v>0</v>
      </c>
      <c r="AR443" s="70">
        <f t="shared" si="419"/>
        <v>0</v>
      </c>
      <c r="AS443" s="82" t="b">
        <f t="shared" si="406"/>
        <v>0</v>
      </c>
      <c r="AT443" s="82" t="b">
        <f t="shared" si="407"/>
        <v>0</v>
      </c>
      <c r="AU443" s="82" t="b">
        <f t="shared" si="408"/>
        <v>0</v>
      </c>
      <c r="AV443" s="82" t="b">
        <f t="shared" si="409"/>
        <v>0</v>
      </c>
      <c r="AW443" s="82" t="b">
        <f t="shared" si="410"/>
        <v>0</v>
      </c>
      <c r="AX443" s="82" t="b">
        <f t="shared" si="411"/>
        <v>0</v>
      </c>
      <c r="AY443" s="82" t="b">
        <f t="shared" si="420"/>
        <v>0</v>
      </c>
      <c r="AZ443" s="82"/>
      <c r="BA443" s="82" t="b">
        <f t="shared" si="421"/>
        <v>0</v>
      </c>
      <c r="BB443" s="82" t="b">
        <f t="shared" si="422"/>
        <v>0</v>
      </c>
      <c r="BC443" s="82" t="b">
        <f t="shared" si="423"/>
        <v>0</v>
      </c>
      <c r="BD443" s="70"/>
      <c r="BE443" s="70" t="str">
        <f t="shared" si="412"/>
        <v/>
      </c>
      <c r="BF443" s="70">
        <v>432</v>
      </c>
      <c r="BG443" s="70"/>
      <c r="BH443" s="70"/>
      <c r="BI443" s="70"/>
      <c r="BJ443" s="70"/>
      <c r="BK443" s="70"/>
      <c r="BL443" s="70"/>
      <c r="BM443" s="70"/>
      <c r="BN443" s="70"/>
      <c r="BO443" s="70"/>
      <c r="BP443" s="70"/>
      <c r="BQ443" s="70"/>
      <c r="BR443" s="70"/>
      <c r="BS443" s="70" t="b">
        <f t="shared" si="413"/>
        <v>0</v>
      </c>
      <c r="BT443" s="70">
        <f>COUNTA(B444:$O$830)</f>
        <v>0</v>
      </c>
      <c r="BU443" s="70"/>
      <c r="BV443" s="163"/>
      <c r="BW443" s="163"/>
      <c r="BX443" s="163"/>
      <c r="BY443" s="163"/>
      <c r="BZ443" s="163"/>
      <c r="CA443" s="163"/>
      <c r="CB443" s="163"/>
      <c r="CC443" s="163"/>
      <c r="CD443" s="163"/>
      <c r="CE443" s="163" t="str">
        <f t="shared" si="424"/>
        <v/>
      </c>
      <c r="CF443" s="163" t="str">
        <f t="shared" si="425"/>
        <v/>
      </c>
      <c r="CG443" s="163" t="str">
        <f t="shared" si="426"/>
        <v/>
      </c>
      <c r="CH443" s="163" t="str">
        <f t="shared" si="427"/>
        <v/>
      </c>
      <c r="CI443" s="163" t="str">
        <f t="shared" si="428"/>
        <v/>
      </c>
      <c r="CJ443" s="163" t="str">
        <f t="shared" si="429"/>
        <v/>
      </c>
      <c r="CK443" s="163" t="str">
        <f t="shared" si="430"/>
        <v/>
      </c>
      <c r="CL443" s="163" t="str">
        <f t="shared" si="431"/>
        <v/>
      </c>
      <c r="CM443" s="163" t="str">
        <f t="shared" si="432"/>
        <v/>
      </c>
      <c r="CN443" s="163"/>
      <c r="CO443" s="163"/>
      <c r="CP443" s="163" t="str">
        <f t="shared" si="433"/>
        <v/>
      </c>
      <c r="CQ443" s="163"/>
      <c r="CR443" s="163"/>
      <c r="CS443" s="185" t="str">
        <f t="shared" si="450"/>
        <v/>
      </c>
      <c r="CT443" s="70"/>
      <c r="CU443" s="70">
        <f t="shared" si="434"/>
        <v>0</v>
      </c>
      <c r="CV443" s="70">
        <f t="shared" si="435"/>
        <v>0</v>
      </c>
      <c r="CW443" s="70"/>
      <c r="CX443" s="96">
        <f t="shared" si="436"/>
        <v>0</v>
      </c>
      <c r="CY443" s="70"/>
      <c r="CZ443" s="70" t="e">
        <f t="shared" si="437"/>
        <v>#VALUE!</v>
      </c>
      <c r="DA443" s="70" t="e">
        <f t="shared" si="438"/>
        <v>#VALUE!</v>
      </c>
      <c r="DB443" s="70"/>
      <c r="DC443" s="70" t="b">
        <f t="shared" si="451"/>
        <v>0</v>
      </c>
      <c r="DD443" s="70">
        <f t="shared" si="439"/>
        <v>0</v>
      </c>
      <c r="DE443" s="70" t="str">
        <f t="shared" si="440"/>
        <v/>
      </c>
      <c r="DF443" s="70"/>
      <c r="DG443" s="70" t="str">
        <f t="shared" si="452"/>
        <v/>
      </c>
      <c r="DH443" s="70" t="b">
        <f t="shared" si="453"/>
        <v>0</v>
      </c>
      <c r="DI443" s="70" t="str">
        <f t="shared" si="454"/>
        <v/>
      </c>
      <c r="DJ443" s="70"/>
      <c r="DK443" s="70" t="str">
        <f t="shared" si="441"/>
        <v/>
      </c>
      <c r="DL443" s="70" t="str">
        <f t="shared" si="442"/>
        <v/>
      </c>
      <c r="DM443" s="70"/>
      <c r="DN443" s="70" t="str">
        <f t="shared" si="443"/>
        <v/>
      </c>
      <c r="DO443" s="70" t="str">
        <f>IF(DK443="","",AND((COUNTIF($DK$12:DL443,DK443))=1,(COUNTIF($DK$12:DL443,DL443))=1))</f>
        <v/>
      </c>
      <c r="DP443" s="70" t="str">
        <f>IF(DK443="","",AND((COUNTIF(DK443:$DL$812,DK443))=1,(COUNTIF(DK443:$DL$812,DL443))=1))</f>
        <v/>
      </c>
      <c r="DQ443" s="70"/>
      <c r="DR443" s="70" t="b">
        <f t="shared" si="444"/>
        <v>0</v>
      </c>
      <c r="DS443" s="70" t="b">
        <f t="shared" si="445"/>
        <v>0</v>
      </c>
      <c r="DT443" s="70">
        <f t="shared" si="455"/>
        <v>0</v>
      </c>
      <c r="DU443" s="70">
        <f t="shared" si="456"/>
        <v>0</v>
      </c>
      <c r="DV443" s="70" t="b">
        <f t="shared" si="446"/>
        <v>0</v>
      </c>
      <c r="DW443" s="70" t="b">
        <f t="shared" si="447"/>
        <v>0</v>
      </c>
      <c r="DX443" s="70"/>
      <c r="DY443" s="70" t="b">
        <f t="shared" si="448"/>
        <v>0</v>
      </c>
      <c r="DZ443" s="70">
        <f t="shared" si="449"/>
        <v>0</v>
      </c>
      <c r="EA443" s="70"/>
    </row>
    <row r="444" spans="1:131" x14ac:dyDescent="0.25">
      <c r="A444" s="24" t="str">
        <f t="shared" si="414"/>
        <v/>
      </c>
      <c r="B444" s="36"/>
      <c r="C444" s="37"/>
      <c r="D444" s="38"/>
      <c r="E444" s="37"/>
      <c r="F444" s="38"/>
      <c r="G444" s="39"/>
      <c r="H444" s="35"/>
      <c r="I444" s="30"/>
      <c r="J444" s="38"/>
      <c r="K444" s="36"/>
      <c r="L444" s="40"/>
      <c r="M444" s="43"/>
      <c r="N444" s="44"/>
      <c r="O444" s="35"/>
      <c r="P444" s="87"/>
      <c r="R444" s="70"/>
      <c r="S444" s="70"/>
      <c r="T444" s="99" t="s">
        <v>1029</v>
      </c>
      <c r="U444" s="146" t="s">
        <v>1030</v>
      </c>
      <c r="V444" s="70"/>
      <c r="W444" s="70"/>
      <c r="X444" s="70"/>
      <c r="Y444" s="70"/>
      <c r="Z444" t="b">
        <f t="shared" si="393"/>
        <v>0</v>
      </c>
      <c r="AA444" t="b">
        <f t="shared" si="415"/>
        <v>0</v>
      </c>
      <c r="AB444" t="b">
        <f t="shared" si="394"/>
        <v>0</v>
      </c>
      <c r="AC444" t="b">
        <f t="shared" si="395"/>
        <v>0</v>
      </c>
      <c r="AD444" s="101" t="b">
        <f t="shared" si="396"/>
        <v>0</v>
      </c>
      <c r="AE444" t="e">
        <f t="shared" si="397"/>
        <v>#VALUE!</v>
      </c>
      <c r="AF444" t="b">
        <f t="shared" si="398"/>
        <v>0</v>
      </c>
      <c r="AG444" s="135"/>
      <c r="AH444" s="82" t="b">
        <f t="shared" si="399"/>
        <v>0</v>
      </c>
      <c r="AI444" s="99" t="b">
        <f t="shared" si="400"/>
        <v>0</v>
      </c>
      <c r="AJ444" s="70" t="b">
        <f t="shared" si="401"/>
        <v>0</v>
      </c>
      <c r="AK444" s="111" t="b">
        <f t="shared" si="416"/>
        <v>0</v>
      </c>
      <c r="AL444" s="82" t="e">
        <f t="shared" si="402"/>
        <v>#VALUE!</v>
      </c>
      <c r="AM444" s="82" t="b">
        <f t="shared" si="403"/>
        <v>0</v>
      </c>
      <c r="AN444" s="82" t="b">
        <f t="shared" si="404"/>
        <v>0</v>
      </c>
      <c r="AO444" s="82" t="b">
        <f t="shared" si="417"/>
        <v>0</v>
      </c>
      <c r="AP444" s="82" t="b">
        <f t="shared" si="405"/>
        <v>0</v>
      </c>
      <c r="AQ444" s="82" t="b">
        <f t="shared" si="418"/>
        <v>0</v>
      </c>
      <c r="AR444" s="70">
        <f t="shared" si="419"/>
        <v>0</v>
      </c>
      <c r="AS444" s="82" t="b">
        <f t="shared" si="406"/>
        <v>0</v>
      </c>
      <c r="AT444" s="82" t="b">
        <f t="shared" si="407"/>
        <v>0</v>
      </c>
      <c r="AU444" s="82" t="b">
        <f t="shared" si="408"/>
        <v>0</v>
      </c>
      <c r="AV444" s="82" t="b">
        <f t="shared" si="409"/>
        <v>0</v>
      </c>
      <c r="AW444" s="82" t="b">
        <f t="shared" si="410"/>
        <v>0</v>
      </c>
      <c r="AX444" s="82" t="b">
        <f t="shared" si="411"/>
        <v>0</v>
      </c>
      <c r="AY444" s="82" t="b">
        <f t="shared" si="420"/>
        <v>0</v>
      </c>
      <c r="AZ444" s="82"/>
      <c r="BA444" s="82" t="b">
        <f t="shared" si="421"/>
        <v>0</v>
      </c>
      <c r="BB444" s="82" t="b">
        <f t="shared" si="422"/>
        <v>0</v>
      </c>
      <c r="BC444" s="82" t="b">
        <f t="shared" si="423"/>
        <v>0</v>
      </c>
      <c r="BD444" s="70"/>
      <c r="BE444" s="70" t="str">
        <f t="shared" si="412"/>
        <v/>
      </c>
      <c r="BF444" s="70">
        <v>433</v>
      </c>
      <c r="BG444" s="70"/>
      <c r="BH444" s="70"/>
      <c r="BI444" s="70"/>
      <c r="BJ444" s="70"/>
      <c r="BK444" s="70"/>
      <c r="BL444" s="70"/>
      <c r="BM444" s="70"/>
      <c r="BN444" s="70"/>
      <c r="BO444" s="70"/>
      <c r="BP444" s="70"/>
      <c r="BQ444" s="70"/>
      <c r="BR444" s="70"/>
      <c r="BS444" s="70" t="b">
        <f t="shared" si="413"/>
        <v>0</v>
      </c>
      <c r="BT444" s="70">
        <f>COUNTA(B445:$O$830)</f>
        <v>0</v>
      </c>
      <c r="BU444" s="70"/>
      <c r="BV444" s="163"/>
      <c r="BW444" s="163"/>
      <c r="BX444" s="163"/>
      <c r="BY444" s="163"/>
      <c r="BZ444" s="163"/>
      <c r="CA444" s="163"/>
      <c r="CB444" s="163"/>
      <c r="CC444" s="163"/>
      <c r="CD444" s="163"/>
      <c r="CE444" s="163" t="str">
        <f t="shared" si="424"/>
        <v/>
      </c>
      <c r="CF444" s="163" t="str">
        <f t="shared" si="425"/>
        <v/>
      </c>
      <c r="CG444" s="163" t="str">
        <f t="shared" si="426"/>
        <v/>
      </c>
      <c r="CH444" s="163" t="str">
        <f t="shared" si="427"/>
        <v/>
      </c>
      <c r="CI444" s="163" t="str">
        <f t="shared" si="428"/>
        <v/>
      </c>
      <c r="CJ444" s="163" t="str">
        <f t="shared" si="429"/>
        <v/>
      </c>
      <c r="CK444" s="163" t="str">
        <f t="shared" si="430"/>
        <v/>
      </c>
      <c r="CL444" s="163" t="str">
        <f t="shared" si="431"/>
        <v/>
      </c>
      <c r="CM444" s="163" t="str">
        <f t="shared" si="432"/>
        <v/>
      </c>
      <c r="CN444" s="163"/>
      <c r="CO444" s="163"/>
      <c r="CP444" s="163" t="str">
        <f t="shared" si="433"/>
        <v/>
      </c>
      <c r="CQ444" s="163"/>
      <c r="CR444" s="163"/>
      <c r="CS444" s="185" t="str">
        <f t="shared" si="450"/>
        <v/>
      </c>
      <c r="CT444" s="70"/>
      <c r="CU444" s="70">
        <f t="shared" si="434"/>
        <v>0</v>
      </c>
      <c r="CV444" s="70">
        <f t="shared" si="435"/>
        <v>0</v>
      </c>
      <c r="CW444" s="70"/>
      <c r="CX444" s="96">
        <f t="shared" si="436"/>
        <v>0</v>
      </c>
      <c r="CY444" s="70"/>
      <c r="CZ444" s="70" t="e">
        <f t="shared" si="437"/>
        <v>#VALUE!</v>
      </c>
      <c r="DA444" s="70" t="e">
        <f t="shared" si="438"/>
        <v>#VALUE!</v>
      </c>
      <c r="DB444" s="70"/>
      <c r="DC444" s="70" t="b">
        <f t="shared" si="451"/>
        <v>0</v>
      </c>
      <c r="DD444" s="70">
        <f t="shared" si="439"/>
        <v>0</v>
      </c>
      <c r="DE444" s="70" t="str">
        <f t="shared" si="440"/>
        <v/>
      </c>
      <c r="DF444" s="70"/>
      <c r="DG444" s="70" t="str">
        <f t="shared" si="452"/>
        <v/>
      </c>
      <c r="DH444" s="70" t="b">
        <f t="shared" si="453"/>
        <v>0</v>
      </c>
      <c r="DI444" s="70" t="str">
        <f t="shared" si="454"/>
        <v/>
      </c>
      <c r="DJ444" s="70"/>
      <c r="DK444" s="70" t="str">
        <f t="shared" si="441"/>
        <v/>
      </c>
      <c r="DL444" s="70" t="str">
        <f t="shared" si="442"/>
        <v/>
      </c>
      <c r="DM444" s="70"/>
      <c r="DN444" s="70" t="str">
        <f t="shared" si="443"/>
        <v/>
      </c>
      <c r="DO444" s="70" t="str">
        <f>IF(DK444="","",AND((COUNTIF($DK$12:DL444,DK444))=1,(COUNTIF($DK$12:DL444,DL444))=1))</f>
        <v/>
      </c>
      <c r="DP444" s="70" t="str">
        <f>IF(DK444="","",AND((COUNTIF(DK444:$DL$812,DK444))=1,(COUNTIF(DK444:$DL$812,DL444))=1))</f>
        <v/>
      </c>
      <c r="DQ444" s="70"/>
      <c r="DR444" s="70" t="b">
        <f t="shared" si="444"/>
        <v>0</v>
      </c>
      <c r="DS444" s="70" t="b">
        <f t="shared" si="445"/>
        <v>0</v>
      </c>
      <c r="DT444" s="70">
        <f t="shared" si="455"/>
        <v>0</v>
      </c>
      <c r="DU444" s="70">
        <f t="shared" si="456"/>
        <v>0</v>
      </c>
      <c r="DV444" s="70" t="b">
        <f t="shared" si="446"/>
        <v>0</v>
      </c>
      <c r="DW444" s="70" t="b">
        <f t="shared" si="447"/>
        <v>0</v>
      </c>
      <c r="DX444" s="70"/>
      <c r="DY444" s="70" t="b">
        <f t="shared" si="448"/>
        <v>0</v>
      </c>
      <c r="DZ444" s="70">
        <f t="shared" si="449"/>
        <v>0</v>
      </c>
      <c r="EA444" s="70"/>
    </row>
    <row r="445" spans="1:131" x14ac:dyDescent="0.25">
      <c r="A445" s="24" t="str">
        <f t="shared" si="414"/>
        <v/>
      </c>
      <c r="B445" s="36"/>
      <c r="C445" s="37"/>
      <c r="D445" s="38"/>
      <c r="E445" s="37"/>
      <c r="F445" s="38"/>
      <c r="G445" s="39"/>
      <c r="H445" s="35"/>
      <c r="I445" s="30"/>
      <c r="J445" s="38"/>
      <c r="K445" s="36"/>
      <c r="L445" s="40"/>
      <c r="M445" s="43"/>
      <c r="N445" s="44"/>
      <c r="O445" s="35"/>
      <c r="P445" s="87"/>
      <c r="R445" s="70"/>
      <c r="S445" s="70"/>
      <c r="T445" s="99" t="s">
        <v>1031</v>
      </c>
      <c r="U445" s="146" t="s">
        <v>1032</v>
      </c>
      <c r="V445" s="70"/>
      <c r="W445" s="70"/>
      <c r="X445" s="70"/>
      <c r="Y445" s="70"/>
      <c r="Z445" t="b">
        <f t="shared" si="393"/>
        <v>0</v>
      </c>
      <c r="AA445" t="b">
        <f t="shared" si="415"/>
        <v>0</v>
      </c>
      <c r="AB445" t="b">
        <f t="shared" si="394"/>
        <v>0</v>
      </c>
      <c r="AC445" t="b">
        <f t="shared" si="395"/>
        <v>0</v>
      </c>
      <c r="AD445" s="101" t="b">
        <f t="shared" si="396"/>
        <v>0</v>
      </c>
      <c r="AE445" t="e">
        <f t="shared" si="397"/>
        <v>#VALUE!</v>
      </c>
      <c r="AF445" t="b">
        <f t="shared" si="398"/>
        <v>0</v>
      </c>
      <c r="AG445" s="135"/>
      <c r="AH445" s="82" t="b">
        <f t="shared" si="399"/>
        <v>0</v>
      </c>
      <c r="AI445" s="99" t="b">
        <f t="shared" si="400"/>
        <v>0</v>
      </c>
      <c r="AJ445" s="70" t="b">
        <f t="shared" si="401"/>
        <v>0</v>
      </c>
      <c r="AK445" s="111" t="b">
        <f t="shared" si="416"/>
        <v>0</v>
      </c>
      <c r="AL445" s="82" t="e">
        <f t="shared" si="402"/>
        <v>#VALUE!</v>
      </c>
      <c r="AM445" s="82" t="b">
        <f t="shared" si="403"/>
        <v>0</v>
      </c>
      <c r="AN445" s="82" t="b">
        <f t="shared" si="404"/>
        <v>0</v>
      </c>
      <c r="AO445" s="82" t="b">
        <f t="shared" si="417"/>
        <v>0</v>
      </c>
      <c r="AP445" s="82" t="b">
        <f t="shared" si="405"/>
        <v>0</v>
      </c>
      <c r="AQ445" s="82" t="b">
        <f t="shared" si="418"/>
        <v>0</v>
      </c>
      <c r="AR445" s="70">
        <f t="shared" si="419"/>
        <v>0</v>
      </c>
      <c r="AS445" s="82" t="b">
        <f t="shared" si="406"/>
        <v>0</v>
      </c>
      <c r="AT445" s="82" t="b">
        <f t="shared" si="407"/>
        <v>0</v>
      </c>
      <c r="AU445" s="82" t="b">
        <f t="shared" si="408"/>
        <v>0</v>
      </c>
      <c r="AV445" s="82" t="b">
        <f t="shared" si="409"/>
        <v>0</v>
      </c>
      <c r="AW445" s="82" t="b">
        <f t="shared" si="410"/>
        <v>0</v>
      </c>
      <c r="AX445" s="82" t="b">
        <f t="shared" si="411"/>
        <v>0</v>
      </c>
      <c r="AY445" s="82" t="b">
        <f t="shared" si="420"/>
        <v>0</v>
      </c>
      <c r="AZ445" s="82"/>
      <c r="BA445" s="82" t="b">
        <f t="shared" si="421"/>
        <v>0</v>
      </c>
      <c r="BB445" s="82" t="b">
        <f t="shared" si="422"/>
        <v>0</v>
      </c>
      <c r="BC445" s="82" t="b">
        <f t="shared" si="423"/>
        <v>0</v>
      </c>
      <c r="BD445" s="70"/>
      <c r="BE445" s="70" t="str">
        <f t="shared" si="412"/>
        <v/>
      </c>
      <c r="BF445" s="70">
        <v>434</v>
      </c>
      <c r="BG445" s="70"/>
      <c r="BH445" s="70"/>
      <c r="BI445" s="70"/>
      <c r="BJ445" s="70"/>
      <c r="BK445" s="70"/>
      <c r="BL445" s="70"/>
      <c r="BM445" s="70"/>
      <c r="BN445" s="70"/>
      <c r="BO445" s="70"/>
      <c r="BP445" s="70"/>
      <c r="BQ445" s="70"/>
      <c r="BR445" s="70"/>
      <c r="BS445" s="70" t="b">
        <f t="shared" si="413"/>
        <v>0</v>
      </c>
      <c r="BT445" s="70">
        <f>COUNTA(B446:$O$830)</f>
        <v>0</v>
      </c>
      <c r="BU445" s="70"/>
      <c r="BV445" s="163"/>
      <c r="BW445" s="163"/>
      <c r="BX445" s="163"/>
      <c r="BY445" s="163"/>
      <c r="BZ445" s="163"/>
      <c r="CA445" s="163"/>
      <c r="CB445" s="163"/>
      <c r="CC445" s="163"/>
      <c r="CD445" s="163"/>
      <c r="CE445" s="163" t="str">
        <f t="shared" si="424"/>
        <v/>
      </c>
      <c r="CF445" s="163" t="str">
        <f t="shared" si="425"/>
        <v/>
      </c>
      <c r="CG445" s="163" t="str">
        <f t="shared" si="426"/>
        <v/>
      </c>
      <c r="CH445" s="163" t="str">
        <f t="shared" si="427"/>
        <v/>
      </c>
      <c r="CI445" s="163" t="str">
        <f t="shared" si="428"/>
        <v/>
      </c>
      <c r="CJ445" s="163" t="str">
        <f t="shared" si="429"/>
        <v/>
      </c>
      <c r="CK445" s="163" t="str">
        <f t="shared" si="430"/>
        <v/>
      </c>
      <c r="CL445" s="163" t="str">
        <f t="shared" si="431"/>
        <v/>
      </c>
      <c r="CM445" s="163" t="str">
        <f t="shared" si="432"/>
        <v/>
      </c>
      <c r="CN445" s="163"/>
      <c r="CO445" s="163"/>
      <c r="CP445" s="163" t="str">
        <f t="shared" si="433"/>
        <v/>
      </c>
      <c r="CQ445" s="163"/>
      <c r="CR445" s="163"/>
      <c r="CS445" s="185" t="str">
        <f t="shared" si="450"/>
        <v/>
      </c>
      <c r="CT445" s="70"/>
      <c r="CU445" s="70">
        <f t="shared" si="434"/>
        <v>0</v>
      </c>
      <c r="CV445" s="70">
        <f t="shared" si="435"/>
        <v>0</v>
      </c>
      <c r="CW445" s="70"/>
      <c r="CX445" s="96">
        <f t="shared" si="436"/>
        <v>0</v>
      </c>
      <c r="CY445" s="70"/>
      <c r="CZ445" s="70" t="e">
        <f t="shared" si="437"/>
        <v>#VALUE!</v>
      </c>
      <c r="DA445" s="70" t="e">
        <f t="shared" si="438"/>
        <v>#VALUE!</v>
      </c>
      <c r="DB445" s="70"/>
      <c r="DC445" s="70" t="b">
        <f t="shared" si="451"/>
        <v>0</v>
      </c>
      <c r="DD445" s="70">
        <f t="shared" si="439"/>
        <v>0</v>
      </c>
      <c r="DE445" s="70" t="str">
        <f t="shared" si="440"/>
        <v/>
      </c>
      <c r="DF445" s="70"/>
      <c r="DG445" s="70" t="str">
        <f t="shared" si="452"/>
        <v/>
      </c>
      <c r="DH445" s="70" t="b">
        <f t="shared" si="453"/>
        <v>0</v>
      </c>
      <c r="DI445" s="70" t="str">
        <f t="shared" si="454"/>
        <v/>
      </c>
      <c r="DJ445" s="70"/>
      <c r="DK445" s="70" t="str">
        <f t="shared" si="441"/>
        <v/>
      </c>
      <c r="DL445" s="70" t="str">
        <f t="shared" si="442"/>
        <v/>
      </c>
      <c r="DM445" s="70"/>
      <c r="DN445" s="70" t="str">
        <f t="shared" si="443"/>
        <v/>
      </c>
      <c r="DO445" s="70" t="str">
        <f>IF(DK445="","",AND((COUNTIF($DK$12:DL445,DK445))=1,(COUNTIF($DK$12:DL445,DL445))=1))</f>
        <v/>
      </c>
      <c r="DP445" s="70" t="str">
        <f>IF(DK445="","",AND((COUNTIF(DK445:$DL$812,DK445))=1,(COUNTIF(DK445:$DL$812,DL445))=1))</f>
        <v/>
      </c>
      <c r="DQ445" s="70"/>
      <c r="DR445" s="70" t="b">
        <f t="shared" si="444"/>
        <v>0</v>
      </c>
      <c r="DS445" s="70" t="b">
        <f t="shared" si="445"/>
        <v>0</v>
      </c>
      <c r="DT445" s="70">
        <f t="shared" si="455"/>
        <v>0</v>
      </c>
      <c r="DU445" s="70">
        <f t="shared" si="456"/>
        <v>0</v>
      </c>
      <c r="DV445" s="70" t="b">
        <f t="shared" si="446"/>
        <v>0</v>
      </c>
      <c r="DW445" s="70" t="b">
        <f t="shared" si="447"/>
        <v>0</v>
      </c>
      <c r="DX445" s="70"/>
      <c r="DY445" s="70" t="b">
        <f t="shared" si="448"/>
        <v>0</v>
      </c>
      <c r="DZ445" s="70">
        <f t="shared" si="449"/>
        <v>0</v>
      </c>
      <c r="EA445" s="70"/>
    </row>
    <row r="446" spans="1:131" x14ac:dyDescent="0.25">
      <c r="A446" s="24" t="str">
        <f t="shared" si="414"/>
        <v/>
      </c>
      <c r="B446" s="36"/>
      <c r="C446" s="37"/>
      <c r="D446" s="38"/>
      <c r="E446" s="37"/>
      <c r="F446" s="38"/>
      <c r="G446" s="39"/>
      <c r="H446" s="35"/>
      <c r="I446" s="30"/>
      <c r="J446" s="38"/>
      <c r="K446" s="36"/>
      <c r="L446" s="40"/>
      <c r="M446" s="43"/>
      <c r="N446" s="44"/>
      <c r="O446" s="35"/>
      <c r="P446" s="87"/>
      <c r="R446" s="70"/>
      <c r="S446" s="70"/>
      <c r="T446" s="99" t="s">
        <v>1033</v>
      </c>
      <c r="U446" s="146" t="s">
        <v>1034</v>
      </c>
      <c r="V446" s="70"/>
      <c r="W446" s="70"/>
      <c r="X446" s="70"/>
      <c r="Y446" s="70"/>
      <c r="Z446" t="b">
        <f t="shared" si="393"/>
        <v>0</v>
      </c>
      <c r="AA446" t="b">
        <f t="shared" si="415"/>
        <v>0</v>
      </c>
      <c r="AB446" t="b">
        <f t="shared" si="394"/>
        <v>0</v>
      </c>
      <c r="AC446" t="b">
        <f t="shared" si="395"/>
        <v>0</v>
      </c>
      <c r="AD446" s="101" t="b">
        <f t="shared" si="396"/>
        <v>0</v>
      </c>
      <c r="AE446" t="e">
        <f t="shared" si="397"/>
        <v>#VALUE!</v>
      </c>
      <c r="AF446" t="b">
        <f t="shared" si="398"/>
        <v>0</v>
      </c>
      <c r="AG446" s="135"/>
      <c r="AH446" s="82" t="b">
        <f t="shared" si="399"/>
        <v>0</v>
      </c>
      <c r="AI446" s="99" t="b">
        <f t="shared" si="400"/>
        <v>0</v>
      </c>
      <c r="AJ446" s="70" t="b">
        <f t="shared" si="401"/>
        <v>0</v>
      </c>
      <c r="AK446" s="111" t="b">
        <f t="shared" si="416"/>
        <v>0</v>
      </c>
      <c r="AL446" s="82" t="e">
        <f t="shared" si="402"/>
        <v>#VALUE!</v>
      </c>
      <c r="AM446" s="82" t="b">
        <f t="shared" si="403"/>
        <v>0</v>
      </c>
      <c r="AN446" s="82" t="b">
        <f t="shared" si="404"/>
        <v>0</v>
      </c>
      <c r="AO446" s="82" t="b">
        <f t="shared" si="417"/>
        <v>0</v>
      </c>
      <c r="AP446" s="82" t="b">
        <f t="shared" si="405"/>
        <v>0</v>
      </c>
      <c r="AQ446" s="82" t="b">
        <f t="shared" si="418"/>
        <v>0</v>
      </c>
      <c r="AR446" s="70">
        <f t="shared" si="419"/>
        <v>0</v>
      </c>
      <c r="AS446" s="82" t="b">
        <f t="shared" si="406"/>
        <v>0</v>
      </c>
      <c r="AT446" s="82" t="b">
        <f t="shared" si="407"/>
        <v>0</v>
      </c>
      <c r="AU446" s="82" t="b">
        <f t="shared" si="408"/>
        <v>0</v>
      </c>
      <c r="AV446" s="82" t="b">
        <f t="shared" si="409"/>
        <v>0</v>
      </c>
      <c r="AW446" s="82" t="b">
        <f t="shared" si="410"/>
        <v>0</v>
      </c>
      <c r="AX446" s="82" t="b">
        <f t="shared" si="411"/>
        <v>0</v>
      </c>
      <c r="AY446" s="82" t="b">
        <f t="shared" si="420"/>
        <v>0</v>
      </c>
      <c r="AZ446" s="82"/>
      <c r="BA446" s="82" t="b">
        <f t="shared" si="421"/>
        <v>0</v>
      </c>
      <c r="BB446" s="82" t="b">
        <f t="shared" si="422"/>
        <v>0</v>
      </c>
      <c r="BC446" s="82" t="b">
        <f t="shared" si="423"/>
        <v>0</v>
      </c>
      <c r="BD446" s="70"/>
      <c r="BE446" s="70" t="str">
        <f t="shared" si="412"/>
        <v/>
      </c>
      <c r="BF446" s="70">
        <v>435</v>
      </c>
      <c r="BG446" s="70"/>
      <c r="BH446" s="70"/>
      <c r="BI446" s="70"/>
      <c r="BJ446" s="70"/>
      <c r="BK446" s="70"/>
      <c r="BL446" s="70"/>
      <c r="BM446" s="70"/>
      <c r="BN446" s="70"/>
      <c r="BO446" s="70"/>
      <c r="BP446" s="70"/>
      <c r="BQ446" s="70"/>
      <c r="BR446" s="70"/>
      <c r="BS446" s="70" t="b">
        <f t="shared" si="413"/>
        <v>0</v>
      </c>
      <c r="BT446" s="70">
        <f>COUNTA(B447:$O$830)</f>
        <v>0</v>
      </c>
      <c r="BU446" s="70"/>
      <c r="BV446" s="163"/>
      <c r="BW446" s="163"/>
      <c r="BX446" s="163"/>
      <c r="BY446" s="163"/>
      <c r="BZ446" s="163"/>
      <c r="CA446" s="163"/>
      <c r="CB446" s="163"/>
      <c r="CC446" s="163"/>
      <c r="CD446" s="163"/>
      <c r="CE446" s="163" t="str">
        <f t="shared" si="424"/>
        <v/>
      </c>
      <c r="CF446" s="163" t="str">
        <f t="shared" si="425"/>
        <v/>
      </c>
      <c r="CG446" s="163" t="str">
        <f t="shared" si="426"/>
        <v/>
      </c>
      <c r="CH446" s="163" t="str">
        <f t="shared" si="427"/>
        <v/>
      </c>
      <c r="CI446" s="163" t="str">
        <f t="shared" si="428"/>
        <v/>
      </c>
      <c r="CJ446" s="163" t="str">
        <f t="shared" si="429"/>
        <v/>
      </c>
      <c r="CK446" s="163" t="str">
        <f t="shared" si="430"/>
        <v/>
      </c>
      <c r="CL446" s="163" t="str">
        <f t="shared" si="431"/>
        <v/>
      </c>
      <c r="CM446" s="163" t="str">
        <f t="shared" si="432"/>
        <v/>
      </c>
      <c r="CN446" s="163"/>
      <c r="CO446" s="163"/>
      <c r="CP446" s="163" t="str">
        <f t="shared" si="433"/>
        <v/>
      </c>
      <c r="CQ446" s="163"/>
      <c r="CR446" s="163"/>
      <c r="CS446" s="185" t="str">
        <f t="shared" si="450"/>
        <v/>
      </c>
      <c r="CT446" s="70"/>
      <c r="CU446" s="70">
        <f t="shared" si="434"/>
        <v>0</v>
      </c>
      <c r="CV446" s="70">
        <f t="shared" si="435"/>
        <v>0</v>
      </c>
      <c r="CW446" s="70"/>
      <c r="CX446" s="96">
        <f t="shared" si="436"/>
        <v>0</v>
      </c>
      <c r="CY446" s="70"/>
      <c r="CZ446" s="70" t="e">
        <f t="shared" si="437"/>
        <v>#VALUE!</v>
      </c>
      <c r="DA446" s="70" t="e">
        <f t="shared" si="438"/>
        <v>#VALUE!</v>
      </c>
      <c r="DB446" s="70"/>
      <c r="DC446" s="70" t="b">
        <f t="shared" si="451"/>
        <v>0</v>
      </c>
      <c r="DD446" s="70">
        <f t="shared" si="439"/>
        <v>0</v>
      </c>
      <c r="DE446" s="70" t="str">
        <f t="shared" si="440"/>
        <v/>
      </c>
      <c r="DF446" s="70"/>
      <c r="DG446" s="70" t="str">
        <f t="shared" si="452"/>
        <v/>
      </c>
      <c r="DH446" s="70" t="b">
        <f t="shared" si="453"/>
        <v>0</v>
      </c>
      <c r="DI446" s="70" t="str">
        <f t="shared" si="454"/>
        <v/>
      </c>
      <c r="DJ446" s="70"/>
      <c r="DK446" s="70" t="str">
        <f t="shared" si="441"/>
        <v/>
      </c>
      <c r="DL446" s="70" t="str">
        <f t="shared" si="442"/>
        <v/>
      </c>
      <c r="DM446" s="70"/>
      <c r="DN446" s="70" t="str">
        <f t="shared" si="443"/>
        <v/>
      </c>
      <c r="DO446" s="70" t="str">
        <f>IF(DK446="","",AND((COUNTIF($DK$12:DL446,DK446))=1,(COUNTIF($DK$12:DL446,DL446))=1))</f>
        <v/>
      </c>
      <c r="DP446" s="70" t="str">
        <f>IF(DK446="","",AND((COUNTIF(DK446:$DL$812,DK446))=1,(COUNTIF(DK446:$DL$812,DL446))=1))</f>
        <v/>
      </c>
      <c r="DQ446" s="70"/>
      <c r="DR446" s="70" t="b">
        <f t="shared" si="444"/>
        <v>0</v>
      </c>
      <c r="DS446" s="70" t="b">
        <f t="shared" si="445"/>
        <v>0</v>
      </c>
      <c r="DT446" s="70">
        <f t="shared" si="455"/>
        <v>0</v>
      </c>
      <c r="DU446" s="70">
        <f t="shared" si="456"/>
        <v>0</v>
      </c>
      <c r="DV446" s="70" t="b">
        <f t="shared" si="446"/>
        <v>0</v>
      </c>
      <c r="DW446" s="70" t="b">
        <f t="shared" si="447"/>
        <v>0</v>
      </c>
      <c r="DX446" s="70"/>
      <c r="DY446" s="70" t="b">
        <f t="shared" si="448"/>
        <v>0</v>
      </c>
      <c r="DZ446" s="70">
        <f t="shared" si="449"/>
        <v>0</v>
      </c>
      <c r="EA446" s="70"/>
    </row>
    <row r="447" spans="1:131" x14ac:dyDescent="0.25">
      <c r="A447" s="24" t="str">
        <f t="shared" si="414"/>
        <v/>
      </c>
      <c r="B447" s="36"/>
      <c r="C447" s="37"/>
      <c r="D447" s="38"/>
      <c r="E447" s="37"/>
      <c r="F447" s="38"/>
      <c r="G447" s="39"/>
      <c r="H447" s="35"/>
      <c r="I447" s="30"/>
      <c r="J447" s="38"/>
      <c r="K447" s="36"/>
      <c r="L447" s="40"/>
      <c r="M447" s="43"/>
      <c r="N447" s="44"/>
      <c r="O447" s="35"/>
      <c r="P447" s="87"/>
      <c r="R447" s="70"/>
      <c r="S447" s="70"/>
      <c r="T447" s="99" t="s">
        <v>1035</v>
      </c>
      <c r="U447" s="146" t="s">
        <v>1036</v>
      </c>
      <c r="V447" s="70"/>
      <c r="W447" s="70"/>
      <c r="X447" s="70"/>
      <c r="Y447" s="70"/>
      <c r="Z447" t="b">
        <f t="shared" si="393"/>
        <v>0</v>
      </c>
      <c r="AA447" t="b">
        <f t="shared" si="415"/>
        <v>0</v>
      </c>
      <c r="AB447" t="b">
        <f t="shared" si="394"/>
        <v>0</v>
      </c>
      <c r="AC447" t="b">
        <f t="shared" si="395"/>
        <v>0</v>
      </c>
      <c r="AD447" s="101" t="b">
        <f t="shared" si="396"/>
        <v>0</v>
      </c>
      <c r="AE447" t="e">
        <f t="shared" si="397"/>
        <v>#VALUE!</v>
      </c>
      <c r="AF447" t="b">
        <f t="shared" si="398"/>
        <v>0</v>
      </c>
      <c r="AG447" s="135"/>
      <c r="AH447" s="82" t="b">
        <f t="shared" si="399"/>
        <v>0</v>
      </c>
      <c r="AI447" s="99" t="b">
        <f t="shared" si="400"/>
        <v>0</v>
      </c>
      <c r="AJ447" s="70" t="b">
        <f t="shared" si="401"/>
        <v>0</v>
      </c>
      <c r="AK447" s="111" t="b">
        <f t="shared" si="416"/>
        <v>0</v>
      </c>
      <c r="AL447" s="82" t="e">
        <f t="shared" si="402"/>
        <v>#VALUE!</v>
      </c>
      <c r="AM447" s="82" t="b">
        <f t="shared" si="403"/>
        <v>0</v>
      </c>
      <c r="AN447" s="82" t="b">
        <f t="shared" si="404"/>
        <v>0</v>
      </c>
      <c r="AO447" s="82" t="b">
        <f t="shared" si="417"/>
        <v>0</v>
      </c>
      <c r="AP447" s="82" t="b">
        <f t="shared" si="405"/>
        <v>0</v>
      </c>
      <c r="AQ447" s="82" t="b">
        <f t="shared" si="418"/>
        <v>0</v>
      </c>
      <c r="AR447" s="70">
        <f t="shared" si="419"/>
        <v>0</v>
      </c>
      <c r="AS447" s="82" t="b">
        <f t="shared" si="406"/>
        <v>0</v>
      </c>
      <c r="AT447" s="82" t="b">
        <f t="shared" si="407"/>
        <v>0</v>
      </c>
      <c r="AU447" s="82" t="b">
        <f t="shared" si="408"/>
        <v>0</v>
      </c>
      <c r="AV447" s="82" t="b">
        <f t="shared" si="409"/>
        <v>0</v>
      </c>
      <c r="AW447" s="82" t="b">
        <f t="shared" si="410"/>
        <v>0</v>
      </c>
      <c r="AX447" s="82" t="b">
        <f t="shared" si="411"/>
        <v>0</v>
      </c>
      <c r="AY447" s="82" t="b">
        <f t="shared" si="420"/>
        <v>0</v>
      </c>
      <c r="AZ447" s="82"/>
      <c r="BA447" s="82" t="b">
        <f t="shared" si="421"/>
        <v>0</v>
      </c>
      <c r="BB447" s="82" t="b">
        <f t="shared" si="422"/>
        <v>0</v>
      </c>
      <c r="BC447" s="82" t="b">
        <f t="shared" si="423"/>
        <v>0</v>
      </c>
      <c r="BD447" s="70"/>
      <c r="BE447" s="70" t="str">
        <f t="shared" si="412"/>
        <v/>
      </c>
      <c r="BF447" s="70">
        <v>436</v>
      </c>
      <c r="BG447" s="70"/>
      <c r="BH447" s="70"/>
      <c r="BI447" s="70"/>
      <c r="BJ447" s="70"/>
      <c r="BK447" s="70"/>
      <c r="BL447" s="70"/>
      <c r="BM447" s="70"/>
      <c r="BN447" s="70"/>
      <c r="BO447" s="70"/>
      <c r="BP447" s="70"/>
      <c r="BQ447" s="70"/>
      <c r="BR447" s="70"/>
      <c r="BS447" s="70" t="b">
        <f t="shared" si="413"/>
        <v>0</v>
      </c>
      <c r="BT447" s="70">
        <f>COUNTA(B448:$O$830)</f>
        <v>0</v>
      </c>
      <c r="BU447" s="70"/>
      <c r="BV447" s="163"/>
      <c r="BW447" s="163"/>
      <c r="BX447" s="163"/>
      <c r="BY447" s="163"/>
      <c r="BZ447" s="163"/>
      <c r="CA447" s="163"/>
      <c r="CB447" s="163"/>
      <c r="CC447" s="163"/>
      <c r="CD447" s="163"/>
      <c r="CE447" s="163" t="str">
        <f t="shared" si="424"/>
        <v/>
      </c>
      <c r="CF447" s="163" t="str">
        <f t="shared" si="425"/>
        <v/>
      </c>
      <c r="CG447" s="163" t="str">
        <f t="shared" si="426"/>
        <v/>
      </c>
      <c r="CH447" s="163" t="str">
        <f t="shared" si="427"/>
        <v/>
      </c>
      <c r="CI447" s="163" t="str">
        <f t="shared" si="428"/>
        <v/>
      </c>
      <c r="CJ447" s="163" t="str">
        <f t="shared" si="429"/>
        <v/>
      </c>
      <c r="CK447" s="163" t="str">
        <f t="shared" si="430"/>
        <v/>
      </c>
      <c r="CL447" s="163" t="str">
        <f t="shared" si="431"/>
        <v/>
      </c>
      <c r="CM447" s="163" t="str">
        <f t="shared" si="432"/>
        <v/>
      </c>
      <c r="CN447" s="163"/>
      <c r="CO447" s="163"/>
      <c r="CP447" s="163" t="str">
        <f t="shared" si="433"/>
        <v/>
      </c>
      <c r="CQ447" s="163"/>
      <c r="CR447" s="163"/>
      <c r="CS447" s="185" t="str">
        <f t="shared" si="450"/>
        <v/>
      </c>
      <c r="CT447" s="70"/>
      <c r="CU447" s="70">
        <f t="shared" si="434"/>
        <v>0</v>
      </c>
      <c r="CV447" s="70">
        <f t="shared" si="435"/>
        <v>0</v>
      </c>
      <c r="CW447" s="70"/>
      <c r="CX447" s="96">
        <f t="shared" si="436"/>
        <v>0</v>
      </c>
      <c r="CY447" s="70"/>
      <c r="CZ447" s="70" t="e">
        <f t="shared" si="437"/>
        <v>#VALUE!</v>
      </c>
      <c r="DA447" s="70" t="e">
        <f t="shared" si="438"/>
        <v>#VALUE!</v>
      </c>
      <c r="DB447" s="70"/>
      <c r="DC447" s="70" t="b">
        <f t="shared" si="451"/>
        <v>0</v>
      </c>
      <c r="DD447" s="70">
        <f t="shared" si="439"/>
        <v>0</v>
      </c>
      <c r="DE447" s="70" t="str">
        <f t="shared" si="440"/>
        <v/>
      </c>
      <c r="DF447" s="70"/>
      <c r="DG447" s="70" t="str">
        <f t="shared" si="452"/>
        <v/>
      </c>
      <c r="DH447" s="70" t="b">
        <f t="shared" si="453"/>
        <v>0</v>
      </c>
      <c r="DI447" s="70" t="str">
        <f t="shared" si="454"/>
        <v/>
      </c>
      <c r="DJ447" s="70"/>
      <c r="DK447" s="70" t="str">
        <f t="shared" si="441"/>
        <v/>
      </c>
      <c r="DL447" s="70" t="str">
        <f t="shared" si="442"/>
        <v/>
      </c>
      <c r="DM447" s="70"/>
      <c r="DN447" s="70" t="str">
        <f t="shared" si="443"/>
        <v/>
      </c>
      <c r="DO447" s="70" t="str">
        <f>IF(DK447="","",AND((COUNTIF($DK$12:DL447,DK447))=1,(COUNTIF($DK$12:DL447,DL447))=1))</f>
        <v/>
      </c>
      <c r="DP447" s="70" t="str">
        <f>IF(DK447="","",AND((COUNTIF(DK447:$DL$812,DK447))=1,(COUNTIF(DK447:$DL$812,DL447))=1))</f>
        <v/>
      </c>
      <c r="DQ447" s="70"/>
      <c r="DR447" s="70" t="b">
        <f t="shared" si="444"/>
        <v>0</v>
      </c>
      <c r="DS447" s="70" t="b">
        <f t="shared" si="445"/>
        <v>0</v>
      </c>
      <c r="DT447" s="70">
        <f t="shared" si="455"/>
        <v>0</v>
      </c>
      <c r="DU447" s="70">
        <f t="shared" si="456"/>
        <v>0</v>
      </c>
      <c r="DV447" s="70" t="b">
        <f t="shared" si="446"/>
        <v>0</v>
      </c>
      <c r="DW447" s="70" t="b">
        <f t="shared" si="447"/>
        <v>0</v>
      </c>
      <c r="DX447" s="70"/>
      <c r="DY447" s="70" t="b">
        <f t="shared" si="448"/>
        <v>0</v>
      </c>
      <c r="DZ447" s="70">
        <f t="shared" si="449"/>
        <v>0</v>
      </c>
      <c r="EA447" s="70"/>
    </row>
    <row r="448" spans="1:131" x14ac:dyDescent="0.25">
      <c r="A448" s="24" t="str">
        <f t="shared" si="414"/>
        <v/>
      </c>
      <c r="B448" s="36"/>
      <c r="C448" s="37"/>
      <c r="D448" s="38"/>
      <c r="E448" s="37"/>
      <c r="F448" s="38"/>
      <c r="G448" s="39"/>
      <c r="H448" s="35"/>
      <c r="I448" s="30"/>
      <c r="J448" s="38"/>
      <c r="K448" s="36"/>
      <c r="L448" s="40"/>
      <c r="M448" s="43"/>
      <c r="N448" s="44"/>
      <c r="O448" s="35"/>
      <c r="P448" s="87"/>
      <c r="R448" s="70"/>
      <c r="S448" s="70"/>
      <c r="T448" s="99" t="s">
        <v>1037</v>
      </c>
      <c r="U448" s="146" t="s">
        <v>1038</v>
      </c>
      <c r="V448" s="70"/>
      <c r="W448" s="70"/>
      <c r="X448" s="70"/>
      <c r="Y448" s="70"/>
      <c r="Z448" t="b">
        <f t="shared" si="393"/>
        <v>0</v>
      </c>
      <c r="AA448" t="b">
        <f t="shared" si="415"/>
        <v>0</v>
      </c>
      <c r="AB448" t="b">
        <f t="shared" si="394"/>
        <v>0</v>
      </c>
      <c r="AC448" t="b">
        <f t="shared" si="395"/>
        <v>0</v>
      </c>
      <c r="AD448" s="101" t="b">
        <f t="shared" si="396"/>
        <v>0</v>
      </c>
      <c r="AE448" t="e">
        <f t="shared" si="397"/>
        <v>#VALUE!</v>
      </c>
      <c r="AF448" t="b">
        <f t="shared" si="398"/>
        <v>0</v>
      </c>
      <c r="AG448" s="135"/>
      <c r="AH448" s="82" t="b">
        <f t="shared" si="399"/>
        <v>0</v>
      </c>
      <c r="AI448" s="99" t="b">
        <f t="shared" si="400"/>
        <v>0</v>
      </c>
      <c r="AJ448" s="70" t="b">
        <f t="shared" si="401"/>
        <v>0</v>
      </c>
      <c r="AK448" s="111" t="b">
        <f t="shared" si="416"/>
        <v>0</v>
      </c>
      <c r="AL448" s="82" t="e">
        <f t="shared" si="402"/>
        <v>#VALUE!</v>
      </c>
      <c r="AM448" s="82" t="b">
        <f t="shared" si="403"/>
        <v>0</v>
      </c>
      <c r="AN448" s="82" t="b">
        <f t="shared" si="404"/>
        <v>0</v>
      </c>
      <c r="AO448" s="82" t="b">
        <f t="shared" si="417"/>
        <v>0</v>
      </c>
      <c r="AP448" s="82" t="b">
        <f t="shared" si="405"/>
        <v>0</v>
      </c>
      <c r="AQ448" s="82" t="b">
        <f t="shared" si="418"/>
        <v>0</v>
      </c>
      <c r="AR448" s="70">
        <f t="shared" si="419"/>
        <v>0</v>
      </c>
      <c r="AS448" s="82" t="b">
        <f t="shared" si="406"/>
        <v>0</v>
      </c>
      <c r="AT448" s="82" t="b">
        <f t="shared" si="407"/>
        <v>0</v>
      </c>
      <c r="AU448" s="82" t="b">
        <f t="shared" si="408"/>
        <v>0</v>
      </c>
      <c r="AV448" s="82" t="b">
        <f t="shared" si="409"/>
        <v>0</v>
      </c>
      <c r="AW448" s="82" t="b">
        <f t="shared" si="410"/>
        <v>0</v>
      </c>
      <c r="AX448" s="82" t="b">
        <f t="shared" si="411"/>
        <v>0</v>
      </c>
      <c r="AY448" s="82" t="b">
        <f t="shared" si="420"/>
        <v>0</v>
      </c>
      <c r="AZ448" s="82"/>
      <c r="BA448" s="82" t="b">
        <f t="shared" si="421"/>
        <v>0</v>
      </c>
      <c r="BB448" s="82" t="b">
        <f t="shared" si="422"/>
        <v>0</v>
      </c>
      <c r="BC448" s="82" t="b">
        <f t="shared" si="423"/>
        <v>0</v>
      </c>
      <c r="BD448" s="70"/>
      <c r="BE448" s="70" t="str">
        <f t="shared" si="412"/>
        <v/>
      </c>
      <c r="BF448" s="70">
        <v>437</v>
      </c>
      <c r="BG448" s="70"/>
      <c r="BH448" s="70"/>
      <c r="BI448" s="70"/>
      <c r="BJ448" s="70"/>
      <c r="BK448" s="70"/>
      <c r="BL448" s="70"/>
      <c r="BM448" s="70"/>
      <c r="BN448" s="70"/>
      <c r="BO448" s="70"/>
      <c r="BP448" s="70"/>
      <c r="BQ448" s="70"/>
      <c r="BR448" s="70"/>
      <c r="BS448" s="70" t="b">
        <f t="shared" si="413"/>
        <v>0</v>
      </c>
      <c r="BT448" s="70">
        <f>COUNTA(B449:$O$830)</f>
        <v>0</v>
      </c>
      <c r="BU448" s="70"/>
      <c r="BV448" s="163"/>
      <c r="BW448" s="163"/>
      <c r="BX448" s="163"/>
      <c r="BY448" s="163"/>
      <c r="BZ448" s="163"/>
      <c r="CA448" s="163"/>
      <c r="CB448" s="163"/>
      <c r="CC448" s="163"/>
      <c r="CD448" s="163"/>
      <c r="CE448" s="163" t="str">
        <f t="shared" si="424"/>
        <v/>
      </c>
      <c r="CF448" s="163" t="str">
        <f t="shared" si="425"/>
        <v/>
      </c>
      <c r="CG448" s="163" t="str">
        <f t="shared" si="426"/>
        <v/>
      </c>
      <c r="CH448" s="163" t="str">
        <f t="shared" si="427"/>
        <v/>
      </c>
      <c r="CI448" s="163" t="str">
        <f t="shared" si="428"/>
        <v/>
      </c>
      <c r="CJ448" s="163" t="str">
        <f t="shared" si="429"/>
        <v/>
      </c>
      <c r="CK448" s="163" t="str">
        <f t="shared" si="430"/>
        <v/>
      </c>
      <c r="CL448" s="163" t="str">
        <f t="shared" si="431"/>
        <v/>
      </c>
      <c r="CM448" s="163" t="str">
        <f t="shared" si="432"/>
        <v/>
      </c>
      <c r="CN448" s="163"/>
      <c r="CO448" s="163"/>
      <c r="CP448" s="163" t="str">
        <f t="shared" si="433"/>
        <v/>
      </c>
      <c r="CQ448" s="163"/>
      <c r="CR448" s="163"/>
      <c r="CS448" s="185" t="str">
        <f t="shared" si="450"/>
        <v/>
      </c>
      <c r="CT448" s="70"/>
      <c r="CU448" s="70">
        <f t="shared" si="434"/>
        <v>0</v>
      </c>
      <c r="CV448" s="70">
        <f t="shared" si="435"/>
        <v>0</v>
      </c>
      <c r="CW448" s="70"/>
      <c r="CX448" s="96">
        <f t="shared" si="436"/>
        <v>0</v>
      </c>
      <c r="CY448" s="70"/>
      <c r="CZ448" s="70" t="e">
        <f t="shared" si="437"/>
        <v>#VALUE!</v>
      </c>
      <c r="DA448" s="70" t="e">
        <f t="shared" si="438"/>
        <v>#VALUE!</v>
      </c>
      <c r="DB448" s="70"/>
      <c r="DC448" s="70" t="b">
        <f t="shared" si="451"/>
        <v>0</v>
      </c>
      <c r="DD448" s="70">
        <f t="shared" si="439"/>
        <v>0</v>
      </c>
      <c r="DE448" s="70" t="str">
        <f t="shared" si="440"/>
        <v/>
      </c>
      <c r="DF448" s="70"/>
      <c r="DG448" s="70" t="str">
        <f t="shared" si="452"/>
        <v/>
      </c>
      <c r="DH448" s="70" t="b">
        <f t="shared" si="453"/>
        <v>0</v>
      </c>
      <c r="DI448" s="70" t="str">
        <f t="shared" si="454"/>
        <v/>
      </c>
      <c r="DJ448" s="70"/>
      <c r="DK448" s="70" t="str">
        <f t="shared" si="441"/>
        <v/>
      </c>
      <c r="DL448" s="70" t="str">
        <f t="shared" si="442"/>
        <v/>
      </c>
      <c r="DM448" s="70"/>
      <c r="DN448" s="70" t="str">
        <f t="shared" si="443"/>
        <v/>
      </c>
      <c r="DO448" s="70" t="str">
        <f>IF(DK448="","",AND((COUNTIF($DK$12:DL448,DK448))=1,(COUNTIF($DK$12:DL448,DL448))=1))</f>
        <v/>
      </c>
      <c r="DP448" s="70" t="str">
        <f>IF(DK448="","",AND((COUNTIF(DK448:$DL$812,DK448))=1,(COUNTIF(DK448:$DL$812,DL448))=1))</f>
        <v/>
      </c>
      <c r="DQ448" s="70"/>
      <c r="DR448" s="70" t="b">
        <f t="shared" si="444"/>
        <v>0</v>
      </c>
      <c r="DS448" s="70" t="b">
        <f t="shared" si="445"/>
        <v>0</v>
      </c>
      <c r="DT448" s="70">
        <f t="shared" si="455"/>
        <v>0</v>
      </c>
      <c r="DU448" s="70">
        <f t="shared" si="456"/>
        <v>0</v>
      </c>
      <c r="DV448" s="70" t="b">
        <f t="shared" si="446"/>
        <v>0</v>
      </c>
      <c r="DW448" s="70" t="b">
        <f t="shared" si="447"/>
        <v>0</v>
      </c>
      <c r="DX448" s="70"/>
      <c r="DY448" s="70" t="b">
        <f t="shared" si="448"/>
        <v>0</v>
      </c>
      <c r="DZ448" s="70">
        <f t="shared" si="449"/>
        <v>0</v>
      </c>
      <c r="EA448" s="70"/>
    </row>
    <row r="449" spans="1:131" x14ac:dyDescent="0.25">
      <c r="A449" s="24" t="str">
        <f t="shared" si="414"/>
        <v/>
      </c>
      <c r="B449" s="36"/>
      <c r="C449" s="37"/>
      <c r="D449" s="38"/>
      <c r="E449" s="37"/>
      <c r="F449" s="38"/>
      <c r="G449" s="39"/>
      <c r="H449" s="35"/>
      <c r="I449" s="30"/>
      <c r="J449" s="38"/>
      <c r="K449" s="36"/>
      <c r="L449" s="40"/>
      <c r="M449" s="43"/>
      <c r="N449" s="44"/>
      <c r="O449" s="35"/>
      <c r="P449" s="87"/>
      <c r="R449" s="70"/>
      <c r="S449" s="70"/>
      <c r="T449" s="99" t="s">
        <v>1039</v>
      </c>
      <c r="U449" s="146" t="s">
        <v>1040</v>
      </c>
      <c r="V449" s="70"/>
      <c r="W449" s="70"/>
      <c r="X449" s="70"/>
      <c r="Y449" s="70"/>
      <c r="Z449" t="b">
        <f t="shared" si="393"/>
        <v>0</v>
      </c>
      <c r="AA449" t="b">
        <f t="shared" si="415"/>
        <v>0</v>
      </c>
      <c r="AB449" t="b">
        <f t="shared" si="394"/>
        <v>0</v>
      </c>
      <c r="AC449" t="b">
        <f t="shared" si="395"/>
        <v>0</v>
      </c>
      <c r="AD449" s="101" t="b">
        <f t="shared" si="396"/>
        <v>0</v>
      </c>
      <c r="AE449" t="e">
        <f t="shared" si="397"/>
        <v>#VALUE!</v>
      </c>
      <c r="AF449" t="b">
        <f t="shared" si="398"/>
        <v>0</v>
      </c>
      <c r="AG449" s="135"/>
      <c r="AH449" s="82" t="b">
        <f t="shared" si="399"/>
        <v>0</v>
      </c>
      <c r="AI449" s="99" t="b">
        <f t="shared" si="400"/>
        <v>0</v>
      </c>
      <c r="AJ449" s="70" t="b">
        <f t="shared" si="401"/>
        <v>0</v>
      </c>
      <c r="AK449" s="111" t="b">
        <f t="shared" si="416"/>
        <v>0</v>
      </c>
      <c r="AL449" s="82" t="e">
        <f t="shared" si="402"/>
        <v>#VALUE!</v>
      </c>
      <c r="AM449" s="82" t="b">
        <f t="shared" si="403"/>
        <v>0</v>
      </c>
      <c r="AN449" s="82" t="b">
        <f t="shared" si="404"/>
        <v>0</v>
      </c>
      <c r="AO449" s="82" t="b">
        <f t="shared" si="417"/>
        <v>0</v>
      </c>
      <c r="AP449" s="82" t="b">
        <f t="shared" si="405"/>
        <v>0</v>
      </c>
      <c r="AQ449" s="82" t="b">
        <f t="shared" si="418"/>
        <v>0</v>
      </c>
      <c r="AR449" s="70">
        <f t="shared" si="419"/>
        <v>0</v>
      </c>
      <c r="AS449" s="82" t="b">
        <f t="shared" si="406"/>
        <v>0</v>
      </c>
      <c r="AT449" s="82" t="b">
        <f t="shared" si="407"/>
        <v>0</v>
      </c>
      <c r="AU449" s="82" t="b">
        <f t="shared" si="408"/>
        <v>0</v>
      </c>
      <c r="AV449" s="82" t="b">
        <f t="shared" si="409"/>
        <v>0</v>
      </c>
      <c r="AW449" s="82" t="b">
        <f t="shared" si="410"/>
        <v>0</v>
      </c>
      <c r="AX449" s="82" t="b">
        <f t="shared" si="411"/>
        <v>0</v>
      </c>
      <c r="AY449" s="82" t="b">
        <f t="shared" si="420"/>
        <v>0</v>
      </c>
      <c r="AZ449" s="82"/>
      <c r="BA449" s="82" t="b">
        <f t="shared" si="421"/>
        <v>0</v>
      </c>
      <c r="BB449" s="82" t="b">
        <f t="shared" si="422"/>
        <v>0</v>
      </c>
      <c r="BC449" s="82" t="b">
        <f t="shared" si="423"/>
        <v>0</v>
      </c>
      <c r="BD449" s="70"/>
      <c r="BE449" s="70" t="str">
        <f t="shared" si="412"/>
        <v/>
      </c>
      <c r="BF449" s="70">
        <v>438</v>
      </c>
      <c r="BG449" s="70"/>
      <c r="BH449" s="70"/>
      <c r="BI449" s="70"/>
      <c r="BJ449" s="70"/>
      <c r="BK449" s="70"/>
      <c r="BL449" s="70"/>
      <c r="BM449" s="70"/>
      <c r="BN449" s="70"/>
      <c r="BO449" s="70"/>
      <c r="BP449" s="70"/>
      <c r="BQ449" s="70"/>
      <c r="BR449" s="70"/>
      <c r="BS449" s="70" t="b">
        <f t="shared" si="413"/>
        <v>0</v>
      </c>
      <c r="BT449" s="70">
        <f>COUNTA(B450:$O$830)</f>
        <v>0</v>
      </c>
      <c r="BU449" s="70"/>
      <c r="BV449" s="163"/>
      <c r="BW449" s="163"/>
      <c r="BX449" s="163"/>
      <c r="BY449" s="163"/>
      <c r="BZ449" s="163"/>
      <c r="CA449" s="163"/>
      <c r="CB449" s="163"/>
      <c r="CC449" s="163"/>
      <c r="CD449" s="163"/>
      <c r="CE449" s="163" t="str">
        <f t="shared" si="424"/>
        <v/>
      </c>
      <c r="CF449" s="163" t="str">
        <f t="shared" si="425"/>
        <v/>
      </c>
      <c r="CG449" s="163" t="str">
        <f t="shared" si="426"/>
        <v/>
      </c>
      <c r="CH449" s="163" t="str">
        <f t="shared" si="427"/>
        <v/>
      </c>
      <c r="CI449" s="163" t="str">
        <f t="shared" si="428"/>
        <v/>
      </c>
      <c r="CJ449" s="163" t="str">
        <f t="shared" si="429"/>
        <v/>
      </c>
      <c r="CK449" s="163" t="str">
        <f t="shared" si="430"/>
        <v/>
      </c>
      <c r="CL449" s="163" t="str">
        <f t="shared" si="431"/>
        <v/>
      </c>
      <c r="CM449" s="163" t="str">
        <f t="shared" si="432"/>
        <v/>
      </c>
      <c r="CN449" s="163"/>
      <c r="CO449" s="163"/>
      <c r="CP449" s="163" t="str">
        <f t="shared" si="433"/>
        <v/>
      </c>
      <c r="CQ449" s="163"/>
      <c r="CR449" s="163"/>
      <c r="CS449" s="185" t="str">
        <f t="shared" si="450"/>
        <v/>
      </c>
      <c r="CT449" s="70"/>
      <c r="CU449" s="70">
        <f t="shared" si="434"/>
        <v>0</v>
      </c>
      <c r="CV449" s="70">
        <f t="shared" si="435"/>
        <v>0</v>
      </c>
      <c r="CW449" s="70"/>
      <c r="CX449" s="96">
        <f t="shared" si="436"/>
        <v>0</v>
      </c>
      <c r="CY449" s="70"/>
      <c r="CZ449" s="70" t="e">
        <f t="shared" si="437"/>
        <v>#VALUE!</v>
      </c>
      <c r="DA449" s="70" t="e">
        <f t="shared" si="438"/>
        <v>#VALUE!</v>
      </c>
      <c r="DB449" s="70"/>
      <c r="DC449" s="70" t="b">
        <f t="shared" si="451"/>
        <v>0</v>
      </c>
      <c r="DD449" s="70">
        <f t="shared" si="439"/>
        <v>0</v>
      </c>
      <c r="DE449" s="70" t="str">
        <f t="shared" si="440"/>
        <v/>
      </c>
      <c r="DF449" s="70"/>
      <c r="DG449" s="70" t="str">
        <f t="shared" si="452"/>
        <v/>
      </c>
      <c r="DH449" s="70" t="b">
        <f t="shared" si="453"/>
        <v>0</v>
      </c>
      <c r="DI449" s="70" t="str">
        <f t="shared" si="454"/>
        <v/>
      </c>
      <c r="DJ449" s="70"/>
      <c r="DK449" s="70" t="str">
        <f t="shared" si="441"/>
        <v/>
      </c>
      <c r="DL449" s="70" t="str">
        <f t="shared" si="442"/>
        <v/>
      </c>
      <c r="DM449" s="70"/>
      <c r="DN449" s="70" t="str">
        <f t="shared" si="443"/>
        <v/>
      </c>
      <c r="DO449" s="70" t="str">
        <f>IF(DK449="","",AND((COUNTIF($DK$12:DL449,DK449))=1,(COUNTIF($DK$12:DL449,DL449))=1))</f>
        <v/>
      </c>
      <c r="DP449" s="70" t="str">
        <f>IF(DK449="","",AND((COUNTIF(DK449:$DL$812,DK449))=1,(COUNTIF(DK449:$DL$812,DL449))=1))</f>
        <v/>
      </c>
      <c r="DQ449" s="70"/>
      <c r="DR449" s="70" t="b">
        <f t="shared" si="444"/>
        <v>0</v>
      </c>
      <c r="DS449" s="70" t="b">
        <f t="shared" si="445"/>
        <v>0</v>
      </c>
      <c r="DT449" s="70">
        <f t="shared" si="455"/>
        <v>0</v>
      </c>
      <c r="DU449" s="70">
        <f t="shared" si="456"/>
        <v>0</v>
      </c>
      <c r="DV449" s="70" t="b">
        <f t="shared" si="446"/>
        <v>0</v>
      </c>
      <c r="DW449" s="70" t="b">
        <f t="shared" si="447"/>
        <v>0</v>
      </c>
      <c r="DX449" s="70"/>
      <c r="DY449" s="70" t="b">
        <f t="shared" si="448"/>
        <v>0</v>
      </c>
      <c r="DZ449" s="70">
        <f t="shared" si="449"/>
        <v>0</v>
      </c>
      <c r="EA449" s="70"/>
    </row>
    <row r="450" spans="1:131" x14ac:dyDescent="0.25">
      <c r="A450" s="24" t="str">
        <f t="shared" si="414"/>
        <v/>
      </c>
      <c r="B450" s="36"/>
      <c r="C450" s="37"/>
      <c r="D450" s="38"/>
      <c r="E450" s="37"/>
      <c r="F450" s="38"/>
      <c r="G450" s="39"/>
      <c r="H450" s="35"/>
      <c r="I450" s="30"/>
      <c r="J450" s="38"/>
      <c r="K450" s="36"/>
      <c r="L450" s="40"/>
      <c r="M450" s="43"/>
      <c r="N450" s="44"/>
      <c r="O450" s="35"/>
      <c r="P450" s="87"/>
      <c r="R450" s="70"/>
      <c r="S450" s="70"/>
      <c r="T450" s="99" t="s">
        <v>1041</v>
      </c>
      <c r="U450" s="146" t="s">
        <v>1042</v>
      </c>
      <c r="V450" s="70"/>
      <c r="W450" s="70"/>
      <c r="X450" s="70"/>
      <c r="Y450" s="70"/>
      <c r="Z450" t="b">
        <f t="shared" si="393"/>
        <v>0</v>
      </c>
      <c r="AA450" t="b">
        <f t="shared" si="415"/>
        <v>0</v>
      </c>
      <c r="AB450" t="b">
        <f t="shared" si="394"/>
        <v>0</v>
      </c>
      <c r="AC450" t="b">
        <f t="shared" si="395"/>
        <v>0</v>
      </c>
      <c r="AD450" s="101" t="b">
        <f t="shared" si="396"/>
        <v>0</v>
      </c>
      <c r="AE450" t="e">
        <f t="shared" si="397"/>
        <v>#VALUE!</v>
      </c>
      <c r="AF450" t="b">
        <f t="shared" si="398"/>
        <v>0</v>
      </c>
      <c r="AG450" s="135"/>
      <c r="AH450" s="82" t="b">
        <f t="shared" si="399"/>
        <v>0</v>
      </c>
      <c r="AI450" s="99" t="b">
        <f t="shared" si="400"/>
        <v>0</v>
      </c>
      <c r="AJ450" s="70" t="b">
        <f t="shared" si="401"/>
        <v>0</v>
      </c>
      <c r="AK450" s="111" t="b">
        <f t="shared" si="416"/>
        <v>0</v>
      </c>
      <c r="AL450" s="82" t="e">
        <f t="shared" si="402"/>
        <v>#VALUE!</v>
      </c>
      <c r="AM450" s="82" t="b">
        <f t="shared" si="403"/>
        <v>0</v>
      </c>
      <c r="AN450" s="82" t="b">
        <f t="shared" si="404"/>
        <v>0</v>
      </c>
      <c r="AO450" s="82" t="b">
        <f t="shared" si="417"/>
        <v>0</v>
      </c>
      <c r="AP450" s="82" t="b">
        <f t="shared" si="405"/>
        <v>0</v>
      </c>
      <c r="AQ450" s="82" t="b">
        <f t="shared" si="418"/>
        <v>0</v>
      </c>
      <c r="AR450" s="70">
        <f t="shared" si="419"/>
        <v>0</v>
      </c>
      <c r="AS450" s="82" t="b">
        <f t="shared" si="406"/>
        <v>0</v>
      </c>
      <c r="AT450" s="82" t="b">
        <f t="shared" si="407"/>
        <v>0</v>
      </c>
      <c r="AU450" s="82" t="b">
        <f t="shared" si="408"/>
        <v>0</v>
      </c>
      <c r="AV450" s="82" t="b">
        <f t="shared" si="409"/>
        <v>0</v>
      </c>
      <c r="AW450" s="82" t="b">
        <f t="shared" si="410"/>
        <v>0</v>
      </c>
      <c r="AX450" s="82" t="b">
        <f t="shared" si="411"/>
        <v>0</v>
      </c>
      <c r="AY450" s="82" t="b">
        <f t="shared" si="420"/>
        <v>0</v>
      </c>
      <c r="AZ450" s="82"/>
      <c r="BA450" s="82" t="b">
        <f t="shared" si="421"/>
        <v>0</v>
      </c>
      <c r="BB450" s="82" t="b">
        <f t="shared" si="422"/>
        <v>0</v>
      </c>
      <c r="BC450" s="82" t="b">
        <f t="shared" si="423"/>
        <v>0</v>
      </c>
      <c r="BD450" s="70"/>
      <c r="BE450" s="70" t="str">
        <f t="shared" si="412"/>
        <v/>
      </c>
      <c r="BF450" s="70">
        <v>439</v>
      </c>
      <c r="BG450" s="70"/>
      <c r="BH450" s="70"/>
      <c r="BI450" s="70"/>
      <c r="BJ450" s="70"/>
      <c r="BK450" s="70"/>
      <c r="BL450" s="70"/>
      <c r="BM450" s="70"/>
      <c r="BN450" s="70"/>
      <c r="BO450" s="70"/>
      <c r="BP450" s="70"/>
      <c r="BQ450" s="70"/>
      <c r="BR450" s="70"/>
      <c r="BS450" s="70" t="b">
        <f t="shared" si="413"/>
        <v>0</v>
      </c>
      <c r="BT450" s="70">
        <f>COUNTA(B451:$O$830)</f>
        <v>0</v>
      </c>
      <c r="BU450" s="70"/>
      <c r="BV450" s="163"/>
      <c r="BW450" s="163"/>
      <c r="BX450" s="163"/>
      <c r="BY450" s="163"/>
      <c r="BZ450" s="163"/>
      <c r="CA450" s="163"/>
      <c r="CB450" s="163"/>
      <c r="CC450" s="163"/>
      <c r="CD450" s="163"/>
      <c r="CE450" s="163" t="str">
        <f t="shared" si="424"/>
        <v/>
      </c>
      <c r="CF450" s="163" t="str">
        <f t="shared" si="425"/>
        <v/>
      </c>
      <c r="CG450" s="163" t="str">
        <f t="shared" si="426"/>
        <v/>
      </c>
      <c r="CH450" s="163" t="str">
        <f t="shared" si="427"/>
        <v/>
      </c>
      <c r="CI450" s="163" t="str">
        <f t="shared" si="428"/>
        <v/>
      </c>
      <c r="CJ450" s="163" t="str">
        <f t="shared" si="429"/>
        <v/>
      </c>
      <c r="CK450" s="163" t="str">
        <f t="shared" si="430"/>
        <v/>
      </c>
      <c r="CL450" s="163" t="str">
        <f t="shared" si="431"/>
        <v/>
      </c>
      <c r="CM450" s="163" t="str">
        <f t="shared" si="432"/>
        <v/>
      </c>
      <c r="CN450" s="163"/>
      <c r="CO450" s="163"/>
      <c r="CP450" s="163" t="str">
        <f t="shared" si="433"/>
        <v/>
      </c>
      <c r="CQ450" s="163"/>
      <c r="CR450" s="163"/>
      <c r="CS450" s="185" t="str">
        <f t="shared" si="450"/>
        <v/>
      </c>
      <c r="CT450" s="70"/>
      <c r="CU450" s="70">
        <f t="shared" si="434"/>
        <v>0</v>
      </c>
      <c r="CV450" s="70">
        <f t="shared" si="435"/>
        <v>0</v>
      </c>
      <c r="CW450" s="70"/>
      <c r="CX450" s="96">
        <f t="shared" si="436"/>
        <v>0</v>
      </c>
      <c r="CY450" s="70"/>
      <c r="CZ450" s="70" t="e">
        <f t="shared" si="437"/>
        <v>#VALUE!</v>
      </c>
      <c r="DA450" s="70" t="e">
        <f t="shared" si="438"/>
        <v>#VALUE!</v>
      </c>
      <c r="DB450" s="70"/>
      <c r="DC450" s="70" t="b">
        <f t="shared" si="451"/>
        <v>0</v>
      </c>
      <c r="DD450" s="70">
        <f t="shared" si="439"/>
        <v>0</v>
      </c>
      <c r="DE450" s="70" t="str">
        <f t="shared" si="440"/>
        <v/>
      </c>
      <c r="DF450" s="70"/>
      <c r="DG450" s="70" t="str">
        <f t="shared" si="452"/>
        <v/>
      </c>
      <c r="DH450" s="70" t="b">
        <f t="shared" si="453"/>
        <v>0</v>
      </c>
      <c r="DI450" s="70" t="str">
        <f t="shared" si="454"/>
        <v/>
      </c>
      <c r="DJ450" s="70"/>
      <c r="DK450" s="70" t="str">
        <f t="shared" si="441"/>
        <v/>
      </c>
      <c r="DL450" s="70" t="str">
        <f t="shared" si="442"/>
        <v/>
      </c>
      <c r="DM450" s="70"/>
      <c r="DN450" s="70" t="str">
        <f t="shared" si="443"/>
        <v/>
      </c>
      <c r="DO450" s="70" t="str">
        <f>IF(DK450="","",AND((COUNTIF($DK$12:DL450,DK450))=1,(COUNTIF($DK$12:DL450,DL450))=1))</f>
        <v/>
      </c>
      <c r="DP450" s="70" t="str">
        <f>IF(DK450="","",AND((COUNTIF(DK450:$DL$812,DK450))=1,(COUNTIF(DK450:$DL$812,DL450))=1))</f>
        <v/>
      </c>
      <c r="DQ450" s="70"/>
      <c r="DR450" s="70" t="b">
        <f t="shared" si="444"/>
        <v>0</v>
      </c>
      <c r="DS450" s="70" t="b">
        <f t="shared" si="445"/>
        <v>0</v>
      </c>
      <c r="DT450" s="70">
        <f t="shared" si="455"/>
        <v>0</v>
      </c>
      <c r="DU450" s="70">
        <f t="shared" si="456"/>
        <v>0</v>
      </c>
      <c r="DV450" s="70" t="b">
        <f t="shared" si="446"/>
        <v>0</v>
      </c>
      <c r="DW450" s="70" t="b">
        <f t="shared" si="447"/>
        <v>0</v>
      </c>
      <c r="DX450" s="70"/>
      <c r="DY450" s="70" t="b">
        <f t="shared" si="448"/>
        <v>0</v>
      </c>
      <c r="DZ450" s="70">
        <f t="shared" si="449"/>
        <v>0</v>
      </c>
      <c r="EA450" s="70"/>
    </row>
    <row r="451" spans="1:131" x14ac:dyDescent="0.25">
      <c r="A451" s="24" t="str">
        <f t="shared" si="414"/>
        <v/>
      </c>
      <c r="B451" s="36"/>
      <c r="C451" s="37"/>
      <c r="D451" s="38"/>
      <c r="E451" s="37"/>
      <c r="F451" s="38"/>
      <c r="G451" s="39"/>
      <c r="H451" s="35"/>
      <c r="I451" s="30"/>
      <c r="J451" s="38"/>
      <c r="K451" s="36"/>
      <c r="L451" s="40"/>
      <c r="M451" s="43"/>
      <c r="N451" s="44"/>
      <c r="O451" s="35"/>
      <c r="P451" s="87"/>
      <c r="R451" s="70"/>
      <c r="S451" s="70"/>
      <c r="T451" s="99" t="s">
        <v>1043</v>
      </c>
      <c r="U451" s="146" t="s">
        <v>1044</v>
      </c>
      <c r="V451" s="70"/>
      <c r="W451" s="70"/>
      <c r="X451" s="70"/>
      <c r="Y451" s="70"/>
      <c r="Z451" t="b">
        <f t="shared" si="393"/>
        <v>0</v>
      </c>
      <c r="AA451" t="b">
        <f t="shared" si="415"/>
        <v>0</v>
      </c>
      <c r="AB451" t="b">
        <f t="shared" si="394"/>
        <v>0</v>
      </c>
      <c r="AC451" t="b">
        <f t="shared" si="395"/>
        <v>0</v>
      </c>
      <c r="AD451" s="101" t="b">
        <f t="shared" si="396"/>
        <v>0</v>
      </c>
      <c r="AE451" t="e">
        <f t="shared" si="397"/>
        <v>#VALUE!</v>
      </c>
      <c r="AF451" t="b">
        <f t="shared" si="398"/>
        <v>0</v>
      </c>
      <c r="AG451" s="135"/>
      <c r="AH451" s="82" t="b">
        <f t="shared" si="399"/>
        <v>0</v>
      </c>
      <c r="AI451" s="99" t="b">
        <f t="shared" si="400"/>
        <v>0</v>
      </c>
      <c r="AJ451" s="70" t="b">
        <f t="shared" si="401"/>
        <v>0</v>
      </c>
      <c r="AK451" s="111" t="b">
        <f t="shared" si="416"/>
        <v>0</v>
      </c>
      <c r="AL451" s="82" t="e">
        <f t="shared" si="402"/>
        <v>#VALUE!</v>
      </c>
      <c r="AM451" s="82" t="b">
        <f t="shared" si="403"/>
        <v>0</v>
      </c>
      <c r="AN451" s="82" t="b">
        <f t="shared" si="404"/>
        <v>0</v>
      </c>
      <c r="AO451" s="82" t="b">
        <f t="shared" si="417"/>
        <v>0</v>
      </c>
      <c r="AP451" s="82" t="b">
        <f t="shared" si="405"/>
        <v>0</v>
      </c>
      <c r="AQ451" s="82" t="b">
        <f t="shared" si="418"/>
        <v>0</v>
      </c>
      <c r="AR451" s="70">
        <f t="shared" si="419"/>
        <v>0</v>
      </c>
      <c r="AS451" s="82" t="b">
        <f t="shared" si="406"/>
        <v>0</v>
      </c>
      <c r="AT451" s="82" t="b">
        <f t="shared" si="407"/>
        <v>0</v>
      </c>
      <c r="AU451" s="82" t="b">
        <f t="shared" si="408"/>
        <v>0</v>
      </c>
      <c r="AV451" s="82" t="b">
        <f t="shared" si="409"/>
        <v>0</v>
      </c>
      <c r="AW451" s="82" t="b">
        <f t="shared" si="410"/>
        <v>0</v>
      </c>
      <c r="AX451" s="82" t="b">
        <f t="shared" si="411"/>
        <v>0</v>
      </c>
      <c r="AY451" s="82" t="b">
        <f t="shared" si="420"/>
        <v>0</v>
      </c>
      <c r="AZ451" s="82"/>
      <c r="BA451" s="82" t="b">
        <f t="shared" si="421"/>
        <v>0</v>
      </c>
      <c r="BB451" s="82" t="b">
        <f t="shared" si="422"/>
        <v>0</v>
      </c>
      <c r="BC451" s="82" t="b">
        <f t="shared" si="423"/>
        <v>0</v>
      </c>
      <c r="BD451" s="70"/>
      <c r="BE451" s="70" t="str">
        <f t="shared" si="412"/>
        <v/>
      </c>
      <c r="BF451" s="70">
        <v>440</v>
      </c>
      <c r="BG451" s="70"/>
      <c r="BH451" s="70"/>
      <c r="BI451" s="70"/>
      <c r="BJ451" s="70"/>
      <c r="BK451" s="70"/>
      <c r="BL451" s="70"/>
      <c r="BM451" s="70"/>
      <c r="BN451" s="70"/>
      <c r="BO451" s="70"/>
      <c r="BP451" s="70"/>
      <c r="BQ451" s="70"/>
      <c r="BR451" s="70"/>
      <c r="BS451" s="70" t="b">
        <f t="shared" si="413"/>
        <v>0</v>
      </c>
      <c r="BT451" s="70">
        <f>COUNTA(B452:$O$830)</f>
        <v>0</v>
      </c>
      <c r="BU451" s="70"/>
      <c r="BV451" s="163"/>
      <c r="BW451" s="163"/>
      <c r="BX451" s="163"/>
      <c r="BY451" s="163"/>
      <c r="BZ451" s="163"/>
      <c r="CA451" s="163"/>
      <c r="CB451" s="163"/>
      <c r="CC451" s="163"/>
      <c r="CD451" s="163"/>
      <c r="CE451" s="163" t="str">
        <f t="shared" si="424"/>
        <v/>
      </c>
      <c r="CF451" s="163" t="str">
        <f t="shared" si="425"/>
        <v/>
      </c>
      <c r="CG451" s="163" t="str">
        <f t="shared" si="426"/>
        <v/>
      </c>
      <c r="CH451" s="163" t="str">
        <f t="shared" si="427"/>
        <v/>
      </c>
      <c r="CI451" s="163" t="str">
        <f t="shared" si="428"/>
        <v/>
      </c>
      <c r="CJ451" s="163" t="str">
        <f t="shared" si="429"/>
        <v/>
      </c>
      <c r="CK451" s="163" t="str">
        <f t="shared" si="430"/>
        <v/>
      </c>
      <c r="CL451" s="163" t="str">
        <f t="shared" si="431"/>
        <v/>
      </c>
      <c r="CM451" s="163" t="str">
        <f t="shared" si="432"/>
        <v/>
      </c>
      <c r="CN451" s="163"/>
      <c r="CO451" s="163"/>
      <c r="CP451" s="163" t="str">
        <f t="shared" si="433"/>
        <v/>
      </c>
      <c r="CQ451" s="163"/>
      <c r="CR451" s="163"/>
      <c r="CS451" s="185" t="str">
        <f t="shared" si="450"/>
        <v/>
      </c>
      <c r="CT451" s="70"/>
      <c r="CU451" s="70">
        <f t="shared" si="434"/>
        <v>0</v>
      </c>
      <c r="CV451" s="70">
        <f t="shared" si="435"/>
        <v>0</v>
      </c>
      <c r="CW451" s="70"/>
      <c r="CX451" s="96">
        <f t="shared" si="436"/>
        <v>0</v>
      </c>
      <c r="CY451" s="70"/>
      <c r="CZ451" s="70" t="e">
        <f t="shared" si="437"/>
        <v>#VALUE!</v>
      </c>
      <c r="DA451" s="70" t="e">
        <f t="shared" si="438"/>
        <v>#VALUE!</v>
      </c>
      <c r="DB451" s="70"/>
      <c r="DC451" s="70" t="b">
        <f t="shared" si="451"/>
        <v>0</v>
      </c>
      <c r="DD451" s="70">
        <f t="shared" si="439"/>
        <v>0</v>
      </c>
      <c r="DE451" s="70" t="str">
        <f t="shared" si="440"/>
        <v/>
      </c>
      <c r="DF451" s="70"/>
      <c r="DG451" s="70" t="str">
        <f t="shared" si="452"/>
        <v/>
      </c>
      <c r="DH451" s="70" t="b">
        <f t="shared" si="453"/>
        <v>0</v>
      </c>
      <c r="DI451" s="70" t="str">
        <f t="shared" si="454"/>
        <v/>
      </c>
      <c r="DJ451" s="70"/>
      <c r="DK451" s="70" t="str">
        <f t="shared" si="441"/>
        <v/>
      </c>
      <c r="DL451" s="70" t="str">
        <f t="shared" si="442"/>
        <v/>
      </c>
      <c r="DM451" s="70"/>
      <c r="DN451" s="70" t="str">
        <f t="shared" si="443"/>
        <v/>
      </c>
      <c r="DO451" s="70" t="str">
        <f>IF(DK451="","",AND((COUNTIF($DK$12:DL451,DK451))=1,(COUNTIF($DK$12:DL451,DL451))=1))</f>
        <v/>
      </c>
      <c r="DP451" s="70" t="str">
        <f>IF(DK451="","",AND((COUNTIF(DK451:$DL$812,DK451))=1,(COUNTIF(DK451:$DL$812,DL451))=1))</f>
        <v/>
      </c>
      <c r="DQ451" s="70"/>
      <c r="DR451" s="70" t="b">
        <f t="shared" si="444"/>
        <v>0</v>
      </c>
      <c r="DS451" s="70" t="b">
        <f t="shared" si="445"/>
        <v>0</v>
      </c>
      <c r="DT451" s="70">
        <f t="shared" si="455"/>
        <v>0</v>
      </c>
      <c r="DU451" s="70">
        <f t="shared" si="456"/>
        <v>0</v>
      </c>
      <c r="DV451" s="70" t="b">
        <f t="shared" si="446"/>
        <v>0</v>
      </c>
      <c r="DW451" s="70" t="b">
        <f t="shared" si="447"/>
        <v>0</v>
      </c>
      <c r="DX451" s="70"/>
      <c r="DY451" s="70" t="b">
        <f t="shared" si="448"/>
        <v>0</v>
      </c>
      <c r="DZ451" s="70">
        <f t="shared" si="449"/>
        <v>0</v>
      </c>
      <c r="EA451" s="70"/>
    </row>
    <row r="452" spans="1:131" x14ac:dyDescent="0.25">
      <c r="A452" s="24" t="str">
        <f t="shared" si="414"/>
        <v/>
      </c>
      <c r="B452" s="36"/>
      <c r="C452" s="37"/>
      <c r="D452" s="38"/>
      <c r="E452" s="37"/>
      <c r="F452" s="38"/>
      <c r="G452" s="39"/>
      <c r="H452" s="35"/>
      <c r="I452" s="30"/>
      <c r="J452" s="38"/>
      <c r="K452" s="36"/>
      <c r="L452" s="40"/>
      <c r="M452" s="43"/>
      <c r="N452" s="44"/>
      <c r="O452" s="35"/>
      <c r="P452" s="87"/>
      <c r="R452" s="70"/>
      <c r="S452" s="70"/>
      <c r="T452" s="99" t="s">
        <v>1045</v>
      </c>
      <c r="U452" s="146" t="s">
        <v>1046</v>
      </c>
      <c r="V452" s="70"/>
      <c r="W452" s="70"/>
      <c r="X452" s="70"/>
      <c r="Y452" s="70"/>
      <c r="Z452" t="b">
        <f t="shared" si="393"/>
        <v>0</v>
      </c>
      <c r="AA452" t="b">
        <f t="shared" si="415"/>
        <v>0</v>
      </c>
      <c r="AB452" t="b">
        <f t="shared" si="394"/>
        <v>0</v>
      </c>
      <c r="AC452" t="b">
        <f t="shared" si="395"/>
        <v>0</v>
      </c>
      <c r="AD452" s="101" t="b">
        <f t="shared" si="396"/>
        <v>0</v>
      </c>
      <c r="AE452" t="e">
        <f t="shared" si="397"/>
        <v>#VALUE!</v>
      </c>
      <c r="AF452" t="b">
        <f t="shared" si="398"/>
        <v>0</v>
      </c>
      <c r="AG452" s="135"/>
      <c r="AH452" s="82" t="b">
        <f t="shared" si="399"/>
        <v>0</v>
      </c>
      <c r="AI452" s="99" t="b">
        <f t="shared" si="400"/>
        <v>0</v>
      </c>
      <c r="AJ452" s="70" t="b">
        <f t="shared" si="401"/>
        <v>0</v>
      </c>
      <c r="AK452" s="111" t="b">
        <f t="shared" si="416"/>
        <v>0</v>
      </c>
      <c r="AL452" s="82" t="e">
        <f t="shared" si="402"/>
        <v>#VALUE!</v>
      </c>
      <c r="AM452" s="82" t="b">
        <f t="shared" si="403"/>
        <v>0</v>
      </c>
      <c r="AN452" s="82" t="b">
        <f t="shared" si="404"/>
        <v>0</v>
      </c>
      <c r="AO452" s="82" t="b">
        <f t="shared" si="417"/>
        <v>0</v>
      </c>
      <c r="AP452" s="82" t="b">
        <f t="shared" si="405"/>
        <v>0</v>
      </c>
      <c r="AQ452" s="82" t="b">
        <f t="shared" si="418"/>
        <v>0</v>
      </c>
      <c r="AR452" s="70">
        <f t="shared" si="419"/>
        <v>0</v>
      </c>
      <c r="AS452" s="82" t="b">
        <f t="shared" si="406"/>
        <v>0</v>
      </c>
      <c r="AT452" s="82" t="b">
        <f t="shared" si="407"/>
        <v>0</v>
      </c>
      <c r="AU452" s="82" t="b">
        <f t="shared" si="408"/>
        <v>0</v>
      </c>
      <c r="AV452" s="82" t="b">
        <f t="shared" si="409"/>
        <v>0</v>
      </c>
      <c r="AW452" s="82" t="b">
        <f t="shared" si="410"/>
        <v>0</v>
      </c>
      <c r="AX452" s="82" t="b">
        <f t="shared" si="411"/>
        <v>0</v>
      </c>
      <c r="AY452" s="82" t="b">
        <f t="shared" si="420"/>
        <v>0</v>
      </c>
      <c r="AZ452" s="82"/>
      <c r="BA452" s="82" t="b">
        <f t="shared" si="421"/>
        <v>0</v>
      </c>
      <c r="BB452" s="82" t="b">
        <f t="shared" si="422"/>
        <v>0</v>
      </c>
      <c r="BC452" s="82" t="b">
        <f t="shared" si="423"/>
        <v>0</v>
      </c>
      <c r="BD452" s="70"/>
      <c r="BE452" s="70" t="str">
        <f t="shared" si="412"/>
        <v/>
      </c>
      <c r="BF452" s="70">
        <v>441</v>
      </c>
      <c r="BG452" s="70"/>
      <c r="BH452" s="70"/>
      <c r="BI452" s="70"/>
      <c r="BJ452" s="70"/>
      <c r="BK452" s="70"/>
      <c r="BL452" s="70"/>
      <c r="BM452" s="70"/>
      <c r="BN452" s="70"/>
      <c r="BO452" s="70"/>
      <c r="BP452" s="70"/>
      <c r="BQ452" s="70"/>
      <c r="BR452" s="70"/>
      <c r="BS452" s="70" t="b">
        <f t="shared" si="413"/>
        <v>0</v>
      </c>
      <c r="BT452" s="70">
        <f>COUNTA(B453:$O$830)</f>
        <v>0</v>
      </c>
      <c r="BU452" s="70"/>
      <c r="BV452" s="163"/>
      <c r="BW452" s="163"/>
      <c r="BX452" s="163"/>
      <c r="BY452" s="163"/>
      <c r="BZ452" s="163"/>
      <c r="CA452" s="163"/>
      <c r="CB452" s="163"/>
      <c r="CC452" s="163"/>
      <c r="CD452" s="163"/>
      <c r="CE452" s="163" t="str">
        <f t="shared" si="424"/>
        <v/>
      </c>
      <c r="CF452" s="163" t="str">
        <f t="shared" si="425"/>
        <v/>
      </c>
      <c r="CG452" s="163" t="str">
        <f t="shared" si="426"/>
        <v/>
      </c>
      <c r="CH452" s="163" t="str">
        <f t="shared" si="427"/>
        <v/>
      </c>
      <c r="CI452" s="163" t="str">
        <f t="shared" si="428"/>
        <v/>
      </c>
      <c r="CJ452" s="163" t="str">
        <f t="shared" si="429"/>
        <v/>
      </c>
      <c r="CK452" s="163" t="str">
        <f t="shared" si="430"/>
        <v/>
      </c>
      <c r="CL452" s="163" t="str">
        <f t="shared" si="431"/>
        <v/>
      </c>
      <c r="CM452" s="163" t="str">
        <f t="shared" si="432"/>
        <v/>
      </c>
      <c r="CN452" s="163"/>
      <c r="CO452" s="163"/>
      <c r="CP452" s="163" t="str">
        <f t="shared" si="433"/>
        <v/>
      </c>
      <c r="CQ452" s="163"/>
      <c r="CR452" s="163"/>
      <c r="CS452" s="185" t="str">
        <f t="shared" si="450"/>
        <v/>
      </c>
      <c r="CT452" s="70"/>
      <c r="CU452" s="70">
        <f t="shared" si="434"/>
        <v>0</v>
      </c>
      <c r="CV452" s="70">
        <f t="shared" si="435"/>
        <v>0</v>
      </c>
      <c r="CW452" s="70"/>
      <c r="CX452" s="96">
        <f t="shared" si="436"/>
        <v>0</v>
      </c>
      <c r="CY452" s="70"/>
      <c r="CZ452" s="70" t="e">
        <f t="shared" si="437"/>
        <v>#VALUE!</v>
      </c>
      <c r="DA452" s="70" t="e">
        <f t="shared" si="438"/>
        <v>#VALUE!</v>
      </c>
      <c r="DB452" s="70"/>
      <c r="DC452" s="70" t="b">
        <f t="shared" si="451"/>
        <v>0</v>
      </c>
      <c r="DD452" s="70">
        <f t="shared" si="439"/>
        <v>0</v>
      </c>
      <c r="DE452" s="70" t="str">
        <f t="shared" si="440"/>
        <v/>
      </c>
      <c r="DF452" s="70"/>
      <c r="DG452" s="70" t="str">
        <f t="shared" si="452"/>
        <v/>
      </c>
      <c r="DH452" s="70" t="b">
        <f t="shared" si="453"/>
        <v>0</v>
      </c>
      <c r="DI452" s="70" t="str">
        <f t="shared" si="454"/>
        <v/>
      </c>
      <c r="DJ452" s="70"/>
      <c r="DK452" s="70" t="str">
        <f t="shared" si="441"/>
        <v/>
      </c>
      <c r="DL452" s="70" t="str">
        <f t="shared" si="442"/>
        <v/>
      </c>
      <c r="DM452" s="70"/>
      <c r="DN452" s="70" t="str">
        <f t="shared" si="443"/>
        <v/>
      </c>
      <c r="DO452" s="70" t="str">
        <f>IF(DK452="","",AND((COUNTIF($DK$12:DL452,DK452))=1,(COUNTIF($DK$12:DL452,DL452))=1))</f>
        <v/>
      </c>
      <c r="DP452" s="70" t="str">
        <f>IF(DK452="","",AND((COUNTIF(DK452:$DL$812,DK452))=1,(COUNTIF(DK452:$DL$812,DL452))=1))</f>
        <v/>
      </c>
      <c r="DQ452" s="70"/>
      <c r="DR452" s="70" t="b">
        <f t="shared" si="444"/>
        <v>0</v>
      </c>
      <c r="DS452" s="70" t="b">
        <f t="shared" si="445"/>
        <v>0</v>
      </c>
      <c r="DT452" s="70">
        <f t="shared" si="455"/>
        <v>0</v>
      </c>
      <c r="DU452" s="70">
        <f t="shared" si="456"/>
        <v>0</v>
      </c>
      <c r="DV452" s="70" t="b">
        <f t="shared" si="446"/>
        <v>0</v>
      </c>
      <c r="DW452" s="70" t="b">
        <f t="shared" si="447"/>
        <v>0</v>
      </c>
      <c r="DX452" s="70"/>
      <c r="DY452" s="70" t="b">
        <f t="shared" si="448"/>
        <v>0</v>
      </c>
      <c r="DZ452" s="70">
        <f t="shared" si="449"/>
        <v>0</v>
      </c>
      <c r="EA452" s="70"/>
    </row>
    <row r="453" spans="1:131" x14ac:dyDescent="0.25">
      <c r="A453" s="24" t="str">
        <f t="shared" si="414"/>
        <v/>
      </c>
      <c r="B453" s="36"/>
      <c r="C453" s="37"/>
      <c r="D453" s="38"/>
      <c r="E453" s="37"/>
      <c r="F453" s="38"/>
      <c r="G453" s="39"/>
      <c r="H453" s="35"/>
      <c r="I453" s="30"/>
      <c r="J453" s="38"/>
      <c r="K453" s="36"/>
      <c r="L453" s="40"/>
      <c r="M453" s="43"/>
      <c r="N453" s="44"/>
      <c r="O453" s="35"/>
      <c r="P453" s="87"/>
      <c r="R453" s="70"/>
      <c r="S453" s="70"/>
      <c r="T453" s="99" t="s">
        <v>1047</v>
      </c>
      <c r="U453" s="146" t="s">
        <v>1048</v>
      </c>
      <c r="V453" s="70"/>
      <c r="W453" s="70"/>
      <c r="X453" s="70"/>
      <c r="Y453" s="70"/>
      <c r="Z453" t="b">
        <f t="shared" si="393"/>
        <v>0</v>
      </c>
      <c r="AA453" t="b">
        <f t="shared" si="415"/>
        <v>0</v>
      </c>
      <c r="AB453" t="b">
        <f t="shared" si="394"/>
        <v>0</v>
      </c>
      <c r="AC453" t="b">
        <f t="shared" si="395"/>
        <v>0</v>
      </c>
      <c r="AD453" s="101" t="b">
        <f t="shared" si="396"/>
        <v>0</v>
      </c>
      <c r="AE453" t="e">
        <f t="shared" si="397"/>
        <v>#VALUE!</v>
      </c>
      <c r="AF453" t="b">
        <f t="shared" si="398"/>
        <v>0</v>
      </c>
      <c r="AG453" s="135"/>
      <c r="AH453" s="82" t="b">
        <f t="shared" si="399"/>
        <v>0</v>
      </c>
      <c r="AI453" s="99" t="b">
        <f t="shared" si="400"/>
        <v>0</v>
      </c>
      <c r="AJ453" s="70" t="b">
        <f t="shared" si="401"/>
        <v>0</v>
      </c>
      <c r="AK453" s="111" t="b">
        <f t="shared" si="416"/>
        <v>0</v>
      </c>
      <c r="AL453" s="82" t="e">
        <f t="shared" si="402"/>
        <v>#VALUE!</v>
      </c>
      <c r="AM453" s="82" t="b">
        <f t="shared" si="403"/>
        <v>0</v>
      </c>
      <c r="AN453" s="82" t="b">
        <f t="shared" si="404"/>
        <v>0</v>
      </c>
      <c r="AO453" s="82" t="b">
        <f t="shared" si="417"/>
        <v>0</v>
      </c>
      <c r="AP453" s="82" t="b">
        <f t="shared" si="405"/>
        <v>0</v>
      </c>
      <c r="AQ453" s="82" t="b">
        <f t="shared" si="418"/>
        <v>0</v>
      </c>
      <c r="AR453" s="70">
        <f t="shared" si="419"/>
        <v>0</v>
      </c>
      <c r="AS453" s="82" t="b">
        <f t="shared" si="406"/>
        <v>0</v>
      </c>
      <c r="AT453" s="82" t="b">
        <f t="shared" si="407"/>
        <v>0</v>
      </c>
      <c r="AU453" s="82" t="b">
        <f t="shared" si="408"/>
        <v>0</v>
      </c>
      <c r="AV453" s="82" t="b">
        <f t="shared" si="409"/>
        <v>0</v>
      </c>
      <c r="AW453" s="82" t="b">
        <f t="shared" si="410"/>
        <v>0</v>
      </c>
      <c r="AX453" s="82" t="b">
        <f t="shared" si="411"/>
        <v>0</v>
      </c>
      <c r="AY453" s="82" t="b">
        <f t="shared" si="420"/>
        <v>0</v>
      </c>
      <c r="AZ453" s="82"/>
      <c r="BA453" s="82" t="b">
        <f t="shared" si="421"/>
        <v>0</v>
      </c>
      <c r="BB453" s="82" t="b">
        <f t="shared" si="422"/>
        <v>0</v>
      </c>
      <c r="BC453" s="82" t="b">
        <f t="shared" si="423"/>
        <v>0</v>
      </c>
      <c r="BD453" s="70"/>
      <c r="BE453" s="70" t="str">
        <f t="shared" si="412"/>
        <v/>
      </c>
      <c r="BF453" s="70">
        <v>442</v>
      </c>
      <c r="BG453" s="70"/>
      <c r="BH453" s="70"/>
      <c r="BI453" s="70"/>
      <c r="BJ453" s="70"/>
      <c r="BK453" s="70"/>
      <c r="BL453" s="70"/>
      <c r="BM453" s="70"/>
      <c r="BN453" s="70"/>
      <c r="BO453" s="70"/>
      <c r="BP453" s="70"/>
      <c r="BQ453" s="70"/>
      <c r="BR453" s="70"/>
      <c r="BS453" s="70" t="b">
        <f t="shared" si="413"/>
        <v>0</v>
      </c>
      <c r="BT453" s="70">
        <f>COUNTA(B454:$O$830)</f>
        <v>0</v>
      </c>
      <c r="BU453" s="70"/>
      <c r="BV453" s="163"/>
      <c r="BW453" s="163"/>
      <c r="BX453" s="163"/>
      <c r="BY453" s="163"/>
      <c r="BZ453" s="163"/>
      <c r="CA453" s="163"/>
      <c r="CB453" s="163"/>
      <c r="CC453" s="163"/>
      <c r="CD453" s="163"/>
      <c r="CE453" s="163" t="str">
        <f t="shared" si="424"/>
        <v/>
      </c>
      <c r="CF453" s="163" t="str">
        <f t="shared" si="425"/>
        <v/>
      </c>
      <c r="CG453" s="163" t="str">
        <f t="shared" si="426"/>
        <v/>
      </c>
      <c r="CH453" s="163" t="str">
        <f t="shared" si="427"/>
        <v/>
      </c>
      <c r="CI453" s="163" t="str">
        <f t="shared" si="428"/>
        <v/>
      </c>
      <c r="CJ453" s="163" t="str">
        <f t="shared" si="429"/>
        <v/>
      </c>
      <c r="CK453" s="163" t="str">
        <f t="shared" si="430"/>
        <v/>
      </c>
      <c r="CL453" s="163" t="str">
        <f t="shared" si="431"/>
        <v/>
      </c>
      <c r="CM453" s="163" t="str">
        <f t="shared" si="432"/>
        <v/>
      </c>
      <c r="CN453" s="163"/>
      <c r="CO453" s="163"/>
      <c r="CP453" s="163" t="str">
        <f t="shared" si="433"/>
        <v/>
      </c>
      <c r="CQ453" s="163"/>
      <c r="CR453" s="163"/>
      <c r="CS453" s="185" t="str">
        <f t="shared" si="450"/>
        <v/>
      </c>
      <c r="CT453" s="70"/>
      <c r="CU453" s="70">
        <f t="shared" si="434"/>
        <v>0</v>
      </c>
      <c r="CV453" s="70">
        <f t="shared" si="435"/>
        <v>0</v>
      </c>
      <c r="CW453" s="70"/>
      <c r="CX453" s="96">
        <f t="shared" si="436"/>
        <v>0</v>
      </c>
      <c r="CY453" s="70"/>
      <c r="CZ453" s="70" t="e">
        <f t="shared" si="437"/>
        <v>#VALUE!</v>
      </c>
      <c r="DA453" s="70" t="e">
        <f t="shared" si="438"/>
        <v>#VALUE!</v>
      </c>
      <c r="DB453" s="70"/>
      <c r="DC453" s="70" t="b">
        <f t="shared" si="451"/>
        <v>0</v>
      </c>
      <c r="DD453" s="70">
        <f t="shared" si="439"/>
        <v>0</v>
      </c>
      <c r="DE453" s="70" t="str">
        <f t="shared" si="440"/>
        <v/>
      </c>
      <c r="DF453" s="70"/>
      <c r="DG453" s="70" t="str">
        <f t="shared" si="452"/>
        <v/>
      </c>
      <c r="DH453" s="70" t="b">
        <f t="shared" si="453"/>
        <v>0</v>
      </c>
      <c r="DI453" s="70" t="str">
        <f t="shared" si="454"/>
        <v/>
      </c>
      <c r="DJ453" s="70"/>
      <c r="DK453" s="70" t="str">
        <f t="shared" si="441"/>
        <v/>
      </c>
      <c r="DL453" s="70" t="str">
        <f t="shared" si="442"/>
        <v/>
      </c>
      <c r="DM453" s="70"/>
      <c r="DN453" s="70" t="str">
        <f t="shared" si="443"/>
        <v/>
      </c>
      <c r="DO453" s="70" t="str">
        <f>IF(DK453="","",AND((COUNTIF($DK$12:DL453,DK453))=1,(COUNTIF($DK$12:DL453,DL453))=1))</f>
        <v/>
      </c>
      <c r="DP453" s="70" t="str">
        <f>IF(DK453="","",AND((COUNTIF(DK453:$DL$812,DK453))=1,(COUNTIF(DK453:$DL$812,DL453))=1))</f>
        <v/>
      </c>
      <c r="DQ453" s="70"/>
      <c r="DR453" s="70" t="b">
        <f t="shared" si="444"/>
        <v>0</v>
      </c>
      <c r="DS453" s="70" t="b">
        <f t="shared" si="445"/>
        <v>0</v>
      </c>
      <c r="DT453" s="70">
        <f t="shared" si="455"/>
        <v>0</v>
      </c>
      <c r="DU453" s="70">
        <f t="shared" si="456"/>
        <v>0</v>
      </c>
      <c r="DV453" s="70" t="b">
        <f t="shared" si="446"/>
        <v>0</v>
      </c>
      <c r="DW453" s="70" t="b">
        <f t="shared" si="447"/>
        <v>0</v>
      </c>
      <c r="DX453" s="70"/>
      <c r="DY453" s="70" t="b">
        <f t="shared" si="448"/>
        <v>0</v>
      </c>
      <c r="DZ453" s="70">
        <f t="shared" si="449"/>
        <v>0</v>
      </c>
      <c r="EA453" s="70"/>
    </row>
    <row r="454" spans="1:131" x14ac:dyDescent="0.25">
      <c r="A454" s="24" t="str">
        <f t="shared" si="414"/>
        <v/>
      </c>
      <c r="B454" s="36"/>
      <c r="C454" s="37"/>
      <c r="D454" s="38"/>
      <c r="E454" s="37"/>
      <c r="F454" s="38"/>
      <c r="G454" s="39"/>
      <c r="H454" s="35"/>
      <c r="I454" s="30"/>
      <c r="J454" s="38"/>
      <c r="K454" s="36"/>
      <c r="L454" s="40"/>
      <c r="M454" s="43"/>
      <c r="N454" s="44"/>
      <c r="O454" s="35"/>
      <c r="P454" s="87"/>
      <c r="R454" s="70"/>
      <c r="S454" s="70"/>
      <c r="T454" s="99" t="s">
        <v>1049</v>
      </c>
      <c r="U454" s="146" t="s">
        <v>1050</v>
      </c>
      <c r="V454" s="70"/>
      <c r="W454" s="70"/>
      <c r="X454" s="70"/>
      <c r="Y454" s="70"/>
      <c r="Z454" t="b">
        <f t="shared" si="393"/>
        <v>0</v>
      </c>
      <c r="AA454" t="b">
        <f t="shared" si="415"/>
        <v>0</v>
      </c>
      <c r="AB454" t="b">
        <f t="shared" si="394"/>
        <v>0</v>
      </c>
      <c r="AC454" t="b">
        <f t="shared" si="395"/>
        <v>0</v>
      </c>
      <c r="AD454" s="101" t="b">
        <f t="shared" si="396"/>
        <v>0</v>
      </c>
      <c r="AE454" t="e">
        <f t="shared" si="397"/>
        <v>#VALUE!</v>
      </c>
      <c r="AF454" t="b">
        <f t="shared" si="398"/>
        <v>0</v>
      </c>
      <c r="AG454" s="135"/>
      <c r="AH454" s="82" t="b">
        <f t="shared" si="399"/>
        <v>0</v>
      </c>
      <c r="AI454" s="99" t="b">
        <f t="shared" si="400"/>
        <v>0</v>
      </c>
      <c r="AJ454" s="70" t="b">
        <f t="shared" si="401"/>
        <v>0</v>
      </c>
      <c r="AK454" s="111" t="b">
        <f t="shared" si="416"/>
        <v>0</v>
      </c>
      <c r="AL454" s="82" t="e">
        <f t="shared" si="402"/>
        <v>#VALUE!</v>
      </c>
      <c r="AM454" s="82" t="b">
        <f t="shared" si="403"/>
        <v>0</v>
      </c>
      <c r="AN454" s="82" t="b">
        <f t="shared" si="404"/>
        <v>0</v>
      </c>
      <c r="AO454" s="82" t="b">
        <f t="shared" si="417"/>
        <v>0</v>
      </c>
      <c r="AP454" s="82" t="b">
        <f t="shared" si="405"/>
        <v>0</v>
      </c>
      <c r="AQ454" s="82" t="b">
        <f t="shared" si="418"/>
        <v>0</v>
      </c>
      <c r="AR454" s="70">
        <f t="shared" si="419"/>
        <v>0</v>
      </c>
      <c r="AS454" s="82" t="b">
        <f t="shared" si="406"/>
        <v>0</v>
      </c>
      <c r="AT454" s="82" t="b">
        <f t="shared" si="407"/>
        <v>0</v>
      </c>
      <c r="AU454" s="82" t="b">
        <f t="shared" si="408"/>
        <v>0</v>
      </c>
      <c r="AV454" s="82" t="b">
        <f t="shared" si="409"/>
        <v>0</v>
      </c>
      <c r="AW454" s="82" t="b">
        <f t="shared" si="410"/>
        <v>0</v>
      </c>
      <c r="AX454" s="82" t="b">
        <f t="shared" si="411"/>
        <v>0</v>
      </c>
      <c r="AY454" s="82" t="b">
        <f t="shared" si="420"/>
        <v>0</v>
      </c>
      <c r="AZ454" s="82"/>
      <c r="BA454" s="82" t="b">
        <f t="shared" si="421"/>
        <v>0</v>
      </c>
      <c r="BB454" s="82" t="b">
        <f t="shared" si="422"/>
        <v>0</v>
      </c>
      <c r="BC454" s="82" t="b">
        <f t="shared" si="423"/>
        <v>0</v>
      </c>
      <c r="BD454" s="70"/>
      <c r="BE454" s="70" t="str">
        <f t="shared" si="412"/>
        <v/>
      </c>
      <c r="BF454" s="70">
        <v>443</v>
      </c>
      <c r="BG454" s="70"/>
      <c r="BH454" s="70"/>
      <c r="BI454" s="70"/>
      <c r="BJ454" s="70"/>
      <c r="BK454" s="70"/>
      <c r="BL454" s="70"/>
      <c r="BM454" s="70"/>
      <c r="BN454" s="70"/>
      <c r="BO454" s="70"/>
      <c r="BP454" s="70"/>
      <c r="BQ454" s="70"/>
      <c r="BR454" s="70"/>
      <c r="BS454" s="70" t="b">
        <f t="shared" si="413"/>
        <v>0</v>
      </c>
      <c r="BT454" s="70">
        <f>COUNTA(B455:$O$830)</f>
        <v>0</v>
      </c>
      <c r="BU454" s="70"/>
      <c r="BV454" s="163"/>
      <c r="BW454" s="163"/>
      <c r="BX454" s="163"/>
      <c r="BY454" s="163"/>
      <c r="BZ454" s="163"/>
      <c r="CA454" s="163"/>
      <c r="CB454" s="163"/>
      <c r="CC454" s="163"/>
      <c r="CD454" s="163"/>
      <c r="CE454" s="163" t="str">
        <f t="shared" si="424"/>
        <v/>
      </c>
      <c r="CF454" s="163" t="str">
        <f t="shared" si="425"/>
        <v/>
      </c>
      <c r="CG454" s="163" t="str">
        <f t="shared" si="426"/>
        <v/>
      </c>
      <c r="CH454" s="163" t="str">
        <f t="shared" si="427"/>
        <v/>
      </c>
      <c r="CI454" s="163" t="str">
        <f t="shared" si="428"/>
        <v/>
      </c>
      <c r="CJ454" s="163" t="str">
        <f t="shared" si="429"/>
        <v/>
      </c>
      <c r="CK454" s="163" t="str">
        <f t="shared" si="430"/>
        <v/>
      </c>
      <c r="CL454" s="163" t="str">
        <f t="shared" si="431"/>
        <v/>
      </c>
      <c r="CM454" s="163" t="str">
        <f t="shared" si="432"/>
        <v/>
      </c>
      <c r="CN454" s="163"/>
      <c r="CO454" s="163"/>
      <c r="CP454" s="163" t="str">
        <f t="shared" si="433"/>
        <v/>
      </c>
      <c r="CQ454" s="163"/>
      <c r="CR454" s="163"/>
      <c r="CS454" s="185" t="str">
        <f t="shared" si="450"/>
        <v/>
      </c>
      <c r="CT454" s="70"/>
      <c r="CU454" s="70">
        <f t="shared" si="434"/>
        <v>0</v>
      </c>
      <c r="CV454" s="70">
        <f t="shared" si="435"/>
        <v>0</v>
      </c>
      <c r="CW454" s="70"/>
      <c r="CX454" s="96">
        <f t="shared" si="436"/>
        <v>0</v>
      </c>
      <c r="CY454" s="70"/>
      <c r="CZ454" s="70" t="e">
        <f t="shared" si="437"/>
        <v>#VALUE!</v>
      </c>
      <c r="DA454" s="70" t="e">
        <f t="shared" si="438"/>
        <v>#VALUE!</v>
      </c>
      <c r="DB454" s="70"/>
      <c r="DC454" s="70" t="b">
        <f t="shared" si="451"/>
        <v>0</v>
      </c>
      <c r="DD454" s="70">
        <f t="shared" si="439"/>
        <v>0</v>
      </c>
      <c r="DE454" s="70" t="str">
        <f t="shared" si="440"/>
        <v/>
      </c>
      <c r="DF454" s="70"/>
      <c r="DG454" s="70" t="str">
        <f t="shared" si="452"/>
        <v/>
      </c>
      <c r="DH454" s="70" t="b">
        <f t="shared" si="453"/>
        <v>0</v>
      </c>
      <c r="DI454" s="70" t="str">
        <f t="shared" si="454"/>
        <v/>
      </c>
      <c r="DJ454" s="70"/>
      <c r="DK454" s="70" t="str">
        <f t="shared" si="441"/>
        <v/>
      </c>
      <c r="DL454" s="70" t="str">
        <f t="shared" si="442"/>
        <v/>
      </c>
      <c r="DM454" s="70"/>
      <c r="DN454" s="70" t="str">
        <f t="shared" si="443"/>
        <v/>
      </c>
      <c r="DO454" s="70" t="str">
        <f>IF(DK454="","",AND((COUNTIF($DK$12:DL454,DK454))=1,(COUNTIF($DK$12:DL454,DL454))=1))</f>
        <v/>
      </c>
      <c r="DP454" s="70" t="str">
        <f>IF(DK454="","",AND((COUNTIF(DK454:$DL$812,DK454))=1,(COUNTIF(DK454:$DL$812,DL454))=1))</f>
        <v/>
      </c>
      <c r="DQ454" s="70"/>
      <c r="DR454" s="70" t="b">
        <f t="shared" si="444"/>
        <v>0</v>
      </c>
      <c r="DS454" s="70" t="b">
        <f t="shared" si="445"/>
        <v>0</v>
      </c>
      <c r="DT454" s="70">
        <f t="shared" si="455"/>
        <v>0</v>
      </c>
      <c r="DU454" s="70">
        <f t="shared" si="456"/>
        <v>0</v>
      </c>
      <c r="DV454" s="70" t="b">
        <f t="shared" si="446"/>
        <v>0</v>
      </c>
      <c r="DW454" s="70" t="b">
        <f t="shared" si="447"/>
        <v>0</v>
      </c>
      <c r="DX454" s="70"/>
      <c r="DY454" s="70" t="b">
        <f t="shared" si="448"/>
        <v>0</v>
      </c>
      <c r="DZ454" s="70">
        <f t="shared" si="449"/>
        <v>0</v>
      </c>
      <c r="EA454" s="70"/>
    </row>
    <row r="455" spans="1:131" x14ac:dyDescent="0.25">
      <c r="A455" s="24" t="str">
        <f t="shared" si="414"/>
        <v/>
      </c>
      <c r="B455" s="36"/>
      <c r="C455" s="37"/>
      <c r="D455" s="38"/>
      <c r="E455" s="37"/>
      <c r="F455" s="38"/>
      <c r="G455" s="39"/>
      <c r="H455" s="35"/>
      <c r="I455" s="30"/>
      <c r="J455" s="38"/>
      <c r="K455" s="36"/>
      <c r="L455" s="40"/>
      <c r="M455" s="43"/>
      <c r="N455" s="44"/>
      <c r="O455" s="35"/>
      <c r="P455" s="87"/>
      <c r="R455" s="70"/>
      <c r="S455" s="70"/>
      <c r="T455" s="99" t="s">
        <v>1051</v>
      </c>
      <c r="U455" s="146" t="s">
        <v>1052</v>
      </c>
      <c r="V455" s="70"/>
      <c r="W455" s="70"/>
      <c r="X455" s="70"/>
      <c r="Y455" s="70"/>
      <c r="Z455" t="b">
        <f t="shared" si="393"/>
        <v>0</v>
      </c>
      <c r="AA455" t="b">
        <f t="shared" si="415"/>
        <v>0</v>
      </c>
      <c r="AB455" t="b">
        <f t="shared" si="394"/>
        <v>0</v>
      </c>
      <c r="AC455" t="b">
        <f t="shared" si="395"/>
        <v>0</v>
      </c>
      <c r="AD455" s="101" t="b">
        <f t="shared" si="396"/>
        <v>0</v>
      </c>
      <c r="AE455" t="e">
        <f t="shared" si="397"/>
        <v>#VALUE!</v>
      </c>
      <c r="AF455" t="b">
        <f t="shared" si="398"/>
        <v>0</v>
      </c>
      <c r="AG455" s="135"/>
      <c r="AH455" s="82" t="b">
        <f t="shared" si="399"/>
        <v>0</v>
      </c>
      <c r="AI455" s="99" t="b">
        <f t="shared" si="400"/>
        <v>0</v>
      </c>
      <c r="AJ455" s="70" t="b">
        <f t="shared" si="401"/>
        <v>0</v>
      </c>
      <c r="AK455" s="111" t="b">
        <f t="shared" si="416"/>
        <v>0</v>
      </c>
      <c r="AL455" s="82" t="e">
        <f t="shared" si="402"/>
        <v>#VALUE!</v>
      </c>
      <c r="AM455" s="82" t="b">
        <f t="shared" si="403"/>
        <v>0</v>
      </c>
      <c r="AN455" s="82" t="b">
        <f t="shared" si="404"/>
        <v>0</v>
      </c>
      <c r="AO455" s="82" t="b">
        <f t="shared" si="417"/>
        <v>0</v>
      </c>
      <c r="AP455" s="82" t="b">
        <f t="shared" si="405"/>
        <v>0</v>
      </c>
      <c r="AQ455" s="82" t="b">
        <f t="shared" si="418"/>
        <v>0</v>
      </c>
      <c r="AR455" s="70">
        <f t="shared" si="419"/>
        <v>0</v>
      </c>
      <c r="AS455" s="82" t="b">
        <f t="shared" si="406"/>
        <v>0</v>
      </c>
      <c r="AT455" s="82" t="b">
        <f t="shared" si="407"/>
        <v>0</v>
      </c>
      <c r="AU455" s="82" t="b">
        <f t="shared" si="408"/>
        <v>0</v>
      </c>
      <c r="AV455" s="82" t="b">
        <f t="shared" si="409"/>
        <v>0</v>
      </c>
      <c r="AW455" s="82" t="b">
        <f t="shared" si="410"/>
        <v>0</v>
      </c>
      <c r="AX455" s="82" t="b">
        <f t="shared" si="411"/>
        <v>0</v>
      </c>
      <c r="AY455" s="82" t="b">
        <f t="shared" si="420"/>
        <v>0</v>
      </c>
      <c r="AZ455" s="82"/>
      <c r="BA455" s="82" t="b">
        <f t="shared" si="421"/>
        <v>0</v>
      </c>
      <c r="BB455" s="82" t="b">
        <f t="shared" si="422"/>
        <v>0</v>
      </c>
      <c r="BC455" s="82" t="b">
        <f t="shared" si="423"/>
        <v>0</v>
      </c>
      <c r="BD455" s="70"/>
      <c r="BE455" s="70" t="str">
        <f t="shared" si="412"/>
        <v/>
      </c>
      <c r="BF455" s="70">
        <v>444</v>
      </c>
      <c r="BG455" s="70"/>
      <c r="BH455" s="70"/>
      <c r="BI455" s="70"/>
      <c r="BJ455" s="70"/>
      <c r="BK455" s="70"/>
      <c r="BL455" s="70"/>
      <c r="BM455" s="70"/>
      <c r="BN455" s="70"/>
      <c r="BO455" s="70"/>
      <c r="BP455" s="70"/>
      <c r="BQ455" s="70"/>
      <c r="BR455" s="70"/>
      <c r="BS455" s="70" t="b">
        <f t="shared" si="413"/>
        <v>0</v>
      </c>
      <c r="BT455" s="70">
        <f>COUNTA(B456:$O$830)</f>
        <v>0</v>
      </c>
      <c r="BU455" s="70"/>
      <c r="BV455" s="163"/>
      <c r="BW455" s="163"/>
      <c r="BX455" s="163"/>
      <c r="BY455" s="163"/>
      <c r="BZ455" s="163"/>
      <c r="CA455" s="163"/>
      <c r="CB455" s="163"/>
      <c r="CC455" s="163"/>
      <c r="CD455" s="163"/>
      <c r="CE455" s="163" t="str">
        <f t="shared" si="424"/>
        <v/>
      </c>
      <c r="CF455" s="163" t="str">
        <f t="shared" si="425"/>
        <v/>
      </c>
      <c r="CG455" s="163" t="str">
        <f t="shared" si="426"/>
        <v/>
      </c>
      <c r="CH455" s="163" t="str">
        <f t="shared" si="427"/>
        <v/>
      </c>
      <c r="CI455" s="163" t="str">
        <f t="shared" si="428"/>
        <v/>
      </c>
      <c r="CJ455" s="163" t="str">
        <f t="shared" si="429"/>
        <v/>
      </c>
      <c r="CK455" s="163" t="str">
        <f t="shared" si="430"/>
        <v/>
      </c>
      <c r="CL455" s="163" t="str">
        <f t="shared" si="431"/>
        <v/>
      </c>
      <c r="CM455" s="163" t="str">
        <f t="shared" si="432"/>
        <v/>
      </c>
      <c r="CN455" s="163"/>
      <c r="CO455" s="163"/>
      <c r="CP455" s="163" t="str">
        <f t="shared" si="433"/>
        <v/>
      </c>
      <c r="CQ455" s="163"/>
      <c r="CR455" s="163"/>
      <c r="CS455" s="185" t="str">
        <f t="shared" si="450"/>
        <v/>
      </c>
      <c r="CT455" s="70"/>
      <c r="CU455" s="70">
        <f t="shared" si="434"/>
        <v>0</v>
      </c>
      <c r="CV455" s="70">
        <f t="shared" si="435"/>
        <v>0</v>
      </c>
      <c r="CW455" s="70"/>
      <c r="CX455" s="96">
        <f t="shared" si="436"/>
        <v>0</v>
      </c>
      <c r="CY455" s="70"/>
      <c r="CZ455" s="70" t="e">
        <f t="shared" si="437"/>
        <v>#VALUE!</v>
      </c>
      <c r="DA455" s="70" t="e">
        <f t="shared" si="438"/>
        <v>#VALUE!</v>
      </c>
      <c r="DB455" s="70"/>
      <c r="DC455" s="70" t="b">
        <f t="shared" si="451"/>
        <v>0</v>
      </c>
      <c r="DD455" s="70">
        <f t="shared" si="439"/>
        <v>0</v>
      </c>
      <c r="DE455" s="70" t="str">
        <f t="shared" si="440"/>
        <v/>
      </c>
      <c r="DF455" s="70"/>
      <c r="DG455" s="70" t="str">
        <f t="shared" si="452"/>
        <v/>
      </c>
      <c r="DH455" s="70" t="b">
        <f t="shared" si="453"/>
        <v>0</v>
      </c>
      <c r="DI455" s="70" t="str">
        <f t="shared" si="454"/>
        <v/>
      </c>
      <c r="DJ455" s="70"/>
      <c r="DK455" s="70" t="str">
        <f t="shared" si="441"/>
        <v/>
      </c>
      <c r="DL455" s="70" t="str">
        <f t="shared" si="442"/>
        <v/>
      </c>
      <c r="DM455" s="70"/>
      <c r="DN455" s="70" t="str">
        <f t="shared" si="443"/>
        <v/>
      </c>
      <c r="DO455" s="70" t="str">
        <f>IF(DK455="","",AND((COUNTIF($DK$12:DL455,DK455))=1,(COUNTIF($DK$12:DL455,DL455))=1))</f>
        <v/>
      </c>
      <c r="DP455" s="70" t="str">
        <f>IF(DK455="","",AND((COUNTIF(DK455:$DL$812,DK455))=1,(COUNTIF(DK455:$DL$812,DL455))=1))</f>
        <v/>
      </c>
      <c r="DQ455" s="70"/>
      <c r="DR455" s="70" t="b">
        <f t="shared" si="444"/>
        <v>0</v>
      </c>
      <c r="DS455" s="70" t="b">
        <f t="shared" si="445"/>
        <v>0</v>
      </c>
      <c r="DT455" s="70">
        <f t="shared" si="455"/>
        <v>0</v>
      </c>
      <c r="DU455" s="70">
        <f t="shared" si="456"/>
        <v>0</v>
      </c>
      <c r="DV455" s="70" t="b">
        <f t="shared" si="446"/>
        <v>0</v>
      </c>
      <c r="DW455" s="70" t="b">
        <f t="shared" si="447"/>
        <v>0</v>
      </c>
      <c r="DX455" s="70"/>
      <c r="DY455" s="70" t="b">
        <f t="shared" si="448"/>
        <v>0</v>
      </c>
      <c r="DZ455" s="70">
        <f t="shared" si="449"/>
        <v>0</v>
      </c>
      <c r="EA455" s="70"/>
    </row>
    <row r="456" spans="1:131" x14ac:dyDescent="0.25">
      <c r="A456" s="24" t="str">
        <f t="shared" si="414"/>
        <v/>
      </c>
      <c r="B456" s="36"/>
      <c r="C456" s="37"/>
      <c r="D456" s="38"/>
      <c r="E456" s="37"/>
      <c r="F456" s="38"/>
      <c r="G456" s="39"/>
      <c r="H456" s="35"/>
      <c r="I456" s="30"/>
      <c r="J456" s="38"/>
      <c r="K456" s="36"/>
      <c r="L456" s="40"/>
      <c r="M456" s="43"/>
      <c r="N456" s="44"/>
      <c r="O456" s="35"/>
      <c r="P456" s="87"/>
      <c r="R456" s="70"/>
      <c r="S456" s="70"/>
      <c r="T456" s="99" t="s">
        <v>1053</v>
      </c>
      <c r="U456" s="146" t="s">
        <v>1054</v>
      </c>
      <c r="V456" s="70"/>
      <c r="W456" s="70"/>
      <c r="X456" s="70"/>
      <c r="Y456" s="70"/>
      <c r="Z456" t="b">
        <f t="shared" si="393"/>
        <v>0</v>
      </c>
      <c r="AA456" t="b">
        <f t="shared" si="415"/>
        <v>0</v>
      </c>
      <c r="AB456" t="b">
        <f t="shared" si="394"/>
        <v>0</v>
      </c>
      <c r="AC456" t="b">
        <f t="shared" si="395"/>
        <v>0</v>
      </c>
      <c r="AD456" s="101" t="b">
        <f t="shared" si="396"/>
        <v>0</v>
      </c>
      <c r="AE456" t="e">
        <f t="shared" si="397"/>
        <v>#VALUE!</v>
      </c>
      <c r="AF456" t="b">
        <f t="shared" si="398"/>
        <v>0</v>
      </c>
      <c r="AG456" s="135"/>
      <c r="AH456" s="82" t="b">
        <f t="shared" si="399"/>
        <v>0</v>
      </c>
      <c r="AI456" s="99" t="b">
        <f t="shared" si="400"/>
        <v>0</v>
      </c>
      <c r="AJ456" s="70" t="b">
        <f t="shared" si="401"/>
        <v>0</v>
      </c>
      <c r="AK456" s="111" t="b">
        <f t="shared" si="416"/>
        <v>0</v>
      </c>
      <c r="AL456" s="82" t="e">
        <f t="shared" si="402"/>
        <v>#VALUE!</v>
      </c>
      <c r="AM456" s="82" t="b">
        <f t="shared" si="403"/>
        <v>0</v>
      </c>
      <c r="AN456" s="82" t="b">
        <f t="shared" si="404"/>
        <v>0</v>
      </c>
      <c r="AO456" s="82" t="b">
        <f t="shared" si="417"/>
        <v>0</v>
      </c>
      <c r="AP456" s="82" t="b">
        <f t="shared" si="405"/>
        <v>0</v>
      </c>
      <c r="AQ456" s="82" t="b">
        <f t="shared" si="418"/>
        <v>0</v>
      </c>
      <c r="AR456" s="70">
        <f t="shared" si="419"/>
        <v>0</v>
      </c>
      <c r="AS456" s="82" t="b">
        <f t="shared" si="406"/>
        <v>0</v>
      </c>
      <c r="AT456" s="82" t="b">
        <f t="shared" si="407"/>
        <v>0</v>
      </c>
      <c r="AU456" s="82" t="b">
        <f t="shared" si="408"/>
        <v>0</v>
      </c>
      <c r="AV456" s="82" t="b">
        <f t="shared" si="409"/>
        <v>0</v>
      </c>
      <c r="AW456" s="82" t="b">
        <f t="shared" si="410"/>
        <v>0</v>
      </c>
      <c r="AX456" s="82" t="b">
        <f t="shared" si="411"/>
        <v>0</v>
      </c>
      <c r="AY456" s="82" t="b">
        <f t="shared" si="420"/>
        <v>0</v>
      </c>
      <c r="AZ456" s="82"/>
      <c r="BA456" s="82" t="b">
        <f t="shared" si="421"/>
        <v>0</v>
      </c>
      <c r="BB456" s="82" t="b">
        <f t="shared" si="422"/>
        <v>0</v>
      </c>
      <c r="BC456" s="82" t="b">
        <f t="shared" si="423"/>
        <v>0</v>
      </c>
      <c r="BD456" s="70"/>
      <c r="BE456" s="70" t="str">
        <f t="shared" si="412"/>
        <v/>
      </c>
      <c r="BF456" s="70">
        <v>445</v>
      </c>
      <c r="BG456" s="70"/>
      <c r="BH456" s="70"/>
      <c r="BI456" s="70"/>
      <c r="BJ456" s="70"/>
      <c r="BK456" s="70"/>
      <c r="BL456" s="70"/>
      <c r="BM456" s="70"/>
      <c r="BN456" s="70"/>
      <c r="BO456" s="70"/>
      <c r="BP456" s="70"/>
      <c r="BQ456" s="70"/>
      <c r="BR456" s="70"/>
      <c r="BS456" s="70" t="b">
        <f t="shared" si="413"/>
        <v>0</v>
      </c>
      <c r="BT456" s="70">
        <f>COUNTA(B457:$O$830)</f>
        <v>0</v>
      </c>
      <c r="BU456" s="70"/>
      <c r="BV456" s="163"/>
      <c r="BW456" s="163"/>
      <c r="BX456" s="163"/>
      <c r="BY456" s="163"/>
      <c r="BZ456" s="163"/>
      <c r="CA456" s="163"/>
      <c r="CB456" s="163"/>
      <c r="CC456" s="163"/>
      <c r="CD456" s="163"/>
      <c r="CE456" s="163" t="str">
        <f t="shared" si="424"/>
        <v/>
      </c>
      <c r="CF456" s="163" t="str">
        <f t="shared" si="425"/>
        <v/>
      </c>
      <c r="CG456" s="163" t="str">
        <f t="shared" si="426"/>
        <v/>
      </c>
      <c r="CH456" s="163" t="str">
        <f t="shared" si="427"/>
        <v/>
      </c>
      <c r="CI456" s="163" t="str">
        <f t="shared" si="428"/>
        <v/>
      </c>
      <c r="CJ456" s="163" t="str">
        <f t="shared" si="429"/>
        <v/>
      </c>
      <c r="CK456" s="163" t="str">
        <f t="shared" si="430"/>
        <v/>
      </c>
      <c r="CL456" s="163" t="str">
        <f t="shared" si="431"/>
        <v/>
      </c>
      <c r="CM456" s="163" t="str">
        <f t="shared" si="432"/>
        <v/>
      </c>
      <c r="CN456" s="163"/>
      <c r="CO456" s="163"/>
      <c r="CP456" s="163" t="str">
        <f t="shared" si="433"/>
        <v/>
      </c>
      <c r="CQ456" s="163"/>
      <c r="CR456" s="163"/>
      <c r="CS456" s="185" t="str">
        <f t="shared" si="450"/>
        <v/>
      </c>
      <c r="CT456" s="70"/>
      <c r="CU456" s="70">
        <f t="shared" si="434"/>
        <v>0</v>
      </c>
      <c r="CV456" s="70">
        <f t="shared" si="435"/>
        <v>0</v>
      </c>
      <c r="CW456" s="70"/>
      <c r="CX456" s="96">
        <f t="shared" si="436"/>
        <v>0</v>
      </c>
      <c r="CY456" s="70"/>
      <c r="CZ456" s="70" t="e">
        <f t="shared" si="437"/>
        <v>#VALUE!</v>
      </c>
      <c r="DA456" s="70" t="e">
        <f t="shared" si="438"/>
        <v>#VALUE!</v>
      </c>
      <c r="DB456" s="70"/>
      <c r="DC456" s="70" t="b">
        <f t="shared" si="451"/>
        <v>0</v>
      </c>
      <c r="DD456" s="70">
        <f t="shared" si="439"/>
        <v>0</v>
      </c>
      <c r="DE456" s="70" t="str">
        <f t="shared" si="440"/>
        <v/>
      </c>
      <c r="DF456" s="70"/>
      <c r="DG456" s="70" t="str">
        <f t="shared" si="452"/>
        <v/>
      </c>
      <c r="DH456" s="70" t="b">
        <f t="shared" si="453"/>
        <v>0</v>
      </c>
      <c r="DI456" s="70" t="str">
        <f t="shared" si="454"/>
        <v/>
      </c>
      <c r="DJ456" s="70"/>
      <c r="DK456" s="70" t="str">
        <f t="shared" si="441"/>
        <v/>
      </c>
      <c r="DL456" s="70" t="str">
        <f t="shared" si="442"/>
        <v/>
      </c>
      <c r="DM456" s="70"/>
      <c r="DN456" s="70" t="str">
        <f t="shared" si="443"/>
        <v/>
      </c>
      <c r="DO456" s="70" t="str">
        <f>IF(DK456="","",AND((COUNTIF($DK$12:DL456,DK456))=1,(COUNTIF($DK$12:DL456,DL456))=1))</f>
        <v/>
      </c>
      <c r="DP456" s="70" t="str">
        <f>IF(DK456="","",AND((COUNTIF(DK456:$DL$812,DK456))=1,(COUNTIF(DK456:$DL$812,DL456))=1))</f>
        <v/>
      </c>
      <c r="DQ456" s="70"/>
      <c r="DR456" s="70" t="b">
        <f t="shared" si="444"/>
        <v>0</v>
      </c>
      <c r="DS456" s="70" t="b">
        <f t="shared" si="445"/>
        <v>0</v>
      </c>
      <c r="DT456" s="70">
        <f t="shared" si="455"/>
        <v>0</v>
      </c>
      <c r="DU456" s="70">
        <f t="shared" si="456"/>
        <v>0</v>
      </c>
      <c r="DV456" s="70" t="b">
        <f t="shared" si="446"/>
        <v>0</v>
      </c>
      <c r="DW456" s="70" t="b">
        <f t="shared" si="447"/>
        <v>0</v>
      </c>
      <c r="DX456" s="70"/>
      <c r="DY456" s="70" t="b">
        <f t="shared" si="448"/>
        <v>0</v>
      </c>
      <c r="DZ456" s="70">
        <f t="shared" si="449"/>
        <v>0</v>
      </c>
      <c r="EA456" s="70"/>
    </row>
    <row r="457" spans="1:131" x14ac:dyDescent="0.25">
      <c r="A457" s="24" t="str">
        <f t="shared" si="414"/>
        <v/>
      </c>
      <c r="B457" s="36"/>
      <c r="C457" s="37"/>
      <c r="D457" s="38"/>
      <c r="E457" s="37"/>
      <c r="F457" s="38"/>
      <c r="G457" s="39"/>
      <c r="H457" s="35"/>
      <c r="I457" s="30"/>
      <c r="J457" s="38"/>
      <c r="K457" s="36"/>
      <c r="L457" s="40"/>
      <c r="M457" s="43"/>
      <c r="N457" s="44"/>
      <c r="O457" s="35"/>
      <c r="P457" s="87"/>
      <c r="R457" s="70"/>
      <c r="S457" s="70"/>
      <c r="T457" s="99" t="s">
        <v>1055</v>
      </c>
      <c r="U457" s="146" t="s">
        <v>1056</v>
      </c>
      <c r="V457" s="70"/>
      <c r="W457" s="70"/>
      <c r="X457" s="70"/>
      <c r="Y457" s="70"/>
      <c r="Z457" t="b">
        <f t="shared" si="393"/>
        <v>0</v>
      </c>
      <c r="AA457" t="b">
        <f t="shared" si="415"/>
        <v>0</v>
      </c>
      <c r="AB457" t="b">
        <f t="shared" si="394"/>
        <v>0</v>
      </c>
      <c r="AC457" t="b">
        <f t="shared" si="395"/>
        <v>0</v>
      </c>
      <c r="AD457" s="101" t="b">
        <f t="shared" si="396"/>
        <v>0</v>
      </c>
      <c r="AE457" t="e">
        <f t="shared" si="397"/>
        <v>#VALUE!</v>
      </c>
      <c r="AF457" t="b">
        <f t="shared" si="398"/>
        <v>0</v>
      </c>
      <c r="AG457" s="135"/>
      <c r="AH457" s="82" t="b">
        <f t="shared" si="399"/>
        <v>0</v>
      </c>
      <c r="AI457" s="99" t="b">
        <f t="shared" si="400"/>
        <v>0</v>
      </c>
      <c r="AJ457" s="70" t="b">
        <f t="shared" si="401"/>
        <v>0</v>
      </c>
      <c r="AK457" s="111" t="b">
        <f t="shared" si="416"/>
        <v>0</v>
      </c>
      <c r="AL457" s="82" t="e">
        <f t="shared" si="402"/>
        <v>#VALUE!</v>
      </c>
      <c r="AM457" s="82" t="b">
        <f t="shared" si="403"/>
        <v>0</v>
      </c>
      <c r="AN457" s="82" t="b">
        <f t="shared" si="404"/>
        <v>0</v>
      </c>
      <c r="AO457" s="82" t="b">
        <f t="shared" si="417"/>
        <v>0</v>
      </c>
      <c r="AP457" s="82" t="b">
        <f t="shared" si="405"/>
        <v>0</v>
      </c>
      <c r="AQ457" s="82" t="b">
        <f t="shared" si="418"/>
        <v>0</v>
      </c>
      <c r="AR457" s="70">
        <f t="shared" si="419"/>
        <v>0</v>
      </c>
      <c r="AS457" s="82" t="b">
        <f t="shared" si="406"/>
        <v>0</v>
      </c>
      <c r="AT457" s="82" t="b">
        <f t="shared" si="407"/>
        <v>0</v>
      </c>
      <c r="AU457" s="82" t="b">
        <f t="shared" si="408"/>
        <v>0</v>
      </c>
      <c r="AV457" s="82" t="b">
        <f t="shared" si="409"/>
        <v>0</v>
      </c>
      <c r="AW457" s="82" t="b">
        <f t="shared" si="410"/>
        <v>0</v>
      </c>
      <c r="AX457" s="82" t="b">
        <f t="shared" si="411"/>
        <v>0</v>
      </c>
      <c r="AY457" s="82" t="b">
        <f t="shared" si="420"/>
        <v>0</v>
      </c>
      <c r="AZ457" s="82"/>
      <c r="BA457" s="82" t="b">
        <f t="shared" si="421"/>
        <v>0</v>
      </c>
      <c r="BB457" s="82" t="b">
        <f t="shared" si="422"/>
        <v>0</v>
      </c>
      <c r="BC457" s="82" t="b">
        <f t="shared" si="423"/>
        <v>0</v>
      </c>
      <c r="BD457" s="70"/>
      <c r="BE457" s="70" t="str">
        <f t="shared" si="412"/>
        <v/>
      </c>
      <c r="BF457" s="70">
        <v>446</v>
      </c>
      <c r="BG457" s="70"/>
      <c r="BH457" s="70"/>
      <c r="BI457" s="70"/>
      <c r="BJ457" s="70"/>
      <c r="BK457" s="70"/>
      <c r="BL457" s="70"/>
      <c r="BM457" s="70"/>
      <c r="BN457" s="70"/>
      <c r="BO457" s="70"/>
      <c r="BP457" s="70"/>
      <c r="BQ457" s="70"/>
      <c r="BR457" s="70"/>
      <c r="BS457" s="70" t="b">
        <f t="shared" si="413"/>
        <v>0</v>
      </c>
      <c r="BT457" s="70">
        <f>COUNTA(B458:$O$830)</f>
        <v>0</v>
      </c>
      <c r="BU457" s="70"/>
      <c r="BV457" s="163"/>
      <c r="BW457" s="163"/>
      <c r="BX457" s="163"/>
      <c r="BY457" s="163"/>
      <c r="BZ457" s="163"/>
      <c r="CA457" s="163"/>
      <c r="CB457" s="163"/>
      <c r="CC457" s="163"/>
      <c r="CD457" s="163"/>
      <c r="CE457" s="163" t="str">
        <f t="shared" si="424"/>
        <v/>
      </c>
      <c r="CF457" s="163" t="str">
        <f t="shared" si="425"/>
        <v/>
      </c>
      <c r="CG457" s="163" t="str">
        <f t="shared" si="426"/>
        <v/>
      </c>
      <c r="CH457" s="163" t="str">
        <f t="shared" si="427"/>
        <v/>
      </c>
      <c r="CI457" s="163" t="str">
        <f t="shared" si="428"/>
        <v/>
      </c>
      <c r="CJ457" s="163" t="str">
        <f t="shared" si="429"/>
        <v/>
      </c>
      <c r="CK457" s="163" t="str">
        <f t="shared" si="430"/>
        <v/>
      </c>
      <c r="CL457" s="163" t="str">
        <f t="shared" si="431"/>
        <v/>
      </c>
      <c r="CM457" s="163" t="str">
        <f t="shared" si="432"/>
        <v/>
      </c>
      <c r="CN457" s="163"/>
      <c r="CO457" s="163"/>
      <c r="CP457" s="163" t="str">
        <f t="shared" si="433"/>
        <v/>
      </c>
      <c r="CQ457" s="163"/>
      <c r="CR457" s="163"/>
      <c r="CS457" s="185" t="str">
        <f t="shared" si="450"/>
        <v/>
      </c>
      <c r="CT457" s="70"/>
      <c r="CU457" s="70">
        <f t="shared" si="434"/>
        <v>0</v>
      </c>
      <c r="CV457" s="70">
        <f t="shared" si="435"/>
        <v>0</v>
      </c>
      <c r="CW457" s="70"/>
      <c r="CX457" s="96">
        <f t="shared" si="436"/>
        <v>0</v>
      </c>
      <c r="CY457" s="70"/>
      <c r="CZ457" s="70" t="e">
        <f t="shared" si="437"/>
        <v>#VALUE!</v>
      </c>
      <c r="DA457" s="70" t="e">
        <f t="shared" si="438"/>
        <v>#VALUE!</v>
      </c>
      <c r="DB457" s="70"/>
      <c r="DC457" s="70" t="b">
        <f t="shared" si="451"/>
        <v>0</v>
      </c>
      <c r="DD457" s="70">
        <f t="shared" si="439"/>
        <v>0</v>
      </c>
      <c r="DE457" s="70" t="str">
        <f t="shared" si="440"/>
        <v/>
      </c>
      <c r="DF457" s="70"/>
      <c r="DG457" s="70" t="str">
        <f t="shared" si="452"/>
        <v/>
      </c>
      <c r="DH457" s="70" t="b">
        <f t="shared" si="453"/>
        <v>0</v>
      </c>
      <c r="DI457" s="70" t="str">
        <f t="shared" si="454"/>
        <v/>
      </c>
      <c r="DJ457" s="70"/>
      <c r="DK457" s="70" t="str">
        <f t="shared" si="441"/>
        <v/>
      </c>
      <c r="DL457" s="70" t="str">
        <f t="shared" si="442"/>
        <v/>
      </c>
      <c r="DM457" s="70"/>
      <c r="DN457" s="70" t="str">
        <f t="shared" si="443"/>
        <v/>
      </c>
      <c r="DO457" s="70" t="str">
        <f>IF(DK457="","",AND((COUNTIF($DK$12:DL457,DK457))=1,(COUNTIF($DK$12:DL457,DL457))=1))</f>
        <v/>
      </c>
      <c r="DP457" s="70" t="str">
        <f>IF(DK457="","",AND((COUNTIF(DK457:$DL$812,DK457))=1,(COUNTIF(DK457:$DL$812,DL457))=1))</f>
        <v/>
      </c>
      <c r="DQ457" s="70"/>
      <c r="DR457" s="70" t="b">
        <f t="shared" si="444"/>
        <v>0</v>
      </c>
      <c r="DS457" s="70" t="b">
        <f t="shared" si="445"/>
        <v>0</v>
      </c>
      <c r="DT457" s="70">
        <f t="shared" si="455"/>
        <v>0</v>
      </c>
      <c r="DU457" s="70">
        <f t="shared" si="456"/>
        <v>0</v>
      </c>
      <c r="DV457" s="70" t="b">
        <f t="shared" si="446"/>
        <v>0</v>
      </c>
      <c r="DW457" s="70" t="b">
        <f t="shared" si="447"/>
        <v>0</v>
      </c>
      <c r="DX457" s="70"/>
      <c r="DY457" s="70" t="b">
        <f t="shared" si="448"/>
        <v>0</v>
      </c>
      <c r="DZ457" s="70">
        <f t="shared" si="449"/>
        <v>0</v>
      </c>
      <c r="EA457" s="70"/>
    </row>
    <row r="458" spans="1:131" x14ac:dyDescent="0.25">
      <c r="A458" s="24" t="str">
        <f t="shared" si="414"/>
        <v/>
      </c>
      <c r="B458" s="36"/>
      <c r="C458" s="37"/>
      <c r="D458" s="38"/>
      <c r="E458" s="37"/>
      <c r="F458" s="38"/>
      <c r="G458" s="39"/>
      <c r="H458" s="35"/>
      <c r="I458" s="30"/>
      <c r="J458" s="38"/>
      <c r="K458" s="36"/>
      <c r="L458" s="40"/>
      <c r="M458" s="43"/>
      <c r="N458" s="44"/>
      <c r="O458" s="35"/>
      <c r="P458" s="87"/>
      <c r="R458" s="70"/>
      <c r="S458" s="70"/>
      <c r="T458" s="99" t="s">
        <v>1057</v>
      </c>
      <c r="U458" s="146" t="s">
        <v>1058</v>
      </c>
      <c r="V458" s="70"/>
      <c r="W458" s="70"/>
      <c r="X458" s="70"/>
      <c r="Y458" s="70"/>
      <c r="Z458" t="b">
        <f t="shared" si="393"/>
        <v>0</v>
      </c>
      <c r="AA458" t="b">
        <f t="shared" si="415"/>
        <v>0</v>
      </c>
      <c r="AB458" t="b">
        <f t="shared" si="394"/>
        <v>0</v>
      </c>
      <c r="AC458" t="b">
        <f t="shared" si="395"/>
        <v>0</v>
      </c>
      <c r="AD458" s="101" t="b">
        <f t="shared" si="396"/>
        <v>0</v>
      </c>
      <c r="AE458" t="e">
        <f t="shared" si="397"/>
        <v>#VALUE!</v>
      </c>
      <c r="AF458" t="b">
        <f t="shared" si="398"/>
        <v>0</v>
      </c>
      <c r="AG458" s="135"/>
      <c r="AH458" s="82" t="b">
        <f t="shared" si="399"/>
        <v>0</v>
      </c>
      <c r="AI458" s="99" t="b">
        <f t="shared" si="400"/>
        <v>0</v>
      </c>
      <c r="AJ458" s="70" t="b">
        <f t="shared" si="401"/>
        <v>0</v>
      </c>
      <c r="AK458" s="111" t="b">
        <f t="shared" si="416"/>
        <v>0</v>
      </c>
      <c r="AL458" s="82" t="e">
        <f t="shared" si="402"/>
        <v>#VALUE!</v>
      </c>
      <c r="AM458" s="82" t="b">
        <f t="shared" si="403"/>
        <v>0</v>
      </c>
      <c r="AN458" s="82" t="b">
        <f t="shared" si="404"/>
        <v>0</v>
      </c>
      <c r="AO458" s="82" t="b">
        <f t="shared" si="417"/>
        <v>0</v>
      </c>
      <c r="AP458" s="82" t="b">
        <f t="shared" si="405"/>
        <v>0</v>
      </c>
      <c r="AQ458" s="82" t="b">
        <f t="shared" si="418"/>
        <v>0</v>
      </c>
      <c r="AR458" s="70">
        <f t="shared" si="419"/>
        <v>0</v>
      </c>
      <c r="AS458" s="82" t="b">
        <f t="shared" si="406"/>
        <v>0</v>
      </c>
      <c r="AT458" s="82" t="b">
        <f t="shared" si="407"/>
        <v>0</v>
      </c>
      <c r="AU458" s="82" t="b">
        <f t="shared" si="408"/>
        <v>0</v>
      </c>
      <c r="AV458" s="82" t="b">
        <f t="shared" si="409"/>
        <v>0</v>
      </c>
      <c r="AW458" s="82" t="b">
        <f t="shared" si="410"/>
        <v>0</v>
      </c>
      <c r="AX458" s="82" t="b">
        <f t="shared" si="411"/>
        <v>0</v>
      </c>
      <c r="AY458" s="82" t="b">
        <f t="shared" si="420"/>
        <v>0</v>
      </c>
      <c r="AZ458" s="82"/>
      <c r="BA458" s="82" t="b">
        <f t="shared" si="421"/>
        <v>0</v>
      </c>
      <c r="BB458" s="82" t="b">
        <f t="shared" si="422"/>
        <v>0</v>
      </c>
      <c r="BC458" s="82" t="b">
        <f t="shared" si="423"/>
        <v>0</v>
      </c>
      <c r="BD458" s="70"/>
      <c r="BE458" s="70" t="str">
        <f t="shared" si="412"/>
        <v/>
      </c>
      <c r="BF458" s="70">
        <v>447</v>
      </c>
      <c r="BG458" s="70"/>
      <c r="BH458" s="70"/>
      <c r="BI458" s="70"/>
      <c r="BJ458" s="70"/>
      <c r="BK458" s="70"/>
      <c r="BL458" s="70"/>
      <c r="BM458" s="70"/>
      <c r="BN458" s="70"/>
      <c r="BO458" s="70"/>
      <c r="BP458" s="70"/>
      <c r="BQ458" s="70"/>
      <c r="BR458" s="70"/>
      <c r="BS458" s="70" t="b">
        <f t="shared" si="413"/>
        <v>0</v>
      </c>
      <c r="BT458" s="70">
        <f>COUNTA(B459:$O$830)</f>
        <v>0</v>
      </c>
      <c r="BU458" s="70"/>
      <c r="BV458" s="163"/>
      <c r="BW458" s="163"/>
      <c r="BX458" s="163"/>
      <c r="BY458" s="163"/>
      <c r="BZ458" s="163"/>
      <c r="CA458" s="163"/>
      <c r="CB458" s="163"/>
      <c r="CC458" s="163"/>
      <c r="CD458" s="163"/>
      <c r="CE458" s="163" t="str">
        <f t="shared" si="424"/>
        <v/>
      </c>
      <c r="CF458" s="163" t="str">
        <f t="shared" si="425"/>
        <v/>
      </c>
      <c r="CG458" s="163" t="str">
        <f t="shared" si="426"/>
        <v/>
      </c>
      <c r="CH458" s="163" t="str">
        <f t="shared" si="427"/>
        <v/>
      </c>
      <c r="CI458" s="163" t="str">
        <f t="shared" si="428"/>
        <v/>
      </c>
      <c r="CJ458" s="163" t="str">
        <f t="shared" si="429"/>
        <v/>
      </c>
      <c r="CK458" s="163" t="str">
        <f t="shared" si="430"/>
        <v/>
      </c>
      <c r="CL458" s="163" t="str">
        <f t="shared" si="431"/>
        <v/>
      </c>
      <c r="CM458" s="163" t="str">
        <f t="shared" si="432"/>
        <v/>
      </c>
      <c r="CN458" s="163"/>
      <c r="CO458" s="163"/>
      <c r="CP458" s="163" t="str">
        <f t="shared" si="433"/>
        <v/>
      </c>
      <c r="CQ458" s="163"/>
      <c r="CR458" s="163"/>
      <c r="CS458" s="185" t="str">
        <f t="shared" si="450"/>
        <v/>
      </c>
      <c r="CT458" s="70"/>
      <c r="CU458" s="70">
        <f t="shared" si="434"/>
        <v>0</v>
      </c>
      <c r="CV458" s="70">
        <f t="shared" si="435"/>
        <v>0</v>
      </c>
      <c r="CW458" s="70"/>
      <c r="CX458" s="96">
        <f t="shared" si="436"/>
        <v>0</v>
      </c>
      <c r="CY458" s="70"/>
      <c r="CZ458" s="70" t="e">
        <f t="shared" si="437"/>
        <v>#VALUE!</v>
      </c>
      <c r="DA458" s="70" t="e">
        <f t="shared" si="438"/>
        <v>#VALUE!</v>
      </c>
      <c r="DB458" s="70"/>
      <c r="DC458" s="70" t="b">
        <f t="shared" si="451"/>
        <v>0</v>
      </c>
      <c r="DD458" s="70">
        <f t="shared" si="439"/>
        <v>0</v>
      </c>
      <c r="DE458" s="70" t="str">
        <f t="shared" si="440"/>
        <v/>
      </c>
      <c r="DF458" s="70"/>
      <c r="DG458" s="70" t="str">
        <f t="shared" si="452"/>
        <v/>
      </c>
      <c r="DH458" s="70" t="b">
        <f t="shared" si="453"/>
        <v>0</v>
      </c>
      <c r="DI458" s="70" t="str">
        <f t="shared" si="454"/>
        <v/>
      </c>
      <c r="DJ458" s="70"/>
      <c r="DK458" s="70" t="str">
        <f t="shared" si="441"/>
        <v/>
      </c>
      <c r="DL458" s="70" t="str">
        <f t="shared" si="442"/>
        <v/>
      </c>
      <c r="DM458" s="70"/>
      <c r="DN458" s="70" t="str">
        <f t="shared" si="443"/>
        <v/>
      </c>
      <c r="DO458" s="70" t="str">
        <f>IF(DK458="","",AND((COUNTIF($DK$12:DL458,DK458))=1,(COUNTIF($DK$12:DL458,DL458))=1))</f>
        <v/>
      </c>
      <c r="DP458" s="70" t="str">
        <f>IF(DK458="","",AND((COUNTIF(DK458:$DL$812,DK458))=1,(COUNTIF(DK458:$DL$812,DL458))=1))</f>
        <v/>
      </c>
      <c r="DQ458" s="70"/>
      <c r="DR458" s="70" t="b">
        <f t="shared" si="444"/>
        <v>0</v>
      </c>
      <c r="DS458" s="70" t="b">
        <f t="shared" si="445"/>
        <v>0</v>
      </c>
      <c r="DT458" s="70">
        <f t="shared" si="455"/>
        <v>0</v>
      </c>
      <c r="DU458" s="70">
        <f t="shared" si="456"/>
        <v>0</v>
      </c>
      <c r="DV458" s="70" t="b">
        <f t="shared" si="446"/>
        <v>0</v>
      </c>
      <c r="DW458" s="70" t="b">
        <f t="shared" si="447"/>
        <v>0</v>
      </c>
      <c r="DX458" s="70"/>
      <c r="DY458" s="70" t="b">
        <f t="shared" si="448"/>
        <v>0</v>
      </c>
      <c r="DZ458" s="70">
        <f t="shared" si="449"/>
        <v>0</v>
      </c>
      <c r="EA458" s="70"/>
    </row>
    <row r="459" spans="1:131" x14ac:dyDescent="0.25">
      <c r="A459" s="24" t="str">
        <f t="shared" si="414"/>
        <v/>
      </c>
      <c r="B459" s="36"/>
      <c r="C459" s="37"/>
      <c r="D459" s="38"/>
      <c r="E459" s="37"/>
      <c r="F459" s="38"/>
      <c r="G459" s="39"/>
      <c r="H459" s="35"/>
      <c r="I459" s="30"/>
      <c r="J459" s="38"/>
      <c r="K459" s="36"/>
      <c r="L459" s="40"/>
      <c r="M459" s="43"/>
      <c r="N459" s="44"/>
      <c r="O459" s="35"/>
      <c r="P459" s="87"/>
      <c r="R459" s="70"/>
      <c r="S459" s="70"/>
      <c r="T459" s="99" t="s">
        <v>1059</v>
      </c>
      <c r="U459" s="146" t="s">
        <v>1060</v>
      </c>
      <c r="V459" s="70"/>
      <c r="W459" s="70"/>
      <c r="X459" s="70"/>
      <c r="Y459" s="70"/>
      <c r="Z459" t="b">
        <f t="shared" si="393"/>
        <v>0</v>
      </c>
      <c r="AA459" t="b">
        <f t="shared" si="415"/>
        <v>0</v>
      </c>
      <c r="AB459" t="b">
        <f t="shared" si="394"/>
        <v>0</v>
      </c>
      <c r="AC459" t="b">
        <f t="shared" si="395"/>
        <v>0</v>
      </c>
      <c r="AD459" s="101" t="b">
        <f t="shared" si="396"/>
        <v>0</v>
      </c>
      <c r="AE459" t="e">
        <f t="shared" si="397"/>
        <v>#VALUE!</v>
      </c>
      <c r="AF459" t="b">
        <f t="shared" si="398"/>
        <v>0</v>
      </c>
      <c r="AG459" s="135"/>
      <c r="AH459" s="82" t="b">
        <f t="shared" si="399"/>
        <v>0</v>
      </c>
      <c r="AI459" s="99" t="b">
        <f t="shared" si="400"/>
        <v>0</v>
      </c>
      <c r="AJ459" s="70" t="b">
        <f t="shared" si="401"/>
        <v>0</v>
      </c>
      <c r="AK459" s="111" t="b">
        <f t="shared" si="416"/>
        <v>0</v>
      </c>
      <c r="AL459" s="82" t="e">
        <f t="shared" si="402"/>
        <v>#VALUE!</v>
      </c>
      <c r="AM459" s="82" t="b">
        <f t="shared" si="403"/>
        <v>0</v>
      </c>
      <c r="AN459" s="82" t="b">
        <f t="shared" si="404"/>
        <v>0</v>
      </c>
      <c r="AO459" s="82" t="b">
        <f t="shared" si="417"/>
        <v>0</v>
      </c>
      <c r="AP459" s="82" t="b">
        <f t="shared" si="405"/>
        <v>0</v>
      </c>
      <c r="AQ459" s="82" t="b">
        <f t="shared" si="418"/>
        <v>0</v>
      </c>
      <c r="AR459" s="70">
        <f t="shared" si="419"/>
        <v>0</v>
      </c>
      <c r="AS459" s="82" t="b">
        <f t="shared" si="406"/>
        <v>0</v>
      </c>
      <c r="AT459" s="82" t="b">
        <f t="shared" si="407"/>
        <v>0</v>
      </c>
      <c r="AU459" s="82" t="b">
        <f t="shared" si="408"/>
        <v>0</v>
      </c>
      <c r="AV459" s="82" t="b">
        <f t="shared" si="409"/>
        <v>0</v>
      </c>
      <c r="AW459" s="82" t="b">
        <f t="shared" si="410"/>
        <v>0</v>
      </c>
      <c r="AX459" s="82" t="b">
        <f t="shared" si="411"/>
        <v>0</v>
      </c>
      <c r="AY459" s="82" t="b">
        <f t="shared" si="420"/>
        <v>0</v>
      </c>
      <c r="AZ459" s="82"/>
      <c r="BA459" s="82" t="b">
        <f t="shared" si="421"/>
        <v>0</v>
      </c>
      <c r="BB459" s="82" t="b">
        <f t="shared" si="422"/>
        <v>0</v>
      </c>
      <c r="BC459" s="82" t="b">
        <f t="shared" si="423"/>
        <v>0</v>
      </c>
      <c r="BD459" s="70"/>
      <c r="BE459" s="70" t="str">
        <f t="shared" si="412"/>
        <v/>
      </c>
      <c r="BF459" s="70">
        <v>448</v>
      </c>
      <c r="BG459" s="70"/>
      <c r="BH459" s="70"/>
      <c r="BI459" s="70"/>
      <c r="BJ459" s="70"/>
      <c r="BK459" s="70"/>
      <c r="BL459" s="70"/>
      <c r="BM459" s="70"/>
      <c r="BN459" s="70"/>
      <c r="BO459" s="70"/>
      <c r="BP459" s="70"/>
      <c r="BQ459" s="70"/>
      <c r="BR459" s="70"/>
      <c r="BS459" s="70" t="b">
        <f t="shared" si="413"/>
        <v>0</v>
      </c>
      <c r="BT459" s="70">
        <f>COUNTA(B460:$O$830)</f>
        <v>0</v>
      </c>
      <c r="BU459" s="70"/>
      <c r="BV459" s="163"/>
      <c r="BW459" s="163"/>
      <c r="BX459" s="163"/>
      <c r="BY459" s="163"/>
      <c r="BZ459" s="163"/>
      <c r="CA459" s="163"/>
      <c r="CB459" s="163"/>
      <c r="CC459" s="163"/>
      <c r="CD459" s="163"/>
      <c r="CE459" s="163" t="str">
        <f t="shared" si="424"/>
        <v/>
      </c>
      <c r="CF459" s="163" t="str">
        <f t="shared" si="425"/>
        <v/>
      </c>
      <c r="CG459" s="163" t="str">
        <f t="shared" si="426"/>
        <v/>
      </c>
      <c r="CH459" s="163" t="str">
        <f t="shared" si="427"/>
        <v/>
      </c>
      <c r="CI459" s="163" t="str">
        <f t="shared" si="428"/>
        <v/>
      </c>
      <c r="CJ459" s="163" t="str">
        <f t="shared" si="429"/>
        <v/>
      </c>
      <c r="CK459" s="163" t="str">
        <f t="shared" si="430"/>
        <v/>
      </c>
      <c r="CL459" s="163" t="str">
        <f t="shared" si="431"/>
        <v/>
      </c>
      <c r="CM459" s="163" t="str">
        <f t="shared" si="432"/>
        <v/>
      </c>
      <c r="CN459" s="163"/>
      <c r="CO459" s="163"/>
      <c r="CP459" s="163" t="str">
        <f t="shared" si="433"/>
        <v/>
      </c>
      <c r="CQ459" s="163"/>
      <c r="CR459" s="163"/>
      <c r="CS459" s="185" t="str">
        <f t="shared" si="450"/>
        <v/>
      </c>
      <c r="CT459" s="70"/>
      <c r="CU459" s="70">
        <f t="shared" si="434"/>
        <v>0</v>
      </c>
      <c r="CV459" s="70">
        <f t="shared" si="435"/>
        <v>0</v>
      </c>
      <c r="CW459" s="70"/>
      <c r="CX459" s="96">
        <f t="shared" si="436"/>
        <v>0</v>
      </c>
      <c r="CY459" s="70"/>
      <c r="CZ459" s="70" t="e">
        <f t="shared" si="437"/>
        <v>#VALUE!</v>
      </c>
      <c r="DA459" s="70" t="e">
        <f t="shared" si="438"/>
        <v>#VALUE!</v>
      </c>
      <c r="DB459" s="70"/>
      <c r="DC459" s="70" t="b">
        <f t="shared" si="451"/>
        <v>0</v>
      </c>
      <c r="DD459" s="70">
        <f t="shared" si="439"/>
        <v>0</v>
      </c>
      <c r="DE459" s="70" t="str">
        <f t="shared" si="440"/>
        <v/>
      </c>
      <c r="DF459" s="70"/>
      <c r="DG459" s="70" t="str">
        <f t="shared" si="452"/>
        <v/>
      </c>
      <c r="DH459" s="70" t="b">
        <f t="shared" si="453"/>
        <v>0</v>
      </c>
      <c r="DI459" s="70" t="str">
        <f t="shared" si="454"/>
        <v/>
      </c>
      <c r="DJ459" s="70"/>
      <c r="DK459" s="70" t="str">
        <f t="shared" si="441"/>
        <v/>
      </c>
      <c r="DL459" s="70" t="str">
        <f t="shared" si="442"/>
        <v/>
      </c>
      <c r="DM459" s="70"/>
      <c r="DN459" s="70" t="str">
        <f t="shared" si="443"/>
        <v/>
      </c>
      <c r="DO459" s="70" t="str">
        <f>IF(DK459="","",AND((COUNTIF($DK$12:DL459,DK459))=1,(COUNTIF($DK$12:DL459,DL459))=1))</f>
        <v/>
      </c>
      <c r="DP459" s="70" t="str">
        <f>IF(DK459="","",AND((COUNTIF(DK459:$DL$812,DK459))=1,(COUNTIF(DK459:$DL$812,DL459))=1))</f>
        <v/>
      </c>
      <c r="DQ459" s="70"/>
      <c r="DR459" s="70" t="b">
        <f t="shared" si="444"/>
        <v>0</v>
      </c>
      <c r="DS459" s="70" t="b">
        <f t="shared" si="445"/>
        <v>0</v>
      </c>
      <c r="DT459" s="70">
        <f t="shared" si="455"/>
        <v>0</v>
      </c>
      <c r="DU459" s="70">
        <f t="shared" si="456"/>
        <v>0</v>
      </c>
      <c r="DV459" s="70" t="b">
        <f t="shared" si="446"/>
        <v>0</v>
      </c>
      <c r="DW459" s="70" t="b">
        <f t="shared" si="447"/>
        <v>0</v>
      </c>
      <c r="DX459" s="70"/>
      <c r="DY459" s="70" t="b">
        <f t="shared" si="448"/>
        <v>0</v>
      </c>
      <c r="DZ459" s="70">
        <f t="shared" si="449"/>
        <v>0</v>
      </c>
      <c r="EA459" s="70"/>
    </row>
    <row r="460" spans="1:131" x14ac:dyDescent="0.25">
      <c r="A460" s="24" t="str">
        <f t="shared" si="414"/>
        <v/>
      </c>
      <c r="B460" s="36"/>
      <c r="C460" s="37"/>
      <c r="D460" s="38"/>
      <c r="E460" s="37"/>
      <c r="F460" s="38"/>
      <c r="G460" s="39"/>
      <c r="H460" s="35"/>
      <c r="I460" s="30"/>
      <c r="J460" s="38"/>
      <c r="K460" s="36"/>
      <c r="L460" s="40"/>
      <c r="M460" s="43"/>
      <c r="N460" s="44"/>
      <c r="O460" s="35"/>
      <c r="P460" s="87"/>
      <c r="R460" s="70"/>
      <c r="S460" s="70"/>
      <c r="T460" s="99" t="s">
        <v>1061</v>
      </c>
      <c r="U460" s="146" t="s">
        <v>1062</v>
      </c>
      <c r="V460" s="70"/>
      <c r="W460" s="70"/>
      <c r="X460" s="70"/>
      <c r="Y460" s="70"/>
      <c r="Z460" t="b">
        <f t="shared" ref="Z460:Z523" si="457">NOT(OR(COUNTA(B460:O460,)=1,C460="C",C460="A",C460="P",C460="IMB",C460="F",C460="CT",C460="AT",C460="PT"))</f>
        <v>0</v>
      </c>
      <c r="AA460" t="b">
        <f t="shared" si="415"/>
        <v>0</v>
      </c>
      <c r="AB460" t="b">
        <f t="shared" ref="AB460:AB523" si="458">IF(COUNTA(B460:O460,)=1,FALSE,AND(OR(C460="CT",C460="AT",C460="PT"),D460&lt;&gt;""))</f>
        <v>0</v>
      </c>
      <c r="AC460" t="b">
        <f t="shared" ref="AC460:AC523" si="459">IF(ISBLANK(C460),FALSE,IF((((ISBLANK(D460))+(C460&lt;&gt;"c")+(C460&lt;&gt;"a")+(C460&lt;&gt;"p"))=4),FALSE,IF(OR(C460="P",C460="ct",C460="at",C460="pt"),FALSE,IF(OR(ISERROR(SEARCH("/",D460)),(NOT(ISBLANK(D460))+(C460="c")+(C460="a")+(C460="p")=1)),TRUE,OR(((AND((MID(D460,SEARCH("/",D460),3))="/ft",C460="c")+(AND((MID(D460,SEARCH("/",D460),3))="/ae",C460="a"))+(AND((MID(D460,SEARCH("/",D460),3))="/of",C460="c")))+(ISNUMBER(MID(D460,SEARCH("/",D460)+1,LEN(D460)-SEARCH("/",D460))*1)))&lt;&gt;1,SEARCH("/",D460)&lt;&gt;6,IF(OR(LEFT(D460,2)="2A",LEFT(D460,2)="2B"),ISERROR(VALUE(MID(D460,3,3))),ISERROR(VALUE(LEFT(D460,5)))))))))</f>
        <v>0</v>
      </c>
      <c r="AD460" s="101" t="b">
        <f t="shared" ref="AD460:AD523" si="460">IF(ISBLANK(E460),FALSE,OR(C460&amp;D460=E460&amp;F460,LEFT(D460,2)="20"))</f>
        <v>0</v>
      </c>
      <c r="AE460" t="e">
        <f t="shared" ref="AE460:AE523" si="461">TEXT($I$3,"00000")&lt;&gt;MID(D460,1,SEARCH("/",D460)-1)</f>
        <v>#VALUE!</v>
      </c>
      <c r="AF460" t="b">
        <f t="shared" ref="AF460:AF523" si="462">NOT(OR(COUNTA(B460:O460,)=1,E460="C",E460="A",E460="P",E460="IMB",E460="F",E460="CT",E460="AT",E460="PT"))</f>
        <v>0</v>
      </c>
      <c r="AG460" s="135"/>
      <c r="AH460" s="82" t="b">
        <f t="shared" ref="AH460:AH523" si="463">IF(COUNTA(B460:O460,)=1,FALSE,IF(ISNA(LOOKUP(C460&amp;E460&amp;H460,ceh)),TRUE,IF(C460&amp;E460&amp;H460&lt;&gt;LOOKUP(C460&amp;E460&amp;H460,ceh),TRUE,FALSE)))</f>
        <v>0</v>
      </c>
      <c r="AI460" s="99" t="b">
        <f t="shared" ref="AI460:AI523" si="464">IF(COUNTA(B460:O460,)=1,FALSE,AND(OR(E460="CT",E460="AT",E460="PT"),F460&lt;&gt;""))</f>
        <v>0</v>
      </c>
      <c r="AJ460" s="70" t="b">
        <f t="shared" ref="AJ460:AJ523" si="465">IF(ISBLANK(E460),FALSE,IF((((ISBLANK(F460))+(E460&lt;&gt;"c")+(E460&lt;&gt;"a")+(E460&lt;&gt;"p"))=4),FALSE,IF(OR(E460="P",E460="ct",E460="at",E460="pt"),FALSE,IF(OR(ISERROR(SEARCH("/",F460)),(NOT(ISBLANK(F460))+(E460="c")+(E460="a")+(E460="p")=1)),TRUE,OR(((AND((MID(F460,SEARCH("/",F460),3))="/ft",E460="c")+(AND((MID(F460,SEARCH("/",F460),3))="/ae",E460="a"))+(AND((MID(F460,SEARCH("/",F460),3))="/of",E460="c")))+(ISNUMBER(MID(F460,SEARCH("/",F460)+1,LEN(F460)-SEARCH("/",F460))*1)))&lt;&gt;1,SEARCH("/",F460)&lt;&gt;6,IF(OR(LEFT(F460,2)="2A",LEFT(F460,2)="2B"),ISERROR(VALUE(MID(F460,3,3))),ISERROR(VALUE(LEFT(F460,5)))))))))</f>
        <v>0</v>
      </c>
      <c r="AK460" s="111" t="b">
        <f t="shared" si="416"/>
        <v>0</v>
      </c>
      <c r="AL460" s="82" t="e">
        <f t="shared" ref="AL460:AL523" si="466">TEXT($I$3,"00000")&lt;&gt;MID(F460,1,SEARCH("/",F460)-1)</f>
        <v>#VALUE!</v>
      </c>
      <c r="AM460" s="82" t="b">
        <f t="shared" ref="AM460:AM523" si="467">IF(COUNTA(B460:O460,)=1,FALSE,OR(G460=0,ISBLANK(G460),ISTEXT(G460)))</f>
        <v>0</v>
      </c>
      <c r="AN460" s="82" t="b">
        <f t="shared" ref="AN460:AN523" si="468">((C460&amp;E460="cimb")+(C460&amp;E560="cf")+(C460&amp;E460="aimb")+(C460&amp;E460="af")+(C460&amp;E460="pf")+(C460&amp;E460="imbc")+(C460&amp;E460="fc")+(C460&amp;E460="imba")+(C460&amp;E460="fa")+(C460&amp;E460="fp")+(G460&lt;&gt;7))=2</f>
        <v>0</v>
      </c>
      <c r="AO460" s="82" t="b">
        <f t="shared" si="417"/>
        <v>0</v>
      </c>
      <c r="AP460" s="82" t="b">
        <f t="shared" ref="AP460:AP523" si="469">IF(AND(COUNTA(B460:O460,)&lt;&gt;1,ISBLANK(H460)),TRUE,IF(ISNA(LOOKUP(H460,Diamètre_Conduite)),TRUE,IF(H460&lt;&gt;LOOKUP(H460,Diamètre_Conduite),TRUE,FALSE)))</f>
        <v>0</v>
      </c>
      <c r="AQ460" s="82" t="b">
        <f t="shared" si="418"/>
        <v>0</v>
      </c>
      <c r="AR460" s="70">
        <f t="shared" si="419"/>
        <v>0</v>
      </c>
      <c r="AS460" s="82" t="b">
        <f t="shared" ref="AS460:AS523" si="470">IF(COUNTA(B460:O460,)=1,FALSE,IF(ISNA(LOOKUP(K460,diamcable)),TRUE,IF(K460&lt;&gt;LOOKUP(K460,diamcable),TRUE,FALSE)))</f>
        <v>0</v>
      </c>
      <c r="AT460" s="82" t="b">
        <f t="shared" ref="AT460:AT523" si="471">IF(OR(AND(C460="",E460="",H460=""),COUNTA(B460:O460,)=1),FALSE,IF(ISNA(LOOKUP(C460&amp;E460,CE)),TRUE,IF(C460&amp;E460&lt;&gt;LOOKUP(C460&amp;E460,CE),TRUE,FALSE)))</f>
        <v>0</v>
      </c>
      <c r="AU460" s="82" t="b">
        <f t="shared" ref="AU460:AU523" si="472">IF(OR(COUNTA(B460:O460,)=1,M460=""),FALSE,OR(AND(C460="c",OR(B460="se",B460="ss")),AND(C460="c",NOT(OR(M460="oui transition égout petit pied droit",M460="oui transition égout grand pied droit",M460="oui percement avec plus de 4 alvéoles",M460="oui percement petit pied droit",M460="oui percement grand pied droit"))),AND(C460="a",NOT(OR(M460="oui renforcement appui sans commande d'appui",M460="oui remplacement appui",M460="oui renforcement appui avec commande d'appui"))),(C460&lt;&gt;"c")+(C460&lt;&gt;"a")=2))</f>
        <v>0</v>
      </c>
      <c r="AV460" s="82" t="b">
        <f t="shared" ref="AV460:AV523" si="473">IF(OR(COUNTA(B460:O460,)=1,N460=""),FALSE,OR(AND(E460="c",NOT(OR(N460="oui transition égout petit pied droit",N460="oui transition égout grand pied droit",N460="oui percement avec plus de 4 alvéoles",N460="oui percement petit pied droit",N460="oui percement grand pied droit"))),AND(E460="a",NOT(OR(N460="oui renforcement appui sans commande d'appui",N460="oui remplacement appui",N460="oui renforcement appui avec commande d'appui"))),(E460&lt;&gt;"c")+(E460&lt;&gt;"a")=2))</f>
        <v>0</v>
      </c>
      <c r="AW460" s="82" t="b">
        <f t="shared" ref="AW460:AW523" si="474">IF(OR(COUNTA(B460:O460,)=1,O460=""),FALSE,IF(((O460="A PEO")+(O460="B PEO")+(O460="A Manchon &gt; 2dm3")+(O460="A Micro Manchon &lt; 2dm3")+(O460="B Manchon &gt; 2dm3")+(O460="B Micro Manchon &lt; 2dm3")+(O460="A PMSB")+(O460="B PMSB")+(O460=""))&lt;&gt;1,TRUE,IF(AND((LEFT(O460,1)="a"),OR((C460="c"),(C460="a"))),FALSE,IF(AND((LEFT(O460,1)="b"),OR(E460="c",E460="a")),FALSE,TRUE))))</f>
        <v>0</v>
      </c>
      <c r="AX460" s="82" t="b">
        <f t="shared" ref="AX460:AX523" si="475">IF(OR(COUNTA(B460:O460,)=1,O460=""),FALSE,IF(((O460="A PB Chambre")+(O460="B PB Chambre")+(O460="A PB Appui")+(O460="B PB Appui")+(O460=""))&lt;&gt;1,TRUE,IF((((O460="A PB Chambre")+(C460="c"))=2)+(((O460="B PB Chambre")+(E460="c"))=2)+(((O460="A PB Appui")+(C460="a"))=2)+(((O460="B PB Appui")+(E460="a"))=2),FALSE,TRUE)))</f>
        <v>0</v>
      </c>
      <c r="AY460" s="82" t="b">
        <f t="shared" si="420"/>
        <v>0</v>
      </c>
      <c r="AZ460" s="82"/>
      <c r="BA460" s="82" t="b">
        <f t="shared" si="421"/>
        <v>0</v>
      </c>
      <c r="BB460" s="82" t="b">
        <f t="shared" si="422"/>
        <v>0</v>
      </c>
      <c r="BC460" s="82" t="b">
        <f t="shared" si="423"/>
        <v>0</v>
      </c>
      <c r="BD460" s="70"/>
      <c r="BE460" s="70" t="str">
        <f t="shared" ref="BE460:BE523" si="476">IF(ISERR(LEFT(D460,SEARCH("/",D460,1)-1)),"",LEFT(D460,SEARCH("/",D460,1)-1))</f>
        <v/>
      </c>
      <c r="BF460" s="70">
        <v>449</v>
      </c>
      <c r="BG460" s="70"/>
      <c r="BH460" s="70"/>
      <c r="BI460" s="70"/>
      <c r="BJ460" s="70"/>
      <c r="BK460" s="70"/>
      <c r="BL460" s="70"/>
      <c r="BM460" s="70"/>
      <c r="BN460" s="70"/>
      <c r="BO460" s="70"/>
      <c r="BP460" s="70"/>
      <c r="BQ460" s="70"/>
      <c r="BR460" s="70"/>
      <c r="BS460" s="70" t="b">
        <f t="shared" ref="BS460:BS523" si="477">IF(AND(COUNTA(B460:O460)=0,BT460&lt;&gt;0),TRUE,FALSE)</f>
        <v>0</v>
      </c>
      <c r="BT460" s="70">
        <f>COUNTA(B461:$O$830)</f>
        <v>0</v>
      </c>
      <c r="BU460" s="70"/>
      <c r="BV460" s="163"/>
      <c r="BW460" s="163"/>
      <c r="BX460" s="163"/>
      <c r="BY460" s="163"/>
      <c r="BZ460" s="163"/>
      <c r="CA460" s="163"/>
      <c r="CB460" s="163"/>
      <c r="CC460" s="163"/>
      <c r="CD460" s="163"/>
      <c r="CE460" s="163" t="str">
        <f t="shared" si="424"/>
        <v/>
      </c>
      <c r="CF460" s="163" t="str">
        <f t="shared" si="425"/>
        <v/>
      </c>
      <c r="CG460" s="163" t="str">
        <f t="shared" si="426"/>
        <v/>
      </c>
      <c r="CH460" s="163" t="str">
        <f t="shared" si="427"/>
        <v/>
      </c>
      <c r="CI460" s="163" t="str">
        <f t="shared" si="428"/>
        <v/>
      </c>
      <c r="CJ460" s="163" t="str">
        <f t="shared" si="429"/>
        <v/>
      </c>
      <c r="CK460" s="163" t="str">
        <f t="shared" si="430"/>
        <v/>
      </c>
      <c r="CL460" s="163" t="str">
        <f t="shared" si="431"/>
        <v/>
      </c>
      <c r="CM460" s="163" t="str">
        <f t="shared" si="432"/>
        <v/>
      </c>
      <c r="CN460" s="163"/>
      <c r="CO460" s="163"/>
      <c r="CP460" s="163" t="str">
        <f t="shared" si="433"/>
        <v/>
      </c>
      <c r="CQ460" s="163"/>
      <c r="CR460" s="163"/>
      <c r="CS460" s="185" t="str">
        <f t="shared" si="450"/>
        <v/>
      </c>
      <c r="CT460" s="70"/>
      <c r="CU460" s="70">
        <f t="shared" si="434"/>
        <v>0</v>
      </c>
      <c r="CV460" s="70">
        <f t="shared" si="435"/>
        <v>0</v>
      </c>
      <c r="CW460" s="70"/>
      <c r="CX460" s="96">
        <f t="shared" si="436"/>
        <v>0</v>
      </c>
      <c r="CY460" s="70"/>
      <c r="CZ460" s="70" t="e">
        <f t="shared" si="437"/>
        <v>#VALUE!</v>
      </c>
      <c r="DA460" s="70" t="e">
        <f t="shared" si="438"/>
        <v>#VALUE!</v>
      </c>
      <c r="DB460" s="70"/>
      <c r="DC460" s="70" t="b">
        <f t="shared" si="451"/>
        <v>0</v>
      </c>
      <c r="DD460" s="70">
        <f t="shared" si="439"/>
        <v>0</v>
      </c>
      <c r="DE460" s="70" t="str">
        <f t="shared" si="440"/>
        <v/>
      </c>
      <c r="DF460" s="70"/>
      <c r="DG460" s="70" t="str">
        <f t="shared" si="452"/>
        <v/>
      </c>
      <c r="DH460" s="70" t="b">
        <f t="shared" si="453"/>
        <v>0</v>
      </c>
      <c r="DI460" s="70" t="str">
        <f t="shared" si="454"/>
        <v/>
      </c>
      <c r="DJ460" s="70"/>
      <c r="DK460" s="70" t="str">
        <f t="shared" si="441"/>
        <v/>
      </c>
      <c r="DL460" s="70" t="str">
        <f t="shared" si="442"/>
        <v/>
      </c>
      <c r="DM460" s="70"/>
      <c r="DN460" s="70" t="str">
        <f t="shared" si="443"/>
        <v/>
      </c>
      <c r="DO460" s="70" t="str">
        <f>IF(DK460="","",AND((COUNTIF($DK$12:DL460,DK460))=1,(COUNTIF($DK$12:DL460,DL460))=1))</f>
        <v/>
      </c>
      <c r="DP460" s="70" t="str">
        <f>IF(DK460="","",AND((COUNTIF(DK460:$DL$812,DK460))=1,(COUNTIF(DK460:$DL$812,DL460))=1))</f>
        <v/>
      </c>
      <c r="DQ460" s="70"/>
      <c r="DR460" s="70" t="b">
        <f t="shared" si="444"/>
        <v>0</v>
      </c>
      <c r="DS460" s="70" t="b">
        <f t="shared" si="445"/>
        <v>0</v>
      </c>
      <c r="DT460" s="70">
        <f t="shared" si="455"/>
        <v>0</v>
      </c>
      <c r="DU460" s="70">
        <f t="shared" si="456"/>
        <v>0</v>
      </c>
      <c r="DV460" s="70" t="b">
        <f t="shared" si="446"/>
        <v>0</v>
      </c>
      <c r="DW460" s="70" t="b">
        <f t="shared" si="447"/>
        <v>0</v>
      </c>
      <c r="DX460" s="70"/>
      <c r="DY460" s="70" t="b">
        <f t="shared" si="448"/>
        <v>0</v>
      </c>
      <c r="DZ460" s="70">
        <f t="shared" si="449"/>
        <v>0</v>
      </c>
      <c r="EA460" s="70"/>
    </row>
    <row r="461" spans="1:131" x14ac:dyDescent="0.25">
      <c r="A461" s="24" t="str">
        <f t="shared" ref="A461:A524" si="478">IF(BS461=TRUE,"ligne vide interdite","")</f>
        <v/>
      </c>
      <c r="B461" s="36"/>
      <c r="C461" s="37"/>
      <c r="D461" s="38"/>
      <c r="E461" s="37"/>
      <c r="F461" s="38"/>
      <c r="G461" s="39"/>
      <c r="H461" s="35"/>
      <c r="I461" s="30"/>
      <c r="J461" s="38"/>
      <c r="K461" s="36"/>
      <c r="L461" s="40"/>
      <c r="M461" s="43"/>
      <c r="N461" s="44"/>
      <c r="O461" s="35"/>
      <c r="P461" s="87"/>
      <c r="R461" s="70"/>
      <c r="S461" s="70"/>
      <c r="T461" s="99" t="s">
        <v>1063</v>
      </c>
      <c r="U461" s="146" t="s">
        <v>1064</v>
      </c>
      <c r="V461" s="70"/>
      <c r="W461" s="70"/>
      <c r="X461" s="70"/>
      <c r="Y461" s="70"/>
      <c r="Z461" t="b">
        <f t="shared" si="457"/>
        <v>0</v>
      </c>
      <c r="AA461" t="b">
        <f t="shared" ref="AA461:AA524" si="479">AND($DN$11&gt;1,DN461=TRUE)</f>
        <v>0</v>
      </c>
      <c r="AB461" t="b">
        <f t="shared" si="458"/>
        <v>0</v>
      </c>
      <c r="AC461" t="b">
        <f t="shared" si="459"/>
        <v>0</v>
      </c>
      <c r="AD461" s="101" t="b">
        <f t="shared" si="460"/>
        <v>0</v>
      </c>
      <c r="AE461" t="e">
        <f t="shared" si="461"/>
        <v>#VALUE!</v>
      </c>
      <c r="AF461" t="b">
        <f t="shared" si="462"/>
        <v>0</v>
      </c>
      <c r="AG461" s="135"/>
      <c r="AH461" s="82" t="b">
        <f t="shared" si="463"/>
        <v>0</v>
      </c>
      <c r="AI461" s="99" t="b">
        <f t="shared" si="464"/>
        <v>0</v>
      </c>
      <c r="AJ461" s="70" t="b">
        <f t="shared" si="465"/>
        <v>0</v>
      </c>
      <c r="AK461" s="111" t="b">
        <f t="shared" ref="AK461:AK524" si="480">IF(ISBLANK(E461),FALSE,OR(C461&amp;D461=E461&amp;F461,LEFT(F461,2)="20"))</f>
        <v>0</v>
      </c>
      <c r="AL461" s="82" t="e">
        <f t="shared" si="466"/>
        <v>#VALUE!</v>
      </c>
      <c r="AM461" s="82" t="b">
        <f t="shared" si="467"/>
        <v>0</v>
      </c>
      <c r="AN461" s="82" t="b">
        <f t="shared" si="468"/>
        <v>0</v>
      </c>
      <c r="AO461" s="82" t="b">
        <f t="shared" ref="AO461:AO524" si="481">OR(AP461,AND((ISERROR(SEARCH("t",B461))+(H461&lt;&gt;"sous tubage existant"))=1,(H461&lt;&gt;"sous tubage existant")))</f>
        <v>0</v>
      </c>
      <c r="AP461" s="82" t="b">
        <f t="shared" si="469"/>
        <v>0</v>
      </c>
      <c r="AQ461" s="82" t="b">
        <f t="shared" ref="AQ461:AQ524" si="482">OR(AND(I461="oui",J461=""),(I461="oui")+(J461="6/8mm")+(J461="8/10mm")+(J461="11/14mm")+(J461="13/16mm")+(J461="15/18mm")+(J461="16/20mm")+(J461="21/25mm")+(J461="27/32mm")=1)</f>
        <v>0</v>
      </c>
      <c r="AR461" s="70">
        <f t="shared" ref="AR461:AR524" si="483">IF(I461="Oui",OR(((AND((K461&lt;=8),((LEFT(J461,SEARCH("/",J461,1)-1)*1)&lt;=11)))+(AND((K461&gt;8),(K461&lt;=12),((LEFT(J461,SEARCH("/",J461,1)-1)*1)&lt;=15)))+(AND((K461&gt;12),(K461&lt;=16),((LEFT(J461,SEARCH("/",J461,1)-1)*1)&lt;=21)))+(AND((K461&gt;16),((LEFT(J461,SEARCH("/",J461,1)-1)*1)&lt;=27))))&lt;&gt;1,(K461)&gt;(LEFT(J461,SEARCH("/",J461,1)-1)-(ROUNDUP((MID(J461,SEARCH("/",J461,1)+1,(SEARCH("mm",J461,1)-1)-SEARCH("/",J461,1))-(LEFT(J461,SEARCH("/",J461,1)-1)))/2,0)))),)</f>
        <v>0</v>
      </c>
      <c r="AS461" s="82" t="b">
        <f t="shared" si="470"/>
        <v>0</v>
      </c>
      <c r="AT461" s="82" t="b">
        <f t="shared" si="471"/>
        <v>0</v>
      </c>
      <c r="AU461" s="82" t="b">
        <f t="shared" si="472"/>
        <v>0</v>
      </c>
      <c r="AV461" s="82" t="b">
        <f t="shared" si="473"/>
        <v>0</v>
      </c>
      <c r="AW461" s="82" t="b">
        <f t="shared" si="474"/>
        <v>0</v>
      </c>
      <c r="AX461" s="82" t="b">
        <f t="shared" si="475"/>
        <v>0</v>
      </c>
      <c r="AY461" s="82" t="b">
        <f t="shared" ref="AY461:AY524" si="484">COUNTIF(AW461:AX461,TRUE)=2</f>
        <v>0</v>
      </c>
      <c r="AZ461" s="82"/>
      <c r="BA461" s="82" t="b">
        <f t="shared" ref="BA461:BA524" si="485">IF(AND(C461&amp;E461="cc",H461=150,I461="oui"),FALSE,AND(I461="oui",NOT(OR(C461&amp;E461&lt;&gt;"cc",NOT(H461=100)))))</f>
        <v>0</v>
      </c>
      <c r="BB461" s="82" t="b">
        <f t="shared" ref="BB461:BB524" si="486">AND(I461="oui",NOT(OR(C461&amp;E461&lt;&gt;"cc",G461&lt;100,NOT(OR(H461=60,H461=80)))))</f>
        <v>0</v>
      </c>
      <c r="BC461" s="82" t="b">
        <f t="shared" ref="BC461:BC524" si="487">IF(OR(I461="",AND(I461="oui",C461&amp;E461="cc")),FALSE,TRUE)</f>
        <v>0</v>
      </c>
      <c r="BD461" s="70"/>
      <c r="BE461" s="70" t="str">
        <f t="shared" si="476"/>
        <v/>
      </c>
      <c r="BF461" s="70">
        <v>450</v>
      </c>
      <c r="BG461" s="70"/>
      <c r="BH461" s="70"/>
      <c r="BI461" s="70"/>
      <c r="BJ461" s="70"/>
      <c r="BK461" s="70"/>
      <c r="BL461" s="70"/>
      <c r="BM461" s="70"/>
      <c r="BN461" s="70"/>
      <c r="BO461" s="70"/>
      <c r="BP461" s="70"/>
      <c r="BQ461" s="70"/>
      <c r="BR461" s="70"/>
      <c r="BS461" s="70" t="b">
        <f t="shared" si="477"/>
        <v>0</v>
      </c>
      <c r="BT461" s="70">
        <f>COUNTA(B462:$O$830)</f>
        <v>0</v>
      </c>
      <c r="BU461" s="70"/>
      <c r="BV461" s="163"/>
      <c r="BW461" s="163"/>
      <c r="BX461" s="163"/>
      <c r="BY461" s="163"/>
      <c r="BZ461" s="163"/>
      <c r="CA461" s="163"/>
      <c r="CB461" s="163"/>
      <c r="CC461" s="163"/>
      <c r="CD461" s="163"/>
      <c r="CE461" s="163" t="str">
        <f t="shared" ref="CE461:CE524" si="488">IF(OR(BV461="",BV461="non"),"",IF(LEFT(BV461,3)="oui","Oui",""))</f>
        <v/>
      </c>
      <c r="CF461" s="163" t="str">
        <f t="shared" ref="CF461:CF524" si="489">IF(BW461="","",BW461)</f>
        <v/>
      </c>
      <c r="CG461" s="163" t="str">
        <f t="shared" ref="CG461:CG524" si="490">IF(BX461="","",BX461)</f>
        <v/>
      </c>
      <c r="CH461" s="163" t="str">
        <f t="shared" ref="CH461:CH524" si="491">IF(BY461="","",BY461)</f>
        <v/>
      </c>
      <c r="CI461" s="163" t="str">
        <f t="shared" ref="CI461:CI524" si="492">IF(OR(BZ461=0,BZ461="non"),"",BZ461)</f>
        <v/>
      </c>
      <c r="CJ461" s="163" t="str">
        <f t="shared" ref="CJ461:CJ524" si="493">IF(OR(CA461=0,CA461="non"),"",CA461)</f>
        <v/>
      </c>
      <c r="CK461" s="163" t="str">
        <f t="shared" ref="CK461:CK524" si="494">IF(AND(CL461="",CM461=""),"",IF(AND(CL461&lt;&gt;"",CM461&lt;&gt;""),CL461&amp;" + "&amp;CM461,CL461&amp;CM461))</f>
        <v/>
      </c>
      <c r="CL461" s="163" t="str">
        <f t="shared" ref="CL461:CL524" si="495">IF(OR(CB461="non",CB461=0),"",CB461)</f>
        <v/>
      </c>
      <c r="CM461" s="163" t="str">
        <f t="shared" ref="CM461:CM524" si="496">IF(OR(CC461=0,CC461="non"),"",IF(CC461="PB Appui A","A PB Appui",IF(CC461="PB Appui B","B PB Appui",IF(CC461="PB Chambre A","A PB Chambre",IF(CC461="PB Chambre B","B PB Chambre",CC461)))))</f>
        <v/>
      </c>
      <c r="CN461" s="163"/>
      <c r="CO461" s="163"/>
      <c r="CP461" s="163" t="str">
        <f t="shared" ref="CP461:CP524" si="497">IF(OR(CO461="",CO461="non"),"",CO461)</f>
        <v/>
      </c>
      <c r="CQ461" s="163"/>
      <c r="CR461" s="163"/>
      <c r="CS461" s="185" t="str">
        <f t="shared" si="450"/>
        <v/>
      </c>
      <c r="CT461" s="70"/>
      <c r="CU461" s="70">
        <f t="shared" ref="CU461:CU524" si="498">IF(C461="c",D461,0)</f>
        <v>0</v>
      </c>
      <c r="CV461" s="70">
        <f t="shared" ref="CV461:CV524" si="499">IF(C461="a",D461,0)</f>
        <v>0</v>
      </c>
      <c r="CW461" s="70"/>
      <c r="CX461" s="96">
        <f t="shared" ref="CX461:CX524" si="500">IF(COUNTA(B461:O461,)&gt;1,1,0)</f>
        <v>0</v>
      </c>
      <c r="CY461" s="70"/>
      <c r="CZ461" s="70" t="e">
        <f t="shared" ref="CZ461:CZ524" si="501">TEXT($I$3,"00000")&lt;&gt;MID(D461,1,SEARCH("/",D461)-1)</f>
        <v>#VALUE!</v>
      </c>
      <c r="DA461" s="70" t="e">
        <f t="shared" ref="DA461:DA524" si="502">MID(D461,1,SEARCH("/",D461)-1)</f>
        <v>#VALUE!</v>
      </c>
      <c r="DB461" s="70"/>
      <c r="DC461" s="70" t="b">
        <f t="shared" si="451"/>
        <v>0</v>
      </c>
      <c r="DD461" s="70">
        <f t="shared" ref="DD461:DD524" si="503">IF(OR(B461="se",B461="ss"),OR(NOT(ISNA(MATCH("se"&amp;E461&amp;F461,$DE$12:$DE$812,0))),NOT(ISNA(MATCH("ss"&amp;E461&amp;F461,$DE$12:$DE$812,0)))),)</f>
        <v>0</v>
      </c>
      <c r="DE461" s="70" t="str">
        <f t="shared" ref="DE461:DE524" si="504">B461&amp;C461&amp;D461</f>
        <v/>
      </c>
      <c r="DF461" s="70"/>
      <c r="DG461" s="70" t="str">
        <f t="shared" si="452"/>
        <v/>
      </c>
      <c r="DH461" s="70" t="b">
        <f t="shared" si="453"/>
        <v>0</v>
      </c>
      <c r="DI461" s="70" t="str">
        <f t="shared" si="454"/>
        <v/>
      </c>
      <c r="DJ461" s="70"/>
      <c r="DK461" s="70" t="str">
        <f t="shared" ref="DK461:DK524" si="505">IF((C461="a")+(C461="c")+(C461="p")+(E461="a")+(E461="c")+(E461="p")=0,"",IF(((C461="a")+(C461="c")+(C461="p"))=1,C461&amp;D461,C461&amp;ROW(D461)&amp;"a"))</f>
        <v/>
      </c>
      <c r="DL461" s="70" t="str">
        <f t="shared" ref="DL461:DL524" si="506">IF((C461="a")+(C461="c")+(C461="p")+(E461="a")+(E461="c")+(E461="p")=0,"",IF(((E461="a")+(E461="c")+(E461="p"))=1,E461&amp;F461,E480&amp;ROW(F461)&amp;"b"))</f>
        <v/>
      </c>
      <c r="DM461" s="70"/>
      <c r="DN461" s="70" t="str">
        <f t="shared" ref="DN461:DN524" si="507">IF($DO$11&lt;$DP$11,DO461,DP461)</f>
        <v/>
      </c>
      <c r="DO461" s="70" t="str">
        <f>IF(DK461="","",AND((COUNTIF($DK$12:DL461,DK461))=1,(COUNTIF($DK$12:DL461,DL461))=1))</f>
        <v/>
      </c>
      <c r="DP461" s="70" t="str">
        <f>IF(DK461="","",AND((COUNTIF(DK461:$DL$812,DK461))=1,(COUNTIF(DK461:$DL$812,DL461))=1))</f>
        <v/>
      </c>
      <c r="DQ461" s="70"/>
      <c r="DR461" s="70" t="b">
        <f t="shared" ref="DR461:DR524" si="508">IF(LEFT(M461,13)="oui percement",COUNTIF($DT$12:$DT$1613,DT461)&gt;1,FALSE)</f>
        <v>0</v>
      </c>
      <c r="DS461" s="70" t="b">
        <f t="shared" ref="DS461:DS524" si="509">IF(RIGHT(M461,5)="appui",COUNTIF($DU$12:$DU$1613,DU461)&gt;1,FALSE)</f>
        <v>0</v>
      </c>
      <c r="DT461" s="70">
        <f t="shared" si="455"/>
        <v>0</v>
      </c>
      <c r="DU461" s="70">
        <f t="shared" si="456"/>
        <v>0</v>
      </c>
      <c r="DV461" s="70" t="b">
        <f t="shared" ref="DV461:DV524" si="510">IF(LEFT(N461,13)="oui percement",COUNTIF($DT$12:$DT$1613,DT1262)&gt;1,FALSE)</f>
        <v>0</v>
      </c>
      <c r="DW461" s="70" t="b">
        <f t="shared" ref="DW461:DW524" si="511">IF(RIGHT(N461,5)="appui",COUNTIF($DU$12:$DU$1613,DU1262)&gt;1,FALSE)</f>
        <v>0</v>
      </c>
      <c r="DX461" s="70"/>
      <c r="DY461" s="70" t="b">
        <f t="shared" ref="DY461:DY524" si="512">IF(OR(O461="",O461="non"),FALSE,(COUNTIF($DZ$12:$DZ$812,DZ461))&gt;1)</f>
        <v>0</v>
      </c>
      <c r="DZ461" s="70">
        <f t="shared" ref="DZ461:DZ524" si="513">IF(LEFT(O461,1)="a",D461,IF(LEFT(O461,1)="b",F461,))</f>
        <v>0</v>
      </c>
      <c r="EA461" s="70"/>
    </row>
    <row r="462" spans="1:131" x14ac:dyDescent="0.25">
      <c r="A462" s="24" t="str">
        <f t="shared" si="478"/>
        <v/>
      </c>
      <c r="B462" s="36"/>
      <c r="C462" s="37"/>
      <c r="D462" s="38"/>
      <c r="E462" s="37"/>
      <c r="F462" s="38"/>
      <c r="G462" s="39"/>
      <c r="H462" s="35"/>
      <c r="I462" s="30"/>
      <c r="J462" s="38"/>
      <c r="K462" s="36"/>
      <c r="L462" s="40"/>
      <c r="M462" s="43"/>
      <c r="N462" s="44"/>
      <c r="O462" s="35"/>
      <c r="P462" s="87"/>
      <c r="R462" s="70"/>
      <c r="S462" s="70"/>
      <c r="T462" s="99" t="s">
        <v>1065</v>
      </c>
      <c r="U462" s="146" t="s">
        <v>1066</v>
      </c>
      <c r="V462" s="70"/>
      <c r="W462" s="70"/>
      <c r="X462" s="70"/>
      <c r="Y462" s="70"/>
      <c r="Z462" t="b">
        <f t="shared" si="457"/>
        <v>0</v>
      </c>
      <c r="AA462" t="b">
        <f t="shared" si="479"/>
        <v>0</v>
      </c>
      <c r="AB462" t="b">
        <f t="shared" si="458"/>
        <v>0</v>
      </c>
      <c r="AC462" t="b">
        <f t="shared" si="459"/>
        <v>0</v>
      </c>
      <c r="AD462" s="101" t="b">
        <f t="shared" si="460"/>
        <v>0</v>
      </c>
      <c r="AE462" t="e">
        <f t="shared" si="461"/>
        <v>#VALUE!</v>
      </c>
      <c r="AF462" t="b">
        <f t="shared" si="462"/>
        <v>0</v>
      </c>
      <c r="AG462" s="135"/>
      <c r="AH462" s="82" t="b">
        <f t="shared" si="463"/>
        <v>0</v>
      </c>
      <c r="AI462" s="99" t="b">
        <f t="shared" si="464"/>
        <v>0</v>
      </c>
      <c r="AJ462" s="70" t="b">
        <f t="shared" si="465"/>
        <v>0</v>
      </c>
      <c r="AK462" s="111" t="b">
        <f t="shared" si="480"/>
        <v>0</v>
      </c>
      <c r="AL462" s="82" t="e">
        <f t="shared" si="466"/>
        <v>#VALUE!</v>
      </c>
      <c r="AM462" s="82" t="b">
        <f t="shared" si="467"/>
        <v>0</v>
      </c>
      <c r="AN462" s="82" t="b">
        <f t="shared" si="468"/>
        <v>0</v>
      </c>
      <c r="AO462" s="82" t="b">
        <f t="shared" si="481"/>
        <v>0</v>
      </c>
      <c r="AP462" s="82" t="b">
        <f t="shared" si="469"/>
        <v>0</v>
      </c>
      <c r="AQ462" s="82" t="b">
        <f t="shared" si="482"/>
        <v>0</v>
      </c>
      <c r="AR462" s="70">
        <f t="shared" si="483"/>
        <v>0</v>
      </c>
      <c r="AS462" s="82" t="b">
        <f t="shared" si="470"/>
        <v>0</v>
      </c>
      <c r="AT462" s="82" t="b">
        <f t="shared" si="471"/>
        <v>0</v>
      </c>
      <c r="AU462" s="82" t="b">
        <f t="shared" si="472"/>
        <v>0</v>
      </c>
      <c r="AV462" s="82" t="b">
        <f t="shared" si="473"/>
        <v>0</v>
      </c>
      <c r="AW462" s="82" t="b">
        <f t="shared" si="474"/>
        <v>0</v>
      </c>
      <c r="AX462" s="82" t="b">
        <f t="shared" si="475"/>
        <v>0</v>
      </c>
      <c r="AY462" s="82" t="b">
        <f t="shared" si="484"/>
        <v>0</v>
      </c>
      <c r="AZ462" s="82"/>
      <c r="BA462" s="82" t="b">
        <f t="shared" si="485"/>
        <v>0</v>
      </c>
      <c r="BB462" s="82" t="b">
        <f t="shared" si="486"/>
        <v>0</v>
      </c>
      <c r="BC462" s="82" t="b">
        <f t="shared" si="487"/>
        <v>0</v>
      </c>
      <c r="BD462" s="70"/>
      <c r="BE462" s="70" t="str">
        <f t="shared" si="476"/>
        <v/>
      </c>
      <c r="BF462" s="70">
        <v>451</v>
      </c>
      <c r="BG462" s="70"/>
      <c r="BH462" s="70"/>
      <c r="BI462" s="70"/>
      <c r="BJ462" s="70"/>
      <c r="BK462" s="70"/>
      <c r="BL462" s="70"/>
      <c r="BM462" s="70"/>
      <c r="BN462" s="70"/>
      <c r="BO462" s="70"/>
      <c r="BP462" s="70"/>
      <c r="BQ462" s="70"/>
      <c r="BR462" s="70"/>
      <c r="BS462" s="70" t="b">
        <f t="shared" si="477"/>
        <v>0</v>
      </c>
      <c r="BT462" s="70">
        <f>COUNTA(B463:$O$830)</f>
        <v>0</v>
      </c>
      <c r="BU462" s="70"/>
      <c r="BV462" s="163"/>
      <c r="BW462" s="163"/>
      <c r="BX462" s="163"/>
      <c r="BY462" s="163"/>
      <c r="BZ462" s="163"/>
      <c r="CA462" s="163"/>
      <c r="CB462" s="163"/>
      <c r="CC462" s="163"/>
      <c r="CD462" s="163"/>
      <c r="CE462" s="163" t="str">
        <f t="shared" si="488"/>
        <v/>
      </c>
      <c r="CF462" s="163" t="str">
        <f t="shared" si="489"/>
        <v/>
      </c>
      <c r="CG462" s="163" t="str">
        <f t="shared" si="490"/>
        <v/>
      </c>
      <c r="CH462" s="163" t="str">
        <f t="shared" si="491"/>
        <v/>
      </c>
      <c r="CI462" s="163" t="str">
        <f t="shared" si="492"/>
        <v/>
      </c>
      <c r="CJ462" s="163" t="str">
        <f t="shared" si="493"/>
        <v/>
      </c>
      <c r="CK462" s="163" t="str">
        <f t="shared" si="494"/>
        <v/>
      </c>
      <c r="CL462" s="163" t="str">
        <f t="shared" si="495"/>
        <v/>
      </c>
      <c r="CM462" s="163" t="str">
        <f t="shared" si="496"/>
        <v/>
      </c>
      <c r="CN462" s="163"/>
      <c r="CO462" s="163"/>
      <c r="CP462" s="163" t="str">
        <f t="shared" si="497"/>
        <v/>
      </c>
      <c r="CQ462" s="163"/>
      <c r="CR462" s="163"/>
      <c r="CS462" s="185" t="str">
        <f t="shared" si="450"/>
        <v/>
      </c>
      <c r="CT462" s="70"/>
      <c r="CU462" s="70">
        <f t="shared" si="498"/>
        <v>0</v>
      </c>
      <c r="CV462" s="70">
        <f t="shared" si="499"/>
        <v>0</v>
      </c>
      <c r="CW462" s="70"/>
      <c r="CX462" s="96">
        <f t="shared" si="500"/>
        <v>0</v>
      </c>
      <c r="CY462" s="70"/>
      <c r="CZ462" s="70" t="e">
        <f t="shared" si="501"/>
        <v>#VALUE!</v>
      </c>
      <c r="DA462" s="70" t="e">
        <f t="shared" si="502"/>
        <v>#VALUE!</v>
      </c>
      <c r="DB462" s="70"/>
      <c r="DC462" s="70" t="b">
        <f t="shared" si="451"/>
        <v>0</v>
      </c>
      <c r="DD462" s="70">
        <f t="shared" si="503"/>
        <v>0</v>
      </c>
      <c r="DE462" s="70" t="str">
        <f t="shared" si="504"/>
        <v/>
      </c>
      <c r="DF462" s="70"/>
      <c r="DG462" s="70" t="str">
        <f t="shared" si="452"/>
        <v/>
      </c>
      <c r="DH462" s="70" t="b">
        <f t="shared" si="453"/>
        <v>0</v>
      </c>
      <c r="DI462" s="70" t="str">
        <f t="shared" si="454"/>
        <v/>
      </c>
      <c r="DJ462" s="70"/>
      <c r="DK462" s="70" t="str">
        <f t="shared" si="505"/>
        <v/>
      </c>
      <c r="DL462" s="70" t="str">
        <f t="shared" si="506"/>
        <v/>
      </c>
      <c r="DM462" s="70"/>
      <c r="DN462" s="70" t="str">
        <f t="shared" si="507"/>
        <v/>
      </c>
      <c r="DO462" s="70" t="str">
        <f>IF(DK462="","",AND((COUNTIF($DK$12:DL462,DK462))=1,(COUNTIF($DK$12:DL462,DL462))=1))</f>
        <v/>
      </c>
      <c r="DP462" s="70" t="str">
        <f>IF(DK462="","",AND((COUNTIF(DK462:$DL$812,DK462))=1,(COUNTIF(DK462:$DL$812,DL462))=1))</f>
        <v/>
      </c>
      <c r="DQ462" s="70"/>
      <c r="DR462" s="70" t="b">
        <f t="shared" si="508"/>
        <v>0</v>
      </c>
      <c r="DS462" s="70" t="b">
        <f t="shared" si="509"/>
        <v>0</v>
      </c>
      <c r="DT462" s="70">
        <f t="shared" si="455"/>
        <v>0</v>
      </c>
      <c r="DU462" s="70">
        <f t="shared" si="456"/>
        <v>0</v>
      </c>
      <c r="DV462" s="70" t="b">
        <f t="shared" si="510"/>
        <v>0</v>
      </c>
      <c r="DW462" s="70" t="b">
        <f t="shared" si="511"/>
        <v>0</v>
      </c>
      <c r="DX462" s="70"/>
      <c r="DY462" s="70" t="b">
        <f t="shared" si="512"/>
        <v>0</v>
      </c>
      <c r="DZ462" s="70">
        <f t="shared" si="513"/>
        <v>0</v>
      </c>
      <c r="EA462" s="70"/>
    </row>
    <row r="463" spans="1:131" x14ac:dyDescent="0.25">
      <c r="A463" s="24" t="str">
        <f t="shared" si="478"/>
        <v/>
      </c>
      <c r="B463" s="36"/>
      <c r="C463" s="37"/>
      <c r="D463" s="38"/>
      <c r="E463" s="37"/>
      <c r="F463" s="38"/>
      <c r="G463" s="39"/>
      <c r="H463" s="35"/>
      <c r="I463" s="30"/>
      <c r="J463" s="38"/>
      <c r="K463" s="36"/>
      <c r="L463" s="40"/>
      <c r="M463" s="43"/>
      <c r="N463" s="44"/>
      <c r="O463" s="35"/>
      <c r="P463" s="87"/>
      <c r="R463" s="70"/>
      <c r="S463" s="70"/>
      <c r="T463" s="99" t="s">
        <v>1067</v>
      </c>
      <c r="U463" s="146" t="s">
        <v>1068</v>
      </c>
      <c r="V463" s="70"/>
      <c r="W463" s="70"/>
      <c r="X463" s="70"/>
      <c r="Y463" s="70"/>
      <c r="Z463" t="b">
        <f t="shared" si="457"/>
        <v>0</v>
      </c>
      <c r="AA463" t="b">
        <f t="shared" si="479"/>
        <v>0</v>
      </c>
      <c r="AB463" t="b">
        <f t="shared" si="458"/>
        <v>0</v>
      </c>
      <c r="AC463" t="b">
        <f t="shared" si="459"/>
        <v>0</v>
      </c>
      <c r="AD463" s="101" t="b">
        <f t="shared" si="460"/>
        <v>0</v>
      </c>
      <c r="AE463" t="e">
        <f t="shared" si="461"/>
        <v>#VALUE!</v>
      </c>
      <c r="AF463" t="b">
        <f t="shared" si="462"/>
        <v>0</v>
      </c>
      <c r="AG463" s="135"/>
      <c r="AH463" s="82" t="b">
        <f t="shared" si="463"/>
        <v>0</v>
      </c>
      <c r="AI463" s="99" t="b">
        <f t="shared" si="464"/>
        <v>0</v>
      </c>
      <c r="AJ463" s="70" t="b">
        <f t="shared" si="465"/>
        <v>0</v>
      </c>
      <c r="AK463" s="111" t="b">
        <f t="shared" si="480"/>
        <v>0</v>
      </c>
      <c r="AL463" s="82" t="e">
        <f t="shared" si="466"/>
        <v>#VALUE!</v>
      </c>
      <c r="AM463" s="82" t="b">
        <f t="shared" si="467"/>
        <v>0</v>
      </c>
      <c r="AN463" s="82" t="b">
        <f t="shared" si="468"/>
        <v>0</v>
      </c>
      <c r="AO463" s="82" t="b">
        <f t="shared" si="481"/>
        <v>0</v>
      </c>
      <c r="AP463" s="82" t="b">
        <f t="shared" si="469"/>
        <v>0</v>
      </c>
      <c r="AQ463" s="82" t="b">
        <f t="shared" si="482"/>
        <v>0</v>
      </c>
      <c r="AR463" s="70">
        <f t="shared" si="483"/>
        <v>0</v>
      </c>
      <c r="AS463" s="82" t="b">
        <f t="shared" si="470"/>
        <v>0</v>
      </c>
      <c r="AT463" s="82" t="b">
        <f t="shared" si="471"/>
        <v>0</v>
      </c>
      <c r="AU463" s="82" t="b">
        <f t="shared" si="472"/>
        <v>0</v>
      </c>
      <c r="AV463" s="82" t="b">
        <f t="shared" si="473"/>
        <v>0</v>
      </c>
      <c r="AW463" s="82" t="b">
        <f t="shared" si="474"/>
        <v>0</v>
      </c>
      <c r="AX463" s="82" t="b">
        <f t="shared" si="475"/>
        <v>0</v>
      </c>
      <c r="AY463" s="82" t="b">
        <f t="shared" si="484"/>
        <v>0</v>
      </c>
      <c r="AZ463" s="82"/>
      <c r="BA463" s="82" t="b">
        <f t="shared" si="485"/>
        <v>0</v>
      </c>
      <c r="BB463" s="82" t="b">
        <f t="shared" si="486"/>
        <v>0</v>
      </c>
      <c r="BC463" s="82" t="b">
        <f t="shared" si="487"/>
        <v>0</v>
      </c>
      <c r="BD463" s="70"/>
      <c r="BE463" s="70" t="str">
        <f t="shared" si="476"/>
        <v/>
      </c>
      <c r="BF463" s="70">
        <v>452</v>
      </c>
      <c r="BG463" s="70"/>
      <c r="BH463" s="70"/>
      <c r="BI463" s="70"/>
      <c r="BJ463" s="70"/>
      <c r="BK463" s="70"/>
      <c r="BL463" s="70"/>
      <c r="BM463" s="70"/>
      <c r="BN463" s="70"/>
      <c r="BO463" s="70"/>
      <c r="BP463" s="70"/>
      <c r="BQ463" s="70"/>
      <c r="BR463" s="70"/>
      <c r="BS463" s="70" t="b">
        <f t="shared" si="477"/>
        <v>0</v>
      </c>
      <c r="BT463" s="70">
        <f>COUNTA(B464:$O$830)</f>
        <v>0</v>
      </c>
      <c r="BU463" s="70"/>
      <c r="BV463" s="163"/>
      <c r="BW463" s="163"/>
      <c r="BX463" s="163"/>
      <c r="BY463" s="163"/>
      <c r="BZ463" s="163"/>
      <c r="CA463" s="163"/>
      <c r="CB463" s="163"/>
      <c r="CC463" s="163"/>
      <c r="CD463" s="163"/>
      <c r="CE463" s="163" t="str">
        <f t="shared" si="488"/>
        <v/>
      </c>
      <c r="CF463" s="163" t="str">
        <f t="shared" si="489"/>
        <v/>
      </c>
      <c r="CG463" s="163" t="str">
        <f t="shared" si="490"/>
        <v/>
      </c>
      <c r="CH463" s="163" t="str">
        <f t="shared" si="491"/>
        <v/>
      </c>
      <c r="CI463" s="163" t="str">
        <f t="shared" si="492"/>
        <v/>
      </c>
      <c r="CJ463" s="163" t="str">
        <f t="shared" si="493"/>
        <v/>
      </c>
      <c r="CK463" s="163" t="str">
        <f t="shared" si="494"/>
        <v/>
      </c>
      <c r="CL463" s="163" t="str">
        <f t="shared" si="495"/>
        <v/>
      </c>
      <c r="CM463" s="163" t="str">
        <f t="shared" si="496"/>
        <v/>
      </c>
      <c r="CN463" s="163"/>
      <c r="CO463" s="163"/>
      <c r="CP463" s="163" t="str">
        <f t="shared" si="497"/>
        <v/>
      </c>
      <c r="CQ463" s="163"/>
      <c r="CR463" s="163"/>
      <c r="CS463" s="185" t="str">
        <f t="shared" ref="CS463:CS526" si="514">IF(OR(CQ463="",CQ463="non"),"",CQ463)&amp;IF(AND(NOT(OR(CQ463="",CQ463="non")),NOT(OR(CR463="",CR463="non")))," + ","")&amp;IF(OR(CR463="",CR463="non"),"",CR463)</f>
        <v/>
      </c>
      <c r="CT463" s="70"/>
      <c r="CU463" s="70">
        <f t="shared" si="498"/>
        <v>0</v>
      </c>
      <c r="CV463" s="70">
        <f t="shared" si="499"/>
        <v>0</v>
      </c>
      <c r="CW463" s="70"/>
      <c r="CX463" s="96">
        <f t="shared" si="500"/>
        <v>0</v>
      </c>
      <c r="CY463" s="70"/>
      <c r="CZ463" s="70" t="e">
        <f t="shared" si="501"/>
        <v>#VALUE!</v>
      </c>
      <c r="DA463" s="70" t="e">
        <f t="shared" si="502"/>
        <v>#VALUE!</v>
      </c>
      <c r="DB463" s="70"/>
      <c r="DC463" s="70" t="b">
        <f t="shared" si="451"/>
        <v>0</v>
      </c>
      <c r="DD463" s="70">
        <f t="shared" si="503"/>
        <v>0</v>
      </c>
      <c r="DE463" s="70" t="str">
        <f t="shared" si="504"/>
        <v/>
      </c>
      <c r="DF463" s="70"/>
      <c r="DG463" s="70" t="str">
        <f t="shared" si="452"/>
        <v/>
      </c>
      <c r="DH463" s="70" t="b">
        <f t="shared" si="453"/>
        <v>0</v>
      </c>
      <c r="DI463" s="70" t="str">
        <f t="shared" si="454"/>
        <v/>
      </c>
      <c r="DJ463" s="70"/>
      <c r="DK463" s="70" t="str">
        <f t="shared" si="505"/>
        <v/>
      </c>
      <c r="DL463" s="70" t="str">
        <f t="shared" si="506"/>
        <v/>
      </c>
      <c r="DM463" s="70"/>
      <c r="DN463" s="70" t="str">
        <f t="shared" si="507"/>
        <v/>
      </c>
      <c r="DO463" s="70" t="str">
        <f>IF(DK463="","",AND((COUNTIF($DK$12:DL463,DK463))=1,(COUNTIF($DK$12:DL463,DL463))=1))</f>
        <v/>
      </c>
      <c r="DP463" s="70" t="str">
        <f>IF(DK463="","",AND((COUNTIF(DK463:$DL$812,DK463))=1,(COUNTIF(DK463:$DL$812,DL463))=1))</f>
        <v/>
      </c>
      <c r="DQ463" s="70"/>
      <c r="DR463" s="70" t="b">
        <f t="shared" si="508"/>
        <v>0</v>
      </c>
      <c r="DS463" s="70" t="b">
        <f t="shared" si="509"/>
        <v>0</v>
      </c>
      <c r="DT463" s="70">
        <f t="shared" si="455"/>
        <v>0</v>
      </c>
      <c r="DU463" s="70">
        <f t="shared" si="456"/>
        <v>0</v>
      </c>
      <c r="DV463" s="70" t="b">
        <f t="shared" si="510"/>
        <v>0</v>
      </c>
      <c r="DW463" s="70" t="b">
        <f t="shared" si="511"/>
        <v>0</v>
      </c>
      <c r="DX463" s="70"/>
      <c r="DY463" s="70" t="b">
        <f t="shared" si="512"/>
        <v>0</v>
      </c>
      <c r="DZ463" s="70">
        <f t="shared" si="513"/>
        <v>0</v>
      </c>
      <c r="EA463" s="70"/>
    </row>
    <row r="464" spans="1:131" x14ac:dyDescent="0.25">
      <c r="A464" s="24" t="str">
        <f t="shared" si="478"/>
        <v/>
      </c>
      <c r="B464" s="36"/>
      <c r="C464" s="37"/>
      <c r="D464" s="38"/>
      <c r="E464" s="37"/>
      <c r="F464" s="38"/>
      <c r="G464" s="39"/>
      <c r="H464" s="35"/>
      <c r="I464" s="30"/>
      <c r="J464" s="38"/>
      <c r="K464" s="36"/>
      <c r="L464" s="40"/>
      <c r="M464" s="43"/>
      <c r="N464" s="44"/>
      <c r="O464" s="35"/>
      <c r="P464" s="87"/>
      <c r="R464" s="70"/>
      <c r="S464" s="70"/>
      <c r="T464" s="99" t="s">
        <v>1069</v>
      </c>
      <c r="U464" s="146" t="s">
        <v>1070</v>
      </c>
      <c r="V464" s="70"/>
      <c r="W464" s="70"/>
      <c r="X464" s="70"/>
      <c r="Y464" s="70"/>
      <c r="Z464" t="b">
        <f t="shared" si="457"/>
        <v>0</v>
      </c>
      <c r="AA464" t="b">
        <f t="shared" si="479"/>
        <v>0</v>
      </c>
      <c r="AB464" t="b">
        <f t="shared" si="458"/>
        <v>0</v>
      </c>
      <c r="AC464" t="b">
        <f t="shared" si="459"/>
        <v>0</v>
      </c>
      <c r="AD464" s="101" t="b">
        <f t="shared" si="460"/>
        <v>0</v>
      </c>
      <c r="AE464" t="e">
        <f t="shared" si="461"/>
        <v>#VALUE!</v>
      </c>
      <c r="AF464" t="b">
        <f t="shared" si="462"/>
        <v>0</v>
      </c>
      <c r="AG464" s="135"/>
      <c r="AH464" s="82" t="b">
        <f t="shared" si="463"/>
        <v>0</v>
      </c>
      <c r="AI464" s="99" t="b">
        <f t="shared" si="464"/>
        <v>0</v>
      </c>
      <c r="AJ464" s="70" t="b">
        <f t="shared" si="465"/>
        <v>0</v>
      </c>
      <c r="AK464" s="111" t="b">
        <f t="shared" si="480"/>
        <v>0</v>
      </c>
      <c r="AL464" s="82" t="e">
        <f t="shared" si="466"/>
        <v>#VALUE!</v>
      </c>
      <c r="AM464" s="82" t="b">
        <f t="shared" si="467"/>
        <v>0</v>
      </c>
      <c r="AN464" s="82" t="b">
        <f t="shared" si="468"/>
        <v>0</v>
      </c>
      <c r="AO464" s="82" t="b">
        <f t="shared" si="481"/>
        <v>0</v>
      </c>
      <c r="AP464" s="82" t="b">
        <f t="shared" si="469"/>
        <v>0</v>
      </c>
      <c r="AQ464" s="82" t="b">
        <f t="shared" si="482"/>
        <v>0</v>
      </c>
      <c r="AR464" s="70">
        <f t="shared" si="483"/>
        <v>0</v>
      </c>
      <c r="AS464" s="82" t="b">
        <f t="shared" si="470"/>
        <v>0</v>
      </c>
      <c r="AT464" s="82" t="b">
        <f t="shared" si="471"/>
        <v>0</v>
      </c>
      <c r="AU464" s="82" t="b">
        <f t="shared" si="472"/>
        <v>0</v>
      </c>
      <c r="AV464" s="82" t="b">
        <f t="shared" si="473"/>
        <v>0</v>
      </c>
      <c r="AW464" s="82" t="b">
        <f t="shared" si="474"/>
        <v>0</v>
      </c>
      <c r="AX464" s="82" t="b">
        <f t="shared" si="475"/>
        <v>0</v>
      </c>
      <c r="AY464" s="82" t="b">
        <f t="shared" si="484"/>
        <v>0</v>
      </c>
      <c r="AZ464" s="82"/>
      <c r="BA464" s="82" t="b">
        <f t="shared" si="485"/>
        <v>0</v>
      </c>
      <c r="BB464" s="82" t="b">
        <f t="shared" si="486"/>
        <v>0</v>
      </c>
      <c r="BC464" s="82" t="b">
        <f t="shared" si="487"/>
        <v>0</v>
      </c>
      <c r="BD464" s="70"/>
      <c r="BE464" s="70" t="str">
        <f t="shared" si="476"/>
        <v/>
      </c>
      <c r="BF464" s="70">
        <v>453</v>
      </c>
      <c r="BG464" s="70"/>
      <c r="BH464" s="70"/>
      <c r="BI464" s="70"/>
      <c r="BJ464" s="70"/>
      <c r="BK464" s="70"/>
      <c r="BL464" s="70"/>
      <c r="BM464" s="70"/>
      <c r="BN464" s="70"/>
      <c r="BO464" s="70"/>
      <c r="BP464" s="70"/>
      <c r="BQ464" s="70"/>
      <c r="BR464" s="70"/>
      <c r="BS464" s="70" t="b">
        <f t="shared" si="477"/>
        <v>0</v>
      </c>
      <c r="BT464" s="70">
        <f>COUNTA(B465:$O$830)</f>
        <v>0</v>
      </c>
      <c r="BU464" s="70"/>
      <c r="BV464" s="163"/>
      <c r="BW464" s="163"/>
      <c r="BX464" s="163"/>
      <c r="BY464" s="163"/>
      <c r="BZ464" s="163"/>
      <c r="CA464" s="163"/>
      <c r="CB464" s="163"/>
      <c r="CC464" s="163"/>
      <c r="CD464" s="163"/>
      <c r="CE464" s="163" t="str">
        <f t="shared" si="488"/>
        <v/>
      </c>
      <c r="CF464" s="163" t="str">
        <f t="shared" si="489"/>
        <v/>
      </c>
      <c r="CG464" s="163" t="str">
        <f t="shared" si="490"/>
        <v/>
      </c>
      <c r="CH464" s="163" t="str">
        <f t="shared" si="491"/>
        <v/>
      </c>
      <c r="CI464" s="163" t="str">
        <f t="shared" si="492"/>
        <v/>
      </c>
      <c r="CJ464" s="163" t="str">
        <f t="shared" si="493"/>
        <v/>
      </c>
      <c r="CK464" s="163" t="str">
        <f t="shared" si="494"/>
        <v/>
      </c>
      <c r="CL464" s="163" t="str">
        <f t="shared" si="495"/>
        <v/>
      </c>
      <c r="CM464" s="163" t="str">
        <f t="shared" si="496"/>
        <v/>
      </c>
      <c r="CN464" s="163"/>
      <c r="CO464" s="163"/>
      <c r="CP464" s="163" t="str">
        <f t="shared" si="497"/>
        <v/>
      </c>
      <c r="CQ464" s="163"/>
      <c r="CR464" s="163"/>
      <c r="CS464" s="185" t="str">
        <f t="shared" si="514"/>
        <v/>
      </c>
      <c r="CT464" s="70"/>
      <c r="CU464" s="70">
        <f t="shared" si="498"/>
        <v>0</v>
      </c>
      <c r="CV464" s="70">
        <f t="shared" si="499"/>
        <v>0</v>
      </c>
      <c r="CW464" s="70"/>
      <c r="CX464" s="96">
        <f t="shared" si="500"/>
        <v>0</v>
      </c>
      <c r="CY464" s="70"/>
      <c r="CZ464" s="70" t="e">
        <f t="shared" si="501"/>
        <v>#VALUE!</v>
      </c>
      <c r="DA464" s="70" t="e">
        <f t="shared" si="502"/>
        <v>#VALUE!</v>
      </c>
      <c r="DB464" s="70"/>
      <c r="DC464" s="70" t="b">
        <f t="shared" si="451"/>
        <v>0</v>
      </c>
      <c r="DD464" s="70">
        <f t="shared" si="503"/>
        <v>0</v>
      </c>
      <c r="DE464" s="70" t="str">
        <f t="shared" si="504"/>
        <v/>
      </c>
      <c r="DF464" s="70"/>
      <c r="DG464" s="70" t="str">
        <f t="shared" si="452"/>
        <v/>
      </c>
      <c r="DH464" s="70" t="b">
        <f t="shared" si="453"/>
        <v>0</v>
      </c>
      <c r="DI464" s="70" t="str">
        <f t="shared" si="454"/>
        <v/>
      </c>
      <c r="DJ464" s="70"/>
      <c r="DK464" s="70" t="str">
        <f t="shared" si="505"/>
        <v/>
      </c>
      <c r="DL464" s="70" t="str">
        <f t="shared" si="506"/>
        <v/>
      </c>
      <c r="DM464" s="70"/>
      <c r="DN464" s="70" t="str">
        <f t="shared" si="507"/>
        <v/>
      </c>
      <c r="DO464" s="70" t="str">
        <f>IF(DK464="","",AND((COUNTIF($DK$12:DL464,DK464))=1,(COUNTIF($DK$12:DL464,DL464))=1))</f>
        <v/>
      </c>
      <c r="DP464" s="70" t="str">
        <f>IF(DK464="","",AND((COUNTIF(DK464:$DL$812,DK464))=1,(COUNTIF(DK464:$DL$812,DL464))=1))</f>
        <v/>
      </c>
      <c r="DQ464" s="70"/>
      <c r="DR464" s="70" t="b">
        <f t="shared" si="508"/>
        <v>0</v>
      </c>
      <c r="DS464" s="70" t="b">
        <f t="shared" si="509"/>
        <v>0</v>
      </c>
      <c r="DT464" s="70">
        <f t="shared" si="455"/>
        <v>0</v>
      </c>
      <c r="DU464" s="70">
        <f t="shared" si="456"/>
        <v>0</v>
      </c>
      <c r="DV464" s="70" t="b">
        <f t="shared" si="510"/>
        <v>0</v>
      </c>
      <c r="DW464" s="70" t="b">
        <f t="shared" si="511"/>
        <v>0</v>
      </c>
      <c r="DX464" s="70"/>
      <c r="DY464" s="70" t="b">
        <f t="shared" si="512"/>
        <v>0</v>
      </c>
      <c r="DZ464" s="70">
        <f t="shared" si="513"/>
        <v>0</v>
      </c>
      <c r="EA464" s="70"/>
    </row>
    <row r="465" spans="1:131" x14ac:dyDescent="0.25">
      <c r="A465" s="24" t="str">
        <f t="shared" si="478"/>
        <v/>
      </c>
      <c r="B465" s="36"/>
      <c r="C465" s="37"/>
      <c r="D465" s="38"/>
      <c r="E465" s="37"/>
      <c r="F465" s="38"/>
      <c r="G465" s="39"/>
      <c r="H465" s="35"/>
      <c r="I465" s="30"/>
      <c r="J465" s="38"/>
      <c r="K465" s="36"/>
      <c r="L465" s="40"/>
      <c r="M465" s="43"/>
      <c r="N465" s="44"/>
      <c r="O465" s="35"/>
      <c r="P465" s="87"/>
      <c r="R465" s="70"/>
      <c r="S465" s="70"/>
      <c r="T465" s="99" t="s">
        <v>1071</v>
      </c>
      <c r="U465" s="146" t="s">
        <v>1072</v>
      </c>
      <c r="V465" s="70"/>
      <c r="W465" s="70"/>
      <c r="X465" s="70"/>
      <c r="Y465" s="70"/>
      <c r="Z465" t="b">
        <f t="shared" si="457"/>
        <v>0</v>
      </c>
      <c r="AA465" t="b">
        <f t="shared" si="479"/>
        <v>0</v>
      </c>
      <c r="AB465" t="b">
        <f t="shared" si="458"/>
        <v>0</v>
      </c>
      <c r="AC465" t="b">
        <f t="shared" si="459"/>
        <v>0</v>
      </c>
      <c r="AD465" s="101" t="b">
        <f t="shared" si="460"/>
        <v>0</v>
      </c>
      <c r="AE465" t="e">
        <f t="shared" si="461"/>
        <v>#VALUE!</v>
      </c>
      <c r="AF465" t="b">
        <f t="shared" si="462"/>
        <v>0</v>
      </c>
      <c r="AG465" s="135"/>
      <c r="AH465" s="82" t="b">
        <f t="shared" si="463"/>
        <v>0</v>
      </c>
      <c r="AI465" s="99" t="b">
        <f t="shared" si="464"/>
        <v>0</v>
      </c>
      <c r="AJ465" s="70" t="b">
        <f t="shared" si="465"/>
        <v>0</v>
      </c>
      <c r="AK465" s="111" t="b">
        <f t="shared" si="480"/>
        <v>0</v>
      </c>
      <c r="AL465" s="82" t="e">
        <f t="shared" si="466"/>
        <v>#VALUE!</v>
      </c>
      <c r="AM465" s="82" t="b">
        <f t="shared" si="467"/>
        <v>0</v>
      </c>
      <c r="AN465" s="82" t="b">
        <f t="shared" si="468"/>
        <v>0</v>
      </c>
      <c r="AO465" s="82" t="b">
        <f t="shared" si="481"/>
        <v>0</v>
      </c>
      <c r="AP465" s="82" t="b">
        <f t="shared" si="469"/>
        <v>0</v>
      </c>
      <c r="AQ465" s="82" t="b">
        <f t="shared" si="482"/>
        <v>0</v>
      </c>
      <c r="AR465" s="70">
        <f t="shared" si="483"/>
        <v>0</v>
      </c>
      <c r="AS465" s="82" t="b">
        <f t="shared" si="470"/>
        <v>0</v>
      </c>
      <c r="AT465" s="82" t="b">
        <f t="shared" si="471"/>
        <v>0</v>
      </c>
      <c r="AU465" s="82" t="b">
        <f t="shared" si="472"/>
        <v>0</v>
      </c>
      <c r="AV465" s="82" t="b">
        <f t="shared" si="473"/>
        <v>0</v>
      </c>
      <c r="AW465" s="82" t="b">
        <f t="shared" si="474"/>
        <v>0</v>
      </c>
      <c r="AX465" s="82" t="b">
        <f t="shared" si="475"/>
        <v>0</v>
      </c>
      <c r="AY465" s="82" t="b">
        <f t="shared" si="484"/>
        <v>0</v>
      </c>
      <c r="AZ465" s="82"/>
      <c r="BA465" s="82" t="b">
        <f t="shared" si="485"/>
        <v>0</v>
      </c>
      <c r="BB465" s="82" t="b">
        <f t="shared" si="486"/>
        <v>0</v>
      </c>
      <c r="BC465" s="82" t="b">
        <f t="shared" si="487"/>
        <v>0</v>
      </c>
      <c r="BD465" s="70"/>
      <c r="BE465" s="70" t="str">
        <f t="shared" si="476"/>
        <v/>
      </c>
      <c r="BF465" s="70">
        <v>454</v>
      </c>
      <c r="BG465" s="70"/>
      <c r="BH465" s="70"/>
      <c r="BI465" s="70"/>
      <c r="BJ465" s="70"/>
      <c r="BK465" s="70"/>
      <c r="BL465" s="70"/>
      <c r="BM465" s="70"/>
      <c r="BN465" s="70"/>
      <c r="BO465" s="70"/>
      <c r="BP465" s="70"/>
      <c r="BQ465" s="70"/>
      <c r="BR465" s="70"/>
      <c r="BS465" s="70" t="b">
        <f t="shared" si="477"/>
        <v>0</v>
      </c>
      <c r="BT465" s="70">
        <f>COUNTA(B466:$O$830)</f>
        <v>0</v>
      </c>
      <c r="BU465" s="70"/>
      <c r="BV465" s="163"/>
      <c r="BW465" s="163"/>
      <c r="BX465" s="163"/>
      <c r="BY465" s="163"/>
      <c r="BZ465" s="163"/>
      <c r="CA465" s="163"/>
      <c r="CB465" s="163"/>
      <c r="CC465" s="163"/>
      <c r="CD465" s="163"/>
      <c r="CE465" s="163" t="str">
        <f t="shared" si="488"/>
        <v/>
      </c>
      <c r="CF465" s="163" t="str">
        <f t="shared" si="489"/>
        <v/>
      </c>
      <c r="CG465" s="163" t="str">
        <f t="shared" si="490"/>
        <v/>
      </c>
      <c r="CH465" s="163" t="str">
        <f t="shared" si="491"/>
        <v/>
      </c>
      <c r="CI465" s="163" t="str">
        <f t="shared" si="492"/>
        <v/>
      </c>
      <c r="CJ465" s="163" t="str">
        <f t="shared" si="493"/>
        <v/>
      </c>
      <c r="CK465" s="163" t="str">
        <f t="shared" si="494"/>
        <v/>
      </c>
      <c r="CL465" s="163" t="str">
        <f t="shared" si="495"/>
        <v/>
      </c>
      <c r="CM465" s="163" t="str">
        <f t="shared" si="496"/>
        <v/>
      </c>
      <c r="CN465" s="163"/>
      <c r="CO465" s="163"/>
      <c r="CP465" s="163" t="str">
        <f t="shared" si="497"/>
        <v/>
      </c>
      <c r="CQ465" s="163"/>
      <c r="CR465" s="163"/>
      <c r="CS465" s="185" t="str">
        <f t="shared" si="514"/>
        <v/>
      </c>
      <c r="CT465" s="70"/>
      <c r="CU465" s="70">
        <f t="shared" si="498"/>
        <v>0</v>
      </c>
      <c r="CV465" s="70">
        <f t="shared" si="499"/>
        <v>0</v>
      </c>
      <c r="CW465" s="70"/>
      <c r="CX465" s="96">
        <f t="shared" si="500"/>
        <v>0</v>
      </c>
      <c r="CY465" s="70"/>
      <c r="CZ465" s="70" t="e">
        <f t="shared" si="501"/>
        <v>#VALUE!</v>
      </c>
      <c r="DA465" s="70" t="e">
        <f t="shared" si="502"/>
        <v>#VALUE!</v>
      </c>
      <c r="DB465" s="70"/>
      <c r="DC465" s="70" t="b">
        <f t="shared" si="451"/>
        <v>0</v>
      </c>
      <c r="DD465" s="70">
        <f t="shared" si="503"/>
        <v>0</v>
      </c>
      <c r="DE465" s="70" t="str">
        <f t="shared" si="504"/>
        <v/>
      </c>
      <c r="DF465" s="70"/>
      <c r="DG465" s="70" t="str">
        <f t="shared" si="452"/>
        <v/>
      </c>
      <c r="DH465" s="70" t="b">
        <f t="shared" si="453"/>
        <v>0</v>
      </c>
      <c r="DI465" s="70" t="str">
        <f t="shared" si="454"/>
        <v/>
      </c>
      <c r="DJ465" s="70"/>
      <c r="DK465" s="70" t="str">
        <f t="shared" si="505"/>
        <v/>
      </c>
      <c r="DL465" s="70" t="str">
        <f t="shared" si="506"/>
        <v/>
      </c>
      <c r="DM465" s="70"/>
      <c r="DN465" s="70" t="str">
        <f t="shared" si="507"/>
        <v/>
      </c>
      <c r="DO465" s="70" t="str">
        <f>IF(DK465="","",AND((COUNTIF($DK$12:DL465,DK465))=1,(COUNTIF($DK$12:DL465,DL465))=1))</f>
        <v/>
      </c>
      <c r="DP465" s="70" t="str">
        <f>IF(DK465="","",AND((COUNTIF(DK465:$DL$812,DK465))=1,(COUNTIF(DK465:$DL$812,DL465))=1))</f>
        <v/>
      </c>
      <c r="DQ465" s="70"/>
      <c r="DR465" s="70" t="b">
        <f t="shared" si="508"/>
        <v>0</v>
      </c>
      <c r="DS465" s="70" t="b">
        <f t="shared" si="509"/>
        <v>0</v>
      </c>
      <c r="DT465" s="70">
        <f t="shared" si="455"/>
        <v>0</v>
      </c>
      <c r="DU465" s="70">
        <f t="shared" si="456"/>
        <v>0</v>
      </c>
      <c r="DV465" s="70" t="b">
        <f t="shared" si="510"/>
        <v>0</v>
      </c>
      <c r="DW465" s="70" t="b">
        <f t="shared" si="511"/>
        <v>0</v>
      </c>
      <c r="DX465" s="70"/>
      <c r="DY465" s="70" t="b">
        <f t="shared" si="512"/>
        <v>0</v>
      </c>
      <c r="DZ465" s="70">
        <f t="shared" si="513"/>
        <v>0</v>
      </c>
      <c r="EA465" s="70"/>
    </row>
    <row r="466" spans="1:131" x14ac:dyDescent="0.25">
      <c r="A466" s="24" t="str">
        <f t="shared" si="478"/>
        <v/>
      </c>
      <c r="B466" s="36"/>
      <c r="C466" s="37"/>
      <c r="D466" s="38"/>
      <c r="E466" s="37"/>
      <c r="F466" s="38"/>
      <c r="G466" s="39"/>
      <c r="H466" s="35"/>
      <c r="I466" s="30"/>
      <c r="J466" s="38"/>
      <c r="K466" s="36"/>
      <c r="L466" s="40"/>
      <c r="M466" s="43"/>
      <c r="N466" s="44"/>
      <c r="O466" s="35"/>
      <c r="P466" s="87"/>
      <c r="R466" s="70"/>
      <c r="S466" s="70"/>
      <c r="T466" s="99" t="s">
        <v>1073</v>
      </c>
      <c r="U466" s="146" t="s">
        <v>1074</v>
      </c>
      <c r="V466" s="70"/>
      <c r="W466" s="70"/>
      <c r="X466" s="70"/>
      <c r="Y466" s="70"/>
      <c r="Z466" t="b">
        <f t="shared" si="457"/>
        <v>0</v>
      </c>
      <c r="AA466" t="b">
        <f t="shared" si="479"/>
        <v>0</v>
      </c>
      <c r="AB466" t="b">
        <f t="shared" si="458"/>
        <v>0</v>
      </c>
      <c r="AC466" t="b">
        <f t="shared" si="459"/>
        <v>0</v>
      </c>
      <c r="AD466" s="101" t="b">
        <f t="shared" si="460"/>
        <v>0</v>
      </c>
      <c r="AE466" t="e">
        <f t="shared" si="461"/>
        <v>#VALUE!</v>
      </c>
      <c r="AF466" t="b">
        <f t="shared" si="462"/>
        <v>0</v>
      </c>
      <c r="AG466" s="135"/>
      <c r="AH466" s="82" t="b">
        <f t="shared" si="463"/>
        <v>0</v>
      </c>
      <c r="AI466" s="99" t="b">
        <f t="shared" si="464"/>
        <v>0</v>
      </c>
      <c r="AJ466" s="70" t="b">
        <f t="shared" si="465"/>
        <v>0</v>
      </c>
      <c r="AK466" s="111" t="b">
        <f t="shared" si="480"/>
        <v>0</v>
      </c>
      <c r="AL466" s="82" t="e">
        <f t="shared" si="466"/>
        <v>#VALUE!</v>
      </c>
      <c r="AM466" s="82" t="b">
        <f t="shared" si="467"/>
        <v>0</v>
      </c>
      <c r="AN466" s="82" t="b">
        <f t="shared" si="468"/>
        <v>0</v>
      </c>
      <c r="AO466" s="82" t="b">
        <f t="shared" si="481"/>
        <v>0</v>
      </c>
      <c r="AP466" s="82" t="b">
        <f t="shared" si="469"/>
        <v>0</v>
      </c>
      <c r="AQ466" s="82" t="b">
        <f t="shared" si="482"/>
        <v>0</v>
      </c>
      <c r="AR466" s="70">
        <f t="shared" si="483"/>
        <v>0</v>
      </c>
      <c r="AS466" s="82" t="b">
        <f t="shared" si="470"/>
        <v>0</v>
      </c>
      <c r="AT466" s="82" t="b">
        <f t="shared" si="471"/>
        <v>0</v>
      </c>
      <c r="AU466" s="82" t="b">
        <f t="shared" si="472"/>
        <v>0</v>
      </c>
      <c r="AV466" s="82" t="b">
        <f t="shared" si="473"/>
        <v>0</v>
      </c>
      <c r="AW466" s="82" t="b">
        <f t="shared" si="474"/>
        <v>0</v>
      </c>
      <c r="AX466" s="82" t="b">
        <f t="shared" si="475"/>
        <v>0</v>
      </c>
      <c r="AY466" s="82" t="b">
        <f t="shared" si="484"/>
        <v>0</v>
      </c>
      <c r="AZ466" s="82"/>
      <c r="BA466" s="82" t="b">
        <f t="shared" si="485"/>
        <v>0</v>
      </c>
      <c r="BB466" s="82" t="b">
        <f t="shared" si="486"/>
        <v>0</v>
      </c>
      <c r="BC466" s="82" t="b">
        <f t="shared" si="487"/>
        <v>0</v>
      </c>
      <c r="BD466" s="70"/>
      <c r="BE466" s="70" t="str">
        <f t="shared" si="476"/>
        <v/>
      </c>
      <c r="BF466" s="70">
        <v>455</v>
      </c>
      <c r="BG466" s="70"/>
      <c r="BH466" s="70"/>
      <c r="BI466" s="70"/>
      <c r="BJ466" s="70"/>
      <c r="BK466" s="70"/>
      <c r="BL466" s="70"/>
      <c r="BM466" s="70"/>
      <c r="BN466" s="70"/>
      <c r="BO466" s="70"/>
      <c r="BP466" s="70"/>
      <c r="BQ466" s="70"/>
      <c r="BR466" s="70"/>
      <c r="BS466" s="70" t="b">
        <f t="shared" si="477"/>
        <v>0</v>
      </c>
      <c r="BT466" s="70">
        <f>COUNTA(B467:$O$830)</f>
        <v>0</v>
      </c>
      <c r="BU466" s="70"/>
      <c r="BV466" s="163"/>
      <c r="BW466" s="163"/>
      <c r="BX466" s="163"/>
      <c r="BY466" s="163"/>
      <c r="BZ466" s="163"/>
      <c r="CA466" s="163"/>
      <c r="CB466" s="163"/>
      <c r="CC466" s="163"/>
      <c r="CD466" s="163"/>
      <c r="CE466" s="163" t="str">
        <f t="shared" si="488"/>
        <v/>
      </c>
      <c r="CF466" s="163" t="str">
        <f t="shared" si="489"/>
        <v/>
      </c>
      <c r="CG466" s="163" t="str">
        <f t="shared" si="490"/>
        <v/>
      </c>
      <c r="CH466" s="163" t="str">
        <f t="shared" si="491"/>
        <v/>
      </c>
      <c r="CI466" s="163" t="str">
        <f t="shared" si="492"/>
        <v/>
      </c>
      <c r="CJ466" s="163" t="str">
        <f t="shared" si="493"/>
        <v/>
      </c>
      <c r="CK466" s="163" t="str">
        <f t="shared" si="494"/>
        <v/>
      </c>
      <c r="CL466" s="163" t="str">
        <f t="shared" si="495"/>
        <v/>
      </c>
      <c r="CM466" s="163" t="str">
        <f t="shared" si="496"/>
        <v/>
      </c>
      <c r="CN466" s="163"/>
      <c r="CO466" s="163"/>
      <c r="CP466" s="163" t="str">
        <f t="shared" si="497"/>
        <v/>
      </c>
      <c r="CQ466" s="163"/>
      <c r="CR466" s="163"/>
      <c r="CS466" s="185" t="str">
        <f t="shared" si="514"/>
        <v/>
      </c>
      <c r="CT466" s="70"/>
      <c r="CU466" s="70">
        <f t="shared" si="498"/>
        <v>0</v>
      </c>
      <c r="CV466" s="70">
        <f t="shared" si="499"/>
        <v>0</v>
      </c>
      <c r="CW466" s="70"/>
      <c r="CX466" s="96">
        <f t="shared" si="500"/>
        <v>0</v>
      </c>
      <c r="CY466" s="70"/>
      <c r="CZ466" s="70" t="e">
        <f t="shared" si="501"/>
        <v>#VALUE!</v>
      </c>
      <c r="DA466" s="70" t="e">
        <f t="shared" si="502"/>
        <v>#VALUE!</v>
      </c>
      <c r="DB466" s="70"/>
      <c r="DC466" s="70" t="b">
        <f t="shared" ref="DC466:DC529" si="515">IF(ISBLANK(C466),FALSE,OR(B466="imb",AND((B466="apae"),((C466="a")+(E466="a")+(C466="p")+(E466="p")+(C466="AT")+(E466="AT")+(C466="F")+(E466="F")+(C466="PT")+(E466="PT"))&lt;&gt;2),AND(B466&lt;&gt;"apae",ISBLANK(B466)=FALSE,((C466="a")+(E466="a")+(C466="p")+(E466="p")+(C466="AT")+(E466="AT")+(C466="F")+(E466="F")+(C466="PT")+(E466="PT"))=2), AND(B466="gv",C466&amp;E466&amp;H466&lt;&gt;"ccgalerie"), AND(ISBLANK(B466),(C466&amp;E466="cc")),AND(B466="cf",OR(C466&amp;E466&lt;&gt;"cc",AND(C466&amp;E466="cc",H466="caniveau"),AND(C466&amp;E466="cc",H466="galerie"))),AND(NOT(ISBLANK(B466)),OR((C466="ct"),(E466="ct"))),AND(NOT(ISBLANK(B466)),OR((C466&amp;E466="imba"),(C466&amp;E466="aimb"))),AND((B466="ca"),OR(C466&amp;E466&lt;&gt;"imbc"),(C466&amp;E466&lt;&gt;"cimb")),AND(B466="gv",C466&amp;E466&amp;H466&lt;&gt;"ccgalerie"),AND(B466&lt;&gt;"gv",C466&amp;E466&amp;H466="ccgalerie"),(NOT(C466="c"))+(B466="ss")+(B466="se")=2))</f>
        <v>0</v>
      </c>
      <c r="DD466" s="70">
        <f t="shared" si="503"/>
        <v>0</v>
      </c>
      <c r="DE466" s="70" t="str">
        <f t="shared" si="504"/>
        <v/>
      </c>
      <c r="DF466" s="70"/>
      <c r="DG466" s="70" t="str">
        <f t="shared" si="452"/>
        <v/>
      </c>
      <c r="DH466" s="70" t="b">
        <f t="shared" si="453"/>
        <v>0</v>
      </c>
      <c r="DI466" s="70" t="str">
        <f t="shared" si="454"/>
        <v/>
      </c>
      <c r="DJ466" s="70"/>
      <c r="DK466" s="70" t="str">
        <f t="shared" si="505"/>
        <v/>
      </c>
      <c r="DL466" s="70" t="str">
        <f t="shared" si="506"/>
        <v/>
      </c>
      <c r="DM466" s="70"/>
      <c r="DN466" s="70" t="str">
        <f t="shared" si="507"/>
        <v/>
      </c>
      <c r="DO466" s="70" t="str">
        <f>IF(DK466="","",AND((COUNTIF($DK$12:DL466,DK466))=1,(COUNTIF($DK$12:DL466,DL466))=1))</f>
        <v/>
      </c>
      <c r="DP466" s="70" t="str">
        <f>IF(DK466="","",AND((COUNTIF(DK466:$DL$812,DK466))=1,(COUNTIF(DK466:$DL$812,DL466))=1))</f>
        <v/>
      </c>
      <c r="DQ466" s="70"/>
      <c r="DR466" s="70" t="b">
        <f t="shared" si="508"/>
        <v>0</v>
      </c>
      <c r="DS466" s="70" t="b">
        <f t="shared" si="509"/>
        <v>0</v>
      </c>
      <c r="DT466" s="70">
        <f t="shared" si="455"/>
        <v>0</v>
      </c>
      <c r="DU466" s="70">
        <f t="shared" si="456"/>
        <v>0</v>
      </c>
      <c r="DV466" s="70" t="b">
        <f t="shared" si="510"/>
        <v>0</v>
      </c>
      <c r="DW466" s="70" t="b">
        <f t="shared" si="511"/>
        <v>0</v>
      </c>
      <c r="DX466" s="70"/>
      <c r="DY466" s="70" t="b">
        <f t="shared" si="512"/>
        <v>0</v>
      </c>
      <c r="DZ466" s="70">
        <f t="shared" si="513"/>
        <v>0</v>
      </c>
      <c r="EA466" s="70"/>
    </row>
    <row r="467" spans="1:131" x14ac:dyDescent="0.25">
      <c r="A467" s="24" t="str">
        <f t="shared" si="478"/>
        <v/>
      </c>
      <c r="B467" s="36"/>
      <c r="C467" s="37"/>
      <c r="D467" s="38"/>
      <c r="E467" s="37"/>
      <c r="F467" s="38"/>
      <c r="G467" s="39"/>
      <c r="H467" s="35"/>
      <c r="I467" s="30"/>
      <c r="J467" s="38"/>
      <c r="K467" s="36"/>
      <c r="L467" s="40"/>
      <c r="M467" s="43"/>
      <c r="N467" s="44"/>
      <c r="O467" s="35"/>
      <c r="P467" s="87"/>
      <c r="R467" s="70"/>
      <c r="S467" s="70"/>
      <c r="T467" s="99" t="s">
        <v>1075</v>
      </c>
      <c r="U467" s="146" t="s">
        <v>1076</v>
      </c>
      <c r="V467" s="70"/>
      <c r="W467" s="70"/>
      <c r="X467" s="70"/>
      <c r="Y467" s="70"/>
      <c r="Z467" t="b">
        <f t="shared" si="457"/>
        <v>0</v>
      </c>
      <c r="AA467" t="b">
        <f t="shared" si="479"/>
        <v>0</v>
      </c>
      <c r="AB467" t="b">
        <f t="shared" si="458"/>
        <v>0</v>
      </c>
      <c r="AC467" t="b">
        <f t="shared" si="459"/>
        <v>0</v>
      </c>
      <c r="AD467" s="101" t="b">
        <f t="shared" si="460"/>
        <v>0</v>
      </c>
      <c r="AE467" t="e">
        <f t="shared" si="461"/>
        <v>#VALUE!</v>
      </c>
      <c r="AF467" t="b">
        <f t="shared" si="462"/>
        <v>0</v>
      </c>
      <c r="AG467" s="135"/>
      <c r="AH467" s="82" t="b">
        <f t="shared" si="463"/>
        <v>0</v>
      </c>
      <c r="AI467" s="99" t="b">
        <f t="shared" si="464"/>
        <v>0</v>
      </c>
      <c r="AJ467" s="70" t="b">
        <f t="shared" si="465"/>
        <v>0</v>
      </c>
      <c r="AK467" s="111" t="b">
        <f t="shared" si="480"/>
        <v>0</v>
      </c>
      <c r="AL467" s="82" t="e">
        <f t="shared" si="466"/>
        <v>#VALUE!</v>
      </c>
      <c r="AM467" s="82" t="b">
        <f t="shared" si="467"/>
        <v>0</v>
      </c>
      <c r="AN467" s="82" t="b">
        <f t="shared" si="468"/>
        <v>0</v>
      </c>
      <c r="AO467" s="82" t="b">
        <f t="shared" si="481"/>
        <v>0</v>
      </c>
      <c r="AP467" s="82" t="b">
        <f t="shared" si="469"/>
        <v>0</v>
      </c>
      <c r="AQ467" s="82" t="b">
        <f t="shared" si="482"/>
        <v>0</v>
      </c>
      <c r="AR467" s="70">
        <f t="shared" si="483"/>
        <v>0</v>
      </c>
      <c r="AS467" s="82" t="b">
        <f t="shared" si="470"/>
        <v>0</v>
      </c>
      <c r="AT467" s="82" t="b">
        <f t="shared" si="471"/>
        <v>0</v>
      </c>
      <c r="AU467" s="82" t="b">
        <f t="shared" si="472"/>
        <v>0</v>
      </c>
      <c r="AV467" s="82" t="b">
        <f t="shared" si="473"/>
        <v>0</v>
      </c>
      <c r="AW467" s="82" t="b">
        <f t="shared" si="474"/>
        <v>0</v>
      </c>
      <c r="AX467" s="82" t="b">
        <f t="shared" si="475"/>
        <v>0</v>
      </c>
      <c r="AY467" s="82" t="b">
        <f t="shared" si="484"/>
        <v>0</v>
      </c>
      <c r="AZ467" s="82"/>
      <c r="BA467" s="82" t="b">
        <f t="shared" si="485"/>
        <v>0</v>
      </c>
      <c r="BB467" s="82" t="b">
        <f t="shared" si="486"/>
        <v>0</v>
      </c>
      <c r="BC467" s="82" t="b">
        <f t="shared" si="487"/>
        <v>0</v>
      </c>
      <c r="BD467" s="70"/>
      <c r="BE467" s="70" t="str">
        <f t="shared" si="476"/>
        <v/>
      </c>
      <c r="BF467" s="70">
        <v>456</v>
      </c>
      <c r="BG467" s="70"/>
      <c r="BH467" s="70"/>
      <c r="BI467" s="70"/>
      <c r="BJ467" s="70"/>
      <c r="BK467" s="70"/>
      <c r="BL467" s="70"/>
      <c r="BM467" s="70"/>
      <c r="BN467" s="70"/>
      <c r="BO467" s="70"/>
      <c r="BP467" s="70"/>
      <c r="BQ467" s="70"/>
      <c r="BR467" s="70"/>
      <c r="BS467" s="70" t="b">
        <f t="shared" si="477"/>
        <v>0</v>
      </c>
      <c r="BT467" s="70">
        <f>COUNTA(B468:$O$830)</f>
        <v>0</v>
      </c>
      <c r="BU467" s="70"/>
      <c r="BV467" s="163"/>
      <c r="BW467" s="163"/>
      <c r="BX467" s="163"/>
      <c r="BY467" s="163"/>
      <c r="BZ467" s="163"/>
      <c r="CA467" s="163"/>
      <c r="CB467" s="163"/>
      <c r="CC467" s="163"/>
      <c r="CD467" s="163"/>
      <c r="CE467" s="163" t="str">
        <f t="shared" si="488"/>
        <v/>
      </c>
      <c r="CF467" s="163" t="str">
        <f t="shared" si="489"/>
        <v/>
      </c>
      <c r="CG467" s="163" t="str">
        <f t="shared" si="490"/>
        <v/>
      </c>
      <c r="CH467" s="163" t="str">
        <f t="shared" si="491"/>
        <v/>
      </c>
      <c r="CI467" s="163" t="str">
        <f t="shared" si="492"/>
        <v/>
      </c>
      <c r="CJ467" s="163" t="str">
        <f t="shared" si="493"/>
        <v/>
      </c>
      <c r="CK467" s="163" t="str">
        <f t="shared" si="494"/>
        <v/>
      </c>
      <c r="CL467" s="163" t="str">
        <f t="shared" si="495"/>
        <v/>
      </c>
      <c r="CM467" s="163" t="str">
        <f t="shared" si="496"/>
        <v/>
      </c>
      <c r="CN467" s="163"/>
      <c r="CO467" s="163"/>
      <c r="CP467" s="163" t="str">
        <f t="shared" si="497"/>
        <v/>
      </c>
      <c r="CQ467" s="163"/>
      <c r="CR467" s="163"/>
      <c r="CS467" s="185" t="str">
        <f t="shared" si="514"/>
        <v/>
      </c>
      <c r="CT467" s="70"/>
      <c r="CU467" s="70">
        <f t="shared" si="498"/>
        <v>0</v>
      </c>
      <c r="CV467" s="70">
        <f t="shared" si="499"/>
        <v>0</v>
      </c>
      <c r="CW467" s="70"/>
      <c r="CX467" s="96">
        <f t="shared" si="500"/>
        <v>0</v>
      </c>
      <c r="CY467" s="70"/>
      <c r="CZ467" s="70" t="e">
        <f t="shared" si="501"/>
        <v>#VALUE!</v>
      </c>
      <c r="DA467" s="70" t="e">
        <f t="shared" si="502"/>
        <v>#VALUE!</v>
      </c>
      <c r="DB467" s="70"/>
      <c r="DC467" s="70" t="b">
        <f t="shared" si="515"/>
        <v>0</v>
      </c>
      <c r="DD467" s="70">
        <f t="shared" si="503"/>
        <v>0</v>
      </c>
      <c r="DE467" s="70" t="str">
        <f t="shared" si="504"/>
        <v/>
      </c>
      <c r="DF467" s="70"/>
      <c r="DG467" s="70" t="str">
        <f t="shared" si="452"/>
        <v/>
      </c>
      <c r="DH467" s="70" t="b">
        <f t="shared" si="453"/>
        <v>0</v>
      </c>
      <c r="DI467" s="70" t="str">
        <f t="shared" si="454"/>
        <v/>
      </c>
      <c r="DJ467" s="70"/>
      <c r="DK467" s="70" t="str">
        <f t="shared" si="505"/>
        <v/>
      </c>
      <c r="DL467" s="70" t="str">
        <f t="shared" si="506"/>
        <v/>
      </c>
      <c r="DM467" s="70"/>
      <c r="DN467" s="70" t="str">
        <f t="shared" si="507"/>
        <v/>
      </c>
      <c r="DO467" s="70" t="str">
        <f>IF(DK467="","",AND((COUNTIF($DK$12:DL467,DK467))=1,(COUNTIF($DK$12:DL467,DL467))=1))</f>
        <v/>
      </c>
      <c r="DP467" s="70" t="str">
        <f>IF(DK467="","",AND((COUNTIF(DK467:$DL$812,DK467))=1,(COUNTIF(DK467:$DL$812,DL467))=1))</f>
        <v/>
      </c>
      <c r="DQ467" s="70"/>
      <c r="DR467" s="70" t="b">
        <f t="shared" si="508"/>
        <v>0</v>
      </c>
      <c r="DS467" s="70" t="b">
        <f t="shared" si="509"/>
        <v>0</v>
      </c>
      <c r="DT467" s="70">
        <f t="shared" si="455"/>
        <v>0</v>
      </c>
      <c r="DU467" s="70">
        <f t="shared" si="456"/>
        <v>0</v>
      </c>
      <c r="DV467" s="70" t="b">
        <f t="shared" si="510"/>
        <v>0</v>
      </c>
      <c r="DW467" s="70" t="b">
        <f t="shared" si="511"/>
        <v>0</v>
      </c>
      <c r="DX467" s="70"/>
      <c r="DY467" s="70" t="b">
        <f t="shared" si="512"/>
        <v>0</v>
      </c>
      <c r="DZ467" s="70">
        <f t="shared" si="513"/>
        <v>0</v>
      </c>
      <c r="EA467" s="70"/>
    </row>
    <row r="468" spans="1:131" x14ac:dyDescent="0.25">
      <c r="A468" s="24" t="str">
        <f t="shared" si="478"/>
        <v/>
      </c>
      <c r="B468" s="36"/>
      <c r="C468" s="37"/>
      <c r="D468" s="38"/>
      <c r="E468" s="37"/>
      <c r="F468" s="38"/>
      <c r="G468" s="39"/>
      <c r="H468" s="35"/>
      <c r="I468" s="30"/>
      <c r="J468" s="38"/>
      <c r="K468" s="36"/>
      <c r="L468" s="40"/>
      <c r="M468" s="43"/>
      <c r="N468" s="44"/>
      <c r="O468" s="35"/>
      <c r="P468" s="87"/>
      <c r="R468" s="70"/>
      <c r="S468" s="70"/>
      <c r="T468" s="99" t="s">
        <v>1077</v>
      </c>
      <c r="U468" s="146" t="s">
        <v>1078</v>
      </c>
      <c r="V468" s="70"/>
      <c r="W468" s="70"/>
      <c r="X468" s="70"/>
      <c r="Y468" s="70"/>
      <c r="Z468" t="b">
        <f t="shared" si="457"/>
        <v>0</v>
      </c>
      <c r="AA468" t="b">
        <f t="shared" si="479"/>
        <v>0</v>
      </c>
      <c r="AB468" t="b">
        <f t="shared" si="458"/>
        <v>0</v>
      </c>
      <c r="AC468" t="b">
        <f t="shared" si="459"/>
        <v>0</v>
      </c>
      <c r="AD468" s="101" t="b">
        <f t="shared" si="460"/>
        <v>0</v>
      </c>
      <c r="AE468" t="e">
        <f t="shared" si="461"/>
        <v>#VALUE!</v>
      </c>
      <c r="AF468" t="b">
        <f t="shared" si="462"/>
        <v>0</v>
      </c>
      <c r="AG468" s="135"/>
      <c r="AH468" s="82" t="b">
        <f t="shared" si="463"/>
        <v>0</v>
      </c>
      <c r="AI468" s="99" t="b">
        <f t="shared" si="464"/>
        <v>0</v>
      </c>
      <c r="AJ468" s="70" t="b">
        <f t="shared" si="465"/>
        <v>0</v>
      </c>
      <c r="AK468" s="111" t="b">
        <f t="shared" si="480"/>
        <v>0</v>
      </c>
      <c r="AL468" s="82" t="e">
        <f t="shared" si="466"/>
        <v>#VALUE!</v>
      </c>
      <c r="AM468" s="82" t="b">
        <f t="shared" si="467"/>
        <v>0</v>
      </c>
      <c r="AN468" s="82" t="b">
        <f t="shared" si="468"/>
        <v>0</v>
      </c>
      <c r="AO468" s="82" t="b">
        <f t="shared" si="481"/>
        <v>0</v>
      </c>
      <c r="AP468" s="82" t="b">
        <f t="shared" si="469"/>
        <v>0</v>
      </c>
      <c r="AQ468" s="82" t="b">
        <f t="shared" si="482"/>
        <v>0</v>
      </c>
      <c r="AR468" s="70">
        <f t="shared" si="483"/>
        <v>0</v>
      </c>
      <c r="AS468" s="82" t="b">
        <f t="shared" si="470"/>
        <v>0</v>
      </c>
      <c r="AT468" s="82" t="b">
        <f t="shared" si="471"/>
        <v>0</v>
      </c>
      <c r="AU468" s="82" t="b">
        <f t="shared" si="472"/>
        <v>0</v>
      </c>
      <c r="AV468" s="82" t="b">
        <f t="shared" si="473"/>
        <v>0</v>
      </c>
      <c r="AW468" s="82" t="b">
        <f t="shared" si="474"/>
        <v>0</v>
      </c>
      <c r="AX468" s="82" t="b">
        <f t="shared" si="475"/>
        <v>0</v>
      </c>
      <c r="AY468" s="82" t="b">
        <f t="shared" si="484"/>
        <v>0</v>
      </c>
      <c r="AZ468" s="82"/>
      <c r="BA468" s="82" t="b">
        <f t="shared" si="485"/>
        <v>0</v>
      </c>
      <c r="BB468" s="82" t="b">
        <f t="shared" si="486"/>
        <v>0</v>
      </c>
      <c r="BC468" s="82" t="b">
        <f t="shared" si="487"/>
        <v>0</v>
      </c>
      <c r="BD468" s="70"/>
      <c r="BE468" s="70" t="str">
        <f t="shared" si="476"/>
        <v/>
      </c>
      <c r="BF468" s="70">
        <v>457</v>
      </c>
      <c r="BG468" s="70"/>
      <c r="BH468" s="70"/>
      <c r="BI468" s="70"/>
      <c r="BJ468" s="70"/>
      <c r="BK468" s="70"/>
      <c r="BL468" s="70"/>
      <c r="BM468" s="70"/>
      <c r="BN468" s="70"/>
      <c r="BO468" s="70"/>
      <c r="BP468" s="70"/>
      <c r="BQ468" s="70"/>
      <c r="BR468" s="70"/>
      <c r="BS468" s="70" t="b">
        <f t="shared" si="477"/>
        <v>0</v>
      </c>
      <c r="BT468" s="70">
        <f>COUNTA(B469:$O$830)</f>
        <v>0</v>
      </c>
      <c r="BU468" s="70"/>
      <c r="BV468" s="163"/>
      <c r="BW468" s="163"/>
      <c r="BX468" s="163"/>
      <c r="BY468" s="163"/>
      <c r="BZ468" s="163"/>
      <c r="CA468" s="163"/>
      <c r="CB468" s="163"/>
      <c r="CC468" s="163"/>
      <c r="CD468" s="163"/>
      <c r="CE468" s="163" t="str">
        <f t="shared" si="488"/>
        <v/>
      </c>
      <c r="CF468" s="163" t="str">
        <f t="shared" si="489"/>
        <v/>
      </c>
      <c r="CG468" s="163" t="str">
        <f t="shared" si="490"/>
        <v/>
      </c>
      <c r="CH468" s="163" t="str">
        <f t="shared" si="491"/>
        <v/>
      </c>
      <c r="CI468" s="163" t="str">
        <f t="shared" si="492"/>
        <v/>
      </c>
      <c r="CJ468" s="163" t="str">
        <f t="shared" si="493"/>
        <v/>
      </c>
      <c r="CK468" s="163" t="str">
        <f t="shared" si="494"/>
        <v/>
      </c>
      <c r="CL468" s="163" t="str">
        <f t="shared" si="495"/>
        <v/>
      </c>
      <c r="CM468" s="163" t="str">
        <f t="shared" si="496"/>
        <v/>
      </c>
      <c r="CN468" s="163"/>
      <c r="CO468" s="163"/>
      <c r="CP468" s="163" t="str">
        <f t="shared" si="497"/>
        <v/>
      </c>
      <c r="CQ468" s="163"/>
      <c r="CR468" s="163"/>
      <c r="CS468" s="185" t="str">
        <f t="shared" si="514"/>
        <v/>
      </c>
      <c r="CT468" s="70"/>
      <c r="CU468" s="70">
        <f t="shared" si="498"/>
        <v>0</v>
      </c>
      <c r="CV468" s="70">
        <f t="shared" si="499"/>
        <v>0</v>
      </c>
      <c r="CW468" s="70"/>
      <c r="CX468" s="96">
        <f t="shared" si="500"/>
        <v>0</v>
      </c>
      <c r="CY468" s="70"/>
      <c r="CZ468" s="70" t="e">
        <f t="shared" si="501"/>
        <v>#VALUE!</v>
      </c>
      <c r="DA468" s="70" t="e">
        <f t="shared" si="502"/>
        <v>#VALUE!</v>
      </c>
      <c r="DB468" s="70"/>
      <c r="DC468" s="70" t="b">
        <f t="shared" si="515"/>
        <v>0</v>
      </c>
      <c r="DD468" s="70">
        <f t="shared" si="503"/>
        <v>0</v>
      </c>
      <c r="DE468" s="70" t="str">
        <f t="shared" si="504"/>
        <v/>
      </c>
      <c r="DF468" s="70"/>
      <c r="DG468" s="70" t="str">
        <f t="shared" si="452"/>
        <v/>
      </c>
      <c r="DH468" s="70" t="b">
        <f t="shared" si="453"/>
        <v>0</v>
      </c>
      <c r="DI468" s="70" t="str">
        <f t="shared" si="454"/>
        <v/>
      </c>
      <c r="DJ468" s="70"/>
      <c r="DK468" s="70" t="str">
        <f t="shared" si="505"/>
        <v/>
      </c>
      <c r="DL468" s="70" t="str">
        <f t="shared" si="506"/>
        <v/>
      </c>
      <c r="DM468" s="70"/>
      <c r="DN468" s="70" t="str">
        <f t="shared" si="507"/>
        <v/>
      </c>
      <c r="DO468" s="70" t="str">
        <f>IF(DK468="","",AND((COUNTIF($DK$12:DL468,DK468))=1,(COUNTIF($DK$12:DL468,DL468))=1))</f>
        <v/>
      </c>
      <c r="DP468" s="70" t="str">
        <f>IF(DK468="","",AND((COUNTIF(DK468:$DL$812,DK468))=1,(COUNTIF(DK468:$DL$812,DL468))=1))</f>
        <v/>
      </c>
      <c r="DQ468" s="70"/>
      <c r="DR468" s="70" t="b">
        <f t="shared" si="508"/>
        <v>0</v>
      </c>
      <c r="DS468" s="70" t="b">
        <f t="shared" si="509"/>
        <v>0</v>
      </c>
      <c r="DT468" s="70">
        <f t="shared" si="455"/>
        <v>0</v>
      </c>
      <c r="DU468" s="70">
        <f t="shared" si="456"/>
        <v>0</v>
      </c>
      <c r="DV468" s="70" t="b">
        <f t="shared" si="510"/>
        <v>0</v>
      </c>
      <c r="DW468" s="70" t="b">
        <f t="shared" si="511"/>
        <v>0</v>
      </c>
      <c r="DX468" s="70"/>
      <c r="DY468" s="70" t="b">
        <f t="shared" si="512"/>
        <v>0</v>
      </c>
      <c r="DZ468" s="70">
        <f t="shared" si="513"/>
        <v>0</v>
      </c>
      <c r="EA468" s="70"/>
    </row>
    <row r="469" spans="1:131" x14ac:dyDescent="0.25">
      <c r="A469" s="24" t="str">
        <f t="shared" si="478"/>
        <v/>
      </c>
      <c r="B469" s="36"/>
      <c r="C469" s="37"/>
      <c r="D469" s="38"/>
      <c r="E469" s="37"/>
      <c r="F469" s="38"/>
      <c r="G469" s="39"/>
      <c r="H469" s="35"/>
      <c r="I469" s="30"/>
      <c r="J469" s="38"/>
      <c r="K469" s="36"/>
      <c r="L469" s="40"/>
      <c r="M469" s="43"/>
      <c r="N469" s="44"/>
      <c r="O469" s="35"/>
      <c r="P469" s="87"/>
      <c r="R469" s="70"/>
      <c r="S469" s="70"/>
      <c r="T469" s="99" t="s">
        <v>1079</v>
      </c>
      <c r="U469" s="146" t="s">
        <v>1080</v>
      </c>
      <c r="V469" s="70"/>
      <c r="W469" s="70"/>
      <c r="X469" s="70"/>
      <c r="Y469" s="70"/>
      <c r="Z469" t="b">
        <f t="shared" si="457"/>
        <v>0</v>
      </c>
      <c r="AA469" t="b">
        <f t="shared" si="479"/>
        <v>0</v>
      </c>
      <c r="AB469" t="b">
        <f t="shared" si="458"/>
        <v>0</v>
      </c>
      <c r="AC469" t="b">
        <f t="shared" si="459"/>
        <v>0</v>
      </c>
      <c r="AD469" s="101" t="b">
        <f t="shared" si="460"/>
        <v>0</v>
      </c>
      <c r="AE469" t="e">
        <f t="shared" si="461"/>
        <v>#VALUE!</v>
      </c>
      <c r="AF469" t="b">
        <f t="shared" si="462"/>
        <v>0</v>
      </c>
      <c r="AG469" s="135"/>
      <c r="AH469" s="82" t="b">
        <f t="shared" si="463"/>
        <v>0</v>
      </c>
      <c r="AI469" s="99" t="b">
        <f t="shared" si="464"/>
        <v>0</v>
      </c>
      <c r="AJ469" s="70" t="b">
        <f t="shared" si="465"/>
        <v>0</v>
      </c>
      <c r="AK469" s="111" t="b">
        <f t="shared" si="480"/>
        <v>0</v>
      </c>
      <c r="AL469" s="82" t="e">
        <f t="shared" si="466"/>
        <v>#VALUE!</v>
      </c>
      <c r="AM469" s="82" t="b">
        <f t="shared" si="467"/>
        <v>0</v>
      </c>
      <c r="AN469" s="82" t="b">
        <f t="shared" si="468"/>
        <v>0</v>
      </c>
      <c r="AO469" s="82" t="b">
        <f t="shared" si="481"/>
        <v>0</v>
      </c>
      <c r="AP469" s="82" t="b">
        <f t="shared" si="469"/>
        <v>0</v>
      </c>
      <c r="AQ469" s="82" t="b">
        <f t="shared" si="482"/>
        <v>0</v>
      </c>
      <c r="AR469" s="70">
        <f t="shared" si="483"/>
        <v>0</v>
      </c>
      <c r="AS469" s="82" t="b">
        <f t="shared" si="470"/>
        <v>0</v>
      </c>
      <c r="AT469" s="82" t="b">
        <f t="shared" si="471"/>
        <v>0</v>
      </c>
      <c r="AU469" s="82" t="b">
        <f t="shared" si="472"/>
        <v>0</v>
      </c>
      <c r="AV469" s="82" t="b">
        <f t="shared" si="473"/>
        <v>0</v>
      </c>
      <c r="AW469" s="82" t="b">
        <f t="shared" si="474"/>
        <v>0</v>
      </c>
      <c r="AX469" s="82" t="b">
        <f t="shared" si="475"/>
        <v>0</v>
      </c>
      <c r="AY469" s="82" t="b">
        <f t="shared" si="484"/>
        <v>0</v>
      </c>
      <c r="AZ469" s="82"/>
      <c r="BA469" s="82" t="b">
        <f t="shared" si="485"/>
        <v>0</v>
      </c>
      <c r="BB469" s="82" t="b">
        <f t="shared" si="486"/>
        <v>0</v>
      </c>
      <c r="BC469" s="82" t="b">
        <f t="shared" si="487"/>
        <v>0</v>
      </c>
      <c r="BD469" s="70"/>
      <c r="BE469" s="70" t="str">
        <f t="shared" si="476"/>
        <v/>
      </c>
      <c r="BF469" s="70">
        <v>458</v>
      </c>
      <c r="BG469" s="70"/>
      <c r="BH469" s="70"/>
      <c r="BI469" s="70"/>
      <c r="BJ469" s="70"/>
      <c r="BK469" s="70"/>
      <c r="BL469" s="70"/>
      <c r="BM469" s="70"/>
      <c r="BN469" s="70"/>
      <c r="BO469" s="70"/>
      <c r="BP469" s="70"/>
      <c r="BQ469" s="70"/>
      <c r="BR469" s="70"/>
      <c r="BS469" s="70" t="b">
        <f t="shared" si="477"/>
        <v>0</v>
      </c>
      <c r="BT469" s="70">
        <f>COUNTA(B470:$O$830)</f>
        <v>0</v>
      </c>
      <c r="BU469" s="70"/>
      <c r="BV469" s="163"/>
      <c r="BW469" s="163"/>
      <c r="BX469" s="163"/>
      <c r="BY469" s="163"/>
      <c r="BZ469" s="163"/>
      <c r="CA469" s="163"/>
      <c r="CB469" s="163"/>
      <c r="CC469" s="163"/>
      <c r="CD469" s="163"/>
      <c r="CE469" s="163" t="str">
        <f t="shared" si="488"/>
        <v/>
      </c>
      <c r="CF469" s="163" t="str">
        <f t="shared" si="489"/>
        <v/>
      </c>
      <c r="CG469" s="163" t="str">
        <f t="shared" si="490"/>
        <v/>
      </c>
      <c r="CH469" s="163" t="str">
        <f t="shared" si="491"/>
        <v/>
      </c>
      <c r="CI469" s="163" t="str">
        <f t="shared" si="492"/>
        <v/>
      </c>
      <c r="CJ469" s="163" t="str">
        <f t="shared" si="493"/>
        <v/>
      </c>
      <c r="CK469" s="163" t="str">
        <f t="shared" si="494"/>
        <v/>
      </c>
      <c r="CL469" s="163" t="str">
        <f t="shared" si="495"/>
        <v/>
      </c>
      <c r="CM469" s="163" t="str">
        <f t="shared" si="496"/>
        <v/>
      </c>
      <c r="CN469" s="163"/>
      <c r="CO469" s="163"/>
      <c r="CP469" s="163" t="str">
        <f t="shared" si="497"/>
        <v/>
      </c>
      <c r="CQ469" s="163"/>
      <c r="CR469" s="163"/>
      <c r="CS469" s="185" t="str">
        <f t="shared" si="514"/>
        <v/>
      </c>
      <c r="CT469" s="70"/>
      <c r="CU469" s="70">
        <f t="shared" si="498"/>
        <v>0</v>
      </c>
      <c r="CV469" s="70">
        <f t="shared" si="499"/>
        <v>0</v>
      </c>
      <c r="CW469" s="70"/>
      <c r="CX469" s="96">
        <f t="shared" si="500"/>
        <v>0</v>
      </c>
      <c r="CY469" s="70"/>
      <c r="CZ469" s="70" t="e">
        <f t="shared" si="501"/>
        <v>#VALUE!</v>
      </c>
      <c r="DA469" s="70" t="e">
        <f t="shared" si="502"/>
        <v>#VALUE!</v>
      </c>
      <c r="DB469" s="70"/>
      <c r="DC469" s="70" t="b">
        <f t="shared" si="515"/>
        <v>0</v>
      </c>
      <c r="DD469" s="70">
        <f t="shared" si="503"/>
        <v>0</v>
      </c>
      <c r="DE469" s="70" t="str">
        <f t="shared" si="504"/>
        <v/>
      </c>
      <c r="DF469" s="70"/>
      <c r="DG469" s="70" t="str">
        <f t="shared" si="452"/>
        <v/>
      </c>
      <c r="DH469" s="70" t="b">
        <f t="shared" si="453"/>
        <v>0</v>
      </c>
      <c r="DI469" s="70" t="str">
        <f t="shared" si="454"/>
        <v/>
      </c>
      <c r="DJ469" s="70"/>
      <c r="DK469" s="70" t="str">
        <f t="shared" si="505"/>
        <v/>
      </c>
      <c r="DL469" s="70" t="str">
        <f t="shared" si="506"/>
        <v/>
      </c>
      <c r="DM469" s="70"/>
      <c r="DN469" s="70" t="str">
        <f t="shared" si="507"/>
        <v/>
      </c>
      <c r="DO469" s="70" t="str">
        <f>IF(DK469="","",AND((COUNTIF($DK$12:DL469,DK469))=1,(COUNTIF($DK$12:DL469,DL469))=1))</f>
        <v/>
      </c>
      <c r="DP469" s="70" t="str">
        <f>IF(DK469="","",AND((COUNTIF(DK469:$DL$812,DK469))=1,(COUNTIF(DK469:$DL$812,DL469))=1))</f>
        <v/>
      </c>
      <c r="DQ469" s="70"/>
      <c r="DR469" s="70" t="b">
        <f t="shared" si="508"/>
        <v>0</v>
      </c>
      <c r="DS469" s="70" t="b">
        <f t="shared" si="509"/>
        <v>0</v>
      </c>
      <c r="DT469" s="70">
        <f t="shared" si="455"/>
        <v>0</v>
      </c>
      <c r="DU469" s="70">
        <f t="shared" si="456"/>
        <v>0</v>
      </c>
      <c r="DV469" s="70" t="b">
        <f t="shared" si="510"/>
        <v>0</v>
      </c>
      <c r="DW469" s="70" t="b">
        <f t="shared" si="511"/>
        <v>0</v>
      </c>
      <c r="DX469" s="70"/>
      <c r="DY469" s="70" t="b">
        <f t="shared" si="512"/>
        <v>0</v>
      </c>
      <c r="DZ469" s="70">
        <f t="shared" si="513"/>
        <v>0</v>
      </c>
      <c r="EA469" s="70"/>
    </row>
    <row r="470" spans="1:131" x14ac:dyDescent="0.25">
      <c r="A470" s="24" t="str">
        <f t="shared" si="478"/>
        <v/>
      </c>
      <c r="B470" s="36"/>
      <c r="C470" s="37"/>
      <c r="D470" s="38"/>
      <c r="E470" s="37"/>
      <c r="F470" s="38"/>
      <c r="G470" s="39"/>
      <c r="H470" s="35"/>
      <c r="I470" s="30"/>
      <c r="J470" s="38"/>
      <c r="K470" s="36"/>
      <c r="L470" s="40"/>
      <c r="M470" s="43"/>
      <c r="N470" s="44"/>
      <c r="O470" s="35"/>
      <c r="P470" s="87"/>
      <c r="R470" s="70"/>
      <c r="S470" s="70"/>
      <c r="T470" s="99" t="s">
        <v>1081</v>
      </c>
      <c r="U470" s="146" t="s">
        <v>1082</v>
      </c>
      <c r="V470" s="70"/>
      <c r="W470" s="70"/>
      <c r="X470" s="70"/>
      <c r="Y470" s="70"/>
      <c r="Z470" t="b">
        <f t="shared" si="457"/>
        <v>0</v>
      </c>
      <c r="AA470" t="b">
        <f t="shared" si="479"/>
        <v>0</v>
      </c>
      <c r="AB470" t="b">
        <f t="shared" si="458"/>
        <v>0</v>
      </c>
      <c r="AC470" t="b">
        <f t="shared" si="459"/>
        <v>0</v>
      </c>
      <c r="AD470" s="101" t="b">
        <f t="shared" si="460"/>
        <v>0</v>
      </c>
      <c r="AE470" t="e">
        <f t="shared" si="461"/>
        <v>#VALUE!</v>
      </c>
      <c r="AF470" t="b">
        <f t="shared" si="462"/>
        <v>0</v>
      </c>
      <c r="AG470" s="135"/>
      <c r="AH470" s="82" t="b">
        <f t="shared" si="463"/>
        <v>0</v>
      </c>
      <c r="AI470" s="99" t="b">
        <f t="shared" si="464"/>
        <v>0</v>
      </c>
      <c r="AJ470" s="70" t="b">
        <f t="shared" si="465"/>
        <v>0</v>
      </c>
      <c r="AK470" s="111" t="b">
        <f t="shared" si="480"/>
        <v>0</v>
      </c>
      <c r="AL470" s="82" t="e">
        <f t="shared" si="466"/>
        <v>#VALUE!</v>
      </c>
      <c r="AM470" s="82" t="b">
        <f t="shared" si="467"/>
        <v>0</v>
      </c>
      <c r="AN470" s="82" t="b">
        <f t="shared" si="468"/>
        <v>0</v>
      </c>
      <c r="AO470" s="82" t="b">
        <f t="shared" si="481"/>
        <v>0</v>
      </c>
      <c r="AP470" s="82" t="b">
        <f t="shared" si="469"/>
        <v>0</v>
      </c>
      <c r="AQ470" s="82" t="b">
        <f t="shared" si="482"/>
        <v>0</v>
      </c>
      <c r="AR470" s="70">
        <f t="shared" si="483"/>
        <v>0</v>
      </c>
      <c r="AS470" s="82" t="b">
        <f t="shared" si="470"/>
        <v>0</v>
      </c>
      <c r="AT470" s="82" t="b">
        <f t="shared" si="471"/>
        <v>0</v>
      </c>
      <c r="AU470" s="82" t="b">
        <f t="shared" si="472"/>
        <v>0</v>
      </c>
      <c r="AV470" s="82" t="b">
        <f t="shared" si="473"/>
        <v>0</v>
      </c>
      <c r="AW470" s="82" t="b">
        <f t="shared" si="474"/>
        <v>0</v>
      </c>
      <c r="AX470" s="82" t="b">
        <f t="shared" si="475"/>
        <v>0</v>
      </c>
      <c r="AY470" s="82" t="b">
        <f t="shared" si="484"/>
        <v>0</v>
      </c>
      <c r="AZ470" s="82"/>
      <c r="BA470" s="82" t="b">
        <f t="shared" si="485"/>
        <v>0</v>
      </c>
      <c r="BB470" s="82" t="b">
        <f t="shared" si="486"/>
        <v>0</v>
      </c>
      <c r="BC470" s="82" t="b">
        <f t="shared" si="487"/>
        <v>0</v>
      </c>
      <c r="BD470" s="70"/>
      <c r="BE470" s="70" t="str">
        <f t="shared" si="476"/>
        <v/>
      </c>
      <c r="BF470" s="70">
        <v>459</v>
      </c>
      <c r="BG470" s="70"/>
      <c r="BH470" s="70"/>
      <c r="BI470" s="70"/>
      <c r="BJ470" s="70"/>
      <c r="BK470" s="70"/>
      <c r="BL470" s="70"/>
      <c r="BM470" s="70"/>
      <c r="BN470" s="70"/>
      <c r="BO470" s="70"/>
      <c r="BP470" s="70"/>
      <c r="BQ470" s="70"/>
      <c r="BR470" s="70"/>
      <c r="BS470" s="70" t="b">
        <f t="shared" si="477"/>
        <v>0</v>
      </c>
      <c r="BT470" s="70">
        <f>COUNTA(B471:$O$830)</f>
        <v>0</v>
      </c>
      <c r="BU470" s="70"/>
      <c r="BV470" s="163"/>
      <c r="BW470" s="163"/>
      <c r="BX470" s="163"/>
      <c r="BY470" s="163"/>
      <c r="BZ470" s="163"/>
      <c r="CA470" s="163"/>
      <c r="CB470" s="163"/>
      <c r="CC470" s="163"/>
      <c r="CD470" s="163"/>
      <c r="CE470" s="163" t="str">
        <f t="shared" si="488"/>
        <v/>
      </c>
      <c r="CF470" s="163" t="str">
        <f t="shared" si="489"/>
        <v/>
      </c>
      <c r="CG470" s="163" t="str">
        <f t="shared" si="490"/>
        <v/>
      </c>
      <c r="CH470" s="163" t="str">
        <f t="shared" si="491"/>
        <v/>
      </c>
      <c r="CI470" s="163" t="str">
        <f t="shared" si="492"/>
        <v/>
      </c>
      <c r="CJ470" s="163" t="str">
        <f t="shared" si="493"/>
        <v/>
      </c>
      <c r="CK470" s="163" t="str">
        <f t="shared" si="494"/>
        <v/>
      </c>
      <c r="CL470" s="163" t="str">
        <f t="shared" si="495"/>
        <v/>
      </c>
      <c r="CM470" s="163" t="str">
        <f t="shared" si="496"/>
        <v/>
      </c>
      <c r="CN470" s="163"/>
      <c r="CO470" s="163"/>
      <c r="CP470" s="163" t="str">
        <f t="shared" si="497"/>
        <v/>
      </c>
      <c r="CQ470" s="163"/>
      <c r="CR470" s="163"/>
      <c r="CS470" s="185" t="str">
        <f t="shared" si="514"/>
        <v/>
      </c>
      <c r="CT470" s="70"/>
      <c r="CU470" s="70">
        <f t="shared" si="498"/>
        <v>0</v>
      </c>
      <c r="CV470" s="70">
        <f t="shared" si="499"/>
        <v>0</v>
      </c>
      <c r="CW470" s="70"/>
      <c r="CX470" s="96">
        <f t="shared" si="500"/>
        <v>0</v>
      </c>
      <c r="CY470" s="70"/>
      <c r="CZ470" s="70" t="e">
        <f t="shared" si="501"/>
        <v>#VALUE!</v>
      </c>
      <c r="DA470" s="70" t="e">
        <f t="shared" si="502"/>
        <v>#VALUE!</v>
      </c>
      <c r="DB470" s="70"/>
      <c r="DC470" s="70" t="b">
        <f t="shared" si="515"/>
        <v>0</v>
      </c>
      <c r="DD470" s="70">
        <f t="shared" si="503"/>
        <v>0</v>
      </c>
      <c r="DE470" s="70" t="str">
        <f t="shared" si="504"/>
        <v/>
      </c>
      <c r="DF470" s="70"/>
      <c r="DG470" s="70" t="str">
        <f t="shared" si="452"/>
        <v/>
      </c>
      <c r="DH470" s="70" t="b">
        <f t="shared" si="453"/>
        <v>0</v>
      </c>
      <c r="DI470" s="70" t="str">
        <f t="shared" si="454"/>
        <v/>
      </c>
      <c r="DJ470" s="70"/>
      <c r="DK470" s="70" t="str">
        <f t="shared" si="505"/>
        <v/>
      </c>
      <c r="DL470" s="70" t="str">
        <f t="shared" si="506"/>
        <v/>
      </c>
      <c r="DM470" s="70"/>
      <c r="DN470" s="70" t="str">
        <f t="shared" si="507"/>
        <v/>
      </c>
      <c r="DO470" s="70" t="str">
        <f>IF(DK470="","",AND((COUNTIF($DK$12:DL470,DK470))=1,(COUNTIF($DK$12:DL470,DL470))=1))</f>
        <v/>
      </c>
      <c r="DP470" s="70" t="str">
        <f>IF(DK470="","",AND((COUNTIF(DK470:$DL$812,DK470))=1,(COUNTIF(DK470:$DL$812,DL470))=1))</f>
        <v/>
      </c>
      <c r="DQ470" s="70"/>
      <c r="DR470" s="70" t="b">
        <f t="shared" si="508"/>
        <v>0</v>
      </c>
      <c r="DS470" s="70" t="b">
        <f t="shared" si="509"/>
        <v>0</v>
      </c>
      <c r="DT470" s="70">
        <f t="shared" si="455"/>
        <v>0</v>
      </c>
      <c r="DU470" s="70">
        <f t="shared" si="456"/>
        <v>0</v>
      </c>
      <c r="DV470" s="70" t="b">
        <f t="shared" si="510"/>
        <v>0</v>
      </c>
      <c r="DW470" s="70" t="b">
        <f t="shared" si="511"/>
        <v>0</v>
      </c>
      <c r="DX470" s="70"/>
      <c r="DY470" s="70" t="b">
        <f t="shared" si="512"/>
        <v>0</v>
      </c>
      <c r="DZ470" s="70">
        <f t="shared" si="513"/>
        <v>0</v>
      </c>
      <c r="EA470" s="70"/>
    </row>
    <row r="471" spans="1:131" x14ac:dyDescent="0.25">
      <c r="A471" s="24" t="str">
        <f t="shared" si="478"/>
        <v/>
      </c>
      <c r="B471" s="36"/>
      <c r="C471" s="37"/>
      <c r="D471" s="38"/>
      <c r="E471" s="37"/>
      <c r="F471" s="38"/>
      <c r="G471" s="39"/>
      <c r="H471" s="35"/>
      <c r="I471" s="30"/>
      <c r="J471" s="38"/>
      <c r="K471" s="36"/>
      <c r="L471" s="40"/>
      <c r="M471" s="43"/>
      <c r="N471" s="44"/>
      <c r="O471" s="35"/>
      <c r="P471" s="87"/>
      <c r="R471" s="70"/>
      <c r="S471" s="70"/>
      <c r="T471" s="99" t="s">
        <v>1083</v>
      </c>
      <c r="U471" s="146" t="s">
        <v>1084</v>
      </c>
      <c r="V471" s="70"/>
      <c r="W471" s="70"/>
      <c r="X471" s="70"/>
      <c r="Y471" s="70"/>
      <c r="Z471" t="b">
        <f t="shared" si="457"/>
        <v>0</v>
      </c>
      <c r="AA471" t="b">
        <f t="shared" si="479"/>
        <v>0</v>
      </c>
      <c r="AB471" t="b">
        <f t="shared" si="458"/>
        <v>0</v>
      </c>
      <c r="AC471" t="b">
        <f t="shared" si="459"/>
        <v>0</v>
      </c>
      <c r="AD471" s="101" t="b">
        <f t="shared" si="460"/>
        <v>0</v>
      </c>
      <c r="AE471" t="e">
        <f t="shared" si="461"/>
        <v>#VALUE!</v>
      </c>
      <c r="AF471" t="b">
        <f t="shared" si="462"/>
        <v>0</v>
      </c>
      <c r="AG471" s="135"/>
      <c r="AH471" s="82" t="b">
        <f t="shared" si="463"/>
        <v>0</v>
      </c>
      <c r="AI471" s="99" t="b">
        <f t="shared" si="464"/>
        <v>0</v>
      </c>
      <c r="AJ471" s="70" t="b">
        <f t="shared" si="465"/>
        <v>0</v>
      </c>
      <c r="AK471" s="111" t="b">
        <f t="shared" si="480"/>
        <v>0</v>
      </c>
      <c r="AL471" s="82" t="e">
        <f t="shared" si="466"/>
        <v>#VALUE!</v>
      </c>
      <c r="AM471" s="82" t="b">
        <f t="shared" si="467"/>
        <v>0</v>
      </c>
      <c r="AN471" s="82" t="b">
        <f t="shared" si="468"/>
        <v>0</v>
      </c>
      <c r="AO471" s="82" t="b">
        <f t="shared" si="481"/>
        <v>0</v>
      </c>
      <c r="AP471" s="82" t="b">
        <f t="shared" si="469"/>
        <v>0</v>
      </c>
      <c r="AQ471" s="82" t="b">
        <f t="shared" si="482"/>
        <v>0</v>
      </c>
      <c r="AR471" s="70">
        <f t="shared" si="483"/>
        <v>0</v>
      </c>
      <c r="AS471" s="82" t="b">
        <f t="shared" si="470"/>
        <v>0</v>
      </c>
      <c r="AT471" s="82" t="b">
        <f t="shared" si="471"/>
        <v>0</v>
      </c>
      <c r="AU471" s="82" t="b">
        <f t="shared" si="472"/>
        <v>0</v>
      </c>
      <c r="AV471" s="82" t="b">
        <f t="shared" si="473"/>
        <v>0</v>
      </c>
      <c r="AW471" s="82" t="b">
        <f t="shared" si="474"/>
        <v>0</v>
      </c>
      <c r="AX471" s="82" t="b">
        <f t="shared" si="475"/>
        <v>0</v>
      </c>
      <c r="AY471" s="82" t="b">
        <f t="shared" si="484"/>
        <v>0</v>
      </c>
      <c r="AZ471" s="82"/>
      <c r="BA471" s="82" t="b">
        <f t="shared" si="485"/>
        <v>0</v>
      </c>
      <c r="BB471" s="82" t="b">
        <f t="shared" si="486"/>
        <v>0</v>
      </c>
      <c r="BC471" s="82" t="b">
        <f t="shared" si="487"/>
        <v>0</v>
      </c>
      <c r="BD471" s="70"/>
      <c r="BE471" s="70" t="str">
        <f t="shared" si="476"/>
        <v/>
      </c>
      <c r="BF471" s="70">
        <v>460</v>
      </c>
      <c r="BG471" s="70"/>
      <c r="BH471" s="70"/>
      <c r="BI471" s="70"/>
      <c r="BJ471" s="70"/>
      <c r="BK471" s="70"/>
      <c r="BL471" s="70"/>
      <c r="BM471" s="70"/>
      <c r="BN471" s="70"/>
      <c r="BO471" s="70"/>
      <c r="BP471" s="70"/>
      <c r="BQ471" s="70"/>
      <c r="BR471" s="70"/>
      <c r="BS471" s="70" t="b">
        <f t="shared" si="477"/>
        <v>0</v>
      </c>
      <c r="BT471" s="70">
        <f>COUNTA(B472:$O$830)</f>
        <v>0</v>
      </c>
      <c r="BU471" s="70"/>
      <c r="BV471" s="163"/>
      <c r="BW471" s="163"/>
      <c r="BX471" s="163"/>
      <c r="BY471" s="163"/>
      <c r="BZ471" s="163"/>
      <c r="CA471" s="163"/>
      <c r="CB471" s="163"/>
      <c r="CC471" s="163"/>
      <c r="CD471" s="163"/>
      <c r="CE471" s="163" t="str">
        <f t="shared" si="488"/>
        <v/>
      </c>
      <c r="CF471" s="163" t="str">
        <f t="shared" si="489"/>
        <v/>
      </c>
      <c r="CG471" s="163" t="str">
        <f t="shared" si="490"/>
        <v/>
      </c>
      <c r="CH471" s="163" t="str">
        <f t="shared" si="491"/>
        <v/>
      </c>
      <c r="CI471" s="163" t="str">
        <f t="shared" si="492"/>
        <v/>
      </c>
      <c r="CJ471" s="163" t="str">
        <f t="shared" si="493"/>
        <v/>
      </c>
      <c r="CK471" s="163" t="str">
        <f t="shared" si="494"/>
        <v/>
      </c>
      <c r="CL471" s="163" t="str">
        <f t="shared" si="495"/>
        <v/>
      </c>
      <c r="CM471" s="163" t="str">
        <f t="shared" si="496"/>
        <v/>
      </c>
      <c r="CN471" s="163"/>
      <c r="CO471" s="163"/>
      <c r="CP471" s="163" t="str">
        <f t="shared" si="497"/>
        <v/>
      </c>
      <c r="CQ471" s="163"/>
      <c r="CR471" s="163"/>
      <c r="CS471" s="185" t="str">
        <f t="shared" si="514"/>
        <v/>
      </c>
      <c r="CT471" s="70"/>
      <c r="CU471" s="70">
        <f t="shared" si="498"/>
        <v>0</v>
      </c>
      <c r="CV471" s="70">
        <f t="shared" si="499"/>
        <v>0</v>
      </c>
      <c r="CW471" s="70"/>
      <c r="CX471" s="96">
        <f t="shared" si="500"/>
        <v>0</v>
      </c>
      <c r="CY471" s="70"/>
      <c r="CZ471" s="70" t="e">
        <f t="shared" si="501"/>
        <v>#VALUE!</v>
      </c>
      <c r="DA471" s="70" t="e">
        <f t="shared" si="502"/>
        <v>#VALUE!</v>
      </c>
      <c r="DB471" s="70"/>
      <c r="DC471" s="70" t="b">
        <f t="shared" si="515"/>
        <v>0</v>
      </c>
      <c r="DD471" s="70">
        <f t="shared" si="503"/>
        <v>0</v>
      </c>
      <c r="DE471" s="70" t="str">
        <f t="shared" si="504"/>
        <v/>
      </c>
      <c r="DF471" s="70"/>
      <c r="DG471" s="70" t="str">
        <f t="shared" si="452"/>
        <v/>
      </c>
      <c r="DH471" s="70" t="b">
        <f t="shared" si="453"/>
        <v>0</v>
      </c>
      <c r="DI471" s="70" t="str">
        <f t="shared" si="454"/>
        <v/>
      </c>
      <c r="DJ471" s="70"/>
      <c r="DK471" s="70" t="str">
        <f t="shared" si="505"/>
        <v/>
      </c>
      <c r="DL471" s="70" t="str">
        <f t="shared" si="506"/>
        <v/>
      </c>
      <c r="DM471" s="70"/>
      <c r="DN471" s="70" t="str">
        <f t="shared" si="507"/>
        <v/>
      </c>
      <c r="DO471" s="70" t="str">
        <f>IF(DK471="","",AND((COUNTIF($DK$12:DL471,DK471))=1,(COUNTIF($DK$12:DL471,DL471))=1))</f>
        <v/>
      </c>
      <c r="DP471" s="70" t="str">
        <f>IF(DK471="","",AND((COUNTIF(DK471:$DL$812,DK471))=1,(COUNTIF(DK471:$DL$812,DL471))=1))</f>
        <v/>
      </c>
      <c r="DQ471" s="70"/>
      <c r="DR471" s="70" t="b">
        <f t="shared" si="508"/>
        <v>0</v>
      </c>
      <c r="DS471" s="70" t="b">
        <f t="shared" si="509"/>
        <v>0</v>
      </c>
      <c r="DT471" s="70">
        <f t="shared" si="455"/>
        <v>0</v>
      </c>
      <c r="DU471" s="70">
        <f t="shared" si="456"/>
        <v>0</v>
      </c>
      <c r="DV471" s="70" t="b">
        <f t="shared" si="510"/>
        <v>0</v>
      </c>
      <c r="DW471" s="70" t="b">
        <f t="shared" si="511"/>
        <v>0</v>
      </c>
      <c r="DX471" s="70"/>
      <c r="DY471" s="70" t="b">
        <f t="shared" si="512"/>
        <v>0</v>
      </c>
      <c r="DZ471" s="70">
        <f t="shared" si="513"/>
        <v>0</v>
      </c>
      <c r="EA471" s="70"/>
    </row>
    <row r="472" spans="1:131" x14ac:dyDescent="0.25">
      <c r="A472" s="24" t="str">
        <f t="shared" si="478"/>
        <v/>
      </c>
      <c r="B472" s="36"/>
      <c r="C472" s="37"/>
      <c r="D472" s="38"/>
      <c r="E472" s="37"/>
      <c r="F472" s="38"/>
      <c r="G472" s="39"/>
      <c r="H472" s="35"/>
      <c r="I472" s="30"/>
      <c r="J472" s="38"/>
      <c r="K472" s="36"/>
      <c r="L472" s="40"/>
      <c r="M472" s="43"/>
      <c r="N472" s="44"/>
      <c r="O472" s="35"/>
      <c r="P472" s="87"/>
      <c r="R472" s="70"/>
      <c r="S472" s="70"/>
      <c r="T472" s="99" t="s">
        <v>1085</v>
      </c>
      <c r="U472" s="146" t="s">
        <v>1086</v>
      </c>
      <c r="V472" s="70"/>
      <c r="W472" s="70"/>
      <c r="X472" s="70"/>
      <c r="Y472" s="70"/>
      <c r="Z472" t="b">
        <f t="shared" si="457"/>
        <v>0</v>
      </c>
      <c r="AA472" t="b">
        <f t="shared" si="479"/>
        <v>0</v>
      </c>
      <c r="AB472" t="b">
        <f t="shared" si="458"/>
        <v>0</v>
      </c>
      <c r="AC472" t="b">
        <f t="shared" si="459"/>
        <v>0</v>
      </c>
      <c r="AD472" s="101" t="b">
        <f t="shared" si="460"/>
        <v>0</v>
      </c>
      <c r="AE472" t="e">
        <f t="shared" si="461"/>
        <v>#VALUE!</v>
      </c>
      <c r="AF472" t="b">
        <f t="shared" si="462"/>
        <v>0</v>
      </c>
      <c r="AG472" s="135"/>
      <c r="AH472" s="82" t="b">
        <f t="shared" si="463"/>
        <v>0</v>
      </c>
      <c r="AI472" s="99" t="b">
        <f t="shared" si="464"/>
        <v>0</v>
      </c>
      <c r="AJ472" s="70" t="b">
        <f t="shared" si="465"/>
        <v>0</v>
      </c>
      <c r="AK472" s="111" t="b">
        <f t="shared" si="480"/>
        <v>0</v>
      </c>
      <c r="AL472" s="82" t="e">
        <f t="shared" si="466"/>
        <v>#VALUE!</v>
      </c>
      <c r="AM472" s="82" t="b">
        <f t="shared" si="467"/>
        <v>0</v>
      </c>
      <c r="AN472" s="82" t="b">
        <f t="shared" si="468"/>
        <v>0</v>
      </c>
      <c r="AO472" s="82" t="b">
        <f t="shared" si="481"/>
        <v>0</v>
      </c>
      <c r="AP472" s="82" t="b">
        <f t="shared" si="469"/>
        <v>0</v>
      </c>
      <c r="AQ472" s="82" t="b">
        <f t="shared" si="482"/>
        <v>0</v>
      </c>
      <c r="AR472" s="70">
        <f t="shared" si="483"/>
        <v>0</v>
      </c>
      <c r="AS472" s="82" t="b">
        <f t="shared" si="470"/>
        <v>0</v>
      </c>
      <c r="AT472" s="82" t="b">
        <f t="shared" si="471"/>
        <v>0</v>
      </c>
      <c r="AU472" s="82" t="b">
        <f t="shared" si="472"/>
        <v>0</v>
      </c>
      <c r="AV472" s="82" t="b">
        <f t="shared" si="473"/>
        <v>0</v>
      </c>
      <c r="AW472" s="82" t="b">
        <f t="shared" si="474"/>
        <v>0</v>
      </c>
      <c r="AX472" s="82" t="b">
        <f t="shared" si="475"/>
        <v>0</v>
      </c>
      <c r="AY472" s="82" t="b">
        <f t="shared" si="484"/>
        <v>0</v>
      </c>
      <c r="AZ472" s="82"/>
      <c r="BA472" s="82" t="b">
        <f t="shared" si="485"/>
        <v>0</v>
      </c>
      <c r="BB472" s="82" t="b">
        <f t="shared" si="486"/>
        <v>0</v>
      </c>
      <c r="BC472" s="82" t="b">
        <f t="shared" si="487"/>
        <v>0</v>
      </c>
      <c r="BD472" s="70"/>
      <c r="BE472" s="70" t="str">
        <f t="shared" si="476"/>
        <v/>
      </c>
      <c r="BF472" s="70">
        <v>461</v>
      </c>
      <c r="BG472" s="70"/>
      <c r="BH472" s="70"/>
      <c r="BI472" s="70"/>
      <c r="BJ472" s="70"/>
      <c r="BK472" s="70"/>
      <c r="BL472" s="70"/>
      <c r="BM472" s="70"/>
      <c r="BN472" s="70"/>
      <c r="BO472" s="70"/>
      <c r="BP472" s="70"/>
      <c r="BQ472" s="70"/>
      <c r="BR472" s="70"/>
      <c r="BS472" s="70" t="b">
        <f t="shared" si="477"/>
        <v>0</v>
      </c>
      <c r="BT472" s="70">
        <f>COUNTA(B473:$O$830)</f>
        <v>0</v>
      </c>
      <c r="BU472" s="70"/>
      <c r="BV472" s="163"/>
      <c r="BW472" s="163"/>
      <c r="BX472" s="163"/>
      <c r="BY472" s="163"/>
      <c r="BZ472" s="163"/>
      <c r="CA472" s="163"/>
      <c r="CB472" s="163"/>
      <c r="CC472" s="163"/>
      <c r="CD472" s="163"/>
      <c r="CE472" s="163" t="str">
        <f t="shared" si="488"/>
        <v/>
      </c>
      <c r="CF472" s="163" t="str">
        <f t="shared" si="489"/>
        <v/>
      </c>
      <c r="CG472" s="163" t="str">
        <f t="shared" si="490"/>
        <v/>
      </c>
      <c r="CH472" s="163" t="str">
        <f t="shared" si="491"/>
        <v/>
      </c>
      <c r="CI472" s="163" t="str">
        <f t="shared" si="492"/>
        <v/>
      </c>
      <c r="CJ472" s="163" t="str">
        <f t="shared" si="493"/>
        <v/>
      </c>
      <c r="CK472" s="163" t="str">
        <f t="shared" si="494"/>
        <v/>
      </c>
      <c r="CL472" s="163" t="str">
        <f t="shared" si="495"/>
        <v/>
      </c>
      <c r="CM472" s="163" t="str">
        <f t="shared" si="496"/>
        <v/>
      </c>
      <c r="CN472" s="163"/>
      <c r="CO472" s="163"/>
      <c r="CP472" s="163" t="str">
        <f t="shared" si="497"/>
        <v/>
      </c>
      <c r="CQ472" s="163"/>
      <c r="CR472" s="163"/>
      <c r="CS472" s="185" t="str">
        <f t="shared" si="514"/>
        <v/>
      </c>
      <c r="CT472" s="70"/>
      <c r="CU472" s="70">
        <f t="shared" si="498"/>
        <v>0</v>
      </c>
      <c r="CV472" s="70">
        <f t="shared" si="499"/>
        <v>0</v>
      </c>
      <c r="CW472" s="70"/>
      <c r="CX472" s="96">
        <f t="shared" si="500"/>
        <v>0</v>
      </c>
      <c r="CY472" s="70"/>
      <c r="CZ472" s="70" t="e">
        <f t="shared" si="501"/>
        <v>#VALUE!</v>
      </c>
      <c r="DA472" s="70" t="e">
        <f t="shared" si="502"/>
        <v>#VALUE!</v>
      </c>
      <c r="DB472" s="70"/>
      <c r="DC472" s="70" t="b">
        <f t="shared" si="515"/>
        <v>0</v>
      </c>
      <c r="DD472" s="70">
        <f t="shared" si="503"/>
        <v>0</v>
      </c>
      <c r="DE472" s="70" t="str">
        <f t="shared" si="504"/>
        <v/>
      </c>
      <c r="DF472" s="70"/>
      <c r="DG472" s="70" t="str">
        <f t="shared" si="452"/>
        <v/>
      </c>
      <c r="DH472" s="70" t="b">
        <f t="shared" si="453"/>
        <v>0</v>
      </c>
      <c r="DI472" s="70" t="str">
        <f t="shared" si="454"/>
        <v/>
      </c>
      <c r="DJ472" s="70"/>
      <c r="DK472" s="70" t="str">
        <f t="shared" si="505"/>
        <v/>
      </c>
      <c r="DL472" s="70" t="str">
        <f t="shared" si="506"/>
        <v/>
      </c>
      <c r="DM472" s="70"/>
      <c r="DN472" s="70" t="str">
        <f t="shared" si="507"/>
        <v/>
      </c>
      <c r="DO472" s="70" t="str">
        <f>IF(DK472="","",AND((COUNTIF($DK$12:DL472,DK472))=1,(COUNTIF($DK$12:DL472,DL472))=1))</f>
        <v/>
      </c>
      <c r="DP472" s="70" t="str">
        <f>IF(DK472="","",AND((COUNTIF(DK472:$DL$812,DK472))=1,(COUNTIF(DK472:$DL$812,DL472))=1))</f>
        <v/>
      </c>
      <c r="DQ472" s="70"/>
      <c r="DR472" s="70" t="b">
        <f t="shared" si="508"/>
        <v>0</v>
      </c>
      <c r="DS472" s="70" t="b">
        <f t="shared" si="509"/>
        <v>0</v>
      </c>
      <c r="DT472" s="70">
        <f t="shared" si="455"/>
        <v>0</v>
      </c>
      <c r="DU472" s="70">
        <f t="shared" si="456"/>
        <v>0</v>
      </c>
      <c r="DV472" s="70" t="b">
        <f t="shared" si="510"/>
        <v>0</v>
      </c>
      <c r="DW472" s="70" t="b">
        <f t="shared" si="511"/>
        <v>0</v>
      </c>
      <c r="DX472" s="70"/>
      <c r="DY472" s="70" t="b">
        <f t="shared" si="512"/>
        <v>0</v>
      </c>
      <c r="DZ472" s="70">
        <f t="shared" si="513"/>
        <v>0</v>
      </c>
      <c r="EA472" s="70"/>
    </row>
    <row r="473" spans="1:131" x14ac:dyDescent="0.25">
      <c r="A473" s="24" t="str">
        <f t="shared" si="478"/>
        <v/>
      </c>
      <c r="B473" s="36"/>
      <c r="C473" s="37"/>
      <c r="D473" s="38"/>
      <c r="E473" s="37"/>
      <c r="F473" s="38"/>
      <c r="G473" s="39"/>
      <c r="H473" s="35"/>
      <c r="I473" s="30"/>
      <c r="J473" s="38"/>
      <c r="K473" s="36"/>
      <c r="L473" s="40"/>
      <c r="M473" s="43"/>
      <c r="N473" s="44"/>
      <c r="O473" s="35"/>
      <c r="P473" s="87"/>
      <c r="R473" s="70"/>
      <c r="S473" s="70"/>
      <c r="T473" s="99" t="s">
        <v>1087</v>
      </c>
      <c r="U473" s="146" t="s">
        <v>1088</v>
      </c>
      <c r="V473" s="70"/>
      <c r="W473" s="70"/>
      <c r="X473" s="70"/>
      <c r="Y473" s="70"/>
      <c r="Z473" t="b">
        <f t="shared" si="457"/>
        <v>0</v>
      </c>
      <c r="AA473" t="b">
        <f t="shared" si="479"/>
        <v>0</v>
      </c>
      <c r="AB473" t="b">
        <f t="shared" si="458"/>
        <v>0</v>
      </c>
      <c r="AC473" t="b">
        <f t="shared" si="459"/>
        <v>0</v>
      </c>
      <c r="AD473" s="101" t="b">
        <f t="shared" si="460"/>
        <v>0</v>
      </c>
      <c r="AE473" t="e">
        <f t="shared" si="461"/>
        <v>#VALUE!</v>
      </c>
      <c r="AF473" t="b">
        <f t="shared" si="462"/>
        <v>0</v>
      </c>
      <c r="AG473" s="135"/>
      <c r="AH473" s="82" t="b">
        <f t="shared" si="463"/>
        <v>0</v>
      </c>
      <c r="AI473" s="99" t="b">
        <f t="shared" si="464"/>
        <v>0</v>
      </c>
      <c r="AJ473" s="70" t="b">
        <f t="shared" si="465"/>
        <v>0</v>
      </c>
      <c r="AK473" s="111" t="b">
        <f t="shared" si="480"/>
        <v>0</v>
      </c>
      <c r="AL473" s="82" t="e">
        <f t="shared" si="466"/>
        <v>#VALUE!</v>
      </c>
      <c r="AM473" s="82" t="b">
        <f t="shared" si="467"/>
        <v>0</v>
      </c>
      <c r="AN473" s="82" t="b">
        <f t="shared" si="468"/>
        <v>0</v>
      </c>
      <c r="AO473" s="82" t="b">
        <f t="shared" si="481"/>
        <v>0</v>
      </c>
      <c r="AP473" s="82" t="b">
        <f t="shared" si="469"/>
        <v>0</v>
      </c>
      <c r="AQ473" s="82" t="b">
        <f t="shared" si="482"/>
        <v>0</v>
      </c>
      <c r="AR473" s="70">
        <f t="shared" si="483"/>
        <v>0</v>
      </c>
      <c r="AS473" s="82" t="b">
        <f t="shared" si="470"/>
        <v>0</v>
      </c>
      <c r="AT473" s="82" t="b">
        <f t="shared" si="471"/>
        <v>0</v>
      </c>
      <c r="AU473" s="82" t="b">
        <f t="shared" si="472"/>
        <v>0</v>
      </c>
      <c r="AV473" s="82" t="b">
        <f t="shared" si="473"/>
        <v>0</v>
      </c>
      <c r="AW473" s="82" t="b">
        <f t="shared" si="474"/>
        <v>0</v>
      </c>
      <c r="AX473" s="82" t="b">
        <f t="shared" si="475"/>
        <v>0</v>
      </c>
      <c r="AY473" s="82" t="b">
        <f t="shared" si="484"/>
        <v>0</v>
      </c>
      <c r="AZ473" s="82"/>
      <c r="BA473" s="82" t="b">
        <f t="shared" si="485"/>
        <v>0</v>
      </c>
      <c r="BB473" s="82" t="b">
        <f t="shared" si="486"/>
        <v>0</v>
      </c>
      <c r="BC473" s="82" t="b">
        <f t="shared" si="487"/>
        <v>0</v>
      </c>
      <c r="BD473" s="70"/>
      <c r="BE473" s="70" t="str">
        <f t="shared" si="476"/>
        <v/>
      </c>
      <c r="BF473" s="70">
        <v>462</v>
      </c>
      <c r="BG473" s="70"/>
      <c r="BH473" s="70"/>
      <c r="BI473" s="70"/>
      <c r="BJ473" s="70"/>
      <c r="BK473" s="70"/>
      <c r="BL473" s="70"/>
      <c r="BM473" s="70"/>
      <c r="BN473" s="70"/>
      <c r="BO473" s="70"/>
      <c r="BP473" s="70"/>
      <c r="BQ473" s="70"/>
      <c r="BR473" s="70"/>
      <c r="BS473" s="70" t="b">
        <f t="shared" si="477"/>
        <v>0</v>
      </c>
      <c r="BT473" s="70">
        <f>COUNTA(B474:$O$830)</f>
        <v>0</v>
      </c>
      <c r="BU473" s="70"/>
      <c r="BV473" s="163"/>
      <c r="BW473" s="163"/>
      <c r="BX473" s="163"/>
      <c r="BY473" s="163"/>
      <c r="BZ473" s="163"/>
      <c r="CA473" s="163"/>
      <c r="CB473" s="163"/>
      <c r="CC473" s="163"/>
      <c r="CD473" s="163"/>
      <c r="CE473" s="163" t="str">
        <f t="shared" si="488"/>
        <v/>
      </c>
      <c r="CF473" s="163" t="str">
        <f t="shared" si="489"/>
        <v/>
      </c>
      <c r="CG473" s="163" t="str">
        <f t="shared" si="490"/>
        <v/>
      </c>
      <c r="CH473" s="163" t="str">
        <f t="shared" si="491"/>
        <v/>
      </c>
      <c r="CI473" s="163" t="str">
        <f t="shared" si="492"/>
        <v/>
      </c>
      <c r="CJ473" s="163" t="str">
        <f t="shared" si="493"/>
        <v/>
      </c>
      <c r="CK473" s="163" t="str">
        <f t="shared" si="494"/>
        <v/>
      </c>
      <c r="CL473" s="163" t="str">
        <f t="shared" si="495"/>
        <v/>
      </c>
      <c r="CM473" s="163" t="str">
        <f t="shared" si="496"/>
        <v/>
      </c>
      <c r="CN473" s="163"/>
      <c r="CO473" s="163"/>
      <c r="CP473" s="163" t="str">
        <f t="shared" si="497"/>
        <v/>
      </c>
      <c r="CQ473" s="163"/>
      <c r="CR473" s="163"/>
      <c r="CS473" s="185" t="str">
        <f t="shared" si="514"/>
        <v/>
      </c>
      <c r="CT473" s="70"/>
      <c r="CU473" s="70">
        <f t="shared" si="498"/>
        <v>0</v>
      </c>
      <c r="CV473" s="70">
        <f t="shared" si="499"/>
        <v>0</v>
      </c>
      <c r="CW473" s="70"/>
      <c r="CX473" s="96">
        <f t="shared" si="500"/>
        <v>0</v>
      </c>
      <c r="CY473" s="70"/>
      <c r="CZ473" s="70" t="e">
        <f t="shared" si="501"/>
        <v>#VALUE!</v>
      </c>
      <c r="DA473" s="70" t="e">
        <f t="shared" si="502"/>
        <v>#VALUE!</v>
      </c>
      <c r="DB473" s="70"/>
      <c r="DC473" s="70" t="b">
        <f t="shared" si="515"/>
        <v>0</v>
      </c>
      <c r="DD473" s="70">
        <f t="shared" si="503"/>
        <v>0</v>
      </c>
      <c r="DE473" s="70" t="str">
        <f t="shared" si="504"/>
        <v/>
      </c>
      <c r="DF473" s="70"/>
      <c r="DG473" s="70" t="str">
        <f t="shared" si="452"/>
        <v/>
      </c>
      <c r="DH473" s="70" t="b">
        <f t="shared" si="453"/>
        <v>0</v>
      </c>
      <c r="DI473" s="70" t="str">
        <f t="shared" si="454"/>
        <v/>
      </c>
      <c r="DJ473" s="70"/>
      <c r="DK473" s="70" t="str">
        <f t="shared" si="505"/>
        <v/>
      </c>
      <c r="DL473" s="70" t="str">
        <f t="shared" si="506"/>
        <v/>
      </c>
      <c r="DM473" s="70"/>
      <c r="DN473" s="70" t="str">
        <f t="shared" si="507"/>
        <v/>
      </c>
      <c r="DO473" s="70" t="str">
        <f>IF(DK473="","",AND((COUNTIF($DK$12:DL473,DK473))=1,(COUNTIF($DK$12:DL473,DL473))=1))</f>
        <v/>
      </c>
      <c r="DP473" s="70" t="str">
        <f>IF(DK473="","",AND((COUNTIF(DK473:$DL$812,DK473))=1,(COUNTIF(DK473:$DL$812,DL473))=1))</f>
        <v/>
      </c>
      <c r="DQ473" s="70"/>
      <c r="DR473" s="70" t="b">
        <f t="shared" si="508"/>
        <v>0</v>
      </c>
      <c r="DS473" s="70" t="b">
        <f t="shared" si="509"/>
        <v>0</v>
      </c>
      <c r="DT473" s="70">
        <f t="shared" si="455"/>
        <v>0</v>
      </c>
      <c r="DU473" s="70">
        <f t="shared" si="456"/>
        <v>0</v>
      </c>
      <c r="DV473" s="70" t="b">
        <f t="shared" si="510"/>
        <v>0</v>
      </c>
      <c r="DW473" s="70" t="b">
        <f t="shared" si="511"/>
        <v>0</v>
      </c>
      <c r="DX473" s="70"/>
      <c r="DY473" s="70" t="b">
        <f t="shared" si="512"/>
        <v>0</v>
      </c>
      <c r="DZ473" s="70">
        <f t="shared" si="513"/>
        <v>0</v>
      </c>
      <c r="EA473" s="70"/>
    </row>
    <row r="474" spans="1:131" x14ac:dyDescent="0.25">
      <c r="A474" s="24" t="str">
        <f t="shared" si="478"/>
        <v/>
      </c>
      <c r="B474" s="36"/>
      <c r="C474" s="37"/>
      <c r="D474" s="38"/>
      <c r="E474" s="37"/>
      <c r="F474" s="38"/>
      <c r="G474" s="39"/>
      <c r="H474" s="35"/>
      <c r="I474" s="30"/>
      <c r="J474" s="38"/>
      <c r="K474" s="36"/>
      <c r="L474" s="40"/>
      <c r="M474" s="43"/>
      <c r="N474" s="44"/>
      <c r="O474" s="35"/>
      <c r="P474" s="87"/>
      <c r="R474" s="70"/>
      <c r="S474" s="70"/>
      <c r="T474" s="99" t="s">
        <v>1089</v>
      </c>
      <c r="U474" s="146" t="s">
        <v>1090</v>
      </c>
      <c r="V474" s="70"/>
      <c r="W474" s="70"/>
      <c r="X474" s="70"/>
      <c r="Y474" s="70"/>
      <c r="Z474" t="b">
        <f t="shared" si="457"/>
        <v>0</v>
      </c>
      <c r="AA474" t="b">
        <f t="shared" si="479"/>
        <v>0</v>
      </c>
      <c r="AB474" t="b">
        <f t="shared" si="458"/>
        <v>0</v>
      </c>
      <c r="AC474" t="b">
        <f t="shared" si="459"/>
        <v>0</v>
      </c>
      <c r="AD474" s="101" t="b">
        <f t="shared" si="460"/>
        <v>0</v>
      </c>
      <c r="AE474" t="e">
        <f t="shared" si="461"/>
        <v>#VALUE!</v>
      </c>
      <c r="AF474" t="b">
        <f t="shared" si="462"/>
        <v>0</v>
      </c>
      <c r="AG474" s="135"/>
      <c r="AH474" s="82" t="b">
        <f t="shared" si="463"/>
        <v>0</v>
      </c>
      <c r="AI474" s="99" t="b">
        <f t="shared" si="464"/>
        <v>0</v>
      </c>
      <c r="AJ474" s="70" t="b">
        <f t="shared" si="465"/>
        <v>0</v>
      </c>
      <c r="AK474" s="111" t="b">
        <f t="shared" si="480"/>
        <v>0</v>
      </c>
      <c r="AL474" s="82" t="e">
        <f t="shared" si="466"/>
        <v>#VALUE!</v>
      </c>
      <c r="AM474" s="82" t="b">
        <f t="shared" si="467"/>
        <v>0</v>
      </c>
      <c r="AN474" s="82" t="b">
        <f t="shared" si="468"/>
        <v>0</v>
      </c>
      <c r="AO474" s="82" t="b">
        <f t="shared" si="481"/>
        <v>0</v>
      </c>
      <c r="AP474" s="82" t="b">
        <f t="shared" si="469"/>
        <v>0</v>
      </c>
      <c r="AQ474" s="82" t="b">
        <f t="shared" si="482"/>
        <v>0</v>
      </c>
      <c r="AR474" s="70">
        <f t="shared" si="483"/>
        <v>0</v>
      </c>
      <c r="AS474" s="82" t="b">
        <f t="shared" si="470"/>
        <v>0</v>
      </c>
      <c r="AT474" s="82" t="b">
        <f t="shared" si="471"/>
        <v>0</v>
      </c>
      <c r="AU474" s="82" t="b">
        <f t="shared" si="472"/>
        <v>0</v>
      </c>
      <c r="AV474" s="82" t="b">
        <f t="shared" si="473"/>
        <v>0</v>
      </c>
      <c r="AW474" s="82" t="b">
        <f t="shared" si="474"/>
        <v>0</v>
      </c>
      <c r="AX474" s="82" t="b">
        <f t="shared" si="475"/>
        <v>0</v>
      </c>
      <c r="AY474" s="82" t="b">
        <f t="shared" si="484"/>
        <v>0</v>
      </c>
      <c r="AZ474" s="82"/>
      <c r="BA474" s="82" t="b">
        <f t="shared" si="485"/>
        <v>0</v>
      </c>
      <c r="BB474" s="82" t="b">
        <f t="shared" si="486"/>
        <v>0</v>
      </c>
      <c r="BC474" s="82" t="b">
        <f t="shared" si="487"/>
        <v>0</v>
      </c>
      <c r="BD474" s="70"/>
      <c r="BE474" s="70" t="str">
        <f t="shared" si="476"/>
        <v/>
      </c>
      <c r="BF474" s="70">
        <v>463</v>
      </c>
      <c r="BG474" s="70"/>
      <c r="BH474" s="70"/>
      <c r="BI474" s="70"/>
      <c r="BJ474" s="70"/>
      <c r="BK474" s="70"/>
      <c r="BL474" s="70"/>
      <c r="BM474" s="70"/>
      <c r="BN474" s="70"/>
      <c r="BO474" s="70"/>
      <c r="BP474" s="70"/>
      <c r="BQ474" s="70"/>
      <c r="BR474" s="70"/>
      <c r="BS474" s="70" t="b">
        <f t="shared" si="477"/>
        <v>0</v>
      </c>
      <c r="BT474" s="70">
        <f>COUNTA(B475:$O$830)</f>
        <v>0</v>
      </c>
      <c r="BU474" s="70"/>
      <c r="BV474" s="163"/>
      <c r="BW474" s="163"/>
      <c r="BX474" s="163"/>
      <c r="BY474" s="163"/>
      <c r="BZ474" s="163"/>
      <c r="CA474" s="163"/>
      <c r="CB474" s="163"/>
      <c r="CC474" s="163"/>
      <c r="CD474" s="163"/>
      <c r="CE474" s="163" t="str">
        <f t="shared" si="488"/>
        <v/>
      </c>
      <c r="CF474" s="163" t="str">
        <f t="shared" si="489"/>
        <v/>
      </c>
      <c r="CG474" s="163" t="str">
        <f t="shared" si="490"/>
        <v/>
      </c>
      <c r="CH474" s="163" t="str">
        <f t="shared" si="491"/>
        <v/>
      </c>
      <c r="CI474" s="163" t="str">
        <f t="shared" si="492"/>
        <v/>
      </c>
      <c r="CJ474" s="163" t="str">
        <f t="shared" si="493"/>
        <v/>
      </c>
      <c r="CK474" s="163" t="str">
        <f t="shared" si="494"/>
        <v/>
      </c>
      <c r="CL474" s="163" t="str">
        <f t="shared" si="495"/>
        <v/>
      </c>
      <c r="CM474" s="163" t="str">
        <f t="shared" si="496"/>
        <v/>
      </c>
      <c r="CN474" s="163"/>
      <c r="CO474" s="163"/>
      <c r="CP474" s="163" t="str">
        <f t="shared" si="497"/>
        <v/>
      </c>
      <c r="CQ474" s="163"/>
      <c r="CR474" s="163"/>
      <c r="CS474" s="185" t="str">
        <f t="shared" si="514"/>
        <v/>
      </c>
      <c r="CT474" s="70"/>
      <c r="CU474" s="70">
        <f t="shared" si="498"/>
        <v>0</v>
      </c>
      <c r="CV474" s="70">
        <f t="shared" si="499"/>
        <v>0</v>
      </c>
      <c r="CW474" s="70"/>
      <c r="CX474" s="96">
        <f t="shared" si="500"/>
        <v>0</v>
      </c>
      <c r="CY474" s="70"/>
      <c r="CZ474" s="70" t="e">
        <f t="shared" si="501"/>
        <v>#VALUE!</v>
      </c>
      <c r="DA474" s="70" t="e">
        <f t="shared" si="502"/>
        <v>#VALUE!</v>
      </c>
      <c r="DB474" s="70"/>
      <c r="DC474" s="70" t="b">
        <f t="shared" si="515"/>
        <v>0</v>
      </c>
      <c r="DD474" s="70">
        <f t="shared" si="503"/>
        <v>0</v>
      </c>
      <c r="DE474" s="70" t="str">
        <f t="shared" si="504"/>
        <v/>
      </c>
      <c r="DF474" s="70"/>
      <c r="DG474" s="70" t="str">
        <f t="shared" si="452"/>
        <v/>
      </c>
      <c r="DH474" s="70" t="b">
        <f t="shared" si="453"/>
        <v>0</v>
      </c>
      <c r="DI474" s="70" t="str">
        <f t="shared" si="454"/>
        <v/>
      </c>
      <c r="DJ474" s="70"/>
      <c r="DK474" s="70" t="str">
        <f t="shared" si="505"/>
        <v/>
      </c>
      <c r="DL474" s="70" t="str">
        <f t="shared" si="506"/>
        <v/>
      </c>
      <c r="DM474" s="70"/>
      <c r="DN474" s="70" t="str">
        <f t="shared" si="507"/>
        <v/>
      </c>
      <c r="DO474" s="70" t="str">
        <f>IF(DK474="","",AND((COUNTIF($DK$12:DL474,DK474))=1,(COUNTIF($DK$12:DL474,DL474))=1))</f>
        <v/>
      </c>
      <c r="DP474" s="70" t="str">
        <f>IF(DK474="","",AND((COUNTIF(DK474:$DL$812,DK474))=1,(COUNTIF(DK474:$DL$812,DL474))=1))</f>
        <v/>
      </c>
      <c r="DQ474" s="70"/>
      <c r="DR474" s="70" t="b">
        <f t="shared" si="508"/>
        <v>0</v>
      </c>
      <c r="DS474" s="70" t="b">
        <f t="shared" si="509"/>
        <v>0</v>
      </c>
      <c r="DT474" s="70">
        <f t="shared" si="455"/>
        <v>0</v>
      </c>
      <c r="DU474" s="70">
        <f t="shared" si="456"/>
        <v>0</v>
      </c>
      <c r="DV474" s="70" t="b">
        <f t="shared" si="510"/>
        <v>0</v>
      </c>
      <c r="DW474" s="70" t="b">
        <f t="shared" si="511"/>
        <v>0</v>
      </c>
      <c r="DX474" s="70"/>
      <c r="DY474" s="70" t="b">
        <f t="shared" si="512"/>
        <v>0</v>
      </c>
      <c r="DZ474" s="70">
        <f t="shared" si="513"/>
        <v>0</v>
      </c>
      <c r="EA474" s="70"/>
    </row>
    <row r="475" spans="1:131" x14ac:dyDescent="0.25">
      <c r="A475" s="24" t="str">
        <f t="shared" si="478"/>
        <v/>
      </c>
      <c r="B475" s="36"/>
      <c r="C475" s="37"/>
      <c r="D475" s="38"/>
      <c r="E475" s="37"/>
      <c r="F475" s="38"/>
      <c r="G475" s="39"/>
      <c r="H475" s="35"/>
      <c r="I475" s="30"/>
      <c r="J475" s="38"/>
      <c r="K475" s="36"/>
      <c r="L475" s="40"/>
      <c r="M475" s="43"/>
      <c r="N475" s="44"/>
      <c r="O475" s="35"/>
      <c r="P475" s="87"/>
      <c r="R475" s="70"/>
      <c r="S475" s="70"/>
      <c r="T475" s="99" t="s">
        <v>1091</v>
      </c>
      <c r="U475" s="146" t="s">
        <v>1092</v>
      </c>
      <c r="V475" s="70"/>
      <c r="W475" s="70"/>
      <c r="X475" s="70"/>
      <c r="Y475" s="70"/>
      <c r="Z475" t="b">
        <f t="shared" si="457"/>
        <v>0</v>
      </c>
      <c r="AA475" t="b">
        <f t="shared" si="479"/>
        <v>0</v>
      </c>
      <c r="AB475" t="b">
        <f t="shared" si="458"/>
        <v>0</v>
      </c>
      <c r="AC475" t="b">
        <f t="shared" si="459"/>
        <v>0</v>
      </c>
      <c r="AD475" s="101" t="b">
        <f t="shared" si="460"/>
        <v>0</v>
      </c>
      <c r="AE475" t="e">
        <f t="shared" si="461"/>
        <v>#VALUE!</v>
      </c>
      <c r="AF475" t="b">
        <f t="shared" si="462"/>
        <v>0</v>
      </c>
      <c r="AG475" s="135"/>
      <c r="AH475" s="82" t="b">
        <f t="shared" si="463"/>
        <v>0</v>
      </c>
      <c r="AI475" s="99" t="b">
        <f t="shared" si="464"/>
        <v>0</v>
      </c>
      <c r="AJ475" s="70" t="b">
        <f t="shared" si="465"/>
        <v>0</v>
      </c>
      <c r="AK475" s="111" t="b">
        <f t="shared" si="480"/>
        <v>0</v>
      </c>
      <c r="AL475" s="82" t="e">
        <f t="shared" si="466"/>
        <v>#VALUE!</v>
      </c>
      <c r="AM475" s="82" t="b">
        <f t="shared" si="467"/>
        <v>0</v>
      </c>
      <c r="AN475" s="82" t="b">
        <f t="shared" si="468"/>
        <v>0</v>
      </c>
      <c r="AO475" s="82" t="b">
        <f t="shared" si="481"/>
        <v>0</v>
      </c>
      <c r="AP475" s="82" t="b">
        <f t="shared" si="469"/>
        <v>0</v>
      </c>
      <c r="AQ475" s="82" t="b">
        <f t="shared" si="482"/>
        <v>0</v>
      </c>
      <c r="AR475" s="70">
        <f t="shared" si="483"/>
        <v>0</v>
      </c>
      <c r="AS475" s="82" t="b">
        <f t="shared" si="470"/>
        <v>0</v>
      </c>
      <c r="AT475" s="82" t="b">
        <f t="shared" si="471"/>
        <v>0</v>
      </c>
      <c r="AU475" s="82" t="b">
        <f t="shared" si="472"/>
        <v>0</v>
      </c>
      <c r="AV475" s="82" t="b">
        <f t="shared" si="473"/>
        <v>0</v>
      </c>
      <c r="AW475" s="82" t="b">
        <f t="shared" si="474"/>
        <v>0</v>
      </c>
      <c r="AX475" s="82" t="b">
        <f t="shared" si="475"/>
        <v>0</v>
      </c>
      <c r="AY475" s="82" t="b">
        <f t="shared" si="484"/>
        <v>0</v>
      </c>
      <c r="AZ475" s="82"/>
      <c r="BA475" s="82" t="b">
        <f t="shared" si="485"/>
        <v>0</v>
      </c>
      <c r="BB475" s="82" t="b">
        <f t="shared" si="486"/>
        <v>0</v>
      </c>
      <c r="BC475" s="82" t="b">
        <f t="shared" si="487"/>
        <v>0</v>
      </c>
      <c r="BD475" s="70"/>
      <c r="BE475" s="70" t="str">
        <f t="shared" si="476"/>
        <v/>
      </c>
      <c r="BF475" s="70">
        <v>464</v>
      </c>
      <c r="BG475" s="70"/>
      <c r="BH475" s="70"/>
      <c r="BI475" s="70"/>
      <c r="BJ475" s="70"/>
      <c r="BK475" s="70"/>
      <c r="BL475" s="70"/>
      <c r="BM475" s="70"/>
      <c r="BN475" s="70"/>
      <c r="BO475" s="70"/>
      <c r="BP475" s="70"/>
      <c r="BQ475" s="70"/>
      <c r="BR475" s="70"/>
      <c r="BS475" s="70" t="b">
        <f t="shared" si="477"/>
        <v>0</v>
      </c>
      <c r="BT475" s="70">
        <f>COUNTA(B476:$O$830)</f>
        <v>0</v>
      </c>
      <c r="BU475" s="70"/>
      <c r="BV475" s="163"/>
      <c r="BW475" s="163"/>
      <c r="BX475" s="163"/>
      <c r="BY475" s="163"/>
      <c r="BZ475" s="163"/>
      <c r="CA475" s="163"/>
      <c r="CB475" s="163"/>
      <c r="CC475" s="163"/>
      <c r="CD475" s="163"/>
      <c r="CE475" s="163" t="str">
        <f t="shared" si="488"/>
        <v/>
      </c>
      <c r="CF475" s="163" t="str">
        <f t="shared" si="489"/>
        <v/>
      </c>
      <c r="CG475" s="163" t="str">
        <f t="shared" si="490"/>
        <v/>
      </c>
      <c r="CH475" s="163" t="str">
        <f t="shared" si="491"/>
        <v/>
      </c>
      <c r="CI475" s="163" t="str">
        <f t="shared" si="492"/>
        <v/>
      </c>
      <c r="CJ475" s="163" t="str">
        <f t="shared" si="493"/>
        <v/>
      </c>
      <c r="CK475" s="163" t="str">
        <f t="shared" si="494"/>
        <v/>
      </c>
      <c r="CL475" s="163" t="str">
        <f t="shared" si="495"/>
        <v/>
      </c>
      <c r="CM475" s="163" t="str">
        <f t="shared" si="496"/>
        <v/>
      </c>
      <c r="CN475" s="163"/>
      <c r="CO475" s="163"/>
      <c r="CP475" s="163" t="str">
        <f t="shared" si="497"/>
        <v/>
      </c>
      <c r="CQ475" s="163"/>
      <c r="CR475" s="163"/>
      <c r="CS475" s="185" t="str">
        <f t="shared" si="514"/>
        <v/>
      </c>
      <c r="CT475" s="70"/>
      <c r="CU475" s="70">
        <f t="shared" si="498"/>
        <v>0</v>
      </c>
      <c r="CV475" s="70">
        <f t="shared" si="499"/>
        <v>0</v>
      </c>
      <c r="CW475" s="70"/>
      <c r="CX475" s="96">
        <f t="shared" si="500"/>
        <v>0</v>
      </c>
      <c r="CY475" s="70"/>
      <c r="CZ475" s="70" t="e">
        <f t="shared" si="501"/>
        <v>#VALUE!</v>
      </c>
      <c r="DA475" s="70" t="e">
        <f t="shared" si="502"/>
        <v>#VALUE!</v>
      </c>
      <c r="DB475" s="70"/>
      <c r="DC475" s="70" t="b">
        <f t="shared" si="515"/>
        <v>0</v>
      </c>
      <c r="DD475" s="70">
        <f t="shared" si="503"/>
        <v>0</v>
      </c>
      <c r="DE475" s="70" t="str">
        <f t="shared" si="504"/>
        <v/>
      </c>
      <c r="DF475" s="70"/>
      <c r="DG475" s="70" t="str">
        <f t="shared" si="452"/>
        <v/>
      </c>
      <c r="DH475" s="70" t="b">
        <f t="shared" si="453"/>
        <v>0</v>
      </c>
      <c r="DI475" s="70" t="str">
        <f t="shared" si="454"/>
        <v/>
      </c>
      <c r="DJ475" s="70"/>
      <c r="DK475" s="70" t="str">
        <f t="shared" si="505"/>
        <v/>
      </c>
      <c r="DL475" s="70" t="str">
        <f t="shared" si="506"/>
        <v/>
      </c>
      <c r="DM475" s="70"/>
      <c r="DN475" s="70" t="str">
        <f t="shared" si="507"/>
        <v/>
      </c>
      <c r="DO475" s="70" t="str">
        <f>IF(DK475="","",AND((COUNTIF($DK$12:DL475,DK475))=1,(COUNTIF($DK$12:DL475,DL475))=1))</f>
        <v/>
      </c>
      <c r="DP475" s="70" t="str">
        <f>IF(DK475="","",AND((COUNTIF(DK475:$DL$812,DK475))=1,(COUNTIF(DK475:$DL$812,DL475))=1))</f>
        <v/>
      </c>
      <c r="DQ475" s="70"/>
      <c r="DR475" s="70" t="b">
        <f t="shared" si="508"/>
        <v>0</v>
      </c>
      <c r="DS475" s="70" t="b">
        <f t="shared" si="509"/>
        <v>0</v>
      </c>
      <c r="DT475" s="70">
        <f t="shared" si="455"/>
        <v>0</v>
      </c>
      <c r="DU475" s="70">
        <f t="shared" si="456"/>
        <v>0</v>
      </c>
      <c r="DV475" s="70" t="b">
        <f t="shared" si="510"/>
        <v>0</v>
      </c>
      <c r="DW475" s="70" t="b">
        <f t="shared" si="511"/>
        <v>0</v>
      </c>
      <c r="DX475" s="70"/>
      <c r="DY475" s="70" t="b">
        <f t="shared" si="512"/>
        <v>0</v>
      </c>
      <c r="DZ475" s="70">
        <f t="shared" si="513"/>
        <v>0</v>
      </c>
      <c r="EA475" s="70"/>
    </row>
    <row r="476" spans="1:131" x14ac:dyDescent="0.25">
      <c r="A476" s="24" t="str">
        <f t="shared" si="478"/>
        <v/>
      </c>
      <c r="B476" s="36"/>
      <c r="C476" s="37"/>
      <c r="D476" s="38"/>
      <c r="E476" s="37"/>
      <c r="F476" s="38"/>
      <c r="G476" s="39"/>
      <c r="H476" s="35"/>
      <c r="I476" s="30"/>
      <c r="J476" s="38"/>
      <c r="K476" s="36"/>
      <c r="L476" s="40"/>
      <c r="M476" s="43"/>
      <c r="N476" s="44"/>
      <c r="O476" s="35"/>
      <c r="P476" s="87"/>
      <c r="R476" s="70"/>
      <c r="S476" s="70"/>
      <c r="T476" s="99" t="s">
        <v>1093</v>
      </c>
      <c r="U476" s="146" t="s">
        <v>1094</v>
      </c>
      <c r="V476" s="70"/>
      <c r="W476" s="70"/>
      <c r="X476" s="70"/>
      <c r="Y476" s="70"/>
      <c r="Z476" t="b">
        <f t="shared" si="457"/>
        <v>0</v>
      </c>
      <c r="AA476" t="b">
        <f t="shared" si="479"/>
        <v>0</v>
      </c>
      <c r="AB476" t="b">
        <f t="shared" si="458"/>
        <v>0</v>
      </c>
      <c r="AC476" t="b">
        <f t="shared" si="459"/>
        <v>0</v>
      </c>
      <c r="AD476" s="101" t="b">
        <f t="shared" si="460"/>
        <v>0</v>
      </c>
      <c r="AE476" t="e">
        <f t="shared" si="461"/>
        <v>#VALUE!</v>
      </c>
      <c r="AF476" t="b">
        <f t="shared" si="462"/>
        <v>0</v>
      </c>
      <c r="AG476" s="135"/>
      <c r="AH476" s="82" t="b">
        <f t="shared" si="463"/>
        <v>0</v>
      </c>
      <c r="AI476" s="99" t="b">
        <f t="shared" si="464"/>
        <v>0</v>
      </c>
      <c r="AJ476" s="70" t="b">
        <f t="shared" si="465"/>
        <v>0</v>
      </c>
      <c r="AK476" s="111" t="b">
        <f t="shared" si="480"/>
        <v>0</v>
      </c>
      <c r="AL476" s="82" t="e">
        <f t="shared" si="466"/>
        <v>#VALUE!</v>
      </c>
      <c r="AM476" s="82" t="b">
        <f t="shared" si="467"/>
        <v>0</v>
      </c>
      <c r="AN476" s="82" t="b">
        <f t="shared" si="468"/>
        <v>0</v>
      </c>
      <c r="AO476" s="82" t="b">
        <f t="shared" si="481"/>
        <v>0</v>
      </c>
      <c r="AP476" s="82" t="b">
        <f t="shared" si="469"/>
        <v>0</v>
      </c>
      <c r="AQ476" s="82" t="b">
        <f t="shared" si="482"/>
        <v>0</v>
      </c>
      <c r="AR476" s="70">
        <f t="shared" si="483"/>
        <v>0</v>
      </c>
      <c r="AS476" s="82" t="b">
        <f t="shared" si="470"/>
        <v>0</v>
      </c>
      <c r="AT476" s="82" t="b">
        <f t="shared" si="471"/>
        <v>0</v>
      </c>
      <c r="AU476" s="82" t="b">
        <f t="shared" si="472"/>
        <v>0</v>
      </c>
      <c r="AV476" s="82" t="b">
        <f t="shared" si="473"/>
        <v>0</v>
      </c>
      <c r="AW476" s="82" t="b">
        <f t="shared" si="474"/>
        <v>0</v>
      </c>
      <c r="AX476" s="82" t="b">
        <f t="shared" si="475"/>
        <v>0</v>
      </c>
      <c r="AY476" s="82" t="b">
        <f t="shared" si="484"/>
        <v>0</v>
      </c>
      <c r="AZ476" s="82"/>
      <c r="BA476" s="82" t="b">
        <f t="shared" si="485"/>
        <v>0</v>
      </c>
      <c r="BB476" s="82" t="b">
        <f t="shared" si="486"/>
        <v>0</v>
      </c>
      <c r="BC476" s="82" t="b">
        <f t="shared" si="487"/>
        <v>0</v>
      </c>
      <c r="BD476" s="70"/>
      <c r="BE476" s="70" t="str">
        <f t="shared" si="476"/>
        <v/>
      </c>
      <c r="BF476" s="70">
        <v>465</v>
      </c>
      <c r="BG476" s="70"/>
      <c r="BH476" s="70"/>
      <c r="BI476" s="70"/>
      <c r="BJ476" s="70"/>
      <c r="BK476" s="70"/>
      <c r="BL476" s="70"/>
      <c r="BM476" s="70"/>
      <c r="BN476" s="70"/>
      <c r="BO476" s="70"/>
      <c r="BP476" s="70"/>
      <c r="BQ476" s="70"/>
      <c r="BR476" s="70"/>
      <c r="BS476" s="70" t="b">
        <f t="shared" si="477"/>
        <v>0</v>
      </c>
      <c r="BT476" s="70">
        <f>COUNTA(B477:$O$830)</f>
        <v>0</v>
      </c>
      <c r="BU476" s="70"/>
      <c r="BV476" s="163"/>
      <c r="BW476" s="163"/>
      <c r="BX476" s="163"/>
      <c r="BY476" s="163"/>
      <c r="BZ476" s="163"/>
      <c r="CA476" s="163"/>
      <c r="CB476" s="163"/>
      <c r="CC476" s="163"/>
      <c r="CD476" s="163"/>
      <c r="CE476" s="163" t="str">
        <f t="shared" si="488"/>
        <v/>
      </c>
      <c r="CF476" s="163" t="str">
        <f t="shared" si="489"/>
        <v/>
      </c>
      <c r="CG476" s="163" t="str">
        <f t="shared" si="490"/>
        <v/>
      </c>
      <c r="CH476" s="163" t="str">
        <f t="shared" si="491"/>
        <v/>
      </c>
      <c r="CI476" s="163" t="str">
        <f t="shared" si="492"/>
        <v/>
      </c>
      <c r="CJ476" s="163" t="str">
        <f t="shared" si="493"/>
        <v/>
      </c>
      <c r="CK476" s="163" t="str">
        <f t="shared" si="494"/>
        <v/>
      </c>
      <c r="CL476" s="163" t="str">
        <f t="shared" si="495"/>
        <v/>
      </c>
      <c r="CM476" s="163" t="str">
        <f t="shared" si="496"/>
        <v/>
      </c>
      <c r="CN476" s="163"/>
      <c r="CO476" s="163"/>
      <c r="CP476" s="163" t="str">
        <f t="shared" si="497"/>
        <v/>
      </c>
      <c r="CQ476" s="163"/>
      <c r="CR476" s="163"/>
      <c r="CS476" s="185" t="str">
        <f t="shared" si="514"/>
        <v/>
      </c>
      <c r="CT476" s="70"/>
      <c r="CU476" s="70">
        <f t="shared" si="498"/>
        <v>0</v>
      </c>
      <c r="CV476" s="70">
        <f t="shared" si="499"/>
        <v>0</v>
      </c>
      <c r="CW476" s="70"/>
      <c r="CX476" s="96">
        <f t="shared" si="500"/>
        <v>0</v>
      </c>
      <c r="CY476" s="70"/>
      <c r="CZ476" s="70" t="e">
        <f t="shared" si="501"/>
        <v>#VALUE!</v>
      </c>
      <c r="DA476" s="70" t="e">
        <f t="shared" si="502"/>
        <v>#VALUE!</v>
      </c>
      <c r="DB476" s="70"/>
      <c r="DC476" s="70" t="b">
        <f t="shared" si="515"/>
        <v>0</v>
      </c>
      <c r="DD476" s="70">
        <f t="shared" si="503"/>
        <v>0</v>
      </c>
      <c r="DE476" s="70" t="str">
        <f t="shared" si="504"/>
        <v/>
      </c>
      <c r="DF476" s="70"/>
      <c r="DG476" s="70" t="str">
        <f t="shared" si="452"/>
        <v/>
      </c>
      <c r="DH476" s="70" t="b">
        <f t="shared" si="453"/>
        <v>0</v>
      </c>
      <c r="DI476" s="70" t="str">
        <f t="shared" si="454"/>
        <v/>
      </c>
      <c r="DJ476" s="70"/>
      <c r="DK476" s="70" t="str">
        <f t="shared" si="505"/>
        <v/>
      </c>
      <c r="DL476" s="70" t="str">
        <f t="shared" si="506"/>
        <v/>
      </c>
      <c r="DM476" s="70"/>
      <c r="DN476" s="70" t="str">
        <f t="shared" si="507"/>
        <v/>
      </c>
      <c r="DO476" s="70" t="str">
        <f>IF(DK476="","",AND((COUNTIF($DK$12:DL476,DK476))=1,(COUNTIF($DK$12:DL476,DL476))=1))</f>
        <v/>
      </c>
      <c r="DP476" s="70" t="str">
        <f>IF(DK476="","",AND((COUNTIF(DK476:$DL$812,DK476))=1,(COUNTIF(DK476:$DL$812,DL476))=1))</f>
        <v/>
      </c>
      <c r="DQ476" s="70"/>
      <c r="DR476" s="70" t="b">
        <f t="shared" si="508"/>
        <v>0</v>
      </c>
      <c r="DS476" s="70" t="b">
        <f t="shared" si="509"/>
        <v>0</v>
      </c>
      <c r="DT476" s="70">
        <f t="shared" si="455"/>
        <v>0</v>
      </c>
      <c r="DU476" s="70">
        <f t="shared" si="456"/>
        <v>0</v>
      </c>
      <c r="DV476" s="70" t="b">
        <f t="shared" si="510"/>
        <v>0</v>
      </c>
      <c r="DW476" s="70" t="b">
        <f t="shared" si="511"/>
        <v>0</v>
      </c>
      <c r="DX476" s="70"/>
      <c r="DY476" s="70" t="b">
        <f t="shared" si="512"/>
        <v>0</v>
      </c>
      <c r="DZ476" s="70">
        <f t="shared" si="513"/>
        <v>0</v>
      </c>
      <c r="EA476" s="70"/>
    </row>
    <row r="477" spans="1:131" x14ac:dyDescent="0.25">
      <c r="A477" s="24" t="str">
        <f t="shared" si="478"/>
        <v/>
      </c>
      <c r="B477" s="36"/>
      <c r="C477" s="37"/>
      <c r="D477" s="38"/>
      <c r="E477" s="37"/>
      <c r="F477" s="38"/>
      <c r="G477" s="39"/>
      <c r="H477" s="35"/>
      <c r="I477" s="30"/>
      <c r="J477" s="38"/>
      <c r="K477" s="36"/>
      <c r="L477" s="40"/>
      <c r="M477" s="43"/>
      <c r="N477" s="44"/>
      <c r="O477" s="35"/>
      <c r="P477" s="87"/>
      <c r="R477" s="70"/>
      <c r="S477" s="70"/>
      <c r="T477" s="99" t="s">
        <v>1095</v>
      </c>
      <c r="U477" s="146" t="s">
        <v>1096</v>
      </c>
      <c r="V477" s="70"/>
      <c r="W477" s="70"/>
      <c r="X477" s="70"/>
      <c r="Y477" s="70"/>
      <c r="Z477" t="b">
        <f t="shared" si="457"/>
        <v>0</v>
      </c>
      <c r="AA477" t="b">
        <f t="shared" si="479"/>
        <v>0</v>
      </c>
      <c r="AB477" t="b">
        <f t="shared" si="458"/>
        <v>0</v>
      </c>
      <c r="AC477" t="b">
        <f t="shared" si="459"/>
        <v>0</v>
      </c>
      <c r="AD477" s="101" t="b">
        <f t="shared" si="460"/>
        <v>0</v>
      </c>
      <c r="AE477" t="e">
        <f t="shared" si="461"/>
        <v>#VALUE!</v>
      </c>
      <c r="AF477" t="b">
        <f t="shared" si="462"/>
        <v>0</v>
      </c>
      <c r="AG477" s="135"/>
      <c r="AH477" s="82" t="b">
        <f t="shared" si="463"/>
        <v>0</v>
      </c>
      <c r="AI477" s="99" t="b">
        <f t="shared" si="464"/>
        <v>0</v>
      </c>
      <c r="AJ477" s="70" t="b">
        <f t="shared" si="465"/>
        <v>0</v>
      </c>
      <c r="AK477" s="111" t="b">
        <f t="shared" si="480"/>
        <v>0</v>
      </c>
      <c r="AL477" s="82" t="e">
        <f t="shared" si="466"/>
        <v>#VALUE!</v>
      </c>
      <c r="AM477" s="82" t="b">
        <f t="shared" si="467"/>
        <v>0</v>
      </c>
      <c r="AN477" s="82" t="b">
        <f t="shared" si="468"/>
        <v>0</v>
      </c>
      <c r="AO477" s="82" t="b">
        <f t="shared" si="481"/>
        <v>0</v>
      </c>
      <c r="AP477" s="82" t="b">
        <f t="shared" si="469"/>
        <v>0</v>
      </c>
      <c r="AQ477" s="82" t="b">
        <f t="shared" si="482"/>
        <v>0</v>
      </c>
      <c r="AR477" s="70">
        <f t="shared" si="483"/>
        <v>0</v>
      </c>
      <c r="AS477" s="82" t="b">
        <f t="shared" si="470"/>
        <v>0</v>
      </c>
      <c r="AT477" s="82" t="b">
        <f t="shared" si="471"/>
        <v>0</v>
      </c>
      <c r="AU477" s="82" t="b">
        <f t="shared" si="472"/>
        <v>0</v>
      </c>
      <c r="AV477" s="82" t="b">
        <f t="shared" si="473"/>
        <v>0</v>
      </c>
      <c r="AW477" s="82" t="b">
        <f t="shared" si="474"/>
        <v>0</v>
      </c>
      <c r="AX477" s="82" t="b">
        <f t="shared" si="475"/>
        <v>0</v>
      </c>
      <c r="AY477" s="82" t="b">
        <f t="shared" si="484"/>
        <v>0</v>
      </c>
      <c r="AZ477" s="82"/>
      <c r="BA477" s="82" t="b">
        <f t="shared" si="485"/>
        <v>0</v>
      </c>
      <c r="BB477" s="82" t="b">
        <f t="shared" si="486"/>
        <v>0</v>
      </c>
      <c r="BC477" s="82" t="b">
        <f t="shared" si="487"/>
        <v>0</v>
      </c>
      <c r="BD477" s="70"/>
      <c r="BE477" s="70" t="str">
        <f t="shared" si="476"/>
        <v/>
      </c>
      <c r="BF477" s="70">
        <v>466</v>
      </c>
      <c r="BG477" s="70"/>
      <c r="BH477" s="70"/>
      <c r="BI477" s="70"/>
      <c r="BJ477" s="70"/>
      <c r="BK477" s="70"/>
      <c r="BL477" s="70"/>
      <c r="BM477" s="70"/>
      <c r="BN477" s="70"/>
      <c r="BO477" s="70"/>
      <c r="BP477" s="70"/>
      <c r="BQ477" s="70"/>
      <c r="BR477" s="70"/>
      <c r="BS477" s="70" t="b">
        <f t="shared" si="477"/>
        <v>0</v>
      </c>
      <c r="BT477" s="70">
        <f>COUNTA(B478:$O$830)</f>
        <v>0</v>
      </c>
      <c r="BU477" s="70"/>
      <c r="BV477" s="163"/>
      <c r="BW477" s="163"/>
      <c r="BX477" s="163"/>
      <c r="BY477" s="163"/>
      <c r="BZ477" s="163"/>
      <c r="CA477" s="163"/>
      <c r="CB477" s="163"/>
      <c r="CC477" s="163"/>
      <c r="CD477" s="163"/>
      <c r="CE477" s="163" t="str">
        <f t="shared" si="488"/>
        <v/>
      </c>
      <c r="CF477" s="163" t="str">
        <f t="shared" si="489"/>
        <v/>
      </c>
      <c r="CG477" s="163" t="str">
        <f t="shared" si="490"/>
        <v/>
      </c>
      <c r="CH477" s="163" t="str">
        <f t="shared" si="491"/>
        <v/>
      </c>
      <c r="CI477" s="163" t="str">
        <f t="shared" si="492"/>
        <v/>
      </c>
      <c r="CJ477" s="163" t="str">
        <f t="shared" si="493"/>
        <v/>
      </c>
      <c r="CK477" s="163" t="str">
        <f t="shared" si="494"/>
        <v/>
      </c>
      <c r="CL477" s="163" t="str">
        <f t="shared" si="495"/>
        <v/>
      </c>
      <c r="CM477" s="163" t="str">
        <f t="shared" si="496"/>
        <v/>
      </c>
      <c r="CN477" s="163"/>
      <c r="CO477" s="163"/>
      <c r="CP477" s="163" t="str">
        <f t="shared" si="497"/>
        <v/>
      </c>
      <c r="CQ477" s="163"/>
      <c r="CR477" s="163"/>
      <c r="CS477" s="185" t="str">
        <f t="shared" si="514"/>
        <v/>
      </c>
      <c r="CT477" s="70"/>
      <c r="CU477" s="70">
        <f t="shared" si="498"/>
        <v>0</v>
      </c>
      <c r="CV477" s="70">
        <f t="shared" si="499"/>
        <v>0</v>
      </c>
      <c r="CW477" s="70"/>
      <c r="CX477" s="96">
        <f t="shared" si="500"/>
        <v>0</v>
      </c>
      <c r="CY477" s="70"/>
      <c r="CZ477" s="70" t="e">
        <f t="shared" si="501"/>
        <v>#VALUE!</v>
      </c>
      <c r="DA477" s="70" t="e">
        <f t="shared" si="502"/>
        <v>#VALUE!</v>
      </c>
      <c r="DB477" s="70"/>
      <c r="DC477" s="70" t="b">
        <f t="shared" si="515"/>
        <v>0</v>
      </c>
      <c r="DD477" s="70">
        <f t="shared" si="503"/>
        <v>0</v>
      </c>
      <c r="DE477" s="70" t="str">
        <f t="shared" si="504"/>
        <v/>
      </c>
      <c r="DF477" s="70"/>
      <c r="DG477" s="70" t="str">
        <f t="shared" si="452"/>
        <v/>
      </c>
      <c r="DH477" s="70" t="b">
        <f t="shared" si="453"/>
        <v>0</v>
      </c>
      <c r="DI477" s="70" t="str">
        <f t="shared" si="454"/>
        <v/>
      </c>
      <c r="DJ477" s="70"/>
      <c r="DK477" s="70" t="str">
        <f t="shared" si="505"/>
        <v/>
      </c>
      <c r="DL477" s="70" t="str">
        <f t="shared" si="506"/>
        <v/>
      </c>
      <c r="DM477" s="70"/>
      <c r="DN477" s="70" t="str">
        <f t="shared" si="507"/>
        <v/>
      </c>
      <c r="DO477" s="70" t="str">
        <f>IF(DK477="","",AND((COUNTIF($DK$12:DL477,DK477))=1,(COUNTIF($DK$12:DL477,DL477))=1))</f>
        <v/>
      </c>
      <c r="DP477" s="70" t="str">
        <f>IF(DK477="","",AND((COUNTIF(DK477:$DL$812,DK477))=1,(COUNTIF(DK477:$DL$812,DL477))=1))</f>
        <v/>
      </c>
      <c r="DQ477" s="70"/>
      <c r="DR477" s="70" t="b">
        <f t="shared" si="508"/>
        <v>0</v>
      </c>
      <c r="DS477" s="70" t="b">
        <f t="shared" si="509"/>
        <v>0</v>
      </c>
      <c r="DT477" s="70">
        <f t="shared" si="455"/>
        <v>0</v>
      </c>
      <c r="DU477" s="70">
        <f t="shared" si="456"/>
        <v>0</v>
      </c>
      <c r="DV477" s="70" t="b">
        <f t="shared" si="510"/>
        <v>0</v>
      </c>
      <c r="DW477" s="70" t="b">
        <f t="shared" si="511"/>
        <v>0</v>
      </c>
      <c r="DX477" s="70"/>
      <c r="DY477" s="70" t="b">
        <f t="shared" si="512"/>
        <v>0</v>
      </c>
      <c r="DZ477" s="70">
        <f t="shared" si="513"/>
        <v>0</v>
      </c>
      <c r="EA477" s="70"/>
    </row>
    <row r="478" spans="1:131" x14ac:dyDescent="0.25">
      <c r="A478" s="24" t="str">
        <f t="shared" si="478"/>
        <v/>
      </c>
      <c r="B478" s="36"/>
      <c r="C478" s="37"/>
      <c r="D478" s="38"/>
      <c r="E478" s="37"/>
      <c r="F478" s="38"/>
      <c r="G478" s="39"/>
      <c r="H478" s="35"/>
      <c r="I478" s="30"/>
      <c r="J478" s="38"/>
      <c r="K478" s="36"/>
      <c r="L478" s="40"/>
      <c r="M478" s="43"/>
      <c r="N478" s="44"/>
      <c r="O478" s="35"/>
      <c r="P478" s="87"/>
      <c r="R478" s="70"/>
      <c r="S478" s="70"/>
      <c r="T478" s="99" t="s">
        <v>1097</v>
      </c>
      <c r="U478" s="146" t="s">
        <v>1098</v>
      </c>
      <c r="V478" s="70"/>
      <c r="W478" s="70"/>
      <c r="X478" s="70"/>
      <c r="Y478" s="70"/>
      <c r="Z478" t="b">
        <f t="shared" si="457"/>
        <v>0</v>
      </c>
      <c r="AA478" t="b">
        <f t="shared" si="479"/>
        <v>0</v>
      </c>
      <c r="AB478" t="b">
        <f t="shared" si="458"/>
        <v>0</v>
      </c>
      <c r="AC478" t="b">
        <f t="shared" si="459"/>
        <v>0</v>
      </c>
      <c r="AD478" s="101" t="b">
        <f t="shared" si="460"/>
        <v>0</v>
      </c>
      <c r="AE478" t="e">
        <f t="shared" si="461"/>
        <v>#VALUE!</v>
      </c>
      <c r="AF478" t="b">
        <f t="shared" si="462"/>
        <v>0</v>
      </c>
      <c r="AG478" s="135"/>
      <c r="AH478" s="82" t="b">
        <f t="shared" si="463"/>
        <v>0</v>
      </c>
      <c r="AI478" s="99" t="b">
        <f t="shared" si="464"/>
        <v>0</v>
      </c>
      <c r="AJ478" s="70" t="b">
        <f t="shared" si="465"/>
        <v>0</v>
      </c>
      <c r="AK478" s="111" t="b">
        <f t="shared" si="480"/>
        <v>0</v>
      </c>
      <c r="AL478" s="82" t="e">
        <f t="shared" si="466"/>
        <v>#VALUE!</v>
      </c>
      <c r="AM478" s="82" t="b">
        <f t="shared" si="467"/>
        <v>0</v>
      </c>
      <c r="AN478" s="82" t="b">
        <f t="shared" si="468"/>
        <v>0</v>
      </c>
      <c r="AO478" s="82" t="b">
        <f t="shared" si="481"/>
        <v>0</v>
      </c>
      <c r="AP478" s="82" t="b">
        <f t="shared" si="469"/>
        <v>0</v>
      </c>
      <c r="AQ478" s="82" t="b">
        <f t="shared" si="482"/>
        <v>0</v>
      </c>
      <c r="AR478" s="70">
        <f t="shared" si="483"/>
        <v>0</v>
      </c>
      <c r="AS478" s="82" t="b">
        <f t="shared" si="470"/>
        <v>0</v>
      </c>
      <c r="AT478" s="82" t="b">
        <f t="shared" si="471"/>
        <v>0</v>
      </c>
      <c r="AU478" s="82" t="b">
        <f t="shared" si="472"/>
        <v>0</v>
      </c>
      <c r="AV478" s="82" t="b">
        <f t="shared" si="473"/>
        <v>0</v>
      </c>
      <c r="AW478" s="82" t="b">
        <f t="shared" si="474"/>
        <v>0</v>
      </c>
      <c r="AX478" s="82" t="b">
        <f t="shared" si="475"/>
        <v>0</v>
      </c>
      <c r="AY478" s="82" t="b">
        <f t="shared" si="484"/>
        <v>0</v>
      </c>
      <c r="AZ478" s="82"/>
      <c r="BA478" s="82" t="b">
        <f t="shared" si="485"/>
        <v>0</v>
      </c>
      <c r="BB478" s="82" t="b">
        <f t="shared" si="486"/>
        <v>0</v>
      </c>
      <c r="BC478" s="82" t="b">
        <f t="shared" si="487"/>
        <v>0</v>
      </c>
      <c r="BD478" s="70"/>
      <c r="BE478" s="70" t="str">
        <f t="shared" si="476"/>
        <v/>
      </c>
      <c r="BF478" s="70">
        <v>467</v>
      </c>
      <c r="BG478" s="70"/>
      <c r="BH478" s="70"/>
      <c r="BI478" s="70"/>
      <c r="BJ478" s="70"/>
      <c r="BK478" s="70"/>
      <c r="BL478" s="70"/>
      <c r="BM478" s="70"/>
      <c r="BN478" s="70"/>
      <c r="BO478" s="70"/>
      <c r="BP478" s="70"/>
      <c r="BQ478" s="70"/>
      <c r="BR478" s="70"/>
      <c r="BS478" s="70" t="b">
        <f t="shared" si="477"/>
        <v>0</v>
      </c>
      <c r="BT478" s="70">
        <f>COUNTA(B479:$O$830)</f>
        <v>0</v>
      </c>
      <c r="BU478" s="70"/>
      <c r="BV478" s="163"/>
      <c r="BW478" s="163"/>
      <c r="BX478" s="163"/>
      <c r="BY478" s="163"/>
      <c r="BZ478" s="163"/>
      <c r="CA478" s="163"/>
      <c r="CB478" s="163"/>
      <c r="CC478" s="163"/>
      <c r="CD478" s="163"/>
      <c r="CE478" s="163" t="str">
        <f t="shared" si="488"/>
        <v/>
      </c>
      <c r="CF478" s="163" t="str">
        <f t="shared" si="489"/>
        <v/>
      </c>
      <c r="CG478" s="163" t="str">
        <f t="shared" si="490"/>
        <v/>
      </c>
      <c r="CH478" s="163" t="str">
        <f t="shared" si="491"/>
        <v/>
      </c>
      <c r="CI478" s="163" t="str">
        <f t="shared" si="492"/>
        <v/>
      </c>
      <c r="CJ478" s="163" t="str">
        <f t="shared" si="493"/>
        <v/>
      </c>
      <c r="CK478" s="163" t="str">
        <f t="shared" si="494"/>
        <v/>
      </c>
      <c r="CL478" s="163" t="str">
        <f t="shared" si="495"/>
        <v/>
      </c>
      <c r="CM478" s="163" t="str">
        <f t="shared" si="496"/>
        <v/>
      </c>
      <c r="CN478" s="163"/>
      <c r="CO478" s="163"/>
      <c r="CP478" s="163" t="str">
        <f t="shared" si="497"/>
        <v/>
      </c>
      <c r="CQ478" s="163"/>
      <c r="CR478" s="163"/>
      <c r="CS478" s="185" t="str">
        <f t="shared" si="514"/>
        <v/>
      </c>
      <c r="CT478" s="70"/>
      <c r="CU478" s="70">
        <f t="shared" si="498"/>
        <v>0</v>
      </c>
      <c r="CV478" s="70">
        <f t="shared" si="499"/>
        <v>0</v>
      </c>
      <c r="CW478" s="70"/>
      <c r="CX478" s="96">
        <f t="shared" si="500"/>
        <v>0</v>
      </c>
      <c r="CY478" s="70"/>
      <c r="CZ478" s="70" t="e">
        <f t="shared" si="501"/>
        <v>#VALUE!</v>
      </c>
      <c r="DA478" s="70" t="e">
        <f t="shared" si="502"/>
        <v>#VALUE!</v>
      </c>
      <c r="DB478" s="70"/>
      <c r="DC478" s="70" t="b">
        <f t="shared" si="515"/>
        <v>0</v>
      </c>
      <c r="DD478" s="70">
        <f t="shared" si="503"/>
        <v>0</v>
      </c>
      <c r="DE478" s="70" t="str">
        <f t="shared" si="504"/>
        <v/>
      </c>
      <c r="DF478" s="70"/>
      <c r="DG478" s="70" t="str">
        <f t="shared" si="452"/>
        <v/>
      </c>
      <c r="DH478" s="70" t="b">
        <f t="shared" si="453"/>
        <v>0</v>
      </c>
      <c r="DI478" s="70" t="str">
        <f t="shared" si="454"/>
        <v/>
      </c>
      <c r="DJ478" s="70"/>
      <c r="DK478" s="70" t="str">
        <f t="shared" si="505"/>
        <v/>
      </c>
      <c r="DL478" s="70" t="str">
        <f t="shared" si="506"/>
        <v/>
      </c>
      <c r="DM478" s="70"/>
      <c r="DN478" s="70" t="str">
        <f t="shared" si="507"/>
        <v/>
      </c>
      <c r="DO478" s="70" t="str">
        <f>IF(DK478="","",AND((COUNTIF($DK$12:DL478,DK478))=1,(COUNTIF($DK$12:DL478,DL478))=1))</f>
        <v/>
      </c>
      <c r="DP478" s="70" t="str">
        <f>IF(DK478="","",AND((COUNTIF(DK478:$DL$812,DK478))=1,(COUNTIF(DK478:$DL$812,DL478))=1))</f>
        <v/>
      </c>
      <c r="DQ478" s="70"/>
      <c r="DR478" s="70" t="b">
        <f t="shared" si="508"/>
        <v>0</v>
      </c>
      <c r="DS478" s="70" t="b">
        <f t="shared" si="509"/>
        <v>0</v>
      </c>
      <c r="DT478" s="70">
        <f t="shared" si="455"/>
        <v>0</v>
      </c>
      <c r="DU478" s="70">
        <f t="shared" si="456"/>
        <v>0</v>
      </c>
      <c r="DV478" s="70" t="b">
        <f t="shared" si="510"/>
        <v>0</v>
      </c>
      <c r="DW478" s="70" t="b">
        <f t="shared" si="511"/>
        <v>0</v>
      </c>
      <c r="DX478" s="70"/>
      <c r="DY478" s="70" t="b">
        <f t="shared" si="512"/>
        <v>0</v>
      </c>
      <c r="DZ478" s="70">
        <f t="shared" si="513"/>
        <v>0</v>
      </c>
      <c r="EA478" s="70"/>
    </row>
    <row r="479" spans="1:131" x14ac:dyDescent="0.25">
      <c r="A479" s="24" t="str">
        <f t="shared" si="478"/>
        <v/>
      </c>
      <c r="B479" s="36"/>
      <c r="C479" s="37"/>
      <c r="D479" s="38"/>
      <c r="E479" s="37"/>
      <c r="F479" s="38"/>
      <c r="G479" s="39"/>
      <c r="H479" s="35"/>
      <c r="I479" s="30"/>
      <c r="J479" s="38"/>
      <c r="K479" s="36"/>
      <c r="L479" s="40"/>
      <c r="M479" s="43"/>
      <c r="N479" s="44"/>
      <c r="O479" s="35"/>
      <c r="P479" s="87"/>
      <c r="R479" s="70"/>
      <c r="S479" s="70"/>
      <c r="T479" s="99" t="s">
        <v>1099</v>
      </c>
      <c r="U479" s="146" t="s">
        <v>1100</v>
      </c>
      <c r="V479" s="70"/>
      <c r="W479" s="70"/>
      <c r="X479" s="70"/>
      <c r="Y479" s="70"/>
      <c r="Z479" t="b">
        <f t="shared" si="457"/>
        <v>0</v>
      </c>
      <c r="AA479" t="b">
        <f t="shared" si="479"/>
        <v>0</v>
      </c>
      <c r="AB479" t="b">
        <f t="shared" si="458"/>
        <v>0</v>
      </c>
      <c r="AC479" t="b">
        <f t="shared" si="459"/>
        <v>0</v>
      </c>
      <c r="AD479" s="101" t="b">
        <f t="shared" si="460"/>
        <v>0</v>
      </c>
      <c r="AE479" t="e">
        <f t="shared" si="461"/>
        <v>#VALUE!</v>
      </c>
      <c r="AF479" t="b">
        <f t="shared" si="462"/>
        <v>0</v>
      </c>
      <c r="AG479" s="135"/>
      <c r="AH479" s="82" t="b">
        <f t="shared" si="463"/>
        <v>0</v>
      </c>
      <c r="AI479" s="99" t="b">
        <f t="shared" si="464"/>
        <v>0</v>
      </c>
      <c r="AJ479" s="70" t="b">
        <f t="shared" si="465"/>
        <v>0</v>
      </c>
      <c r="AK479" s="111" t="b">
        <f t="shared" si="480"/>
        <v>0</v>
      </c>
      <c r="AL479" s="82" t="e">
        <f t="shared" si="466"/>
        <v>#VALUE!</v>
      </c>
      <c r="AM479" s="82" t="b">
        <f t="shared" si="467"/>
        <v>0</v>
      </c>
      <c r="AN479" s="82" t="b">
        <f t="shared" si="468"/>
        <v>0</v>
      </c>
      <c r="AO479" s="82" t="b">
        <f t="shared" si="481"/>
        <v>0</v>
      </c>
      <c r="AP479" s="82" t="b">
        <f t="shared" si="469"/>
        <v>0</v>
      </c>
      <c r="AQ479" s="82" t="b">
        <f t="shared" si="482"/>
        <v>0</v>
      </c>
      <c r="AR479" s="70">
        <f t="shared" si="483"/>
        <v>0</v>
      </c>
      <c r="AS479" s="82" t="b">
        <f t="shared" si="470"/>
        <v>0</v>
      </c>
      <c r="AT479" s="82" t="b">
        <f t="shared" si="471"/>
        <v>0</v>
      </c>
      <c r="AU479" s="82" t="b">
        <f t="shared" si="472"/>
        <v>0</v>
      </c>
      <c r="AV479" s="82" t="b">
        <f t="shared" si="473"/>
        <v>0</v>
      </c>
      <c r="AW479" s="82" t="b">
        <f t="shared" si="474"/>
        <v>0</v>
      </c>
      <c r="AX479" s="82" t="b">
        <f t="shared" si="475"/>
        <v>0</v>
      </c>
      <c r="AY479" s="82" t="b">
        <f t="shared" si="484"/>
        <v>0</v>
      </c>
      <c r="AZ479" s="82"/>
      <c r="BA479" s="82" t="b">
        <f t="shared" si="485"/>
        <v>0</v>
      </c>
      <c r="BB479" s="82" t="b">
        <f t="shared" si="486"/>
        <v>0</v>
      </c>
      <c r="BC479" s="82" t="b">
        <f t="shared" si="487"/>
        <v>0</v>
      </c>
      <c r="BD479" s="70"/>
      <c r="BE479" s="70" t="str">
        <f t="shared" si="476"/>
        <v/>
      </c>
      <c r="BF479" s="70">
        <v>468</v>
      </c>
      <c r="BG479" s="70"/>
      <c r="BH479" s="70"/>
      <c r="BI479" s="70"/>
      <c r="BJ479" s="70"/>
      <c r="BK479" s="70"/>
      <c r="BL479" s="70"/>
      <c r="BM479" s="70"/>
      <c r="BN479" s="70"/>
      <c r="BO479" s="70"/>
      <c r="BP479" s="70"/>
      <c r="BQ479" s="70"/>
      <c r="BR479" s="70"/>
      <c r="BS479" s="70" t="b">
        <f t="shared" si="477"/>
        <v>0</v>
      </c>
      <c r="BT479" s="70">
        <f>COUNTA(B480:$O$830)</f>
        <v>0</v>
      </c>
      <c r="BU479" s="70"/>
      <c r="BV479" s="163"/>
      <c r="BW479" s="163"/>
      <c r="BX479" s="163"/>
      <c r="BY479" s="163"/>
      <c r="BZ479" s="163"/>
      <c r="CA479" s="163"/>
      <c r="CB479" s="163"/>
      <c r="CC479" s="163"/>
      <c r="CD479" s="163"/>
      <c r="CE479" s="163" t="str">
        <f t="shared" si="488"/>
        <v/>
      </c>
      <c r="CF479" s="163" t="str">
        <f t="shared" si="489"/>
        <v/>
      </c>
      <c r="CG479" s="163" t="str">
        <f t="shared" si="490"/>
        <v/>
      </c>
      <c r="CH479" s="163" t="str">
        <f t="shared" si="491"/>
        <v/>
      </c>
      <c r="CI479" s="163" t="str">
        <f t="shared" si="492"/>
        <v/>
      </c>
      <c r="CJ479" s="163" t="str">
        <f t="shared" si="493"/>
        <v/>
      </c>
      <c r="CK479" s="163" t="str">
        <f t="shared" si="494"/>
        <v/>
      </c>
      <c r="CL479" s="163" t="str">
        <f t="shared" si="495"/>
        <v/>
      </c>
      <c r="CM479" s="163" t="str">
        <f t="shared" si="496"/>
        <v/>
      </c>
      <c r="CN479" s="163"/>
      <c r="CO479" s="163"/>
      <c r="CP479" s="163" t="str">
        <f t="shared" si="497"/>
        <v/>
      </c>
      <c r="CQ479" s="163"/>
      <c r="CR479" s="163"/>
      <c r="CS479" s="185" t="str">
        <f t="shared" si="514"/>
        <v/>
      </c>
      <c r="CT479" s="70"/>
      <c r="CU479" s="70">
        <f t="shared" si="498"/>
        <v>0</v>
      </c>
      <c r="CV479" s="70">
        <f t="shared" si="499"/>
        <v>0</v>
      </c>
      <c r="CW479" s="70"/>
      <c r="CX479" s="96">
        <f t="shared" si="500"/>
        <v>0</v>
      </c>
      <c r="CY479" s="70"/>
      <c r="CZ479" s="70" t="e">
        <f t="shared" si="501"/>
        <v>#VALUE!</v>
      </c>
      <c r="DA479" s="70" t="e">
        <f t="shared" si="502"/>
        <v>#VALUE!</v>
      </c>
      <c r="DB479" s="70"/>
      <c r="DC479" s="70" t="b">
        <f t="shared" si="515"/>
        <v>0</v>
      </c>
      <c r="DD479" s="70">
        <f t="shared" si="503"/>
        <v>0</v>
      </c>
      <c r="DE479" s="70" t="str">
        <f t="shared" si="504"/>
        <v/>
      </c>
      <c r="DF479" s="70"/>
      <c r="DG479" s="70" t="str">
        <f t="shared" si="452"/>
        <v/>
      </c>
      <c r="DH479" s="70" t="b">
        <f t="shared" si="453"/>
        <v>0</v>
      </c>
      <c r="DI479" s="70" t="str">
        <f t="shared" si="454"/>
        <v/>
      </c>
      <c r="DJ479" s="70"/>
      <c r="DK479" s="70" t="str">
        <f t="shared" si="505"/>
        <v/>
      </c>
      <c r="DL479" s="70" t="str">
        <f t="shared" si="506"/>
        <v/>
      </c>
      <c r="DM479" s="70"/>
      <c r="DN479" s="70" t="str">
        <f t="shared" si="507"/>
        <v/>
      </c>
      <c r="DO479" s="70" t="str">
        <f>IF(DK479="","",AND((COUNTIF($DK$12:DL479,DK479))=1,(COUNTIF($DK$12:DL479,DL479))=1))</f>
        <v/>
      </c>
      <c r="DP479" s="70" t="str">
        <f>IF(DK479="","",AND((COUNTIF(DK479:$DL$812,DK479))=1,(COUNTIF(DK479:$DL$812,DL479))=1))</f>
        <v/>
      </c>
      <c r="DQ479" s="70"/>
      <c r="DR479" s="70" t="b">
        <f t="shared" si="508"/>
        <v>0</v>
      </c>
      <c r="DS479" s="70" t="b">
        <f t="shared" si="509"/>
        <v>0</v>
      </c>
      <c r="DT479" s="70">
        <f t="shared" si="455"/>
        <v>0</v>
      </c>
      <c r="DU479" s="70">
        <f t="shared" si="456"/>
        <v>0</v>
      </c>
      <c r="DV479" s="70" t="b">
        <f t="shared" si="510"/>
        <v>0</v>
      </c>
      <c r="DW479" s="70" t="b">
        <f t="shared" si="511"/>
        <v>0</v>
      </c>
      <c r="DX479" s="70"/>
      <c r="DY479" s="70" t="b">
        <f t="shared" si="512"/>
        <v>0</v>
      </c>
      <c r="DZ479" s="70">
        <f t="shared" si="513"/>
        <v>0</v>
      </c>
      <c r="EA479" s="70"/>
    </row>
    <row r="480" spans="1:131" x14ac:dyDescent="0.25">
      <c r="A480" s="24" t="str">
        <f t="shared" si="478"/>
        <v/>
      </c>
      <c r="B480" s="36"/>
      <c r="C480" s="37"/>
      <c r="D480" s="38"/>
      <c r="E480" s="37"/>
      <c r="F480" s="38"/>
      <c r="G480" s="39"/>
      <c r="H480" s="35"/>
      <c r="I480" s="30"/>
      <c r="J480" s="38"/>
      <c r="K480" s="36"/>
      <c r="L480" s="40"/>
      <c r="M480" s="43"/>
      <c r="N480" s="44"/>
      <c r="O480" s="35"/>
      <c r="P480" s="87"/>
      <c r="R480" s="70"/>
      <c r="S480" s="70"/>
      <c r="T480" s="99" t="s">
        <v>1101</v>
      </c>
      <c r="U480" s="146" t="s">
        <v>1102</v>
      </c>
      <c r="V480" s="70"/>
      <c r="W480" s="70"/>
      <c r="X480" s="70"/>
      <c r="Y480" s="70"/>
      <c r="Z480" t="b">
        <f t="shared" si="457"/>
        <v>0</v>
      </c>
      <c r="AA480" t="b">
        <f t="shared" si="479"/>
        <v>0</v>
      </c>
      <c r="AB480" t="b">
        <f t="shared" si="458"/>
        <v>0</v>
      </c>
      <c r="AC480" t="b">
        <f t="shared" si="459"/>
        <v>0</v>
      </c>
      <c r="AD480" s="101" t="b">
        <f t="shared" si="460"/>
        <v>0</v>
      </c>
      <c r="AE480" t="e">
        <f t="shared" si="461"/>
        <v>#VALUE!</v>
      </c>
      <c r="AF480" t="b">
        <f t="shared" si="462"/>
        <v>0</v>
      </c>
      <c r="AG480" s="135"/>
      <c r="AH480" s="82" t="b">
        <f t="shared" si="463"/>
        <v>0</v>
      </c>
      <c r="AI480" s="99" t="b">
        <f t="shared" si="464"/>
        <v>0</v>
      </c>
      <c r="AJ480" s="70" t="b">
        <f t="shared" si="465"/>
        <v>0</v>
      </c>
      <c r="AK480" s="111" t="b">
        <f t="shared" si="480"/>
        <v>0</v>
      </c>
      <c r="AL480" s="82" t="e">
        <f t="shared" si="466"/>
        <v>#VALUE!</v>
      </c>
      <c r="AM480" s="82" t="b">
        <f t="shared" si="467"/>
        <v>0</v>
      </c>
      <c r="AN480" s="82" t="b">
        <f t="shared" si="468"/>
        <v>0</v>
      </c>
      <c r="AO480" s="82" t="b">
        <f t="shared" si="481"/>
        <v>0</v>
      </c>
      <c r="AP480" s="82" t="b">
        <f t="shared" si="469"/>
        <v>0</v>
      </c>
      <c r="AQ480" s="82" t="b">
        <f t="shared" si="482"/>
        <v>0</v>
      </c>
      <c r="AR480" s="70">
        <f t="shared" si="483"/>
        <v>0</v>
      </c>
      <c r="AS480" s="82" t="b">
        <f t="shared" si="470"/>
        <v>0</v>
      </c>
      <c r="AT480" s="82" t="b">
        <f t="shared" si="471"/>
        <v>0</v>
      </c>
      <c r="AU480" s="82" t="b">
        <f t="shared" si="472"/>
        <v>0</v>
      </c>
      <c r="AV480" s="82" t="b">
        <f t="shared" si="473"/>
        <v>0</v>
      </c>
      <c r="AW480" s="82" t="b">
        <f t="shared" si="474"/>
        <v>0</v>
      </c>
      <c r="AX480" s="82" t="b">
        <f t="shared" si="475"/>
        <v>0</v>
      </c>
      <c r="AY480" s="82" t="b">
        <f t="shared" si="484"/>
        <v>0</v>
      </c>
      <c r="AZ480" s="82"/>
      <c r="BA480" s="82" t="b">
        <f t="shared" si="485"/>
        <v>0</v>
      </c>
      <c r="BB480" s="82" t="b">
        <f t="shared" si="486"/>
        <v>0</v>
      </c>
      <c r="BC480" s="82" t="b">
        <f t="shared" si="487"/>
        <v>0</v>
      </c>
      <c r="BD480" s="70"/>
      <c r="BE480" s="70" t="str">
        <f t="shared" si="476"/>
        <v/>
      </c>
      <c r="BF480" s="70">
        <v>469</v>
      </c>
      <c r="BG480" s="70"/>
      <c r="BH480" s="70"/>
      <c r="BI480" s="70"/>
      <c r="BJ480" s="70"/>
      <c r="BK480" s="70"/>
      <c r="BL480" s="70"/>
      <c r="BM480" s="70"/>
      <c r="BN480" s="70"/>
      <c r="BO480" s="70"/>
      <c r="BP480" s="70"/>
      <c r="BQ480" s="70"/>
      <c r="BR480" s="70"/>
      <c r="BS480" s="70" t="b">
        <f t="shared" si="477"/>
        <v>0</v>
      </c>
      <c r="BT480" s="70">
        <f>COUNTA(B481:$O$830)</f>
        <v>0</v>
      </c>
      <c r="BU480" s="70"/>
      <c r="BV480" s="163"/>
      <c r="BW480" s="163"/>
      <c r="BX480" s="163"/>
      <c r="BY480" s="163"/>
      <c r="BZ480" s="163"/>
      <c r="CA480" s="163"/>
      <c r="CB480" s="163"/>
      <c r="CC480" s="163"/>
      <c r="CD480" s="163"/>
      <c r="CE480" s="163" t="str">
        <f t="shared" si="488"/>
        <v/>
      </c>
      <c r="CF480" s="163" t="str">
        <f t="shared" si="489"/>
        <v/>
      </c>
      <c r="CG480" s="163" t="str">
        <f t="shared" si="490"/>
        <v/>
      </c>
      <c r="CH480" s="163" t="str">
        <f t="shared" si="491"/>
        <v/>
      </c>
      <c r="CI480" s="163" t="str">
        <f t="shared" si="492"/>
        <v/>
      </c>
      <c r="CJ480" s="163" t="str">
        <f t="shared" si="493"/>
        <v/>
      </c>
      <c r="CK480" s="163" t="str">
        <f t="shared" si="494"/>
        <v/>
      </c>
      <c r="CL480" s="163" t="str">
        <f t="shared" si="495"/>
        <v/>
      </c>
      <c r="CM480" s="163" t="str">
        <f t="shared" si="496"/>
        <v/>
      </c>
      <c r="CN480" s="163"/>
      <c r="CO480" s="163"/>
      <c r="CP480" s="163" t="str">
        <f t="shared" si="497"/>
        <v/>
      </c>
      <c r="CQ480" s="163"/>
      <c r="CR480" s="163"/>
      <c r="CS480" s="185" t="str">
        <f t="shared" si="514"/>
        <v/>
      </c>
      <c r="CT480" s="70"/>
      <c r="CU480" s="70">
        <f t="shared" si="498"/>
        <v>0</v>
      </c>
      <c r="CV480" s="70">
        <f t="shared" si="499"/>
        <v>0</v>
      </c>
      <c r="CW480" s="70"/>
      <c r="CX480" s="96">
        <f t="shared" si="500"/>
        <v>0</v>
      </c>
      <c r="CY480" s="70"/>
      <c r="CZ480" s="70" t="e">
        <f t="shared" si="501"/>
        <v>#VALUE!</v>
      </c>
      <c r="DA480" s="70" t="e">
        <f t="shared" si="502"/>
        <v>#VALUE!</v>
      </c>
      <c r="DB480" s="70"/>
      <c r="DC480" s="70" t="b">
        <f t="shared" si="515"/>
        <v>0</v>
      </c>
      <c r="DD480" s="70">
        <f t="shared" si="503"/>
        <v>0</v>
      </c>
      <c r="DE480" s="70" t="str">
        <f t="shared" si="504"/>
        <v/>
      </c>
      <c r="DF480" s="70"/>
      <c r="DG480" s="70" t="str">
        <f t="shared" ref="DG480:DG543" si="516">E480&amp;F480</f>
        <v/>
      </c>
      <c r="DH480" s="70" t="b">
        <f t="shared" ref="DH480:DH543" si="517">OR(IF(((B480="ss")+(B480="se")+(E480&lt;&gt;"c"))=2,TRUE,IF(OR(B480="se",B480="ss"),OR((ISNA(MATCH(IF(((B480="ss")+(B480="se")+(E480="c"))=2,C480&amp;D480,""),$DG$12:$DG$812,0))),(ISNA(MATCH(IF(((B480="ss")+(B480="se")+(E480="c"))=2,C480&amp;D480,""),$DG$12:$DG$812,0)))),)),IF(OR(B480="ss",B480="se"),COUNTIF($DE$12:$DE$830,DE480)&lt;&gt;COUNTIF($DI$12:$DI$812,DI480),FALSE))</f>
        <v>0</v>
      </c>
      <c r="DI480" s="70" t="str">
        <f t="shared" ref="DI480:DI543" si="518">C480&amp;D480</f>
        <v/>
      </c>
      <c r="DJ480" s="70"/>
      <c r="DK480" s="70" t="str">
        <f t="shared" si="505"/>
        <v/>
      </c>
      <c r="DL480" s="70" t="str">
        <f t="shared" si="506"/>
        <v/>
      </c>
      <c r="DM480" s="70"/>
      <c r="DN480" s="70" t="str">
        <f t="shared" si="507"/>
        <v/>
      </c>
      <c r="DO480" s="70" t="str">
        <f>IF(DK480="","",AND((COUNTIF($DK$12:DL480,DK480))=1,(COUNTIF($DK$12:DL480,DL480))=1))</f>
        <v/>
      </c>
      <c r="DP480" s="70" t="str">
        <f>IF(DK480="","",AND((COUNTIF(DK480:$DL$812,DK480))=1,(COUNTIF(DK480:$DL$812,DL480))=1))</f>
        <v/>
      </c>
      <c r="DQ480" s="70"/>
      <c r="DR480" s="70" t="b">
        <f t="shared" si="508"/>
        <v>0</v>
      </c>
      <c r="DS480" s="70" t="b">
        <f t="shared" si="509"/>
        <v>0</v>
      </c>
      <c r="DT480" s="70">
        <f t="shared" ref="DT480:DT543" si="519">IF(LEFT(M480,13)="oui percement",C480&amp;D480,)</f>
        <v>0</v>
      </c>
      <c r="DU480" s="70">
        <f t="shared" ref="DU480:DU543" si="520">IF(RIGHT(M480,5)="appui",C480&amp;D480,)</f>
        <v>0</v>
      </c>
      <c r="DV480" s="70" t="b">
        <f t="shared" si="510"/>
        <v>0</v>
      </c>
      <c r="DW480" s="70" t="b">
        <f t="shared" si="511"/>
        <v>0</v>
      </c>
      <c r="DX480" s="70"/>
      <c r="DY480" s="70" t="b">
        <f t="shared" si="512"/>
        <v>0</v>
      </c>
      <c r="DZ480" s="70">
        <f t="shared" si="513"/>
        <v>0</v>
      </c>
      <c r="EA480" s="70"/>
    </row>
    <row r="481" spans="1:131" x14ac:dyDescent="0.25">
      <c r="A481" s="24" t="str">
        <f t="shared" si="478"/>
        <v/>
      </c>
      <c r="B481" s="36"/>
      <c r="C481" s="37"/>
      <c r="D481" s="38"/>
      <c r="E481" s="37"/>
      <c r="F481" s="38"/>
      <c r="G481" s="39"/>
      <c r="H481" s="35"/>
      <c r="I481" s="30"/>
      <c r="J481" s="38"/>
      <c r="K481" s="36"/>
      <c r="L481" s="40"/>
      <c r="M481" s="43"/>
      <c r="N481" s="44"/>
      <c r="O481" s="35"/>
      <c r="P481" s="87"/>
      <c r="R481" s="70"/>
      <c r="S481" s="70"/>
      <c r="T481" s="99" t="s">
        <v>1103</v>
      </c>
      <c r="U481" s="146" t="s">
        <v>1104</v>
      </c>
      <c r="V481" s="70"/>
      <c r="W481" s="70"/>
      <c r="X481" s="70"/>
      <c r="Y481" s="70"/>
      <c r="Z481" t="b">
        <f t="shared" si="457"/>
        <v>0</v>
      </c>
      <c r="AA481" t="b">
        <f t="shared" si="479"/>
        <v>0</v>
      </c>
      <c r="AB481" t="b">
        <f t="shared" si="458"/>
        <v>0</v>
      </c>
      <c r="AC481" t="b">
        <f t="shared" si="459"/>
        <v>0</v>
      </c>
      <c r="AD481" s="101" t="b">
        <f t="shared" si="460"/>
        <v>0</v>
      </c>
      <c r="AE481" t="e">
        <f t="shared" si="461"/>
        <v>#VALUE!</v>
      </c>
      <c r="AF481" t="b">
        <f t="shared" si="462"/>
        <v>0</v>
      </c>
      <c r="AG481" s="135"/>
      <c r="AH481" s="82" t="b">
        <f t="shared" si="463"/>
        <v>0</v>
      </c>
      <c r="AI481" s="99" t="b">
        <f t="shared" si="464"/>
        <v>0</v>
      </c>
      <c r="AJ481" s="70" t="b">
        <f t="shared" si="465"/>
        <v>0</v>
      </c>
      <c r="AK481" s="111" t="b">
        <f t="shared" si="480"/>
        <v>0</v>
      </c>
      <c r="AL481" s="82" t="e">
        <f t="shared" si="466"/>
        <v>#VALUE!</v>
      </c>
      <c r="AM481" s="82" t="b">
        <f t="shared" si="467"/>
        <v>0</v>
      </c>
      <c r="AN481" s="82" t="b">
        <f t="shared" si="468"/>
        <v>0</v>
      </c>
      <c r="AO481" s="82" t="b">
        <f t="shared" si="481"/>
        <v>0</v>
      </c>
      <c r="AP481" s="82" t="b">
        <f t="shared" si="469"/>
        <v>0</v>
      </c>
      <c r="AQ481" s="82" t="b">
        <f t="shared" si="482"/>
        <v>0</v>
      </c>
      <c r="AR481" s="70">
        <f t="shared" si="483"/>
        <v>0</v>
      </c>
      <c r="AS481" s="82" t="b">
        <f t="shared" si="470"/>
        <v>0</v>
      </c>
      <c r="AT481" s="82" t="b">
        <f t="shared" si="471"/>
        <v>0</v>
      </c>
      <c r="AU481" s="82" t="b">
        <f t="shared" si="472"/>
        <v>0</v>
      </c>
      <c r="AV481" s="82" t="b">
        <f t="shared" si="473"/>
        <v>0</v>
      </c>
      <c r="AW481" s="82" t="b">
        <f t="shared" si="474"/>
        <v>0</v>
      </c>
      <c r="AX481" s="82" t="b">
        <f t="shared" si="475"/>
        <v>0</v>
      </c>
      <c r="AY481" s="82" t="b">
        <f t="shared" si="484"/>
        <v>0</v>
      </c>
      <c r="AZ481" s="82"/>
      <c r="BA481" s="82" t="b">
        <f t="shared" si="485"/>
        <v>0</v>
      </c>
      <c r="BB481" s="82" t="b">
        <f t="shared" si="486"/>
        <v>0</v>
      </c>
      <c r="BC481" s="82" t="b">
        <f t="shared" si="487"/>
        <v>0</v>
      </c>
      <c r="BD481" s="70"/>
      <c r="BE481" s="70" t="str">
        <f t="shared" si="476"/>
        <v/>
      </c>
      <c r="BF481" s="70">
        <v>470</v>
      </c>
      <c r="BG481" s="70"/>
      <c r="BH481" s="70"/>
      <c r="BI481" s="70"/>
      <c r="BJ481" s="70"/>
      <c r="BK481" s="70"/>
      <c r="BL481" s="70"/>
      <c r="BM481" s="70"/>
      <c r="BN481" s="70"/>
      <c r="BO481" s="70"/>
      <c r="BP481" s="70"/>
      <c r="BQ481" s="70"/>
      <c r="BR481" s="70"/>
      <c r="BS481" s="70" t="b">
        <f t="shared" si="477"/>
        <v>0</v>
      </c>
      <c r="BT481" s="70">
        <f>COUNTA(B482:$O$830)</f>
        <v>0</v>
      </c>
      <c r="BU481" s="70"/>
      <c r="BV481" s="163"/>
      <c r="BW481" s="163"/>
      <c r="BX481" s="163"/>
      <c r="BY481" s="163"/>
      <c r="BZ481" s="163"/>
      <c r="CA481" s="163"/>
      <c r="CB481" s="163"/>
      <c r="CC481" s="163"/>
      <c r="CD481" s="163"/>
      <c r="CE481" s="163" t="str">
        <f t="shared" si="488"/>
        <v/>
      </c>
      <c r="CF481" s="163" t="str">
        <f t="shared" si="489"/>
        <v/>
      </c>
      <c r="CG481" s="163" t="str">
        <f t="shared" si="490"/>
        <v/>
      </c>
      <c r="CH481" s="163" t="str">
        <f t="shared" si="491"/>
        <v/>
      </c>
      <c r="CI481" s="163" t="str">
        <f t="shared" si="492"/>
        <v/>
      </c>
      <c r="CJ481" s="163" t="str">
        <f t="shared" si="493"/>
        <v/>
      </c>
      <c r="CK481" s="163" t="str">
        <f t="shared" si="494"/>
        <v/>
      </c>
      <c r="CL481" s="163" t="str">
        <f t="shared" si="495"/>
        <v/>
      </c>
      <c r="CM481" s="163" t="str">
        <f t="shared" si="496"/>
        <v/>
      </c>
      <c r="CN481" s="163"/>
      <c r="CO481" s="163"/>
      <c r="CP481" s="163" t="str">
        <f t="shared" si="497"/>
        <v/>
      </c>
      <c r="CQ481" s="163"/>
      <c r="CR481" s="163"/>
      <c r="CS481" s="185" t="str">
        <f t="shared" si="514"/>
        <v/>
      </c>
      <c r="CT481" s="70"/>
      <c r="CU481" s="70">
        <f t="shared" si="498"/>
        <v>0</v>
      </c>
      <c r="CV481" s="70">
        <f t="shared" si="499"/>
        <v>0</v>
      </c>
      <c r="CW481" s="70"/>
      <c r="CX481" s="96">
        <f t="shared" si="500"/>
        <v>0</v>
      </c>
      <c r="CY481" s="70"/>
      <c r="CZ481" s="70" t="e">
        <f t="shared" si="501"/>
        <v>#VALUE!</v>
      </c>
      <c r="DA481" s="70" t="e">
        <f t="shared" si="502"/>
        <v>#VALUE!</v>
      </c>
      <c r="DB481" s="70"/>
      <c r="DC481" s="70" t="b">
        <f t="shared" si="515"/>
        <v>0</v>
      </c>
      <c r="DD481" s="70">
        <f t="shared" si="503"/>
        <v>0</v>
      </c>
      <c r="DE481" s="70" t="str">
        <f t="shared" si="504"/>
        <v/>
      </c>
      <c r="DF481" s="70"/>
      <c r="DG481" s="70" t="str">
        <f t="shared" si="516"/>
        <v/>
      </c>
      <c r="DH481" s="70" t="b">
        <f t="shared" si="517"/>
        <v>0</v>
      </c>
      <c r="DI481" s="70" t="str">
        <f t="shared" si="518"/>
        <v/>
      </c>
      <c r="DJ481" s="70"/>
      <c r="DK481" s="70" t="str">
        <f t="shared" si="505"/>
        <v/>
      </c>
      <c r="DL481" s="70" t="str">
        <f t="shared" si="506"/>
        <v/>
      </c>
      <c r="DM481" s="70"/>
      <c r="DN481" s="70" t="str">
        <f t="shared" si="507"/>
        <v/>
      </c>
      <c r="DO481" s="70" t="str">
        <f>IF(DK481="","",AND((COUNTIF($DK$12:DL481,DK481))=1,(COUNTIF($DK$12:DL481,DL481))=1))</f>
        <v/>
      </c>
      <c r="DP481" s="70" t="str">
        <f>IF(DK481="","",AND((COUNTIF(DK481:$DL$812,DK481))=1,(COUNTIF(DK481:$DL$812,DL481))=1))</f>
        <v/>
      </c>
      <c r="DQ481" s="70"/>
      <c r="DR481" s="70" t="b">
        <f t="shared" si="508"/>
        <v>0</v>
      </c>
      <c r="DS481" s="70" t="b">
        <f t="shared" si="509"/>
        <v>0</v>
      </c>
      <c r="DT481" s="70">
        <f t="shared" si="519"/>
        <v>0</v>
      </c>
      <c r="DU481" s="70">
        <f t="shared" si="520"/>
        <v>0</v>
      </c>
      <c r="DV481" s="70" t="b">
        <f t="shared" si="510"/>
        <v>0</v>
      </c>
      <c r="DW481" s="70" t="b">
        <f t="shared" si="511"/>
        <v>0</v>
      </c>
      <c r="DX481" s="70"/>
      <c r="DY481" s="70" t="b">
        <f t="shared" si="512"/>
        <v>0</v>
      </c>
      <c r="DZ481" s="70">
        <f t="shared" si="513"/>
        <v>0</v>
      </c>
      <c r="EA481" s="70"/>
    </row>
    <row r="482" spans="1:131" x14ac:dyDescent="0.25">
      <c r="A482" s="24" t="str">
        <f t="shared" si="478"/>
        <v/>
      </c>
      <c r="B482" s="36"/>
      <c r="C482" s="37"/>
      <c r="D482" s="38"/>
      <c r="E482" s="37"/>
      <c r="F482" s="38"/>
      <c r="G482" s="39"/>
      <c r="H482" s="35"/>
      <c r="I482" s="30"/>
      <c r="J482" s="38"/>
      <c r="K482" s="36"/>
      <c r="L482" s="40"/>
      <c r="M482" s="43"/>
      <c r="N482" s="44"/>
      <c r="O482" s="35"/>
      <c r="P482" s="87"/>
      <c r="R482" s="70"/>
      <c r="S482" s="70"/>
      <c r="T482" s="99" t="s">
        <v>1105</v>
      </c>
      <c r="U482" s="146" t="s">
        <v>1106</v>
      </c>
      <c r="V482" s="70"/>
      <c r="W482" s="70"/>
      <c r="X482" s="70"/>
      <c r="Y482" s="70"/>
      <c r="Z482" t="b">
        <f t="shared" si="457"/>
        <v>0</v>
      </c>
      <c r="AA482" t="b">
        <f t="shared" si="479"/>
        <v>0</v>
      </c>
      <c r="AB482" t="b">
        <f t="shared" si="458"/>
        <v>0</v>
      </c>
      <c r="AC482" t="b">
        <f t="shared" si="459"/>
        <v>0</v>
      </c>
      <c r="AD482" s="101" t="b">
        <f t="shared" si="460"/>
        <v>0</v>
      </c>
      <c r="AE482" t="e">
        <f t="shared" si="461"/>
        <v>#VALUE!</v>
      </c>
      <c r="AF482" t="b">
        <f t="shared" si="462"/>
        <v>0</v>
      </c>
      <c r="AG482" s="135"/>
      <c r="AH482" s="82" t="b">
        <f t="shared" si="463"/>
        <v>0</v>
      </c>
      <c r="AI482" s="99" t="b">
        <f t="shared" si="464"/>
        <v>0</v>
      </c>
      <c r="AJ482" s="70" t="b">
        <f t="shared" si="465"/>
        <v>0</v>
      </c>
      <c r="AK482" s="111" t="b">
        <f t="shared" si="480"/>
        <v>0</v>
      </c>
      <c r="AL482" s="82" t="e">
        <f t="shared" si="466"/>
        <v>#VALUE!</v>
      </c>
      <c r="AM482" s="82" t="b">
        <f t="shared" si="467"/>
        <v>0</v>
      </c>
      <c r="AN482" s="82" t="b">
        <f t="shared" si="468"/>
        <v>0</v>
      </c>
      <c r="AO482" s="82" t="b">
        <f t="shared" si="481"/>
        <v>0</v>
      </c>
      <c r="AP482" s="82" t="b">
        <f t="shared" si="469"/>
        <v>0</v>
      </c>
      <c r="AQ482" s="82" t="b">
        <f t="shared" si="482"/>
        <v>0</v>
      </c>
      <c r="AR482" s="70">
        <f t="shared" si="483"/>
        <v>0</v>
      </c>
      <c r="AS482" s="82" t="b">
        <f t="shared" si="470"/>
        <v>0</v>
      </c>
      <c r="AT482" s="82" t="b">
        <f t="shared" si="471"/>
        <v>0</v>
      </c>
      <c r="AU482" s="82" t="b">
        <f t="shared" si="472"/>
        <v>0</v>
      </c>
      <c r="AV482" s="82" t="b">
        <f t="shared" si="473"/>
        <v>0</v>
      </c>
      <c r="AW482" s="82" t="b">
        <f t="shared" si="474"/>
        <v>0</v>
      </c>
      <c r="AX482" s="82" t="b">
        <f t="shared" si="475"/>
        <v>0</v>
      </c>
      <c r="AY482" s="82" t="b">
        <f t="shared" si="484"/>
        <v>0</v>
      </c>
      <c r="AZ482" s="82"/>
      <c r="BA482" s="82" t="b">
        <f t="shared" si="485"/>
        <v>0</v>
      </c>
      <c r="BB482" s="82" t="b">
        <f t="shared" si="486"/>
        <v>0</v>
      </c>
      <c r="BC482" s="82" t="b">
        <f t="shared" si="487"/>
        <v>0</v>
      </c>
      <c r="BD482" s="70"/>
      <c r="BE482" s="70" t="str">
        <f t="shared" si="476"/>
        <v/>
      </c>
      <c r="BF482" s="70">
        <v>471</v>
      </c>
      <c r="BG482" s="70"/>
      <c r="BH482" s="70"/>
      <c r="BI482" s="70"/>
      <c r="BJ482" s="70"/>
      <c r="BK482" s="70"/>
      <c r="BL482" s="70"/>
      <c r="BM482" s="70"/>
      <c r="BN482" s="70"/>
      <c r="BO482" s="70"/>
      <c r="BP482" s="70"/>
      <c r="BQ482" s="70"/>
      <c r="BR482" s="70"/>
      <c r="BS482" s="70" t="b">
        <f t="shared" si="477"/>
        <v>0</v>
      </c>
      <c r="BT482" s="70">
        <f>COUNTA(B483:$O$830)</f>
        <v>0</v>
      </c>
      <c r="BU482" s="70"/>
      <c r="BV482" s="163"/>
      <c r="BW482" s="163"/>
      <c r="BX482" s="163"/>
      <c r="BY482" s="163"/>
      <c r="BZ482" s="163"/>
      <c r="CA482" s="163"/>
      <c r="CB482" s="163"/>
      <c r="CC482" s="163"/>
      <c r="CD482" s="163"/>
      <c r="CE482" s="163" t="str">
        <f t="shared" si="488"/>
        <v/>
      </c>
      <c r="CF482" s="163" t="str">
        <f t="shared" si="489"/>
        <v/>
      </c>
      <c r="CG482" s="163" t="str">
        <f t="shared" si="490"/>
        <v/>
      </c>
      <c r="CH482" s="163" t="str">
        <f t="shared" si="491"/>
        <v/>
      </c>
      <c r="CI482" s="163" t="str">
        <f t="shared" si="492"/>
        <v/>
      </c>
      <c r="CJ482" s="163" t="str">
        <f t="shared" si="493"/>
        <v/>
      </c>
      <c r="CK482" s="163" t="str">
        <f t="shared" si="494"/>
        <v/>
      </c>
      <c r="CL482" s="163" t="str">
        <f t="shared" si="495"/>
        <v/>
      </c>
      <c r="CM482" s="163" t="str">
        <f t="shared" si="496"/>
        <v/>
      </c>
      <c r="CN482" s="163"/>
      <c r="CO482" s="163"/>
      <c r="CP482" s="163" t="str">
        <f t="shared" si="497"/>
        <v/>
      </c>
      <c r="CQ482" s="163"/>
      <c r="CR482" s="163"/>
      <c r="CS482" s="185" t="str">
        <f t="shared" si="514"/>
        <v/>
      </c>
      <c r="CT482" s="70"/>
      <c r="CU482" s="70">
        <f t="shared" si="498"/>
        <v>0</v>
      </c>
      <c r="CV482" s="70">
        <f t="shared" si="499"/>
        <v>0</v>
      </c>
      <c r="CW482" s="70"/>
      <c r="CX482" s="96">
        <f t="shared" si="500"/>
        <v>0</v>
      </c>
      <c r="CY482" s="70"/>
      <c r="CZ482" s="70" t="e">
        <f t="shared" si="501"/>
        <v>#VALUE!</v>
      </c>
      <c r="DA482" s="70" t="e">
        <f t="shared" si="502"/>
        <v>#VALUE!</v>
      </c>
      <c r="DB482" s="70"/>
      <c r="DC482" s="70" t="b">
        <f t="shared" si="515"/>
        <v>0</v>
      </c>
      <c r="DD482" s="70">
        <f t="shared" si="503"/>
        <v>0</v>
      </c>
      <c r="DE482" s="70" t="str">
        <f t="shared" si="504"/>
        <v/>
      </c>
      <c r="DF482" s="70"/>
      <c r="DG482" s="70" t="str">
        <f t="shared" si="516"/>
        <v/>
      </c>
      <c r="DH482" s="70" t="b">
        <f t="shared" si="517"/>
        <v>0</v>
      </c>
      <c r="DI482" s="70" t="str">
        <f t="shared" si="518"/>
        <v/>
      </c>
      <c r="DJ482" s="70"/>
      <c r="DK482" s="70" t="str">
        <f t="shared" si="505"/>
        <v/>
      </c>
      <c r="DL482" s="70" t="str">
        <f t="shared" si="506"/>
        <v/>
      </c>
      <c r="DM482" s="70"/>
      <c r="DN482" s="70" t="str">
        <f t="shared" si="507"/>
        <v/>
      </c>
      <c r="DO482" s="70" t="str">
        <f>IF(DK482="","",AND((COUNTIF($DK$12:DL482,DK482))=1,(COUNTIF($DK$12:DL482,DL482))=1))</f>
        <v/>
      </c>
      <c r="DP482" s="70" t="str">
        <f>IF(DK482="","",AND((COUNTIF(DK482:$DL$812,DK482))=1,(COUNTIF(DK482:$DL$812,DL482))=1))</f>
        <v/>
      </c>
      <c r="DQ482" s="70"/>
      <c r="DR482" s="70" t="b">
        <f t="shared" si="508"/>
        <v>0</v>
      </c>
      <c r="DS482" s="70" t="b">
        <f t="shared" si="509"/>
        <v>0</v>
      </c>
      <c r="DT482" s="70">
        <f t="shared" si="519"/>
        <v>0</v>
      </c>
      <c r="DU482" s="70">
        <f t="shared" si="520"/>
        <v>0</v>
      </c>
      <c r="DV482" s="70" t="b">
        <f t="shared" si="510"/>
        <v>0</v>
      </c>
      <c r="DW482" s="70" t="b">
        <f t="shared" si="511"/>
        <v>0</v>
      </c>
      <c r="DX482" s="70"/>
      <c r="DY482" s="70" t="b">
        <f t="shared" si="512"/>
        <v>0</v>
      </c>
      <c r="DZ482" s="70">
        <f t="shared" si="513"/>
        <v>0</v>
      </c>
      <c r="EA482" s="70"/>
    </row>
    <row r="483" spans="1:131" x14ac:dyDescent="0.25">
      <c r="A483" s="24" t="str">
        <f t="shared" si="478"/>
        <v/>
      </c>
      <c r="B483" s="36"/>
      <c r="C483" s="37"/>
      <c r="D483" s="38"/>
      <c r="E483" s="37"/>
      <c r="F483" s="38"/>
      <c r="G483" s="39"/>
      <c r="H483" s="35"/>
      <c r="I483" s="30"/>
      <c r="J483" s="38"/>
      <c r="K483" s="36"/>
      <c r="L483" s="40"/>
      <c r="M483" s="43"/>
      <c r="N483" s="44"/>
      <c r="O483" s="35"/>
      <c r="P483" s="87"/>
      <c r="R483" s="70"/>
      <c r="S483" s="70"/>
      <c r="T483" s="99" t="s">
        <v>1107</v>
      </c>
      <c r="U483" s="146" t="s">
        <v>1108</v>
      </c>
      <c r="V483" s="70"/>
      <c r="W483" s="70"/>
      <c r="X483" s="70"/>
      <c r="Y483" s="70"/>
      <c r="Z483" t="b">
        <f t="shared" si="457"/>
        <v>0</v>
      </c>
      <c r="AA483" t="b">
        <f t="shared" si="479"/>
        <v>0</v>
      </c>
      <c r="AB483" t="b">
        <f t="shared" si="458"/>
        <v>0</v>
      </c>
      <c r="AC483" t="b">
        <f t="shared" si="459"/>
        <v>0</v>
      </c>
      <c r="AD483" s="101" t="b">
        <f t="shared" si="460"/>
        <v>0</v>
      </c>
      <c r="AE483" t="e">
        <f t="shared" si="461"/>
        <v>#VALUE!</v>
      </c>
      <c r="AF483" t="b">
        <f t="shared" si="462"/>
        <v>0</v>
      </c>
      <c r="AG483" s="135"/>
      <c r="AH483" s="82" t="b">
        <f t="shared" si="463"/>
        <v>0</v>
      </c>
      <c r="AI483" s="99" t="b">
        <f t="shared" si="464"/>
        <v>0</v>
      </c>
      <c r="AJ483" s="70" t="b">
        <f t="shared" si="465"/>
        <v>0</v>
      </c>
      <c r="AK483" s="111" t="b">
        <f t="shared" si="480"/>
        <v>0</v>
      </c>
      <c r="AL483" s="82" t="e">
        <f t="shared" si="466"/>
        <v>#VALUE!</v>
      </c>
      <c r="AM483" s="82" t="b">
        <f t="shared" si="467"/>
        <v>0</v>
      </c>
      <c r="AN483" s="82" t="b">
        <f t="shared" si="468"/>
        <v>0</v>
      </c>
      <c r="AO483" s="82" t="b">
        <f t="shared" si="481"/>
        <v>0</v>
      </c>
      <c r="AP483" s="82" t="b">
        <f t="shared" si="469"/>
        <v>0</v>
      </c>
      <c r="AQ483" s="82" t="b">
        <f t="shared" si="482"/>
        <v>0</v>
      </c>
      <c r="AR483" s="70">
        <f t="shared" si="483"/>
        <v>0</v>
      </c>
      <c r="AS483" s="82" t="b">
        <f t="shared" si="470"/>
        <v>0</v>
      </c>
      <c r="AT483" s="82" t="b">
        <f t="shared" si="471"/>
        <v>0</v>
      </c>
      <c r="AU483" s="82" t="b">
        <f t="shared" si="472"/>
        <v>0</v>
      </c>
      <c r="AV483" s="82" t="b">
        <f t="shared" si="473"/>
        <v>0</v>
      </c>
      <c r="AW483" s="82" t="b">
        <f t="shared" si="474"/>
        <v>0</v>
      </c>
      <c r="AX483" s="82" t="b">
        <f t="shared" si="475"/>
        <v>0</v>
      </c>
      <c r="AY483" s="82" t="b">
        <f t="shared" si="484"/>
        <v>0</v>
      </c>
      <c r="AZ483" s="82"/>
      <c r="BA483" s="82" t="b">
        <f t="shared" si="485"/>
        <v>0</v>
      </c>
      <c r="BB483" s="82" t="b">
        <f t="shared" si="486"/>
        <v>0</v>
      </c>
      <c r="BC483" s="82" t="b">
        <f t="shared" si="487"/>
        <v>0</v>
      </c>
      <c r="BD483" s="70"/>
      <c r="BE483" s="70" t="str">
        <f t="shared" si="476"/>
        <v/>
      </c>
      <c r="BF483" s="70">
        <v>472</v>
      </c>
      <c r="BG483" s="70"/>
      <c r="BH483" s="70"/>
      <c r="BI483" s="70"/>
      <c r="BJ483" s="70"/>
      <c r="BK483" s="70"/>
      <c r="BL483" s="70"/>
      <c r="BM483" s="70"/>
      <c r="BN483" s="70"/>
      <c r="BO483" s="70"/>
      <c r="BP483" s="70"/>
      <c r="BQ483" s="70"/>
      <c r="BR483" s="70"/>
      <c r="BS483" s="70" t="b">
        <f t="shared" si="477"/>
        <v>0</v>
      </c>
      <c r="BT483" s="70">
        <f>COUNTA(B484:$O$830)</f>
        <v>0</v>
      </c>
      <c r="BU483" s="70"/>
      <c r="BV483" s="163"/>
      <c r="BW483" s="163"/>
      <c r="BX483" s="163"/>
      <c r="BY483" s="163"/>
      <c r="BZ483" s="163"/>
      <c r="CA483" s="163"/>
      <c r="CB483" s="163"/>
      <c r="CC483" s="163"/>
      <c r="CD483" s="163"/>
      <c r="CE483" s="163" t="str">
        <f t="shared" si="488"/>
        <v/>
      </c>
      <c r="CF483" s="163" t="str">
        <f t="shared" si="489"/>
        <v/>
      </c>
      <c r="CG483" s="163" t="str">
        <f t="shared" si="490"/>
        <v/>
      </c>
      <c r="CH483" s="163" t="str">
        <f t="shared" si="491"/>
        <v/>
      </c>
      <c r="CI483" s="163" t="str">
        <f t="shared" si="492"/>
        <v/>
      </c>
      <c r="CJ483" s="163" t="str">
        <f t="shared" si="493"/>
        <v/>
      </c>
      <c r="CK483" s="163" t="str">
        <f t="shared" si="494"/>
        <v/>
      </c>
      <c r="CL483" s="163" t="str">
        <f t="shared" si="495"/>
        <v/>
      </c>
      <c r="CM483" s="163" t="str">
        <f t="shared" si="496"/>
        <v/>
      </c>
      <c r="CN483" s="163"/>
      <c r="CO483" s="163"/>
      <c r="CP483" s="163" t="str">
        <f t="shared" si="497"/>
        <v/>
      </c>
      <c r="CQ483" s="163"/>
      <c r="CR483" s="163"/>
      <c r="CS483" s="185" t="str">
        <f t="shared" si="514"/>
        <v/>
      </c>
      <c r="CT483" s="70"/>
      <c r="CU483" s="70">
        <f t="shared" si="498"/>
        <v>0</v>
      </c>
      <c r="CV483" s="70">
        <f t="shared" si="499"/>
        <v>0</v>
      </c>
      <c r="CW483" s="70"/>
      <c r="CX483" s="96">
        <f t="shared" si="500"/>
        <v>0</v>
      </c>
      <c r="CY483" s="70"/>
      <c r="CZ483" s="70" t="e">
        <f t="shared" si="501"/>
        <v>#VALUE!</v>
      </c>
      <c r="DA483" s="70" t="e">
        <f t="shared" si="502"/>
        <v>#VALUE!</v>
      </c>
      <c r="DB483" s="70"/>
      <c r="DC483" s="70" t="b">
        <f t="shared" si="515"/>
        <v>0</v>
      </c>
      <c r="DD483" s="70">
        <f t="shared" si="503"/>
        <v>0</v>
      </c>
      <c r="DE483" s="70" t="str">
        <f t="shared" si="504"/>
        <v/>
      </c>
      <c r="DF483" s="70"/>
      <c r="DG483" s="70" t="str">
        <f t="shared" si="516"/>
        <v/>
      </c>
      <c r="DH483" s="70" t="b">
        <f t="shared" si="517"/>
        <v>0</v>
      </c>
      <c r="DI483" s="70" t="str">
        <f t="shared" si="518"/>
        <v/>
      </c>
      <c r="DJ483" s="70"/>
      <c r="DK483" s="70" t="str">
        <f t="shared" si="505"/>
        <v/>
      </c>
      <c r="DL483" s="70" t="str">
        <f t="shared" si="506"/>
        <v/>
      </c>
      <c r="DM483" s="70"/>
      <c r="DN483" s="70" t="str">
        <f t="shared" si="507"/>
        <v/>
      </c>
      <c r="DO483" s="70" t="str">
        <f>IF(DK483="","",AND((COUNTIF($DK$12:DL483,DK483))=1,(COUNTIF($DK$12:DL483,DL483))=1))</f>
        <v/>
      </c>
      <c r="DP483" s="70" t="str">
        <f>IF(DK483="","",AND((COUNTIF(DK483:$DL$812,DK483))=1,(COUNTIF(DK483:$DL$812,DL483))=1))</f>
        <v/>
      </c>
      <c r="DQ483" s="70"/>
      <c r="DR483" s="70" t="b">
        <f t="shared" si="508"/>
        <v>0</v>
      </c>
      <c r="DS483" s="70" t="b">
        <f t="shared" si="509"/>
        <v>0</v>
      </c>
      <c r="DT483" s="70">
        <f t="shared" si="519"/>
        <v>0</v>
      </c>
      <c r="DU483" s="70">
        <f t="shared" si="520"/>
        <v>0</v>
      </c>
      <c r="DV483" s="70" t="b">
        <f t="shared" si="510"/>
        <v>0</v>
      </c>
      <c r="DW483" s="70" t="b">
        <f t="shared" si="511"/>
        <v>0</v>
      </c>
      <c r="DX483" s="70"/>
      <c r="DY483" s="70" t="b">
        <f t="shared" si="512"/>
        <v>0</v>
      </c>
      <c r="DZ483" s="70">
        <f t="shared" si="513"/>
        <v>0</v>
      </c>
      <c r="EA483" s="70"/>
    </row>
    <row r="484" spans="1:131" x14ac:dyDescent="0.25">
      <c r="A484" s="24" t="str">
        <f t="shared" si="478"/>
        <v/>
      </c>
      <c r="B484" s="36"/>
      <c r="C484" s="37"/>
      <c r="D484" s="38"/>
      <c r="E484" s="37"/>
      <c r="F484" s="38"/>
      <c r="G484" s="39"/>
      <c r="H484" s="35"/>
      <c r="I484" s="30"/>
      <c r="J484" s="38"/>
      <c r="K484" s="36"/>
      <c r="L484" s="40"/>
      <c r="M484" s="43"/>
      <c r="N484" s="44"/>
      <c r="O484" s="35"/>
      <c r="P484" s="87"/>
      <c r="R484" s="70"/>
      <c r="S484" s="70"/>
      <c r="T484" s="99" t="s">
        <v>1109</v>
      </c>
      <c r="U484" s="146" t="s">
        <v>1110</v>
      </c>
      <c r="V484" s="70"/>
      <c r="W484" s="70"/>
      <c r="X484" s="70"/>
      <c r="Y484" s="70"/>
      <c r="Z484" t="b">
        <f t="shared" si="457"/>
        <v>0</v>
      </c>
      <c r="AA484" t="b">
        <f t="shared" si="479"/>
        <v>0</v>
      </c>
      <c r="AB484" t="b">
        <f t="shared" si="458"/>
        <v>0</v>
      </c>
      <c r="AC484" t="b">
        <f t="shared" si="459"/>
        <v>0</v>
      </c>
      <c r="AD484" s="101" t="b">
        <f t="shared" si="460"/>
        <v>0</v>
      </c>
      <c r="AE484" t="e">
        <f t="shared" si="461"/>
        <v>#VALUE!</v>
      </c>
      <c r="AF484" t="b">
        <f t="shared" si="462"/>
        <v>0</v>
      </c>
      <c r="AG484" s="135"/>
      <c r="AH484" s="82" t="b">
        <f t="shared" si="463"/>
        <v>0</v>
      </c>
      <c r="AI484" s="99" t="b">
        <f t="shared" si="464"/>
        <v>0</v>
      </c>
      <c r="AJ484" s="70" t="b">
        <f t="shared" si="465"/>
        <v>0</v>
      </c>
      <c r="AK484" s="111" t="b">
        <f t="shared" si="480"/>
        <v>0</v>
      </c>
      <c r="AL484" s="82" t="e">
        <f t="shared" si="466"/>
        <v>#VALUE!</v>
      </c>
      <c r="AM484" s="82" t="b">
        <f t="shared" si="467"/>
        <v>0</v>
      </c>
      <c r="AN484" s="82" t="b">
        <f t="shared" si="468"/>
        <v>0</v>
      </c>
      <c r="AO484" s="82" t="b">
        <f t="shared" si="481"/>
        <v>0</v>
      </c>
      <c r="AP484" s="82" t="b">
        <f t="shared" si="469"/>
        <v>0</v>
      </c>
      <c r="AQ484" s="82" t="b">
        <f t="shared" si="482"/>
        <v>0</v>
      </c>
      <c r="AR484" s="70">
        <f t="shared" si="483"/>
        <v>0</v>
      </c>
      <c r="AS484" s="82" t="b">
        <f t="shared" si="470"/>
        <v>0</v>
      </c>
      <c r="AT484" s="82" t="b">
        <f t="shared" si="471"/>
        <v>0</v>
      </c>
      <c r="AU484" s="82" t="b">
        <f t="shared" si="472"/>
        <v>0</v>
      </c>
      <c r="AV484" s="82" t="b">
        <f t="shared" si="473"/>
        <v>0</v>
      </c>
      <c r="AW484" s="82" t="b">
        <f t="shared" si="474"/>
        <v>0</v>
      </c>
      <c r="AX484" s="82" t="b">
        <f t="shared" si="475"/>
        <v>0</v>
      </c>
      <c r="AY484" s="82" t="b">
        <f t="shared" si="484"/>
        <v>0</v>
      </c>
      <c r="AZ484" s="82"/>
      <c r="BA484" s="82" t="b">
        <f t="shared" si="485"/>
        <v>0</v>
      </c>
      <c r="BB484" s="82" t="b">
        <f t="shared" si="486"/>
        <v>0</v>
      </c>
      <c r="BC484" s="82" t="b">
        <f t="shared" si="487"/>
        <v>0</v>
      </c>
      <c r="BD484" s="70"/>
      <c r="BE484" s="70" t="str">
        <f t="shared" si="476"/>
        <v/>
      </c>
      <c r="BF484" s="70">
        <v>473</v>
      </c>
      <c r="BG484" s="70"/>
      <c r="BH484" s="70"/>
      <c r="BI484" s="70"/>
      <c r="BJ484" s="70"/>
      <c r="BK484" s="70"/>
      <c r="BL484" s="70"/>
      <c r="BM484" s="70"/>
      <c r="BN484" s="70"/>
      <c r="BO484" s="70"/>
      <c r="BP484" s="70"/>
      <c r="BQ484" s="70"/>
      <c r="BR484" s="70"/>
      <c r="BS484" s="70" t="b">
        <f t="shared" si="477"/>
        <v>0</v>
      </c>
      <c r="BT484" s="70">
        <f>COUNTA(B485:$O$830)</f>
        <v>0</v>
      </c>
      <c r="BU484" s="70"/>
      <c r="BV484" s="163"/>
      <c r="BW484" s="163"/>
      <c r="BX484" s="163"/>
      <c r="BY484" s="163"/>
      <c r="BZ484" s="163"/>
      <c r="CA484" s="163"/>
      <c r="CB484" s="163"/>
      <c r="CC484" s="163"/>
      <c r="CD484" s="163"/>
      <c r="CE484" s="163" t="str">
        <f t="shared" si="488"/>
        <v/>
      </c>
      <c r="CF484" s="163" t="str">
        <f t="shared" si="489"/>
        <v/>
      </c>
      <c r="CG484" s="163" t="str">
        <f t="shared" si="490"/>
        <v/>
      </c>
      <c r="CH484" s="163" t="str">
        <f t="shared" si="491"/>
        <v/>
      </c>
      <c r="CI484" s="163" t="str">
        <f t="shared" si="492"/>
        <v/>
      </c>
      <c r="CJ484" s="163" t="str">
        <f t="shared" si="493"/>
        <v/>
      </c>
      <c r="CK484" s="163" t="str">
        <f t="shared" si="494"/>
        <v/>
      </c>
      <c r="CL484" s="163" t="str">
        <f t="shared" si="495"/>
        <v/>
      </c>
      <c r="CM484" s="163" t="str">
        <f t="shared" si="496"/>
        <v/>
      </c>
      <c r="CN484" s="163"/>
      <c r="CO484" s="163"/>
      <c r="CP484" s="163" t="str">
        <f t="shared" si="497"/>
        <v/>
      </c>
      <c r="CQ484" s="163"/>
      <c r="CR484" s="163"/>
      <c r="CS484" s="185" t="str">
        <f t="shared" si="514"/>
        <v/>
      </c>
      <c r="CT484" s="70"/>
      <c r="CU484" s="70">
        <f t="shared" si="498"/>
        <v>0</v>
      </c>
      <c r="CV484" s="70">
        <f t="shared" si="499"/>
        <v>0</v>
      </c>
      <c r="CW484" s="70"/>
      <c r="CX484" s="96">
        <f t="shared" si="500"/>
        <v>0</v>
      </c>
      <c r="CY484" s="70"/>
      <c r="CZ484" s="70" t="e">
        <f t="shared" si="501"/>
        <v>#VALUE!</v>
      </c>
      <c r="DA484" s="70" t="e">
        <f t="shared" si="502"/>
        <v>#VALUE!</v>
      </c>
      <c r="DB484" s="70"/>
      <c r="DC484" s="70" t="b">
        <f t="shared" si="515"/>
        <v>0</v>
      </c>
      <c r="DD484" s="70">
        <f t="shared" si="503"/>
        <v>0</v>
      </c>
      <c r="DE484" s="70" t="str">
        <f t="shared" si="504"/>
        <v/>
      </c>
      <c r="DF484" s="70"/>
      <c r="DG484" s="70" t="str">
        <f t="shared" si="516"/>
        <v/>
      </c>
      <c r="DH484" s="70" t="b">
        <f t="shared" si="517"/>
        <v>0</v>
      </c>
      <c r="DI484" s="70" t="str">
        <f t="shared" si="518"/>
        <v/>
      </c>
      <c r="DJ484" s="70"/>
      <c r="DK484" s="70" t="str">
        <f t="shared" si="505"/>
        <v/>
      </c>
      <c r="DL484" s="70" t="str">
        <f t="shared" si="506"/>
        <v/>
      </c>
      <c r="DM484" s="70"/>
      <c r="DN484" s="70" t="str">
        <f t="shared" si="507"/>
        <v/>
      </c>
      <c r="DO484" s="70" t="str">
        <f>IF(DK484="","",AND((COUNTIF($DK$12:DL484,DK484))=1,(COUNTIF($DK$12:DL484,DL484))=1))</f>
        <v/>
      </c>
      <c r="DP484" s="70" t="str">
        <f>IF(DK484="","",AND((COUNTIF(DK484:$DL$812,DK484))=1,(COUNTIF(DK484:$DL$812,DL484))=1))</f>
        <v/>
      </c>
      <c r="DQ484" s="70"/>
      <c r="DR484" s="70" t="b">
        <f t="shared" si="508"/>
        <v>0</v>
      </c>
      <c r="DS484" s="70" t="b">
        <f t="shared" si="509"/>
        <v>0</v>
      </c>
      <c r="DT484" s="70">
        <f t="shared" si="519"/>
        <v>0</v>
      </c>
      <c r="DU484" s="70">
        <f t="shared" si="520"/>
        <v>0</v>
      </c>
      <c r="DV484" s="70" t="b">
        <f t="shared" si="510"/>
        <v>0</v>
      </c>
      <c r="DW484" s="70" t="b">
        <f t="shared" si="511"/>
        <v>0</v>
      </c>
      <c r="DX484" s="70"/>
      <c r="DY484" s="70" t="b">
        <f t="shared" si="512"/>
        <v>0</v>
      </c>
      <c r="DZ484" s="70">
        <f t="shared" si="513"/>
        <v>0</v>
      </c>
      <c r="EA484" s="70"/>
    </row>
    <row r="485" spans="1:131" x14ac:dyDescent="0.25">
      <c r="A485" s="24" t="str">
        <f t="shared" si="478"/>
        <v/>
      </c>
      <c r="B485" s="36"/>
      <c r="C485" s="37"/>
      <c r="D485" s="38"/>
      <c r="E485" s="37"/>
      <c r="F485" s="38"/>
      <c r="G485" s="39"/>
      <c r="H485" s="35"/>
      <c r="I485" s="30"/>
      <c r="J485" s="38"/>
      <c r="K485" s="36"/>
      <c r="L485" s="40"/>
      <c r="M485" s="43"/>
      <c r="N485" s="44"/>
      <c r="O485" s="35"/>
      <c r="P485" s="87"/>
      <c r="R485" s="70"/>
      <c r="S485" s="70"/>
      <c r="T485" s="99" t="s">
        <v>1111</v>
      </c>
      <c r="U485" s="146" t="s">
        <v>1112</v>
      </c>
      <c r="V485" s="70"/>
      <c r="W485" s="70"/>
      <c r="X485" s="70"/>
      <c r="Y485" s="70"/>
      <c r="Z485" t="b">
        <f t="shared" si="457"/>
        <v>0</v>
      </c>
      <c r="AA485" t="b">
        <f t="shared" si="479"/>
        <v>0</v>
      </c>
      <c r="AB485" t="b">
        <f t="shared" si="458"/>
        <v>0</v>
      </c>
      <c r="AC485" t="b">
        <f t="shared" si="459"/>
        <v>0</v>
      </c>
      <c r="AD485" s="101" t="b">
        <f t="shared" si="460"/>
        <v>0</v>
      </c>
      <c r="AE485" t="e">
        <f t="shared" si="461"/>
        <v>#VALUE!</v>
      </c>
      <c r="AF485" t="b">
        <f t="shared" si="462"/>
        <v>0</v>
      </c>
      <c r="AG485" s="135"/>
      <c r="AH485" s="82" t="b">
        <f t="shared" si="463"/>
        <v>0</v>
      </c>
      <c r="AI485" s="99" t="b">
        <f t="shared" si="464"/>
        <v>0</v>
      </c>
      <c r="AJ485" s="70" t="b">
        <f t="shared" si="465"/>
        <v>0</v>
      </c>
      <c r="AK485" s="111" t="b">
        <f t="shared" si="480"/>
        <v>0</v>
      </c>
      <c r="AL485" s="82" t="e">
        <f t="shared" si="466"/>
        <v>#VALUE!</v>
      </c>
      <c r="AM485" s="82" t="b">
        <f t="shared" si="467"/>
        <v>0</v>
      </c>
      <c r="AN485" s="82" t="b">
        <f t="shared" si="468"/>
        <v>0</v>
      </c>
      <c r="AO485" s="82" t="b">
        <f t="shared" si="481"/>
        <v>0</v>
      </c>
      <c r="AP485" s="82" t="b">
        <f t="shared" si="469"/>
        <v>0</v>
      </c>
      <c r="AQ485" s="82" t="b">
        <f t="shared" si="482"/>
        <v>0</v>
      </c>
      <c r="AR485" s="70">
        <f t="shared" si="483"/>
        <v>0</v>
      </c>
      <c r="AS485" s="82" t="b">
        <f t="shared" si="470"/>
        <v>0</v>
      </c>
      <c r="AT485" s="82" t="b">
        <f t="shared" si="471"/>
        <v>0</v>
      </c>
      <c r="AU485" s="82" t="b">
        <f t="shared" si="472"/>
        <v>0</v>
      </c>
      <c r="AV485" s="82" t="b">
        <f t="shared" si="473"/>
        <v>0</v>
      </c>
      <c r="AW485" s="82" t="b">
        <f t="shared" si="474"/>
        <v>0</v>
      </c>
      <c r="AX485" s="82" t="b">
        <f t="shared" si="475"/>
        <v>0</v>
      </c>
      <c r="AY485" s="82" t="b">
        <f t="shared" si="484"/>
        <v>0</v>
      </c>
      <c r="AZ485" s="82"/>
      <c r="BA485" s="82" t="b">
        <f t="shared" si="485"/>
        <v>0</v>
      </c>
      <c r="BB485" s="82" t="b">
        <f t="shared" si="486"/>
        <v>0</v>
      </c>
      <c r="BC485" s="82" t="b">
        <f t="shared" si="487"/>
        <v>0</v>
      </c>
      <c r="BD485" s="70"/>
      <c r="BE485" s="70" t="str">
        <f t="shared" si="476"/>
        <v/>
      </c>
      <c r="BF485" s="70">
        <v>474</v>
      </c>
      <c r="BG485" s="70"/>
      <c r="BH485" s="70"/>
      <c r="BI485" s="70"/>
      <c r="BJ485" s="70"/>
      <c r="BK485" s="70"/>
      <c r="BL485" s="70"/>
      <c r="BM485" s="70"/>
      <c r="BN485" s="70"/>
      <c r="BO485" s="70"/>
      <c r="BP485" s="70"/>
      <c r="BQ485" s="70"/>
      <c r="BR485" s="70"/>
      <c r="BS485" s="70" t="b">
        <f t="shared" si="477"/>
        <v>0</v>
      </c>
      <c r="BT485" s="70">
        <f>COUNTA(B486:$O$830)</f>
        <v>0</v>
      </c>
      <c r="BU485" s="70"/>
      <c r="BV485" s="163"/>
      <c r="BW485" s="163"/>
      <c r="BX485" s="163"/>
      <c r="BY485" s="163"/>
      <c r="BZ485" s="163"/>
      <c r="CA485" s="163"/>
      <c r="CB485" s="163"/>
      <c r="CC485" s="163"/>
      <c r="CD485" s="163"/>
      <c r="CE485" s="163" t="str">
        <f t="shared" si="488"/>
        <v/>
      </c>
      <c r="CF485" s="163" t="str">
        <f t="shared" si="489"/>
        <v/>
      </c>
      <c r="CG485" s="163" t="str">
        <f t="shared" si="490"/>
        <v/>
      </c>
      <c r="CH485" s="163" t="str">
        <f t="shared" si="491"/>
        <v/>
      </c>
      <c r="CI485" s="163" t="str">
        <f t="shared" si="492"/>
        <v/>
      </c>
      <c r="CJ485" s="163" t="str">
        <f t="shared" si="493"/>
        <v/>
      </c>
      <c r="CK485" s="163" t="str">
        <f t="shared" si="494"/>
        <v/>
      </c>
      <c r="CL485" s="163" t="str">
        <f t="shared" si="495"/>
        <v/>
      </c>
      <c r="CM485" s="163" t="str">
        <f t="shared" si="496"/>
        <v/>
      </c>
      <c r="CN485" s="163"/>
      <c r="CO485" s="163"/>
      <c r="CP485" s="163" t="str">
        <f t="shared" si="497"/>
        <v/>
      </c>
      <c r="CQ485" s="163"/>
      <c r="CR485" s="163"/>
      <c r="CS485" s="185" t="str">
        <f t="shared" si="514"/>
        <v/>
      </c>
      <c r="CT485" s="70"/>
      <c r="CU485" s="70">
        <f t="shared" si="498"/>
        <v>0</v>
      </c>
      <c r="CV485" s="70">
        <f t="shared" si="499"/>
        <v>0</v>
      </c>
      <c r="CW485" s="70"/>
      <c r="CX485" s="96">
        <f t="shared" si="500"/>
        <v>0</v>
      </c>
      <c r="CY485" s="70"/>
      <c r="CZ485" s="70" t="e">
        <f t="shared" si="501"/>
        <v>#VALUE!</v>
      </c>
      <c r="DA485" s="70" t="e">
        <f t="shared" si="502"/>
        <v>#VALUE!</v>
      </c>
      <c r="DB485" s="70"/>
      <c r="DC485" s="70" t="b">
        <f t="shared" si="515"/>
        <v>0</v>
      </c>
      <c r="DD485" s="70">
        <f t="shared" si="503"/>
        <v>0</v>
      </c>
      <c r="DE485" s="70" t="str">
        <f t="shared" si="504"/>
        <v/>
      </c>
      <c r="DF485" s="70"/>
      <c r="DG485" s="70" t="str">
        <f t="shared" si="516"/>
        <v/>
      </c>
      <c r="DH485" s="70" t="b">
        <f t="shared" si="517"/>
        <v>0</v>
      </c>
      <c r="DI485" s="70" t="str">
        <f t="shared" si="518"/>
        <v/>
      </c>
      <c r="DJ485" s="70"/>
      <c r="DK485" s="70" t="str">
        <f t="shared" si="505"/>
        <v/>
      </c>
      <c r="DL485" s="70" t="str">
        <f t="shared" si="506"/>
        <v/>
      </c>
      <c r="DM485" s="70"/>
      <c r="DN485" s="70" t="str">
        <f t="shared" si="507"/>
        <v/>
      </c>
      <c r="DO485" s="70" t="str">
        <f>IF(DK485="","",AND((COUNTIF($DK$12:DL485,DK485))=1,(COUNTIF($DK$12:DL485,DL485))=1))</f>
        <v/>
      </c>
      <c r="DP485" s="70" t="str">
        <f>IF(DK485="","",AND((COUNTIF(DK485:$DL$812,DK485))=1,(COUNTIF(DK485:$DL$812,DL485))=1))</f>
        <v/>
      </c>
      <c r="DQ485" s="70"/>
      <c r="DR485" s="70" t="b">
        <f t="shared" si="508"/>
        <v>0</v>
      </c>
      <c r="DS485" s="70" t="b">
        <f t="shared" si="509"/>
        <v>0</v>
      </c>
      <c r="DT485" s="70">
        <f t="shared" si="519"/>
        <v>0</v>
      </c>
      <c r="DU485" s="70">
        <f t="shared" si="520"/>
        <v>0</v>
      </c>
      <c r="DV485" s="70" t="b">
        <f t="shared" si="510"/>
        <v>0</v>
      </c>
      <c r="DW485" s="70" t="b">
        <f t="shared" si="511"/>
        <v>0</v>
      </c>
      <c r="DX485" s="70"/>
      <c r="DY485" s="70" t="b">
        <f t="shared" si="512"/>
        <v>0</v>
      </c>
      <c r="DZ485" s="70">
        <f t="shared" si="513"/>
        <v>0</v>
      </c>
      <c r="EA485" s="70"/>
    </row>
    <row r="486" spans="1:131" x14ac:dyDescent="0.25">
      <c r="A486" s="24" t="str">
        <f t="shared" si="478"/>
        <v/>
      </c>
      <c r="B486" s="36"/>
      <c r="C486" s="37"/>
      <c r="D486" s="38"/>
      <c r="E486" s="37"/>
      <c r="F486" s="38"/>
      <c r="G486" s="39"/>
      <c r="H486" s="35"/>
      <c r="I486" s="30"/>
      <c r="J486" s="38"/>
      <c r="K486" s="36"/>
      <c r="L486" s="40"/>
      <c r="M486" s="43"/>
      <c r="N486" s="44"/>
      <c r="O486" s="35"/>
      <c r="P486" s="87"/>
      <c r="R486" s="70"/>
      <c r="S486" s="70"/>
      <c r="T486" s="99" t="s">
        <v>1113</v>
      </c>
      <c r="U486" s="146" t="s">
        <v>1114</v>
      </c>
      <c r="V486" s="70"/>
      <c r="W486" s="70"/>
      <c r="X486" s="70"/>
      <c r="Y486" s="70"/>
      <c r="Z486" t="b">
        <f t="shared" si="457"/>
        <v>0</v>
      </c>
      <c r="AA486" t="b">
        <f t="shared" si="479"/>
        <v>0</v>
      </c>
      <c r="AB486" t="b">
        <f t="shared" si="458"/>
        <v>0</v>
      </c>
      <c r="AC486" t="b">
        <f t="shared" si="459"/>
        <v>0</v>
      </c>
      <c r="AD486" s="101" t="b">
        <f t="shared" si="460"/>
        <v>0</v>
      </c>
      <c r="AE486" t="e">
        <f t="shared" si="461"/>
        <v>#VALUE!</v>
      </c>
      <c r="AF486" t="b">
        <f t="shared" si="462"/>
        <v>0</v>
      </c>
      <c r="AG486" s="135"/>
      <c r="AH486" s="82" t="b">
        <f t="shared" si="463"/>
        <v>0</v>
      </c>
      <c r="AI486" s="99" t="b">
        <f t="shared" si="464"/>
        <v>0</v>
      </c>
      <c r="AJ486" s="70" t="b">
        <f t="shared" si="465"/>
        <v>0</v>
      </c>
      <c r="AK486" s="111" t="b">
        <f t="shared" si="480"/>
        <v>0</v>
      </c>
      <c r="AL486" s="82" t="e">
        <f t="shared" si="466"/>
        <v>#VALUE!</v>
      </c>
      <c r="AM486" s="82" t="b">
        <f t="shared" si="467"/>
        <v>0</v>
      </c>
      <c r="AN486" s="82" t="b">
        <f t="shared" si="468"/>
        <v>0</v>
      </c>
      <c r="AO486" s="82" t="b">
        <f t="shared" si="481"/>
        <v>0</v>
      </c>
      <c r="AP486" s="82" t="b">
        <f t="shared" si="469"/>
        <v>0</v>
      </c>
      <c r="AQ486" s="82" t="b">
        <f t="shared" si="482"/>
        <v>0</v>
      </c>
      <c r="AR486" s="70">
        <f t="shared" si="483"/>
        <v>0</v>
      </c>
      <c r="AS486" s="82" t="b">
        <f t="shared" si="470"/>
        <v>0</v>
      </c>
      <c r="AT486" s="82" t="b">
        <f t="shared" si="471"/>
        <v>0</v>
      </c>
      <c r="AU486" s="82" t="b">
        <f t="shared" si="472"/>
        <v>0</v>
      </c>
      <c r="AV486" s="82" t="b">
        <f t="shared" si="473"/>
        <v>0</v>
      </c>
      <c r="AW486" s="82" t="b">
        <f t="shared" si="474"/>
        <v>0</v>
      </c>
      <c r="AX486" s="82" t="b">
        <f t="shared" si="475"/>
        <v>0</v>
      </c>
      <c r="AY486" s="82" t="b">
        <f t="shared" si="484"/>
        <v>0</v>
      </c>
      <c r="AZ486" s="82"/>
      <c r="BA486" s="82" t="b">
        <f t="shared" si="485"/>
        <v>0</v>
      </c>
      <c r="BB486" s="82" t="b">
        <f t="shared" si="486"/>
        <v>0</v>
      </c>
      <c r="BC486" s="82" t="b">
        <f t="shared" si="487"/>
        <v>0</v>
      </c>
      <c r="BD486" s="70"/>
      <c r="BE486" s="70" t="str">
        <f t="shared" si="476"/>
        <v/>
      </c>
      <c r="BF486" s="70">
        <v>475</v>
      </c>
      <c r="BG486" s="70"/>
      <c r="BH486" s="70"/>
      <c r="BI486" s="70"/>
      <c r="BJ486" s="70"/>
      <c r="BK486" s="70"/>
      <c r="BL486" s="70"/>
      <c r="BM486" s="70"/>
      <c r="BN486" s="70"/>
      <c r="BO486" s="70"/>
      <c r="BP486" s="70"/>
      <c r="BQ486" s="70"/>
      <c r="BR486" s="70"/>
      <c r="BS486" s="70" t="b">
        <f t="shared" si="477"/>
        <v>0</v>
      </c>
      <c r="BT486" s="70">
        <f>COUNTA(B487:$O$830)</f>
        <v>0</v>
      </c>
      <c r="BU486" s="70"/>
      <c r="BV486" s="163"/>
      <c r="BW486" s="163"/>
      <c r="BX486" s="163"/>
      <c r="BY486" s="163"/>
      <c r="BZ486" s="163"/>
      <c r="CA486" s="163"/>
      <c r="CB486" s="163"/>
      <c r="CC486" s="163"/>
      <c r="CD486" s="163"/>
      <c r="CE486" s="163" t="str">
        <f t="shared" si="488"/>
        <v/>
      </c>
      <c r="CF486" s="163" t="str">
        <f t="shared" si="489"/>
        <v/>
      </c>
      <c r="CG486" s="163" t="str">
        <f t="shared" si="490"/>
        <v/>
      </c>
      <c r="CH486" s="163" t="str">
        <f t="shared" si="491"/>
        <v/>
      </c>
      <c r="CI486" s="163" t="str">
        <f t="shared" si="492"/>
        <v/>
      </c>
      <c r="CJ486" s="163" t="str">
        <f t="shared" si="493"/>
        <v/>
      </c>
      <c r="CK486" s="163" t="str">
        <f t="shared" si="494"/>
        <v/>
      </c>
      <c r="CL486" s="163" t="str">
        <f t="shared" si="495"/>
        <v/>
      </c>
      <c r="CM486" s="163" t="str">
        <f t="shared" si="496"/>
        <v/>
      </c>
      <c r="CN486" s="163"/>
      <c r="CO486" s="163"/>
      <c r="CP486" s="163" t="str">
        <f t="shared" si="497"/>
        <v/>
      </c>
      <c r="CQ486" s="163"/>
      <c r="CR486" s="163"/>
      <c r="CS486" s="185" t="str">
        <f t="shared" si="514"/>
        <v/>
      </c>
      <c r="CT486" s="70"/>
      <c r="CU486" s="70">
        <f t="shared" si="498"/>
        <v>0</v>
      </c>
      <c r="CV486" s="70">
        <f t="shared" si="499"/>
        <v>0</v>
      </c>
      <c r="CW486" s="70"/>
      <c r="CX486" s="96">
        <f t="shared" si="500"/>
        <v>0</v>
      </c>
      <c r="CY486" s="70"/>
      <c r="CZ486" s="70" t="e">
        <f t="shared" si="501"/>
        <v>#VALUE!</v>
      </c>
      <c r="DA486" s="70" t="e">
        <f t="shared" si="502"/>
        <v>#VALUE!</v>
      </c>
      <c r="DB486" s="70"/>
      <c r="DC486" s="70" t="b">
        <f t="shared" si="515"/>
        <v>0</v>
      </c>
      <c r="DD486" s="70">
        <f t="shared" si="503"/>
        <v>0</v>
      </c>
      <c r="DE486" s="70" t="str">
        <f t="shared" si="504"/>
        <v/>
      </c>
      <c r="DF486" s="70"/>
      <c r="DG486" s="70" t="str">
        <f t="shared" si="516"/>
        <v/>
      </c>
      <c r="DH486" s="70" t="b">
        <f t="shared" si="517"/>
        <v>0</v>
      </c>
      <c r="DI486" s="70" t="str">
        <f t="shared" si="518"/>
        <v/>
      </c>
      <c r="DJ486" s="70"/>
      <c r="DK486" s="70" t="str">
        <f t="shared" si="505"/>
        <v/>
      </c>
      <c r="DL486" s="70" t="str">
        <f t="shared" si="506"/>
        <v/>
      </c>
      <c r="DM486" s="70"/>
      <c r="DN486" s="70" t="str">
        <f t="shared" si="507"/>
        <v/>
      </c>
      <c r="DO486" s="70" t="str">
        <f>IF(DK486="","",AND((COUNTIF($DK$12:DL486,DK486))=1,(COUNTIF($DK$12:DL486,DL486))=1))</f>
        <v/>
      </c>
      <c r="DP486" s="70" t="str">
        <f>IF(DK486="","",AND((COUNTIF(DK486:$DL$812,DK486))=1,(COUNTIF(DK486:$DL$812,DL486))=1))</f>
        <v/>
      </c>
      <c r="DQ486" s="70"/>
      <c r="DR486" s="70" t="b">
        <f t="shared" si="508"/>
        <v>0</v>
      </c>
      <c r="DS486" s="70" t="b">
        <f t="shared" si="509"/>
        <v>0</v>
      </c>
      <c r="DT486" s="70">
        <f t="shared" si="519"/>
        <v>0</v>
      </c>
      <c r="DU486" s="70">
        <f t="shared" si="520"/>
        <v>0</v>
      </c>
      <c r="DV486" s="70" t="b">
        <f t="shared" si="510"/>
        <v>0</v>
      </c>
      <c r="DW486" s="70" t="b">
        <f t="shared" si="511"/>
        <v>0</v>
      </c>
      <c r="DX486" s="70"/>
      <c r="DY486" s="70" t="b">
        <f t="shared" si="512"/>
        <v>0</v>
      </c>
      <c r="DZ486" s="70">
        <f t="shared" si="513"/>
        <v>0</v>
      </c>
      <c r="EA486" s="70"/>
    </row>
    <row r="487" spans="1:131" x14ac:dyDescent="0.25">
      <c r="A487" s="24" t="str">
        <f t="shared" si="478"/>
        <v/>
      </c>
      <c r="B487" s="36"/>
      <c r="C487" s="37"/>
      <c r="D487" s="38"/>
      <c r="E487" s="37"/>
      <c r="F487" s="38"/>
      <c r="G487" s="39"/>
      <c r="H487" s="35"/>
      <c r="I487" s="30"/>
      <c r="J487" s="38"/>
      <c r="K487" s="36"/>
      <c r="L487" s="40"/>
      <c r="M487" s="43"/>
      <c r="N487" s="44"/>
      <c r="O487" s="35"/>
      <c r="P487" s="87"/>
      <c r="R487" s="70"/>
      <c r="S487" s="70"/>
      <c r="T487" s="99" t="s">
        <v>1115</v>
      </c>
      <c r="U487" s="146" t="s">
        <v>1116</v>
      </c>
      <c r="V487" s="70"/>
      <c r="W487" s="70"/>
      <c r="X487" s="70"/>
      <c r="Y487" s="70"/>
      <c r="Z487" t="b">
        <f t="shared" si="457"/>
        <v>0</v>
      </c>
      <c r="AA487" t="b">
        <f t="shared" si="479"/>
        <v>0</v>
      </c>
      <c r="AB487" t="b">
        <f t="shared" si="458"/>
        <v>0</v>
      </c>
      <c r="AC487" t="b">
        <f t="shared" si="459"/>
        <v>0</v>
      </c>
      <c r="AD487" s="101" t="b">
        <f t="shared" si="460"/>
        <v>0</v>
      </c>
      <c r="AE487" t="e">
        <f t="shared" si="461"/>
        <v>#VALUE!</v>
      </c>
      <c r="AF487" t="b">
        <f t="shared" si="462"/>
        <v>0</v>
      </c>
      <c r="AG487" s="135"/>
      <c r="AH487" s="82" t="b">
        <f t="shared" si="463"/>
        <v>0</v>
      </c>
      <c r="AI487" s="99" t="b">
        <f t="shared" si="464"/>
        <v>0</v>
      </c>
      <c r="AJ487" s="70" t="b">
        <f t="shared" si="465"/>
        <v>0</v>
      </c>
      <c r="AK487" s="111" t="b">
        <f t="shared" si="480"/>
        <v>0</v>
      </c>
      <c r="AL487" s="82" t="e">
        <f t="shared" si="466"/>
        <v>#VALUE!</v>
      </c>
      <c r="AM487" s="82" t="b">
        <f t="shared" si="467"/>
        <v>0</v>
      </c>
      <c r="AN487" s="82" t="b">
        <f t="shared" si="468"/>
        <v>0</v>
      </c>
      <c r="AO487" s="82" t="b">
        <f t="shared" si="481"/>
        <v>0</v>
      </c>
      <c r="AP487" s="82" t="b">
        <f t="shared" si="469"/>
        <v>0</v>
      </c>
      <c r="AQ487" s="82" t="b">
        <f t="shared" si="482"/>
        <v>0</v>
      </c>
      <c r="AR487" s="70">
        <f t="shared" si="483"/>
        <v>0</v>
      </c>
      <c r="AS487" s="82" t="b">
        <f t="shared" si="470"/>
        <v>0</v>
      </c>
      <c r="AT487" s="82" t="b">
        <f t="shared" si="471"/>
        <v>0</v>
      </c>
      <c r="AU487" s="82" t="b">
        <f t="shared" si="472"/>
        <v>0</v>
      </c>
      <c r="AV487" s="82" t="b">
        <f t="shared" si="473"/>
        <v>0</v>
      </c>
      <c r="AW487" s="82" t="b">
        <f t="shared" si="474"/>
        <v>0</v>
      </c>
      <c r="AX487" s="82" t="b">
        <f t="shared" si="475"/>
        <v>0</v>
      </c>
      <c r="AY487" s="82" t="b">
        <f t="shared" si="484"/>
        <v>0</v>
      </c>
      <c r="AZ487" s="82"/>
      <c r="BA487" s="82" t="b">
        <f t="shared" si="485"/>
        <v>0</v>
      </c>
      <c r="BB487" s="82" t="b">
        <f t="shared" si="486"/>
        <v>0</v>
      </c>
      <c r="BC487" s="82" t="b">
        <f t="shared" si="487"/>
        <v>0</v>
      </c>
      <c r="BD487" s="70"/>
      <c r="BE487" s="70" t="str">
        <f t="shared" si="476"/>
        <v/>
      </c>
      <c r="BF487" s="70">
        <v>476</v>
      </c>
      <c r="BG487" s="70"/>
      <c r="BH487" s="70"/>
      <c r="BI487" s="70"/>
      <c r="BJ487" s="70"/>
      <c r="BK487" s="70"/>
      <c r="BL487" s="70"/>
      <c r="BM487" s="70"/>
      <c r="BN487" s="70"/>
      <c r="BO487" s="70"/>
      <c r="BP487" s="70"/>
      <c r="BQ487" s="70"/>
      <c r="BR487" s="70"/>
      <c r="BS487" s="70" t="b">
        <f t="shared" si="477"/>
        <v>0</v>
      </c>
      <c r="BT487" s="70">
        <f>COUNTA(B488:$O$830)</f>
        <v>0</v>
      </c>
      <c r="BU487" s="70"/>
      <c r="BV487" s="163"/>
      <c r="BW487" s="163"/>
      <c r="BX487" s="163"/>
      <c r="BY487" s="163"/>
      <c r="BZ487" s="163"/>
      <c r="CA487" s="163"/>
      <c r="CB487" s="163"/>
      <c r="CC487" s="163"/>
      <c r="CD487" s="163"/>
      <c r="CE487" s="163" t="str">
        <f t="shared" si="488"/>
        <v/>
      </c>
      <c r="CF487" s="163" t="str">
        <f t="shared" si="489"/>
        <v/>
      </c>
      <c r="CG487" s="163" t="str">
        <f t="shared" si="490"/>
        <v/>
      </c>
      <c r="CH487" s="163" t="str">
        <f t="shared" si="491"/>
        <v/>
      </c>
      <c r="CI487" s="163" t="str">
        <f t="shared" si="492"/>
        <v/>
      </c>
      <c r="CJ487" s="163" t="str">
        <f t="shared" si="493"/>
        <v/>
      </c>
      <c r="CK487" s="163" t="str">
        <f t="shared" si="494"/>
        <v/>
      </c>
      <c r="CL487" s="163" t="str">
        <f t="shared" si="495"/>
        <v/>
      </c>
      <c r="CM487" s="163" t="str">
        <f t="shared" si="496"/>
        <v/>
      </c>
      <c r="CN487" s="163"/>
      <c r="CO487" s="163"/>
      <c r="CP487" s="163" t="str">
        <f t="shared" si="497"/>
        <v/>
      </c>
      <c r="CQ487" s="163"/>
      <c r="CR487" s="163"/>
      <c r="CS487" s="185" t="str">
        <f t="shared" si="514"/>
        <v/>
      </c>
      <c r="CT487" s="70"/>
      <c r="CU487" s="70">
        <f t="shared" si="498"/>
        <v>0</v>
      </c>
      <c r="CV487" s="70">
        <f t="shared" si="499"/>
        <v>0</v>
      </c>
      <c r="CW487" s="70"/>
      <c r="CX487" s="96">
        <f t="shared" si="500"/>
        <v>0</v>
      </c>
      <c r="CY487" s="70"/>
      <c r="CZ487" s="70" t="e">
        <f t="shared" si="501"/>
        <v>#VALUE!</v>
      </c>
      <c r="DA487" s="70" t="e">
        <f t="shared" si="502"/>
        <v>#VALUE!</v>
      </c>
      <c r="DB487" s="70"/>
      <c r="DC487" s="70" t="b">
        <f t="shared" si="515"/>
        <v>0</v>
      </c>
      <c r="DD487" s="70">
        <f t="shared" si="503"/>
        <v>0</v>
      </c>
      <c r="DE487" s="70" t="str">
        <f t="shared" si="504"/>
        <v/>
      </c>
      <c r="DF487" s="70"/>
      <c r="DG487" s="70" t="str">
        <f t="shared" si="516"/>
        <v/>
      </c>
      <c r="DH487" s="70" t="b">
        <f t="shared" si="517"/>
        <v>0</v>
      </c>
      <c r="DI487" s="70" t="str">
        <f t="shared" si="518"/>
        <v/>
      </c>
      <c r="DJ487" s="70"/>
      <c r="DK487" s="70" t="str">
        <f t="shared" si="505"/>
        <v/>
      </c>
      <c r="DL487" s="70" t="str">
        <f t="shared" si="506"/>
        <v/>
      </c>
      <c r="DM487" s="70"/>
      <c r="DN487" s="70" t="str">
        <f t="shared" si="507"/>
        <v/>
      </c>
      <c r="DO487" s="70" t="str">
        <f>IF(DK487="","",AND((COUNTIF($DK$12:DL487,DK487))=1,(COUNTIF($DK$12:DL487,DL487))=1))</f>
        <v/>
      </c>
      <c r="DP487" s="70" t="str">
        <f>IF(DK487="","",AND((COUNTIF(DK487:$DL$812,DK487))=1,(COUNTIF(DK487:$DL$812,DL487))=1))</f>
        <v/>
      </c>
      <c r="DQ487" s="70"/>
      <c r="DR487" s="70" t="b">
        <f t="shared" si="508"/>
        <v>0</v>
      </c>
      <c r="DS487" s="70" t="b">
        <f t="shared" si="509"/>
        <v>0</v>
      </c>
      <c r="DT487" s="70">
        <f t="shared" si="519"/>
        <v>0</v>
      </c>
      <c r="DU487" s="70">
        <f t="shared" si="520"/>
        <v>0</v>
      </c>
      <c r="DV487" s="70" t="b">
        <f t="shared" si="510"/>
        <v>0</v>
      </c>
      <c r="DW487" s="70" t="b">
        <f t="shared" si="511"/>
        <v>0</v>
      </c>
      <c r="DX487" s="70"/>
      <c r="DY487" s="70" t="b">
        <f t="shared" si="512"/>
        <v>0</v>
      </c>
      <c r="DZ487" s="70">
        <f t="shared" si="513"/>
        <v>0</v>
      </c>
      <c r="EA487" s="70"/>
    </row>
    <row r="488" spans="1:131" x14ac:dyDescent="0.25">
      <c r="A488" s="24" t="str">
        <f t="shared" si="478"/>
        <v/>
      </c>
      <c r="B488" s="36"/>
      <c r="C488" s="37"/>
      <c r="D488" s="38"/>
      <c r="E488" s="37"/>
      <c r="F488" s="38"/>
      <c r="G488" s="39"/>
      <c r="H488" s="35"/>
      <c r="I488" s="30"/>
      <c r="J488" s="38"/>
      <c r="K488" s="36"/>
      <c r="L488" s="40"/>
      <c r="M488" s="43"/>
      <c r="N488" s="44"/>
      <c r="O488" s="35"/>
      <c r="P488" s="87"/>
      <c r="R488" s="70"/>
      <c r="S488" s="70"/>
      <c r="T488" s="99" t="s">
        <v>1117</v>
      </c>
      <c r="U488" s="146" t="s">
        <v>1118</v>
      </c>
      <c r="V488" s="70"/>
      <c r="W488" s="70"/>
      <c r="X488" s="70"/>
      <c r="Y488" s="70"/>
      <c r="Z488" t="b">
        <f t="shared" si="457"/>
        <v>0</v>
      </c>
      <c r="AA488" t="b">
        <f t="shared" si="479"/>
        <v>0</v>
      </c>
      <c r="AB488" t="b">
        <f t="shared" si="458"/>
        <v>0</v>
      </c>
      <c r="AC488" t="b">
        <f t="shared" si="459"/>
        <v>0</v>
      </c>
      <c r="AD488" s="101" t="b">
        <f t="shared" si="460"/>
        <v>0</v>
      </c>
      <c r="AE488" t="e">
        <f t="shared" si="461"/>
        <v>#VALUE!</v>
      </c>
      <c r="AF488" t="b">
        <f t="shared" si="462"/>
        <v>0</v>
      </c>
      <c r="AG488" s="135"/>
      <c r="AH488" s="82" t="b">
        <f t="shared" si="463"/>
        <v>0</v>
      </c>
      <c r="AI488" s="99" t="b">
        <f t="shared" si="464"/>
        <v>0</v>
      </c>
      <c r="AJ488" s="70" t="b">
        <f t="shared" si="465"/>
        <v>0</v>
      </c>
      <c r="AK488" s="111" t="b">
        <f t="shared" si="480"/>
        <v>0</v>
      </c>
      <c r="AL488" s="82" t="e">
        <f t="shared" si="466"/>
        <v>#VALUE!</v>
      </c>
      <c r="AM488" s="82" t="b">
        <f t="shared" si="467"/>
        <v>0</v>
      </c>
      <c r="AN488" s="82" t="b">
        <f t="shared" si="468"/>
        <v>0</v>
      </c>
      <c r="AO488" s="82" t="b">
        <f t="shared" si="481"/>
        <v>0</v>
      </c>
      <c r="AP488" s="82" t="b">
        <f t="shared" si="469"/>
        <v>0</v>
      </c>
      <c r="AQ488" s="82" t="b">
        <f t="shared" si="482"/>
        <v>0</v>
      </c>
      <c r="AR488" s="70">
        <f t="shared" si="483"/>
        <v>0</v>
      </c>
      <c r="AS488" s="82" t="b">
        <f t="shared" si="470"/>
        <v>0</v>
      </c>
      <c r="AT488" s="82" t="b">
        <f t="shared" si="471"/>
        <v>0</v>
      </c>
      <c r="AU488" s="82" t="b">
        <f t="shared" si="472"/>
        <v>0</v>
      </c>
      <c r="AV488" s="82" t="b">
        <f t="shared" si="473"/>
        <v>0</v>
      </c>
      <c r="AW488" s="82" t="b">
        <f t="shared" si="474"/>
        <v>0</v>
      </c>
      <c r="AX488" s="82" t="b">
        <f t="shared" si="475"/>
        <v>0</v>
      </c>
      <c r="AY488" s="82" t="b">
        <f t="shared" si="484"/>
        <v>0</v>
      </c>
      <c r="AZ488" s="82"/>
      <c r="BA488" s="82" t="b">
        <f t="shared" si="485"/>
        <v>0</v>
      </c>
      <c r="BB488" s="82" t="b">
        <f t="shared" si="486"/>
        <v>0</v>
      </c>
      <c r="BC488" s="82" t="b">
        <f t="shared" si="487"/>
        <v>0</v>
      </c>
      <c r="BD488" s="70"/>
      <c r="BE488" s="70" t="str">
        <f t="shared" si="476"/>
        <v/>
      </c>
      <c r="BF488" s="70">
        <v>477</v>
      </c>
      <c r="BG488" s="70"/>
      <c r="BH488" s="70"/>
      <c r="BI488" s="70"/>
      <c r="BJ488" s="70"/>
      <c r="BK488" s="70"/>
      <c r="BL488" s="70"/>
      <c r="BM488" s="70"/>
      <c r="BN488" s="70"/>
      <c r="BO488" s="70"/>
      <c r="BP488" s="70"/>
      <c r="BQ488" s="70"/>
      <c r="BR488" s="70"/>
      <c r="BS488" s="70" t="b">
        <f t="shared" si="477"/>
        <v>0</v>
      </c>
      <c r="BT488" s="70">
        <f>COUNTA(B489:$O$830)</f>
        <v>0</v>
      </c>
      <c r="BU488" s="70"/>
      <c r="BV488" s="163"/>
      <c r="BW488" s="163"/>
      <c r="BX488" s="163"/>
      <c r="BY488" s="163"/>
      <c r="BZ488" s="163"/>
      <c r="CA488" s="163"/>
      <c r="CB488" s="163"/>
      <c r="CC488" s="163"/>
      <c r="CD488" s="163"/>
      <c r="CE488" s="163" t="str">
        <f t="shared" si="488"/>
        <v/>
      </c>
      <c r="CF488" s="163" t="str">
        <f t="shared" si="489"/>
        <v/>
      </c>
      <c r="CG488" s="163" t="str">
        <f t="shared" si="490"/>
        <v/>
      </c>
      <c r="CH488" s="163" t="str">
        <f t="shared" si="491"/>
        <v/>
      </c>
      <c r="CI488" s="163" t="str">
        <f t="shared" si="492"/>
        <v/>
      </c>
      <c r="CJ488" s="163" t="str">
        <f t="shared" si="493"/>
        <v/>
      </c>
      <c r="CK488" s="163" t="str">
        <f t="shared" si="494"/>
        <v/>
      </c>
      <c r="CL488" s="163" t="str">
        <f t="shared" si="495"/>
        <v/>
      </c>
      <c r="CM488" s="163" t="str">
        <f t="shared" si="496"/>
        <v/>
      </c>
      <c r="CN488" s="163"/>
      <c r="CO488" s="163"/>
      <c r="CP488" s="163" t="str">
        <f t="shared" si="497"/>
        <v/>
      </c>
      <c r="CQ488" s="163"/>
      <c r="CR488" s="163"/>
      <c r="CS488" s="185" t="str">
        <f t="shared" si="514"/>
        <v/>
      </c>
      <c r="CT488" s="70"/>
      <c r="CU488" s="70">
        <f t="shared" si="498"/>
        <v>0</v>
      </c>
      <c r="CV488" s="70">
        <f t="shared" si="499"/>
        <v>0</v>
      </c>
      <c r="CW488" s="70"/>
      <c r="CX488" s="96">
        <f t="shared" si="500"/>
        <v>0</v>
      </c>
      <c r="CY488" s="70"/>
      <c r="CZ488" s="70" t="e">
        <f t="shared" si="501"/>
        <v>#VALUE!</v>
      </c>
      <c r="DA488" s="70" t="e">
        <f t="shared" si="502"/>
        <v>#VALUE!</v>
      </c>
      <c r="DB488" s="70"/>
      <c r="DC488" s="70" t="b">
        <f t="shared" si="515"/>
        <v>0</v>
      </c>
      <c r="DD488" s="70">
        <f t="shared" si="503"/>
        <v>0</v>
      </c>
      <c r="DE488" s="70" t="str">
        <f t="shared" si="504"/>
        <v/>
      </c>
      <c r="DF488" s="70"/>
      <c r="DG488" s="70" t="str">
        <f t="shared" si="516"/>
        <v/>
      </c>
      <c r="DH488" s="70" t="b">
        <f t="shared" si="517"/>
        <v>0</v>
      </c>
      <c r="DI488" s="70" t="str">
        <f t="shared" si="518"/>
        <v/>
      </c>
      <c r="DJ488" s="70"/>
      <c r="DK488" s="70" t="str">
        <f t="shared" si="505"/>
        <v/>
      </c>
      <c r="DL488" s="70" t="str">
        <f t="shared" si="506"/>
        <v/>
      </c>
      <c r="DM488" s="70"/>
      <c r="DN488" s="70" t="str">
        <f t="shared" si="507"/>
        <v/>
      </c>
      <c r="DO488" s="70" t="str">
        <f>IF(DK488="","",AND((COUNTIF($DK$12:DL488,DK488))=1,(COUNTIF($DK$12:DL488,DL488))=1))</f>
        <v/>
      </c>
      <c r="DP488" s="70" t="str">
        <f>IF(DK488="","",AND((COUNTIF(DK488:$DL$812,DK488))=1,(COUNTIF(DK488:$DL$812,DL488))=1))</f>
        <v/>
      </c>
      <c r="DQ488" s="70"/>
      <c r="DR488" s="70" t="b">
        <f t="shared" si="508"/>
        <v>0</v>
      </c>
      <c r="DS488" s="70" t="b">
        <f t="shared" si="509"/>
        <v>0</v>
      </c>
      <c r="DT488" s="70">
        <f t="shared" si="519"/>
        <v>0</v>
      </c>
      <c r="DU488" s="70">
        <f t="shared" si="520"/>
        <v>0</v>
      </c>
      <c r="DV488" s="70" t="b">
        <f t="shared" si="510"/>
        <v>0</v>
      </c>
      <c r="DW488" s="70" t="b">
        <f t="shared" si="511"/>
        <v>0</v>
      </c>
      <c r="DX488" s="70"/>
      <c r="DY488" s="70" t="b">
        <f t="shared" si="512"/>
        <v>0</v>
      </c>
      <c r="DZ488" s="70">
        <f t="shared" si="513"/>
        <v>0</v>
      </c>
      <c r="EA488" s="70"/>
    </row>
    <row r="489" spans="1:131" x14ac:dyDescent="0.25">
      <c r="A489" s="24" t="str">
        <f t="shared" si="478"/>
        <v/>
      </c>
      <c r="B489" s="36"/>
      <c r="C489" s="37"/>
      <c r="D489" s="38"/>
      <c r="E489" s="37"/>
      <c r="F489" s="38"/>
      <c r="G489" s="39"/>
      <c r="H489" s="35"/>
      <c r="I489" s="30"/>
      <c r="J489" s="38"/>
      <c r="K489" s="36"/>
      <c r="L489" s="40"/>
      <c r="M489" s="43"/>
      <c r="N489" s="44"/>
      <c r="O489" s="35"/>
      <c r="P489" s="87"/>
      <c r="R489" s="70"/>
      <c r="S489" s="70"/>
      <c r="T489" s="99" t="s">
        <v>1119</v>
      </c>
      <c r="U489" s="146" t="s">
        <v>1120</v>
      </c>
      <c r="V489" s="70"/>
      <c r="W489" s="70"/>
      <c r="X489" s="70"/>
      <c r="Y489" s="70"/>
      <c r="Z489" t="b">
        <f t="shared" si="457"/>
        <v>0</v>
      </c>
      <c r="AA489" t="b">
        <f t="shared" si="479"/>
        <v>0</v>
      </c>
      <c r="AB489" t="b">
        <f t="shared" si="458"/>
        <v>0</v>
      </c>
      <c r="AC489" t="b">
        <f t="shared" si="459"/>
        <v>0</v>
      </c>
      <c r="AD489" s="101" t="b">
        <f t="shared" si="460"/>
        <v>0</v>
      </c>
      <c r="AE489" t="e">
        <f t="shared" si="461"/>
        <v>#VALUE!</v>
      </c>
      <c r="AF489" t="b">
        <f t="shared" si="462"/>
        <v>0</v>
      </c>
      <c r="AG489" s="135"/>
      <c r="AH489" s="82" t="b">
        <f t="shared" si="463"/>
        <v>0</v>
      </c>
      <c r="AI489" s="99" t="b">
        <f t="shared" si="464"/>
        <v>0</v>
      </c>
      <c r="AJ489" s="70" t="b">
        <f t="shared" si="465"/>
        <v>0</v>
      </c>
      <c r="AK489" s="111" t="b">
        <f t="shared" si="480"/>
        <v>0</v>
      </c>
      <c r="AL489" s="82" t="e">
        <f t="shared" si="466"/>
        <v>#VALUE!</v>
      </c>
      <c r="AM489" s="82" t="b">
        <f t="shared" si="467"/>
        <v>0</v>
      </c>
      <c r="AN489" s="82" t="b">
        <f t="shared" si="468"/>
        <v>0</v>
      </c>
      <c r="AO489" s="82" t="b">
        <f t="shared" si="481"/>
        <v>0</v>
      </c>
      <c r="AP489" s="82" t="b">
        <f t="shared" si="469"/>
        <v>0</v>
      </c>
      <c r="AQ489" s="82" t="b">
        <f t="shared" si="482"/>
        <v>0</v>
      </c>
      <c r="AR489" s="70">
        <f t="shared" si="483"/>
        <v>0</v>
      </c>
      <c r="AS489" s="82" t="b">
        <f t="shared" si="470"/>
        <v>0</v>
      </c>
      <c r="AT489" s="82" t="b">
        <f t="shared" si="471"/>
        <v>0</v>
      </c>
      <c r="AU489" s="82" t="b">
        <f t="shared" si="472"/>
        <v>0</v>
      </c>
      <c r="AV489" s="82" t="b">
        <f t="shared" si="473"/>
        <v>0</v>
      </c>
      <c r="AW489" s="82" t="b">
        <f t="shared" si="474"/>
        <v>0</v>
      </c>
      <c r="AX489" s="82" t="b">
        <f t="shared" si="475"/>
        <v>0</v>
      </c>
      <c r="AY489" s="82" t="b">
        <f t="shared" si="484"/>
        <v>0</v>
      </c>
      <c r="AZ489" s="82"/>
      <c r="BA489" s="82" t="b">
        <f t="shared" si="485"/>
        <v>0</v>
      </c>
      <c r="BB489" s="82" t="b">
        <f t="shared" si="486"/>
        <v>0</v>
      </c>
      <c r="BC489" s="82" t="b">
        <f t="shared" si="487"/>
        <v>0</v>
      </c>
      <c r="BD489" s="70"/>
      <c r="BE489" s="70" t="str">
        <f t="shared" si="476"/>
        <v/>
      </c>
      <c r="BF489" s="70">
        <v>478</v>
      </c>
      <c r="BG489" s="70"/>
      <c r="BH489" s="70"/>
      <c r="BI489" s="70"/>
      <c r="BJ489" s="70"/>
      <c r="BK489" s="70"/>
      <c r="BL489" s="70"/>
      <c r="BM489" s="70"/>
      <c r="BN489" s="70"/>
      <c r="BO489" s="70"/>
      <c r="BP489" s="70"/>
      <c r="BQ489" s="70"/>
      <c r="BR489" s="70"/>
      <c r="BS489" s="70" t="b">
        <f t="shared" si="477"/>
        <v>0</v>
      </c>
      <c r="BT489" s="70">
        <f>COUNTA(B490:$O$830)</f>
        <v>0</v>
      </c>
      <c r="BU489" s="70"/>
      <c r="BV489" s="163"/>
      <c r="BW489" s="163"/>
      <c r="BX489" s="163"/>
      <c r="BY489" s="163"/>
      <c r="BZ489" s="163"/>
      <c r="CA489" s="163"/>
      <c r="CB489" s="163"/>
      <c r="CC489" s="163"/>
      <c r="CD489" s="163"/>
      <c r="CE489" s="163" t="str">
        <f t="shared" si="488"/>
        <v/>
      </c>
      <c r="CF489" s="163" t="str">
        <f t="shared" si="489"/>
        <v/>
      </c>
      <c r="CG489" s="163" t="str">
        <f t="shared" si="490"/>
        <v/>
      </c>
      <c r="CH489" s="163" t="str">
        <f t="shared" si="491"/>
        <v/>
      </c>
      <c r="CI489" s="163" t="str">
        <f t="shared" si="492"/>
        <v/>
      </c>
      <c r="CJ489" s="163" t="str">
        <f t="shared" si="493"/>
        <v/>
      </c>
      <c r="CK489" s="163" t="str">
        <f t="shared" si="494"/>
        <v/>
      </c>
      <c r="CL489" s="163" t="str">
        <f t="shared" si="495"/>
        <v/>
      </c>
      <c r="CM489" s="163" t="str">
        <f t="shared" si="496"/>
        <v/>
      </c>
      <c r="CN489" s="163"/>
      <c r="CO489" s="163"/>
      <c r="CP489" s="163" t="str">
        <f t="shared" si="497"/>
        <v/>
      </c>
      <c r="CQ489" s="163"/>
      <c r="CR489" s="163"/>
      <c r="CS489" s="185" t="str">
        <f t="shared" si="514"/>
        <v/>
      </c>
      <c r="CT489" s="70"/>
      <c r="CU489" s="70">
        <f t="shared" si="498"/>
        <v>0</v>
      </c>
      <c r="CV489" s="70">
        <f t="shared" si="499"/>
        <v>0</v>
      </c>
      <c r="CW489" s="70"/>
      <c r="CX489" s="96">
        <f t="shared" si="500"/>
        <v>0</v>
      </c>
      <c r="CY489" s="70"/>
      <c r="CZ489" s="70" t="e">
        <f t="shared" si="501"/>
        <v>#VALUE!</v>
      </c>
      <c r="DA489" s="70" t="e">
        <f t="shared" si="502"/>
        <v>#VALUE!</v>
      </c>
      <c r="DB489" s="70"/>
      <c r="DC489" s="70" t="b">
        <f t="shared" si="515"/>
        <v>0</v>
      </c>
      <c r="DD489" s="70">
        <f t="shared" si="503"/>
        <v>0</v>
      </c>
      <c r="DE489" s="70" t="str">
        <f t="shared" si="504"/>
        <v/>
      </c>
      <c r="DF489" s="70"/>
      <c r="DG489" s="70" t="str">
        <f t="shared" si="516"/>
        <v/>
      </c>
      <c r="DH489" s="70" t="b">
        <f t="shared" si="517"/>
        <v>0</v>
      </c>
      <c r="DI489" s="70" t="str">
        <f t="shared" si="518"/>
        <v/>
      </c>
      <c r="DJ489" s="70"/>
      <c r="DK489" s="70" t="str">
        <f t="shared" si="505"/>
        <v/>
      </c>
      <c r="DL489" s="70" t="str">
        <f t="shared" si="506"/>
        <v/>
      </c>
      <c r="DM489" s="70"/>
      <c r="DN489" s="70" t="str">
        <f t="shared" si="507"/>
        <v/>
      </c>
      <c r="DO489" s="70" t="str">
        <f>IF(DK489="","",AND((COUNTIF($DK$12:DL489,DK489))=1,(COUNTIF($DK$12:DL489,DL489))=1))</f>
        <v/>
      </c>
      <c r="DP489" s="70" t="str">
        <f>IF(DK489="","",AND((COUNTIF(DK489:$DL$812,DK489))=1,(COUNTIF(DK489:$DL$812,DL489))=1))</f>
        <v/>
      </c>
      <c r="DQ489" s="70"/>
      <c r="DR489" s="70" t="b">
        <f t="shared" si="508"/>
        <v>0</v>
      </c>
      <c r="DS489" s="70" t="b">
        <f t="shared" si="509"/>
        <v>0</v>
      </c>
      <c r="DT489" s="70">
        <f t="shared" si="519"/>
        <v>0</v>
      </c>
      <c r="DU489" s="70">
        <f t="shared" si="520"/>
        <v>0</v>
      </c>
      <c r="DV489" s="70" t="b">
        <f t="shared" si="510"/>
        <v>0</v>
      </c>
      <c r="DW489" s="70" t="b">
        <f t="shared" si="511"/>
        <v>0</v>
      </c>
      <c r="DX489" s="70"/>
      <c r="DY489" s="70" t="b">
        <f t="shared" si="512"/>
        <v>0</v>
      </c>
      <c r="DZ489" s="70">
        <f t="shared" si="513"/>
        <v>0</v>
      </c>
      <c r="EA489" s="70"/>
    </row>
    <row r="490" spans="1:131" x14ac:dyDescent="0.25">
      <c r="A490" s="24" t="str">
        <f t="shared" si="478"/>
        <v/>
      </c>
      <c r="B490" s="36"/>
      <c r="C490" s="37"/>
      <c r="D490" s="38"/>
      <c r="E490" s="37"/>
      <c r="F490" s="38"/>
      <c r="G490" s="39"/>
      <c r="H490" s="35"/>
      <c r="I490" s="30"/>
      <c r="J490" s="38"/>
      <c r="K490" s="36"/>
      <c r="L490" s="40"/>
      <c r="M490" s="43"/>
      <c r="N490" s="44"/>
      <c r="O490" s="35"/>
      <c r="P490" s="87"/>
      <c r="R490" s="70"/>
      <c r="S490" s="70"/>
      <c r="T490" s="99" t="s">
        <v>1121</v>
      </c>
      <c r="U490" s="146" t="s">
        <v>1122</v>
      </c>
      <c r="V490" s="70"/>
      <c r="W490" s="70"/>
      <c r="X490" s="70"/>
      <c r="Y490" s="70"/>
      <c r="Z490" t="b">
        <f t="shared" si="457"/>
        <v>0</v>
      </c>
      <c r="AA490" t="b">
        <f t="shared" si="479"/>
        <v>0</v>
      </c>
      <c r="AB490" t="b">
        <f t="shared" si="458"/>
        <v>0</v>
      </c>
      <c r="AC490" t="b">
        <f t="shared" si="459"/>
        <v>0</v>
      </c>
      <c r="AD490" s="101" t="b">
        <f t="shared" si="460"/>
        <v>0</v>
      </c>
      <c r="AE490" t="e">
        <f t="shared" si="461"/>
        <v>#VALUE!</v>
      </c>
      <c r="AF490" t="b">
        <f t="shared" si="462"/>
        <v>0</v>
      </c>
      <c r="AG490" s="135"/>
      <c r="AH490" s="82" t="b">
        <f t="shared" si="463"/>
        <v>0</v>
      </c>
      <c r="AI490" s="99" t="b">
        <f t="shared" si="464"/>
        <v>0</v>
      </c>
      <c r="AJ490" s="70" t="b">
        <f t="shared" si="465"/>
        <v>0</v>
      </c>
      <c r="AK490" s="111" t="b">
        <f t="shared" si="480"/>
        <v>0</v>
      </c>
      <c r="AL490" s="82" t="e">
        <f t="shared" si="466"/>
        <v>#VALUE!</v>
      </c>
      <c r="AM490" s="82" t="b">
        <f t="shared" si="467"/>
        <v>0</v>
      </c>
      <c r="AN490" s="82" t="b">
        <f t="shared" si="468"/>
        <v>0</v>
      </c>
      <c r="AO490" s="82" t="b">
        <f t="shared" si="481"/>
        <v>0</v>
      </c>
      <c r="AP490" s="82" t="b">
        <f t="shared" si="469"/>
        <v>0</v>
      </c>
      <c r="AQ490" s="82" t="b">
        <f t="shared" si="482"/>
        <v>0</v>
      </c>
      <c r="AR490" s="70">
        <f t="shared" si="483"/>
        <v>0</v>
      </c>
      <c r="AS490" s="82" t="b">
        <f t="shared" si="470"/>
        <v>0</v>
      </c>
      <c r="AT490" s="82" t="b">
        <f t="shared" si="471"/>
        <v>0</v>
      </c>
      <c r="AU490" s="82" t="b">
        <f t="shared" si="472"/>
        <v>0</v>
      </c>
      <c r="AV490" s="82" t="b">
        <f t="shared" si="473"/>
        <v>0</v>
      </c>
      <c r="AW490" s="82" t="b">
        <f t="shared" si="474"/>
        <v>0</v>
      </c>
      <c r="AX490" s="82" t="b">
        <f t="shared" si="475"/>
        <v>0</v>
      </c>
      <c r="AY490" s="82" t="b">
        <f t="shared" si="484"/>
        <v>0</v>
      </c>
      <c r="AZ490" s="82"/>
      <c r="BA490" s="82" t="b">
        <f t="shared" si="485"/>
        <v>0</v>
      </c>
      <c r="BB490" s="82" t="b">
        <f t="shared" si="486"/>
        <v>0</v>
      </c>
      <c r="BC490" s="82" t="b">
        <f t="shared" si="487"/>
        <v>0</v>
      </c>
      <c r="BD490" s="70"/>
      <c r="BE490" s="70" t="str">
        <f t="shared" si="476"/>
        <v/>
      </c>
      <c r="BF490" s="70">
        <v>479</v>
      </c>
      <c r="BG490" s="70"/>
      <c r="BH490" s="70"/>
      <c r="BI490" s="70"/>
      <c r="BJ490" s="70"/>
      <c r="BK490" s="70"/>
      <c r="BL490" s="70"/>
      <c r="BM490" s="70"/>
      <c r="BN490" s="70"/>
      <c r="BO490" s="70"/>
      <c r="BP490" s="70"/>
      <c r="BQ490" s="70"/>
      <c r="BR490" s="70"/>
      <c r="BS490" s="70" t="b">
        <f t="shared" si="477"/>
        <v>0</v>
      </c>
      <c r="BT490" s="70">
        <f>COUNTA(B491:$O$830)</f>
        <v>0</v>
      </c>
      <c r="BU490" s="70"/>
      <c r="BV490" s="163"/>
      <c r="BW490" s="163"/>
      <c r="BX490" s="163"/>
      <c r="BY490" s="163"/>
      <c r="BZ490" s="163"/>
      <c r="CA490" s="163"/>
      <c r="CB490" s="163"/>
      <c r="CC490" s="163"/>
      <c r="CD490" s="163"/>
      <c r="CE490" s="163" t="str">
        <f t="shared" si="488"/>
        <v/>
      </c>
      <c r="CF490" s="163" t="str">
        <f t="shared" si="489"/>
        <v/>
      </c>
      <c r="CG490" s="163" t="str">
        <f t="shared" si="490"/>
        <v/>
      </c>
      <c r="CH490" s="163" t="str">
        <f t="shared" si="491"/>
        <v/>
      </c>
      <c r="CI490" s="163" t="str">
        <f t="shared" si="492"/>
        <v/>
      </c>
      <c r="CJ490" s="163" t="str">
        <f t="shared" si="493"/>
        <v/>
      </c>
      <c r="CK490" s="163" t="str">
        <f t="shared" si="494"/>
        <v/>
      </c>
      <c r="CL490" s="163" t="str">
        <f t="shared" si="495"/>
        <v/>
      </c>
      <c r="CM490" s="163" t="str">
        <f t="shared" si="496"/>
        <v/>
      </c>
      <c r="CN490" s="163"/>
      <c r="CO490" s="163"/>
      <c r="CP490" s="163" t="str">
        <f t="shared" si="497"/>
        <v/>
      </c>
      <c r="CQ490" s="163"/>
      <c r="CR490" s="163"/>
      <c r="CS490" s="185" t="str">
        <f t="shared" si="514"/>
        <v/>
      </c>
      <c r="CT490" s="70"/>
      <c r="CU490" s="70">
        <f t="shared" si="498"/>
        <v>0</v>
      </c>
      <c r="CV490" s="70">
        <f t="shared" si="499"/>
        <v>0</v>
      </c>
      <c r="CW490" s="70"/>
      <c r="CX490" s="96">
        <f t="shared" si="500"/>
        <v>0</v>
      </c>
      <c r="CY490" s="70"/>
      <c r="CZ490" s="70" t="e">
        <f t="shared" si="501"/>
        <v>#VALUE!</v>
      </c>
      <c r="DA490" s="70" t="e">
        <f t="shared" si="502"/>
        <v>#VALUE!</v>
      </c>
      <c r="DB490" s="70"/>
      <c r="DC490" s="70" t="b">
        <f t="shared" si="515"/>
        <v>0</v>
      </c>
      <c r="DD490" s="70">
        <f t="shared" si="503"/>
        <v>0</v>
      </c>
      <c r="DE490" s="70" t="str">
        <f t="shared" si="504"/>
        <v/>
      </c>
      <c r="DF490" s="70"/>
      <c r="DG490" s="70" t="str">
        <f t="shared" si="516"/>
        <v/>
      </c>
      <c r="DH490" s="70" t="b">
        <f t="shared" si="517"/>
        <v>0</v>
      </c>
      <c r="DI490" s="70" t="str">
        <f t="shared" si="518"/>
        <v/>
      </c>
      <c r="DJ490" s="70"/>
      <c r="DK490" s="70" t="str">
        <f t="shared" si="505"/>
        <v/>
      </c>
      <c r="DL490" s="70" t="str">
        <f t="shared" si="506"/>
        <v/>
      </c>
      <c r="DM490" s="70"/>
      <c r="DN490" s="70" t="str">
        <f t="shared" si="507"/>
        <v/>
      </c>
      <c r="DO490" s="70" t="str">
        <f>IF(DK490="","",AND((COUNTIF($DK$12:DL490,DK490))=1,(COUNTIF($DK$12:DL490,DL490))=1))</f>
        <v/>
      </c>
      <c r="DP490" s="70" t="str">
        <f>IF(DK490="","",AND((COUNTIF(DK490:$DL$812,DK490))=1,(COUNTIF(DK490:$DL$812,DL490))=1))</f>
        <v/>
      </c>
      <c r="DQ490" s="70"/>
      <c r="DR490" s="70" t="b">
        <f t="shared" si="508"/>
        <v>0</v>
      </c>
      <c r="DS490" s="70" t="b">
        <f t="shared" si="509"/>
        <v>0</v>
      </c>
      <c r="DT490" s="70">
        <f t="shared" si="519"/>
        <v>0</v>
      </c>
      <c r="DU490" s="70">
        <f t="shared" si="520"/>
        <v>0</v>
      </c>
      <c r="DV490" s="70" t="b">
        <f t="shared" si="510"/>
        <v>0</v>
      </c>
      <c r="DW490" s="70" t="b">
        <f t="shared" si="511"/>
        <v>0</v>
      </c>
      <c r="DX490" s="70"/>
      <c r="DY490" s="70" t="b">
        <f t="shared" si="512"/>
        <v>0</v>
      </c>
      <c r="DZ490" s="70">
        <f t="shared" si="513"/>
        <v>0</v>
      </c>
      <c r="EA490" s="70"/>
    </row>
    <row r="491" spans="1:131" x14ac:dyDescent="0.25">
      <c r="A491" s="24" t="str">
        <f t="shared" si="478"/>
        <v/>
      </c>
      <c r="B491" s="36"/>
      <c r="C491" s="37"/>
      <c r="D491" s="38"/>
      <c r="E491" s="37"/>
      <c r="F491" s="38"/>
      <c r="G491" s="39"/>
      <c r="H491" s="35"/>
      <c r="I491" s="30"/>
      <c r="J491" s="38"/>
      <c r="K491" s="36"/>
      <c r="L491" s="40"/>
      <c r="M491" s="43"/>
      <c r="N491" s="44"/>
      <c r="O491" s="35"/>
      <c r="P491" s="87"/>
      <c r="R491" s="70"/>
      <c r="S491" s="70"/>
      <c r="T491" s="99" t="s">
        <v>1123</v>
      </c>
      <c r="U491" s="146" t="s">
        <v>1124</v>
      </c>
      <c r="V491" s="70"/>
      <c r="W491" s="70"/>
      <c r="X491" s="70"/>
      <c r="Y491" s="70"/>
      <c r="Z491" t="b">
        <f t="shared" si="457"/>
        <v>0</v>
      </c>
      <c r="AA491" t="b">
        <f t="shared" si="479"/>
        <v>0</v>
      </c>
      <c r="AB491" t="b">
        <f t="shared" si="458"/>
        <v>0</v>
      </c>
      <c r="AC491" t="b">
        <f t="shared" si="459"/>
        <v>0</v>
      </c>
      <c r="AD491" s="101" t="b">
        <f t="shared" si="460"/>
        <v>0</v>
      </c>
      <c r="AE491" t="e">
        <f t="shared" si="461"/>
        <v>#VALUE!</v>
      </c>
      <c r="AF491" t="b">
        <f t="shared" si="462"/>
        <v>0</v>
      </c>
      <c r="AG491" s="135"/>
      <c r="AH491" s="82" t="b">
        <f t="shared" si="463"/>
        <v>0</v>
      </c>
      <c r="AI491" s="99" t="b">
        <f t="shared" si="464"/>
        <v>0</v>
      </c>
      <c r="AJ491" s="70" t="b">
        <f t="shared" si="465"/>
        <v>0</v>
      </c>
      <c r="AK491" s="111" t="b">
        <f t="shared" si="480"/>
        <v>0</v>
      </c>
      <c r="AL491" s="82" t="e">
        <f t="shared" si="466"/>
        <v>#VALUE!</v>
      </c>
      <c r="AM491" s="82" t="b">
        <f t="shared" si="467"/>
        <v>0</v>
      </c>
      <c r="AN491" s="82" t="b">
        <f t="shared" si="468"/>
        <v>0</v>
      </c>
      <c r="AO491" s="82" t="b">
        <f t="shared" si="481"/>
        <v>0</v>
      </c>
      <c r="AP491" s="82" t="b">
        <f t="shared" si="469"/>
        <v>0</v>
      </c>
      <c r="AQ491" s="82" t="b">
        <f t="shared" si="482"/>
        <v>0</v>
      </c>
      <c r="AR491" s="70">
        <f t="shared" si="483"/>
        <v>0</v>
      </c>
      <c r="AS491" s="82" t="b">
        <f t="shared" si="470"/>
        <v>0</v>
      </c>
      <c r="AT491" s="82" t="b">
        <f t="shared" si="471"/>
        <v>0</v>
      </c>
      <c r="AU491" s="82" t="b">
        <f t="shared" si="472"/>
        <v>0</v>
      </c>
      <c r="AV491" s="82" t="b">
        <f t="shared" si="473"/>
        <v>0</v>
      </c>
      <c r="AW491" s="82" t="b">
        <f t="shared" si="474"/>
        <v>0</v>
      </c>
      <c r="AX491" s="82" t="b">
        <f t="shared" si="475"/>
        <v>0</v>
      </c>
      <c r="AY491" s="82" t="b">
        <f t="shared" si="484"/>
        <v>0</v>
      </c>
      <c r="AZ491" s="82"/>
      <c r="BA491" s="82" t="b">
        <f t="shared" si="485"/>
        <v>0</v>
      </c>
      <c r="BB491" s="82" t="b">
        <f t="shared" si="486"/>
        <v>0</v>
      </c>
      <c r="BC491" s="82" t="b">
        <f t="shared" si="487"/>
        <v>0</v>
      </c>
      <c r="BD491" s="70"/>
      <c r="BE491" s="70" t="str">
        <f t="shared" si="476"/>
        <v/>
      </c>
      <c r="BF491" s="70">
        <v>480</v>
      </c>
      <c r="BG491" s="70"/>
      <c r="BH491" s="70"/>
      <c r="BI491" s="70"/>
      <c r="BJ491" s="70"/>
      <c r="BK491" s="70"/>
      <c r="BL491" s="70"/>
      <c r="BM491" s="70"/>
      <c r="BN491" s="70"/>
      <c r="BO491" s="70"/>
      <c r="BP491" s="70"/>
      <c r="BQ491" s="70"/>
      <c r="BR491" s="70"/>
      <c r="BS491" s="70" t="b">
        <f t="shared" si="477"/>
        <v>0</v>
      </c>
      <c r="BT491" s="70">
        <f>COUNTA(B492:$O$830)</f>
        <v>0</v>
      </c>
      <c r="BU491" s="70"/>
      <c r="BV491" s="163"/>
      <c r="BW491" s="163"/>
      <c r="BX491" s="163"/>
      <c r="BY491" s="163"/>
      <c r="BZ491" s="163"/>
      <c r="CA491" s="163"/>
      <c r="CB491" s="163"/>
      <c r="CC491" s="163"/>
      <c r="CD491" s="163"/>
      <c r="CE491" s="163" t="str">
        <f t="shared" si="488"/>
        <v/>
      </c>
      <c r="CF491" s="163" t="str">
        <f t="shared" si="489"/>
        <v/>
      </c>
      <c r="CG491" s="163" t="str">
        <f t="shared" si="490"/>
        <v/>
      </c>
      <c r="CH491" s="163" t="str">
        <f t="shared" si="491"/>
        <v/>
      </c>
      <c r="CI491" s="163" t="str">
        <f t="shared" si="492"/>
        <v/>
      </c>
      <c r="CJ491" s="163" t="str">
        <f t="shared" si="493"/>
        <v/>
      </c>
      <c r="CK491" s="163" t="str">
        <f t="shared" si="494"/>
        <v/>
      </c>
      <c r="CL491" s="163" t="str">
        <f t="shared" si="495"/>
        <v/>
      </c>
      <c r="CM491" s="163" t="str">
        <f t="shared" si="496"/>
        <v/>
      </c>
      <c r="CN491" s="163"/>
      <c r="CO491" s="163"/>
      <c r="CP491" s="163" t="str">
        <f t="shared" si="497"/>
        <v/>
      </c>
      <c r="CQ491" s="163"/>
      <c r="CR491" s="163"/>
      <c r="CS491" s="185" t="str">
        <f t="shared" si="514"/>
        <v/>
      </c>
      <c r="CT491" s="70"/>
      <c r="CU491" s="70">
        <f t="shared" si="498"/>
        <v>0</v>
      </c>
      <c r="CV491" s="70">
        <f t="shared" si="499"/>
        <v>0</v>
      </c>
      <c r="CW491" s="70"/>
      <c r="CX491" s="96">
        <f t="shared" si="500"/>
        <v>0</v>
      </c>
      <c r="CY491" s="70"/>
      <c r="CZ491" s="70" t="e">
        <f t="shared" si="501"/>
        <v>#VALUE!</v>
      </c>
      <c r="DA491" s="70" t="e">
        <f t="shared" si="502"/>
        <v>#VALUE!</v>
      </c>
      <c r="DB491" s="70"/>
      <c r="DC491" s="70" t="b">
        <f t="shared" si="515"/>
        <v>0</v>
      </c>
      <c r="DD491" s="70">
        <f t="shared" si="503"/>
        <v>0</v>
      </c>
      <c r="DE491" s="70" t="str">
        <f t="shared" si="504"/>
        <v/>
      </c>
      <c r="DF491" s="70"/>
      <c r="DG491" s="70" t="str">
        <f t="shared" si="516"/>
        <v/>
      </c>
      <c r="DH491" s="70" t="b">
        <f t="shared" si="517"/>
        <v>0</v>
      </c>
      <c r="DI491" s="70" t="str">
        <f t="shared" si="518"/>
        <v/>
      </c>
      <c r="DJ491" s="70"/>
      <c r="DK491" s="70" t="str">
        <f t="shared" si="505"/>
        <v/>
      </c>
      <c r="DL491" s="70" t="str">
        <f t="shared" si="506"/>
        <v/>
      </c>
      <c r="DM491" s="70"/>
      <c r="DN491" s="70" t="str">
        <f t="shared" si="507"/>
        <v/>
      </c>
      <c r="DO491" s="70" t="str">
        <f>IF(DK491="","",AND((COUNTIF($DK$12:DL491,DK491))=1,(COUNTIF($DK$12:DL491,DL491))=1))</f>
        <v/>
      </c>
      <c r="DP491" s="70" t="str">
        <f>IF(DK491="","",AND((COUNTIF(DK491:$DL$812,DK491))=1,(COUNTIF(DK491:$DL$812,DL491))=1))</f>
        <v/>
      </c>
      <c r="DQ491" s="70"/>
      <c r="DR491" s="70" t="b">
        <f t="shared" si="508"/>
        <v>0</v>
      </c>
      <c r="DS491" s="70" t="b">
        <f t="shared" si="509"/>
        <v>0</v>
      </c>
      <c r="DT491" s="70">
        <f t="shared" si="519"/>
        <v>0</v>
      </c>
      <c r="DU491" s="70">
        <f t="shared" si="520"/>
        <v>0</v>
      </c>
      <c r="DV491" s="70" t="b">
        <f t="shared" si="510"/>
        <v>0</v>
      </c>
      <c r="DW491" s="70" t="b">
        <f t="shared" si="511"/>
        <v>0</v>
      </c>
      <c r="DX491" s="70"/>
      <c r="DY491" s="70" t="b">
        <f t="shared" si="512"/>
        <v>0</v>
      </c>
      <c r="DZ491" s="70">
        <f t="shared" si="513"/>
        <v>0</v>
      </c>
      <c r="EA491" s="70"/>
    </row>
    <row r="492" spans="1:131" x14ac:dyDescent="0.25">
      <c r="A492" s="24" t="str">
        <f t="shared" si="478"/>
        <v/>
      </c>
      <c r="B492" s="36"/>
      <c r="C492" s="37"/>
      <c r="D492" s="38"/>
      <c r="E492" s="37"/>
      <c r="F492" s="38"/>
      <c r="G492" s="39"/>
      <c r="H492" s="35"/>
      <c r="I492" s="30"/>
      <c r="J492" s="38"/>
      <c r="K492" s="36"/>
      <c r="L492" s="40"/>
      <c r="M492" s="43"/>
      <c r="N492" s="44"/>
      <c r="O492" s="35"/>
      <c r="P492" s="87"/>
      <c r="R492" s="70"/>
      <c r="S492" s="70"/>
      <c r="T492" s="99" t="s">
        <v>1125</v>
      </c>
      <c r="U492" s="146" t="s">
        <v>1126</v>
      </c>
      <c r="V492" s="70"/>
      <c r="W492" s="70"/>
      <c r="X492" s="70"/>
      <c r="Y492" s="70"/>
      <c r="Z492" t="b">
        <f t="shared" si="457"/>
        <v>0</v>
      </c>
      <c r="AA492" t="b">
        <f t="shared" si="479"/>
        <v>0</v>
      </c>
      <c r="AB492" t="b">
        <f t="shared" si="458"/>
        <v>0</v>
      </c>
      <c r="AC492" t="b">
        <f t="shared" si="459"/>
        <v>0</v>
      </c>
      <c r="AD492" s="101" t="b">
        <f t="shared" si="460"/>
        <v>0</v>
      </c>
      <c r="AE492" t="e">
        <f t="shared" si="461"/>
        <v>#VALUE!</v>
      </c>
      <c r="AF492" t="b">
        <f t="shared" si="462"/>
        <v>0</v>
      </c>
      <c r="AG492" s="135"/>
      <c r="AH492" s="82" t="b">
        <f t="shared" si="463"/>
        <v>0</v>
      </c>
      <c r="AI492" s="99" t="b">
        <f t="shared" si="464"/>
        <v>0</v>
      </c>
      <c r="AJ492" s="70" t="b">
        <f t="shared" si="465"/>
        <v>0</v>
      </c>
      <c r="AK492" s="111" t="b">
        <f t="shared" si="480"/>
        <v>0</v>
      </c>
      <c r="AL492" s="82" t="e">
        <f t="shared" si="466"/>
        <v>#VALUE!</v>
      </c>
      <c r="AM492" s="82" t="b">
        <f t="shared" si="467"/>
        <v>0</v>
      </c>
      <c r="AN492" s="82" t="b">
        <f t="shared" si="468"/>
        <v>0</v>
      </c>
      <c r="AO492" s="82" t="b">
        <f t="shared" si="481"/>
        <v>0</v>
      </c>
      <c r="AP492" s="82" t="b">
        <f t="shared" si="469"/>
        <v>0</v>
      </c>
      <c r="AQ492" s="82" t="b">
        <f t="shared" si="482"/>
        <v>0</v>
      </c>
      <c r="AR492" s="70">
        <f t="shared" si="483"/>
        <v>0</v>
      </c>
      <c r="AS492" s="82" t="b">
        <f t="shared" si="470"/>
        <v>0</v>
      </c>
      <c r="AT492" s="82" t="b">
        <f t="shared" si="471"/>
        <v>0</v>
      </c>
      <c r="AU492" s="82" t="b">
        <f t="shared" si="472"/>
        <v>0</v>
      </c>
      <c r="AV492" s="82" t="b">
        <f t="shared" si="473"/>
        <v>0</v>
      </c>
      <c r="AW492" s="82" t="b">
        <f t="shared" si="474"/>
        <v>0</v>
      </c>
      <c r="AX492" s="82" t="b">
        <f t="shared" si="475"/>
        <v>0</v>
      </c>
      <c r="AY492" s="82" t="b">
        <f t="shared" si="484"/>
        <v>0</v>
      </c>
      <c r="AZ492" s="82"/>
      <c r="BA492" s="82" t="b">
        <f t="shared" si="485"/>
        <v>0</v>
      </c>
      <c r="BB492" s="82" t="b">
        <f t="shared" si="486"/>
        <v>0</v>
      </c>
      <c r="BC492" s="82" t="b">
        <f t="shared" si="487"/>
        <v>0</v>
      </c>
      <c r="BD492" s="70"/>
      <c r="BE492" s="70" t="str">
        <f t="shared" si="476"/>
        <v/>
      </c>
      <c r="BF492" s="70">
        <v>481</v>
      </c>
      <c r="BG492" s="70"/>
      <c r="BH492" s="70"/>
      <c r="BI492" s="70"/>
      <c r="BJ492" s="70"/>
      <c r="BK492" s="70"/>
      <c r="BL492" s="70"/>
      <c r="BM492" s="70"/>
      <c r="BN492" s="70"/>
      <c r="BO492" s="70"/>
      <c r="BP492" s="70"/>
      <c r="BQ492" s="70"/>
      <c r="BR492" s="70"/>
      <c r="BS492" s="70" t="b">
        <f t="shared" si="477"/>
        <v>0</v>
      </c>
      <c r="BT492" s="70">
        <f>COUNTA(B493:$O$830)</f>
        <v>0</v>
      </c>
      <c r="BU492" s="70"/>
      <c r="BV492" s="163"/>
      <c r="BW492" s="163"/>
      <c r="BX492" s="163"/>
      <c r="BY492" s="163"/>
      <c r="BZ492" s="163"/>
      <c r="CA492" s="163"/>
      <c r="CB492" s="163"/>
      <c r="CC492" s="163"/>
      <c r="CD492" s="163"/>
      <c r="CE492" s="163" t="str">
        <f t="shared" si="488"/>
        <v/>
      </c>
      <c r="CF492" s="163" t="str">
        <f t="shared" si="489"/>
        <v/>
      </c>
      <c r="CG492" s="163" t="str">
        <f t="shared" si="490"/>
        <v/>
      </c>
      <c r="CH492" s="163" t="str">
        <f t="shared" si="491"/>
        <v/>
      </c>
      <c r="CI492" s="163" t="str">
        <f t="shared" si="492"/>
        <v/>
      </c>
      <c r="CJ492" s="163" t="str">
        <f t="shared" si="493"/>
        <v/>
      </c>
      <c r="CK492" s="163" t="str">
        <f t="shared" si="494"/>
        <v/>
      </c>
      <c r="CL492" s="163" t="str">
        <f t="shared" si="495"/>
        <v/>
      </c>
      <c r="CM492" s="163" t="str">
        <f t="shared" si="496"/>
        <v/>
      </c>
      <c r="CN492" s="163"/>
      <c r="CO492" s="163"/>
      <c r="CP492" s="163" t="str">
        <f t="shared" si="497"/>
        <v/>
      </c>
      <c r="CQ492" s="163"/>
      <c r="CR492" s="163"/>
      <c r="CS492" s="185" t="str">
        <f t="shared" si="514"/>
        <v/>
      </c>
      <c r="CT492" s="70"/>
      <c r="CU492" s="70">
        <f t="shared" si="498"/>
        <v>0</v>
      </c>
      <c r="CV492" s="70">
        <f t="shared" si="499"/>
        <v>0</v>
      </c>
      <c r="CW492" s="70"/>
      <c r="CX492" s="96">
        <f t="shared" si="500"/>
        <v>0</v>
      </c>
      <c r="CY492" s="70"/>
      <c r="CZ492" s="70" t="e">
        <f t="shared" si="501"/>
        <v>#VALUE!</v>
      </c>
      <c r="DA492" s="70" t="e">
        <f t="shared" si="502"/>
        <v>#VALUE!</v>
      </c>
      <c r="DB492" s="70"/>
      <c r="DC492" s="70" t="b">
        <f t="shared" si="515"/>
        <v>0</v>
      </c>
      <c r="DD492" s="70">
        <f t="shared" si="503"/>
        <v>0</v>
      </c>
      <c r="DE492" s="70" t="str">
        <f t="shared" si="504"/>
        <v/>
      </c>
      <c r="DF492" s="70"/>
      <c r="DG492" s="70" t="str">
        <f t="shared" si="516"/>
        <v/>
      </c>
      <c r="DH492" s="70" t="b">
        <f t="shared" si="517"/>
        <v>0</v>
      </c>
      <c r="DI492" s="70" t="str">
        <f t="shared" si="518"/>
        <v/>
      </c>
      <c r="DJ492" s="70"/>
      <c r="DK492" s="70" t="str">
        <f t="shared" si="505"/>
        <v/>
      </c>
      <c r="DL492" s="70" t="str">
        <f t="shared" si="506"/>
        <v/>
      </c>
      <c r="DM492" s="70"/>
      <c r="DN492" s="70" t="str">
        <f t="shared" si="507"/>
        <v/>
      </c>
      <c r="DO492" s="70" t="str">
        <f>IF(DK492="","",AND((COUNTIF($DK$12:DL492,DK492))=1,(COUNTIF($DK$12:DL492,DL492))=1))</f>
        <v/>
      </c>
      <c r="DP492" s="70" t="str">
        <f>IF(DK492="","",AND((COUNTIF(DK492:$DL$812,DK492))=1,(COUNTIF(DK492:$DL$812,DL492))=1))</f>
        <v/>
      </c>
      <c r="DQ492" s="70"/>
      <c r="DR492" s="70" t="b">
        <f t="shared" si="508"/>
        <v>0</v>
      </c>
      <c r="DS492" s="70" t="b">
        <f t="shared" si="509"/>
        <v>0</v>
      </c>
      <c r="DT492" s="70">
        <f t="shared" si="519"/>
        <v>0</v>
      </c>
      <c r="DU492" s="70">
        <f t="shared" si="520"/>
        <v>0</v>
      </c>
      <c r="DV492" s="70" t="b">
        <f t="shared" si="510"/>
        <v>0</v>
      </c>
      <c r="DW492" s="70" t="b">
        <f t="shared" si="511"/>
        <v>0</v>
      </c>
      <c r="DX492" s="70"/>
      <c r="DY492" s="70" t="b">
        <f t="shared" si="512"/>
        <v>0</v>
      </c>
      <c r="DZ492" s="70">
        <f t="shared" si="513"/>
        <v>0</v>
      </c>
      <c r="EA492" s="70"/>
    </row>
    <row r="493" spans="1:131" x14ac:dyDescent="0.25">
      <c r="A493" s="24" t="str">
        <f t="shared" si="478"/>
        <v/>
      </c>
      <c r="B493" s="36"/>
      <c r="C493" s="37"/>
      <c r="D493" s="38"/>
      <c r="E493" s="37"/>
      <c r="F493" s="38"/>
      <c r="G493" s="39"/>
      <c r="H493" s="35"/>
      <c r="I493" s="30"/>
      <c r="J493" s="38"/>
      <c r="K493" s="36"/>
      <c r="L493" s="40"/>
      <c r="M493" s="43"/>
      <c r="N493" s="44"/>
      <c r="O493" s="35"/>
      <c r="P493" s="87"/>
      <c r="R493" s="70"/>
      <c r="S493" s="70"/>
      <c r="T493" s="99" t="s">
        <v>1127</v>
      </c>
      <c r="U493" s="146" t="s">
        <v>1128</v>
      </c>
      <c r="V493" s="70"/>
      <c r="W493" s="70"/>
      <c r="X493" s="70"/>
      <c r="Y493" s="70"/>
      <c r="Z493" t="b">
        <f t="shared" si="457"/>
        <v>0</v>
      </c>
      <c r="AA493" t="b">
        <f t="shared" si="479"/>
        <v>0</v>
      </c>
      <c r="AB493" t="b">
        <f t="shared" si="458"/>
        <v>0</v>
      </c>
      <c r="AC493" t="b">
        <f t="shared" si="459"/>
        <v>0</v>
      </c>
      <c r="AD493" s="101" t="b">
        <f t="shared" si="460"/>
        <v>0</v>
      </c>
      <c r="AE493" t="e">
        <f t="shared" si="461"/>
        <v>#VALUE!</v>
      </c>
      <c r="AF493" t="b">
        <f t="shared" si="462"/>
        <v>0</v>
      </c>
      <c r="AG493" s="135"/>
      <c r="AH493" s="82" t="b">
        <f t="shared" si="463"/>
        <v>0</v>
      </c>
      <c r="AI493" s="99" t="b">
        <f t="shared" si="464"/>
        <v>0</v>
      </c>
      <c r="AJ493" s="70" t="b">
        <f t="shared" si="465"/>
        <v>0</v>
      </c>
      <c r="AK493" s="111" t="b">
        <f t="shared" si="480"/>
        <v>0</v>
      </c>
      <c r="AL493" s="82" t="e">
        <f t="shared" si="466"/>
        <v>#VALUE!</v>
      </c>
      <c r="AM493" s="82" t="b">
        <f t="shared" si="467"/>
        <v>0</v>
      </c>
      <c r="AN493" s="82" t="b">
        <f t="shared" si="468"/>
        <v>0</v>
      </c>
      <c r="AO493" s="82" t="b">
        <f t="shared" si="481"/>
        <v>0</v>
      </c>
      <c r="AP493" s="82" t="b">
        <f t="shared" si="469"/>
        <v>0</v>
      </c>
      <c r="AQ493" s="82" t="b">
        <f t="shared" si="482"/>
        <v>0</v>
      </c>
      <c r="AR493" s="70">
        <f t="shared" si="483"/>
        <v>0</v>
      </c>
      <c r="AS493" s="82" t="b">
        <f t="shared" si="470"/>
        <v>0</v>
      </c>
      <c r="AT493" s="82" t="b">
        <f t="shared" si="471"/>
        <v>0</v>
      </c>
      <c r="AU493" s="82" t="b">
        <f t="shared" si="472"/>
        <v>0</v>
      </c>
      <c r="AV493" s="82" t="b">
        <f t="shared" si="473"/>
        <v>0</v>
      </c>
      <c r="AW493" s="82" t="b">
        <f t="shared" si="474"/>
        <v>0</v>
      </c>
      <c r="AX493" s="82" t="b">
        <f t="shared" si="475"/>
        <v>0</v>
      </c>
      <c r="AY493" s="82" t="b">
        <f t="shared" si="484"/>
        <v>0</v>
      </c>
      <c r="AZ493" s="82"/>
      <c r="BA493" s="82" t="b">
        <f t="shared" si="485"/>
        <v>0</v>
      </c>
      <c r="BB493" s="82" t="b">
        <f t="shared" si="486"/>
        <v>0</v>
      </c>
      <c r="BC493" s="82" t="b">
        <f t="shared" si="487"/>
        <v>0</v>
      </c>
      <c r="BD493" s="70"/>
      <c r="BE493" s="70" t="str">
        <f t="shared" si="476"/>
        <v/>
      </c>
      <c r="BF493" s="70">
        <v>482</v>
      </c>
      <c r="BG493" s="70"/>
      <c r="BH493" s="70"/>
      <c r="BI493" s="70"/>
      <c r="BJ493" s="70"/>
      <c r="BK493" s="70"/>
      <c r="BL493" s="70"/>
      <c r="BM493" s="70"/>
      <c r="BN493" s="70"/>
      <c r="BO493" s="70"/>
      <c r="BP493" s="70"/>
      <c r="BQ493" s="70"/>
      <c r="BR493" s="70"/>
      <c r="BS493" s="70" t="b">
        <f t="shared" si="477"/>
        <v>0</v>
      </c>
      <c r="BT493" s="70">
        <f>COUNTA(B494:$O$830)</f>
        <v>0</v>
      </c>
      <c r="BU493" s="70"/>
      <c r="BV493" s="163"/>
      <c r="BW493" s="163"/>
      <c r="BX493" s="163"/>
      <c r="BY493" s="163"/>
      <c r="BZ493" s="163"/>
      <c r="CA493" s="163"/>
      <c r="CB493" s="163"/>
      <c r="CC493" s="163"/>
      <c r="CD493" s="163"/>
      <c r="CE493" s="163" t="str">
        <f t="shared" si="488"/>
        <v/>
      </c>
      <c r="CF493" s="163" t="str">
        <f t="shared" si="489"/>
        <v/>
      </c>
      <c r="CG493" s="163" t="str">
        <f t="shared" si="490"/>
        <v/>
      </c>
      <c r="CH493" s="163" t="str">
        <f t="shared" si="491"/>
        <v/>
      </c>
      <c r="CI493" s="163" t="str">
        <f t="shared" si="492"/>
        <v/>
      </c>
      <c r="CJ493" s="163" t="str">
        <f t="shared" si="493"/>
        <v/>
      </c>
      <c r="CK493" s="163" t="str">
        <f t="shared" si="494"/>
        <v/>
      </c>
      <c r="CL493" s="163" t="str">
        <f t="shared" si="495"/>
        <v/>
      </c>
      <c r="CM493" s="163" t="str">
        <f t="shared" si="496"/>
        <v/>
      </c>
      <c r="CN493" s="163"/>
      <c r="CO493" s="163"/>
      <c r="CP493" s="163" t="str">
        <f t="shared" si="497"/>
        <v/>
      </c>
      <c r="CQ493" s="163"/>
      <c r="CR493" s="163"/>
      <c r="CS493" s="185" t="str">
        <f t="shared" si="514"/>
        <v/>
      </c>
      <c r="CT493" s="70"/>
      <c r="CU493" s="70">
        <f t="shared" si="498"/>
        <v>0</v>
      </c>
      <c r="CV493" s="70">
        <f t="shared" si="499"/>
        <v>0</v>
      </c>
      <c r="CW493" s="70"/>
      <c r="CX493" s="96">
        <f t="shared" si="500"/>
        <v>0</v>
      </c>
      <c r="CY493" s="70"/>
      <c r="CZ493" s="70" t="e">
        <f t="shared" si="501"/>
        <v>#VALUE!</v>
      </c>
      <c r="DA493" s="70" t="e">
        <f t="shared" si="502"/>
        <v>#VALUE!</v>
      </c>
      <c r="DB493" s="70"/>
      <c r="DC493" s="70" t="b">
        <f t="shared" si="515"/>
        <v>0</v>
      </c>
      <c r="DD493" s="70">
        <f t="shared" si="503"/>
        <v>0</v>
      </c>
      <c r="DE493" s="70" t="str">
        <f t="shared" si="504"/>
        <v/>
      </c>
      <c r="DF493" s="70"/>
      <c r="DG493" s="70" t="str">
        <f t="shared" si="516"/>
        <v/>
      </c>
      <c r="DH493" s="70" t="b">
        <f t="shared" si="517"/>
        <v>0</v>
      </c>
      <c r="DI493" s="70" t="str">
        <f t="shared" si="518"/>
        <v/>
      </c>
      <c r="DJ493" s="70"/>
      <c r="DK493" s="70" t="str">
        <f t="shared" si="505"/>
        <v/>
      </c>
      <c r="DL493" s="70" t="str">
        <f t="shared" si="506"/>
        <v/>
      </c>
      <c r="DM493" s="70"/>
      <c r="DN493" s="70" t="str">
        <f t="shared" si="507"/>
        <v/>
      </c>
      <c r="DO493" s="70" t="str">
        <f>IF(DK493="","",AND((COUNTIF($DK$12:DL493,DK493))=1,(COUNTIF($DK$12:DL493,DL493))=1))</f>
        <v/>
      </c>
      <c r="DP493" s="70" t="str">
        <f>IF(DK493="","",AND((COUNTIF(DK493:$DL$812,DK493))=1,(COUNTIF(DK493:$DL$812,DL493))=1))</f>
        <v/>
      </c>
      <c r="DQ493" s="70"/>
      <c r="DR493" s="70" t="b">
        <f t="shared" si="508"/>
        <v>0</v>
      </c>
      <c r="DS493" s="70" t="b">
        <f t="shared" si="509"/>
        <v>0</v>
      </c>
      <c r="DT493" s="70">
        <f t="shared" si="519"/>
        <v>0</v>
      </c>
      <c r="DU493" s="70">
        <f t="shared" si="520"/>
        <v>0</v>
      </c>
      <c r="DV493" s="70" t="b">
        <f t="shared" si="510"/>
        <v>0</v>
      </c>
      <c r="DW493" s="70" t="b">
        <f t="shared" si="511"/>
        <v>0</v>
      </c>
      <c r="DX493" s="70"/>
      <c r="DY493" s="70" t="b">
        <f t="shared" si="512"/>
        <v>0</v>
      </c>
      <c r="DZ493" s="70">
        <f t="shared" si="513"/>
        <v>0</v>
      </c>
      <c r="EA493" s="70"/>
    </row>
    <row r="494" spans="1:131" x14ac:dyDescent="0.25">
      <c r="A494" s="24" t="str">
        <f t="shared" si="478"/>
        <v/>
      </c>
      <c r="B494" s="36"/>
      <c r="C494" s="37"/>
      <c r="D494" s="38"/>
      <c r="E494" s="37"/>
      <c r="F494" s="38"/>
      <c r="G494" s="39"/>
      <c r="H494" s="35"/>
      <c r="I494" s="30"/>
      <c r="J494" s="38"/>
      <c r="K494" s="36"/>
      <c r="L494" s="40"/>
      <c r="M494" s="43"/>
      <c r="N494" s="44"/>
      <c r="O494" s="35"/>
      <c r="P494" s="87"/>
      <c r="R494" s="70"/>
      <c r="S494" s="70"/>
      <c r="T494" s="99" t="s">
        <v>1129</v>
      </c>
      <c r="U494" s="146" t="s">
        <v>1130</v>
      </c>
      <c r="V494" s="70"/>
      <c r="W494" s="70"/>
      <c r="X494" s="70"/>
      <c r="Y494" s="70"/>
      <c r="Z494" t="b">
        <f t="shared" si="457"/>
        <v>0</v>
      </c>
      <c r="AA494" t="b">
        <f t="shared" si="479"/>
        <v>0</v>
      </c>
      <c r="AB494" t="b">
        <f t="shared" si="458"/>
        <v>0</v>
      </c>
      <c r="AC494" t="b">
        <f t="shared" si="459"/>
        <v>0</v>
      </c>
      <c r="AD494" s="101" t="b">
        <f t="shared" si="460"/>
        <v>0</v>
      </c>
      <c r="AE494" t="e">
        <f t="shared" si="461"/>
        <v>#VALUE!</v>
      </c>
      <c r="AF494" t="b">
        <f t="shared" si="462"/>
        <v>0</v>
      </c>
      <c r="AG494" s="135"/>
      <c r="AH494" s="82" t="b">
        <f t="shared" si="463"/>
        <v>0</v>
      </c>
      <c r="AI494" s="99" t="b">
        <f t="shared" si="464"/>
        <v>0</v>
      </c>
      <c r="AJ494" s="70" t="b">
        <f t="shared" si="465"/>
        <v>0</v>
      </c>
      <c r="AK494" s="111" t="b">
        <f t="shared" si="480"/>
        <v>0</v>
      </c>
      <c r="AL494" s="82" t="e">
        <f t="shared" si="466"/>
        <v>#VALUE!</v>
      </c>
      <c r="AM494" s="82" t="b">
        <f t="shared" si="467"/>
        <v>0</v>
      </c>
      <c r="AN494" s="82" t="b">
        <f t="shared" si="468"/>
        <v>0</v>
      </c>
      <c r="AO494" s="82" t="b">
        <f t="shared" si="481"/>
        <v>0</v>
      </c>
      <c r="AP494" s="82" t="b">
        <f t="shared" si="469"/>
        <v>0</v>
      </c>
      <c r="AQ494" s="82" t="b">
        <f t="shared" si="482"/>
        <v>0</v>
      </c>
      <c r="AR494" s="70">
        <f t="shared" si="483"/>
        <v>0</v>
      </c>
      <c r="AS494" s="82" t="b">
        <f t="shared" si="470"/>
        <v>0</v>
      </c>
      <c r="AT494" s="82" t="b">
        <f t="shared" si="471"/>
        <v>0</v>
      </c>
      <c r="AU494" s="82" t="b">
        <f t="shared" si="472"/>
        <v>0</v>
      </c>
      <c r="AV494" s="82" t="b">
        <f t="shared" si="473"/>
        <v>0</v>
      </c>
      <c r="AW494" s="82" t="b">
        <f t="shared" si="474"/>
        <v>0</v>
      </c>
      <c r="AX494" s="82" t="b">
        <f t="shared" si="475"/>
        <v>0</v>
      </c>
      <c r="AY494" s="82" t="b">
        <f t="shared" si="484"/>
        <v>0</v>
      </c>
      <c r="AZ494" s="82"/>
      <c r="BA494" s="82" t="b">
        <f t="shared" si="485"/>
        <v>0</v>
      </c>
      <c r="BB494" s="82" t="b">
        <f t="shared" si="486"/>
        <v>0</v>
      </c>
      <c r="BC494" s="82" t="b">
        <f t="shared" si="487"/>
        <v>0</v>
      </c>
      <c r="BD494" s="70"/>
      <c r="BE494" s="70" t="str">
        <f t="shared" si="476"/>
        <v/>
      </c>
      <c r="BF494" s="70">
        <v>483</v>
      </c>
      <c r="BG494" s="70"/>
      <c r="BH494" s="70"/>
      <c r="BI494" s="70"/>
      <c r="BJ494" s="70"/>
      <c r="BK494" s="70"/>
      <c r="BL494" s="70"/>
      <c r="BM494" s="70"/>
      <c r="BN494" s="70"/>
      <c r="BO494" s="70"/>
      <c r="BP494" s="70"/>
      <c r="BQ494" s="70"/>
      <c r="BR494" s="70"/>
      <c r="BS494" s="70" t="b">
        <f t="shared" si="477"/>
        <v>0</v>
      </c>
      <c r="BT494" s="70">
        <f>COUNTA(B495:$O$830)</f>
        <v>0</v>
      </c>
      <c r="BU494" s="70"/>
      <c r="BV494" s="163"/>
      <c r="BW494" s="163"/>
      <c r="BX494" s="163"/>
      <c r="BY494" s="163"/>
      <c r="BZ494" s="163"/>
      <c r="CA494" s="163"/>
      <c r="CB494" s="163"/>
      <c r="CC494" s="163"/>
      <c r="CD494" s="163"/>
      <c r="CE494" s="163" t="str">
        <f t="shared" si="488"/>
        <v/>
      </c>
      <c r="CF494" s="163" t="str">
        <f t="shared" si="489"/>
        <v/>
      </c>
      <c r="CG494" s="163" t="str">
        <f t="shared" si="490"/>
        <v/>
      </c>
      <c r="CH494" s="163" t="str">
        <f t="shared" si="491"/>
        <v/>
      </c>
      <c r="CI494" s="163" t="str">
        <f t="shared" si="492"/>
        <v/>
      </c>
      <c r="CJ494" s="163" t="str">
        <f t="shared" si="493"/>
        <v/>
      </c>
      <c r="CK494" s="163" t="str">
        <f t="shared" si="494"/>
        <v/>
      </c>
      <c r="CL494" s="163" t="str">
        <f t="shared" si="495"/>
        <v/>
      </c>
      <c r="CM494" s="163" t="str">
        <f t="shared" si="496"/>
        <v/>
      </c>
      <c r="CN494" s="163"/>
      <c r="CO494" s="163"/>
      <c r="CP494" s="163" t="str">
        <f t="shared" si="497"/>
        <v/>
      </c>
      <c r="CQ494" s="163"/>
      <c r="CR494" s="163"/>
      <c r="CS494" s="185" t="str">
        <f t="shared" si="514"/>
        <v/>
      </c>
      <c r="CT494" s="70"/>
      <c r="CU494" s="70">
        <f t="shared" si="498"/>
        <v>0</v>
      </c>
      <c r="CV494" s="70">
        <f t="shared" si="499"/>
        <v>0</v>
      </c>
      <c r="CW494" s="70"/>
      <c r="CX494" s="96">
        <f t="shared" si="500"/>
        <v>0</v>
      </c>
      <c r="CY494" s="70"/>
      <c r="CZ494" s="70" t="e">
        <f t="shared" si="501"/>
        <v>#VALUE!</v>
      </c>
      <c r="DA494" s="70" t="e">
        <f t="shared" si="502"/>
        <v>#VALUE!</v>
      </c>
      <c r="DB494" s="70"/>
      <c r="DC494" s="70" t="b">
        <f t="shared" si="515"/>
        <v>0</v>
      </c>
      <c r="DD494" s="70">
        <f t="shared" si="503"/>
        <v>0</v>
      </c>
      <c r="DE494" s="70" t="str">
        <f t="shared" si="504"/>
        <v/>
      </c>
      <c r="DF494" s="70"/>
      <c r="DG494" s="70" t="str">
        <f t="shared" si="516"/>
        <v/>
      </c>
      <c r="DH494" s="70" t="b">
        <f t="shared" si="517"/>
        <v>0</v>
      </c>
      <c r="DI494" s="70" t="str">
        <f t="shared" si="518"/>
        <v/>
      </c>
      <c r="DJ494" s="70"/>
      <c r="DK494" s="70" t="str">
        <f t="shared" si="505"/>
        <v/>
      </c>
      <c r="DL494" s="70" t="str">
        <f t="shared" si="506"/>
        <v/>
      </c>
      <c r="DM494" s="70"/>
      <c r="DN494" s="70" t="str">
        <f t="shared" si="507"/>
        <v/>
      </c>
      <c r="DO494" s="70" t="str">
        <f>IF(DK494="","",AND((COUNTIF($DK$12:DL494,DK494))=1,(COUNTIF($DK$12:DL494,DL494))=1))</f>
        <v/>
      </c>
      <c r="DP494" s="70" t="str">
        <f>IF(DK494="","",AND((COUNTIF(DK494:$DL$812,DK494))=1,(COUNTIF(DK494:$DL$812,DL494))=1))</f>
        <v/>
      </c>
      <c r="DQ494" s="70"/>
      <c r="DR494" s="70" t="b">
        <f t="shared" si="508"/>
        <v>0</v>
      </c>
      <c r="DS494" s="70" t="b">
        <f t="shared" si="509"/>
        <v>0</v>
      </c>
      <c r="DT494" s="70">
        <f t="shared" si="519"/>
        <v>0</v>
      </c>
      <c r="DU494" s="70">
        <f t="shared" si="520"/>
        <v>0</v>
      </c>
      <c r="DV494" s="70" t="b">
        <f t="shared" si="510"/>
        <v>0</v>
      </c>
      <c r="DW494" s="70" t="b">
        <f t="shared" si="511"/>
        <v>0</v>
      </c>
      <c r="DX494" s="70"/>
      <c r="DY494" s="70" t="b">
        <f t="shared" si="512"/>
        <v>0</v>
      </c>
      <c r="DZ494" s="70">
        <f t="shared" si="513"/>
        <v>0</v>
      </c>
      <c r="EA494" s="70"/>
    </row>
    <row r="495" spans="1:131" x14ac:dyDescent="0.25">
      <c r="A495" s="24" t="str">
        <f t="shared" si="478"/>
        <v/>
      </c>
      <c r="B495" s="36"/>
      <c r="C495" s="37"/>
      <c r="D495" s="38"/>
      <c r="E495" s="37"/>
      <c r="F495" s="38"/>
      <c r="G495" s="39"/>
      <c r="H495" s="35"/>
      <c r="I495" s="30"/>
      <c r="J495" s="38"/>
      <c r="K495" s="36"/>
      <c r="L495" s="40"/>
      <c r="M495" s="43"/>
      <c r="N495" s="44"/>
      <c r="O495" s="35"/>
      <c r="P495" s="87"/>
      <c r="R495" s="70"/>
      <c r="S495" s="70"/>
      <c r="T495" s="99" t="s">
        <v>1131</v>
      </c>
      <c r="U495" s="146" t="s">
        <v>1132</v>
      </c>
      <c r="V495" s="70"/>
      <c r="W495" s="70"/>
      <c r="X495" s="70"/>
      <c r="Y495" s="70"/>
      <c r="Z495" t="b">
        <f t="shared" si="457"/>
        <v>0</v>
      </c>
      <c r="AA495" t="b">
        <f t="shared" si="479"/>
        <v>0</v>
      </c>
      <c r="AB495" t="b">
        <f t="shared" si="458"/>
        <v>0</v>
      </c>
      <c r="AC495" t="b">
        <f t="shared" si="459"/>
        <v>0</v>
      </c>
      <c r="AD495" s="101" t="b">
        <f t="shared" si="460"/>
        <v>0</v>
      </c>
      <c r="AE495" t="e">
        <f t="shared" si="461"/>
        <v>#VALUE!</v>
      </c>
      <c r="AF495" t="b">
        <f t="shared" si="462"/>
        <v>0</v>
      </c>
      <c r="AG495" s="135"/>
      <c r="AH495" s="82" t="b">
        <f t="shared" si="463"/>
        <v>0</v>
      </c>
      <c r="AI495" s="99" t="b">
        <f t="shared" si="464"/>
        <v>0</v>
      </c>
      <c r="AJ495" s="70" t="b">
        <f t="shared" si="465"/>
        <v>0</v>
      </c>
      <c r="AK495" s="111" t="b">
        <f t="shared" si="480"/>
        <v>0</v>
      </c>
      <c r="AL495" s="82" t="e">
        <f t="shared" si="466"/>
        <v>#VALUE!</v>
      </c>
      <c r="AM495" s="82" t="b">
        <f t="shared" si="467"/>
        <v>0</v>
      </c>
      <c r="AN495" s="82" t="b">
        <f t="shared" si="468"/>
        <v>0</v>
      </c>
      <c r="AO495" s="82" t="b">
        <f t="shared" si="481"/>
        <v>0</v>
      </c>
      <c r="AP495" s="82" t="b">
        <f t="shared" si="469"/>
        <v>0</v>
      </c>
      <c r="AQ495" s="82" t="b">
        <f t="shared" si="482"/>
        <v>0</v>
      </c>
      <c r="AR495" s="70">
        <f t="shared" si="483"/>
        <v>0</v>
      </c>
      <c r="AS495" s="82" t="b">
        <f t="shared" si="470"/>
        <v>0</v>
      </c>
      <c r="AT495" s="82" t="b">
        <f t="shared" si="471"/>
        <v>0</v>
      </c>
      <c r="AU495" s="82" t="b">
        <f t="shared" si="472"/>
        <v>0</v>
      </c>
      <c r="AV495" s="82" t="b">
        <f t="shared" si="473"/>
        <v>0</v>
      </c>
      <c r="AW495" s="82" t="b">
        <f t="shared" si="474"/>
        <v>0</v>
      </c>
      <c r="AX495" s="82" t="b">
        <f t="shared" si="475"/>
        <v>0</v>
      </c>
      <c r="AY495" s="82" t="b">
        <f t="shared" si="484"/>
        <v>0</v>
      </c>
      <c r="AZ495" s="82"/>
      <c r="BA495" s="82" t="b">
        <f t="shared" si="485"/>
        <v>0</v>
      </c>
      <c r="BB495" s="82" t="b">
        <f t="shared" si="486"/>
        <v>0</v>
      </c>
      <c r="BC495" s="82" t="b">
        <f t="shared" si="487"/>
        <v>0</v>
      </c>
      <c r="BD495" s="70"/>
      <c r="BE495" s="70" t="str">
        <f t="shared" si="476"/>
        <v/>
      </c>
      <c r="BF495" s="70">
        <v>484</v>
      </c>
      <c r="BG495" s="70"/>
      <c r="BH495" s="70"/>
      <c r="BI495" s="70"/>
      <c r="BJ495" s="70"/>
      <c r="BK495" s="70"/>
      <c r="BL495" s="70"/>
      <c r="BM495" s="70"/>
      <c r="BN495" s="70"/>
      <c r="BO495" s="70"/>
      <c r="BP495" s="70"/>
      <c r="BQ495" s="70"/>
      <c r="BR495" s="70"/>
      <c r="BS495" s="70" t="b">
        <f t="shared" si="477"/>
        <v>0</v>
      </c>
      <c r="BT495" s="70">
        <f>COUNTA(B496:$O$830)</f>
        <v>0</v>
      </c>
      <c r="BU495" s="70"/>
      <c r="BV495" s="163"/>
      <c r="BW495" s="163"/>
      <c r="BX495" s="163"/>
      <c r="BY495" s="163"/>
      <c r="BZ495" s="163"/>
      <c r="CA495" s="163"/>
      <c r="CB495" s="163"/>
      <c r="CC495" s="163"/>
      <c r="CD495" s="163"/>
      <c r="CE495" s="163" t="str">
        <f t="shared" si="488"/>
        <v/>
      </c>
      <c r="CF495" s="163" t="str">
        <f t="shared" si="489"/>
        <v/>
      </c>
      <c r="CG495" s="163" t="str">
        <f t="shared" si="490"/>
        <v/>
      </c>
      <c r="CH495" s="163" t="str">
        <f t="shared" si="491"/>
        <v/>
      </c>
      <c r="CI495" s="163" t="str">
        <f t="shared" si="492"/>
        <v/>
      </c>
      <c r="CJ495" s="163" t="str">
        <f t="shared" si="493"/>
        <v/>
      </c>
      <c r="CK495" s="163" t="str">
        <f t="shared" si="494"/>
        <v/>
      </c>
      <c r="CL495" s="163" t="str">
        <f t="shared" si="495"/>
        <v/>
      </c>
      <c r="CM495" s="163" t="str">
        <f t="shared" si="496"/>
        <v/>
      </c>
      <c r="CN495" s="163"/>
      <c r="CO495" s="163"/>
      <c r="CP495" s="163" t="str">
        <f t="shared" si="497"/>
        <v/>
      </c>
      <c r="CQ495" s="163"/>
      <c r="CR495" s="163"/>
      <c r="CS495" s="185" t="str">
        <f t="shared" si="514"/>
        <v/>
      </c>
      <c r="CT495" s="70"/>
      <c r="CU495" s="70">
        <f t="shared" si="498"/>
        <v>0</v>
      </c>
      <c r="CV495" s="70">
        <f t="shared" si="499"/>
        <v>0</v>
      </c>
      <c r="CW495" s="70"/>
      <c r="CX495" s="96">
        <f t="shared" si="500"/>
        <v>0</v>
      </c>
      <c r="CY495" s="70"/>
      <c r="CZ495" s="70" t="e">
        <f t="shared" si="501"/>
        <v>#VALUE!</v>
      </c>
      <c r="DA495" s="70" t="e">
        <f t="shared" si="502"/>
        <v>#VALUE!</v>
      </c>
      <c r="DB495" s="70"/>
      <c r="DC495" s="70" t="b">
        <f t="shared" si="515"/>
        <v>0</v>
      </c>
      <c r="DD495" s="70">
        <f t="shared" si="503"/>
        <v>0</v>
      </c>
      <c r="DE495" s="70" t="str">
        <f t="shared" si="504"/>
        <v/>
      </c>
      <c r="DF495" s="70"/>
      <c r="DG495" s="70" t="str">
        <f t="shared" si="516"/>
        <v/>
      </c>
      <c r="DH495" s="70" t="b">
        <f t="shared" si="517"/>
        <v>0</v>
      </c>
      <c r="DI495" s="70" t="str">
        <f t="shared" si="518"/>
        <v/>
      </c>
      <c r="DJ495" s="70"/>
      <c r="DK495" s="70" t="str">
        <f t="shared" si="505"/>
        <v/>
      </c>
      <c r="DL495" s="70" t="str">
        <f t="shared" si="506"/>
        <v/>
      </c>
      <c r="DM495" s="70"/>
      <c r="DN495" s="70" t="str">
        <f t="shared" si="507"/>
        <v/>
      </c>
      <c r="DO495" s="70" t="str">
        <f>IF(DK495="","",AND((COUNTIF($DK$12:DL495,DK495))=1,(COUNTIF($DK$12:DL495,DL495))=1))</f>
        <v/>
      </c>
      <c r="DP495" s="70" t="str">
        <f>IF(DK495="","",AND((COUNTIF(DK495:$DL$812,DK495))=1,(COUNTIF(DK495:$DL$812,DL495))=1))</f>
        <v/>
      </c>
      <c r="DQ495" s="70"/>
      <c r="DR495" s="70" t="b">
        <f t="shared" si="508"/>
        <v>0</v>
      </c>
      <c r="DS495" s="70" t="b">
        <f t="shared" si="509"/>
        <v>0</v>
      </c>
      <c r="DT495" s="70">
        <f t="shared" si="519"/>
        <v>0</v>
      </c>
      <c r="DU495" s="70">
        <f t="shared" si="520"/>
        <v>0</v>
      </c>
      <c r="DV495" s="70" t="b">
        <f t="shared" si="510"/>
        <v>0</v>
      </c>
      <c r="DW495" s="70" t="b">
        <f t="shared" si="511"/>
        <v>0</v>
      </c>
      <c r="DX495" s="70"/>
      <c r="DY495" s="70" t="b">
        <f t="shared" si="512"/>
        <v>0</v>
      </c>
      <c r="DZ495" s="70">
        <f t="shared" si="513"/>
        <v>0</v>
      </c>
      <c r="EA495" s="70"/>
    </row>
    <row r="496" spans="1:131" x14ac:dyDescent="0.25">
      <c r="A496" s="24" t="str">
        <f t="shared" si="478"/>
        <v/>
      </c>
      <c r="B496" s="36"/>
      <c r="C496" s="37"/>
      <c r="D496" s="38"/>
      <c r="E496" s="37"/>
      <c r="F496" s="38"/>
      <c r="G496" s="39"/>
      <c r="H496" s="35"/>
      <c r="I496" s="30"/>
      <c r="J496" s="38"/>
      <c r="K496" s="36"/>
      <c r="L496" s="40"/>
      <c r="M496" s="43"/>
      <c r="N496" s="44"/>
      <c r="O496" s="35"/>
      <c r="P496" s="87"/>
      <c r="R496" s="70"/>
      <c r="S496" s="70"/>
      <c r="T496" s="99" t="s">
        <v>1133</v>
      </c>
      <c r="U496" s="146" t="s">
        <v>1134</v>
      </c>
      <c r="V496" s="70"/>
      <c r="W496" s="70"/>
      <c r="X496" s="70"/>
      <c r="Y496" s="70"/>
      <c r="Z496" t="b">
        <f t="shared" si="457"/>
        <v>0</v>
      </c>
      <c r="AA496" t="b">
        <f t="shared" si="479"/>
        <v>0</v>
      </c>
      <c r="AB496" t="b">
        <f t="shared" si="458"/>
        <v>0</v>
      </c>
      <c r="AC496" t="b">
        <f t="shared" si="459"/>
        <v>0</v>
      </c>
      <c r="AD496" s="101" t="b">
        <f t="shared" si="460"/>
        <v>0</v>
      </c>
      <c r="AE496" t="e">
        <f t="shared" si="461"/>
        <v>#VALUE!</v>
      </c>
      <c r="AF496" t="b">
        <f t="shared" si="462"/>
        <v>0</v>
      </c>
      <c r="AG496" s="135"/>
      <c r="AH496" s="82" t="b">
        <f t="shared" si="463"/>
        <v>0</v>
      </c>
      <c r="AI496" s="99" t="b">
        <f t="shared" si="464"/>
        <v>0</v>
      </c>
      <c r="AJ496" s="70" t="b">
        <f t="shared" si="465"/>
        <v>0</v>
      </c>
      <c r="AK496" s="111" t="b">
        <f t="shared" si="480"/>
        <v>0</v>
      </c>
      <c r="AL496" s="82" t="e">
        <f t="shared" si="466"/>
        <v>#VALUE!</v>
      </c>
      <c r="AM496" s="82" t="b">
        <f t="shared" si="467"/>
        <v>0</v>
      </c>
      <c r="AN496" s="82" t="b">
        <f t="shared" si="468"/>
        <v>0</v>
      </c>
      <c r="AO496" s="82" t="b">
        <f t="shared" si="481"/>
        <v>0</v>
      </c>
      <c r="AP496" s="82" t="b">
        <f t="shared" si="469"/>
        <v>0</v>
      </c>
      <c r="AQ496" s="82" t="b">
        <f t="shared" si="482"/>
        <v>0</v>
      </c>
      <c r="AR496" s="70">
        <f t="shared" si="483"/>
        <v>0</v>
      </c>
      <c r="AS496" s="82" t="b">
        <f t="shared" si="470"/>
        <v>0</v>
      </c>
      <c r="AT496" s="82" t="b">
        <f t="shared" si="471"/>
        <v>0</v>
      </c>
      <c r="AU496" s="82" t="b">
        <f t="shared" si="472"/>
        <v>0</v>
      </c>
      <c r="AV496" s="82" t="b">
        <f t="shared" si="473"/>
        <v>0</v>
      </c>
      <c r="AW496" s="82" t="b">
        <f t="shared" si="474"/>
        <v>0</v>
      </c>
      <c r="AX496" s="82" t="b">
        <f t="shared" si="475"/>
        <v>0</v>
      </c>
      <c r="AY496" s="82" t="b">
        <f t="shared" si="484"/>
        <v>0</v>
      </c>
      <c r="AZ496" s="82"/>
      <c r="BA496" s="82" t="b">
        <f t="shared" si="485"/>
        <v>0</v>
      </c>
      <c r="BB496" s="82" t="b">
        <f t="shared" si="486"/>
        <v>0</v>
      </c>
      <c r="BC496" s="82" t="b">
        <f t="shared" si="487"/>
        <v>0</v>
      </c>
      <c r="BD496" s="70"/>
      <c r="BE496" s="70" t="str">
        <f t="shared" si="476"/>
        <v/>
      </c>
      <c r="BF496" s="70">
        <v>485</v>
      </c>
      <c r="BG496" s="70"/>
      <c r="BH496" s="70"/>
      <c r="BI496" s="70"/>
      <c r="BJ496" s="70"/>
      <c r="BK496" s="70"/>
      <c r="BL496" s="70"/>
      <c r="BM496" s="70"/>
      <c r="BN496" s="70"/>
      <c r="BO496" s="70"/>
      <c r="BP496" s="70"/>
      <c r="BQ496" s="70"/>
      <c r="BR496" s="70"/>
      <c r="BS496" s="70" t="b">
        <f t="shared" si="477"/>
        <v>0</v>
      </c>
      <c r="BT496" s="70">
        <f>COUNTA(B497:$O$830)</f>
        <v>0</v>
      </c>
      <c r="BU496" s="70"/>
      <c r="BV496" s="163"/>
      <c r="BW496" s="163"/>
      <c r="BX496" s="163"/>
      <c r="BY496" s="163"/>
      <c r="BZ496" s="163"/>
      <c r="CA496" s="163"/>
      <c r="CB496" s="163"/>
      <c r="CC496" s="163"/>
      <c r="CD496" s="163"/>
      <c r="CE496" s="163" t="str">
        <f t="shared" si="488"/>
        <v/>
      </c>
      <c r="CF496" s="163" t="str">
        <f t="shared" si="489"/>
        <v/>
      </c>
      <c r="CG496" s="163" t="str">
        <f t="shared" si="490"/>
        <v/>
      </c>
      <c r="CH496" s="163" t="str">
        <f t="shared" si="491"/>
        <v/>
      </c>
      <c r="CI496" s="163" t="str">
        <f t="shared" si="492"/>
        <v/>
      </c>
      <c r="CJ496" s="163" t="str">
        <f t="shared" si="493"/>
        <v/>
      </c>
      <c r="CK496" s="163" t="str">
        <f t="shared" si="494"/>
        <v/>
      </c>
      <c r="CL496" s="163" t="str">
        <f t="shared" si="495"/>
        <v/>
      </c>
      <c r="CM496" s="163" t="str">
        <f t="shared" si="496"/>
        <v/>
      </c>
      <c r="CN496" s="163"/>
      <c r="CO496" s="163"/>
      <c r="CP496" s="163" t="str">
        <f t="shared" si="497"/>
        <v/>
      </c>
      <c r="CQ496" s="163"/>
      <c r="CR496" s="163"/>
      <c r="CS496" s="185" t="str">
        <f t="shared" si="514"/>
        <v/>
      </c>
      <c r="CT496" s="70"/>
      <c r="CU496" s="70">
        <f t="shared" si="498"/>
        <v>0</v>
      </c>
      <c r="CV496" s="70">
        <f t="shared" si="499"/>
        <v>0</v>
      </c>
      <c r="CW496" s="70"/>
      <c r="CX496" s="96">
        <f t="shared" si="500"/>
        <v>0</v>
      </c>
      <c r="CY496" s="70"/>
      <c r="CZ496" s="70" t="e">
        <f t="shared" si="501"/>
        <v>#VALUE!</v>
      </c>
      <c r="DA496" s="70" t="e">
        <f t="shared" si="502"/>
        <v>#VALUE!</v>
      </c>
      <c r="DB496" s="70"/>
      <c r="DC496" s="70" t="b">
        <f t="shared" si="515"/>
        <v>0</v>
      </c>
      <c r="DD496" s="70">
        <f t="shared" si="503"/>
        <v>0</v>
      </c>
      <c r="DE496" s="70" t="str">
        <f t="shared" si="504"/>
        <v/>
      </c>
      <c r="DF496" s="70"/>
      <c r="DG496" s="70" t="str">
        <f t="shared" si="516"/>
        <v/>
      </c>
      <c r="DH496" s="70" t="b">
        <f t="shared" si="517"/>
        <v>0</v>
      </c>
      <c r="DI496" s="70" t="str">
        <f t="shared" si="518"/>
        <v/>
      </c>
      <c r="DJ496" s="70"/>
      <c r="DK496" s="70" t="str">
        <f t="shared" si="505"/>
        <v/>
      </c>
      <c r="DL496" s="70" t="str">
        <f t="shared" si="506"/>
        <v/>
      </c>
      <c r="DM496" s="70"/>
      <c r="DN496" s="70" t="str">
        <f t="shared" si="507"/>
        <v/>
      </c>
      <c r="DO496" s="70" t="str">
        <f>IF(DK496="","",AND((COUNTIF($DK$12:DL496,DK496))=1,(COUNTIF($DK$12:DL496,DL496))=1))</f>
        <v/>
      </c>
      <c r="DP496" s="70" t="str">
        <f>IF(DK496="","",AND((COUNTIF(DK496:$DL$812,DK496))=1,(COUNTIF(DK496:$DL$812,DL496))=1))</f>
        <v/>
      </c>
      <c r="DQ496" s="70"/>
      <c r="DR496" s="70" t="b">
        <f t="shared" si="508"/>
        <v>0</v>
      </c>
      <c r="DS496" s="70" t="b">
        <f t="shared" si="509"/>
        <v>0</v>
      </c>
      <c r="DT496" s="70">
        <f t="shared" si="519"/>
        <v>0</v>
      </c>
      <c r="DU496" s="70">
        <f t="shared" si="520"/>
        <v>0</v>
      </c>
      <c r="DV496" s="70" t="b">
        <f t="shared" si="510"/>
        <v>0</v>
      </c>
      <c r="DW496" s="70" t="b">
        <f t="shared" si="511"/>
        <v>0</v>
      </c>
      <c r="DX496" s="70"/>
      <c r="DY496" s="70" t="b">
        <f t="shared" si="512"/>
        <v>0</v>
      </c>
      <c r="DZ496" s="70">
        <f t="shared" si="513"/>
        <v>0</v>
      </c>
      <c r="EA496" s="70"/>
    </row>
    <row r="497" spans="1:131" x14ac:dyDescent="0.25">
      <c r="A497" s="24" t="str">
        <f t="shared" si="478"/>
        <v/>
      </c>
      <c r="B497" s="36"/>
      <c r="C497" s="37"/>
      <c r="D497" s="38"/>
      <c r="E497" s="37"/>
      <c r="F497" s="38"/>
      <c r="G497" s="39"/>
      <c r="H497" s="35"/>
      <c r="I497" s="30"/>
      <c r="J497" s="38"/>
      <c r="K497" s="36"/>
      <c r="L497" s="40"/>
      <c r="M497" s="43"/>
      <c r="N497" s="44"/>
      <c r="O497" s="35"/>
      <c r="P497" s="87"/>
      <c r="R497" s="70"/>
      <c r="S497" s="70"/>
      <c r="T497" s="99" t="s">
        <v>1135</v>
      </c>
      <c r="U497" s="146" t="s">
        <v>1136</v>
      </c>
      <c r="V497" s="70"/>
      <c r="W497" s="70"/>
      <c r="X497" s="70"/>
      <c r="Y497" s="70"/>
      <c r="Z497" t="b">
        <f t="shared" si="457"/>
        <v>0</v>
      </c>
      <c r="AA497" t="b">
        <f t="shared" si="479"/>
        <v>0</v>
      </c>
      <c r="AB497" t="b">
        <f t="shared" si="458"/>
        <v>0</v>
      </c>
      <c r="AC497" t="b">
        <f t="shared" si="459"/>
        <v>0</v>
      </c>
      <c r="AD497" s="101" t="b">
        <f t="shared" si="460"/>
        <v>0</v>
      </c>
      <c r="AE497" t="e">
        <f t="shared" si="461"/>
        <v>#VALUE!</v>
      </c>
      <c r="AF497" t="b">
        <f t="shared" si="462"/>
        <v>0</v>
      </c>
      <c r="AG497" s="135"/>
      <c r="AH497" s="82" t="b">
        <f t="shared" si="463"/>
        <v>0</v>
      </c>
      <c r="AI497" s="99" t="b">
        <f t="shared" si="464"/>
        <v>0</v>
      </c>
      <c r="AJ497" s="70" t="b">
        <f t="shared" si="465"/>
        <v>0</v>
      </c>
      <c r="AK497" s="111" t="b">
        <f t="shared" si="480"/>
        <v>0</v>
      </c>
      <c r="AL497" s="82" t="e">
        <f t="shared" si="466"/>
        <v>#VALUE!</v>
      </c>
      <c r="AM497" s="82" t="b">
        <f t="shared" si="467"/>
        <v>0</v>
      </c>
      <c r="AN497" s="82" t="b">
        <f t="shared" si="468"/>
        <v>0</v>
      </c>
      <c r="AO497" s="82" t="b">
        <f t="shared" si="481"/>
        <v>0</v>
      </c>
      <c r="AP497" s="82" t="b">
        <f t="shared" si="469"/>
        <v>0</v>
      </c>
      <c r="AQ497" s="82" t="b">
        <f t="shared" si="482"/>
        <v>0</v>
      </c>
      <c r="AR497" s="70">
        <f t="shared" si="483"/>
        <v>0</v>
      </c>
      <c r="AS497" s="82" t="b">
        <f t="shared" si="470"/>
        <v>0</v>
      </c>
      <c r="AT497" s="82" t="b">
        <f t="shared" si="471"/>
        <v>0</v>
      </c>
      <c r="AU497" s="82" t="b">
        <f t="shared" si="472"/>
        <v>0</v>
      </c>
      <c r="AV497" s="82" t="b">
        <f t="shared" si="473"/>
        <v>0</v>
      </c>
      <c r="AW497" s="82" t="b">
        <f t="shared" si="474"/>
        <v>0</v>
      </c>
      <c r="AX497" s="82" t="b">
        <f t="shared" si="475"/>
        <v>0</v>
      </c>
      <c r="AY497" s="82" t="b">
        <f t="shared" si="484"/>
        <v>0</v>
      </c>
      <c r="AZ497" s="82"/>
      <c r="BA497" s="82" t="b">
        <f t="shared" si="485"/>
        <v>0</v>
      </c>
      <c r="BB497" s="82" t="b">
        <f t="shared" si="486"/>
        <v>0</v>
      </c>
      <c r="BC497" s="82" t="b">
        <f t="shared" si="487"/>
        <v>0</v>
      </c>
      <c r="BD497" s="70"/>
      <c r="BE497" s="70" t="str">
        <f t="shared" si="476"/>
        <v/>
      </c>
      <c r="BF497" s="70">
        <v>486</v>
      </c>
      <c r="BG497" s="70"/>
      <c r="BH497" s="70"/>
      <c r="BI497" s="70"/>
      <c r="BJ497" s="70"/>
      <c r="BK497" s="70"/>
      <c r="BL497" s="70"/>
      <c r="BM497" s="70"/>
      <c r="BN497" s="70"/>
      <c r="BO497" s="70"/>
      <c r="BP497" s="70"/>
      <c r="BQ497" s="70"/>
      <c r="BR497" s="70"/>
      <c r="BS497" s="70" t="b">
        <f t="shared" si="477"/>
        <v>0</v>
      </c>
      <c r="BT497" s="70">
        <f>COUNTA(B498:$O$830)</f>
        <v>0</v>
      </c>
      <c r="BU497" s="70"/>
      <c r="BV497" s="163"/>
      <c r="BW497" s="163"/>
      <c r="BX497" s="163"/>
      <c r="BY497" s="163"/>
      <c r="BZ497" s="163"/>
      <c r="CA497" s="163"/>
      <c r="CB497" s="163"/>
      <c r="CC497" s="163"/>
      <c r="CD497" s="163"/>
      <c r="CE497" s="163" t="str">
        <f t="shared" si="488"/>
        <v/>
      </c>
      <c r="CF497" s="163" t="str">
        <f t="shared" si="489"/>
        <v/>
      </c>
      <c r="CG497" s="163" t="str">
        <f t="shared" si="490"/>
        <v/>
      </c>
      <c r="CH497" s="163" t="str">
        <f t="shared" si="491"/>
        <v/>
      </c>
      <c r="CI497" s="163" t="str">
        <f t="shared" si="492"/>
        <v/>
      </c>
      <c r="CJ497" s="163" t="str">
        <f t="shared" si="493"/>
        <v/>
      </c>
      <c r="CK497" s="163" t="str">
        <f t="shared" si="494"/>
        <v/>
      </c>
      <c r="CL497" s="163" t="str">
        <f t="shared" si="495"/>
        <v/>
      </c>
      <c r="CM497" s="163" t="str">
        <f t="shared" si="496"/>
        <v/>
      </c>
      <c r="CN497" s="163"/>
      <c r="CO497" s="163"/>
      <c r="CP497" s="163" t="str">
        <f t="shared" si="497"/>
        <v/>
      </c>
      <c r="CQ497" s="163"/>
      <c r="CR497" s="163"/>
      <c r="CS497" s="185" t="str">
        <f t="shared" si="514"/>
        <v/>
      </c>
      <c r="CT497" s="70"/>
      <c r="CU497" s="70">
        <f t="shared" si="498"/>
        <v>0</v>
      </c>
      <c r="CV497" s="70">
        <f t="shared" si="499"/>
        <v>0</v>
      </c>
      <c r="CW497" s="70"/>
      <c r="CX497" s="96">
        <f t="shared" si="500"/>
        <v>0</v>
      </c>
      <c r="CY497" s="70"/>
      <c r="CZ497" s="70" t="e">
        <f t="shared" si="501"/>
        <v>#VALUE!</v>
      </c>
      <c r="DA497" s="70" t="e">
        <f t="shared" si="502"/>
        <v>#VALUE!</v>
      </c>
      <c r="DB497" s="70"/>
      <c r="DC497" s="70" t="b">
        <f t="shared" si="515"/>
        <v>0</v>
      </c>
      <c r="DD497" s="70">
        <f t="shared" si="503"/>
        <v>0</v>
      </c>
      <c r="DE497" s="70" t="str">
        <f t="shared" si="504"/>
        <v/>
      </c>
      <c r="DF497" s="70"/>
      <c r="DG497" s="70" t="str">
        <f t="shared" si="516"/>
        <v/>
      </c>
      <c r="DH497" s="70" t="b">
        <f t="shared" si="517"/>
        <v>0</v>
      </c>
      <c r="DI497" s="70" t="str">
        <f t="shared" si="518"/>
        <v/>
      </c>
      <c r="DJ497" s="70"/>
      <c r="DK497" s="70" t="str">
        <f t="shared" si="505"/>
        <v/>
      </c>
      <c r="DL497" s="70" t="str">
        <f t="shared" si="506"/>
        <v/>
      </c>
      <c r="DM497" s="70"/>
      <c r="DN497" s="70" t="str">
        <f t="shared" si="507"/>
        <v/>
      </c>
      <c r="DO497" s="70" t="str">
        <f>IF(DK497="","",AND((COUNTIF($DK$12:DL497,DK497))=1,(COUNTIF($DK$12:DL497,DL497))=1))</f>
        <v/>
      </c>
      <c r="DP497" s="70" t="str">
        <f>IF(DK497="","",AND((COUNTIF(DK497:$DL$812,DK497))=1,(COUNTIF(DK497:$DL$812,DL497))=1))</f>
        <v/>
      </c>
      <c r="DQ497" s="70"/>
      <c r="DR497" s="70" t="b">
        <f t="shared" si="508"/>
        <v>0</v>
      </c>
      <c r="DS497" s="70" t="b">
        <f t="shared" si="509"/>
        <v>0</v>
      </c>
      <c r="DT497" s="70">
        <f t="shared" si="519"/>
        <v>0</v>
      </c>
      <c r="DU497" s="70">
        <f t="shared" si="520"/>
        <v>0</v>
      </c>
      <c r="DV497" s="70" t="b">
        <f t="shared" si="510"/>
        <v>0</v>
      </c>
      <c r="DW497" s="70" t="b">
        <f t="shared" si="511"/>
        <v>0</v>
      </c>
      <c r="DX497" s="70"/>
      <c r="DY497" s="70" t="b">
        <f t="shared" si="512"/>
        <v>0</v>
      </c>
      <c r="DZ497" s="70">
        <f t="shared" si="513"/>
        <v>0</v>
      </c>
      <c r="EA497" s="70"/>
    </row>
    <row r="498" spans="1:131" x14ac:dyDescent="0.25">
      <c r="A498" s="24" t="str">
        <f t="shared" si="478"/>
        <v/>
      </c>
      <c r="B498" s="36"/>
      <c r="C498" s="37"/>
      <c r="D498" s="38"/>
      <c r="E498" s="37"/>
      <c r="F498" s="38"/>
      <c r="G498" s="39"/>
      <c r="H498" s="35"/>
      <c r="I498" s="30"/>
      <c r="J498" s="38"/>
      <c r="K498" s="36"/>
      <c r="L498" s="40"/>
      <c r="M498" s="43"/>
      <c r="N498" s="44"/>
      <c r="O498" s="35"/>
      <c r="P498" s="87"/>
      <c r="R498" s="70"/>
      <c r="S498" s="70"/>
      <c r="T498" s="99" t="s">
        <v>1137</v>
      </c>
      <c r="U498" s="146" t="s">
        <v>1138</v>
      </c>
      <c r="V498" s="70"/>
      <c r="W498" s="70"/>
      <c r="X498" s="70"/>
      <c r="Y498" s="70"/>
      <c r="Z498" t="b">
        <f t="shared" si="457"/>
        <v>0</v>
      </c>
      <c r="AA498" t="b">
        <f t="shared" si="479"/>
        <v>0</v>
      </c>
      <c r="AB498" t="b">
        <f t="shared" si="458"/>
        <v>0</v>
      </c>
      <c r="AC498" t="b">
        <f t="shared" si="459"/>
        <v>0</v>
      </c>
      <c r="AD498" s="101" t="b">
        <f t="shared" si="460"/>
        <v>0</v>
      </c>
      <c r="AE498" t="e">
        <f t="shared" si="461"/>
        <v>#VALUE!</v>
      </c>
      <c r="AF498" t="b">
        <f t="shared" si="462"/>
        <v>0</v>
      </c>
      <c r="AG498" s="135"/>
      <c r="AH498" s="82" t="b">
        <f t="shared" si="463"/>
        <v>0</v>
      </c>
      <c r="AI498" s="99" t="b">
        <f t="shared" si="464"/>
        <v>0</v>
      </c>
      <c r="AJ498" s="70" t="b">
        <f t="shared" si="465"/>
        <v>0</v>
      </c>
      <c r="AK498" s="111" t="b">
        <f t="shared" si="480"/>
        <v>0</v>
      </c>
      <c r="AL498" s="82" t="e">
        <f t="shared" si="466"/>
        <v>#VALUE!</v>
      </c>
      <c r="AM498" s="82" t="b">
        <f t="shared" si="467"/>
        <v>0</v>
      </c>
      <c r="AN498" s="82" t="b">
        <f t="shared" si="468"/>
        <v>0</v>
      </c>
      <c r="AO498" s="82" t="b">
        <f t="shared" si="481"/>
        <v>0</v>
      </c>
      <c r="AP498" s="82" t="b">
        <f t="shared" si="469"/>
        <v>0</v>
      </c>
      <c r="AQ498" s="82" t="b">
        <f t="shared" si="482"/>
        <v>0</v>
      </c>
      <c r="AR498" s="70">
        <f t="shared" si="483"/>
        <v>0</v>
      </c>
      <c r="AS498" s="82" t="b">
        <f t="shared" si="470"/>
        <v>0</v>
      </c>
      <c r="AT498" s="82" t="b">
        <f t="shared" si="471"/>
        <v>0</v>
      </c>
      <c r="AU498" s="82" t="b">
        <f t="shared" si="472"/>
        <v>0</v>
      </c>
      <c r="AV498" s="82" t="b">
        <f t="shared" si="473"/>
        <v>0</v>
      </c>
      <c r="AW498" s="82" t="b">
        <f t="shared" si="474"/>
        <v>0</v>
      </c>
      <c r="AX498" s="82" t="b">
        <f t="shared" si="475"/>
        <v>0</v>
      </c>
      <c r="AY498" s="82" t="b">
        <f t="shared" si="484"/>
        <v>0</v>
      </c>
      <c r="AZ498" s="82"/>
      <c r="BA498" s="82" t="b">
        <f t="shared" si="485"/>
        <v>0</v>
      </c>
      <c r="BB498" s="82" t="b">
        <f t="shared" si="486"/>
        <v>0</v>
      </c>
      <c r="BC498" s="82" t="b">
        <f t="shared" si="487"/>
        <v>0</v>
      </c>
      <c r="BD498" s="70"/>
      <c r="BE498" s="70" t="str">
        <f t="shared" si="476"/>
        <v/>
      </c>
      <c r="BF498" s="70">
        <v>487</v>
      </c>
      <c r="BG498" s="70"/>
      <c r="BH498" s="70"/>
      <c r="BI498" s="70"/>
      <c r="BJ498" s="70"/>
      <c r="BK498" s="70"/>
      <c r="BL498" s="70"/>
      <c r="BM498" s="70"/>
      <c r="BN498" s="70"/>
      <c r="BO498" s="70"/>
      <c r="BP498" s="70"/>
      <c r="BQ498" s="70"/>
      <c r="BR498" s="70"/>
      <c r="BS498" s="70" t="b">
        <f t="shared" si="477"/>
        <v>0</v>
      </c>
      <c r="BT498" s="70">
        <f>COUNTA(B499:$O$830)</f>
        <v>0</v>
      </c>
      <c r="BU498" s="70"/>
      <c r="BV498" s="163"/>
      <c r="BW498" s="163"/>
      <c r="BX498" s="163"/>
      <c r="BY498" s="163"/>
      <c r="BZ498" s="163"/>
      <c r="CA498" s="163"/>
      <c r="CB498" s="163"/>
      <c r="CC498" s="163"/>
      <c r="CD498" s="163"/>
      <c r="CE498" s="163" t="str">
        <f t="shared" si="488"/>
        <v/>
      </c>
      <c r="CF498" s="163" t="str">
        <f t="shared" si="489"/>
        <v/>
      </c>
      <c r="CG498" s="163" t="str">
        <f t="shared" si="490"/>
        <v/>
      </c>
      <c r="CH498" s="163" t="str">
        <f t="shared" si="491"/>
        <v/>
      </c>
      <c r="CI498" s="163" t="str">
        <f t="shared" si="492"/>
        <v/>
      </c>
      <c r="CJ498" s="163" t="str">
        <f t="shared" si="493"/>
        <v/>
      </c>
      <c r="CK498" s="163" t="str">
        <f t="shared" si="494"/>
        <v/>
      </c>
      <c r="CL498" s="163" t="str">
        <f t="shared" si="495"/>
        <v/>
      </c>
      <c r="CM498" s="163" t="str">
        <f t="shared" si="496"/>
        <v/>
      </c>
      <c r="CN498" s="163"/>
      <c r="CO498" s="163"/>
      <c r="CP498" s="163" t="str">
        <f t="shared" si="497"/>
        <v/>
      </c>
      <c r="CQ498" s="163"/>
      <c r="CR498" s="163"/>
      <c r="CS498" s="185" t="str">
        <f t="shared" si="514"/>
        <v/>
      </c>
      <c r="CT498" s="70"/>
      <c r="CU498" s="70">
        <f t="shared" si="498"/>
        <v>0</v>
      </c>
      <c r="CV498" s="70">
        <f t="shared" si="499"/>
        <v>0</v>
      </c>
      <c r="CW498" s="70"/>
      <c r="CX498" s="96">
        <f t="shared" si="500"/>
        <v>0</v>
      </c>
      <c r="CY498" s="70"/>
      <c r="CZ498" s="70" t="e">
        <f t="shared" si="501"/>
        <v>#VALUE!</v>
      </c>
      <c r="DA498" s="70" t="e">
        <f t="shared" si="502"/>
        <v>#VALUE!</v>
      </c>
      <c r="DB498" s="70"/>
      <c r="DC498" s="70" t="b">
        <f t="shared" si="515"/>
        <v>0</v>
      </c>
      <c r="DD498" s="70">
        <f t="shared" si="503"/>
        <v>0</v>
      </c>
      <c r="DE498" s="70" t="str">
        <f t="shared" si="504"/>
        <v/>
      </c>
      <c r="DF498" s="70"/>
      <c r="DG498" s="70" t="str">
        <f t="shared" si="516"/>
        <v/>
      </c>
      <c r="DH498" s="70" t="b">
        <f t="shared" si="517"/>
        <v>0</v>
      </c>
      <c r="DI498" s="70" t="str">
        <f t="shared" si="518"/>
        <v/>
      </c>
      <c r="DJ498" s="70"/>
      <c r="DK498" s="70" t="str">
        <f t="shared" si="505"/>
        <v/>
      </c>
      <c r="DL498" s="70" t="str">
        <f t="shared" si="506"/>
        <v/>
      </c>
      <c r="DM498" s="70"/>
      <c r="DN498" s="70" t="str">
        <f t="shared" si="507"/>
        <v/>
      </c>
      <c r="DO498" s="70" t="str">
        <f>IF(DK498="","",AND((COUNTIF($DK$12:DL498,DK498))=1,(COUNTIF($DK$12:DL498,DL498))=1))</f>
        <v/>
      </c>
      <c r="DP498" s="70" t="str">
        <f>IF(DK498="","",AND((COUNTIF(DK498:$DL$812,DK498))=1,(COUNTIF(DK498:$DL$812,DL498))=1))</f>
        <v/>
      </c>
      <c r="DQ498" s="70"/>
      <c r="DR498" s="70" t="b">
        <f t="shared" si="508"/>
        <v>0</v>
      </c>
      <c r="DS498" s="70" t="b">
        <f t="shared" si="509"/>
        <v>0</v>
      </c>
      <c r="DT498" s="70">
        <f t="shared" si="519"/>
        <v>0</v>
      </c>
      <c r="DU498" s="70">
        <f t="shared" si="520"/>
        <v>0</v>
      </c>
      <c r="DV498" s="70" t="b">
        <f t="shared" si="510"/>
        <v>0</v>
      </c>
      <c r="DW498" s="70" t="b">
        <f t="shared" si="511"/>
        <v>0</v>
      </c>
      <c r="DX498" s="70"/>
      <c r="DY498" s="70" t="b">
        <f t="shared" si="512"/>
        <v>0</v>
      </c>
      <c r="DZ498" s="70">
        <f t="shared" si="513"/>
        <v>0</v>
      </c>
      <c r="EA498" s="70"/>
    </row>
    <row r="499" spans="1:131" x14ac:dyDescent="0.25">
      <c r="A499" s="24" t="str">
        <f t="shared" si="478"/>
        <v/>
      </c>
      <c r="B499" s="36"/>
      <c r="C499" s="37"/>
      <c r="D499" s="38"/>
      <c r="E499" s="37"/>
      <c r="F499" s="38"/>
      <c r="G499" s="39"/>
      <c r="H499" s="35"/>
      <c r="I499" s="30"/>
      <c r="J499" s="38"/>
      <c r="K499" s="36"/>
      <c r="L499" s="40"/>
      <c r="M499" s="43"/>
      <c r="N499" s="44"/>
      <c r="O499" s="35"/>
      <c r="P499" s="87"/>
      <c r="R499" s="70"/>
      <c r="S499" s="70"/>
      <c r="T499" s="99" t="s">
        <v>1139</v>
      </c>
      <c r="U499" s="146" t="s">
        <v>1140</v>
      </c>
      <c r="V499" s="70"/>
      <c r="W499" s="70"/>
      <c r="X499" s="70"/>
      <c r="Y499" s="70"/>
      <c r="Z499" t="b">
        <f t="shared" si="457"/>
        <v>0</v>
      </c>
      <c r="AA499" t="b">
        <f t="shared" si="479"/>
        <v>0</v>
      </c>
      <c r="AB499" t="b">
        <f t="shared" si="458"/>
        <v>0</v>
      </c>
      <c r="AC499" t="b">
        <f t="shared" si="459"/>
        <v>0</v>
      </c>
      <c r="AD499" s="101" t="b">
        <f t="shared" si="460"/>
        <v>0</v>
      </c>
      <c r="AE499" t="e">
        <f t="shared" si="461"/>
        <v>#VALUE!</v>
      </c>
      <c r="AF499" t="b">
        <f t="shared" si="462"/>
        <v>0</v>
      </c>
      <c r="AG499" s="135"/>
      <c r="AH499" s="82" t="b">
        <f t="shared" si="463"/>
        <v>0</v>
      </c>
      <c r="AI499" s="99" t="b">
        <f t="shared" si="464"/>
        <v>0</v>
      </c>
      <c r="AJ499" s="70" t="b">
        <f t="shared" si="465"/>
        <v>0</v>
      </c>
      <c r="AK499" s="111" t="b">
        <f t="shared" si="480"/>
        <v>0</v>
      </c>
      <c r="AL499" s="82" t="e">
        <f t="shared" si="466"/>
        <v>#VALUE!</v>
      </c>
      <c r="AM499" s="82" t="b">
        <f t="shared" si="467"/>
        <v>0</v>
      </c>
      <c r="AN499" s="82" t="b">
        <f t="shared" si="468"/>
        <v>0</v>
      </c>
      <c r="AO499" s="82" t="b">
        <f t="shared" si="481"/>
        <v>0</v>
      </c>
      <c r="AP499" s="82" t="b">
        <f t="shared" si="469"/>
        <v>0</v>
      </c>
      <c r="AQ499" s="82" t="b">
        <f t="shared" si="482"/>
        <v>0</v>
      </c>
      <c r="AR499" s="70">
        <f t="shared" si="483"/>
        <v>0</v>
      </c>
      <c r="AS499" s="82" t="b">
        <f t="shared" si="470"/>
        <v>0</v>
      </c>
      <c r="AT499" s="82" t="b">
        <f t="shared" si="471"/>
        <v>0</v>
      </c>
      <c r="AU499" s="82" t="b">
        <f t="shared" si="472"/>
        <v>0</v>
      </c>
      <c r="AV499" s="82" t="b">
        <f t="shared" si="473"/>
        <v>0</v>
      </c>
      <c r="AW499" s="82" t="b">
        <f t="shared" si="474"/>
        <v>0</v>
      </c>
      <c r="AX499" s="82" t="b">
        <f t="shared" si="475"/>
        <v>0</v>
      </c>
      <c r="AY499" s="82" t="b">
        <f t="shared" si="484"/>
        <v>0</v>
      </c>
      <c r="AZ499" s="82"/>
      <c r="BA499" s="82" t="b">
        <f t="shared" si="485"/>
        <v>0</v>
      </c>
      <c r="BB499" s="82" t="b">
        <f t="shared" si="486"/>
        <v>0</v>
      </c>
      <c r="BC499" s="82" t="b">
        <f t="shared" si="487"/>
        <v>0</v>
      </c>
      <c r="BD499" s="70"/>
      <c r="BE499" s="70" t="str">
        <f t="shared" si="476"/>
        <v/>
      </c>
      <c r="BF499" s="70">
        <v>488</v>
      </c>
      <c r="BG499" s="70"/>
      <c r="BH499" s="70"/>
      <c r="BI499" s="70"/>
      <c r="BJ499" s="70"/>
      <c r="BK499" s="70"/>
      <c r="BL499" s="70"/>
      <c r="BM499" s="70"/>
      <c r="BN499" s="70"/>
      <c r="BO499" s="70"/>
      <c r="BP499" s="70"/>
      <c r="BQ499" s="70"/>
      <c r="BR499" s="70"/>
      <c r="BS499" s="70" t="b">
        <f t="shared" si="477"/>
        <v>0</v>
      </c>
      <c r="BT499" s="70">
        <f>COUNTA(B500:$O$830)</f>
        <v>0</v>
      </c>
      <c r="BU499" s="70"/>
      <c r="BV499" s="163"/>
      <c r="BW499" s="163"/>
      <c r="BX499" s="163"/>
      <c r="BY499" s="163"/>
      <c r="BZ499" s="163"/>
      <c r="CA499" s="163"/>
      <c r="CB499" s="163"/>
      <c r="CC499" s="163"/>
      <c r="CD499" s="163"/>
      <c r="CE499" s="163" t="str">
        <f t="shared" si="488"/>
        <v/>
      </c>
      <c r="CF499" s="163" t="str">
        <f t="shared" si="489"/>
        <v/>
      </c>
      <c r="CG499" s="163" t="str">
        <f t="shared" si="490"/>
        <v/>
      </c>
      <c r="CH499" s="163" t="str">
        <f t="shared" si="491"/>
        <v/>
      </c>
      <c r="CI499" s="163" t="str">
        <f t="shared" si="492"/>
        <v/>
      </c>
      <c r="CJ499" s="163" t="str">
        <f t="shared" si="493"/>
        <v/>
      </c>
      <c r="CK499" s="163" t="str">
        <f t="shared" si="494"/>
        <v/>
      </c>
      <c r="CL499" s="163" t="str">
        <f t="shared" si="495"/>
        <v/>
      </c>
      <c r="CM499" s="163" t="str">
        <f t="shared" si="496"/>
        <v/>
      </c>
      <c r="CN499" s="163"/>
      <c r="CO499" s="163"/>
      <c r="CP499" s="163" t="str">
        <f t="shared" si="497"/>
        <v/>
      </c>
      <c r="CQ499" s="163"/>
      <c r="CR499" s="163"/>
      <c r="CS499" s="185" t="str">
        <f t="shared" si="514"/>
        <v/>
      </c>
      <c r="CT499" s="70"/>
      <c r="CU499" s="70">
        <f t="shared" si="498"/>
        <v>0</v>
      </c>
      <c r="CV499" s="70">
        <f t="shared" si="499"/>
        <v>0</v>
      </c>
      <c r="CW499" s="70"/>
      <c r="CX499" s="96">
        <f t="shared" si="500"/>
        <v>0</v>
      </c>
      <c r="CY499" s="70"/>
      <c r="CZ499" s="70" t="e">
        <f t="shared" si="501"/>
        <v>#VALUE!</v>
      </c>
      <c r="DA499" s="70" t="e">
        <f t="shared" si="502"/>
        <v>#VALUE!</v>
      </c>
      <c r="DB499" s="70"/>
      <c r="DC499" s="70" t="b">
        <f t="shared" si="515"/>
        <v>0</v>
      </c>
      <c r="DD499" s="70">
        <f t="shared" si="503"/>
        <v>0</v>
      </c>
      <c r="DE499" s="70" t="str">
        <f t="shared" si="504"/>
        <v/>
      </c>
      <c r="DF499" s="70"/>
      <c r="DG499" s="70" t="str">
        <f t="shared" si="516"/>
        <v/>
      </c>
      <c r="DH499" s="70" t="b">
        <f t="shared" si="517"/>
        <v>0</v>
      </c>
      <c r="DI499" s="70" t="str">
        <f t="shared" si="518"/>
        <v/>
      </c>
      <c r="DJ499" s="70"/>
      <c r="DK499" s="70" t="str">
        <f t="shared" si="505"/>
        <v/>
      </c>
      <c r="DL499" s="70" t="str">
        <f t="shared" si="506"/>
        <v/>
      </c>
      <c r="DM499" s="70"/>
      <c r="DN499" s="70" t="str">
        <f t="shared" si="507"/>
        <v/>
      </c>
      <c r="DO499" s="70" t="str">
        <f>IF(DK499="","",AND((COUNTIF($DK$12:DL499,DK499))=1,(COUNTIF($DK$12:DL499,DL499))=1))</f>
        <v/>
      </c>
      <c r="DP499" s="70" t="str">
        <f>IF(DK499="","",AND((COUNTIF(DK499:$DL$812,DK499))=1,(COUNTIF(DK499:$DL$812,DL499))=1))</f>
        <v/>
      </c>
      <c r="DQ499" s="70"/>
      <c r="DR499" s="70" t="b">
        <f t="shared" si="508"/>
        <v>0</v>
      </c>
      <c r="DS499" s="70" t="b">
        <f t="shared" si="509"/>
        <v>0</v>
      </c>
      <c r="DT499" s="70">
        <f t="shared" si="519"/>
        <v>0</v>
      </c>
      <c r="DU499" s="70">
        <f t="shared" si="520"/>
        <v>0</v>
      </c>
      <c r="DV499" s="70" t="b">
        <f t="shared" si="510"/>
        <v>0</v>
      </c>
      <c r="DW499" s="70" t="b">
        <f t="shared" si="511"/>
        <v>0</v>
      </c>
      <c r="DX499" s="70"/>
      <c r="DY499" s="70" t="b">
        <f t="shared" si="512"/>
        <v>0</v>
      </c>
      <c r="DZ499" s="70">
        <f t="shared" si="513"/>
        <v>0</v>
      </c>
      <c r="EA499" s="70"/>
    </row>
    <row r="500" spans="1:131" x14ac:dyDescent="0.25">
      <c r="A500" s="24" t="str">
        <f t="shared" si="478"/>
        <v/>
      </c>
      <c r="B500" s="36"/>
      <c r="C500" s="37"/>
      <c r="D500" s="38"/>
      <c r="E500" s="37"/>
      <c r="F500" s="38"/>
      <c r="G500" s="39"/>
      <c r="H500" s="35"/>
      <c r="I500" s="30"/>
      <c r="J500" s="38"/>
      <c r="K500" s="36"/>
      <c r="L500" s="40"/>
      <c r="M500" s="43"/>
      <c r="N500" s="44"/>
      <c r="O500" s="35"/>
      <c r="P500" s="87"/>
      <c r="R500" s="70"/>
      <c r="S500" s="70"/>
      <c r="T500" s="99" t="s">
        <v>1141</v>
      </c>
      <c r="U500" s="146" t="s">
        <v>1142</v>
      </c>
      <c r="V500" s="70"/>
      <c r="W500" s="70"/>
      <c r="X500" s="70"/>
      <c r="Y500" s="70"/>
      <c r="Z500" t="b">
        <f t="shared" si="457"/>
        <v>0</v>
      </c>
      <c r="AA500" t="b">
        <f t="shared" si="479"/>
        <v>0</v>
      </c>
      <c r="AB500" t="b">
        <f t="shared" si="458"/>
        <v>0</v>
      </c>
      <c r="AC500" t="b">
        <f t="shared" si="459"/>
        <v>0</v>
      </c>
      <c r="AD500" s="101" t="b">
        <f t="shared" si="460"/>
        <v>0</v>
      </c>
      <c r="AE500" t="e">
        <f t="shared" si="461"/>
        <v>#VALUE!</v>
      </c>
      <c r="AF500" t="b">
        <f t="shared" si="462"/>
        <v>0</v>
      </c>
      <c r="AG500" s="135"/>
      <c r="AH500" s="82" t="b">
        <f t="shared" si="463"/>
        <v>0</v>
      </c>
      <c r="AI500" s="99" t="b">
        <f t="shared" si="464"/>
        <v>0</v>
      </c>
      <c r="AJ500" s="70" t="b">
        <f t="shared" si="465"/>
        <v>0</v>
      </c>
      <c r="AK500" s="111" t="b">
        <f t="shared" si="480"/>
        <v>0</v>
      </c>
      <c r="AL500" s="82" t="e">
        <f t="shared" si="466"/>
        <v>#VALUE!</v>
      </c>
      <c r="AM500" s="82" t="b">
        <f t="shared" si="467"/>
        <v>0</v>
      </c>
      <c r="AN500" s="82" t="b">
        <f t="shared" si="468"/>
        <v>0</v>
      </c>
      <c r="AO500" s="82" t="b">
        <f t="shared" si="481"/>
        <v>0</v>
      </c>
      <c r="AP500" s="82" t="b">
        <f t="shared" si="469"/>
        <v>0</v>
      </c>
      <c r="AQ500" s="82" t="b">
        <f t="shared" si="482"/>
        <v>0</v>
      </c>
      <c r="AR500" s="70">
        <f t="shared" si="483"/>
        <v>0</v>
      </c>
      <c r="AS500" s="82" t="b">
        <f t="shared" si="470"/>
        <v>0</v>
      </c>
      <c r="AT500" s="82" t="b">
        <f t="shared" si="471"/>
        <v>0</v>
      </c>
      <c r="AU500" s="82" t="b">
        <f t="shared" si="472"/>
        <v>0</v>
      </c>
      <c r="AV500" s="82" t="b">
        <f t="shared" si="473"/>
        <v>0</v>
      </c>
      <c r="AW500" s="82" t="b">
        <f t="shared" si="474"/>
        <v>0</v>
      </c>
      <c r="AX500" s="82" t="b">
        <f t="shared" si="475"/>
        <v>0</v>
      </c>
      <c r="AY500" s="82" t="b">
        <f t="shared" si="484"/>
        <v>0</v>
      </c>
      <c r="AZ500" s="82"/>
      <c r="BA500" s="82" t="b">
        <f t="shared" si="485"/>
        <v>0</v>
      </c>
      <c r="BB500" s="82" t="b">
        <f t="shared" si="486"/>
        <v>0</v>
      </c>
      <c r="BC500" s="82" t="b">
        <f t="shared" si="487"/>
        <v>0</v>
      </c>
      <c r="BD500" s="70"/>
      <c r="BE500" s="70" t="str">
        <f t="shared" si="476"/>
        <v/>
      </c>
      <c r="BF500" s="70">
        <v>489</v>
      </c>
      <c r="BG500" s="70"/>
      <c r="BH500" s="70"/>
      <c r="BI500" s="70"/>
      <c r="BJ500" s="70"/>
      <c r="BK500" s="70"/>
      <c r="BL500" s="70"/>
      <c r="BM500" s="70"/>
      <c r="BN500" s="70"/>
      <c r="BO500" s="70"/>
      <c r="BP500" s="70"/>
      <c r="BQ500" s="70"/>
      <c r="BR500" s="70"/>
      <c r="BS500" s="70" t="b">
        <f t="shared" si="477"/>
        <v>0</v>
      </c>
      <c r="BT500" s="70">
        <f>COUNTA(B501:$O$830)</f>
        <v>0</v>
      </c>
      <c r="BU500" s="70"/>
      <c r="BV500" s="163"/>
      <c r="BW500" s="163"/>
      <c r="BX500" s="163"/>
      <c r="BY500" s="163"/>
      <c r="BZ500" s="163"/>
      <c r="CA500" s="163"/>
      <c r="CB500" s="163"/>
      <c r="CC500" s="163"/>
      <c r="CD500" s="163"/>
      <c r="CE500" s="163" t="str">
        <f t="shared" si="488"/>
        <v/>
      </c>
      <c r="CF500" s="163" t="str">
        <f t="shared" si="489"/>
        <v/>
      </c>
      <c r="CG500" s="163" t="str">
        <f t="shared" si="490"/>
        <v/>
      </c>
      <c r="CH500" s="163" t="str">
        <f t="shared" si="491"/>
        <v/>
      </c>
      <c r="CI500" s="163" t="str">
        <f t="shared" si="492"/>
        <v/>
      </c>
      <c r="CJ500" s="163" t="str">
        <f t="shared" si="493"/>
        <v/>
      </c>
      <c r="CK500" s="163" t="str">
        <f t="shared" si="494"/>
        <v/>
      </c>
      <c r="CL500" s="163" t="str">
        <f t="shared" si="495"/>
        <v/>
      </c>
      <c r="CM500" s="163" t="str">
        <f t="shared" si="496"/>
        <v/>
      </c>
      <c r="CN500" s="163"/>
      <c r="CO500" s="163"/>
      <c r="CP500" s="163" t="str">
        <f t="shared" si="497"/>
        <v/>
      </c>
      <c r="CQ500" s="163"/>
      <c r="CR500" s="163"/>
      <c r="CS500" s="185" t="str">
        <f t="shared" si="514"/>
        <v/>
      </c>
      <c r="CT500" s="70"/>
      <c r="CU500" s="70">
        <f t="shared" si="498"/>
        <v>0</v>
      </c>
      <c r="CV500" s="70">
        <f t="shared" si="499"/>
        <v>0</v>
      </c>
      <c r="CW500" s="70"/>
      <c r="CX500" s="96">
        <f t="shared" si="500"/>
        <v>0</v>
      </c>
      <c r="CY500" s="70"/>
      <c r="CZ500" s="70" t="e">
        <f t="shared" si="501"/>
        <v>#VALUE!</v>
      </c>
      <c r="DA500" s="70" t="e">
        <f t="shared" si="502"/>
        <v>#VALUE!</v>
      </c>
      <c r="DB500" s="70"/>
      <c r="DC500" s="70" t="b">
        <f t="shared" si="515"/>
        <v>0</v>
      </c>
      <c r="DD500" s="70">
        <f t="shared" si="503"/>
        <v>0</v>
      </c>
      <c r="DE500" s="70" t="str">
        <f t="shared" si="504"/>
        <v/>
      </c>
      <c r="DF500" s="70"/>
      <c r="DG500" s="70" t="str">
        <f t="shared" si="516"/>
        <v/>
      </c>
      <c r="DH500" s="70" t="b">
        <f t="shared" si="517"/>
        <v>0</v>
      </c>
      <c r="DI500" s="70" t="str">
        <f t="shared" si="518"/>
        <v/>
      </c>
      <c r="DJ500" s="70"/>
      <c r="DK500" s="70" t="str">
        <f t="shared" si="505"/>
        <v/>
      </c>
      <c r="DL500" s="70" t="str">
        <f t="shared" si="506"/>
        <v/>
      </c>
      <c r="DM500" s="70"/>
      <c r="DN500" s="70" t="str">
        <f t="shared" si="507"/>
        <v/>
      </c>
      <c r="DO500" s="70" t="str">
        <f>IF(DK500="","",AND((COUNTIF($DK$12:DL500,DK500))=1,(COUNTIF($DK$12:DL500,DL500))=1))</f>
        <v/>
      </c>
      <c r="DP500" s="70" t="str">
        <f>IF(DK500="","",AND((COUNTIF(DK500:$DL$812,DK500))=1,(COUNTIF(DK500:$DL$812,DL500))=1))</f>
        <v/>
      </c>
      <c r="DQ500" s="70"/>
      <c r="DR500" s="70" t="b">
        <f t="shared" si="508"/>
        <v>0</v>
      </c>
      <c r="DS500" s="70" t="b">
        <f t="shared" si="509"/>
        <v>0</v>
      </c>
      <c r="DT500" s="70">
        <f t="shared" si="519"/>
        <v>0</v>
      </c>
      <c r="DU500" s="70">
        <f t="shared" si="520"/>
        <v>0</v>
      </c>
      <c r="DV500" s="70" t="b">
        <f t="shared" si="510"/>
        <v>0</v>
      </c>
      <c r="DW500" s="70" t="b">
        <f t="shared" si="511"/>
        <v>0</v>
      </c>
      <c r="DX500" s="70"/>
      <c r="DY500" s="70" t="b">
        <f t="shared" si="512"/>
        <v>0</v>
      </c>
      <c r="DZ500" s="70">
        <f t="shared" si="513"/>
        <v>0</v>
      </c>
      <c r="EA500" s="70"/>
    </row>
    <row r="501" spans="1:131" x14ac:dyDescent="0.25">
      <c r="A501" s="24" t="str">
        <f t="shared" si="478"/>
        <v/>
      </c>
      <c r="B501" s="36"/>
      <c r="C501" s="37"/>
      <c r="D501" s="38"/>
      <c r="E501" s="37"/>
      <c r="F501" s="38"/>
      <c r="G501" s="39"/>
      <c r="H501" s="35"/>
      <c r="I501" s="30"/>
      <c r="J501" s="38"/>
      <c r="K501" s="36"/>
      <c r="L501" s="40"/>
      <c r="M501" s="43"/>
      <c r="N501" s="44"/>
      <c r="O501" s="35"/>
      <c r="P501" s="87"/>
      <c r="R501" s="70"/>
      <c r="S501" s="70"/>
      <c r="T501" s="99" t="s">
        <v>1143</v>
      </c>
      <c r="U501" s="146" t="s">
        <v>1144</v>
      </c>
      <c r="V501" s="70"/>
      <c r="W501" s="70"/>
      <c r="X501" s="70"/>
      <c r="Y501" s="70"/>
      <c r="Z501" t="b">
        <f t="shared" si="457"/>
        <v>0</v>
      </c>
      <c r="AA501" t="b">
        <f t="shared" si="479"/>
        <v>0</v>
      </c>
      <c r="AB501" t="b">
        <f t="shared" si="458"/>
        <v>0</v>
      </c>
      <c r="AC501" t="b">
        <f t="shared" si="459"/>
        <v>0</v>
      </c>
      <c r="AD501" s="101" t="b">
        <f t="shared" si="460"/>
        <v>0</v>
      </c>
      <c r="AE501" t="e">
        <f t="shared" si="461"/>
        <v>#VALUE!</v>
      </c>
      <c r="AF501" t="b">
        <f t="shared" si="462"/>
        <v>0</v>
      </c>
      <c r="AG501" s="135"/>
      <c r="AH501" s="82" t="b">
        <f t="shared" si="463"/>
        <v>0</v>
      </c>
      <c r="AI501" s="99" t="b">
        <f t="shared" si="464"/>
        <v>0</v>
      </c>
      <c r="AJ501" s="70" t="b">
        <f t="shared" si="465"/>
        <v>0</v>
      </c>
      <c r="AK501" s="111" t="b">
        <f t="shared" si="480"/>
        <v>0</v>
      </c>
      <c r="AL501" s="82" t="e">
        <f t="shared" si="466"/>
        <v>#VALUE!</v>
      </c>
      <c r="AM501" s="82" t="b">
        <f t="shared" si="467"/>
        <v>0</v>
      </c>
      <c r="AN501" s="82" t="b">
        <f t="shared" si="468"/>
        <v>0</v>
      </c>
      <c r="AO501" s="82" t="b">
        <f t="shared" si="481"/>
        <v>0</v>
      </c>
      <c r="AP501" s="82" t="b">
        <f t="shared" si="469"/>
        <v>0</v>
      </c>
      <c r="AQ501" s="82" t="b">
        <f t="shared" si="482"/>
        <v>0</v>
      </c>
      <c r="AR501" s="70">
        <f t="shared" si="483"/>
        <v>0</v>
      </c>
      <c r="AS501" s="82" t="b">
        <f t="shared" si="470"/>
        <v>0</v>
      </c>
      <c r="AT501" s="82" t="b">
        <f t="shared" si="471"/>
        <v>0</v>
      </c>
      <c r="AU501" s="82" t="b">
        <f t="shared" si="472"/>
        <v>0</v>
      </c>
      <c r="AV501" s="82" t="b">
        <f t="shared" si="473"/>
        <v>0</v>
      </c>
      <c r="AW501" s="82" t="b">
        <f t="shared" si="474"/>
        <v>0</v>
      </c>
      <c r="AX501" s="82" t="b">
        <f t="shared" si="475"/>
        <v>0</v>
      </c>
      <c r="AY501" s="82" t="b">
        <f t="shared" si="484"/>
        <v>0</v>
      </c>
      <c r="AZ501" s="82"/>
      <c r="BA501" s="82" t="b">
        <f t="shared" si="485"/>
        <v>0</v>
      </c>
      <c r="BB501" s="82" t="b">
        <f t="shared" si="486"/>
        <v>0</v>
      </c>
      <c r="BC501" s="82" t="b">
        <f t="shared" si="487"/>
        <v>0</v>
      </c>
      <c r="BD501" s="70"/>
      <c r="BE501" s="70" t="str">
        <f t="shared" si="476"/>
        <v/>
      </c>
      <c r="BF501" s="70">
        <v>490</v>
      </c>
      <c r="BG501" s="70"/>
      <c r="BH501" s="70"/>
      <c r="BI501" s="70"/>
      <c r="BJ501" s="70"/>
      <c r="BK501" s="70"/>
      <c r="BL501" s="70"/>
      <c r="BM501" s="70"/>
      <c r="BN501" s="70"/>
      <c r="BO501" s="70"/>
      <c r="BP501" s="70"/>
      <c r="BQ501" s="70"/>
      <c r="BR501" s="70"/>
      <c r="BS501" s="70" t="b">
        <f t="shared" si="477"/>
        <v>0</v>
      </c>
      <c r="BT501" s="70">
        <f>COUNTA(B502:$O$830)</f>
        <v>0</v>
      </c>
      <c r="BU501" s="70"/>
      <c r="BV501" s="163"/>
      <c r="BW501" s="163"/>
      <c r="BX501" s="163"/>
      <c r="BY501" s="163"/>
      <c r="BZ501" s="163"/>
      <c r="CA501" s="163"/>
      <c r="CB501" s="163"/>
      <c r="CC501" s="163"/>
      <c r="CD501" s="163"/>
      <c r="CE501" s="163" t="str">
        <f t="shared" si="488"/>
        <v/>
      </c>
      <c r="CF501" s="163" t="str">
        <f t="shared" si="489"/>
        <v/>
      </c>
      <c r="CG501" s="163" t="str">
        <f t="shared" si="490"/>
        <v/>
      </c>
      <c r="CH501" s="163" t="str">
        <f t="shared" si="491"/>
        <v/>
      </c>
      <c r="CI501" s="163" t="str">
        <f t="shared" si="492"/>
        <v/>
      </c>
      <c r="CJ501" s="163" t="str">
        <f t="shared" si="493"/>
        <v/>
      </c>
      <c r="CK501" s="163" t="str">
        <f t="shared" si="494"/>
        <v/>
      </c>
      <c r="CL501" s="163" t="str">
        <f t="shared" si="495"/>
        <v/>
      </c>
      <c r="CM501" s="163" t="str">
        <f t="shared" si="496"/>
        <v/>
      </c>
      <c r="CN501" s="163"/>
      <c r="CO501" s="163"/>
      <c r="CP501" s="163" t="str">
        <f t="shared" si="497"/>
        <v/>
      </c>
      <c r="CQ501" s="163"/>
      <c r="CR501" s="163"/>
      <c r="CS501" s="185" t="str">
        <f t="shared" si="514"/>
        <v/>
      </c>
      <c r="CT501" s="70"/>
      <c r="CU501" s="70">
        <f t="shared" si="498"/>
        <v>0</v>
      </c>
      <c r="CV501" s="70">
        <f t="shared" si="499"/>
        <v>0</v>
      </c>
      <c r="CW501" s="70"/>
      <c r="CX501" s="96">
        <f t="shared" si="500"/>
        <v>0</v>
      </c>
      <c r="CY501" s="70"/>
      <c r="CZ501" s="70" t="e">
        <f t="shared" si="501"/>
        <v>#VALUE!</v>
      </c>
      <c r="DA501" s="70" t="e">
        <f t="shared" si="502"/>
        <v>#VALUE!</v>
      </c>
      <c r="DB501" s="70"/>
      <c r="DC501" s="70" t="b">
        <f t="shared" si="515"/>
        <v>0</v>
      </c>
      <c r="DD501" s="70">
        <f t="shared" si="503"/>
        <v>0</v>
      </c>
      <c r="DE501" s="70" t="str">
        <f t="shared" si="504"/>
        <v/>
      </c>
      <c r="DF501" s="70"/>
      <c r="DG501" s="70" t="str">
        <f t="shared" si="516"/>
        <v/>
      </c>
      <c r="DH501" s="70" t="b">
        <f t="shared" si="517"/>
        <v>0</v>
      </c>
      <c r="DI501" s="70" t="str">
        <f t="shared" si="518"/>
        <v/>
      </c>
      <c r="DJ501" s="70"/>
      <c r="DK501" s="70" t="str">
        <f t="shared" si="505"/>
        <v/>
      </c>
      <c r="DL501" s="70" t="str">
        <f t="shared" si="506"/>
        <v/>
      </c>
      <c r="DM501" s="70"/>
      <c r="DN501" s="70" t="str">
        <f t="shared" si="507"/>
        <v/>
      </c>
      <c r="DO501" s="70" t="str">
        <f>IF(DK501="","",AND((COUNTIF($DK$12:DL501,DK501))=1,(COUNTIF($DK$12:DL501,DL501))=1))</f>
        <v/>
      </c>
      <c r="DP501" s="70" t="str">
        <f>IF(DK501="","",AND((COUNTIF(DK501:$DL$812,DK501))=1,(COUNTIF(DK501:$DL$812,DL501))=1))</f>
        <v/>
      </c>
      <c r="DQ501" s="70"/>
      <c r="DR501" s="70" t="b">
        <f t="shared" si="508"/>
        <v>0</v>
      </c>
      <c r="DS501" s="70" t="b">
        <f t="shared" si="509"/>
        <v>0</v>
      </c>
      <c r="DT501" s="70">
        <f t="shared" si="519"/>
        <v>0</v>
      </c>
      <c r="DU501" s="70">
        <f t="shared" si="520"/>
        <v>0</v>
      </c>
      <c r="DV501" s="70" t="b">
        <f t="shared" si="510"/>
        <v>0</v>
      </c>
      <c r="DW501" s="70" t="b">
        <f t="shared" si="511"/>
        <v>0</v>
      </c>
      <c r="DX501" s="70"/>
      <c r="DY501" s="70" t="b">
        <f t="shared" si="512"/>
        <v>0</v>
      </c>
      <c r="DZ501" s="70">
        <f t="shared" si="513"/>
        <v>0</v>
      </c>
      <c r="EA501" s="70"/>
    </row>
    <row r="502" spans="1:131" x14ac:dyDescent="0.25">
      <c r="A502" s="24" t="str">
        <f t="shared" si="478"/>
        <v/>
      </c>
      <c r="B502" s="36"/>
      <c r="C502" s="37"/>
      <c r="D502" s="38"/>
      <c r="E502" s="37"/>
      <c r="F502" s="38"/>
      <c r="G502" s="39"/>
      <c r="H502" s="35"/>
      <c r="I502" s="30"/>
      <c r="J502" s="38"/>
      <c r="K502" s="36"/>
      <c r="L502" s="40"/>
      <c r="M502" s="43"/>
      <c r="N502" s="44"/>
      <c r="O502" s="35"/>
      <c r="P502" s="87"/>
      <c r="R502" s="70"/>
      <c r="S502" s="70"/>
      <c r="T502" s="99" t="s">
        <v>1145</v>
      </c>
      <c r="U502" s="146" t="s">
        <v>1146</v>
      </c>
      <c r="V502" s="70"/>
      <c r="W502" s="70"/>
      <c r="X502" s="70"/>
      <c r="Y502" s="70"/>
      <c r="Z502" t="b">
        <f t="shared" si="457"/>
        <v>0</v>
      </c>
      <c r="AA502" t="b">
        <f t="shared" si="479"/>
        <v>0</v>
      </c>
      <c r="AB502" t="b">
        <f t="shared" si="458"/>
        <v>0</v>
      </c>
      <c r="AC502" t="b">
        <f t="shared" si="459"/>
        <v>0</v>
      </c>
      <c r="AD502" s="101" t="b">
        <f t="shared" si="460"/>
        <v>0</v>
      </c>
      <c r="AE502" t="e">
        <f t="shared" si="461"/>
        <v>#VALUE!</v>
      </c>
      <c r="AF502" t="b">
        <f t="shared" si="462"/>
        <v>0</v>
      </c>
      <c r="AG502" s="135"/>
      <c r="AH502" s="82" t="b">
        <f t="shared" si="463"/>
        <v>0</v>
      </c>
      <c r="AI502" s="99" t="b">
        <f t="shared" si="464"/>
        <v>0</v>
      </c>
      <c r="AJ502" s="70" t="b">
        <f t="shared" si="465"/>
        <v>0</v>
      </c>
      <c r="AK502" s="111" t="b">
        <f t="shared" si="480"/>
        <v>0</v>
      </c>
      <c r="AL502" s="82" t="e">
        <f t="shared" si="466"/>
        <v>#VALUE!</v>
      </c>
      <c r="AM502" s="82" t="b">
        <f t="shared" si="467"/>
        <v>0</v>
      </c>
      <c r="AN502" s="82" t="b">
        <f t="shared" si="468"/>
        <v>0</v>
      </c>
      <c r="AO502" s="82" t="b">
        <f t="shared" si="481"/>
        <v>0</v>
      </c>
      <c r="AP502" s="82" t="b">
        <f t="shared" si="469"/>
        <v>0</v>
      </c>
      <c r="AQ502" s="82" t="b">
        <f t="shared" si="482"/>
        <v>0</v>
      </c>
      <c r="AR502" s="70">
        <f t="shared" si="483"/>
        <v>0</v>
      </c>
      <c r="AS502" s="82" t="b">
        <f t="shared" si="470"/>
        <v>0</v>
      </c>
      <c r="AT502" s="82" t="b">
        <f t="shared" si="471"/>
        <v>0</v>
      </c>
      <c r="AU502" s="82" t="b">
        <f t="shared" si="472"/>
        <v>0</v>
      </c>
      <c r="AV502" s="82" t="b">
        <f t="shared" si="473"/>
        <v>0</v>
      </c>
      <c r="AW502" s="82" t="b">
        <f t="shared" si="474"/>
        <v>0</v>
      </c>
      <c r="AX502" s="82" t="b">
        <f t="shared" si="475"/>
        <v>0</v>
      </c>
      <c r="AY502" s="82" t="b">
        <f t="shared" si="484"/>
        <v>0</v>
      </c>
      <c r="AZ502" s="82"/>
      <c r="BA502" s="82" t="b">
        <f t="shared" si="485"/>
        <v>0</v>
      </c>
      <c r="BB502" s="82" t="b">
        <f t="shared" si="486"/>
        <v>0</v>
      </c>
      <c r="BC502" s="82" t="b">
        <f t="shared" si="487"/>
        <v>0</v>
      </c>
      <c r="BD502" s="70"/>
      <c r="BE502" s="70" t="str">
        <f t="shared" si="476"/>
        <v/>
      </c>
      <c r="BF502" s="70">
        <v>491</v>
      </c>
      <c r="BG502" s="70"/>
      <c r="BH502" s="70"/>
      <c r="BI502" s="70"/>
      <c r="BJ502" s="70"/>
      <c r="BK502" s="70"/>
      <c r="BL502" s="70"/>
      <c r="BM502" s="70"/>
      <c r="BN502" s="70"/>
      <c r="BO502" s="70"/>
      <c r="BP502" s="70"/>
      <c r="BQ502" s="70"/>
      <c r="BR502" s="70"/>
      <c r="BS502" s="70" t="b">
        <f t="shared" si="477"/>
        <v>0</v>
      </c>
      <c r="BT502" s="70">
        <f>COUNTA(B503:$O$830)</f>
        <v>0</v>
      </c>
      <c r="BU502" s="70"/>
      <c r="BV502" s="163"/>
      <c r="BW502" s="163"/>
      <c r="BX502" s="163"/>
      <c r="BY502" s="163"/>
      <c r="BZ502" s="163"/>
      <c r="CA502" s="163"/>
      <c r="CB502" s="163"/>
      <c r="CC502" s="163"/>
      <c r="CD502" s="163"/>
      <c r="CE502" s="163" t="str">
        <f t="shared" si="488"/>
        <v/>
      </c>
      <c r="CF502" s="163" t="str">
        <f t="shared" si="489"/>
        <v/>
      </c>
      <c r="CG502" s="163" t="str">
        <f t="shared" si="490"/>
        <v/>
      </c>
      <c r="CH502" s="163" t="str">
        <f t="shared" si="491"/>
        <v/>
      </c>
      <c r="CI502" s="163" t="str">
        <f t="shared" si="492"/>
        <v/>
      </c>
      <c r="CJ502" s="163" t="str">
        <f t="shared" si="493"/>
        <v/>
      </c>
      <c r="CK502" s="163" t="str">
        <f t="shared" si="494"/>
        <v/>
      </c>
      <c r="CL502" s="163" t="str">
        <f t="shared" si="495"/>
        <v/>
      </c>
      <c r="CM502" s="163" t="str">
        <f t="shared" si="496"/>
        <v/>
      </c>
      <c r="CN502" s="163"/>
      <c r="CO502" s="163"/>
      <c r="CP502" s="163" t="str">
        <f t="shared" si="497"/>
        <v/>
      </c>
      <c r="CQ502" s="163"/>
      <c r="CR502" s="163"/>
      <c r="CS502" s="185" t="str">
        <f t="shared" si="514"/>
        <v/>
      </c>
      <c r="CT502" s="70"/>
      <c r="CU502" s="70">
        <f t="shared" si="498"/>
        <v>0</v>
      </c>
      <c r="CV502" s="70">
        <f t="shared" si="499"/>
        <v>0</v>
      </c>
      <c r="CW502" s="70"/>
      <c r="CX502" s="96">
        <f t="shared" si="500"/>
        <v>0</v>
      </c>
      <c r="CY502" s="70"/>
      <c r="CZ502" s="70" t="e">
        <f t="shared" si="501"/>
        <v>#VALUE!</v>
      </c>
      <c r="DA502" s="70" t="e">
        <f t="shared" si="502"/>
        <v>#VALUE!</v>
      </c>
      <c r="DB502" s="70"/>
      <c r="DC502" s="70" t="b">
        <f t="shared" si="515"/>
        <v>0</v>
      </c>
      <c r="DD502" s="70">
        <f t="shared" si="503"/>
        <v>0</v>
      </c>
      <c r="DE502" s="70" t="str">
        <f t="shared" si="504"/>
        <v/>
      </c>
      <c r="DF502" s="70"/>
      <c r="DG502" s="70" t="str">
        <f t="shared" si="516"/>
        <v/>
      </c>
      <c r="DH502" s="70" t="b">
        <f t="shared" si="517"/>
        <v>0</v>
      </c>
      <c r="DI502" s="70" t="str">
        <f t="shared" si="518"/>
        <v/>
      </c>
      <c r="DJ502" s="70"/>
      <c r="DK502" s="70" t="str">
        <f t="shared" si="505"/>
        <v/>
      </c>
      <c r="DL502" s="70" t="str">
        <f t="shared" si="506"/>
        <v/>
      </c>
      <c r="DM502" s="70"/>
      <c r="DN502" s="70" t="str">
        <f t="shared" si="507"/>
        <v/>
      </c>
      <c r="DO502" s="70" t="str">
        <f>IF(DK502="","",AND((COUNTIF($DK$12:DL502,DK502))=1,(COUNTIF($DK$12:DL502,DL502))=1))</f>
        <v/>
      </c>
      <c r="DP502" s="70" t="str">
        <f>IF(DK502="","",AND((COUNTIF(DK502:$DL$812,DK502))=1,(COUNTIF(DK502:$DL$812,DL502))=1))</f>
        <v/>
      </c>
      <c r="DQ502" s="70"/>
      <c r="DR502" s="70" t="b">
        <f t="shared" si="508"/>
        <v>0</v>
      </c>
      <c r="DS502" s="70" t="b">
        <f t="shared" si="509"/>
        <v>0</v>
      </c>
      <c r="DT502" s="70">
        <f t="shared" si="519"/>
        <v>0</v>
      </c>
      <c r="DU502" s="70">
        <f t="shared" si="520"/>
        <v>0</v>
      </c>
      <c r="DV502" s="70" t="b">
        <f t="shared" si="510"/>
        <v>0</v>
      </c>
      <c r="DW502" s="70" t="b">
        <f t="shared" si="511"/>
        <v>0</v>
      </c>
      <c r="DX502" s="70"/>
      <c r="DY502" s="70" t="b">
        <f t="shared" si="512"/>
        <v>0</v>
      </c>
      <c r="DZ502" s="70">
        <f t="shared" si="513"/>
        <v>0</v>
      </c>
      <c r="EA502" s="70"/>
    </row>
    <row r="503" spans="1:131" x14ac:dyDescent="0.25">
      <c r="A503" s="24" t="str">
        <f t="shared" si="478"/>
        <v/>
      </c>
      <c r="B503" s="36"/>
      <c r="C503" s="37"/>
      <c r="D503" s="38"/>
      <c r="E503" s="37"/>
      <c r="F503" s="38"/>
      <c r="G503" s="39"/>
      <c r="H503" s="35"/>
      <c r="I503" s="30"/>
      <c r="J503" s="38"/>
      <c r="K503" s="36"/>
      <c r="L503" s="40"/>
      <c r="M503" s="43"/>
      <c r="N503" s="44"/>
      <c r="O503" s="35"/>
      <c r="P503" s="87"/>
      <c r="R503" s="70"/>
      <c r="S503" s="70"/>
      <c r="T503" s="99" t="s">
        <v>1147</v>
      </c>
      <c r="U503" s="146" t="s">
        <v>1148</v>
      </c>
      <c r="V503" s="70"/>
      <c r="W503" s="70"/>
      <c r="X503" s="70"/>
      <c r="Y503" s="70"/>
      <c r="Z503" t="b">
        <f t="shared" si="457"/>
        <v>0</v>
      </c>
      <c r="AA503" t="b">
        <f t="shared" si="479"/>
        <v>0</v>
      </c>
      <c r="AB503" t="b">
        <f t="shared" si="458"/>
        <v>0</v>
      </c>
      <c r="AC503" t="b">
        <f t="shared" si="459"/>
        <v>0</v>
      </c>
      <c r="AD503" s="101" t="b">
        <f t="shared" si="460"/>
        <v>0</v>
      </c>
      <c r="AE503" t="e">
        <f t="shared" si="461"/>
        <v>#VALUE!</v>
      </c>
      <c r="AF503" t="b">
        <f t="shared" si="462"/>
        <v>0</v>
      </c>
      <c r="AG503" s="135"/>
      <c r="AH503" s="82" t="b">
        <f t="shared" si="463"/>
        <v>0</v>
      </c>
      <c r="AI503" s="99" t="b">
        <f t="shared" si="464"/>
        <v>0</v>
      </c>
      <c r="AJ503" s="70" t="b">
        <f t="shared" si="465"/>
        <v>0</v>
      </c>
      <c r="AK503" s="111" t="b">
        <f t="shared" si="480"/>
        <v>0</v>
      </c>
      <c r="AL503" s="82" t="e">
        <f t="shared" si="466"/>
        <v>#VALUE!</v>
      </c>
      <c r="AM503" s="82" t="b">
        <f t="shared" si="467"/>
        <v>0</v>
      </c>
      <c r="AN503" s="82" t="b">
        <f t="shared" si="468"/>
        <v>0</v>
      </c>
      <c r="AO503" s="82" t="b">
        <f t="shared" si="481"/>
        <v>0</v>
      </c>
      <c r="AP503" s="82" t="b">
        <f t="shared" si="469"/>
        <v>0</v>
      </c>
      <c r="AQ503" s="82" t="b">
        <f t="shared" si="482"/>
        <v>0</v>
      </c>
      <c r="AR503" s="70">
        <f t="shared" si="483"/>
        <v>0</v>
      </c>
      <c r="AS503" s="82" t="b">
        <f t="shared" si="470"/>
        <v>0</v>
      </c>
      <c r="AT503" s="82" t="b">
        <f t="shared" si="471"/>
        <v>0</v>
      </c>
      <c r="AU503" s="82" t="b">
        <f t="shared" si="472"/>
        <v>0</v>
      </c>
      <c r="AV503" s="82" t="b">
        <f t="shared" si="473"/>
        <v>0</v>
      </c>
      <c r="AW503" s="82" t="b">
        <f t="shared" si="474"/>
        <v>0</v>
      </c>
      <c r="AX503" s="82" t="b">
        <f t="shared" si="475"/>
        <v>0</v>
      </c>
      <c r="AY503" s="82" t="b">
        <f t="shared" si="484"/>
        <v>0</v>
      </c>
      <c r="AZ503" s="82"/>
      <c r="BA503" s="82" t="b">
        <f t="shared" si="485"/>
        <v>0</v>
      </c>
      <c r="BB503" s="82" t="b">
        <f t="shared" si="486"/>
        <v>0</v>
      </c>
      <c r="BC503" s="82" t="b">
        <f t="shared" si="487"/>
        <v>0</v>
      </c>
      <c r="BD503" s="70"/>
      <c r="BE503" s="70" t="str">
        <f t="shared" si="476"/>
        <v/>
      </c>
      <c r="BF503" s="70">
        <v>492</v>
      </c>
      <c r="BG503" s="70"/>
      <c r="BH503" s="70"/>
      <c r="BI503" s="70"/>
      <c r="BJ503" s="70"/>
      <c r="BK503" s="70"/>
      <c r="BL503" s="70"/>
      <c r="BM503" s="70"/>
      <c r="BN503" s="70"/>
      <c r="BO503" s="70"/>
      <c r="BP503" s="70"/>
      <c r="BQ503" s="70"/>
      <c r="BR503" s="70"/>
      <c r="BS503" s="70" t="b">
        <f t="shared" si="477"/>
        <v>0</v>
      </c>
      <c r="BT503" s="70">
        <f>COUNTA(B504:$O$830)</f>
        <v>0</v>
      </c>
      <c r="BU503" s="70"/>
      <c r="BV503" s="163"/>
      <c r="BW503" s="163"/>
      <c r="BX503" s="163"/>
      <c r="BY503" s="163"/>
      <c r="BZ503" s="163"/>
      <c r="CA503" s="163"/>
      <c r="CB503" s="163"/>
      <c r="CC503" s="163"/>
      <c r="CD503" s="163"/>
      <c r="CE503" s="163" t="str">
        <f t="shared" si="488"/>
        <v/>
      </c>
      <c r="CF503" s="163" t="str">
        <f t="shared" si="489"/>
        <v/>
      </c>
      <c r="CG503" s="163" t="str">
        <f t="shared" si="490"/>
        <v/>
      </c>
      <c r="CH503" s="163" t="str">
        <f t="shared" si="491"/>
        <v/>
      </c>
      <c r="CI503" s="163" t="str">
        <f t="shared" si="492"/>
        <v/>
      </c>
      <c r="CJ503" s="163" t="str">
        <f t="shared" si="493"/>
        <v/>
      </c>
      <c r="CK503" s="163" t="str">
        <f t="shared" si="494"/>
        <v/>
      </c>
      <c r="CL503" s="163" t="str">
        <f t="shared" si="495"/>
        <v/>
      </c>
      <c r="CM503" s="163" t="str">
        <f t="shared" si="496"/>
        <v/>
      </c>
      <c r="CN503" s="163"/>
      <c r="CO503" s="163"/>
      <c r="CP503" s="163" t="str">
        <f t="shared" si="497"/>
        <v/>
      </c>
      <c r="CQ503" s="163"/>
      <c r="CR503" s="163"/>
      <c r="CS503" s="185" t="str">
        <f t="shared" si="514"/>
        <v/>
      </c>
      <c r="CT503" s="70"/>
      <c r="CU503" s="70">
        <f t="shared" si="498"/>
        <v>0</v>
      </c>
      <c r="CV503" s="70">
        <f t="shared" si="499"/>
        <v>0</v>
      </c>
      <c r="CW503" s="70"/>
      <c r="CX503" s="96">
        <f t="shared" si="500"/>
        <v>0</v>
      </c>
      <c r="CY503" s="70"/>
      <c r="CZ503" s="70" t="e">
        <f t="shared" si="501"/>
        <v>#VALUE!</v>
      </c>
      <c r="DA503" s="70" t="e">
        <f t="shared" si="502"/>
        <v>#VALUE!</v>
      </c>
      <c r="DB503" s="70"/>
      <c r="DC503" s="70" t="b">
        <f t="shared" si="515"/>
        <v>0</v>
      </c>
      <c r="DD503" s="70">
        <f t="shared" si="503"/>
        <v>0</v>
      </c>
      <c r="DE503" s="70" t="str">
        <f t="shared" si="504"/>
        <v/>
      </c>
      <c r="DF503" s="70"/>
      <c r="DG503" s="70" t="str">
        <f t="shared" si="516"/>
        <v/>
      </c>
      <c r="DH503" s="70" t="b">
        <f t="shared" si="517"/>
        <v>0</v>
      </c>
      <c r="DI503" s="70" t="str">
        <f t="shared" si="518"/>
        <v/>
      </c>
      <c r="DJ503" s="70"/>
      <c r="DK503" s="70" t="str">
        <f t="shared" si="505"/>
        <v/>
      </c>
      <c r="DL503" s="70" t="str">
        <f t="shared" si="506"/>
        <v/>
      </c>
      <c r="DM503" s="70"/>
      <c r="DN503" s="70" t="str">
        <f t="shared" si="507"/>
        <v/>
      </c>
      <c r="DO503" s="70" t="str">
        <f>IF(DK503="","",AND((COUNTIF($DK$12:DL503,DK503))=1,(COUNTIF($DK$12:DL503,DL503))=1))</f>
        <v/>
      </c>
      <c r="DP503" s="70" t="str">
        <f>IF(DK503="","",AND((COUNTIF(DK503:$DL$812,DK503))=1,(COUNTIF(DK503:$DL$812,DL503))=1))</f>
        <v/>
      </c>
      <c r="DQ503" s="70"/>
      <c r="DR503" s="70" t="b">
        <f t="shared" si="508"/>
        <v>0</v>
      </c>
      <c r="DS503" s="70" t="b">
        <f t="shared" si="509"/>
        <v>0</v>
      </c>
      <c r="DT503" s="70">
        <f t="shared" si="519"/>
        <v>0</v>
      </c>
      <c r="DU503" s="70">
        <f t="shared" si="520"/>
        <v>0</v>
      </c>
      <c r="DV503" s="70" t="b">
        <f t="shared" si="510"/>
        <v>0</v>
      </c>
      <c r="DW503" s="70" t="b">
        <f t="shared" si="511"/>
        <v>0</v>
      </c>
      <c r="DX503" s="70"/>
      <c r="DY503" s="70" t="b">
        <f t="shared" si="512"/>
        <v>0</v>
      </c>
      <c r="DZ503" s="70">
        <f t="shared" si="513"/>
        <v>0</v>
      </c>
      <c r="EA503" s="70"/>
    </row>
    <row r="504" spans="1:131" x14ac:dyDescent="0.25">
      <c r="A504" s="24" t="str">
        <f t="shared" si="478"/>
        <v/>
      </c>
      <c r="B504" s="36"/>
      <c r="C504" s="37"/>
      <c r="D504" s="38"/>
      <c r="E504" s="37"/>
      <c r="F504" s="38"/>
      <c r="G504" s="39"/>
      <c r="H504" s="35"/>
      <c r="I504" s="30"/>
      <c r="J504" s="38"/>
      <c r="K504" s="36"/>
      <c r="L504" s="40"/>
      <c r="M504" s="43"/>
      <c r="N504" s="44"/>
      <c r="O504" s="35"/>
      <c r="P504" s="87"/>
      <c r="R504" s="70"/>
      <c r="S504" s="70"/>
      <c r="T504" s="99" t="s">
        <v>1149</v>
      </c>
      <c r="U504" s="146" t="s">
        <v>1150</v>
      </c>
      <c r="V504" s="70"/>
      <c r="W504" s="70"/>
      <c r="X504" s="70"/>
      <c r="Y504" s="70"/>
      <c r="Z504" t="b">
        <f t="shared" si="457"/>
        <v>0</v>
      </c>
      <c r="AA504" t="b">
        <f t="shared" si="479"/>
        <v>0</v>
      </c>
      <c r="AB504" t="b">
        <f t="shared" si="458"/>
        <v>0</v>
      </c>
      <c r="AC504" t="b">
        <f t="shared" si="459"/>
        <v>0</v>
      </c>
      <c r="AD504" s="101" t="b">
        <f t="shared" si="460"/>
        <v>0</v>
      </c>
      <c r="AE504" t="e">
        <f t="shared" si="461"/>
        <v>#VALUE!</v>
      </c>
      <c r="AF504" t="b">
        <f t="shared" si="462"/>
        <v>0</v>
      </c>
      <c r="AG504" s="135"/>
      <c r="AH504" s="82" t="b">
        <f t="shared" si="463"/>
        <v>0</v>
      </c>
      <c r="AI504" s="99" t="b">
        <f t="shared" si="464"/>
        <v>0</v>
      </c>
      <c r="AJ504" s="70" t="b">
        <f t="shared" si="465"/>
        <v>0</v>
      </c>
      <c r="AK504" s="111" t="b">
        <f t="shared" si="480"/>
        <v>0</v>
      </c>
      <c r="AL504" s="82" t="e">
        <f t="shared" si="466"/>
        <v>#VALUE!</v>
      </c>
      <c r="AM504" s="82" t="b">
        <f t="shared" si="467"/>
        <v>0</v>
      </c>
      <c r="AN504" s="82" t="b">
        <f t="shared" si="468"/>
        <v>0</v>
      </c>
      <c r="AO504" s="82" t="b">
        <f t="shared" si="481"/>
        <v>0</v>
      </c>
      <c r="AP504" s="82" t="b">
        <f t="shared" si="469"/>
        <v>0</v>
      </c>
      <c r="AQ504" s="82" t="b">
        <f t="shared" si="482"/>
        <v>0</v>
      </c>
      <c r="AR504" s="70">
        <f t="shared" si="483"/>
        <v>0</v>
      </c>
      <c r="AS504" s="82" t="b">
        <f t="shared" si="470"/>
        <v>0</v>
      </c>
      <c r="AT504" s="82" t="b">
        <f t="shared" si="471"/>
        <v>0</v>
      </c>
      <c r="AU504" s="82" t="b">
        <f t="shared" si="472"/>
        <v>0</v>
      </c>
      <c r="AV504" s="82" t="b">
        <f t="shared" si="473"/>
        <v>0</v>
      </c>
      <c r="AW504" s="82" t="b">
        <f t="shared" si="474"/>
        <v>0</v>
      </c>
      <c r="AX504" s="82" t="b">
        <f t="shared" si="475"/>
        <v>0</v>
      </c>
      <c r="AY504" s="82" t="b">
        <f t="shared" si="484"/>
        <v>0</v>
      </c>
      <c r="AZ504" s="82"/>
      <c r="BA504" s="82" t="b">
        <f t="shared" si="485"/>
        <v>0</v>
      </c>
      <c r="BB504" s="82" t="b">
        <f t="shared" si="486"/>
        <v>0</v>
      </c>
      <c r="BC504" s="82" t="b">
        <f t="shared" si="487"/>
        <v>0</v>
      </c>
      <c r="BD504" s="70"/>
      <c r="BE504" s="70" t="str">
        <f t="shared" si="476"/>
        <v/>
      </c>
      <c r="BF504" s="70">
        <v>493</v>
      </c>
      <c r="BG504" s="70"/>
      <c r="BH504" s="70"/>
      <c r="BI504" s="70"/>
      <c r="BJ504" s="70"/>
      <c r="BK504" s="70"/>
      <c r="BL504" s="70"/>
      <c r="BM504" s="70"/>
      <c r="BN504" s="70"/>
      <c r="BO504" s="70"/>
      <c r="BP504" s="70"/>
      <c r="BQ504" s="70"/>
      <c r="BR504" s="70"/>
      <c r="BS504" s="70" t="b">
        <f t="shared" si="477"/>
        <v>0</v>
      </c>
      <c r="BT504" s="70">
        <f>COUNTA(B505:$O$830)</f>
        <v>0</v>
      </c>
      <c r="BU504" s="70"/>
      <c r="BV504" s="163"/>
      <c r="BW504" s="163"/>
      <c r="BX504" s="163"/>
      <c r="BY504" s="163"/>
      <c r="BZ504" s="163"/>
      <c r="CA504" s="163"/>
      <c r="CB504" s="163"/>
      <c r="CC504" s="163"/>
      <c r="CD504" s="163"/>
      <c r="CE504" s="163" t="str">
        <f t="shared" si="488"/>
        <v/>
      </c>
      <c r="CF504" s="163" t="str">
        <f t="shared" si="489"/>
        <v/>
      </c>
      <c r="CG504" s="163" t="str">
        <f t="shared" si="490"/>
        <v/>
      </c>
      <c r="CH504" s="163" t="str">
        <f t="shared" si="491"/>
        <v/>
      </c>
      <c r="CI504" s="163" t="str">
        <f t="shared" si="492"/>
        <v/>
      </c>
      <c r="CJ504" s="163" t="str">
        <f t="shared" si="493"/>
        <v/>
      </c>
      <c r="CK504" s="163" t="str">
        <f t="shared" si="494"/>
        <v/>
      </c>
      <c r="CL504" s="163" t="str">
        <f t="shared" si="495"/>
        <v/>
      </c>
      <c r="CM504" s="163" t="str">
        <f t="shared" si="496"/>
        <v/>
      </c>
      <c r="CN504" s="163"/>
      <c r="CO504" s="163"/>
      <c r="CP504" s="163" t="str">
        <f t="shared" si="497"/>
        <v/>
      </c>
      <c r="CQ504" s="163"/>
      <c r="CR504" s="163"/>
      <c r="CS504" s="185" t="str">
        <f t="shared" si="514"/>
        <v/>
      </c>
      <c r="CT504" s="70"/>
      <c r="CU504" s="70">
        <f t="shared" si="498"/>
        <v>0</v>
      </c>
      <c r="CV504" s="70">
        <f t="shared" si="499"/>
        <v>0</v>
      </c>
      <c r="CW504" s="70"/>
      <c r="CX504" s="96">
        <f t="shared" si="500"/>
        <v>0</v>
      </c>
      <c r="CY504" s="70"/>
      <c r="CZ504" s="70" t="e">
        <f t="shared" si="501"/>
        <v>#VALUE!</v>
      </c>
      <c r="DA504" s="70" t="e">
        <f t="shared" si="502"/>
        <v>#VALUE!</v>
      </c>
      <c r="DB504" s="70"/>
      <c r="DC504" s="70" t="b">
        <f t="shared" si="515"/>
        <v>0</v>
      </c>
      <c r="DD504" s="70">
        <f t="shared" si="503"/>
        <v>0</v>
      </c>
      <c r="DE504" s="70" t="str">
        <f t="shared" si="504"/>
        <v/>
      </c>
      <c r="DF504" s="70"/>
      <c r="DG504" s="70" t="str">
        <f t="shared" si="516"/>
        <v/>
      </c>
      <c r="DH504" s="70" t="b">
        <f t="shared" si="517"/>
        <v>0</v>
      </c>
      <c r="DI504" s="70" t="str">
        <f t="shared" si="518"/>
        <v/>
      </c>
      <c r="DJ504" s="70"/>
      <c r="DK504" s="70" t="str">
        <f t="shared" si="505"/>
        <v/>
      </c>
      <c r="DL504" s="70" t="str">
        <f t="shared" si="506"/>
        <v/>
      </c>
      <c r="DM504" s="70"/>
      <c r="DN504" s="70" t="str">
        <f t="shared" si="507"/>
        <v/>
      </c>
      <c r="DO504" s="70" t="str">
        <f>IF(DK504="","",AND((COUNTIF($DK$12:DL504,DK504))=1,(COUNTIF($DK$12:DL504,DL504))=1))</f>
        <v/>
      </c>
      <c r="DP504" s="70" t="str">
        <f>IF(DK504="","",AND((COUNTIF(DK504:$DL$812,DK504))=1,(COUNTIF(DK504:$DL$812,DL504))=1))</f>
        <v/>
      </c>
      <c r="DQ504" s="70"/>
      <c r="DR504" s="70" t="b">
        <f t="shared" si="508"/>
        <v>0</v>
      </c>
      <c r="DS504" s="70" t="b">
        <f t="shared" si="509"/>
        <v>0</v>
      </c>
      <c r="DT504" s="70">
        <f t="shared" si="519"/>
        <v>0</v>
      </c>
      <c r="DU504" s="70">
        <f t="shared" si="520"/>
        <v>0</v>
      </c>
      <c r="DV504" s="70" t="b">
        <f t="shared" si="510"/>
        <v>0</v>
      </c>
      <c r="DW504" s="70" t="b">
        <f t="shared" si="511"/>
        <v>0</v>
      </c>
      <c r="DX504" s="70"/>
      <c r="DY504" s="70" t="b">
        <f t="shared" si="512"/>
        <v>0</v>
      </c>
      <c r="DZ504" s="70">
        <f t="shared" si="513"/>
        <v>0</v>
      </c>
      <c r="EA504" s="70"/>
    </row>
    <row r="505" spans="1:131" x14ac:dyDescent="0.25">
      <c r="A505" s="24" t="str">
        <f t="shared" si="478"/>
        <v/>
      </c>
      <c r="B505" s="36"/>
      <c r="C505" s="37"/>
      <c r="D505" s="38"/>
      <c r="E505" s="37"/>
      <c r="F505" s="38"/>
      <c r="G505" s="39"/>
      <c r="H505" s="35"/>
      <c r="I505" s="30"/>
      <c r="J505" s="38"/>
      <c r="K505" s="36"/>
      <c r="L505" s="40"/>
      <c r="M505" s="43"/>
      <c r="N505" s="44"/>
      <c r="O505" s="35"/>
      <c r="P505" s="87"/>
      <c r="R505" s="70"/>
      <c r="S505" s="70"/>
      <c r="T505" s="99" t="s">
        <v>1151</v>
      </c>
      <c r="U505" s="146" t="s">
        <v>1152</v>
      </c>
      <c r="V505" s="70"/>
      <c r="W505" s="70"/>
      <c r="X505" s="70"/>
      <c r="Y505" s="70"/>
      <c r="Z505" t="b">
        <f t="shared" si="457"/>
        <v>0</v>
      </c>
      <c r="AA505" t="b">
        <f t="shared" si="479"/>
        <v>0</v>
      </c>
      <c r="AB505" t="b">
        <f t="shared" si="458"/>
        <v>0</v>
      </c>
      <c r="AC505" t="b">
        <f t="shared" si="459"/>
        <v>0</v>
      </c>
      <c r="AD505" s="101" t="b">
        <f t="shared" si="460"/>
        <v>0</v>
      </c>
      <c r="AE505" t="e">
        <f t="shared" si="461"/>
        <v>#VALUE!</v>
      </c>
      <c r="AF505" t="b">
        <f t="shared" si="462"/>
        <v>0</v>
      </c>
      <c r="AG505" s="135"/>
      <c r="AH505" s="82" t="b">
        <f t="shared" si="463"/>
        <v>0</v>
      </c>
      <c r="AI505" s="99" t="b">
        <f t="shared" si="464"/>
        <v>0</v>
      </c>
      <c r="AJ505" s="70" t="b">
        <f t="shared" si="465"/>
        <v>0</v>
      </c>
      <c r="AK505" s="111" t="b">
        <f t="shared" si="480"/>
        <v>0</v>
      </c>
      <c r="AL505" s="82" t="e">
        <f t="shared" si="466"/>
        <v>#VALUE!</v>
      </c>
      <c r="AM505" s="82" t="b">
        <f t="shared" si="467"/>
        <v>0</v>
      </c>
      <c r="AN505" s="82" t="b">
        <f t="shared" si="468"/>
        <v>0</v>
      </c>
      <c r="AO505" s="82" t="b">
        <f t="shared" si="481"/>
        <v>0</v>
      </c>
      <c r="AP505" s="82" t="b">
        <f t="shared" si="469"/>
        <v>0</v>
      </c>
      <c r="AQ505" s="82" t="b">
        <f t="shared" si="482"/>
        <v>0</v>
      </c>
      <c r="AR505" s="70">
        <f t="shared" si="483"/>
        <v>0</v>
      </c>
      <c r="AS505" s="82" t="b">
        <f t="shared" si="470"/>
        <v>0</v>
      </c>
      <c r="AT505" s="82" t="b">
        <f t="shared" si="471"/>
        <v>0</v>
      </c>
      <c r="AU505" s="82" t="b">
        <f t="shared" si="472"/>
        <v>0</v>
      </c>
      <c r="AV505" s="82" t="b">
        <f t="shared" si="473"/>
        <v>0</v>
      </c>
      <c r="AW505" s="82" t="b">
        <f t="shared" si="474"/>
        <v>0</v>
      </c>
      <c r="AX505" s="82" t="b">
        <f t="shared" si="475"/>
        <v>0</v>
      </c>
      <c r="AY505" s="82" t="b">
        <f t="shared" si="484"/>
        <v>0</v>
      </c>
      <c r="AZ505" s="82"/>
      <c r="BA505" s="82" t="b">
        <f t="shared" si="485"/>
        <v>0</v>
      </c>
      <c r="BB505" s="82" t="b">
        <f t="shared" si="486"/>
        <v>0</v>
      </c>
      <c r="BC505" s="82" t="b">
        <f t="shared" si="487"/>
        <v>0</v>
      </c>
      <c r="BD505" s="70"/>
      <c r="BE505" s="70" t="str">
        <f t="shared" si="476"/>
        <v/>
      </c>
      <c r="BF505" s="70">
        <v>494</v>
      </c>
      <c r="BG505" s="70"/>
      <c r="BH505" s="70"/>
      <c r="BI505" s="70"/>
      <c r="BJ505" s="70"/>
      <c r="BK505" s="70"/>
      <c r="BL505" s="70"/>
      <c r="BM505" s="70"/>
      <c r="BN505" s="70"/>
      <c r="BO505" s="70"/>
      <c r="BP505" s="70"/>
      <c r="BQ505" s="70"/>
      <c r="BR505" s="70"/>
      <c r="BS505" s="70" t="b">
        <f t="shared" si="477"/>
        <v>0</v>
      </c>
      <c r="BT505" s="70">
        <f>COUNTA(B506:$O$830)</f>
        <v>0</v>
      </c>
      <c r="BU505" s="70"/>
      <c r="BV505" s="163"/>
      <c r="BW505" s="163"/>
      <c r="BX505" s="163"/>
      <c r="BY505" s="163"/>
      <c r="BZ505" s="163"/>
      <c r="CA505" s="163"/>
      <c r="CB505" s="163"/>
      <c r="CC505" s="163"/>
      <c r="CD505" s="163"/>
      <c r="CE505" s="163" t="str">
        <f t="shared" si="488"/>
        <v/>
      </c>
      <c r="CF505" s="163" t="str">
        <f t="shared" si="489"/>
        <v/>
      </c>
      <c r="CG505" s="163" t="str">
        <f t="shared" si="490"/>
        <v/>
      </c>
      <c r="CH505" s="163" t="str">
        <f t="shared" si="491"/>
        <v/>
      </c>
      <c r="CI505" s="163" t="str">
        <f t="shared" si="492"/>
        <v/>
      </c>
      <c r="CJ505" s="163" t="str">
        <f t="shared" si="493"/>
        <v/>
      </c>
      <c r="CK505" s="163" t="str">
        <f t="shared" si="494"/>
        <v/>
      </c>
      <c r="CL505" s="163" t="str">
        <f t="shared" si="495"/>
        <v/>
      </c>
      <c r="CM505" s="163" t="str">
        <f t="shared" si="496"/>
        <v/>
      </c>
      <c r="CN505" s="163"/>
      <c r="CO505" s="163"/>
      <c r="CP505" s="163" t="str">
        <f t="shared" si="497"/>
        <v/>
      </c>
      <c r="CQ505" s="163"/>
      <c r="CR505" s="163"/>
      <c r="CS505" s="185" t="str">
        <f t="shared" si="514"/>
        <v/>
      </c>
      <c r="CT505" s="70"/>
      <c r="CU505" s="70">
        <f t="shared" si="498"/>
        <v>0</v>
      </c>
      <c r="CV505" s="70">
        <f t="shared" si="499"/>
        <v>0</v>
      </c>
      <c r="CW505" s="70"/>
      <c r="CX505" s="96">
        <f t="shared" si="500"/>
        <v>0</v>
      </c>
      <c r="CY505" s="70"/>
      <c r="CZ505" s="70" t="e">
        <f t="shared" si="501"/>
        <v>#VALUE!</v>
      </c>
      <c r="DA505" s="70" t="e">
        <f t="shared" si="502"/>
        <v>#VALUE!</v>
      </c>
      <c r="DB505" s="70"/>
      <c r="DC505" s="70" t="b">
        <f t="shared" si="515"/>
        <v>0</v>
      </c>
      <c r="DD505" s="70">
        <f t="shared" si="503"/>
        <v>0</v>
      </c>
      <c r="DE505" s="70" t="str">
        <f t="shared" si="504"/>
        <v/>
      </c>
      <c r="DF505" s="70"/>
      <c r="DG505" s="70" t="str">
        <f t="shared" si="516"/>
        <v/>
      </c>
      <c r="DH505" s="70" t="b">
        <f t="shared" si="517"/>
        <v>0</v>
      </c>
      <c r="DI505" s="70" t="str">
        <f t="shared" si="518"/>
        <v/>
      </c>
      <c r="DJ505" s="70"/>
      <c r="DK505" s="70" t="str">
        <f t="shared" si="505"/>
        <v/>
      </c>
      <c r="DL505" s="70" t="str">
        <f t="shared" si="506"/>
        <v/>
      </c>
      <c r="DM505" s="70"/>
      <c r="DN505" s="70" t="str">
        <f t="shared" si="507"/>
        <v/>
      </c>
      <c r="DO505" s="70" t="str">
        <f>IF(DK505="","",AND((COUNTIF($DK$12:DL505,DK505))=1,(COUNTIF($DK$12:DL505,DL505))=1))</f>
        <v/>
      </c>
      <c r="DP505" s="70" t="str">
        <f>IF(DK505="","",AND((COUNTIF(DK505:$DL$812,DK505))=1,(COUNTIF(DK505:$DL$812,DL505))=1))</f>
        <v/>
      </c>
      <c r="DQ505" s="70"/>
      <c r="DR505" s="70" t="b">
        <f t="shared" si="508"/>
        <v>0</v>
      </c>
      <c r="DS505" s="70" t="b">
        <f t="shared" si="509"/>
        <v>0</v>
      </c>
      <c r="DT505" s="70">
        <f t="shared" si="519"/>
        <v>0</v>
      </c>
      <c r="DU505" s="70">
        <f t="shared" si="520"/>
        <v>0</v>
      </c>
      <c r="DV505" s="70" t="b">
        <f t="shared" si="510"/>
        <v>0</v>
      </c>
      <c r="DW505" s="70" t="b">
        <f t="shared" si="511"/>
        <v>0</v>
      </c>
      <c r="DX505" s="70"/>
      <c r="DY505" s="70" t="b">
        <f t="shared" si="512"/>
        <v>0</v>
      </c>
      <c r="DZ505" s="70">
        <f t="shared" si="513"/>
        <v>0</v>
      </c>
      <c r="EA505" s="70"/>
    </row>
    <row r="506" spans="1:131" x14ac:dyDescent="0.25">
      <c r="A506" s="24" t="str">
        <f t="shared" si="478"/>
        <v/>
      </c>
      <c r="B506" s="36"/>
      <c r="C506" s="37"/>
      <c r="D506" s="38"/>
      <c r="E506" s="37"/>
      <c r="F506" s="38"/>
      <c r="G506" s="39"/>
      <c r="H506" s="35"/>
      <c r="I506" s="30"/>
      <c r="J506" s="38"/>
      <c r="K506" s="36"/>
      <c r="L506" s="40"/>
      <c r="M506" s="43"/>
      <c r="N506" s="44"/>
      <c r="O506" s="35"/>
      <c r="P506" s="87"/>
      <c r="R506" s="70"/>
      <c r="S506" s="70"/>
      <c r="T506" s="99" t="s">
        <v>1153</v>
      </c>
      <c r="U506" s="146" t="s">
        <v>1154</v>
      </c>
      <c r="V506" s="70"/>
      <c r="W506" s="70"/>
      <c r="X506" s="70"/>
      <c r="Y506" s="70"/>
      <c r="Z506" t="b">
        <f t="shared" si="457"/>
        <v>0</v>
      </c>
      <c r="AA506" t="b">
        <f t="shared" si="479"/>
        <v>0</v>
      </c>
      <c r="AB506" t="b">
        <f t="shared" si="458"/>
        <v>0</v>
      </c>
      <c r="AC506" t="b">
        <f t="shared" si="459"/>
        <v>0</v>
      </c>
      <c r="AD506" s="101" t="b">
        <f t="shared" si="460"/>
        <v>0</v>
      </c>
      <c r="AE506" t="e">
        <f t="shared" si="461"/>
        <v>#VALUE!</v>
      </c>
      <c r="AF506" t="b">
        <f t="shared" si="462"/>
        <v>0</v>
      </c>
      <c r="AG506" s="135"/>
      <c r="AH506" s="82" t="b">
        <f t="shared" si="463"/>
        <v>0</v>
      </c>
      <c r="AI506" s="99" t="b">
        <f t="shared" si="464"/>
        <v>0</v>
      </c>
      <c r="AJ506" s="70" t="b">
        <f t="shared" si="465"/>
        <v>0</v>
      </c>
      <c r="AK506" s="111" t="b">
        <f t="shared" si="480"/>
        <v>0</v>
      </c>
      <c r="AL506" s="82" t="e">
        <f t="shared" si="466"/>
        <v>#VALUE!</v>
      </c>
      <c r="AM506" s="82" t="b">
        <f t="shared" si="467"/>
        <v>0</v>
      </c>
      <c r="AN506" s="82" t="b">
        <f t="shared" si="468"/>
        <v>0</v>
      </c>
      <c r="AO506" s="82" t="b">
        <f t="shared" si="481"/>
        <v>0</v>
      </c>
      <c r="AP506" s="82" t="b">
        <f t="shared" si="469"/>
        <v>0</v>
      </c>
      <c r="AQ506" s="82" t="b">
        <f t="shared" si="482"/>
        <v>0</v>
      </c>
      <c r="AR506" s="70">
        <f t="shared" si="483"/>
        <v>0</v>
      </c>
      <c r="AS506" s="82" t="b">
        <f t="shared" si="470"/>
        <v>0</v>
      </c>
      <c r="AT506" s="82" t="b">
        <f t="shared" si="471"/>
        <v>0</v>
      </c>
      <c r="AU506" s="82" t="b">
        <f t="shared" si="472"/>
        <v>0</v>
      </c>
      <c r="AV506" s="82" t="b">
        <f t="shared" si="473"/>
        <v>0</v>
      </c>
      <c r="AW506" s="82" t="b">
        <f t="shared" si="474"/>
        <v>0</v>
      </c>
      <c r="AX506" s="82" t="b">
        <f t="shared" si="475"/>
        <v>0</v>
      </c>
      <c r="AY506" s="82" t="b">
        <f t="shared" si="484"/>
        <v>0</v>
      </c>
      <c r="AZ506" s="82"/>
      <c r="BA506" s="82" t="b">
        <f t="shared" si="485"/>
        <v>0</v>
      </c>
      <c r="BB506" s="82" t="b">
        <f t="shared" si="486"/>
        <v>0</v>
      </c>
      <c r="BC506" s="82" t="b">
        <f t="shared" si="487"/>
        <v>0</v>
      </c>
      <c r="BD506" s="70"/>
      <c r="BE506" s="70" t="str">
        <f t="shared" si="476"/>
        <v/>
      </c>
      <c r="BF506" s="70">
        <v>495</v>
      </c>
      <c r="BG506" s="70"/>
      <c r="BH506" s="70"/>
      <c r="BI506" s="70"/>
      <c r="BJ506" s="70"/>
      <c r="BK506" s="70"/>
      <c r="BL506" s="70"/>
      <c r="BM506" s="70"/>
      <c r="BN506" s="70"/>
      <c r="BO506" s="70"/>
      <c r="BP506" s="70"/>
      <c r="BQ506" s="70"/>
      <c r="BR506" s="70"/>
      <c r="BS506" s="70" t="b">
        <f t="shared" si="477"/>
        <v>0</v>
      </c>
      <c r="BT506" s="70">
        <f>COUNTA(B507:$O$830)</f>
        <v>0</v>
      </c>
      <c r="BU506" s="70"/>
      <c r="BV506" s="163"/>
      <c r="BW506" s="163"/>
      <c r="BX506" s="163"/>
      <c r="BY506" s="163"/>
      <c r="BZ506" s="163"/>
      <c r="CA506" s="163"/>
      <c r="CB506" s="163"/>
      <c r="CC506" s="163"/>
      <c r="CD506" s="163"/>
      <c r="CE506" s="163" t="str">
        <f t="shared" si="488"/>
        <v/>
      </c>
      <c r="CF506" s="163" t="str">
        <f t="shared" si="489"/>
        <v/>
      </c>
      <c r="CG506" s="163" t="str">
        <f t="shared" si="490"/>
        <v/>
      </c>
      <c r="CH506" s="163" t="str">
        <f t="shared" si="491"/>
        <v/>
      </c>
      <c r="CI506" s="163" t="str">
        <f t="shared" si="492"/>
        <v/>
      </c>
      <c r="CJ506" s="163" t="str">
        <f t="shared" si="493"/>
        <v/>
      </c>
      <c r="CK506" s="163" t="str">
        <f t="shared" si="494"/>
        <v/>
      </c>
      <c r="CL506" s="163" t="str">
        <f t="shared" si="495"/>
        <v/>
      </c>
      <c r="CM506" s="163" t="str">
        <f t="shared" si="496"/>
        <v/>
      </c>
      <c r="CN506" s="163"/>
      <c r="CO506" s="163"/>
      <c r="CP506" s="163" t="str">
        <f t="shared" si="497"/>
        <v/>
      </c>
      <c r="CQ506" s="163"/>
      <c r="CR506" s="163"/>
      <c r="CS506" s="185" t="str">
        <f t="shared" si="514"/>
        <v/>
      </c>
      <c r="CT506" s="70"/>
      <c r="CU506" s="70">
        <f t="shared" si="498"/>
        <v>0</v>
      </c>
      <c r="CV506" s="70">
        <f t="shared" si="499"/>
        <v>0</v>
      </c>
      <c r="CW506" s="70"/>
      <c r="CX506" s="96">
        <f t="shared" si="500"/>
        <v>0</v>
      </c>
      <c r="CY506" s="70"/>
      <c r="CZ506" s="70" t="e">
        <f t="shared" si="501"/>
        <v>#VALUE!</v>
      </c>
      <c r="DA506" s="70" t="e">
        <f t="shared" si="502"/>
        <v>#VALUE!</v>
      </c>
      <c r="DB506" s="70"/>
      <c r="DC506" s="70" t="b">
        <f t="shared" si="515"/>
        <v>0</v>
      </c>
      <c r="DD506" s="70">
        <f t="shared" si="503"/>
        <v>0</v>
      </c>
      <c r="DE506" s="70" t="str">
        <f t="shared" si="504"/>
        <v/>
      </c>
      <c r="DF506" s="70"/>
      <c r="DG506" s="70" t="str">
        <f t="shared" si="516"/>
        <v/>
      </c>
      <c r="DH506" s="70" t="b">
        <f t="shared" si="517"/>
        <v>0</v>
      </c>
      <c r="DI506" s="70" t="str">
        <f t="shared" si="518"/>
        <v/>
      </c>
      <c r="DJ506" s="70"/>
      <c r="DK506" s="70" t="str">
        <f t="shared" si="505"/>
        <v/>
      </c>
      <c r="DL506" s="70" t="str">
        <f t="shared" si="506"/>
        <v/>
      </c>
      <c r="DM506" s="70"/>
      <c r="DN506" s="70" t="str">
        <f t="shared" si="507"/>
        <v/>
      </c>
      <c r="DO506" s="70" t="str">
        <f>IF(DK506="","",AND((COUNTIF($DK$12:DL506,DK506))=1,(COUNTIF($DK$12:DL506,DL506))=1))</f>
        <v/>
      </c>
      <c r="DP506" s="70" t="str">
        <f>IF(DK506="","",AND((COUNTIF(DK506:$DL$812,DK506))=1,(COUNTIF(DK506:$DL$812,DL506))=1))</f>
        <v/>
      </c>
      <c r="DQ506" s="70"/>
      <c r="DR506" s="70" t="b">
        <f t="shared" si="508"/>
        <v>0</v>
      </c>
      <c r="DS506" s="70" t="b">
        <f t="shared" si="509"/>
        <v>0</v>
      </c>
      <c r="DT506" s="70">
        <f t="shared" si="519"/>
        <v>0</v>
      </c>
      <c r="DU506" s="70">
        <f t="shared" si="520"/>
        <v>0</v>
      </c>
      <c r="DV506" s="70" t="b">
        <f t="shared" si="510"/>
        <v>0</v>
      </c>
      <c r="DW506" s="70" t="b">
        <f t="shared" si="511"/>
        <v>0</v>
      </c>
      <c r="DX506" s="70"/>
      <c r="DY506" s="70" t="b">
        <f t="shared" si="512"/>
        <v>0</v>
      </c>
      <c r="DZ506" s="70">
        <f t="shared" si="513"/>
        <v>0</v>
      </c>
      <c r="EA506" s="70"/>
    </row>
    <row r="507" spans="1:131" x14ac:dyDescent="0.25">
      <c r="A507" s="24" t="str">
        <f t="shared" si="478"/>
        <v/>
      </c>
      <c r="B507" s="36"/>
      <c r="C507" s="37"/>
      <c r="D507" s="38"/>
      <c r="E507" s="37"/>
      <c r="F507" s="38"/>
      <c r="G507" s="39"/>
      <c r="H507" s="35"/>
      <c r="I507" s="30"/>
      <c r="J507" s="38"/>
      <c r="K507" s="36"/>
      <c r="L507" s="40"/>
      <c r="M507" s="43"/>
      <c r="N507" s="44"/>
      <c r="O507" s="35"/>
      <c r="P507" s="87"/>
      <c r="R507" s="70"/>
      <c r="S507" s="70"/>
      <c r="T507" s="99" t="s">
        <v>1155</v>
      </c>
      <c r="U507" s="146" t="s">
        <v>1156</v>
      </c>
      <c r="V507" s="70"/>
      <c r="W507" s="70"/>
      <c r="X507" s="70"/>
      <c r="Y507" s="70"/>
      <c r="Z507" t="b">
        <f t="shared" si="457"/>
        <v>0</v>
      </c>
      <c r="AA507" t="b">
        <f t="shared" si="479"/>
        <v>0</v>
      </c>
      <c r="AB507" t="b">
        <f t="shared" si="458"/>
        <v>0</v>
      </c>
      <c r="AC507" t="b">
        <f t="shared" si="459"/>
        <v>0</v>
      </c>
      <c r="AD507" s="101" t="b">
        <f t="shared" si="460"/>
        <v>0</v>
      </c>
      <c r="AE507" t="e">
        <f t="shared" si="461"/>
        <v>#VALUE!</v>
      </c>
      <c r="AF507" t="b">
        <f t="shared" si="462"/>
        <v>0</v>
      </c>
      <c r="AG507" s="135"/>
      <c r="AH507" s="82" t="b">
        <f t="shared" si="463"/>
        <v>0</v>
      </c>
      <c r="AI507" s="99" t="b">
        <f t="shared" si="464"/>
        <v>0</v>
      </c>
      <c r="AJ507" s="70" t="b">
        <f t="shared" si="465"/>
        <v>0</v>
      </c>
      <c r="AK507" s="111" t="b">
        <f t="shared" si="480"/>
        <v>0</v>
      </c>
      <c r="AL507" s="82" t="e">
        <f t="shared" si="466"/>
        <v>#VALUE!</v>
      </c>
      <c r="AM507" s="82" t="b">
        <f t="shared" si="467"/>
        <v>0</v>
      </c>
      <c r="AN507" s="82" t="b">
        <f t="shared" si="468"/>
        <v>0</v>
      </c>
      <c r="AO507" s="82" t="b">
        <f t="shared" si="481"/>
        <v>0</v>
      </c>
      <c r="AP507" s="82" t="b">
        <f t="shared" si="469"/>
        <v>0</v>
      </c>
      <c r="AQ507" s="82" t="b">
        <f t="shared" si="482"/>
        <v>0</v>
      </c>
      <c r="AR507" s="70">
        <f t="shared" si="483"/>
        <v>0</v>
      </c>
      <c r="AS507" s="82" t="b">
        <f t="shared" si="470"/>
        <v>0</v>
      </c>
      <c r="AT507" s="82" t="b">
        <f t="shared" si="471"/>
        <v>0</v>
      </c>
      <c r="AU507" s="82" t="b">
        <f t="shared" si="472"/>
        <v>0</v>
      </c>
      <c r="AV507" s="82" t="b">
        <f t="shared" si="473"/>
        <v>0</v>
      </c>
      <c r="AW507" s="82" t="b">
        <f t="shared" si="474"/>
        <v>0</v>
      </c>
      <c r="AX507" s="82" t="b">
        <f t="shared" si="475"/>
        <v>0</v>
      </c>
      <c r="AY507" s="82" t="b">
        <f t="shared" si="484"/>
        <v>0</v>
      </c>
      <c r="AZ507" s="82"/>
      <c r="BA507" s="82" t="b">
        <f t="shared" si="485"/>
        <v>0</v>
      </c>
      <c r="BB507" s="82" t="b">
        <f t="shared" si="486"/>
        <v>0</v>
      </c>
      <c r="BC507" s="82" t="b">
        <f t="shared" si="487"/>
        <v>0</v>
      </c>
      <c r="BD507" s="70"/>
      <c r="BE507" s="70" t="str">
        <f t="shared" si="476"/>
        <v/>
      </c>
      <c r="BF507" s="70">
        <v>496</v>
      </c>
      <c r="BG507" s="70"/>
      <c r="BH507" s="70"/>
      <c r="BI507" s="70"/>
      <c r="BJ507" s="70"/>
      <c r="BK507" s="70"/>
      <c r="BL507" s="70"/>
      <c r="BM507" s="70"/>
      <c r="BN507" s="70"/>
      <c r="BO507" s="70"/>
      <c r="BP507" s="70"/>
      <c r="BQ507" s="70"/>
      <c r="BR507" s="70"/>
      <c r="BS507" s="70" t="b">
        <f t="shared" si="477"/>
        <v>0</v>
      </c>
      <c r="BT507" s="70">
        <f>COUNTA(B508:$O$830)</f>
        <v>0</v>
      </c>
      <c r="BU507" s="70"/>
      <c r="BV507" s="163"/>
      <c r="BW507" s="163"/>
      <c r="BX507" s="163"/>
      <c r="BY507" s="163"/>
      <c r="BZ507" s="163"/>
      <c r="CA507" s="163"/>
      <c r="CB507" s="163"/>
      <c r="CC507" s="163"/>
      <c r="CD507" s="163"/>
      <c r="CE507" s="163" t="str">
        <f t="shared" si="488"/>
        <v/>
      </c>
      <c r="CF507" s="163" t="str">
        <f t="shared" si="489"/>
        <v/>
      </c>
      <c r="CG507" s="163" t="str">
        <f t="shared" si="490"/>
        <v/>
      </c>
      <c r="CH507" s="163" t="str">
        <f t="shared" si="491"/>
        <v/>
      </c>
      <c r="CI507" s="163" t="str">
        <f t="shared" si="492"/>
        <v/>
      </c>
      <c r="CJ507" s="163" t="str">
        <f t="shared" si="493"/>
        <v/>
      </c>
      <c r="CK507" s="163" t="str">
        <f t="shared" si="494"/>
        <v/>
      </c>
      <c r="CL507" s="163" t="str">
        <f t="shared" si="495"/>
        <v/>
      </c>
      <c r="CM507" s="163" t="str">
        <f t="shared" si="496"/>
        <v/>
      </c>
      <c r="CN507" s="163"/>
      <c r="CO507" s="163"/>
      <c r="CP507" s="163" t="str">
        <f t="shared" si="497"/>
        <v/>
      </c>
      <c r="CQ507" s="163"/>
      <c r="CR507" s="163"/>
      <c r="CS507" s="185" t="str">
        <f t="shared" si="514"/>
        <v/>
      </c>
      <c r="CT507" s="70"/>
      <c r="CU507" s="70">
        <f t="shared" si="498"/>
        <v>0</v>
      </c>
      <c r="CV507" s="70">
        <f t="shared" si="499"/>
        <v>0</v>
      </c>
      <c r="CW507" s="70"/>
      <c r="CX507" s="96">
        <f t="shared" si="500"/>
        <v>0</v>
      </c>
      <c r="CY507" s="70"/>
      <c r="CZ507" s="70" t="e">
        <f t="shared" si="501"/>
        <v>#VALUE!</v>
      </c>
      <c r="DA507" s="70" t="e">
        <f t="shared" si="502"/>
        <v>#VALUE!</v>
      </c>
      <c r="DB507" s="70"/>
      <c r="DC507" s="70" t="b">
        <f t="shared" si="515"/>
        <v>0</v>
      </c>
      <c r="DD507" s="70">
        <f t="shared" si="503"/>
        <v>0</v>
      </c>
      <c r="DE507" s="70" t="str">
        <f t="shared" si="504"/>
        <v/>
      </c>
      <c r="DF507" s="70"/>
      <c r="DG507" s="70" t="str">
        <f t="shared" si="516"/>
        <v/>
      </c>
      <c r="DH507" s="70" t="b">
        <f t="shared" si="517"/>
        <v>0</v>
      </c>
      <c r="DI507" s="70" t="str">
        <f t="shared" si="518"/>
        <v/>
      </c>
      <c r="DJ507" s="70"/>
      <c r="DK507" s="70" t="str">
        <f t="shared" si="505"/>
        <v/>
      </c>
      <c r="DL507" s="70" t="str">
        <f t="shared" si="506"/>
        <v/>
      </c>
      <c r="DM507" s="70"/>
      <c r="DN507" s="70" t="str">
        <f t="shared" si="507"/>
        <v/>
      </c>
      <c r="DO507" s="70" t="str">
        <f>IF(DK507="","",AND((COUNTIF($DK$12:DL507,DK507))=1,(COUNTIF($DK$12:DL507,DL507))=1))</f>
        <v/>
      </c>
      <c r="DP507" s="70" t="str">
        <f>IF(DK507="","",AND((COUNTIF(DK507:$DL$812,DK507))=1,(COUNTIF(DK507:$DL$812,DL507))=1))</f>
        <v/>
      </c>
      <c r="DQ507" s="70"/>
      <c r="DR507" s="70" t="b">
        <f t="shared" si="508"/>
        <v>0</v>
      </c>
      <c r="DS507" s="70" t="b">
        <f t="shared" si="509"/>
        <v>0</v>
      </c>
      <c r="DT507" s="70">
        <f t="shared" si="519"/>
        <v>0</v>
      </c>
      <c r="DU507" s="70">
        <f t="shared" si="520"/>
        <v>0</v>
      </c>
      <c r="DV507" s="70" t="b">
        <f t="shared" si="510"/>
        <v>0</v>
      </c>
      <c r="DW507" s="70" t="b">
        <f t="shared" si="511"/>
        <v>0</v>
      </c>
      <c r="DX507" s="70"/>
      <c r="DY507" s="70" t="b">
        <f t="shared" si="512"/>
        <v>0</v>
      </c>
      <c r="DZ507" s="70">
        <f t="shared" si="513"/>
        <v>0</v>
      </c>
      <c r="EA507" s="70"/>
    </row>
    <row r="508" spans="1:131" x14ac:dyDescent="0.25">
      <c r="A508" s="24" t="str">
        <f t="shared" si="478"/>
        <v/>
      </c>
      <c r="B508" s="36"/>
      <c r="C508" s="37"/>
      <c r="D508" s="38"/>
      <c r="E508" s="37"/>
      <c r="F508" s="38"/>
      <c r="G508" s="39"/>
      <c r="H508" s="35"/>
      <c r="I508" s="30"/>
      <c r="J508" s="38"/>
      <c r="K508" s="36"/>
      <c r="L508" s="40"/>
      <c r="M508" s="43"/>
      <c r="N508" s="44"/>
      <c r="O508" s="35"/>
      <c r="P508" s="87"/>
      <c r="R508" s="70"/>
      <c r="S508" s="70"/>
      <c r="T508" s="99" t="s">
        <v>1157</v>
      </c>
      <c r="U508" s="146" t="s">
        <v>1158</v>
      </c>
      <c r="V508" s="70"/>
      <c r="W508" s="70"/>
      <c r="X508" s="70"/>
      <c r="Y508" s="70"/>
      <c r="Z508" t="b">
        <f t="shared" si="457"/>
        <v>0</v>
      </c>
      <c r="AA508" t="b">
        <f t="shared" si="479"/>
        <v>0</v>
      </c>
      <c r="AB508" t="b">
        <f t="shared" si="458"/>
        <v>0</v>
      </c>
      <c r="AC508" t="b">
        <f t="shared" si="459"/>
        <v>0</v>
      </c>
      <c r="AD508" s="101" t="b">
        <f t="shared" si="460"/>
        <v>0</v>
      </c>
      <c r="AE508" t="e">
        <f t="shared" si="461"/>
        <v>#VALUE!</v>
      </c>
      <c r="AF508" t="b">
        <f t="shared" si="462"/>
        <v>0</v>
      </c>
      <c r="AG508" s="135"/>
      <c r="AH508" s="82" t="b">
        <f t="shared" si="463"/>
        <v>0</v>
      </c>
      <c r="AI508" s="99" t="b">
        <f t="shared" si="464"/>
        <v>0</v>
      </c>
      <c r="AJ508" s="70" t="b">
        <f t="shared" si="465"/>
        <v>0</v>
      </c>
      <c r="AK508" s="111" t="b">
        <f t="shared" si="480"/>
        <v>0</v>
      </c>
      <c r="AL508" s="82" t="e">
        <f t="shared" si="466"/>
        <v>#VALUE!</v>
      </c>
      <c r="AM508" s="82" t="b">
        <f t="shared" si="467"/>
        <v>0</v>
      </c>
      <c r="AN508" s="82" t="b">
        <f t="shared" si="468"/>
        <v>0</v>
      </c>
      <c r="AO508" s="82" t="b">
        <f t="shared" si="481"/>
        <v>0</v>
      </c>
      <c r="AP508" s="82" t="b">
        <f t="shared" si="469"/>
        <v>0</v>
      </c>
      <c r="AQ508" s="82" t="b">
        <f t="shared" si="482"/>
        <v>0</v>
      </c>
      <c r="AR508" s="70">
        <f t="shared" si="483"/>
        <v>0</v>
      </c>
      <c r="AS508" s="82" t="b">
        <f t="shared" si="470"/>
        <v>0</v>
      </c>
      <c r="AT508" s="82" t="b">
        <f t="shared" si="471"/>
        <v>0</v>
      </c>
      <c r="AU508" s="82" t="b">
        <f t="shared" si="472"/>
        <v>0</v>
      </c>
      <c r="AV508" s="82" t="b">
        <f t="shared" si="473"/>
        <v>0</v>
      </c>
      <c r="AW508" s="82" t="b">
        <f t="shared" si="474"/>
        <v>0</v>
      </c>
      <c r="AX508" s="82" t="b">
        <f t="shared" si="475"/>
        <v>0</v>
      </c>
      <c r="AY508" s="82" t="b">
        <f t="shared" si="484"/>
        <v>0</v>
      </c>
      <c r="AZ508" s="82"/>
      <c r="BA508" s="82" t="b">
        <f t="shared" si="485"/>
        <v>0</v>
      </c>
      <c r="BB508" s="82" t="b">
        <f t="shared" si="486"/>
        <v>0</v>
      </c>
      <c r="BC508" s="82" t="b">
        <f t="shared" si="487"/>
        <v>0</v>
      </c>
      <c r="BD508" s="70"/>
      <c r="BE508" s="70" t="str">
        <f t="shared" si="476"/>
        <v/>
      </c>
      <c r="BF508" s="70">
        <v>497</v>
      </c>
      <c r="BG508" s="70"/>
      <c r="BH508" s="70"/>
      <c r="BI508" s="70"/>
      <c r="BJ508" s="70"/>
      <c r="BK508" s="70"/>
      <c r="BL508" s="70"/>
      <c r="BM508" s="70"/>
      <c r="BN508" s="70"/>
      <c r="BO508" s="70"/>
      <c r="BP508" s="70"/>
      <c r="BQ508" s="70"/>
      <c r="BR508" s="70"/>
      <c r="BS508" s="70" t="b">
        <f t="shared" si="477"/>
        <v>0</v>
      </c>
      <c r="BT508" s="70">
        <f>COUNTA(B509:$O$830)</f>
        <v>0</v>
      </c>
      <c r="BU508" s="70"/>
      <c r="BV508" s="163"/>
      <c r="BW508" s="163"/>
      <c r="BX508" s="163"/>
      <c r="BY508" s="163"/>
      <c r="BZ508" s="163"/>
      <c r="CA508" s="163"/>
      <c r="CB508" s="163"/>
      <c r="CC508" s="163"/>
      <c r="CD508" s="163"/>
      <c r="CE508" s="163" t="str">
        <f t="shared" si="488"/>
        <v/>
      </c>
      <c r="CF508" s="163" t="str">
        <f t="shared" si="489"/>
        <v/>
      </c>
      <c r="CG508" s="163" t="str">
        <f t="shared" si="490"/>
        <v/>
      </c>
      <c r="CH508" s="163" t="str">
        <f t="shared" si="491"/>
        <v/>
      </c>
      <c r="CI508" s="163" t="str">
        <f t="shared" si="492"/>
        <v/>
      </c>
      <c r="CJ508" s="163" t="str">
        <f t="shared" si="493"/>
        <v/>
      </c>
      <c r="CK508" s="163" t="str">
        <f t="shared" si="494"/>
        <v/>
      </c>
      <c r="CL508" s="163" t="str">
        <f t="shared" si="495"/>
        <v/>
      </c>
      <c r="CM508" s="163" t="str">
        <f t="shared" si="496"/>
        <v/>
      </c>
      <c r="CN508" s="163"/>
      <c r="CO508" s="163"/>
      <c r="CP508" s="163" t="str">
        <f t="shared" si="497"/>
        <v/>
      </c>
      <c r="CQ508" s="163"/>
      <c r="CR508" s="163"/>
      <c r="CS508" s="185" t="str">
        <f t="shared" si="514"/>
        <v/>
      </c>
      <c r="CT508" s="70"/>
      <c r="CU508" s="70">
        <f t="shared" si="498"/>
        <v>0</v>
      </c>
      <c r="CV508" s="70">
        <f t="shared" si="499"/>
        <v>0</v>
      </c>
      <c r="CW508" s="70"/>
      <c r="CX508" s="96">
        <f t="shared" si="500"/>
        <v>0</v>
      </c>
      <c r="CY508" s="70"/>
      <c r="CZ508" s="70" t="e">
        <f t="shared" si="501"/>
        <v>#VALUE!</v>
      </c>
      <c r="DA508" s="70" t="e">
        <f t="shared" si="502"/>
        <v>#VALUE!</v>
      </c>
      <c r="DB508" s="70"/>
      <c r="DC508" s="70" t="b">
        <f t="shared" si="515"/>
        <v>0</v>
      </c>
      <c r="DD508" s="70">
        <f t="shared" si="503"/>
        <v>0</v>
      </c>
      <c r="DE508" s="70" t="str">
        <f t="shared" si="504"/>
        <v/>
      </c>
      <c r="DF508" s="70"/>
      <c r="DG508" s="70" t="str">
        <f t="shared" si="516"/>
        <v/>
      </c>
      <c r="DH508" s="70" t="b">
        <f t="shared" si="517"/>
        <v>0</v>
      </c>
      <c r="DI508" s="70" t="str">
        <f t="shared" si="518"/>
        <v/>
      </c>
      <c r="DJ508" s="70"/>
      <c r="DK508" s="70" t="str">
        <f t="shared" si="505"/>
        <v/>
      </c>
      <c r="DL508" s="70" t="str">
        <f t="shared" si="506"/>
        <v/>
      </c>
      <c r="DM508" s="70"/>
      <c r="DN508" s="70" t="str">
        <f t="shared" si="507"/>
        <v/>
      </c>
      <c r="DO508" s="70" t="str">
        <f>IF(DK508="","",AND((COUNTIF($DK$12:DL508,DK508))=1,(COUNTIF($DK$12:DL508,DL508))=1))</f>
        <v/>
      </c>
      <c r="DP508" s="70" t="str">
        <f>IF(DK508="","",AND((COUNTIF(DK508:$DL$812,DK508))=1,(COUNTIF(DK508:$DL$812,DL508))=1))</f>
        <v/>
      </c>
      <c r="DQ508" s="70"/>
      <c r="DR508" s="70" t="b">
        <f t="shared" si="508"/>
        <v>0</v>
      </c>
      <c r="DS508" s="70" t="b">
        <f t="shared" si="509"/>
        <v>0</v>
      </c>
      <c r="DT508" s="70">
        <f t="shared" si="519"/>
        <v>0</v>
      </c>
      <c r="DU508" s="70">
        <f t="shared" si="520"/>
        <v>0</v>
      </c>
      <c r="DV508" s="70" t="b">
        <f t="shared" si="510"/>
        <v>0</v>
      </c>
      <c r="DW508" s="70" t="b">
        <f t="shared" si="511"/>
        <v>0</v>
      </c>
      <c r="DX508" s="70"/>
      <c r="DY508" s="70" t="b">
        <f t="shared" si="512"/>
        <v>0</v>
      </c>
      <c r="DZ508" s="70">
        <f t="shared" si="513"/>
        <v>0</v>
      </c>
      <c r="EA508" s="70"/>
    </row>
    <row r="509" spans="1:131" x14ac:dyDescent="0.25">
      <c r="A509" s="24" t="str">
        <f t="shared" si="478"/>
        <v/>
      </c>
      <c r="B509" s="36"/>
      <c r="C509" s="37"/>
      <c r="D509" s="38"/>
      <c r="E509" s="37"/>
      <c r="F509" s="38"/>
      <c r="G509" s="39"/>
      <c r="H509" s="35"/>
      <c r="I509" s="30"/>
      <c r="J509" s="38"/>
      <c r="K509" s="36"/>
      <c r="L509" s="40"/>
      <c r="M509" s="43"/>
      <c r="N509" s="44"/>
      <c r="O509" s="35"/>
      <c r="P509" s="87"/>
      <c r="R509" s="70"/>
      <c r="S509" s="70"/>
      <c r="T509" s="99" t="s">
        <v>1159</v>
      </c>
      <c r="U509" s="146" t="s">
        <v>1160</v>
      </c>
      <c r="V509" s="70"/>
      <c r="W509" s="70"/>
      <c r="X509" s="70"/>
      <c r="Y509" s="70"/>
      <c r="Z509" t="b">
        <f t="shared" si="457"/>
        <v>0</v>
      </c>
      <c r="AA509" t="b">
        <f t="shared" si="479"/>
        <v>0</v>
      </c>
      <c r="AB509" t="b">
        <f t="shared" si="458"/>
        <v>0</v>
      </c>
      <c r="AC509" t="b">
        <f t="shared" si="459"/>
        <v>0</v>
      </c>
      <c r="AD509" s="101" t="b">
        <f t="shared" si="460"/>
        <v>0</v>
      </c>
      <c r="AE509" t="e">
        <f t="shared" si="461"/>
        <v>#VALUE!</v>
      </c>
      <c r="AF509" t="b">
        <f t="shared" si="462"/>
        <v>0</v>
      </c>
      <c r="AG509" s="135"/>
      <c r="AH509" s="82" t="b">
        <f t="shared" si="463"/>
        <v>0</v>
      </c>
      <c r="AI509" s="99" t="b">
        <f t="shared" si="464"/>
        <v>0</v>
      </c>
      <c r="AJ509" s="70" t="b">
        <f t="shared" si="465"/>
        <v>0</v>
      </c>
      <c r="AK509" s="111" t="b">
        <f t="shared" si="480"/>
        <v>0</v>
      </c>
      <c r="AL509" s="82" t="e">
        <f t="shared" si="466"/>
        <v>#VALUE!</v>
      </c>
      <c r="AM509" s="82" t="b">
        <f t="shared" si="467"/>
        <v>0</v>
      </c>
      <c r="AN509" s="82" t="b">
        <f t="shared" si="468"/>
        <v>0</v>
      </c>
      <c r="AO509" s="82" t="b">
        <f t="shared" si="481"/>
        <v>0</v>
      </c>
      <c r="AP509" s="82" t="b">
        <f t="shared" si="469"/>
        <v>0</v>
      </c>
      <c r="AQ509" s="82" t="b">
        <f t="shared" si="482"/>
        <v>0</v>
      </c>
      <c r="AR509" s="70">
        <f t="shared" si="483"/>
        <v>0</v>
      </c>
      <c r="AS509" s="82" t="b">
        <f t="shared" si="470"/>
        <v>0</v>
      </c>
      <c r="AT509" s="82" t="b">
        <f t="shared" si="471"/>
        <v>0</v>
      </c>
      <c r="AU509" s="82" t="b">
        <f t="shared" si="472"/>
        <v>0</v>
      </c>
      <c r="AV509" s="82" t="b">
        <f t="shared" si="473"/>
        <v>0</v>
      </c>
      <c r="AW509" s="82" t="b">
        <f t="shared" si="474"/>
        <v>0</v>
      </c>
      <c r="AX509" s="82" t="b">
        <f t="shared" si="475"/>
        <v>0</v>
      </c>
      <c r="AY509" s="82" t="b">
        <f t="shared" si="484"/>
        <v>0</v>
      </c>
      <c r="AZ509" s="82"/>
      <c r="BA509" s="82" t="b">
        <f t="shared" si="485"/>
        <v>0</v>
      </c>
      <c r="BB509" s="82" t="b">
        <f t="shared" si="486"/>
        <v>0</v>
      </c>
      <c r="BC509" s="82" t="b">
        <f t="shared" si="487"/>
        <v>0</v>
      </c>
      <c r="BD509" s="70"/>
      <c r="BE509" s="70" t="str">
        <f t="shared" si="476"/>
        <v/>
      </c>
      <c r="BF509" s="70">
        <v>498</v>
      </c>
      <c r="BG509" s="70"/>
      <c r="BH509" s="70"/>
      <c r="BI509" s="70"/>
      <c r="BJ509" s="70"/>
      <c r="BK509" s="70"/>
      <c r="BL509" s="70"/>
      <c r="BM509" s="70"/>
      <c r="BN509" s="70"/>
      <c r="BO509" s="70"/>
      <c r="BP509" s="70"/>
      <c r="BQ509" s="70"/>
      <c r="BR509" s="70"/>
      <c r="BS509" s="70" t="b">
        <f t="shared" si="477"/>
        <v>0</v>
      </c>
      <c r="BT509" s="70">
        <f>COUNTA(B510:$O$830)</f>
        <v>0</v>
      </c>
      <c r="BU509" s="70"/>
      <c r="BV509" s="163"/>
      <c r="BW509" s="163"/>
      <c r="BX509" s="163"/>
      <c r="BY509" s="163"/>
      <c r="BZ509" s="163"/>
      <c r="CA509" s="163"/>
      <c r="CB509" s="163"/>
      <c r="CC509" s="163"/>
      <c r="CD509" s="163"/>
      <c r="CE509" s="163" t="str">
        <f t="shared" si="488"/>
        <v/>
      </c>
      <c r="CF509" s="163" t="str">
        <f t="shared" si="489"/>
        <v/>
      </c>
      <c r="CG509" s="163" t="str">
        <f t="shared" si="490"/>
        <v/>
      </c>
      <c r="CH509" s="163" t="str">
        <f t="shared" si="491"/>
        <v/>
      </c>
      <c r="CI509" s="163" t="str">
        <f t="shared" si="492"/>
        <v/>
      </c>
      <c r="CJ509" s="163" t="str">
        <f t="shared" si="493"/>
        <v/>
      </c>
      <c r="CK509" s="163" t="str">
        <f t="shared" si="494"/>
        <v/>
      </c>
      <c r="CL509" s="163" t="str">
        <f t="shared" si="495"/>
        <v/>
      </c>
      <c r="CM509" s="163" t="str">
        <f t="shared" si="496"/>
        <v/>
      </c>
      <c r="CN509" s="163"/>
      <c r="CO509" s="163"/>
      <c r="CP509" s="163" t="str">
        <f t="shared" si="497"/>
        <v/>
      </c>
      <c r="CQ509" s="163"/>
      <c r="CR509" s="163"/>
      <c r="CS509" s="185" t="str">
        <f t="shared" si="514"/>
        <v/>
      </c>
      <c r="CT509" s="70"/>
      <c r="CU509" s="70">
        <f t="shared" si="498"/>
        <v>0</v>
      </c>
      <c r="CV509" s="70">
        <f t="shared" si="499"/>
        <v>0</v>
      </c>
      <c r="CW509" s="70"/>
      <c r="CX509" s="96">
        <f t="shared" si="500"/>
        <v>0</v>
      </c>
      <c r="CY509" s="70"/>
      <c r="CZ509" s="70" t="e">
        <f t="shared" si="501"/>
        <v>#VALUE!</v>
      </c>
      <c r="DA509" s="70" t="e">
        <f t="shared" si="502"/>
        <v>#VALUE!</v>
      </c>
      <c r="DB509" s="70"/>
      <c r="DC509" s="70" t="b">
        <f t="shared" si="515"/>
        <v>0</v>
      </c>
      <c r="DD509" s="70">
        <f t="shared" si="503"/>
        <v>0</v>
      </c>
      <c r="DE509" s="70" t="str">
        <f t="shared" si="504"/>
        <v/>
      </c>
      <c r="DF509" s="70"/>
      <c r="DG509" s="70" t="str">
        <f t="shared" si="516"/>
        <v/>
      </c>
      <c r="DH509" s="70" t="b">
        <f t="shared" si="517"/>
        <v>0</v>
      </c>
      <c r="DI509" s="70" t="str">
        <f t="shared" si="518"/>
        <v/>
      </c>
      <c r="DJ509" s="70"/>
      <c r="DK509" s="70" t="str">
        <f t="shared" si="505"/>
        <v/>
      </c>
      <c r="DL509" s="70" t="str">
        <f t="shared" si="506"/>
        <v/>
      </c>
      <c r="DM509" s="70"/>
      <c r="DN509" s="70" t="str">
        <f t="shared" si="507"/>
        <v/>
      </c>
      <c r="DO509" s="70" t="str">
        <f>IF(DK509="","",AND((COUNTIF($DK$12:DL509,DK509))=1,(COUNTIF($DK$12:DL509,DL509))=1))</f>
        <v/>
      </c>
      <c r="DP509" s="70" t="str">
        <f>IF(DK509="","",AND((COUNTIF(DK509:$DL$812,DK509))=1,(COUNTIF(DK509:$DL$812,DL509))=1))</f>
        <v/>
      </c>
      <c r="DQ509" s="70"/>
      <c r="DR509" s="70" t="b">
        <f t="shared" si="508"/>
        <v>0</v>
      </c>
      <c r="DS509" s="70" t="b">
        <f t="shared" si="509"/>
        <v>0</v>
      </c>
      <c r="DT509" s="70">
        <f t="shared" si="519"/>
        <v>0</v>
      </c>
      <c r="DU509" s="70">
        <f t="shared" si="520"/>
        <v>0</v>
      </c>
      <c r="DV509" s="70" t="b">
        <f t="shared" si="510"/>
        <v>0</v>
      </c>
      <c r="DW509" s="70" t="b">
        <f t="shared" si="511"/>
        <v>0</v>
      </c>
      <c r="DX509" s="70"/>
      <c r="DY509" s="70" t="b">
        <f t="shared" si="512"/>
        <v>0</v>
      </c>
      <c r="DZ509" s="70">
        <f t="shared" si="513"/>
        <v>0</v>
      </c>
      <c r="EA509" s="70"/>
    </row>
    <row r="510" spans="1:131" x14ac:dyDescent="0.25">
      <c r="A510" s="24" t="str">
        <f t="shared" si="478"/>
        <v/>
      </c>
      <c r="B510" s="36"/>
      <c r="C510" s="37"/>
      <c r="D510" s="38"/>
      <c r="E510" s="37"/>
      <c r="F510" s="38"/>
      <c r="G510" s="39"/>
      <c r="H510" s="35"/>
      <c r="I510" s="30"/>
      <c r="J510" s="38"/>
      <c r="K510" s="36"/>
      <c r="L510" s="40"/>
      <c r="M510" s="43"/>
      <c r="N510" s="44"/>
      <c r="O510" s="35"/>
      <c r="P510" s="87"/>
      <c r="R510" s="70"/>
      <c r="S510" s="70"/>
      <c r="T510" s="99" t="s">
        <v>1161</v>
      </c>
      <c r="U510" s="146" t="s">
        <v>1162</v>
      </c>
      <c r="V510" s="70"/>
      <c r="W510" s="70"/>
      <c r="X510" s="70"/>
      <c r="Y510" s="70"/>
      <c r="Z510" t="b">
        <f t="shared" si="457"/>
        <v>0</v>
      </c>
      <c r="AA510" t="b">
        <f t="shared" si="479"/>
        <v>0</v>
      </c>
      <c r="AB510" t="b">
        <f t="shared" si="458"/>
        <v>0</v>
      </c>
      <c r="AC510" t="b">
        <f t="shared" si="459"/>
        <v>0</v>
      </c>
      <c r="AD510" s="101" t="b">
        <f t="shared" si="460"/>
        <v>0</v>
      </c>
      <c r="AE510" t="e">
        <f t="shared" si="461"/>
        <v>#VALUE!</v>
      </c>
      <c r="AF510" t="b">
        <f t="shared" si="462"/>
        <v>0</v>
      </c>
      <c r="AG510" s="135"/>
      <c r="AH510" s="82" t="b">
        <f t="shared" si="463"/>
        <v>0</v>
      </c>
      <c r="AI510" s="99" t="b">
        <f t="shared" si="464"/>
        <v>0</v>
      </c>
      <c r="AJ510" s="70" t="b">
        <f t="shared" si="465"/>
        <v>0</v>
      </c>
      <c r="AK510" s="111" t="b">
        <f t="shared" si="480"/>
        <v>0</v>
      </c>
      <c r="AL510" s="82" t="e">
        <f t="shared" si="466"/>
        <v>#VALUE!</v>
      </c>
      <c r="AM510" s="82" t="b">
        <f t="shared" si="467"/>
        <v>0</v>
      </c>
      <c r="AN510" s="82" t="b">
        <f t="shared" si="468"/>
        <v>0</v>
      </c>
      <c r="AO510" s="82" t="b">
        <f t="shared" si="481"/>
        <v>0</v>
      </c>
      <c r="AP510" s="82" t="b">
        <f t="shared" si="469"/>
        <v>0</v>
      </c>
      <c r="AQ510" s="82" t="b">
        <f t="shared" si="482"/>
        <v>0</v>
      </c>
      <c r="AR510" s="70">
        <f t="shared" si="483"/>
        <v>0</v>
      </c>
      <c r="AS510" s="82" t="b">
        <f t="shared" si="470"/>
        <v>0</v>
      </c>
      <c r="AT510" s="82" t="b">
        <f t="shared" si="471"/>
        <v>0</v>
      </c>
      <c r="AU510" s="82" t="b">
        <f t="shared" si="472"/>
        <v>0</v>
      </c>
      <c r="AV510" s="82" t="b">
        <f t="shared" si="473"/>
        <v>0</v>
      </c>
      <c r="AW510" s="82" t="b">
        <f t="shared" si="474"/>
        <v>0</v>
      </c>
      <c r="AX510" s="82" t="b">
        <f t="shared" si="475"/>
        <v>0</v>
      </c>
      <c r="AY510" s="82" t="b">
        <f t="shared" si="484"/>
        <v>0</v>
      </c>
      <c r="AZ510" s="82"/>
      <c r="BA510" s="82" t="b">
        <f t="shared" si="485"/>
        <v>0</v>
      </c>
      <c r="BB510" s="82" t="b">
        <f t="shared" si="486"/>
        <v>0</v>
      </c>
      <c r="BC510" s="82" t="b">
        <f t="shared" si="487"/>
        <v>0</v>
      </c>
      <c r="BD510" s="70"/>
      <c r="BE510" s="70" t="str">
        <f t="shared" si="476"/>
        <v/>
      </c>
      <c r="BF510" s="70">
        <v>499</v>
      </c>
      <c r="BG510" s="70"/>
      <c r="BH510" s="70"/>
      <c r="BI510" s="70"/>
      <c r="BJ510" s="70"/>
      <c r="BK510" s="70"/>
      <c r="BL510" s="70"/>
      <c r="BM510" s="70"/>
      <c r="BN510" s="70"/>
      <c r="BO510" s="70"/>
      <c r="BP510" s="70"/>
      <c r="BQ510" s="70"/>
      <c r="BR510" s="70"/>
      <c r="BS510" s="70" t="b">
        <f t="shared" si="477"/>
        <v>0</v>
      </c>
      <c r="BT510" s="70">
        <f>COUNTA(B511:$O$830)</f>
        <v>0</v>
      </c>
      <c r="BU510" s="70"/>
      <c r="BV510" s="163"/>
      <c r="BW510" s="163"/>
      <c r="BX510" s="163"/>
      <c r="BY510" s="163"/>
      <c r="BZ510" s="163"/>
      <c r="CA510" s="163"/>
      <c r="CB510" s="163"/>
      <c r="CC510" s="163"/>
      <c r="CD510" s="163"/>
      <c r="CE510" s="163" t="str">
        <f t="shared" si="488"/>
        <v/>
      </c>
      <c r="CF510" s="163" t="str">
        <f t="shared" si="489"/>
        <v/>
      </c>
      <c r="CG510" s="163" t="str">
        <f t="shared" si="490"/>
        <v/>
      </c>
      <c r="CH510" s="163" t="str">
        <f t="shared" si="491"/>
        <v/>
      </c>
      <c r="CI510" s="163" t="str">
        <f t="shared" si="492"/>
        <v/>
      </c>
      <c r="CJ510" s="163" t="str">
        <f t="shared" si="493"/>
        <v/>
      </c>
      <c r="CK510" s="163" t="str">
        <f t="shared" si="494"/>
        <v/>
      </c>
      <c r="CL510" s="163" t="str">
        <f t="shared" si="495"/>
        <v/>
      </c>
      <c r="CM510" s="163" t="str">
        <f t="shared" si="496"/>
        <v/>
      </c>
      <c r="CN510" s="163"/>
      <c r="CO510" s="163"/>
      <c r="CP510" s="163" t="str">
        <f t="shared" si="497"/>
        <v/>
      </c>
      <c r="CQ510" s="163"/>
      <c r="CR510" s="163"/>
      <c r="CS510" s="185" t="str">
        <f t="shared" si="514"/>
        <v/>
      </c>
      <c r="CT510" s="70"/>
      <c r="CU510" s="70">
        <f t="shared" si="498"/>
        <v>0</v>
      </c>
      <c r="CV510" s="70">
        <f t="shared" si="499"/>
        <v>0</v>
      </c>
      <c r="CW510" s="70"/>
      <c r="CX510" s="96">
        <f t="shared" si="500"/>
        <v>0</v>
      </c>
      <c r="CY510" s="70"/>
      <c r="CZ510" s="70" t="e">
        <f t="shared" si="501"/>
        <v>#VALUE!</v>
      </c>
      <c r="DA510" s="70" t="e">
        <f t="shared" si="502"/>
        <v>#VALUE!</v>
      </c>
      <c r="DB510" s="70"/>
      <c r="DC510" s="70" t="b">
        <f t="shared" si="515"/>
        <v>0</v>
      </c>
      <c r="DD510" s="70">
        <f t="shared" si="503"/>
        <v>0</v>
      </c>
      <c r="DE510" s="70" t="str">
        <f t="shared" si="504"/>
        <v/>
      </c>
      <c r="DF510" s="70"/>
      <c r="DG510" s="70" t="str">
        <f t="shared" si="516"/>
        <v/>
      </c>
      <c r="DH510" s="70" t="b">
        <f t="shared" si="517"/>
        <v>0</v>
      </c>
      <c r="DI510" s="70" t="str">
        <f t="shared" si="518"/>
        <v/>
      </c>
      <c r="DJ510" s="70"/>
      <c r="DK510" s="70" t="str">
        <f t="shared" si="505"/>
        <v/>
      </c>
      <c r="DL510" s="70" t="str">
        <f t="shared" si="506"/>
        <v/>
      </c>
      <c r="DM510" s="70"/>
      <c r="DN510" s="70" t="str">
        <f t="shared" si="507"/>
        <v/>
      </c>
      <c r="DO510" s="70" t="str">
        <f>IF(DK510="","",AND((COUNTIF($DK$12:DL510,DK510))=1,(COUNTIF($DK$12:DL510,DL510))=1))</f>
        <v/>
      </c>
      <c r="DP510" s="70" t="str">
        <f>IF(DK510="","",AND((COUNTIF(DK510:$DL$812,DK510))=1,(COUNTIF(DK510:$DL$812,DL510))=1))</f>
        <v/>
      </c>
      <c r="DQ510" s="70"/>
      <c r="DR510" s="70" t="b">
        <f t="shared" si="508"/>
        <v>0</v>
      </c>
      <c r="DS510" s="70" t="b">
        <f t="shared" si="509"/>
        <v>0</v>
      </c>
      <c r="DT510" s="70">
        <f t="shared" si="519"/>
        <v>0</v>
      </c>
      <c r="DU510" s="70">
        <f t="shared" si="520"/>
        <v>0</v>
      </c>
      <c r="DV510" s="70" t="b">
        <f t="shared" si="510"/>
        <v>0</v>
      </c>
      <c r="DW510" s="70" t="b">
        <f t="shared" si="511"/>
        <v>0</v>
      </c>
      <c r="DX510" s="70"/>
      <c r="DY510" s="70" t="b">
        <f t="shared" si="512"/>
        <v>0</v>
      </c>
      <c r="DZ510" s="70">
        <f t="shared" si="513"/>
        <v>0</v>
      </c>
      <c r="EA510" s="70"/>
    </row>
    <row r="511" spans="1:131" x14ac:dyDescent="0.25">
      <c r="A511" s="24" t="str">
        <f t="shared" si="478"/>
        <v/>
      </c>
      <c r="B511" s="36"/>
      <c r="C511" s="37"/>
      <c r="D511" s="38"/>
      <c r="E511" s="37"/>
      <c r="F511" s="38"/>
      <c r="G511" s="39"/>
      <c r="H511" s="35"/>
      <c r="I511" s="30"/>
      <c r="J511" s="38"/>
      <c r="K511" s="36"/>
      <c r="L511" s="40"/>
      <c r="M511" s="43"/>
      <c r="N511" s="44"/>
      <c r="O511" s="35"/>
      <c r="P511" s="87"/>
      <c r="R511" s="70"/>
      <c r="S511" s="70"/>
      <c r="T511" s="99" t="s">
        <v>1163</v>
      </c>
      <c r="U511" s="146" t="s">
        <v>1164</v>
      </c>
      <c r="V511" s="70"/>
      <c r="W511" s="70"/>
      <c r="X511" s="70"/>
      <c r="Y511" s="70"/>
      <c r="Z511" t="b">
        <f t="shared" si="457"/>
        <v>0</v>
      </c>
      <c r="AA511" t="b">
        <f t="shared" si="479"/>
        <v>0</v>
      </c>
      <c r="AB511" t="b">
        <f t="shared" si="458"/>
        <v>0</v>
      </c>
      <c r="AC511" t="b">
        <f t="shared" si="459"/>
        <v>0</v>
      </c>
      <c r="AD511" s="101" t="b">
        <f t="shared" si="460"/>
        <v>0</v>
      </c>
      <c r="AE511" t="e">
        <f t="shared" si="461"/>
        <v>#VALUE!</v>
      </c>
      <c r="AF511" t="b">
        <f t="shared" si="462"/>
        <v>0</v>
      </c>
      <c r="AG511" s="135"/>
      <c r="AH511" s="82" t="b">
        <f t="shared" si="463"/>
        <v>0</v>
      </c>
      <c r="AI511" s="99" t="b">
        <f t="shared" si="464"/>
        <v>0</v>
      </c>
      <c r="AJ511" s="70" t="b">
        <f t="shared" si="465"/>
        <v>0</v>
      </c>
      <c r="AK511" s="111" t="b">
        <f t="shared" si="480"/>
        <v>0</v>
      </c>
      <c r="AL511" s="82" t="e">
        <f t="shared" si="466"/>
        <v>#VALUE!</v>
      </c>
      <c r="AM511" s="82" t="b">
        <f t="shared" si="467"/>
        <v>0</v>
      </c>
      <c r="AN511" s="82" t="b">
        <f t="shared" si="468"/>
        <v>0</v>
      </c>
      <c r="AO511" s="82" t="b">
        <f t="shared" si="481"/>
        <v>0</v>
      </c>
      <c r="AP511" s="82" t="b">
        <f t="shared" si="469"/>
        <v>0</v>
      </c>
      <c r="AQ511" s="82" t="b">
        <f t="shared" si="482"/>
        <v>0</v>
      </c>
      <c r="AR511" s="70">
        <f t="shared" si="483"/>
        <v>0</v>
      </c>
      <c r="AS511" s="82" t="b">
        <f t="shared" si="470"/>
        <v>0</v>
      </c>
      <c r="AT511" s="82" t="b">
        <f t="shared" si="471"/>
        <v>0</v>
      </c>
      <c r="AU511" s="82" t="b">
        <f t="shared" si="472"/>
        <v>0</v>
      </c>
      <c r="AV511" s="82" t="b">
        <f t="shared" si="473"/>
        <v>0</v>
      </c>
      <c r="AW511" s="82" t="b">
        <f t="shared" si="474"/>
        <v>0</v>
      </c>
      <c r="AX511" s="82" t="b">
        <f t="shared" si="475"/>
        <v>0</v>
      </c>
      <c r="AY511" s="82" t="b">
        <f t="shared" si="484"/>
        <v>0</v>
      </c>
      <c r="AZ511" s="82"/>
      <c r="BA511" s="82" t="b">
        <f t="shared" si="485"/>
        <v>0</v>
      </c>
      <c r="BB511" s="82" t="b">
        <f t="shared" si="486"/>
        <v>0</v>
      </c>
      <c r="BC511" s="82" t="b">
        <f t="shared" si="487"/>
        <v>0</v>
      </c>
      <c r="BD511" s="70"/>
      <c r="BE511" s="70" t="str">
        <f t="shared" si="476"/>
        <v/>
      </c>
      <c r="BF511" s="70">
        <v>500</v>
      </c>
      <c r="BG511" s="70"/>
      <c r="BH511" s="70"/>
      <c r="BI511" s="70"/>
      <c r="BJ511" s="70"/>
      <c r="BK511" s="70"/>
      <c r="BL511" s="70"/>
      <c r="BM511" s="70"/>
      <c r="BN511" s="70"/>
      <c r="BO511" s="70"/>
      <c r="BP511" s="70"/>
      <c r="BQ511" s="70"/>
      <c r="BR511" s="70"/>
      <c r="BS511" s="70" t="b">
        <f t="shared" si="477"/>
        <v>0</v>
      </c>
      <c r="BT511" s="70">
        <f>COUNTA(B512:$O$830)</f>
        <v>0</v>
      </c>
      <c r="BU511" s="70"/>
      <c r="BV511" s="163"/>
      <c r="BW511" s="163"/>
      <c r="BX511" s="163"/>
      <c r="BY511" s="163"/>
      <c r="BZ511" s="163"/>
      <c r="CA511" s="163"/>
      <c r="CB511" s="163"/>
      <c r="CC511" s="163"/>
      <c r="CD511" s="163"/>
      <c r="CE511" s="163" t="str">
        <f t="shared" si="488"/>
        <v/>
      </c>
      <c r="CF511" s="163" t="str">
        <f t="shared" si="489"/>
        <v/>
      </c>
      <c r="CG511" s="163" t="str">
        <f t="shared" si="490"/>
        <v/>
      </c>
      <c r="CH511" s="163" t="str">
        <f t="shared" si="491"/>
        <v/>
      </c>
      <c r="CI511" s="163" t="str">
        <f t="shared" si="492"/>
        <v/>
      </c>
      <c r="CJ511" s="163" t="str">
        <f t="shared" si="493"/>
        <v/>
      </c>
      <c r="CK511" s="163" t="str">
        <f t="shared" si="494"/>
        <v/>
      </c>
      <c r="CL511" s="163" t="str">
        <f t="shared" si="495"/>
        <v/>
      </c>
      <c r="CM511" s="163" t="str">
        <f t="shared" si="496"/>
        <v/>
      </c>
      <c r="CN511" s="163"/>
      <c r="CO511" s="163"/>
      <c r="CP511" s="163" t="str">
        <f t="shared" si="497"/>
        <v/>
      </c>
      <c r="CQ511" s="163"/>
      <c r="CR511" s="163"/>
      <c r="CS511" s="185" t="str">
        <f t="shared" si="514"/>
        <v/>
      </c>
      <c r="CT511" s="70"/>
      <c r="CU511" s="70">
        <f t="shared" si="498"/>
        <v>0</v>
      </c>
      <c r="CV511" s="70">
        <f t="shared" si="499"/>
        <v>0</v>
      </c>
      <c r="CW511" s="70"/>
      <c r="CX511" s="96">
        <f t="shared" si="500"/>
        <v>0</v>
      </c>
      <c r="CY511" s="70"/>
      <c r="CZ511" s="70" t="e">
        <f t="shared" si="501"/>
        <v>#VALUE!</v>
      </c>
      <c r="DA511" s="70" t="e">
        <f t="shared" si="502"/>
        <v>#VALUE!</v>
      </c>
      <c r="DB511" s="70"/>
      <c r="DC511" s="70" t="b">
        <f t="shared" si="515"/>
        <v>0</v>
      </c>
      <c r="DD511" s="70">
        <f t="shared" si="503"/>
        <v>0</v>
      </c>
      <c r="DE511" s="70" t="str">
        <f t="shared" si="504"/>
        <v/>
      </c>
      <c r="DF511" s="70"/>
      <c r="DG511" s="70" t="str">
        <f t="shared" si="516"/>
        <v/>
      </c>
      <c r="DH511" s="70" t="b">
        <f t="shared" si="517"/>
        <v>0</v>
      </c>
      <c r="DI511" s="70" t="str">
        <f t="shared" si="518"/>
        <v/>
      </c>
      <c r="DJ511" s="70"/>
      <c r="DK511" s="70" t="str">
        <f t="shared" si="505"/>
        <v/>
      </c>
      <c r="DL511" s="70" t="str">
        <f t="shared" si="506"/>
        <v/>
      </c>
      <c r="DM511" s="70"/>
      <c r="DN511" s="70" t="str">
        <f t="shared" si="507"/>
        <v/>
      </c>
      <c r="DO511" s="70" t="str">
        <f>IF(DK511="","",AND((COUNTIF($DK$12:DL511,DK511))=1,(COUNTIF($DK$12:DL511,DL511))=1))</f>
        <v/>
      </c>
      <c r="DP511" s="70" t="str">
        <f>IF(DK511="","",AND((COUNTIF(DK511:$DL$812,DK511))=1,(COUNTIF(DK511:$DL$812,DL511))=1))</f>
        <v/>
      </c>
      <c r="DQ511" s="70"/>
      <c r="DR511" s="70" t="b">
        <f t="shared" si="508"/>
        <v>0</v>
      </c>
      <c r="DS511" s="70" t="b">
        <f t="shared" si="509"/>
        <v>0</v>
      </c>
      <c r="DT511" s="70">
        <f t="shared" si="519"/>
        <v>0</v>
      </c>
      <c r="DU511" s="70">
        <f t="shared" si="520"/>
        <v>0</v>
      </c>
      <c r="DV511" s="70" t="b">
        <f t="shared" si="510"/>
        <v>0</v>
      </c>
      <c r="DW511" s="70" t="b">
        <f t="shared" si="511"/>
        <v>0</v>
      </c>
      <c r="DX511" s="70"/>
      <c r="DY511" s="70" t="b">
        <f t="shared" si="512"/>
        <v>0</v>
      </c>
      <c r="DZ511" s="70">
        <f t="shared" si="513"/>
        <v>0</v>
      </c>
      <c r="EA511" s="70"/>
    </row>
    <row r="512" spans="1:131" x14ac:dyDescent="0.25">
      <c r="A512" s="24" t="str">
        <f t="shared" si="478"/>
        <v/>
      </c>
      <c r="B512" s="36"/>
      <c r="C512" s="37"/>
      <c r="D512" s="38"/>
      <c r="E512" s="37"/>
      <c r="F512" s="38"/>
      <c r="G512" s="39"/>
      <c r="H512" s="35"/>
      <c r="I512" s="30"/>
      <c r="J512" s="38"/>
      <c r="K512" s="36"/>
      <c r="L512" s="40"/>
      <c r="M512" s="43"/>
      <c r="N512" s="44"/>
      <c r="O512" s="35"/>
      <c r="P512" s="87"/>
      <c r="R512" s="70"/>
      <c r="S512" s="70"/>
      <c r="T512" s="99" t="s">
        <v>1165</v>
      </c>
      <c r="U512" s="146" t="s">
        <v>1166</v>
      </c>
      <c r="V512" s="70"/>
      <c r="W512" s="70"/>
      <c r="X512" s="70"/>
      <c r="Y512" s="70"/>
      <c r="Z512" t="b">
        <f t="shared" si="457"/>
        <v>0</v>
      </c>
      <c r="AA512" t="b">
        <f t="shared" si="479"/>
        <v>0</v>
      </c>
      <c r="AB512" t="b">
        <f t="shared" si="458"/>
        <v>0</v>
      </c>
      <c r="AC512" t="b">
        <f t="shared" si="459"/>
        <v>0</v>
      </c>
      <c r="AD512" s="101" t="b">
        <f t="shared" si="460"/>
        <v>0</v>
      </c>
      <c r="AE512" t="e">
        <f t="shared" si="461"/>
        <v>#VALUE!</v>
      </c>
      <c r="AF512" t="b">
        <f t="shared" si="462"/>
        <v>0</v>
      </c>
      <c r="AG512" s="135"/>
      <c r="AH512" s="82" t="b">
        <f t="shared" si="463"/>
        <v>0</v>
      </c>
      <c r="AI512" s="99" t="b">
        <f t="shared" si="464"/>
        <v>0</v>
      </c>
      <c r="AJ512" s="70" t="b">
        <f t="shared" si="465"/>
        <v>0</v>
      </c>
      <c r="AK512" s="111" t="b">
        <f t="shared" si="480"/>
        <v>0</v>
      </c>
      <c r="AL512" s="82" t="e">
        <f t="shared" si="466"/>
        <v>#VALUE!</v>
      </c>
      <c r="AM512" s="82" t="b">
        <f t="shared" si="467"/>
        <v>0</v>
      </c>
      <c r="AN512" s="82" t="b">
        <f t="shared" si="468"/>
        <v>0</v>
      </c>
      <c r="AO512" s="82" t="b">
        <f t="shared" si="481"/>
        <v>0</v>
      </c>
      <c r="AP512" s="82" t="b">
        <f t="shared" si="469"/>
        <v>0</v>
      </c>
      <c r="AQ512" s="82" t="b">
        <f t="shared" si="482"/>
        <v>0</v>
      </c>
      <c r="AR512" s="70">
        <f t="shared" si="483"/>
        <v>0</v>
      </c>
      <c r="AS512" s="82" t="b">
        <f t="shared" si="470"/>
        <v>0</v>
      </c>
      <c r="AT512" s="82" t="b">
        <f t="shared" si="471"/>
        <v>0</v>
      </c>
      <c r="AU512" s="82" t="b">
        <f t="shared" si="472"/>
        <v>0</v>
      </c>
      <c r="AV512" s="82" t="b">
        <f t="shared" si="473"/>
        <v>0</v>
      </c>
      <c r="AW512" s="82" t="b">
        <f t="shared" si="474"/>
        <v>0</v>
      </c>
      <c r="AX512" s="82" t="b">
        <f t="shared" si="475"/>
        <v>0</v>
      </c>
      <c r="AY512" s="82" t="b">
        <f t="shared" si="484"/>
        <v>0</v>
      </c>
      <c r="AZ512" s="82"/>
      <c r="BA512" s="82" t="b">
        <f t="shared" si="485"/>
        <v>0</v>
      </c>
      <c r="BB512" s="82" t="b">
        <f t="shared" si="486"/>
        <v>0</v>
      </c>
      <c r="BC512" s="82" t="b">
        <f t="shared" si="487"/>
        <v>0</v>
      </c>
      <c r="BD512" s="70"/>
      <c r="BE512" s="70" t="str">
        <f t="shared" si="476"/>
        <v/>
      </c>
      <c r="BF512" s="70">
        <v>501</v>
      </c>
      <c r="BG512" s="70"/>
      <c r="BH512" s="70"/>
      <c r="BI512" s="70"/>
      <c r="BJ512" s="70"/>
      <c r="BK512" s="70"/>
      <c r="BL512" s="70"/>
      <c r="BM512" s="70"/>
      <c r="BN512" s="70"/>
      <c r="BO512" s="70"/>
      <c r="BP512" s="70"/>
      <c r="BQ512" s="70"/>
      <c r="BR512" s="70"/>
      <c r="BS512" s="70" t="b">
        <f t="shared" si="477"/>
        <v>0</v>
      </c>
      <c r="BT512" s="70">
        <f>COUNTA(B513:$O$830)</f>
        <v>0</v>
      </c>
      <c r="BU512" s="70"/>
      <c r="BV512" s="163"/>
      <c r="BW512" s="163"/>
      <c r="BX512" s="163"/>
      <c r="BY512" s="163"/>
      <c r="BZ512" s="163"/>
      <c r="CA512" s="163"/>
      <c r="CB512" s="163"/>
      <c r="CC512" s="163"/>
      <c r="CD512" s="163"/>
      <c r="CE512" s="163" t="str">
        <f t="shared" si="488"/>
        <v/>
      </c>
      <c r="CF512" s="163" t="str">
        <f t="shared" si="489"/>
        <v/>
      </c>
      <c r="CG512" s="163" t="str">
        <f t="shared" si="490"/>
        <v/>
      </c>
      <c r="CH512" s="163" t="str">
        <f t="shared" si="491"/>
        <v/>
      </c>
      <c r="CI512" s="163" t="str">
        <f t="shared" si="492"/>
        <v/>
      </c>
      <c r="CJ512" s="163" t="str">
        <f t="shared" si="493"/>
        <v/>
      </c>
      <c r="CK512" s="163" t="str">
        <f t="shared" si="494"/>
        <v/>
      </c>
      <c r="CL512" s="163" t="str">
        <f t="shared" si="495"/>
        <v/>
      </c>
      <c r="CM512" s="163" t="str">
        <f t="shared" si="496"/>
        <v/>
      </c>
      <c r="CN512" s="163"/>
      <c r="CO512" s="163"/>
      <c r="CP512" s="163" t="str">
        <f t="shared" si="497"/>
        <v/>
      </c>
      <c r="CQ512" s="163"/>
      <c r="CR512" s="163"/>
      <c r="CS512" s="185" t="str">
        <f t="shared" si="514"/>
        <v/>
      </c>
      <c r="CT512" s="70"/>
      <c r="CU512" s="70">
        <f t="shared" si="498"/>
        <v>0</v>
      </c>
      <c r="CV512" s="70">
        <f t="shared" si="499"/>
        <v>0</v>
      </c>
      <c r="CW512" s="70"/>
      <c r="CX512" s="96">
        <f t="shared" si="500"/>
        <v>0</v>
      </c>
      <c r="CY512" s="70"/>
      <c r="CZ512" s="70" t="e">
        <f t="shared" si="501"/>
        <v>#VALUE!</v>
      </c>
      <c r="DA512" s="70" t="e">
        <f t="shared" si="502"/>
        <v>#VALUE!</v>
      </c>
      <c r="DB512" s="70"/>
      <c r="DC512" s="70" t="b">
        <f t="shared" si="515"/>
        <v>0</v>
      </c>
      <c r="DD512" s="70">
        <f t="shared" si="503"/>
        <v>0</v>
      </c>
      <c r="DE512" s="70" t="str">
        <f t="shared" si="504"/>
        <v/>
      </c>
      <c r="DF512" s="70"/>
      <c r="DG512" s="70" t="str">
        <f t="shared" si="516"/>
        <v/>
      </c>
      <c r="DH512" s="70" t="b">
        <f t="shared" si="517"/>
        <v>0</v>
      </c>
      <c r="DI512" s="70" t="str">
        <f t="shared" si="518"/>
        <v/>
      </c>
      <c r="DJ512" s="70"/>
      <c r="DK512" s="70" t="str">
        <f t="shared" si="505"/>
        <v/>
      </c>
      <c r="DL512" s="70" t="str">
        <f t="shared" si="506"/>
        <v/>
      </c>
      <c r="DM512" s="70"/>
      <c r="DN512" s="70" t="str">
        <f t="shared" si="507"/>
        <v/>
      </c>
      <c r="DO512" s="70" t="str">
        <f>IF(DK512="","",AND((COUNTIF($DK$12:DL512,DK512))=1,(COUNTIF($DK$12:DL512,DL512))=1))</f>
        <v/>
      </c>
      <c r="DP512" s="70" t="str">
        <f>IF(DK512="","",AND((COUNTIF(DK512:$DL$812,DK512))=1,(COUNTIF(DK512:$DL$812,DL512))=1))</f>
        <v/>
      </c>
      <c r="DQ512" s="70"/>
      <c r="DR512" s="70" t="b">
        <f t="shared" si="508"/>
        <v>0</v>
      </c>
      <c r="DS512" s="70" t="b">
        <f t="shared" si="509"/>
        <v>0</v>
      </c>
      <c r="DT512" s="70">
        <f t="shared" si="519"/>
        <v>0</v>
      </c>
      <c r="DU512" s="70">
        <f t="shared" si="520"/>
        <v>0</v>
      </c>
      <c r="DV512" s="70" t="b">
        <f t="shared" si="510"/>
        <v>0</v>
      </c>
      <c r="DW512" s="70" t="b">
        <f t="shared" si="511"/>
        <v>0</v>
      </c>
      <c r="DX512" s="70"/>
      <c r="DY512" s="70" t="b">
        <f t="shared" si="512"/>
        <v>0</v>
      </c>
      <c r="DZ512" s="70">
        <f t="shared" si="513"/>
        <v>0</v>
      </c>
      <c r="EA512" s="70"/>
    </row>
    <row r="513" spans="1:131" x14ac:dyDescent="0.25">
      <c r="A513" s="24" t="str">
        <f t="shared" si="478"/>
        <v/>
      </c>
      <c r="B513" s="36"/>
      <c r="C513" s="37"/>
      <c r="D513" s="38"/>
      <c r="E513" s="37"/>
      <c r="F513" s="38"/>
      <c r="G513" s="39"/>
      <c r="H513" s="35"/>
      <c r="I513" s="30"/>
      <c r="J513" s="38"/>
      <c r="K513" s="36"/>
      <c r="L513" s="40"/>
      <c r="M513" s="43"/>
      <c r="N513" s="44"/>
      <c r="O513" s="35"/>
      <c r="P513" s="87"/>
      <c r="R513" s="70"/>
      <c r="S513" s="70"/>
      <c r="T513" s="99" t="s">
        <v>1167</v>
      </c>
      <c r="U513" s="146" t="s">
        <v>1168</v>
      </c>
      <c r="V513" s="70"/>
      <c r="W513" s="70"/>
      <c r="X513" s="70"/>
      <c r="Y513" s="70"/>
      <c r="Z513" t="b">
        <f t="shared" si="457"/>
        <v>0</v>
      </c>
      <c r="AA513" t="b">
        <f t="shared" si="479"/>
        <v>0</v>
      </c>
      <c r="AB513" t="b">
        <f t="shared" si="458"/>
        <v>0</v>
      </c>
      <c r="AC513" t="b">
        <f t="shared" si="459"/>
        <v>0</v>
      </c>
      <c r="AD513" s="101" t="b">
        <f t="shared" si="460"/>
        <v>0</v>
      </c>
      <c r="AE513" t="e">
        <f t="shared" si="461"/>
        <v>#VALUE!</v>
      </c>
      <c r="AF513" t="b">
        <f t="shared" si="462"/>
        <v>0</v>
      </c>
      <c r="AG513" s="135"/>
      <c r="AH513" s="82" t="b">
        <f t="shared" si="463"/>
        <v>0</v>
      </c>
      <c r="AI513" s="99" t="b">
        <f t="shared" si="464"/>
        <v>0</v>
      </c>
      <c r="AJ513" s="70" t="b">
        <f t="shared" si="465"/>
        <v>0</v>
      </c>
      <c r="AK513" s="111" t="b">
        <f t="shared" si="480"/>
        <v>0</v>
      </c>
      <c r="AL513" s="82" t="e">
        <f t="shared" si="466"/>
        <v>#VALUE!</v>
      </c>
      <c r="AM513" s="82" t="b">
        <f t="shared" si="467"/>
        <v>0</v>
      </c>
      <c r="AN513" s="82" t="b">
        <f t="shared" si="468"/>
        <v>0</v>
      </c>
      <c r="AO513" s="82" t="b">
        <f t="shared" si="481"/>
        <v>0</v>
      </c>
      <c r="AP513" s="82" t="b">
        <f t="shared" si="469"/>
        <v>0</v>
      </c>
      <c r="AQ513" s="82" t="b">
        <f t="shared" si="482"/>
        <v>0</v>
      </c>
      <c r="AR513" s="70">
        <f t="shared" si="483"/>
        <v>0</v>
      </c>
      <c r="AS513" s="82" t="b">
        <f t="shared" si="470"/>
        <v>0</v>
      </c>
      <c r="AT513" s="82" t="b">
        <f t="shared" si="471"/>
        <v>0</v>
      </c>
      <c r="AU513" s="82" t="b">
        <f t="shared" si="472"/>
        <v>0</v>
      </c>
      <c r="AV513" s="82" t="b">
        <f t="shared" si="473"/>
        <v>0</v>
      </c>
      <c r="AW513" s="82" t="b">
        <f t="shared" si="474"/>
        <v>0</v>
      </c>
      <c r="AX513" s="82" t="b">
        <f t="shared" si="475"/>
        <v>0</v>
      </c>
      <c r="AY513" s="82" t="b">
        <f t="shared" si="484"/>
        <v>0</v>
      </c>
      <c r="AZ513" s="82"/>
      <c r="BA513" s="82" t="b">
        <f t="shared" si="485"/>
        <v>0</v>
      </c>
      <c r="BB513" s="82" t="b">
        <f t="shared" si="486"/>
        <v>0</v>
      </c>
      <c r="BC513" s="82" t="b">
        <f t="shared" si="487"/>
        <v>0</v>
      </c>
      <c r="BD513" s="70"/>
      <c r="BE513" s="70" t="str">
        <f t="shared" si="476"/>
        <v/>
      </c>
      <c r="BF513" s="70">
        <v>502</v>
      </c>
      <c r="BG513" s="70"/>
      <c r="BH513" s="70"/>
      <c r="BI513" s="70"/>
      <c r="BJ513" s="70"/>
      <c r="BK513" s="70"/>
      <c r="BL513" s="70"/>
      <c r="BM513" s="70"/>
      <c r="BN513" s="70"/>
      <c r="BO513" s="70"/>
      <c r="BP513" s="70"/>
      <c r="BQ513" s="70"/>
      <c r="BR513" s="70"/>
      <c r="BS513" s="70" t="b">
        <f t="shared" si="477"/>
        <v>0</v>
      </c>
      <c r="BT513" s="70">
        <f>COUNTA(B514:$O$830)</f>
        <v>0</v>
      </c>
      <c r="BU513" s="70"/>
      <c r="BV513" s="163"/>
      <c r="BW513" s="163"/>
      <c r="BX513" s="163"/>
      <c r="BY513" s="163"/>
      <c r="BZ513" s="163"/>
      <c r="CA513" s="163"/>
      <c r="CB513" s="163"/>
      <c r="CC513" s="163"/>
      <c r="CD513" s="163"/>
      <c r="CE513" s="163" t="str">
        <f t="shared" si="488"/>
        <v/>
      </c>
      <c r="CF513" s="163" t="str">
        <f t="shared" si="489"/>
        <v/>
      </c>
      <c r="CG513" s="163" t="str">
        <f t="shared" si="490"/>
        <v/>
      </c>
      <c r="CH513" s="163" t="str">
        <f t="shared" si="491"/>
        <v/>
      </c>
      <c r="CI513" s="163" t="str">
        <f t="shared" si="492"/>
        <v/>
      </c>
      <c r="CJ513" s="163" t="str">
        <f t="shared" si="493"/>
        <v/>
      </c>
      <c r="CK513" s="163" t="str">
        <f t="shared" si="494"/>
        <v/>
      </c>
      <c r="CL513" s="163" t="str">
        <f t="shared" si="495"/>
        <v/>
      </c>
      <c r="CM513" s="163" t="str">
        <f t="shared" si="496"/>
        <v/>
      </c>
      <c r="CN513" s="163"/>
      <c r="CO513" s="163"/>
      <c r="CP513" s="163" t="str">
        <f t="shared" si="497"/>
        <v/>
      </c>
      <c r="CQ513" s="163"/>
      <c r="CR513" s="163"/>
      <c r="CS513" s="185" t="str">
        <f t="shared" si="514"/>
        <v/>
      </c>
      <c r="CT513" s="70"/>
      <c r="CU513" s="70">
        <f t="shared" si="498"/>
        <v>0</v>
      </c>
      <c r="CV513" s="70">
        <f t="shared" si="499"/>
        <v>0</v>
      </c>
      <c r="CW513" s="70"/>
      <c r="CX513" s="96">
        <f t="shared" si="500"/>
        <v>0</v>
      </c>
      <c r="CY513" s="70"/>
      <c r="CZ513" s="70" t="e">
        <f t="shared" si="501"/>
        <v>#VALUE!</v>
      </c>
      <c r="DA513" s="70" t="e">
        <f t="shared" si="502"/>
        <v>#VALUE!</v>
      </c>
      <c r="DB513" s="70"/>
      <c r="DC513" s="70" t="b">
        <f t="shared" si="515"/>
        <v>0</v>
      </c>
      <c r="DD513" s="70">
        <f t="shared" si="503"/>
        <v>0</v>
      </c>
      <c r="DE513" s="70" t="str">
        <f t="shared" si="504"/>
        <v/>
      </c>
      <c r="DF513" s="70"/>
      <c r="DG513" s="70" t="str">
        <f t="shared" si="516"/>
        <v/>
      </c>
      <c r="DH513" s="70" t="b">
        <f t="shared" si="517"/>
        <v>0</v>
      </c>
      <c r="DI513" s="70" t="str">
        <f t="shared" si="518"/>
        <v/>
      </c>
      <c r="DJ513" s="70"/>
      <c r="DK513" s="70" t="str">
        <f t="shared" si="505"/>
        <v/>
      </c>
      <c r="DL513" s="70" t="str">
        <f t="shared" si="506"/>
        <v/>
      </c>
      <c r="DM513" s="70"/>
      <c r="DN513" s="70" t="str">
        <f t="shared" si="507"/>
        <v/>
      </c>
      <c r="DO513" s="70" t="str">
        <f>IF(DK513="","",AND((COUNTIF($DK$12:DL513,DK513))=1,(COUNTIF($DK$12:DL513,DL513))=1))</f>
        <v/>
      </c>
      <c r="DP513" s="70" t="str">
        <f>IF(DK513="","",AND((COUNTIF(DK513:$DL$812,DK513))=1,(COUNTIF(DK513:$DL$812,DL513))=1))</f>
        <v/>
      </c>
      <c r="DQ513" s="70"/>
      <c r="DR513" s="70" t="b">
        <f t="shared" si="508"/>
        <v>0</v>
      </c>
      <c r="DS513" s="70" t="b">
        <f t="shared" si="509"/>
        <v>0</v>
      </c>
      <c r="DT513" s="70">
        <f t="shared" si="519"/>
        <v>0</v>
      </c>
      <c r="DU513" s="70">
        <f t="shared" si="520"/>
        <v>0</v>
      </c>
      <c r="DV513" s="70" t="b">
        <f t="shared" si="510"/>
        <v>0</v>
      </c>
      <c r="DW513" s="70" t="b">
        <f t="shared" si="511"/>
        <v>0</v>
      </c>
      <c r="DX513" s="70"/>
      <c r="DY513" s="70" t="b">
        <f t="shared" si="512"/>
        <v>0</v>
      </c>
      <c r="DZ513" s="70">
        <f t="shared" si="513"/>
        <v>0</v>
      </c>
      <c r="EA513" s="70"/>
    </row>
    <row r="514" spans="1:131" x14ac:dyDescent="0.25">
      <c r="A514" s="24" t="str">
        <f t="shared" si="478"/>
        <v/>
      </c>
      <c r="B514" s="36"/>
      <c r="C514" s="37"/>
      <c r="D514" s="38"/>
      <c r="E514" s="37"/>
      <c r="F514" s="38"/>
      <c r="G514" s="39"/>
      <c r="H514" s="35"/>
      <c r="I514" s="30"/>
      <c r="J514" s="38"/>
      <c r="K514" s="36"/>
      <c r="L514" s="40"/>
      <c r="M514" s="43"/>
      <c r="N514" s="44"/>
      <c r="O514" s="35"/>
      <c r="P514" s="87"/>
      <c r="R514" s="70"/>
      <c r="S514" s="70"/>
      <c r="T514" s="99" t="s">
        <v>1169</v>
      </c>
      <c r="U514" s="146" t="s">
        <v>1170</v>
      </c>
      <c r="V514" s="70"/>
      <c r="W514" s="70"/>
      <c r="X514" s="70"/>
      <c r="Y514" s="70"/>
      <c r="Z514" t="b">
        <f t="shared" si="457"/>
        <v>0</v>
      </c>
      <c r="AA514" t="b">
        <f t="shared" si="479"/>
        <v>0</v>
      </c>
      <c r="AB514" t="b">
        <f t="shared" si="458"/>
        <v>0</v>
      </c>
      <c r="AC514" t="b">
        <f t="shared" si="459"/>
        <v>0</v>
      </c>
      <c r="AD514" s="101" t="b">
        <f t="shared" si="460"/>
        <v>0</v>
      </c>
      <c r="AE514" t="e">
        <f t="shared" si="461"/>
        <v>#VALUE!</v>
      </c>
      <c r="AF514" t="b">
        <f t="shared" si="462"/>
        <v>0</v>
      </c>
      <c r="AG514" s="135"/>
      <c r="AH514" s="82" t="b">
        <f t="shared" si="463"/>
        <v>0</v>
      </c>
      <c r="AI514" s="99" t="b">
        <f t="shared" si="464"/>
        <v>0</v>
      </c>
      <c r="AJ514" s="70" t="b">
        <f t="shared" si="465"/>
        <v>0</v>
      </c>
      <c r="AK514" s="111" t="b">
        <f t="shared" si="480"/>
        <v>0</v>
      </c>
      <c r="AL514" s="82" t="e">
        <f t="shared" si="466"/>
        <v>#VALUE!</v>
      </c>
      <c r="AM514" s="82" t="b">
        <f t="shared" si="467"/>
        <v>0</v>
      </c>
      <c r="AN514" s="82" t="b">
        <f t="shared" si="468"/>
        <v>0</v>
      </c>
      <c r="AO514" s="82" t="b">
        <f t="shared" si="481"/>
        <v>0</v>
      </c>
      <c r="AP514" s="82" t="b">
        <f t="shared" si="469"/>
        <v>0</v>
      </c>
      <c r="AQ514" s="82" t="b">
        <f t="shared" si="482"/>
        <v>0</v>
      </c>
      <c r="AR514" s="70">
        <f t="shared" si="483"/>
        <v>0</v>
      </c>
      <c r="AS514" s="82" t="b">
        <f t="shared" si="470"/>
        <v>0</v>
      </c>
      <c r="AT514" s="82" t="b">
        <f t="shared" si="471"/>
        <v>0</v>
      </c>
      <c r="AU514" s="82" t="b">
        <f t="shared" si="472"/>
        <v>0</v>
      </c>
      <c r="AV514" s="82" t="b">
        <f t="shared" si="473"/>
        <v>0</v>
      </c>
      <c r="AW514" s="82" t="b">
        <f t="shared" si="474"/>
        <v>0</v>
      </c>
      <c r="AX514" s="82" t="b">
        <f t="shared" si="475"/>
        <v>0</v>
      </c>
      <c r="AY514" s="82" t="b">
        <f t="shared" si="484"/>
        <v>0</v>
      </c>
      <c r="AZ514" s="82"/>
      <c r="BA514" s="82" t="b">
        <f t="shared" si="485"/>
        <v>0</v>
      </c>
      <c r="BB514" s="82" t="b">
        <f t="shared" si="486"/>
        <v>0</v>
      </c>
      <c r="BC514" s="82" t="b">
        <f t="shared" si="487"/>
        <v>0</v>
      </c>
      <c r="BD514" s="70"/>
      <c r="BE514" s="70" t="str">
        <f t="shared" si="476"/>
        <v/>
      </c>
      <c r="BF514" s="70">
        <v>503</v>
      </c>
      <c r="BG514" s="70"/>
      <c r="BH514" s="70"/>
      <c r="BI514" s="70"/>
      <c r="BJ514" s="70"/>
      <c r="BK514" s="70"/>
      <c r="BL514" s="70"/>
      <c r="BM514" s="70"/>
      <c r="BN514" s="70"/>
      <c r="BO514" s="70"/>
      <c r="BP514" s="70"/>
      <c r="BQ514" s="70"/>
      <c r="BR514" s="70"/>
      <c r="BS514" s="70" t="b">
        <f t="shared" si="477"/>
        <v>0</v>
      </c>
      <c r="BT514" s="70">
        <f>COUNTA(B515:$O$830)</f>
        <v>0</v>
      </c>
      <c r="BU514" s="70"/>
      <c r="BV514" s="163"/>
      <c r="BW514" s="163"/>
      <c r="BX514" s="163"/>
      <c r="BY514" s="163"/>
      <c r="BZ514" s="163"/>
      <c r="CA514" s="163"/>
      <c r="CB514" s="163"/>
      <c r="CC514" s="163"/>
      <c r="CD514" s="163"/>
      <c r="CE514" s="163" t="str">
        <f t="shared" si="488"/>
        <v/>
      </c>
      <c r="CF514" s="163" t="str">
        <f t="shared" si="489"/>
        <v/>
      </c>
      <c r="CG514" s="163" t="str">
        <f t="shared" si="490"/>
        <v/>
      </c>
      <c r="CH514" s="163" t="str">
        <f t="shared" si="491"/>
        <v/>
      </c>
      <c r="CI514" s="163" t="str">
        <f t="shared" si="492"/>
        <v/>
      </c>
      <c r="CJ514" s="163" t="str">
        <f t="shared" si="493"/>
        <v/>
      </c>
      <c r="CK514" s="163" t="str">
        <f t="shared" si="494"/>
        <v/>
      </c>
      <c r="CL514" s="163" t="str">
        <f t="shared" si="495"/>
        <v/>
      </c>
      <c r="CM514" s="163" t="str">
        <f t="shared" si="496"/>
        <v/>
      </c>
      <c r="CN514" s="163"/>
      <c r="CO514" s="163"/>
      <c r="CP514" s="163" t="str">
        <f t="shared" si="497"/>
        <v/>
      </c>
      <c r="CQ514" s="163"/>
      <c r="CR514" s="163"/>
      <c r="CS514" s="185" t="str">
        <f t="shared" si="514"/>
        <v/>
      </c>
      <c r="CT514" s="70"/>
      <c r="CU514" s="70">
        <f t="shared" si="498"/>
        <v>0</v>
      </c>
      <c r="CV514" s="70">
        <f t="shared" si="499"/>
        <v>0</v>
      </c>
      <c r="CW514" s="70"/>
      <c r="CX514" s="96">
        <f t="shared" si="500"/>
        <v>0</v>
      </c>
      <c r="CY514" s="70"/>
      <c r="CZ514" s="70" t="e">
        <f t="shared" si="501"/>
        <v>#VALUE!</v>
      </c>
      <c r="DA514" s="70" t="e">
        <f t="shared" si="502"/>
        <v>#VALUE!</v>
      </c>
      <c r="DB514" s="70"/>
      <c r="DC514" s="70" t="b">
        <f t="shared" si="515"/>
        <v>0</v>
      </c>
      <c r="DD514" s="70">
        <f t="shared" si="503"/>
        <v>0</v>
      </c>
      <c r="DE514" s="70" t="str">
        <f t="shared" si="504"/>
        <v/>
      </c>
      <c r="DF514" s="70"/>
      <c r="DG514" s="70" t="str">
        <f t="shared" si="516"/>
        <v/>
      </c>
      <c r="DH514" s="70" t="b">
        <f t="shared" si="517"/>
        <v>0</v>
      </c>
      <c r="DI514" s="70" t="str">
        <f t="shared" si="518"/>
        <v/>
      </c>
      <c r="DJ514" s="70"/>
      <c r="DK514" s="70" t="str">
        <f t="shared" si="505"/>
        <v/>
      </c>
      <c r="DL514" s="70" t="str">
        <f t="shared" si="506"/>
        <v/>
      </c>
      <c r="DM514" s="70"/>
      <c r="DN514" s="70" t="str">
        <f t="shared" si="507"/>
        <v/>
      </c>
      <c r="DO514" s="70" t="str">
        <f>IF(DK514="","",AND((COUNTIF($DK$12:DL514,DK514))=1,(COUNTIF($DK$12:DL514,DL514))=1))</f>
        <v/>
      </c>
      <c r="DP514" s="70" t="str">
        <f>IF(DK514="","",AND((COUNTIF(DK514:$DL$812,DK514))=1,(COUNTIF(DK514:$DL$812,DL514))=1))</f>
        <v/>
      </c>
      <c r="DQ514" s="70"/>
      <c r="DR514" s="70" t="b">
        <f t="shared" si="508"/>
        <v>0</v>
      </c>
      <c r="DS514" s="70" t="b">
        <f t="shared" si="509"/>
        <v>0</v>
      </c>
      <c r="DT514" s="70">
        <f t="shared" si="519"/>
        <v>0</v>
      </c>
      <c r="DU514" s="70">
        <f t="shared" si="520"/>
        <v>0</v>
      </c>
      <c r="DV514" s="70" t="b">
        <f t="shared" si="510"/>
        <v>0</v>
      </c>
      <c r="DW514" s="70" t="b">
        <f t="shared" si="511"/>
        <v>0</v>
      </c>
      <c r="DX514" s="70"/>
      <c r="DY514" s="70" t="b">
        <f t="shared" si="512"/>
        <v>0</v>
      </c>
      <c r="DZ514" s="70">
        <f t="shared" si="513"/>
        <v>0</v>
      </c>
      <c r="EA514" s="70"/>
    </row>
    <row r="515" spans="1:131" x14ac:dyDescent="0.25">
      <c r="A515" s="24" t="str">
        <f t="shared" si="478"/>
        <v/>
      </c>
      <c r="B515" s="36"/>
      <c r="C515" s="37"/>
      <c r="D515" s="38"/>
      <c r="E515" s="37"/>
      <c r="F515" s="38"/>
      <c r="G515" s="39"/>
      <c r="H515" s="35"/>
      <c r="I515" s="30"/>
      <c r="J515" s="38"/>
      <c r="K515" s="36"/>
      <c r="L515" s="40"/>
      <c r="M515" s="43"/>
      <c r="N515" s="44"/>
      <c r="O515" s="35"/>
      <c r="P515" s="87"/>
      <c r="R515" s="70"/>
      <c r="S515" s="70"/>
      <c r="T515" s="99" t="s">
        <v>1171</v>
      </c>
      <c r="U515" s="146" t="s">
        <v>1172</v>
      </c>
      <c r="V515" s="70"/>
      <c r="W515" s="70"/>
      <c r="X515" s="70"/>
      <c r="Y515" s="70"/>
      <c r="Z515" t="b">
        <f t="shared" si="457"/>
        <v>0</v>
      </c>
      <c r="AA515" t="b">
        <f t="shared" si="479"/>
        <v>0</v>
      </c>
      <c r="AB515" t="b">
        <f t="shared" si="458"/>
        <v>0</v>
      </c>
      <c r="AC515" t="b">
        <f t="shared" si="459"/>
        <v>0</v>
      </c>
      <c r="AD515" s="101" t="b">
        <f t="shared" si="460"/>
        <v>0</v>
      </c>
      <c r="AE515" t="e">
        <f t="shared" si="461"/>
        <v>#VALUE!</v>
      </c>
      <c r="AF515" t="b">
        <f t="shared" si="462"/>
        <v>0</v>
      </c>
      <c r="AG515" s="135"/>
      <c r="AH515" s="82" t="b">
        <f t="shared" si="463"/>
        <v>0</v>
      </c>
      <c r="AI515" s="99" t="b">
        <f t="shared" si="464"/>
        <v>0</v>
      </c>
      <c r="AJ515" s="70" t="b">
        <f t="shared" si="465"/>
        <v>0</v>
      </c>
      <c r="AK515" s="111" t="b">
        <f t="shared" si="480"/>
        <v>0</v>
      </c>
      <c r="AL515" s="82" t="e">
        <f t="shared" si="466"/>
        <v>#VALUE!</v>
      </c>
      <c r="AM515" s="82" t="b">
        <f t="shared" si="467"/>
        <v>0</v>
      </c>
      <c r="AN515" s="82" t="b">
        <f t="shared" si="468"/>
        <v>0</v>
      </c>
      <c r="AO515" s="82" t="b">
        <f t="shared" si="481"/>
        <v>0</v>
      </c>
      <c r="AP515" s="82" t="b">
        <f t="shared" si="469"/>
        <v>0</v>
      </c>
      <c r="AQ515" s="82" t="b">
        <f t="shared" si="482"/>
        <v>0</v>
      </c>
      <c r="AR515" s="70">
        <f t="shared" si="483"/>
        <v>0</v>
      </c>
      <c r="AS515" s="82" t="b">
        <f t="shared" si="470"/>
        <v>0</v>
      </c>
      <c r="AT515" s="82" t="b">
        <f t="shared" si="471"/>
        <v>0</v>
      </c>
      <c r="AU515" s="82" t="b">
        <f t="shared" si="472"/>
        <v>0</v>
      </c>
      <c r="AV515" s="82" t="b">
        <f t="shared" si="473"/>
        <v>0</v>
      </c>
      <c r="AW515" s="82" t="b">
        <f t="shared" si="474"/>
        <v>0</v>
      </c>
      <c r="AX515" s="82" t="b">
        <f t="shared" si="475"/>
        <v>0</v>
      </c>
      <c r="AY515" s="82" t="b">
        <f t="shared" si="484"/>
        <v>0</v>
      </c>
      <c r="AZ515" s="82"/>
      <c r="BA515" s="82" t="b">
        <f t="shared" si="485"/>
        <v>0</v>
      </c>
      <c r="BB515" s="82" t="b">
        <f t="shared" si="486"/>
        <v>0</v>
      </c>
      <c r="BC515" s="82" t="b">
        <f t="shared" si="487"/>
        <v>0</v>
      </c>
      <c r="BD515" s="70"/>
      <c r="BE515" s="70" t="str">
        <f t="shared" si="476"/>
        <v/>
      </c>
      <c r="BF515" s="70">
        <v>504</v>
      </c>
      <c r="BG515" s="70"/>
      <c r="BH515" s="70"/>
      <c r="BI515" s="70"/>
      <c r="BJ515" s="70"/>
      <c r="BK515" s="70"/>
      <c r="BL515" s="70"/>
      <c r="BM515" s="70"/>
      <c r="BN515" s="70"/>
      <c r="BO515" s="70"/>
      <c r="BP515" s="70"/>
      <c r="BQ515" s="70"/>
      <c r="BR515" s="70"/>
      <c r="BS515" s="70" t="b">
        <f t="shared" si="477"/>
        <v>0</v>
      </c>
      <c r="BT515" s="70">
        <f>COUNTA(B516:$O$830)</f>
        <v>0</v>
      </c>
      <c r="BU515" s="70"/>
      <c r="BV515" s="163"/>
      <c r="BW515" s="163"/>
      <c r="BX515" s="163"/>
      <c r="BY515" s="163"/>
      <c r="BZ515" s="163"/>
      <c r="CA515" s="163"/>
      <c r="CB515" s="163"/>
      <c r="CC515" s="163"/>
      <c r="CD515" s="163"/>
      <c r="CE515" s="163" t="str">
        <f t="shared" si="488"/>
        <v/>
      </c>
      <c r="CF515" s="163" t="str">
        <f t="shared" si="489"/>
        <v/>
      </c>
      <c r="CG515" s="163" t="str">
        <f t="shared" si="490"/>
        <v/>
      </c>
      <c r="CH515" s="163" t="str">
        <f t="shared" si="491"/>
        <v/>
      </c>
      <c r="CI515" s="163" t="str">
        <f t="shared" si="492"/>
        <v/>
      </c>
      <c r="CJ515" s="163" t="str">
        <f t="shared" si="493"/>
        <v/>
      </c>
      <c r="CK515" s="163" t="str">
        <f t="shared" si="494"/>
        <v/>
      </c>
      <c r="CL515" s="163" t="str">
        <f t="shared" si="495"/>
        <v/>
      </c>
      <c r="CM515" s="163" t="str">
        <f t="shared" si="496"/>
        <v/>
      </c>
      <c r="CN515" s="163"/>
      <c r="CO515" s="163"/>
      <c r="CP515" s="163" t="str">
        <f t="shared" si="497"/>
        <v/>
      </c>
      <c r="CQ515" s="163"/>
      <c r="CR515" s="163"/>
      <c r="CS515" s="185" t="str">
        <f t="shared" si="514"/>
        <v/>
      </c>
      <c r="CT515" s="70"/>
      <c r="CU515" s="70">
        <f t="shared" si="498"/>
        <v>0</v>
      </c>
      <c r="CV515" s="70">
        <f t="shared" si="499"/>
        <v>0</v>
      </c>
      <c r="CW515" s="70"/>
      <c r="CX515" s="96">
        <f t="shared" si="500"/>
        <v>0</v>
      </c>
      <c r="CY515" s="70"/>
      <c r="CZ515" s="70" t="e">
        <f t="shared" si="501"/>
        <v>#VALUE!</v>
      </c>
      <c r="DA515" s="70" t="e">
        <f t="shared" si="502"/>
        <v>#VALUE!</v>
      </c>
      <c r="DB515" s="70"/>
      <c r="DC515" s="70" t="b">
        <f t="shared" si="515"/>
        <v>0</v>
      </c>
      <c r="DD515" s="70">
        <f t="shared" si="503"/>
        <v>0</v>
      </c>
      <c r="DE515" s="70" t="str">
        <f t="shared" si="504"/>
        <v/>
      </c>
      <c r="DF515" s="70"/>
      <c r="DG515" s="70" t="str">
        <f t="shared" si="516"/>
        <v/>
      </c>
      <c r="DH515" s="70" t="b">
        <f t="shared" si="517"/>
        <v>0</v>
      </c>
      <c r="DI515" s="70" t="str">
        <f t="shared" si="518"/>
        <v/>
      </c>
      <c r="DJ515" s="70"/>
      <c r="DK515" s="70" t="str">
        <f t="shared" si="505"/>
        <v/>
      </c>
      <c r="DL515" s="70" t="str">
        <f t="shared" si="506"/>
        <v/>
      </c>
      <c r="DM515" s="70"/>
      <c r="DN515" s="70" t="str">
        <f t="shared" si="507"/>
        <v/>
      </c>
      <c r="DO515" s="70" t="str">
        <f>IF(DK515="","",AND((COUNTIF($DK$12:DL515,DK515))=1,(COUNTIF($DK$12:DL515,DL515))=1))</f>
        <v/>
      </c>
      <c r="DP515" s="70" t="str">
        <f>IF(DK515="","",AND((COUNTIF(DK515:$DL$812,DK515))=1,(COUNTIF(DK515:$DL$812,DL515))=1))</f>
        <v/>
      </c>
      <c r="DQ515" s="70"/>
      <c r="DR515" s="70" t="b">
        <f t="shared" si="508"/>
        <v>0</v>
      </c>
      <c r="DS515" s="70" t="b">
        <f t="shared" si="509"/>
        <v>0</v>
      </c>
      <c r="DT515" s="70">
        <f t="shared" si="519"/>
        <v>0</v>
      </c>
      <c r="DU515" s="70">
        <f t="shared" si="520"/>
        <v>0</v>
      </c>
      <c r="DV515" s="70" t="b">
        <f t="shared" si="510"/>
        <v>0</v>
      </c>
      <c r="DW515" s="70" t="b">
        <f t="shared" si="511"/>
        <v>0</v>
      </c>
      <c r="DX515" s="70"/>
      <c r="DY515" s="70" t="b">
        <f t="shared" si="512"/>
        <v>0</v>
      </c>
      <c r="DZ515" s="70">
        <f t="shared" si="513"/>
        <v>0</v>
      </c>
      <c r="EA515" s="70"/>
    </row>
    <row r="516" spans="1:131" x14ac:dyDescent="0.25">
      <c r="A516" s="24" t="str">
        <f t="shared" si="478"/>
        <v/>
      </c>
      <c r="B516" s="36"/>
      <c r="C516" s="37"/>
      <c r="D516" s="38"/>
      <c r="E516" s="37"/>
      <c r="F516" s="38"/>
      <c r="G516" s="39"/>
      <c r="H516" s="35"/>
      <c r="I516" s="30"/>
      <c r="J516" s="38"/>
      <c r="K516" s="36"/>
      <c r="L516" s="40"/>
      <c r="M516" s="43"/>
      <c r="N516" s="44"/>
      <c r="O516" s="35"/>
      <c r="P516" s="87"/>
      <c r="R516" s="70"/>
      <c r="S516" s="70"/>
      <c r="T516" s="99" t="s">
        <v>1173</v>
      </c>
      <c r="U516" s="146" t="s">
        <v>1174</v>
      </c>
      <c r="V516" s="70"/>
      <c r="W516" s="70"/>
      <c r="X516" s="70"/>
      <c r="Y516" s="70"/>
      <c r="Z516" t="b">
        <f t="shared" si="457"/>
        <v>0</v>
      </c>
      <c r="AA516" t="b">
        <f t="shared" si="479"/>
        <v>0</v>
      </c>
      <c r="AB516" t="b">
        <f t="shared" si="458"/>
        <v>0</v>
      </c>
      <c r="AC516" t="b">
        <f t="shared" si="459"/>
        <v>0</v>
      </c>
      <c r="AD516" s="101" t="b">
        <f t="shared" si="460"/>
        <v>0</v>
      </c>
      <c r="AE516" t="e">
        <f t="shared" si="461"/>
        <v>#VALUE!</v>
      </c>
      <c r="AF516" t="b">
        <f t="shared" si="462"/>
        <v>0</v>
      </c>
      <c r="AG516" s="135"/>
      <c r="AH516" s="82" t="b">
        <f t="shared" si="463"/>
        <v>0</v>
      </c>
      <c r="AI516" s="99" t="b">
        <f t="shared" si="464"/>
        <v>0</v>
      </c>
      <c r="AJ516" s="70" t="b">
        <f t="shared" si="465"/>
        <v>0</v>
      </c>
      <c r="AK516" s="111" t="b">
        <f t="shared" si="480"/>
        <v>0</v>
      </c>
      <c r="AL516" s="82" t="e">
        <f t="shared" si="466"/>
        <v>#VALUE!</v>
      </c>
      <c r="AM516" s="82" t="b">
        <f t="shared" si="467"/>
        <v>0</v>
      </c>
      <c r="AN516" s="82" t="b">
        <f t="shared" si="468"/>
        <v>0</v>
      </c>
      <c r="AO516" s="82" t="b">
        <f t="shared" si="481"/>
        <v>0</v>
      </c>
      <c r="AP516" s="82" t="b">
        <f t="shared" si="469"/>
        <v>0</v>
      </c>
      <c r="AQ516" s="82" t="b">
        <f t="shared" si="482"/>
        <v>0</v>
      </c>
      <c r="AR516" s="70">
        <f t="shared" si="483"/>
        <v>0</v>
      </c>
      <c r="AS516" s="82" t="b">
        <f t="shared" si="470"/>
        <v>0</v>
      </c>
      <c r="AT516" s="82" t="b">
        <f t="shared" si="471"/>
        <v>0</v>
      </c>
      <c r="AU516" s="82" t="b">
        <f t="shared" si="472"/>
        <v>0</v>
      </c>
      <c r="AV516" s="82" t="b">
        <f t="shared" si="473"/>
        <v>0</v>
      </c>
      <c r="AW516" s="82" t="b">
        <f t="shared" si="474"/>
        <v>0</v>
      </c>
      <c r="AX516" s="82" t="b">
        <f t="shared" si="475"/>
        <v>0</v>
      </c>
      <c r="AY516" s="82" t="b">
        <f t="shared" si="484"/>
        <v>0</v>
      </c>
      <c r="AZ516" s="82"/>
      <c r="BA516" s="82" t="b">
        <f t="shared" si="485"/>
        <v>0</v>
      </c>
      <c r="BB516" s="82" t="b">
        <f t="shared" si="486"/>
        <v>0</v>
      </c>
      <c r="BC516" s="82" t="b">
        <f t="shared" si="487"/>
        <v>0</v>
      </c>
      <c r="BD516" s="70"/>
      <c r="BE516" s="70" t="str">
        <f t="shared" si="476"/>
        <v/>
      </c>
      <c r="BF516" s="70">
        <v>505</v>
      </c>
      <c r="BG516" s="70"/>
      <c r="BH516" s="70"/>
      <c r="BI516" s="70"/>
      <c r="BJ516" s="70"/>
      <c r="BK516" s="70"/>
      <c r="BL516" s="70"/>
      <c r="BM516" s="70"/>
      <c r="BN516" s="70"/>
      <c r="BO516" s="70"/>
      <c r="BP516" s="70"/>
      <c r="BQ516" s="70"/>
      <c r="BR516" s="70"/>
      <c r="BS516" s="70" t="b">
        <f t="shared" si="477"/>
        <v>0</v>
      </c>
      <c r="BT516" s="70">
        <f>COUNTA(B517:$O$830)</f>
        <v>0</v>
      </c>
      <c r="BU516" s="70"/>
      <c r="BV516" s="163"/>
      <c r="BW516" s="163"/>
      <c r="BX516" s="163"/>
      <c r="BY516" s="163"/>
      <c r="BZ516" s="163"/>
      <c r="CA516" s="163"/>
      <c r="CB516" s="163"/>
      <c r="CC516" s="163"/>
      <c r="CD516" s="163"/>
      <c r="CE516" s="163" t="str">
        <f t="shared" si="488"/>
        <v/>
      </c>
      <c r="CF516" s="163" t="str">
        <f t="shared" si="489"/>
        <v/>
      </c>
      <c r="CG516" s="163" t="str">
        <f t="shared" si="490"/>
        <v/>
      </c>
      <c r="CH516" s="163" t="str">
        <f t="shared" si="491"/>
        <v/>
      </c>
      <c r="CI516" s="163" t="str">
        <f t="shared" si="492"/>
        <v/>
      </c>
      <c r="CJ516" s="163" t="str">
        <f t="shared" si="493"/>
        <v/>
      </c>
      <c r="CK516" s="163" t="str">
        <f t="shared" si="494"/>
        <v/>
      </c>
      <c r="CL516" s="163" t="str">
        <f t="shared" si="495"/>
        <v/>
      </c>
      <c r="CM516" s="163" t="str">
        <f t="shared" si="496"/>
        <v/>
      </c>
      <c r="CN516" s="163"/>
      <c r="CO516" s="163"/>
      <c r="CP516" s="163" t="str">
        <f t="shared" si="497"/>
        <v/>
      </c>
      <c r="CQ516" s="163"/>
      <c r="CR516" s="163"/>
      <c r="CS516" s="185" t="str">
        <f t="shared" si="514"/>
        <v/>
      </c>
      <c r="CT516" s="70"/>
      <c r="CU516" s="70">
        <f t="shared" si="498"/>
        <v>0</v>
      </c>
      <c r="CV516" s="70">
        <f t="shared" si="499"/>
        <v>0</v>
      </c>
      <c r="CW516" s="70"/>
      <c r="CX516" s="96">
        <f t="shared" si="500"/>
        <v>0</v>
      </c>
      <c r="CY516" s="70"/>
      <c r="CZ516" s="70" t="e">
        <f t="shared" si="501"/>
        <v>#VALUE!</v>
      </c>
      <c r="DA516" s="70" t="e">
        <f t="shared" si="502"/>
        <v>#VALUE!</v>
      </c>
      <c r="DB516" s="70"/>
      <c r="DC516" s="70" t="b">
        <f t="shared" si="515"/>
        <v>0</v>
      </c>
      <c r="DD516" s="70">
        <f t="shared" si="503"/>
        <v>0</v>
      </c>
      <c r="DE516" s="70" t="str">
        <f t="shared" si="504"/>
        <v/>
      </c>
      <c r="DF516" s="70"/>
      <c r="DG516" s="70" t="str">
        <f t="shared" si="516"/>
        <v/>
      </c>
      <c r="DH516" s="70" t="b">
        <f t="shared" si="517"/>
        <v>0</v>
      </c>
      <c r="DI516" s="70" t="str">
        <f t="shared" si="518"/>
        <v/>
      </c>
      <c r="DJ516" s="70"/>
      <c r="DK516" s="70" t="str">
        <f t="shared" si="505"/>
        <v/>
      </c>
      <c r="DL516" s="70" t="str">
        <f t="shared" si="506"/>
        <v/>
      </c>
      <c r="DM516" s="70"/>
      <c r="DN516" s="70" t="str">
        <f t="shared" si="507"/>
        <v/>
      </c>
      <c r="DO516" s="70" t="str">
        <f>IF(DK516="","",AND((COUNTIF($DK$12:DL516,DK516))=1,(COUNTIF($DK$12:DL516,DL516))=1))</f>
        <v/>
      </c>
      <c r="DP516" s="70" t="str">
        <f>IF(DK516="","",AND((COUNTIF(DK516:$DL$812,DK516))=1,(COUNTIF(DK516:$DL$812,DL516))=1))</f>
        <v/>
      </c>
      <c r="DQ516" s="70"/>
      <c r="DR516" s="70" t="b">
        <f t="shared" si="508"/>
        <v>0</v>
      </c>
      <c r="DS516" s="70" t="b">
        <f t="shared" si="509"/>
        <v>0</v>
      </c>
      <c r="DT516" s="70">
        <f t="shared" si="519"/>
        <v>0</v>
      </c>
      <c r="DU516" s="70">
        <f t="shared" si="520"/>
        <v>0</v>
      </c>
      <c r="DV516" s="70" t="b">
        <f t="shared" si="510"/>
        <v>0</v>
      </c>
      <c r="DW516" s="70" t="b">
        <f t="shared" si="511"/>
        <v>0</v>
      </c>
      <c r="DX516" s="70"/>
      <c r="DY516" s="70" t="b">
        <f t="shared" si="512"/>
        <v>0</v>
      </c>
      <c r="DZ516" s="70">
        <f t="shared" si="513"/>
        <v>0</v>
      </c>
      <c r="EA516" s="70"/>
    </row>
    <row r="517" spans="1:131" x14ac:dyDescent="0.25">
      <c r="A517" s="24" t="str">
        <f t="shared" si="478"/>
        <v/>
      </c>
      <c r="B517" s="36"/>
      <c r="C517" s="37"/>
      <c r="D517" s="38"/>
      <c r="E517" s="37"/>
      <c r="F517" s="38"/>
      <c r="G517" s="39"/>
      <c r="H517" s="35"/>
      <c r="I517" s="30"/>
      <c r="J517" s="38"/>
      <c r="K517" s="36"/>
      <c r="L517" s="40"/>
      <c r="M517" s="43"/>
      <c r="N517" s="44"/>
      <c r="O517" s="35"/>
      <c r="P517" s="87"/>
      <c r="R517" s="70"/>
      <c r="S517" s="70"/>
      <c r="T517" s="99" t="s">
        <v>1175</v>
      </c>
      <c r="U517" s="146" t="s">
        <v>1176</v>
      </c>
      <c r="V517" s="70"/>
      <c r="W517" s="70"/>
      <c r="X517" s="70"/>
      <c r="Y517" s="70"/>
      <c r="Z517" t="b">
        <f t="shared" si="457"/>
        <v>0</v>
      </c>
      <c r="AA517" t="b">
        <f t="shared" si="479"/>
        <v>0</v>
      </c>
      <c r="AB517" t="b">
        <f t="shared" si="458"/>
        <v>0</v>
      </c>
      <c r="AC517" t="b">
        <f t="shared" si="459"/>
        <v>0</v>
      </c>
      <c r="AD517" s="101" t="b">
        <f t="shared" si="460"/>
        <v>0</v>
      </c>
      <c r="AE517" t="e">
        <f t="shared" si="461"/>
        <v>#VALUE!</v>
      </c>
      <c r="AF517" t="b">
        <f t="shared" si="462"/>
        <v>0</v>
      </c>
      <c r="AG517" s="135"/>
      <c r="AH517" s="82" t="b">
        <f t="shared" si="463"/>
        <v>0</v>
      </c>
      <c r="AI517" s="99" t="b">
        <f t="shared" si="464"/>
        <v>0</v>
      </c>
      <c r="AJ517" s="70" t="b">
        <f t="shared" si="465"/>
        <v>0</v>
      </c>
      <c r="AK517" s="111" t="b">
        <f t="shared" si="480"/>
        <v>0</v>
      </c>
      <c r="AL517" s="82" t="e">
        <f t="shared" si="466"/>
        <v>#VALUE!</v>
      </c>
      <c r="AM517" s="82" t="b">
        <f t="shared" si="467"/>
        <v>0</v>
      </c>
      <c r="AN517" s="82" t="b">
        <f t="shared" si="468"/>
        <v>0</v>
      </c>
      <c r="AO517" s="82" t="b">
        <f t="shared" si="481"/>
        <v>0</v>
      </c>
      <c r="AP517" s="82" t="b">
        <f t="shared" si="469"/>
        <v>0</v>
      </c>
      <c r="AQ517" s="82" t="b">
        <f t="shared" si="482"/>
        <v>0</v>
      </c>
      <c r="AR517" s="70">
        <f t="shared" si="483"/>
        <v>0</v>
      </c>
      <c r="AS517" s="82" t="b">
        <f t="shared" si="470"/>
        <v>0</v>
      </c>
      <c r="AT517" s="82" t="b">
        <f t="shared" si="471"/>
        <v>0</v>
      </c>
      <c r="AU517" s="82" t="b">
        <f t="shared" si="472"/>
        <v>0</v>
      </c>
      <c r="AV517" s="82" t="b">
        <f t="shared" si="473"/>
        <v>0</v>
      </c>
      <c r="AW517" s="82" t="b">
        <f t="shared" si="474"/>
        <v>0</v>
      </c>
      <c r="AX517" s="82" t="b">
        <f t="shared" si="475"/>
        <v>0</v>
      </c>
      <c r="AY517" s="82" t="b">
        <f t="shared" si="484"/>
        <v>0</v>
      </c>
      <c r="AZ517" s="82"/>
      <c r="BA517" s="82" t="b">
        <f t="shared" si="485"/>
        <v>0</v>
      </c>
      <c r="BB517" s="82" t="b">
        <f t="shared" si="486"/>
        <v>0</v>
      </c>
      <c r="BC517" s="82" t="b">
        <f t="shared" si="487"/>
        <v>0</v>
      </c>
      <c r="BD517" s="70"/>
      <c r="BE517" s="70" t="str">
        <f t="shared" si="476"/>
        <v/>
      </c>
      <c r="BF517" s="70">
        <v>506</v>
      </c>
      <c r="BG517" s="70"/>
      <c r="BH517" s="70"/>
      <c r="BI517" s="70"/>
      <c r="BJ517" s="70"/>
      <c r="BK517" s="70"/>
      <c r="BL517" s="70"/>
      <c r="BM517" s="70"/>
      <c r="BN517" s="70"/>
      <c r="BO517" s="70"/>
      <c r="BP517" s="70"/>
      <c r="BQ517" s="70"/>
      <c r="BR517" s="70"/>
      <c r="BS517" s="70" t="b">
        <f t="shared" si="477"/>
        <v>0</v>
      </c>
      <c r="BT517" s="70">
        <f>COUNTA(B518:$O$830)</f>
        <v>0</v>
      </c>
      <c r="BU517" s="70"/>
      <c r="BV517" s="163"/>
      <c r="BW517" s="163"/>
      <c r="BX517" s="163"/>
      <c r="BY517" s="163"/>
      <c r="BZ517" s="163"/>
      <c r="CA517" s="163"/>
      <c r="CB517" s="163"/>
      <c r="CC517" s="163"/>
      <c r="CD517" s="163"/>
      <c r="CE517" s="163" t="str">
        <f t="shared" si="488"/>
        <v/>
      </c>
      <c r="CF517" s="163" t="str">
        <f t="shared" si="489"/>
        <v/>
      </c>
      <c r="CG517" s="163" t="str">
        <f t="shared" si="490"/>
        <v/>
      </c>
      <c r="CH517" s="163" t="str">
        <f t="shared" si="491"/>
        <v/>
      </c>
      <c r="CI517" s="163" t="str">
        <f t="shared" si="492"/>
        <v/>
      </c>
      <c r="CJ517" s="163" t="str">
        <f t="shared" si="493"/>
        <v/>
      </c>
      <c r="CK517" s="163" t="str">
        <f t="shared" si="494"/>
        <v/>
      </c>
      <c r="CL517" s="163" t="str">
        <f t="shared" si="495"/>
        <v/>
      </c>
      <c r="CM517" s="163" t="str">
        <f t="shared" si="496"/>
        <v/>
      </c>
      <c r="CN517" s="163"/>
      <c r="CO517" s="163"/>
      <c r="CP517" s="163" t="str">
        <f t="shared" si="497"/>
        <v/>
      </c>
      <c r="CQ517" s="163"/>
      <c r="CR517" s="163"/>
      <c r="CS517" s="185" t="str">
        <f t="shared" si="514"/>
        <v/>
      </c>
      <c r="CT517" s="70"/>
      <c r="CU517" s="70">
        <f t="shared" si="498"/>
        <v>0</v>
      </c>
      <c r="CV517" s="70">
        <f t="shared" si="499"/>
        <v>0</v>
      </c>
      <c r="CW517" s="70"/>
      <c r="CX517" s="96">
        <f t="shared" si="500"/>
        <v>0</v>
      </c>
      <c r="CY517" s="70"/>
      <c r="CZ517" s="70" t="e">
        <f t="shared" si="501"/>
        <v>#VALUE!</v>
      </c>
      <c r="DA517" s="70" t="e">
        <f t="shared" si="502"/>
        <v>#VALUE!</v>
      </c>
      <c r="DB517" s="70"/>
      <c r="DC517" s="70" t="b">
        <f t="shared" si="515"/>
        <v>0</v>
      </c>
      <c r="DD517" s="70">
        <f t="shared" si="503"/>
        <v>0</v>
      </c>
      <c r="DE517" s="70" t="str">
        <f t="shared" si="504"/>
        <v/>
      </c>
      <c r="DF517" s="70"/>
      <c r="DG517" s="70" t="str">
        <f t="shared" si="516"/>
        <v/>
      </c>
      <c r="DH517" s="70" t="b">
        <f t="shared" si="517"/>
        <v>0</v>
      </c>
      <c r="DI517" s="70" t="str">
        <f t="shared" si="518"/>
        <v/>
      </c>
      <c r="DJ517" s="70"/>
      <c r="DK517" s="70" t="str">
        <f t="shared" si="505"/>
        <v/>
      </c>
      <c r="DL517" s="70" t="str">
        <f t="shared" si="506"/>
        <v/>
      </c>
      <c r="DM517" s="70"/>
      <c r="DN517" s="70" t="str">
        <f t="shared" si="507"/>
        <v/>
      </c>
      <c r="DO517" s="70" t="str">
        <f>IF(DK517="","",AND((COUNTIF($DK$12:DL517,DK517))=1,(COUNTIF($DK$12:DL517,DL517))=1))</f>
        <v/>
      </c>
      <c r="DP517" s="70" t="str">
        <f>IF(DK517="","",AND((COUNTIF(DK517:$DL$812,DK517))=1,(COUNTIF(DK517:$DL$812,DL517))=1))</f>
        <v/>
      </c>
      <c r="DQ517" s="70"/>
      <c r="DR517" s="70" t="b">
        <f t="shared" si="508"/>
        <v>0</v>
      </c>
      <c r="DS517" s="70" t="b">
        <f t="shared" si="509"/>
        <v>0</v>
      </c>
      <c r="DT517" s="70">
        <f t="shared" si="519"/>
        <v>0</v>
      </c>
      <c r="DU517" s="70">
        <f t="shared" si="520"/>
        <v>0</v>
      </c>
      <c r="DV517" s="70" t="b">
        <f t="shared" si="510"/>
        <v>0</v>
      </c>
      <c r="DW517" s="70" t="b">
        <f t="shared" si="511"/>
        <v>0</v>
      </c>
      <c r="DX517" s="70"/>
      <c r="DY517" s="70" t="b">
        <f t="shared" si="512"/>
        <v>0</v>
      </c>
      <c r="DZ517" s="70">
        <f t="shared" si="513"/>
        <v>0</v>
      </c>
      <c r="EA517" s="70"/>
    </row>
    <row r="518" spans="1:131" x14ac:dyDescent="0.25">
      <c r="A518" s="24" t="str">
        <f t="shared" si="478"/>
        <v/>
      </c>
      <c r="B518" s="36"/>
      <c r="C518" s="37"/>
      <c r="D518" s="38"/>
      <c r="E518" s="37"/>
      <c r="F518" s="38"/>
      <c r="G518" s="39"/>
      <c r="H518" s="35"/>
      <c r="I518" s="30"/>
      <c r="J518" s="38"/>
      <c r="K518" s="36"/>
      <c r="L518" s="40"/>
      <c r="M518" s="43"/>
      <c r="N518" s="44"/>
      <c r="O518" s="35"/>
      <c r="P518" s="87"/>
      <c r="R518" s="70"/>
      <c r="S518" s="70"/>
      <c r="T518" s="99" t="s">
        <v>1177</v>
      </c>
      <c r="U518" s="146" t="s">
        <v>1178</v>
      </c>
      <c r="V518" s="70"/>
      <c r="W518" s="70"/>
      <c r="X518" s="70"/>
      <c r="Y518" s="70"/>
      <c r="Z518" t="b">
        <f t="shared" si="457"/>
        <v>0</v>
      </c>
      <c r="AA518" t="b">
        <f t="shared" si="479"/>
        <v>0</v>
      </c>
      <c r="AB518" t="b">
        <f t="shared" si="458"/>
        <v>0</v>
      </c>
      <c r="AC518" t="b">
        <f t="shared" si="459"/>
        <v>0</v>
      </c>
      <c r="AD518" s="101" t="b">
        <f t="shared" si="460"/>
        <v>0</v>
      </c>
      <c r="AE518" t="e">
        <f t="shared" si="461"/>
        <v>#VALUE!</v>
      </c>
      <c r="AF518" t="b">
        <f t="shared" si="462"/>
        <v>0</v>
      </c>
      <c r="AG518" s="135"/>
      <c r="AH518" s="82" t="b">
        <f t="shared" si="463"/>
        <v>0</v>
      </c>
      <c r="AI518" s="99" t="b">
        <f t="shared" si="464"/>
        <v>0</v>
      </c>
      <c r="AJ518" s="70" t="b">
        <f t="shared" si="465"/>
        <v>0</v>
      </c>
      <c r="AK518" s="111" t="b">
        <f t="shared" si="480"/>
        <v>0</v>
      </c>
      <c r="AL518" s="82" t="e">
        <f t="shared" si="466"/>
        <v>#VALUE!</v>
      </c>
      <c r="AM518" s="82" t="b">
        <f t="shared" si="467"/>
        <v>0</v>
      </c>
      <c r="AN518" s="82" t="b">
        <f t="shared" si="468"/>
        <v>0</v>
      </c>
      <c r="AO518" s="82" t="b">
        <f t="shared" si="481"/>
        <v>0</v>
      </c>
      <c r="AP518" s="82" t="b">
        <f t="shared" si="469"/>
        <v>0</v>
      </c>
      <c r="AQ518" s="82" t="b">
        <f t="shared" si="482"/>
        <v>0</v>
      </c>
      <c r="AR518" s="70">
        <f t="shared" si="483"/>
        <v>0</v>
      </c>
      <c r="AS518" s="82" t="b">
        <f t="shared" si="470"/>
        <v>0</v>
      </c>
      <c r="AT518" s="82" t="b">
        <f t="shared" si="471"/>
        <v>0</v>
      </c>
      <c r="AU518" s="82" t="b">
        <f t="shared" si="472"/>
        <v>0</v>
      </c>
      <c r="AV518" s="82" t="b">
        <f t="shared" si="473"/>
        <v>0</v>
      </c>
      <c r="AW518" s="82" t="b">
        <f t="shared" si="474"/>
        <v>0</v>
      </c>
      <c r="AX518" s="82" t="b">
        <f t="shared" si="475"/>
        <v>0</v>
      </c>
      <c r="AY518" s="82" t="b">
        <f t="shared" si="484"/>
        <v>0</v>
      </c>
      <c r="AZ518" s="82"/>
      <c r="BA518" s="82" t="b">
        <f t="shared" si="485"/>
        <v>0</v>
      </c>
      <c r="BB518" s="82" t="b">
        <f t="shared" si="486"/>
        <v>0</v>
      </c>
      <c r="BC518" s="82" t="b">
        <f t="shared" si="487"/>
        <v>0</v>
      </c>
      <c r="BD518" s="70"/>
      <c r="BE518" s="70" t="str">
        <f t="shared" si="476"/>
        <v/>
      </c>
      <c r="BF518" s="70">
        <v>507</v>
      </c>
      <c r="BG518" s="70"/>
      <c r="BH518" s="70"/>
      <c r="BI518" s="70"/>
      <c r="BJ518" s="70"/>
      <c r="BK518" s="70"/>
      <c r="BL518" s="70"/>
      <c r="BM518" s="70"/>
      <c r="BN518" s="70"/>
      <c r="BO518" s="70"/>
      <c r="BP518" s="70"/>
      <c r="BQ518" s="70"/>
      <c r="BR518" s="70"/>
      <c r="BS518" s="70" t="b">
        <f t="shared" si="477"/>
        <v>0</v>
      </c>
      <c r="BT518" s="70">
        <f>COUNTA(B519:$O$830)</f>
        <v>0</v>
      </c>
      <c r="BU518" s="70"/>
      <c r="BV518" s="163"/>
      <c r="BW518" s="163"/>
      <c r="BX518" s="163"/>
      <c r="BY518" s="163"/>
      <c r="BZ518" s="163"/>
      <c r="CA518" s="163"/>
      <c r="CB518" s="163"/>
      <c r="CC518" s="163"/>
      <c r="CD518" s="163"/>
      <c r="CE518" s="163" t="str">
        <f t="shared" si="488"/>
        <v/>
      </c>
      <c r="CF518" s="163" t="str">
        <f t="shared" si="489"/>
        <v/>
      </c>
      <c r="CG518" s="163" t="str">
        <f t="shared" si="490"/>
        <v/>
      </c>
      <c r="CH518" s="163" t="str">
        <f t="shared" si="491"/>
        <v/>
      </c>
      <c r="CI518" s="163" t="str">
        <f t="shared" si="492"/>
        <v/>
      </c>
      <c r="CJ518" s="163" t="str">
        <f t="shared" si="493"/>
        <v/>
      </c>
      <c r="CK518" s="163" t="str">
        <f t="shared" si="494"/>
        <v/>
      </c>
      <c r="CL518" s="163" t="str">
        <f t="shared" si="495"/>
        <v/>
      </c>
      <c r="CM518" s="163" t="str">
        <f t="shared" si="496"/>
        <v/>
      </c>
      <c r="CN518" s="163"/>
      <c r="CO518" s="163"/>
      <c r="CP518" s="163" t="str">
        <f t="shared" si="497"/>
        <v/>
      </c>
      <c r="CQ518" s="163"/>
      <c r="CR518" s="163"/>
      <c r="CS518" s="185" t="str">
        <f t="shared" si="514"/>
        <v/>
      </c>
      <c r="CT518" s="70"/>
      <c r="CU518" s="70">
        <f t="shared" si="498"/>
        <v>0</v>
      </c>
      <c r="CV518" s="70">
        <f t="shared" si="499"/>
        <v>0</v>
      </c>
      <c r="CW518" s="70"/>
      <c r="CX518" s="96">
        <f t="shared" si="500"/>
        <v>0</v>
      </c>
      <c r="CY518" s="70"/>
      <c r="CZ518" s="70" t="e">
        <f t="shared" si="501"/>
        <v>#VALUE!</v>
      </c>
      <c r="DA518" s="70" t="e">
        <f t="shared" si="502"/>
        <v>#VALUE!</v>
      </c>
      <c r="DB518" s="70"/>
      <c r="DC518" s="70" t="b">
        <f t="shared" si="515"/>
        <v>0</v>
      </c>
      <c r="DD518" s="70">
        <f t="shared" si="503"/>
        <v>0</v>
      </c>
      <c r="DE518" s="70" t="str">
        <f t="shared" si="504"/>
        <v/>
      </c>
      <c r="DF518" s="70"/>
      <c r="DG518" s="70" t="str">
        <f t="shared" si="516"/>
        <v/>
      </c>
      <c r="DH518" s="70" t="b">
        <f t="shared" si="517"/>
        <v>0</v>
      </c>
      <c r="DI518" s="70" t="str">
        <f t="shared" si="518"/>
        <v/>
      </c>
      <c r="DJ518" s="70"/>
      <c r="DK518" s="70" t="str">
        <f t="shared" si="505"/>
        <v/>
      </c>
      <c r="DL518" s="70" t="str">
        <f t="shared" si="506"/>
        <v/>
      </c>
      <c r="DM518" s="70"/>
      <c r="DN518" s="70" t="str">
        <f t="shared" si="507"/>
        <v/>
      </c>
      <c r="DO518" s="70" t="str">
        <f>IF(DK518="","",AND((COUNTIF($DK$12:DL518,DK518))=1,(COUNTIF($DK$12:DL518,DL518))=1))</f>
        <v/>
      </c>
      <c r="DP518" s="70" t="str">
        <f>IF(DK518="","",AND((COUNTIF(DK518:$DL$812,DK518))=1,(COUNTIF(DK518:$DL$812,DL518))=1))</f>
        <v/>
      </c>
      <c r="DQ518" s="70"/>
      <c r="DR518" s="70" t="b">
        <f t="shared" si="508"/>
        <v>0</v>
      </c>
      <c r="DS518" s="70" t="b">
        <f t="shared" si="509"/>
        <v>0</v>
      </c>
      <c r="DT518" s="70">
        <f t="shared" si="519"/>
        <v>0</v>
      </c>
      <c r="DU518" s="70">
        <f t="shared" si="520"/>
        <v>0</v>
      </c>
      <c r="DV518" s="70" t="b">
        <f t="shared" si="510"/>
        <v>0</v>
      </c>
      <c r="DW518" s="70" t="b">
        <f t="shared" si="511"/>
        <v>0</v>
      </c>
      <c r="DX518" s="70"/>
      <c r="DY518" s="70" t="b">
        <f t="shared" si="512"/>
        <v>0</v>
      </c>
      <c r="DZ518" s="70">
        <f t="shared" si="513"/>
        <v>0</v>
      </c>
      <c r="EA518" s="70"/>
    </row>
    <row r="519" spans="1:131" x14ac:dyDescent="0.25">
      <c r="A519" s="24" t="str">
        <f t="shared" si="478"/>
        <v/>
      </c>
      <c r="B519" s="36"/>
      <c r="C519" s="37"/>
      <c r="D519" s="38"/>
      <c r="E519" s="37"/>
      <c r="F519" s="38"/>
      <c r="G519" s="39"/>
      <c r="H519" s="35"/>
      <c r="I519" s="30"/>
      <c r="J519" s="38"/>
      <c r="K519" s="36"/>
      <c r="L519" s="40"/>
      <c r="M519" s="43"/>
      <c r="N519" s="44"/>
      <c r="O519" s="35"/>
      <c r="P519" s="87"/>
      <c r="R519" s="70"/>
      <c r="S519" s="70"/>
      <c r="T519" s="99" t="s">
        <v>1179</v>
      </c>
      <c r="U519" s="146" t="s">
        <v>1180</v>
      </c>
      <c r="V519" s="70"/>
      <c r="W519" s="70"/>
      <c r="X519" s="70"/>
      <c r="Y519" s="70"/>
      <c r="Z519" t="b">
        <f t="shared" si="457"/>
        <v>0</v>
      </c>
      <c r="AA519" t="b">
        <f t="shared" si="479"/>
        <v>0</v>
      </c>
      <c r="AB519" t="b">
        <f t="shared" si="458"/>
        <v>0</v>
      </c>
      <c r="AC519" t="b">
        <f t="shared" si="459"/>
        <v>0</v>
      </c>
      <c r="AD519" s="101" t="b">
        <f t="shared" si="460"/>
        <v>0</v>
      </c>
      <c r="AE519" t="e">
        <f t="shared" si="461"/>
        <v>#VALUE!</v>
      </c>
      <c r="AF519" t="b">
        <f t="shared" si="462"/>
        <v>0</v>
      </c>
      <c r="AG519" s="135"/>
      <c r="AH519" s="82" t="b">
        <f t="shared" si="463"/>
        <v>0</v>
      </c>
      <c r="AI519" s="99" t="b">
        <f t="shared" si="464"/>
        <v>0</v>
      </c>
      <c r="AJ519" s="70" t="b">
        <f t="shared" si="465"/>
        <v>0</v>
      </c>
      <c r="AK519" s="111" t="b">
        <f t="shared" si="480"/>
        <v>0</v>
      </c>
      <c r="AL519" s="82" t="e">
        <f t="shared" si="466"/>
        <v>#VALUE!</v>
      </c>
      <c r="AM519" s="82" t="b">
        <f t="shared" si="467"/>
        <v>0</v>
      </c>
      <c r="AN519" s="82" t="b">
        <f t="shared" si="468"/>
        <v>0</v>
      </c>
      <c r="AO519" s="82" t="b">
        <f t="shared" si="481"/>
        <v>0</v>
      </c>
      <c r="AP519" s="82" t="b">
        <f t="shared" si="469"/>
        <v>0</v>
      </c>
      <c r="AQ519" s="82" t="b">
        <f t="shared" si="482"/>
        <v>0</v>
      </c>
      <c r="AR519" s="70">
        <f t="shared" si="483"/>
        <v>0</v>
      </c>
      <c r="AS519" s="82" t="b">
        <f t="shared" si="470"/>
        <v>0</v>
      </c>
      <c r="AT519" s="82" t="b">
        <f t="shared" si="471"/>
        <v>0</v>
      </c>
      <c r="AU519" s="82" t="b">
        <f t="shared" si="472"/>
        <v>0</v>
      </c>
      <c r="AV519" s="82" t="b">
        <f t="shared" si="473"/>
        <v>0</v>
      </c>
      <c r="AW519" s="82" t="b">
        <f t="shared" si="474"/>
        <v>0</v>
      </c>
      <c r="AX519" s="82" t="b">
        <f t="shared" si="475"/>
        <v>0</v>
      </c>
      <c r="AY519" s="82" t="b">
        <f t="shared" si="484"/>
        <v>0</v>
      </c>
      <c r="AZ519" s="82"/>
      <c r="BA519" s="82" t="b">
        <f t="shared" si="485"/>
        <v>0</v>
      </c>
      <c r="BB519" s="82" t="b">
        <f t="shared" si="486"/>
        <v>0</v>
      </c>
      <c r="BC519" s="82" t="b">
        <f t="shared" si="487"/>
        <v>0</v>
      </c>
      <c r="BD519" s="70"/>
      <c r="BE519" s="70" t="str">
        <f t="shared" si="476"/>
        <v/>
      </c>
      <c r="BF519" s="70">
        <v>508</v>
      </c>
      <c r="BG519" s="70"/>
      <c r="BH519" s="70"/>
      <c r="BI519" s="70"/>
      <c r="BJ519" s="70"/>
      <c r="BK519" s="70"/>
      <c r="BL519" s="70"/>
      <c r="BM519" s="70"/>
      <c r="BN519" s="70"/>
      <c r="BO519" s="70"/>
      <c r="BP519" s="70"/>
      <c r="BQ519" s="70"/>
      <c r="BR519" s="70"/>
      <c r="BS519" s="70" t="b">
        <f t="shared" si="477"/>
        <v>0</v>
      </c>
      <c r="BT519" s="70">
        <f>COUNTA(B520:$O$830)</f>
        <v>0</v>
      </c>
      <c r="BU519" s="70"/>
      <c r="BV519" s="163"/>
      <c r="BW519" s="163"/>
      <c r="BX519" s="163"/>
      <c r="BY519" s="163"/>
      <c r="BZ519" s="163"/>
      <c r="CA519" s="163"/>
      <c r="CB519" s="163"/>
      <c r="CC519" s="163"/>
      <c r="CD519" s="163"/>
      <c r="CE519" s="163" t="str">
        <f t="shared" si="488"/>
        <v/>
      </c>
      <c r="CF519" s="163" t="str">
        <f t="shared" si="489"/>
        <v/>
      </c>
      <c r="CG519" s="163" t="str">
        <f t="shared" si="490"/>
        <v/>
      </c>
      <c r="CH519" s="163" t="str">
        <f t="shared" si="491"/>
        <v/>
      </c>
      <c r="CI519" s="163" t="str">
        <f t="shared" si="492"/>
        <v/>
      </c>
      <c r="CJ519" s="163" t="str">
        <f t="shared" si="493"/>
        <v/>
      </c>
      <c r="CK519" s="163" t="str">
        <f t="shared" si="494"/>
        <v/>
      </c>
      <c r="CL519" s="163" t="str">
        <f t="shared" si="495"/>
        <v/>
      </c>
      <c r="CM519" s="163" t="str">
        <f t="shared" si="496"/>
        <v/>
      </c>
      <c r="CN519" s="163"/>
      <c r="CO519" s="163"/>
      <c r="CP519" s="163" t="str">
        <f t="shared" si="497"/>
        <v/>
      </c>
      <c r="CQ519" s="163"/>
      <c r="CR519" s="163"/>
      <c r="CS519" s="185" t="str">
        <f t="shared" si="514"/>
        <v/>
      </c>
      <c r="CT519" s="70"/>
      <c r="CU519" s="70">
        <f t="shared" si="498"/>
        <v>0</v>
      </c>
      <c r="CV519" s="70">
        <f t="shared" si="499"/>
        <v>0</v>
      </c>
      <c r="CW519" s="70"/>
      <c r="CX519" s="96">
        <f t="shared" si="500"/>
        <v>0</v>
      </c>
      <c r="CY519" s="70"/>
      <c r="CZ519" s="70" t="e">
        <f t="shared" si="501"/>
        <v>#VALUE!</v>
      </c>
      <c r="DA519" s="70" t="e">
        <f t="shared" si="502"/>
        <v>#VALUE!</v>
      </c>
      <c r="DB519" s="70"/>
      <c r="DC519" s="70" t="b">
        <f t="shared" si="515"/>
        <v>0</v>
      </c>
      <c r="DD519" s="70">
        <f t="shared" si="503"/>
        <v>0</v>
      </c>
      <c r="DE519" s="70" t="str">
        <f t="shared" si="504"/>
        <v/>
      </c>
      <c r="DF519" s="70"/>
      <c r="DG519" s="70" t="str">
        <f t="shared" si="516"/>
        <v/>
      </c>
      <c r="DH519" s="70" t="b">
        <f t="shared" si="517"/>
        <v>0</v>
      </c>
      <c r="DI519" s="70" t="str">
        <f t="shared" si="518"/>
        <v/>
      </c>
      <c r="DJ519" s="70"/>
      <c r="DK519" s="70" t="str">
        <f t="shared" si="505"/>
        <v/>
      </c>
      <c r="DL519" s="70" t="str">
        <f t="shared" si="506"/>
        <v/>
      </c>
      <c r="DM519" s="70"/>
      <c r="DN519" s="70" t="str">
        <f t="shared" si="507"/>
        <v/>
      </c>
      <c r="DO519" s="70" t="str">
        <f>IF(DK519="","",AND((COUNTIF($DK$12:DL519,DK519))=1,(COUNTIF($DK$12:DL519,DL519))=1))</f>
        <v/>
      </c>
      <c r="DP519" s="70" t="str">
        <f>IF(DK519="","",AND((COUNTIF(DK519:$DL$812,DK519))=1,(COUNTIF(DK519:$DL$812,DL519))=1))</f>
        <v/>
      </c>
      <c r="DQ519" s="70"/>
      <c r="DR519" s="70" t="b">
        <f t="shared" si="508"/>
        <v>0</v>
      </c>
      <c r="DS519" s="70" t="b">
        <f t="shared" si="509"/>
        <v>0</v>
      </c>
      <c r="DT519" s="70">
        <f t="shared" si="519"/>
        <v>0</v>
      </c>
      <c r="DU519" s="70">
        <f t="shared" si="520"/>
        <v>0</v>
      </c>
      <c r="DV519" s="70" t="b">
        <f t="shared" si="510"/>
        <v>0</v>
      </c>
      <c r="DW519" s="70" t="b">
        <f t="shared" si="511"/>
        <v>0</v>
      </c>
      <c r="DX519" s="70"/>
      <c r="DY519" s="70" t="b">
        <f t="shared" si="512"/>
        <v>0</v>
      </c>
      <c r="DZ519" s="70">
        <f t="shared" si="513"/>
        <v>0</v>
      </c>
      <c r="EA519" s="70"/>
    </row>
    <row r="520" spans="1:131" x14ac:dyDescent="0.25">
      <c r="A520" s="24" t="str">
        <f t="shared" si="478"/>
        <v/>
      </c>
      <c r="B520" s="36"/>
      <c r="C520" s="37"/>
      <c r="D520" s="38"/>
      <c r="E520" s="37"/>
      <c r="F520" s="38"/>
      <c r="G520" s="39"/>
      <c r="H520" s="35"/>
      <c r="I520" s="30"/>
      <c r="J520" s="38"/>
      <c r="K520" s="36"/>
      <c r="L520" s="40"/>
      <c r="M520" s="43"/>
      <c r="N520" s="44"/>
      <c r="O520" s="35"/>
      <c r="P520" s="87"/>
      <c r="R520" s="70"/>
      <c r="S520" s="70"/>
      <c r="T520" s="99" t="s">
        <v>1181</v>
      </c>
      <c r="U520" s="146" t="s">
        <v>1182</v>
      </c>
      <c r="V520" s="70"/>
      <c r="W520" s="70"/>
      <c r="X520" s="70"/>
      <c r="Y520" s="70"/>
      <c r="Z520" t="b">
        <f t="shared" si="457"/>
        <v>0</v>
      </c>
      <c r="AA520" t="b">
        <f t="shared" si="479"/>
        <v>0</v>
      </c>
      <c r="AB520" t="b">
        <f t="shared" si="458"/>
        <v>0</v>
      </c>
      <c r="AC520" t="b">
        <f t="shared" si="459"/>
        <v>0</v>
      </c>
      <c r="AD520" s="101" t="b">
        <f t="shared" si="460"/>
        <v>0</v>
      </c>
      <c r="AE520" t="e">
        <f t="shared" si="461"/>
        <v>#VALUE!</v>
      </c>
      <c r="AF520" t="b">
        <f t="shared" si="462"/>
        <v>0</v>
      </c>
      <c r="AG520" s="135"/>
      <c r="AH520" s="82" t="b">
        <f t="shared" si="463"/>
        <v>0</v>
      </c>
      <c r="AI520" s="99" t="b">
        <f t="shared" si="464"/>
        <v>0</v>
      </c>
      <c r="AJ520" s="70" t="b">
        <f t="shared" si="465"/>
        <v>0</v>
      </c>
      <c r="AK520" s="111" t="b">
        <f t="shared" si="480"/>
        <v>0</v>
      </c>
      <c r="AL520" s="82" t="e">
        <f t="shared" si="466"/>
        <v>#VALUE!</v>
      </c>
      <c r="AM520" s="82" t="b">
        <f t="shared" si="467"/>
        <v>0</v>
      </c>
      <c r="AN520" s="82" t="b">
        <f t="shared" si="468"/>
        <v>0</v>
      </c>
      <c r="AO520" s="82" t="b">
        <f t="shared" si="481"/>
        <v>0</v>
      </c>
      <c r="AP520" s="82" t="b">
        <f t="shared" si="469"/>
        <v>0</v>
      </c>
      <c r="AQ520" s="82" t="b">
        <f t="shared" si="482"/>
        <v>0</v>
      </c>
      <c r="AR520" s="70">
        <f t="shared" si="483"/>
        <v>0</v>
      </c>
      <c r="AS520" s="82" t="b">
        <f t="shared" si="470"/>
        <v>0</v>
      </c>
      <c r="AT520" s="82" t="b">
        <f t="shared" si="471"/>
        <v>0</v>
      </c>
      <c r="AU520" s="82" t="b">
        <f t="shared" si="472"/>
        <v>0</v>
      </c>
      <c r="AV520" s="82" t="b">
        <f t="shared" si="473"/>
        <v>0</v>
      </c>
      <c r="AW520" s="82" t="b">
        <f t="shared" si="474"/>
        <v>0</v>
      </c>
      <c r="AX520" s="82" t="b">
        <f t="shared" si="475"/>
        <v>0</v>
      </c>
      <c r="AY520" s="82" t="b">
        <f t="shared" si="484"/>
        <v>0</v>
      </c>
      <c r="AZ520" s="82"/>
      <c r="BA520" s="82" t="b">
        <f t="shared" si="485"/>
        <v>0</v>
      </c>
      <c r="BB520" s="82" t="b">
        <f t="shared" si="486"/>
        <v>0</v>
      </c>
      <c r="BC520" s="82" t="b">
        <f t="shared" si="487"/>
        <v>0</v>
      </c>
      <c r="BD520" s="70"/>
      <c r="BE520" s="70" t="str">
        <f t="shared" si="476"/>
        <v/>
      </c>
      <c r="BF520" s="70">
        <v>509</v>
      </c>
      <c r="BG520" s="70"/>
      <c r="BH520" s="70"/>
      <c r="BI520" s="70"/>
      <c r="BJ520" s="70"/>
      <c r="BK520" s="70"/>
      <c r="BL520" s="70"/>
      <c r="BM520" s="70"/>
      <c r="BN520" s="70"/>
      <c r="BO520" s="70"/>
      <c r="BP520" s="70"/>
      <c r="BQ520" s="70"/>
      <c r="BR520" s="70"/>
      <c r="BS520" s="70" t="b">
        <f t="shared" si="477"/>
        <v>0</v>
      </c>
      <c r="BT520" s="70">
        <f>COUNTA(B521:$O$830)</f>
        <v>0</v>
      </c>
      <c r="BU520" s="70"/>
      <c r="BV520" s="163"/>
      <c r="BW520" s="163"/>
      <c r="BX520" s="163"/>
      <c r="BY520" s="163"/>
      <c r="BZ520" s="163"/>
      <c r="CA520" s="163"/>
      <c r="CB520" s="163"/>
      <c r="CC520" s="163"/>
      <c r="CD520" s="163"/>
      <c r="CE520" s="163" t="str">
        <f t="shared" si="488"/>
        <v/>
      </c>
      <c r="CF520" s="163" t="str">
        <f t="shared" si="489"/>
        <v/>
      </c>
      <c r="CG520" s="163" t="str">
        <f t="shared" si="490"/>
        <v/>
      </c>
      <c r="CH520" s="163" t="str">
        <f t="shared" si="491"/>
        <v/>
      </c>
      <c r="CI520" s="163" t="str">
        <f t="shared" si="492"/>
        <v/>
      </c>
      <c r="CJ520" s="163" t="str">
        <f t="shared" si="493"/>
        <v/>
      </c>
      <c r="CK520" s="163" t="str">
        <f t="shared" si="494"/>
        <v/>
      </c>
      <c r="CL520" s="163" t="str">
        <f t="shared" si="495"/>
        <v/>
      </c>
      <c r="CM520" s="163" t="str">
        <f t="shared" si="496"/>
        <v/>
      </c>
      <c r="CN520" s="163"/>
      <c r="CO520" s="163"/>
      <c r="CP520" s="163" t="str">
        <f t="shared" si="497"/>
        <v/>
      </c>
      <c r="CQ520" s="163"/>
      <c r="CR520" s="163"/>
      <c r="CS520" s="185" t="str">
        <f t="shared" si="514"/>
        <v/>
      </c>
      <c r="CT520" s="70"/>
      <c r="CU520" s="70">
        <f t="shared" si="498"/>
        <v>0</v>
      </c>
      <c r="CV520" s="70">
        <f t="shared" si="499"/>
        <v>0</v>
      </c>
      <c r="CW520" s="70"/>
      <c r="CX520" s="96">
        <f t="shared" si="500"/>
        <v>0</v>
      </c>
      <c r="CY520" s="70"/>
      <c r="CZ520" s="70" t="e">
        <f t="shared" si="501"/>
        <v>#VALUE!</v>
      </c>
      <c r="DA520" s="70" t="e">
        <f t="shared" si="502"/>
        <v>#VALUE!</v>
      </c>
      <c r="DB520" s="70"/>
      <c r="DC520" s="70" t="b">
        <f t="shared" si="515"/>
        <v>0</v>
      </c>
      <c r="DD520" s="70">
        <f t="shared" si="503"/>
        <v>0</v>
      </c>
      <c r="DE520" s="70" t="str">
        <f t="shared" si="504"/>
        <v/>
      </c>
      <c r="DF520" s="70"/>
      <c r="DG520" s="70" t="str">
        <f t="shared" si="516"/>
        <v/>
      </c>
      <c r="DH520" s="70" t="b">
        <f t="shared" si="517"/>
        <v>0</v>
      </c>
      <c r="DI520" s="70" t="str">
        <f t="shared" si="518"/>
        <v/>
      </c>
      <c r="DJ520" s="70"/>
      <c r="DK520" s="70" t="str">
        <f t="shared" si="505"/>
        <v/>
      </c>
      <c r="DL520" s="70" t="str">
        <f t="shared" si="506"/>
        <v/>
      </c>
      <c r="DM520" s="70"/>
      <c r="DN520" s="70" t="str">
        <f t="shared" si="507"/>
        <v/>
      </c>
      <c r="DO520" s="70" t="str">
        <f>IF(DK520="","",AND((COUNTIF($DK$12:DL520,DK520))=1,(COUNTIF($DK$12:DL520,DL520))=1))</f>
        <v/>
      </c>
      <c r="DP520" s="70" t="str">
        <f>IF(DK520="","",AND((COUNTIF(DK520:$DL$812,DK520))=1,(COUNTIF(DK520:$DL$812,DL520))=1))</f>
        <v/>
      </c>
      <c r="DQ520" s="70"/>
      <c r="DR520" s="70" t="b">
        <f t="shared" si="508"/>
        <v>0</v>
      </c>
      <c r="DS520" s="70" t="b">
        <f t="shared" si="509"/>
        <v>0</v>
      </c>
      <c r="DT520" s="70">
        <f t="shared" si="519"/>
        <v>0</v>
      </c>
      <c r="DU520" s="70">
        <f t="shared" si="520"/>
        <v>0</v>
      </c>
      <c r="DV520" s="70" t="b">
        <f t="shared" si="510"/>
        <v>0</v>
      </c>
      <c r="DW520" s="70" t="b">
        <f t="shared" si="511"/>
        <v>0</v>
      </c>
      <c r="DX520" s="70"/>
      <c r="DY520" s="70" t="b">
        <f t="shared" si="512"/>
        <v>0</v>
      </c>
      <c r="DZ520" s="70">
        <f t="shared" si="513"/>
        <v>0</v>
      </c>
      <c r="EA520" s="70"/>
    </row>
    <row r="521" spans="1:131" x14ac:dyDescent="0.25">
      <c r="A521" s="24" t="str">
        <f t="shared" si="478"/>
        <v/>
      </c>
      <c r="B521" s="36"/>
      <c r="C521" s="37"/>
      <c r="D521" s="38"/>
      <c r="E521" s="37"/>
      <c r="F521" s="38"/>
      <c r="G521" s="39"/>
      <c r="H521" s="35"/>
      <c r="I521" s="30"/>
      <c r="J521" s="38"/>
      <c r="K521" s="36"/>
      <c r="L521" s="40"/>
      <c r="M521" s="43"/>
      <c r="N521" s="44"/>
      <c r="O521" s="35"/>
      <c r="P521" s="87"/>
      <c r="R521" s="70"/>
      <c r="S521" s="70"/>
      <c r="T521" s="99" t="s">
        <v>1183</v>
      </c>
      <c r="U521" s="146" t="s">
        <v>1184</v>
      </c>
      <c r="V521" s="70"/>
      <c r="W521" s="70"/>
      <c r="X521" s="70"/>
      <c r="Y521" s="70"/>
      <c r="Z521" t="b">
        <f t="shared" si="457"/>
        <v>0</v>
      </c>
      <c r="AA521" t="b">
        <f t="shared" si="479"/>
        <v>0</v>
      </c>
      <c r="AB521" t="b">
        <f t="shared" si="458"/>
        <v>0</v>
      </c>
      <c r="AC521" t="b">
        <f t="shared" si="459"/>
        <v>0</v>
      </c>
      <c r="AD521" s="101" t="b">
        <f t="shared" si="460"/>
        <v>0</v>
      </c>
      <c r="AE521" t="e">
        <f t="shared" si="461"/>
        <v>#VALUE!</v>
      </c>
      <c r="AF521" t="b">
        <f t="shared" si="462"/>
        <v>0</v>
      </c>
      <c r="AG521" s="135"/>
      <c r="AH521" s="82" t="b">
        <f t="shared" si="463"/>
        <v>0</v>
      </c>
      <c r="AI521" s="99" t="b">
        <f t="shared" si="464"/>
        <v>0</v>
      </c>
      <c r="AJ521" s="70" t="b">
        <f t="shared" si="465"/>
        <v>0</v>
      </c>
      <c r="AK521" s="111" t="b">
        <f t="shared" si="480"/>
        <v>0</v>
      </c>
      <c r="AL521" s="82" t="e">
        <f t="shared" si="466"/>
        <v>#VALUE!</v>
      </c>
      <c r="AM521" s="82" t="b">
        <f t="shared" si="467"/>
        <v>0</v>
      </c>
      <c r="AN521" s="82" t="b">
        <f t="shared" si="468"/>
        <v>0</v>
      </c>
      <c r="AO521" s="82" t="b">
        <f t="shared" si="481"/>
        <v>0</v>
      </c>
      <c r="AP521" s="82" t="b">
        <f t="shared" si="469"/>
        <v>0</v>
      </c>
      <c r="AQ521" s="82" t="b">
        <f t="shared" si="482"/>
        <v>0</v>
      </c>
      <c r="AR521" s="70">
        <f t="shared" si="483"/>
        <v>0</v>
      </c>
      <c r="AS521" s="82" t="b">
        <f t="shared" si="470"/>
        <v>0</v>
      </c>
      <c r="AT521" s="82" t="b">
        <f t="shared" si="471"/>
        <v>0</v>
      </c>
      <c r="AU521" s="82" t="b">
        <f t="shared" si="472"/>
        <v>0</v>
      </c>
      <c r="AV521" s="82" t="b">
        <f t="shared" si="473"/>
        <v>0</v>
      </c>
      <c r="AW521" s="82" t="b">
        <f t="shared" si="474"/>
        <v>0</v>
      </c>
      <c r="AX521" s="82" t="b">
        <f t="shared" si="475"/>
        <v>0</v>
      </c>
      <c r="AY521" s="82" t="b">
        <f t="shared" si="484"/>
        <v>0</v>
      </c>
      <c r="AZ521" s="82"/>
      <c r="BA521" s="82" t="b">
        <f t="shared" si="485"/>
        <v>0</v>
      </c>
      <c r="BB521" s="82" t="b">
        <f t="shared" si="486"/>
        <v>0</v>
      </c>
      <c r="BC521" s="82" t="b">
        <f t="shared" si="487"/>
        <v>0</v>
      </c>
      <c r="BD521" s="70"/>
      <c r="BE521" s="70" t="str">
        <f t="shared" si="476"/>
        <v/>
      </c>
      <c r="BF521" s="70">
        <v>510</v>
      </c>
      <c r="BG521" s="70"/>
      <c r="BH521" s="70"/>
      <c r="BI521" s="70"/>
      <c r="BJ521" s="70"/>
      <c r="BK521" s="70"/>
      <c r="BL521" s="70"/>
      <c r="BM521" s="70"/>
      <c r="BN521" s="70"/>
      <c r="BO521" s="70"/>
      <c r="BP521" s="70"/>
      <c r="BQ521" s="70"/>
      <c r="BR521" s="70"/>
      <c r="BS521" s="70" t="b">
        <f t="shared" si="477"/>
        <v>0</v>
      </c>
      <c r="BT521" s="70">
        <f>COUNTA(B522:$O$830)</f>
        <v>0</v>
      </c>
      <c r="BU521" s="70"/>
      <c r="BV521" s="163"/>
      <c r="BW521" s="163"/>
      <c r="BX521" s="163"/>
      <c r="BY521" s="163"/>
      <c r="BZ521" s="163"/>
      <c r="CA521" s="163"/>
      <c r="CB521" s="163"/>
      <c r="CC521" s="163"/>
      <c r="CD521" s="163"/>
      <c r="CE521" s="163" t="str">
        <f t="shared" si="488"/>
        <v/>
      </c>
      <c r="CF521" s="163" t="str">
        <f t="shared" si="489"/>
        <v/>
      </c>
      <c r="CG521" s="163" t="str">
        <f t="shared" si="490"/>
        <v/>
      </c>
      <c r="CH521" s="163" t="str">
        <f t="shared" si="491"/>
        <v/>
      </c>
      <c r="CI521" s="163" t="str">
        <f t="shared" si="492"/>
        <v/>
      </c>
      <c r="CJ521" s="163" t="str">
        <f t="shared" si="493"/>
        <v/>
      </c>
      <c r="CK521" s="163" t="str">
        <f t="shared" si="494"/>
        <v/>
      </c>
      <c r="CL521" s="163" t="str">
        <f t="shared" si="495"/>
        <v/>
      </c>
      <c r="CM521" s="163" t="str">
        <f t="shared" si="496"/>
        <v/>
      </c>
      <c r="CN521" s="163"/>
      <c r="CO521" s="163"/>
      <c r="CP521" s="163" t="str">
        <f t="shared" si="497"/>
        <v/>
      </c>
      <c r="CQ521" s="163"/>
      <c r="CR521" s="163"/>
      <c r="CS521" s="185" t="str">
        <f t="shared" si="514"/>
        <v/>
      </c>
      <c r="CT521" s="70"/>
      <c r="CU521" s="70">
        <f t="shared" si="498"/>
        <v>0</v>
      </c>
      <c r="CV521" s="70">
        <f t="shared" si="499"/>
        <v>0</v>
      </c>
      <c r="CW521" s="70"/>
      <c r="CX521" s="96">
        <f t="shared" si="500"/>
        <v>0</v>
      </c>
      <c r="CY521" s="70"/>
      <c r="CZ521" s="70" t="e">
        <f t="shared" si="501"/>
        <v>#VALUE!</v>
      </c>
      <c r="DA521" s="70" t="e">
        <f t="shared" si="502"/>
        <v>#VALUE!</v>
      </c>
      <c r="DB521" s="70"/>
      <c r="DC521" s="70" t="b">
        <f t="shared" si="515"/>
        <v>0</v>
      </c>
      <c r="DD521" s="70">
        <f t="shared" si="503"/>
        <v>0</v>
      </c>
      <c r="DE521" s="70" t="str">
        <f t="shared" si="504"/>
        <v/>
      </c>
      <c r="DF521" s="70"/>
      <c r="DG521" s="70" t="str">
        <f t="shared" si="516"/>
        <v/>
      </c>
      <c r="DH521" s="70" t="b">
        <f t="shared" si="517"/>
        <v>0</v>
      </c>
      <c r="DI521" s="70" t="str">
        <f t="shared" si="518"/>
        <v/>
      </c>
      <c r="DJ521" s="70"/>
      <c r="DK521" s="70" t="str">
        <f t="shared" si="505"/>
        <v/>
      </c>
      <c r="DL521" s="70" t="str">
        <f t="shared" si="506"/>
        <v/>
      </c>
      <c r="DM521" s="70"/>
      <c r="DN521" s="70" t="str">
        <f t="shared" si="507"/>
        <v/>
      </c>
      <c r="DO521" s="70" t="str">
        <f>IF(DK521="","",AND((COUNTIF($DK$12:DL521,DK521))=1,(COUNTIF($DK$12:DL521,DL521))=1))</f>
        <v/>
      </c>
      <c r="DP521" s="70" t="str">
        <f>IF(DK521="","",AND((COUNTIF(DK521:$DL$812,DK521))=1,(COUNTIF(DK521:$DL$812,DL521))=1))</f>
        <v/>
      </c>
      <c r="DQ521" s="70"/>
      <c r="DR521" s="70" t="b">
        <f t="shared" si="508"/>
        <v>0</v>
      </c>
      <c r="DS521" s="70" t="b">
        <f t="shared" si="509"/>
        <v>0</v>
      </c>
      <c r="DT521" s="70">
        <f t="shared" si="519"/>
        <v>0</v>
      </c>
      <c r="DU521" s="70">
        <f t="shared" si="520"/>
        <v>0</v>
      </c>
      <c r="DV521" s="70" t="b">
        <f t="shared" si="510"/>
        <v>0</v>
      </c>
      <c r="DW521" s="70" t="b">
        <f t="shared" si="511"/>
        <v>0</v>
      </c>
      <c r="DX521" s="70"/>
      <c r="DY521" s="70" t="b">
        <f t="shared" si="512"/>
        <v>0</v>
      </c>
      <c r="DZ521" s="70">
        <f t="shared" si="513"/>
        <v>0</v>
      </c>
      <c r="EA521" s="70"/>
    </row>
    <row r="522" spans="1:131" x14ac:dyDescent="0.25">
      <c r="A522" s="24" t="str">
        <f t="shared" si="478"/>
        <v/>
      </c>
      <c r="B522" s="36"/>
      <c r="C522" s="37"/>
      <c r="D522" s="38"/>
      <c r="E522" s="37"/>
      <c r="F522" s="38"/>
      <c r="G522" s="39"/>
      <c r="H522" s="35"/>
      <c r="I522" s="30"/>
      <c r="J522" s="38"/>
      <c r="K522" s="36"/>
      <c r="L522" s="40"/>
      <c r="M522" s="43"/>
      <c r="N522" s="44"/>
      <c r="O522" s="35"/>
      <c r="P522" s="87"/>
      <c r="R522" s="70"/>
      <c r="S522" s="70"/>
      <c r="T522" s="99" t="s">
        <v>1185</v>
      </c>
      <c r="U522" s="146" t="s">
        <v>1186</v>
      </c>
      <c r="V522" s="70"/>
      <c r="W522" s="70"/>
      <c r="X522" s="70"/>
      <c r="Y522" s="70"/>
      <c r="Z522" t="b">
        <f t="shared" si="457"/>
        <v>0</v>
      </c>
      <c r="AA522" t="b">
        <f t="shared" si="479"/>
        <v>0</v>
      </c>
      <c r="AB522" t="b">
        <f t="shared" si="458"/>
        <v>0</v>
      </c>
      <c r="AC522" t="b">
        <f t="shared" si="459"/>
        <v>0</v>
      </c>
      <c r="AD522" s="101" t="b">
        <f t="shared" si="460"/>
        <v>0</v>
      </c>
      <c r="AE522" t="e">
        <f t="shared" si="461"/>
        <v>#VALUE!</v>
      </c>
      <c r="AF522" t="b">
        <f t="shared" si="462"/>
        <v>0</v>
      </c>
      <c r="AG522" s="135"/>
      <c r="AH522" s="82" t="b">
        <f t="shared" si="463"/>
        <v>0</v>
      </c>
      <c r="AI522" s="99" t="b">
        <f t="shared" si="464"/>
        <v>0</v>
      </c>
      <c r="AJ522" s="70" t="b">
        <f t="shared" si="465"/>
        <v>0</v>
      </c>
      <c r="AK522" s="111" t="b">
        <f t="shared" si="480"/>
        <v>0</v>
      </c>
      <c r="AL522" s="82" t="e">
        <f t="shared" si="466"/>
        <v>#VALUE!</v>
      </c>
      <c r="AM522" s="82" t="b">
        <f t="shared" si="467"/>
        <v>0</v>
      </c>
      <c r="AN522" s="82" t="b">
        <f t="shared" si="468"/>
        <v>0</v>
      </c>
      <c r="AO522" s="82" t="b">
        <f t="shared" si="481"/>
        <v>0</v>
      </c>
      <c r="AP522" s="82" t="b">
        <f t="shared" si="469"/>
        <v>0</v>
      </c>
      <c r="AQ522" s="82" t="b">
        <f t="shared" si="482"/>
        <v>0</v>
      </c>
      <c r="AR522" s="70">
        <f t="shared" si="483"/>
        <v>0</v>
      </c>
      <c r="AS522" s="82" t="b">
        <f t="shared" si="470"/>
        <v>0</v>
      </c>
      <c r="AT522" s="82" t="b">
        <f t="shared" si="471"/>
        <v>0</v>
      </c>
      <c r="AU522" s="82" t="b">
        <f t="shared" si="472"/>
        <v>0</v>
      </c>
      <c r="AV522" s="82" t="b">
        <f t="shared" si="473"/>
        <v>0</v>
      </c>
      <c r="AW522" s="82" t="b">
        <f t="shared" si="474"/>
        <v>0</v>
      </c>
      <c r="AX522" s="82" t="b">
        <f t="shared" si="475"/>
        <v>0</v>
      </c>
      <c r="AY522" s="82" t="b">
        <f t="shared" si="484"/>
        <v>0</v>
      </c>
      <c r="AZ522" s="82"/>
      <c r="BA522" s="82" t="b">
        <f t="shared" si="485"/>
        <v>0</v>
      </c>
      <c r="BB522" s="82" t="b">
        <f t="shared" si="486"/>
        <v>0</v>
      </c>
      <c r="BC522" s="82" t="b">
        <f t="shared" si="487"/>
        <v>0</v>
      </c>
      <c r="BD522" s="70"/>
      <c r="BE522" s="70" t="str">
        <f t="shared" si="476"/>
        <v/>
      </c>
      <c r="BF522" s="70">
        <v>511</v>
      </c>
      <c r="BG522" s="70"/>
      <c r="BH522" s="70"/>
      <c r="BI522" s="70"/>
      <c r="BJ522" s="70"/>
      <c r="BK522" s="70"/>
      <c r="BL522" s="70"/>
      <c r="BM522" s="70"/>
      <c r="BN522" s="70"/>
      <c r="BO522" s="70"/>
      <c r="BP522" s="70"/>
      <c r="BQ522" s="70"/>
      <c r="BR522" s="70"/>
      <c r="BS522" s="70" t="b">
        <f t="shared" si="477"/>
        <v>0</v>
      </c>
      <c r="BT522" s="70">
        <f>COUNTA(B523:$O$830)</f>
        <v>0</v>
      </c>
      <c r="BU522" s="70"/>
      <c r="BV522" s="163"/>
      <c r="BW522" s="163"/>
      <c r="BX522" s="163"/>
      <c r="BY522" s="163"/>
      <c r="BZ522" s="163"/>
      <c r="CA522" s="163"/>
      <c r="CB522" s="163"/>
      <c r="CC522" s="163"/>
      <c r="CD522" s="163"/>
      <c r="CE522" s="163" t="str">
        <f t="shared" si="488"/>
        <v/>
      </c>
      <c r="CF522" s="163" t="str">
        <f t="shared" si="489"/>
        <v/>
      </c>
      <c r="CG522" s="163" t="str">
        <f t="shared" si="490"/>
        <v/>
      </c>
      <c r="CH522" s="163" t="str">
        <f t="shared" si="491"/>
        <v/>
      </c>
      <c r="CI522" s="163" t="str">
        <f t="shared" si="492"/>
        <v/>
      </c>
      <c r="CJ522" s="163" t="str">
        <f t="shared" si="493"/>
        <v/>
      </c>
      <c r="CK522" s="163" t="str">
        <f t="shared" si="494"/>
        <v/>
      </c>
      <c r="CL522" s="163" t="str">
        <f t="shared" si="495"/>
        <v/>
      </c>
      <c r="CM522" s="163" t="str">
        <f t="shared" si="496"/>
        <v/>
      </c>
      <c r="CN522" s="163"/>
      <c r="CO522" s="163"/>
      <c r="CP522" s="163" t="str">
        <f t="shared" si="497"/>
        <v/>
      </c>
      <c r="CQ522" s="163"/>
      <c r="CR522" s="163"/>
      <c r="CS522" s="185" t="str">
        <f t="shared" si="514"/>
        <v/>
      </c>
      <c r="CT522" s="70"/>
      <c r="CU522" s="70">
        <f t="shared" si="498"/>
        <v>0</v>
      </c>
      <c r="CV522" s="70">
        <f t="shared" si="499"/>
        <v>0</v>
      </c>
      <c r="CW522" s="70"/>
      <c r="CX522" s="96">
        <f t="shared" si="500"/>
        <v>0</v>
      </c>
      <c r="CY522" s="70"/>
      <c r="CZ522" s="70" t="e">
        <f t="shared" si="501"/>
        <v>#VALUE!</v>
      </c>
      <c r="DA522" s="70" t="e">
        <f t="shared" si="502"/>
        <v>#VALUE!</v>
      </c>
      <c r="DB522" s="70"/>
      <c r="DC522" s="70" t="b">
        <f t="shared" si="515"/>
        <v>0</v>
      </c>
      <c r="DD522" s="70">
        <f t="shared" si="503"/>
        <v>0</v>
      </c>
      <c r="DE522" s="70" t="str">
        <f t="shared" si="504"/>
        <v/>
      </c>
      <c r="DF522" s="70"/>
      <c r="DG522" s="70" t="str">
        <f t="shared" si="516"/>
        <v/>
      </c>
      <c r="DH522" s="70" t="b">
        <f t="shared" si="517"/>
        <v>0</v>
      </c>
      <c r="DI522" s="70" t="str">
        <f t="shared" si="518"/>
        <v/>
      </c>
      <c r="DJ522" s="70"/>
      <c r="DK522" s="70" t="str">
        <f t="shared" si="505"/>
        <v/>
      </c>
      <c r="DL522" s="70" t="str">
        <f t="shared" si="506"/>
        <v/>
      </c>
      <c r="DM522" s="70"/>
      <c r="DN522" s="70" t="str">
        <f t="shared" si="507"/>
        <v/>
      </c>
      <c r="DO522" s="70" t="str">
        <f>IF(DK522="","",AND((COUNTIF($DK$12:DL522,DK522))=1,(COUNTIF($DK$12:DL522,DL522))=1))</f>
        <v/>
      </c>
      <c r="DP522" s="70" t="str">
        <f>IF(DK522="","",AND((COUNTIF(DK522:$DL$812,DK522))=1,(COUNTIF(DK522:$DL$812,DL522))=1))</f>
        <v/>
      </c>
      <c r="DQ522" s="70"/>
      <c r="DR522" s="70" t="b">
        <f t="shared" si="508"/>
        <v>0</v>
      </c>
      <c r="DS522" s="70" t="b">
        <f t="shared" si="509"/>
        <v>0</v>
      </c>
      <c r="DT522" s="70">
        <f t="shared" si="519"/>
        <v>0</v>
      </c>
      <c r="DU522" s="70">
        <f t="shared" si="520"/>
        <v>0</v>
      </c>
      <c r="DV522" s="70" t="b">
        <f t="shared" si="510"/>
        <v>0</v>
      </c>
      <c r="DW522" s="70" t="b">
        <f t="shared" si="511"/>
        <v>0</v>
      </c>
      <c r="DX522" s="70"/>
      <c r="DY522" s="70" t="b">
        <f t="shared" si="512"/>
        <v>0</v>
      </c>
      <c r="DZ522" s="70">
        <f t="shared" si="513"/>
        <v>0</v>
      </c>
      <c r="EA522" s="70"/>
    </row>
    <row r="523" spans="1:131" x14ac:dyDescent="0.25">
      <c r="A523" s="24" t="str">
        <f t="shared" si="478"/>
        <v/>
      </c>
      <c r="B523" s="36"/>
      <c r="C523" s="37"/>
      <c r="D523" s="38"/>
      <c r="E523" s="37"/>
      <c r="F523" s="38"/>
      <c r="G523" s="39"/>
      <c r="H523" s="35"/>
      <c r="I523" s="30"/>
      <c r="J523" s="38"/>
      <c r="K523" s="36"/>
      <c r="L523" s="40"/>
      <c r="M523" s="43"/>
      <c r="N523" s="44"/>
      <c r="O523" s="35"/>
      <c r="P523" s="87"/>
      <c r="R523" s="70"/>
      <c r="S523" s="70"/>
      <c r="T523" s="99" t="s">
        <v>1187</v>
      </c>
      <c r="U523" s="146" t="s">
        <v>1188</v>
      </c>
      <c r="V523" s="70"/>
      <c r="W523" s="70"/>
      <c r="X523" s="70"/>
      <c r="Y523" s="70"/>
      <c r="Z523" t="b">
        <f t="shared" si="457"/>
        <v>0</v>
      </c>
      <c r="AA523" t="b">
        <f t="shared" si="479"/>
        <v>0</v>
      </c>
      <c r="AB523" t="b">
        <f t="shared" si="458"/>
        <v>0</v>
      </c>
      <c r="AC523" t="b">
        <f t="shared" si="459"/>
        <v>0</v>
      </c>
      <c r="AD523" s="101" t="b">
        <f t="shared" si="460"/>
        <v>0</v>
      </c>
      <c r="AE523" t="e">
        <f t="shared" si="461"/>
        <v>#VALUE!</v>
      </c>
      <c r="AF523" t="b">
        <f t="shared" si="462"/>
        <v>0</v>
      </c>
      <c r="AG523" s="135"/>
      <c r="AH523" s="82" t="b">
        <f t="shared" si="463"/>
        <v>0</v>
      </c>
      <c r="AI523" s="99" t="b">
        <f t="shared" si="464"/>
        <v>0</v>
      </c>
      <c r="AJ523" s="70" t="b">
        <f t="shared" si="465"/>
        <v>0</v>
      </c>
      <c r="AK523" s="111" t="b">
        <f t="shared" si="480"/>
        <v>0</v>
      </c>
      <c r="AL523" s="82" t="e">
        <f t="shared" si="466"/>
        <v>#VALUE!</v>
      </c>
      <c r="AM523" s="82" t="b">
        <f t="shared" si="467"/>
        <v>0</v>
      </c>
      <c r="AN523" s="82" t="b">
        <f t="shared" si="468"/>
        <v>0</v>
      </c>
      <c r="AO523" s="82" t="b">
        <f t="shared" si="481"/>
        <v>0</v>
      </c>
      <c r="AP523" s="82" t="b">
        <f t="shared" si="469"/>
        <v>0</v>
      </c>
      <c r="AQ523" s="82" t="b">
        <f t="shared" si="482"/>
        <v>0</v>
      </c>
      <c r="AR523" s="70">
        <f t="shared" si="483"/>
        <v>0</v>
      </c>
      <c r="AS523" s="82" t="b">
        <f t="shared" si="470"/>
        <v>0</v>
      </c>
      <c r="AT523" s="82" t="b">
        <f t="shared" si="471"/>
        <v>0</v>
      </c>
      <c r="AU523" s="82" t="b">
        <f t="shared" si="472"/>
        <v>0</v>
      </c>
      <c r="AV523" s="82" t="b">
        <f t="shared" si="473"/>
        <v>0</v>
      </c>
      <c r="AW523" s="82" t="b">
        <f t="shared" si="474"/>
        <v>0</v>
      </c>
      <c r="AX523" s="82" t="b">
        <f t="shared" si="475"/>
        <v>0</v>
      </c>
      <c r="AY523" s="82" t="b">
        <f t="shared" si="484"/>
        <v>0</v>
      </c>
      <c r="AZ523" s="82"/>
      <c r="BA523" s="82" t="b">
        <f t="shared" si="485"/>
        <v>0</v>
      </c>
      <c r="BB523" s="82" t="b">
        <f t="shared" si="486"/>
        <v>0</v>
      </c>
      <c r="BC523" s="82" t="b">
        <f t="shared" si="487"/>
        <v>0</v>
      </c>
      <c r="BD523" s="70"/>
      <c r="BE523" s="70" t="str">
        <f t="shared" si="476"/>
        <v/>
      </c>
      <c r="BF523" s="70">
        <v>512</v>
      </c>
      <c r="BG523" s="70"/>
      <c r="BH523" s="70"/>
      <c r="BI523" s="70"/>
      <c r="BJ523" s="70"/>
      <c r="BK523" s="70"/>
      <c r="BL523" s="70"/>
      <c r="BM523" s="70"/>
      <c r="BN523" s="70"/>
      <c r="BO523" s="70"/>
      <c r="BP523" s="70"/>
      <c r="BQ523" s="70"/>
      <c r="BR523" s="70"/>
      <c r="BS523" s="70" t="b">
        <f t="shared" si="477"/>
        <v>0</v>
      </c>
      <c r="BT523" s="70">
        <f>COUNTA(B524:$O$830)</f>
        <v>0</v>
      </c>
      <c r="BU523" s="70"/>
      <c r="BV523" s="163"/>
      <c r="BW523" s="163"/>
      <c r="BX523" s="163"/>
      <c r="BY523" s="163"/>
      <c r="BZ523" s="163"/>
      <c r="CA523" s="163"/>
      <c r="CB523" s="163"/>
      <c r="CC523" s="163"/>
      <c r="CD523" s="163"/>
      <c r="CE523" s="163" t="str">
        <f t="shared" si="488"/>
        <v/>
      </c>
      <c r="CF523" s="163" t="str">
        <f t="shared" si="489"/>
        <v/>
      </c>
      <c r="CG523" s="163" t="str">
        <f t="shared" si="490"/>
        <v/>
      </c>
      <c r="CH523" s="163" t="str">
        <f t="shared" si="491"/>
        <v/>
      </c>
      <c r="CI523" s="163" t="str">
        <f t="shared" si="492"/>
        <v/>
      </c>
      <c r="CJ523" s="163" t="str">
        <f t="shared" si="493"/>
        <v/>
      </c>
      <c r="CK523" s="163" t="str">
        <f t="shared" si="494"/>
        <v/>
      </c>
      <c r="CL523" s="163" t="str">
        <f t="shared" si="495"/>
        <v/>
      </c>
      <c r="CM523" s="163" t="str">
        <f t="shared" si="496"/>
        <v/>
      </c>
      <c r="CN523" s="163"/>
      <c r="CO523" s="163"/>
      <c r="CP523" s="163" t="str">
        <f t="shared" si="497"/>
        <v/>
      </c>
      <c r="CQ523" s="163"/>
      <c r="CR523" s="163"/>
      <c r="CS523" s="185" t="str">
        <f t="shared" si="514"/>
        <v/>
      </c>
      <c r="CT523" s="70"/>
      <c r="CU523" s="70">
        <f t="shared" si="498"/>
        <v>0</v>
      </c>
      <c r="CV523" s="70">
        <f t="shared" si="499"/>
        <v>0</v>
      </c>
      <c r="CW523" s="70"/>
      <c r="CX523" s="96">
        <f t="shared" si="500"/>
        <v>0</v>
      </c>
      <c r="CY523" s="70"/>
      <c r="CZ523" s="70" t="e">
        <f t="shared" si="501"/>
        <v>#VALUE!</v>
      </c>
      <c r="DA523" s="70" t="e">
        <f t="shared" si="502"/>
        <v>#VALUE!</v>
      </c>
      <c r="DB523" s="70"/>
      <c r="DC523" s="70" t="b">
        <f t="shared" si="515"/>
        <v>0</v>
      </c>
      <c r="DD523" s="70">
        <f t="shared" si="503"/>
        <v>0</v>
      </c>
      <c r="DE523" s="70" t="str">
        <f t="shared" si="504"/>
        <v/>
      </c>
      <c r="DF523" s="70"/>
      <c r="DG523" s="70" t="str">
        <f t="shared" si="516"/>
        <v/>
      </c>
      <c r="DH523" s="70" t="b">
        <f t="shared" si="517"/>
        <v>0</v>
      </c>
      <c r="DI523" s="70" t="str">
        <f t="shared" si="518"/>
        <v/>
      </c>
      <c r="DJ523" s="70"/>
      <c r="DK523" s="70" t="str">
        <f t="shared" si="505"/>
        <v/>
      </c>
      <c r="DL523" s="70" t="str">
        <f t="shared" si="506"/>
        <v/>
      </c>
      <c r="DM523" s="70"/>
      <c r="DN523" s="70" t="str">
        <f t="shared" si="507"/>
        <v/>
      </c>
      <c r="DO523" s="70" t="str">
        <f>IF(DK523="","",AND((COUNTIF($DK$12:DL523,DK523))=1,(COUNTIF($DK$12:DL523,DL523))=1))</f>
        <v/>
      </c>
      <c r="DP523" s="70" t="str">
        <f>IF(DK523="","",AND((COUNTIF(DK523:$DL$812,DK523))=1,(COUNTIF(DK523:$DL$812,DL523))=1))</f>
        <v/>
      </c>
      <c r="DQ523" s="70"/>
      <c r="DR523" s="70" t="b">
        <f t="shared" si="508"/>
        <v>0</v>
      </c>
      <c r="DS523" s="70" t="b">
        <f t="shared" si="509"/>
        <v>0</v>
      </c>
      <c r="DT523" s="70">
        <f t="shared" si="519"/>
        <v>0</v>
      </c>
      <c r="DU523" s="70">
        <f t="shared" si="520"/>
        <v>0</v>
      </c>
      <c r="DV523" s="70" t="b">
        <f t="shared" si="510"/>
        <v>0</v>
      </c>
      <c r="DW523" s="70" t="b">
        <f t="shared" si="511"/>
        <v>0</v>
      </c>
      <c r="DX523" s="70"/>
      <c r="DY523" s="70" t="b">
        <f t="shared" si="512"/>
        <v>0</v>
      </c>
      <c r="DZ523" s="70">
        <f t="shared" si="513"/>
        <v>0</v>
      </c>
      <c r="EA523" s="70"/>
    </row>
    <row r="524" spans="1:131" x14ac:dyDescent="0.25">
      <c r="A524" s="24" t="str">
        <f t="shared" si="478"/>
        <v/>
      </c>
      <c r="B524" s="36"/>
      <c r="C524" s="37"/>
      <c r="D524" s="38"/>
      <c r="E524" s="37"/>
      <c r="F524" s="38"/>
      <c r="G524" s="39"/>
      <c r="H524" s="35"/>
      <c r="I524" s="30"/>
      <c r="J524" s="38"/>
      <c r="K524" s="36"/>
      <c r="L524" s="40"/>
      <c r="M524" s="43"/>
      <c r="N524" s="44"/>
      <c r="O524" s="35"/>
      <c r="P524" s="87"/>
      <c r="R524" s="70"/>
      <c r="S524" s="70"/>
      <c r="T524" s="99" t="s">
        <v>1189</v>
      </c>
      <c r="U524" s="146" t="s">
        <v>1190</v>
      </c>
      <c r="V524" s="70"/>
      <c r="W524" s="70"/>
      <c r="X524" s="70"/>
      <c r="Y524" s="70"/>
      <c r="Z524" t="b">
        <f t="shared" ref="Z524:Z587" si="521">NOT(OR(COUNTA(B524:O524,)=1,C524="C",C524="A",C524="P",C524="IMB",C524="F",C524="CT",C524="AT",C524="PT"))</f>
        <v>0</v>
      </c>
      <c r="AA524" t="b">
        <f t="shared" si="479"/>
        <v>0</v>
      </c>
      <c r="AB524" t="b">
        <f t="shared" ref="AB524:AB587" si="522">IF(COUNTA(B524:O524,)=1,FALSE,AND(OR(C524="CT",C524="AT",C524="PT"),D524&lt;&gt;""))</f>
        <v>0</v>
      </c>
      <c r="AC524" t="b">
        <f t="shared" ref="AC524:AC587" si="523">IF(ISBLANK(C524),FALSE,IF((((ISBLANK(D524))+(C524&lt;&gt;"c")+(C524&lt;&gt;"a")+(C524&lt;&gt;"p"))=4),FALSE,IF(OR(C524="P",C524="ct",C524="at",C524="pt"),FALSE,IF(OR(ISERROR(SEARCH("/",D524)),(NOT(ISBLANK(D524))+(C524="c")+(C524="a")+(C524="p")=1)),TRUE,OR(((AND((MID(D524,SEARCH("/",D524),3))="/ft",C524="c")+(AND((MID(D524,SEARCH("/",D524),3))="/ae",C524="a"))+(AND((MID(D524,SEARCH("/",D524),3))="/of",C524="c")))+(ISNUMBER(MID(D524,SEARCH("/",D524)+1,LEN(D524)-SEARCH("/",D524))*1)))&lt;&gt;1,SEARCH("/",D524)&lt;&gt;6,IF(OR(LEFT(D524,2)="2A",LEFT(D524,2)="2B"),ISERROR(VALUE(MID(D524,3,3))),ISERROR(VALUE(LEFT(D524,5)))))))))</f>
        <v>0</v>
      </c>
      <c r="AD524" s="101" t="b">
        <f t="shared" ref="AD524:AD587" si="524">IF(ISBLANK(E524),FALSE,OR(C524&amp;D524=E524&amp;F524,LEFT(D524,2)="20"))</f>
        <v>0</v>
      </c>
      <c r="AE524" t="e">
        <f t="shared" ref="AE524:AE587" si="525">TEXT($I$3,"00000")&lt;&gt;MID(D524,1,SEARCH("/",D524)-1)</f>
        <v>#VALUE!</v>
      </c>
      <c r="AF524" t="b">
        <f t="shared" ref="AF524:AF587" si="526">NOT(OR(COUNTA(B524:O524,)=1,E524="C",E524="A",E524="P",E524="IMB",E524="F",E524="CT",E524="AT",E524="PT"))</f>
        <v>0</v>
      </c>
      <c r="AG524" s="135"/>
      <c r="AH524" s="82" t="b">
        <f t="shared" ref="AH524:AH587" si="527">IF(COUNTA(B524:O524,)=1,FALSE,IF(ISNA(LOOKUP(C524&amp;E524&amp;H524,ceh)),TRUE,IF(C524&amp;E524&amp;H524&lt;&gt;LOOKUP(C524&amp;E524&amp;H524,ceh),TRUE,FALSE)))</f>
        <v>0</v>
      </c>
      <c r="AI524" s="99" t="b">
        <f t="shared" ref="AI524:AI587" si="528">IF(COUNTA(B524:O524,)=1,FALSE,AND(OR(E524="CT",E524="AT",E524="PT"),F524&lt;&gt;""))</f>
        <v>0</v>
      </c>
      <c r="AJ524" s="70" t="b">
        <f t="shared" ref="AJ524:AJ587" si="529">IF(ISBLANK(E524),FALSE,IF((((ISBLANK(F524))+(E524&lt;&gt;"c")+(E524&lt;&gt;"a")+(E524&lt;&gt;"p"))=4),FALSE,IF(OR(E524="P",E524="ct",E524="at",E524="pt"),FALSE,IF(OR(ISERROR(SEARCH("/",F524)),(NOT(ISBLANK(F524))+(E524="c")+(E524="a")+(E524="p")=1)),TRUE,OR(((AND((MID(F524,SEARCH("/",F524),3))="/ft",E524="c")+(AND((MID(F524,SEARCH("/",F524),3))="/ae",E524="a"))+(AND((MID(F524,SEARCH("/",F524),3))="/of",E524="c")))+(ISNUMBER(MID(F524,SEARCH("/",F524)+1,LEN(F524)-SEARCH("/",F524))*1)))&lt;&gt;1,SEARCH("/",F524)&lt;&gt;6,IF(OR(LEFT(F524,2)="2A",LEFT(F524,2)="2B"),ISERROR(VALUE(MID(F524,3,3))),ISERROR(VALUE(LEFT(F524,5)))))))))</f>
        <v>0</v>
      </c>
      <c r="AK524" s="111" t="b">
        <f t="shared" si="480"/>
        <v>0</v>
      </c>
      <c r="AL524" s="82" t="e">
        <f t="shared" ref="AL524:AL587" si="530">TEXT($I$3,"00000")&lt;&gt;MID(F524,1,SEARCH("/",F524)-1)</f>
        <v>#VALUE!</v>
      </c>
      <c r="AM524" s="82" t="b">
        <f t="shared" ref="AM524:AM587" si="531">IF(COUNTA(B524:O524,)=1,FALSE,OR(G524=0,ISBLANK(G524),ISTEXT(G524)))</f>
        <v>0</v>
      </c>
      <c r="AN524" s="82" t="b">
        <f t="shared" ref="AN524:AN587" si="532">((C524&amp;E524="cimb")+(C524&amp;E624="cf")+(C524&amp;E524="aimb")+(C524&amp;E524="af")+(C524&amp;E524="pf")+(C524&amp;E524="imbc")+(C524&amp;E524="fc")+(C524&amp;E524="imba")+(C524&amp;E524="fa")+(C524&amp;E524="fp")+(G524&lt;&gt;7))=2</f>
        <v>0</v>
      </c>
      <c r="AO524" s="82" t="b">
        <f t="shared" si="481"/>
        <v>0</v>
      </c>
      <c r="AP524" s="82" t="b">
        <f t="shared" ref="AP524:AP587" si="533">IF(AND(COUNTA(B524:O524,)&lt;&gt;1,ISBLANK(H524)),TRUE,IF(ISNA(LOOKUP(H524,Diamètre_Conduite)),TRUE,IF(H524&lt;&gt;LOOKUP(H524,Diamètre_Conduite),TRUE,FALSE)))</f>
        <v>0</v>
      </c>
      <c r="AQ524" s="82" t="b">
        <f t="shared" si="482"/>
        <v>0</v>
      </c>
      <c r="AR524" s="70">
        <f t="shared" si="483"/>
        <v>0</v>
      </c>
      <c r="AS524" s="82" t="b">
        <f t="shared" ref="AS524:AS587" si="534">IF(COUNTA(B524:O524,)=1,FALSE,IF(ISNA(LOOKUP(K524,diamcable)),TRUE,IF(K524&lt;&gt;LOOKUP(K524,diamcable),TRUE,FALSE)))</f>
        <v>0</v>
      </c>
      <c r="AT524" s="82" t="b">
        <f t="shared" ref="AT524:AT587" si="535">IF(OR(AND(C524="",E524="",H524=""),COUNTA(B524:O524,)=1),FALSE,IF(ISNA(LOOKUP(C524&amp;E524,CE)),TRUE,IF(C524&amp;E524&lt;&gt;LOOKUP(C524&amp;E524,CE),TRUE,FALSE)))</f>
        <v>0</v>
      </c>
      <c r="AU524" s="82" t="b">
        <f t="shared" ref="AU524:AU587" si="536">IF(OR(COUNTA(B524:O524,)=1,M524=""),FALSE,OR(AND(C524="c",OR(B524="se",B524="ss")),AND(C524="c",NOT(OR(M524="oui transition égout petit pied droit",M524="oui transition égout grand pied droit",M524="oui percement avec plus de 4 alvéoles",M524="oui percement petit pied droit",M524="oui percement grand pied droit"))),AND(C524="a",NOT(OR(M524="oui renforcement appui sans commande d'appui",M524="oui remplacement appui",M524="oui renforcement appui avec commande d'appui"))),(C524&lt;&gt;"c")+(C524&lt;&gt;"a")=2))</f>
        <v>0</v>
      </c>
      <c r="AV524" s="82" t="b">
        <f t="shared" ref="AV524:AV587" si="537">IF(OR(COUNTA(B524:O524,)=1,N524=""),FALSE,OR(AND(E524="c",NOT(OR(N524="oui transition égout petit pied droit",N524="oui transition égout grand pied droit",N524="oui percement avec plus de 4 alvéoles",N524="oui percement petit pied droit",N524="oui percement grand pied droit"))),AND(E524="a",NOT(OR(N524="oui renforcement appui sans commande d'appui",N524="oui remplacement appui",N524="oui renforcement appui avec commande d'appui"))),(E524&lt;&gt;"c")+(E524&lt;&gt;"a")=2))</f>
        <v>0</v>
      </c>
      <c r="AW524" s="82" t="b">
        <f t="shared" ref="AW524:AW587" si="538">IF(OR(COUNTA(B524:O524,)=1,O524=""),FALSE,IF(((O524="A PEO")+(O524="B PEO")+(O524="A Manchon &gt; 2dm3")+(O524="A Micro Manchon &lt; 2dm3")+(O524="B Manchon &gt; 2dm3")+(O524="B Micro Manchon &lt; 2dm3")+(O524="A PMSB")+(O524="B PMSB")+(O524=""))&lt;&gt;1,TRUE,IF(AND((LEFT(O524,1)="a"),OR((C524="c"),(C524="a"))),FALSE,IF(AND((LEFT(O524,1)="b"),OR(E524="c",E524="a")),FALSE,TRUE))))</f>
        <v>0</v>
      </c>
      <c r="AX524" s="82" t="b">
        <f t="shared" ref="AX524:AX587" si="539">IF(OR(COUNTA(B524:O524,)=1,O524=""),FALSE,IF(((O524="A PB Chambre")+(O524="B PB Chambre")+(O524="A PB Appui")+(O524="B PB Appui")+(O524=""))&lt;&gt;1,TRUE,IF((((O524="A PB Chambre")+(C524="c"))=2)+(((O524="B PB Chambre")+(E524="c"))=2)+(((O524="A PB Appui")+(C524="a"))=2)+(((O524="B PB Appui")+(E524="a"))=2),FALSE,TRUE)))</f>
        <v>0</v>
      </c>
      <c r="AY524" s="82" t="b">
        <f t="shared" si="484"/>
        <v>0</v>
      </c>
      <c r="AZ524" s="82"/>
      <c r="BA524" s="82" t="b">
        <f t="shared" si="485"/>
        <v>0</v>
      </c>
      <c r="BB524" s="82" t="b">
        <f t="shared" si="486"/>
        <v>0</v>
      </c>
      <c r="BC524" s="82" t="b">
        <f t="shared" si="487"/>
        <v>0</v>
      </c>
      <c r="BD524" s="70"/>
      <c r="BE524" s="70" t="str">
        <f t="shared" ref="BE524:BE587" si="540">IF(ISERR(LEFT(D524,SEARCH("/",D524,1)-1)),"",LEFT(D524,SEARCH("/",D524,1)-1))</f>
        <v/>
      </c>
      <c r="BF524" s="70">
        <v>513</v>
      </c>
      <c r="BG524" s="70"/>
      <c r="BH524" s="70"/>
      <c r="BI524" s="70"/>
      <c r="BJ524" s="70"/>
      <c r="BK524" s="70"/>
      <c r="BL524" s="70"/>
      <c r="BM524" s="70"/>
      <c r="BN524" s="70"/>
      <c r="BO524" s="70"/>
      <c r="BP524" s="70"/>
      <c r="BQ524" s="70"/>
      <c r="BR524" s="70"/>
      <c r="BS524" s="70" t="b">
        <f t="shared" ref="BS524:BS587" si="541">IF(AND(COUNTA(B524:O524)=0,BT524&lt;&gt;0),TRUE,FALSE)</f>
        <v>0</v>
      </c>
      <c r="BT524" s="70">
        <f>COUNTA(B525:$O$830)</f>
        <v>0</v>
      </c>
      <c r="BU524" s="70"/>
      <c r="BV524" s="163"/>
      <c r="BW524" s="163"/>
      <c r="BX524" s="163"/>
      <c r="BY524" s="163"/>
      <c r="BZ524" s="163"/>
      <c r="CA524" s="163"/>
      <c r="CB524" s="163"/>
      <c r="CC524" s="163"/>
      <c r="CD524" s="163"/>
      <c r="CE524" s="163" t="str">
        <f t="shared" si="488"/>
        <v/>
      </c>
      <c r="CF524" s="163" t="str">
        <f t="shared" si="489"/>
        <v/>
      </c>
      <c r="CG524" s="163" t="str">
        <f t="shared" si="490"/>
        <v/>
      </c>
      <c r="CH524" s="163" t="str">
        <f t="shared" si="491"/>
        <v/>
      </c>
      <c r="CI524" s="163" t="str">
        <f t="shared" si="492"/>
        <v/>
      </c>
      <c r="CJ524" s="163" t="str">
        <f t="shared" si="493"/>
        <v/>
      </c>
      <c r="CK524" s="163" t="str">
        <f t="shared" si="494"/>
        <v/>
      </c>
      <c r="CL524" s="163" t="str">
        <f t="shared" si="495"/>
        <v/>
      </c>
      <c r="CM524" s="163" t="str">
        <f t="shared" si="496"/>
        <v/>
      </c>
      <c r="CN524" s="163"/>
      <c r="CO524" s="163"/>
      <c r="CP524" s="163" t="str">
        <f t="shared" si="497"/>
        <v/>
      </c>
      <c r="CQ524" s="163"/>
      <c r="CR524" s="163"/>
      <c r="CS524" s="185" t="str">
        <f t="shared" si="514"/>
        <v/>
      </c>
      <c r="CT524" s="70"/>
      <c r="CU524" s="70">
        <f t="shared" si="498"/>
        <v>0</v>
      </c>
      <c r="CV524" s="70">
        <f t="shared" si="499"/>
        <v>0</v>
      </c>
      <c r="CW524" s="70"/>
      <c r="CX524" s="96">
        <f t="shared" si="500"/>
        <v>0</v>
      </c>
      <c r="CY524" s="70"/>
      <c r="CZ524" s="70" t="e">
        <f t="shared" si="501"/>
        <v>#VALUE!</v>
      </c>
      <c r="DA524" s="70" t="e">
        <f t="shared" si="502"/>
        <v>#VALUE!</v>
      </c>
      <c r="DB524" s="70"/>
      <c r="DC524" s="70" t="b">
        <f t="shared" si="515"/>
        <v>0</v>
      </c>
      <c r="DD524" s="70">
        <f t="shared" si="503"/>
        <v>0</v>
      </c>
      <c r="DE524" s="70" t="str">
        <f t="shared" si="504"/>
        <v/>
      </c>
      <c r="DF524" s="70"/>
      <c r="DG524" s="70" t="str">
        <f t="shared" si="516"/>
        <v/>
      </c>
      <c r="DH524" s="70" t="b">
        <f t="shared" si="517"/>
        <v>0</v>
      </c>
      <c r="DI524" s="70" t="str">
        <f t="shared" si="518"/>
        <v/>
      </c>
      <c r="DJ524" s="70"/>
      <c r="DK524" s="70" t="str">
        <f t="shared" si="505"/>
        <v/>
      </c>
      <c r="DL524" s="70" t="str">
        <f t="shared" si="506"/>
        <v/>
      </c>
      <c r="DM524" s="70"/>
      <c r="DN524" s="70" t="str">
        <f t="shared" si="507"/>
        <v/>
      </c>
      <c r="DO524" s="70" t="str">
        <f>IF(DK524="","",AND((COUNTIF($DK$12:DL524,DK524))=1,(COUNTIF($DK$12:DL524,DL524))=1))</f>
        <v/>
      </c>
      <c r="DP524" s="70" t="str">
        <f>IF(DK524="","",AND((COUNTIF(DK524:$DL$812,DK524))=1,(COUNTIF(DK524:$DL$812,DL524))=1))</f>
        <v/>
      </c>
      <c r="DQ524" s="70"/>
      <c r="DR524" s="70" t="b">
        <f t="shared" si="508"/>
        <v>0</v>
      </c>
      <c r="DS524" s="70" t="b">
        <f t="shared" si="509"/>
        <v>0</v>
      </c>
      <c r="DT524" s="70">
        <f t="shared" si="519"/>
        <v>0</v>
      </c>
      <c r="DU524" s="70">
        <f t="shared" si="520"/>
        <v>0</v>
      </c>
      <c r="DV524" s="70" t="b">
        <f t="shared" si="510"/>
        <v>0</v>
      </c>
      <c r="DW524" s="70" t="b">
        <f t="shared" si="511"/>
        <v>0</v>
      </c>
      <c r="DX524" s="70"/>
      <c r="DY524" s="70" t="b">
        <f t="shared" si="512"/>
        <v>0</v>
      </c>
      <c r="DZ524" s="70">
        <f t="shared" si="513"/>
        <v>0</v>
      </c>
      <c r="EA524" s="70"/>
    </row>
    <row r="525" spans="1:131" x14ac:dyDescent="0.25">
      <c r="A525" s="24" t="str">
        <f t="shared" ref="A525:A588" si="542">IF(BS525=TRUE,"ligne vide interdite","")</f>
        <v/>
      </c>
      <c r="B525" s="36"/>
      <c r="C525" s="37"/>
      <c r="D525" s="38"/>
      <c r="E525" s="37"/>
      <c r="F525" s="38"/>
      <c r="G525" s="39"/>
      <c r="H525" s="35"/>
      <c r="I525" s="30"/>
      <c r="J525" s="38"/>
      <c r="K525" s="36"/>
      <c r="L525" s="40"/>
      <c r="M525" s="43"/>
      <c r="N525" s="44"/>
      <c r="O525" s="35"/>
      <c r="P525" s="87"/>
      <c r="R525" s="70"/>
      <c r="S525" s="70"/>
      <c r="T525" s="99" t="s">
        <v>1191</v>
      </c>
      <c r="U525" s="146" t="s">
        <v>1192</v>
      </c>
      <c r="V525" s="70"/>
      <c r="W525" s="70"/>
      <c r="X525" s="70"/>
      <c r="Y525" s="70"/>
      <c r="Z525" t="b">
        <f t="shared" si="521"/>
        <v>0</v>
      </c>
      <c r="AA525" t="b">
        <f t="shared" ref="AA525:AA588" si="543">AND($DN$11&gt;1,DN525=TRUE)</f>
        <v>0</v>
      </c>
      <c r="AB525" t="b">
        <f t="shared" si="522"/>
        <v>0</v>
      </c>
      <c r="AC525" t="b">
        <f t="shared" si="523"/>
        <v>0</v>
      </c>
      <c r="AD525" s="101" t="b">
        <f t="shared" si="524"/>
        <v>0</v>
      </c>
      <c r="AE525" t="e">
        <f t="shared" si="525"/>
        <v>#VALUE!</v>
      </c>
      <c r="AF525" t="b">
        <f t="shared" si="526"/>
        <v>0</v>
      </c>
      <c r="AG525" s="135"/>
      <c r="AH525" s="82" t="b">
        <f t="shared" si="527"/>
        <v>0</v>
      </c>
      <c r="AI525" s="99" t="b">
        <f t="shared" si="528"/>
        <v>0</v>
      </c>
      <c r="AJ525" s="70" t="b">
        <f t="shared" si="529"/>
        <v>0</v>
      </c>
      <c r="AK525" s="111" t="b">
        <f t="shared" ref="AK525:AK588" si="544">IF(ISBLANK(E525),FALSE,OR(C525&amp;D525=E525&amp;F525,LEFT(F525,2)="20"))</f>
        <v>0</v>
      </c>
      <c r="AL525" s="82" t="e">
        <f t="shared" si="530"/>
        <v>#VALUE!</v>
      </c>
      <c r="AM525" s="82" t="b">
        <f t="shared" si="531"/>
        <v>0</v>
      </c>
      <c r="AN525" s="82" t="b">
        <f t="shared" si="532"/>
        <v>0</v>
      </c>
      <c r="AO525" s="82" t="b">
        <f t="shared" ref="AO525:AO588" si="545">OR(AP525,AND((ISERROR(SEARCH("t",B525))+(H525&lt;&gt;"sous tubage existant"))=1,(H525&lt;&gt;"sous tubage existant")))</f>
        <v>0</v>
      </c>
      <c r="AP525" s="82" t="b">
        <f t="shared" si="533"/>
        <v>0</v>
      </c>
      <c r="AQ525" s="82" t="b">
        <f t="shared" ref="AQ525:AQ588" si="546">OR(AND(I525="oui",J525=""),(I525="oui")+(J525="6/8mm")+(J525="8/10mm")+(J525="11/14mm")+(J525="13/16mm")+(J525="15/18mm")+(J525="16/20mm")+(J525="21/25mm")+(J525="27/32mm")=1)</f>
        <v>0</v>
      </c>
      <c r="AR525" s="70">
        <f t="shared" ref="AR525:AR588" si="547">IF(I525="Oui",OR(((AND((K525&lt;=8),((LEFT(J525,SEARCH("/",J525,1)-1)*1)&lt;=11)))+(AND((K525&gt;8),(K525&lt;=12),((LEFT(J525,SEARCH("/",J525,1)-1)*1)&lt;=15)))+(AND((K525&gt;12),(K525&lt;=16),((LEFT(J525,SEARCH("/",J525,1)-1)*1)&lt;=21)))+(AND((K525&gt;16),((LEFT(J525,SEARCH("/",J525,1)-1)*1)&lt;=27))))&lt;&gt;1,(K525)&gt;(LEFT(J525,SEARCH("/",J525,1)-1)-(ROUNDUP((MID(J525,SEARCH("/",J525,1)+1,(SEARCH("mm",J525,1)-1)-SEARCH("/",J525,1))-(LEFT(J525,SEARCH("/",J525,1)-1)))/2,0)))),)</f>
        <v>0</v>
      </c>
      <c r="AS525" s="82" t="b">
        <f t="shared" si="534"/>
        <v>0</v>
      </c>
      <c r="AT525" s="82" t="b">
        <f t="shared" si="535"/>
        <v>0</v>
      </c>
      <c r="AU525" s="82" t="b">
        <f t="shared" si="536"/>
        <v>0</v>
      </c>
      <c r="AV525" s="82" t="b">
        <f t="shared" si="537"/>
        <v>0</v>
      </c>
      <c r="AW525" s="82" t="b">
        <f t="shared" si="538"/>
        <v>0</v>
      </c>
      <c r="AX525" s="82" t="b">
        <f t="shared" si="539"/>
        <v>0</v>
      </c>
      <c r="AY525" s="82" t="b">
        <f t="shared" ref="AY525:AY588" si="548">COUNTIF(AW525:AX525,TRUE)=2</f>
        <v>0</v>
      </c>
      <c r="AZ525" s="82"/>
      <c r="BA525" s="82" t="b">
        <f t="shared" ref="BA525:BA588" si="549">IF(AND(C525&amp;E525="cc",H525=150,I525="oui"),FALSE,AND(I525="oui",NOT(OR(C525&amp;E525&lt;&gt;"cc",NOT(H525=100)))))</f>
        <v>0</v>
      </c>
      <c r="BB525" s="82" t="b">
        <f t="shared" ref="BB525:BB588" si="550">AND(I525="oui",NOT(OR(C525&amp;E525&lt;&gt;"cc",G525&lt;100,NOT(OR(H525=60,H525=80)))))</f>
        <v>0</v>
      </c>
      <c r="BC525" s="82" t="b">
        <f t="shared" ref="BC525:BC588" si="551">IF(OR(I525="",AND(I525="oui",C525&amp;E525="cc")),FALSE,TRUE)</f>
        <v>0</v>
      </c>
      <c r="BD525" s="70"/>
      <c r="BE525" s="70" t="str">
        <f t="shared" si="540"/>
        <v/>
      </c>
      <c r="BF525" s="70">
        <v>514</v>
      </c>
      <c r="BG525" s="70"/>
      <c r="BH525" s="70"/>
      <c r="BI525" s="70"/>
      <c r="BJ525" s="70"/>
      <c r="BK525" s="70"/>
      <c r="BL525" s="70"/>
      <c r="BM525" s="70"/>
      <c r="BN525" s="70"/>
      <c r="BO525" s="70"/>
      <c r="BP525" s="70"/>
      <c r="BQ525" s="70"/>
      <c r="BR525" s="70"/>
      <c r="BS525" s="70" t="b">
        <f t="shared" si="541"/>
        <v>0</v>
      </c>
      <c r="BT525" s="70">
        <f>COUNTA(B526:$O$830)</f>
        <v>0</v>
      </c>
      <c r="BU525" s="70"/>
      <c r="BV525" s="163"/>
      <c r="BW525" s="163"/>
      <c r="BX525" s="163"/>
      <c r="BY525" s="163"/>
      <c r="BZ525" s="163"/>
      <c r="CA525" s="163"/>
      <c r="CB525" s="163"/>
      <c r="CC525" s="163"/>
      <c r="CD525" s="163"/>
      <c r="CE525" s="163" t="str">
        <f t="shared" ref="CE525:CE588" si="552">IF(OR(BV525="",BV525="non"),"",IF(LEFT(BV525,3)="oui","Oui",""))</f>
        <v/>
      </c>
      <c r="CF525" s="163" t="str">
        <f t="shared" ref="CF525:CF588" si="553">IF(BW525="","",BW525)</f>
        <v/>
      </c>
      <c r="CG525" s="163" t="str">
        <f t="shared" ref="CG525:CG588" si="554">IF(BX525="","",BX525)</f>
        <v/>
      </c>
      <c r="CH525" s="163" t="str">
        <f t="shared" ref="CH525:CH588" si="555">IF(BY525="","",BY525)</f>
        <v/>
      </c>
      <c r="CI525" s="163" t="str">
        <f t="shared" ref="CI525:CI588" si="556">IF(OR(BZ525=0,BZ525="non"),"",BZ525)</f>
        <v/>
      </c>
      <c r="CJ525" s="163" t="str">
        <f t="shared" ref="CJ525:CJ588" si="557">IF(OR(CA525=0,CA525="non"),"",CA525)</f>
        <v/>
      </c>
      <c r="CK525" s="163" t="str">
        <f t="shared" ref="CK525:CK588" si="558">IF(AND(CL525="",CM525=""),"",IF(AND(CL525&lt;&gt;"",CM525&lt;&gt;""),CL525&amp;" + "&amp;CM525,CL525&amp;CM525))</f>
        <v/>
      </c>
      <c r="CL525" s="163" t="str">
        <f t="shared" ref="CL525:CL588" si="559">IF(OR(CB525="non",CB525=0),"",CB525)</f>
        <v/>
      </c>
      <c r="CM525" s="163" t="str">
        <f t="shared" ref="CM525:CM588" si="560">IF(OR(CC525=0,CC525="non"),"",IF(CC525="PB Appui A","A PB Appui",IF(CC525="PB Appui B","B PB Appui",IF(CC525="PB Chambre A","A PB Chambre",IF(CC525="PB Chambre B","B PB Chambre",CC525)))))</f>
        <v/>
      </c>
      <c r="CN525" s="163"/>
      <c r="CO525" s="163"/>
      <c r="CP525" s="163" t="str">
        <f t="shared" ref="CP525:CP588" si="561">IF(OR(CO525="",CO525="non"),"",CO525)</f>
        <v/>
      </c>
      <c r="CQ525" s="163"/>
      <c r="CR525" s="163"/>
      <c r="CS525" s="185" t="str">
        <f t="shared" si="514"/>
        <v/>
      </c>
      <c r="CT525" s="70"/>
      <c r="CU525" s="70">
        <f t="shared" ref="CU525:CU588" si="562">IF(C525="c",D525,0)</f>
        <v>0</v>
      </c>
      <c r="CV525" s="70">
        <f t="shared" ref="CV525:CV588" si="563">IF(C525="a",D525,0)</f>
        <v>0</v>
      </c>
      <c r="CW525" s="70"/>
      <c r="CX525" s="96">
        <f t="shared" ref="CX525:CX588" si="564">IF(COUNTA(B525:O525,)&gt;1,1,0)</f>
        <v>0</v>
      </c>
      <c r="CY525" s="70"/>
      <c r="CZ525" s="70" t="e">
        <f t="shared" ref="CZ525:CZ588" si="565">TEXT($I$3,"00000")&lt;&gt;MID(D525,1,SEARCH("/",D525)-1)</f>
        <v>#VALUE!</v>
      </c>
      <c r="DA525" s="70" t="e">
        <f t="shared" ref="DA525:DA588" si="566">MID(D525,1,SEARCH("/",D525)-1)</f>
        <v>#VALUE!</v>
      </c>
      <c r="DB525" s="70"/>
      <c r="DC525" s="70" t="b">
        <f t="shared" si="515"/>
        <v>0</v>
      </c>
      <c r="DD525" s="70">
        <f t="shared" ref="DD525:DD588" si="567">IF(OR(B525="se",B525="ss"),OR(NOT(ISNA(MATCH("se"&amp;E525&amp;F525,$DE$12:$DE$812,0))),NOT(ISNA(MATCH("ss"&amp;E525&amp;F525,$DE$12:$DE$812,0)))),)</f>
        <v>0</v>
      </c>
      <c r="DE525" s="70" t="str">
        <f t="shared" ref="DE525:DE588" si="568">B525&amp;C525&amp;D525</f>
        <v/>
      </c>
      <c r="DF525" s="70"/>
      <c r="DG525" s="70" t="str">
        <f t="shared" si="516"/>
        <v/>
      </c>
      <c r="DH525" s="70" t="b">
        <f t="shared" si="517"/>
        <v>0</v>
      </c>
      <c r="DI525" s="70" t="str">
        <f t="shared" si="518"/>
        <v/>
      </c>
      <c r="DJ525" s="70"/>
      <c r="DK525" s="70" t="str">
        <f t="shared" ref="DK525:DK588" si="569">IF((C525="a")+(C525="c")+(C525="p")+(E525="a")+(E525="c")+(E525="p")=0,"",IF(((C525="a")+(C525="c")+(C525="p"))=1,C525&amp;D525,C525&amp;ROW(D525)&amp;"a"))</f>
        <v/>
      </c>
      <c r="DL525" s="70" t="str">
        <f t="shared" ref="DL525:DL588" si="570">IF((C525="a")+(C525="c")+(C525="p")+(E525="a")+(E525="c")+(E525="p")=0,"",IF(((E525="a")+(E525="c")+(E525="p"))=1,E525&amp;F525,E544&amp;ROW(F525)&amp;"b"))</f>
        <v/>
      </c>
      <c r="DM525" s="70"/>
      <c r="DN525" s="70" t="str">
        <f t="shared" ref="DN525:DN588" si="571">IF($DO$11&lt;$DP$11,DO525,DP525)</f>
        <v/>
      </c>
      <c r="DO525" s="70" t="str">
        <f>IF(DK525="","",AND((COUNTIF($DK$12:DL525,DK525))=1,(COUNTIF($DK$12:DL525,DL525))=1))</f>
        <v/>
      </c>
      <c r="DP525" s="70" t="str">
        <f>IF(DK525="","",AND((COUNTIF(DK525:$DL$812,DK525))=1,(COUNTIF(DK525:$DL$812,DL525))=1))</f>
        <v/>
      </c>
      <c r="DQ525" s="70"/>
      <c r="DR525" s="70" t="b">
        <f t="shared" ref="DR525:DR588" si="572">IF(LEFT(M525,13)="oui percement",COUNTIF($DT$12:$DT$1613,DT525)&gt;1,FALSE)</f>
        <v>0</v>
      </c>
      <c r="DS525" s="70" t="b">
        <f t="shared" ref="DS525:DS588" si="573">IF(RIGHT(M525,5)="appui",COUNTIF($DU$12:$DU$1613,DU525)&gt;1,FALSE)</f>
        <v>0</v>
      </c>
      <c r="DT525" s="70">
        <f t="shared" si="519"/>
        <v>0</v>
      </c>
      <c r="DU525" s="70">
        <f t="shared" si="520"/>
        <v>0</v>
      </c>
      <c r="DV525" s="70" t="b">
        <f t="shared" ref="DV525:DV588" si="574">IF(LEFT(N525,13)="oui percement",COUNTIF($DT$12:$DT$1613,DT1326)&gt;1,FALSE)</f>
        <v>0</v>
      </c>
      <c r="DW525" s="70" t="b">
        <f t="shared" ref="DW525:DW588" si="575">IF(RIGHT(N525,5)="appui",COUNTIF($DU$12:$DU$1613,DU1326)&gt;1,FALSE)</f>
        <v>0</v>
      </c>
      <c r="DX525" s="70"/>
      <c r="DY525" s="70" t="b">
        <f t="shared" ref="DY525:DY588" si="576">IF(OR(O525="",O525="non"),FALSE,(COUNTIF($DZ$12:$DZ$812,DZ525))&gt;1)</f>
        <v>0</v>
      </c>
      <c r="DZ525" s="70">
        <f t="shared" ref="DZ525:DZ588" si="577">IF(LEFT(O525,1)="a",D525,IF(LEFT(O525,1)="b",F525,))</f>
        <v>0</v>
      </c>
      <c r="EA525" s="70"/>
    </row>
    <row r="526" spans="1:131" x14ac:dyDescent="0.25">
      <c r="A526" s="24" t="str">
        <f t="shared" si="542"/>
        <v/>
      </c>
      <c r="B526" s="36"/>
      <c r="C526" s="37"/>
      <c r="D526" s="38"/>
      <c r="E526" s="37"/>
      <c r="F526" s="38"/>
      <c r="G526" s="39"/>
      <c r="H526" s="35"/>
      <c r="I526" s="30"/>
      <c r="J526" s="38"/>
      <c r="K526" s="36"/>
      <c r="L526" s="40"/>
      <c r="M526" s="43"/>
      <c r="N526" s="44"/>
      <c r="O526" s="35"/>
      <c r="P526" s="87"/>
      <c r="R526" s="70"/>
      <c r="S526" s="70"/>
      <c r="T526" s="99" t="s">
        <v>1193</v>
      </c>
      <c r="U526" s="146" t="s">
        <v>1194</v>
      </c>
      <c r="V526" s="70"/>
      <c r="W526" s="70"/>
      <c r="X526" s="70"/>
      <c r="Y526" s="70"/>
      <c r="Z526" t="b">
        <f t="shared" si="521"/>
        <v>0</v>
      </c>
      <c r="AA526" t="b">
        <f t="shared" si="543"/>
        <v>0</v>
      </c>
      <c r="AB526" t="b">
        <f t="shared" si="522"/>
        <v>0</v>
      </c>
      <c r="AC526" t="b">
        <f t="shared" si="523"/>
        <v>0</v>
      </c>
      <c r="AD526" s="101" t="b">
        <f t="shared" si="524"/>
        <v>0</v>
      </c>
      <c r="AE526" t="e">
        <f t="shared" si="525"/>
        <v>#VALUE!</v>
      </c>
      <c r="AF526" t="b">
        <f t="shared" si="526"/>
        <v>0</v>
      </c>
      <c r="AG526" s="135"/>
      <c r="AH526" s="82" t="b">
        <f t="shared" si="527"/>
        <v>0</v>
      </c>
      <c r="AI526" s="99" t="b">
        <f t="shared" si="528"/>
        <v>0</v>
      </c>
      <c r="AJ526" s="70" t="b">
        <f t="shared" si="529"/>
        <v>0</v>
      </c>
      <c r="AK526" s="111" t="b">
        <f t="shared" si="544"/>
        <v>0</v>
      </c>
      <c r="AL526" s="82" t="e">
        <f t="shared" si="530"/>
        <v>#VALUE!</v>
      </c>
      <c r="AM526" s="82" t="b">
        <f t="shared" si="531"/>
        <v>0</v>
      </c>
      <c r="AN526" s="82" t="b">
        <f t="shared" si="532"/>
        <v>0</v>
      </c>
      <c r="AO526" s="82" t="b">
        <f t="shared" si="545"/>
        <v>0</v>
      </c>
      <c r="AP526" s="82" t="b">
        <f t="shared" si="533"/>
        <v>0</v>
      </c>
      <c r="AQ526" s="82" t="b">
        <f t="shared" si="546"/>
        <v>0</v>
      </c>
      <c r="AR526" s="70">
        <f t="shared" si="547"/>
        <v>0</v>
      </c>
      <c r="AS526" s="82" t="b">
        <f t="shared" si="534"/>
        <v>0</v>
      </c>
      <c r="AT526" s="82" t="b">
        <f t="shared" si="535"/>
        <v>0</v>
      </c>
      <c r="AU526" s="82" t="b">
        <f t="shared" si="536"/>
        <v>0</v>
      </c>
      <c r="AV526" s="82" t="b">
        <f t="shared" si="537"/>
        <v>0</v>
      </c>
      <c r="AW526" s="82" t="b">
        <f t="shared" si="538"/>
        <v>0</v>
      </c>
      <c r="AX526" s="82" t="b">
        <f t="shared" si="539"/>
        <v>0</v>
      </c>
      <c r="AY526" s="82" t="b">
        <f t="shared" si="548"/>
        <v>0</v>
      </c>
      <c r="AZ526" s="82"/>
      <c r="BA526" s="82" t="b">
        <f t="shared" si="549"/>
        <v>0</v>
      </c>
      <c r="BB526" s="82" t="b">
        <f t="shared" si="550"/>
        <v>0</v>
      </c>
      <c r="BC526" s="82" t="b">
        <f t="shared" si="551"/>
        <v>0</v>
      </c>
      <c r="BD526" s="70"/>
      <c r="BE526" s="70" t="str">
        <f t="shared" si="540"/>
        <v/>
      </c>
      <c r="BF526" s="70">
        <v>515</v>
      </c>
      <c r="BG526" s="70"/>
      <c r="BH526" s="70"/>
      <c r="BI526" s="70"/>
      <c r="BJ526" s="70"/>
      <c r="BK526" s="70"/>
      <c r="BL526" s="70"/>
      <c r="BM526" s="70"/>
      <c r="BN526" s="70"/>
      <c r="BO526" s="70"/>
      <c r="BP526" s="70"/>
      <c r="BQ526" s="70"/>
      <c r="BR526" s="70"/>
      <c r="BS526" s="70" t="b">
        <f t="shared" si="541"/>
        <v>0</v>
      </c>
      <c r="BT526" s="70">
        <f>COUNTA(B527:$O$830)</f>
        <v>0</v>
      </c>
      <c r="BU526" s="70"/>
      <c r="BV526" s="163"/>
      <c r="BW526" s="163"/>
      <c r="BX526" s="163"/>
      <c r="BY526" s="163"/>
      <c r="BZ526" s="163"/>
      <c r="CA526" s="163"/>
      <c r="CB526" s="163"/>
      <c r="CC526" s="163"/>
      <c r="CD526" s="163"/>
      <c r="CE526" s="163" t="str">
        <f t="shared" si="552"/>
        <v/>
      </c>
      <c r="CF526" s="163" t="str">
        <f t="shared" si="553"/>
        <v/>
      </c>
      <c r="CG526" s="163" t="str">
        <f t="shared" si="554"/>
        <v/>
      </c>
      <c r="CH526" s="163" t="str">
        <f t="shared" si="555"/>
        <v/>
      </c>
      <c r="CI526" s="163" t="str">
        <f t="shared" si="556"/>
        <v/>
      </c>
      <c r="CJ526" s="163" t="str">
        <f t="shared" si="557"/>
        <v/>
      </c>
      <c r="CK526" s="163" t="str">
        <f t="shared" si="558"/>
        <v/>
      </c>
      <c r="CL526" s="163" t="str">
        <f t="shared" si="559"/>
        <v/>
      </c>
      <c r="CM526" s="163" t="str">
        <f t="shared" si="560"/>
        <v/>
      </c>
      <c r="CN526" s="163"/>
      <c r="CO526" s="163"/>
      <c r="CP526" s="163" t="str">
        <f t="shared" si="561"/>
        <v/>
      </c>
      <c r="CQ526" s="163"/>
      <c r="CR526" s="163"/>
      <c r="CS526" s="185" t="str">
        <f t="shared" si="514"/>
        <v/>
      </c>
      <c r="CT526" s="70"/>
      <c r="CU526" s="70">
        <f t="shared" si="562"/>
        <v>0</v>
      </c>
      <c r="CV526" s="70">
        <f t="shared" si="563"/>
        <v>0</v>
      </c>
      <c r="CW526" s="70"/>
      <c r="CX526" s="96">
        <f t="shared" si="564"/>
        <v>0</v>
      </c>
      <c r="CY526" s="70"/>
      <c r="CZ526" s="70" t="e">
        <f t="shared" si="565"/>
        <v>#VALUE!</v>
      </c>
      <c r="DA526" s="70" t="e">
        <f t="shared" si="566"/>
        <v>#VALUE!</v>
      </c>
      <c r="DB526" s="70"/>
      <c r="DC526" s="70" t="b">
        <f t="shared" si="515"/>
        <v>0</v>
      </c>
      <c r="DD526" s="70">
        <f t="shared" si="567"/>
        <v>0</v>
      </c>
      <c r="DE526" s="70" t="str">
        <f t="shared" si="568"/>
        <v/>
      </c>
      <c r="DF526" s="70"/>
      <c r="DG526" s="70" t="str">
        <f t="shared" si="516"/>
        <v/>
      </c>
      <c r="DH526" s="70" t="b">
        <f t="shared" si="517"/>
        <v>0</v>
      </c>
      <c r="DI526" s="70" t="str">
        <f t="shared" si="518"/>
        <v/>
      </c>
      <c r="DJ526" s="70"/>
      <c r="DK526" s="70" t="str">
        <f t="shared" si="569"/>
        <v/>
      </c>
      <c r="DL526" s="70" t="str">
        <f t="shared" si="570"/>
        <v/>
      </c>
      <c r="DM526" s="70"/>
      <c r="DN526" s="70" t="str">
        <f t="shared" si="571"/>
        <v/>
      </c>
      <c r="DO526" s="70" t="str">
        <f>IF(DK526="","",AND((COUNTIF($DK$12:DL526,DK526))=1,(COUNTIF($DK$12:DL526,DL526))=1))</f>
        <v/>
      </c>
      <c r="DP526" s="70" t="str">
        <f>IF(DK526="","",AND((COUNTIF(DK526:$DL$812,DK526))=1,(COUNTIF(DK526:$DL$812,DL526))=1))</f>
        <v/>
      </c>
      <c r="DQ526" s="70"/>
      <c r="DR526" s="70" t="b">
        <f t="shared" si="572"/>
        <v>0</v>
      </c>
      <c r="DS526" s="70" t="b">
        <f t="shared" si="573"/>
        <v>0</v>
      </c>
      <c r="DT526" s="70">
        <f t="shared" si="519"/>
        <v>0</v>
      </c>
      <c r="DU526" s="70">
        <f t="shared" si="520"/>
        <v>0</v>
      </c>
      <c r="DV526" s="70" t="b">
        <f t="shared" si="574"/>
        <v>0</v>
      </c>
      <c r="DW526" s="70" t="b">
        <f t="shared" si="575"/>
        <v>0</v>
      </c>
      <c r="DX526" s="70"/>
      <c r="DY526" s="70" t="b">
        <f t="shared" si="576"/>
        <v>0</v>
      </c>
      <c r="DZ526" s="70">
        <f t="shared" si="577"/>
        <v>0</v>
      </c>
      <c r="EA526" s="70"/>
    </row>
    <row r="527" spans="1:131" x14ac:dyDescent="0.25">
      <c r="A527" s="24" t="str">
        <f t="shared" si="542"/>
        <v/>
      </c>
      <c r="B527" s="36"/>
      <c r="C527" s="37"/>
      <c r="D527" s="38"/>
      <c r="E527" s="37"/>
      <c r="F527" s="38"/>
      <c r="G527" s="39"/>
      <c r="H527" s="35"/>
      <c r="I527" s="30"/>
      <c r="J527" s="38"/>
      <c r="K527" s="36"/>
      <c r="L527" s="40"/>
      <c r="M527" s="43"/>
      <c r="N527" s="44"/>
      <c r="O527" s="35"/>
      <c r="P527" s="87"/>
      <c r="R527" s="70"/>
      <c r="S527" s="70"/>
      <c r="T527" s="99" t="s">
        <v>1195</v>
      </c>
      <c r="U527" s="146" t="s">
        <v>1196</v>
      </c>
      <c r="V527" s="70"/>
      <c r="W527" s="70"/>
      <c r="X527" s="70"/>
      <c r="Y527" s="70"/>
      <c r="Z527" t="b">
        <f t="shared" si="521"/>
        <v>0</v>
      </c>
      <c r="AA527" t="b">
        <f t="shared" si="543"/>
        <v>0</v>
      </c>
      <c r="AB527" t="b">
        <f t="shared" si="522"/>
        <v>0</v>
      </c>
      <c r="AC527" t="b">
        <f t="shared" si="523"/>
        <v>0</v>
      </c>
      <c r="AD527" s="101" t="b">
        <f t="shared" si="524"/>
        <v>0</v>
      </c>
      <c r="AE527" t="e">
        <f t="shared" si="525"/>
        <v>#VALUE!</v>
      </c>
      <c r="AF527" t="b">
        <f t="shared" si="526"/>
        <v>0</v>
      </c>
      <c r="AG527" s="135"/>
      <c r="AH527" s="82" t="b">
        <f t="shared" si="527"/>
        <v>0</v>
      </c>
      <c r="AI527" s="99" t="b">
        <f t="shared" si="528"/>
        <v>0</v>
      </c>
      <c r="AJ527" s="70" t="b">
        <f t="shared" si="529"/>
        <v>0</v>
      </c>
      <c r="AK527" s="111" t="b">
        <f t="shared" si="544"/>
        <v>0</v>
      </c>
      <c r="AL527" s="82" t="e">
        <f t="shared" si="530"/>
        <v>#VALUE!</v>
      </c>
      <c r="AM527" s="82" t="b">
        <f t="shared" si="531"/>
        <v>0</v>
      </c>
      <c r="AN527" s="82" t="b">
        <f t="shared" si="532"/>
        <v>0</v>
      </c>
      <c r="AO527" s="82" t="b">
        <f t="shared" si="545"/>
        <v>0</v>
      </c>
      <c r="AP527" s="82" t="b">
        <f t="shared" si="533"/>
        <v>0</v>
      </c>
      <c r="AQ527" s="82" t="b">
        <f t="shared" si="546"/>
        <v>0</v>
      </c>
      <c r="AR527" s="70">
        <f t="shared" si="547"/>
        <v>0</v>
      </c>
      <c r="AS527" s="82" t="b">
        <f t="shared" si="534"/>
        <v>0</v>
      </c>
      <c r="AT527" s="82" t="b">
        <f t="shared" si="535"/>
        <v>0</v>
      </c>
      <c r="AU527" s="82" t="b">
        <f t="shared" si="536"/>
        <v>0</v>
      </c>
      <c r="AV527" s="82" t="b">
        <f t="shared" si="537"/>
        <v>0</v>
      </c>
      <c r="AW527" s="82" t="b">
        <f t="shared" si="538"/>
        <v>0</v>
      </c>
      <c r="AX527" s="82" t="b">
        <f t="shared" si="539"/>
        <v>0</v>
      </c>
      <c r="AY527" s="82" t="b">
        <f t="shared" si="548"/>
        <v>0</v>
      </c>
      <c r="AZ527" s="82"/>
      <c r="BA527" s="82" t="b">
        <f t="shared" si="549"/>
        <v>0</v>
      </c>
      <c r="BB527" s="82" t="b">
        <f t="shared" si="550"/>
        <v>0</v>
      </c>
      <c r="BC527" s="82" t="b">
        <f t="shared" si="551"/>
        <v>0</v>
      </c>
      <c r="BD527" s="70"/>
      <c r="BE527" s="70" t="str">
        <f t="shared" si="540"/>
        <v/>
      </c>
      <c r="BF527" s="70">
        <v>516</v>
      </c>
      <c r="BG527" s="70"/>
      <c r="BH527" s="70"/>
      <c r="BI527" s="70"/>
      <c r="BJ527" s="70"/>
      <c r="BK527" s="70"/>
      <c r="BL527" s="70"/>
      <c r="BM527" s="70"/>
      <c r="BN527" s="70"/>
      <c r="BO527" s="70"/>
      <c r="BP527" s="70"/>
      <c r="BQ527" s="70"/>
      <c r="BR527" s="70"/>
      <c r="BS527" s="70" t="b">
        <f t="shared" si="541"/>
        <v>0</v>
      </c>
      <c r="BT527" s="70">
        <f>COUNTA(B528:$O$830)</f>
        <v>0</v>
      </c>
      <c r="BU527" s="70"/>
      <c r="BV527" s="163"/>
      <c r="BW527" s="163"/>
      <c r="BX527" s="163"/>
      <c r="BY527" s="163"/>
      <c r="BZ527" s="163"/>
      <c r="CA527" s="163"/>
      <c r="CB527" s="163"/>
      <c r="CC527" s="163"/>
      <c r="CD527" s="163"/>
      <c r="CE527" s="163" t="str">
        <f t="shared" si="552"/>
        <v/>
      </c>
      <c r="CF527" s="163" t="str">
        <f t="shared" si="553"/>
        <v/>
      </c>
      <c r="CG527" s="163" t="str">
        <f t="shared" si="554"/>
        <v/>
      </c>
      <c r="CH527" s="163" t="str">
        <f t="shared" si="555"/>
        <v/>
      </c>
      <c r="CI527" s="163" t="str">
        <f t="shared" si="556"/>
        <v/>
      </c>
      <c r="CJ527" s="163" t="str">
        <f t="shared" si="557"/>
        <v/>
      </c>
      <c r="CK527" s="163" t="str">
        <f t="shared" si="558"/>
        <v/>
      </c>
      <c r="CL527" s="163" t="str">
        <f t="shared" si="559"/>
        <v/>
      </c>
      <c r="CM527" s="163" t="str">
        <f t="shared" si="560"/>
        <v/>
      </c>
      <c r="CN527" s="163"/>
      <c r="CO527" s="163"/>
      <c r="CP527" s="163" t="str">
        <f t="shared" si="561"/>
        <v/>
      </c>
      <c r="CQ527" s="163"/>
      <c r="CR527" s="163"/>
      <c r="CS527" s="185" t="str">
        <f t="shared" ref="CS527:CS590" si="578">IF(OR(CQ527="",CQ527="non"),"",CQ527)&amp;IF(AND(NOT(OR(CQ527="",CQ527="non")),NOT(OR(CR527="",CR527="non")))," + ","")&amp;IF(OR(CR527="",CR527="non"),"",CR527)</f>
        <v/>
      </c>
      <c r="CT527" s="70"/>
      <c r="CU527" s="70">
        <f t="shared" si="562"/>
        <v>0</v>
      </c>
      <c r="CV527" s="70">
        <f t="shared" si="563"/>
        <v>0</v>
      </c>
      <c r="CW527" s="70"/>
      <c r="CX527" s="96">
        <f t="shared" si="564"/>
        <v>0</v>
      </c>
      <c r="CY527" s="70"/>
      <c r="CZ527" s="70" t="e">
        <f t="shared" si="565"/>
        <v>#VALUE!</v>
      </c>
      <c r="DA527" s="70" t="e">
        <f t="shared" si="566"/>
        <v>#VALUE!</v>
      </c>
      <c r="DB527" s="70"/>
      <c r="DC527" s="70" t="b">
        <f t="shared" si="515"/>
        <v>0</v>
      </c>
      <c r="DD527" s="70">
        <f t="shared" si="567"/>
        <v>0</v>
      </c>
      <c r="DE527" s="70" t="str">
        <f t="shared" si="568"/>
        <v/>
      </c>
      <c r="DF527" s="70"/>
      <c r="DG527" s="70" t="str">
        <f t="shared" si="516"/>
        <v/>
      </c>
      <c r="DH527" s="70" t="b">
        <f t="shared" si="517"/>
        <v>0</v>
      </c>
      <c r="DI527" s="70" t="str">
        <f t="shared" si="518"/>
        <v/>
      </c>
      <c r="DJ527" s="70"/>
      <c r="DK527" s="70" t="str">
        <f t="shared" si="569"/>
        <v/>
      </c>
      <c r="DL527" s="70" t="str">
        <f t="shared" si="570"/>
        <v/>
      </c>
      <c r="DM527" s="70"/>
      <c r="DN527" s="70" t="str">
        <f t="shared" si="571"/>
        <v/>
      </c>
      <c r="DO527" s="70" t="str">
        <f>IF(DK527="","",AND((COUNTIF($DK$12:DL527,DK527))=1,(COUNTIF($DK$12:DL527,DL527))=1))</f>
        <v/>
      </c>
      <c r="DP527" s="70" t="str">
        <f>IF(DK527="","",AND((COUNTIF(DK527:$DL$812,DK527))=1,(COUNTIF(DK527:$DL$812,DL527))=1))</f>
        <v/>
      </c>
      <c r="DQ527" s="70"/>
      <c r="DR527" s="70" t="b">
        <f t="shared" si="572"/>
        <v>0</v>
      </c>
      <c r="DS527" s="70" t="b">
        <f t="shared" si="573"/>
        <v>0</v>
      </c>
      <c r="DT527" s="70">
        <f t="shared" si="519"/>
        <v>0</v>
      </c>
      <c r="DU527" s="70">
        <f t="shared" si="520"/>
        <v>0</v>
      </c>
      <c r="DV527" s="70" t="b">
        <f t="shared" si="574"/>
        <v>0</v>
      </c>
      <c r="DW527" s="70" t="b">
        <f t="shared" si="575"/>
        <v>0</v>
      </c>
      <c r="DX527" s="70"/>
      <c r="DY527" s="70" t="b">
        <f t="shared" si="576"/>
        <v>0</v>
      </c>
      <c r="DZ527" s="70">
        <f t="shared" si="577"/>
        <v>0</v>
      </c>
      <c r="EA527" s="70"/>
    </row>
    <row r="528" spans="1:131" x14ac:dyDescent="0.25">
      <c r="A528" s="24" t="str">
        <f t="shared" si="542"/>
        <v/>
      </c>
      <c r="B528" s="36"/>
      <c r="C528" s="37"/>
      <c r="D528" s="38"/>
      <c r="E528" s="37"/>
      <c r="F528" s="38"/>
      <c r="G528" s="39"/>
      <c r="H528" s="35"/>
      <c r="I528" s="30"/>
      <c r="J528" s="38"/>
      <c r="K528" s="36"/>
      <c r="L528" s="40"/>
      <c r="M528" s="43"/>
      <c r="N528" s="44"/>
      <c r="O528" s="35"/>
      <c r="P528" s="87"/>
      <c r="R528" s="70"/>
      <c r="S528" s="70"/>
      <c r="T528" s="99" t="s">
        <v>1197</v>
      </c>
      <c r="U528" s="146" t="s">
        <v>1198</v>
      </c>
      <c r="V528" s="70"/>
      <c r="W528" s="70"/>
      <c r="X528" s="70"/>
      <c r="Y528" s="70"/>
      <c r="Z528" t="b">
        <f t="shared" si="521"/>
        <v>0</v>
      </c>
      <c r="AA528" t="b">
        <f t="shared" si="543"/>
        <v>0</v>
      </c>
      <c r="AB528" t="b">
        <f t="shared" si="522"/>
        <v>0</v>
      </c>
      <c r="AC528" t="b">
        <f t="shared" si="523"/>
        <v>0</v>
      </c>
      <c r="AD528" s="101" t="b">
        <f t="shared" si="524"/>
        <v>0</v>
      </c>
      <c r="AE528" t="e">
        <f t="shared" si="525"/>
        <v>#VALUE!</v>
      </c>
      <c r="AF528" t="b">
        <f t="shared" si="526"/>
        <v>0</v>
      </c>
      <c r="AG528" s="135"/>
      <c r="AH528" s="82" t="b">
        <f t="shared" si="527"/>
        <v>0</v>
      </c>
      <c r="AI528" s="99" t="b">
        <f t="shared" si="528"/>
        <v>0</v>
      </c>
      <c r="AJ528" s="70" t="b">
        <f t="shared" si="529"/>
        <v>0</v>
      </c>
      <c r="AK528" s="111" t="b">
        <f t="shared" si="544"/>
        <v>0</v>
      </c>
      <c r="AL528" s="82" t="e">
        <f t="shared" si="530"/>
        <v>#VALUE!</v>
      </c>
      <c r="AM528" s="82" t="b">
        <f t="shared" si="531"/>
        <v>0</v>
      </c>
      <c r="AN528" s="82" t="b">
        <f t="shared" si="532"/>
        <v>0</v>
      </c>
      <c r="AO528" s="82" t="b">
        <f t="shared" si="545"/>
        <v>0</v>
      </c>
      <c r="AP528" s="82" t="b">
        <f t="shared" si="533"/>
        <v>0</v>
      </c>
      <c r="AQ528" s="82" t="b">
        <f t="shared" si="546"/>
        <v>0</v>
      </c>
      <c r="AR528" s="70">
        <f t="shared" si="547"/>
        <v>0</v>
      </c>
      <c r="AS528" s="82" t="b">
        <f t="shared" si="534"/>
        <v>0</v>
      </c>
      <c r="AT528" s="82" t="b">
        <f t="shared" si="535"/>
        <v>0</v>
      </c>
      <c r="AU528" s="82" t="b">
        <f t="shared" si="536"/>
        <v>0</v>
      </c>
      <c r="AV528" s="82" t="b">
        <f t="shared" si="537"/>
        <v>0</v>
      </c>
      <c r="AW528" s="82" t="b">
        <f t="shared" si="538"/>
        <v>0</v>
      </c>
      <c r="AX528" s="82" t="b">
        <f t="shared" si="539"/>
        <v>0</v>
      </c>
      <c r="AY528" s="82" t="b">
        <f t="shared" si="548"/>
        <v>0</v>
      </c>
      <c r="AZ528" s="82"/>
      <c r="BA528" s="82" t="b">
        <f t="shared" si="549"/>
        <v>0</v>
      </c>
      <c r="BB528" s="82" t="b">
        <f t="shared" si="550"/>
        <v>0</v>
      </c>
      <c r="BC528" s="82" t="b">
        <f t="shared" si="551"/>
        <v>0</v>
      </c>
      <c r="BD528" s="70"/>
      <c r="BE528" s="70" t="str">
        <f t="shared" si="540"/>
        <v/>
      </c>
      <c r="BF528" s="70">
        <v>517</v>
      </c>
      <c r="BG528" s="70"/>
      <c r="BH528" s="70"/>
      <c r="BI528" s="70"/>
      <c r="BJ528" s="70"/>
      <c r="BK528" s="70"/>
      <c r="BL528" s="70"/>
      <c r="BM528" s="70"/>
      <c r="BN528" s="70"/>
      <c r="BO528" s="70"/>
      <c r="BP528" s="70"/>
      <c r="BQ528" s="70"/>
      <c r="BR528" s="70"/>
      <c r="BS528" s="70" t="b">
        <f t="shared" si="541"/>
        <v>0</v>
      </c>
      <c r="BT528" s="70">
        <f>COUNTA(B529:$O$830)</f>
        <v>0</v>
      </c>
      <c r="BU528" s="70"/>
      <c r="BV528" s="163"/>
      <c r="BW528" s="163"/>
      <c r="BX528" s="163"/>
      <c r="BY528" s="163"/>
      <c r="BZ528" s="163"/>
      <c r="CA528" s="163"/>
      <c r="CB528" s="163"/>
      <c r="CC528" s="163"/>
      <c r="CD528" s="163"/>
      <c r="CE528" s="163" t="str">
        <f t="shared" si="552"/>
        <v/>
      </c>
      <c r="CF528" s="163" t="str">
        <f t="shared" si="553"/>
        <v/>
      </c>
      <c r="CG528" s="163" t="str">
        <f t="shared" si="554"/>
        <v/>
      </c>
      <c r="CH528" s="163" t="str">
        <f t="shared" si="555"/>
        <v/>
      </c>
      <c r="CI528" s="163" t="str">
        <f t="shared" si="556"/>
        <v/>
      </c>
      <c r="CJ528" s="163" t="str">
        <f t="shared" si="557"/>
        <v/>
      </c>
      <c r="CK528" s="163" t="str">
        <f t="shared" si="558"/>
        <v/>
      </c>
      <c r="CL528" s="163" t="str">
        <f t="shared" si="559"/>
        <v/>
      </c>
      <c r="CM528" s="163" t="str">
        <f t="shared" si="560"/>
        <v/>
      </c>
      <c r="CN528" s="163"/>
      <c r="CO528" s="163"/>
      <c r="CP528" s="163" t="str">
        <f t="shared" si="561"/>
        <v/>
      </c>
      <c r="CQ528" s="163"/>
      <c r="CR528" s="163"/>
      <c r="CS528" s="185" t="str">
        <f t="shared" si="578"/>
        <v/>
      </c>
      <c r="CT528" s="70"/>
      <c r="CU528" s="70">
        <f t="shared" si="562"/>
        <v>0</v>
      </c>
      <c r="CV528" s="70">
        <f t="shared" si="563"/>
        <v>0</v>
      </c>
      <c r="CW528" s="70"/>
      <c r="CX528" s="96">
        <f t="shared" si="564"/>
        <v>0</v>
      </c>
      <c r="CY528" s="70"/>
      <c r="CZ528" s="70" t="e">
        <f t="shared" si="565"/>
        <v>#VALUE!</v>
      </c>
      <c r="DA528" s="70" t="e">
        <f t="shared" si="566"/>
        <v>#VALUE!</v>
      </c>
      <c r="DB528" s="70"/>
      <c r="DC528" s="70" t="b">
        <f t="shared" si="515"/>
        <v>0</v>
      </c>
      <c r="DD528" s="70">
        <f t="shared" si="567"/>
        <v>0</v>
      </c>
      <c r="DE528" s="70" t="str">
        <f t="shared" si="568"/>
        <v/>
      </c>
      <c r="DF528" s="70"/>
      <c r="DG528" s="70" t="str">
        <f t="shared" si="516"/>
        <v/>
      </c>
      <c r="DH528" s="70" t="b">
        <f t="shared" si="517"/>
        <v>0</v>
      </c>
      <c r="DI528" s="70" t="str">
        <f t="shared" si="518"/>
        <v/>
      </c>
      <c r="DJ528" s="70"/>
      <c r="DK528" s="70" t="str">
        <f t="shared" si="569"/>
        <v/>
      </c>
      <c r="DL528" s="70" t="str">
        <f t="shared" si="570"/>
        <v/>
      </c>
      <c r="DM528" s="70"/>
      <c r="DN528" s="70" t="str">
        <f t="shared" si="571"/>
        <v/>
      </c>
      <c r="DO528" s="70" t="str">
        <f>IF(DK528="","",AND((COUNTIF($DK$12:DL528,DK528))=1,(COUNTIF($DK$12:DL528,DL528))=1))</f>
        <v/>
      </c>
      <c r="DP528" s="70" t="str">
        <f>IF(DK528="","",AND((COUNTIF(DK528:$DL$812,DK528))=1,(COUNTIF(DK528:$DL$812,DL528))=1))</f>
        <v/>
      </c>
      <c r="DQ528" s="70"/>
      <c r="DR528" s="70" t="b">
        <f t="shared" si="572"/>
        <v>0</v>
      </c>
      <c r="DS528" s="70" t="b">
        <f t="shared" si="573"/>
        <v>0</v>
      </c>
      <c r="DT528" s="70">
        <f t="shared" si="519"/>
        <v>0</v>
      </c>
      <c r="DU528" s="70">
        <f t="shared" si="520"/>
        <v>0</v>
      </c>
      <c r="DV528" s="70" t="b">
        <f t="shared" si="574"/>
        <v>0</v>
      </c>
      <c r="DW528" s="70" t="b">
        <f t="shared" si="575"/>
        <v>0</v>
      </c>
      <c r="DX528" s="70"/>
      <c r="DY528" s="70" t="b">
        <f t="shared" si="576"/>
        <v>0</v>
      </c>
      <c r="DZ528" s="70">
        <f t="shared" si="577"/>
        <v>0</v>
      </c>
      <c r="EA528" s="70"/>
    </row>
    <row r="529" spans="1:131" x14ac:dyDescent="0.25">
      <c r="A529" s="24" t="str">
        <f t="shared" si="542"/>
        <v/>
      </c>
      <c r="B529" s="36"/>
      <c r="C529" s="37"/>
      <c r="D529" s="38"/>
      <c r="E529" s="37"/>
      <c r="F529" s="38"/>
      <c r="G529" s="39"/>
      <c r="H529" s="35"/>
      <c r="I529" s="30"/>
      <c r="J529" s="38"/>
      <c r="K529" s="36"/>
      <c r="L529" s="40"/>
      <c r="M529" s="43"/>
      <c r="N529" s="44"/>
      <c r="O529" s="35"/>
      <c r="P529" s="87"/>
      <c r="R529" s="70"/>
      <c r="S529" s="70"/>
      <c r="T529" s="99" t="s">
        <v>1199</v>
      </c>
      <c r="U529" s="146" t="s">
        <v>1200</v>
      </c>
      <c r="V529" s="70"/>
      <c r="W529" s="70"/>
      <c r="X529" s="70"/>
      <c r="Y529" s="70"/>
      <c r="Z529" t="b">
        <f t="shared" si="521"/>
        <v>0</v>
      </c>
      <c r="AA529" t="b">
        <f t="shared" si="543"/>
        <v>0</v>
      </c>
      <c r="AB529" t="b">
        <f t="shared" si="522"/>
        <v>0</v>
      </c>
      <c r="AC529" t="b">
        <f t="shared" si="523"/>
        <v>0</v>
      </c>
      <c r="AD529" s="101" t="b">
        <f t="shared" si="524"/>
        <v>0</v>
      </c>
      <c r="AE529" t="e">
        <f t="shared" si="525"/>
        <v>#VALUE!</v>
      </c>
      <c r="AF529" t="b">
        <f t="shared" si="526"/>
        <v>0</v>
      </c>
      <c r="AG529" s="135"/>
      <c r="AH529" s="82" t="b">
        <f t="shared" si="527"/>
        <v>0</v>
      </c>
      <c r="AI529" s="99" t="b">
        <f t="shared" si="528"/>
        <v>0</v>
      </c>
      <c r="AJ529" s="70" t="b">
        <f t="shared" si="529"/>
        <v>0</v>
      </c>
      <c r="AK529" s="111" t="b">
        <f t="shared" si="544"/>
        <v>0</v>
      </c>
      <c r="AL529" s="82" t="e">
        <f t="shared" si="530"/>
        <v>#VALUE!</v>
      </c>
      <c r="AM529" s="82" t="b">
        <f t="shared" si="531"/>
        <v>0</v>
      </c>
      <c r="AN529" s="82" t="b">
        <f t="shared" si="532"/>
        <v>0</v>
      </c>
      <c r="AO529" s="82" t="b">
        <f t="shared" si="545"/>
        <v>0</v>
      </c>
      <c r="AP529" s="82" t="b">
        <f t="shared" si="533"/>
        <v>0</v>
      </c>
      <c r="AQ529" s="82" t="b">
        <f t="shared" si="546"/>
        <v>0</v>
      </c>
      <c r="AR529" s="70">
        <f t="shared" si="547"/>
        <v>0</v>
      </c>
      <c r="AS529" s="82" t="b">
        <f t="shared" si="534"/>
        <v>0</v>
      </c>
      <c r="AT529" s="82" t="b">
        <f t="shared" si="535"/>
        <v>0</v>
      </c>
      <c r="AU529" s="82" t="b">
        <f t="shared" si="536"/>
        <v>0</v>
      </c>
      <c r="AV529" s="82" t="b">
        <f t="shared" si="537"/>
        <v>0</v>
      </c>
      <c r="AW529" s="82" t="b">
        <f t="shared" si="538"/>
        <v>0</v>
      </c>
      <c r="AX529" s="82" t="b">
        <f t="shared" si="539"/>
        <v>0</v>
      </c>
      <c r="AY529" s="82" t="b">
        <f t="shared" si="548"/>
        <v>0</v>
      </c>
      <c r="AZ529" s="82"/>
      <c r="BA529" s="82" t="b">
        <f t="shared" si="549"/>
        <v>0</v>
      </c>
      <c r="BB529" s="82" t="b">
        <f t="shared" si="550"/>
        <v>0</v>
      </c>
      <c r="BC529" s="82" t="b">
        <f t="shared" si="551"/>
        <v>0</v>
      </c>
      <c r="BD529" s="70"/>
      <c r="BE529" s="70" t="str">
        <f t="shared" si="540"/>
        <v/>
      </c>
      <c r="BF529" s="70">
        <v>518</v>
      </c>
      <c r="BG529" s="70"/>
      <c r="BH529" s="70"/>
      <c r="BI529" s="70"/>
      <c r="BJ529" s="70"/>
      <c r="BK529" s="70"/>
      <c r="BL529" s="70"/>
      <c r="BM529" s="70"/>
      <c r="BN529" s="70"/>
      <c r="BO529" s="70"/>
      <c r="BP529" s="70"/>
      <c r="BQ529" s="70"/>
      <c r="BR529" s="70"/>
      <c r="BS529" s="70" t="b">
        <f t="shared" si="541"/>
        <v>0</v>
      </c>
      <c r="BT529" s="70">
        <f>COUNTA(B530:$O$830)</f>
        <v>0</v>
      </c>
      <c r="BU529" s="70"/>
      <c r="BV529" s="163"/>
      <c r="BW529" s="163"/>
      <c r="BX529" s="163"/>
      <c r="BY529" s="163"/>
      <c r="BZ529" s="163"/>
      <c r="CA529" s="163"/>
      <c r="CB529" s="163"/>
      <c r="CC529" s="163"/>
      <c r="CD529" s="163"/>
      <c r="CE529" s="163" t="str">
        <f t="shared" si="552"/>
        <v/>
      </c>
      <c r="CF529" s="163" t="str">
        <f t="shared" si="553"/>
        <v/>
      </c>
      <c r="CG529" s="163" t="str">
        <f t="shared" si="554"/>
        <v/>
      </c>
      <c r="CH529" s="163" t="str">
        <f t="shared" si="555"/>
        <v/>
      </c>
      <c r="CI529" s="163" t="str">
        <f t="shared" si="556"/>
        <v/>
      </c>
      <c r="CJ529" s="163" t="str">
        <f t="shared" si="557"/>
        <v/>
      </c>
      <c r="CK529" s="163" t="str">
        <f t="shared" si="558"/>
        <v/>
      </c>
      <c r="CL529" s="163" t="str">
        <f t="shared" si="559"/>
        <v/>
      </c>
      <c r="CM529" s="163" t="str">
        <f t="shared" si="560"/>
        <v/>
      </c>
      <c r="CN529" s="163"/>
      <c r="CO529" s="163"/>
      <c r="CP529" s="163" t="str">
        <f t="shared" si="561"/>
        <v/>
      </c>
      <c r="CQ529" s="163"/>
      <c r="CR529" s="163"/>
      <c r="CS529" s="185" t="str">
        <f t="shared" si="578"/>
        <v/>
      </c>
      <c r="CT529" s="70"/>
      <c r="CU529" s="70">
        <f t="shared" si="562"/>
        <v>0</v>
      </c>
      <c r="CV529" s="70">
        <f t="shared" si="563"/>
        <v>0</v>
      </c>
      <c r="CW529" s="70"/>
      <c r="CX529" s="96">
        <f t="shared" si="564"/>
        <v>0</v>
      </c>
      <c r="CY529" s="70"/>
      <c r="CZ529" s="70" t="e">
        <f t="shared" si="565"/>
        <v>#VALUE!</v>
      </c>
      <c r="DA529" s="70" t="e">
        <f t="shared" si="566"/>
        <v>#VALUE!</v>
      </c>
      <c r="DB529" s="70"/>
      <c r="DC529" s="70" t="b">
        <f t="shared" si="515"/>
        <v>0</v>
      </c>
      <c r="DD529" s="70">
        <f t="shared" si="567"/>
        <v>0</v>
      </c>
      <c r="DE529" s="70" t="str">
        <f t="shared" si="568"/>
        <v/>
      </c>
      <c r="DF529" s="70"/>
      <c r="DG529" s="70" t="str">
        <f t="shared" si="516"/>
        <v/>
      </c>
      <c r="DH529" s="70" t="b">
        <f t="shared" si="517"/>
        <v>0</v>
      </c>
      <c r="DI529" s="70" t="str">
        <f t="shared" si="518"/>
        <v/>
      </c>
      <c r="DJ529" s="70"/>
      <c r="DK529" s="70" t="str">
        <f t="shared" si="569"/>
        <v/>
      </c>
      <c r="DL529" s="70" t="str">
        <f t="shared" si="570"/>
        <v/>
      </c>
      <c r="DM529" s="70"/>
      <c r="DN529" s="70" t="str">
        <f t="shared" si="571"/>
        <v/>
      </c>
      <c r="DO529" s="70" t="str">
        <f>IF(DK529="","",AND((COUNTIF($DK$12:DL529,DK529))=1,(COUNTIF($DK$12:DL529,DL529))=1))</f>
        <v/>
      </c>
      <c r="DP529" s="70" t="str">
        <f>IF(DK529="","",AND((COUNTIF(DK529:$DL$812,DK529))=1,(COUNTIF(DK529:$DL$812,DL529))=1))</f>
        <v/>
      </c>
      <c r="DQ529" s="70"/>
      <c r="DR529" s="70" t="b">
        <f t="shared" si="572"/>
        <v>0</v>
      </c>
      <c r="DS529" s="70" t="b">
        <f t="shared" si="573"/>
        <v>0</v>
      </c>
      <c r="DT529" s="70">
        <f t="shared" si="519"/>
        <v>0</v>
      </c>
      <c r="DU529" s="70">
        <f t="shared" si="520"/>
        <v>0</v>
      </c>
      <c r="DV529" s="70" t="b">
        <f t="shared" si="574"/>
        <v>0</v>
      </c>
      <c r="DW529" s="70" t="b">
        <f t="shared" si="575"/>
        <v>0</v>
      </c>
      <c r="DX529" s="70"/>
      <c r="DY529" s="70" t="b">
        <f t="shared" si="576"/>
        <v>0</v>
      </c>
      <c r="DZ529" s="70">
        <f t="shared" si="577"/>
        <v>0</v>
      </c>
      <c r="EA529" s="70"/>
    </row>
    <row r="530" spans="1:131" x14ac:dyDescent="0.25">
      <c r="A530" s="24" t="str">
        <f t="shared" si="542"/>
        <v/>
      </c>
      <c r="B530" s="36"/>
      <c r="C530" s="37"/>
      <c r="D530" s="38"/>
      <c r="E530" s="37"/>
      <c r="F530" s="38"/>
      <c r="G530" s="39"/>
      <c r="H530" s="35"/>
      <c r="I530" s="30"/>
      <c r="J530" s="38"/>
      <c r="K530" s="36"/>
      <c r="L530" s="40"/>
      <c r="M530" s="43"/>
      <c r="N530" s="44"/>
      <c r="O530" s="35"/>
      <c r="P530" s="87"/>
      <c r="R530" s="70"/>
      <c r="S530" s="70"/>
      <c r="T530" s="99" t="s">
        <v>1201</v>
      </c>
      <c r="U530" s="146" t="s">
        <v>1202</v>
      </c>
      <c r="V530" s="70"/>
      <c r="W530" s="70"/>
      <c r="X530" s="70"/>
      <c r="Y530" s="70"/>
      <c r="Z530" t="b">
        <f t="shared" si="521"/>
        <v>0</v>
      </c>
      <c r="AA530" t="b">
        <f t="shared" si="543"/>
        <v>0</v>
      </c>
      <c r="AB530" t="b">
        <f t="shared" si="522"/>
        <v>0</v>
      </c>
      <c r="AC530" t="b">
        <f t="shared" si="523"/>
        <v>0</v>
      </c>
      <c r="AD530" s="101" t="b">
        <f t="shared" si="524"/>
        <v>0</v>
      </c>
      <c r="AE530" t="e">
        <f t="shared" si="525"/>
        <v>#VALUE!</v>
      </c>
      <c r="AF530" t="b">
        <f t="shared" si="526"/>
        <v>0</v>
      </c>
      <c r="AG530" s="135"/>
      <c r="AH530" s="82" t="b">
        <f t="shared" si="527"/>
        <v>0</v>
      </c>
      <c r="AI530" s="99" t="b">
        <f t="shared" si="528"/>
        <v>0</v>
      </c>
      <c r="AJ530" s="70" t="b">
        <f t="shared" si="529"/>
        <v>0</v>
      </c>
      <c r="AK530" s="111" t="b">
        <f t="shared" si="544"/>
        <v>0</v>
      </c>
      <c r="AL530" s="82" t="e">
        <f t="shared" si="530"/>
        <v>#VALUE!</v>
      </c>
      <c r="AM530" s="82" t="b">
        <f t="shared" si="531"/>
        <v>0</v>
      </c>
      <c r="AN530" s="82" t="b">
        <f t="shared" si="532"/>
        <v>0</v>
      </c>
      <c r="AO530" s="82" t="b">
        <f t="shared" si="545"/>
        <v>0</v>
      </c>
      <c r="AP530" s="82" t="b">
        <f t="shared" si="533"/>
        <v>0</v>
      </c>
      <c r="AQ530" s="82" t="b">
        <f t="shared" si="546"/>
        <v>0</v>
      </c>
      <c r="AR530" s="70">
        <f t="shared" si="547"/>
        <v>0</v>
      </c>
      <c r="AS530" s="82" t="b">
        <f t="shared" si="534"/>
        <v>0</v>
      </c>
      <c r="AT530" s="82" t="b">
        <f t="shared" si="535"/>
        <v>0</v>
      </c>
      <c r="AU530" s="82" t="b">
        <f t="shared" si="536"/>
        <v>0</v>
      </c>
      <c r="AV530" s="82" t="b">
        <f t="shared" si="537"/>
        <v>0</v>
      </c>
      <c r="AW530" s="82" t="b">
        <f t="shared" si="538"/>
        <v>0</v>
      </c>
      <c r="AX530" s="82" t="b">
        <f t="shared" si="539"/>
        <v>0</v>
      </c>
      <c r="AY530" s="82" t="b">
        <f t="shared" si="548"/>
        <v>0</v>
      </c>
      <c r="AZ530" s="82"/>
      <c r="BA530" s="82" t="b">
        <f t="shared" si="549"/>
        <v>0</v>
      </c>
      <c r="BB530" s="82" t="b">
        <f t="shared" si="550"/>
        <v>0</v>
      </c>
      <c r="BC530" s="82" t="b">
        <f t="shared" si="551"/>
        <v>0</v>
      </c>
      <c r="BD530" s="70"/>
      <c r="BE530" s="70" t="str">
        <f t="shared" si="540"/>
        <v/>
      </c>
      <c r="BF530" s="70">
        <v>519</v>
      </c>
      <c r="BG530" s="70"/>
      <c r="BH530" s="70"/>
      <c r="BI530" s="70"/>
      <c r="BJ530" s="70"/>
      <c r="BK530" s="70"/>
      <c r="BL530" s="70"/>
      <c r="BM530" s="70"/>
      <c r="BN530" s="70"/>
      <c r="BO530" s="70"/>
      <c r="BP530" s="70"/>
      <c r="BQ530" s="70"/>
      <c r="BR530" s="70"/>
      <c r="BS530" s="70" t="b">
        <f t="shared" si="541"/>
        <v>0</v>
      </c>
      <c r="BT530" s="70">
        <f>COUNTA(B531:$O$830)</f>
        <v>0</v>
      </c>
      <c r="BU530" s="70"/>
      <c r="BV530" s="163"/>
      <c r="BW530" s="163"/>
      <c r="BX530" s="163"/>
      <c r="BY530" s="163"/>
      <c r="BZ530" s="163"/>
      <c r="CA530" s="163"/>
      <c r="CB530" s="163"/>
      <c r="CC530" s="163"/>
      <c r="CD530" s="163"/>
      <c r="CE530" s="163" t="str">
        <f t="shared" si="552"/>
        <v/>
      </c>
      <c r="CF530" s="163" t="str">
        <f t="shared" si="553"/>
        <v/>
      </c>
      <c r="CG530" s="163" t="str">
        <f t="shared" si="554"/>
        <v/>
      </c>
      <c r="CH530" s="163" t="str">
        <f t="shared" si="555"/>
        <v/>
      </c>
      <c r="CI530" s="163" t="str">
        <f t="shared" si="556"/>
        <v/>
      </c>
      <c r="CJ530" s="163" t="str">
        <f t="shared" si="557"/>
        <v/>
      </c>
      <c r="CK530" s="163" t="str">
        <f t="shared" si="558"/>
        <v/>
      </c>
      <c r="CL530" s="163" t="str">
        <f t="shared" si="559"/>
        <v/>
      </c>
      <c r="CM530" s="163" t="str">
        <f t="shared" si="560"/>
        <v/>
      </c>
      <c r="CN530" s="163"/>
      <c r="CO530" s="163"/>
      <c r="CP530" s="163" t="str">
        <f t="shared" si="561"/>
        <v/>
      </c>
      <c r="CQ530" s="163"/>
      <c r="CR530" s="163"/>
      <c r="CS530" s="185" t="str">
        <f t="shared" si="578"/>
        <v/>
      </c>
      <c r="CT530" s="70"/>
      <c r="CU530" s="70">
        <f t="shared" si="562"/>
        <v>0</v>
      </c>
      <c r="CV530" s="70">
        <f t="shared" si="563"/>
        <v>0</v>
      </c>
      <c r="CW530" s="70"/>
      <c r="CX530" s="96">
        <f t="shared" si="564"/>
        <v>0</v>
      </c>
      <c r="CY530" s="70"/>
      <c r="CZ530" s="70" t="e">
        <f t="shared" si="565"/>
        <v>#VALUE!</v>
      </c>
      <c r="DA530" s="70" t="e">
        <f t="shared" si="566"/>
        <v>#VALUE!</v>
      </c>
      <c r="DB530" s="70"/>
      <c r="DC530" s="70" t="b">
        <f t="shared" ref="DC530:DC593" si="579">IF(ISBLANK(C530),FALSE,OR(B530="imb",AND((B530="apae"),((C530="a")+(E530="a")+(C530="p")+(E530="p")+(C530="AT")+(E530="AT")+(C530="F")+(E530="F")+(C530="PT")+(E530="PT"))&lt;&gt;2),AND(B530&lt;&gt;"apae",ISBLANK(B530)=FALSE,((C530="a")+(E530="a")+(C530="p")+(E530="p")+(C530="AT")+(E530="AT")+(C530="F")+(E530="F")+(C530="PT")+(E530="PT"))=2), AND(B530="gv",C530&amp;E530&amp;H530&lt;&gt;"ccgalerie"), AND(ISBLANK(B530),(C530&amp;E530="cc")),AND(B530="cf",OR(C530&amp;E530&lt;&gt;"cc",AND(C530&amp;E530="cc",H530="caniveau"),AND(C530&amp;E530="cc",H530="galerie"))),AND(NOT(ISBLANK(B530)),OR((C530="ct"),(E530="ct"))),AND(NOT(ISBLANK(B530)),OR((C530&amp;E530="imba"),(C530&amp;E530="aimb"))),AND((B530="ca"),OR(C530&amp;E530&lt;&gt;"imbc"),(C530&amp;E530&lt;&gt;"cimb")),AND(B530="gv",C530&amp;E530&amp;H530&lt;&gt;"ccgalerie"),AND(B530&lt;&gt;"gv",C530&amp;E530&amp;H530="ccgalerie"),(NOT(C530="c"))+(B530="ss")+(B530="se")=2))</f>
        <v>0</v>
      </c>
      <c r="DD530" s="70">
        <f t="shared" si="567"/>
        <v>0</v>
      </c>
      <c r="DE530" s="70" t="str">
        <f t="shared" si="568"/>
        <v/>
      </c>
      <c r="DF530" s="70"/>
      <c r="DG530" s="70" t="str">
        <f t="shared" si="516"/>
        <v/>
      </c>
      <c r="DH530" s="70" t="b">
        <f t="shared" si="517"/>
        <v>0</v>
      </c>
      <c r="DI530" s="70" t="str">
        <f t="shared" si="518"/>
        <v/>
      </c>
      <c r="DJ530" s="70"/>
      <c r="DK530" s="70" t="str">
        <f t="shared" si="569"/>
        <v/>
      </c>
      <c r="DL530" s="70" t="str">
        <f t="shared" si="570"/>
        <v/>
      </c>
      <c r="DM530" s="70"/>
      <c r="DN530" s="70" t="str">
        <f t="shared" si="571"/>
        <v/>
      </c>
      <c r="DO530" s="70" t="str">
        <f>IF(DK530="","",AND((COUNTIF($DK$12:DL530,DK530))=1,(COUNTIF($DK$12:DL530,DL530))=1))</f>
        <v/>
      </c>
      <c r="DP530" s="70" t="str">
        <f>IF(DK530="","",AND((COUNTIF(DK530:$DL$812,DK530))=1,(COUNTIF(DK530:$DL$812,DL530))=1))</f>
        <v/>
      </c>
      <c r="DQ530" s="70"/>
      <c r="DR530" s="70" t="b">
        <f t="shared" si="572"/>
        <v>0</v>
      </c>
      <c r="DS530" s="70" t="b">
        <f t="shared" si="573"/>
        <v>0</v>
      </c>
      <c r="DT530" s="70">
        <f t="shared" si="519"/>
        <v>0</v>
      </c>
      <c r="DU530" s="70">
        <f t="shared" si="520"/>
        <v>0</v>
      </c>
      <c r="DV530" s="70" t="b">
        <f t="shared" si="574"/>
        <v>0</v>
      </c>
      <c r="DW530" s="70" t="b">
        <f t="shared" si="575"/>
        <v>0</v>
      </c>
      <c r="DX530" s="70"/>
      <c r="DY530" s="70" t="b">
        <f t="shared" si="576"/>
        <v>0</v>
      </c>
      <c r="DZ530" s="70">
        <f t="shared" si="577"/>
        <v>0</v>
      </c>
      <c r="EA530" s="70"/>
    </row>
    <row r="531" spans="1:131" x14ac:dyDescent="0.25">
      <c r="A531" s="24" t="str">
        <f t="shared" si="542"/>
        <v/>
      </c>
      <c r="B531" s="36"/>
      <c r="C531" s="37"/>
      <c r="D531" s="38"/>
      <c r="E531" s="37"/>
      <c r="F531" s="38"/>
      <c r="G531" s="39"/>
      <c r="H531" s="35"/>
      <c r="I531" s="30"/>
      <c r="J531" s="38"/>
      <c r="K531" s="36"/>
      <c r="L531" s="40"/>
      <c r="M531" s="43"/>
      <c r="N531" s="44"/>
      <c r="O531" s="35"/>
      <c r="P531" s="87"/>
      <c r="R531" s="70"/>
      <c r="S531" s="70"/>
      <c r="T531" s="99" t="s">
        <v>1203</v>
      </c>
      <c r="U531" s="146" t="s">
        <v>1204</v>
      </c>
      <c r="V531" s="70"/>
      <c r="W531" s="70"/>
      <c r="X531" s="70"/>
      <c r="Y531" s="70"/>
      <c r="Z531" t="b">
        <f t="shared" si="521"/>
        <v>0</v>
      </c>
      <c r="AA531" t="b">
        <f t="shared" si="543"/>
        <v>0</v>
      </c>
      <c r="AB531" t="b">
        <f t="shared" si="522"/>
        <v>0</v>
      </c>
      <c r="AC531" t="b">
        <f t="shared" si="523"/>
        <v>0</v>
      </c>
      <c r="AD531" s="101" t="b">
        <f t="shared" si="524"/>
        <v>0</v>
      </c>
      <c r="AE531" t="e">
        <f t="shared" si="525"/>
        <v>#VALUE!</v>
      </c>
      <c r="AF531" t="b">
        <f t="shared" si="526"/>
        <v>0</v>
      </c>
      <c r="AG531" s="135"/>
      <c r="AH531" s="82" t="b">
        <f t="shared" si="527"/>
        <v>0</v>
      </c>
      <c r="AI531" s="99" t="b">
        <f t="shared" si="528"/>
        <v>0</v>
      </c>
      <c r="AJ531" s="70" t="b">
        <f t="shared" si="529"/>
        <v>0</v>
      </c>
      <c r="AK531" s="111" t="b">
        <f t="shared" si="544"/>
        <v>0</v>
      </c>
      <c r="AL531" s="82" t="e">
        <f t="shared" si="530"/>
        <v>#VALUE!</v>
      </c>
      <c r="AM531" s="82" t="b">
        <f t="shared" si="531"/>
        <v>0</v>
      </c>
      <c r="AN531" s="82" t="b">
        <f t="shared" si="532"/>
        <v>0</v>
      </c>
      <c r="AO531" s="82" t="b">
        <f t="shared" si="545"/>
        <v>0</v>
      </c>
      <c r="AP531" s="82" t="b">
        <f t="shared" si="533"/>
        <v>0</v>
      </c>
      <c r="AQ531" s="82" t="b">
        <f t="shared" si="546"/>
        <v>0</v>
      </c>
      <c r="AR531" s="70">
        <f t="shared" si="547"/>
        <v>0</v>
      </c>
      <c r="AS531" s="82" t="b">
        <f t="shared" si="534"/>
        <v>0</v>
      </c>
      <c r="AT531" s="82" t="b">
        <f t="shared" si="535"/>
        <v>0</v>
      </c>
      <c r="AU531" s="82" t="b">
        <f t="shared" si="536"/>
        <v>0</v>
      </c>
      <c r="AV531" s="82" t="b">
        <f t="shared" si="537"/>
        <v>0</v>
      </c>
      <c r="AW531" s="82" t="b">
        <f t="shared" si="538"/>
        <v>0</v>
      </c>
      <c r="AX531" s="82" t="b">
        <f t="shared" si="539"/>
        <v>0</v>
      </c>
      <c r="AY531" s="82" t="b">
        <f t="shared" si="548"/>
        <v>0</v>
      </c>
      <c r="AZ531" s="82"/>
      <c r="BA531" s="82" t="b">
        <f t="shared" si="549"/>
        <v>0</v>
      </c>
      <c r="BB531" s="82" t="b">
        <f t="shared" si="550"/>
        <v>0</v>
      </c>
      <c r="BC531" s="82" t="b">
        <f t="shared" si="551"/>
        <v>0</v>
      </c>
      <c r="BD531" s="70"/>
      <c r="BE531" s="70" t="str">
        <f t="shared" si="540"/>
        <v/>
      </c>
      <c r="BF531" s="70">
        <v>520</v>
      </c>
      <c r="BG531" s="70"/>
      <c r="BH531" s="70"/>
      <c r="BI531" s="70"/>
      <c r="BJ531" s="70"/>
      <c r="BK531" s="70"/>
      <c r="BL531" s="70"/>
      <c r="BM531" s="70"/>
      <c r="BN531" s="70"/>
      <c r="BO531" s="70"/>
      <c r="BP531" s="70"/>
      <c r="BQ531" s="70"/>
      <c r="BR531" s="70"/>
      <c r="BS531" s="70" t="b">
        <f t="shared" si="541"/>
        <v>0</v>
      </c>
      <c r="BT531" s="70">
        <f>COUNTA(B532:$O$830)</f>
        <v>0</v>
      </c>
      <c r="BU531" s="70"/>
      <c r="BV531" s="163"/>
      <c r="BW531" s="163"/>
      <c r="BX531" s="163"/>
      <c r="BY531" s="163"/>
      <c r="BZ531" s="163"/>
      <c r="CA531" s="163"/>
      <c r="CB531" s="163"/>
      <c r="CC531" s="163"/>
      <c r="CD531" s="163"/>
      <c r="CE531" s="163" t="str">
        <f t="shared" si="552"/>
        <v/>
      </c>
      <c r="CF531" s="163" t="str">
        <f t="shared" si="553"/>
        <v/>
      </c>
      <c r="CG531" s="163" t="str">
        <f t="shared" si="554"/>
        <v/>
      </c>
      <c r="CH531" s="163" t="str">
        <f t="shared" si="555"/>
        <v/>
      </c>
      <c r="CI531" s="163" t="str">
        <f t="shared" si="556"/>
        <v/>
      </c>
      <c r="CJ531" s="163" t="str">
        <f t="shared" si="557"/>
        <v/>
      </c>
      <c r="CK531" s="163" t="str">
        <f t="shared" si="558"/>
        <v/>
      </c>
      <c r="CL531" s="163" t="str">
        <f t="shared" si="559"/>
        <v/>
      </c>
      <c r="CM531" s="163" t="str">
        <f t="shared" si="560"/>
        <v/>
      </c>
      <c r="CN531" s="163"/>
      <c r="CO531" s="163"/>
      <c r="CP531" s="163" t="str">
        <f t="shared" si="561"/>
        <v/>
      </c>
      <c r="CQ531" s="163"/>
      <c r="CR531" s="163"/>
      <c r="CS531" s="185" t="str">
        <f t="shared" si="578"/>
        <v/>
      </c>
      <c r="CT531" s="70"/>
      <c r="CU531" s="70">
        <f t="shared" si="562"/>
        <v>0</v>
      </c>
      <c r="CV531" s="70">
        <f t="shared" si="563"/>
        <v>0</v>
      </c>
      <c r="CW531" s="70"/>
      <c r="CX531" s="96">
        <f t="shared" si="564"/>
        <v>0</v>
      </c>
      <c r="CY531" s="70"/>
      <c r="CZ531" s="70" t="e">
        <f t="shared" si="565"/>
        <v>#VALUE!</v>
      </c>
      <c r="DA531" s="70" t="e">
        <f t="shared" si="566"/>
        <v>#VALUE!</v>
      </c>
      <c r="DB531" s="70"/>
      <c r="DC531" s="70" t="b">
        <f t="shared" si="579"/>
        <v>0</v>
      </c>
      <c r="DD531" s="70">
        <f t="shared" si="567"/>
        <v>0</v>
      </c>
      <c r="DE531" s="70" t="str">
        <f t="shared" si="568"/>
        <v/>
      </c>
      <c r="DF531" s="70"/>
      <c r="DG531" s="70" t="str">
        <f t="shared" si="516"/>
        <v/>
      </c>
      <c r="DH531" s="70" t="b">
        <f t="shared" si="517"/>
        <v>0</v>
      </c>
      <c r="DI531" s="70" t="str">
        <f t="shared" si="518"/>
        <v/>
      </c>
      <c r="DJ531" s="70"/>
      <c r="DK531" s="70" t="str">
        <f t="shared" si="569"/>
        <v/>
      </c>
      <c r="DL531" s="70" t="str">
        <f t="shared" si="570"/>
        <v/>
      </c>
      <c r="DM531" s="70"/>
      <c r="DN531" s="70" t="str">
        <f t="shared" si="571"/>
        <v/>
      </c>
      <c r="DO531" s="70" t="str">
        <f>IF(DK531="","",AND((COUNTIF($DK$12:DL531,DK531))=1,(COUNTIF($DK$12:DL531,DL531))=1))</f>
        <v/>
      </c>
      <c r="DP531" s="70" t="str">
        <f>IF(DK531="","",AND((COUNTIF(DK531:$DL$812,DK531))=1,(COUNTIF(DK531:$DL$812,DL531))=1))</f>
        <v/>
      </c>
      <c r="DQ531" s="70"/>
      <c r="DR531" s="70" t="b">
        <f t="shared" si="572"/>
        <v>0</v>
      </c>
      <c r="DS531" s="70" t="b">
        <f t="shared" si="573"/>
        <v>0</v>
      </c>
      <c r="DT531" s="70">
        <f t="shared" si="519"/>
        <v>0</v>
      </c>
      <c r="DU531" s="70">
        <f t="shared" si="520"/>
        <v>0</v>
      </c>
      <c r="DV531" s="70" t="b">
        <f t="shared" si="574"/>
        <v>0</v>
      </c>
      <c r="DW531" s="70" t="b">
        <f t="shared" si="575"/>
        <v>0</v>
      </c>
      <c r="DX531" s="70"/>
      <c r="DY531" s="70" t="b">
        <f t="shared" si="576"/>
        <v>0</v>
      </c>
      <c r="DZ531" s="70">
        <f t="shared" si="577"/>
        <v>0</v>
      </c>
      <c r="EA531" s="70"/>
    </row>
    <row r="532" spans="1:131" x14ac:dyDescent="0.25">
      <c r="A532" s="24" t="str">
        <f t="shared" si="542"/>
        <v/>
      </c>
      <c r="B532" s="36"/>
      <c r="C532" s="37"/>
      <c r="D532" s="38"/>
      <c r="E532" s="37"/>
      <c r="F532" s="38"/>
      <c r="G532" s="39"/>
      <c r="H532" s="35"/>
      <c r="I532" s="30"/>
      <c r="J532" s="38"/>
      <c r="K532" s="36"/>
      <c r="L532" s="40"/>
      <c r="M532" s="43"/>
      <c r="N532" s="44"/>
      <c r="O532" s="35"/>
      <c r="P532" s="87"/>
      <c r="R532" s="70"/>
      <c r="S532" s="70"/>
      <c r="T532" s="99" t="s">
        <v>1205</v>
      </c>
      <c r="U532" s="146" t="s">
        <v>1206</v>
      </c>
      <c r="V532" s="70"/>
      <c r="W532" s="70"/>
      <c r="X532" s="70"/>
      <c r="Y532" s="70"/>
      <c r="Z532" t="b">
        <f t="shared" si="521"/>
        <v>0</v>
      </c>
      <c r="AA532" t="b">
        <f t="shared" si="543"/>
        <v>0</v>
      </c>
      <c r="AB532" t="b">
        <f t="shared" si="522"/>
        <v>0</v>
      </c>
      <c r="AC532" t="b">
        <f t="shared" si="523"/>
        <v>0</v>
      </c>
      <c r="AD532" s="101" t="b">
        <f t="shared" si="524"/>
        <v>0</v>
      </c>
      <c r="AE532" t="e">
        <f t="shared" si="525"/>
        <v>#VALUE!</v>
      </c>
      <c r="AF532" t="b">
        <f t="shared" si="526"/>
        <v>0</v>
      </c>
      <c r="AG532" s="135"/>
      <c r="AH532" s="82" t="b">
        <f t="shared" si="527"/>
        <v>0</v>
      </c>
      <c r="AI532" s="99" t="b">
        <f t="shared" si="528"/>
        <v>0</v>
      </c>
      <c r="AJ532" s="70" t="b">
        <f t="shared" si="529"/>
        <v>0</v>
      </c>
      <c r="AK532" s="111" t="b">
        <f t="shared" si="544"/>
        <v>0</v>
      </c>
      <c r="AL532" s="82" t="e">
        <f t="shared" si="530"/>
        <v>#VALUE!</v>
      </c>
      <c r="AM532" s="82" t="b">
        <f t="shared" si="531"/>
        <v>0</v>
      </c>
      <c r="AN532" s="82" t="b">
        <f t="shared" si="532"/>
        <v>0</v>
      </c>
      <c r="AO532" s="82" t="b">
        <f t="shared" si="545"/>
        <v>0</v>
      </c>
      <c r="AP532" s="82" t="b">
        <f t="shared" si="533"/>
        <v>0</v>
      </c>
      <c r="AQ532" s="82" t="b">
        <f t="shared" si="546"/>
        <v>0</v>
      </c>
      <c r="AR532" s="70">
        <f t="shared" si="547"/>
        <v>0</v>
      </c>
      <c r="AS532" s="82" t="b">
        <f t="shared" si="534"/>
        <v>0</v>
      </c>
      <c r="AT532" s="82" t="b">
        <f t="shared" si="535"/>
        <v>0</v>
      </c>
      <c r="AU532" s="82" t="b">
        <f t="shared" si="536"/>
        <v>0</v>
      </c>
      <c r="AV532" s="82" t="b">
        <f t="shared" si="537"/>
        <v>0</v>
      </c>
      <c r="AW532" s="82" t="b">
        <f t="shared" si="538"/>
        <v>0</v>
      </c>
      <c r="AX532" s="82" t="b">
        <f t="shared" si="539"/>
        <v>0</v>
      </c>
      <c r="AY532" s="82" t="b">
        <f t="shared" si="548"/>
        <v>0</v>
      </c>
      <c r="AZ532" s="82"/>
      <c r="BA532" s="82" t="b">
        <f t="shared" si="549"/>
        <v>0</v>
      </c>
      <c r="BB532" s="82" t="b">
        <f t="shared" si="550"/>
        <v>0</v>
      </c>
      <c r="BC532" s="82" t="b">
        <f t="shared" si="551"/>
        <v>0</v>
      </c>
      <c r="BD532" s="70"/>
      <c r="BE532" s="70" t="str">
        <f t="shared" si="540"/>
        <v/>
      </c>
      <c r="BF532" s="70">
        <v>521</v>
      </c>
      <c r="BG532" s="70"/>
      <c r="BH532" s="70"/>
      <c r="BI532" s="70"/>
      <c r="BJ532" s="70"/>
      <c r="BK532" s="70"/>
      <c r="BL532" s="70"/>
      <c r="BM532" s="70"/>
      <c r="BN532" s="70"/>
      <c r="BO532" s="70"/>
      <c r="BP532" s="70"/>
      <c r="BQ532" s="70"/>
      <c r="BR532" s="70"/>
      <c r="BS532" s="70" t="b">
        <f t="shared" si="541"/>
        <v>0</v>
      </c>
      <c r="BT532" s="70">
        <f>COUNTA(B533:$O$830)</f>
        <v>0</v>
      </c>
      <c r="BU532" s="70"/>
      <c r="BV532" s="163"/>
      <c r="BW532" s="163"/>
      <c r="BX532" s="163"/>
      <c r="BY532" s="163"/>
      <c r="BZ532" s="163"/>
      <c r="CA532" s="163"/>
      <c r="CB532" s="163"/>
      <c r="CC532" s="163"/>
      <c r="CD532" s="163"/>
      <c r="CE532" s="163" t="str">
        <f t="shared" si="552"/>
        <v/>
      </c>
      <c r="CF532" s="163" t="str">
        <f t="shared" si="553"/>
        <v/>
      </c>
      <c r="CG532" s="163" t="str">
        <f t="shared" si="554"/>
        <v/>
      </c>
      <c r="CH532" s="163" t="str">
        <f t="shared" si="555"/>
        <v/>
      </c>
      <c r="CI532" s="163" t="str">
        <f t="shared" si="556"/>
        <v/>
      </c>
      <c r="CJ532" s="163" t="str">
        <f t="shared" si="557"/>
        <v/>
      </c>
      <c r="CK532" s="163" t="str">
        <f t="shared" si="558"/>
        <v/>
      </c>
      <c r="CL532" s="163" t="str">
        <f t="shared" si="559"/>
        <v/>
      </c>
      <c r="CM532" s="163" t="str">
        <f t="shared" si="560"/>
        <v/>
      </c>
      <c r="CN532" s="163"/>
      <c r="CO532" s="163"/>
      <c r="CP532" s="163" t="str">
        <f t="shared" si="561"/>
        <v/>
      </c>
      <c r="CQ532" s="163"/>
      <c r="CR532" s="163"/>
      <c r="CS532" s="185" t="str">
        <f t="shared" si="578"/>
        <v/>
      </c>
      <c r="CT532" s="70"/>
      <c r="CU532" s="70">
        <f t="shared" si="562"/>
        <v>0</v>
      </c>
      <c r="CV532" s="70">
        <f t="shared" si="563"/>
        <v>0</v>
      </c>
      <c r="CW532" s="70"/>
      <c r="CX532" s="96">
        <f t="shared" si="564"/>
        <v>0</v>
      </c>
      <c r="CY532" s="70"/>
      <c r="CZ532" s="70" t="e">
        <f t="shared" si="565"/>
        <v>#VALUE!</v>
      </c>
      <c r="DA532" s="70" t="e">
        <f t="shared" si="566"/>
        <v>#VALUE!</v>
      </c>
      <c r="DB532" s="70"/>
      <c r="DC532" s="70" t="b">
        <f t="shared" si="579"/>
        <v>0</v>
      </c>
      <c r="DD532" s="70">
        <f t="shared" si="567"/>
        <v>0</v>
      </c>
      <c r="DE532" s="70" t="str">
        <f t="shared" si="568"/>
        <v/>
      </c>
      <c r="DF532" s="70"/>
      <c r="DG532" s="70" t="str">
        <f t="shared" si="516"/>
        <v/>
      </c>
      <c r="DH532" s="70" t="b">
        <f t="shared" si="517"/>
        <v>0</v>
      </c>
      <c r="DI532" s="70" t="str">
        <f t="shared" si="518"/>
        <v/>
      </c>
      <c r="DJ532" s="70"/>
      <c r="DK532" s="70" t="str">
        <f t="shared" si="569"/>
        <v/>
      </c>
      <c r="DL532" s="70" t="str">
        <f t="shared" si="570"/>
        <v/>
      </c>
      <c r="DM532" s="70"/>
      <c r="DN532" s="70" t="str">
        <f t="shared" si="571"/>
        <v/>
      </c>
      <c r="DO532" s="70" t="str">
        <f>IF(DK532="","",AND((COUNTIF($DK$12:DL532,DK532))=1,(COUNTIF($DK$12:DL532,DL532))=1))</f>
        <v/>
      </c>
      <c r="DP532" s="70" t="str">
        <f>IF(DK532="","",AND((COUNTIF(DK532:$DL$812,DK532))=1,(COUNTIF(DK532:$DL$812,DL532))=1))</f>
        <v/>
      </c>
      <c r="DQ532" s="70"/>
      <c r="DR532" s="70" t="b">
        <f t="shared" si="572"/>
        <v>0</v>
      </c>
      <c r="DS532" s="70" t="b">
        <f t="shared" si="573"/>
        <v>0</v>
      </c>
      <c r="DT532" s="70">
        <f t="shared" si="519"/>
        <v>0</v>
      </c>
      <c r="DU532" s="70">
        <f t="shared" si="520"/>
        <v>0</v>
      </c>
      <c r="DV532" s="70" t="b">
        <f t="shared" si="574"/>
        <v>0</v>
      </c>
      <c r="DW532" s="70" t="b">
        <f t="shared" si="575"/>
        <v>0</v>
      </c>
      <c r="DX532" s="70"/>
      <c r="DY532" s="70" t="b">
        <f t="shared" si="576"/>
        <v>0</v>
      </c>
      <c r="DZ532" s="70">
        <f t="shared" si="577"/>
        <v>0</v>
      </c>
      <c r="EA532" s="70"/>
    </row>
    <row r="533" spans="1:131" x14ac:dyDescent="0.25">
      <c r="A533" s="24" t="str">
        <f t="shared" si="542"/>
        <v/>
      </c>
      <c r="B533" s="36"/>
      <c r="C533" s="37"/>
      <c r="D533" s="38"/>
      <c r="E533" s="37"/>
      <c r="F533" s="38"/>
      <c r="G533" s="39"/>
      <c r="H533" s="35"/>
      <c r="I533" s="30"/>
      <c r="J533" s="38"/>
      <c r="K533" s="36"/>
      <c r="L533" s="40"/>
      <c r="M533" s="43"/>
      <c r="N533" s="44"/>
      <c r="O533" s="35"/>
      <c r="P533" s="87"/>
      <c r="R533" s="70"/>
      <c r="S533" s="70"/>
      <c r="T533" s="99" t="s">
        <v>1207</v>
      </c>
      <c r="U533" s="146" t="s">
        <v>1208</v>
      </c>
      <c r="V533" s="70"/>
      <c r="W533" s="70"/>
      <c r="X533" s="70"/>
      <c r="Y533" s="70"/>
      <c r="Z533" t="b">
        <f t="shared" si="521"/>
        <v>0</v>
      </c>
      <c r="AA533" t="b">
        <f t="shared" si="543"/>
        <v>0</v>
      </c>
      <c r="AB533" t="b">
        <f t="shared" si="522"/>
        <v>0</v>
      </c>
      <c r="AC533" t="b">
        <f t="shared" si="523"/>
        <v>0</v>
      </c>
      <c r="AD533" s="101" t="b">
        <f t="shared" si="524"/>
        <v>0</v>
      </c>
      <c r="AE533" t="e">
        <f t="shared" si="525"/>
        <v>#VALUE!</v>
      </c>
      <c r="AF533" t="b">
        <f t="shared" si="526"/>
        <v>0</v>
      </c>
      <c r="AG533" s="135"/>
      <c r="AH533" s="82" t="b">
        <f t="shared" si="527"/>
        <v>0</v>
      </c>
      <c r="AI533" s="99" t="b">
        <f t="shared" si="528"/>
        <v>0</v>
      </c>
      <c r="AJ533" s="70" t="b">
        <f t="shared" si="529"/>
        <v>0</v>
      </c>
      <c r="AK533" s="111" t="b">
        <f t="shared" si="544"/>
        <v>0</v>
      </c>
      <c r="AL533" s="82" t="e">
        <f t="shared" si="530"/>
        <v>#VALUE!</v>
      </c>
      <c r="AM533" s="82" t="b">
        <f t="shared" si="531"/>
        <v>0</v>
      </c>
      <c r="AN533" s="82" t="b">
        <f t="shared" si="532"/>
        <v>0</v>
      </c>
      <c r="AO533" s="82" t="b">
        <f t="shared" si="545"/>
        <v>0</v>
      </c>
      <c r="AP533" s="82" t="b">
        <f t="shared" si="533"/>
        <v>0</v>
      </c>
      <c r="AQ533" s="82" t="b">
        <f t="shared" si="546"/>
        <v>0</v>
      </c>
      <c r="AR533" s="70">
        <f t="shared" si="547"/>
        <v>0</v>
      </c>
      <c r="AS533" s="82" t="b">
        <f t="shared" si="534"/>
        <v>0</v>
      </c>
      <c r="AT533" s="82" t="b">
        <f t="shared" si="535"/>
        <v>0</v>
      </c>
      <c r="AU533" s="82" t="b">
        <f t="shared" si="536"/>
        <v>0</v>
      </c>
      <c r="AV533" s="82" t="b">
        <f t="shared" si="537"/>
        <v>0</v>
      </c>
      <c r="AW533" s="82" t="b">
        <f t="shared" si="538"/>
        <v>0</v>
      </c>
      <c r="AX533" s="82" t="b">
        <f t="shared" si="539"/>
        <v>0</v>
      </c>
      <c r="AY533" s="82" t="b">
        <f t="shared" si="548"/>
        <v>0</v>
      </c>
      <c r="AZ533" s="82"/>
      <c r="BA533" s="82" t="b">
        <f t="shared" si="549"/>
        <v>0</v>
      </c>
      <c r="BB533" s="82" t="b">
        <f t="shared" si="550"/>
        <v>0</v>
      </c>
      <c r="BC533" s="82" t="b">
        <f t="shared" si="551"/>
        <v>0</v>
      </c>
      <c r="BD533" s="70"/>
      <c r="BE533" s="70" t="str">
        <f t="shared" si="540"/>
        <v/>
      </c>
      <c r="BF533" s="70">
        <v>522</v>
      </c>
      <c r="BG533" s="70"/>
      <c r="BH533" s="70"/>
      <c r="BI533" s="70"/>
      <c r="BJ533" s="70"/>
      <c r="BK533" s="70"/>
      <c r="BL533" s="70"/>
      <c r="BM533" s="70"/>
      <c r="BN533" s="70"/>
      <c r="BO533" s="70"/>
      <c r="BP533" s="70"/>
      <c r="BQ533" s="70"/>
      <c r="BR533" s="70"/>
      <c r="BS533" s="70" t="b">
        <f t="shared" si="541"/>
        <v>0</v>
      </c>
      <c r="BT533" s="70">
        <f>COUNTA(B534:$O$830)</f>
        <v>0</v>
      </c>
      <c r="BU533" s="70"/>
      <c r="BV533" s="163"/>
      <c r="BW533" s="163"/>
      <c r="BX533" s="163"/>
      <c r="BY533" s="163"/>
      <c r="BZ533" s="163"/>
      <c r="CA533" s="163"/>
      <c r="CB533" s="163"/>
      <c r="CC533" s="163"/>
      <c r="CD533" s="163"/>
      <c r="CE533" s="163" t="str">
        <f t="shared" si="552"/>
        <v/>
      </c>
      <c r="CF533" s="163" t="str">
        <f t="shared" si="553"/>
        <v/>
      </c>
      <c r="CG533" s="163" t="str">
        <f t="shared" si="554"/>
        <v/>
      </c>
      <c r="CH533" s="163" t="str">
        <f t="shared" si="555"/>
        <v/>
      </c>
      <c r="CI533" s="163" t="str">
        <f t="shared" si="556"/>
        <v/>
      </c>
      <c r="CJ533" s="163" t="str">
        <f t="shared" si="557"/>
        <v/>
      </c>
      <c r="CK533" s="163" t="str">
        <f t="shared" si="558"/>
        <v/>
      </c>
      <c r="CL533" s="163" t="str">
        <f t="shared" si="559"/>
        <v/>
      </c>
      <c r="CM533" s="163" t="str">
        <f t="shared" si="560"/>
        <v/>
      </c>
      <c r="CN533" s="163"/>
      <c r="CO533" s="163"/>
      <c r="CP533" s="163" t="str">
        <f t="shared" si="561"/>
        <v/>
      </c>
      <c r="CQ533" s="163"/>
      <c r="CR533" s="163"/>
      <c r="CS533" s="185" t="str">
        <f t="shared" si="578"/>
        <v/>
      </c>
      <c r="CT533" s="70"/>
      <c r="CU533" s="70">
        <f t="shared" si="562"/>
        <v>0</v>
      </c>
      <c r="CV533" s="70">
        <f t="shared" si="563"/>
        <v>0</v>
      </c>
      <c r="CW533" s="70"/>
      <c r="CX533" s="96">
        <f t="shared" si="564"/>
        <v>0</v>
      </c>
      <c r="CY533" s="70"/>
      <c r="CZ533" s="70" t="e">
        <f t="shared" si="565"/>
        <v>#VALUE!</v>
      </c>
      <c r="DA533" s="70" t="e">
        <f t="shared" si="566"/>
        <v>#VALUE!</v>
      </c>
      <c r="DB533" s="70"/>
      <c r="DC533" s="70" t="b">
        <f t="shared" si="579"/>
        <v>0</v>
      </c>
      <c r="DD533" s="70">
        <f t="shared" si="567"/>
        <v>0</v>
      </c>
      <c r="DE533" s="70" t="str">
        <f t="shared" si="568"/>
        <v/>
      </c>
      <c r="DF533" s="70"/>
      <c r="DG533" s="70" t="str">
        <f t="shared" si="516"/>
        <v/>
      </c>
      <c r="DH533" s="70" t="b">
        <f t="shared" si="517"/>
        <v>0</v>
      </c>
      <c r="DI533" s="70" t="str">
        <f t="shared" si="518"/>
        <v/>
      </c>
      <c r="DJ533" s="70"/>
      <c r="DK533" s="70" t="str">
        <f t="shared" si="569"/>
        <v/>
      </c>
      <c r="DL533" s="70" t="str">
        <f t="shared" si="570"/>
        <v/>
      </c>
      <c r="DM533" s="70"/>
      <c r="DN533" s="70" t="str">
        <f t="shared" si="571"/>
        <v/>
      </c>
      <c r="DO533" s="70" t="str">
        <f>IF(DK533="","",AND((COUNTIF($DK$12:DL533,DK533))=1,(COUNTIF($DK$12:DL533,DL533))=1))</f>
        <v/>
      </c>
      <c r="DP533" s="70" t="str">
        <f>IF(DK533="","",AND((COUNTIF(DK533:$DL$812,DK533))=1,(COUNTIF(DK533:$DL$812,DL533))=1))</f>
        <v/>
      </c>
      <c r="DQ533" s="70"/>
      <c r="DR533" s="70" t="b">
        <f t="shared" si="572"/>
        <v>0</v>
      </c>
      <c r="DS533" s="70" t="b">
        <f t="shared" si="573"/>
        <v>0</v>
      </c>
      <c r="DT533" s="70">
        <f t="shared" si="519"/>
        <v>0</v>
      </c>
      <c r="DU533" s="70">
        <f t="shared" si="520"/>
        <v>0</v>
      </c>
      <c r="DV533" s="70" t="b">
        <f t="shared" si="574"/>
        <v>0</v>
      </c>
      <c r="DW533" s="70" t="b">
        <f t="shared" si="575"/>
        <v>0</v>
      </c>
      <c r="DX533" s="70"/>
      <c r="DY533" s="70" t="b">
        <f t="shared" si="576"/>
        <v>0</v>
      </c>
      <c r="DZ533" s="70">
        <f t="shared" si="577"/>
        <v>0</v>
      </c>
      <c r="EA533" s="70"/>
    </row>
    <row r="534" spans="1:131" x14ac:dyDescent="0.25">
      <c r="A534" s="24" t="str">
        <f t="shared" si="542"/>
        <v/>
      </c>
      <c r="B534" s="36"/>
      <c r="C534" s="37"/>
      <c r="D534" s="38"/>
      <c r="E534" s="37"/>
      <c r="F534" s="38"/>
      <c r="G534" s="39"/>
      <c r="H534" s="35"/>
      <c r="I534" s="30"/>
      <c r="J534" s="38"/>
      <c r="K534" s="36"/>
      <c r="L534" s="40"/>
      <c r="M534" s="43"/>
      <c r="N534" s="44"/>
      <c r="O534" s="35"/>
      <c r="P534" s="87"/>
      <c r="R534" s="70"/>
      <c r="S534" s="70"/>
      <c r="T534" s="99" t="s">
        <v>1209</v>
      </c>
      <c r="U534" s="146" t="s">
        <v>1210</v>
      </c>
      <c r="V534" s="70"/>
      <c r="W534" s="70"/>
      <c r="X534" s="70"/>
      <c r="Y534" s="70"/>
      <c r="Z534" t="b">
        <f t="shared" si="521"/>
        <v>0</v>
      </c>
      <c r="AA534" t="b">
        <f t="shared" si="543"/>
        <v>0</v>
      </c>
      <c r="AB534" t="b">
        <f t="shared" si="522"/>
        <v>0</v>
      </c>
      <c r="AC534" t="b">
        <f t="shared" si="523"/>
        <v>0</v>
      </c>
      <c r="AD534" s="101" t="b">
        <f t="shared" si="524"/>
        <v>0</v>
      </c>
      <c r="AE534" t="e">
        <f t="shared" si="525"/>
        <v>#VALUE!</v>
      </c>
      <c r="AF534" t="b">
        <f t="shared" si="526"/>
        <v>0</v>
      </c>
      <c r="AG534" s="135"/>
      <c r="AH534" s="82" t="b">
        <f t="shared" si="527"/>
        <v>0</v>
      </c>
      <c r="AI534" s="99" t="b">
        <f t="shared" si="528"/>
        <v>0</v>
      </c>
      <c r="AJ534" s="70" t="b">
        <f t="shared" si="529"/>
        <v>0</v>
      </c>
      <c r="AK534" s="111" t="b">
        <f t="shared" si="544"/>
        <v>0</v>
      </c>
      <c r="AL534" s="82" t="e">
        <f t="shared" si="530"/>
        <v>#VALUE!</v>
      </c>
      <c r="AM534" s="82" t="b">
        <f t="shared" si="531"/>
        <v>0</v>
      </c>
      <c r="AN534" s="82" t="b">
        <f t="shared" si="532"/>
        <v>0</v>
      </c>
      <c r="AO534" s="82" t="b">
        <f t="shared" si="545"/>
        <v>0</v>
      </c>
      <c r="AP534" s="82" t="b">
        <f t="shared" si="533"/>
        <v>0</v>
      </c>
      <c r="AQ534" s="82" t="b">
        <f t="shared" si="546"/>
        <v>0</v>
      </c>
      <c r="AR534" s="70">
        <f t="shared" si="547"/>
        <v>0</v>
      </c>
      <c r="AS534" s="82" t="b">
        <f t="shared" si="534"/>
        <v>0</v>
      </c>
      <c r="AT534" s="82" t="b">
        <f t="shared" si="535"/>
        <v>0</v>
      </c>
      <c r="AU534" s="82" t="b">
        <f t="shared" si="536"/>
        <v>0</v>
      </c>
      <c r="AV534" s="82" t="b">
        <f t="shared" si="537"/>
        <v>0</v>
      </c>
      <c r="AW534" s="82" t="b">
        <f t="shared" si="538"/>
        <v>0</v>
      </c>
      <c r="AX534" s="82" t="b">
        <f t="shared" si="539"/>
        <v>0</v>
      </c>
      <c r="AY534" s="82" t="b">
        <f t="shared" si="548"/>
        <v>0</v>
      </c>
      <c r="AZ534" s="82"/>
      <c r="BA534" s="82" t="b">
        <f t="shared" si="549"/>
        <v>0</v>
      </c>
      <c r="BB534" s="82" t="b">
        <f t="shared" si="550"/>
        <v>0</v>
      </c>
      <c r="BC534" s="82" t="b">
        <f t="shared" si="551"/>
        <v>0</v>
      </c>
      <c r="BD534" s="70"/>
      <c r="BE534" s="70" t="str">
        <f t="shared" si="540"/>
        <v/>
      </c>
      <c r="BF534" s="70">
        <v>523</v>
      </c>
      <c r="BG534" s="70"/>
      <c r="BH534" s="70"/>
      <c r="BI534" s="70"/>
      <c r="BJ534" s="70"/>
      <c r="BK534" s="70"/>
      <c r="BL534" s="70"/>
      <c r="BM534" s="70"/>
      <c r="BN534" s="70"/>
      <c r="BO534" s="70"/>
      <c r="BP534" s="70"/>
      <c r="BQ534" s="70"/>
      <c r="BR534" s="70"/>
      <c r="BS534" s="70" t="b">
        <f t="shared" si="541"/>
        <v>0</v>
      </c>
      <c r="BT534" s="70">
        <f>COUNTA(B535:$O$830)</f>
        <v>0</v>
      </c>
      <c r="BU534" s="70"/>
      <c r="BV534" s="163"/>
      <c r="BW534" s="163"/>
      <c r="BX534" s="163"/>
      <c r="BY534" s="163"/>
      <c r="BZ534" s="163"/>
      <c r="CA534" s="163"/>
      <c r="CB534" s="163"/>
      <c r="CC534" s="163"/>
      <c r="CD534" s="163"/>
      <c r="CE534" s="163" t="str">
        <f t="shared" si="552"/>
        <v/>
      </c>
      <c r="CF534" s="163" t="str">
        <f t="shared" si="553"/>
        <v/>
      </c>
      <c r="CG534" s="163" t="str">
        <f t="shared" si="554"/>
        <v/>
      </c>
      <c r="CH534" s="163" t="str">
        <f t="shared" si="555"/>
        <v/>
      </c>
      <c r="CI534" s="163" t="str">
        <f t="shared" si="556"/>
        <v/>
      </c>
      <c r="CJ534" s="163" t="str">
        <f t="shared" si="557"/>
        <v/>
      </c>
      <c r="CK534" s="163" t="str">
        <f t="shared" si="558"/>
        <v/>
      </c>
      <c r="CL534" s="163" t="str">
        <f t="shared" si="559"/>
        <v/>
      </c>
      <c r="CM534" s="163" t="str">
        <f t="shared" si="560"/>
        <v/>
      </c>
      <c r="CN534" s="163"/>
      <c r="CO534" s="163"/>
      <c r="CP534" s="163" t="str">
        <f t="shared" si="561"/>
        <v/>
      </c>
      <c r="CQ534" s="163"/>
      <c r="CR534" s="163"/>
      <c r="CS534" s="185" t="str">
        <f t="shared" si="578"/>
        <v/>
      </c>
      <c r="CT534" s="70"/>
      <c r="CU534" s="70">
        <f t="shared" si="562"/>
        <v>0</v>
      </c>
      <c r="CV534" s="70">
        <f t="shared" si="563"/>
        <v>0</v>
      </c>
      <c r="CW534" s="70"/>
      <c r="CX534" s="96">
        <f t="shared" si="564"/>
        <v>0</v>
      </c>
      <c r="CY534" s="70"/>
      <c r="CZ534" s="70" t="e">
        <f t="shared" si="565"/>
        <v>#VALUE!</v>
      </c>
      <c r="DA534" s="70" t="e">
        <f t="shared" si="566"/>
        <v>#VALUE!</v>
      </c>
      <c r="DB534" s="70"/>
      <c r="DC534" s="70" t="b">
        <f t="shared" si="579"/>
        <v>0</v>
      </c>
      <c r="DD534" s="70">
        <f t="shared" si="567"/>
        <v>0</v>
      </c>
      <c r="DE534" s="70" t="str">
        <f t="shared" si="568"/>
        <v/>
      </c>
      <c r="DF534" s="70"/>
      <c r="DG534" s="70" t="str">
        <f t="shared" si="516"/>
        <v/>
      </c>
      <c r="DH534" s="70" t="b">
        <f t="shared" si="517"/>
        <v>0</v>
      </c>
      <c r="DI534" s="70" t="str">
        <f t="shared" si="518"/>
        <v/>
      </c>
      <c r="DJ534" s="70"/>
      <c r="DK534" s="70" t="str">
        <f t="shared" si="569"/>
        <v/>
      </c>
      <c r="DL534" s="70" t="str">
        <f t="shared" si="570"/>
        <v/>
      </c>
      <c r="DM534" s="70"/>
      <c r="DN534" s="70" t="str">
        <f t="shared" si="571"/>
        <v/>
      </c>
      <c r="DO534" s="70" t="str">
        <f>IF(DK534="","",AND((COUNTIF($DK$12:DL534,DK534))=1,(COUNTIF($DK$12:DL534,DL534))=1))</f>
        <v/>
      </c>
      <c r="DP534" s="70" t="str">
        <f>IF(DK534="","",AND((COUNTIF(DK534:$DL$812,DK534))=1,(COUNTIF(DK534:$DL$812,DL534))=1))</f>
        <v/>
      </c>
      <c r="DQ534" s="70"/>
      <c r="DR534" s="70" t="b">
        <f t="shared" si="572"/>
        <v>0</v>
      </c>
      <c r="DS534" s="70" t="b">
        <f t="shared" si="573"/>
        <v>0</v>
      </c>
      <c r="DT534" s="70">
        <f t="shared" si="519"/>
        <v>0</v>
      </c>
      <c r="DU534" s="70">
        <f t="shared" si="520"/>
        <v>0</v>
      </c>
      <c r="DV534" s="70" t="b">
        <f t="shared" si="574"/>
        <v>0</v>
      </c>
      <c r="DW534" s="70" t="b">
        <f t="shared" si="575"/>
        <v>0</v>
      </c>
      <c r="DX534" s="70"/>
      <c r="DY534" s="70" t="b">
        <f t="shared" si="576"/>
        <v>0</v>
      </c>
      <c r="DZ534" s="70">
        <f t="shared" si="577"/>
        <v>0</v>
      </c>
      <c r="EA534" s="70"/>
    </row>
    <row r="535" spans="1:131" x14ac:dyDescent="0.25">
      <c r="A535" s="24" t="str">
        <f t="shared" si="542"/>
        <v/>
      </c>
      <c r="B535" s="36"/>
      <c r="C535" s="37"/>
      <c r="D535" s="38"/>
      <c r="E535" s="37"/>
      <c r="F535" s="38"/>
      <c r="G535" s="39"/>
      <c r="H535" s="35"/>
      <c r="I535" s="30"/>
      <c r="J535" s="38"/>
      <c r="K535" s="36"/>
      <c r="L535" s="40"/>
      <c r="M535" s="43"/>
      <c r="N535" s="44"/>
      <c r="O535" s="35"/>
      <c r="P535" s="87"/>
      <c r="R535" s="70"/>
      <c r="S535" s="70"/>
      <c r="T535" s="99" t="s">
        <v>1211</v>
      </c>
      <c r="U535" s="146" t="s">
        <v>1212</v>
      </c>
      <c r="V535" s="70"/>
      <c r="W535" s="70"/>
      <c r="X535" s="70"/>
      <c r="Y535" s="70"/>
      <c r="Z535" t="b">
        <f t="shared" si="521"/>
        <v>0</v>
      </c>
      <c r="AA535" t="b">
        <f t="shared" si="543"/>
        <v>0</v>
      </c>
      <c r="AB535" t="b">
        <f t="shared" si="522"/>
        <v>0</v>
      </c>
      <c r="AC535" t="b">
        <f t="shared" si="523"/>
        <v>0</v>
      </c>
      <c r="AD535" s="101" t="b">
        <f t="shared" si="524"/>
        <v>0</v>
      </c>
      <c r="AE535" t="e">
        <f t="shared" si="525"/>
        <v>#VALUE!</v>
      </c>
      <c r="AF535" t="b">
        <f t="shared" si="526"/>
        <v>0</v>
      </c>
      <c r="AG535" s="135"/>
      <c r="AH535" s="82" t="b">
        <f t="shared" si="527"/>
        <v>0</v>
      </c>
      <c r="AI535" s="99" t="b">
        <f t="shared" si="528"/>
        <v>0</v>
      </c>
      <c r="AJ535" s="70" t="b">
        <f t="shared" si="529"/>
        <v>0</v>
      </c>
      <c r="AK535" s="111" t="b">
        <f t="shared" si="544"/>
        <v>0</v>
      </c>
      <c r="AL535" s="82" t="e">
        <f t="shared" si="530"/>
        <v>#VALUE!</v>
      </c>
      <c r="AM535" s="82" t="b">
        <f t="shared" si="531"/>
        <v>0</v>
      </c>
      <c r="AN535" s="82" t="b">
        <f t="shared" si="532"/>
        <v>0</v>
      </c>
      <c r="AO535" s="82" t="b">
        <f t="shared" si="545"/>
        <v>0</v>
      </c>
      <c r="AP535" s="82" t="b">
        <f t="shared" si="533"/>
        <v>0</v>
      </c>
      <c r="AQ535" s="82" t="b">
        <f t="shared" si="546"/>
        <v>0</v>
      </c>
      <c r="AR535" s="70">
        <f t="shared" si="547"/>
        <v>0</v>
      </c>
      <c r="AS535" s="82" t="b">
        <f t="shared" si="534"/>
        <v>0</v>
      </c>
      <c r="AT535" s="82" t="b">
        <f t="shared" si="535"/>
        <v>0</v>
      </c>
      <c r="AU535" s="82" t="b">
        <f t="shared" si="536"/>
        <v>0</v>
      </c>
      <c r="AV535" s="82" t="b">
        <f t="shared" si="537"/>
        <v>0</v>
      </c>
      <c r="AW535" s="82" t="b">
        <f t="shared" si="538"/>
        <v>0</v>
      </c>
      <c r="AX535" s="82" t="b">
        <f t="shared" si="539"/>
        <v>0</v>
      </c>
      <c r="AY535" s="82" t="b">
        <f t="shared" si="548"/>
        <v>0</v>
      </c>
      <c r="AZ535" s="82"/>
      <c r="BA535" s="82" t="b">
        <f t="shared" si="549"/>
        <v>0</v>
      </c>
      <c r="BB535" s="82" t="b">
        <f t="shared" si="550"/>
        <v>0</v>
      </c>
      <c r="BC535" s="82" t="b">
        <f t="shared" si="551"/>
        <v>0</v>
      </c>
      <c r="BD535" s="70"/>
      <c r="BE535" s="70" t="str">
        <f t="shared" si="540"/>
        <v/>
      </c>
      <c r="BF535" s="70">
        <v>524</v>
      </c>
      <c r="BG535" s="70"/>
      <c r="BH535" s="70"/>
      <c r="BI535" s="70"/>
      <c r="BJ535" s="70"/>
      <c r="BK535" s="70"/>
      <c r="BL535" s="70"/>
      <c r="BM535" s="70"/>
      <c r="BN535" s="70"/>
      <c r="BO535" s="70"/>
      <c r="BP535" s="70"/>
      <c r="BQ535" s="70"/>
      <c r="BR535" s="70"/>
      <c r="BS535" s="70" t="b">
        <f t="shared" si="541"/>
        <v>0</v>
      </c>
      <c r="BT535" s="70">
        <f>COUNTA(B536:$O$830)</f>
        <v>0</v>
      </c>
      <c r="BU535" s="70"/>
      <c r="BV535" s="163"/>
      <c r="BW535" s="163"/>
      <c r="BX535" s="163"/>
      <c r="BY535" s="163"/>
      <c r="BZ535" s="163"/>
      <c r="CA535" s="163"/>
      <c r="CB535" s="163"/>
      <c r="CC535" s="163"/>
      <c r="CD535" s="163"/>
      <c r="CE535" s="163" t="str">
        <f t="shared" si="552"/>
        <v/>
      </c>
      <c r="CF535" s="163" t="str">
        <f t="shared" si="553"/>
        <v/>
      </c>
      <c r="CG535" s="163" t="str">
        <f t="shared" si="554"/>
        <v/>
      </c>
      <c r="CH535" s="163" t="str">
        <f t="shared" si="555"/>
        <v/>
      </c>
      <c r="CI535" s="163" t="str">
        <f t="shared" si="556"/>
        <v/>
      </c>
      <c r="CJ535" s="163" t="str">
        <f t="shared" si="557"/>
        <v/>
      </c>
      <c r="CK535" s="163" t="str">
        <f t="shared" si="558"/>
        <v/>
      </c>
      <c r="CL535" s="163" t="str">
        <f t="shared" si="559"/>
        <v/>
      </c>
      <c r="CM535" s="163" t="str">
        <f t="shared" si="560"/>
        <v/>
      </c>
      <c r="CN535" s="163"/>
      <c r="CO535" s="163"/>
      <c r="CP535" s="163" t="str">
        <f t="shared" si="561"/>
        <v/>
      </c>
      <c r="CQ535" s="163"/>
      <c r="CR535" s="163"/>
      <c r="CS535" s="185" t="str">
        <f t="shared" si="578"/>
        <v/>
      </c>
      <c r="CT535" s="70"/>
      <c r="CU535" s="70">
        <f t="shared" si="562"/>
        <v>0</v>
      </c>
      <c r="CV535" s="70">
        <f t="shared" si="563"/>
        <v>0</v>
      </c>
      <c r="CW535" s="70"/>
      <c r="CX535" s="96">
        <f t="shared" si="564"/>
        <v>0</v>
      </c>
      <c r="CY535" s="70"/>
      <c r="CZ535" s="70" t="e">
        <f t="shared" si="565"/>
        <v>#VALUE!</v>
      </c>
      <c r="DA535" s="70" t="e">
        <f t="shared" si="566"/>
        <v>#VALUE!</v>
      </c>
      <c r="DB535" s="70"/>
      <c r="DC535" s="70" t="b">
        <f t="shared" si="579"/>
        <v>0</v>
      </c>
      <c r="DD535" s="70">
        <f t="shared" si="567"/>
        <v>0</v>
      </c>
      <c r="DE535" s="70" t="str">
        <f t="shared" si="568"/>
        <v/>
      </c>
      <c r="DF535" s="70"/>
      <c r="DG535" s="70" t="str">
        <f t="shared" si="516"/>
        <v/>
      </c>
      <c r="DH535" s="70" t="b">
        <f t="shared" si="517"/>
        <v>0</v>
      </c>
      <c r="DI535" s="70" t="str">
        <f t="shared" si="518"/>
        <v/>
      </c>
      <c r="DJ535" s="70"/>
      <c r="DK535" s="70" t="str">
        <f t="shared" si="569"/>
        <v/>
      </c>
      <c r="DL535" s="70" t="str">
        <f t="shared" si="570"/>
        <v/>
      </c>
      <c r="DM535" s="70"/>
      <c r="DN535" s="70" t="str">
        <f t="shared" si="571"/>
        <v/>
      </c>
      <c r="DO535" s="70" t="str">
        <f>IF(DK535="","",AND((COUNTIF($DK$12:DL535,DK535))=1,(COUNTIF($DK$12:DL535,DL535))=1))</f>
        <v/>
      </c>
      <c r="DP535" s="70" t="str">
        <f>IF(DK535="","",AND((COUNTIF(DK535:$DL$812,DK535))=1,(COUNTIF(DK535:$DL$812,DL535))=1))</f>
        <v/>
      </c>
      <c r="DQ535" s="70"/>
      <c r="DR535" s="70" t="b">
        <f t="shared" si="572"/>
        <v>0</v>
      </c>
      <c r="DS535" s="70" t="b">
        <f t="shared" si="573"/>
        <v>0</v>
      </c>
      <c r="DT535" s="70">
        <f t="shared" si="519"/>
        <v>0</v>
      </c>
      <c r="DU535" s="70">
        <f t="shared" si="520"/>
        <v>0</v>
      </c>
      <c r="DV535" s="70" t="b">
        <f t="shared" si="574"/>
        <v>0</v>
      </c>
      <c r="DW535" s="70" t="b">
        <f t="shared" si="575"/>
        <v>0</v>
      </c>
      <c r="DX535" s="70"/>
      <c r="DY535" s="70" t="b">
        <f t="shared" si="576"/>
        <v>0</v>
      </c>
      <c r="DZ535" s="70">
        <f t="shared" si="577"/>
        <v>0</v>
      </c>
      <c r="EA535" s="70"/>
    </row>
    <row r="536" spans="1:131" x14ac:dyDescent="0.25">
      <c r="A536" s="24" t="str">
        <f t="shared" si="542"/>
        <v/>
      </c>
      <c r="B536" s="36"/>
      <c r="C536" s="37"/>
      <c r="D536" s="38"/>
      <c r="E536" s="37"/>
      <c r="F536" s="38"/>
      <c r="G536" s="39"/>
      <c r="H536" s="35"/>
      <c r="I536" s="30"/>
      <c r="J536" s="38"/>
      <c r="K536" s="36"/>
      <c r="L536" s="40"/>
      <c r="M536" s="43"/>
      <c r="N536" s="44"/>
      <c r="O536" s="35"/>
      <c r="P536" s="87"/>
      <c r="R536" s="70"/>
      <c r="S536" s="70"/>
      <c r="T536" s="99" t="s">
        <v>1213</v>
      </c>
      <c r="U536" s="146" t="s">
        <v>1214</v>
      </c>
      <c r="V536" s="70"/>
      <c r="W536" s="70"/>
      <c r="X536" s="70"/>
      <c r="Y536" s="70"/>
      <c r="Z536" t="b">
        <f t="shared" si="521"/>
        <v>0</v>
      </c>
      <c r="AA536" t="b">
        <f t="shared" si="543"/>
        <v>0</v>
      </c>
      <c r="AB536" t="b">
        <f t="shared" si="522"/>
        <v>0</v>
      </c>
      <c r="AC536" t="b">
        <f t="shared" si="523"/>
        <v>0</v>
      </c>
      <c r="AD536" s="101" t="b">
        <f t="shared" si="524"/>
        <v>0</v>
      </c>
      <c r="AE536" t="e">
        <f t="shared" si="525"/>
        <v>#VALUE!</v>
      </c>
      <c r="AF536" t="b">
        <f t="shared" si="526"/>
        <v>0</v>
      </c>
      <c r="AG536" s="135"/>
      <c r="AH536" s="82" t="b">
        <f t="shared" si="527"/>
        <v>0</v>
      </c>
      <c r="AI536" s="99" t="b">
        <f t="shared" si="528"/>
        <v>0</v>
      </c>
      <c r="AJ536" s="70" t="b">
        <f t="shared" si="529"/>
        <v>0</v>
      </c>
      <c r="AK536" s="111" t="b">
        <f t="shared" si="544"/>
        <v>0</v>
      </c>
      <c r="AL536" s="82" t="e">
        <f t="shared" si="530"/>
        <v>#VALUE!</v>
      </c>
      <c r="AM536" s="82" t="b">
        <f t="shared" si="531"/>
        <v>0</v>
      </c>
      <c r="AN536" s="82" t="b">
        <f t="shared" si="532"/>
        <v>0</v>
      </c>
      <c r="AO536" s="82" t="b">
        <f t="shared" si="545"/>
        <v>0</v>
      </c>
      <c r="AP536" s="82" t="b">
        <f t="shared" si="533"/>
        <v>0</v>
      </c>
      <c r="AQ536" s="82" t="b">
        <f t="shared" si="546"/>
        <v>0</v>
      </c>
      <c r="AR536" s="70">
        <f t="shared" si="547"/>
        <v>0</v>
      </c>
      <c r="AS536" s="82" t="b">
        <f t="shared" si="534"/>
        <v>0</v>
      </c>
      <c r="AT536" s="82" t="b">
        <f t="shared" si="535"/>
        <v>0</v>
      </c>
      <c r="AU536" s="82" t="b">
        <f t="shared" si="536"/>
        <v>0</v>
      </c>
      <c r="AV536" s="82" t="b">
        <f t="shared" si="537"/>
        <v>0</v>
      </c>
      <c r="AW536" s="82" t="b">
        <f t="shared" si="538"/>
        <v>0</v>
      </c>
      <c r="AX536" s="82" t="b">
        <f t="shared" si="539"/>
        <v>0</v>
      </c>
      <c r="AY536" s="82" t="b">
        <f t="shared" si="548"/>
        <v>0</v>
      </c>
      <c r="AZ536" s="82"/>
      <c r="BA536" s="82" t="b">
        <f t="shared" si="549"/>
        <v>0</v>
      </c>
      <c r="BB536" s="82" t="b">
        <f t="shared" si="550"/>
        <v>0</v>
      </c>
      <c r="BC536" s="82" t="b">
        <f t="shared" si="551"/>
        <v>0</v>
      </c>
      <c r="BD536" s="70"/>
      <c r="BE536" s="70" t="str">
        <f t="shared" si="540"/>
        <v/>
      </c>
      <c r="BF536" s="70">
        <v>525</v>
      </c>
      <c r="BG536" s="70"/>
      <c r="BH536" s="70"/>
      <c r="BI536" s="70"/>
      <c r="BJ536" s="70"/>
      <c r="BK536" s="70"/>
      <c r="BL536" s="70"/>
      <c r="BM536" s="70"/>
      <c r="BN536" s="70"/>
      <c r="BO536" s="70"/>
      <c r="BP536" s="70"/>
      <c r="BQ536" s="70"/>
      <c r="BR536" s="70"/>
      <c r="BS536" s="70" t="b">
        <f t="shared" si="541"/>
        <v>0</v>
      </c>
      <c r="BT536" s="70">
        <f>COUNTA(B537:$O$830)</f>
        <v>0</v>
      </c>
      <c r="BU536" s="70"/>
      <c r="BV536" s="163"/>
      <c r="BW536" s="163"/>
      <c r="BX536" s="163"/>
      <c r="BY536" s="163"/>
      <c r="BZ536" s="163"/>
      <c r="CA536" s="163"/>
      <c r="CB536" s="163"/>
      <c r="CC536" s="163"/>
      <c r="CD536" s="163"/>
      <c r="CE536" s="163" t="str">
        <f t="shared" si="552"/>
        <v/>
      </c>
      <c r="CF536" s="163" t="str">
        <f t="shared" si="553"/>
        <v/>
      </c>
      <c r="CG536" s="163" t="str">
        <f t="shared" si="554"/>
        <v/>
      </c>
      <c r="CH536" s="163" t="str">
        <f t="shared" si="555"/>
        <v/>
      </c>
      <c r="CI536" s="163" t="str">
        <f t="shared" si="556"/>
        <v/>
      </c>
      <c r="CJ536" s="163" t="str">
        <f t="shared" si="557"/>
        <v/>
      </c>
      <c r="CK536" s="163" t="str">
        <f t="shared" si="558"/>
        <v/>
      </c>
      <c r="CL536" s="163" t="str">
        <f t="shared" si="559"/>
        <v/>
      </c>
      <c r="CM536" s="163" t="str">
        <f t="shared" si="560"/>
        <v/>
      </c>
      <c r="CN536" s="163"/>
      <c r="CO536" s="163"/>
      <c r="CP536" s="163" t="str">
        <f t="shared" si="561"/>
        <v/>
      </c>
      <c r="CQ536" s="163"/>
      <c r="CR536" s="163"/>
      <c r="CS536" s="185" t="str">
        <f t="shared" si="578"/>
        <v/>
      </c>
      <c r="CT536" s="70"/>
      <c r="CU536" s="70">
        <f t="shared" si="562"/>
        <v>0</v>
      </c>
      <c r="CV536" s="70">
        <f t="shared" si="563"/>
        <v>0</v>
      </c>
      <c r="CW536" s="70"/>
      <c r="CX536" s="96">
        <f t="shared" si="564"/>
        <v>0</v>
      </c>
      <c r="CY536" s="70"/>
      <c r="CZ536" s="70" t="e">
        <f t="shared" si="565"/>
        <v>#VALUE!</v>
      </c>
      <c r="DA536" s="70" t="e">
        <f t="shared" si="566"/>
        <v>#VALUE!</v>
      </c>
      <c r="DB536" s="70"/>
      <c r="DC536" s="70" t="b">
        <f t="shared" si="579"/>
        <v>0</v>
      </c>
      <c r="DD536" s="70">
        <f t="shared" si="567"/>
        <v>0</v>
      </c>
      <c r="DE536" s="70" t="str">
        <f t="shared" si="568"/>
        <v/>
      </c>
      <c r="DF536" s="70"/>
      <c r="DG536" s="70" t="str">
        <f t="shared" si="516"/>
        <v/>
      </c>
      <c r="DH536" s="70" t="b">
        <f t="shared" si="517"/>
        <v>0</v>
      </c>
      <c r="DI536" s="70" t="str">
        <f t="shared" si="518"/>
        <v/>
      </c>
      <c r="DJ536" s="70"/>
      <c r="DK536" s="70" t="str">
        <f t="shared" si="569"/>
        <v/>
      </c>
      <c r="DL536" s="70" t="str">
        <f t="shared" si="570"/>
        <v/>
      </c>
      <c r="DM536" s="70"/>
      <c r="DN536" s="70" t="str">
        <f t="shared" si="571"/>
        <v/>
      </c>
      <c r="DO536" s="70" t="str">
        <f>IF(DK536="","",AND((COUNTIF($DK$12:DL536,DK536))=1,(COUNTIF($DK$12:DL536,DL536))=1))</f>
        <v/>
      </c>
      <c r="DP536" s="70" t="str">
        <f>IF(DK536="","",AND((COUNTIF(DK536:$DL$812,DK536))=1,(COUNTIF(DK536:$DL$812,DL536))=1))</f>
        <v/>
      </c>
      <c r="DQ536" s="70"/>
      <c r="DR536" s="70" t="b">
        <f t="shared" si="572"/>
        <v>0</v>
      </c>
      <c r="DS536" s="70" t="b">
        <f t="shared" si="573"/>
        <v>0</v>
      </c>
      <c r="DT536" s="70">
        <f t="shared" si="519"/>
        <v>0</v>
      </c>
      <c r="DU536" s="70">
        <f t="shared" si="520"/>
        <v>0</v>
      </c>
      <c r="DV536" s="70" t="b">
        <f t="shared" si="574"/>
        <v>0</v>
      </c>
      <c r="DW536" s="70" t="b">
        <f t="shared" si="575"/>
        <v>0</v>
      </c>
      <c r="DX536" s="70"/>
      <c r="DY536" s="70" t="b">
        <f t="shared" si="576"/>
        <v>0</v>
      </c>
      <c r="DZ536" s="70">
        <f t="shared" si="577"/>
        <v>0</v>
      </c>
      <c r="EA536" s="70"/>
    </row>
    <row r="537" spans="1:131" x14ac:dyDescent="0.25">
      <c r="A537" s="24" t="str">
        <f t="shared" si="542"/>
        <v/>
      </c>
      <c r="B537" s="36"/>
      <c r="C537" s="37"/>
      <c r="D537" s="38"/>
      <c r="E537" s="37"/>
      <c r="F537" s="38"/>
      <c r="G537" s="39"/>
      <c r="H537" s="35"/>
      <c r="I537" s="30"/>
      <c r="J537" s="38"/>
      <c r="K537" s="36"/>
      <c r="L537" s="40"/>
      <c r="M537" s="43"/>
      <c r="N537" s="44"/>
      <c r="O537" s="35"/>
      <c r="P537" s="87"/>
      <c r="R537" s="70"/>
      <c r="S537" s="70"/>
      <c r="T537" s="99" t="s">
        <v>1215</v>
      </c>
      <c r="U537" s="146" t="s">
        <v>1216</v>
      </c>
      <c r="V537" s="70"/>
      <c r="W537" s="70"/>
      <c r="X537" s="70"/>
      <c r="Y537" s="70"/>
      <c r="Z537" t="b">
        <f t="shared" si="521"/>
        <v>0</v>
      </c>
      <c r="AA537" t="b">
        <f t="shared" si="543"/>
        <v>0</v>
      </c>
      <c r="AB537" t="b">
        <f t="shared" si="522"/>
        <v>0</v>
      </c>
      <c r="AC537" t="b">
        <f t="shared" si="523"/>
        <v>0</v>
      </c>
      <c r="AD537" s="101" t="b">
        <f t="shared" si="524"/>
        <v>0</v>
      </c>
      <c r="AE537" t="e">
        <f t="shared" si="525"/>
        <v>#VALUE!</v>
      </c>
      <c r="AF537" t="b">
        <f t="shared" si="526"/>
        <v>0</v>
      </c>
      <c r="AG537" s="135"/>
      <c r="AH537" s="82" t="b">
        <f t="shared" si="527"/>
        <v>0</v>
      </c>
      <c r="AI537" s="99" t="b">
        <f t="shared" si="528"/>
        <v>0</v>
      </c>
      <c r="AJ537" s="70" t="b">
        <f t="shared" si="529"/>
        <v>0</v>
      </c>
      <c r="AK537" s="111" t="b">
        <f t="shared" si="544"/>
        <v>0</v>
      </c>
      <c r="AL537" s="82" t="e">
        <f t="shared" si="530"/>
        <v>#VALUE!</v>
      </c>
      <c r="AM537" s="82" t="b">
        <f t="shared" si="531"/>
        <v>0</v>
      </c>
      <c r="AN537" s="82" t="b">
        <f t="shared" si="532"/>
        <v>0</v>
      </c>
      <c r="AO537" s="82" t="b">
        <f t="shared" si="545"/>
        <v>0</v>
      </c>
      <c r="AP537" s="82" t="b">
        <f t="shared" si="533"/>
        <v>0</v>
      </c>
      <c r="AQ537" s="82" t="b">
        <f t="shared" si="546"/>
        <v>0</v>
      </c>
      <c r="AR537" s="70">
        <f t="shared" si="547"/>
        <v>0</v>
      </c>
      <c r="AS537" s="82" t="b">
        <f t="shared" si="534"/>
        <v>0</v>
      </c>
      <c r="AT537" s="82" t="b">
        <f t="shared" si="535"/>
        <v>0</v>
      </c>
      <c r="AU537" s="82" t="b">
        <f t="shared" si="536"/>
        <v>0</v>
      </c>
      <c r="AV537" s="82" t="b">
        <f t="shared" si="537"/>
        <v>0</v>
      </c>
      <c r="AW537" s="82" t="b">
        <f t="shared" si="538"/>
        <v>0</v>
      </c>
      <c r="AX537" s="82" t="b">
        <f t="shared" si="539"/>
        <v>0</v>
      </c>
      <c r="AY537" s="82" t="b">
        <f t="shared" si="548"/>
        <v>0</v>
      </c>
      <c r="AZ537" s="82"/>
      <c r="BA537" s="82" t="b">
        <f t="shared" si="549"/>
        <v>0</v>
      </c>
      <c r="BB537" s="82" t="b">
        <f t="shared" si="550"/>
        <v>0</v>
      </c>
      <c r="BC537" s="82" t="b">
        <f t="shared" si="551"/>
        <v>0</v>
      </c>
      <c r="BD537" s="70"/>
      <c r="BE537" s="70" t="str">
        <f t="shared" si="540"/>
        <v/>
      </c>
      <c r="BF537" s="70">
        <v>526</v>
      </c>
      <c r="BG537" s="70"/>
      <c r="BH537" s="70"/>
      <c r="BI537" s="70"/>
      <c r="BJ537" s="70"/>
      <c r="BK537" s="70"/>
      <c r="BL537" s="70"/>
      <c r="BM537" s="70"/>
      <c r="BN537" s="70"/>
      <c r="BO537" s="70"/>
      <c r="BP537" s="70"/>
      <c r="BQ537" s="70"/>
      <c r="BR537" s="70"/>
      <c r="BS537" s="70" t="b">
        <f t="shared" si="541"/>
        <v>0</v>
      </c>
      <c r="BT537" s="70">
        <f>COUNTA(B538:$O$830)</f>
        <v>0</v>
      </c>
      <c r="BU537" s="70"/>
      <c r="BV537" s="163"/>
      <c r="BW537" s="163"/>
      <c r="BX537" s="163"/>
      <c r="BY537" s="163"/>
      <c r="BZ537" s="163"/>
      <c r="CA537" s="163"/>
      <c r="CB537" s="163"/>
      <c r="CC537" s="163"/>
      <c r="CD537" s="163"/>
      <c r="CE537" s="163" t="str">
        <f t="shared" si="552"/>
        <v/>
      </c>
      <c r="CF537" s="163" t="str">
        <f t="shared" si="553"/>
        <v/>
      </c>
      <c r="CG537" s="163" t="str">
        <f t="shared" si="554"/>
        <v/>
      </c>
      <c r="CH537" s="163" t="str">
        <f t="shared" si="555"/>
        <v/>
      </c>
      <c r="CI537" s="163" t="str">
        <f t="shared" si="556"/>
        <v/>
      </c>
      <c r="CJ537" s="163" t="str">
        <f t="shared" si="557"/>
        <v/>
      </c>
      <c r="CK537" s="163" t="str">
        <f t="shared" si="558"/>
        <v/>
      </c>
      <c r="CL537" s="163" t="str">
        <f t="shared" si="559"/>
        <v/>
      </c>
      <c r="CM537" s="163" t="str">
        <f t="shared" si="560"/>
        <v/>
      </c>
      <c r="CN537" s="163"/>
      <c r="CO537" s="163"/>
      <c r="CP537" s="163" t="str">
        <f t="shared" si="561"/>
        <v/>
      </c>
      <c r="CQ537" s="163"/>
      <c r="CR537" s="163"/>
      <c r="CS537" s="185" t="str">
        <f t="shared" si="578"/>
        <v/>
      </c>
      <c r="CT537" s="70"/>
      <c r="CU537" s="70">
        <f t="shared" si="562"/>
        <v>0</v>
      </c>
      <c r="CV537" s="70">
        <f t="shared" si="563"/>
        <v>0</v>
      </c>
      <c r="CW537" s="70"/>
      <c r="CX537" s="96">
        <f t="shared" si="564"/>
        <v>0</v>
      </c>
      <c r="CY537" s="70"/>
      <c r="CZ537" s="70" t="e">
        <f t="shared" si="565"/>
        <v>#VALUE!</v>
      </c>
      <c r="DA537" s="70" t="e">
        <f t="shared" si="566"/>
        <v>#VALUE!</v>
      </c>
      <c r="DB537" s="70"/>
      <c r="DC537" s="70" t="b">
        <f t="shared" si="579"/>
        <v>0</v>
      </c>
      <c r="DD537" s="70">
        <f t="shared" si="567"/>
        <v>0</v>
      </c>
      <c r="DE537" s="70" t="str">
        <f t="shared" si="568"/>
        <v/>
      </c>
      <c r="DF537" s="70"/>
      <c r="DG537" s="70" t="str">
        <f t="shared" si="516"/>
        <v/>
      </c>
      <c r="DH537" s="70" t="b">
        <f t="shared" si="517"/>
        <v>0</v>
      </c>
      <c r="DI537" s="70" t="str">
        <f t="shared" si="518"/>
        <v/>
      </c>
      <c r="DJ537" s="70"/>
      <c r="DK537" s="70" t="str">
        <f t="shared" si="569"/>
        <v/>
      </c>
      <c r="DL537" s="70" t="str">
        <f t="shared" si="570"/>
        <v/>
      </c>
      <c r="DM537" s="70"/>
      <c r="DN537" s="70" t="str">
        <f t="shared" si="571"/>
        <v/>
      </c>
      <c r="DO537" s="70" t="str">
        <f>IF(DK537="","",AND((COUNTIF($DK$12:DL537,DK537))=1,(COUNTIF($DK$12:DL537,DL537))=1))</f>
        <v/>
      </c>
      <c r="DP537" s="70" t="str">
        <f>IF(DK537="","",AND((COUNTIF(DK537:$DL$812,DK537))=1,(COUNTIF(DK537:$DL$812,DL537))=1))</f>
        <v/>
      </c>
      <c r="DQ537" s="70"/>
      <c r="DR537" s="70" t="b">
        <f t="shared" si="572"/>
        <v>0</v>
      </c>
      <c r="DS537" s="70" t="b">
        <f t="shared" si="573"/>
        <v>0</v>
      </c>
      <c r="DT537" s="70">
        <f t="shared" si="519"/>
        <v>0</v>
      </c>
      <c r="DU537" s="70">
        <f t="shared" si="520"/>
        <v>0</v>
      </c>
      <c r="DV537" s="70" t="b">
        <f t="shared" si="574"/>
        <v>0</v>
      </c>
      <c r="DW537" s="70" t="b">
        <f t="shared" si="575"/>
        <v>0</v>
      </c>
      <c r="DX537" s="70"/>
      <c r="DY537" s="70" t="b">
        <f t="shared" si="576"/>
        <v>0</v>
      </c>
      <c r="DZ537" s="70">
        <f t="shared" si="577"/>
        <v>0</v>
      </c>
      <c r="EA537" s="70"/>
    </row>
    <row r="538" spans="1:131" x14ac:dyDescent="0.25">
      <c r="A538" s="24" t="str">
        <f t="shared" si="542"/>
        <v/>
      </c>
      <c r="B538" s="36"/>
      <c r="C538" s="37"/>
      <c r="D538" s="38"/>
      <c r="E538" s="37"/>
      <c r="F538" s="38"/>
      <c r="G538" s="39"/>
      <c r="H538" s="35"/>
      <c r="I538" s="30"/>
      <c r="J538" s="38"/>
      <c r="K538" s="36"/>
      <c r="L538" s="40"/>
      <c r="M538" s="43"/>
      <c r="N538" s="44"/>
      <c r="O538" s="35"/>
      <c r="P538" s="87"/>
      <c r="R538" s="70"/>
      <c r="S538" s="70"/>
      <c r="T538" s="99" t="s">
        <v>1217</v>
      </c>
      <c r="U538" s="146" t="s">
        <v>1218</v>
      </c>
      <c r="V538" s="70"/>
      <c r="W538" s="70"/>
      <c r="X538" s="70"/>
      <c r="Y538" s="70"/>
      <c r="Z538" t="b">
        <f t="shared" si="521"/>
        <v>0</v>
      </c>
      <c r="AA538" t="b">
        <f t="shared" si="543"/>
        <v>0</v>
      </c>
      <c r="AB538" t="b">
        <f t="shared" si="522"/>
        <v>0</v>
      </c>
      <c r="AC538" t="b">
        <f t="shared" si="523"/>
        <v>0</v>
      </c>
      <c r="AD538" s="101" t="b">
        <f t="shared" si="524"/>
        <v>0</v>
      </c>
      <c r="AE538" t="e">
        <f t="shared" si="525"/>
        <v>#VALUE!</v>
      </c>
      <c r="AF538" t="b">
        <f t="shared" si="526"/>
        <v>0</v>
      </c>
      <c r="AG538" s="135"/>
      <c r="AH538" s="82" t="b">
        <f t="shared" si="527"/>
        <v>0</v>
      </c>
      <c r="AI538" s="99" t="b">
        <f t="shared" si="528"/>
        <v>0</v>
      </c>
      <c r="AJ538" s="70" t="b">
        <f t="shared" si="529"/>
        <v>0</v>
      </c>
      <c r="AK538" s="111" t="b">
        <f t="shared" si="544"/>
        <v>0</v>
      </c>
      <c r="AL538" s="82" t="e">
        <f t="shared" si="530"/>
        <v>#VALUE!</v>
      </c>
      <c r="AM538" s="82" t="b">
        <f t="shared" si="531"/>
        <v>0</v>
      </c>
      <c r="AN538" s="82" t="b">
        <f t="shared" si="532"/>
        <v>0</v>
      </c>
      <c r="AO538" s="82" t="b">
        <f t="shared" si="545"/>
        <v>0</v>
      </c>
      <c r="AP538" s="82" t="b">
        <f t="shared" si="533"/>
        <v>0</v>
      </c>
      <c r="AQ538" s="82" t="b">
        <f t="shared" si="546"/>
        <v>0</v>
      </c>
      <c r="AR538" s="70">
        <f t="shared" si="547"/>
        <v>0</v>
      </c>
      <c r="AS538" s="82" t="b">
        <f t="shared" si="534"/>
        <v>0</v>
      </c>
      <c r="AT538" s="82" t="b">
        <f t="shared" si="535"/>
        <v>0</v>
      </c>
      <c r="AU538" s="82" t="b">
        <f t="shared" si="536"/>
        <v>0</v>
      </c>
      <c r="AV538" s="82" t="b">
        <f t="shared" si="537"/>
        <v>0</v>
      </c>
      <c r="AW538" s="82" t="b">
        <f t="shared" si="538"/>
        <v>0</v>
      </c>
      <c r="AX538" s="82" t="b">
        <f t="shared" si="539"/>
        <v>0</v>
      </c>
      <c r="AY538" s="82" t="b">
        <f t="shared" si="548"/>
        <v>0</v>
      </c>
      <c r="AZ538" s="82"/>
      <c r="BA538" s="82" t="b">
        <f t="shared" si="549"/>
        <v>0</v>
      </c>
      <c r="BB538" s="82" t="b">
        <f t="shared" si="550"/>
        <v>0</v>
      </c>
      <c r="BC538" s="82" t="b">
        <f t="shared" si="551"/>
        <v>0</v>
      </c>
      <c r="BD538" s="70"/>
      <c r="BE538" s="70" t="str">
        <f t="shared" si="540"/>
        <v/>
      </c>
      <c r="BF538" s="70">
        <v>527</v>
      </c>
      <c r="BG538" s="70"/>
      <c r="BH538" s="70"/>
      <c r="BI538" s="70"/>
      <c r="BJ538" s="70"/>
      <c r="BK538" s="70"/>
      <c r="BL538" s="70"/>
      <c r="BM538" s="70"/>
      <c r="BN538" s="70"/>
      <c r="BO538" s="70"/>
      <c r="BP538" s="70"/>
      <c r="BQ538" s="70"/>
      <c r="BR538" s="70"/>
      <c r="BS538" s="70" t="b">
        <f t="shared" si="541"/>
        <v>0</v>
      </c>
      <c r="BT538" s="70">
        <f>COUNTA(B539:$O$830)</f>
        <v>0</v>
      </c>
      <c r="BU538" s="70"/>
      <c r="BV538" s="163"/>
      <c r="BW538" s="163"/>
      <c r="BX538" s="163"/>
      <c r="BY538" s="163"/>
      <c r="BZ538" s="163"/>
      <c r="CA538" s="163"/>
      <c r="CB538" s="163"/>
      <c r="CC538" s="163"/>
      <c r="CD538" s="163"/>
      <c r="CE538" s="163" t="str">
        <f t="shared" si="552"/>
        <v/>
      </c>
      <c r="CF538" s="163" t="str">
        <f t="shared" si="553"/>
        <v/>
      </c>
      <c r="CG538" s="163" t="str">
        <f t="shared" si="554"/>
        <v/>
      </c>
      <c r="CH538" s="163" t="str">
        <f t="shared" si="555"/>
        <v/>
      </c>
      <c r="CI538" s="163" t="str">
        <f t="shared" si="556"/>
        <v/>
      </c>
      <c r="CJ538" s="163" t="str">
        <f t="shared" si="557"/>
        <v/>
      </c>
      <c r="CK538" s="163" t="str">
        <f t="shared" si="558"/>
        <v/>
      </c>
      <c r="CL538" s="163" t="str">
        <f t="shared" si="559"/>
        <v/>
      </c>
      <c r="CM538" s="163" t="str">
        <f t="shared" si="560"/>
        <v/>
      </c>
      <c r="CN538" s="163"/>
      <c r="CO538" s="163"/>
      <c r="CP538" s="163" t="str">
        <f t="shared" si="561"/>
        <v/>
      </c>
      <c r="CQ538" s="163"/>
      <c r="CR538" s="163"/>
      <c r="CS538" s="185" t="str">
        <f t="shared" si="578"/>
        <v/>
      </c>
      <c r="CT538" s="70"/>
      <c r="CU538" s="70">
        <f t="shared" si="562"/>
        <v>0</v>
      </c>
      <c r="CV538" s="70">
        <f t="shared" si="563"/>
        <v>0</v>
      </c>
      <c r="CW538" s="70"/>
      <c r="CX538" s="96">
        <f t="shared" si="564"/>
        <v>0</v>
      </c>
      <c r="CY538" s="70"/>
      <c r="CZ538" s="70" t="e">
        <f t="shared" si="565"/>
        <v>#VALUE!</v>
      </c>
      <c r="DA538" s="70" t="e">
        <f t="shared" si="566"/>
        <v>#VALUE!</v>
      </c>
      <c r="DB538" s="70"/>
      <c r="DC538" s="70" t="b">
        <f t="shared" si="579"/>
        <v>0</v>
      </c>
      <c r="DD538" s="70">
        <f t="shared" si="567"/>
        <v>0</v>
      </c>
      <c r="DE538" s="70" t="str">
        <f t="shared" si="568"/>
        <v/>
      </c>
      <c r="DF538" s="70"/>
      <c r="DG538" s="70" t="str">
        <f t="shared" si="516"/>
        <v/>
      </c>
      <c r="DH538" s="70" t="b">
        <f t="shared" si="517"/>
        <v>0</v>
      </c>
      <c r="DI538" s="70" t="str">
        <f t="shared" si="518"/>
        <v/>
      </c>
      <c r="DJ538" s="70"/>
      <c r="DK538" s="70" t="str">
        <f t="shared" si="569"/>
        <v/>
      </c>
      <c r="DL538" s="70" t="str">
        <f t="shared" si="570"/>
        <v/>
      </c>
      <c r="DM538" s="70"/>
      <c r="DN538" s="70" t="str">
        <f t="shared" si="571"/>
        <v/>
      </c>
      <c r="DO538" s="70" t="str">
        <f>IF(DK538="","",AND((COUNTIF($DK$12:DL538,DK538))=1,(COUNTIF($DK$12:DL538,DL538))=1))</f>
        <v/>
      </c>
      <c r="DP538" s="70" t="str">
        <f>IF(DK538="","",AND((COUNTIF(DK538:$DL$812,DK538))=1,(COUNTIF(DK538:$DL$812,DL538))=1))</f>
        <v/>
      </c>
      <c r="DQ538" s="70"/>
      <c r="DR538" s="70" t="b">
        <f t="shared" si="572"/>
        <v>0</v>
      </c>
      <c r="DS538" s="70" t="b">
        <f t="shared" si="573"/>
        <v>0</v>
      </c>
      <c r="DT538" s="70">
        <f t="shared" si="519"/>
        <v>0</v>
      </c>
      <c r="DU538" s="70">
        <f t="shared" si="520"/>
        <v>0</v>
      </c>
      <c r="DV538" s="70" t="b">
        <f t="shared" si="574"/>
        <v>0</v>
      </c>
      <c r="DW538" s="70" t="b">
        <f t="shared" si="575"/>
        <v>0</v>
      </c>
      <c r="DX538" s="70"/>
      <c r="DY538" s="70" t="b">
        <f t="shared" si="576"/>
        <v>0</v>
      </c>
      <c r="DZ538" s="70">
        <f t="shared" si="577"/>
        <v>0</v>
      </c>
      <c r="EA538" s="70"/>
    </row>
    <row r="539" spans="1:131" x14ac:dyDescent="0.25">
      <c r="A539" s="24" t="str">
        <f t="shared" si="542"/>
        <v/>
      </c>
      <c r="B539" s="36"/>
      <c r="C539" s="37"/>
      <c r="D539" s="38"/>
      <c r="E539" s="37"/>
      <c r="F539" s="38"/>
      <c r="G539" s="39"/>
      <c r="H539" s="35"/>
      <c r="I539" s="30"/>
      <c r="J539" s="38"/>
      <c r="K539" s="36"/>
      <c r="L539" s="40"/>
      <c r="M539" s="43"/>
      <c r="N539" s="44"/>
      <c r="O539" s="35"/>
      <c r="P539" s="87"/>
      <c r="R539" s="70"/>
      <c r="S539" s="70"/>
      <c r="T539" s="99" t="s">
        <v>1219</v>
      </c>
      <c r="U539" s="146" t="s">
        <v>1220</v>
      </c>
      <c r="V539" s="70"/>
      <c r="W539" s="70"/>
      <c r="X539" s="70"/>
      <c r="Y539" s="70"/>
      <c r="Z539" t="b">
        <f t="shared" si="521"/>
        <v>0</v>
      </c>
      <c r="AA539" t="b">
        <f t="shared" si="543"/>
        <v>0</v>
      </c>
      <c r="AB539" t="b">
        <f t="shared" si="522"/>
        <v>0</v>
      </c>
      <c r="AC539" t="b">
        <f t="shared" si="523"/>
        <v>0</v>
      </c>
      <c r="AD539" s="101" t="b">
        <f t="shared" si="524"/>
        <v>0</v>
      </c>
      <c r="AE539" t="e">
        <f t="shared" si="525"/>
        <v>#VALUE!</v>
      </c>
      <c r="AF539" t="b">
        <f t="shared" si="526"/>
        <v>0</v>
      </c>
      <c r="AG539" s="135"/>
      <c r="AH539" s="82" t="b">
        <f t="shared" si="527"/>
        <v>0</v>
      </c>
      <c r="AI539" s="99" t="b">
        <f t="shared" si="528"/>
        <v>0</v>
      </c>
      <c r="AJ539" s="70" t="b">
        <f t="shared" si="529"/>
        <v>0</v>
      </c>
      <c r="AK539" s="111" t="b">
        <f t="shared" si="544"/>
        <v>0</v>
      </c>
      <c r="AL539" s="82" t="e">
        <f t="shared" si="530"/>
        <v>#VALUE!</v>
      </c>
      <c r="AM539" s="82" t="b">
        <f t="shared" si="531"/>
        <v>0</v>
      </c>
      <c r="AN539" s="82" t="b">
        <f t="shared" si="532"/>
        <v>0</v>
      </c>
      <c r="AO539" s="82" t="b">
        <f t="shared" si="545"/>
        <v>0</v>
      </c>
      <c r="AP539" s="82" t="b">
        <f t="shared" si="533"/>
        <v>0</v>
      </c>
      <c r="AQ539" s="82" t="b">
        <f t="shared" si="546"/>
        <v>0</v>
      </c>
      <c r="AR539" s="70">
        <f t="shared" si="547"/>
        <v>0</v>
      </c>
      <c r="AS539" s="82" t="b">
        <f t="shared" si="534"/>
        <v>0</v>
      </c>
      <c r="AT539" s="82" t="b">
        <f t="shared" si="535"/>
        <v>0</v>
      </c>
      <c r="AU539" s="82" t="b">
        <f t="shared" si="536"/>
        <v>0</v>
      </c>
      <c r="AV539" s="82" t="b">
        <f t="shared" si="537"/>
        <v>0</v>
      </c>
      <c r="AW539" s="82" t="b">
        <f t="shared" si="538"/>
        <v>0</v>
      </c>
      <c r="AX539" s="82" t="b">
        <f t="shared" si="539"/>
        <v>0</v>
      </c>
      <c r="AY539" s="82" t="b">
        <f t="shared" si="548"/>
        <v>0</v>
      </c>
      <c r="AZ539" s="82"/>
      <c r="BA539" s="82" t="b">
        <f t="shared" si="549"/>
        <v>0</v>
      </c>
      <c r="BB539" s="82" t="b">
        <f t="shared" si="550"/>
        <v>0</v>
      </c>
      <c r="BC539" s="82" t="b">
        <f t="shared" si="551"/>
        <v>0</v>
      </c>
      <c r="BD539" s="70"/>
      <c r="BE539" s="70" t="str">
        <f t="shared" si="540"/>
        <v/>
      </c>
      <c r="BF539" s="70">
        <v>528</v>
      </c>
      <c r="BG539" s="70"/>
      <c r="BH539" s="70"/>
      <c r="BI539" s="70"/>
      <c r="BJ539" s="70"/>
      <c r="BK539" s="70"/>
      <c r="BL539" s="70"/>
      <c r="BM539" s="70"/>
      <c r="BN539" s="70"/>
      <c r="BO539" s="70"/>
      <c r="BP539" s="70"/>
      <c r="BQ539" s="70"/>
      <c r="BR539" s="70"/>
      <c r="BS539" s="70" t="b">
        <f t="shared" si="541"/>
        <v>0</v>
      </c>
      <c r="BT539" s="70">
        <f>COUNTA(B540:$O$830)</f>
        <v>0</v>
      </c>
      <c r="BU539" s="70"/>
      <c r="BV539" s="163"/>
      <c r="BW539" s="163"/>
      <c r="BX539" s="163"/>
      <c r="BY539" s="163"/>
      <c r="BZ539" s="163"/>
      <c r="CA539" s="163"/>
      <c r="CB539" s="163"/>
      <c r="CC539" s="163"/>
      <c r="CD539" s="163"/>
      <c r="CE539" s="163" t="str">
        <f t="shared" si="552"/>
        <v/>
      </c>
      <c r="CF539" s="163" t="str">
        <f t="shared" si="553"/>
        <v/>
      </c>
      <c r="CG539" s="163" t="str">
        <f t="shared" si="554"/>
        <v/>
      </c>
      <c r="CH539" s="163" t="str">
        <f t="shared" si="555"/>
        <v/>
      </c>
      <c r="CI539" s="163" t="str">
        <f t="shared" si="556"/>
        <v/>
      </c>
      <c r="CJ539" s="163" t="str">
        <f t="shared" si="557"/>
        <v/>
      </c>
      <c r="CK539" s="163" t="str">
        <f t="shared" si="558"/>
        <v/>
      </c>
      <c r="CL539" s="163" t="str">
        <f t="shared" si="559"/>
        <v/>
      </c>
      <c r="CM539" s="163" t="str">
        <f t="shared" si="560"/>
        <v/>
      </c>
      <c r="CN539" s="163"/>
      <c r="CO539" s="163"/>
      <c r="CP539" s="163" t="str">
        <f t="shared" si="561"/>
        <v/>
      </c>
      <c r="CQ539" s="163"/>
      <c r="CR539" s="163"/>
      <c r="CS539" s="185" t="str">
        <f t="shared" si="578"/>
        <v/>
      </c>
      <c r="CT539" s="70"/>
      <c r="CU539" s="70">
        <f t="shared" si="562"/>
        <v>0</v>
      </c>
      <c r="CV539" s="70">
        <f t="shared" si="563"/>
        <v>0</v>
      </c>
      <c r="CW539" s="70"/>
      <c r="CX539" s="96">
        <f t="shared" si="564"/>
        <v>0</v>
      </c>
      <c r="CY539" s="70"/>
      <c r="CZ539" s="70" t="e">
        <f t="shared" si="565"/>
        <v>#VALUE!</v>
      </c>
      <c r="DA539" s="70" t="e">
        <f t="shared" si="566"/>
        <v>#VALUE!</v>
      </c>
      <c r="DB539" s="70"/>
      <c r="DC539" s="70" t="b">
        <f t="shared" si="579"/>
        <v>0</v>
      </c>
      <c r="DD539" s="70">
        <f t="shared" si="567"/>
        <v>0</v>
      </c>
      <c r="DE539" s="70" t="str">
        <f t="shared" si="568"/>
        <v/>
      </c>
      <c r="DF539" s="70"/>
      <c r="DG539" s="70" t="str">
        <f t="shared" si="516"/>
        <v/>
      </c>
      <c r="DH539" s="70" t="b">
        <f t="shared" si="517"/>
        <v>0</v>
      </c>
      <c r="DI539" s="70" t="str">
        <f t="shared" si="518"/>
        <v/>
      </c>
      <c r="DJ539" s="70"/>
      <c r="DK539" s="70" t="str">
        <f t="shared" si="569"/>
        <v/>
      </c>
      <c r="DL539" s="70" t="str">
        <f t="shared" si="570"/>
        <v/>
      </c>
      <c r="DM539" s="70"/>
      <c r="DN539" s="70" t="str">
        <f t="shared" si="571"/>
        <v/>
      </c>
      <c r="DO539" s="70" t="str">
        <f>IF(DK539="","",AND((COUNTIF($DK$12:DL539,DK539))=1,(COUNTIF($DK$12:DL539,DL539))=1))</f>
        <v/>
      </c>
      <c r="DP539" s="70" t="str">
        <f>IF(DK539="","",AND((COUNTIF(DK539:$DL$812,DK539))=1,(COUNTIF(DK539:$DL$812,DL539))=1))</f>
        <v/>
      </c>
      <c r="DQ539" s="70"/>
      <c r="DR539" s="70" t="b">
        <f t="shared" si="572"/>
        <v>0</v>
      </c>
      <c r="DS539" s="70" t="b">
        <f t="shared" si="573"/>
        <v>0</v>
      </c>
      <c r="DT539" s="70">
        <f t="shared" si="519"/>
        <v>0</v>
      </c>
      <c r="DU539" s="70">
        <f t="shared" si="520"/>
        <v>0</v>
      </c>
      <c r="DV539" s="70" t="b">
        <f t="shared" si="574"/>
        <v>0</v>
      </c>
      <c r="DW539" s="70" t="b">
        <f t="shared" si="575"/>
        <v>0</v>
      </c>
      <c r="DX539" s="70"/>
      <c r="DY539" s="70" t="b">
        <f t="shared" si="576"/>
        <v>0</v>
      </c>
      <c r="DZ539" s="70">
        <f t="shared" si="577"/>
        <v>0</v>
      </c>
      <c r="EA539" s="70"/>
    </row>
    <row r="540" spans="1:131" x14ac:dyDescent="0.25">
      <c r="A540" s="24" t="str">
        <f t="shared" si="542"/>
        <v/>
      </c>
      <c r="B540" s="36"/>
      <c r="C540" s="37"/>
      <c r="D540" s="38"/>
      <c r="E540" s="37"/>
      <c r="F540" s="38"/>
      <c r="G540" s="39"/>
      <c r="H540" s="35"/>
      <c r="I540" s="30"/>
      <c r="J540" s="38"/>
      <c r="K540" s="36"/>
      <c r="L540" s="40"/>
      <c r="M540" s="43"/>
      <c r="N540" s="44"/>
      <c r="O540" s="35"/>
      <c r="P540" s="87"/>
      <c r="R540" s="70"/>
      <c r="S540" s="70"/>
      <c r="T540" s="99" t="s">
        <v>1221</v>
      </c>
      <c r="U540" s="146" t="s">
        <v>1222</v>
      </c>
      <c r="V540" s="70"/>
      <c r="W540" s="70"/>
      <c r="X540" s="70"/>
      <c r="Y540" s="70"/>
      <c r="Z540" t="b">
        <f t="shared" si="521"/>
        <v>0</v>
      </c>
      <c r="AA540" t="b">
        <f t="shared" si="543"/>
        <v>0</v>
      </c>
      <c r="AB540" t="b">
        <f t="shared" si="522"/>
        <v>0</v>
      </c>
      <c r="AC540" t="b">
        <f t="shared" si="523"/>
        <v>0</v>
      </c>
      <c r="AD540" s="101" t="b">
        <f t="shared" si="524"/>
        <v>0</v>
      </c>
      <c r="AE540" t="e">
        <f t="shared" si="525"/>
        <v>#VALUE!</v>
      </c>
      <c r="AF540" t="b">
        <f t="shared" si="526"/>
        <v>0</v>
      </c>
      <c r="AG540" s="135"/>
      <c r="AH540" s="82" t="b">
        <f t="shared" si="527"/>
        <v>0</v>
      </c>
      <c r="AI540" s="99" t="b">
        <f t="shared" si="528"/>
        <v>0</v>
      </c>
      <c r="AJ540" s="70" t="b">
        <f t="shared" si="529"/>
        <v>0</v>
      </c>
      <c r="AK540" s="111" t="b">
        <f t="shared" si="544"/>
        <v>0</v>
      </c>
      <c r="AL540" s="82" t="e">
        <f t="shared" si="530"/>
        <v>#VALUE!</v>
      </c>
      <c r="AM540" s="82" t="b">
        <f t="shared" si="531"/>
        <v>0</v>
      </c>
      <c r="AN540" s="82" t="b">
        <f t="shared" si="532"/>
        <v>0</v>
      </c>
      <c r="AO540" s="82" t="b">
        <f t="shared" si="545"/>
        <v>0</v>
      </c>
      <c r="AP540" s="82" t="b">
        <f t="shared" si="533"/>
        <v>0</v>
      </c>
      <c r="AQ540" s="82" t="b">
        <f t="shared" si="546"/>
        <v>0</v>
      </c>
      <c r="AR540" s="70">
        <f t="shared" si="547"/>
        <v>0</v>
      </c>
      <c r="AS540" s="82" t="b">
        <f t="shared" si="534"/>
        <v>0</v>
      </c>
      <c r="AT540" s="82" t="b">
        <f t="shared" si="535"/>
        <v>0</v>
      </c>
      <c r="AU540" s="82" t="b">
        <f t="shared" si="536"/>
        <v>0</v>
      </c>
      <c r="AV540" s="82" t="b">
        <f t="shared" si="537"/>
        <v>0</v>
      </c>
      <c r="AW540" s="82" t="b">
        <f t="shared" si="538"/>
        <v>0</v>
      </c>
      <c r="AX540" s="82" t="b">
        <f t="shared" si="539"/>
        <v>0</v>
      </c>
      <c r="AY540" s="82" t="b">
        <f t="shared" si="548"/>
        <v>0</v>
      </c>
      <c r="AZ540" s="82"/>
      <c r="BA540" s="82" t="b">
        <f t="shared" si="549"/>
        <v>0</v>
      </c>
      <c r="BB540" s="82" t="b">
        <f t="shared" si="550"/>
        <v>0</v>
      </c>
      <c r="BC540" s="82" t="b">
        <f t="shared" si="551"/>
        <v>0</v>
      </c>
      <c r="BD540" s="70"/>
      <c r="BE540" s="70" t="str">
        <f t="shared" si="540"/>
        <v/>
      </c>
      <c r="BF540" s="70">
        <v>529</v>
      </c>
      <c r="BG540" s="70"/>
      <c r="BH540" s="70"/>
      <c r="BI540" s="70"/>
      <c r="BJ540" s="70"/>
      <c r="BK540" s="70"/>
      <c r="BL540" s="70"/>
      <c r="BM540" s="70"/>
      <c r="BN540" s="70"/>
      <c r="BO540" s="70"/>
      <c r="BP540" s="70"/>
      <c r="BQ540" s="70"/>
      <c r="BR540" s="70"/>
      <c r="BS540" s="70" t="b">
        <f t="shared" si="541"/>
        <v>0</v>
      </c>
      <c r="BT540" s="70">
        <f>COUNTA(B541:$O$830)</f>
        <v>0</v>
      </c>
      <c r="BU540" s="70"/>
      <c r="BV540" s="163"/>
      <c r="BW540" s="163"/>
      <c r="BX540" s="163"/>
      <c r="BY540" s="163"/>
      <c r="BZ540" s="163"/>
      <c r="CA540" s="163"/>
      <c r="CB540" s="163"/>
      <c r="CC540" s="163"/>
      <c r="CD540" s="163"/>
      <c r="CE540" s="163" t="str">
        <f t="shared" si="552"/>
        <v/>
      </c>
      <c r="CF540" s="163" t="str">
        <f t="shared" si="553"/>
        <v/>
      </c>
      <c r="CG540" s="163" t="str">
        <f t="shared" si="554"/>
        <v/>
      </c>
      <c r="CH540" s="163" t="str">
        <f t="shared" si="555"/>
        <v/>
      </c>
      <c r="CI540" s="163" t="str">
        <f t="shared" si="556"/>
        <v/>
      </c>
      <c r="CJ540" s="163" t="str">
        <f t="shared" si="557"/>
        <v/>
      </c>
      <c r="CK540" s="163" t="str">
        <f t="shared" si="558"/>
        <v/>
      </c>
      <c r="CL540" s="163" t="str">
        <f t="shared" si="559"/>
        <v/>
      </c>
      <c r="CM540" s="163" t="str">
        <f t="shared" si="560"/>
        <v/>
      </c>
      <c r="CN540" s="163"/>
      <c r="CO540" s="163"/>
      <c r="CP540" s="163" t="str">
        <f t="shared" si="561"/>
        <v/>
      </c>
      <c r="CQ540" s="163"/>
      <c r="CR540" s="163"/>
      <c r="CS540" s="185" t="str">
        <f t="shared" si="578"/>
        <v/>
      </c>
      <c r="CT540" s="70"/>
      <c r="CU540" s="70">
        <f t="shared" si="562"/>
        <v>0</v>
      </c>
      <c r="CV540" s="70">
        <f t="shared" si="563"/>
        <v>0</v>
      </c>
      <c r="CW540" s="70"/>
      <c r="CX540" s="96">
        <f t="shared" si="564"/>
        <v>0</v>
      </c>
      <c r="CY540" s="70"/>
      <c r="CZ540" s="70" t="e">
        <f t="shared" si="565"/>
        <v>#VALUE!</v>
      </c>
      <c r="DA540" s="70" t="e">
        <f t="shared" si="566"/>
        <v>#VALUE!</v>
      </c>
      <c r="DB540" s="70"/>
      <c r="DC540" s="70" t="b">
        <f t="shared" si="579"/>
        <v>0</v>
      </c>
      <c r="DD540" s="70">
        <f t="shared" si="567"/>
        <v>0</v>
      </c>
      <c r="DE540" s="70" t="str">
        <f t="shared" si="568"/>
        <v/>
      </c>
      <c r="DF540" s="70"/>
      <c r="DG540" s="70" t="str">
        <f t="shared" si="516"/>
        <v/>
      </c>
      <c r="DH540" s="70" t="b">
        <f t="shared" si="517"/>
        <v>0</v>
      </c>
      <c r="DI540" s="70" t="str">
        <f t="shared" si="518"/>
        <v/>
      </c>
      <c r="DJ540" s="70"/>
      <c r="DK540" s="70" t="str">
        <f t="shared" si="569"/>
        <v/>
      </c>
      <c r="DL540" s="70" t="str">
        <f t="shared" si="570"/>
        <v/>
      </c>
      <c r="DM540" s="70"/>
      <c r="DN540" s="70" t="str">
        <f t="shared" si="571"/>
        <v/>
      </c>
      <c r="DO540" s="70" t="str">
        <f>IF(DK540="","",AND((COUNTIF($DK$12:DL540,DK540))=1,(COUNTIF($DK$12:DL540,DL540))=1))</f>
        <v/>
      </c>
      <c r="DP540" s="70" t="str">
        <f>IF(DK540="","",AND((COUNTIF(DK540:$DL$812,DK540))=1,(COUNTIF(DK540:$DL$812,DL540))=1))</f>
        <v/>
      </c>
      <c r="DQ540" s="70"/>
      <c r="DR540" s="70" t="b">
        <f t="shared" si="572"/>
        <v>0</v>
      </c>
      <c r="DS540" s="70" t="b">
        <f t="shared" si="573"/>
        <v>0</v>
      </c>
      <c r="DT540" s="70">
        <f t="shared" si="519"/>
        <v>0</v>
      </c>
      <c r="DU540" s="70">
        <f t="shared" si="520"/>
        <v>0</v>
      </c>
      <c r="DV540" s="70" t="b">
        <f t="shared" si="574"/>
        <v>0</v>
      </c>
      <c r="DW540" s="70" t="b">
        <f t="shared" si="575"/>
        <v>0</v>
      </c>
      <c r="DX540" s="70"/>
      <c r="DY540" s="70" t="b">
        <f t="shared" si="576"/>
        <v>0</v>
      </c>
      <c r="DZ540" s="70">
        <f t="shared" si="577"/>
        <v>0</v>
      </c>
      <c r="EA540" s="70"/>
    </row>
    <row r="541" spans="1:131" x14ac:dyDescent="0.25">
      <c r="A541" s="24" t="str">
        <f t="shared" si="542"/>
        <v/>
      </c>
      <c r="B541" s="36"/>
      <c r="C541" s="37"/>
      <c r="D541" s="38"/>
      <c r="E541" s="37"/>
      <c r="F541" s="38"/>
      <c r="G541" s="39"/>
      <c r="H541" s="35"/>
      <c r="I541" s="30"/>
      <c r="J541" s="38"/>
      <c r="K541" s="36"/>
      <c r="L541" s="40"/>
      <c r="M541" s="43"/>
      <c r="N541" s="44"/>
      <c r="O541" s="35"/>
      <c r="P541" s="87"/>
      <c r="R541" s="70"/>
      <c r="S541" s="70"/>
      <c r="T541" s="99" t="s">
        <v>1223</v>
      </c>
      <c r="U541" s="146" t="s">
        <v>1224</v>
      </c>
      <c r="V541" s="70"/>
      <c r="W541" s="70"/>
      <c r="X541" s="70"/>
      <c r="Y541" s="70"/>
      <c r="Z541" t="b">
        <f t="shared" si="521"/>
        <v>0</v>
      </c>
      <c r="AA541" t="b">
        <f t="shared" si="543"/>
        <v>0</v>
      </c>
      <c r="AB541" t="b">
        <f t="shared" si="522"/>
        <v>0</v>
      </c>
      <c r="AC541" t="b">
        <f t="shared" si="523"/>
        <v>0</v>
      </c>
      <c r="AD541" s="101" t="b">
        <f t="shared" si="524"/>
        <v>0</v>
      </c>
      <c r="AE541" t="e">
        <f t="shared" si="525"/>
        <v>#VALUE!</v>
      </c>
      <c r="AF541" t="b">
        <f t="shared" si="526"/>
        <v>0</v>
      </c>
      <c r="AG541" s="135"/>
      <c r="AH541" s="82" t="b">
        <f t="shared" si="527"/>
        <v>0</v>
      </c>
      <c r="AI541" s="99" t="b">
        <f t="shared" si="528"/>
        <v>0</v>
      </c>
      <c r="AJ541" s="70" t="b">
        <f t="shared" si="529"/>
        <v>0</v>
      </c>
      <c r="AK541" s="111" t="b">
        <f t="shared" si="544"/>
        <v>0</v>
      </c>
      <c r="AL541" s="82" t="e">
        <f t="shared" si="530"/>
        <v>#VALUE!</v>
      </c>
      <c r="AM541" s="82" t="b">
        <f t="shared" si="531"/>
        <v>0</v>
      </c>
      <c r="AN541" s="82" t="b">
        <f t="shared" si="532"/>
        <v>0</v>
      </c>
      <c r="AO541" s="82" t="b">
        <f t="shared" si="545"/>
        <v>0</v>
      </c>
      <c r="AP541" s="82" t="b">
        <f t="shared" si="533"/>
        <v>0</v>
      </c>
      <c r="AQ541" s="82" t="b">
        <f t="shared" si="546"/>
        <v>0</v>
      </c>
      <c r="AR541" s="70">
        <f t="shared" si="547"/>
        <v>0</v>
      </c>
      <c r="AS541" s="82" t="b">
        <f t="shared" si="534"/>
        <v>0</v>
      </c>
      <c r="AT541" s="82" t="b">
        <f t="shared" si="535"/>
        <v>0</v>
      </c>
      <c r="AU541" s="82" t="b">
        <f t="shared" si="536"/>
        <v>0</v>
      </c>
      <c r="AV541" s="82" t="b">
        <f t="shared" si="537"/>
        <v>0</v>
      </c>
      <c r="AW541" s="82" t="b">
        <f t="shared" si="538"/>
        <v>0</v>
      </c>
      <c r="AX541" s="82" t="b">
        <f t="shared" si="539"/>
        <v>0</v>
      </c>
      <c r="AY541" s="82" t="b">
        <f t="shared" si="548"/>
        <v>0</v>
      </c>
      <c r="AZ541" s="82"/>
      <c r="BA541" s="82" t="b">
        <f t="shared" si="549"/>
        <v>0</v>
      </c>
      <c r="BB541" s="82" t="b">
        <f t="shared" si="550"/>
        <v>0</v>
      </c>
      <c r="BC541" s="82" t="b">
        <f t="shared" si="551"/>
        <v>0</v>
      </c>
      <c r="BD541" s="70"/>
      <c r="BE541" s="70" t="str">
        <f t="shared" si="540"/>
        <v/>
      </c>
      <c r="BF541" s="70">
        <v>530</v>
      </c>
      <c r="BG541" s="70"/>
      <c r="BH541" s="70"/>
      <c r="BI541" s="70"/>
      <c r="BJ541" s="70"/>
      <c r="BK541" s="70"/>
      <c r="BL541" s="70"/>
      <c r="BM541" s="70"/>
      <c r="BN541" s="70"/>
      <c r="BO541" s="70"/>
      <c r="BP541" s="70"/>
      <c r="BQ541" s="70"/>
      <c r="BR541" s="70"/>
      <c r="BS541" s="70" t="b">
        <f t="shared" si="541"/>
        <v>0</v>
      </c>
      <c r="BT541" s="70">
        <f>COUNTA(B542:$O$830)</f>
        <v>0</v>
      </c>
      <c r="BU541" s="70"/>
      <c r="BV541" s="163"/>
      <c r="BW541" s="163"/>
      <c r="BX541" s="163"/>
      <c r="BY541" s="163"/>
      <c r="BZ541" s="163"/>
      <c r="CA541" s="163"/>
      <c r="CB541" s="163"/>
      <c r="CC541" s="163"/>
      <c r="CD541" s="163"/>
      <c r="CE541" s="163" t="str">
        <f t="shared" si="552"/>
        <v/>
      </c>
      <c r="CF541" s="163" t="str">
        <f t="shared" si="553"/>
        <v/>
      </c>
      <c r="CG541" s="163" t="str">
        <f t="shared" si="554"/>
        <v/>
      </c>
      <c r="CH541" s="163" t="str">
        <f t="shared" si="555"/>
        <v/>
      </c>
      <c r="CI541" s="163" t="str">
        <f t="shared" si="556"/>
        <v/>
      </c>
      <c r="CJ541" s="163" t="str">
        <f t="shared" si="557"/>
        <v/>
      </c>
      <c r="CK541" s="163" t="str">
        <f t="shared" si="558"/>
        <v/>
      </c>
      <c r="CL541" s="163" t="str">
        <f t="shared" si="559"/>
        <v/>
      </c>
      <c r="CM541" s="163" t="str">
        <f t="shared" si="560"/>
        <v/>
      </c>
      <c r="CN541" s="163"/>
      <c r="CO541" s="163"/>
      <c r="CP541" s="163" t="str">
        <f t="shared" si="561"/>
        <v/>
      </c>
      <c r="CQ541" s="163"/>
      <c r="CR541" s="163"/>
      <c r="CS541" s="185" t="str">
        <f t="shared" si="578"/>
        <v/>
      </c>
      <c r="CT541" s="70"/>
      <c r="CU541" s="70">
        <f t="shared" si="562"/>
        <v>0</v>
      </c>
      <c r="CV541" s="70">
        <f t="shared" si="563"/>
        <v>0</v>
      </c>
      <c r="CW541" s="70"/>
      <c r="CX541" s="96">
        <f t="shared" si="564"/>
        <v>0</v>
      </c>
      <c r="CY541" s="70"/>
      <c r="CZ541" s="70" t="e">
        <f t="shared" si="565"/>
        <v>#VALUE!</v>
      </c>
      <c r="DA541" s="70" t="e">
        <f t="shared" si="566"/>
        <v>#VALUE!</v>
      </c>
      <c r="DB541" s="70"/>
      <c r="DC541" s="70" t="b">
        <f t="shared" si="579"/>
        <v>0</v>
      </c>
      <c r="DD541" s="70">
        <f t="shared" si="567"/>
        <v>0</v>
      </c>
      <c r="DE541" s="70" t="str">
        <f t="shared" si="568"/>
        <v/>
      </c>
      <c r="DF541" s="70"/>
      <c r="DG541" s="70" t="str">
        <f t="shared" si="516"/>
        <v/>
      </c>
      <c r="DH541" s="70" t="b">
        <f t="shared" si="517"/>
        <v>0</v>
      </c>
      <c r="DI541" s="70" t="str">
        <f t="shared" si="518"/>
        <v/>
      </c>
      <c r="DJ541" s="70"/>
      <c r="DK541" s="70" t="str">
        <f t="shared" si="569"/>
        <v/>
      </c>
      <c r="DL541" s="70" t="str">
        <f t="shared" si="570"/>
        <v/>
      </c>
      <c r="DM541" s="70"/>
      <c r="DN541" s="70" t="str">
        <f t="shared" si="571"/>
        <v/>
      </c>
      <c r="DO541" s="70" t="str">
        <f>IF(DK541="","",AND((COUNTIF($DK$12:DL541,DK541))=1,(COUNTIF($DK$12:DL541,DL541))=1))</f>
        <v/>
      </c>
      <c r="DP541" s="70" t="str">
        <f>IF(DK541="","",AND((COUNTIF(DK541:$DL$812,DK541))=1,(COUNTIF(DK541:$DL$812,DL541))=1))</f>
        <v/>
      </c>
      <c r="DQ541" s="70"/>
      <c r="DR541" s="70" t="b">
        <f t="shared" si="572"/>
        <v>0</v>
      </c>
      <c r="DS541" s="70" t="b">
        <f t="shared" si="573"/>
        <v>0</v>
      </c>
      <c r="DT541" s="70">
        <f t="shared" si="519"/>
        <v>0</v>
      </c>
      <c r="DU541" s="70">
        <f t="shared" si="520"/>
        <v>0</v>
      </c>
      <c r="DV541" s="70" t="b">
        <f t="shared" si="574"/>
        <v>0</v>
      </c>
      <c r="DW541" s="70" t="b">
        <f t="shared" si="575"/>
        <v>0</v>
      </c>
      <c r="DX541" s="70"/>
      <c r="DY541" s="70" t="b">
        <f t="shared" si="576"/>
        <v>0</v>
      </c>
      <c r="DZ541" s="70">
        <f t="shared" si="577"/>
        <v>0</v>
      </c>
      <c r="EA541" s="70"/>
    </row>
    <row r="542" spans="1:131" x14ac:dyDescent="0.25">
      <c r="A542" s="24" t="str">
        <f t="shared" si="542"/>
        <v/>
      </c>
      <c r="B542" s="36"/>
      <c r="C542" s="37"/>
      <c r="D542" s="38"/>
      <c r="E542" s="37"/>
      <c r="F542" s="38"/>
      <c r="G542" s="39"/>
      <c r="H542" s="35"/>
      <c r="I542" s="30"/>
      <c r="J542" s="38"/>
      <c r="K542" s="36"/>
      <c r="L542" s="40"/>
      <c r="M542" s="43"/>
      <c r="N542" s="44"/>
      <c r="O542" s="35"/>
      <c r="P542" s="87"/>
      <c r="R542" s="70"/>
      <c r="S542" s="70"/>
      <c r="T542" s="99" t="s">
        <v>1225</v>
      </c>
      <c r="U542" s="146" t="s">
        <v>1226</v>
      </c>
      <c r="V542" s="70"/>
      <c r="W542" s="70"/>
      <c r="X542" s="70"/>
      <c r="Y542" s="70"/>
      <c r="Z542" t="b">
        <f t="shared" si="521"/>
        <v>0</v>
      </c>
      <c r="AA542" t="b">
        <f t="shared" si="543"/>
        <v>0</v>
      </c>
      <c r="AB542" t="b">
        <f t="shared" si="522"/>
        <v>0</v>
      </c>
      <c r="AC542" t="b">
        <f t="shared" si="523"/>
        <v>0</v>
      </c>
      <c r="AD542" s="101" t="b">
        <f t="shared" si="524"/>
        <v>0</v>
      </c>
      <c r="AE542" t="e">
        <f t="shared" si="525"/>
        <v>#VALUE!</v>
      </c>
      <c r="AF542" t="b">
        <f t="shared" si="526"/>
        <v>0</v>
      </c>
      <c r="AG542" s="135"/>
      <c r="AH542" s="82" t="b">
        <f t="shared" si="527"/>
        <v>0</v>
      </c>
      <c r="AI542" s="99" t="b">
        <f t="shared" si="528"/>
        <v>0</v>
      </c>
      <c r="AJ542" s="70" t="b">
        <f t="shared" si="529"/>
        <v>0</v>
      </c>
      <c r="AK542" s="111" t="b">
        <f t="shared" si="544"/>
        <v>0</v>
      </c>
      <c r="AL542" s="82" t="e">
        <f t="shared" si="530"/>
        <v>#VALUE!</v>
      </c>
      <c r="AM542" s="82" t="b">
        <f t="shared" si="531"/>
        <v>0</v>
      </c>
      <c r="AN542" s="82" t="b">
        <f t="shared" si="532"/>
        <v>0</v>
      </c>
      <c r="AO542" s="82" t="b">
        <f t="shared" si="545"/>
        <v>0</v>
      </c>
      <c r="AP542" s="82" t="b">
        <f t="shared" si="533"/>
        <v>0</v>
      </c>
      <c r="AQ542" s="82" t="b">
        <f t="shared" si="546"/>
        <v>0</v>
      </c>
      <c r="AR542" s="70">
        <f t="shared" si="547"/>
        <v>0</v>
      </c>
      <c r="AS542" s="82" t="b">
        <f t="shared" si="534"/>
        <v>0</v>
      </c>
      <c r="AT542" s="82" t="b">
        <f t="shared" si="535"/>
        <v>0</v>
      </c>
      <c r="AU542" s="82" t="b">
        <f t="shared" si="536"/>
        <v>0</v>
      </c>
      <c r="AV542" s="82" t="b">
        <f t="shared" si="537"/>
        <v>0</v>
      </c>
      <c r="AW542" s="82" t="b">
        <f t="shared" si="538"/>
        <v>0</v>
      </c>
      <c r="AX542" s="82" t="b">
        <f t="shared" si="539"/>
        <v>0</v>
      </c>
      <c r="AY542" s="82" t="b">
        <f t="shared" si="548"/>
        <v>0</v>
      </c>
      <c r="AZ542" s="82"/>
      <c r="BA542" s="82" t="b">
        <f t="shared" si="549"/>
        <v>0</v>
      </c>
      <c r="BB542" s="82" t="b">
        <f t="shared" si="550"/>
        <v>0</v>
      </c>
      <c r="BC542" s="82" t="b">
        <f t="shared" si="551"/>
        <v>0</v>
      </c>
      <c r="BD542" s="70"/>
      <c r="BE542" s="70" t="str">
        <f t="shared" si="540"/>
        <v/>
      </c>
      <c r="BF542" s="70">
        <v>531</v>
      </c>
      <c r="BG542" s="70"/>
      <c r="BH542" s="70"/>
      <c r="BI542" s="70"/>
      <c r="BJ542" s="70"/>
      <c r="BK542" s="70"/>
      <c r="BL542" s="70"/>
      <c r="BM542" s="70"/>
      <c r="BN542" s="70"/>
      <c r="BO542" s="70"/>
      <c r="BP542" s="70"/>
      <c r="BQ542" s="70"/>
      <c r="BR542" s="70"/>
      <c r="BS542" s="70" t="b">
        <f t="shared" si="541"/>
        <v>0</v>
      </c>
      <c r="BT542" s="70">
        <f>COUNTA(B543:$O$830)</f>
        <v>0</v>
      </c>
      <c r="BU542" s="70"/>
      <c r="BV542" s="163"/>
      <c r="BW542" s="163"/>
      <c r="BX542" s="163"/>
      <c r="BY542" s="163"/>
      <c r="BZ542" s="163"/>
      <c r="CA542" s="163"/>
      <c r="CB542" s="163"/>
      <c r="CC542" s="163"/>
      <c r="CD542" s="163"/>
      <c r="CE542" s="163" t="str">
        <f t="shared" si="552"/>
        <v/>
      </c>
      <c r="CF542" s="163" t="str">
        <f t="shared" si="553"/>
        <v/>
      </c>
      <c r="CG542" s="163" t="str">
        <f t="shared" si="554"/>
        <v/>
      </c>
      <c r="CH542" s="163" t="str">
        <f t="shared" si="555"/>
        <v/>
      </c>
      <c r="CI542" s="163" t="str">
        <f t="shared" si="556"/>
        <v/>
      </c>
      <c r="CJ542" s="163" t="str">
        <f t="shared" si="557"/>
        <v/>
      </c>
      <c r="CK542" s="163" t="str">
        <f t="shared" si="558"/>
        <v/>
      </c>
      <c r="CL542" s="163" t="str">
        <f t="shared" si="559"/>
        <v/>
      </c>
      <c r="CM542" s="163" t="str">
        <f t="shared" si="560"/>
        <v/>
      </c>
      <c r="CN542" s="163"/>
      <c r="CO542" s="163"/>
      <c r="CP542" s="163" t="str">
        <f t="shared" si="561"/>
        <v/>
      </c>
      <c r="CQ542" s="163"/>
      <c r="CR542" s="163"/>
      <c r="CS542" s="185" t="str">
        <f t="shared" si="578"/>
        <v/>
      </c>
      <c r="CT542" s="70"/>
      <c r="CU542" s="70">
        <f t="shared" si="562"/>
        <v>0</v>
      </c>
      <c r="CV542" s="70">
        <f t="shared" si="563"/>
        <v>0</v>
      </c>
      <c r="CW542" s="70"/>
      <c r="CX542" s="96">
        <f t="shared" si="564"/>
        <v>0</v>
      </c>
      <c r="CY542" s="70"/>
      <c r="CZ542" s="70" t="e">
        <f t="shared" si="565"/>
        <v>#VALUE!</v>
      </c>
      <c r="DA542" s="70" t="e">
        <f t="shared" si="566"/>
        <v>#VALUE!</v>
      </c>
      <c r="DB542" s="70"/>
      <c r="DC542" s="70" t="b">
        <f t="shared" si="579"/>
        <v>0</v>
      </c>
      <c r="DD542" s="70">
        <f t="shared" si="567"/>
        <v>0</v>
      </c>
      <c r="DE542" s="70" t="str">
        <f t="shared" si="568"/>
        <v/>
      </c>
      <c r="DF542" s="70"/>
      <c r="DG542" s="70" t="str">
        <f t="shared" si="516"/>
        <v/>
      </c>
      <c r="DH542" s="70" t="b">
        <f t="shared" si="517"/>
        <v>0</v>
      </c>
      <c r="DI542" s="70" t="str">
        <f t="shared" si="518"/>
        <v/>
      </c>
      <c r="DJ542" s="70"/>
      <c r="DK542" s="70" t="str">
        <f t="shared" si="569"/>
        <v/>
      </c>
      <c r="DL542" s="70" t="str">
        <f t="shared" si="570"/>
        <v/>
      </c>
      <c r="DM542" s="70"/>
      <c r="DN542" s="70" t="str">
        <f t="shared" si="571"/>
        <v/>
      </c>
      <c r="DO542" s="70" t="str">
        <f>IF(DK542="","",AND((COUNTIF($DK$12:DL542,DK542))=1,(COUNTIF($DK$12:DL542,DL542))=1))</f>
        <v/>
      </c>
      <c r="DP542" s="70" t="str">
        <f>IF(DK542="","",AND((COUNTIF(DK542:$DL$812,DK542))=1,(COUNTIF(DK542:$DL$812,DL542))=1))</f>
        <v/>
      </c>
      <c r="DQ542" s="70"/>
      <c r="DR542" s="70" t="b">
        <f t="shared" si="572"/>
        <v>0</v>
      </c>
      <c r="DS542" s="70" t="b">
        <f t="shared" si="573"/>
        <v>0</v>
      </c>
      <c r="DT542" s="70">
        <f t="shared" si="519"/>
        <v>0</v>
      </c>
      <c r="DU542" s="70">
        <f t="shared" si="520"/>
        <v>0</v>
      </c>
      <c r="DV542" s="70" t="b">
        <f t="shared" si="574"/>
        <v>0</v>
      </c>
      <c r="DW542" s="70" t="b">
        <f t="shared" si="575"/>
        <v>0</v>
      </c>
      <c r="DX542" s="70"/>
      <c r="DY542" s="70" t="b">
        <f t="shared" si="576"/>
        <v>0</v>
      </c>
      <c r="DZ542" s="70">
        <f t="shared" si="577"/>
        <v>0</v>
      </c>
      <c r="EA542" s="70"/>
    </row>
    <row r="543" spans="1:131" x14ac:dyDescent="0.25">
      <c r="A543" s="24" t="str">
        <f t="shared" si="542"/>
        <v/>
      </c>
      <c r="B543" s="36"/>
      <c r="C543" s="37"/>
      <c r="D543" s="38"/>
      <c r="E543" s="37"/>
      <c r="F543" s="38"/>
      <c r="G543" s="39"/>
      <c r="H543" s="35"/>
      <c r="I543" s="30"/>
      <c r="J543" s="38"/>
      <c r="K543" s="36"/>
      <c r="L543" s="40"/>
      <c r="M543" s="43"/>
      <c r="N543" s="44"/>
      <c r="O543" s="35"/>
      <c r="P543" s="87"/>
      <c r="R543" s="70"/>
      <c r="S543" s="70"/>
      <c r="T543" s="99" t="s">
        <v>1227</v>
      </c>
      <c r="U543" s="146" t="s">
        <v>1228</v>
      </c>
      <c r="V543" s="70"/>
      <c r="W543" s="70"/>
      <c r="X543" s="70"/>
      <c r="Y543" s="70"/>
      <c r="Z543" t="b">
        <f t="shared" si="521"/>
        <v>0</v>
      </c>
      <c r="AA543" t="b">
        <f t="shared" si="543"/>
        <v>0</v>
      </c>
      <c r="AB543" t="b">
        <f t="shared" si="522"/>
        <v>0</v>
      </c>
      <c r="AC543" t="b">
        <f t="shared" si="523"/>
        <v>0</v>
      </c>
      <c r="AD543" s="101" t="b">
        <f t="shared" si="524"/>
        <v>0</v>
      </c>
      <c r="AE543" t="e">
        <f t="shared" si="525"/>
        <v>#VALUE!</v>
      </c>
      <c r="AF543" t="b">
        <f t="shared" si="526"/>
        <v>0</v>
      </c>
      <c r="AG543" s="135"/>
      <c r="AH543" s="82" t="b">
        <f t="shared" si="527"/>
        <v>0</v>
      </c>
      <c r="AI543" s="99" t="b">
        <f t="shared" si="528"/>
        <v>0</v>
      </c>
      <c r="AJ543" s="70" t="b">
        <f t="shared" si="529"/>
        <v>0</v>
      </c>
      <c r="AK543" s="111" t="b">
        <f t="shared" si="544"/>
        <v>0</v>
      </c>
      <c r="AL543" s="82" t="e">
        <f t="shared" si="530"/>
        <v>#VALUE!</v>
      </c>
      <c r="AM543" s="82" t="b">
        <f t="shared" si="531"/>
        <v>0</v>
      </c>
      <c r="AN543" s="82" t="b">
        <f t="shared" si="532"/>
        <v>0</v>
      </c>
      <c r="AO543" s="82" t="b">
        <f t="shared" si="545"/>
        <v>0</v>
      </c>
      <c r="AP543" s="82" t="b">
        <f t="shared" si="533"/>
        <v>0</v>
      </c>
      <c r="AQ543" s="82" t="b">
        <f t="shared" si="546"/>
        <v>0</v>
      </c>
      <c r="AR543" s="70">
        <f t="shared" si="547"/>
        <v>0</v>
      </c>
      <c r="AS543" s="82" t="b">
        <f t="shared" si="534"/>
        <v>0</v>
      </c>
      <c r="AT543" s="82" t="b">
        <f t="shared" si="535"/>
        <v>0</v>
      </c>
      <c r="AU543" s="82" t="b">
        <f t="shared" si="536"/>
        <v>0</v>
      </c>
      <c r="AV543" s="82" t="b">
        <f t="shared" si="537"/>
        <v>0</v>
      </c>
      <c r="AW543" s="82" t="b">
        <f t="shared" si="538"/>
        <v>0</v>
      </c>
      <c r="AX543" s="82" t="b">
        <f t="shared" si="539"/>
        <v>0</v>
      </c>
      <c r="AY543" s="82" t="b">
        <f t="shared" si="548"/>
        <v>0</v>
      </c>
      <c r="AZ543" s="82"/>
      <c r="BA543" s="82" t="b">
        <f t="shared" si="549"/>
        <v>0</v>
      </c>
      <c r="BB543" s="82" t="b">
        <f t="shared" si="550"/>
        <v>0</v>
      </c>
      <c r="BC543" s="82" t="b">
        <f t="shared" si="551"/>
        <v>0</v>
      </c>
      <c r="BD543" s="70"/>
      <c r="BE543" s="70" t="str">
        <f t="shared" si="540"/>
        <v/>
      </c>
      <c r="BF543" s="70">
        <v>532</v>
      </c>
      <c r="BG543" s="70"/>
      <c r="BH543" s="70"/>
      <c r="BI543" s="70"/>
      <c r="BJ543" s="70"/>
      <c r="BK543" s="70"/>
      <c r="BL543" s="70"/>
      <c r="BM543" s="70"/>
      <c r="BN543" s="70"/>
      <c r="BO543" s="70"/>
      <c r="BP543" s="70"/>
      <c r="BQ543" s="70"/>
      <c r="BR543" s="70"/>
      <c r="BS543" s="70" t="b">
        <f t="shared" si="541"/>
        <v>0</v>
      </c>
      <c r="BT543" s="70">
        <f>COUNTA(B544:$O$830)</f>
        <v>0</v>
      </c>
      <c r="BU543" s="70"/>
      <c r="BV543" s="163"/>
      <c r="BW543" s="163"/>
      <c r="BX543" s="163"/>
      <c r="BY543" s="163"/>
      <c r="BZ543" s="163"/>
      <c r="CA543" s="163"/>
      <c r="CB543" s="163"/>
      <c r="CC543" s="163"/>
      <c r="CD543" s="163"/>
      <c r="CE543" s="163" t="str">
        <f t="shared" si="552"/>
        <v/>
      </c>
      <c r="CF543" s="163" t="str">
        <f t="shared" si="553"/>
        <v/>
      </c>
      <c r="CG543" s="163" t="str">
        <f t="shared" si="554"/>
        <v/>
      </c>
      <c r="CH543" s="163" t="str">
        <f t="shared" si="555"/>
        <v/>
      </c>
      <c r="CI543" s="163" t="str">
        <f t="shared" si="556"/>
        <v/>
      </c>
      <c r="CJ543" s="163" t="str">
        <f t="shared" si="557"/>
        <v/>
      </c>
      <c r="CK543" s="163" t="str">
        <f t="shared" si="558"/>
        <v/>
      </c>
      <c r="CL543" s="163" t="str">
        <f t="shared" si="559"/>
        <v/>
      </c>
      <c r="CM543" s="163" t="str">
        <f t="shared" si="560"/>
        <v/>
      </c>
      <c r="CN543" s="163"/>
      <c r="CO543" s="163"/>
      <c r="CP543" s="163" t="str">
        <f t="shared" si="561"/>
        <v/>
      </c>
      <c r="CQ543" s="163"/>
      <c r="CR543" s="163"/>
      <c r="CS543" s="185" t="str">
        <f t="shared" si="578"/>
        <v/>
      </c>
      <c r="CT543" s="70"/>
      <c r="CU543" s="70">
        <f t="shared" si="562"/>
        <v>0</v>
      </c>
      <c r="CV543" s="70">
        <f t="shared" si="563"/>
        <v>0</v>
      </c>
      <c r="CW543" s="70"/>
      <c r="CX543" s="96">
        <f t="shared" si="564"/>
        <v>0</v>
      </c>
      <c r="CY543" s="70"/>
      <c r="CZ543" s="70" t="e">
        <f t="shared" si="565"/>
        <v>#VALUE!</v>
      </c>
      <c r="DA543" s="70" t="e">
        <f t="shared" si="566"/>
        <v>#VALUE!</v>
      </c>
      <c r="DB543" s="70"/>
      <c r="DC543" s="70" t="b">
        <f t="shared" si="579"/>
        <v>0</v>
      </c>
      <c r="DD543" s="70">
        <f t="shared" si="567"/>
        <v>0</v>
      </c>
      <c r="DE543" s="70" t="str">
        <f t="shared" si="568"/>
        <v/>
      </c>
      <c r="DF543" s="70"/>
      <c r="DG543" s="70" t="str">
        <f t="shared" si="516"/>
        <v/>
      </c>
      <c r="DH543" s="70" t="b">
        <f t="shared" si="517"/>
        <v>0</v>
      </c>
      <c r="DI543" s="70" t="str">
        <f t="shared" si="518"/>
        <v/>
      </c>
      <c r="DJ543" s="70"/>
      <c r="DK543" s="70" t="str">
        <f t="shared" si="569"/>
        <v/>
      </c>
      <c r="DL543" s="70" t="str">
        <f t="shared" si="570"/>
        <v/>
      </c>
      <c r="DM543" s="70"/>
      <c r="DN543" s="70" t="str">
        <f t="shared" si="571"/>
        <v/>
      </c>
      <c r="DO543" s="70" t="str">
        <f>IF(DK543="","",AND((COUNTIF($DK$12:DL543,DK543))=1,(COUNTIF($DK$12:DL543,DL543))=1))</f>
        <v/>
      </c>
      <c r="DP543" s="70" t="str">
        <f>IF(DK543="","",AND((COUNTIF(DK543:$DL$812,DK543))=1,(COUNTIF(DK543:$DL$812,DL543))=1))</f>
        <v/>
      </c>
      <c r="DQ543" s="70"/>
      <c r="DR543" s="70" t="b">
        <f t="shared" si="572"/>
        <v>0</v>
      </c>
      <c r="DS543" s="70" t="b">
        <f t="shared" si="573"/>
        <v>0</v>
      </c>
      <c r="DT543" s="70">
        <f t="shared" si="519"/>
        <v>0</v>
      </c>
      <c r="DU543" s="70">
        <f t="shared" si="520"/>
        <v>0</v>
      </c>
      <c r="DV543" s="70" t="b">
        <f t="shared" si="574"/>
        <v>0</v>
      </c>
      <c r="DW543" s="70" t="b">
        <f t="shared" si="575"/>
        <v>0</v>
      </c>
      <c r="DX543" s="70"/>
      <c r="DY543" s="70" t="b">
        <f t="shared" si="576"/>
        <v>0</v>
      </c>
      <c r="DZ543" s="70">
        <f t="shared" si="577"/>
        <v>0</v>
      </c>
      <c r="EA543" s="70"/>
    </row>
    <row r="544" spans="1:131" x14ac:dyDescent="0.25">
      <c r="A544" s="24" t="str">
        <f t="shared" si="542"/>
        <v/>
      </c>
      <c r="B544" s="36"/>
      <c r="C544" s="37"/>
      <c r="D544" s="38"/>
      <c r="E544" s="37"/>
      <c r="F544" s="38"/>
      <c r="G544" s="39"/>
      <c r="H544" s="35"/>
      <c r="I544" s="30"/>
      <c r="J544" s="38"/>
      <c r="K544" s="36"/>
      <c r="L544" s="40"/>
      <c r="M544" s="43"/>
      <c r="N544" s="44"/>
      <c r="O544" s="35"/>
      <c r="P544" s="87"/>
      <c r="R544" s="70"/>
      <c r="S544" s="70"/>
      <c r="T544" s="99" t="s">
        <v>1229</v>
      </c>
      <c r="U544" s="146" t="s">
        <v>1230</v>
      </c>
      <c r="V544" s="70"/>
      <c r="W544" s="70"/>
      <c r="X544" s="70"/>
      <c r="Y544" s="70"/>
      <c r="Z544" t="b">
        <f t="shared" si="521"/>
        <v>0</v>
      </c>
      <c r="AA544" t="b">
        <f t="shared" si="543"/>
        <v>0</v>
      </c>
      <c r="AB544" t="b">
        <f t="shared" si="522"/>
        <v>0</v>
      </c>
      <c r="AC544" t="b">
        <f t="shared" si="523"/>
        <v>0</v>
      </c>
      <c r="AD544" s="101" t="b">
        <f t="shared" si="524"/>
        <v>0</v>
      </c>
      <c r="AE544" t="e">
        <f t="shared" si="525"/>
        <v>#VALUE!</v>
      </c>
      <c r="AF544" t="b">
        <f t="shared" si="526"/>
        <v>0</v>
      </c>
      <c r="AG544" s="135"/>
      <c r="AH544" s="82" t="b">
        <f t="shared" si="527"/>
        <v>0</v>
      </c>
      <c r="AI544" s="99" t="b">
        <f t="shared" si="528"/>
        <v>0</v>
      </c>
      <c r="AJ544" s="70" t="b">
        <f t="shared" si="529"/>
        <v>0</v>
      </c>
      <c r="AK544" s="111" t="b">
        <f t="shared" si="544"/>
        <v>0</v>
      </c>
      <c r="AL544" s="82" t="e">
        <f t="shared" si="530"/>
        <v>#VALUE!</v>
      </c>
      <c r="AM544" s="82" t="b">
        <f t="shared" si="531"/>
        <v>0</v>
      </c>
      <c r="AN544" s="82" t="b">
        <f t="shared" si="532"/>
        <v>0</v>
      </c>
      <c r="AO544" s="82" t="b">
        <f t="shared" si="545"/>
        <v>0</v>
      </c>
      <c r="AP544" s="82" t="b">
        <f t="shared" si="533"/>
        <v>0</v>
      </c>
      <c r="AQ544" s="82" t="b">
        <f t="shared" si="546"/>
        <v>0</v>
      </c>
      <c r="AR544" s="70">
        <f t="shared" si="547"/>
        <v>0</v>
      </c>
      <c r="AS544" s="82" t="b">
        <f t="shared" si="534"/>
        <v>0</v>
      </c>
      <c r="AT544" s="82" t="b">
        <f t="shared" si="535"/>
        <v>0</v>
      </c>
      <c r="AU544" s="82" t="b">
        <f t="shared" si="536"/>
        <v>0</v>
      </c>
      <c r="AV544" s="82" t="b">
        <f t="shared" si="537"/>
        <v>0</v>
      </c>
      <c r="AW544" s="82" t="b">
        <f t="shared" si="538"/>
        <v>0</v>
      </c>
      <c r="AX544" s="82" t="b">
        <f t="shared" si="539"/>
        <v>0</v>
      </c>
      <c r="AY544" s="82" t="b">
        <f t="shared" si="548"/>
        <v>0</v>
      </c>
      <c r="AZ544" s="82"/>
      <c r="BA544" s="82" t="b">
        <f t="shared" si="549"/>
        <v>0</v>
      </c>
      <c r="BB544" s="82" t="b">
        <f t="shared" si="550"/>
        <v>0</v>
      </c>
      <c r="BC544" s="82" t="b">
        <f t="shared" si="551"/>
        <v>0</v>
      </c>
      <c r="BD544" s="70"/>
      <c r="BE544" s="70" t="str">
        <f t="shared" si="540"/>
        <v/>
      </c>
      <c r="BF544" s="70">
        <v>533</v>
      </c>
      <c r="BG544" s="70"/>
      <c r="BH544" s="70"/>
      <c r="BI544" s="70"/>
      <c r="BJ544" s="70"/>
      <c r="BK544" s="70"/>
      <c r="BL544" s="70"/>
      <c r="BM544" s="70"/>
      <c r="BN544" s="70"/>
      <c r="BO544" s="70"/>
      <c r="BP544" s="70"/>
      <c r="BQ544" s="70"/>
      <c r="BR544" s="70"/>
      <c r="BS544" s="70" t="b">
        <f t="shared" si="541"/>
        <v>0</v>
      </c>
      <c r="BT544" s="70">
        <f>COUNTA(B545:$O$830)</f>
        <v>0</v>
      </c>
      <c r="BU544" s="70"/>
      <c r="BV544" s="163"/>
      <c r="BW544" s="163"/>
      <c r="BX544" s="163"/>
      <c r="BY544" s="163"/>
      <c r="BZ544" s="163"/>
      <c r="CA544" s="163"/>
      <c r="CB544" s="163"/>
      <c r="CC544" s="163"/>
      <c r="CD544" s="163"/>
      <c r="CE544" s="163" t="str">
        <f t="shared" si="552"/>
        <v/>
      </c>
      <c r="CF544" s="163" t="str">
        <f t="shared" si="553"/>
        <v/>
      </c>
      <c r="CG544" s="163" t="str">
        <f t="shared" si="554"/>
        <v/>
      </c>
      <c r="CH544" s="163" t="str">
        <f t="shared" si="555"/>
        <v/>
      </c>
      <c r="CI544" s="163" t="str">
        <f t="shared" si="556"/>
        <v/>
      </c>
      <c r="CJ544" s="163" t="str">
        <f t="shared" si="557"/>
        <v/>
      </c>
      <c r="CK544" s="163" t="str">
        <f t="shared" si="558"/>
        <v/>
      </c>
      <c r="CL544" s="163" t="str">
        <f t="shared" si="559"/>
        <v/>
      </c>
      <c r="CM544" s="163" t="str">
        <f t="shared" si="560"/>
        <v/>
      </c>
      <c r="CN544" s="163"/>
      <c r="CO544" s="163"/>
      <c r="CP544" s="163" t="str">
        <f t="shared" si="561"/>
        <v/>
      </c>
      <c r="CQ544" s="163"/>
      <c r="CR544" s="163"/>
      <c r="CS544" s="185" t="str">
        <f t="shared" si="578"/>
        <v/>
      </c>
      <c r="CT544" s="70"/>
      <c r="CU544" s="70">
        <f t="shared" si="562"/>
        <v>0</v>
      </c>
      <c r="CV544" s="70">
        <f t="shared" si="563"/>
        <v>0</v>
      </c>
      <c r="CW544" s="70"/>
      <c r="CX544" s="96">
        <f t="shared" si="564"/>
        <v>0</v>
      </c>
      <c r="CY544" s="70"/>
      <c r="CZ544" s="70" t="e">
        <f t="shared" si="565"/>
        <v>#VALUE!</v>
      </c>
      <c r="DA544" s="70" t="e">
        <f t="shared" si="566"/>
        <v>#VALUE!</v>
      </c>
      <c r="DB544" s="70"/>
      <c r="DC544" s="70" t="b">
        <f t="shared" si="579"/>
        <v>0</v>
      </c>
      <c r="DD544" s="70">
        <f t="shared" si="567"/>
        <v>0</v>
      </c>
      <c r="DE544" s="70" t="str">
        <f t="shared" si="568"/>
        <v/>
      </c>
      <c r="DF544" s="70"/>
      <c r="DG544" s="70" t="str">
        <f t="shared" ref="DG544:DG607" si="580">E544&amp;F544</f>
        <v/>
      </c>
      <c r="DH544" s="70" t="b">
        <f t="shared" ref="DH544:DH607" si="581">OR(IF(((B544="ss")+(B544="se")+(E544&lt;&gt;"c"))=2,TRUE,IF(OR(B544="se",B544="ss"),OR((ISNA(MATCH(IF(((B544="ss")+(B544="se")+(E544="c"))=2,C544&amp;D544,""),$DG$12:$DG$812,0))),(ISNA(MATCH(IF(((B544="ss")+(B544="se")+(E544="c"))=2,C544&amp;D544,""),$DG$12:$DG$812,0)))),)),IF(OR(B544="ss",B544="se"),COUNTIF($DE$12:$DE$830,DE544)&lt;&gt;COUNTIF($DI$12:$DI$812,DI544),FALSE))</f>
        <v>0</v>
      </c>
      <c r="DI544" s="70" t="str">
        <f t="shared" ref="DI544:DI607" si="582">C544&amp;D544</f>
        <v/>
      </c>
      <c r="DJ544" s="70"/>
      <c r="DK544" s="70" t="str">
        <f t="shared" si="569"/>
        <v/>
      </c>
      <c r="DL544" s="70" t="str">
        <f t="shared" si="570"/>
        <v/>
      </c>
      <c r="DM544" s="70"/>
      <c r="DN544" s="70" t="str">
        <f t="shared" si="571"/>
        <v/>
      </c>
      <c r="DO544" s="70" t="str">
        <f>IF(DK544="","",AND((COUNTIF($DK$12:DL544,DK544))=1,(COUNTIF($DK$12:DL544,DL544))=1))</f>
        <v/>
      </c>
      <c r="DP544" s="70" t="str">
        <f>IF(DK544="","",AND((COUNTIF(DK544:$DL$812,DK544))=1,(COUNTIF(DK544:$DL$812,DL544))=1))</f>
        <v/>
      </c>
      <c r="DQ544" s="70"/>
      <c r="DR544" s="70" t="b">
        <f t="shared" si="572"/>
        <v>0</v>
      </c>
      <c r="DS544" s="70" t="b">
        <f t="shared" si="573"/>
        <v>0</v>
      </c>
      <c r="DT544" s="70">
        <f t="shared" ref="DT544:DT607" si="583">IF(LEFT(M544,13)="oui percement",C544&amp;D544,)</f>
        <v>0</v>
      </c>
      <c r="DU544" s="70">
        <f t="shared" ref="DU544:DU607" si="584">IF(RIGHT(M544,5)="appui",C544&amp;D544,)</f>
        <v>0</v>
      </c>
      <c r="DV544" s="70" t="b">
        <f t="shared" si="574"/>
        <v>0</v>
      </c>
      <c r="DW544" s="70" t="b">
        <f t="shared" si="575"/>
        <v>0</v>
      </c>
      <c r="DX544" s="70"/>
      <c r="DY544" s="70" t="b">
        <f t="shared" si="576"/>
        <v>0</v>
      </c>
      <c r="DZ544" s="70">
        <f t="shared" si="577"/>
        <v>0</v>
      </c>
      <c r="EA544" s="70"/>
    </row>
    <row r="545" spans="1:131" x14ac:dyDescent="0.25">
      <c r="A545" s="24" t="str">
        <f t="shared" si="542"/>
        <v/>
      </c>
      <c r="B545" s="36"/>
      <c r="C545" s="37"/>
      <c r="D545" s="38"/>
      <c r="E545" s="37"/>
      <c r="F545" s="38"/>
      <c r="G545" s="39"/>
      <c r="H545" s="35"/>
      <c r="I545" s="30"/>
      <c r="J545" s="38"/>
      <c r="K545" s="36"/>
      <c r="L545" s="40"/>
      <c r="M545" s="43"/>
      <c r="N545" s="44"/>
      <c r="O545" s="35"/>
      <c r="P545" s="87"/>
      <c r="R545" s="70"/>
      <c r="S545" s="70"/>
      <c r="T545" s="99" t="s">
        <v>1231</v>
      </c>
      <c r="U545" s="146" t="s">
        <v>1232</v>
      </c>
      <c r="V545" s="70"/>
      <c r="W545" s="70"/>
      <c r="X545" s="70"/>
      <c r="Y545" s="70"/>
      <c r="Z545" t="b">
        <f t="shared" si="521"/>
        <v>0</v>
      </c>
      <c r="AA545" t="b">
        <f t="shared" si="543"/>
        <v>0</v>
      </c>
      <c r="AB545" t="b">
        <f t="shared" si="522"/>
        <v>0</v>
      </c>
      <c r="AC545" t="b">
        <f t="shared" si="523"/>
        <v>0</v>
      </c>
      <c r="AD545" s="101" t="b">
        <f t="shared" si="524"/>
        <v>0</v>
      </c>
      <c r="AE545" t="e">
        <f t="shared" si="525"/>
        <v>#VALUE!</v>
      </c>
      <c r="AF545" t="b">
        <f t="shared" si="526"/>
        <v>0</v>
      </c>
      <c r="AG545" s="135"/>
      <c r="AH545" s="82" t="b">
        <f t="shared" si="527"/>
        <v>0</v>
      </c>
      <c r="AI545" s="99" t="b">
        <f t="shared" si="528"/>
        <v>0</v>
      </c>
      <c r="AJ545" s="70" t="b">
        <f t="shared" si="529"/>
        <v>0</v>
      </c>
      <c r="AK545" s="111" t="b">
        <f t="shared" si="544"/>
        <v>0</v>
      </c>
      <c r="AL545" s="82" t="e">
        <f t="shared" si="530"/>
        <v>#VALUE!</v>
      </c>
      <c r="AM545" s="82" t="b">
        <f t="shared" si="531"/>
        <v>0</v>
      </c>
      <c r="AN545" s="82" t="b">
        <f t="shared" si="532"/>
        <v>0</v>
      </c>
      <c r="AO545" s="82" t="b">
        <f t="shared" si="545"/>
        <v>0</v>
      </c>
      <c r="AP545" s="82" t="b">
        <f t="shared" si="533"/>
        <v>0</v>
      </c>
      <c r="AQ545" s="82" t="b">
        <f t="shared" si="546"/>
        <v>0</v>
      </c>
      <c r="AR545" s="70">
        <f t="shared" si="547"/>
        <v>0</v>
      </c>
      <c r="AS545" s="82" t="b">
        <f t="shared" si="534"/>
        <v>0</v>
      </c>
      <c r="AT545" s="82" t="b">
        <f t="shared" si="535"/>
        <v>0</v>
      </c>
      <c r="AU545" s="82" t="b">
        <f t="shared" si="536"/>
        <v>0</v>
      </c>
      <c r="AV545" s="82" t="b">
        <f t="shared" si="537"/>
        <v>0</v>
      </c>
      <c r="AW545" s="82" t="b">
        <f t="shared" si="538"/>
        <v>0</v>
      </c>
      <c r="AX545" s="82" t="b">
        <f t="shared" si="539"/>
        <v>0</v>
      </c>
      <c r="AY545" s="82" t="b">
        <f t="shared" si="548"/>
        <v>0</v>
      </c>
      <c r="AZ545" s="82"/>
      <c r="BA545" s="82" t="b">
        <f t="shared" si="549"/>
        <v>0</v>
      </c>
      <c r="BB545" s="82" t="b">
        <f t="shared" si="550"/>
        <v>0</v>
      </c>
      <c r="BC545" s="82" t="b">
        <f t="shared" si="551"/>
        <v>0</v>
      </c>
      <c r="BD545" s="70"/>
      <c r="BE545" s="70" t="str">
        <f t="shared" si="540"/>
        <v/>
      </c>
      <c r="BF545" s="70">
        <v>534</v>
      </c>
      <c r="BG545" s="70"/>
      <c r="BH545" s="70"/>
      <c r="BI545" s="70"/>
      <c r="BJ545" s="70"/>
      <c r="BK545" s="70"/>
      <c r="BL545" s="70"/>
      <c r="BM545" s="70"/>
      <c r="BN545" s="70"/>
      <c r="BO545" s="70"/>
      <c r="BP545" s="70"/>
      <c r="BQ545" s="70"/>
      <c r="BR545" s="70"/>
      <c r="BS545" s="70" t="b">
        <f t="shared" si="541"/>
        <v>0</v>
      </c>
      <c r="BT545" s="70">
        <f>COUNTA(B546:$O$830)</f>
        <v>0</v>
      </c>
      <c r="BU545" s="70"/>
      <c r="BV545" s="163"/>
      <c r="BW545" s="163"/>
      <c r="BX545" s="163"/>
      <c r="BY545" s="163"/>
      <c r="BZ545" s="163"/>
      <c r="CA545" s="163"/>
      <c r="CB545" s="163"/>
      <c r="CC545" s="163"/>
      <c r="CD545" s="163"/>
      <c r="CE545" s="163" t="str">
        <f t="shared" si="552"/>
        <v/>
      </c>
      <c r="CF545" s="163" t="str">
        <f t="shared" si="553"/>
        <v/>
      </c>
      <c r="CG545" s="163" t="str">
        <f t="shared" si="554"/>
        <v/>
      </c>
      <c r="CH545" s="163" t="str">
        <f t="shared" si="555"/>
        <v/>
      </c>
      <c r="CI545" s="163" t="str">
        <f t="shared" si="556"/>
        <v/>
      </c>
      <c r="CJ545" s="163" t="str">
        <f t="shared" si="557"/>
        <v/>
      </c>
      <c r="CK545" s="163" t="str">
        <f t="shared" si="558"/>
        <v/>
      </c>
      <c r="CL545" s="163" t="str">
        <f t="shared" si="559"/>
        <v/>
      </c>
      <c r="CM545" s="163" t="str">
        <f t="shared" si="560"/>
        <v/>
      </c>
      <c r="CN545" s="163"/>
      <c r="CO545" s="163"/>
      <c r="CP545" s="163" t="str">
        <f t="shared" si="561"/>
        <v/>
      </c>
      <c r="CQ545" s="163"/>
      <c r="CR545" s="163"/>
      <c r="CS545" s="185" t="str">
        <f t="shared" si="578"/>
        <v/>
      </c>
      <c r="CT545" s="70"/>
      <c r="CU545" s="70">
        <f t="shared" si="562"/>
        <v>0</v>
      </c>
      <c r="CV545" s="70">
        <f t="shared" si="563"/>
        <v>0</v>
      </c>
      <c r="CW545" s="70"/>
      <c r="CX545" s="96">
        <f t="shared" si="564"/>
        <v>0</v>
      </c>
      <c r="CY545" s="70"/>
      <c r="CZ545" s="70" t="e">
        <f t="shared" si="565"/>
        <v>#VALUE!</v>
      </c>
      <c r="DA545" s="70" t="e">
        <f t="shared" si="566"/>
        <v>#VALUE!</v>
      </c>
      <c r="DB545" s="70"/>
      <c r="DC545" s="70" t="b">
        <f t="shared" si="579"/>
        <v>0</v>
      </c>
      <c r="DD545" s="70">
        <f t="shared" si="567"/>
        <v>0</v>
      </c>
      <c r="DE545" s="70" t="str">
        <f t="shared" si="568"/>
        <v/>
      </c>
      <c r="DF545" s="70"/>
      <c r="DG545" s="70" t="str">
        <f t="shared" si="580"/>
        <v/>
      </c>
      <c r="DH545" s="70" t="b">
        <f t="shared" si="581"/>
        <v>0</v>
      </c>
      <c r="DI545" s="70" t="str">
        <f t="shared" si="582"/>
        <v/>
      </c>
      <c r="DJ545" s="70"/>
      <c r="DK545" s="70" t="str">
        <f t="shared" si="569"/>
        <v/>
      </c>
      <c r="DL545" s="70" t="str">
        <f t="shared" si="570"/>
        <v/>
      </c>
      <c r="DM545" s="70"/>
      <c r="DN545" s="70" t="str">
        <f t="shared" si="571"/>
        <v/>
      </c>
      <c r="DO545" s="70" t="str">
        <f>IF(DK545="","",AND((COUNTIF($DK$12:DL545,DK545))=1,(COUNTIF($DK$12:DL545,DL545))=1))</f>
        <v/>
      </c>
      <c r="DP545" s="70" t="str">
        <f>IF(DK545="","",AND((COUNTIF(DK545:$DL$812,DK545))=1,(COUNTIF(DK545:$DL$812,DL545))=1))</f>
        <v/>
      </c>
      <c r="DQ545" s="70"/>
      <c r="DR545" s="70" t="b">
        <f t="shared" si="572"/>
        <v>0</v>
      </c>
      <c r="DS545" s="70" t="b">
        <f t="shared" si="573"/>
        <v>0</v>
      </c>
      <c r="DT545" s="70">
        <f t="shared" si="583"/>
        <v>0</v>
      </c>
      <c r="DU545" s="70">
        <f t="shared" si="584"/>
        <v>0</v>
      </c>
      <c r="DV545" s="70" t="b">
        <f t="shared" si="574"/>
        <v>0</v>
      </c>
      <c r="DW545" s="70" t="b">
        <f t="shared" si="575"/>
        <v>0</v>
      </c>
      <c r="DX545" s="70"/>
      <c r="DY545" s="70" t="b">
        <f t="shared" si="576"/>
        <v>0</v>
      </c>
      <c r="DZ545" s="70">
        <f t="shared" si="577"/>
        <v>0</v>
      </c>
      <c r="EA545" s="70"/>
    </row>
    <row r="546" spans="1:131" x14ac:dyDescent="0.25">
      <c r="A546" s="24" t="str">
        <f t="shared" si="542"/>
        <v/>
      </c>
      <c r="B546" s="36"/>
      <c r="C546" s="37"/>
      <c r="D546" s="38"/>
      <c r="E546" s="37"/>
      <c r="F546" s="38"/>
      <c r="G546" s="39"/>
      <c r="H546" s="35"/>
      <c r="I546" s="30"/>
      <c r="J546" s="38"/>
      <c r="K546" s="36"/>
      <c r="L546" s="40"/>
      <c r="M546" s="43"/>
      <c r="N546" s="44"/>
      <c r="O546" s="35"/>
      <c r="P546" s="87"/>
      <c r="R546" s="70"/>
      <c r="S546" s="70"/>
      <c r="T546" s="99" t="s">
        <v>1233</v>
      </c>
      <c r="U546" s="146" t="s">
        <v>1234</v>
      </c>
      <c r="V546" s="70"/>
      <c r="W546" s="70"/>
      <c r="X546" s="70"/>
      <c r="Y546" s="70"/>
      <c r="Z546" t="b">
        <f t="shared" si="521"/>
        <v>0</v>
      </c>
      <c r="AA546" t="b">
        <f t="shared" si="543"/>
        <v>0</v>
      </c>
      <c r="AB546" t="b">
        <f t="shared" si="522"/>
        <v>0</v>
      </c>
      <c r="AC546" t="b">
        <f t="shared" si="523"/>
        <v>0</v>
      </c>
      <c r="AD546" s="101" t="b">
        <f t="shared" si="524"/>
        <v>0</v>
      </c>
      <c r="AE546" t="e">
        <f t="shared" si="525"/>
        <v>#VALUE!</v>
      </c>
      <c r="AF546" t="b">
        <f t="shared" si="526"/>
        <v>0</v>
      </c>
      <c r="AG546" s="135"/>
      <c r="AH546" s="82" t="b">
        <f t="shared" si="527"/>
        <v>0</v>
      </c>
      <c r="AI546" s="99" t="b">
        <f t="shared" si="528"/>
        <v>0</v>
      </c>
      <c r="AJ546" s="70" t="b">
        <f t="shared" si="529"/>
        <v>0</v>
      </c>
      <c r="AK546" s="111" t="b">
        <f t="shared" si="544"/>
        <v>0</v>
      </c>
      <c r="AL546" s="82" t="e">
        <f t="shared" si="530"/>
        <v>#VALUE!</v>
      </c>
      <c r="AM546" s="82" t="b">
        <f t="shared" si="531"/>
        <v>0</v>
      </c>
      <c r="AN546" s="82" t="b">
        <f t="shared" si="532"/>
        <v>0</v>
      </c>
      <c r="AO546" s="82" t="b">
        <f t="shared" si="545"/>
        <v>0</v>
      </c>
      <c r="AP546" s="82" t="b">
        <f t="shared" si="533"/>
        <v>0</v>
      </c>
      <c r="AQ546" s="82" t="b">
        <f t="shared" si="546"/>
        <v>0</v>
      </c>
      <c r="AR546" s="70">
        <f t="shared" si="547"/>
        <v>0</v>
      </c>
      <c r="AS546" s="82" t="b">
        <f t="shared" si="534"/>
        <v>0</v>
      </c>
      <c r="AT546" s="82" t="b">
        <f t="shared" si="535"/>
        <v>0</v>
      </c>
      <c r="AU546" s="82" t="b">
        <f t="shared" si="536"/>
        <v>0</v>
      </c>
      <c r="AV546" s="82" t="b">
        <f t="shared" si="537"/>
        <v>0</v>
      </c>
      <c r="AW546" s="82" t="b">
        <f t="shared" si="538"/>
        <v>0</v>
      </c>
      <c r="AX546" s="82" t="b">
        <f t="shared" si="539"/>
        <v>0</v>
      </c>
      <c r="AY546" s="82" t="b">
        <f t="shared" si="548"/>
        <v>0</v>
      </c>
      <c r="AZ546" s="82"/>
      <c r="BA546" s="82" t="b">
        <f t="shared" si="549"/>
        <v>0</v>
      </c>
      <c r="BB546" s="82" t="b">
        <f t="shared" si="550"/>
        <v>0</v>
      </c>
      <c r="BC546" s="82" t="b">
        <f t="shared" si="551"/>
        <v>0</v>
      </c>
      <c r="BD546" s="70"/>
      <c r="BE546" s="70" t="str">
        <f t="shared" si="540"/>
        <v/>
      </c>
      <c r="BF546" s="70">
        <v>535</v>
      </c>
      <c r="BG546" s="70"/>
      <c r="BH546" s="70"/>
      <c r="BI546" s="70"/>
      <c r="BJ546" s="70"/>
      <c r="BK546" s="70"/>
      <c r="BL546" s="70"/>
      <c r="BM546" s="70"/>
      <c r="BN546" s="70"/>
      <c r="BO546" s="70"/>
      <c r="BP546" s="70"/>
      <c r="BQ546" s="70"/>
      <c r="BR546" s="70"/>
      <c r="BS546" s="70" t="b">
        <f t="shared" si="541"/>
        <v>0</v>
      </c>
      <c r="BT546" s="70">
        <f>COUNTA(B547:$O$830)</f>
        <v>0</v>
      </c>
      <c r="BU546" s="70"/>
      <c r="BV546" s="163"/>
      <c r="BW546" s="163"/>
      <c r="BX546" s="163"/>
      <c r="BY546" s="163"/>
      <c r="BZ546" s="163"/>
      <c r="CA546" s="163"/>
      <c r="CB546" s="163"/>
      <c r="CC546" s="163"/>
      <c r="CD546" s="163"/>
      <c r="CE546" s="163" t="str">
        <f t="shared" si="552"/>
        <v/>
      </c>
      <c r="CF546" s="163" t="str">
        <f t="shared" si="553"/>
        <v/>
      </c>
      <c r="CG546" s="163" t="str">
        <f t="shared" si="554"/>
        <v/>
      </c>
      <c r="CH546" s="163" t="str">
        <f t="shared" si="555"/>
        <v/>
      </c>
      <c r="CI546" s="163" t="str">
        <f t="shared" si="556"/>
        <v/>
      </c>
      <c r="CJ546" s="163" t="str">
        <f t="shared" si="557"/>
        <v/>
      </c>
      <c r="CK546" s="163" t="str">
        <f t="shared" si="558"/>
        <v/>
      </c>
      <c r="CL546" s="163" t="str">
        <f t="shared" si="559"/>
        <v/>
      </c>
      <c r="CM546" s="163" t="str">
        <f t="shared" si="560"/>
        <v/>
      </c>
      <c r="CN546" s="163"/>
      <c r="CO546" s="163"/>
      <c r="CP546" s="163" t="str">
        <f t="shared" si="561"/>
        <v/>
      </c>
      <c r="CQ546" s="163"/>
      <c r="CR546" s="163"/>
      <c r="CS546" s="185" t="str">
        <f t="shared" si="578"/>
        <v/>
      </c>
      <c r="CT546" s="70"/>
      <c r="CU546" s="70">
        <f t="shared" si="562"/>
        <v>0</v>
      </c>
      <c r="CV546" s="70">
        <f t="shared" si="563"/>
        <v>0</v>
      </c>
      <c r="CW546" s="70"/>
      <c r="CX546" s="96">
        <f t="shared" si="564"/>
        <v>0</v>
      </c>
      <c r="CY546" s="70"/>
      <c r="CZ546" s="70" t="e">
        <f t="shared" si="565"/>
        <v>#VALUE!</v>
      </c>
      <c r="DA546" s="70" t="e">
        <f t="shared" si="566"/>
        <v>#VALUE!</v>
      </c>
      <c r="DB546" s="70"/>
      <c r="DC546" s="70" t="b">
        <f t="shared" si="579"/>
        <v>0</v>
      </c>
      <c r="DD546" s="70">
        <f t="shared" si="567"/>
        <v>0</v>
      </c>
      <c r="DE546" s="70" t="str">
        <f t="shared" si="568"/>
        <v/>
      </c>
      <c r="DF546" s="70"/>
      <c r="DG546" s="70" t="str">
        <f t="shared" si="580"/>
        <v/>
      </c>
      <c r="DH546" s="70" t="b">
        <f t="shared" si="581"/>
        <v>0</v>
      </c>
      <c r="DI546" s="70" t="str">
        <f t="shared" si="582"/>
        <v/>
      </c>
      <c r="DJ546" s="70"/>
      <c r="DK546" s="70" t="str">
        <f t="shared" si="569"/>
        <v/>
      </c>
      <c r="DL546" s="70" t="str">
        <f t="shared" si="570"/>
        <v/>
      </c>
      <c r="DM546" s="70"/>
      <c r="DN546" s="70" t="str">
        <f t="shared" si="571"/>
        <v/>
      </c>
      <c r="DO546" s="70" t="str">
        <f>IF(DK546="","",AND((COUNTIF($DK$12:DL546,DK546))=1,(COUNTIF($DK$12:DL546,DL546))=1))</f>
        <v/>
      </c>
      <c r="DP546" s="70" t="str">
        <f>IF(DK546="","",AND((COUNTIF(DK546:$DL$812,DK546))=1,(COUNTIF(DK546:$DL$812,DL546))=1))</f>
        <v/>
      </c>
      <c r="DQ546" s="70"/>
      <c r="DR546" s="70" t="b">
        <f t="shared" si="572"/>
        <v>0</v>
      </c>
      <c r="DS546" s="70" t="b">
        <f t="shared" si="573"/>
        <v>0</v>
      </c>
      <c r="DT546" s="70">
        <f t="shared" si="583"/>
        <v>0</v>
      </c>
      <c r="DU546" s="70">
        <f t="shared" si="584"/>
        <v>0</v>
      </c>
      <c r="DV546" s="70" t="b">
        <f t="shared" si="574"/>
        <v>0</v>
      </c>
      <c r="DW546" s="70" t="b">
        <f t="shared" si="575"/>
        <v>0</v>
      </c>
      <c r="DX546" s="70"/>
      <c r="DY546" s="70" t="b">
        <f t="shared" si="576"/>
        <v>0</v>
      </c>
      <c r="DZ546" s="70">
        <f t="shared" si="577"/>
        <v>0</v>
      </c>
      <c r="EA546" s="70"/>
    </row>
    <row r="547" spans="1:131" x14ac:dyDescent="0.25">
      <c r="A547" s="24" t="str">
        <f t="shared" si="542"/>
        <v/>
      </c>
      <c r="B547" s="36"/>
      <c r="C547" s="37"/>
      <c r="D547" s="38"/>
      <c r="E547" s="37"/>
      <c r="F547" s="38"/>
      <c r="G547" s="39"/>
      <c r="H547" s="35"/>
      <c r="I547" s="30"/>
      <c r="J547" s="38"/>
      <c r="K547" s="36"/>
      <c r="L547" s="40"/>
      <c r="M547" s="43"/>
      <c r="N547" s="44"/>
      <c r="O547" s="35"/>
      <c r="P547" s="87"/>
      <c r="R547" s="70"/>
      <c r="S547" s="70"/>
      <c r="T547" s="99" t="s">
        <v>1235</v>
      </c>
      <c r="U547" s="146" t="s">
        <v>1236</v>
      </c>
      <c r="V547" s="70"/>
      <c r="W547" s="70"/>
      <c r="X547" s="70"/>
      <c r="Y547" s="70"/>
      <c r="Z547" t="b">
        <f t="shared" si="521"/>
        <v>0</v>
      </c>
      <c r="AA547" t="b">
        <f t="shared" si="543"/>
        <v>0</v>
      </c>
      <c r="AB547" t="b">
        <f t="shared" si="522"/>
        <v>0</v>
      </c>
      <c r="AC547" t="b">
        <f t="shared" si="523"/>
        <v>0</v>
      </c>
      <c r="AD547" s="101" t="b">
        <f t="shared" si="524"/>
        <v>0</v>
      </c>
      <c r="AE547" t="e">
        <f t="shared" si="525"/>
        <v>#VALUE!</v>
      </c>
      <c r="AF547" t="b">
        <f t="shared" si="526"/>
        <v>0</v>
      </c>
      <c r="AG547" s="135"/>
      <c r="AH547" s="82" t="b">
        <f t="shared" si="527"/>
        <v>0</v>
      </c>
      <c r="AI547" s="99" t="b">
        <f t="shared" si="528"/>
        <v>0</v>
      </c>
      <c r="AJ547" s="70" t="b">
        <f t="shared" si="529"/>
        <v>0</v>
      </c>
      <c r="AK547" s="111" t="b">
        <f t="shared" si="544"/>
        <v>0</v>
      </c>
      <c r="AL547" s="82" t="e">
        <f t="shared" si="530"/>
        <v>#VALUE!</v>
      </c>
      <c r="AM547" s="82" t="b">
        <f t="shared" si="531"/>
        <v>0</v>
      </c>
      <c r="AN547" s="82" t="b">
        <f t="shared" si="532"/>
        <v>0</v>
      </c>
      <c r="AO547" s="82" t="b">
        <f t="shared" si="545"/>
        <v>0</v>
      </c>
      <c r="AP547" s="82" t="b">
        <f t="shared" si="533"/>
        <v>0</v>
      </c>
      <c r="AQ547" s="82" t="b">
        <f t="shared" si="546"/>
        <v>0</v>
      </c>
      <c r="AR547" s="70">
        <f t="shared" si="547"/>
        <v>0</v>
      </c>
      <c r="AS547" s="82" t="b">
        <f t="shared" si="534"/>
        <v>0</v>
      </c>
      <c r="AT547" s="82" t="b">
        <f t="shared" si="535"/>
        <v>0</v>
      </c>
      <c r="AU547" s="82" t="b">
        <f t="shared" si="536"/>
        <v>0</v>
      </c>
      <c r="AV547" s="82" t="b">
        <f t="shared" si="537"/>
        <v>0</v>
      </c>
      <c r="AW547" s="82" t="b">
        <f t="shared" si="538"/>
        <v>0</v>
      </c>
      <c r="AX547" s="82" t="b">
        <f t="shared" si="539"/>
        <v>0</v>
      </c>
      <c r="AY547" s="82" t="b">
        <f t="shared" si="548"/>
        <v>0</v>
      </c>
      <c r="AZ547" s="82"/>
      <c r="BA547" s="82" t="b">
        <f t="shared" si="549"/>
        <v>0</v>
      </c>
      <c r="BB547" s="82" t="b">
        <f t="shared" si="550"/>
        <v>0</v>
      </c>
      <c r="BC547" s="82" t="b">
        <f t="shared" si="551"/>
        <v>0</v>
      </c>
      <c r="BD547" s="70"/>
      <c r="BE547" s="70" t="str">
        <f t="shared" si="540"/>
        <v/>
      </c>
      <c r="BF547" s="70">
        <v>536</v>
      </c>
      <c r="BG547" s="70"/>
      <c r="BH547" s="70"/>
      <c r="BI547" s="70"/>
      <c r="BJ547" s="70"/>
      <c r="BK547" s="70"/>
      <c r="BL547" s="70"/>
      <c r="BM547" s="70"/>
      <c r="BN547" s="70"/>
      <c r="BO547" s="70"/>
      <c r="BP547" s="70"/>
      <c r="BQ547" s="70"/>
      <c r="BR547" s="70"/>
      <c r="BS547" s="70" t="b">
        <f t="shared" si="541"/>
        <v>0</v>
      </c>
      <c r="BT547" s="70">
        <f>COUNTA(B548:$O$830)</f>
        <v>0</v>
      </c>
      <c r="BU547" s="70"/>
      <c r="BV547" s="163"/>
      <c r="BW547" s="163"/>
      <c r="BX547" s="163"/>
      <c r="BY547" s="163"/>
      <c r="BZ547" s="163"/>
      <c r="CA547" s="163"/>
      <c r="CB547" s="163"/>
      <c r="CC547" s="163"/>
      <c r="CD547" s="163"/>
      <c r="CE547" s="163" t="str">
        <f t="shared" si="552"/>
        <v/>
      </c>
      <c r="CF547" s="163" t="str">
        <f t="shared" si="553"/>
        <v/>
      </c>
      <c r="CG547" s="163" t="str">
        <f t="shared" si="554"/>
        <v/>
      </c>
      <c r="CH547" s="163" t="str">
        <f t="shared" si="555"/>
        <v/>
      </c>
      <c r="CI547" s="163" t="str">
        <f t="shared" si="556"/>
        <v/>
      </c>
      <c r="CJ547" s="163" t="str">
        <f t="shared" si="557"/>
        <v/>
      </c>
      <c r="CK547" s="163" t="str">
        <f t="shared" si="558"/>
        <v/>
      </c>
      <c r="CL547" s="163" t="str">
        <f t="shared" si="559"/>
        <v/>
      </c>
      <c r="CM547" s="163" t="str">
        <f t="shared" si="560"/>
        <v/>
      </c>
      <c r="CN547" s="163"/>
      <c r="CO547" s="163"/>
      <c r="CP547" s="163" t="str">
        <f t="shared" si="561"/>
        <v/>
      </c>
      <c r="CQ547" s="163"/>
      <c r="CR547" s="163"/>
      <c r="CS547" s="185" t="str">
        <f t="shared" si="578"/>
        <v/>
      </c>
      <c r="CT547" s="70"/>
      <c r="CU547" s="70">
        <f t="shared" si="562"/>
        <v>0</v>
      </c>
      <c r="CV547" s="70">
        <f t="shared" si="563"/>
        <v>0</v>
      </c>
      <c r="CW547" s="70"/>
      <c r="CX547" s="96">
        <f t="shared" si="564"/>
        <v>0</v>
      </c>
      <c r="CY547" s="70"/>
      <c r="CZ547" s="70" t="e">
        <f t="shared" si="565"/>
        <v>#VALUE!</v>
      </c>
      <c r="DA547" s="70" t="e">
        <f t="shared" si="566"/>
        <v>#VALUE!</v>
      </c>
      <c r="DB547" s="70"/>
      <c r="DC547" s="70" t="b">
        <f t="shared" si="579"/>
        <v>0</v>
      </c>
      <c r="DD547" s="70">
        <f t="shared" si="567"/>
        <v>0</v>
      </c>
      <c r="DE547" s="70" t="str">
        <f t="shared" si="568"/>
        <v/>
      </c>
      <c r="DF547" s="70"/>
      <c r="DG547" s="70" t="str">
        <f t="shared" si="580"/>
        <v/>
      </c>
      <c r="DH547" s="70" t="b">
        <f t="shared" si="581"/>
        <v>0</v>
      </c>
      <c r="DI547" s="70" t="str">
        <f t="shared" si="582"/>
        <v/>
      </c>
      <c r="DJ547" s="70"/>
      <c r="DK547" s="70" t="str">
        <f t="shared" si="569"/>
        <v/>
      </c>
      <c r="DL547" s="70" t="str">
        <f t="shared" si="570"/>
        <v/>
      </c>
      <c r="DM547" s="70"/>
      <c r="DN547" s="70" t="str">
        <f t="shared" si="571"/>
        <v/>
      </c>
      <c r="DO547" s="70" t="str">
        <f>IF(DK547="","",AND((COUNTIF($DK$12:DL547,DK547))=1,(COUNTIF($DK$12:DL547,DL547))=1))</f>
        <v/>
      </c>
      <c r="DP547" s="70" t="str">
        <f>IF(DK547="","",AND((COUNTIF(DK547:$DL$812,DK547))=1,(COUNTIF(DK547:$DL$812,DL547))=1))</f>
        <v/>
      </c>
      <c r="DQ547" s="70"/>
      <c r="DR547" s="70" t="b">
        <f t="shared" si="572"/>
        <v>0</v>
      </c>
      <c r="DS547" s="70" t="b">
        <f t="shared" si="573"/>
        <v>0</v>
      </c>
      <c r="DT547" s="70">
        <f t="shared" si="583"/>
        <v>0</v>
      </c>
      <c r="DU547" s="70">
        <f t="shared" si="584"/>
        <v>0</v>
      </c>
      <c r="DV547" s="70" t="b">
        <f t="shared" si="574"/>
        <v>0</v>
      </c>
      <c r="DW547" s="70" t="b">
        <f t="shared" si="575"/>
        <v>0</v>
      </c>
      <c r="DX547" s="70"/>
      <c r="DY547" s="70" t="b">
        <f t="shared" si="576"/>
        <v>0</v>
      </c>
      <c r="DZ547" s="70">
        <f t="shared" si="577"/>
        <v>0</v>
      </c>
      <c r="EA547" s="70"/>
    </row>
    <row r="548" spans="1:131" x14ac:dyDescent="0.25">
      <c r="A548" s="24" t="str">
        <f t="shared" si="542"/>
        <v/>
      </c>
      <c r="B548" s="36"/>
      <c r="C548" s="37"/>
      <c r="D548" s="38"/>
      <c r="E548" s="37"/>
      <c r="F548" s="38"/>
      <c r="G548" s="39"/>
      <c r="H548" s="35"/>
      <c r="I548" s="30"/>
      <c r="J548" s="38"/>
      <c r="K548" s="36"/>
      <c r="L548" s="40"/>
      <c r="M548" s="43"/>
      <c r="N548" s="44"/>
      <c r="O548" s="35"/>
      <c r="P548" s="87"/>
      <c r="R548" s="70"/>
      <c r="S548" s="70"/>
      <c r="T548" s="99" t="s">
        <v>1237</v>
      </c>
      <c r="U548" s="146" t="s">
        <v>1238</v>
      </c>
      <c r="V548" s="70"/>
      <c r="W548" s="70"/>
      <c r="X548" s="70"/>
      <c r="Y548" s="70"/>
      <c r="Z548" t="b">
        <f t="shared" si="521"/>
        <v>0</v>
      </c>
      <c r="AA548" t="b">
        <f t="shared" si="543"/>
        <v>0</v>
      </c>
      <c r="AB548" t="b">
        <f t="shared" si="522"/>
        <v>0</v>
      </c>
      <c r="AC548" t="b">
        <f t="shared" si="523"/>
        <v>0</v>
      </c>
      <c r="AD548" s="101" t="b">
        <f t="shared" si="524"/>
        <v>0</v>
      </c>
      <c r="AE548" t="e">
        <f t="shared" si="525"/>
        <v>#VALUE!</v>
      </c>
      <c r="AF548" t="b">
        <f t="shared" si="526"/>
        <v>0</v>
      </c>
      <c r="AG548" s="135"/>
      <c r="AH548" s="82" t="b">
        <f t="shared" si="527"/>
        <v>0</v>
      </c>
      <c r="AI548" s="99" t="b">
        <f t="shared" si="528"/>
        <v>0</v>
      </c>
      <c r="AJ548" s="70" t="b">
        <f t="shared" si="529"/>
        <v>0</v>
      </c>
      <c r="AK548" s="111" t="b">
        <f t="shared" si="544"/>
        <v>0</v>
      </c>
      <c r="AL548" s="82" t="e">
        <f t="shared" si="530"/>
        <v>#VALUE!</v>
      </c>
      <c r="AM548" s="82" t="b">
        <f t="shared" si="531"/>
        <v>0</v>
      </c>
      <c r="AN548" s="82" t="b">
        <f t="shared" si="532"/>
        <v>0</v>
      </c>
      <c r="AO548" s="82" t="b">
        <f t="shared" si="545"/>
        <v>0</v>
      </c>
      <c r="AP548" s="82" t="b">
        <f t="shared" si="533"/>
        <v>0</v>
      </c>
      <c r="AQ548" s="82" t="b">
        <f t="shared" si="546"/>
        <v>0</v>
      </c>
      <c r="AR548" s="70">
        <f t="shared" si="547"/>
        <v>0</v>
      </c>
      <c r="AS548" s="82" t="b">
        <f t="shared" si="534"/>
        <v>0</v>
      </c>
      <c r="AT548" s="82" t="b">
        <f t="shared" si="535"/>
        <v>0</v>
      </c>
      <c r="AU548" s="82" t="b">
        <f t="shared" si="536"/>
        <v>0</v>
      </c>
      <c r="AV548" s="82" t="b">
        <f t="shared" si="537"/>
        <v>0</v>
      </c>
      <c r="AW548" s="82" t="b">
        <f t="shared" si="538"/>
        <v>0</v>
      </c>
      <c r="AX548" s="82" t="b">
        <f t="shared" si="539"/>
        <v>0</v>
      </c>
      <c r="AY548" s="82" t="b">
        <f t="shared" si="548"/>
        <v>0</v>
      </c>
      <c r="AZ548" s="82"/>
      <c r="BA548" s="82" t="b">
        <f t="shared" si="549"/>
        <v>0</v>
      </c>
      <c r="BB548" s="82" t="b">
        <f t="shared" si="550"/>
        <v>0</v>
      </c>
      <c r="BC548" s="82" t="b">
        <f t="shared" si="551"/>
        <v>0</v>
      </c>
      <c r="BD548" s="70"/>
      <c r="BE548" s="70" t="str">
        <f t="shared" si="540"/>
        <v/>
      </c>
      <c r="BF548" s="70">
        <v>537</v>
      </c>
      <c r="BG548" s="70"/>
      <c r="BH548" s="70"/>
      <c r="BI548" s="70"/>
      <c r="BJ548" s="70"/>
      <c r="BK548" s="70"/>
      <c r="BL548" s="70"/>
      <c r="BM548" s="70"/>
      <c r="BN548" s="70"/>
      <c r="BO548" s="70"/>
      <c r="BP548" s="70"/>
      <c r="BQ548" s="70"/>
      <c r="BR548" s="70"/>
      <c r="BS548" s="70" t="b">
        <f t="shared" si="541"/>
        <v>0</v>
      </c>
      <c r="BT548" s="70">
        <f>COUNTA(B549:$O$830)</f>
        <v>0</v>
      </c>
      <c r="BU548" s="70"/>
      <c r="BV548" s="163"/>
      <c r="BW548" s="163"/>
      <c r="BX548" s="163"/>
      <c r="BY548" s="163"/>
      <c r="BZ548" s="163"/>
      <c r="CA548" s="163"/>
      <c r="CB548" s="163"/>
      <c r="CC548" s="163"/>
      <c r="CD548" s="163"/>
      <c r="CE548" s="163" t="str">
        <f t="shared" si="552"/>
        <v/>
      </c>
      <c r="CF548" s="163" t="str">
        <f t="shared" si="553"/>
        <v/>
      </c>
      <c r="CG548" s="163" t="str">
        <f t="shared" si="554"/>
        <v/>
      </c>
      <c r="CH548" s="163" t="str">
        <f t="shared" si="555"/>
        <v/>
      </c>
      <c r="CI548" s="163" t="str">
        <f t="shared" si="556"/>
        <v/>
      </c>
      <c r="CJ548" s="163" t="str">
        <f t="shared" si="557"/>
        <v/>
      </c>
      <c r="CK548" s="163" t="str">
        <f t="shared" si="558"/>
        <v/>
      </c>
      <c r="CL548" s="163" t="str">
        <f t="shared" si="559"/>
        <v/>
      </c>
      <c r="CM548" s="163" t="str">
        <f t="shared" si="560"/>
        <v/>
      </c>
      <c r="CN548" s="163"/>
      <c r="CO548" s="163"/>
      <c r="CP548" s="163" t="str">
        <f t="shared" si="561"/>
        <v/>
      </c>
      <c r="CQ548" s="163"/>
      <c r="CR548" s="163"/>
      <c r="CS548" s="185" t="str">
        <f t="shared" si="578"/>
        <v/>
      </c>
      <c r="CT548" s="70"/>
      <c r="CU548" s="70">
        <f t="shared" si="562"/>
        <v>0</v>
      </c>
      <c r="CV548" s="70">
        <f t="shared" si="563"/>
        <v>0</v>
      </c>
      <c r="CW548" s="70"/>
      <c r="CX548" s="96">
        <f t="shared" si="564"/>
        <v>0</v>
      </c>
      <c r="CY548" s="70"/>
      <c r="CZ548" s="70" t="e">
        <f t="shared" si="565"/>
        <v>#VALUE!</v>
      </c>
      <c r="DA548" s="70" t="e">
        <f t="shared" si="566"/>
        <v>#VALUE!</v>
      </c>
      <c r="DB548" s="70"/>
      <c r="DC548" s="70" t="b">
        <f t="shared" si="579"/>
        <v>0</v>
      </c>
      <c r="DD548" s="70">
        <f t="shared" si="567"/>
        <v>0</v>
      </c>
      <c r="DE548" s="70" t="str">
        <f t="shared" si="568"/>
        <v/>
      </c>
      <c r="DF548" s="70"/>
      <c r="DG548" s="70" t="str">
        <f t="shared" si="580"/>
        <v/>
      </c>
      <c r="DH548" s="70" t="b">
        <f t="shared" si="581"/>
        <v>0</v>
      </c>
      <c r="DI548" s="70" t="str">
        <f t="shared" si="582"/>
        <v/>
      </c>
      <c r="DJ548" s="70"/>
      <c r="DK548" s="70" t="str">
        <f t="shared" si="569"/>
        <v/>
      </c>
      <c r="DL548" s="70" t="str">
        <f t="shared" si="570"/>
        <v/>
      </c>
      <c r="DM548" s="70"/>
      <c r="DN548" s="70" t="str">
        <f t="shared" si="571"/>
        <v/>
      </c>
      <c r="DO548" s="70" t="str">
        <f>IF(DK548="","",AND((COUNTIF($DK$12:DL548,DK548))=1,(COUNTIF($DK$12:DL548,DL548))=1))</f>
        <v/>
      </c>
      <c r="DP548" s="70" t="str">
        <f>IF(DK548="","",AND((COUNTIF(DK548:$DL$812,DK548))=1,(COUNTIF(DK548:$DL$812,DL548))=1))</f>
        <v/>
      </c>
      <c r="DQ548" s="70"/>
      <c r="DR548" s="70" t="b">
        <f t="shared" si="572"/>
        <v>0</v>
      </c>
      <c r="DS548" s="70" t="b">
        <f t="shared" si="573"/>
        <v>0</v>
      </c>
      <c r="DT548" s="70">
        <f t="shared" si="583"/>
        <v>0</v>
      </c>
      <c r="DU548" s="70">
        <f t="shared" si="584"/>
        <v>0</v>
      </c>
      <c r="DV548" s="70" t="b">
        <f t="shared" si="574"/>
        <v>0</v>
      </c>
      <c r="DW548" s="70" t="b">
        <f t="shared" si="575"/>
        <v>0</v>
      </c>
      <c r="DX548" s="70"/>
      <c r="DY548" s="70" t="b">
        <f t="shared" si="576"/>
        <v>0</v>
      </c>
      <c r="DZ548" s="70">
        <f t="shared" si="577"/>
        <v>0</v>
      </c>
      <c r="EA548" s="70"/>
    </row>
    <row r="549" spans="1:131" x14ac:dyDescent="0.25">
      <c r="A549" s="24" t="str">
        <f t="shared" si="542"/>
        <v/>
      </c>
      <c r="B549" s="36"/>
      <c r="C549" s="37"/>
      <c r="D549" s="38"/>
      <c r="E549" s="37"/>
      <c r="F549" s="38"/>
      <c r="G549" s="39"/>
      <c r="H549" s="35"/>
      <c r="I549" s="30"/>
      <c r="J549" s="38"/>
      <c r="K549" s="36"/>
      <c r="L549" s="40"/>
      <c r="M549" s="43"/>
      <c r="N549" s="44"/>
      <c r="O549" s="35"/>
      <c r="P549" s="87"/>
      <c r="R549" s="70"/>
      <c r="S549" s="70"/>
      <c r="T549" s="99" t="s">
        <v>1239</v>
      </c>
      <c r="U549" s="146" t="s">
        <v>1240</v>
      </c>
      <c r="V549" s="70"/>
      <c r="W549" s="70"/>
      <c r="X549" s="70"/>
      <c r="Y549" s="70"/>
      <c r="Z549" t="b">
        <f t="shared" si="521"/>
        <v>0</v>
      </c>
      <c r="AA549" t="b">
        <f t="shared" si="543"/>
        <v>0</v>
      </c>
      <c r="AB549" t="b">
        <f t="shared" si="522"/>
        <v>0</v>
      </c>
      <c r="AC549" t="b">
        <f t="shared" si="523"/>
        <v>0</v>
      </c>
      <c r="AD549" s="101" t="b">
        <f t="shared" si="524"/>
        <v>0</v>
      </c>
      <c r="AE549" t="e">
        <f t="shared" si="525"/>
        <v>#VALUE!</v>
      </c>
      <c r="AF549" t="b">
        <f t="shared" si="526"/>
        <v>0</v>
      </c>
      <c r="AG549" s="135"/>
      <c r="AH549" s="82" t="b">
        <f t="shared" si="527"/>
        <v>0</v>
      </c>
      <c r="AI549" s="99" t="b">
        <f t="shared" si="528"/>
        <v>0</v>
      </c>
      <c r="AJ549" s="70" t="b">
        <f t="shared" si="529"/>
        <v>0</v>
      </c>
      <c r="AK549" s="111" t="b">
        <f t="shared" si="544"/>
        <v>0</v>
      </c>
      <c r="AL549" s="82" t="e">
        <f t="shared" si="530"/>
        <v>#VALUE!</v>
      </c>
      <c r="AM549" s="82" t="b">
        <f t="shared" si="531"/>
        <v>0</v>
      </c>
      <c r="AN549" s="82" t="b">
        <f t="shared" si="532"/>
        <v>0</v>
      </c>
      <c r="AO549" s="82" t="b">
        <f t="shared" si="545"/>
        <v>0</v>
      </c>
      <c r="AP549" s="82" t="b">
        <f t="shared" si="533"/>
        <v>0</v>
      </c>
      <c r="AQ549" s="82" t="b">
        <f t="shared" si="546"/>
        <v>0</v>
      </c>
      <c r="AR549" s="70">
        <f t="shared" si="547"/>
        <v>0</v>
      </c>
      <c r="AS549" s="82" t="b">
        <f t="shared" si="534"/>
        <v>0</v>
      </c>
      <c r="AT549" s="82" t="b">
        <f t="shared" si="535"/>
        <v>0</v>
      </c>
      <c r="AU549" s="82" t="b">
        <f t="shared" si="536"/>
        <v>0</v>
      </c>
      <c r="AV549" s="82" t="b">
        <f t="shared" si="537"/>
        <v>0</v>
      </c>
      <c r="AW549" s="82" t="b">
        <f t="shared" si="538"/>
        <v>0</v>
      </c>
      <c r="AX549" s="82" t="b">
        <f t="shared" si="539"/>
        <v>0</v>
      </c>
      <c r="AY549" s="82" t="b">
        <f t="shared" si="548"/>
        <v>0</v>
      </c>
      <c r="AZ549" s="82"/>
      <c r="BA549" s="82" t="b">
        <f t="shared" si="549"/>
        <v>0</v>
      </c>
      <c r="BB549" s="82" t="b">
        <f t="shared" si="550"/>
        <v>0</v>
      </c>
      <c r="BC549" s="82" t="b">
        <f t="shared" si="551"/>
        <v>0</v>
      </c>
      <c r="BD549" s="70"/>
      <c r="BE549" s="70" t="str">
        <f t="shared" si="540"/>
        <v/>
      </c>
      <c r="BF549" s="70">
        <v>538</v>
      </c>
      <c r="BG549" s="70"/>
      <c r="BH549" s="70"/>
      <c r="BI549" s="70"/>
      <c r="BJ549" s="70"/>
      <c r="BK549" s="70"/>
      <c r="BL549" s="70"/>
      <c r="BM549" s="70"/>
      <c r="BN549" s="70"/>
      <c r="BO549" s="70"/>
      <c r="BP549" s="70"/>
      <c r="BQ549" s="70"/>
      <c r="BR549" s="70"/>
      <c r="BS549" s="70" t="b">
        <f t="shared" si="541"/>
        <v>0</v>
      </c>
      <c r="BT549" s="70">
        <f>COUNTA(B550:$O$830)</f>
        <v>0</v>
      </c>
      <c r="BU549" s="70"/>
      <c r="BV549" s="163"/>
      <c r="BW549" s="163"/>
      <c r="BX549" s="163"/>
      <c r="BY549" s="163"/>
      <c r="BZ549" s="163"/>
      <c r="CA549" s="163"/>
      <c r="CB549" s="163"/>
      <c r="CC549" s="163"/>
      <c r="CD549" s="163"/>
      <c r="CE549" s="163" t="str">
        <f t="shared" si="552"/>
        <v/>
      </c>
      <c r="CF549" s="163" t="str">
        <f t="shared" si="553"/>
        <v/>
      </c>
      <c r="CG549" s="163" t="str">
        <f t="shared" si="554"/>
        <v/>
      </c>
      <c r="CH549" s="163" t="str">
        <f t="shared" si="555"/>
        <v/>
      </c>
      <c r="CI549" s="163" t="str">
        <f t="shared" si="556"/>
        <v/>
      </c>
      <c r="CJ549" s="163" t="str">
        <f t="shared" si="557"/>
        <v/>
      </c>
      <c r="CK549" s="163" t="str">
        <f t="shared" si="558"/>
        <v/>
      </c>
      <c r="CL549" s="163" t="str">
        <f t="shared" si="559"/>
        <v/>
      </c>
      <c r="CM549" s="163" t="str">
        <f t="shared" si="560"/>
        <v/>
      </c>
      <c r="CN549" s="163"/>
      <c r="CO549" s="163"/>
      <c r="CP549" s="163" t="str">
        <f t="shared" si="561"/>
        <v/>
      </c>
      <c r="CQ549" s="163"/>
      <c r="CR549" s="163"/>
      <c r="CS549" s="185" t="str">
        <f t="shared" si="578"/>
        <v/>
      </c>
      <c r="CT549" s="70"/>
      <c r="CU549" s="70">
        <f t="shared" si="562"/>
        <v>0</v>
      </c>
      <c r="CV549" s="70">
        <f t="shared" si="563"/>
        <v>0</v>
      </c>
      <c r="CW549" s="70"/>
      <c r="CX549" s="96">
        <f t="shared" si="564"/>
        <v>0</v>
      </c>
      <c r="CY549" s="70"/>
      <c r="CZ549" s="70" t="e">
        <f t="shared" si="565"/>
        <v>#VALUE!</v>
      </c>
      <c r="DA549" s="70" t="e">
        <f t="shared" si="566"/>
        <v>#VALUE!</v>
      </c>
      <c r="DB549" s="70"/>
      <c r="DC549" s="70" t="b">
        <f t="shared" si="579"/>
        <v>0</v>
      </c>
      <c r="DD549" s="70">
        <f t="shared" si="567"/>
        <v>0</v>
      </c>
      <c r="DE549" s="70" t="str">
        <f t="shared" si="568"/>
        <v/>
      </c>
      <c r="DF549" s="70"/>
      <c r="DG549" s="70" t="str">
        <f t="shared" si="580"/>
        <v/>
      </c>
      <c r="DH549" s="70" t="b">
        <f t="shared" si="581"/>
        <v>0</v>
      </c>
      <c r="DI549" s="70" t="str">
        <f t="shared" si="582"/>
        <v/>
      </c>
      <c r="DJ549" s="70"/>
      <c r="DK549" s="70" t="str">
        <f t="shared" si="569"/>
        <v/>
      </c>
      <c r="DL549" s="70" t="str">
        <f t="shared" si="570"/>
        <v/>
      </c>
      <c r="DM549" s="70"/>
      <c r="DN549" s="70" t="str">
        <f t="shared" si="571"/>
        <v/>
      </c>
      <c r="DO549" s="70" t="str">
        <f>IF(DK549="","",AND((COUNTIF($DK$12:DL549,DK549))=1,(COUNTIF($DK$12:DL549,DL549))=1))</f>
        <v/>
      </c>
      <c r="DP549" s="70" t="str">
        <f>IF(DK549="","",AND((COUNTIF(DK549:$DL$812,DK549))=1,(COUNTIF(DK549:$DL$812,DL549))=1))</f>
        <v/>
      </c>
      <c r="DQ549" s="70"/>
      <c r="DR549" s="70" t="b">
        <f t="shared" si="572"/>
        <v>0</v>
      </c>
      <c r="DS549" s="70" t="b">
        <f t="shared" si="573"/>
        <v>0</v>
      </c>
      <c r="DT549" s="70">
        <f t="shared" si="583"/>
        <v>0</v>
      </c>
      <c r="DU549" s="70">
        <f t="shared" si="584"/>
        <v>0</v>
      </c>
      <c r="DV549" s="70" t="b">
        <f t="shared" si="574"/>
        <v>0</v>
      </c>
      <c r="DW549" s="70" t="b">
        <f t="shared" si="575"/>
        <v>0</v>
      </c>
      <c r="DX549" s="70"/>
      <c r="DY549" s="70" t="b">
        <f t="shared" si="576"/>
        <v>0</v>
      </c>
      <c r="DZ549" s="70">
        <f t="shared" si="577"/>
        <v>0</v>
      </c>
      <c r="EA549" s="70"/>
    </row>
    <row r="550" spans="1:131" x14ac:dyDescent="0.25">
      <c r="A550" s="24" t="str">
        <f t="shared" si="542"/>
        <v/>
      </c>
      <c r="B550" s="36"/>
      <c r="C550" s="37"/>
      <c r="D550" s="38"/>
      <c r="E550" s="37"/>
      <c r="F550" s="38"/>
      <c r="G550" s="39"/>
      <c r="H550" s="35"/>
      <c r="I550" s="30"/>
      <c r="J550" s="38"/>
      <c r="K550" s="36"/>
      <c r="L550" s="40"/>
      <c r="M550" s="43"/>
      <c r="N550" s="44"/>
      <c r="O550" s="35"/>
      <c r="P550" s="87"/>
      <c r="R550" s="70"/>
      <c r="S550" s="70"/>
      <c r="T550" s="99" t="s">
        <v>1241</v>
      </c>
      <c r="U550" s="146" t="s">
        <v>1242</v>
      </c>
      <c r="V550" s="70"/>
      <c r="W550" s="70"/>
      <c r="X550" s="70"/>
      <c r="Y550" s="70"/>
      <c r="Z550" t="b">
        <f t="shared" si="521"/>
        <v>0</v>
      </c>
      <c r="AA550" t="b">
        <f t="shared" si="543"/>
        <v>0</v>
      </c>
      <c r="AB550" t="b">
        <f t="shared" si="522"/>
        <v>0</v>
      </c>
      <c r="AC550" t="b">
        <f t="shared" si="523"/>
        <v>0</v>
      </c>
      <c r="AD550" s="101" t="b">
        <f t="shared" si="524"/>
        <v>0</v>
      </c>
      <c r="AE550" t="e">
        <f t="shared" si="525"/>
        <v>#VALUE!</v>
      </c>
      <c r="AF550" t="b">
        <f t="shared" si="526"/>
        <v>0</v>
      </c>
      <c r="AG550" s="135"/>
      <c r="AH550" s="82" t="b">
        <f t="shared" si="527"/>
        <v>0</v>
      </c>
      <c r="AI550" s="99" t="b">
        <f t="shared" si="528"/>
        <v>0</v>
      </c>
      <c r="AJ550" s="70" t="b">
        <f t="shared" si="529"/>
        <v>0</v>
      </c>
      <c r="AK550" s="111" t="b">
        <f t="shared" si="544"/>
        <v>0</v>
      </c>
      <c r="AL550" s="82" t="e">
        <f t="shared" si="530"/>
        <v>#VALUE!</v>
      </c>
      <c r="AM550" s="82" t="b">
        <f t="shared" si="531"/>
        <v>0</v>
      </c>
      <c r="AN550" s="82" t="b">
        <f t="shared" si="532"/>
        <v>0</v>
      </c>
      <c r="AO550" s="82" t="b">
        <f t="shared" si="545"/>
        <v>0</v>
      </c>
      <c r="AP550" s="82" t="b">
        <f t="shared" si="533"/>
        <v>0</v>
      </c>
      <c r="AQ550" s="82" t="b">
        <f t="shared" si="546"/>
        <v>0</v>
      </c>
      <c r="AR550" s="70">
        <f t="shared" si="547"/>
        <v>0</v>
      </c>
      <c r="AS550" s="82" t="b">
        <f t="shared" si="534"/>
        <v>0</v>
      </c>
      <c r="AT550" s="82" t="b">
        <f t="shared" si="535"/>
        <v>0</v>
      </c>
      <c r="AU550" s="82" t="b">
        <f t="shared" si="536"/>
        <v>0</v>
      </c>
      <c r="AV550" s="82" t="b">
        <f t="shared" si="537"/>
        <v>0</v>
      </c>
      <c r="AW550" s="82" t="b">
        <f t="shared" si="538"/>
        <v>0</v>
      </c>
      <c r="AX550" s="82" t="b">
        <f t="shared" si="539"/>
        <v>0</v>
      </c>
      <c r="AY550" s="82" t="b">
        <f t="shared" si="548"/>
        <v>0</v>
      </c>
      <c r="AZ550" s="82"/>
      <c r="BA550" s="82" t="b">
        <f t="shared" si="549"/>
        <v>0</v>
      </c>
      <c r="BB550" s="82" t="b">
        <f t="shared" si="550"/>
        <v>0</v>
      </c>
      <c r="BC550" s="82" t="b">
        <f t="shared" si="551"/>
        <v>0</v>
      </c>
      <c r="BD550" s="70"/>
      <c r="BE550" s="70" t="str">
        <f t="shared" si="540"/>
        <v/>
      </c>
      <c r="BF550" s="70">
        <v>539</v>
      </c>
      <c r="BG550" s="70"/>
      <c r="BH550" s="70"/>
      <c r="BI550" s="70"/>
      <c r="BJ550" s="70"/>
      <c r="BK550" s="70"/>
      <c r="BL550" s="70"/>
      <c r="BM550" s="70"/>
      <c r="BN550" s="70"/>
      <c r="BO550" s="70"/>
      <c r="BP550" s="70"/>
      <c r="BQ550" s="70"/>
      <c r="BR550" s="70"/>
      <c r="BS550" s="70" t="b">
        <f t="shared" si="541"/>
        <v>0</v>
      </c>
      <c r="BT550" s="70">
        <f>COUNTA(B551:$O$830)</f>
        <v>0</v>
      </c>
      <c r="BU550" s="70"/>
      <c r="BV550" s="163"/>
      <c r="BW550" s="163"/>
      <c r="BX550" s="163"/>
      <c r="BY550" s="163"/>
      <c r="BZ550" s="163"/>
      <c r="CA550" s="163"/>
      <c r="CB550" s="163"/>
      <c r="CC550" s="163"/>
      <c r="CD550" s="163"/>
      <c r="CE550" s="163" t="str">
        <f t="shared" si="552"/>
        <v/>
      </c>
      <c r="CF550" s="163" t="str">
        <f t="shared" si="553"/>
        <v/>
      </c>
      <c r="CG550" s="163" t="str">
        <f t="shared" si="554"/>
        <v/>
      </c>
      <c r="CH550" s="163" t="str">
        <f t="shared" si="555"/>
        <v/>
      </c>
      <c r="CI550" s="163" t="str">
        <f t="shared" si="556"/>
        <v/>
      </c>
      <c r="CJ550" s="163" t="str">
        <f t="shared" si="557"/>
        <v/>
      </c>
      <c r="CK550" s="163" t="str">
        <f t="shared" si="558"/>
        <v/>
      </c>
      <c r="CL550" s="163" t="str">
        <f t="shared" si="559"/>
        <v/>
      </c>
      <c r="CM550" s="163" t="str">
        <f t="shared" si="560"/>
        <v/>
      </c>
      <c r="CN550" s="163"/>
      <c r="CO550" s="163"/>
      <c r="CP550" s="163" t="str">
        <f t="shared" si="561"/>
        <v/>
      </c>
      <c r="CQ550" s="163"/>
      <c r="CR550" s="163"/>
      <c r="CS550" s="185" t="str">
        <f t="shared" si="578"/>
        <v/>
      </c>
      <c r="CT550" s="70"/>
      <c r="CU550" s="70">
        <f t="shared" si="562"/>
        <v>0</v>
      </c>
      <c r="CV550" s="70">
        <f t="shared" si="563"/>
        <v>0</v>
      </c>
      <c r="CW550" s="70"/>
      <c r="CX550" s="96">
        <f t="shared" si="564"/>
        <v>0</v>
      </c>
      <c r="CY550" s="70"/>
      <c r="CZ550" s="70" t="e">
        <f t="shared" si="565"/>
        <v>#VALUE!</v>
      </c>
      <c r="DA550" s="70" t="e">
        <f t="shared" si="566"/>
        <v>#VALUE!</v>
      </c>
      <c r="DB550" s="70"/>
      <c r="DC550" s="70" t="b">
        <f t="shared" si="579"/>
        <v>0</v>
      </c>
      <c r="DD550" s="70">
        <f t="shared" si="567"/>
        <v>0</v>
      </c>
      <c r="DE550" s="70" t="str">
        <f t="shared" si="568"/>
        <v/>
      </c>
      <c r="DF550" s="70"/>
      <c r="DG550" s="70" t="str">
        <f t="shared" si="580"/>
        <v/>
      </c>
      <c r="DH550" s="70" t="b">
        <f t="shared" si="581"/>
        <v>0</v>
      </c>
      <c r="DI550" s="70" t="str">
        <f t="shared" si="582"/>
        <v/>
      </c>
      <c r="DJ550" s="70"/>
      <c r="DK550" s="70" t="str">
        <f t="shared" si="569"/>
        <v/>
      </c>
      <c r="DL550" s="70" t="str">
        <f t="shared" si="570"/>
        <v/>
      </c>
      <c r="DM550" s="70"/>
      <c r="DN550" s="70" t="str">
        <f t="shared" si="571"/>
        <v/>
      </c>
      <c r="DO550" s="70" t="str">
        <f>IF(DK550="","",AND((COUNTIF($DK$12:DL550,DK550))=1,(COUNTIF($DK$12:DL550,DL550))=1))</f>
        <v/>
      </c>
      <c r="DP550" s="70" t="str">
        <f>IF(DK550="","",AND((COUNTIF(DK550:$DL$812,DK550))=1,(COUNTIF(DK550:$DL$812,DL550))=1))</f>
        <v/>
      </c>
      <c r="DQ550" s="70"/>
      <c r="DR550" s="70" t="b">
        <f t="shared" si="572"/>
        <v>0</v>
      </c>
      <c r="DS550" s="70" t="b">
        <f t="shared" si="573"/>
        <v>0</v>
      </c>
      <c r="DT550" s="70">
        <f t="shared" si="583"/>
        <v>0</v>
      </c>
      <c r="DU550" s="70">
        <f t="shared" si="584"/>
        <v>0</v>
      </c>
      <c r="DV550" s="70" t="b">
        <f t="shared" si="574"/>
        <v>0</v>
      </c>
      <c r="DW550" s="70" t="b">
        <f t="shared" si="575"/>
        <v>0</v>
      </c>
      <c r="DX550" s="70"/>
      <c r="DY550" s="70" t="b">
        <f t="shared" si="576"/>
        <v>0</v>
      </c>
      <c r="DZ550" s="70">
        <f t="shared" si="577"/>
        <v>0</v>
      </c>
      <c r="EA550" s="70"/>
    </row>
    <row r="551" spans="1:131" x14ac:dyDescent="0.25">
      <c r="A551" s="24" t="str">
        <f t="shared" si="542"/>
        <v/>
      </c>
      <c r="B551" s="36"/>
      <c r="C551" s="37"/>
      <c r="D551" s="38"/>
      <c r="E551" s="37"/>
      <c r="F551" s="38"/>
      <c r="G551" s="39"/>
      <c r="H551" s="35"/>
      <c r="I551" s="30"/>
      <c r="J551" s="38"/>
      <c r="K551" s="36"/>
      <c r="L551" s="40"/>
      <c r="M551" s="43"/>
      <c r="N551" s="44"/>
      <c r="O551" s="35"/>
      <c r="P551" s="87"/>
      <c r="R551" s="70"/>
      <c r="S551" s="70"/>
      <c r="T551" s="99" t="s">
        <v>1243</v>
      </c>
      <c r="U551" s="146" t="s">
        <v>1244</v>
      </c>
      <c r="V551" s="70"/>
      <c r="W551" s="70"/>
      <c r="X551" s="70"/>
      <c r="Y551" s="70"/>
      <c r="Z551" t="b">
        <f t="shared" si="521"/>
        <v>0</v>
      </c>
      <c r="AA551" t="b">
        <f t="shared" si="543"/>
        <v>0</v>
      </c>
      <c r="AB551" t="b">
        <f t="shared" si="522"/>
        <v>0</v>
      </c>
      <c r="AC551" t="b">
        <f t="shared" si="523"/>
        <v>0</v>
      </c>
      <c r="AD551" s="101" t="b">
        <f t="shared" si="524"/>
        <v>0</v>
      </c>
      <c r="AE551" t="e">
        <f t="shared" si="525"/>
        <v>#VALUE!</v>
      </c>
      <c r="AF551" t="b">
        <f t="shared" si="526"/>
        <v>0</v>
      </c>
      <c r="AG551" s="135"/>
      <c r="AH551" s="82" t="b">
        <f t="shared" si="527"/>
        <v>0</v>
      </c>
      <c r="AI551" s="99" t="b">
        <f t="shared" si="528"/>
        <v>0</v>
      </c>
      <c r="AJ551" s="70" t="b">
        <f t="shared" si="529"/>
        <v>0</v>
      </c>
      <c r="AK551" s="111" t="b">
        <f t="shared" si="544"/>
        <v>0</v>
      </c>
      <c r="AL551" s="82" t="e">
        <f t="shared" si="530"/>
        <v>#VALUE!</v>
      </c>
      <c r="AM551" s="82" t="b">
        <f t="shared" si="531"/>
        <v>0</v>
      </c>
      <c r="AN551" s="82" t="b">
        <f t="shared" si="532"/>
        <v>0</v>
      </c>
      <c r="AO551" s="82" t="b">
        <f t="shared" si="545"/>
        <v>0</v>
      </c>
      <c r="AP551" s="82" t="b">
        <f t="shared" si="533"/>
        <v>0</v>
      </c>
      <c r="AQ551" s="82" t="b">
        <f t="shared" si="546"/>
        <v>0</v>
      </c>
      <c r="AR551" s="70">
        <f t="shared" si="547"/>
        <v>0</v>
      </c>
      <c r="AS551" s="82" t="b">
        <f t="shared" si="534"/>
        <v>0</v>
      </c>
      <c r="AT551" s="82" t="b">
        <f t="shared" si="535"/>
        <v>0</v>
      </c>
      <c r="AU551" s="82" t="b">
        <f t="shared" si="536"/>
        <v>0</v>
      </c>
      <c r="AV551" s="82" t="b">
        <f t="shared" si="537"/>
        <v>0</v>
      </c>
      <c r="AW551" s="82" t="b">
        <f t="shared" si="538"/>
        <v>0</v>
      </c>
      <c r="AX551" s="82" t="b">
        <f t="shared" si="539"/>
        <v>0</v>
      </c>
      <c r="AY551" s="82" t="b">
        <f t="shared" si="548"/>
        <v>0</v>
      </c>
      <c r="AZ551" s="82"/>
      <c r="BA551" s="82" t="b">
        <f t="shared" si="549"/>
        <v>0</v>
      </c>
      <c r="BB551" s="82" t="b">
        <f t="shared" si="550"/>
        <v>0</v>
      </c>
      <c r="BC551" s="82" t="b">
        <f t="shared" si="551"/>
        <v>0</v>
      </c>
      <c r="BD551" s="70"/>
      <c r="BE551" s="70" t="str">
        <f t="shared" si="540"/>
        <v/>
      </c>
      <c r="BF551" s="70">
        <v>540</v>
      </c>
      <c r="BG551" s="70"/>
      <c r="BH551" s="70"/>
      <c r="BI551" s="70"/>
      <c r="BJ551" s="70"/>
      <c r="BK551" s="70"/>
      <c r="BL551" s="70"/>
      <c r="BM551" s="70"/>
      <c r="BN551" s="70"/>
      <c r="BO551" s="70"/>
      <c r="BP551" s="70"/>
      <c r="BQ551" s="70"/>
      <c r="BR551" s="70"/>
      <c r="BS551" s="70" t="b">
        <f t="shared" si="541"/>
        <v>0</v>
      </c>
      <c r="BT551" s="70">
        <f>COUNTA(B552:$O$830)</f>
        <v>0</v>
      </c>
      <c r="BU551" s="70"/>
      <c r="BV551" s="163"/>
      <c r="BW551" s="163"/>
      <c r="BX551" s="163"/>
      <c r="BY551" s="163"/>
      <c r="BZ551" s="163"/>
      <c r="CA551" s="163"/>
      <c r="CB551" s="163"/>
      <c r="CC551" s="163"/>
      <c r="CD551" s="163"/>
      <c r="CE551" s="163" t="str">
        <f t="shared" si="552"/>
        <v/>
      </c>
      <c r="CF551" s="163" t="str">
        <f t="shared" si="553"/>
        <v/>
      </c>
      <c r="CG551" s="163" t="str">
        <f t="shared" si="554"/>
        <v/>
      </c>
      <c r="CH551" s="163" t="str">
        <f t="shared" si="555"/>
        <v/>
      </c>
      <c r="CI551" s="163" t="str">
        <f t="shared" si="556"/>
        <v/>
      </c>
      <c r="CJ551" s="163" t="str">
        <f t="shared" si="557"/>
        <v/>
      </c>
      <c r="CK551" s="163" t="str">
        <f t="shared" si="558"/>
        <v/>
      </c>
      <c r="CL551" s="163" t="str">
        <f t="shared" si="559"/>
        <v/>
      </c>
      <c r="CM551" s="163" t="str">
        <f t="shared" si="560"/>
        <v/>
      </c>
      <c r="CN551" s="163"/>
      <c r="CO551" s="163"/>
      <c r="CP551" s="163" t="str">
        <f t="shared" si="561"/>
        <v/>
      </c>
      <c r="CQ551" s="163"/>
      <c r="CR551" s="163"/>
      <c r="CS551" s="185" t="str">
        <f t="shared" si="578"/>
        <v/>
      </c>
      <c r="CT551" s="70"/>
      <c r="CU551" s="70">
        <f t="shared" si="562"/>
        <v>0</v>
      </c>
      <c r="CV551" s="70">
        <f t="shared" si="563"/>
        <v>0</v>
      </c>
      <c r="CW551" s="70"/>
      <c r="CX551" s="96">
        <f t="shared" si="564"/>
        <v>0</v>
      </c>
      <c r="CY551" s="70"/>
      <c r="CZ551" s="70" t="e">
        <f t="shared" si="565"/>
        <v>#VALUE!</v>
      </c>
      <c r="DA551" s="70" t="e">
        <f t="shared" si="566"/>
        <v>#VALUE!</v>
      </c>
      <c r="DB551" s="70"/>
      <c r="DC551" s="70" t="b">
        <f t="shared" si="579"/>
        <v>0</v>
      </c>
      <c r="DD551" s="70">
        <f t="shared" si="567"/>
        <v>0</v>
      </c>
      <c r="DE551" s="70" t="str">
        <f t="shared" si="568"/>
        <v/>
      </c>
      <c r="DF551" s="70"/>
      <c r="DG551" s="70" t="str">
        <f t="shared" si="580"/>
        <v/>
      </c>
      <c r="DH551" s="70" t="b">
        <f t="shared" si="581"/>
        <v>0</v>
      </c>
      <c r="DI551" s="70" t="str">
        <f t="shared" si="582"/>
        <v/>
      </c>
      <c r="DJ551" s="70"/>
      <c r="DK551" s="70" t="str">
        <f t="shared" si="569"/>
        <v/>
      </c>
      <c r="DL551" s="70" t="str">
        <f t="shared" si="570"/>
        <v/>
      </c>
      <c r="DM551" s="70"/>
      <c r="DN551" s="70" t="str">
        <f t="shared" si="571"/>
        <v/>
      </c>
      <c r="DO551" s="70" t="str">
        <f>IF(DK551="","",AND((COUNTIF($DK$12:DL551,DK551))=1,(COUNTIF($DK$12:DL551,DL551))=1))</f>
        <v/>
      </c>
      <c r="DP551" s="70" t="str">
        <f>IF(DK551="","",AND((COUNTIF(DK551:$DL$812,DK551))=1,(COUNTIF(DK551:$DL$812,DL551))=1))</f>
        <v/>
      </c>
      <c r="DQ551" s="70"/>
      <c r="DR551" s="70" t="b">
        <f t="shared" si="572"/>
        <v>0</v>
      </c>
      <c r="DS551" s="70" t="b">
        <f t="shared" si="573"/>
        <v>0</v>
      </c>
      <c r="DT551" s="70">
        <f t="shared" si="583"/>
        <v>0</v>
      </c>
      <c r="DU551" s="70">
        <f t="shared" si="584"/>
        <v>0</v>
      </c>
      <c r="DV551" s="70" t="b">
        <f t="shared" si="574"/>
        <v>0</v>
      </c>
      <c r="DW551" s="70" t="b">
        <f t="shared" si="575"/>
        <v>0</v>
      </c>
      <c r="DX551" s="70"/>
      <c r="DY551" s="70" t="b">
        <f t="shared" si="576"/>
        <v>0</v>
      </c>
      <c r="DZ551" s="70">
        <f t="shared" si="577"/>
        <v>0</v>
      </c>
      <c r="EA551" s="70"/>
    </row>
    <row r="552" spans="1:131" x14ac:dyDescent="0.25">
      <c r="A552" s="24" t="str">
        <f t="shared" si="542"/>
        <v/>
      </c>
      <c r="B552" s="36"/>
      <c r="C552" s="37"/>
      <c r="D552" s="38"/>
      <c r="E552" s="37"/>
      <c r="F552" s="38"/>
      <c r="G552" s="39"/>
      <c r="H552" s="35"/>
      <c r="I552" s="30"/>
      <c r="J552" s="38"/>
      <c r="K552" s="36"/>
      <c r="L552" s="40"/>
      <c r="M552" s="43"/>
      <c r="N552" s="44"/>
      <c r="O552" s="35"/>
      <c r="P552" s="87"/>
      <c r="R552" s="70"/>
      <c r="S552" s="70"/>
      <c r="T552" s="99" t="s">
        <v>1245</v>
      </c>
      <c r="U552" s="146" t="s">
        <v>1246</v>
      </c>
      <c r="V552" s="70"/>
      <c r="W552" s="70"/>
      <c r="X552" s="70"/>
      <c r="Y552" s="70"/>
      <c r="Z552" t="b">
        <f t="shared" si="521"/>
        <v>0</v>
      </c>
      <c r="AA552" t="b">
        <f t="shared" si="543"/>
        <v>0</v>
      </c>
      <c r="AB552" t="b">
        <f t="shared" si="522"/>
        <v>0</v>
      </c>
      <c r="AC552" t="b">
        <f t="shared" si="523"/>
        <v>0</v>
      </c>
      <c r="AD552" s="101" t="b">
        <f t="shared" si="524"/>
        <v>0</v>
      </c>
      <c r="AE552" t="e">
        <f t="shared" si="525"/>
        <v>#VALUE!</v>
      </c>
      <c r="AF552" t="b">
        <f t="shared" si="526"/>
        <v>0</v>
      </c>
      <c r="AG552" s="135"/>
      <c r="AH552" s="82" t="b">
        <f t="shared" si="527"/>
        <v>0</v>
      </c>
      <c r="AI552" s="99" t="b">
        <f t="shared" si="528"/>
        <v>0</v>
      </c>
      <c r="AJ552" s="70" t="b">
        <f t="shared" si="529"/>
        <v>0</v>
      </c>
      <c r="AK552" s="111" t="b">
        <f t="shared" si="544"/>
        <v>0</v>
      </c>
      <c r="AL552" s="82" t="e">
        <f t="shared" si="530"/>
        <v>#VALUE!</v>
      </c>
      <c r="AM552" s="82" t="b">
        <f t="shared" si="531"/>
        <v>0</v>
      </c>
      <c r="AN552" s="82" t="b">
        <f t="shared" si="532"/>
        <v>0</v>
      </c>
      <c r="AO552" s="82" t="b">
        <f t="shared" si="545"/>
        <v>0</v>
      </c>
      <c r="AP552" s="82" t="b">
        <f t="shared" si="533"/>
        <v>0</v>
      </c>
      <c r="AQ552" s="82" t="b">
        <f t="shared" si="546"/>
        <v>0</v>
      </c>
      <c r="AR552" s="70">
        <f t="shared" si="547"/>
        <v>0</v>
      </c>
      <c r="AS552" s="82" t="b">
        <f t="shared" si="534"/>
        <v>0</v>
      </c>
      <c r="AT552" s="82" t="b">
        <f t="shared" si="535"/>
        <v>0</v>
      </c>
      <c r="AU552" s="82" t="b">
        <f t="shared" si="536"/>
        <v>0</v>
      </c>
      <c r="AV552" s="82" t="b">
        <f t="shared" si="537"/>
        <v>0</v>
      </c>
      <c r="AW552" s="82" t="b">
        <f t="shared" si="538"/>
        <v>0</v>
      </c>
      <c r="AX552" s="82" t="b">
        <f t="shared" si="539"/>
        <v>0</v>
      </c>
      <c r="AY552" s="82" t="b">
        <f t="shared" si="548"/>
        <v>0</v>
      </c>
      <c r="AZ552" s="82"/>
      <c r="BA552" s="82" t="b">
        <f t="shared" si="549"/>
        <v>0</v>
      </c>
      <c r="BB552" s="82" t="b">
        <f t="shared" si="550"/>
        <v>0</v>
      </c>
      <c r="BC552" s="82" t="b">
        <f t="shared" si="551"/>
        <v>0</v>
      </c>
      <c r="BD552" s="70"/>
      <c r="BE552" s="70" t="str">
        <f t="shared" si="540"/>
        <v/>
      </c>
      <c r="BF552" s="70">
        <v>541</v>
      </c>
      <c r="BG552" s="70"/>
      <c r="BH552" s="70"/>
      <c r="BI552" s="70"/>
      <c r="BJ552" s="70"/>
      <c r="BK552" s="70"/>
      <c r="BL552" s="70"/>
      <c r="BM552" s="70"/>
      <c r="BN552" s="70"/>
      <c r="BO552" s="70"/>
      <c r="BP552" s="70"/>
      <c r="BQ552" s="70"/>
      <c r="BR552" s="70"/>
      <c r="BS552" s="70" t="b">
        <f t="shared" si="541"/>
        <v>0</v>
      </c>
      <c r="BT552" s="70">
        <f>COUNTA(B553:$O$830)</f>
        <v>0</v>
      </c>
      <c r="BU552" s="70"/>
      <c r="BV552" s="163"/>
      <c r="BW552" s="163"/>
      <c r="BX552" s="163"/>
      <c r="BY552" s="163"/>
      <c r="BZ552" s="163"/>
      <c r="CA552" s="163"/>
      <c r="CB552" s="163"/>
      <c r="CC552" s="163"/>
      <c r="CD552" s="163"/>
      <c r="CE552" s="163" t="str">
        <f t="shared" si="552"/>
        <v/>
      </c>
      <c r="CF552" s="163" t="str">
        <f t="shared" si="553"/>
        <v/>
      </c>
      <c r="CG552" s="163" t="str">
        <f t="shared" si="554"/>
        <v/>
      </c>
      <c r="CH552" s="163" t="str">
        <f t="shared" si="555"/>
        <v/>
      </c>
      <c r="CI552" s="163" t="str">
        <f t="shared" si="556"/>
        <v/>
      </c>
      <c r="CJ552" s="163" t="str">
        <f t="shared" si="557"/>
        <v/>
      </c>
      <c r="CK552" s="163" t="str">
        <f t="shared" si="558"/>
        <v/>
      </c>
      <c r="CL552" s="163" t="str">
        <f t="shared" si="559"/>
        <v/>
      </c>
      <c r="CM552" s="163" t="str">
        <f t="shared" si="560"/>
        <v/>
      </c>
      <c r="CN552" s="163"/>
      <c r="CO552" s="163"/>
      <c r="CP552" s="163" t="str">
        <f t="shared" si="561"/>
        <v/>
      </c>
      <c r="CQ552" s="163"/>
      <c r="CR552" s="163"/>
      <c r="CS552" s="185" t="str">
        <f t="shared" si="578"/>
        <v/>
      </c>
      <c r="CT552" s="70"/>
      <c r="CU552" s="70">
        <f t="shared" si="562"/>
        <v>0</v>
      </c>
      <c r="CV552" s="70">
        <f t="shared" si="563"/>
        <v>0</v>
      </c>
      <c r="CW552" s="70"/>
      <c r="CX552" s="96">
        <f t="shared" si="564"/>
        <v>0</v>
      </c>
      <c r="CY552" s="70"/>
      <c r="CZ552" s="70" t="e">
        <f t="shared" si="565"/>
        <v>#VALUE!</v>
      </c>
      <c r="DA552" s="70" t="e">
        <f t="shared" si="566"/>
        <v>#VALUE!</v>
      </c>
      <c r="DB552" s="70"/>
      <c r="DC552" s="70" t="b">
        <f t="shared" si="579"/>
        <v>0</v>
      </c>
      <c r="DD552" s="70">
        <f t="shared" si="567"/>
        <v>0</v>
      </c>
      <c r="DE552" s="70" t="str">
        <f t="shared" si="568"/>
        <v/>
      </c>
      <c r="DF552" s="70"/>
      <c r="DG552" s="70" t="str">
        <f t="shared" si="580"/>
        <v/>
      </c>
      <c r="DH552" s="70" t="b">
        <f t="shared" si="581"/>
        <v>0</v>
      </c>
      <c r="DI552" s="70" t="str">
        <f t="shared" si="582"/>
        <v/>
      </c>
      <c r="DJ552" s="70"/>
      <c r="DK552" s="70" t="str">
        <f t="shared" si="569"/>
        <v/>
      </c>
      <c r="DL552" s="70" t="str">
        <f t="shared" si="570"/>
        <v/>
      </c>
      <c r="DM552" s="70"/>
      <c r="DN552" s="70" t="str">
        <f t="shared" si="571"/>
        <v/>
      </c>
      <c r="DO552" s="70" t="str">
        <f>IF(DK552="","",AND((COUNTIF($DK$12:DL552,DK552))=1,(COUNTIF($DK$12:DL552,DL552))=1))</f>
        <v/>
      </c>
      <c r="DP552" s="70" t="str">
        <f>IF(DK552="","",AND((COUNTIF(DK552:$DL$812,DK552))=1,(COUNTIF(DK552:$DL$812,DL552))=1))</f>
        <v/>
      </c>
      <c r="DQ552" s="70"/>
      <c r="DR552" s="70" t="b">
        <f t="shared" si="572"/>
        <v>0</v>
      </c>
      <c r="DS552" s="70" t="b">
        <f t="shared" si="573"/>
        <v>0</v>
      </c>
      <c r="DT552" s="70">
        <f t="shared" si="583"/>
        <v>0</v>
      </c>
      <c r="DU552" s="70">
        <f t="shared" si="584"/>
        <v>0</v>
      </c>
      <c r="DV552" s="70" t="b">
        <f t="shared" si="574"/>
        <v>0</v>
      </c>
      <c r="DW552" s="70" t="b">
        <f t="shared" si="575"/>
        <v>0</v>
      </c>
      <c r="DX552" s="70"/>
      <c r="DY552" s="70" t="b">
        <f t="shared" si="576"/>
        <v>0</v>
      </c>
      <c r="DZ552" s="70">
        <f t="shared" si="577"/>
        <v>0</v>
      </c>
      <c r="EA552" s="70"/>
    </row>
    <row r="553" spans="1:131" x14ac:dyDescent="0.25">
      <c r="A553" s="24" t="str">
        <f t="shared" si="542"/>
        <v/>
      </c>
      <c r="B553" s="36"/>
      <c r="C553" s="37"/>
      <c r="D553" s="38"/>
      <c r="E553" s="37"/>
      <c r="F553" s="38"/>
      <c r="G553" s="39"/>
      <c r="H553" s="35"/>
      <c r="I553" s="30"/>
      <c r="J553" s="38"/>
      <c r="K553" s="36"/>
      <c r="L553" s="40"/>
      <c r="M553" s="43"/>
      <c r="N553" s="44"/>
      <c r="O553" s="35"/>
      <c r="P553" s="87"/>
      <c r="R553" s="70"/>
      <c r="S553" s="70"/>
      <c r="T553" s="99" t="s">
        <v>1247</v>
      </c>
      <c r="U553" s="146" t="s">
        <v>1248</v>
      </c>
      <c r="V553" s="70"/>
      <c r="W553" s="70"/>
      <c r="X553" s="70"/>
      <c r="Y553" s="70"/>
      <c r="Z553" t="b">
        <f t="shared" si="521"/>
        <v>0</v>
      </c>
      <c r="AA553" t="b">
        <f t="shared" si="543"/>
        <v>0</v>
      </c>
      <c r="AB553" t="b">
        <f t="shared" si="522"/>
        <v>0</v>
      </c>
      <c r="AC553" t="b">
        <f t="shared" si="523"/>
        <v>0</v>
      </c>
      <c r="AD553" s="101" t="b">
        <f t="shared" si="524"/>
        <v>0</v>
      </c>
      <c r="AE553" t="e">
        <f t="shared" si="525"/>
        <v>#VALUE!</v>
      </c>
      <c r="AF553" t="b">
        <f t="shared" si="526"/>
        <v>0</v>
      </c>
      <c r="AG553" s="135"/>
      <c r="AH553" s="82" t="b">
        <f t="shared" si="527"/>
        <v>0</v>
      </c>
      <c r="AI553" s="99" t="b">
        <f t="shared" si="528"/>
        <v>0</v>
      </c>
      <c r="AJ553" s="70" t="b">
        <f t="shared" si="529"/>
        <v>0</v>
      </c>
      <c r="AK553" s="111" t="b">
        <f t="shared" si="544"/>
        <v>0</v>
      </c>
      <c r="AL553" s="82" t="e">
        <f t="shared" si="530"/>
        <v>#VALUE!</v>
      </c>
      <c r="AM553" s="82" t="b">
        <f t="shared" si="531"/>
        <v>0</v>
      </c>
      <c r="AN553" s="82" t="b">
        <f t="shared" si="532"/>
        <v>0</v>
      </c>
      <c r="AO553" s="82" t="b">
        <f t="shared" si="545"/>
        <v>0</v>
      </c>
      <c r="AP553" s="82" t="b">
        <f t="shared" si="533"/>
        <v>0</v>
      </c>
      <c r="AQ553" s="82" t="b">
        <f t="shared" si="546"/>
        <v>0</v>
      </c>
      <c r="AR553" s="70">
        <f t="shared" si="547"/>
        <v>0</v>
      </c>
      <c r="AS553" s="82" t="b">
        <f t="shared" si="534"/>
        <v>0</v>
      </c>
      <c r="AT553" s="82" t="b">
        <f t="shared" si="535"/>
        <v>0</v>
      </c>
      <c r="AU553" s="82" t="b">
        <f t="shared" si="536"/>
        <v>0</v>
      </c>
      <c r="AV553" s="82" t="b">
        <f t="shared" si="537"/>
        <v>0</v>
      </c>
      <c r="AW553" s="82" t="b">
        <f t="shared" si="538"/>
        <v>0</v>
      </c>
      <c r="AX553" s="82" t="b">
        <f t="shared" si="539"/>
        <v>0</v>
      </c>
      <c r="AY553" s="82" t="b">
        <f t="shared" si="548"/>
        <v>0</v>
      </c>
      <c r="AZ553" s="82"/>
      <c r="BA553" s="82" t="b">
        <f t="shared" si="549"/>
        <v>0</v>
      </c>
      <c r="BB553" s="82" t="b">
        <f t="shared" si="550"/>
        <v>0</v>
      </c>
      <c r="BC553" s="82" t="b">
        <f t="shared" si="551"/>
        <v>0</v>
      </c>
      <c r="BD553" s="70"/>
      <c r="BE553" s="70" t="str">
        <f t="shared" si="540"/>
        <v/>
      </c>
      <c r="BF553" s="70">
        <v>542</v>
      </c>
      <c r="BG553" s="70"/>
      <c r="BH553" s="70"/>
      <c r="BI553" s="70"/>
      <c r="BJ553" s="70"/>
      <c r="BK553" s="70"/>
      <c r="BL553" s="70"/>
      <c r="BM553" s="70"/>
      <c r="BN553" s="70"/>
      <c r="BO553" s="70"/>
      <c r="BP553" s="70"/>
      <c r="BQ553" s="70"/>
      <c r="BR553" s="70"/>
      <c r="BS553" s="70" t="b">
        <f t="shared" si="541"/>
        <v>0</v>
      </c>
      <c r="BT553" s="70">
        <f>COUNTA(B554:$O$830)</f>
        <v>0</v>
      </c>
      <c r="BU553" s="70"/>
      <c r="BV553" s="163"/>
      <c r="BW553" s="163"/>
      <c r="BX553" s="163"/>
      <c r="BY553" s="163"/>
      <c r="BZ553" s="163"/>
      <c r="CA553" s="163"/>
      <c r="CB553" s="163"/>
      <c r="CC553" s="163"/>
      <c r="CD553" s="163"/>
      <c r="CE553" s="163" t="str">
        <f t="shared" si="552"/>
        <v/>
      </c>
      <c r="CF553" s="163" t="str">
        <f t="shared" si="553"/>
        <v/>
      </c>
      <c r="CG553" s="163" t="str">
        <f t="shared" si="554"/>
        <v/>
      </c>
      <c r="CH553" s="163" t="str">
        <f t="shared" si="555"/>
        <v/>
      </c>
      <c r="CI553" s="163" t="str">
        <f t="shared" si="556"/>
        <v/>
      </c>
      <c r="CJ553" s="163" t="str">
        <f t="shared" si="557"/>
        <v/>
      </c>
      <c r="CK553" s="163" t="str">
        <f t="shared" si="558"/>
        <v/>
      </c>
      <c r="CL553" s="163" t="str">
        <f t="shared" si="559"/>
        <v/>
      </c>
      <c r="CM553" s="163" t="str">
        <f t="shared" si="560"/>
        <v/>
      </c>
      <c r="CN553" s="163"/>
      <c r="CO553" s="163"/>
      <c r="CP553" s="163" t="str">
        <f t="shared" si="561"/>
        <v/>
      </c>
      <c r="CQ553" s="163"/>
      <c r="CR553" s="163"/>
      <c r="CS553" s="185" t="str">
        <f t="shared" si="578"/>
        <v/>
      </c>
      <c r="CT553" s="70"/>
      <c r="CU553" s="70">
        <f t="shared" si="562"/>
        <v>0</v>
      </c>
      <c r="CV553" s="70">
        <f t="shared" si="563"/>
        <v>0</v>
      </c>
      <c r="CW553" s="70"/>
      <c r="CX553" s="96">
        <f t="shared" si="564"/>
        <v>0</v>
      </c>
      <c r="CY553" s="70"/>
      <c r="CZ553" s="70" t="e">
        <f t="shared" si="565"/>
        <v>#VALUE!</v>
      </c>
      <c r="DA553" s="70" t="e">
        <f t="shared" si="566"/>
        <v>#VALUE!</v>
      </c>
      <c r="DB553" s="70"/>
      <c r="DC553" s="70" t="b">
        <f t="shared" si="579"/>
        <v>0</v>
      </c>
      <c r="DD553" s="70">
        <f t="shared" si="567"/>
        <v>0</v>
      </c>
      <c r="DE553" s="70" t="str">
        <f t="shared" si="568"/>
        <v/>
      </c>
      <c r="DF553" s="70"/>
      <c r="DG553" s="70" t="str">
        <f t="shared" si="580"/>
        <v/>
      </c>
      <c r="DH553" s="70" t="b">
        <f t="shared" si="581"/>
        <v>0</v>
      </c>
      <c r="DI553" s="70" t="str">
        <f t="shared" si="582"/>
        <v/>
      </c>
      <c r="DJ553" s="70"/>
      <c r="DK553" s="70" t="str">
        <f t="shared" si="569"/>
        <v/>
      </c>
      <c r="DL553" s="70" t="str">
        <f t="shared" si="570"/>
        <v/>
      </c>
      <c r="DM553" s="70"/>
      <c r="DN553" s="70" t="str">
        <f t="shared" si="571"/>
        <v/>
      </c>
      <c r="DO553" s="70" t="str">
        <f>IF(DK553="","",AND((COUNTIF($DK$12:DL553,DK553))=1,(COUNTIF($DK$12:DL553,DL553))=1))</f>
        <v/>
      </c>
      <c r="DP553" s="70" t="str">
        <f>IF(DK553="","",AND((COUNTIF(DK553:$DL$812,DK553))=1,(COUNTIF(DK553:$DL$812,DL553))=1))</f>
        <v/>
      </c>
      <c r="DQ553" s="70"/>
      <c r="DR553" s="70" t="b">
        <f t="shared" si="572"/>
        <v>0</v>
      </c>
      <c r="DS553" s="70" t="b">
        <f t="shared" si="573"/>
        <v>0</v>
      </c>
      <c r="DT553" s="70">
        <f t="shared" si="583"/>
        <v>0</v>
      </c>
      <c r="DU553" s="70">
        <f t="shared" si="584"/>
        <v>0</v>
      </c>
      <c r="DV553" s="70" t="b">
        <f t="shared" si="574"/>
        <v>0</v>
      </c>
      <c r="DW553" s="70" t="b">
        <f t="shared" si="575"/>
        <v>0</v>
      </c>
      <c r="DX553" s="70"/>
      <c r="DY553" s="70" t="b">
        <f t="shared" si="576"/>
        <v>0</v>
      </c>
      <c r="DZ553" s="70">
        <f t="shared" si="577"/>
        <v>0</v>
      </c>
      <c r="EA553" s="70"/>
    </row>
    <row r="554" spans="1:131" x14ac:dyDescent="0.25">
      <c r="A554" s="24" t="str">
        <f t="shared" si="542"/>
        <v/>
      </c>
      <c r="B554" s="36"/>
      <c r="C554" s="37"/>
      <c r="D554" s="38"/>
      <c r="E554" s="37"/>
      <c r="F554" s="38"/>
      <c r="G554" s="39"/>
      <c r="H554" s="35"/>
      <c r="I554" s="30"/>
      <c r="J554" s="38"/>
      <c r="K554" s="36"/>
      <c r="L554" s="40"/>
      <c r="M554" s="43"/>
      <c r="N554" s="44"/>
      <c r="O554" s="35"/>
      <c r="P554" s="87"/>
      <c r="R554" s="70"/>
      <c r="S554" s="70"/>
      <c r="T554" s="99" t="s">
        <v>1249</v>
      </c>
      <c r="U554" s="146" t="s">
        <v>1250</v>
      </c>
      <c r="V554" s="70"/>
      <c r="W554" s="70"/>
      <c r="X554" s="70"/>
      <c r="Y554" s="70"/>
      <c r="Z554" t="b">
        <f t="shared" si="521"/>
        <v>0</v>
      </c>
      <c r="AA554" t="b">
        <f t="shared" si="543"/>
        <v>0</v>
      </c>
      <c r="AB554" t="b">
        <f t="shared" si="522"/>
        <v>0</v>
      </c>
      <c r="AC554" t="b">
        <f t="shared" si="523"/>
        <v>0</v>
      </c>
      <c r="AD554" s="101" t="b">
        <f t="shared" si="524"/>
        <v>0</v>
      </c>
      <c r="AE554" t="e">
        <f t="shared" si="525"/>
        <v>#VALUE!</v>
      </c>
      <c r="AF554" t="b">
        <f t="shared" si="526"/>
        <v>0</v>
      </c>
      <c r="AG554" s="135"/>
      <c r="AH554" s="82" t="b">
        <f t="shared" si="527"/>
        <v>0</v>
      </c>
      <c r="AI554" s="99" t="b">
        <f t="shared" si="528"/>
        <v>0</v>
      </c>
      <c r="AJ554" s="70" t="b">
        <f t="shared" si="529"/>
        <v>0</v>
      </c>
      <c r="AK554" s="111" t="b">
        <f t="shared" si="544"/>
        <v>0</v>
      </c>
      <c r="AL554" s="82" t="e">
        <f t="shared" si="530"/>
        <v>#VALUE!</v>
      </c>
      <c r="AM554" s="82" t="b">
        <f t="shared" si="531"/>
        <v>0</v>
      </c>
      <c r="AN554" s="82" t="b">
        <f t="shared" si="532"/>
        <v>0</v>
      </c>
      <c r="AO554" s="82" t="b">
        <f t="shared" si="545"/>
        <v>0</v>
      </c>
      <c r="AP554" s="82" t="b">
        <f t="shared" si="533"/>
        <v>0</v>
      </c>
      <c r="AQ554" s="82" t="b">
        <f t="shared" si="546"/>
        <v>0</v>
      </c>
      <c r="AR554" s="70">
        <f t="shared" si="547"/>
        <v>0</v>
      </c>
      <c r="AS554" s="82" t="b">
        <f t="shared" si="534"/>
        <v>0</v>
      </c>
      <c r="AT554" s="82" t="b">
        <f t="shared" si="535"/>
        <v>0</v>
      </c>
      <c r="AU554" s="82" t="b">
        <f t="shared" si="536"/>
        <v>0</v>
      </c>
      <c r="AV554" s="82" t="b">
        <f t="shared" si="537"/>
        <v>0</v>
      </c>
      <c r="AW554" s="82" t="b">
        <f t="shared" si="538"/>
        <v>0</v>
      </c>
      <c r="AX554" s="82" t="b">
        <f t="shared" si="539"/>
        <v>0</v>
      </c>
      <c r="AY554" s="82" t="b">
        <f t="shared" si="548"/>
        <v>0</v>
      </c>
      <c r="AZ554" s="82"/>
      <c r="BA554" s="82" t="b">
        <f t="shared" si="549"/>
        <v>0</v>
      </c>
      <c r="BB554" s="82" t="b">
        <f t="shared" si="550"/>
        <v>0</v>
      </c>
      <c r="BC554" s="82" t="b">
        <f t="shared" si="551"/>
        <v>0</v>
      </c>
      <c r="BD554" s="70"/>
      <c r="BE554" s="70" t="str">
        <f t="shared" si="540"/>
        <v/>
      </c>
      <c r="BF554" s="70">
        <v>543</v>
      </c>
      <c r="BG554" s="70"/>
      <c r="BH554" s="70"/>
      <c r="BI554" s="70"/>
      <c r="BJ554" s="70"/>
      <c r="BK554" s="70"/>
      <c r="BL554" s="70"/>
      <c r="BM554" s="70"/>
      <c r="BN554" s="70"/>
      <c r="BO554" s="70"/>
      <c r="BP554" s="70"/>
      <c r="BQ554" s="70"/>
      <c r="BR554" s="70"/>
      <c r="BS554" s="70" t="b">
        <f t="shared" si="541"/>
        <v>0</v>
      </c>
      <c r="BT554" s="70">
        <f>COUNTA(B555:$O$830)</f>
        <v>0</v>
      </c>
      <c r="BU554" s="70"/>
      <c r="BV554" s="163"/>
      <c r="BW554" s="163"/>
      <c r="BX554" s="163"/>
      <c r="BY554" s="163"/>
      <c r="BZ554" s="163"/>
      <c r="CA554" s="163"/>
      <c r="CB554" s="163"/>
      <c r="CC554" s="163"/>
      <c r="CD554" s="163"/>
      <c r="CE554" s="163" t="str">
        <f t="shared" si="552"/>
        <v/>
      </c>
      <c r="CF554" s="163" t="str">
        <f t="shared" si="553"/>
        <v/>
      </c>
      <c r="CG554" s="163" t="str">
        <f t="shared" si="554"/>
        <v/>
      </c>
      <c r="CH554" s="163" t="str">
        <f t="shared" si="555"/>
        <v/>
      </c>
      <c r="CI554" s="163" t="str">
        <f t="shared" si="556"/>
        <v/>
      </c>
      <c r="CJ554" s="163" t="str">
        <f t="shared" si="557"/>
        <v/>
      </c>
      <c r="CK554" s="163" t="str">
        <f t="shared" si="558"/>
        <v/>
      </c>
      <c r="CL554" s="163" t="str">
        <f t="shared" si="559"/>
        <v/>
      </c>
      <c r="CM554" s="163" t="str">
        <f t="shared" si="560"/>
        <v/>
      </c>
      <c r="CN554" s="163"/>
      <c r="CO554" s="163"/>
      <c r="CP554" s="163" t="str">
        <f t="shared" si="561"/>
        <v/>
      </c>
      <c r="CQ554" s="163"/>
      <c r="CR554" s="163"/>
      <c r="CS554" s="185" t="str">
        <f t="shared" si="578"/>
        <v/>
      </c>
      <c r="CT554" s="70"/>
      <c r="CU554" s="70">
        <f t="shared" si="562"/>
        <v>0</v>
      </c>
      <c r="CV554" s="70">
        <f t="shared" si="563"/>
        <v>0</v>
      </c>
      <c r="CW554" s="70"/>
      <c r="CX554" s="96">
        <f t="shared" si="564"/>
        <v>0</v>
      </c>
      <c r="CY554" s="70"/>
      <c r="CZ554" s="70" t="e">
        <f t="shared" si="565"/>
        <v>#VALUE!</v>
      </c>
      <c r="DA554" s="70" t="e">
        <f t="shared" si="566"/>
        <v>#VALUE!</v>
      </c>
      <c r="DB554" s="70"/>
      <c r="DC554" s="70" t="b">
        <f t="shared" si="579"/>
        <v>0</v>
      </c>
      <c r="DD554" s="70">
        <f t="shared" si="567"/>
        <v>0</v>
      </c>
      <c r="DE554" s="70" t="str">
        <f t="shared" si="568"/>
        <v/>
      </c>
      <c r="DF554" s="70"/>
      <c r="DG554" s="70" t="str">
        <f t="shared" si="580"/>
        <v/>
      </c>
      <c r="DH554" s="70" t="b">
        <f t="shared" si="581"/>
        <v>0</v>
      </c>
      <c r="DI554" s="70" t="str">
        <f t="shared" si="582"/>
        <v/>
      </c>
      <c r="DJ554" s="70"/>
      <c r="DK554" s="70" t="str">
        <f t="shared" si="569"/>
        <v/>
      </c>
      <c r="DL554" s="70" t="str">
        <f t="shared" si="570"/>
        <v/>
      </c>
      <c r="DM554" s="70"/>
      <c r="DN554" s="70" t="str">
        <f t="shared" si="571"/>
        <v/>
      </c>
      <c r="DO554" s="70" t="str">
        <f>IF(DK554="","",AND((COUNTIF($DK$12:DL554,DK554))=1,(COUNTIF($DK$12:DL554,DL554))=1))</f>
        <v/>
      </c>
      <c r="DP554" s="70" t="str">
        <f>IF(DK554="","",AND((COUNTIF(DK554:$DL$812,DK554))=1,(COUNTIF(DK554:$DL$812,DL554))=1))</f>
        <v/>
      </c>
      <c r="DQ554" s="70"/>
      <c r="DR554" s="70" t="b">
        <f t="shared" si="572"/>
        <v>0</v>
      </c>
      <c r="DS554" s="70" t="b">
        <f t="shared" si="573"/>
        <v>0</v>
      </c>
      <c r="DT554" s="70">
        <f t="shared" si="583"/>
        <v>0</v>
      </c>
      <c r="DU554" s="70">
        <f t="shared" si="584"/>
        <v>0</v>
      </c>
      <c r="DV554" s="70" t="b">
        <f t="shared" si="574"/>
        <v>0</v>
      </c>
      <c r="DW554" s="70" t="b">
        <f t="shared" si="575"/>
        <v>0</v>
      </c>
      <c r="DX554" s="70"/>
      <c r="DY554" s="70" t="b">
        <f t="shared" si="576"/>
        <v>0</v>
      </c>
      <c r="DZ554" s="70">
        <f t="shared" si="577"/>
        <v>0</v>
      </c>
      <c r="EA554" s="70"/>
    </row>
    <row r="555" spans="1:131" x14ac:dyDescent="0.25">
      <c r="A555" s="24" t="str">
        <f t="shared" si="542"/>
        <v/>
      </c>
      <c r="B555" s="36"/>
      <c r="C555" s="37"/>
      <c r="D555" s="38"/>
      <c r="E555" s="37"/>
      <c r="F555" s="38"/>
      <c r="G555" s="39"/>
      <c r="H555" s="35"/>
      <c r="I555" s="30"/>
      <c r="J555" s="38"/>
      <c r="K555" s="36"/>
      <c r="L555" s="40"/>
      <c r="M555" s="43"/>
      <c r="N555" s="44"/>
      <c r="O555" s="35"/>
      <c r="P555" s="87"/>
      <c r="R555" s="70"/>
      <c r="S555" s="70"/>
      <c r="T555" s="99" t="s">
        <v>1251</v>
      </c>
      <c r="U555" s="146" t="s">
        <v>1252</v>
      </c>
      <c r="V555" s="70"/>
      <c r="W555" s="70"/>
      <c r="X555" s="70"/>
      <c r="Y555" s="70"/>
      <c r="Z555" t="b">
        <f t="shared" si="521"/>
        <v>0</v>
      </c>
      <c r="AA555" t="b">
        <f t="shared" si="543"/>
        <v>0</v>
      </c>
      <c r="AB555" t="b">
        <f t="shared" si="522"/>
        <v>0</v>
      </c>
      <c r="AC555" t="b">
        <f t="shared" si="523"/>
        <v>0</v>
      </c>
      <c r="AD555" s="101" t="b">
        <f t="shared" si="524"/>
        <v>0</v>
      </c>
      <c r="AE555" t="e">
        <f t="shared" si="525"/>
        <v>#VALUE!</v>
      </c>
      <c r="AF555" t="b">
        <f t="shared" si="526"/>
        <v>0</v>
      </c>
      <c r="AG555" s="135"/>
      <c r="AH555" s="82" t="b">
        <f t="shared" si="527"/>
        <v>0</v>
      </c>
      <c r="AI555" s="99" t="b">
        <f t="shared" si="528"/>
        <v>0</v>
      </c>
      <c r="AJ555" s="70" t="b">
        <f t="shared" si="529"/>
        <v>0</v>
      </c>
      <c r="AK555" s="111" t="b">
        <f t="shared" si="544"/>
        <v>0</v>
      </c>
      <c r="AL555" s="82" t="e">
        <f t="shared" si="530"/>
        <v>#VALUE!</v>
      </c>
      <c r="AM555" s="82" t="b">
        <f t="shared" si="531"/>
        <v>0</v>
      </c>
      <c r="AN555" s="82" t="b">
        <f t="shared" si="532"/>
        <v>0</v>
      </c>
      <c r="AO555" s="82" t="b">
        <f t="shared" si="545"/>
        <v>0</v>
      </c>
      <c r="AP555" s="82" t="b">
        <f t="shared" si="533"/>
        <v>0</v>
      </c>
      <c r="AQ555" s="82" t="b">
        <f t="shared" si="546"/>
        <v>0</v>
      </c>
      <c r="AR555" s="70">
        <f t="shared" si="547"/>
        <v>0</v>
      </c>
      <c r="AS555" s="82" t="b">
        <f t="shared" si="534"/>
        <v>0</v>
      </c>
      <c r="AT555" s="82" t="b">
        <f t="shared" si="535"/>
        <v>0</v>
      </c>
      <c r="AU555" s="82" t="b">
        <f t="shared" si="536"/>
        <v>0</v>
      </c>
      <c r="AV555" s="82" t="b">
        <f t="shared" si="537"/>
        <v>0</v>
      </c>
      <c r="AW555" s="82" t="b">
        <f t="shared" si="538"/>
        <v>0</v>
      </c>
      <c r="AX555" s="82" t="b">
        <f t="shared" si="539"/>
        <v>0</v>
      </c>
      <c r="AY555" s="82" t="b">
        <f t="shared" si="548"/>
        <v>0</v>
      </c>
      <c r="AZ555" s="82"/>
      <c r="BA555" s="82" t="b">
        <f t="shared" si="549"/>
        <v>0</v>
      </c>
      <c r="BB555" s="82" t="b">
        <f t="shared" si="550"/>
        <v>0</v>
      </c>
      <c r="BC555" s="82" t="b">
        <f t="shared" si="551"/>
        <v>0</v>
      </c>
      <c r="BD555" s="70"/>
      <c r="BE555" s="70" t="str">
        <f t="shared" si="540"/>
        <v/>
      </c>
      <c r="BF555" s="70">
        <v>544</v>
      </c>
      <c r="BG555" s="70"/>
      <c r="BH555" s="70"/>
      <c r="BI555" s="70"/>
      <c r="BJ555" s="70"/>
      <c r="BK555" s="70"/>
      <c r="BL555" s="70"/>
      <c r="BM555" s="70"/>
      <c r="BN555" s="70"/>
      <c r="BO555" s="70"/>
      <c r="BP555" s="70"/>
      <c r="BQ555" s="70"/>
      <c r="BR555" s="70"/>
      <c r="BS555" s="70" t="b">
        <f t="shared" si="541"/>
        <v>0</v>
      </c>
      <c r="BT555" s="70">
        <f>COUNTA(B556:$O$830)</f>
        <v>0</v>
      </c>
      <c r="BU555" s="70"/>
      <c r="BV555" s="163"/>
      <c r="BW555" s="163"/>
      <c r="BX555" s="163"/>
      <c r="BY555" s="163"/>
      <c r="BZ555" s="163"/>
      <c r="CA555" s="163"/>
      <c r="CB555" s="163"/>
      <c r="CC555" s="163"/>
      <c r="CD555" s="163"/>
      <c r="CE555" s="163" t="str">
        <f t="shared" si="552"/>
        <v/>
      </c>
      <c r="CF555" s="163" t="str">
        <f t="shared" si="553"/>
        <v/>
      </c>
      <c r="CG555" s="163" t="str">
        <f t="shared" si="554"/>
        <v/>
      </c>
      <c r="CH555" s="163" t="str">
        <f t="shared" si="555"/>
        <v/>
      </c>
      <c r="CI555" s="163" t="str">
        <f t="shared" si="556"/>
        <v/>
      </c>
      <c r="CJ555" s="163" t="str">
        <f t="shared" si="557"/>
        <v/>
      </c>
      <c r="CK555" s="163" t="str">
        <f t="shared" si="558"/>
        <v/>
      </c>
      <c r="CL555" s="163" t="str">
        <f t="shared" si="559"/>
        <v/>
      </c>
      <c r="CM555" s="163" t="str">
        <f t="shared" si="560"/>
        <v/>
      </c>
      <c r="CN555" s="163"/>
      <c r="CO555" s="163"/>
      <c r="CP555" s="163" t="str">
        <f t="shared" si="561"/>
        <v/>
      </c>
      <c r="CQ555" s="163"/>
      <c r="CR555" s="163"/>
      <c r="CS555" s="185" t="str">
        <f t="shared" si="578"/>
        <v/>
      </c>
      <c r="CT555" s="70"/>
      <c r="CU555" s="70">
        <f t="shared" si="562"/>
        <v>0</v>
      </c>
      <c r="CV555" s="70">
        <f t="shared" si="563"/>
        <v>0</v>
      </c>
      <c r="CW555" s="70"/>
      <c r="CX555" s="96">
        <f t="shared" si="564"/>
        <v>0</v>
      </c>
      <c r="CY555" s="70"/>
      <c r="CZ555" s="70" t="e">
        <f t="shared" si="565"/>
        <v>#VALUE!</v>
      </c>
      <c r="DA555" s="70" t="e">
        <f t="shared" si="566"/>
        <v>#VALUE!</v>
      </c>
      <c r="DB555" s="70"/>
      <c r="DC555" s="70" t="b">
        <f t="shared" si="579"/>
        <v>0</v>
      </c>
      <c r="DD555" s="70">
        <f t="shared" si="567"/>
        <v>0</v>
      </c>
      <c r="DE555" s="70" t="str">
        <f t="shared" si="568"/>
        <v/>
      </c>
      <c r="DF555" s="70"/>
      <c r="DG555" s="70" t="str">
        <f t="shared" si="580"/>
        <v/>
      </c>
      <c r="DH555" s="70" t="b">
        <f t="shared" si="581"/>
        <v>0</v>
      </c>
      <c r="DI555" s="70" t="str">
        <f t="shared" si="582"/>
        <v/>
      </c>
      <c r="DJ555" s="70"/>
      <c r="DK555" s="70" t="str">
        <f t="shared" si="569"/>
        <v/>
      </c>
      <c r="DL555" s="70" t="str">
        <f t="shared" si="570"/>
        <v/>
      </c>
      <c r="DM555" s="70"/>
      <c r="DN555" s="70" t="str">
        <f t="shared" si="571"/>
        <v/>
      </c>
      <c r="DO555" s="70" t="str">
        <f>IF(DK555="","",AND((COUNTIF($DK$12:DL555,DK555))=1,(COUNTIF($DK$12:DL555,DL555))=1))</f>
        <v/>
      </c>
      <c r="DP555" s="70" t="str">
        <f>IF(DK555="","",AND((COUNTIF(DK555:$DL$812,DK555))=1,(COUNTIF(DK555:$DL$812,DL555))=1))</f>
        <v/>
      </c>
      <c r="DQ555" s="70"/>
      <c r="DR555" s="70" t="b">
        <f t="shared" si="572"/>
        <v>0</v>
      </c>
      <c r="DS555" s="70" t="b">
        <f t="shared" si="573"/>
        <v>0</v>
      </c>
      <c r="DT555" s="70">
        <f t="shared" si="583"/>
        <v>0</v>
      </c>
      <c r="DU555" s="70">
        <f t="shared" si="584"/>
        <v>0</v>
      </c>
      <c r="DV555" s="70" t="b">
        <f t="shared" si="574"/>
        <v>0</v>
      </c>
      <c r="DW555" s="70" t="b">
        <f t="shared" si="575"/>
        <v>0</v>
      </c>
      <c r="DX555" s="70"/>
      <c r="DY555" s="70" t="b">
        <f t="shared" si="576"/>
        <v>0</v>
      </c>
      <c r="DZ555" s="70">
        <f t="shared" si="577"/>
        <v>0</v>
      </c>
      <c r="EA555" s="70"/>
    </row>
    <row r="556" spans="1:131" x14ac:dyDescent="0.25">
      <c r="A556" s="24" t="str">
        <f t="shared" si="542"/>
        <v/>
      </c>
      <c r="B556" s="36"/>
      <c r="C556" s="37"/>
      <c r="D556" s="38"/>
      <c r="E556" s="37"/>
      <c r="F556" s="38"/>
      <c r="G556" s="39"/>
      <c r="H556" s="35"/>
      <c r="I556" s="30"/>
      <c r="J556" s="38"/>
      <c r="K556" s="36"/>
      <c r="L556" s="40"/>
      <c r="M556" s="43"/>
      <c r="N556" s="44"/>
      <c r="O556" s="35"/>
      <c r="P556" s="87"/>
      <c r="R556" s="70"/>
      <c r="S556" s="70"/>
      <c r="T556" s="99" t="s">
        <v>1253</v>
      </c>
      <c r="U556" s="146" t="s">
        <v>1254</v>
      </c>
      <c r="V556" s="70"/>
      <c r="W556" s="70"/>
      <c r="X556" s="70"/>
      <c r="Y556" s="70"/>
      <c r="Z556" t="b">
        <f t="shared" si="521"/>
        <v>0</v>
      </c>
      <c r="AA556" t="b">
        <f t="shared" si="543"/>
        <v>0</v>
      </c>
      <c r="AB556" t="b">
        <f t="shared" si="522"/>
        <v>0</v>
      </c>
      <c r="AC556" t="b">
        <f t="shared" si="523"/>
        <v>0</v>
      </c>
      <c r="AD556" s="101" t="b">
        <f t="shared" si="524"/>
        <v>0</v>
      </c>
      <c r="AE556" t="e">
        <f t="shared" si="525"/>
        <v>#VALUE!</v>
      </c>
      <c r="AF556" t="b">
        <f t="shared" si="526"/>
        <v>0</v>
      </c>
      <c r="AG556" s="135"/>
      <c r="AH556" s="82" t="b">
        <f t="shared" si="527"/>
        <v>0</v>
      </c>
      <c r="AI556" s="99" t="b">
        <f t="shared" si="528"/>
        <v>0</v>
      </c>
      <c r="AJ556" s="70" t="b">
        <f t="shared" si="529"/>
        <v>0</v>
      </c>
      <c r="AK556" s="111" t="b">
        <f t="shared" si="544"/>
        <v>0</v>
      </c>
      <c r="AL556" s="82" t="e">
        <f t="shared" si="530"/>
        <v>#VALUE!</v>
      </c>
      <c r="AM556" s="82" t="b">
        <f t="shared" si="531"/>
        <v>0</v>
      </c>
      <c r="AN556" s="82" t="b">
        <f t="shared" si="532"/>
        <v>0</v>
      </c>
      <c r="AO556" s="82" t="b">
        <f t="shared" si="545"/>
        <v>0</v>
      </c>
      <c r="AP556" s="82" t="b">
        <f t="shared" si="533"/>
        <v>0</v>
      </c>
      <c r="AQ556" s="82" t="b">
        <f t="shared" si="546"/>
        <v>0</v>
      </c>
      <c r="AR556" s="70">
        <f t="shared" si="547"/>
        <v>0</v>
      </c>
      <c r="AS556" s="82" t="b">
        <f t="shared" si="534"/>
        <v>0</v>
      </c>
      <c r="AT556" s="82" t="b">
        <f t="shared" si="535"/>
        <v>0</v>
      </c>
      <c r="AU556" s="82" t="b">
        <f t="shared" si="536"/>
        <v>0</v>
      </c>
      <c r="AV556" s="82" t="b">
        <f t="shared" si="537"/>
        <v>0</v>
      </c>
      <c r="AW556" s="82" t="b">
        <f t="shared" si="538"/>
        <v>0</v>
      </c>
      <c r="AX556" s="82" t="b">
        <f t="shared" si="539"/>
        <v>0</v>
      </c>
      <c r="AY556" s="82" t="b">
        <f t="shared" si="548"/>
        <v>0</v>
      </c>
      <c r="AZ556" s="82"/>
      <c r="BA556" s="82" t="b">
        <f t="shared" si="549"/>
        <v>0</v>
      </c>
      <c r="BB556" s="82" t="b">
        <f t="shared" si="550"/>
        <v>0</v>
      </c>
      <c r="BC556" s="82" t="b">
        <f t="shared" si="551"/>
        <v>0</v>
      </c>
      <c r="BD556" s="70"/>
      <c r="BE556" s="70" t="str">
        <f t="shared" si="540"/>
        <v/>
      </c>
      <c r="BF556" s="70">
        <v>545</v>
      </c>
      <c r="BG556" s="70"/>
      <c r="BH556" s="70"/>
      <c r="BI556" s="70"/>
      <c r="BJ556" s="70"/>
      <c r="BK556" s="70"/>
      <c r="BL556" s="70"/>
      <c r="BM556" s="70"/>
      <c r="BN556" s="70"/>
      <c r="BO556" s="70"/>
      <c r="BP556" s="70"/>
      <c r="BQ556" s="70"/>
      <c r="BR556" s="70"/>
      <c r="BS556" s="70" t="b">
        <f t="shared" si="541"/>
        <v>0</v>
      </c>
      <c r="BT556" s="70">
        <f>COUNTA(B557:$O$830)</f>
        <v>0</v>
      </c>
      <c r="BU556" s="70"/>
      <c r="BV556" s="163"/>
      <c r="BW556" s="163"/>
      <c r="BX556" s="163"/>
      <c r="BY556" s="163"/>
      <c r="BZ556" s="163"/>
      <c r="CA556" s="163"/>
      <c r="CB556" s="163"/>
      <c r="CC556" s="163"/>
      <c r="CD556" s="163"/>
      <c r="CE556" s="163" t="str">
        <f t="shared" si="552"/>
        <v/>
      </c>
      <c r="CF556" s="163" t="str">
        <f t="shared" si="553"/>
        <v/>
      </c>
      <c r="CG556" s="163" t="str">
        <f t="shared" si="554"/>
        <v/>
      </c>
      <c r="CH556" s="163" t="str">
        <f t="shared" si="555"/>
        <v/>
      </c>
      <c r="CI556" s="163" t="str">
        <f t="shared" si="556"/>
        <v/>
      </c>
      <c r="CJ556" s="163" t="str">
        <f t="shared" si="557"/>
        <v/>
      </c>
      <c r="CK556" s="163" t="str">
        <f t="shared" si="558"/>
        <v/>
      </c>
      <c r="CL556" s="163" t="str">
        <f t="shared" si="559"/>
        <v/>
      </c>
      <c r="CM556" s="163" t="str">
        <f t="shared" si="560"/>
        <v/>
      </c>
      <c r="CN556" s="163"/>
      <c r="CO556" s="163"/>
      <c r="CP556" s="163" t="str">
        <f t="shared" si="561"/>
        <v/>
      </c>
      <c r="CQ556" s="163"/>
      <c r="CR556" s="163"/>
      <c r="CS556" s="185" t="str">
        <f t="shared" si="578"/>
        <v/>
      </c>
      <c r="CT556" s="70"/>
      <c r="CU556" s="70">
        <f t="shared" si="562"/>
        <v>0</v>
      </c>
      <c r="CV556" s="70">
        <f t="shared" si="563"/>
        <v>0</v>
      </c>
      <c r="CW556" s="70"/>
      <c r="CX556" s="96">
        <f t="shared" si="564"/>
        <v>0</v>
      </c>
      <c r="CY556" s="70"/>
      <c r="CZ556" s="70" t="e">
        <f t="shared" si="565"/>
        <v>#VALUE!</v>
      </c>
      <c r="DA556" s="70" t="e">
        <f t="shared" si="566"/>
        <v>#VALUE!</v>
      </c>
      <c r="DB556" s="70"/>
      <c r="DC556" s="70" t="b">
        <f t="shared" si="579"/>
        <v>0</v>
      </c>
      <c r="DD556" s="70">
        <f t="shared" si="567"/>
        <v>0</v>
      </c>
      <c r="DE556" s="70" t="str">
        <f t="shared" si="568"/>
        <v/>
      </c>
      <c r="DF556" s="70"/>
      <c r="DG556" s="70" t="str">
        <f t="shared" si="580"/>
        <v/>
      </c>
      <c r="DH556" s="70" t="b">
        <f t="shared" si="581"/>
        <v>0</v>
      </c>
      <c r="DI556" s="70" t="str">
        <f t="shared" si="582"/>
        <v/>
      </c>
      <c r="DJ556" s="70"/>
      <c r="DK556" s="70" t="str">
        <f t="shared" si="569"/>
        <v/>
      </c>
      <c r="DL556" s="70" t="str">
        <f t="shared" si="570"/>
        <v/>
      </c>
      <c r="DM556" s="70"/>
      <c r="DN556" s="70" t="str">
        <f t="shared" si="571"/>
        <v/>
      </c>
      <c r="DO556" s="70" t="str">
        <f>IF(DK556="","",AND((COUNTIF($DK$12:DL556,DK556))=1,(COUNTIF($DK$12:DL556,DL556))=1))</f>
        <v/>
      </c>
      <c r="DP556" s="70" t="str">
        <f>IF(DK556="","",AND((COUNTIF(DK556:$DL$812,DK556))=1,(COUNTIF(DK556:$DL$812,DL556))=1))</f>
        <v/>
      </c>
      <c r="DQ556" s="70"/>
      <c r="DR556" s="70" t="b">
        <f t="shared" si="572"/>
        <v>0</v>
      </c>
      <c r="DS556" s="70" t="b">
        <f t="shared" si="573"/>
        <v>0</v>
      </c>
      <c r="DT556" s="70">
        <f t="shared" si="583"/>
        <v>0</v>
      </c>
      <c r="DU556" s="70">
        <f t="shared" si="584"/>
        <v>0</v>
      </c>
      <c r="DV556" s="70" t="b">
        <f t="shared" si="574"/>
        <v>0</v>
      </c>
      <c r="DW556" s="70" t="b">
        <f t="shared" si="575"/>
        <v>0</v>
      </c>
      <c r="DX556" s="70"/>
      <c r="DY556" s="70" t="b">
        <f t="shared" si="576"/>
        <v>0</v>
      </c>
      <c r="DZ556" s="70">
        <f t="shared" si="577"/>
        <v>0</v>
      </c>
      <c r="EA556" s="70"/>
    </row>
    <row r="557" spans="1:131" x14ac:dyDescent="0.25">
      <c r="A557" s="24" t="str">
        <f t="shared" si="542"/>
        <v/>
      </c>
      <c r="B557" s="36"/>
      <c r="C557" s="37"/>
      <c r="D557" s="38"/>
      <c r="E557" s="37"/>
      <c r="F557" s="38"/>
      <c r="G557" s="39"/>
      <c r="H557" s="35"/>
      <c r="I557" s="30"/>
      <c r="J557" s="38"/>
      <c r="K557" s="36"/>
      <c r="L557" s="40"/>
      <c r="M557" s="43"/>
      <c r="N557" s="44"/>
      <c r="O557" s="35"/>
      <c r="P557" s="87"/>
      <c r="R557" s="70"/>
      <c r="S557" s="70"/>
      <c r="T557" s="99" t="s">
        <v>1255</v>
      </c>
      <c r="U557" s="146" t="s">
        <v>1256</v>
      </c>
      <c r="V557" s="70"/>
      <c r="W557" s="70"/>
      <c r="X557" s="70"/>
      <c r="Y557" s="70"/>
      <c r="Z557" t="b">
        <f t="shared" si="521"/>
        <v>0</v>
      </c>
      <c r="AA557" t="b">
        <f t="shared" si="543"/>
        <v>0</v>
      </c>
      <c r="AB557" t="b">
        <f t="shared" si="522"/>
        <v>0</v>
      </c>
      <c r="AC557" t="b">
        <f t="shared" si="523"/>
        <v>0</v>
      </c>
      <c r="AD557" s="101" t="b">
        <f t="shared" si="524"/>
        <v>0</v>
      </c>
      <c r="AE557" t="e">
        <f t="shared" si="525"/>
        <v>#VALUE!</v>
      </c>
      <c r="AF557" t="b">
        <f t="shared" si="526"/>
        <v>0</v>
      </c>
      <c r="AG557" s="135"/>
      <c r="AH557" s="82" t="b">
        <f t="shared" si="527"/>
        <v>0</v>
      </c>
      <c r="AI557" s="99" t="b">
        <f t="shared" si="528"/>
        <v>0</v>
      </c>
      <c r="AJ557" s="70" t="b">
        <f t="shared" si="529"/>
        <v>0</v>
      </c>
      <c r="AK557" s="111" t="b">
        <f t="shared" si="544"/>
        <v>0</v>
      </c>
      <c r="AL557" s="82" t="e">
        <f t="shared" si="530"/>
        <v>#VALUE!</v>
      </c>
      <c r="AM557" s="82" t="b">
        <f t="shared" si="531"/>
        <v>0</v>
      </c>
      <c r="AN557" s="82" t="b">
        <f t="shared" si="532"/>
        <v>0</v>
      </c>
      <c r="AO557" s="82" t="b">
        <f t="shared" si="545"/>
        <v>0</v>
      </c>
      <c r="AP557" s="82" t="b">
        <f t="shared" si="533"/>
        <v>0</v>
      </c>
      <c r="AQ557" s="82" t="b">
        <f t="shared" si="546"/>
        <v>0</v>
      </c>
      <c r="AR557" s="70">
        <f t="shared" si="547"/>
        <v>0</v>
      </c>
      <c r="AS557" s="82" t="b">
        <f t="shared" si="534"/>
        <v>0</v>
      </c>
      <c r="AT557" s="82" t="b">
        <f t="shared" si="535"/>
        <v>0</v>
      </c>
      <c r="AU557" s="82" t="b">
        <f t="shared" si="536"/>
        <v>0</v>
      </c>
      <c r="AV557" s="82" t="b">
        <f t="shared" si="537"/>
        <v>0</v>
      </c>
      <c r="AW557" s="82" t="b">
        <f t="shared" si="538"/>
        <v>0</v>
      </c>
      <c r="AX557" s="82" t="b">
        <f t="shared" si="539"/>
        <v>0</v>
      </c>
      <c r="AY557" s="82" t="b">
        <f t="shared" si="548"/>
        <v>0</v>
      </c>
      <c r="AZ557" s="82"/>
      <c r="BA557" s="82" t="b">
        <f t="shared" si="549"/>
        <v>0</v>
      </c>
      <c r="BB557" s="82" t="b">
        <f t="shared" si="550"/>
        <v>0</v>
      </c>
      <c r="BC557" s="82" t="b">
        <f t="shared" si="551"/>
        <v>0</v>
      </c>
      <c r="BD557" s="70"/>
      <c r="BE557" s="70" t="str">
        <f t="shared" si="540"/>
        <v/>
      </c>
      <c r="BF557" s="70">
        <v>546</v>
      </c>
      <c r="BG557" s="70"/>
      <c r="BH557" s="70"/>
      <c r="BI557" s="70"/>
      <c r="BJ557" s="70"/>
      <c r="BK557" s="70"/>
      <c r="BL557" s="70"/>
      <c r="BM557" s="70"/>
      <c r="BN557" s="70"/>
      <c r="BO557" s="70"/>
      <c r="BP557" s="70"/>
      <c r="BQ557" s="70"/>
      <c r="BR557" s="70"/>
      <c r="BS557" s="70" t="b">
        <f t="shared" si="541"/>
        <v>0</v>
      </c>
      <c r="BT557" s="70">
        <f>COUNTA(B558:$O$830)</f>
        <v>0</v>
      </c>
      <c r="BU557" s="70"/>
      <c r="BV557" s="163"/>
      <c r="BW557" s="163"/>
      <c r="BX557" s="163"/>
      <c r="BY557" s="163"/>
      <c r="BZ557" s="163"/>
      <c r="CA557" s="163"/>
      <c r="CB557" s="163"/>
      <c r="CC557" s="163"/>
      <c r="CD557" s="163"/>
      <c r="CE557" s="163" t="str">
        <f t="shared" si="552"/>
        <v/>
      </c>
      <c r="CF557" s="163" t="str">
        <f t="shared" si="553"/>
        <v/>
      </c>
      <c r="CG557" s="163" t="str">
        <f t="shared" si="554"/>
        <v/>
      </c>
      <c r="CH557" s="163" t="str">
        <f t="shared" si="555"/>
        <v/>
      </c>
      <c r="CI557" s="163" t="str">
        <f t="shared" si="556"/>
        <v/>
      </c>
      <c r="CJ557" s="163" t="str">
        <f t="shared" si="557"/>
        <v/>
      </c>
      <c r="CK557" s="163" t="str">
        <f t="shared" si="558"/>
        <v/>
      </c>
      <c r="CL557" s="163" t="str">
        <f t="shared" si="559"/>
        <v/>
      </c>
      <c r="CM557" s="163" t="str">
        <f t="shared" si="560"/>
        <v/>
      </c>
      <c r="CN557" s="163"/>
      <c r="CO557" s="163"/>
      <c r="CP557" s="163" t="str">
        <f t="shared" si="561"/>
        <v/>
      </c>
      <c r="CQ557" s="163"/>
      <c r="CR557" s="163"/>
      <c r="CS557" s="185" t="str">
        <f t="shared" si="578"/>
        <v/>
      </c>
      <c r="CT557" s="70"/>
      <c r="CU557" s="70">
        <f t="shared" si="562"/>
        <v>0</v>
      </c>
      <c r="CV557" s="70">
        <f t="shared" si="563"/>
        <v>0</v>
      </c>
      <c r="CW557" s="70"/>
      <c r="CX557" s="96">
        <f t="shared" si="564"/>
        <v>0</v>
      </c>
      <c r="CY557" s="70"/>
      <c r="CZ557" s="70" t="e">
        <f t="shared" si="565"/>
        <v>#VALUE!</v>
      </c>
      <c r="DA557" s="70" t="e">
        <f t="shared" si="566"/>
        <v>#VALUE!</v>
      </c>
      <c r="DB557" s="70"/>
      <c r="DC557" s="70" t="b">
        <f t="shared" si="579"/>
        <v>0</v>
      </c>
      <c r="DD557" s="70">
        <f t="shared" si="567"/>
        <v>0</v>
      </c>
      <c r="DE557" s="70" t="str">
        <f t="shared" si="568"/>
        <v/>
      </c>
      <c r="DF557" s="70"/>
      <c r="DG557" s="70" t="str">
        <f t="shared" si="580"/>
        <v/>
      </c>
      <c r="DH557" s="70" t="b">
        <f t="shared" si="581"/>
        <v>0</v>
      </c>
      <c r="DI557" s="70" t="str">
        <f t="shared" si="582"/>
        <v/>
      </c>
      <c r="DJ557" s="70"/>
      <c r="DK557" s="70" t="str">
        <f t="shared" si="569"/>
        <v/>
      </c>
      <c r="DL557" s="70" t="str">
        <f t="shared" si="570"/>
        <v/>
      </c>
      <c r="DM557" s="70"/>
      <c r="DN557" s="70" t="str">
        <f t="shared" si="571"/>
        <v/>
      </c>
      <c r="DO557" s="70" t="str">
        <f>IF(DK557="","",AND((COUNTIF($DK$12:DL557,DK557))=1,(COUNTIF($DK$12:DL557,DL557))=1))</f>
        <v/>
      </c>
      <c r="DP557" s="70" t="str">
        <f>IF(DK557="","",AND((COUNTIF(DK557:$DL$812,DK557))=1,(COUNTIF(DK557:$DL$812,DL557))=1))</f>
        <v/>
      </c>
      <c r="DQ557" s="70"/>
      <c r="DR557" s="70" t="b">
        <f t="shared" si="572"/>
        <v>0</v>
      </c>
      <c r="DS557" s="70" t="b">
        <f t="shared" si="573"/>
        <v>0</v>
      </c>
      <c r="DT557" s="70">
        <f t="shared" si="583"/>
        <v>0</v>
      </c>
      <c r="DU557" s="70">
        <f t="shared" si="584"/>
        <v>0</v>
      </c>
      <c r="DV557" s="70" t="b">
        <f t="shared" si="574"/>
        <v>0</v>
      </c>
      <c r="DW557" s="70" t="b">
        <f t="shared" si="575"/>
        <v>0</v>
      </c>
      <c r="DX557" s="70"/>
      <c r="DY557" s="70" t="b">
        <f t="shared" si="576"/>
        <v>0</v>
      </c>
      <c r="DZ557" s="70">
        <f t="shared" si="577"/>
        <v>0</v>
      </c>
      <c r="EA557" s="70"/>
    </row>
    <row r="558" spans="1:131" x14ac:dyDescent="0.25">
      <c r="A558" s="24" t="str">
        <f t="shared" si="542"/>
        <v/>
      </c>
      <c r="B558" s="36"/>
      <c r="C558" s="37"/>
      <c r="D558" s="38"/>
      <c r="E558" s="37"/>
      <c r="F558" s="38"/>
      <c r="G558" s="39"/>
      <c r="H558" s="35"/>
      <c r="I558" s="30"/>
      <c r="J558" s="38"/>
      <c r="K558" s="36"/>
      <c r="L558" s="40"/>
      <c r="M558" s="43"/>
      <c r="N558" s="44"/>
      <c r="O558" s="35"/>
      <c r="P558" s="87"/>
      <c r="R558" s="70"/>
      <c r="S558" s="70"/>
      <c r="T558" s="99" t="s">
        <v>1257</v>
      </c>
      <c r="U558" s="146" t="s">
        <v>1258</v>
      </c>
      <c r="V558" s="70"/>
      <c r="W558" s="70"/>
      <c r="X558" s="70"/>
      <c r="Y558" s="70"/>
      <c r="Z558" t="b">
        <f t="shared" si="521"/>
        <v>0</v>
      </c>
      <c r="AA558" t="b">
        <f t="shared" si="543"/>
        <v>0</v>
      </c>
      <c r="AB558" t="b">
        <f t="shared" si="522"/>
        <v>0</v>
      </c>
      <c r="AC558" t="b">
        <f t="shared" si="523"/>
        <v>0</v>
      </c>
      <c r="AD558" s="101" t="b">
        <f t="shared" si="524"/>
        <v>0</v>
      </c>
      <c r="AE558" t="e">
        <f t="shared" si="525"/>
        <v>#VALUE!</v>
      </c>
      <c r="AF558" t="b">
        <f t="shared" si="526"/>
        <v>0</v>
      </c>
      <c r="AG558" s="135"/>
      <c r="AH558" s="82" t="b">
        <f t="shared" si="527"/>
        <v>0</v>
      </c>
      <c r="AI558" s="99" t="b">
        <f t="shared" si="528"/>
        <v>0</v>
      </c>
      <c r="AJ558" s="70" t="b">
        <f t="shared" si="529"/>
        <v>0</v>
      </c>
      <c r="AK558" s="111" t="b">
        <f t="shared" si="544"/>
        <v>0</v>
      </c>
      <c r="AL558" s="82" t="e">
        <f t="shared" si="530"/>
        <v>#VALUE!</v>
      </c>
      <c r="AM558" s="82" t="b">
        <f t="shared" si="531"/>
        <v>0</v>
      </c>
      <c r="AN558" s="82" t="b">
        <f t="shared" si="532"/>
        <v>0</v>
      </c>
      <c r="AO558" s="82" t="b">
        <f t="shared" si="545"/>
        <v>0</v>
      </c>
      <c r="AP558" s="82" t="b">
        <f t="shared" si="533"/>
        <v>0</v>
      </c>
      <c r="AQ558" s="82" t="b">
        <f t="shared" si="546"/>
        <v>0</v>
      </c>
      <c r="AR558" s="70">
        <f t="shared" si="547"/>
        <v>0</v>
      </c>
      <c r="AS558" s="82" t="b">
        <f t="shared" si="534"/>
        <v>0</v>
      </c>
      <c r="AT558" s="82" t="b">
        <f t="shared" si="535"/>
        <v>0</v>
      </c>
      <c r="AU558" s="82" t="b">
        <f t="shared" si="536"/>
        <v>0</v>
      </c>
      <c r="AV558" s="82" t="b">
        <f t="shared" si="537"/>
        <v>0</v>
      </c>
      <c r="AW558" s="82" t="b">
        <f t="shared" si="538"/>
        <v>0</v>
      </c>
      <c r="AX558" s="82" t="b">
        <f t="shared" si="539"/>
        <v>0</v>
      </c>
      <c r="AY558" s="82" t="b">
        <f t="shared" si="548"/>
        <v>0</v>
      </c>
      <c r="AZ558" s="82"/>
      <c r="BA558" s="82" t="b">
        <f t="shared" si="549"/>
        <v>0</v>
      </c>
      <c r="BB558" s="82" t="b">
        <f t="shared" si="550"/>
        <v>0</v>
      </c>
      <c r="BC558" s="82" t="b">
        <f t="shared" si="551"/>
        <v>0</v>
      </c>
      <c r="BD558" s="70"/>
      <c r="BE558" s="70" t="str">
        <f t="shared" si="540"/>
        <v/>
      </c>
      <c r="BF558" s="70">
        <v>547</v>
      </c>
      <c r="BG558" s="70"/>
      <c r="BH558" s="70"/>
      <c r="BI558" s="70"/>
      <c r="BJ558" s="70"/>
      <c r="BK558" s="70"/>
      <c r="BL558" s="70"/>
      <c r="BM558" s="70"/>
      <c r="BN558" s="70"/>
      <c r="BO558" s="70"/>
      <c r="BP558" s="70"/>
      <c r="BQ558" s="70"/>
      <c r="BR558" s="70"/>
      <c r="BS558" s="70" t="b">
        <f t="shared" si="541"/>
        <v>0</v>
      </c>
      <c r="BT558" s="70">
        <f>COUNTA(B559:$O$830)</f>
        <v>0</v>
      </c>
      <c r="BU558" s="70"/>
      <c r="BV558" s="163"/>
      <c r="BW558" s="163"/>
      <c r="BX558" s="163"/>
      <c r="BY558" s="163"/>
      <c r="BZ558" s="163"/>
      <c r="CA558" s="163"/>
      <c r="CB558" s="163"/>
      <c r="CC558" s="163"/>
      <c r="CD558" s="163"/>
      <c r="CE558" s="163" t="str">
        <f t="shared" si="552"/>
        <v/>
      </c>
      <c r="CF558" s="163" t="str">
        <f t="shared" si="553"/>
        <v/>
      </c>
      <c r="CG558" s="163" t="str">
        <f t="shared" si="554"/>
        <v/>
      </c>
      <c r="CH558" s="163" t="str">
        <f t="shared" si="555"/>
        <v/>
      </c>
      <c r="CI558" s="163" t="str">
        <f t="shared" si="556"/>
        <v/>
      </c>
      <c r="CJ558" s="163" t="str">
        <f t="shared" si="557"/>
        <v/>
      </c>
      <c r="CK558" s="163" t="str">
        <f t="shared" si="558"/>
        <v/>
      </c>
      <c r="CL558" s="163" t="str">
        <f t="shared" si="559"/>
        <v/>
      </c>
      <c r="CM558" s="163" t="str">
        <f t="shared" si="560"/>
        <v/>
      </c>
      <c r="CN558" s="163"/>
      <c r="CO558" s="163"/>
      <c r="CP558" s="163" t="str">
        <f t="shared" si="561"/>
        <v/>
      </c>
      <c r="CQ558" s="163"/>
      <c r="CR558" s="163"/>
      <c r="CS558" s="185" t="str">
        <f t="shared" si="578"/>
        <v/>
      </c>
      <c r="CT558" s="70"/>
      <c r="CU558" s="70">
        <f t="shared" si="562"/>
        <v>0</v>
      </c>
      <c r="CV558" s="70">
        <f t="shared" si="563"/>
        <v>0</v>
      </c>
      <c r="CW558" s="70"/>
      <c r="CX558" s="96">
        <f t="shared" si="564"/>
        <v>0</v>
      </c>
      <c r="CY558" s="70"/>
      <c r="CZ558" s="70" t="e">
        <f t="shared" si="565"/>
        <v>#VALUE!</v>
      </c>
      <c r="DA558" s="70" t="e">
        <f t="shared" si="566"/>
        <v>#VALUE!</v>
      </c>
      <c r="DB558" s="70"/>
      <c r="DC558" s="70" t="b">
        <f t="shared" si="579"/>
        <v>0</v>
      </c>
      <c r="DD558" s="70">
        <f t="shared" si="567"/>
        <v>0</v>
      </c>
      <c r="DE558" s="70" t="str">
        <f t="shared" si="568"/>
        <v/>
      </c>
      <c r="DF558" s="70"/>
      <c r="DG558" s="70" t="str">
        <f t="shared" si="580"/>
        <v/>
      </c>
      <c r="DH558" s="70" t="b">
        <f t="shared" si="581"/>
        <v>0</v>
      </c>
      <c r="DI558" s="70" t="str">
        <f t="shared" si="582"/>
        <v/>
      </c>
      <c r="DJ558" s="70"/>
      <c r="DK558" s="70" t="str">
        <f t="shared" si="569"/>
        <v/>
      </c>
      <c r="DL558" s="70" t="str">
        <f t="shared" si="570"/>
        <v/>
      </c>
      <c r="DM558" s="70"/>
      <c r="DN558" s="70" t="str">
        <f t="shared" si="571"/>
        <v/>
      </c>
      <c r="DO558" s="70" t="str">
        <f>IF(DK558="","",AND((COUNTIF($DK$12:DL558,DK558))=1,(COUNTIF($DK$12:DL558,DL558))=1))</f>
        <v/>
      </c>
      <c r="DP558" s="70" t="str">
        <f>IF(DK558="","",AND((COUNTIF(DK558:$DL$812,DK558))=1,(COUNTIF(DK558:$DL$812,DL558))=1))</f>
        <v/>
      </c>
      <c r="DQ558" s="70"/>
      <c r="DR558" s="70" t="b">
        <f t="shared" si="572"/>
        <v>0</v>
      </c>
      <c r="DS558" s="70" t="b">
        <f t="shared" si="573"/>
        <v>0</v>
      </c>
      <c r="DT558" s="70">
        <f t="shared" si="583"/>
        <v>0</v>
      </c>
      <c r="DU558" s="70">
        <f t="shared" si="584"/>
        <v>0</v>
      </c>
      <c r="DV558" s="70" t="b">
        <f t="shared" si="574"/>
        <v>0</v>
      </c>
      <c r="DW558" s="70" t="b">
        <f t="shared" si="575"/>
        <v>0</v>
      </c>
      <c r="DX558" s="70"/>
      <c r="DY558" s="70" t="b">
        <f t="shared" si="576"/>
        <v>0</v>
      </c>
      <c r="DZ558" s="70">
        <f t="shared" si="577"/>
        <v>0</v>
      </c>
      <c r="EA558" s="70"/>
    </row>
    <row r="559" spans="1:131" x14ac:dyDescent="0.25">
      <c r="A559" s="24" t="str">
        <f t="shared" si="542"/>
        <v/>
      </c>
      <c r="B559" s="36"/>
      <c r="C559" s="37"/>
      <c r="D559" s="38"/>
      <c r="E559" s="37"/>
      <c r="F559" s="38"/>
      <c r="G559" s="39"/>
      <c r="H559" s="35"/>
      <c r="I559" s="30"/>
      <c r="J559" s="38"/>
      <c r="K559" s="36"/>
      <c r="L559" s="40"/>
      <c r="M559" s="43"/>
      <c r="N559" s="44"/>
      <c r="O559" s="35"/>
      <c r="P559" s="87"/>
      <c r="R559" s="70"/>
      <c r="S559" s="70"/>
      <c r="T559" s="99" t="s">
        <v>1259</v>
      </c>
      <c r="U559" s="146" t="s">
        <v>1260</v>
      </c>
      <c r="V559" s="70"/>
      <c r="W559" s="70"/>
      <c r="X559" s="70"/>
      <c r="Y559" s="70"/>
      <c r="Z559" t="b">
        <f t="shared" si="521"/>
        <v>0</v>
      </c>
      <c r="AA559" t="b">
        <f t="shared" si="543"/>
        <v>0</v>
      </c>
      <c r="AB559" t="b">
        <f t="shared" si="522"/>
        <v>0</v>
      </c>
      <c r="AC559" t="b">
        <f t="shared" si="523"/>
        <v>0</v>
      </c>
      <c r="AD559" s="101" t="b">
        <f t="shared" si="524"/>
        <v>0</v>
      </c>
      <c r="AE559" t="e">
        <f t="shared" si="525"/>
        <v>#VALUE!</v>
      </c>
      <c r="AF559" t="b">
        <f t="shared" si="526"/>
        <v>0</v>
      </c>
      <c r="AG559" s="135"/>
      <c r="AH559" s="82" t="b">
        <f t="shared" si="527"/>
        <v>0</v>
      </c>
      <c r="AI559" s="99" t="b">
        <f t="shared" si="528"/>
        <v>0</v>
      </c>
      <c r="AJ559" s="70" t="b">
        <f t="shared" si="529"/>
        <v>0</v>
      </c>
      <c r="AK559" s="111" t="b">
        <f t="shared" si="544"/>
        <v>0</v>
      </c>
      <c r="AL559" s="82" t="e">
        <f t="shared" si="530"/>
        <v>#VALUE!</v>
      </c>
      <c r="AM559" s="82" t="b">
        <f t="shared" si="531"/>
        <v>0</v>
      </c>
      <c r="AN559" s="82" t="b">
        <f t="shared" si="532"/>
        <v>0</v>
      </c>
      <c r="AO559" s="82" t="b">
        <f t="shared" si="545"/>
        <v>0</v>
      </c>
      <c r="AP559" s="82" t="b">
        <f t="shared" si="533"/>
        <v>0</v>
      </c>
      <c r="AQ559" s="82" t="b">
        <f t="shared" si="546"/>
        <v>0</v>
      </c>
      <c r="AR559" s="70">
        <f t="shared" si="547"/>
        <v>0</v>
      </c>
      <c r="AS559" s="82" t="b">
        <f t="shared" si="534"/>
        <v>0</v>
      </c>
      <c r="AT559" s="82" t="b">
        <f t="shared" si="535"/>
        <v>0</v>
      </c>
      <c r="AU559" s="82" t="b">
        <f t="shared" si="536"/>
        <v>0</v>
      </c>
      <c r="AV559" s="82" t="b">
        <f t="shared" si="537"/>
        <v>0</v>
      </c>
      <c r="AW559" s="82" t="b">
        <f t="shared" si="538"/>
        <v>0</v>
      </c>
      <c r="AX559" s="82" t="b">
        <f t="shared" si="539"/>
        <v>0</v>
      </c>
      <c r="AY559" s="82" t="b">
        <f t="shared" si="548"/>
        <v>0</v>
      </c>
      <c r="AZ559" s="82"/>
      <c r="BA559" s="82" t="b">
        <f t="shared" si="549"/>
        <v>0</v>
      </c>
      <c r="BB559" s="82" t="b">
        <f t="shared" si="550"/>
        <v>0</v>
      </c>
      <c r="BC559" s="82" t="b">
        <f t="shared" si="551"/>
        <v>0</v>
      </c>
      <c r="BD559" s="70"/>
      <c r="BE559" s="70" t="str">
        <f t="shared" si="540"/>
        <v/>
      </c>
      <c r="BF559" s="70">
        <v>548</v>
      </c>
      <c r="BG559" s="70"/>
      <c r="BH559" s="70"/>
      <c r="BI559" s="70"/>
      <c r="BJ559" s="70"/>
      <c r="BK559" s="70"/>
      <c r="BL559" s="70"/>
      <c r="BM559" s="70"/>
      <c r="BN559" s="70"/>
      <c r="BO559" s="70"/>
      <c r="BP559" s="70"/>
      <c r="BQ559" s="70"/>
      <c r="BR559" s="70"/>
      <c r="BS559" s="70" t="b">
        <f t="shared" si="541"/>
        <v>0</v>
      </c>
      <c r="BT559" s="70">
        <f>COUNTA(B560:$O$830)</f>
        <v>0</v>
      </c>
      <c r="BU559" s="70"/>
      <c r="BV559" s="163"/>
      <c r="BW559" s="163"/>
      <c r="BX559" s="163"/>
      <c r="BY559" s="163"/>
      <c r="BZ559" s="163"/>
      <c r="CA559" s="163"/>
      <c r="CB559" s="163"/>
      <c r="CC559" s="163"/>
      <c r="CD559" s="163"/>
      <c r="CE559" s="163" t="str">
        <f t="shared" si="552"/>
        <v/>
      </c>
      <c r="CF559" s="163" t="str">
        <f t="shared" si="553"/>
        <v/>
      </c>
      <c r="CG559" s="163" t="str">
        <f t="shared" si="554"/>
        <v/>
      </c>
      <c r="CH559" s="163" t="str">
        <f t="shared" si="555"/>
        <v/>
      </c>
      <c r="CI559" s="163" t="str">
        <f t="shared" si="556"/>
        <v/>
      </c>
      <c r="CJ559" s="163" t="str">
        <f t="shared" si="557"/>
        <v/>
      </c>
      <c r="CK559" s="163" t="str">
        <f t="shared" si="558"/>
        <v/>
      </c>
      <c r="CL559" s="163" t="str">
        <f t="shared" si="559"/>
        <v/>
      </c>
      <c r="CM559" s="163" t="str">
        <f t="shared" si="560"/>
        <v/>
      </c>
      <c r="CN559" s="163"/>
      <c r="CO559" s="163"/>
      <c r="CP559" s="163" t="str">
        <f t="shared" si="561"/>
        <v/>
      </c>
      <c r="CQ559" s="163"/>
      <c r="CR559" s="163"/>
      <c r="CS559" s="185" t="str">
        <f t="shared" si="578"/>
        <v/>
      </c>
      <c r="CT559" s="70"/>
      <c r="CU559" s="70">
        <f t="shared" si="562"/>
        <v>0</v>
      </c>
      <c r="CV559" s="70">
        <f t="shared" si="563"/>
        <v>0</v>
      </c>
      <c r="CW559" s="70"/>
      <c r="CX559" s="96">
        <f t="shared" si="564"/>
        <v>0</v>
      </c>
      <c r="CY559" s="70"/>
      <c r="CZ559" s="70" t="e">
        <f t="shared" si="565"/>
        <v>#VALUE!</v>
      </c>
      <c r="DA559" s="70" t="e">
        <f t="shared" si="566"/>
        <v>#VALUE!</v>
      </c>
      <c r="DB559" s="70"/>
      <c r="DC559" s="70" t="b">
        <f t="shared" si="579"/>
        <v>0</v>
      </c>
      <c r="DD559" s="70">
        <f t="shared" si="567"/>
        <v>0</v>
      </c>
      <c r="DE559" s="70" t="str">
        <f t="shared" si="568"/>
        <v/>
      </c>
      <c r="DF559" s="70"/>
      <c r="DG559" s="70" t="str">
        <f t="shared" si="580"/>
        <v/>
      </c>
      <c r="DH559" s="70" t="b">
        <f t="shared" si="581"/>
        <v>0</v>
      </c>
      <c r="DI559" s="70" t="str">
        <f t="shared" si="582"/>
        <v/>
      </c>
      <c r="DJ559" s="70"/>
      <c r="DK559" s="70" t="str">
        <f t="shared" si="569"/>
        <v/>
      </c>
      <c r="DL559" s="70" t="str">
        <f t="shared" si="570"/>
        <v/>
      </c>
      <c r="DM559" s="70"/>
      <c r="DN559" s="70" t="str">
        <f t="shared" si="571"/>
        <v/>
      </c>
      <c r="DO559" s="70" t="str">
        <f>IF(DK559="","",AND((COUNTIF($DK$12:DL559,DK559))=1,(COUNTIF($DK$12:DL559,DL559))=1))</f>
        <v/>
      </c>
      <c r="DP559" s="70" t="str">
        <f>IF(DK559="","",AND((COUNTIF(DK559:$DL$812,DK559))=1,(COUNTIF(DK559:$DL$812,DL559))=1))</f>
        <v/>
      </c>
      <c r="DQ559" s="70"/>
      <c r="DR559" s="70" t="b">
        <f t="shared" si="572"/>
        <v>0</v>
      </c>
      <c r="DS559" s="70" t="b">
        <f t="shared" si="573"/>
        <v>0</v>
      </c>
      <c r="DT559" s="70">
        <f t="shared" si="583"/>
        <v>0</v>
      </c>
      <c r="DU559" s="70">
        <f t="shared" si="584"/>
        <v>0</v>
      </c>
      <c r="DV559" s="70" t="b">
        <f t="shared" si="574"/>
        <v>0</v>
      </c>
      <c r="DW559" s="70" t="b">
        <f t="shared" si="575"/>
        <v>0</v>
      </c>
      <c r="DX559" s="70"/>
      <c r="DY559" s="70" t="b">
        <f t="shared" si="576"/>
        <v>0</v>
      </c>
      <c r="DZ559" s="70">
        <f t="shared" si="577"/>
        <v>0</v>
      </c>
      <c r="EA559" s="70"/>
    </row>
    <row r="560" spans="1:131" x14ac:dyDescent="0.25">
      <c r="A560" s="24" t="str">
        <f t="shared" si="542"/>
        <v/>
      </c>
      <c r="B560" s="36"/>
      <c r="C560" s="37"/>
      <c r="D560" s="38"/>
      <c r="E560" s="37"/>
      <c r="F560" s="38"/>
      <c r="G560" s="39"/>
      <c r="H560" s="35"/>
      <c r="I560" s="30"/>
      <c r="J560" s="38"/>
      <c r="K560" s="36"/>
      <c r="L560" s="40"/>
      <c r="M560" s="43"/>
      <c r="N560" s="44"/>
      <c r="O560" s="35"/>
      <c r="P560" s="87"/>
      <c r="R560" s="70"/>
      <c r="S560" s="70"/>
      <c r="T560" s="99" t="s">
        <v>1261</v>
      </c>
      <c r="U560" s="146" t="s">
        <v>1262</v>
      </c>
      <c r="V560" s="70"/>
      <c r="W560" s="70"/>
      <c r="X560" s="70"/>
      <c r="Y560" s="70"/>
      <c r="Z560" t="b">
        <f t="shared" si="521"/>
        <v>0</v>
      </c>
      <c r="AA560" t="b">
        <f t="shared" si="543"/>
        <v>0</v>
      </c>
      <c r="AB560" t="b">
        <f t="shared" si="522"/>
        <v>0</v>
      </c>
      <c r="AC560" t="b">
        <f t="shared" si="523"/>
        <v>0</v>
      </c>
      <c r="AD560" s="101" t="b">
        <f t="shared" si="524"/>
        <v>0</v>
      </c>
      <c r="AE560" t="e">
        <f t="shared" si="525"/>
        <v>#VALUE!</v>
      </c>
      <c r="AF560" t="b">
        <f t="shared" si="526"/>
        <v>0</v>
      </c>
      <c r="AG560" s="135"/>
      <c r="AH560" s="82" t="b">
        <f t="shared" si="527"/>
        <v>0</v>
      </c>
      <c r="AI560" s="99" t="b">
        <f t="shared" si="528"/>
        <v>0</v>
      </c>
      <c r="AJ560" s="70" t="b">
        <f t="shared" si="529"/>
        <v>0</v>
      </c>
      <c r="AK560" s="111" t="b">
        <f t="shared" si="544"/>
        <v>0</v>
      </c>
      <c r="AL560" s="82" t="e">
        <f t="shared" si="530"/>
        <v>#VALUE!</v>
      </c>
      <c r="AM560" s="82" t="b">
        <f t="shared" si="531"/>
        <v>0</v>
      </c>
      <c r="AN560" s="82" t="b">
        <f t="shared" si="532"/>
        <v>0</v>
      </c>
      <c r="AO560" s="82" t="b">
        <f t="shared" si="545"/>
        <v>0</v>
      </c>
      <c r="AP560" s="82" t="b">
        <f t="shared" si="533"/>
        <v>0</v>
      </c>
      <c r="AQ560" s="82" t="b">
        <f t="shared" si="546"/>
        <v>0</v>
      </c>
      <c r="AR560" s="70">
        <f t="shared" si="547"/>
        <v>0</v>
      </c>
      <c r="AS560" s="82" t="b">
        <f t="shared" si="534"/>
        <v>0</v>
      </c>
      <c r="AT560" s="82" t="b">
        <f t="shared" si="535"/>
        <v>0</v>
      </c>
      <c r="AU560" s="82" t="b">
        <f t="shared" si="536"/>
        <v>0</v>
      </c>
      <c r="AV560" s="82" t="b">
        <f t="shared" si="537"/>
        <v>0</v>
      </c>
      <c r="AW560" s="82" t="b">
        <f t="shared" si="538"/>
        <v>0</v>
      </c>
      <c r="AX560" s="82" t="b">
        <f t="shared" si="539"/>
        <v>0</v>
      </c>
      <c r="AY560" s="82" t="b">
        <f t="shared" si="548"/>
        <v>0</v>
      </c>
      <c r="AZ560" s="82"/>
      <c r="BA560" s="82" t="b">
        <f t="shared" si="549"/>
        <v>0</v>
      </c>
      <c r="BB560" s="82" t="b">
        <f t="shared" si="550"/>
        <v>0</v>
      </c>
      <c r="BC560" s="82" t="b">
        <f t="shared" si="551"/>
        <v>0</v>
      </c>
      <c r="BD560" s="70"/>
      <c r="BE560" s="70" t="str">
        <f t="shared" si="540"/>
        <v/>
      </c>
      <c r="BF560" s="70">
        <v>549</v>
      </c>
      <c r="BG560" s="70"/>
      <c r="BH560" s="70"/>
      <c r="BI560" s="70"/>
      <c r="BJ560" s="70"/>
      <c r="BK560" s="70"/>
      <c r="BL560" s="70"/>
      <c r="BM560" s="70"/>
      <c r="BN560" s="70"/>
      <c r="BO560" s="70"/>
      <c r="BP560" s="70"/>
      <c r="BQ560" s="70"/>
      <c r="BR560" s="70"/>
      <c r="BS560" s="70" t="b">
        <f t="shared" si="541"/>
        <v>0</v>
      </c>
      <c r="BT560" s="70">
        <f>COUNTA(B561:$O$830)</f>
        <v>0</v>
      </c>
      <c r="BU560" s="70"/>
      <c r="BV560" s="163"/>
      <c r="BW560" s="163"/>
      <c r="BX560" s="163"/>
      <c r="BY560" s="163"/>
      <c r="BZ560" s="163"/>
      <c r="CA560" s="163"/>
      <c r="CB560" s="163"/>
      <c r="CC560" s="163"/>
      <c r="CD560" s="163"/>
      <c r="CE560" s="163" t="str">
        <f t="shared" si="552"/>
        <v/>
      </c>
      <c r="CF560" s="163" t="str">
        <f t="shared" si="553"/>
        <v/>
      </c>
      <c r="CG560" s="163" t="str">
        <f t="shared" si="554"/>
        <v/>
      </c>
      <c r="CH560" s="163" t="str">
        <f t="shared" si="555"/>
        <v/>
      </c>
      <c r="CI560" s="163" t="str">
        <f t="shared" si="556"/>
        <v/>
      </c>
      <c r="CJ560" s="163" t="str">
        <f t="shared" si="557"/>
        <v/>
      </c>
      <c r="CK560" s="163" t="str">
        <f t="shared" si="558"/>
        <v/>
      </c>
      <c r="CL560" s="163" t="str">
        <f t="shared" si="559"/>
        <v/>
      </c>
      <c r="CM560" s="163" t="str">
        <f t="shared" si="560"/>
        <v/>
      </c>
      <c r="CN560" s="163"/>
      <c r="CO560" s="163"/>
      <c r="CP560" s="163" t="str">
        <f t="shared" si="561"/>
        <v/>
      </c>
      <c r="CQ560" s="163"/>
      <c r="CR560" s="163"/>
      <c r="CS560" s="185" t="str">
        <f t="shared" si="578"/>
        <v/>
      </c>
      <c r="CT560" s="70"/>
      <c r="CU560" s="70">
        <f t="shared" si="562"/>
        <v>0</v>
      </c>
      <c r="CV560" s="70">
        <f t="shared" si="563"/>
        <v>0</v>
      </c>
      <c r="CW560" s="70"/>
      <c r="CX560" s="96">
        <f t="shared" si="564"/>
        <v>0</v>
      </c>
      <c r="CY560" s="70"/>
      <c r="CZ560" s="70" t="e">
        <f t="shared" si="565"/>
        <v>#VALUE!</v>
      </c>
      <c r="DA560" s="70" t="e">
        <f t="shared" si="566"/>
        <v>#VALUE!</v>
      </c>
      <c r="DB560" s="70"/>
      <c r="DC560" s="70" t="b">
        <f t="shared" si="579"/>
        <v>0</v>
      </c>
      <c r="DD560" s="70">
        <f t="shared" si="567"/>
        <v>0</v>
      </c>
      <c r="DE560" s="70" t="str">
        <f t="shared" si="568"/>
        <v/>
      </c>
      <c r="DF560" s="70"/>
      <c r="DG560" s="70" t="str">
        <f t="shared" si="580"/>
        <v/>
      </c>
      <c r="DH560" s="70" t="b">
        <f t="shared" si="581"/>
        <v>0</v>
      </c>
      <c r="DI560" s="70" t="str">
        <f t="shared" si="582"/>
        <v/>
      </c>
      <c r="DJ560" s="70"/>
      <c r="DK560" s="70" t="str">
        <f t="shared" si="569"/>
        <v/>
      </c>
      <c r="DL560" s="70" t="str">
        <f t="shared" si="570"/>
        <v/>
      </c>
      <c r="DM560" s="70"/>
      <c r="DN560" s="70" t="str">
        <f t="shared" si="571"/>
        <v/>
      </c>
      <c r="DO560" s="70" t="str">
        <f>IF(DK560="","",AND((COUNTIF($DK$12:DL560,DK560))=1,(COUNTIF($DK$12:DL560,DL560))=1))</f>
        <v/>
      </c>
      <c r="DP560" s="70" t="str">
        <f>IF(DK560="","",AND((COUNTIF(DK560:$DL$812,DK560))=1,(COUNTIF(DK560:$DL$812,DL560))=1))</f>
        <v/>
      </c>
      <c r="DQ560" s="70"/>
      <c r="DR560" s="70" t="b">
        <f t="shared" si="572"/>
        <v>0</v>
      </c>
      <c r="DS560" s="70" t="b">
        <f t="shared" si="573"/>
        <v>0</v>
      </c>
      <c r="DT560" s="70">
        <f t="shared" si="583"/>
        <v>0</v>
      </c>
      <c r="DU560" s="70">
        <f t="shared" si="584"/>
        <v>0</v>
      </c>
      <c r="DV560" s="70" t="b">
        <f t="shared" si="574"/>
        <v>0</v>
      </c>
      <c r="DW560" s="70" t="b">
        <f t="shared" si="575"/>
        <v>0</v>
      </c>
      <c r="DX560" s="70"/>
      <c r="DY560" s="70" t="b">
        <f t="shared" si="576"/>
        <v>0</v>
      </c>
      <c r="DZ560" s="70">
        <f t="shared" si="577"/>
        <v>0</v>
      </c>
      <c r="EA560" s="70"/>
    </row>
    <row r="561" spans="1:131" x14ac:dyDescent="0.25">
      <c r="A561" s="24" t="str">
        <f t="shared" si="542"/>
        <v/>
      </c>
      <c r="B561" s="36"/>
      <c r="C561" s="37"/>
      <c r="D561" s="38"/>
      <c r="E561" s="37"/>
      <c r="F561" s="38"/>
      <c r="G561" s="39"/>
      <c r="H561" s="35"/>
      <c r="I561" s="30"/>
      <c r="J561" s="38"/>
      <c r="K561" s="36"/>
      <c r="L561" s="40"/>
      <c r="M561" s="43"/>
      <c r="N561" s="44"/>
      <c r="O561" s="35"/>
      <c r="P561" s="87"/>
      <c r="R561" s="70"/>
      <c r="S561" s="70"/>
      <c r="T561" s="99" t="s">
        <v>1263</v>
      </c>
      <c r="U561" s="146" t="s">
        <v>1264</v>
      </c>
      <c r="V561" s="70"/>
      <c r="W561" s="70"/>
      <c r="X561" s="70"/>
      <c r="Y561" s="70"/>
      <c r="Z561" t="b">
        <f t="shared" si="521"/>
        <v>0</v>
      </c>
      <c r="AA561" t="b">
        <f t="shared" si="543"/>
        <v>0</v>
      </c>
      <c r="AB561" t="b">
        <f t="shared" si="522"/>
        <v>0</v>
      </c>
      <c r="AC561" t="b">
        <f t="shared" si="523"/>
        <v>0</v>
      </c>
      <c r="AD561" s="101" t="b">
        <f t="shared" si="524"/>
        <v>0</v>
      </c>
      <c r="AE561" t="e">
        <f t="shared" si="525"/>
        <v>#VALUE!</v>
      </c>
      <c r="AF561" t="b">
        <f t="shared" si="526"/>
        <v>0</v>
      </c>
      <c r="AG561" s="135"/>
      <c r="AH561" s="82" t="b">
        <f t="shared" si="527"/>
        <v>0</v>
      </c>
      <c r="AI561" s="99" t="b">
        <f t="shared" si="528"/>
        <v>0</v>
      </c>
      <c r="AJ561" s="70" t="b">
        <f t="shared" si="529"/>
        <v>0</v>
      </c>
      <c r="AK561" s="111" t="b">
        <f t="shared" si="544"/>
        <v>0</v>
      </c>
      <c r="AL561" s="82" t="e">
        <f t="shared" si="530"/>
        <v>#VALUE!</v>
      </c>
      <c r="AM561" s="82" t="b">
        <f t="shared" si="531"/>
        <v>0</v>
      </c>
      <c r="AN561" s="82" t="b">
        <f t="shared" si="532"/>
        <v>0</v>
      </c>
      <c r="AO561" s="82" t="b">
        <f t="shared" si="545"/>
        <v>0</v>
      </c>
      <c r="AP561" s="82" t="b">
        <f t="shared" si="533"/>
        <v>0</v>
      </c>
      <c r="AQ561" s="82" t="b">
        <f t="shared" si="546"/>
        <v>0</v>
      </c>
      <c r="AR561" s="70">
        <f t="shared" si="547"/>
        <v>0</v>
      </c>
      <c r="AS561" s="82" t="b">
        <f t="shared" si="534"/>
        <v>0</v>
      </c>
      <c r="AT561" s="82" t="b">
        <f t="shared" si="535"/>
        <v>0</v>
      </c>
      <c r="AU561" s="82" t="b">
        <f t="shared" si="536"/>
        <v>0</v>
      </c>
      <c r="AV561" s="82" t="b">
        <f t="shared" si="537"/>
        <v>0</v>
      </c>
      <c r="AW561" s="82" t="b">
        <f t="shared" si="538"/>
        <v>0</v>
      </c>
      <c r="AX561" s="82" t="b">
        <f t="shared" si="539"/>
        <v>0</v>
      </c>
      <c r="AY561" s="82" t="b">
        <f t="shared" si="548"/>
        <v>0</v>
      </c>
      <c r="AZ561" s="82"/>
      <c r="BA561" s="82" t="b">
        <f t="shared" si="549"/>
        <v>0</v>
      </c>
      <c r="BB561" s="82" t="b">
        <f t="shared" si="550"/>
        <v>0</v>
      </c>
      <c r="BC561" s="82" t="b">
        <f t="shared" si="551"/>
        <v>0</v>
      </c>
      <c r="BD561" s="70"/>
      <c r="BE561" s="70" t="str">
        <f t="shared" si="540"/>
        <v/>
      </c>
      <c r="BF561" s="70">
        <v>550</v>
      </c>
      <c r="BG561" s="70"/>
      <c r="BH561" s="70"/>
      <c r="BI561" s="70"/>
      <c r="BJ561" s="70"/>
      <c r="BK561" s="70"/>
      <c r="BL561" s="70"/>
      <c r="BM561" s="70"/>
      <c r="BN561" s="70"/>
      <c r="BO561" s="70"/>
      <c r="BP561" s="70"/>
      <c r="BQ561" s="70"/>
      <c r="BR561" s="70"/>
      <c r="BS561" s="70" t="b">
        <f t="shared" si="541"/>
        <v>0</v>
      </c>
      <c r="BT561" s="70">
        <f>COUNTA(B562:$O$830)</f>
        <v>0</v>
      </c>
      <c r="BU561" s="70"/>
      <c r="BV561" s="163"/>
      <c r="BW561" s="163"/>
      <c r="BX561" s="163"/>
      <c r="BY561" s="163"/>
      <c r="BZ561" s="163"/>
      <c r="CA561" s="163"/>
      <c r="CB561" s="163"/>
      <c r="CC561" s="163"/>
      <c r="CD561" s="163"/>
      <c r="CE561" s="163" t="str">
        <f t="shared" si="552"/>
        <v/>
      </c>
      <c r="CF561" s="163" t="str">
        <f t="shared" si="553"/>
        <v/>
      </c>
      <c r="CG561" s="163" t="str">
        <f t="shared" si="554"/>
        <v/>
      </c>
      <c r="CH561" s="163" t="str">
        <f t="shared" si="555"/>
        <v/>
      </c>
      <c r="CI561" s="163" t="str">
        <f t="shared" si="556"/>
        <v/>
      </c>
      <c r="CJ561" s="163" t="str">
        <f t="shared" si="557"/>
        <v/>
      </c>
      <c r="CK561" s="163" t="str">
        <f t="shared" si="558"/>
        <v/>
      </c>
      <c r="CL561" s="163" t="str">
        <f t="shared" si="559"/>
        <v/>
      </c>
      <c r="CM561" s="163" t="str">
        <f t="shared" si="560"/>
        <v/>
      </c>
      <c r="CN561" s="163"/>
      <c r="CO561" s="163"/>
      <c r="CP561" s="163" t="str">
        <f t="shared" si="561"/>
        <v/>
      </c>
      <c r="CQ561" s="163"/>
      <c r="CR561" s="163"/>
      <c r="CS561" s="185" t="str">
        <f t="shared" si="578"/>
        <v/>
      </c>
      <c r="CT561" s="70"/>
      <c r="CU561" s="70">
        <f t="shared" si="562"/>
        <v>0</v>
      </c>
      <c r="CV561" s="70">
        <f t="shared" si="563"/>
        <v>0</v>
      </c>
      <c r="CW561" s="70"/>
      <c r="CX561" s="96">
        <f t="shared" si="564"/>
        <v>0</v>
      </c>
      <c r="CY561" s="70"/>
      <c r="CZ561" s="70" t="e">
        <f t="shared" si="565"/>
        <v>#VALUE!</v>
      </c>
      <c r="DA561" s="70" t="e">
        <f t="shared" si="566"/>
        <v>#VALUE!</v>
      </c>
      <c r="DB561" s="70"/>
      <c r="DC561" s="70" t="b">
        <f t="shared" si="579"/>
        <v>0</v>
      </c>
      <c r="DD561" s="70">
        <f t="shared" si="567"/>
        <v>0</v>
      </c>
      <c r="DE561" s="70" t="str">
        <f t="shared" si="568"/>
        <v/>
      </c>
      <c r="DF561" s="70"/>
      <c r="DG561" s="70" t="str">
        <f t="shared" si="580"/>
        <v/>
      </c>
      <c r="DH561" s="70" t="b">
        <f t="shared" si="581"/>
        <v>0</v>
      </c>
      <c r="DI561" s="70" t="str">
        <f t="shared" si="582"/>
        <v/>
      </c>
      <c r="DJ561" s="70"/>
      <c r="DK561" s="70" t="str">
        <f t="shared" si="569"/>
        <v/>
      </c>
      <c r="DL561" s="70" t="str">
        <f t="shared" si="570"/>
        <v/>
      </c>
      <c r="DM561" s="70"/>
      <c r="DN561" s="70" t="str">
        <f t="shared" si="571"/>
        <v/>
      </c>
      <c r="DO561" s="70" t="str">
        <f>IF(DK561="","",AND((COUNTIF($DK$12:DL561,DK561))=1,(COUNTIF($DK$12:DL561,DL561))=1))</f>
        <v/>
      </c>
      <c r="DP561" s="70" t="str">
        <f>IF(DK561="","",AND((COUNTIF(DK561:$DL$812,DK561))=1,(COUNTIF(DK561:$DL$812,DL561))=1))</f>
        <v/>
      </c>
      <c r="DQ561" s="70"/>
      <c r="DR561" s="70" t="b">
        <f t="shared" si="572"/>
        <v>0</v>
      </c>
      <c r="DS561" s="70" t="b">
        <f t="shared" si="573"/>
        <v>0</v>
      </c>
      <c r="DT561" s="70">
        <f t="shared" si="583"/>
        <v>0</v>
      </c>
      <c r="DU561" s="70">
        <f t="shared" si="584"/>
        <v>0</v>
      </c>
      <c r="DV561" s="70" t="b">
        <f t="shared" si="574"/>
        <v>0</v>
      </c>
      <c r="DW561" s="70" t="b">
        <f t="shared" si="575"/>
        <v>0</v>
      </c>
      <c r="DX561" s="70"/>
      <c r="DY561" s="70" t="b">
        <f t="shared" si="576"/>
        <v>0</v>
      </c>
      <c r="DZ561" s="70">
        <f t="shared" si="577"/>
        <v>0</v>
      </c>
      <c r="EA561" s="70"/>
    </row>
    <row r="562" spans="1:131" x14ac:dyDescent="0.25">
      <c r="A562" s="24" t="str">
        <f t="shared" si="542"/>
        <v/>
      </c>
      <c r="B562" s="36"/>
      <c r="C562" s="37"/>
      <c r="D562" s="38"/>
      <c r="E562" s="37"/>
      <c r="F562" s="38"/>
      <c r="G562" s="39"/>
      <c r="H562" s="35"/>
      <c r="I562" s="30"/>
      <c r="J562" s="38"/>
      <c r="K562" s="36"/>
      <c r="L562" s="40"/>
      <c r="M562" s="43"/>
      <c r="N562" s="44"/>
      <c r="O562" s="35"/>
      <c r="P562" s="87"/>
      <c r="R562" s="70"/>
      <c r="S562" s="70"/>
      <c r="T562" s="99" t="s">
        <v>1265</v>
      </c>
      <c r="U562" s="146" t="s">
        <v>1266</v>
      </c>
      <c r="V562" s="70"/>
      <c r="W562" s="70"/>
      <c r="X562" s="70"/>
      <c r="Y562" s="70"/>
      <c r="Z562" t="b">
        <f t="shared" si="521"/>
        <v>0</v>
      </c>
      <c r="AA562" t="b">
        <f t="shared" si="543"/>
        <v>0</v>
      </c>
      <c r="AB562" t="b">
        <f t="shared" si="522"/>
        <v>0</v>
      </c>
      <c r="AC562" t="b">
        <f t="shared" si="523"/>
        <v>0</v>
      </c>
      <c r="AD562" s="101" t="b">
        <f t="shared" si="524"/>
        <v>0</v>
      </c>
      <c r="AE562" t="e">
        <f t="shared" si="525"/>
        <v>#VALUE!</v>
      </c>
      <c r="AF562" t="b">
        <f t="shared" si="526"/>
        <v>0</v>
      </c>
      <c r="AG562" s="135"/>
      <c r="AH562" s="82" t="b">
        <f t="shared" si="527"/>
        <v>0</v>
      </c>
      <c r="AI562" s="99" t="b">
        <f t="shared" si="528"/>
        <v>0</v>
      </c>
      <c r="AJ562" s="70" t="b">
        <f t="shared" si="529"/>
        <v>0</v>
      </c>
      <c r="AK562" s="111" t="b">
        <f t="shared" si="544"/>
        <v>0</v>
      </c>
      <c r="AL562" s="82" t="e">
        <f t="shared" si="530"/>
        <v>#VALUE!</v>
      </c>
      <c r="AM562" s="82" t="b">
        <f t="shared" si="531"/>
        <v>0</v>
      </c>
      <c r="AN562" s="82" t="b">
        <f t="shared" si="532"/>
        <v>0</v>
      </c>
      <c r="AO562" s="82" t="b">
        <f t="shared" si="545"/>
        <v>0</v>
      </c>
      <c r="AP562" s="82" t="b">
        <f t="shared" si="533"/>
        <v>0</v>
      </c>
      <c r="AQ562" s="82" t="b">
        <f t="shared" si="546"/>
        <v>0</v>
      </c>
      <c r="AR562" s="70">
        <f t="shared" si="547"/>
        <v>0</v>
      </c>
      <c r="AS562" s="82" t="b">
        <f t="shared" si="534"/>
        <v>0</v>
      </c>
      <c r="AT562" s="82" t="b">
        <f t="shared" si="535"/>
        <v>0</v>
      </c>
      <c r="AU562" s="82" t="b">
        <f t="shared" si="536"/>
        <v>0</v>
      </c>
      <c r="AV562" s="82" t="b">
        <f t="shared" si="537"/>
        <v>0</v>
      </c>
      <c r="AW562" s="82" t="b">
        <f t="shared" si="538"/>
        <v>0</v>
      </c>
      <c r="AX562" s="82" t="b">
        <f t="shared" si="539"/>
        <v>0</v>
      </c>
      <c r="AY562" s="82" t="b">
        <f t="shared" si="548"/>
        <v>0</v>
      </c>
      <c r="AZ562" s="82"/>
      <c r="BA562" s="82" t="b">
        <f t="shared" si="549"/>
        <v>0</v>
      </c>
      <c r="BB562" s="82" t="b">
        <f t="shared" si="550"/>
        <v>0</v>
      </c>
      <c r="BC562" s="82" t="b">
        <f t="shared" si="551"/>
        <v>0</v>
      </c>
      <c r="BD562" s="70"/>
      <c r="BE562" s="70" t="str">
        <f t="shared" si="540"/>
        <v/>
      </c>
      <c r="BF562" s="70">
        <v>551</v>
      </c>
      <c r="BG562" s="70"/>
      <c r="BH562" s="70"/>
      <c r="BI562" s="70"/>
      <c r="BJ562" s="70"/>
      <c r="BK562" s="70"/>
      <c r="BL562" s="70"/>
      <c r="BM562" s="70"/>
      <c r="BN562" s="70"/>
      <c r="BO562" s="70"/>
      <c r="BP562" s="70"/>
      <c r="BQ562" s="70"/>
      <c r="BR562" s="70"/>
      <c r="BS562" s="70" t="b">
        <f t="shared" si="541"/>
        <v>0</v>
      </c>
      <c r="BT562" s="70">
        <f>COUNTA(B563:$O$830)</f>
        <v>0</v>
      </c>
      <c r="BU562" s="70"/>
      <c r="BV562" s="163"/>
      <c r="BW562" s="163"/>
      <c r="BX562" s="163"/>
      <c r="BY562" s="163"/>
      <c r="BZ562" s="163"/>
      <c r="CA562" s="163"/>
      <c r="CB562" s="163"/>
      <c r="CC562" s="163"/>
      <c r="CD562" s="163"/>
      <c r="CE562" s="163" t="str">
        <f t="shared" si="552"/>
        <v/>
      </c>
      <c r="CF562" s="163" t="str">
        <f t="shared" si="553"/>
        <v/>
      </c>
      <c r="CG562" s="163" t="str">
        <f t="shared" si="554"/>
        <v/>
      </c>
      <c r="CH562" s="163" t="str">
        <f t="shared" si="555"/>
        <v/>
      </c>
      <c r="CI562" s="163" t="str">
        <f t="shared" si="556"/>
        <v/>
      </c>
      <c r="CJ562" s="163" t="str">
        <f t="shared" si="557"/>
        <v/>
      </c>
      <c r="CK562" s="163" t="str">
        <f t="shared" si="558"/>
        <v/>
      </c>
      <c r="CL562" s="163" t="str">
        <f t="shared" si="559"/>
        <v/>
      </c>
      <c r="CM562" s="163" t="str">
        <f t="shared" si="560"/>
        <v/>
      </c>
      <c r="CN562" s="163"/>
      <c r="CO562" s="163"/>
      <c r="CP562" s="163" t="str">
        <f t="shared" si="561"/>
        <v/>
      </c>
      <c r="CQ562" s="163"/>
      <c r="CR562" s="163"/>
      <c r="CS562" s="185" t="str">
        <f t="shared" si="578"/>
        <v/>
      </c>
      <c r="CT562" s="70"/>
      <c r="CU562" s="70">
        <f t="shared" si="562"/>
        <v>0</v>
      </c>
      <c r="CV562" s="70">
        <f t="shared" si="563"/>
        <v>0</v>
      </c>
      <c r="CW562" s="70"/>
      <c r="CX562" s="96">
        <f t="shared" si="564"/>
        <v>0</v>
      </c>
      <c r="CY562" s="70"/>
      <c r="CZ562" s="70" t="e">
        <f t="shared" si="565"/>
        <v>#VALUE!</v>
      </c>
      <c r="DA562" s="70" t="e">
        <f t="shared" si="566"/>
        <v>#VALUE!</v>
      </c>
      <c r="DB562" s="70"/>
      <c r="DC562" s="70" t="b">
        <f t="shared" si="579"/>
        <v>0</v>
      </c>
      <c r="DD562" s="70">
        <f t="shared" si="567"/>
        <v>0</v>
      </c>
      <c r="DE562" s="70" t="str">
        <f t="shared" si="568"/>
        <v/>
      </c>
      <c r="DF562" s="70"/>
      <c r="DG562" s="70" t="str">
        <f t="shared" si="580"/>
        <v/>
      </c>
      <c r="DH562" s="70" t="b">
        <f t="shared" si="581"/>
        <v>0</v>
      </c>
      <c r="DI562" s="70" t="str">
        <f t="shared" si="582"/>
        <v/>
      </c>
      <c r="DJ562" s="70"/>
      <c r="DK562" s="70" t="str">
        <f t="shared" si="569"/>
        <v/>
      </c>
      <c r="DL562" s="70" t="str">
        <f t="shared" si="570"/>
        <v/>
      </c>
      <c r="DM562" s="70"/>
      <c r="DN562" s="70" t="str">
        <f t="shared" si="571"/>
        <v/>
      </c>
      <c r="DO562" s="70" t="str">
        <f>IF(DK562="","",AND((COUNTIF($DK$12:DL562,DK562))=1,(COUNTIF($DK$12:DL562,DL562))=1))</f>
        <v/>
      </c>
      <c r="DP562" s="70" t="str">
        <f>IF(DK562="","",AND((COUNTIF(DK562:$DL$812,DK562))=1,(COUNTIF(DK562:$DL$812,DL562))=1))</f>
        <v/>
      </c>
      <c r="DQ562" s="70"/>
      <c r="DR562" s="70" t="b">
        <f t="shared" si="572"/>
        <v>0</v>
      </c>
      <c r="DS562" s="70" t="b">
        <f t="shared" si="573"/>
        <v>0</v>
      </c>
      <c r="DT562" s="70">
        <f t="shared" si="583"/>
        <v>0</v>
      </c>
      <c r="DU562" s="70">
        <f t="shared" si="584"/>
        <v>0</v>
      </c>
      <c r="DV562" s="70" t="b">
        <f t="shared" si="574"/>
        <v>0</v>
      </c>
      <c r="DW562" s="70" t="b">
        <f t="shared" si="575"/>
        <v>0</v>
      </c>
      <c r="DX562" s="70"/>
      <c r="DY562" s="70" t="b">
        <f t="shared" si="576"/>
        <v>0</v>
      </c>
      <c r="DZ562" s="70">
        <f t="shared" si="577"/>
        <v>0</v>
      </c>
      <c r="EA562" s="70"/>
    </row>
    <row r="563" spans="1:131" x14ac:dyDescent="0.25">
      <c r="A563" s="24" t="str">
        <f t="shared" si="542"/>
        <v/>
      </c>
      <c r="B563" s="36"/>
      <c r="C563" s="37"/>
      <c r="D563" s="38"/>
      <c r="E563" s="37"/>
      <c r="F563" s="38"/>
      <c r="G563" s="39"/>
      <c r="H563" s="35"/>
      <c r="I563" s="30"/>
      <c r="J563" s="38"/>
      <c r="K563" s="36"/>
      <c r="L563" s="40"/>
      <c r="M563" s="43"/>
      <c r="N563" s="44"/>
      <c r="O563" s="35"/>
      <c r="P563" s="87"/>
      <c r="R563" s="70"/>
      <c r="S563" s="70"/>
      <c r="T563" s="99" t="s">
        <v>1267</v>
      </c>
      <c r="U563" s="146" t="s">
        <v>1268</v>
      </c>
      <c r="V563" s="70"/>
      <c r="W563" s="70"/>
      <c r="X563" s="70"/>
      <c r="Y563" s="70"/>
      <c r="Z563" t="b">
        <f t="shared" si="521"/>
        <v>0</v>
      </c>
      <c r="AA563" t="b">
        <f t="shared" si="543"/>
        <v>0</v>
      </c>
      <c r="AB563" t="b">
        <f t="shared" si="522"/>
        <v>0</v>
      </c>
      <c r="AC563" t="b">
        <f t="shared" si="523"/>
        <v>0</v>
      </c>
      <c r="AD563" s="101" t="b">
        <f t="shared" si="524"/>
        <v>0</v>
      </c>
      <c r="AE563" t="e">
        <f t="shared" si="525"/>
        <v>#VALUE!</v>
      </c>
      <c r="AF563" t="b">
        <f t="shared" si="526"/>
        <v>0</v>
      </c>
      <c r="AG563" s="135"/>
      <c r="AH563" s="82" t="b">
        <f t="shared" si="527"/>
        <v>0</v>
      </c>
      <c r="AI563" s="99" t="b">
        <f t="shared" si="528"/>
        <v>0</v>
      </c>
      <c r="AJ563" s="70" t="b">
        <f t="shared" si="529"/>
        <v>0</v>
      </c>
      <c r="AK563" s="111" t="b">
        <f t="shared" si="544"/>
        <v>0</v>
      </c>
      <c r="AL563" s="82" t="e">
        <f t="shared" si="530"/>
        <v>#VALUE!</v>
      </c>
      <c r="AM563" s="82" t="b">
        <f t="shared" si="531"/>
        <v>0</v>
      </c>
      <c r="AN563" s="82" t="b">
        <f t="shared" si="532"/>
        <v>0</v>
      </c>
      <c r="AO563" s="82" t="b">
        <f t="shared" si="545"/>
        <v>0</v>
      </c>
      <c r="AP563" s="82" t="b">
        <f t="shared" si="533"/>
        <v>0</v>
      </c>
      <c r="AQ563" s="82" t="b">
        <f t="shared" si="546"/>
        <v>0</v>
      </c>
      <c r="AR563" s="70">
        <f t="shared" si="547"/>
        <v>0</v>
      </c>
      <c r="AS563" s="82" t="b">
        <f t="shared" si="534"/>
        <v>0</v>
      </c>
      <c r="AT563" s="82" t="b">
        <f t="shared" si="535"/>
        <v>0</v>
      </c>
      <c r="AU563" s="82" t="b">
        <f t="shared" si="536"/>
        <v>0</v>
      </c>
      <c r="AV563" s="82" t="b">
        <f t="shared" si="537"/>
        <v>0</v>
      </c>
      <c r="AW563" s="82" t="b">
        <f t="shared" si="538"/>
        <v>0</v>
      </c>
      <c r="AX563" s="82" t="b">
        <f t="shared" si="539"/>
        <v>0</v>
      </c>
      <c r="AY563" s="82" t="b">
        <f t="shared" si="548"/>
        <v>0</v>
      </c>
      <c r="AZ563" s="82"/>
      <c r="BA563" s="82" t="b">
        <f t="shared" si="549"/>
        <v>0</v>
      </c>
      <c r="BB563" s="82" t="b">
        <f t="shared" si="550"/>
        <v>0</v>
      </c>
      <c r="BC563" s="82" t="b">
        <f t="shared" si="551"/>
        <v>0</v>
      </c>
      <c r="BD563" s="70"/>
      <c r="BE563" s="70" t="str">
        <f t="shared" si="540"/>
        <v/>
      </c>
      <c r="BF563" s="70">
        <v>552</v>
      </c>
      <c r="BG563" s="70"/>
      <c r="BH563" s="70"/>
      <c r="BI563" s="70"/>
      <c r="BJ563" s="70"/>
      <c r="BK563" s="70"/>
      <c r="BL563" s="70"/>
      <c r="BM563" s="70"/>
      <c r="BN563" s="70"/>
      <c r="BO563" s="70"/>
      <c r="BP563" s="70"/>
      <c r="BQ563" s="70"/>
      <c r="BR563" s="70"/>
      <c r="BS563" s="70" t="b">
        <f t="shared" si="541"/>
        <v>0</v>
      </c>
      <c r="BT563" s="70">
        <f>COUNTA(B564:$O$830)</f>
        <v>0</v>
      </c>
      <c r="BU563" s="70"/>
      <c r="BV563" s="163"/>
      <c r="BW563" s="163"/>
      <c r="BX563" s="163"/>
      <c r="BY563" s="163"/>
      <c r="BZ563" s="163"/>
      <c r="CA563" s="163"/>
      <c r="CB563" s="163"/>
      <c r="CC563" s="163"/>
      <c r="CD563" s="163"/>
      <c r="CE563" s="163" t="str">
        <f t="shared" si="552"/>
        <v/>
      </c>
      <c r="CF563" s="163" t="str">
        <f t="shared" si="553"/>
        <v/>
      </c>
      <c r="CG563" s="163" t="str">
        <f t="shared" si="554"/>
        <v/>
      </c>
      <c r="CH563" s="163" t="str">
        <f t="shared" si="555"/>
        <v/>
      </c>
      <c r="CI563" s="163" t="str">
        <f t="shared" si="556"/>
        <v/>
      </c>
      <c r="CJ563" s="163" t="str">
        <f t="shared" si="557"/>
        <v/>
      </c>
      <c r="CK563" s="163" t="str">
        <f t="shared" si="558"/>
        <v/>
      </c>
      <c r="CL563" s="163" t="str">
        <f t="shared" si="559"/>
        <v/>
      </c>
      <c r="CM563" s="163" t="str">
        <f t="shared" si="560"/>
        <v/>
      </c>
      <c r="CN563" s="163"/>
      <c r="CO563" s="163"/>
      <c r="CP563" s="163" t="str">
        <f t="shared" si="561"/>
        <v/>
      </c>
      <c r="CQ563" s="163"/>
      <c r="CR563" s="163"/>
      <c r="CS563" s="185" t="str">
        <f t="shared" si="578"/>
        <v/>
      </c>
      <c r="CT563" s="70"/>
      <c r="CU563" s="70">
        <f t="shared" si="562"/>
        <v>0</v>
      </c>
      <c r="CV563" s="70">
        <f t="shared" si="563"/>
        <v>0</v>
      </c>
      <c r="CW563" s="70"/>
      <c r="CX563" s="96">
        <f t="shared" si="564"/>
        <v>0</v>
      </c>
      <c r="CY563" s="70"/>
      <c r="CZ563" s="70" t="e">
        <f t="shared" si="565"/>
        <v>#VALUE!</v>
      </c>
      <c r="DA563" s="70" t="e">
        <f t="shared" si="566"/>
        <v>#VALUE!</v>
      </c>
      <c r="DB563" s="70"/>
      <c r="DC563" s="70" t="b">
        <f t="shared" si="579"/>
        <v>0</v>
      </c>
      <c r="DD563" s="70">
        <f t="shared" si="567"/>
        <v>0</v>
      </c>
      <c r="DE563" s="70" t="str">
        <f t="shared" si="568"/>
        <v/>
      </c>
      <c r="DF563" s="70"/>
      <c r="DG563" s="70" t="str">
        <f t="shared" si="580"/>
        <v/>
      </c>
      <c r="DH563" s="70" t="b">
        <f t="shared" si="581"/>
        <v>0</v>
      </c>
      <c r="DI563" s="70" t="str">
        <f t="shared" si="582"/>
        <v/>
      </c>
      <c r="DJ563" s="70"/>
      <c r="DK563" s="70" t="str">
        <f t="shared" si="569"/>
        <v/>
      </c>
      <c r="DL563" s="70" t="str">
        <f t="shared" si="570"/>
        <v/>
      </c>
      <c r="DM563" s="70"/>
      <c r="DN563" s="70" t="str">
        <f t="shared" si="571"/>
        <v/>
      </c>
      <c r="DO563" s="70" t="str">
        <f>IF(DK563="","",AND((COUNTIF($DK$12:DL563,DK563))=1,(COUNTIF($DK$12:DL563,DL563))=1))</f>
        <v/>
      </c>
      <c r="DP563" s="70" t="str">
        <f>IF(DK563="","",AND((COUNTIF(DK563:$DL$812,DK563))=1,(COUNTIF(DK563:$DL$812,DL563))=1))</f>
        <v/>
      </c>
      <c r="DQ563" s="70"/>
      <c r="DR563" s="70" t="b">
        <f t="shared" si="572"/>
        <v>0</v>
      </c>
      <c r="DS563" s="70" t="b">
        <f t="shared" si="573"/>
        <v>0</v>
      </c>
      <c r="DT563" s="70">
        <f t="shared" si="583"/>
        <v>0</v>
      </c>
      <c r="DU563" s="70">
        <f t="shared" si="584"/>
        <v>0</v>
      </c>
      <c r="DV563" s="70" t="b">
        <f t="shared" si="574"/>
        <v>0</v>
      </c>
      <c r="DW563" s="70" t="b">
        <f t="shared" si="575"/>
        <v>0</v>
      </c>
      <c r="DX563" s="70"/>
      <c r="DY563" s="70" t="b">
        <f t="shared" si="576"/>
        <v>0</v>
      </c>
      <c r="DZ563" s="70">
        <f t="shared" si="577"/>
        <v>0</v>
      </c>
      <c r="EA563" s="70"/>
    </row>
    <row r="564" spans="1:131" x14ac:dyDescent="0.25">
      <c r="A564" s="24" t="str">
        <f t="shared" si="542"/>
        <v/>
      </c>
      <c r="B564" s="36"/>
      <c r="C564" s="37"/>
      <c r="D564" s="38"/>
      <c r="E564" s="37"/>
      <c r="F564" s="38"/>
      <c r="G564" s="39"/>
      <c r="H564" s="35"/>
      <c r="I564" s="30"/>
      <c r="J564" s="38"/>
      <c r="K564" s="36"/>
      <c r="L564" s="40"/>
      <c r="M564" s="43"/>
      <c r="N564" s="44"/>
      <c r="O564" s="35"/>
      <c r="P564" s="87"/>
      <c r="R564" s="70"/>
      <c r="S564" s="70"/>
      <c r="T564" s="99" t="s">
        <v>1269</v>
      </c>
      <c r="U564" s="146" t="s">
        <v>1270</v>
      </c>
      <c r="V564" s="70"/>
      <c r="W564" s="70"/>
      <c r="X564" s="70"/>
      <c r="Y564" s="70"/>
      <c r="Z564" t="b">
        <f t="shared" si="521"/>
        <v>0</v>
      </c>
      <c r="AA564" t="b">
        <f t="shared" si="543"/>
        <v>0</v>
      </c>
      <c r="AB564" t="b">
        <f t="shared" si="522"/>
        <v>0</v>
      </c>
      <c r="AC564" t="b">
        <f t="shared" si="523"/>
        <v>0</v>
      </c>
      <c r="AD564" s="101" t="b">
        <f t="shared" si="524"/>
        <v>0</v>
      </c>
      <c r="AE564" t="e">
        <f t="shared" si="525"/>
        <v>#VALUE!</v>
      </c>
      <c r="AF564" t="b">
        <f t="shared" si="526"/>
        <v>0</v>
      </c>
      <c r="AG564" s="135"/>
      <c r="AH564" s="82" t="b">
        <f t="shared" si="527"/>
        <v>0</v>
      </c>
      <c r="AI564" s="99" t="b">
        <f t="shared" si="528"/>
        <v>0</v>
      </c>
      <c r="AJ564" s="70" t="b">
        <f t="shared" si="529"/>
        <v>0</v>
      </c>
      <c r="AK564" s="111" t="b">
        <f t="shared" si="544"/>
        <v>0</v>
      </c>
      <c r="AL564" s="82" t="e">
        <f t="shared" si="530"/>
        <v>#VALUE!</v>
      </c>
      <c r="AM564" s="82" t="b">
        <f t="shared" si="531"/>
        <v>0</v>
      </c>
      <c r="AN564" s="82" t="b">
        <f t="shared" si="532"/>
        <v>0</v>
      </c>
      <c r="AO564" s="82" t="b">
        <f t="shared" si="545"/>
        <v>0</v>
      </c>
      <c r="AP564" s="82" t="b">
        <f t="shared" si="533"/>
        <v>0</v>
      </c>
      <c r="AQ564" s="82" t="b">
        <f t="shared" si="546"/>
        <v>0</v>
      </c>
      <c r="AR564" s="70">
        <f t="shared" si="547"/>
        <v>0</v>
      </c>
      <c r="AS564" s="82" t="b">
        <f t="shared" si="534"/>
        <v>0</v>
      </c>
      <c r="AT564" s="82" t="b">
        <f t="shared" si="535"/>
        <v>0</v>
      </c>
      <c r="AU564" s="82" t="b">
        <f t="shared" si="536"/>
        <v>0</v>
      </c>
      <c r="AV564" s="82" t="b">
        <f t="shared" si="537"/>
        <v>0</v>
      </c>
      <c r="AW564" s="82" t="b">
        <f t="shared" si="538"/>
        <v>0</v>
      </c>
      <c r="AX564" s="82" t="b">
        <f t="shared" si="539"/>
        <v>0</v>
      </c>
      <c r="AY564" s="82" t="b">
        <f t="shared" si="548"/>
        <v>0</v>
      </c>
      <c r="AZ564" s="82"/>
      <c r="BA564" s="82" t="b">
        <f t="shared" si="549"/>
        <v>0</v>
      </c>
      <c r="BB564" s="82" t="b">
        <f t="shared" si="550"/>
        <v>0</v>
      </c>
      <c r="BC564" s="82" t="b">
        <f t="shared" si="551"/>
        <v>0</v>
      </c>
      <c r="BD564" s="70"/>
      <c r="BE564" s="70" t="str">
        <f t="shared" si="540"/>
        <v/>
      </c>
      <c r="BF564" s="70">
        <v>553</v>
      </c>
      <c r="BG564" s="70"/>
      <c r="BH564" s="70"/>
      <c r="BI564" s="70"/>
      <c r="BJ564" s="70"/>
      <c r="BK564" s="70"/>
      <c r="BL564" s="70"/>
      <c r="BM564" s="70"/>
      <c r="BN564" s="70"/>
      <c r="BO564" s="70"/>
      <c r="BP564" s="70"/>
      <c r="BQ564" s="70"/>
      <c r="BR564" s="70"/>
      <c r="BS564" s="70" t="b">
        <f t="shared" si="541"/>
        <v>0</v>
      </c>
      <c r="BT564" s="70">
        <f>COUNTA(B565:$O$830)</f>
        <v>0</v>
      </c>
      <c r="BU564" s="70"/>
      <c r="BV564" s="163"/>
      <c r="BW564" s="163"/>
      <c r="BX564" s="163"/>
      <c r="BY564" s="163"/>
      <c r="BZ564" s="163"/>
      <c r="CA564" s="163"/>
      <c r="CB564" s="163"/>
      <c r="CC564" s="163"/>
      <c r="CD564" s="163"/>
      <c r="CE564" s="163" t="str">
        <f t="shared" si="552"/>
        <v/>
      </c>
      <c r="CF564" s="163" t="str">
        <f t="shared" si="553"/>
        <v/>
      </c>
      <c r="CG564" s="163" t="str">
        <f t="shared" si="554"/>
        <v/>
      </c>
      <c r="CH564" s="163" t="str">
        <f t="shared" si="555"/>
        <v/>
      </c>
      <c r="CI564" s="163" t="str">
        <f t="shared" si="556"/>
        <v/>
      </c>
      <c r="CJ564" s="163" t="str">
        <f t="shared" si="557"/>
        <v/>
      </c>
      <c r="CK564" s="163" t="str">
        <f t="shared" si="558"/>
        <v/>
      </c>
      <c r="CL564" s="163" t="str">
        <f t="shared" si="559"/>
        <v/>
      </c>
      <c r="CM564" s="163" t="str">
        <f t="shared" si="560"/>
        <v/>
      </c>
      <c r="CN564" s="163"/>
      <c r="CO564" s="163"/>
      <c r="CP564" s="163" t="str">
        <f t="shared" si="561"/>
        <v/>
      </c>
      <c r="CQ564" s="163"/>
      <c r="CR564" s="163"/>
      <c r="CS564" s="185" t="str">
        <f t="shared" si="578"/>
        <v/>
      </c>
      <c r="CT564" s="70"/>
      <c r="CU564" s="70">
        <f t="shared" si="562"/>
        <v>0</v>
      </c>
      <c r="CV564" s="70">
        <f t="shared" si="563"/>
        <v>0</v>
      </c>
      <c r="CW564" s="70"/>
      <c r="CX564" s="96">
        <f t="shared" si="564"/>
        <v>0</v>
      </c>
      <c r="CY564" s="70"/>
      <c r="CZ564" s="70" t="e">
        <f t="shared" si="565"/>
        <v>#VALUE!</v>
      </c>
      <c r="DA564" s="70" t="e">
        <f t="shared" si="566"/>
        <v>#VALUE!</v>
      </c>
      <c r="DB564" s="70"/>
      <c r="DC564" s="70" t="b">
        <f t="shared" si="579"/>
        <v>0</v>
      </c>
      <c r="DD564" s="70">
        <f t="shared" si="567"/>
        <v>0</v>
      </c>
      <c r="DE564" s="70" t="str">
        <f t="shared" si="568"/>
        <v/>
      </c>
      <c r="DF564" s="70"/>
      <c r="DG564" s="70" t="str">
        <f t="shared" si="580"/>
        <v/>
      </c>
      <c r="DH564" s="70" t="b">
        <f t="shared" si="581"/>
        <v>0</v>
      </c>
      <c r="DI564" s="70" t="str">
        <f t="shared" si="582"/>
        <v/>
      </c>
      <c r="DJ564" s="70"/>
      <c r="DK564" s="70" t="str">
        <f t="shared" si="569"/>
        <v/>
      </c>
      <c r="DL564" s="70" t="str">
        <f t="shared" si="570"/>
        <v/>
      </c>
      <c r="DM564" s="70"/>
      <c r="DN564" s="70" t="str">
        <f t="shared" si="571"/>
        <v/>
      </c>
      <c r="DO564" s="70" t="str">
        <f>IF(DK564="","",AND((COUNTIF($DK$12:DL564,DK564))=1,(COUNTIF($DK$12:DL564,DL564))=1))</f>
        <v/>
      </c>
      <c r="DP564" s="70" t="str">
        <f>IF(DK564="","",AND((COUNTIF(DK564:$DL$812,DK564))=1,(COUNTIF(DK564:$DL$812,DL564))=1))</f>
        <v/>
      </c>
      <c r="DQ564" s="70"/>
      <c r="DR564" s="70" t="b">
        <f t="shared" si="572"/>
        <v>0</v>
      </c>
      <c r="DS564" s="70" t="b">
        <f t="shared" si="573"/>
        <v>0</v>
      </c>
      <c r="DT564" s="70">
        <f t="shared" si="583"/>
        <v>0</v>
      </c>
      <c r="DU564" s="70">
        <f t="shared" si="584"/>
        <v>0</v>
      </c>
      <c r="DV564" s="70" t="b">
        <f t="shared" si="574"/>
        <v>0</v>
      </c>
      <c r="DW564" s="70" t="b">
        <f t="shared" si="575"/>
        <v>0</v>
      </c>
      <c r="DX564" s="70"/>
      <c r="DY564" s="70" t="b">
        <f t="shared" si="576"/>
        <v>0</v>
      </c>
      <c r="DZ564" s="70">
        <f t="shared" si="577"/>
        <v>0</v>
      </c>
      <c r="EA564" s="70"/>
    </row>
    <row r="565" spans="1:131" x14ac:dyDescent="0.25">
      <c r="A565" s="24" t="str">
        <f t="shared" si="542"/>
        <v/>
      </c>
      <c r="B565" s="36"/>
      <c r="C565" s="37"/>
      <c r="D565" s="38"/>
      <c r="E565" s="37"/>
      <c r="F565" s="38"/>
      <c r="G565" s="39"/>
      <c r="H565" s="35"/>
      <c r="I565" s="30"/>
      <c r="J565" s="38"/>
      <c r="K565" s="36"/>
      <c r="L565" s="40"/>
      <c r="M565" s="43"/>
      <c r="N565" s="44"/>
      <c r="O565" s="35"/>
      <c r="P565" s="87"/>
      <c r="R565" s="70"/>
      <c r="S565" s="70"/>
      <c r="T565" s="99" t="s">
        <v>1271</v>
      </c>
      <c r="U565" s="146" t="s">
        <v>1272</v>
      </c>
      <c r="V565" s="70"/>
      <c r="W565" s="70"/>
      <c r="X565" s="70"/>
      <c r="Y565" s="70"/>
      <c r="Z565" t="b">
        <f t="shared" si="521"/>
        <v>0</v>
      </c>
      <c r="AA565" t="b">
        <f t="shared" si="543"/>
        <v>0</v>
      </c>
      <c r="AB565" t="b">
        <f t="shared" si="522"/>
        <v>0</v>
      </c>
      <c r="AC565" t="b">
        <f t="shared" si="523"/>
        <v>0</v>
      </c>
      <c r="AD565" s="101" t="b">
        <f t="shared" si="524"/>
        <v>0</v>
      </c>
      <c r="AE565" t="e">
        <f t="shared" si="525"/>
        <v>#VALUE!</v>
      </c>
      <c r="AF565" t="b">
        <f t="shared" si="526"/>
        <v>0</v>
      </c>
      <c r="AG565" s="135"/>
      <c r="AH565" s="82" t="b">
        <f t="shared" si="527"/>
        <v>0</v>
      </c>
      <c r="AI565" s="99" t="b">
        <f t="shared" si="528"/>
        <v>0</v>
      </c>
      <c r="AJ565" s="70" t="b">
        <f t="shared" si="529"/>
        <v>0</v>
      </c>
      <c r="AK565" s="111" t="b">
        <f t="shared" si="544"/>
        <v>0</v>
      </c>
      <c r="AL565" s="82" t="e">
        <f t="shared" si="530"/>
        <v>#VALUE!</v>
      </c>
      <c r="AM565" s="82" t="b">
        <f t="shared" si="531"/>
        <v>0</v>
      </c>
      <c r="AN565" s="82" t="b">
        <f t="shared" si="532"/>
        <v>0</v>
      </c>
      <c r="AO565" s="82" t="b">
        <f t="shared" si="545"/>
        <v>0</v>
      </c>
      <c r="AP565" s="82" t="b">
        <f t="shared" si="533"/>
        <v>0</v>
      </c>
      <c r="AQ565" s="82" t="b">
        <f t="shared" si="546"/>
        <v>0</v>
      </c>
      <c r="AR565" s="70">
        <f t="shared" si="547"/>
        <v>0</v>
      </c>
      <c r="AS565" s="82" t="b">
        <f t="shared" si="534"/>
        <v>0</v>
      </c>
      <c r="AT565" s="82" t="b">
        <f t="shared" si="535"/>
        <v>0</v>
      </c>
      <c r="AU565" s="82" t="b">
        <f t="shared" si="536"/>
        <v>0</v>
      </c>
      <c r="AV565" s="82" t="b">
        <f t="shared" si="537"/>
        <v>0</v>
      </c>
      <c r="AW565" s="82" t="b">
        <f t="shared" si="538"/>
        <v>0</v>
      </c>
      <c r="AX565" s="82" t="b">
        <f t="shared" si="539"/>
        <v>0</v>
      </c>
      <c r="AY565" s="82" t="b">
        <f t="shared" si="548"/>
        <v>0</v>
      </c>
      <c r="AZ565" s="82"/>
      <c r="BA565" s="82" t="b">
        <f t="shared" si="549"/>
        <v>0</v>
      </c>
      <c r="BB565" s="82" t="b">
        <f t="shared" si="550"/>
        <v>0</v>
      </c>
      <c r="BC565" s="82" t="b">
        <f t="shared" si="551"/>
        <v>0</v>
      </c>
      <c r="BD565" s="70"/>
      <c r="BE565" s="70" t="str">
        <f t="shared" si="540"/>
        <v/>
      </c>
      <c r="BF565" s="70">
        <v>554</v>
      </c>
      <c r="BG565" s="70"/>
      <c r="BH565" s="70"/>
      <c r="BI565" s="70"/>
      <c r="BJ565" s="70"/>
      <c r="BK565" s="70"/>
      <c r="BL565" s="70"/>
      <c r="BM565" s="70"/>
      <c r="BN565" s="70"/>
      <c r="BO565" s="70"/>
      <c r="BP565" s="70"/>
      <c r="BQ565" s="70"/>
      <c r="BR565" s="70"/>
      <c r="BS565" s="70" t="b">
        <f t="shared" si="541"/>
        <v>0</v>
      </c>
      <c r="BT565" s="70">
        <f>COUNTA(B566:$O$830)</f>
        <v>0</v>
      </c>
      <c r="BU565" s="70"/>
      <c r="BV565" s="163"/>
      <c r="BW565" s="163"/>
      <c r="BX565" s="163"/>
      <c r="BY565" s="163"/>
      <c r="BZ565" s="163"/>
      <c r="CA565" s="163"/>
      <c r="CB565" s="163"/>
      <c r="CC565" s="163"/>
      <c r="CD565" s="163"/>
      <c r="CE565" s="163" t="str">
        <f t="shared" si="552"/>
        <v/>
      </c>
      <c r="CF565" s="163" t="str">
        <f t="shared" si="553"/>
        <v/>
      </c>
      <c r="CG565" s="163" t="str">
        <f t="shared" si="554"/>
        <v/>
      </c>
      <c r="CH565" s="163" t="str">
        <f t="shared" si="555"/>
        <v/>
      </c>
      <c r="CI565" s="163" t="str">
        <f t="shared" si="556"/>
        <v/>
      </c>
      <c r="CJ565" s="163" t="str">
        <f t="shared" si="557"/>
        <v/>
      </c>
      <c r="CK565" s="163" t="str">
        <f t="shared" si="558"/>
        <v/>
      </c>
      <c r="CL565" s="163" t="str">
        <f t="shared" si="559"/>
        <v/>
      </c>
      <c r="CM565" s="163" t="str">
        <f t="shared" si="560"/>
        <v/>
      </c>
      <c r="CN565" s="163"/>
      <c r="CO565" s="163"/>
      <c r="CP565" s="163" t="str">
        <f t="shared" si="561"/>
        <v/>
      </c>
      <c r="CQ565" s="163"/>
      <c r="CR565" s="163"/>
      <c r="CS565" s="185" t="str">
        <f t="shared" si="578"/>
        <v/>
      </c>
      <c r="CT565" s="70"/>
      <c r="CU565" s="70">
        <f t="shared" si="562"/>
        <v>0</v>
      </c>
      <c r="CV565" s="70">
        <f t="shared" si="563"/>
        <v>0</v>
      </c>
      <c r="CW565" s="70"/>
      <c r="CX565" s="96">
        <f t="shared" si="564"/>
        <v>0</v>
      </c>
      <c r="CY565" s="70"/>
      <c r="CZ565" s="70" t="e">
        <f t="shared" si="565"/>
        <v>#VALUE!</v>
      </c>
      <c r="DA565" s="70" t="e">
        <f t="shared" si="566"/>
        <v>#VALUE!</v>
      </c>
      <c r="DB565" s="70"/>
      <c r="DC565" s="70" t="b">
        <f t="shared" si="579"/>
        <v>0</v>
      </c>
      <c r="DD565" s="70">
        <f t="shared" si="567"/>
        <v>0</v>
      </c>
      <c r="DE565" s="70" t="str">
        <f t="shared" si="568"/>
        <v/>
      </c>
      <c r="DF565" s="70"/>
      <c r="DG565" s="70" t="str">
        <f t="shared" si="580"/>
        <v/>
      </c>
      <c r="DH565" s="70" t="b">
        <f t="shared" si="581"/>
        <v>0</v>
      </c>
      <c r="DI565" s="70" t="str">
        <f t="shared" si="582"/>
        <v/>
      </c>
      <c r="DJ565" s="70"/>
      <c r="DK565" s="70" t="str">
        <f t="shared" si="569"/>
        <v/>
      </c>
      <c r="DL565" s="70" t="str">
        <f t="shared" si="570"/>
        <v/>
      </c>
      <c r="DM565" s="70"/>
      <c r="DN565" s="70" t="str">
        <f t="shared" si="571"/>
        <v/>
      </c>
      <c r="DO565" s="70" t="str">
        <f>IF(DK565="","",AND((COUNTIF($DK$12:DL565,DK565))=1,(COUNTIF($DK$12:DL565,DL565))=1))</f>
        <v/>
      </c>
      <c r="DP565" s="70" t="str">
        <f>IF(DK565="","",AND((COUNTIF(DK565:$DL$812,DK565))=1,(COUNTIF(DK565:$DL$812,DL565))=1))</f>
        <v/>
      </c>
      <c r="DQ565" s="70"/>
      <c r="DR565" s="70" t="b">
        <f t="shared" si="572"/>
        <v>0</v>
      </c>
      <c r="DS565" s="70" t="b">
        <f t="shared" si="573"/>
        <v>0</v>
      </c>
      <c r="DT565" s="70">
        <f t="shared" si="583"/>
        <v>0</v>
      </c>
      <c r="DU565" s="70">
        <f t="shared" si="584"/>
        <v>0</v>
      </c>
      <c r="DV565" s="70" t="b">
        <f t="shared" si="574"/>
        <v>0</v>
      </c>
      <c r="DW565" s="70" t="b">
        <f t="shared" si="575"/>
        <v>0</v>
      </c>
      <c r="DX565" s="70"/>
      <c r="DY565" s="70" t="b">
        <f t="shared" si="576"/>
        <v>0</v>
      </c>
      <c r="DZ565" s="70">
        <f t="shared" si="577"/>
        <v>0</v>
      </c>
      <c r="EA565" s="70"/>
    </row>
    <row r="566" spans="1:131" x14ac:dyDescent="0.25">
      <c r="A566" s="24" t="str">
        <f t="shared" si="542"/>
        <v/>
      </c>
      <c r="B566" s="36"/>
      <c r="C566" s="37"/>
      <c r="D566" s="38"/>
      <c r="E566" s="37"/>
      <c r="F566" s="38"/>
      <c r="G566" s="39"/>
      <c r="H566" s="35"/>
      <c r="I566" s="30"/>
      <c r="J566" s="38"/>
      <c r="K566" s="36"/>
      <c r="L566" s="40"/>
      <c r="M566" s="43"/>
      <c r="N566" s="44"/>
      <c r="O566" s="35"/>
      <c r="P566" s="87"/>
      <c r="R566" s="70"/>
      <c r="S566" s="70"/>
      <c r="T566" s="99" t="s">
        <v>1273</v>
      </c>
      <c r="U566" s="146" t="s">
        <v>1274</v>
      </c>
      <c r="V566" s="70"/>
      <c r="W566" s="70"/>
      <c r="X566" s="70"/>
      <c r="Y566" s="70"/>
      <c r="Z566" t="b">
        <f t="shared" si="521"/>
        <v>0</v>
      </c>
      <c r="AA566" t="b">
        <f t="shared" si="543"/>
        <v>0</v>
      </c>
      <c r="AB566" t="b">
        <f t="shared" si="522"/>
        <v>0</v>
      </c>
      <c r="AC566" t="b">
        <f t="shared" si="523"/>
        <v>0</v>
      </c>
      <c r="AD566" s="101" t="b">
        <f t="shared" si="524"/>
        <v>0</v>
      </c>
      <c r="AE566" t="e">
        <f t="shared" si="525"/>
        <v>#VALUE!</v>
      </c>
      <c r="AF566" t="b">
        <f t="shared" si="526"/>
        <v>0</v>
      </c>
      <c r="AG566" s="135"/>
      <c r="AH566" s="82" t="b">
        <f t="shared" si="527"/>
        <v>0</v>
      </c>
      <c r="AI566" s="99" t="b">
        <f t="shared" si="528"/>
        <v>0</v>
      </c>
      <c r="AJ566" s="70" t="b">
        <f t="shared" si="529"/>
        <v>0</v>
      </c>
      <c r="AK566" s="111" t="b">
        <f t="shared" si="544"/>
        <v>0</v>
      </c>
      <c r="AL566" s="82" t="e">
        <f t="shared" si="530"/>
        <v>#VALUE!</v>
      </c>
      <c r="AM566" s="82" t="b">
        <f t="shared" si="531"/>
        <v>0</v>
      </c>
      <c r="AN566" s="82" t="b">
        <f t="shared" si="532"/>
        <v>0</v>
      </c>
      <c r="AO566" s="82" t="b">
        <f t="shared" si="545"/>
        <v>0</v>
      </c>
      <c r="AP566" s="82" t="b">
        <f t="shared" si="533"/>
        <v>0</v>
      </c>
      <c r="AQ566" s="82" t="b">
        <f t="shared" si="546"/>
        <v>0</v>
      </c>
      <c r="AR566" s="70">
        <f t="shared" si="547"/>
        <v>0</v>
      </c>
      <c r="AS566" s="82" t="b">
        <f t="shared" si="534"/>
        <v>0</v>
      </c>
      <c r="AT566" s="82" t="b">
        <f t="shared" si="535"/>
        <v>0</v>
      </c>
      <c r="AU566" s="82" t="b">
        <f t="shared" si="536"/>
        <v>0</v>
      </c>
      <c r="AV566" s="82" t="b">
        <f t="shared" si="537"/>
        <v>0</v>
      </c>
      <c r="AW566" s="82" t="b">
        <f t="shared" si="538"/>
        <v>0</v>
      </c>
      <c r="AX566" s="82" t="b">
        <f t="shared" si="539"/>
        <v>0</v>
      </c>
      <c r="AY566" s="82" t="b">
        <f t="shared" si="548"/>
        <v>0</v>
      </c>
      <c r="AZ566" s="82"/>
      <c r="BA566" s="82" t="b">
        <f t="shared" si="549"/>
        <v>0</v>
      </c>
      <c r="BB566" s="82" t="b">
        <f t="shared" si="550"/>
        <v>0</v>
      </c>
      <c r="BC566" s="82" t="b">
        <f t="shared" si="551"/>
        <v>0</v>
      </c>
      <c r="BD566" s="70"/>
      <c r="BE566" s="70" t="str">
        <f t="shared" si="540"/>
        <v/>
      </c>
      <c r="BF566" s="70">
        <v>555</v>
      </c>
      <c r="BG566" s="70"/>
      <c r="BH566" s="70"/>
      <c r="BI566" s="70"/>
      <c r="BJ566" s="70"/>
      <c r="BK566" s="70"/>
      <c r="BL566" s="70"/>
      <c r="BM566" s="70"/>
      <c r="BN566" s="70"/>
      <c r="BO566" s="70"/>
      <c r="BP566" s="70"/>
      <c r="BQ566" s="70"/>
      <c r="BR566" s="70"/>
      <c r="BS566" s="70" t="b">
        <f t="shared" si="541"/>
        <v>0</v>
      </c>
      <c r="BT566" s="70">
        <f>COUNTA(B567:$O$830)</f>
        <v>0</v>
      </c>
      <c r="BU566" s="70"/>
      <c r="BV566" s="163"/>
      <c r="BW566" s="163"/>
      <c r="BX566" s="163"/>
      <c r="BY566" s="163"/>
      <c r="BZ566" s="163"/>
      <c r="CA566" s="163"/>
      <c r="CB566" s="163"/>
      <c r="CC566" s="163"/>
      <c r="CD566" s="163"/>
      <c r="CE566" s="163" t="str">
        <f t="shared" si="552"/>
        <v/>
      </c>
      <c r="CF566" s="163" t="str">
        <f t="shared" si="553"/>
        <v/>
      </c>
      <c r="CG566" s="163" t="str">
        <f t="shared" si="554"/>
        <v/>
      </c>
      <c r="CH566" s="163" t="str">
        <f t="shared" si="555"/>
        <v/>
      </c>
      <c r="CI566" s="163" t="str">
        <f t="shared" si="556"/>
        <v/>
      </c>
      <c r="CJ566" s="163" t="str">
        <f t="shared" si="557"/>
        <v/>
      </c>
      <c r="CK566" s="163" t="str">
        <f t="shared" si="558"/>
        <v/>
      </c>
      <c r="CL566" s="163" t="str">
        <f t="shared" si="559"/>
        <v/>
      </c>
      <c r="CM566" s="163" t="str">
        <f t="shared" si="560"/>
        <v/>
      </c>
      <c r="CN566" s="163"/>
      <c r="CO566" s="163"/>
      <c r="CP566" s="163" t="str">
        <f t="shared" si="561"/>
        <v/>
      </c>
      <c r="CQ566" s="163"/>
      <c r="CR566" s="163"/>
      <c r="CS566" s="185" t="str">
        <f t="shared" si="578"/>
        <v/>
      </c>
      <c r="CT566" s="70"/>
      <c r="CU566" s="70">
        <f t="shared" si="562"/>
        <v>0</v>
      </c>
      <c r="CV566" s="70">
        <f t="shared" si="563"/>
        <v>0</v>
      </c>
      <c r="CW566" s="70"/>
      <c r="CX566" s="96">
        <f t="shared" si="564"/>
        <v>0</v>
      </c>
      <c r="CY566" s="70"/>
      <c r="CZ566" s="70" t="e">
        <f t="shared" si="565"/>
        <v>#VALUE!</v>
      </c>
      <c r="DA566" s="70" t="e">
        <f t="shared" si="566"/>
        <v>#VALUE!</v>
      </c>
      <c r="DB566" s="70"/>
      <c r="DC566" s="70" t="b">
        <f t="shared" si="579"/>
        <v>0</v>
      </c>
      <c r="DD566" s="70">
        <f t="shared" si="567"/>
        <v>0</v>
      </c>
      <c r="DE566" s="70" t="str">
        <f t="shared" si="568"/>
        <v/>
      </c>
      <c r="DF566" s="70"/>
      <c r="DG566" s="70" t="str">
        <f t="shared" si="580"/>
        <v/>
      </c>
      <c r="DH566" s="70" t="b">
        <f t="shared" si="581"/>
        <v>0</v>
      </c>
      <c r="DI566" s="70" t="str">
        <f t="shared" si="582"/>
        <v/>
      </c>
      <c r="DJ566" s="70"/>
      <c r="DK566" s="70" t="str">
        <f t="shared" si="569"/>
        <v/>
      </c>
      <c r="DL566" s="70" t="str">
        <f t="shared" si="570"/>
        <v/>
      </c>
      <c r="DM566" s="70"/>
      <c r="DN566" s="70" t="str">
        <f t="shared" si="571"/>
        <v/>
      </c>
      <c r="DO566" s="70" t="str">
        <f>IF(DK566="","",AND((COUNTIF($DK$12:DL566,DK566))=1,(COUNTIF($DK$12:DL566,DL566))=1))</f>
        <v/>
      </c>
      <c r="DP566" s="70" t="str">
        <f>IF(DK566="","",AND((COUNTIF(DK566:$DL$812,DK566))=1,(COUNTIF(DK566:$DL$812,DL566))=1))</f>
        <v/>
      </c>
      <c r="DQ566" s="70"/>
      <c r="DR566" s="70" t="b">
        <f t="shared" si="572"/>
        <v>0</v>
      </c>
      <c r="DS566" s="70" t="b">
        <f t="shared" si="573"/>
        <v>0</v>
      </c>
      <c r="DT566" s="70">
        <f t="shared" si="583"/>
        <v>0</v>
      </c>
      <c r="DU566" s="70">
        <f t="shared" si="584"/>
        <v>0</v>
      </c>
      <c r="DV566" s="70" t="b">
        <f t="shared" si="574"/>
        <v>0</v>
      </c>
      <c r="DW566" s="70" t="b">
        <f t="shared" si="575"/>
        <v>0</v>
      </c>
      <c r="DX566" s="70"/>
      <c r="DY566" s="70" t="b">
        <f t="shared" si="576"/>
        <v>0</v>
      </c>
      <c r="DZ566" s="70">
        <f t="shared" si="577"/>
        <v>0</v>
      </c>
      <c r="EA566" s="70"/>
    </row>
    <row r="567" spans="1:131" x14ac:dyDescent="0.25">
      <c r="A567" s="24" t="str">
        <f t="shared" si="542"/>
        <v/>
      </c>
      <c r="B567" s="36"/>
      <c r="C567" s="37"/>
      <c r="D567" s="38"/>
      <c r="E567" s="37"/>
      <c r="F567" s="38"/>
      <c r="G567" s="39"/>
      <c r="H567" s="35"/>
      <c r="I567" s="30"/>
      <c r="J567" s="38"/>
      <c r="K567" s="36"/>
      <c r="L567" s="40"/>
      <c r="M567" s="43"/>
      <c r="N567" s="44"/>
      <c r="O567" s="35"/>
      <c r="P567" s="87"/>
      <c r="R567" s="70"/>
      <c r="S567" s="70"/>
      <c r="T567" s="99" t="s">
        <v>1275</v>
      </c>
      <c r="U567" s="146" t="s">
        <v>1276</v>
      </c>
      <c r="V567" s="70"/>
      <c r="W567" s="70"/>
      <c r="X567" s="70"/>
      <c r="Y567" s="70"/>
      <c r="Z567" t="b">
        <f t="shared" si="521"/>
        <v>0</v>
      </c>
      <c r="AA567" t="b">
        <f t="shared" si="543"/>
        <v>0</v>
      </c>
      <c r="AB567" t="b">
        <f t="shared" si="522"/>
        <v>0</v>
      </c>
      <c r="AC567" t="b">
        <f t="shared" si="523"/>
        <v>0</v>
      </c>
      <c r="AD567" s="101" t="b">
        <f t="shared" si="524"/>
        <v>0</v>
      </c>
      <c r="AE567" t="e">
        <f t="shared" si="525"/>
        <v>#VALUE!</v>
      </c>
      <c r="AF567" t="b">
        <f t="shared" si="526"/>
        <v>0</v>
      </c>
      <c r="AG567" s="135"/>
      <c r="AH567" s="82" t="b">
        <f t="shared" si="527"/>
        <v>0</v>
      </c>
      <c r="AI567" s="99" t="b">
        <f t="shared" si="528"/>
        <v>0</v>
      </c>
      <c r="AJ567" s="70" t="b">
        <f t="shared" si="529"/>
        <v>0</v>
      </c>
      <c r="AK567" s="111" t="b">
        <f t="shared" si="544"/>
        <v>0</v>
      </c>
      <c r="AL567" s="82" t="e">
        <f t="shared" si="530"/>
        <v>#VALUE!</v>
      </c>
      <c r="AM567" s="82" t="b">
        <f t="shared" si="531"/>
        <v>0</v>
      </c>
      <c r="AN567" s="82" t="b">
        <f t="shared" si="532"/>
        <v>0</v>
      </c>
      <c r="AO567" s="82" t="b">
        <f t="shared" si="545"/>
        <v>0</v>
      </c>
      <c r="AP567" s="82" t="b">
        <f t="shared" si="533"/>
        <v>0</v>
      </c>
      <c r="AQ567" s="82" t="b">
        <f t="shared" si="546"/>
        <v>0</v>
      </c>
      <c r="AR567" s="70">
        <f t="shared" si="547"/>
        <v>0</v>
      </c>
      <c r="AS567" s="82" t="b">
        <f t="shared" si="534"/>
        <v>0</v>
      </c>
      <c r="AT567" s="82" t="b">
        <f t="shared" si="535"/>
        <v>0</v>
      </c>
      <c r="AU567" s="82" t="b">
        <f t="shared" si="536"/>
        <v>0</v>
      </c>
      <c r="AV567" s="82" t="b">
        <f t="shared" si="537"/>
        <v>0</v>
      </c>
      <c r="AW567" s="82" t="b">
        <f t="shared" si="538"/>
        <v>0</v>
      </c>
      <c r="AX567" s="82" t="b">
        <f t="shared" si="539"/>
        <v>0</v>
      </c>
      <c r="AY567" s="82" t="b">
        <f t="shared" si="548"/>
        <v>0</v>
      </c>
      <c r="AZ567" s="82"/>
      <c r="BA567" s="82" t="b">
        <f t="shared" si="549"/>
        <v>0</v>
      </c>
      <c r="BB567" s="82" t="b">
        <f t="shared" si="550"/>
        <v>0</v>
      </c>
      <c r="BC567" s="82" t="b">
        <f t="shared" si="551"/>
        <v>0</v>
      </c>
      <c r="BD567" s="70"/>
      <c r="BE567" s="70" t="str">
        <f t="shared" si="540"/>
        <v/>
      </c>
      <c r="BF567" s="70">
        <v>556</v>
      </c>
      <c r="BG567" s="70"/>
      <c r="BH567" s="70"/>
      <c r="BI567" s="70"/>
      <c r="BJ567" s="70"/>
      <c r="BK567" s="70"/>
      <c r="BL567" s="70"/>
      <c r="BM567" s="70"/>
      <c r="BN567" s="70"/>
      <c r="BO567" s="70"/>
      <c r="BP567" s="70"/>
      <c r="BQ567" s="70"/>
      <c r="BR567" s="70"/>
      <c r="BS567" s="70" t="b">
        <f t="shared" si="541"/>
        <v>0</v>
      </c>
      <c r="BT567" s="70">
        <f>COUNTA(B568:$O$830)</f>
        <v>0</v>
      </c>
      <c r="BU567" s="70"/>
      <c r="BV567" s="163"/>
      <c r="BW567" s="163"/>
      <c r="BX567" s="163"/>
      <c r="BY567" s="163"/>
      <c r="BZ567" s="163"/>
      <c r="CA567" s="163"/>
      <c r="CB567" s="163"/>
      <c r="CC567" s="163"/>
      <c r="CD567" s="163"/>
      <c r="CE567" s="163" t="str">
        <f t="shared" si="552"/>
        <v/>
      </c>
      <c r="CF567" s="163" t="str">
        <f t="shared" si="553"/>
        <v/>
      </c>
      <c r="CG567" s="163" t="str">
        <f t="shared" si="554"/>
        <v/>
      </c>
      <c r="CH567" s="163" t="str">
        <f t="shared" si="555"/>
        <v/>
      </c>
      <c r="CI567" s="163" t="str">
        <f t="shared" si="556"/>
        <v/>
      </c>
      <c r="CJ567" s="163" t="str">
        <f t="shared" si="557"/>
        <v/>
      </c>
      <c r="CK567" s="163" t="str">
        <f t="shared" si="558"/>
        <v/>
      </c>
      <c r="CL567" s="163" t="str">
        <f t="shared" si="559"/>
        <v/>
      </c>
      <c r="CM567" s="163" t="str">
        <f t="shared" si="560"/>
        <v/>
      </c>
      <c r="CN567" s="163"/>
      <c r="CO567" s="163"/>
      <c r="CP567" s="163" t="str">
        <f t="shared" si="561"/>
        <v/>
      </c>
      <c r="CQ567" s="163"/>
      <c r="CR567" s="163"/>
      <c r="CS567" s="185" t="str">
        <f t="shared" si="578"/>
        <v/>
      </c>
      <c r="CT567" s="70"/>
      <c r="CU567" s="70">
        <f t="shared" si="562"/>
        <v>0</v>
      </c>
      <c r="CV567" s="70">
        <f t="shared" si="563"/>
        <v>0</v>
      </c>
      <c r="CW567" s="70"/>
      <c r="CX567" s="96">
        <f t="shared" si="564"/>
        <v>0</v>
      </c>
      <c r="CY567" s="70"/>
      <c r="CZ567" s="70" t="e">
        <f t="shared" si="565"/>
        <v>#VALUE!</v>
      </c>
      <c r="DA567" s="70" t="e">
        <f t="shared" si="566"/>
        <v>#VALUE!</v>
      </c>
      <c r="DB567" s="70"/>
      <c r="DC567" s="70" t="b">
        <f t="shared" si="579"/>
        <v>0</v>
      </c>
      <c r="DD567" s="70">
        <f t="shared" si="567"/>
        <v>0</v>
      </c>
      <c r="DE567" s="70" t="str">
        <f t="shared" si="568"/>
        <v/>
      </c>
      <c r="DF567" s="70"/>
      <c r="DG567" s="70" t="str">
        <f t="shared" si="580"/>
        <v/>
      </c>
      <c r="DH567" s="70" t="b">
        <f t="shared" si="581"/>
        <v>0</v>
      </c>
      <c r="DI567" s="70" t="str">
        <f t="shared" si="582"/>
        <v/>
      </c>
      <c r="DJ567" s="70"/>
      <c r="DK567" s="70" t="str">
        <f t="shared" si="569"/>
        <v/>
      </c>
      <c r="DL567" s="70" t="str">
        <f t="shared" si="570"/>
        <v/>
      </c>
      <c r="DM567" s="70"/>
      <c r="DN567" s="70" t="str">
        <f t="shared" si="571"/>
        <v/>
      </c>
      <c r="DO567" s="70" t="str">
        <f>IF(DK567="","",AND((COUNTIF($DK$12:DL567,DK567))=1,(COUNTIF($DK$12:DL567,DL567))=1))</f>
        <v/>
      </c>
      <c r="DP567" s="70" t="str">
        <f>IF(DK567="","",AND((COUNTIF(DK567:$DL$812,DK567))=1,(COUNTIF(DK567:$DL$812,DL567))=1))</f>
        <v/>
      </c>
      <c r="DQ567" s="70"/>
      <c r="DR567" s="70" t="b">
        <f t="shared" si="572"/>
        <v>0</v>
      </c>
      <c r="DS567" s="70" t="b">
        <f t="shared" si="573"/>
        <v>0</v>
      </c>
      <c r="DT567" s="70">
        <f t="shared" si="583"/>
        <v>0</v>
      </c>
      <c r="DU567" s="70">
        <f t="shared" si="584"/>
        <v>0</v>
      </c>
      <c r="DV567" s="70" t="b">
        <f t="shared" si="574"/>
        <v>0</v>
      </c>
      <c r="DW567" s="70" t="b">
        <f t="shared" si="575"/>
        <v>0</v>
      </c>
      <c r="DX567" s="70"/>
      <c r="DY567" s="70" t="b">
        <f t="shared" si="576"/>
        <v>0</v>
      </c>
      <c r="DZ567" s="70">
        <f t="shared" si="577"/>
        <v>0</v>
      </c>
      <c r="EA567" s="70"/>
    </row>
    <row r="568" spans="1:131" x14ac:dyDescent="0.25">
      <c r="A568" s="24" t="str">
        <f t="shared" si="542"/>
        <v/>
      </c>
      <c r="B568" s="36"/>
      <c r="C568" s="37"/>
      <c r="D568" s="38"/>
      <c r="E568" s="37"/>
      <c r="F568" s="38"/>
      <c r="G568" s="39"/>
      <c r="H568" s="35"/>
      <c r="I568" s="30"/>
      <c r="J568" s="38"/>
      <c r="K568" s="36"/>
      <c r="L568" s="40"/>
      <c r="M568" s="43"/>
      <c r="N568" s="44"/>
      <c r="O568" s="35"/>
      <c r="P568" s="87"/>
      <c r="R568" s="70"/>
      <c r="S568" s="70"/>
      <c r="T568" s="99" t="s">
        <v>1277</v>
      </c>
      <c r="U568" s="146" t="s">
        <v>1278</v>
      </c>
      <c r="V568" s="70"/>
      <c r="W568" s="70"/>
      <c r="X568" s="70"/>
      <c r="Y568" s="70"/>
      <c r="Z568" t="b">
        <f t="shared" si="521"/>
        <v>0</v>
      </c>
      <c r="AA568" t="b">
        <f t="shared" si="543"/>
        <v>0</v>
      </c>
      <c r="AB568" t="b">
        <f t="shared" si="522"/>
        <v>0</v>
      </c>
      <c r="AC568" t="b">
        <f t="shared" si="523"/>
        <v>0</v>
      </c>
      <c r="AD568" s="101" t="b">
        <f t="shared" si="524"/>
        <v>0</v>
      </c>
      <c r="AE568" t="e">
        <f t="shared" si="525"/>
        <v>#VALUE!</v>
      </c>
      <c r="AF568" t="b">
        <f t="shared" si="526"/>
        <v>0</v>
      </c>
      <c r="AG568" s="135"/>
      <c r="AH568" s="82" t="b">
        <f t="shared" si="527"/>
        <v>0</v>
      </c>
      <c r="AI568" s="99" t="b">
        <f t="shared" si="528"/>
        <v>0</v>
      </c>
      <c r="AJ568" s="70" t="b">
        <f t="shared" si="529"/>
        <v>0</v>
      </c>
      <c r="AK568" s="111" t="b">
        <f t="shared" si="544"/>
        <v>0</v>
      </c>
      <c r="AL568" s="82" t="e">
        <f t="shared" si="530"/>
        <v>#VALUE!</v>
      </c>
      <c r="AM568" s="82" t="b">
        <f t="shared" si="531"/>
        <v>0</v>
      </c>
      <c r="AN568" s="82" t="b">
        <f t="shared" si="532"/>
        <v>0</v>
      </c>
      <c r="AO568" s="82" t="b">
        <f t="shared" si="545"/>
        <v>0</v>
      </c>
      <c r="AP568" s="82" t="b">
        <f t="shared" si="533"/>
        <v>0</v>
      </c>
      <c r="AQ568" s="82" t="b">
        <f t="shared" si="546"/>
        <v>0</v>
      </c>
      <c r="AR568" s="70">
        <f t="shared" si="547"/>
        <v>0</v>
      </c>
      <c r="AS568" s="82" t="b">
        <f t="shared" si="534"/>
        <v>0</v>
      </c>
      <c r="AT568" s="82" t="b">
        <f t="shared" si="535"/>
        <v>0</v>
      </c>
      <c r="AU568" s="82" t="b">
        <f t="shared" si="536"/>
        <v>0</v>
      </c>
      <c r="AV568" s="82" t="b">
        <f t="shared" si="537"/>
        <v>0</v>
      </c>
      <c r="AW568" s="82" t="b">
        <f t="shared" si="538"/>
        <v>0</v>
      </c>
      <c r="AX568" s="82" t="b">
        <f t="shared" si="539"/>
        <v>0</v>
      </c>
      <c r="AY568" s="82" t="b">
        <f t="shared" si="548"/>
        <v>0</v>
      </c>
      <c r="AZ568" s="82"/>
      <c r="BA568" s="82" t="b">
        <f t="shared" si="549"/>
        <v>0</v>
      </c>
      <c r="BB568" s="82" t="b">
        <f t="shared" si="550"/>
        <v>0</v>
      </c>
      <c r="BC568" s="82" t="b">
        <f t="shared" si="551"/>
        <v>0</v>
      </c>
      <c r="BD568" s="70"/>
      <c r="BE568" s="70" t="str">
        <f t="shared" si="540"/>
        <v/>
      </c>
      <c r="BF568" s="70">
        <v>557</v>
      </c>
      <c r="BG568" s="70"/>
      <c r="BH568" s="70"/>
      <c r="BI568" s="70"/>
      <c r="BJ568" s="70"/>
      <c r="BK568" s="70"/>
      <c r="BL568" s="70"/>
      <c r="BM568" s="70"/>
      <c r="BN568" s="70"/>
      <c r="BO568" s="70"/>
      <c r="BP568" s="70"/>
      <c r="BQ568" s="70"/>
      <c r="BR568" s="70"/>
      <c r="BS568" s="70" t="b">
        <f t="shared" si="541"/>
        <v>0</v>
      </c>
      <c r="BT568" s="70">
        <f>COUNTA(B569:$O$830)</f>
        <v>0</v>
      </c>
      <c r="BU568" s="70"/>
      <c r="BV568" s="163"/>
      <c r="BW568" s="163"/>
      <c r="BX568" s="163"/>
      <c r="BY568" s="163"/>
      <c r="BZ568" s="163"/>
      <c r="CA568" s="163"/>
      <c r="CB568" s="163"/>
      <c r="CC568" s="163"/>
      <c r="CD568" s="163"/>
      <c r="CE568" s="163" t="str">
        <f t="shared" si="552"/>
        <v/>
      </c>
      <c r="CF568" s="163" t="str">
        <f t="shared" si="553"/>
        <v/>
      </c>
      <c r="CG568" s="163" t="str">
        <f t="shared" si="554"/>
        <v/>
      </c>
      <c r="CH568" s="163" t="str">
        <f t="shared" si="555"/>
        <v/>
      </c>
      <c r="CI568" s="163" t="str">
        <f t="shared" si="556"/>
        <v/>
      </c>
      <c r="CJ568" s="163" t="str">
        <f t="shared" si="557"/>
        <v/>
      </c>
      <c r="CK568" s="163" t="str">
        <f t="shared" si="558"/>
        <v/>
      </c>
      <c r="CL568" s="163" t="str">
        <f t="shared" si="559"/>
        <v/>
      </c>
      <c r="CM568" s="163" t="str">
        <f t="shared" si="560"/>
        <v/>
      </c>
      <c r="CN568" s="163"/>
      <c r="CO568" s="163"/>
      <c r="CP568" s="163" t="str">
        <f t="shared" si="561"/>
        <v/>
      </c>
      <c r="CQ568" s="163"/>
      <c r="CR568" s="163"/>
      <c r="CS568" s="185" t="str">
        <f t="shared" si="578"/>
        <v/>
      </c>
      <c r="CT568" s="70"/>
      <c r="CU568" s="70">
        <f t="shared" si="562"/>
        <v>0</v>
      </c>
      <c r="CV568" s="70">
        <f t="shared" si="563"/>
        <v>0</v>
      </c>
      <c r="CW568" s="70"/>
      <c r="CX568" s="96">
        <f t="shared" si="564"/>
        <v>0</v>
      </c>
      <c r="CY568" s="70"/>
      <c r="CZ568" s="70" t="e">
        <f t="shared" si="565"/>
        <v>#VALUE!</v>
      </c>
      <c r="DA568" s="70" t="e">
        <f t="shared" si="566"/>
        <v>#VALUE!</v>
      </c>
      <c r="DB568" s="70"/>
      <c r="DC568" s="70" t="b">
        <f t="shared" si="579"/>
        <v>0</v>
      </c>
      <c r="DD568" s="70">
        <f t="shared" si="567"/>
        <v>0</v>
      </c>
      <c r="DE568" s="70" t="str">
        <f t="shared" si="568"/>
        <v/>
      </c>
      <c r="DF568" s="70"/>
      <c r="DG568" s="70" t="str">
        <f t="shared" si="580"/>
        <v/>
      </c>
      <c r="DH568" s="70" t="b">
        <f t="shared" si="581"/>
        <v>0</v>
      </c>
      <c r="DI568" s="70" t="str">
        <f t="shared" si="582"/>
        <v/>
      </c>
      <c r="DJ568" s="70"/>
      <c r="DK568" s="70" t="str">
        <f t="shared" si="569"/>
        <v/>
      </c>
      <c r="DL568" s="70" t="str">
        <f t="shared" si="570"/>
        <v/>
      </c>
      <c r="DM568" s="70"/>
      <c r="DN568" s="70" t="str">
        <f t="shared" si="571"/>
        <v/>
      </c>
      <c r="DO568" s="70" t="str">
        <f>IF(DK568="","",AND((COUNTIF($DK$12:DL568,DK568))=1,(COUNTIF($DK$12:DL568,DL568))=1))</f>
        <v/>
      </c>
      <c r="DP568" s="70" t="str">
        <f>IF(DK568="","",AND((COUNTIF(DK568:$DL$812,DK568))=1,(COUNTIF(DK568:$DL$812,DL568))=1))</f>
        <v/>
      </c>
      <c r="DQ568" s="70"/>
      <c r="DR568" s="70" t="b">
        <f t="shared" si="572"/>
        <v>0</v>
      </c>
      <c r="DS568" s="70" t="b">
        <f t="shared" si="573"/>
        <v>0</v>
      </c>
      <c r="DT568" s="70">
        <f t="shared" si="583"/>
        <v>0</v>
      </c>
      <c r="DU568" s="70">
        <f t="shared" si="584"/>
        <v>0</v>
      </c>
      <c r="DV568" s="70" t="b">
        <f t="shared" si="574"/>
        <v>0</v>
      </c>
      <c r="DW568" s="70" t="b">
        <f t="shared" si="575"/>
        <v>0</v>
      </c>
      <c r="DX568" s="70"/>
      <c r="DY568" s="70" t="b">
        <f t="shared" si="576"/>
        <v>0</v>
      </c>
      <c r="DZ568" s="70">
        <f t="shared" si="577"/>
        <v>0</v>
      </c>
      <c r="EA568" s="70"/>
    </row>
    <row r="569" spans="1:131" x14ac:dyDescent="0.25">
      <c r="A569" s="24" t="str">
        <f t="shared" si="542"/>
        <v/>
      </c>
      <c r="B569" s="36"/>
      <c r="C569" s="37"/>
      <c r="D569" s="38"/>
      <c r="E569" s="37"/>
      <c r="F569" s="38"/>
      <c r="G569" s="39"/>
      <c r="H569" s="35"/>
      <c r="I569" s="30"/>
      <c r="J569" s="38"/>
      <c r="K569" s="36"/>
      <c r="L569" s="40"/>
      <c r="M569" s="43"/>
      <c r="N569" s="44"/>
      <c r="O569" s="35"/>
      <c r="P569" s="87"/>
      <c r="R569" s="70"/>
      <c r="S569" s="70"/>
      <c r="T569" s="99" t="s">
        <v>1279</v>
      </c>
      <c r="U569" s="146" t="s">
        <v>1280</v>
      </c>
      <c r="V569" s="70"/>
      <c r="W569" s="70"/>
      <c r="X569" s="70"/>
      <c r="Y569" s="70"/>
      <c r="Z569" t="b">
        <f t="shared" si="521"/>
        <v>0</v>
      </c>
      <c r="AA569" t="b">
        <f t="shared" si="543"/>
        <v>0</v>
      </c>
      <c r="AB569" t="b">
        <f t="shared" si="522"/>
        <v>0</v>
      </c>
      <c r="AC569" t="b">
        <f t="shared" si="523"/>
        <v>0</v>
      </c>
      <c r="AD569" s="101" t="b">
        <f t="shared" si="524"/>
        <v>0</v>
      </c>
      <c r="AE569" t="e">
        <f t="shared" si="525"/>
        <v>#VALUE!</v>
      </c>
      <c r="AF569" t="b">
        <f t="shared" si="526"/>
        <v>0</v>
      </c>
      <c r="AG569" s="135"/>
      <c r="AH569" s="82" t="b">
        <f t="shared" si="527"/>
        <v>0</v>
      </c>
      <c r="AI569" s="99" t="b">
        <f t="shared" si="528"/>
        <v>0</v>
      </c>
      <c r="AJ569" s="70" t="b">
        <f t="shared" si="529"/>
        <v>0</v>
      </c>
      <c r="AK569" s="111" t="b">
        <f t="shared" si="544"/>
        <v>0</v>
      </c>
      <c r="AL569" s="82" t="e">
        <f t="shared" si="530"/>
        <v>#VALUE!</v>
      </c>
      <c r="AM569" s="82" t="b">
        <f t="shared" si="531"/>
        <v>0</v>
      </c>
      <c r="AN569" s="82" t="b">
        <f t="shared" si="532"/>
        <v>0</v>
      </c>
      <c r="AO569" s="82" t="b">
        <f t="shared" si="545"/>
        <v>0</v>
      </c>
      <c r="AP569" s="82" t="b">
        <f t="shared" si="533"/>
        <v>0</v>
      </c>
      <c r="AQ569" s="82" t="b">
        <f t="shared" si="546"/>
        <v>0</v>
      </c>
      <c r="AR569" s="70">
        <f t="shared" si="547"/>
        <v>0</v>
      </c>
      <c r="AS569" s="82" t="b">
        <f t="shared" si="534"/>
        <v>0</v>
      </c>
      <c r="AT569" s="82" t="b">
        <f t="shared" si="535"/>
        <v>0</v>
      </c>
      <c r="AU569" s="82" t="b">
        <f t="shared" si="536"/>
        <v>0</v>
      </c>
      <c r="AV569" s="82" t="b">
        <f t="shared" si="537"/>
        <v>0</v>
      </c>
      <c r="AW569" s="82" t="b">
        <f t="shared" si="538"/>
        <v>0</v>
      </c>
      <c r="AX569" s="82" t="b">
        <f t="shared" si="539"/>
        <v>0</v>
      </c>
      <c r="AY569" s="82" t="b">
        <f t="shared" si="548"/>
        <v>0</v>
      </c>
      <c r="AZ569" s="82"/>
      <c r="BA569" s="82" t="b">
        <f t="shared" si="549"/>
        <v>0</v>
      </c>
      <c r="BB569" s="82" t="b">
        <f t="shared" si="550"/>
        <v>0</v>
      </c>
      <c r="BC569" s="82" t="b">
        <f t="shared" si="551"/>
        <v>0</v>
      </c>
      <c r="BD569" s="70"/>
      <c r="BE569" s="70" t="str">
        <f t="shared" si="540"/>
        <v/>
      </c>
      <c r="BF569" s="70">
        <v>558</v>
      </c>
      <c r="BG569" s="70"/>
      <c r="BH569" s="70"/>
      <c r="BI569" s="70"/>
      <c r="BJ569" s="70"/>
      <c r="BK569" s="70"/>
      <c r="BL569" s="70"/>
      <c r="BM569" s="70"/>
      <c r="BN569" s="70"/>
      <c r="BO569" s="70"/>
      <c r="BP569" s="70"/>
      <c r="BQ569" s="70"/>
      <c r="BR569" s="70"/>
      <c r="BS569" s="70" t="b">
        <f t="shared" si="541"/>
        <v>0</v>
      </c>
      <c r="BT569" s="70">
        <f>COUNTA(B570:$O$830)</f>
        <v>0</v>
      </c>
      <c r="BU569" s="70"/>
      <c r="BV569" s="163"/>
      <c r="BW569" s="163"/>
      <c r="BX569" s="163"/>
      <c r="BY569" s="163"/>
      <c r="BZ569" s="163"/>
      <c r="CA569" s="163"/>
      <c r="CB569" s="163"/>
      <c r="CC569" s="163"/>
      <c r="CD569" s="163"/>
      <c r="CE569" s="163" t="str">
        <f t="shared" si="552"/>
        <v/>
      </c>
      <c r="CF569" s="163" t="str">
        <f t="shared" si="553"/>
        <v/>
      </c>
      <c r="CG569" s="163" t="str">
        <f t="shared" si="554"/>
        <v/>
      </c>
      <c r="CH569" s="163" t="str">
        <f t="shared" si="555"/>
        <v/>
      </c>
      <c r="CI569" s="163" t="str">
        <f t="shared" si="556"/>
        <v/>
      </c>
      <c r="CJ569" s="163" t="str">
        <f t="shared" si="557"/>
        <v/>
      </c>
      <c r="CK569" s="163" t="str">
        <f t="shared" si="558"/>
        <v/>
      </c>
      <c r="CL569" s="163" t="str">
        <f t="shared" si="559"/>
        <v/>
      </c>
      <c r="CM569" s="163" t="str">
        <f t="shared" si="560"/>
        <v/>
      </c>
      <c r="CN569" s="163"/>
      <c r="CO569" s="163"/>
      <c r="CP569" s="163" t="str">
        <f t="shared" si="561"/>
        <v/>
      </c>
      <c r="CQ569" s="163"/>
      <c r="CR569" s="163"/>
      <c r="CS569" s="185" t="str">
        <f t="shared" si="578"/>
        <v/>
      </c>
      <c r="CT569" s="70"/>
      <c r="CU569" s="70">
        <f t="shared" si="562"/>
        <v>0</v>
      </c>
      <c r="CV569" s="70">
        <f t="shared" si="563"/>
        <v>0</v>
      </c>
      <c r="CW569" s="70"/>
      <c r="CX569" s="96">
        <f t="shared" si="564"/>
        <v>0</v>
      </c>
      <c r="CY569" s="70"/>
      <c r="CZ569" s="70" t="e">
        <f t="shared" si="565"/>
        <v>#VALUE!</v>
      </c>
      <c r="DA569" s="70" t="e">
        <f t="shared" si="566"/>
        <v>#VALUE!</v>
      </c>
      <c r="DB569" s="70"/>
      <c r="DC569" s="70" t="b">
        <f t="shared" si="579"/>
        <v>0</v>
      </c>
      <c r="DD569" s="70">
        <f t="shared" si="567"/>
        <v>0</v>
      </c>
      <c r="DE569" s="70" t="str">
        <f t="shared" si="568"/>
        <v/>
      </c>
      <c r="DF569" s="70"/>
      <c r="DG569" s="70" t="str">
        <f t="shared" si="580"/>
        <v/>
      </c>
      <c r="DH569" s="70" t="b">
        <f t="shared" si="581"/>
        <v>0</v>
      </c>
      <c r="DI569" s="70" t="str">
        <f t="shared" si="582"/>
        <v/>
      </c>
      <c r="DJ569" s="70"/>
      <c r="DK569" s="70" t="str">
        <f t="shared" si="569"/>
        <v/>
      </c>
      <c r="DL569" s="70" t="str">
        <f t="shared" si="570"/>
        <v/>
      </c>
      <c r="DM569" s="70"/>
      <c r="DN569" s="70" t="str">
        <f t="shared" si="571"/>
        <v/>
      </c>
      <c r="DO569" s="70" t="str">
        <f>IF(DK569="","",AND((COUNTIF($DK$12:DL569,DK569))=1,(COUNTIF($DK$12:DL569,DL569))=1))</f>
        <v/>
      </c>
      <c r="DP569" s="70" t="str">
        <f>IF(DK569="","",AND((COUNTIF(DK569:$DL$812,DK569))=1,(COUNTIF(DK569:$DL$812,DL569))=1))</f>
        <v/>
      </c>
      <c r="DQ569" s="70"/>
      <c r="DR569" s="70" t="b">
        <f t="shared" si="572"/>
        <v>0</v>
      </c>
      <c r="DS569" s="70" t="b">
        <f t="shared" si="573"/>
        <v>0</v>
      </c>
      <c r="DT569" s="70">
        <f t="shared" si="583"/>
        <v>0</v>
      </c>
      <c r="DU569" s="70">
        <f t="shared" si="584"/>
        <v>0</v>
      </c>
      <c r="DV569" s="70" t="b">
        <f t="shared" si="574"/>
        <v>0</v>
      </c>
      <c r="DW569" s="70" t="b">
        <f t="shared" si="575"/>
        <v>0</v>
      </c>
      <c r="DX569" s="70"/>
      <c r="DY569" s="70" t="b">
        <f t="shared" si="576"/>
        <v>0</v>
      </c>
      <c r="DZ569" s="70">
        <f t="shared" si="577"/>
        <v>0</v>
      </c>
      <c r="EA569" s="70"/>
    </row>
    <row r="570" spans="1:131" x14ac:dyDescent="0.25">
      <c r="A570" s="24" t="str">
        <f t="shared" si="542"/>
        <v/>
      </c>
      <c r="B570" s="36"/>
      <c r="C570" s="37"/>
      <c r="D570" s="38"/>
      <c r="E570" s="37"/>
      <c r="F570" s="38"/>
      <c r="G570" s="39"/>
      <c r="H570" s="35"/>
      <c r="I570" s="30"/>
      <c r="J570" s="38"/>
      <c r="K570" s="36"/>
      <c r="L570" s="40"/>
      <c r="M570" s="43"/>
      <c r="N570" s="44"/>
      <c r="O570" s="35"/>
      <c r="P570" s="87"/>
      <c r="R570" s="70"/>
      <c r="S570" s="70"/>
      <c r="T570" s="99" t="s">
        <v>1281</v>
      </c>
      <c r="U570" s="146" t="s">
        <v>1282</v>
      </c>
      <c r="V570" s="70"/>
      <c r="W570" s="70"/>
      <c r="X570" s="70"/>
      <c r="Y570" s="70"/>
      <c r="Z570" t="b">
        <f t="shared" si="521"/>
        <v>0</v>
      </c>
      <c r="AA570" t="b">
        <f t="shared" si="543"/>
        <v>0</v>
      </c>
      <c r="AB570" t="b">
        <f t="shared" si="522"/>
        <v>0</v>
      </c>
      <c r="AC570" t="b">
        <f t="shared" si="523"/>
        <v>0</v>
      </c>
      <c r="AD570" s="101" t="b">
        <f t="shared" si="524"/>
        <v>0</v>
      </c>
      <c r="AE570" t="e">
        <f t="shared" si="525"/>
        <v>#VALUE!</v>
      </c>
      <c r="AF570" t="b">
        <f t="shared" si="526"/>
        <v>0</v>
      </c>
      <c r="AG570" s="135"/>
      <c r="AH570" s="82" t="b">
        <f t="shared" si="527"/>
        <v>0</v>
      </c>
      <c r="AI570" s="99" t="b">
        <f t="shared" si="528"/>
        <v>0</v>
      </c>
      <c r="AJ570" s="70" t="b">
        <f t="shared" si="529"/>
        <v>0</v>
      </c>
      <c r="AK570" s="111" t="b">
        <f t="shared" si="544"/>
        <v>0</v>
      </c>
      <c r="AL570" s="82" t="e">
        <f t="shared" si="530"/>
        <v>#VALUE!</v>
      </c>
      <c r="AM570" s="82" t="b">
        <f t="shared" si="531"/>
        <v>0</v>
      </c>
      <c r="AN570" s="82" t="b">
        <f t="shared" si="532"/>
        <v>0</v>
      </c>
      <c r="AO570" s="82" t="b">
        <f t="shared" si="545"/>
        <v>0</v>
      </c>
      <c r="AP570" s="82" t="b">
        <f t="shared" si="533"/>
        <v>0</v>
      </c>
      <c r="AQ570" s="82" t="b">
        <f t="shared" si="546"/>
        <v>0</v>
      </c>
      <c r="AR570" s="70">
        <f t="shared" si="547"/>
        <v>0</v>
      </c>
      <c r="AS570" s="82" t="b">
        <f t="shared" si="534"/>
        <v>0</v>
      </c>
      <c r="AT570" s="82" t="b">
        <f t="shared" si="535"/>
        <v>0</v>
      </c>
      <c r="AU570" s="82" t="b">
        <f t="shared" si="536"/>
        <v>0</v>
      </c>
      <c r="AV570" s="82" t="b">
        <f t="shared" si="537"/>
        <v>0</v>
      </c>
      <c r="AW570" s="82" t="b">
        <f t="shared" si="538"/>
        <v>0</v>
      </c>
      <c r="AX570" s="82" t="b">
        <f t="shared" si="539"/>
        <v>0</v>
      </c>
      <c r="AY570" s="82" t="b">
        <f t="shared" si="548"/>
        <v>0</v>
      </c>
      <c r="AZ570" s="82"/>
      <c r="BA570" s="82" t="b">
        <f t="shared" si="549"/>
        <v>0</v>
      </c>
      <c r="BB570" s="82" t="b">
        <f t="shared" si="550"/>
        <v>0</v>
      </c>
      <c r="BC570" s="82" t="b">
        <f t="shared" si="551"/>
        <v>0</v>
      </c>
      <c r="BD570" s="70"/>
      <c r="BE570" s="70" t="str">
        <f t="shared" si="540"/>
        <v/>
      </c>
      <c r="BF570" s="70">
        <v>559</v>
      </c>
      <c r="BG570" s="70"/>
      <c r="BH570" s="70"/>
      <c r="BI570" s="70"/>
      <c r="BJ570" s="70"/>
      <c r="BK570" s="70"/>
      <c r="BL570" s="70"/>
      <c r="BM570" s="70"/>
      <c r="BN570" s="70"/>
      <c r="BO570" s="70"/>
      <c r="BP570" s="70"/>
      <c r="BQ570" s="70"/>
      <c r="BR570" s="70"/>
      <c r="BS570" s="70" t="b">
        <f t="shared" si="541"/>
        <v>0</v>
      </c>
      <c r="BT570" s="70">
        <f>COUNTA(B571:$O$830)</f>
        <v>0</v>
      </c>
      <c r="BU570" s="70"/>
      <c r="BV570" s="163"/>
      <c r="BW570" s="163"/>
      <c r="BX570" s="163"/>
      <c r="BY570" s="163"/>
      <c r="BZ570" s="163"/>
      <c r="CA570" s="163"/>
      <c r="CB570" s="163"/>
      <c r="CC570" s="163"/>
      <c r="CD570" s="163"/>
      <c r="CE570" s="163" t="str">
        <f t="shared" si="552"/>
        <v/>
      </c>
      <c r="CF570" s="163" t="str">
        <f t="shared" si="553"/>
        <v/>
      </c>
      <c r="CG570" s="163" t="str">
        <f t="shared" si="554"/>
        <v/>
      </c>
      <c r="CH570" s="163" t="str">
        <f t="shared" si="555"/>
        <v/>
      </c>
      <c r="CI570" s="163" t="str">
        <f t="shared" si="556"/>
        <v/>
      </c>
      <c r="CJ570" s="163" t="str">
        <f t="shared" si="557"/>
        <v/>
      </c>
      <c r="CK570" s="163" t="str">
        <f t="shared" si="558"/>
        <v/>
      </c>
      <c r="CL570" s="163" t="str">
        <f t="shared" si="559"/>
        <v/>
      </c>
      <c r="CM570" s="163" t="str">
        <f t="shared" si="560"/>
        <v/>
      </c>
      <c r="CN570" s="163"/>
      <c r="CO570" s="163"/>
      <c r="CP570" s="163" t="str">
        <f t="shared" si="561"/>
        <v/>
      </c>
      <c r="CQ570" s="163"/>
      <c r="CR570" s="163"/>
      <c r="CS570" s="185" t="str">
        <f t="shared" si="578"/>
        <v/>
      </c>
      <c r="CT570" s="70"/>
      <c r="CU570" s="70">
        <f t="shared" si="562"/>
        <v>0</v>
      </c>
      <c r="CV570" s="70">
        <f t="shared" si="563"/>
        <v>0</v>
      </c>
      <c r="CW570" s="70"/>
      <c r="CX570" s="96">
        <f t="shared" si="564"/>
        <v>0</v>
      </c>
      <c r="CY570" s="70"/>
      <c r="CZ570" s="70" t="e">
        <f t="shared" si="565"/>
        <v>#VALUE!</v>
      </c>
      <c r="DA570" s="70" t="e">
        <f t="shared" si="566"/>
        <v>#VALUE!</v>
      </c>
      <c r="DB570" s="70"/>
      <c r="DC570" s="70" t="b">
        <f t="shared" si="579"/>
        <v>0</v>
      </c>
      <c r="DD570" s="70">
        <f t="shared" si="567"/>
        <v>0</v>
      </c>
      <c r="DE570" s="70" t="str">
        <f t="shared" si="568"/>
        <v/>
      </c>
      <c r="DF570" s="70"/>
      <c r="DG570" s="70" t="str">
        <f t="shared" si="580"/>
        <v/>
      </c>
      <c r="DH570" s="70" t="b">
        <f t="shared" si="581"/>
        <v>0</v>
      </c>
      <c r="DI570" s="70" t="str">
        <f t="shared" si="582"/>
        <v/>
      </c>
      <c r="DJ570" s="70"/>
      <c r="DK570" s="70" t="str">
        <f t="shared" si="569"/>
        <v/>
      </c>
      <c r="DL570" s="70" t="str">
        <f t="shared" si="570"/>
        <v/>
      </c>
      <c r="DM570" s="70"/>
      <c r="DN570" s="70" t="str">
        <f t="shared" si="571"/>
        <v/>
      </c>
      <c r="DO570" s="70" t="str">
        <f>IF(DK570="","",AND((COUNTIF($DK$12:DL570,DK570))=1,(COUNTIF($DK$12:DL570,DL570))=1))</f>
        <v/>
      </c>
      <c r="DP570" s="70" t="str">
        <f>IF(DK570="","",AND((COUNTIF(DK570:$DL$812,DK570))=1,(COUNTIF(DK570:$DL$812,DL570))=1))</f>
        <v/>
      </c>
      <c r="DQ570" s="70"/>
      <c r="DR570" s="70" t="b">
        <f t="shared" si="572"/>
        <v>0</v>
      </c>
      <c r="DS570" s="70" t="b">
        <f t="shared" si="573"/>
        <v>0</v>
      </c>
      <c r="DT570" s="70">
        <f t="shared" si="583"/>
        <v>0</v>
      </c>
      <c r="DU570" s="70">
        <f t="shared" si="584"/>
        <v>0</v>
      </c>
      <c r="DV570" s="70" t="b">
        <f t="shared" si="574"/>
        <v>0</v>
      </c>
      <c r="DW570" s="70" t="b">
        <f t="shared" si="575"/>
        <v>0</v>
      </c>
      <c r="DX570" s="70"/>
      <c r="DY570" s="70" t="b">
        <f t="shared" si="576"/>
        <v>0</v>
      </c>
      <c r="DZ570" s="70">
        <f t="shared" si="577"/>
        <v>0</v>
      </c>
      <c r="EA570" s="70"/>
    </row>
    <row r="571" spans="1:131" x14ac:dyDescent="0.25">
      <c r="A571" s="24" t="str">
        <f t="shared" si="542"/>
        <v/>
      </c>
      <c r="B571" s="36"/>
      <c r="C571" s="37"/>
      <c r="D571" s="38"/>
      <c r="E571" s="37"/>
      <c r="F571" s="38"/>
      <c r="G571" s="39"/>
      <c r="H571" s="35"/>
      <c r="I571" s="30"/>
      <c r="J571" s="38"/>
      <c r="K571" s="36"/>
      <c r="L571" s="40"/>
      <c r="M571" s="43"/>
      <c r="N571" s="44"/>
      <c r="O571" s="35"/>
      <c r="P571" s="87"/>
      <c r="R571" s="70"/>
      <c r="S571" s="70"/>
      <c r="T571" s="99" t="s">
        <v>1283</v>
      </c>
      <c r="U571" s="146" t="s">
        <v>1284</v>
      </c>
      <c r="V571" s="70"/>
      <c r="W571" s="70"/>
      <c r="X571" s="70"/>
      <c r="Y571" s="70"/>
      <c r="Z571" t="b">
        <f t="shared" si="521"/>
        <v>0</v>
      </c>
      <c r="AA571" t="b">
        <f t="shared" si="543"/>
        <v>0</v>
      </c>
      <c r="AB571" t="b">
        <f t="shared" si="522"/>
        <v>0</v>
      </c>
      <c r="AC571" t="b">
        <f t="shared" si="523"/>
        <v>0</v>
      </c>
      <c r="AD571" s="101" t="b">
        <f t="shared" si="524"/>
        <v>0</v>
      </c>
      <c r="AE571" t="e">
        <f t="shared" si="525"/>
        <v>#VALUE!</v>
      </c>
      <c r="AF571" t="b">
        <f t="shared" si="526"/>
        <v>0</v>
      </c>
      <c r="AG571" s="135"/>
      <c r="AH571" s="82" t="b">
        <f t="shared" si="527"/>
        <v>0</v>
      </c>
      <c r="AI571" s="99" t="b">
        <f t="shared" si="528"/>
        <v>0</v>
      </c>
      <c r="AJ571" s="70" t="b">
        <f t="shared" si="529"/>
        <v>0</v>
      </c>
      <c r="AK571" s="111" t="b">
        <f t="shared" si="544"/>
        <v>0</v>
      </c>
      <c r="AL571" s="82" t="e">
        <f t="shared" si="530"/>
        <v>#VALUE!</v>
      </c>
      <c r="AM571" s="82" t="b">
        <f t="shared" si="531"/>
        <v>0</v>
      </c>
      <c r="AN571" s="82" t="b">
        <f t="shared" si="532"/>
        <v>0</v>
      </c>
      <c r="AO571" s="82" t="b">
        <f t="shared" si="545"/>
        <v>0</v>
      </c>
      <c r="AP571" s="82" t="b">
        <f t="shared" si="533"/>
        <v>0</v>
      </c>
      <c r="AQ571" s="82" t="b">
        <f t="shared" si="546"/>
        <v>0</v>
      </c>
      <c r="AR571" s="70">
        <f t="shared" si="547"/>
        <v>0</v>
      </c>
      <c r="AS571" s="82" t="b">
        <f t="shared" si="534"/>
        <v>0</v>
      </c>
      <c r="AT571" s="82" t="b">
        <f t="shared" si="535"/>
        <v>0</v>
      </c>
      <c r="AU571" s="82" t="b">
        <f t="shared" si="536"/>
        <v>0</v>
      </c>
      <c r="AV571" s="82" t="b">
        <f t="shared" si="537"/>
        <v>0</v>
      </c>
      <c r="AW571" s="82" t="b">
        <f t="shared" si="538"/>
        <v>0</v>
      </c>
      <c r="AX571" s="82" t="b">
        <f t="shared" si="539"/>
        <v>0</v>
      </c>
      <c r="AY571" s="82" t="b">
        <f t="shared" si="548"/>
        <v>0</v>
      </c>
      <c r="AZ571" s="82"/>
      <c r="BA571" s="82" t="b">
        <f t="shared" si="549"/>
        <v>0</v>
      </c>
      <c r="BB571" s="82" t="b">
        <f t="shared" si="550"/>
        <v>0</v>
      </c>
      <c r="BC571" s="82" t="b">
        <f t="shared" si="551"/>
        <v>0</v>
      </c>
      <c r="BD571" s="70"/>
      <c r="BE571" s="70" t="str">
        <f t="shared" si="540"/>
        <v/>
      </c>
      <c r="BF571" s="70">
        <v>560</v>
      </c>
      <c r="BG571" s="70"/>
      <c r="BH571" s="70"/>
      <c r="BI571" s="70"/>
      <c r="BJ571" s="70"/>
      <c r="BK571" s="70"/>
      <c r="BL571" s="70"/>
      <c r="BM571" s="70"/>
      <c r="BN571" s="70"/>
      <c r="BO571" s="70"/>
      <c r="BP571" s="70"/>
      <c r="BQ571" s="70"/>
      <c r="BR571" s="70"/>
      <c r="BS571" s="70" t="b">
        <f t="shared" si="541"/>
        <v>0</v>
      </c>
      <c r="BT571" s="70">
        <f>COUNTA(B572:$O$830)</f>
        <v>0</v>
      </c>
      <c r="BU571" s="70"/>
      <c r="BV571" s="163"/>
      <c r="BW571" s="163"/>
      <c r="BX571" s="163"/>
      <c r="BY571" s="163"/>
      <c r="BZ571" s="163"/>
      <c r="CA571" s="163"/>
      <c r="CB571" s="163"/>
      <c r="CC571" s="163"/>
      <c r="CD571" s="163"/>
      <c r="CE571" s="163" t="str">
        <f t="shared" si="552"/>
        <v/>
      </c>
      <c r="CF571" s="163" t="str">
        <f t="shared" si="553"/>
        <v/>
      </c>
      <c r="CG571" s="163" t="str">
        <f t="shared" si="554"/>
        <v/>
      </c>
      <c r="CH571" s="163" t="str">
        <f t="shared" si="555"/>
        <v/>
      </c>
      <c r="CI571" s="163" t="str">
        <f t="shared" si="556"/>
        <v/>
      </c>
      <c r="CJ571" s="163" t="str">
        <f t="shared" si="557"/>
        <v/>
      </c>
      <c r="CK571" s="163" t="str">
        <f t="shared" si="558"/>
        <v/>
      </c>
      <c r="CL571" s="163" t="str">
        <f t="shared" si="559"/>
        <v/>
      </c>
      <c r="CM571" s="163" t="str">
        <f t="shared" si="560"/>
        <v/>
      </c>
      <c r="CN571" s="163"/>
      <c r="CO571" s="163"/>
      <c r="CP571" s="163" t="str">
        <f t="shared" si="561"/>
        <v/>
      </c>
      <c r="CQ571" s="163"/>
      <c r="CR571" s="163"/>
      <c r="CS571" s="185" t="str">
        <f t="shared" si="578"/>
        <v/>
      </c>
      <c r="CT571" s="70"/>
      <c r="CU571" s="70">
        <f t="shared" si="562"/>
        <v>0</v>
      </c>
      <c r="CV571" s="70">
        <f t="shared" si="563"/>
        <v>0</v>
      </c>
      <c r="CW571" s="70"/>
      <c r="CX571" s="96">
        <f t="shared" si="564"/>
        <v>0</v>
      </c>
      <c r="CY571" s="70"/>
      <c r="CZ571" s="70" t="e">
        <f t="shared" si="565"/>
        <v>#VALUE!</v>
      </c>
      <c r="DA571" s="70" t="e">
        <f t="shared" si="566"/>
        <v>#VALUE!</v>
      </c>
      <c r="DB571" s="70"/>
      <c r="DC571" s="70" t="b">
        <f t="shared" si="579"/>
        <v>0</v>
      </c>
      <c r="DD571" s="70">
        <f t="shared" si="567"/>
        <v>0</v>
      </c>
      <c r="DE571" s="70" t="str">
        <f t="shared" si="568"/>
        <v/>
      </c>
      <c r="DF571" s="70"/>
      <c r="DG571" s="70" t="str">
        <f t="shared" si="580"/>
        <v/>
      </c>
      <c r="DH571" s="70" t="b">
        <f t="shared" si="581"/>
        <v>0</v>
      </c>
      <c r="DI571" s="70" t="str">
        <f t="shared" si="582"/>
        <v/>
      </c>
      <c r="DJ571" s="70"/>
      <c r="DK571" s="70" t="str">
        <f t="shared" si="569"/>
        <v/>
      </c>
      <c r="DL571" s="70" t="str">
        <f t="shared" si="570"/>
        <v/>
      </c>
      <c r="DM571" s="70"/>
      <c r="DN571" s="70" t="str">
        <f t="shared" si="571"/>
        <v/>
      </c>
      <c r="DO571" s="70" t="str">
        <f>IF(DK571="","",AND((COUNTIF($DK$12:DL571,DK571))=1,(COUNTIF($DK$12:DL571,DL571))=1))</f>
        <v/>
      </c>
      <c r="DP571" s="70" t="str">
        <f>IF(DK571="","",AND((COUNTIF(DK571:$DL$812,DK571))=1,(COUNTIF(DK571:$DL$812,DL571))=1))</f>
        <v/>
      </c>
      <c r="DQ571" s="70"/>
      <c r="DR571" s="70" t="b">
        <f t="shared" si="572"/>
        <v>0</v>
      </c>
      <c r="DS571" s="70" t="b">
        <f t="shared" si="573"/>
        <v>0</v>
      </c>
      <c r="DT571" s="70">
        <f t="shared" si="583"/>
        <v>0</v>
      </c>
      <c r="DU571" s="70">
        <f t="shared" si="584"/>
        <v>0</v>
      </c>
      <c r="DV571" s="70" t="b">
        <f t="shared" si="574"/>
        <v>0</v>
      </c>
      <c r="DW571" s="70" t="b">
        <f t="shared" si="575"/>
        <v>0</v>
      </c>
      <c r="DX571" s="70"/>
      <c r="DY571" s="70" t="b">
        <f t="shared" si="576"/>
        <v>0</v>
      </c>
      <c r="DZ571" s="70">
        <f t="shared" si="577"/>
        <v>0</v>
      </c>
      <c r="EA571" s="70"/>
    </row>
    <row r="572" spans="1:131" x14ac:dyDescent="0.25">
      <c r="A572" s="24" t="str">
        <f t="shared" si="542"/>
        <v/>
      </c>
      <c r="B572" s="36"/>
      <c r="C572" s="37"/>
      <c r="D572" s="38"/>
      <c r="E572" s="37"/>
      <c r="F572" s="38"/>
      <c r="G572" s="39"/>
      <c r="H572" s="35"/>
      <c r="I572" s="30"/>
      <c r="J572" s="38"/>
      <c r="K572" s="36"/>
      <c r="L572" s="40"/>
      <c r="M572" s="43"/>
      <c r="N572" s="44"/>
      <c r="O572" s="35"/>
      <c r="P572" s="87"/>
      <c r="R572" s="70"/>
      <c r="S572" s="70"/>
      <c r="T572" s="99" t="s">
        <v>1285</v>
      </c>
      <c r="U572" s="146" t="s">
        <v>1286</v>
      </c>
      <c r="V572" s="70"/>
      <c r="W572" s="70"/>
      <c r="X572" s="70"/>
      <c r="Y572" s="70"/>
      <c r="Z572" t="b">
        <f t="shared" si="521"/>
        <v>0</v>
      </c>
      <c r="AA572" t="b">
        <f t="shared" si="543"/>
        <v>0</v>
      </c>
      <c r="AB572" t="b">
        <f t="shared" si="522"/>
        <v>0</v>
      </c>
      <c r="AC572" t="b">
        <f t="shared" si="523"/>
        <v>0</v>
      </c>
      <c r="AD572" s="101" t="b">
        <f t="shared" si="524"/>
        <v>0</v>
      </c>
      <c r="AE572" t="e">
        <f t="shared" si="525"/>
        <v>#VALUE!</v>
      </c>
      <c r="AF572" t="b">
        <f t="shared" si="526"/>
        <v>0</v>
      </c>
      <c r="AG572" s="135"/>
      <c r="AH572" s="82" t="b">
        <f t="shared" si="527"/>
        <v>0</v>
      </c>
      <c r="AI572" s="99" t="b">
        <f t="shared" si="528"/>
        <v>0</v>
      </c>
      <c r="AJ572" s="70" t="b">
        <f t="shared" si="529"/>
        <v>0</v>
      </c>
      <c r="AK572" s="111" t="b">
        <f t="shared" si="544"/>
        <v>0</v>
      </c>
      <c r="AL572" s="82" t="e">
        <f t="shared" si="530"/>
        <v>#VALUE!</v>
      </c>
      <c r="AM572" s="82" t="b">
        <f t="shared" si="531"/>
        <v>0</v>
      </c>
      <c r="AN572" s="82" t="b">
        <f t="shared" si="532"/>
        <v>0</v>
      </c>
      <c r="AO572" s="82" t="b">
        <f t="shared" si="545"/>
        <v>0</v>
      </c>
      <c r="AP572" s="82" t="b">
        <f t="shared" si="533"/>
        <v>0</v>
      </c>
      <c r="AQ572" s="82" t="b">
        <f t="shared" si="546"/>
        <v>0</v>
      </c>
      <c r="AR572" s="70">
        <f t="shared" si="547"/>
        <v>0</v>
      </c>
      <c r="AS572" s="82" t="b">
        <f t="shared" si="534"/>
        <v>0</v>
      </c>
      <c r="AT572" s="82" t="b">
        <f t="shared" si="535"/>
        <v>0</v>
      </c>
      <c r="AU572" s="82" t="b">
        <f t="shared" si="536"/>
        <v>0</v>
      </c>
      <c r="AV572" s="82" t="b">
        <f t="shared" si="537"/>
        <v>0</v>
      </c>
      <c r="AW572" s="82" t="b">
        <f t="shared" si="538"/>
        <v>0</v>
      </c>
      <c r="AX572" s="82" t="b">
        <f t="shared" si="539"/>
        <v>0</v>
      </c>
      <c r="AY572" s="82" t="b">
        <f t="shared" si="548"/>
        <v>0</v>
      </c>
      <c r="AZ572" s="82"/>
      <c r="BA572" s="82" t="b">
        <f t="shared" si="549"/>
        <v>0</v>
      </c>
      <c r="BB572" s="82" t="b">
        <f t="shared" si="550"/>
        <v>0</v>
      </c>
      <c r="BC572" s="82" t="b">
        <f t="shared" si="551"/>
        <v>0</v>
      </c>
      <c r="BD572" s="70"/>
      <c r="BE572" s="70" t="str">
        <f t="shared" si="540"/>
        <v/>
      </c>
      <c r="BF572" s="70">
        <v>561</v>
      </c>
      <c r="BG572" s="70"/>
      <c r="BH572" s="70"/>
      <c r="BI572" s="70"/>
      <c r="BJ572" s="70"/>
      <c r="BK572" s="70"/>
      <c r="BL572" s="70"/>
      <c r="BM572" s="70"/>
      <c r="BN572" s="70"/>
      <c r="BO572" s="70"/>
      <c r="BP572" s="70"/>
      <c r="BQ572" s="70"/>
      <c r="BR572" s="70"/>
      <c r="BS572" s="70" t="b">
        <f t="shared" si="541"/>
        <v>0</v>
      </c>
      <c r="BT572" s="70">
        <f>COUNTA(B573:$O$830)</f>
        <v>0</v>
      </c>
      <c r="BU572" s="70"/>
      <c r="BV572" s="163"/>
      <c r="BW572" s="163"/>
      <c r="BX572" s="163"/>
      <c r="BY572" s="163"/>
      <c r="BZ572" s="163"/>
      <c r="CA572" s="163"/>
      <c r="CB572" s="163"/>
      <c r="CC572" s="163"/>
      <c r="CD572" s="163"/>
      <c r="CE572" s="163" t="str">
        <f t="shared" si="552"/>
        <v/>
      </c>
      <c r="CF572" s="163" t="str">
        <f t="shared" si="553"/>
        <v/>
      </c>
      <c r="CG572" s="163" t="str">
        <f t="shared" si="554"/>
        <v/>
      </c>
      <c r="CH572" s="163" t="str">
        <f t="shared" si="555"/>
        <v/>
      </c>
      <c r="CI572" s="163" t="str">
        <f t="shared" si="556"/>
        <v/>
      </c>
      <c r="CJ572" s="163" t="str">
        <f t="shared" si="557"/>
        <v/>
      </c>
      <c r="CK572" s="163" t="str">
        <f t="shared" si="558"/>
        <v/>
      </c>
      <c r="CL572" s="163" t="str">
        <f t="shared" si="559"/>
        <v/>
      </c>
      <c r="CM572" s="163" t="str">
        <f t="shared" si="560"/>
        <v/>
      </c>
      <c r="CN572" s="163"/>
      <c r="CO572" s="163"/>
      <c r="CP572" s="163" t="str">
        <f t="shared" si="561"/>
        <v/>
      </c>
      <c r="CQ572" s="163"/>
      <c r="CR572" s="163"/>
      <c r="CS572" s="185" t="str">
        <f t="shared" si="578"/>
        <v/>
      </c>
      <c r="CT572" s="70"/>
      <c r="CU572" s="70">
        <f t="shared" si="562"/>
        <v>0</v>
      </c>
      <c r="CV572" s="70">
        <f t="shared" si="563"/>
        <v>0</v>
      </c>
      <c r="CW572" s="70"/>
      <c r="CX572" s="96">
        <f t="shared" si="564"/>
        <v>0</v>
      </c>
      <c r="CY572" s="70"/>
      <c r="CZ572" s="70" t="e">
        <f t="shared" si="565"/>
        <v>#VALUE!</v>
      </c>
      <c r="DA572" s="70" t="e">
        <f t="shared" si="566"/>
        <v>#VALUE!</v>
      </c>
      <c r="DB572" s="70"/>
      <c r="DC572" s="70" t="b">
        <f t="shared" si="579"/>
        <v>0</v>
      </c>
      <c r="DD572" s="70">
        <f t="shared" si="567"/>
        <v>0</v>
      </c>
      <c r="DE572" s="70" t="str">
        <f t="shared" si="568"/>
        <v/>
      </c>
      <c r="DF572" s="70"/>
      <c r="DG572" s="70" t="str">
        <f t="shared" si="580"/>
        <v/>
      </c>
      <c r="DH572" s="70" t="b">
        <f t="shared" si="581"/>
        <v>0</v>
      </c>
      <c r="DI572" s="70" t="str">
        <f t="shared" si="582"/>
        <v/>
      </c>
      <c r="DJ572" s="70"/>
      <c r="DK572" s="70" t="str">
        <f t="shared" si="569"/>
        <v/>
      </c>
      <c r="DL572" s="70" t="str">
        <f t="shared" si="570"/>
        <v/>
      </c>
      <c r="DM572" s="70"/>
      <c r="DN572" s="70" t="str">
        <f t="shared" si="571"/>
        <v/>
      </c>
      <c r="DO572" s="70" t="str">
        <f>IF(DK572="","",AND((COUNTIF($DK$12:DL572,DK572))=1,(COUNTIF($DK$12:DL572,DL572))=1))</f>
        <v/>
      </c>
      <c r="DP572" s="70" t="str">
        <f>IF(DK572="","",AND((COUNTIF(DK572:$DL$812,DK572))=1,(COUNTIF(DK572:$DL$812,DL572))=1))</f>
        <v/>
      </c>
      <c r="DQ572" s="70"/>
      <c r="DR572" s="70" t="b">
        <f t="shared" si="572"/>
        <v>0</v>
      </c>
      <c r="DS572" s="70" t="b">
        <f t="shared" si="573"/>
        <v>0</v>
      </c>
      <c r="DT572" s="70">
        <f t="shared" si="583"/>
        <v>0</v>
      </c>
      <c r="DU572" s="70">
        <f t="shared" si="584"/>
        <v>0</v>
      </c>
      <c r="DV572" s="70" t="b">
        <f t="shared" si="574"/>
        <v>0</v>
      </c>
      <c r="DW572" s="70" t="b">
        <f t="shared" si="575"/>
        <v>0</v>
      </c>
      <c r="DX572" s="70"/>
      <c r="DY572" s="70" t="b">
        <f t="shared" si="576"/>
        <v>0</v>
      </c>
      <c r="DZ572" s="70">
        <f t="shared" si="577"/>
        <v>0</v>
      </c>
      <c r="EA572" s="70"/>
    </row>
    <row r="573" spans="1:131" x14ac:dyDescent="0.25">
      <c r="A573" s="24" t="str">
        <f t="shared" si="542"/>
        <v/>
      </c>
      <c r="B573" s="36"/>
      <c r="C573" s="37"/>
      <c r="D573" s="38"/>
      <c r="E573" s="37"/>
      <c r="F573" s="38"/>
      <c r="G573" s="39"/>
      <c r="H573" s="35"/>
      <c r="I573" s="30"/>
      <c r="J573" s="38"/>
      <c r="K573" s="36"/>
      <c r="L573" s="40"/>
      <c r="M573" s="43"/>
      <c r="N573" s="44"/>
      <c r="O573" s="35"/>
      <c r="P573" s="87"/>
      <c r="R573" s="70"/>
      <c r="S573" s="70"/>
      <c r="T573" s="99" t="s">
        <v>1287</v>
      </c>
      <c r="U573" s="146" t="s">
        <v>1288</v>
      </c>
      <c r="V573" s="70"/>
      <c r="W573" s="70"/>
      <c r="X573" s="70"/>
      <c r="Y573" s="70"/>
      <c r="Z573" t="b">
        <f t="shared" si="521"/>
        <v>0</v>
      </c>
      <c r="AA573" t="b">
        <f t="shared" si="543"/>
        <v>0</v>
      </c>
      <c r="AB573" t="b">
        <f t="shared" si="522"/>
        <v>0</v>
      </c>
      <c r="AC573" t="b">
        <f t="shared" si="523"/>
        <v>0</v>
      </c>
      <c r="AD573" s="101" t="b">
        <f t="shared" si="524"/>
        <v>0</v>
      </c>
      <c r="AE573" t="e">
        <f t="shared" si="525"/>
        <v>#VALUE!</v>
      </c>
      <c r="AF573" t="b">
        <f t="shared" si="526"/>
        <v>0</v>
      </c>
      <c r="AG573" s="135"/>
      <c r="AH573" s="82" t="b">
        <f t="shared" si="527"/>
        <v>0</v>
      </c>
      <c r="AI573" s="99" t="b">
        <f t="shared" si="528"/>
        <v>0</v>
      </c>
      <c r="AJ573" s="70" t="b">
        <f t="shared" si="529"/>
        <v>0</v>
      </c>
      <c r="AK573" s="111" t="b">
        <f t="shared" si="544"/>
        <v>0</v>
      </c>
      <c r="AL573" s="82" t="e">
        <f t="shared" si="530"/>
        <v>#VALUE!</v>
      </c>
      <c r="AM573" s="82" t="b">
        <f t="shared" si="531"/>
        <v>0</v>
      </c>
      <c r="AN573" s="82" t="b">
        <f t="shared" si="532"/>
        <v>0</v>
      </c>
      <c r="AO573" s="82" t="b">
        <f t="shared" si="545"/>
        <v>0</v>
      </c>
      <c r="AP573" s="82" t="b">
        <f t="shared" si="533"/>
        <v>0</v>
      </c>
      <c r="AQ573" s="82" t="b">
        <f t="shared" si="546"/>
        <v>0</v>
      </c>
      <c r="AR573" s="70">
        <f t="shared" si="547"/>
        <v>0</v>
      </c>
      <c r="AS573" s="82" t="b">
        <f t="shared" si="534"/>
        <v>0</v>
      </c>
      <c r="AT573" s="82" t="b">
        <f t="shared" si="535"/>
        <v>0</v>
      </c>
      <c r="AU573" s="82" t="b">
        <f t="shared" si="536"/>
        <v>0</v>
      </c>
      <c r="AV573" s="82" t="b">
        <f t="shared" si="537"/>
        <v>0</v>
      </c>
      <c r="AW573" s="82" t="b">
        <f t="shared" si="538"/>
        <v>0</v>
      </c>
      <c r="AX573" s="82" t="b">
        <f t="shared" si="539"/>
        <v>0</v>
      </c>
      <c r="AY573" s="82" t="b">
        <f t="shared" si="548"/>
        <v>0</v>
      </c>
      <c r="AZ573" s="82"/>
      <c r="BA573" s="82" t="b">
        <f t="shared" si="549"/>
        <v>0</v>
      </c>
      <c r="BB573" s="82" t="b">
        <f t="shared" si="550"/>
        <v>0</v>
      </c>
      <c r="BC573" s="82" t="b">
        <f t="shared" si="551"/>
        <v>0</v>
      </c>
      <c r="BD573" s="70"/>
      <c r="BE573" s="70" t="str">
        <f t="shared" si="540"/>
        <v/>
      </c>
      <c r="BF573" s="70">
        <v>562</v>
      </c>
      <c r="BG573" s="70"/>
      <c r="BH573" s="70"/>
      <c r="BI573" s="70"/>
      <c r="BJ573" s="70"/>
      <c r="BK573" s="70"/>
      <c r="BL573" s="70"/>
      <c r="BM573" s="70"/>
      <c r="BN573" s="70"/>
      <c r="BO573" s="70"/>
      <c r="BP573" s="70"/>
      <c r="BQ573" s="70"/>
      <c r="BR573" s="70"/>
      <c r="BS573" s="70" t="b">
        <f t="shared" si="541"/>
        <v>0</v>
      </c>
      <c r="BT573" s="70">
        <f>COUNTA(B574:$O$830)</f>
        <v>0</v>
      </c>
      <c r="BU573" s="70"/>
      <c r="BV573" s="163"/>
      <c r="BW573" s="163"/>
      <c r="BX573" s="163"/>
      <c r="BY573" s="163"/>
      <c r="BZ573" s="163"/>
      <c r="CA573" s="163"/>
      <c r="CB573" s="163"/>
      <c r="CC573" s="163"/>
      <c r="CD573" s="163"/>
      <c r="CE573" s="163" t="str">
        <f t="shared" si="552"/>
        <v/>
      </c>
      <c r="CF573" s="163" t="str">
        <f t="shared" si="553"/>
        <v/>
      </c>
      <c r="CG573" s="163" t="str">
        <f t="shared" si="554"/>
        <v/>
      </c>
      <c r="CH573" s="163" t="str">
        <f t="shared" si="555"/>
        <v/>
      </c>
      <c r="CI573" s="163" t="str">
        <f t="shared" si="556"/>
        <v/>
      </c>
      <c r="CJ573" s="163" t="str">
        <f t="shared" si="557"/>
        <v/>
      </c>
      <c r="CK573" s="163" t="str">
        <f t="shared" si="558"/>
        <v/>
      </c>
      <c r="CL573" s="163" t="str">
        <f t="shared" si="559"/>
        <v/>
      </c>
      <c r="CM573" s="163" t="str">
        <f t="shared" si="560"/>
        <v/>
      </c>
      <c r="CN573" s="163"/>
      <c r="CO573" s="163"/>
      <c r="CP573" s="163" t="str">
        <f t="shared" si="561"/>
        <v/>
      </c>
      <c r="CQ573" s="163"/>
      <c r="CR573" s="163"/>
      <c r="CS573" s="185" t="str">
        <f t="shared" si="578"/>
        <v/>
      </c>
      <c r="CT573" s="70"/>
      <c r="CU573" s="70">
        <f t="shared" si="562"/>
        <v>0</v>
      </c>
      <c r="CV573" s="70">
        <f t="shared" si="563"/>
        <v>0</v>
      </c>
      <c r="CW573" s="70"/>
      <c r="CX573" s="96">
        <f t="shared" si="564"/>
        <v>0</v>
      </c>
      <c r="CY573" s="70"/>
      <c r="CZ573" s="70" t="e">
        <f t="shared" si="565"/>
        <v>#VALUE!</v>
      </c>
      <c r="DA573" s="70" t="e">
        <f t="shared" si="566"/>
        <v>#VALUE!</v>
      </c>
      <c r="DB573" s="70"/>
      <c r="DC573" s="70" t="b">
        <f t="shared" si="579"/>
        <v>0</v>
      </c>
      <c r="DD573" s="70">
        <f t="shared" si="567"/>
        <v>0</v>
      </c>
      <c r="DE573" s="70" t="str">
        <f t="shared" si="568"/>
        <v/>
      </c>
      <c r="DF573" s="70"/>
      <c r="DG573" s="70" t="str">
        <f t="shared" si="580"/>
        <v/>
      </c>
      <c r="DH573" s="70" t="b">
        <f t="shared" si="581"/>
        <v>0</v>
      </c>
      <c r="DI573" s="70" t="str">
        <f t="shared" si="582"/>
        <v/>
      </c>
      <c r="DJ573" s="70"/>
      <c r="DK573" s="70" t="str">
        <f t="shared" si="569"/>
        <v/>
      </c>
      <c r="DL573" s="70" t="str">
        <f t="shared" si="570"/>
        <v/>
      </c>
      <c r="DM573" s="70"/>
      <c r="DN573" s="70" t="str">
        <f t="shared" si="571"/>
        <v/>
      </c>
      <c r="DO573" s="70" t="str">
        <f>IF(DK573="","",AND((COUNTIF($DK$12:DL573,DK573))=1,(COUNTIF($DK$12:DL573,DL573))=1))</f>
        <v/>
      </c>
      <c r="DP573" s="70" t="str">
        <f>IF(DK573="","",AND((COUNTIF(DK573:$DL$812,DK573))=1,(COUNTIF(DK573:$DL$812,DL573))=1))</f>
        <v/>
      </c>
      <c r="DQ573" s="70"/>
      <c r="DR573" s="70" t="b">
        <f t="shared" si="572"/>
        <v>0</v>
      </c>
      <c r="DS573" s="70" t="b">
        <f t="shared" si="573"/>
        <v>0</v>
      </c>
      <c r="DT573" s="70">
        <f t="shared" si="583"/>
        <v>0</v>
      </c>
      <c r="DU573" s="70">
        <f t="shared" si="584"/>
        <v>0</v>
      </c>
      <c r="DV573" s="70" t="b">
        <f t="shared" si="574"/>
        <v>0</v>
      </c>
      <c r="DW573" s="70" t="b">
        <f t="shared" si="575"/>
        <v>0</v>
      </c>
      <c r="DX573" s="70"/>
      <c r="DY573" s="70" t="b">
        <f t="shared" si="576"/>
        <v>0</v>
      </c>
      <c r="DZ573" s="70">
        <f t="shared" si="577"/>
        <v>0</v>
      </c>
      <c r="EA573" s="70"/>
    </row>
    <row r="574" spans="1:131" x14ac:dyDescent="0.25">
      <c r="A574" s="24" t="str">
        <f t="shared" si="542"/>
        <v/>
      </c>
      <c r="B574" s="36"/>
      <c r="C574" s="37"/>
      <c r="D574" s="38"/>
      <c r="E574" s="37"/>
      <c r="F574" s="38"/>
      <c r="G574" s="39"/>
      <c r="H574" s="35"/>
      <c r="I574" s="30"/>
      <c r="J574" s="38"/>
      <c r="K574" s="36"/>
      <c r="L574" s="40"/>
      <c r="M574" s="43"/>
      <c r="N574" s="44"/>
      <c r="O574" s="35"/>
      <c r="P574" s="87"/>
      <c r="R574" s="70"/>
      <c r="S574" s="70"/>
      <c r="T574" s="99" t="s">
        <v>1289</v>
      </c>
      <c r="U574" s="146" t="s">
        <v>1290</v>
      </c>
      <c r="V574" s="70"/>
      <c r="W574" s="70"/>
      <c r="X574" s="70"/>
      <c r="Y574" s="70"/>
      <c r="Z574" t="b">
        <f t="shared" si="521"/>
        <v>0</v>
      </c>
      <c r="AA574" t="b">
        <f t="shared" si="543"/>
        <v>0</v>
      </c>
      <c r="AB574" t="b">
        <f t="shared" si="522"/>
        <v>0</v>
      </c>
      <c r="AC574" t="b">
        <f t="shared" si="523"/>
        <v>0</v>
      </c>
      <c r="AD574" s="101" t="b">
        <f t="shared" si="524"/>
        <v>0</v>
      </c>
      <c r="AE574" t="e">
        <f t="shared" si="525"/>
        <v>#VALUE!</v>
      </c>
      <c r="AF574" t="b">
        <f t="shared" si="526"/>
        <v>0</v>
      </c>
      <c r="AG574" s="135"/>
      <c r="AH574" s="82" t="b">
        <f t="shared" si="527"/>
        <v>0</v>
      </c>
      <c r="AI574" s="99" t="b">
        <f t="shared" si="528"/>
        <v>0</v>
      </c>
      <c r="AJ574" s="70" t="b">
        <f t="shared" si="529"/>
        <v>0</v>
      </c>
      <c r="AK574" s="111" t="b">
        <f t="shared" si="544"/>
        <v>0</v>
      </c>
      <c r="AL574" s="82" t="e">
        <f t="shared" si="530"/>
        <v>#VALUE!</v>
      </c>
      <c r="AM574" s="82" t="b">
        <f t="shared" si="531"/>
        <v>0</v>
      </c>
      <c r="AN574" s="82" t="b">
        <f t="shared" si="532"/>
        <v>0</v>
      </c>
      <c r="AO574" s="82" t="b">
        <f t="shared" si="545"/>
        <v>0</v>
      </c>
      <c r="AP574" s="82" t="b">
        <f t="shared" si="533"/>
        <v>0</v>
      </c>
      <c r="AQ574" s="82" t="b">
        <f t="shared" si="546"/>
        <v>0</v>
      </c>
      <c r="AR574" s="70">
        <f t="shared" si="547"/>
        <v>0</v>
      </c>
      <c r="AS574" s="82" t="b">
        <f t="shared" si="534"/>
        <v>0</v>
      </c>
      <c r="AT574" s="82" t="b">
        <f t="shared" si="535"/>
        <v>0</v>
      </c>
      <c r="AU574" s="82" t="b">
        <f t="shared" si="536"/>
        <v>0</v>
      </c>
      <c r="AV574" s="82" t="b">
        <f t="shared" si="537"/>
        <v>0</v>
      </c>
      <c r="AW574" s="82" t="b">
        <f t="shared" si="538"/>
        <v>0</v>
      </c>
      <c r="AX574" s="82" t="b">
        <f t="shared" si="539"/>
        <v>0</v>
      </c>
      <c r="AY574" s="82" t="b">
        <f t="shared" si="548"/>
        <v>0</v>
      </c>
      <c r="AZ574" s="82"/>
      <c r="BA574" s="82" t="b">
        <f t="shared" si="549"/>
        <v>0</v>
      </c>
      <c r="BB574" s="82" t="b">
        <f t="shared" si="550"/>
        <v>0</v>
      </c>
      <c r="BC574" s="82" t="b">
        <f t="shared" si="551"/>
        <v>0</v>
      </c>
      <c r="BD574" s="70"/>
      <c r="BE574" s="70" t="str">
        <f t="shared" si="540"/>
        <v/>
      </c>
      <c r="BF574" s="70">
        <v>563</v>
      </c>
      <c r="BG574" s="70"/>
      <c r="BH574" s="70"/>
      <c r="BI574" s="70"/>
      <c r="BJ574" s="70"/>
      <c r="BK574" s="70"/>
      <c r="BL574" s="70"/>
      <c r="BM574" s="70"/>
      <c r="BN574" s="70"/>
      <c r="BO574" s="70"/>
      <c r="BP574" s="70"/>
      <c r="BQ574" s="70"/>
      <c r="BR574" s="70"/>
      <c r="BS574" s="70" t="b">
        <f t="shared" si="541"/>
        <v>0</v>
      </c>
      <c r="BT574" s="70">
        <f>COUNTA(B575:$O$830)</f>
        <v>0</v>
      </c>
      <c r="BU574" s="70"/>
      <c r="BV574" s="163"/>
      <c r="BW574" s="163"/>
      <c r="BX574" s="163"/>
      <c r="BY574" s="163"/>
      <c r="BZ574" s="163"/>
      <c r="CA574" s="163"/>
      <c r="CB574" s="163"/>
      <c r="CC574" s="163"/>
      <c r="CD574" s="163"/>
      <c r="CE574" s="163" t="str">
        <f t="shared" si="552"/>
        <v/>
      </c>
      <c r="CF574" s="163" t="str">
        <f t="shared" si="553"/>
        <v/>
      </c>
      <c r="CG574" s="163" t="str">
        <f t="shared" si="554"/>
        <v/>
      </c>
      <c r="CH574" s="163" t="str">
        <f t="shared" si="555"/>
        <v/>
      </c>
      <c r="CI574" s="163" t="str">
        <f t="shared" si="556"/>
        <v/>
      </c>
      <c r="CJ574" s="163" t="str">
        <f t="shared" si="557"/>
        <v/>
      </c>
      <c r="CK574" s="163" t="str">
        <f t="shared" si="558"/>
        <v/>
      </c>
      <c r="CL574" s="163" t="str">
        <f t="shared" si="559"/>
        <v/>
      </c>
      <c r="CM574" s="163" t="str">
        <f t="shared" si="560"/>
        <v/>
      </c>
      <c r="CN574" s="163"/>
      <c r="CO574" s="163"/>
      <c r="CP574" s="163" t="str">
        <f t="shared" si="561"/>
        <v/>
      </c>
      <c r="CQ574" s="163"/>
      <c r="CR574" s="163"/>
      <c r="CS574" s="185" t="str">
        <f t="shared" si="578"/>
        <v/>
      </c>
      <c r="CT574" s="70"/>
      <c r="CU574" s="70">
        <f t="shared" si="562"/>
        <v>0</v>
      </c>
      <c r="CV574" s="70">
        <f t="shared" si="563"/>
        <v>0</v>
      </c>
      <c r="CW574" s="70"/>
      <c r="CX574" s="96">
        <f t="shared" si="564"/>
        <v>0</v>
      </c>
      <c r="CY574" s="70"/>
      <c r="CZ574" s="70" t="e">
        <f t="shared" si="565"/>
        <v>#VALUE!</v>
      </c>
      <c r="DA574" s="70" t="e">
        <f t="shared" si="566"/>
        <v>#VALUE!</v>
      </c>
      <c r="DB574" s="70"/>
      <c r="DC574" s="70" t="b">
        <f t="shared" si="579"/>
        <v>0</v>
      </c>
      <c r="DD574" s="70">
        <f t="shared" si="567"/>
        <v>0</v>
      </c>
      <c r="DE574" s="70" t="str">
        <f t="shared" si="568"/>
        <v/>
      </c>
      <c r="DF574" s="70"/>
      <c r="DG574" s="70" t="str">
        <f t="shared" si="580"/>
        <v/>
      </c>
      <c r="DH574" s="70" t="b">
        <f t="shared" si="581"/>
        <v>0</v>
      </c>
      <c r="DI574" s="70" t="str">
        <f t="shared" si="582"/>
        <v/>
      </c>
      <c r="DJ574" s="70"/>
      <c r="DK574" s="70" t="str">
        <f t="shared" si="569"/>
        <v/>
      </c>
      <c r="DL574" s="70" t="str">
        <f t="shared" si="570"/>
        <v/>
      </c>
      <c r="DM574" s="70"/>
      <c r="DN574" s="70" t="str">
        <f t="shared" si="571"/>
        <v/>
      </c>
      <c r="DO574" s="70" t="str">
        <f>IF(DK574="","",AND((COUNTIF($DK$12:DL574,DK574))=1,(COUNTIF($DK$12:DL574,DL574))=1))</f>
        <v/>
      </c>
      <c r="DP574" s="70" t="str">
        <f>IF(DK574="","",AND((COUNTIF(DK574:$DL$812,DK574))=1,(COUNTIF(DK574:$DL$812,DL574))=1))</f>
        <v/>
      </c>
      <c r="DQ574" s="70"/>
      <c r="DR574" s="70" t="b">
        <f t="shared" si="572"/>
        <v>0</v>
      </c>
      <c r="DS574" s="70" t="b">
        <f t="shared" si="573"/>
        <v>0</v>
      </c>
      <c r="DT574" s="70">
        <f t="shared" si="583"/>
        <v>0</v>
      </c>
      <c r="DU574" s="70">
        <f t="shared" si="584"/>
        <v>0</v>
      </c>
      <c r="DV574" s="70" t="b">
        <f t="shared" si="574"/>
        <v>0</v>
      </c>
      <c r="DW574" s="70" t="b">
        <f t="shared" si="575"/>
        <v>0</v>
      </c>
      <c r="DX574" s="70"/>
      <c r="DY574" s="70" t="b">
        <f t="shared" si="576"/>
        <v>0</v>
      </c>
      <c r="DZ574" s="70">
        <f t="shared" si="577"/>
        <v>0</v>
      </c>
      <c r="EA574" s="70"/>
    </row>
    <row r="575" spans="1:131" x14ac:dyDescent="0.25">
      <c r="A575" s="24" t="str">
        <f t="shared" si="542"/>
        <v/>
      </c>
      <c r="B575" s="36"/>
      <c r="C575" s="37"/>
      <c r="D575" s="38"/>
      <c r="E575" s="37"/>
      <c r="F575" s="38"/>
      <c r="G575" s="39"/>
      <c r="H575" s="35"/>
      <c r="I575" s="30"/>
      <c r="J575" s="38"/>
      <c r="K575" s="36"/>
      <c r="L575" s="40"/>
      <c r="M575" s="43"/>
      <c r="N575" s="44"/>
      <c r="O575" s="35"/>
      <c r="P575" s="87"/>
      <c r="R575" s="70"/>
      <c r="S575" s="70"/>
      <c r="T575" s="99" t="s">
        <v>1291</v>
      </c>
      <c r="U575" s="146" t="s">
        <v>1292</v>
      </c>
      <c r="V575" s="70"/>
      <c r="W575" s="70"/>
      <c r="X575" s="70"/>
      <c r="Y575" s="70"/>
      <c r="Z575" t="b">
        <f t="shared" si="521"/>
        <v>0</v>
      </c>
      <c r="AA575" t="b">
        <f t="shared" si="543"/>
        <v>0</v>
      </c>
      <c r="AB575" t="b">
        <f t="shared" si="522"/>
        <v>0</v>
      </c>
      <c r="AC575" t="b">
        <f t="shared" si="523"/>
        <v>0</v>
      </c>
      <c r="AD575" s="101" t="b">
        <f t="shared" si="524"/>
        <v>0</v>
      </c>
      <c r="AE575" t="e">
        <f t="shared" si="525"/>
        <v>#VALUE!</v>
      </c>
      <c r="AF575" t="b">
        <f t="shared" si="526"/>
        <v>0</v>
      </c>
      <c r="AG575" s="135"/>
      <c r="AH575" s="82" t="b">
        <f t="shared" si="527"/>
        <v>0</v>
      </c>
      <c r="AI575" s="99" t="b">
        <f t="shared" si="528"/>
        <v>0</v>
      </c>
      <c r="AJ575" s="70" t="b">
        <f t="shared" si="529"/>
        <v>0</v>
      </c>
      <c r="AK575" s="111" t="b">
        <f t="shared" si="544"/>
        <v>0</v>
      </c>
      <c r="AL575" s="82" t="e">
        <f t="shared" si="530"/>
        <v>#VALUE!</v>
      </c>
      <c r="AM575" s="82" t="b">
        <f t="shared" si="531"/>
        <v>0</v>
      </c>
      <c r="AN575" s="82" t="b">
        <f t="shared" si="532"/>
        <v>0</v>
      </c>
      <c r="AO575" s="82" t="b">
        <f t="shared" si="545"/>
        <v>0</v>
      </c>
      <c r="AP575" s="82" t="b">
        <f t="shared" si="533"/>
        <v>0</v>
      </c>
      <c r="AQ575" s="82" t="b">
        <f t="shared" si="546"/>
        <v>0</v>
      </c>
      <c r="AR575" s="70">
        <f t="shared" si="547"/>
        <v>0</v>
      </c>
      <c r="AS575" s="82" t="b">
        <f t="shared" si="534"/>
        <v>0</v>
      </c>
      <c r="AT575" s="82" t="b">
        <f t="shared" si="535"/>
        <v>0</v>
      </c>
      <c r="AU575" s="82" t="b">
        <f t="shared" si="536"/>
        <v>0</v>
      </c>
      <c r="AV575" s="82" t="b">
        <f t="shared" si="537"/>
        <v>0</v>
      </c>
      <c r="AW575" s="82" t="b">
        <f t="shared" si="538"/>
        <v>0</v>
      </c>
      <c r="AX575" s="82" t="b">
        <f t="shared" si="539"/>
        <v>0</v>
      </c>
      <c r="AY575" s="82" t="b">
        <f t="shared" si="548"/>
        <v>0</v>
      </c>
      <c r="AZ575" s="82"/>
      <c r="BA575" s="82" t="b">
        <f t="shared" si="549"/>
        <v>0</v>
      </c>
      <c r="BB575" s="82" t="b">
        <f t="shared" si="550"/>
        <v>0</v>
      </c>
      <c r="BC575" s="82" t="b">
        <f t="shared" si="551"/>
        <v>0</v>
      </c>
      <c r="BD575" s="70"/>
      <c r="BE575" s="70" t="str">
        <f t="shared" si="540"/>
        <v/>
      </c>
      <c r="BF575" s="70">
        <v>564</v>
      </c>
      <c r="BG575" s="70"/>
      <c r="BH575" s="70"/>
      <c r="BI575" s="70"/>
      <c r="BJ575" s="70"/>
      <c r="BK575" s="70"/>
      <c r="BL575" s="70"/>
      <c r="BM575" s="70"/>
      <c r="BN575" s="70"/>
      <c r="BO575" s="70"/>
      <c r="BP575" s="70"/>
      <c r="BQ575" s="70"/>
      <c r="BR575" s="70"/>
      <c r="BS575" s="70" t="b">
        <f t="shared" si="541"/>
        <v>0</v>
      </c>
      <c r="BT575" s="70">
        <f>COUNTA(B576:$O$830)</f>
        <v>0</v>
      </c>
      <c r="BU575" s="70"/>
      <c r="BV575" s="163"/>
      <c r="BW575" s="163"/>
      <c r="BX575" s="163"/>
      <c r="BY575" s="163"/>
      <c r="BZ575" s="163"/>
      <c r="CA575" s="163"/>
      <c r="CB575" s="163"/>
      <c r="CC575" s="163"/>
      <c r="CD575" s="163"/>
      <c r="CE575" s="163" t="str">
        <f t="shared" si="552"/>
        <v/>
      </c>
      <c r="CF575" s="163" t="str">
        <f t="shared" si="553"/>
        <v/>
      </c>
      <c r="CG575" s="163" t="str">
        <f t="shared" si="554"/>
        <v/>
      </c>
      <c r="CH575" s="163" t="str">
        <f t="shared" si="555"/>
        <v/>
      </c>
      <c r="CI575" s="163" t="str">
        <f t="shared" si="556"/>
        <v/>
      </c>
      <c r="CJ575" s="163" t="str">
        <f t="shared" si="557"/>
        <v/>
      </c>
      <c r="CK575" s="163" t="str">
        <f t="shared" si="558"/>
        <v/>
      </c>
      <c r="CL575" s="163" t="str">
        <f t="shared" si="559"/>
        <v/>
      </c>
      <c r="CM575" s="163" t="str">
        <f t="shared" si="560"/>
        <v/>
      </c>
      <c r="CN575" s="163"/>
      <c r="CO575" s="163"/>
      <c r="CP575" s="163" t="str">
        <f t="shared" si="561"/>
        <v/>
      </c>
      <c r="CQ575" s="163"/>
      <c r="CR575" s="163"/>
      <c r="CS575" s="185" t="str">
        <f t="shared" si="578"/>
        <v/>
      </c>
      <c r="CT575" s="70"/>
      <c r="CU575" s="70">
        <f t="shared" si="562"/>
        <v>0</v>
      </c>
      <c r="CV575" s="70">
        <f t="shared" si="563"/>
        <v>0</v>
      </c>
      <c r="CW575" s="70"/>
      <c r="CX575" s="96">
        <f t="shared" si="564"/>
        <v>0</v>
      </c>
      <c r="CY575" s="70"/>
      <c r="CZ575" s="70" t="e">
        <f t="shared" si="565"/>
        <v>#VALUE!</v>
      </c>
      <c r="DA575" s="70" t="e">
        <f t="shared" si="566"/>
        <v>#VALUE!</v>
      </c>
      <c r="DB575" s="70"/>
      <c r="DC575" s="70" t="b">
        <f t="shared" si="579"/>
        <v>0</v>
      </c>
      <c r="DD575" s="70">
        <f t="shared" si="567"/>
        <v>0</v>
      </c>
      <c r="DE575" s="70" t="str">
        <f t="shared" si="568"/>
        <v/>
      </c>
      <c r="DF575" s="70"/>
      <c r="DG575" s="70" t="str">
        <f t="shared" si="580"/>
        <v/>
      </c>
      <c r="DH575" s="70" t="b">
        <f t="shared" si="581"/>
        <v>0</v>
      </c>
      <c r="DI575" s="70" t="str">
        <f t="shared" si="582"/>
        <v/>
      </c>
      <c r="DJ575" s="70"/>
      <c r="DK575" s="70" t="str">
        <f t="shared" si="569"/>
        <v/>
      </c>
      <c r="DL575" s="70" t="str">
        <f t="shared" si="570"/>
        <v/>
      </c>
      <c r="DM575" s="70"/>
      <c r="DN575" s="70" t="str">
        <f t="shared" si="571"/>
        <v/>
      </c>
      <c r="DO575" s="70" t="str">
        <f>IF(DK575="","",AND((COUNTIF($DK$12:DL575,DK575))=1,(COUNTIF($DK$12:DL575,DL575))=1))</f>
        <v/>
      </c>
      <c r="DP575" s="70" t="str">
        <f>IF(DK575="","",AND((COUNTIF(DK575:$DL$812,DK575))=1,(COUNTIF(DK575:$DL$812,DL575))=1))</f>
        <v/>
      </c>
      <c r="DQ575" s="70"/>
      <c r="DR575" s="70" t="b">
        <f t="shared" si="572"/>
        <v>0</v>
      </c>
      <c r="DS575" s="70" t="b">
        <f t="shared" si="573"/>
        <v>0</v>
      </c>
      <c r="DT575" s="70">
        <f t="shared" si="583"/>
        <v>0</v>
      </c>
      <c r="DU575" s="70">
        <f t="shared" si="584"/>
        <v>0</v>
      </c>
      <c r="DV575" s="70" t="b">
        <f t="shared" si="574"/>
        <v>0</v>
      </c>
      <c r="DW575" s="70" t="b">
        <f t="shared" si="575"/>
        <v>0</v>
      </c>
      <c r="DX575" s="70"/>
      <c r="DY575" s="70" t="b">
        <f t="shared" si="576"/>
        <v>0</v>
      </c>
      <c r="DZ575" s="70">
        <f t="shared" si="577"/>
        <v>0</v>
      </c>
      <c r="EA575" s="70"/>
    </row>
    <row r="576" spans="1:131" x14ac:dyDescent="0.25">
      <c r="A576" s="24" t="str">
        <f t="shared" si="542"/>
        <v/>
      </c>
      <c r="B576" s="36"/>
      <c r="C576" s="37"/>
      <c r="D576" s="38"/>
      <c r="E576" s="37"/>
      <c r="F576" s="38"/>
      <c r="G576" s="39"/>
      <c r="H576" s="35"/>
      <c r="I576" s="30"/>
      <c r="J576" s="38"/>
      <c r="K576" s="36"/>
      <c r="L576" s="40"/>
      <c r="M576" s="43"/>
      <c r="N576" s="44"/>
      <c r="O576" s="35"/>
      <c r="P576" s="87"/>
      <c r="R576" s="70"/>
      <c r="S576" s="70"/>
      <c r="T576" s="99" t="s">
        <v>1293</v>
      </c>
      <c r="U576" s="146" t="s">
        <v>1294</v>
      </c>
      <c r="V576" s="70"/>
      <c r="W576" s="70"/>
      <c r="X576" s="70"/>
      <c r="Y576" s="70"/>
      <c r="Z576" t="b">
        <f t="shared" si="521"/>
        <v>0</v>
      </c>
      <c r="AA576" t="b">
        <f t="shared" si="543"/>
        <v>0</v>
      </c>
      <c r="AB576" t="b">
        <f t="shared" si="522"/>
        <v>0</v>
      </c>
      <c r="AC576" t="b">
        <f t="shared" si="523"/>
        <v>0</v>
      </c>
      <c r="AD576" s="101" t="b">
        <f t="shared" si="524"/>
        <v>0</v>
      </c>
      <c r="AE576" t="e">
        <f t="shared" si="525"/>
        <v>#VALUE!</v>
      </c>
      <c r="AF576" t="b">
        <f t="shared" si="526"/>
        <v>0</v>
      </c>
      <c r="AG576" s="135"/>
      <c r="AH576" s="82" t="b">
        <f t="shared" si="527"/>
        <v>0</v>
      </c>
      <c r="AI576" s="99" t="b">
        <f t="shared" si="528"/>
        <v>0</v>
      </c>
      <c r="AJ576" s="70" t="b">
        <f t="shared" si="529"/>
        <v>0</v>
      </c>
      <c r="AK576" s="111" t="b">
        <f t="shared" si="544"/>
        <v>0</v>
      </c>
      <c r="AL576" s="82" t="e">
        <f t="shared" si="530"/>
        <v>#VALUE!</v>
      </c>
      <c r="AM576" s="82" t="b">
        <f t="shared" si="531"/>
        <v>0</v>
      </c>
      <c r="AN576" s="82" t="b">
        <f t="shared" si="532"/>
        <v>0</v>
      </c>
      <c r="AO576" s="82" t="b">
        <f t="shared" si="545"/>
        <v>0</v>
      </c>
      <c r="AP576" s="82" t="b">
        <f t="shared" si="533"/>
        <v>0</v>
      </c>
      <c r="AQ576" s="82" t="b">
        <f t="shared" si="546"/>
        <v>0</v>
      </c>
      <c r="AR576" s="70">
        <f t="shared" si="547"/>
        <v>0</v>
      </c>
      <c r="AS576" s="82" t="b">
        <f t="shared" si="534"/>
        <v>0</v>
      </c>
      <c r="AT576" s="82" t="b">
        <f t="shared" si="535"/>
        <v>0</v>
      </c>
      <c r="AU576" s="82" t="b">
        <f t="shared" si="536"/>
        <v>0</v>
      </c>
      <c r="AV576" s="82" t="b">
        <f t="shared" si="537"/>
        <v>0</v>
      </c>
      <c r="AW576" s="82" t="b">
        <f t="shared" si="538"/>
        <v>0</v>
      </c>
      <c r="AX576" s="82" t="b">
        <f t="shared" si="539"/>
        <v>0</v>
      </c>
      <c r="AY576" s="82" t="b">
        <f t="shared" si="548"/>
        <v>0</v>
      </c>
      <c r="AZ576" s="82"/>
      <c r="BA576" s="82" t="b">
        <f t="shared" si="549"/>
        <v>0</v>
      </c>
      <c r="BB576" s="82" t="b">
        <f t="shared" si="550"/>
        <v>0</v>
      </c>
      <c r="BC576" s="82" t="b">
        <f t="shared" si="551"/>
        <v>0</v>
      </c>
      <c r="BD576" s="70"/>
      <c r="BE576" s="70" t="str">
        <f t="shared" si="540"/>
        <v/>
      </c>
      <c r="BF576" s="70">
        <v>565</v>
      </c>
      <c r="BG576" s="70"/>
      <c r="BH576" s="70"/>
      <c r="BI576" s="70"/>
      <c r="BJ576" s="70"/>
      <c r="BK576" s="70"/>
      <c r="BL576" s="70"/>
      <c r="BM576" s="70"/>
      <c r="BN576" s="70"/>
      <c r="BO576" s="70"/>
      <c r="BP576" s="70"/>
      <c r="BQ576" s="70"/>
      <c r="BR576" s="70"/>
      <c r="BS576" s="70" t="b">
        <f t="shared" si="541"/>
        <v>0</v>
      </c>
      <c r="BT576" s="70">
        <f>COUNTA(B577:$O$830)</f>
        <v>0</v>
      </c>
      <c r="BU576" s="70"/>
      <c r="BV576" s="163"/>
      <c r="BW576" s="163"/>
      <c r="BX576" s="163"/>
      <c r="BY576" s="163"/>
      <c r="BZ576" s="163"/>
      <c r="CA576" s="163"/>
      <c r="CB576" s="163"/>
      <c r="CC576" s="163"/>
      <c r="CD576" s="163"/>
      <c r="CE576" s="163" t="str">
        <f t="shared" si="552"/>
        <v/>
      </c>
      <c r="CF576" s="163" t="str">
        <f t="shared" si="553"/>
        <v/>
      </c>
      <c r="CG576" s="163" t="str">
        <f t="shared" si="554"/>
        <v/>
      </c>
      <c r="CH576" s="163" t="str">
        <f t="shared" si="555"/>
        <v/>
      </c>
      <c r="CI576" s="163" t="str">
        <f t="shared" si="556"/>
        <v/>
      </c>
      <c r="CJ576" s="163" t="str">
        <f t="shared" si="557"/>
        <v/>
      </c>
      <c r="CK576" s="163" t="str">
        <f t="shared" si="558"/>
        <v/>
      </c>
      <c r="CL576" s="163" t="str">
        <f t="shared" si="559"/>
        <v/>
      </c>
      <c r="CM576" s="163" t="str">
        <f t="shared" si="560"/>
        <v/>
      </c>
      <c r="CN576" s="163"/>
      <c r="CO576" s="163"/>
      <c r="CP576" s="163" t="str">
        <f t="shared" si="561"/>
        <v/>
      </c>
      <c r="CQ576" s="163"/>
      <c r="CR576" s="163"/>
      <c r="CS576" s="185" t="str">
        <f t="shared" si="578"/>
        <v/>
      </c>
      <c r="CT576" s="70"/>
      <c r="CU576" s="70">
        <f t="shared" si="562"/>
        <v>0</v>
      </c>
      <c r="CV576" s="70">
        <f t="shared" si="563"/>
        <v>0</v>
      </c>
      <c r="CW576" s="70"/>
      <c r="CX576" s="96">
        <f t="shared" si="564"/>
        <v>0</v>
      </c>
      <c r="CY576" s="70"/>
      <c r="CZ576" s="70" t="e">
        <f t="shared" si="565"/>
        <v>#VALUE!</v>
      </c>
      <c r="DA576" s="70" t="e">
        <f t="shared" si="566"/>
        <v>#VALUE!</v>
      </c>
      <c r="DB576" s="70"/>
      <c r="DC576" s="70" t="b">
        <f t="shared" si="579"/>
        <v>0</v>
      </c>
      <c r="DD576" s="70">
        <f t="shared" si="567"/>
        <v>0</v>
      </c>
      <c r="DE576" s="70" t="str">
        <f t="shared" si="568"/>
        <v/>
      </c>
      <c r="DF576" s="70"/>
      <c r="DG576" s="70" t="str">
        <f t="shared" si="580"/>
        <v/>
      </c>
      <c r="DH576" s="70" t="b">
        <f t="shared" si="581"/>
        <v>0</v>
      </c>
      <c r="DI576" s="70" t="str">
        <f t="shared" si="582"/>
        <v/>
      </c>
      <c r="DJ576" s="70"/>
      <c r="DK576" s="70" t="str">
        <f t="shared" si="569"/>
        <v/>
      </c>
      <c r="DL576" s="70" t="str">
        <f t="shared" si="570"/>
        <v/>
      </c>
      <c r="DM576" s="70"/>
      <c r="DN576" s="70" t="str">
        <f t="shared" si="571"/>
        <v/>
      </c>
      <c r="DO576" s="70" t="str">
        <f>IF(DK576="","",AND((COUNTIF($DK$12:DL576,DK576))=1,(COUNTIF($DK$12:DL576,DL576))=1))</f>
        <v/>
      </c>
      <c r="DP576" s="70" t="str">
        <f>IF(DK576="","",AND((COUNTIF(DK576:$DL$812,DK576))=1,(COUNTIF(DK576:$DL$812,DL576))=1))</f>
        <v/>
      </c>
      <c r="DQ576" s="70"/>
      <c r="DR576" s="70" t="b">
        <f t="shared" si="572"/>
        <v>0</v>
      </c>
      <c r="DS576" s="70" t="b">
        <f t="shared" si="573"/>
        <v>0</v>
      </c>
      <c r="DT576" s="70">
        <f t="shared" si="583"/>
        <v>0</v>
      </c>
      <c r="DU576" s="70">
        <f t="shared" si="584"/>
        <v>0</v>
      </c>
      <c r="DV576" s="70" t="b">
        <f t="shared" si="574"/>
        <v>0</v>
      </c>
      <c r="DW576" s="70" t="b">
        <f t="shared" si="575"/>
        <v>0</v>
      </c>
      <c r="DX576" s="70"/>
      <c r="DY576" s="70" t="b">
        <f t="shared" si="576"/>
        <v>0</v>
      </c>
      <c r="DZ576" s="70">
        <f t="shared" si="577"/>
        <v>0</v>
      </c>
      <c r="EA576" s="70"/>
    </row>
    <row r="577" spans="1:131" x14ac:dyDescent="0.25">
      <c r="A577" s="24" t="str">
        <f t="shared" si="542"/>
        <v/>
      </c>
      <c r="B577" s="36"/>
      <c r="C577" s="37"/>
      <c r="D577" s="38"/>
      <c r="E577" s="37"/>
      <c r="F577" s="38"/>
      <c r="G577" s="39"/>
      <c r="H577" s="35"/>
      <c r="I577" s="30"/>
      <c r="J577" s="38"/>
      <c r="K577" s="36"/>
      <c r="L577" s="40"/>
      <c r="M577" s="43"/>
      <c r="N577" s="44"/>
      <c r="O577" s="35"/>
      <c r="P577" s="87"/>
      <c r="R577" s="70"/>
      <c r="S577" s="70"/>
      <c r="T577" s="99" t="s">
        <v>1295</v>
      </c>
      <c r="U577" s="146" t="s">
        <v>1296</v>
      </c>
      <c r="V577" s="70"/>
      <c r="W577" s="70"/>
      <c r="X577" s="70"/>
      <c r="Y577" s="70"/>
      <c r="Z577" t="b">
        <f t="shared" si="521"/>
        <v>0</v>
      </c>
      <c r="AA577" t="b">
        <f t="shared" si="543"/>
        <v>0</v>
      </c>
      <c r="AB577" t="b">
        <f t="shared" si="522"/>
        <v>0</v>
      </c>
      <c r="AC577" t="b">
        <f t="shared" si="523"/>
        <v>0</v>
      </c>
      <c r="AD577" s="101" t="b">
        <f t="shared" si="524"/>
        <v>0</v>
      </c>
      <c r="AE577" t="e">
        <f t="shared" si="525"/>
        <v>#VALUE!</v>
      </c>
      <c r="AF577" t="b">
        <f t="shared" si="526"/>
        <v>0</v>
      </c>
      <c r="AG577" s="135"/>
      <c r="AH577" s="82" t="b">
        <f t="shared" si="527"/>
        <v>0</v>
      </c>
      <c r="AI577" s="99" t="b">
        <f t="shared" si="528"/>
        <v>0</v>
      </c>
      <c r="AJ577" s="70" t="b">
        <f t="shared" si="529"/>
        <v>0</v>
      </c>
      <c r="AK577" s="111" t="b">
        <f t="shared" si="544"/>
        <v>0</v>
      </c>
      <c r="AL577" s="82" t="e">
        <f t="shared" si="530"/>
        <v>#VALUE!</v>
      </c>
      <c r="AM577" s="82" t="b">
        <f t="shared" si="531"/>
        <v>0</v>
      </c>
      <c r="AN577" s="82" t="b">
        <f t="shared" si="532"/>
        <v>0</v>
      </c>
      <c r="AO577" s="82" t="b">
        <f t="shared" si="545"/>
        <v>0</v>
      </c>
      <c r="AP577" s="82" t="b">
        <f t="shared" si="533"/>
        <v>0</v>
      </c>
      <c r="AQ577" s="82" t="b">
        <f t="shared" si="546"/>
        <v>0</v>
      </c>
      <c r="AR577" s="70">
        <f t="shared" si="547"/>
        <v>0</v>
      </c>
      <c r="AS577" s="82" t="b">
        <f t="shared" si="534"/>
        <v>0</v>
      </c>
      <c r="AT577" s="82" t="b">
        <f t="shared" si="535"/>
        <v>0</v>
      </c>
      <c r="AU577" s="82" t="b">
        <f t="shared" si="536"/>
        <v>0</v>
      </c>
      <c r="AV577" s="82" t="b">
        <f t="shared" si="537"/>
        <v>0</v>
      </c>
      <c r="AW577" s="82" t="b">
        <f t="shared" si="538"/>
        <v>0</v>
      </c>
      <c r="AX577" s="82" t="b">
        <f t="shared" si="539"/>
        <v>0</v>
      </c>
      <c r="AY577" s="82" t="b">
        <f t="shared" si="548"/>
        <v>0</v>
      </c>
      <c r="AZ577" s="82"/>
      <c r="BA577" s="82" t="b">
        <f t="shared" si="549"/>
        <v>0</v>
      </c>
      <c r="BB577" s="82" t="b">
        <f t="shared" si="550"/>
        <v>0</v>
      </c>
      <c r="BC577" s="82" t="b">
        <f t="shared" si="551"/>
        <v>0</v>
      </c>
      <c r="BD577" s="70"/>
      <c r="BE577" s="70" t="str">
        <f t="shared" si="540"/>
        <v/>
      </c>
      <c r="BF577" s="70">
        <v>566</v>
      </c>
      <c r="BG577" s="70"/>
      <c r="BH577" s="70"/>
      <c r="BI577" s="70"/>
      <c r="BJ577" s="70"/>
      <c r="BK577" s="70"/>
      <c r="BL577" s="70"/>
      <c r="BM577" s="70"/>
      <c r="BN577" s="70"/>
      <c r="BO577" s="70"/>
      <c r="BP577" s="70"/>
      <c r="BQ577" s="70"/>
      <c r="BR577" s="70"/>
      <c r="BS577" s="70" t="b">
        <f t="shared" si="541"/>
        <v>0</v>
      </c>
      <c r="BT577" s="70">
        <f>COUNTA(B578:$O$830)</f>
        <v>0</v>
      </c>
      <c r="BU577" s="70"/>
      <c r="BV577" s="163"/>
      <c r="BW577" s="163"/>
      <c r="BX577" s="163"/>
      <c r="BY577" s="163"/>
      <c r="BZ577" s="163"/>
      <c r="CA577" s="163"/>
      <c r="CB577" s="163"/>
      <c r="CC577" s="163"/>
      <c r="CD577" s="163"/>
      <c r="CE577" s="163" t="str">
        <f t="shared" si="552"/>
        <v/>
      </c>
      <c r="CF577" s="163" t="str">
        <f t="shared" si="553"/>
        <v/>
      </c>
      <c r="CG577" s="163" t="str">
        <f t="shared" si="554"/>
        <v/>
      </c>
      <c r="CH577" s="163" t="str">
        <f t="shared" si="555"/>
        <v/>
      </c>
      <c r="CI577" s="163" t="str">
        <f t="shared" si="556"/>
        <v/>
      </c>
      <c r="CJ577" s="163" t="str">
        <f t="shared" si="557"/>
        <v/>
      </c>
      <c r="CK577" s="163" t="str">
        <f t="shared" si="558"/>
        <v/>
      </c>
      <c r="CL577" s="163" t="str">
        <f t="shared" si="559"/>
        <v/>
      </c>
      <c r="CM577" s="163" t="str">
        <f t="shared" si="560"/>
        <v/>
      </c>
      <c r="CN577" s="163"/>
      <c r="CO577" s="163"/>
      <c r="CP577" s="163" t="str">
        <f t="shared" si="561"/>
        <v/>
      </c>
      <c r="CQ577" s="163"/>
      <c r="CR577" s="163"/>
      <c r="CS577" s="185" t="str">
        <f t="shared" si="578"/>
        <v/>
      </c>
      <c r="CT577" s="70"/>
      <c r="CU577" s="70">
        <f t="shared" si="562"/>
        <v>0</v>
      </c>
      <c r="CV577" s="70">
        <f t="shared" si="563"/>
        <v>0</v>
      </c>
      <c r="CW577" s="70"/>
      <c r="CX577" s="96">
        <f t="shared" si="564"/>
        <v>0</v>
      </c>
      <c r="CY577" s="70"/>
      <c r="CZ577" s="70" t="e">
        <f t="shared" si="565"/>
        <v>#VALUE!</v>
      </c>
      <c r="DA577" s="70" t="e">
        <f t="shared" si="566"/>
        <v>#VALUE!</v>
      </c>
      <c r="DB577" s="70"/>
      <c r="DC577" s="70" t="b">
        <f t="shared" si="579"/>
        <v>0</v>
      </c>
      <c r="DD577" s="70">
        <f t="shared" si="567"/>
        <v>0</v>
      </c>
      <c r="DE577" s="70" t="str">
        <f t="shared" si="568"/>
        <v/>
      </c>
      <c r="DF577" s="70"/>
      <c r="DG577" s="70" t="str">
        <f t="shared" si="580"/>
        <v/>
      </c>
      <c r="DH577" s="70" t="b">
        <f t="shared" si="581"/>
        <v>0</v>
      </c>
      <c r="DI577" s="70" t="str">
        <f t="shared" si="582"/>
        <v/>
      </c>
      <c r="DJ577" s="70"/>
      <c r="DK577" s="70" t="str">
        <f t="shared" si="569"/>
        <v/>
      </c>
      <c r="DL577" s="70" t="str">
        <f t="shared" si="570"/>
        <v/>
      </c>
      <c r="DM577" s="70"/>
      <c r="DN577" s="70" t="str">
        <f t="shared" si="571"/>
        <v/>
      </c>
      <c r="DO577" s="70" t="str">
        <f>IF(DK577="","",AND((COUNTIF($DK$12:DL577,DK577))=1,(COUNTIF($DK$12:DL577,DL577))=1))</f>
        <v/>
      </c>
      <c r="DP577" s="70" t="str">
        <f>IF(DK577="","",AND((COUNTIF(DK577:$DL$812,DK577))=1,(COUNTIF(DK577:$DL$812,DL577))=1))</f>
        <v/>
      </c>
      <c r="DQ577" s="70"/>
      <c r="DR577" s="70" t="b">
        <f t="shared" si="572"/>
        <v>0</v>
      </c>
      <c r="DS577" s="70" t="b">
        <f t="shared" si="573"/>
        <v>0</v>
      </c>
      <c r="DT577" s="70">
        <f t="shared" si="583"/>
        <v>0</v>
      </c>
      <c r="DU577" s="70">
        <f t="shared" si="584"/>
        <v>0</v>
      </c>
      <c r="DV577" s="70" t="b">
        <f t="shared" si="574"/>
        <v>0</v>
      </c>
      <c r="DW577" s="70" t="b">
        <f t="shared" si="575"/>
        <v>0</v>
      </c>
      <c r="DX577" s="70"/>
      <c r="DY577" s="70" t="b">
        <f t="shared" si="576"/>
        <v>0</v>
      </c>
      <c r="DZ577" s="70">
        <f t="shared" si="577"/>
        <v>0</v>
      </c>
      <c r="EA577" s="70"/>
    </row>
    <row r="578" spans="1:131" x14ac:dyDescent="0.25">
      <c r="A578" s="24" t="str">
        <f t="shared" si="542"/>
        <v/>
      </c>
      <c r="B578" s="36"/>
      <c r="C578" s="37"/>
      <c r="D578" s="38"/>
      <c r="E578" s="37"/>
      <c r="F578" s="38"/>
      <c r="G578" s="39"/>
      <c r="H578" s="35"/>
      <c r="I578" s="30"/>
      <c r="J578" s="38"/>
      <c r="K578" s="36"/>
      <c r="L578" s="40"/>
      <c r="M578" s="43"/>
      <c r="N578" s="44"/>
      <c r="O578" s="35"/>
      <c r="P578" s="87"/>
      <c r="R578" s="70"/>
      <c r="S578" s="70"/>
      <c r="T578" s="99" t="s">
        <v>1297</v>
      </c>
      <c r="U578" s="146" t="s">
        <v>1298</v>
      </c>
      <c r="V578" s="70"/>
      <c r="W578" s="70"/>
      <c r="X578" s="70"/>
      <c r="Y578" s="70"/>
      <c r="Z578" t="b">
        <f t="shared" si="521"/>
        <v>0</v>
      </c>
      <c r="AA578" t="b">
        <f t="shared" si="543"/>
        <v>0</v>
      </c>
      <c r="AB578" t="b">
        <f t="shared" si="522"/>
        <v>0</v>
      </c>
      <c r="AC578" t="b">
        <f t="shared" si="523"/>
        <v>0</v>
      </c>
      <c r="AD578" s="101" t="b">
        <f t="shared" si="524"/>
        <v>0</v>
      </c>
      <c r="AE578" t="e">
        <f t="shared" si="525"/>
        <v>#VALUE!</v>
      </c>
      <c r="AF578" t="b">
        <f t="shared" si="526"/>
        <v>0</v>
      </c>
      <c r="AG578" s="135"/>
      <c r="AH578" s="82" t="b">
        <f t="shared" si="527"/>
        <v>0</v>
      </c>
      <c r="AI578" s="99" t="b">
        <f t="shared" si="528"/>
        <v>0</v>
      </c>
      <c r="AJ578" s="70" t="b">
        <f t="shared" si="529"/>
        <v>0</v>
      </c>
      <c r="AK578" s="111" t="b">
        <f t="shared" si="544"/>
        <v>0</v>
      </c>
      <c r="AL578" s="82" t="e">
        <f t="shared" si="530"/>
        <v>#VALUE!</v>
      </c>
      <c r="AM578" s="82" t="b">
        <f t="shared" si="531"/>
        <v>0</v>
      </c>
      <c r="AN578" s="82" t="b">
        <f t="shared" si="532"/>
        <v>0</v>
      </c>
      <c r="AO578" s="82" t="b">
        <f t="shared" si="545"/>
        <v>0</v>
      </c>
      <c r="AP578" s="82" t="b">
        <f t="shared" si="533"/>
        <v>0</v>
      </c>
      <c r="AQ578" s="82" t="b">
        <f t="shared" si="546"/>
        <v>0</v>
      </c>
      <c r="AR578" s="70">
        <f t="shared" si="547"/>
        <v>0</v>
      </c>
      <c r="AS578" s="82" t="b">
        <f t="shared" si="534"/>
        <v>0</v>
      </c>
      <c r="AT578" s="82" t="b">
        <f t="shared" si="535"/>
        <v>0</v>
      </c>
      <c r="AU578" s="82" t="b">
        <f t="shared" si="536"/>
        <v>0</v>
      </c>
      <c r="AV578" s="82" t="b">
        <f t="shared" si="537"/>
        <v>0</v>
      </c>
      <c r="AW578" s="82" t="b">
        <f t="shared" si="538"/>
        <v>0</v>
      </c>
      <c r="AX578" s="82" t="b">
        <f t="shared" si="539"/>
        <v>0</v>
      </c>
      <c r="AY578" s="82" t="b">
        <f t="shared" si="548"/>
        <v>0</v>
      </c>
      <c r="AZ578" s="82"/>
      <c r="BA578" s="82" t="b">
        <f t="shared" si="549"/>
        <v>0</v>
      </c>
      <c r="BB578" s="82" t="b">
        <f t="shared" si="550"/>
        <v>0</v>
      </c>
      <c r="BC578" s="82" t="b">
        <f t="shared" si="551"/>
        <v>0</v>
      </c>
      <c r="BD578" s="70"/>
      <c r="BE578" s="70" t="str">
        <f t="shared" si="540"/>
        <v/>
      </c>
      <c r="BF578" s="70">
        <v>567</v>
      </c>
      <c r="BG578" s="70"/>
      <c r="BH578" s="70"/>
      <c r="BI578" s="70"/>
      <c r="BJ578" s="70"/>
      <c r="BK578" s="70"/>
      <c r="BL578" s="70"/>
      <c r="BM578" s="70"/>
      <c r="BN578" s="70"/>
      <c r="BO578" s="70"/>
      <c r="BP578" s="70"/>
      <c r="BQ578" s="70"/>
      <c r="BR578" s="70"/>
      <c r="BS578" s="70" t="b">
        <f t="shared" si="541"/>
        <v>0</v>
      </c>
      <c r="BT578" s="70">
        <f>COUNTA(B579:$O$830)</f>
        <v>0</v>
      </c>
      <c r="BU578" s="70"/>
      <c r="BV578" s="163"/>
      <c r="BW578" s="163"/>
      <c r="BX578" s="163"/>
      <c r="BY578" s="163"/>
      <c r="BZ578" s="163"/>
      <c r="CA578" s="163"/>
      <c r="CB578" s="163"/>
      <c r="CC578" s="163"/>
      <c r="CD578" s="163"/>
      <c r="CE578" s="163" t="str">
        <f t="shared" si="552"/>
        <v/>
      </c>
      <c r="CF578" s="163" t="str">
        <f t="shared" si="553"/>
        <v/>
      </c>
      <c r="CG578" s="163" t="str">
        <f t="shared" si="554"/>
        <v/>
      </c>
      <c r="CH578" s="163" t="str">
        <f t="shared" si="555"/>
        <v/>
      </c>
      <c r="CI578" s="163" t="str">
        <f t="shared" si="556"/>
        <v/>
      </c>
      <c r="CJ578" s="163" t="str">
        <f t="shared" si="557"/>
        <v/>
      </c>
      <c r="CK578" s="163" t="str">
        <f t="shared" si="558"/>
        <v/>
      </c>
      <c r="CL578" s="163" t="str">
        <f t="shared" si="559"/>
        <v/>
      </c>
      <c r="CM578" s="163" t="str">
        <f t="shared" si="560"/>
        <v/>
      </c>
      <c r="CN578" s="163"/>
      <c r="CO578" s="163"/>
      <c r="CP578" s="163" t="str">
        <f t="shared" si="561"/>
        <v/>
      </c>
      <c r="CQ578" s="163"/>
      <c r="CR578" s="163"/>
      <c r="CS578" s="185" t="str">
        <f t="shared" si="578"/>
        <v/>
      </c>
      <c r="CT578" s="70"/>
      <c r="CU578" s="70">
        <f t="shared" si="562"/>
        <v>0</v>
      </c>
      <c r="CV578" s="70">
        <f t="shared" si="563"/>
        <v>0</v>
      </c>
      <c r="CW578" s="70"/>
      <c r="CX578" s="96">
        <f t="shared" si="564"/>
        <v>0</v>
      </c>
      <c r="CY578" s="70"/>
      <c r="CZ578" s="70" t="e">
        <f t="shared" si="565"/>
        <v>#VALUE!</v>
      </c>
      <c r="DA578" s="70" t="e">
        <f t="shared" si="566"/>
        <v>#VALUE!</v>
      </c>
      <c r="DB578" s="70"/>
      <c r="DC578" s="70" t="b">
        <f t="shared" si="579"/>
        <v>0</v>
      </c>
      <c r="DD578" s="70">
        <f t="shared" si="567"/>
        <v>0</v>
      </c>
      <c r="DE578" s="70" t="str">
        <f t="shared" si="568"/>
        <v/>
      </c>
      <c r="DF578" s="70"/>
      <c r="DG578" s="70" t="str">
        <f t="shared" si="580"/>
        <v/>
      </c>
      <c r="DH578" s="70" t="b">
        <f t="shared" si="581"/>
        <v>0</v>
      </c>
      <c r="DI578" s="70" t="str">
        <f t="shared" si="582"/>
        <v/>
      </c>
      <c r="DJ578" s="70"/>
      <c r="DK578" s="70" t="str">
        <f t="shared" si="569"/>
        <v/>
      </c>
      <c r="DL578" s="70" t="str">
        <f t="shared" si="570"/>
        <v/>
      </c>
      <c r="DM578" s="70"/>
      <c r="DN578" s="70" t="str">
        <f t="shared" si="571"/>
        <v/>
      </c>
      <c r="DO578" s="70" t="str">
        <f>IF(DK578="","",AND((COUNTIF($DK$12:DL578,DK578))=1,(COUNTIF($DK$12:DL578,DL578))=1))</f>
        <v/>
      </c>
      <c r="DP578" s="70" t="str">
        <f>IF(DK578="","",AND((COUNTIF(DK578:$DL$812,DK578))=1,(COUNTIF(DK578:$DL$812,DL578))=1))</f>
        <v/>
      </c>
      <c r="DQ578" s="70"/>
      <c r="DR578" s="70" t="b">
        <f t="shared" si="572"/>
        <v>0</v>
      </c>
      <c r="DS578" s="70" t="b">
        <f t="shared" si="573"/>
        <v>0</v>
      </c>
      <c r="DT578" s="70">
        <f t="shared" si="583"/>
        <v>0</v>
      </c>
      <c r="DU578" s="70">
        <f t="shared" si="584"/>
        <v>0</v>
      </c>
      <c r="DV578" s="70" t="b">
        <f t="shared" si="574"/>
        <v>0</v>
      </c>
      <c r="DW578" s="70" t="b">
        <f t="shared" si="575"/>
        <v>0</v>
      </c>
      <c r="DX578" s="70"/>
      <c r="DY578" s="70" t="b">
        <f t="shared" si="576"/>
        <v>0</v>
      </c>
      <c r="DZ578" s="70">
        <f t="shared" si="577"/>
        <v>0</v>
      </c>
      <c r="EA578" s="70"/>
    </row>
    <row r="579" spans="1:131" x14ac:dyDescent="0.25">
      <c r="A579" s="24" t="str">
        <f t="shared" si="542"/>
        <v/>
      </c>
      <c r="B579" s="36"/>
      <c r="C579" s="37"/>
      <c r="D579" s="38"/>
      <c r="E579" s="37"/>
      <c r="F579" s="38"/>
      <c r="G579" s="39"/>
      <c r="H579" s="35"/>
      <c r="I579" s="30"/>
      <c r="J579" s="38"/>
      <c r="K579" s="36"/>
      <c r="L579" s="40"/>
      <c r="M579" s="43"/>
      <c r="N579" s="44"/>
      <c r="O579" s="35"/>
      <c r="P579" s="87"/>
      <c r="R579" s="70"/>
      <c r="S579" s="70"/>
      <c r="T579" s="99" t="s">
        <v>1299</v>
      </c>
      <c r="U579" s="146" t="s">
        <v>1300</v>
      </c>
      <c r="V579" s="70"/>
      <c r="W579" s="70"/>
      <c r="X579" s="70"/>
      <c r="Y579" s="70"/>
      <c r="Z579" t="b">
        <f t="shared" si="521"/>
        <v>0</v>
      </c>
      <c r="AA579" t="b">
        <f t="shared" si="543"/>
        <v>0</v>
      </c>
      <c r="AB579" t="b">
        <f t="shared" si="522"/>
        <v>0</v>
      </c>
      <c r="AC579" t="b">
        <f t="shared" si="523"/>
        <v>0</v>
      </c>
      <c r="AD579" s="101" t="b">
        <f t="shared" si="524"/>
        <v>0</v>
      </c>
      <c r="AE579" t="e">
        <f t="shared" si="525"/>
        <v>#VALUE!</v>
      </c>
      <c r="AF579" t="b">
        <f t="shared" si="526"/>
        <v>0</v>
      </c>
      <c r="AG579" s="135"/>
      <c r="AH579" s="82" t="b">
        <f t="shared" si="527"/>
        <v>0</v>
      </c>
      <c r="AI579" s="99" t="b">
        <f t="shared" si="528"/>
        <v>0</v>
      </c>
      <c r="AJ579" s="70" t="b">
        <f t="shared" si="529"/>
        <v>0</v>
      </c>
      <c r="AK579" s="111" t="b">
        <f t="shared" si="544"/>
        <v>0</v>
      </c>
      <c r="AL579" s="82" t="e">
        <f t="shared" si="530"/>
        <v>#VALUE!</v>
      </c>
      <c r="AM579" s="82" t="b">
        <f t="shared" si="531"/>
        <v>0</v>
      </c>
      <c r="AN579" s="82" t="b">
        <f t="shared" si="532"/>
        <v>0</v>
      </c>
      <c r="AO579" s="82" t="b">
        <f t="shared" si="545"/>
        <v>0</v>
      </c>
      <c r="AP579" s="82" t="b">
        <f t="shared" si="533"/>
        <v>0</v>
      </c>
      <c r="AQ579" s="82" t="b">
        <f t="shared" si="546"/>
        <v>0</v>
      </c>
      <c r="AR579" s="70">
        <f t="shared" si="547"/>
        <v>0</v>
      </c>
      <c r="AS579" s="82" t="b">
        <f t="shared" si="534"/>
        <v>0</v>
      </c>
      <c r="AT579" s="82" t="b">
        <f t="shared" si="535"/>
        <v>0</v>
      </c>
      <c r="AU579" s="82" t="b">
        <f t="shared" si="536"/>
        <v>0</v>
      </c>
      <c r="AV579" s="82" t="b">
        <f t="shared" si="537"/>
        <v>0</v>
      </c>
      <c r="AW579" s="82" t="b">
        <f t="shared" si="538"/>
        <v>0</v>
      </c>
      <c r="AX579" s="82" t="b">
        <f t="shared" si="539"/>
        <v>0</v>
      </c>
      <c r="AY579" s="82" t="b">
        <f t="shared" si="548"/>
        <v>0</v>
      </c>
      <c r="AZ579" s="82"/>
      <c r="BA579" s="82" t="b">
        <f t="shared" si="549"/>
        <v>0</v>
      </c>
      <c r="BB579" s="82" t="b">
        <f t="shared" si="550"/>
        <v>0</v>
      </c>
      <c r="BC579" s="82" t="b">
        <f t="shared" si="551"/>
        <v>0</v>
      </c>
      <c r="BD579" s="70"/>
      <c r="BE579" s="70" t="str">
        <f t="shared" si="540"/>
        <v/>
      </c>
      <c r="BF579" s="70">
        <v>568</v>
      </c>
      <c r="BG579" s="70"/>
      <c r="BH579" s="70"/>
      <c r="BI579" s="70"/>
      <c r="BJ579" s="70"/>
      <c r="BK579" s="70"/>
      <c r="BL579" s="70"/>
      <c r="BM579" s="70"/>
      <c r="BN579" s="70"/>
      <c r="BO579" s="70"/>
      <c r="BP579" s="70"/>
      <c r="BQ579" s="70"/>
      <c r="BR579" s="70"/>
      <c r="BS579" s="70" t="b">
        <f t="shared" si="541"/>
        <v>0</v>
      </c>
      <c r="BT579" s="70">
        <f>COUNTA(B580:$O$830)</f>
        <v>0</v>
      </c>
      <c r="BU579" s="70"/>
      <c r="BV579" s="163"/>
      <c r="BW579" s="163"/>
      <c r="BX579" s="163"/>
      <c r="BY579" s="163"/>
      <c r="BZ579" s="163"/>
      <c r="CA579" s="163"/>
      <c r="CB579" s="163"/>
      <c r="CC579" s="163"/>
      <c r="CD579" s="163"/>
      <c r="CE579" s="163" t="str">
        <f t="shared" si="552"/>
        <v/>
      </c>
      <c r="CF579" s="163" t="str">
        <f t="shared" si="553"/>
        <v/>
      </c>
      <c r="CG579" s="163" t="str">
        <f t="shared" si="554"/>
        <v/>
      </c>
      <c r="CH579" s="163" t="str">
        <f t="shared" si="555"/>
        <v/>
      </c>
      <c r="CI579" s="163" t="str">
        <f t="shared" si="556"/>
        <v/>
      </c>
      <c r="CJ579" s="163" t="str">
        <f t="shared" si="557"/>
        <v/>
      </c>
      <c r="CK579" s="163" t="str">
        <f t="shared" si="558"/>
        <v/>
      </c>
      <c r="CL579" s="163" t="str">
        <f t="shared" si="559"/>
        <v/>
      </c>
      <c r="CM579" s="163" t="str">
        <f t="shared" si="560"/>
        <v/>
      </c>
      <c r="CN579" s="163"/>
      <c r="CO579" s="163"/>
      <c r="CP579" s="163" t="str">
        <f t="shared" si="561"/>
        <v/>
      </c>
      <c r="CQ579" s="163"/>
      <c r="CR579" s="163"/>
      <c r="CS579" s="185" t="str">
        <f t="shared" si="578"/>
        <v/>
      </c>
      <c r="CT579" s="70"/>
      <c r="CU579" s="70">
        <f t="shared" si="562"/>
        <v>0</v>
      </c>
      <c r="CV579" s="70">
        <f t="shared" si="563"/>
        <v>0</v>
      </c>
      <c r="CW579" s="70"/>
      <c r="CX579" s="96">
        <f t="shared" si="564"/>
        <v>0</v>
      </c>
      <c r="CY579" s="70"/>
      <c r="CZ579" s="70" t="e">
        <f t="shared" si="565"/>
        <v>#VALUE!</v>
      </c>
      <c r="DA579" s="70" t="e">
        <f t="shared" si="566"/>
        <v>#VALUE!</v>
      </c>
      <c r="DB579" s="70"/>
      <c r="DC579" s="70" t="b">
        <f t="shared" si="579"/>
        <v>0</v>
      </c>
      <c r="DD579" s="70">
        <f t="shared" si="567"/>
        <v>0</v>
      </c>
      <c r="DE579" s="70" t="str">
        <f t="shared" si="568"/>
        <v/>
      </c>
      <c r="DF579" s="70"/>
      <c r="DG579" s="70" t="str">
        <f t="shared" si="580"/>
        <v/>
      </c>
      <c r="DH579" s="70" t="b">
        <f t="shared" si="581"/>
        <v>0</v>
      </c>
      <c r="DI579" s="70" t="str">
        <f t="shared" si="582"/>
        <v/>
      </c>
      <c r="DJ579" s="70"/>
      <c r="DK579" s="70" t="str">
        <f t="shared" si="569"/>
        <v/>
      </c>
      <c r="DL579" s="70" t="str">
        <f t="shared" si="570"/>
        <v/>
      </c>
      <c r="DM579" s="70"/>
      <c r="DN579" s="70" t="str">
        <f t="shared" si="571"/>
        <v/>
      </c>
      <c r="DO579" s="70" t="str">
        <f>IF(DK579="","",AND((COUNTIF($DK$12:DL579,DK579))=1,(COUNTIF($DK$12:DL579,DL579))=1))</f>
        <v/>
      </c>
      <c r="DP579" s="70" t="str">
        <f>IF(DK579="","",AND((COUNTIF(DK579:$DL$812,DK579))=1,(COUNTIF(DK579:$DL$812,DL579))=1))</f>
        <v/>
      </c>
      <c r="DQ579" s="70"/>
      <c r="DR579" s="70" t="b">
        <f t="shared" si="572"/>
        <v>0</v>
      </c>
      <c r="DS579" s="70" t="b">
        <f t="shared" si="573"/>
        <v>0</v>
      </c>
      <c r="DT579" s="70">
        <f t="shared" si="583"/>
        <v>0</v>
      </c>
      <c r="DU579" s="70">
        <f t="shared" si="584"/>
        <v>0</v>
      </c>
      <c r="DV579" s="70" t="b">
        <f t="shared" si="574"/>
        <v>0</v>
      </c>
      <c r="DW579" s="70" t="b">
        <f t="shared" si="575"/>
        <v>0</v>
      </c>
      <c r="DX579" s="70"/>
      <c r="DY579" s="70" t="b">
        <f t="shared" si="576"/>
        <v>0</v>
      </c>
      <c r="DZ579" s="70">
        <f t="shared" si="577"/>
        <v>0</v>
      </c>
      <c r="EA579" s="70"/>
    </row>
    <row r="580" spans="1:131" x14ac:dyDescent="0.25">
      <c r="A580" s="24" t="str">
        <f t="shared" si="542"/>
        <v/>
      </c>
      <c r="B580" s="36"/>
      <c r="C580" s="37"/>
      <c r="D580" s="38"/>
      <c r="E580" s="37"/>
      <c r="F580" s="38"/>
      <c r="G580" s="39"/>
      <c r="H580" s="35"/>
      <c r="I580" s="30"/>
      <c r="J580" s="38"/>
      <c r="K580" s="36"/>
      <c r="L580" s="40"/>
      <c r="M580" s="43"/>
      <c r="N580" s="44"/>
      <c r="O580" s="35"/>
      <c r="P580" s="87"/>
      <c r="R580" s="70"/>
      <c r="S580" s="70"/>
      <c r="T580" s="99" t="s">
        <v>1301</v>
      </c>
      <c r="U580" s="146" t="s">
        <v>1302</v>
      </c>
      <c r="V580" s="70"/>
      <c r="W580" s="70"/>
      <c r="X580" s="70"/>
      <c r="Y580" s="70"/>
      <c r="Z580" t="b">
        <f t="shared" si="521"/>
        <v>0</v>
      </c>
      <c r="AA580" t="b">
        <f t="shared" si="543"/>
        <v>0</v>
      </c>
      <c r="AB580" t="b">
        <f t="shared" si="522"/>
        <v>0</v>
      </c>
      <c r="AC580" t="b">
        <f t="shared" si="523"/>
        <v>0</v>
      </c>
      <c r="AD580" s="101" t="b">
        <f t="shared" si="524"/>
        <v>0</v>
      </c>
      <c r="AE580" t="e">
        <f t="shared" si="525"/>
        <v>#VALUE!</v>
      </c>
      <c r="AF580" t="b">
        <f t="shared" si="526"/>
        <v>0</v>
      </c>
      <c r="AG580" s="135"/>
      <c r="AH580" s="82" t="b">
        <f t="shared" si="527"/>
        <v>0</v>
      </c>
      <c r="AI580" s="99" t="b">
        <f t="shared" si="528"/>
        <v>0</v>
      </c>
      <c r="AJ580" s="70" t="b">
        <f t="shared" si="529"/>
        <v>0</v>
      </c>
      <c r="AK580" s="111" t="b">
        <f t="shared" si="544"/>
        <v>0</v>
      </c>
      <c r="AL580" s="82" t="e">
        <f t="shared" si="530"/>
        <v>#VALUE!</v>
      </c>
      <c r="AM580" s="82" t="b">
        <f t="shared" si="531"/>
        <v>0</v>
      </c>
      <c r="AN580" s="82" t="b">
        <f t="shared" si="532"/>
        <v>0</v>
      </c>
      <c r="AO580" s="82" t="b">
        <f t="shared" si="545"/>
        <v>0</v>
      </c>
      <c r="AP580" s="82" t="b">
        <f t="shared" si="533"/>
        <v>0</v>
      </c>
      <c r="AQ580" s="82" t="b">
        <f t="shared" si="546"/>
        <v>0</v>
      </c>
      <c r="AR580" s="70">
        <f t="shared" si="547"/>
        <v>0</v>
      </c>
      <c r="AS580" s="82" t="b">
        <f t="shared" si="534"/>
        <v>0</v>
      </c>
      <c r="AT580" s="82" t="b">
        <f t="shared" si="535"/>
        <v>0</v>
      </c>
      <c r="AU580" s="82" t="b">
        <f t="shared" si="536"/>
        <v>0</v>
      </c>
      <c r="AV580" s="82" t="b">
        <f t="shared" si="537"/>
        <v>0</v>
      </c>
      <c r="AW580" s="82" t="b">
        <f t="shared" si="538"/>
        <v>0</v>
      </c>
      <c r="AX580" s="82" t="b">
        <f t="shared" si="539"/>
        <v>0</v>
      </c>
      <c r="AY580" s="82" t="b">
        <f t="shared" si="548"/>
        <v>0</v>
      </c>
      <c r="AZ580" s="82"/>
      <c r="BA580" s="82" t="b">
        <f t="shared" si="549"/>
        <v>0</v>
      </c>
      <c r="BB580" s="82" t="b">
        <f t="shared" si="550"/>
        <v>0</v>
      </c>
      <c r="BC580" s="82" t="b">
        <f t="shared" si="551"/>
        <v>0</v>
      </c>
      <c r="BD580" s="70"/>
      <c r="BE580" s="70" t="str">
        <f t="shared" si="540"/>
        <v/>
      </c>
      <c r="BF580" s="70">
        <v>569</v>
      </c>
      <c r="BG580" s="70"/>
      <c r="BH580" s="70"/>
      <c r="BI580" s="70"/>
      <c r="BJ580" s="70"/>
      <c r="BK580" s="70"/>
      <c r="BL580" s="70"/>
      <c r="BM580" s="70"/>
      <c r="BN580" s="70"/>
      <c r="BO580" s="70"/>
      <c r="BP580" s="70"/>
      <c r="BQ580" s="70"/>
      <c r="BR580" s="70"/>
      <c r="BS580" s="70" t="b">
        <f t="shared" si="541"/>
        <v>0</v>
      </c>
      <c r="BT580" s="70">
        <f>COUNTA(B581:$O$830)</f>
        <v>0</v>
      </c>
      <c r="BU580" s="70"/>
      <c r="BV580" s="163"/>
      <c r="BW580" s="163"/>
      <c r="BX580" s="163"/>
      <c r="BY580" s="163"/>
      <c r="BZ580" s="163"/>
      <c r="CA580" s="163"/>
      <c r="CB580" s="163"/>
      <c r="CC580" s="163"/>
      <c r="CD580" s="163"/>
      <c r="CE580" s="163" t="str">
        <f t="shared" si="552"/>
        <v/>
      </c>
      <c r="CF580" s="163" t="str">
        <f t="shared" si="553"/>
        <v/>
      </c>
      <c r="CG580" s="163" t="str">
        <f t="shared" si="554"/>
        <v/>
      </c>
      <c r="CH580" s="163" t="str">
        <f t="shared" si="555"/>
        <v/>
      </c>
      <c r="CI580" s="163" t="str">
        <f t="shared" si="556"/>
        <v/>
      </c>
      <c r="CJ580" s="163" t="str">
        <f t="shared" si="557"/>
        <v/>
      </c>
      <c r="CK580" s="163" t="str">
        <f t="shared" si="558"/>
        <v/>
      </c>
      <c r="CL580" s="163" t="str">
        <f t="shared" si="559"/>
        <v/>
      </c>
      <c r="CM580" s="163" t="str">
        <f t="shared" si="560"/>
        <v/>
      </c>
      <c r="CN580" s="163"/>
      <c r="CO580" s="163"/>
      <c r="CP580" s="163" t="str">
        <f t="shared" si="561"/>
        <v/>
      </c>
      <c r="CQ580" s="163"/>
      <c r="CR580" s="163"/>
      <c r="CS580" s="185" t="str">
        <f t="shared" si="578"/>
        <v/>
      </c>
      <c r="CT580" s="70"/>
      <c r="CU580" s="70">
        <f t="shared" si="562"/>
        <v>0</v>
      </c>
      <c r="CV580" s="70">
        <f t="shared" si="563"/>
        <v>0</v>
      </c>
      <c r="CW580" s="70"/>
      <c r="CX580" s="96">
        <f t="shared" si="564"/>
        <v>0</v>
      </c>
      <c r="CY580" s="70"/>
      <c r="CZ580" s="70" t="e">
        <f t="shared" si="565"/>
        <v>#VALUE!</v>
      </c>
      <c r="DA580" s="70" t="e">
        <f t="shared" si="566"/>
        <v>#VALUE!</v>
      </c>
      <c r="DB580" s="70"/>
      <c r="DC580" s="70" t="b">
        <f t="shared" si="579"/>
        <v>0</v>
      </c>
      <c r="DD580" s="70">
        <f t="shared" si="567"/>
        <v>0</v>
      </c>
      <c r="DE580" s="70" t="str">
        <f t="shared" si="568"/>
        <v/>
      </c>
      <c r="DF580" s="70"/>
      <c r="DG580" s="70" t="str">
        <f t="shared" si="580"/>
        <v/>
      </c>
      <c r="DH580" s="70" t="b">
        <f t="shared" si="581"/>
        <v>0</v>
      </c>
      <c r="DI580" s="70" t="str">
        <f t="shared" si="582"/>
        <v/>
      </c>
      <c r="DJ580" s="70"/>
      <c r="DK580" s="70" t="str">
        <f t="shared" si="569"/>
        <v/>
      </c>
      <c r="DL580" s="70" t="str">
        <f t="shared" si="570"/>
        <v/>
      </c>
      <c r="DM580" s="70"/>
      <c r="DN580" s="70" t="str">
        <f t="shared" si="571"/>
        <v/>
      </c>
      <c r="DO580" s="70" t="str">
        <f>IF(DK580="","",AND((COUNTIF($DK$12:DL580,DK580))=1,(COUNTIF($DK$12:DL580,DL580))=1))</f>
        <v/>
      </c>
      <c r="DP580" s="70" t="str">
        <f>IF(DK580="","",AND((COUNTIF(DK580:$DL$812,DK580))=1,(COUNTIF(DK580:$DL$812,DL580))=1))</f>
        <v/>
      </c>
      <c r="DQ580" s="70"/>
      <c r="DR580" s="70" t="b">
        <f t="shared" si="572"/>
        <v>0</v>
      </c>
      <c r="DS580" s="70" t="b">
        <f t="shared" si="573"/>
        <v>0</v>
      </c>
      <c r="DT580" s="70">
        <f t="shared" si="583"/>
        <v>0</v>
      </c>
      <c r="DU580" s="70">
        <f t="shared" si="584"/>
        <v>0</v>
      </c>
      <c r="DV580" s="70" t="b">
        <f t="shared" si="574"/>
        <v>0</v>
      </c>
      <c r="DW580" s="70" t="b">
        <f t="shared" si="575"/>
        <v>0</v>
      </c>
      <c r="DX580" s="70"/>
      <c r="DY580" s="70" t="b">
        <f t="shared" si="576"/>
        <v>0</v>
      </c>
      <c r="DZ580" s="70">
        <f t="shared" si="577"/>
        <v>0</v>
      </c>
      <c r="EA580" s="70"/>
    </row>
    <row r="581" spans="1:131" x14ac:dyDescent="0.25">
      <c r="A581" s="24" t="str">
        <f t="shared" si="542"/>
        <v/>
      </c>
      <c r="B581" s="36"/>
      <c r="C581" s="37"/>
      <c r="D581" s="38"/>
      <c r="E581" s="37"/>
      <c r="F581" s="38"/>
      <c r="G581" s="39"/>
      <c r="H581" s="35"/>
      <c r="I581" s="30"/>
      <c r="J581" s="38"/>
      <c r="K581" s="36"/>
      <c r="L581" s="40"/>
      <c r="M581" s="43"/>
      <c r="N581" s="44"/>
      <c r="O581" s="35"/>
      <c r="P581" s="87"/>
      <c r="R581" s="70"/>
      <c r="S581" s="70"/>
      <c r="T581" s="99" t="s">
        <v>1303</v>
      </c>
      <c r="U581" s="146" t="s">
        <v>1304</v>
      </c>
      <c r="V581" s="70"/>
      <c r="W581" s="70"/>
      <c r="X581" s="70"/>
      <c r="Y581" s="70"/>
      <c r="Z581" t="b">
        <f t="shared" si="521"/>
        <v>0</v>
      </c>
      <c r="AA581" t="b">
        <f t="shared" si="543"/>
        <v>0</v>
      </c>
      <c r="AB581" t="b">
        <f t="shared" si="522"/>
        <v>0</v>
      </c>
      <c r="AC581" t="b">
        <f t="shared" si="523"/>
        <v>0</v>
      </c>
      <c r="AD581" s="101" t="b">
        <f t="shared" si="524"/>
        <v>0</v>
      </c>
      <c r="AE581" t="e">
        <f t="shared" si="525"/>
        <v>#VALUE!</v>
      </c>
      <c r="AF581" t="b">
        <f t="shared" si="526"/>
        <v>0</v>
      </c>
      <c r="AG581" s="135"/>
      <c r="AH581" s="82" t="b">
        <f t="shared" si="527"/>
        <v>0</v>
      </c>
      <c r="AI581" s="99" t="b">
        <f t="shared" si="528"/>
        <v>0</v>
      </c>
      <c r="AJ581" s="70" t="b">
        <f t="shared" si="529"/>
        <v>0</v>
      </c>
      <c r="AK581" s="111" t="b">
        <f t="shared" si="544"/>
        <v>0</v>
      </c>
      <c r="AL581" s="82" t="e">
        <f t="shared" si="530"/>
        <v>#VALUE!</v>
      </c>
      <c r="AM581" s="82" t="b">
        <f t="shared" si="531"/>
        <v>0</v>
      </c>
      <c r="AN581" s="82" t="b">
        <f t="shared" si="532"/>
        <v>0</v>
      </c>
      <c r="AO581" s="82" t="b">
        <f t="shared" si="545"/>
        <v>0</v>
      </c>
      <c r="AP581" s="82" t="b">
        <f t="shared" si="533"/>
        <v>0</v>
      </c>
      <c r="AQ581" s="82" t="b">
        <f t="shared" si="546"/>
        <v>0</v>
      </c>
      <c r="AR581" s="70">
        <f t="shared" si="547"/>
        <v>0</v>
      </c>
      <c r="AS581" s="82" t="b">
        <f t="shared" si="534"/>
        <v>0</v>
      </c>
      <c r="AT581" s="82" t="b">
        <f t="shared" si="535"/>
        <v>0</v>
      </c>
      <c r="AU581" s="82" t="b">
        <f t="shared" si="536"/>
        <v>0</v>
      </c>
      <c r="AV581" s="82" t="b">
        <f t="shared" si="537"/>
        <v>0</v>
      </c>
      <c r="AW581" s="82" t="b">
        <f t="shared" si="538"/>
        <v>0</v>
      </c>
      <c r="AX581" s="82" t="b">
        <f t="shared" si="539"/>
        <v>0</v>
      </c>
      <c r="AY581" s="82" t="b">
        <f t="shared" si="548"/>
        <v>0</v>
      </c>
      <c r="AZ581" s="82"/>
      <c r="BA581" s="82" t="b">
        <f t="shared" si="549"/>
        <v>0</v>
      </c>
      <c r="BB581" s="82" t="b">
        <f t="shared" si="550"/>
        <v>0</v>
      </c>
      <c r="BC581" s="82" t="b">
        <f t="shared" si="551"/>
        <v>0</v>
      </c>
      <c r="BD581" s="70"/>
      <c r="BE581" s="70" t="str">
        <f t="shared" si="540"/>
        <v/>
      </c>
      <c r="BF581" s="70">
        <v>570</v>
      </c>
      <c r="BG581" s="70"/>
      <c r="BH581" s="70"/>
      <c r="BI581" s="70"/>
      <c r="BJ581" s="70"/>
      <c r="BK581" s="70"/>
      <c r="BL581" s="70"/>
      <c r="BM581" s="70"/>
      <c r="BN581" s="70"/>
      <c r="BO581" s="70"/>
      <c r="BP581" s="70"/>
      <c r="BQ581" s="70"/>
      <c r="BR581" s="70"/>
      <c r="BS581" s="70" t="b">
        <f t="shared" si="541"/>
        <v>0</v>
      </c>
      <c r="BT581" s="70">
        <f>COUNTA(B582:$O$830)</f>
        <v>0</v>
      </c>
      <c r="BU581" s="70"/>
      <c r="BV581" s="163"/>
      <c r="BW581" s="163"/>
      <c r="BX581" s="163"/>
      <c r="BY581" s="163"/>
      <c r="BZ581" s="163"/>
      <c r="CA581" s="163"/>
      <c r="CB581" s="163"/>
      <c r="CC581" s="163"/>
      <c r="CD581" s="163"/>
      <c r="CE581" s="163" t="str">
        <f t="shared" si="552"/>
        <v/>
      </c>
      <c r="CF581" s="163" t="str">
        <f t="shared" si="553"/>
        <v/>
      </c>
      <c r="CG581" s="163" t="str">
        <f t="shared" si="554"/>
        <v/>
      </c>
      <c r="CH581" s="163" t="str">
        <f t="shared" si="555"/>
        <v/>
      </c>
      <c r="CI581" s="163" t="str">
        <f t="shared" si="556"/>
        <v/>
      </c>
      <c r="CJ581" s="163" t="str">
        <f t="shared" si="557"/>
        <v/>
      </c>
      <c r="CK581" s="163" t="str">
        <f t="shared" si="558"/>
        <v/>
      </c>
      <c r="CL581" s="163" t="str">
        <f t="shared" si="559"/>
        <v/>
      </c>
      <c r="CM581" s="163" t="str">
        <f t="shared" si="560"/>
        <v/>
      </c>
      <c r="CN581" s="163"/>
      <c r="CO581" s="163"/>
      <c r="CP581" s="163" t="str">
        <f t="shared" si="561"/>
        <v/>
      </c>
      <c r="CQ581" s="163"/>
      <c r="CR581" s="163"/>
      <c r="CS581" s="185" t="str">
        <f t="shared" si="578"/>
        <v/>
      </c>
      <c r="CT581" s="70"/>
      <c r="CU581" s="70">
        <f t="shared" si="562"/>
        <v>0</v>
      </c>
      <c r="CV581" s="70">
        <f t="shared" si="563"/>
        <v>0</v>
      </c>
      <c r="CW581" s="70"/>
      <c r="CX581" s="96">
        <f t="shared" si="564"/>
        <v>0</v>
      </c>
      <c r="CY581" s="70"/>
      <c r="CZ581" s="70" t="e">
        <f t="shared" si="565"/>
        <v>#VALUE!</v>
      </c>
      <c r="DA581" s="70" t="e">
        <f t="shared" si="566"/>
        <v>#VALUE!</v>
      </c>
      <c r="DB581" s="70"/>
      <c r="DC581" s="70" t="b">
        <f t="shared" si="579"/>
        <v>0</v>
      </c>
      <c r="DD581" s="70">
        <f t="shared" si="567"/>
        <v>0</v>
      </c>
      <c r="DE581" s="70" t="str">
        <f t="shared" si="568"/>
        <v/>
      </c>
      <c r="DF581" s="70"/>
      <c r="DG581" s="70" t="str">
        <f t="shared" si="580"/>
        <v/>
      </c>
      <c r="DH581" s="70" t="b">
        <f t="shared" si="581"/>
        <v>0</v>
      </c>
      <c r="DI581" s="70" t="str">
        <f t="shared" si="582"/>
        <v/>
      </c>
      <c r="DJ581" s="70"/>
      <c r="DK581" s="70" t="str">
        <f t="shared" si="569"/>
        <v/>
      </c>
      <c r="DL581" s="70" t="str">
        <f t="shared" si="570"/>
        <v/>
      </c>
      <c r="DM581" s="70"/>
      <c r="DN581" s="70" t="str">
        <f t="shared" si="571"/>
        <v/>
      </c>
      <c r="DO581" s="70" t="str">
        <f>IF(DK581="","",AND((COUNTIF($DK$12:DL581,DK581))=1,(COUNTIF($DK$12:DL581,DL581))=1))</f>
        <v/>
      </c>
      <c r="DP581" s="70" t="str">
        <f>IF(DK581="","",AND((COUNTIF(DK581:$DL$812,DK581))=1,(COUNTIF(DK581:$DL$812,DL581))=1))</f>
        <v/>
      </c>
      <c r="DQ581" s="70"/>
      <c r="DR581" s="70" t="b">
        <f t="shared" si="572"/>
        <v>0</v>
      </c>
      <c r="DS581" s="70" t="b">
        <f t="shared" si="573"/>
        <v>0</v>
      </c>
      <c r="DT581" s="70">
        <f t="shared" si="583"/>
        <v>0</v>
      </c>
      <c r="DU581" s="70">
        <f t="shared" si="584"/>
        <v>0</v>
      </c>
      <c r="DV581" s="70" t="b">
        <f t="shared" si="574"/>
        <v>0</v>
      </c>
      <c r="DW581" s="70" t="b">
        <f t="shared" si="575"/>
        <v>0</v>
      </c>
      <c r="DX581" s="70"/>
      <c r="DY581" s="70" t="b">
        <f t="shared" si="576"/>
        <v>0</v>
      </c>
      <c r="DZ581" s="70">
        <f t="shared" si="577"/>
        <v>0</v>
      </c>
      <c r="EA581" s="70"/>
    </row>
    <row r="582" spans="1:131" x14ac:dyDescent="0.25">
      <c r="A582" s="24" t="str">
        <f t="shared" si="542"/>
        <v/>
      </c>
      <c r="B582" s="36"/>
      <c r="C582" s="37"/>
      <c r="D582" s="38"/>
      <c r="E582" s="37"/>
      <c r="F582" s="38"/>
      <c r="G582" s="39"/>
      <c r="H582" s="35"/>
      <c r="I582" s="30"/>
      <c r="J582" s="38"/>
      <c r="K582" s="36"/>
      <c r="L582" s="40"/>
      <c r="M582" s="43"/>
      <c r="N582" s="44"/>
      <c r="O582" s="35"/>
      <c r="P582" s="87"/>
      <c r="R582" s="70"/>
      <c r="S582" s="70"/>
      <c r="T582" s="99" t="s">
        <v>1305</v>
      </c>
      <c r="U582" s="146" t="s">
        <v>1306</v>
      </c>
      <c r="V582" s="70"/>
      <c r="W582" s="70"/>
      <c r="X582" s="70"/>
      <c r="Y582" s="70"/>
      <c r="Z582" t="b">
        <f t="shared" si="521"/>
        <v>0</v>
      </c>
      <c r="AA582" t="b">
        <f t="shared" si="543"/>
        <v>0</v>
      </c>
      <c r="AB582" t="b">
        <f t="shared" si="522"/>
        <v>0</v>
      </c>
      <c r="AC582" t="b">
        <f t="shared" si="523"/>
        <v>0</v>
      </c>
      <c r="AD582" s="101" t="b">
        <f t="shared" si="524"/>
        <v>0</v>
      </c>
      <c r="AE582" t="e">
        <f t="shared" si="525"/>
        <v>#VALUE!</v>
      </c>
      <c r="AF582" t="b">
        <f t="shared" si="526"/>
        <v>0</v>
      </c>
      <c r="AG582" s="135"/>
      <c r="AH582" s="82" t="b">
        <f t="shared" si="527"/>
        <v>0</v>
      </c>
      <c r="AI582" s="99" t="b">
        <f t="shared" si="528"/>
        <v>0</v>
      </c>
      <c r="AJ582" s="70" t="b">
        <f t="shared" si="529"/>
        <v>0</v>
      </c>
      <c r="AK582" s="111" t="b">
        <f t="shared" si="544"/>
        <v>0</v>
      </c>
      <c r="AL582" s="82" t="e">
        <f t="shared" si="530"/>
        <v>#VALUE!</v>
      </c>
      <c r="AM582" s="82" t="b">
        <f t="shared" si="531"/>
        <v>0</v>
      </c>
      <c r="AN582" s="82" t="b">
        <f t="shared" si="532"/>
        <v>0</v>
      </c>
      <c r="AO582" s="82" t="b">
        <f t="shared" si="545"/>
        <v>0</v>
      </c>
      <c r="AP582" s="82" t="b">
        <f t="shared" si="533"/>
        <v>0</v>
      </c>
      <c r="AQ582" s="82" t="b">
        <f t="shared" si="546"/>
        <v>0</v>
      </c>
      <c r="AR582" s="70">
        <f t="shared" si="547"/>
        <v>0</v>
      </c>
      <c r="AS582" s="82" t="b">
        <f t="shared" si="534"/>
        <v>0</v>
      </c>
      <c r="AT582" s="82" t="b">
        <f t="shared" si="535"/>
        <v>0</v>
      </c>
      <c r="AU582" s="82" t="b">
        <f t="shared" si="536"/>
        <v>0</v>
      </c>
      <c r="AV582" s="82" t="b">
        <f t="shared" si="537"/>
        <v>0</v>
      </c>
      <c r="AW582" s="82" t="b">
        <f t="shared" si="538"/>
        <v>0</v>
      </c>
      <c r="AX582" s="82" t="b">
        <f t="shared" si="539"/>
        <v>0</v>
      </c>
      <c r="AY582" s="82" t="b">
        <f t="shared" si="548"/>
        <v>0</v>
      </c>
      <c r="AZ582" s="82"/>
      <c r="BA582" s="82" t="b">
        <f t="shared" si="549"/>
        <v>0</v>
      </c>
      <c r="BB582" s="82" t="b">
        <f t="shared" si="550"/>
        <v>0</v>
      </c>
      <c r="BC582" s="82" t="b">
        <f t="shared" si="551"/>
        <v>0</v>
      </c>
      <c r="BD582" s="70"/>
      <c r="BE582" s="70" t="str">
        <f t="shared" si="540"/>
        <v/>
      </c>
      <c r="BF582" s="70">
        <v>571</v>
      </c>
      <c r="BG582" s="70"/>
      <c r="BH582" s="70"/>
      <c r="BI582" s="70"/>
      <c r="BJ582" s="70"/>
      <c r="BK582" s="70"/>
      <c r="BL582" s="70"/>
      <c r="BM582" s="70"/>
      <c r="BN582" s="70"/>
      <c r="BO582" s="70"/>
      <c r="BP582" s="70"/>
      <c r="BQ582" s="70"/>
      <c r="BR582" s="70"/>
      <c r="BS582" s="70" t="b">
        <f t="shared" si="541"/>
        <v>0</v>
      </c>
      <c r="BT582" s="70">
        <f>COUNTA(B583:$O$830)</f>
        <v>0</v>
      </c>
      <c r="BU582" s="70"/>
      <c r="BV582" s="163"/>
      <c r="BW582" s="163"/>
      <c r="BX582" s="163"/>
      <c r="BY582" s="163"/>
      <c r="BZ582" s="163"/>
      <c r="CA582" s="163"/>
      <c r="CB582" s="163"/>
      <c r="CC582" s="163"/>
      <c r="CD582" s="163"/>
      <c r="CE582" s="163" t="str">
        <f t="shared" si="552"/>
        <v/>
      </c>
      <c r="CF582" s="163" t="str">
        <f t="shared" si="553"/>
        <v/>
      </c>
      <c r="CG582" s="163" t="str">
        <f t="shared" si="554"/>
        <v/>
      </c>
      <c r="CH582" s="163" t="str">
        <f t="shared" si="555"/>
        <v/>
      </c>
      <c r="CI582" s="163" t="str">
        <f t="shared" si="556"/>
        <v/>
      </c>
      <c r="CJ582" s="163" t="str">
        <f t="shared" si="557"/>
        <v/>
      </c>
      <c r="CK582" s="163" t="str">
        <f t="shared" si="558"/>
        <v/>
      </c>
      <c r="CL582" s="163" t="str">
        <f t="shared" si="559"/>
        <v/>
      </c>
      <c r="CM582" s="163" t="str">
        <f t="shared" si="560"/>
        <v/>
      </c>
      <c r="CN582" s="163"/>
      <c r="CO582" s="163"/>
      <c r="CP582" s="163" t="str">
        <f t="shared" si="561"/>
        <v/>
      </c>
      <c r="CQ582" s="163"/>
      <c r="CR582" s="163"/>
      <c r="CS582" s="185" t="str">
        <f t="shared" si="578"/>
        <v/>
      </c>
      <c r="CT582" s="70"/>
      <c r="CU582" s="70">
        <f t="shared" si="562"/>
        <v>0</v>
      </c>
      <c r="CV582" s="70">
        <f t="shared" si="563"/>
        <v>0</v>
      </c>
      <c r="CW582" s="70"/>
      <c r="CX582" s="96">
        <f t="shared" si="564"/>
        <v>0</v>
      </c>
      <c r="CY582" s="70"/>
      <c r="CZ582" s="70" t="e">
        <f t="shared" si="565"/>
        <v>#VALUE!</v>
      </c>
      <c r="DA582" s="70" t="e">
        <f t="shared" si="566"/>
        <v>#VALUE!</v>
      </c>
      <c r="DB582" s="70"/>
      <c r="DC582" s="70" t="b">
        <f t="shared" si="579"/>
        <v>0</v>
      </c>
      <c r="DD582" s="70">
        <f t="shared" si="567"/>
        <v>0</v>
      </c>
      <c r="DE582" s="70" t="str">
        <f t="shared" si="568"/>
        <v/>
      </c>
      <c r="DF582" s="70"/>
      <c r="DG582" s="70" t="str">
        <f t="shared" si="580"/>
        <v/>
      </c>
      <c r="DH582" s="70" t="b">
        <f t="shared" si="581"/>
        <v>0</v>
      </c>
      <c r="DI582" s="70" t="str">
        <f t="shared" si="582"/>
        <v/>
      </c>
      <c r="DJ582" s="70"/>
      <c r="DK582" s="70" t="str">
        <f t="shared" si="569"/>
        <v/>
      </c>
      <c r="DL582" s="70" t="str">
        <f t="shared" si="570"/>
        <v/>
      </c>
      <c r="DM582" s="70"/>
      <c r="DN582" s="70" t="str">
        <f t="shared" si="571"/>
        <v/>
      </c>
      <c r="DO582" s="70" t="str">
        <f>IF(DK582="","",AND((COUNTIF($DK$12:DL582,DK582))=1,(COUNTIF($DK$12:DL582,DL582))=1))</f>
        <v/>
      </c>
      <c r="DP582" s="70" t="str">
        <f>IF(DK582="","",AND((COUNTIF(DK582:$DL$812,DK582))=1,(COUNTIF(DK582:$DL$812,DL582))=1))</f>
        <v/>
      </c>
      <c r="DQ582" s="70"/>
      <c r="DR582" s="70" t="b">
        <f t="shared" si="572"/>
        <v>0</v>
      </c>
      <c r="DS582" s="70" t="b">
        <f t="shared" si="573"/>
        <v>0</v>
      </c>
      <c r="DT582" s="70">
        <f t="shared" si="583"/>
        <v>0</v>
      </c>
      <c r="DU582" s="70">
        <f t="shared" si="584"/>
        <v>0</v>
      </c>
      <c r="DV582" s="70" t="b">
        <f t="shared" si="574"/>
        <v>0</v>
      </c>
      <c r="DW582" s="70" t="b">
        <f t="shared" si="575"/>
        <v>0</v>
      </c>
      <c r="DX582" s="70"/>
      <c r="DY582" s="70" t="b">
        <f t="shared" si="576"/>
        <v>0</v>
      </c>
      <c r="DZ582" s="70">
        <f t="shared" si="577"/>
        <v>0</v>
      </c>
      <c r="EA582" s="70"/>
    </row>
    <row r="583" spans="1:131" x14ac:dyDescent="0.25">
      <c r="A583" s="24" t="str">
        <f t="shared" si="542"/>
        <v/>
      </c>
      <c r="B583" s="36"/>
      <c r="C583" s="37"/>
      <c r="D583" s="38"/>
      <c r="E583" s="37"/>
      <c r="F583" s="38"/>
      <c r="G583" s="39"/>
      <c r="H583" s="35"/>
      <c r="I583" s="30"/>
      <c r="J583" s="38"/>
      <c r="K583" s="36"/>
      <c r="L583" s="40"/>
      <c r="M583" s="43"/>
      <c r="N583" s="44"/>
      <c r="O583" s="35"/>
      <c r="P583" s="87"/>
      <c r="R583" s="70"/>
      <c r="S583" s="70"/>
      <c r="T583" s="99" t="s">
        <v>1307</v>
      </c>
      <c r="U583" s="146" t="s">
        <v>1308</v>
      </c>
      <c r="V583" s="70"/>
      <c r="W583" s="70"/>
      <c r="X583" s="70"/>
      <c r="Y583" s="70"/>
      <c r="Z583" t="b">
        <f t="shared" si="521"/>
        <v>0</v>
      </c>
      <c r="AA583" t="b">
        <f t="shared" si="543"/>
        <v>0</v>
      </c>
      <c r="AB583" t="b">
        <f t="shared" si="522"/>
        <v>0</v>
      </c>
      <c r="AC583" t="b">
        <f t="shared" si="523"/>
        <v>0</v>
      </c>
      <c r="AD583" s="101" t="b">
        <f t="shared" si="524"/>
        <v>0</v>
      </c>
      <c r="AE583" t="e">
        <f t="shared" si="525"/>
        <v>#VALUE!</v>
      </c>
      <c r="AF583" t="b">
        <f t="shared" si="526"/>
        <v>0</v>
      </c>
      <c r="AG583" s="135"/>
      <c r="AH583" s="82" t="b">
        <f t="shared" si="527"/>
        <v>0</v>
      </c>
      <c r="AI583" s="99" t="b">
        <f t="shared" si="528"/>
        <v>0</v>
      </c>
      <c r="AJ583" s="70" t="b">
        <f t="shared" si="529"/>
        <v>0</v>
      </c>
      <c r="AK583" s="111" t="b">
        <f t="shared" si="544"/>
        <v>0</v>
      </c>
      <c r="AL583" s="82" t="e">
        <f t="shared" si="530"/>
        <v>#VALUE!</v>
      </c>
      <c r="AM583" s="82" t="b">
        <f t="shared" si="531"/>
        <v>0</v>
      </c>
      <c r="AN583" s="82" t="b">
        <f t="shared" si="532"/>
        <v>0</v>
      </c>
      <c r="AO583" s="82" t="b">
        <f t="shared" si="545"/>
        <v>0</v>
      </c>
      <c r="AP583" s="82" t="b">
        <f t="shared" si="533"/>
        <v>0</v>
      </c>
      <c r="AQ583" s="82" t="b">
        <f t="shared" si="546"/>
        <v>0</v>
      </c>
      <c r="AR583" s="70">
        <f t="shared" si="547"/>
        <v>0</v>
      </c>
      <c r="AS583" s="82" t="b">
        <f t="shared" si="534"/>
        <v>0</v>
      </c>
      <c r="AT583" s="82" t="b">
        <f t="shared" si="535"/>
        <v>0</v>
      </c>
      <c r="AU583" s="82" t="b">
        <f t="shared" si="536"/>
        <v>0</v>
      </c>
      <c r="AV583" s="82" t="b">
        <f t="shared" si="537"/>
        <v>0</v>
      </c>
      <c r="AW583" s="82" t="b">
        <f t="shared" si="538"/>
        <v>0</v>
      </c>
      <c r="AX583" s="82" t="b">
        <f t="shared" si="539"/>
        <v>0</v>
      </c>
      <c r="AY583" s="82" t="b">
        <f t="shared" si="548"/>
        <v>0</v>
      </c>
      <c r="AZ583" s="82"/>
      <c r="BA583" s="82" t="b">
        <f t="shared" si="549"/>
        <v>0</v>
      </c>
      <c r="BB583" s="82" t="b">
        <f t="shared" si="550"/>
        <v>0</v>
      </c>
      <c r="BC583" s="82" t="b">
        <f t="shared" si="551"/>
        <v>0</v>
      </c>
      <c r="BD583" s="70"/>
      <c r="BE583" s="70" t="str">
        <f t="shared" si="540"/>
        <v/>
      </c>
      <c r="BF583" s="70">
        <v>572</v>
      </c>
      <c r="BG583" s="70"/>
      <c r="BH583" s="70"/>
      <c r="BI583" s="70"/>
      <c r="BJ583" s="70"/>
      <c r="BK583" s="70"/>
      <c r="BL583" s="70"/>
      <c r="BM583" s="70"/>
      <c r="BN583" s="70"/>
      <c r="BO583" s="70"/>
      <c r="BP583" s="70"/>
      <c r="BQ583" s="70"/>
      <c r="BR583" s="70"/>
      <c r="BS583" s="70" t="b">
        <f t="shared" si="541"/>
        <v>0</v>
      </c>
      <c r="BT583" s="70">
        <f>COUNTA(B584:$O$830)</f>
        <v>0</v>
      </c>
      <c r="BU583" s="70"/>
      <c r="BV583" s="163"/>
      <c r="BW583" s="163"/>
      <c r="BX583" s="163"/>
      <c r="BY583" s="163"/>
      <c r="BZ583" s="163"/>
      <c r="CA583" s="163"/>
      <c r="CB583" s="163"/>
      <c r="CC583" s="163"/>
      <c r="CD583" s="163"/>
      <c r="CE583" s="163" t="str">
        <f t="shared" si="552"/>
        <v/>
      </c>
      <c r="CF583" s="163" t="str">
        <f t="shared" si="553"/>
        <v/>
      </c>
      <c r="CG583" s="163" t="str">
        <f t="shared" si="554"/>
        <v/>
      </c>
      <c r="CH583" s="163" t="str">
        <f t="shared" si="555"/>
        <v/>
      </c>
      <c r="CI583" s="163" t="str">
        <f t="shared" si="556"/>
        <v/>
      </c>
      <c r="CJ583" s="163" t="str">
        <f t="shared" si="557"/>
        <v/>
      </c>
      <c r="CK583" s="163" t="str">
        <f t="shared" si="558"/>
        <v/>
      </c>
      <c r="CL583" s="163" t="str">
        <f t="shared" si="559"/>
        <v/>
      </c>
      <c r="CM583" s="163" t="str">
        <f t="shared" si="560"/>
        <v/>
      </c>
      <c r="CN583" s="163"/>
      <c r="CO583" s="163"/>
      <c r="CP583" s="163" t="str">
        <f t="shared" si="561"/>
        <v/>
      </c>
      <c r="CQ583" s="163"/>
      <c r="CR583" s="163"/>
      <c r="CS583" s="185" t="str">
        <f t="shared" si="578"/>
        <v/>
      </c>
      <c r="CT583" s="70"/>
      <c r="CU583" s="70">
        <f t="shared" si="562"/>
        <v>0</v>
      </c>
      <c r="CV583" s="70">
        <f t="shared" si="563"/>
        <v>0</v>
      </c>
      <c r="CW583" s="70"/>
      <c r="CX583" s="96">
        <f t="shared" si="564"/>
        <v>0</v>
      </c>
      <c r="CY583" s="70"/>
      <c r="CZ583" s="70" t="e">
        <f t="shared" si="565"/>
        <v>#VALUE!</v>
      </c>
      <c r="DA583" s="70" t="e">
        <f t="shared" si="566"/>
        <v>#VALUE!</v>
      </c>
      <c r="DB583" s="70"/>
      <c r="DC583" s="70" t="b">
        <f t="shared" si="579"/>
        <v>0</v>
      </c>
      <c r="DD583" s="70">
        <f t="shared" si="567"/>
        <v>0</v>
      </c>
      <c r="DE583" s="70" t="str">
        <f t="shared" si="568"/>
        <v/>
      </c>
      <c r="DF583" s="70"/>
      <c r="DG583" s="70" t="str">
        <f t="shared" si="580"/>
        <v/>
      </c>
      <c r="DH583" s="70" t="b">
        <f t="shared" si="581"/>
        <v>0</v>
      </c>
      <c r="DI583" s="70" t="str">
        <f t="shared" si="582"/>
        <v/>
      </c>
      <c r="DJ583" s="70"/>
      <c r="DK583" s="70" t="str">
        <f t="shared" si="569"/>
        <v/>
      </c>
      <c r="DL583" s="70" t="str">
        <f t="shared" si="570"/>
        <v/>
      </c>
      <c r="DM583" s="70"/>
      <c r="DN583" s="70" t="str">
        <f t="shared" si="571"/>
        <v/>
      </c>
      <c r="DO583" s="70" t="str">
        <f>IF(DK583="","",AND((COUNTIF($DK$12:DL583,DK583))=1,(COUNTIF($DK$12:DL583,DL583))=1))</f>
        <v/>
      </c>
      <c r="DP583" s="70" t="str">
        <f>IF(DK583="","",AND((COUNTIF(DK583:$DL$812,DK583))=1,(COUNTIF(DK583:$DL$812,DL583))=1))</f>
        <v/>
      </c>
      <c r="DQ583" s="70"/>
      <c r="DR583" s="70" t="b">
        <f t="shared" si="572"/>
        <v>0</v>
      </c>
      <c r="DS583" s="70" t="b">
        <f t="shared" si="573"/>
        <v>0</v>
      </c>
      <c r="DT583" s="70">
        <f t="shared" si="583"/>
        <v>0</v>
      </c>
      <c r="DU583" s="70">
        <f t="shared" si="584"/>
        <v>0</v>
      </c>
      <c r="DV583" s="70" t="b">
        <f t="shared" si="574"/>
        <v>0</v>
      </c>
      <c r="DW583" s="70" t="b">
        <f t="shared" si="575"/>
        <v>0</v>
      </c>
      <c r="DX583" s="70"/>
      <c r="DY583" s="70" t="b">
        <f t="shared" si="576"/>
        <v>0</v>
      </c>
      <c r="DZ583" s="70">
        <f t="shared" si="577"/>
        <v>0</v>
      </c>
      <c r="EA583" s="70"/>
    </row>
    <row r="584" spans="1:131" x14ac:dyDescent="0.25">
      <c r="A584" s="24" t="str">
        <f t="shared" si="542"/>
        <v/>
      </c>
      <c r="B584" s="36"/>
      <c r="C584" s="37"/>
      <c r="D584" s="38"/>
      <c r="E584" s="37"/>
      <c r="F584" s="38"/>
      <c r="G584" s="39"/>
      <c r="H584" s="35"/>
      <c r="I584" s="30"/>
      <c r="J584" s="38"/>
      <c r="K584" s="36"/>
      <c r="L584" s="40"/>
      <c r="M584" s="43"/>
      <c r="N584" s="44"/>
      <c r="O584" s="35"/>
      <c r="P584" s="87"/>
      <c r="R584" s="70"/>
      <c r="S584" s="70"/>
      <c r="T584" s="99" t="s">
        <v>1309</v>
      </c>
      <c r="U584" s="146" t="s">
        <v>1310</v>
      </c>
      <c r="V584" s="70"/>
      <c r="W584" s="70"/>
      <c r="X584" s="70"/>
      <c r="Y584" s="70"/>
      <c r="Z584" t="b">
        <f t="shared" si="521"/>
        <v>0</v>
      </c>
      <c r="AA584" t="b">
        <f t="shared" si="543"/>
        <v>0</v>
      </c>
      <c r="AB584" t="b">
        <f t="shared" si="522"/>
        <v>0</v>
      </c>
      <c r="AC584" t="b">
        <f t="shared" si="523"/>
        <v>0</v>
      </c>
      <c r="AD584" s="101" t="b">
        <f t="shared" si="524"/>
        <v>0</v>
      </c>
      <c r="AE584" t="e">
        <f t="shared" si="525"/>
        <v>#VALUE!</v>
      </c>
      <c r="AF584" t="b">
        <f t="shared" si="526"/>
        <v>0</v>
      </c>
      <c r="AG584" s="135"/>
      <c r="AH584" s="82" t="b">
        <f t="shared" si="527"/>
        <v>0</v>
      </c>
      <c r="AI584" s="99" t="b">
        <f t="shared" si="528"/>
        <v>0</v>
      </c>
      <c r="AJ584" s="70" t="b">
        <f t="shared" si="529"/>
        <v>0</v>
      </c>
      <c r="AK584" s="111" t="b">
        <f t="shared" si="544"/>
        <v>0</v>
      </c>
      <c r="AL584" s="82" t="e">
        <f t="shared" si="530"/>
        <v>#VALUE!</v>
      </c>
      <c r="AM584" s="82" t="b">
        <f t="shared" si="531"/>
        <v>0</v>
      </c>
      <c r="AN584" s="82" t="b">
        <f t="shared" si="532"/>
        <v>0</v>
      </c>
      <c r="AO584" s="82" t="b">
        <f t="shared" si="545"/>
        <v>0</v>
      </c>
      <c r="AP584" s="82" t="b">
        <f t="shared" si="533"/>
        <v>0</v>
      </c>
      <c r="AQ584" s="82" t="b">
        <f t="shared" si="546"/>
        <v>0</v>
      </c>
      <c r="AR584" s="70">
        <f t="shared" si="547"/>
        <v>0</v>
      </c>
      <c r="AS584" s="82" t="b">
        <f t="shared" si="534"/>
        <v>0</v>
      </c>
      <c r="AT584" s="82" t="b">
        <f t="shared" si="535"/>
        <v>0</v>
      </c>
      <c r="AU584" s="82" t="b">
        <f t="shared" si="536"/>
        <v>0</v>
      </c>
      <c r="AV584" s="82" t="b">
        <f t="shared" si="537"/>
        <v>0</v>
      </c>
      <c r="AW584" s="82" t="b">
        <f t="shared" si="538"/>
        <v>0</v>
      </c>
      <c r="AX584" s="82" t="b">
        <f t="shared" si="539"/>
        <v>0</v>
      </c>
      <c r="AY584" s="82" t="b">
        <f t="shared" si="548"/>
        <v>0</v>
      </c>
      <c r="AZ584" s="82"/>
      <c r="BA584" s="82" t="b">
        <f t="shared" si="549"/>
        <v>0</v>
      </c>
      <c r="BB584" s="82" t="b">
        <f t="shared" si="550"/>
        <v>0</v>
      </c>
      <c r="BC584" s="82" t="b">
        <f t="shared" si="551"/>
        <v>0</v>
      </c>
      <c r="BD584" s="70"/>
      <c r="BE584" s="70" t="str">
        <f t="shared" si="540"/>
        <v/>
      </c>
      <c r="BF584" s="70">
        <v>573</v>
      </c>
      <c r="BG584" s="70"/>
      <c r="BH584" s="70"/>
      <c r="BI584" s="70"/>
      <c r="BJ584" s="70"/>
      <c r="BK584" s="70"/>
      <c r="BL584" s="70"/>
      <c r="BM584" s="70"/>
      <c r="BN584" s="70"/>
      <c r="BO584" s="70"/>
      <c r="BP584" s="70"/>
      <c r="BQ584" s="70"/>
      <c r="BR584" s="70"/>
      <c r="BS584" s="70" t="b">
        <f t="shared" si="541"/>
        <v>0</v>
      </c>
      <c r="BT584" s="70">
        <f>COUNTA(B585:$O$830)</f>
        <v>0</v>
      </c>
      <c r="BU584" s="70"/>
      <c r="BV584" s="163"/>
      <c r="BW584" s="163"/>
      <c r="BX584" s="163"/>
      <c r="BY584" s="163"/>
      <c r="BZ584" s="163"/>
      <c r="CA584" s="163"/>
      <c r="CB584" s="163"/>
      <c r="CC584" s="163"/>
      <c r="CD584" s="163"/>
      <c r="CE584" s="163" t="str">
        <f t="shared" si="552"/>
        <v/>
      </c>
      <c r="CF584" s="163" t="str">
        <f t="shared" si="553"/>
        <v/>
      </c>
      <c r="CG584" s="163" t="str">
        <f t="shared" si="554"/>
        <v/>
      </c>
      <c r="CH584" s="163" t="str">
        <f t="shared" si="555"/>
        <v/>
      </c>
      <c r="CI584" s="163" t="str">
        <f t="shared" si="556"/>
        <v/>
      </c>
      <c r="CJ584" s="163" t="str">
        <f t="shared" si="557"/>
        <v/>
      </c>
      <c r="CK584" s="163" t="str">
        <f t="shared" si="558"/>
        <v/>
      </c>
      <c r="CL584" s="163" t="str">
        <f t="shared" si="559"/>
        <v/>
      </c>
      <c r="CM584" s="163" t="str">
        <f t="shared" si="560"/>
        <v/>
      </c>
      <c r="CN584" s="163"/>
      <c r="CO584" s="163"/>
      <c r="CP584" s="163" t="str">
        <f t="shared" si="561"/>
        <v/>
      </c>
      <c r="CQ584" s="163"/>
      <c r="CR584" s="163"/>
      <c r="CS584" s="185" t="str">
        <f t="shared" si="578"/>
        <v/>
      </c>
      <c r="CT584" s="70"/>
      <c r="CU584" s="70">
        <f t="shared" si="562"/>
        <v>0</v>
      </c>
      <c r="CV584" s="70">
        <f t="shared" si="563"/>
        <v>0</v>
      </c>
      <c r="CW584" s="70"/>
      <c r="CX584" s="96">
        <f t="shared" si="564"/>
        <v>0</v>
      </c>
      <c r="CY584" s="70"/>
      <c r="CZ584" s="70" t="e">
        <f t="shared" si="565"/>
        <v>#VALUE!</v>
      </c>
      <c r="DA584" s="70" t="e">
        <f t="shared" si="566"/>
        <v>#VALUE!</v>
      </c>
      <c r="DB584" s="70"/>
      <c r="DC584" s="70" t="b">
        <f t="shared" si="579"/>
        <v>0</v>
      </c>
      <c r="DD584" s="70">
        <f t="shared" si="567"/>
        <v>0</v>
      </c>
      <c r="DE584" s="70" t="str">
        <f t="shared" si="568"/>
        <v/>
      </c>
      <c r="DF584" s="70"/>
      <c r="DG584" s="70" t="str">
        <f t="shared" si="580"/>
        <v/>
      </c>
      <c r="DH584" s="70" t="b">
        <f t="shared" si="581"/>
        <v>0</v>
      </c>
      <c r="DI584" s="70" t="str">
        <f t="shared" si="582"/>
        <v/>
      </c>
      <c r="DJ584" s="70"/>
      <c r="DK584" s="70" t="str">
        <f t="shared" si="569"/>
        <v/>
      </c>
      <c r="DL584" s="70" t="str">
        <f t="shared" si="570"/>
        <v/>
      </c>
      <c r="DM584" s="70"/>
      <c r="DN584" s="70" t="str">
        <f t="shared" si="571"/>
        <v/>
      </c>
      <c r="DO584" s="70" t="str">
        <f>IF(DK584="","",AND((COUNTIF($DK$12:DL584,DK584))=1,(COUNTIF($DK$12:DL584,DL584))=1))</f>
        <v/>
      </c>
      <c r="DP584" s="70" t="str">
        <f>IF(DK584="","",AND((COUNTIF(DK584:$DL$812,DK584))=1,(COUNTIF(DK584:$DL$812,DL584))=1))</f>
        <v/>
      </c>
      <c r="DQ584" s="70"/>
      <c r="DR584" s="70" t="b">
        <f t="shared" si="572"/>
        <v>0</v>
      </c>
      <c r="DS584" s="70" t="b">
        <f t="shared" si="573"/>
        <v>0</v>
      </c>
      <c r="DT584" s="70">
        <f t="shared" si="583"/>
        <v>0</v>
      </c>
      <c r="DU584" s="70">
        <f t="shared" si="584"/>
        <v>0</v>
      </c>
      <c r="DV584" s="70" t="b">
        <f t="shared" si="574"/>
        <v>0</v>
      </c>
      <c r="DW584" s="70" t="b">
        <f t="shared" si="575"/>
        <v>0</v>
      </c>
      <c r="DX584" s="70"/>
      <c r="DY584" s="70" t="b">
        <f t="shared" si="576"/>
        <v>0</v>
      </c>
      <c r="DZ584" s="70">
        <f t="shared" si="577"/>
        <v>0</v>
      </c>
      <c r="EA584" s="70"/>
    </row>
    <row r="585" spans="1:131" x14ac:dyDescent="0.25">
      <c r="A585" s="24" t="str">
        <f t="shared" si="542"/>
        <v/>
      </c>
      <c r="B585" s="36"/>
      <c r="C585" s="37"/>
      <c r="D585" s="38"/>
      <c r="E585" s="37"/>
      <c r="F585" s="38"/>
      <c r="G585" s="39"/>
      <c r="H585" s="35"/>
      <c r="I585" s="30"/>
      <c r="J585" s="38"/>
      <c r="K585" s="36"/>
      <c r="L585" s="40"/>
      <c r="M585" s="43"/>
      <c r="N585" s="44"/>
      <c r="O585" s="35"/>
      <c r="P585" s="87"/>
      <c r="R585" s="70"/>
      <c r="S585" s="70"/>
      <c r="T585" s="99" t="s">
        <v>1311</v>
      </c>
      <c r="U585" s="146" t="s">
        <v>1312</v>
      </c>
      <c r="V585" s="70"/>
      <c r="W585" s="70"/>
      <c r="X585" s="70"/>
      <c r="Y585" s="70"/>
      <c r="Z585" t="b">
        <f t="shared" si="521"/>
        <v>0</v>
      </c>
      <c r="AA585" t="b">
        <f t="shared" si="543"/>
        <v>0</v>
      </c>
      <c r="AB585" t="b">
        <f t="shared" si="522"/>
        <v>0</v>
      </c>
      <c r="AC585" t="b">
        <f t="shared" si="523"/>
        <v>0</v>
      </c>
      <c r="AD585" s="101" t="b">
        <f t="shared" si="524"/>
        <v>0</v>
      </c>
      <c r="AE585" t="e">
        <f t="shared" si="525"/>
        <v>#VALUE!</v>
      </c>
      <c r="AF585" t="b">
        <f t="shared" si="526"/>
        <v>0</v>
      </c>
      <c r="AG585" s="135"/>
      <c r="AH585" s="82" t="b">
        <f t="shared" si="527"/>
        <v>0</v>
      </c>
      <c r="AI585" s="99" t="b">
        <f t="shared" si="528"/>
        <v>0</v>
      </c>
      <c r="AJ585" s="70" t="b">
        <f t="shared" si="529"/>
        <v>0</v>
      </c>
      <c r="AK585" s="111" t="b">
        <f t="shared" si="544"/>
        <v>0</v>
      </c>
      <c r="AL585" s="82" t="e">
        <f t="shared" si="530"/>
        <v>#VALUE!</v>
      </c>
      <c r="AM585" s="82" t="b">
        <f t="shared" si="531"/>
        <v>0</v>
      </c>
      <c r="AN585" s="82" t="b">
        <f t="shared" si="532"/>
        <v>0</v>
      </c>
      <c r="AO585" s="82" t="b">
        <f t="shared" si="545"/>
        <v>0</v>
      </c>
      <c r="AP585" s="82" t="b">
        <f t="shared" si="533"/>
        <v>0</v>
      </c>
      <c r="AQ585" s="82" t="b">
        <f t="shared" si="546"/>
        <v>0</v>
      </c>
      <c r="AR585" s="70">
        <f t="shared" si="547"/>
        <v>0</v>
      </c>
      <c r="AS585" s="82" t="b">
        <f t="shared" si="534"/>
        <v>0</v>
      </c>
      <c r="AT585" s="82" t="b">
        <f t="shared" si="535"/>
        <v>0</v>
      </c>
      <c r="AU585" s="82" t="b">
        <f t="shared" si="536"/>
        <v>0</v>
      </c>
      <c r="AV585" s="82" t="b">
        <f t="shared" si="537"/>
        <v>0</v>
      </c>
      <c r="AW585" s="82" t="b">
        <f t="shared" si="538"/>
        <v>0</v>
      </c>
      <c r="AX585" s="82" t="b">
        <f t="shared" si="539"/>
        <v>0</v>
      </c>
      <c r="AY585" s="82" t="b">
        <f t="shared" si="548"/>
        <v>0</v>
      </c>
      <c r="AZ585" s="82"/>
      <c r="BA585" s="82" t="b">
        <f t="shared" si="549"/>
        <v>0</v>
      </c>
      <c r="BB585" s="82" t="b">
        <f t="shared" si="550"/>
        <v>0</v>
      </c>
      <c r="BC585" s="82" t="b">
        <f t="shared" si="551"/>
        <v>0</v>
      </c>
      <c r="BD585" s="70"/>
      <c r="BE585" s="70" t="str">
        <f t="shared" si="540"/>
        <v/>
      </c>
      <c r="BF585" s="70">
        <v>574</v>
      </c>
      <c r="BG585" s="70"/>
      <c r="BH585" s="70"/>
      <c r="BI585" s="70"/>
      <c r="BJ585" s="70"/>
      <c r="BK585" s="70"/>
      <c r="BL585" s="70"/>
      <c r="BM585" s="70"/>
      <c r="BN585" s="70"/>
      <c r="BO585" s="70"/>
      <c r="BP585" s="70"/>
      <c r="BQ585" s="70"/>
      <c r="BR585" s="70"/>
      <c r="BS585" s="70" t="b">
        <f t="shared" si="541"/>
        <v>0</v>
      </c>
      <c r="BT585" s="70">
        <f>COUNTA(B586:$O$830)</f>
        <v>0</v>
      </c>
      <c r="BU585" s="70"/>
      <c r="BV585" s="163"/>
      <c r="BW585" s="163"/>
      <c r="BX585" s="163"/>
      <c r="BY585" s="163"/>
      <c r="BZ585" s="163"/>
      <c r="CA585" s="163"/>
      <c r="CB585" s="163"/>
      <c r="CC585" s="163"/>
      <c r="CD585" s="163"/>
      <c r="CE585" s="163" t="str">
        <f t="shared" si="552"/>
        <v/>
      </c>
      <c r="CF585" s="163" t="str">
        <f t="shared" si="553"/>
        <v/>
      </c>
      <c r="CG585" s="163" t="str">
        <f t="shared" si="554"/>
        <v/>
      </c>
      <c r="CH585" s="163" t="str">
        <f t="shared" si="555"/>
        <v/>
      </c>
      <c r="CI585" s="163" t="str">
        <f t="shared" si="556"/>
        <v/>
      </c>
      <c r="CJ585" s="163" t="str">
        <f t="shared" si="557"/>
        <v/>
      </c>
      <c r="CK585" s="163" t="str">
        <f t="shared" si="558"/>
        <v/>
      </c>
      <c r="CL585" s="163" t="str">
        <f t="shared" si="559"/>
        <v/>
      </c>
      <c r="CM585" s="163" t="str">
        <f t="shared" si="560"/>
        <v/>
      </c>
      <c r="CN585" s="163"/>
      <c r="CO585" s="163"/>
      <c r="CP585" s="163" t="str">
        <f t="shared" si="561"/>
        <v/>
      </c>
      <c r="CQ585" s="163"/>
      <c r="CR585" s="163"/>
      <c r="CS585" s="185" t="str">
        <f t="shared" si="578"/>
        <v/>
      </c>
      <c r="CT585" s="70"/>
      <c r="CU585" s="70">
        <f t="shared" si="562"/>
        <v>0</v>
      </c>
      <c r="CV585" s="70">
        <f t="shared" si="563"/>
        <v>0</v>
      </c>
      <c r="CW585" s="70"/>
      <c r="CX585" s="96">
        <f t="shared" si="564"/>
        <v>0</v>
      </c>
      <c r="CY585" s="70"/>
      <c r="CZ585" s="70" t="e">
        <f t="shared" si="565"/>
        <v>#VALUE!</v>
      </c>
      <c r="DA585" s="70" t="e">
        <f t="shared" si="566"/>
        <v>#VALUE!</v>
      </c>
      <c r="DB585" s="70"/>
      <c r="DC585" s="70" t="b">
        <f t="shared" si="579"/>
        <v>0</v>
      </c>
      <c r="DD585" s="70">
        <f t="shared" si="567"/>
        <v>0</v>
      </c>
      <c r="DE585" s="70" t="str">
        <f t="shared" si="568"/>
        <v/>
      </c>
      <c r="DF585" s="70"/>
      <c r="DG585" s="70" t="str">
        <f t="shared" si="580"/>
        <v/>
      </c>
      <c r="DH585" s="70" t="b">
        <f t="shared" si="581"/>
        <v>0</v>
      </c>
      <c r="DI585" s="70" t="str">
        <f t="shared" si="582"/>
        <v/>
      </c>
      <c r="DJ585" s="70"/>
      <c r="DK585" s="70" t="str">
        <f t="shared" si="569"/>
        <v/>
      </c>
      <c r="DL585" s="70" t="str">
        <f t="shared" si="570"/>
        <v/>
      </c>
      <c r="DM585" s="70"/>
      <c r="DN585" s="70" t="str">
        <f t="shared" si="571"/>
        <v/>
      </c>
      <c r="DO585" s="70" t="str">
        <f>IF(DK585="","",AND((COUNTIF($DK$12:DL585,DK585))=1,(COUNTIF($DK$12:DL585,DL585))=1))</f>
        <v/>
      </c>
      <c r="DP585" s="70" t="str">
        <f>IF(DK585="","",AND((COUNTIF(DK585:$DL$812,DK585))=1,(COUNTIF(DK585:$DL$812,DL585))=1))</f>
        <v/>
      </c>
      <c r="DQ585" s="70"/>
      <c r="DR585" s="70" t="b">
        <f t="shared" si="572"/>
        <v>0</v>
      </c>
      <c r="DS585" s="70" t="b">
        <f t="shared" si="573"/>
        <v>0</v>
      </c>
      <c r="DT585" s="70">
        <f t="shared" si="583"/>
        <v>0</v>
      </c>
      <c r="DU585" s="70">
        <f t="shared" si="584"/>
        <v>0</v>
      </c>
      <c r="DV585" s="70" t="b">
        <f t="shared" si="574"/>
        <v>0</v>
      </c>
      <c r="DW585" s="70" t="b">
        <f t="shared" si="575"/>
        <v>0</v>
      </c>
      <c r="DX585" s="70"/>
      <c r="DY585" s="70" t="b">
        <f t="shared" si="576"/>
        <v>0</v>
      </c>
      <c r="DZ585" s="70">
        <f t="shared" si="577"/>
        <v>0</v>
      </c>
      <c r="EA585" s="70"/>
    </row>
    <row r="586" spans="1:131" x14ac:dyDescent="0.25">
      <c r="A586" s="24" t="str">
        <f t="shared" si="542"/>
        <v/>
      </c>
      <c r="B586" s="36"/>
      <c r="C586" s="37"/>
      <c r="D586" s="38"/>
      <c r="E586" s="37"/>
      <c r="F586" s="38"/>
      <c r="G586" s="39"/>
      <c r="H586" s="35"/>
      <c r="I586" s="30"/>
      <c r="J586" s="38"/>
      <c r="K586" s="36"/>
      <c r="L586" s="40"/>
      <c r="M586" s="43"/>
      <c r="N586" s="44"/>
      <c r="O586" s="35"/>
      <c r="P586" s="87"/>
      <c r="R586" s="70"/>
      <c r="S586" s="70"/>
      <c r="T586" s="99" t="s">
        <v>1313</v>
      </c>
      <c r="U586" s="146" t="s">
        <v>1314</v>
      </c>
      <c r="V586" s="70"/>
      <c r="W586" s="70"/>
      <c r="X586" s="70"/>
      <c r="Y586" s="70"/>
      <c r="Z586" t="b">
        <f t="shared" si="521"/>
        <v>0</v>
      </c>
      <c r="AA586" t="b">
        <f t="shared" si="543"/>
        <v>0</v>
      </c>
      <c r="AB586" t="b">
        <f t="shared" si="522"/>
        <v>0</v>
      </c>
      <c r="AC586" t="b">
        <f t="shared" si="523"/>
        <v>0</v>
      </c>
      <c r="AD586" s="101" t="b">
        <f t="shared" si="524"/>
        <v>0</v>
      </c>
      <c r="AE586" t="e">
        <f t="shared" si="525"/>
        <v>#VALUE!</v>
      </c>
      <c r="AF586" t="b">
        <f t="shared" si="526"/>
        <v>0</v>
      </c>
      <c r="AG586" s="135"/>
      <c r="AH586" s="82" t="b">
        <f t="shared" si="527"/>
        <v>0</v>
      </c>
      <c r="AI586" s="99" t="b">
        <f t="shared" si="528"/>
        <v>0</v>
      </c>
      <c r="AJ586" s="70" t="b">
        <f t="shared" si="529"/>
        <v>0</v>
      </c>
      <c r="AK586" s="111" t="b">
        <f t="shared" si="544"/>
        <v>0</v>
      </c>
      <c r="AL586" s="82" t="e">
        <f t="shared" si="530"/>
        <v>#VALUE!</v>
      </c>
      <c r="AM586" s="82" t="b">
        <f t="shared" si="531"/>
        <v>0</v>
      </c>
      <c r="AN586" s="82" t="b">
        <f t="shared" si="532"/>
        <v>0</v>
      </c>
      <c r="AO586" s="82" t="b">
        <f t="shared" si="545"/>
        <v>0</v>
      </c>
      <c r="AP586" s="82" t="b">
        <f t="shared" si="533"/>
        <v>0</v>
      </c>
      <c r="AQ586" s="82" t="b">
        <f t="shared" si="546"/>
        <v>0</v>
      </c>
      <c r="AR586" s="70">
        <f t="shared" si="547"/>
        <v>0</v>
      </c>
      <c r="AS586" s="82" t="b">
        <f t="shared" si="534"/>
        <v>0</v>
      </c>
      <c r="AT586" s="82" t="b">
        <f t="shared" si="535"/>
        <v>0</v>
      </c>
      <c r="AU586" s="82" t="b">
        <f t="shared" si="536"/>
        <v>0</v>
      </c>
      <c r="AV586" s="82" t="b">
        <f t="shared" si="537"/>
        <v>0</v>
      </c>
      <c r="AW586" s="82" t="b">
        <f t="shared" si="538"/>
        <v>0</v>
      </c>
      <c r="AX586" s="82" t="b">
        <f t="shared" si="539"/>
        <v>0</v>
      </c>
      <c r="AY586" s="82" t="b">
        <f t="shared" si="548"/>
        <v>0</v>
      </c>
      <c r="AZ586" s="82"/>
      <c r="BA586" s="82" t="b">
        <f t="shared" si="549"/>
        <v>0</v>
      </c>
      <c r="BB586" s="82" t="b">
        <f t="shared" si="550"/>
        <v>0</v>
      </c>
      <c r="BC586" s="82" t="b">
        <f t="shared" si="551"/>
        <v>0</v>
      </c>
      <c r="BD586" s="70"/>
      <c r="BE586" s="70" t="str">
        <f t="shared" si="540"/>
        <v/>
      </c>
      <c r="BF586" s="70">
        <v>575</v>
      </c>
      <c r="BG586" s="70"/>
      <c r="BH586" s="70"/>
      <c r="BI586" s="70"/>
      <c r="BJ586" s="70"/>
      <c r="BK586" s="70"/>
      <c r="BL586" s="70"/>
      <c r="BM586" s="70"/>
      <c r="BN586" s="70"/>
      <c r="BO586" s="70"/>
      <c r="BP586" s="70"/>
      <c r="BQ586" s="70"/>
      <c r="BR586" s="70"/>
      <c r="BS586" s="70" t="b">
        <f t="shared" si="541"/>
        <v>0</v>
      </c>
      <c r="BT586" s="70">
        <f>COUNTA(B587:$O$830)</f>
        <v>0</v>
      </c>
      <c r="BU586" s="70"/>
      <c r="BV586" s="163"/>
      <c r="BW586" s="163"/>
      <c r="BX586" s="163"/>
      <c r="BY586" s="163"/>
      <c r="BZ586" s="163"/>
      <c r="CA586" s="163"/>
      <c r="CB586" s="163"/>
      <c r="CC586" s="163"/>
      <c r="CD586" s="163"/>
      <c r="CE586" s="163" t="str">
        <f t="shared" si="552"/>
        <v/>
      </c>
      <c r="CF586" s="163" t="str">
        <f t="shared" si="553"/>
        <v/>
      </c>
      <c r="CG586" s="163" t="str">
        <f t="shared" si="554"/>
        <v/>
      </c>
      <c r="CH586" s="163" t="str">
        <f t="shared" si="555"/>
        <v/>
      </c>
      <c r="CI586" s="163" t="str">
        <f t="shared" si="556"/>
        <v/>
      </c>
      <c r="CJ586" s="163" t="str">
        <f t="shared" si="557"/>
        <v/>
      </c>
      <c r="CK586" s="163" t="str">
        <f t="shared" si="558"/>
        <v/>
      </c>
      <c r="CL586" s="163" t="str">
        <f t="shared" si="559"/>
        <v/>
      </c>
      <c r="CM586" s="163" t="str">
        <f t="shared" si="560"/>
        <v/>
      </c>
      <c r="CN586" s="163"/>
      <c r="CO586" s="163"/>
      <c r="CP586" s="163" t="str">
        <f t="shared" si="561"/>
        <v/>
      </c>
      <c r="CQ586" s="163"/>
      <c r="CR586" s="163"/>
      <c r="CS586" s="185" t="str">
        <f t="shared" si="578"/>
        <v/>
      </c>
      <c r="CT586" s="70"/>
      <c r="CU586" s="70">
        <f t="shared" si="562"/>
        <v>0</v>
      </c>
      <c r="CV586" s="70">
        <f t="shared" si="563"/>
        <v>0</v>
      </c>
      <c r="CW586" s="70"/>
      <c r="CX586" s="96">
        <f t="shared" si="564"/>
        <v>0</v>
      </c>
      <c r="CY586" s="70"/>
      <c r="CZ586" s="70" t="e">
        <f t="shared" si="565"/>
        <v>#VALUE!</v>
      </c>
      <c r="DA586" s="70" t="e">
        <f t="shared" si="566"/>
        <v>#VALUE!</v>
      </c>
      <c r="DB586" s="70"/>
      <c r="DC586" s="70" t="b">
        <f t="shared" si="579"/>
        <v>0</v>
      </c>
      <c r="DD586" s="70">
        <f t="shared" si="567"/>
        <v>0</v>
      </c>
      <c r="DE586" s="70" t="str">
        <f t="shared" si="568"/>
        <v/>
      </c>
      <c r="DF586" s="70"/>
      <c r="DG586" s="70" t="str">
        <f t="shared" si="580"/>
        <v/>
      </c>
      <c r="DH586" s="70" t="b">
        <f t="shared" si="581"/>
        <v>0</v>
      </c>
      <c r="DI586" s="70" t="str">
        <f t="shared" si="582"/>
        <v/>
      </c>
      <c r="DJ586" s="70"/>
      <c r="DK586" s="70" t="str">
        <f t="shared" si="569"/>
        <v/>
      </c>
      <c r="DL586" s="70" t="str">
        <f t="shared" si="570"/>
        <v/>
      </c>
      <c r="DM586" s="70"/>
      <c r="DN586" s="70" t="str">
        <f t="shared" si="571"/>
        <v/>
      </c>
      <c r="DO586" s="70" t="str">
        <f>IF(DK586="","",AND((COUNTIF($DK$12:DL586,DK586))=1,(COUNTIF($DK$12:DL586,DL586))=1))</f>
        <v/>
      </c>
      <c r="DP586" s="70" t="str">
        <f>IF(DK586="","",AND((COUNTIF(DK586:$DL$812,DK586))=1,(COUNTIF(DK586:$DL$812,DL586))=1))</f>
        <v/>
      </c>
      <c r="DQ586" s="70"/>
      <c r="DR586" s="70" t="b">
        <f t="shared" si="572"/>
        <v>0</v>
      </c>
      <c r="DS586" s="70" t="b">
        <f t="shared" si="573"/>
        <v>0</v>
      </c>
      <c r="DT586" s="70">
        <f t="shared" si="583"/>
        <v>0</v>
      </c>
      <c r="DU586" s="70">
        <f t="shared" si="584"/>
        <v>0</v>
      </c>
      <c r="DV586" s="70" t="b">
        <f t="shared" si="574"/>
        <v>0</v>
      </c>
      <c r="DW586" s="70" t="b">
        <f t="shared" si="575"/>
        <v>0</v>
      </c>
      <c r="DX586" s="70"/>
      <c r="DY586" s="70" t="b">
        <f t="shared" si="576"/>
        <v>0</v>
      </c>
      <c r="DZ586" s="70">
        <f t="shared" si="577"/>
        <v>0</v>
      </c>
      <c r="EA586" s="70"/>
    </row>
    <row r="587" spans="1:131" x14ac:dyDescent="0.25">
      <c r="A587" s="24" t="str">
        <f t="shared" si="542"/>
        <v/>
      </c>
      <c r="B587" s="36"/>
      <c r="C587" s="37"/>
      <c r="D587" s="38"/>
      <c r="E587" s="37"/>
      <c r="F587" s="38"/>
      <c r="G587" s="39"/>
      <c r="H587" s="35"/>
      <c r="I587" s="30"/>
      <c r="J587" s="38"/>
      <c r="K587" s="36"/>
      <c r="L587" s="40"/>
      <c r="M587" s="43"/>
      <c r="N587" s="44"/>
      <c r="O587" s="35"/>
      <c r="P587" s="87"/>
      <c r="R587" s="70"/>
      <c r="S587" s="70"/>
      <c r="T587" s="99" t="s">
        <v>1315</v>
      </c>
      <c r="U587" s="146" t="s">
        <v>1316</v>
      </c>
      <c r="V587" s="70"/>
      <c r="W587" s="70"/>
      <c r="X587" s="70"/>
      <c r="Y587" s="70"/>
      <c r="Z587" t="b">
        <f t="shared" si="521"/>
        <v>0</v>
      </c>
      <c r="AA587" t="b">
        <f t="shared" si="543"/>
        <v>0</v>
      </c>
      <c r="AB587" t="b">
        <f t="shared" si="522"/>
        <v>0</v>
      </c>
      <c r="AC587" t="b">
        <f t="shared" si="523"/>
        <v>0</v>
      </c>
      <c r="AD587" s="101" t="b">
        <f t="shared" si="524"/>
        <v>0</v>
      </c>
      <c r="AE587" t="e">
        <f t="shared" si="525"/>
        <v>#VALUE!</v>
      </c>
      <c r="AF587" t="b">
        <f t="shared" si="526"/>
        <v>0</v>
      </c>
      <c r="AG587" s="135"/>
      <c r="AH587" s="82" t="b">
        <f t="shared" si="527"/>
        <v>0</v>
      </c>
      <c r="AI587" s="99" t="b">
        <f t="shared" si="528"/>
        <v>0</v>
      </c>
      <c r="AJ587" s="70" t="b">
        <f t="shared" si="529"/>
        <v>0</v>
      </c>
      <c r="AK587" s="111" t="b">
        <f t="shared" si="544"/>
        <v>0</v>
      </c>
      <c r="AL587" s="82" t="e">
        <f t="shared" si="530"/>
        <v>#VALUE!</v>
      </c>
      <c r="AM587" s="82" t="b">
        <f t="shared" si="531"/>
        <v>0</v>
      </c>
      <c r="AN587" s="82" t="b">
        <f t="shared" si="532"/>
        <v>0</v>
      </c>
      <c r="AO587" s="82" t="b">
        <f t="shared" si="545"/>
        <v>0</v>
      </c>
      <c r="AP587" s="82" t="b">
        <f t="shared" si="533"/>
        <v>0</v>
      </c>
      <c r="AQ587" s="82" t="b">
        <f t="shared" si="546"/>
        <v>0</v>
      </c>
      <c r="AR587" s="70">
        <f t="shared" si="547"/>
        <v>0</v>
      </c>
      <c r="AS587" s="82" t="b">
        <f t="shared" si="534"/>
        <v>0</v>
      </c>
      <c r="AT587" s="82" t="b">
        <f t="shared" si="535"/>
        <v>0</v>
      </c>
      <c r="AU587" s="82" t="b">
        <f t="shared" si="536"/>
        <v>0</v>
      </c>
      <c r="AV587" s="82" t="b">
        <f t="shared" si="537"/>
        <v>0</v>
      </c>
      <c r="AW587" s="82" t="b">
        <f t="shared" si="538"/>
        <v>0</v>
      </c>
      <c r="AX587" s="82" t="b">
        <f t="shared" si="539"/>
        <v>0</v>
      </c>
      <c r="AY587" s="82" t="b">
        <f t="shared" si="548"/>
        <v>0</v>
      </c>
      <c r="AZ587" s="82"/>
      <c r="BA587" s="82" t="b">
        <f t="shared" si="549"/>
        <v>0</v>
      </c>
      <c r="BB587" s="82" t="b">
        <f t="shared" si="550"/>
        <v>0</v>
      </c>
      <c r="BC587" s="82" t="b">
        <f t="shared" si="551"/>
        <v>0</v>
      </c>
      <c r="BD587" s="70"/>
      <c r="BE587" s="70" t="str">
        <f t="shared" si="540"/>
        <v/>
      </c>
      <c r="BF587" s="70">
        <v>576</v>
      </c>
      <c r="BG587" s="70"/>
      <c r="BH587" s="70"/>
      <c r="BI587" s="70"/>
      <c r="BJ587" s="70"/>
      <c r="BK587" s="70"/>
      <c r="BL587" s="70"/>
      <c r="BM587" s="70"/>
      <c r="BN587" s="70"/>
      <c r="BO587" s="70"/>
      <c r="BP587" s="70"/>
      <c r="BQ587" s="70"/>
      <c r="BR587" s="70"/>
      <c r="BS587" s="70" t="b">
        <f t="shared" si="541"/>
        <v>0</v>
      </c>
      <c r="BT587" s="70">
        <f>COUNTA(B588:$O$830)</f>
        <v>0</v>
      </c>
      <c r="BU587" s="70"/>
      <c r="BV587" s="163"/>
      <c r="BW587" s="163"/>
      <c r="BX587" s="163"/>
      <c r="BY587" s="163"/>
      <c r="BZ587" s="163"/>
      <c r="CA587" s="163"/>
      <c r="CB587" s="163"/>
      <c r="CC587" s="163"/>
      <c r="CD587" s="163"/>
      <c r="CE587" s="163" t="str">
        <f t="shared" si="552"/>
        <v/>
      </c>
      <c r="CF587" s="163" t="str">
        <f t="shared" si="553"/>
        <v/>
      </c>
      <c r="CG587" s="163" t="str">
        <f t="shared" si="554"/>
        <v/>
      </c>
      <c r="CH587" s="163" t="str">
        <f t="shared" si="555"/>
        <v/>
      </c>
      <c r="CI587" s="163" t="str">
        <f t="shared" si="556"/>
        <v/>
      </c>
      <c r="CJ587" s="163" t="str">
        <f t="shared" si="557"/>
        <v/>
      </c>
      <c r="CK587" s="163" t="str">
        <f t="shared" si="558"/>
        <v/>
      </c>
      <c r="CL587" s="163" t="str">
        <f t="shared" si="559"/>
        <v/>
      </c>
      <c r="CM587" s="163" t="str">
        <f t="shared" si="560"/>
        <v/>
      </c>
      <c r="CN587" s="163"/>
      <c r="CO587" s="163"/>
      <c r="CP587" s="163" t="str">
        <f t="shared" si="561"/>
        <v/>
      </c>
      <c r="CQ587" s="163"/>
      <c r="CR587" s="163"/>
      <c r="CS587" s="185" t="str">
        <f t="shared" si="578"/>
        <v/>
      </c>
      <c r="CT587" s="70"/>
      <c r="CU587" s="70">
        <f t="shared" si="562"/>
        <v>0</v>
      </c>
      <c r="CV587" s="70">
        <f t="shared" si="563"/>
        <v>0</v>
      </c>
      <c r="CW587" s="70"/>
      <c r="CX587" s="96">
        <f t="shared" si="564"/>
        <v>0</v>
      </c>
      <c r="CY587" s="70"/>
      <c r="CZ587" s="70" t="e">
        <f t="shared" si="565"/>
        <v>#VALUE!</v>
      </c>
      <c r="DA587" s="70" t="e">
        <f t="shared" si="566"/>
        <v>#VALUE!</v>
      </c>
      <c r="DB587" s="70"/>
      <c r="DC587" s="70" t="b">
        <f t="shared" si="579"/>
        <v>0</v>
      </c>
      <c r="DD587" s="70">
        <f t="shared" si="567"/>
        <v>0</v>
      </c>
      <c r="DE587" s="70" t="str">
        <f t="shared" si="568"/>
        <v/>
      </c>
      <c r="DF587" s="70"/>
      <c r="DG587" s="70" t="str">
        <f t="shared" si="580"/>
        <v/>
      </c>
      <c r="DH587" s="70" t="b">
        <f t="shared" si="581"/>
        <v>0</v>
      </c>
      <c r="DI587" s="70" t="str">
        <f t="shared" si="582"/>
        <v/>
      </c>
      <c r="DJ587" s="70"/>
      <c r="DK587" s="70" t="str">
        <f t="shared" si="569"/>
        <v/>
      </c>
      <c r="DL587" s="70" t="str">
        <f t="shared" si="570"/>
        <v/>
      </c>
      <c r="DM587" s="70"/>
      <c r="DN587" s="70" t="str">
        <f t="shared" si="571"/>
        <v/>
      </c>
      <c r="DO587" s="70" t="str">
        <f>IF(DK587="","",AND((COUNTIF($DK$12:DL587,DK587))=1,(COUNTIF($DK$12:DL587,DL587))=1))</f>
        <v/>
      </c>
      <c r="DP587" s="70" t="str">
        <f>IF(DK587="","",AND((COUNTIF(DK587:$DL$812,DK587))=1,(COUNTIF(DK587:$DL$812,DL587))=1))</f>
        <v/>
      </c>
      <c r="DQ587" s="70"/>
      <c r="DR587" s="70" t="b">
        <f t="shared" si="572"/>
        <v>0</v>
      </c>
      <c r="DS587" s="70" t="b">
        <f t="shared" si="573"/>
        <v>0</v>
      </c>
      <c r="DT587" s="70">
        <f t="shared" si="583"/>
        <v>0</v>
      </c>
      <c r="DU587" s="70">
        <f t="shared" si="584"/>
        <v>0</v>
      </c>
      <c r="DV587" s="70" t="b">
        <f t="shared" si="574"/>
        <v>0</v>
      </c>
      <c r="DW587" s="70" t="b">
        <f t="shared" si="575"/>
        <v>0</v>
      </c>
      <c r="DX587" s="70"/>
      <c r="DY587" s="70" t="b">
        <f t="shared" si="576"/>
        <v>0</v>
      </c>
      <c r="DZ587" s="70">
        <f t="shared" si="577"/>
        <v>0</v>
      </c>
      <c r="EA587" s="70"/>
    </row>
    <row r="588" spans="1:131" x14ac:dyDescent="0.25">
      <c r="A588" s="24" t="str">
        <f t="shared" si="542"/>
        <v/>
      </c>
      <c r="B588" s="36"/>
      <c r="C588" s="37"/>
      <c r="D588" s="38"/>
      <c r="E588" s="37"/>
      <c r="F588" s="38"/>
      <c r="G588" s="39"/>
      <c r="H588" s="35"/>
      <c r="I588" s="30"/>
      <c r="J588" s="38"/>
      <c r="K588" s="36"/>
      <c r="L588" s="40"/>
      <c r="M588" s="43"/>
      <c r="N588" s="44"/>
      <c r="O588" s="35"/>
      <c r="P588" s="87"/>
      <c r="R588" s="70"/>
      <c r="S588" s="70"/>
      <c r="T588" s="99" t="s">
        <v>1317</v>
      </c>
      <c r="U588" s="146" t="s">
        <v>1318</v>
      </c>
      <c r="V588" s="70"/>
      <c r="W588" s="70"/>
      <c r="X588" s="70"/>
      <c r="Y588" s="70"/>
      <c r="Z588" t="b">
        <f t="shared" ref="Z588:Z651" si="585">NOT(OR(COUNTA(B588:O588,)=1,C588="C",C588="A",C588="P",C588="IMB",C588="F",C588="CT",C588="AT",C588="PT"))</f>
        <v>0</v>
      </c>
      <c r="AA588" t="b">
        <f t="shared" si="543"/>
        <v>0</v>
      </c>
      <c r="AB588" t="b">
        <f t="shared" ref="AB588:AB651" si="586">IF(COUNTA(B588:O588,)=1,FALSE,AND(OR(C588="CT",C588="AT",C588="PT"),D588&lt;&gt;""))</f>
        <v>0</v>
      </c>
      <c r="AC588" t="b">
        <f t="shared" ref="AC588:AC651" si="587">IF(ISBLANK(C588),FALSE,IF((((ISBLANK(D588))+(C588&lt;&gt;"c")+(C588&lt;&gt;"a")+(C588&lt;&gt;"p"))=4),FALSE,IF(OR(C588="P",C588="ct",C588="at",C588="pt"),FALSE,IF(OR(ISERROR(SEARCH("/",D588)),(NOT(ISBLANK(D588))+(C588="c")+(C588="a")+(C588="p")=1)),TRUE,OR(((AND((MID(D588,SEARCH("/",D588),3))="/ft",C588="c")+(AND((MID(D588,SEARCH("/",D588),3))="/ae",C588="a"))+(AND((MID(D588,SEARCH("/",D588),3))="/of",C588="c")))+(ISNUMBER(MID(D588,SEARCH("/",D588)+1,LEN(D588)-SEARCH("/",D588))*1)))&lt;&gt;1,SEARCH("/",D588)&lt;&gt;6,IF(OR(LEFT(D588,2)="2A",LEFT(D588,2)="2B"),ISERROR(VALUE(MID(D588,3,3))),ISERROR(VALUE(LEFT(D588,5)))))))))</f>
        <v>0</v>
      </c>
      <c r="AD588" s="101" t="b">
        <f t="shared" ref="AD588:AD651" si="588">IF(ISBLANK(E588),FALSE,OR(C588&amp;D588=E588&amp;F588,LEFT(D588,2)="20"))</f>
        <v>0</v>
      </c>
      <c r="AE588" t="e">
        <f t="shared" ref="AE588:AE651" si="589">TEXT($I$3,"00000")&lt;&gt;MID(D588,1,SEARCH("/",D588)-1)</f>
        <v>#VALUE!</v>
      </c>
      <c r="AF588" t="b">
        <f t="shared" ref="AF588:AF651" si="590">NOT(OR(COUNTA(B588:O588,)=1,E588="C",E588="A",E588="P",E588="IMB",E588="F",E588="CT",E588="AT",E588="PT"))</f>
        <v>0</v>
      </c>
      <c r="AG588" s="135"/>
      <c r="AH588" s="82" t="b">
        <f t="shared" ref="AH588:AH651" si="591">IF(COUNTA(B588:O588,)=1,FALSE,IF(ISNA(LOOKUP(C588&amp;E588&amp;H588,ceh)),TRUE,IF(C588&amp;E588&amp;H588&lt;&gt;LOOKUP(C588&amp;E588&amp;H588,ceh),TRUE,FALSE)))</f>
        <v>0</v>
      </c>
      <c r="AI588" s="99" t="b">
        <f t="shared" ref="AI588:AI651" si="592">IF(COUNTA(B588:O588,)=1,FALSE,AND(OR(E588="CT",E588="AT",E588="PT"),F588&lt;&gt;""))</f>
        <v>0</v>
      </c>
      <c r="AJ588" s="70" t="b">
        <f t="shared" ref="AJ588:AJ651" si="593">IF(ISBLANK(E588),FALSE,IF((((ISBLANK(F588))+(E588&lt;&gt;"c")+(E588&lt;&gt;"a")+(E588&lt;&gt;"p"))=4),FALSE,IF(OR(E588="P",E588="ct",E588="at",E588="pt"),FALSE,IF(OR(ISERROR(SEARCH("/",F588)),(NOT(ISBLANK(F588))+(E588="c")+(E588="a")+(E588="p")=1)),TRUE,OR(((AND((MID(F588,SEARCH("/",F588),3))="/ft",E588="c")+(AND((MID(F588,SEARCH("/",F588),3))="/ae",E588="a"))+(AND((MID(F588,SEARCH("/",F588),3))="/of",E588="c")))+(ISNUMBER(MID(F588,SEARCH("/",F588)+1,LEN(F588)-SEARCH("/",F588))*1)))&lt;&gt;1,SEARCH("/",F588)&lt;&gt;6,IF(OR(LEFT(F588,2)="2A",LEFT(F588,2)="2B"),ISERROR(VALUE(MID(F588,3,3))),ISERROR(VALUE(LEFT(F588,5)))))))))</f>
        <v>0</v>
      </c>
      <c r="AK588" s="111" t="b">
        <f t="shared" si="544"/>
        <v>0</v>
      </c>
      <c r="AL588" s="82" t="e">
        <f t="shared" ref="AL588:AL651" si="594">TEXT($I$3,"00000")&lt;&gt;MID(F588,1,SEARCH("/",F588)-1)</f>
        <v>#VALUE!</v>
      </c>
      <c r="AM588" s="82" t="b">
        <f t="shared" ref="AM588:AM651" si="595">IF(COUNTA(B588:O588,)=1,FALSE,OR(G588=0,ISBLANK(G588),ISTEXT(G588)))</f>
        <v>0</v>
      </c>
      <c r="AN588" s="82" t="b">
        <f t="shared" ref="AN588:AN651" si="596">((C588&amp;E588="cimb")+(C588&amp;E688="cf")+(C588&amp;E588="aimb")+(C588&amp;E588="af")+(C588&amp;E588="pf")+(C588&amp;E588="imbc")+(C588&amp;E588="fc")+(C588&amp;E588="imba")+(C588&amp;E588="fa")+(C588&amp;E588="fp")+(G588&lt;&gt;7))=2</f>
        <v>0</v>
      </c>
      <c r="AO588" s="82" t="b">
        <f t="shared" si="545"/>
        <v>0</v>
      </c>
      <c r="AP588" s="82" t="b">
        <f t="shared" ref="AP588:AP651" si="597">IF(AND(COUNTA(B588:O588,)&lt;&gt;1,ISBLANK(H588)),TRUE,IF(ISNA(LOOKUP(H588,Diamètre_Conduite)),TRUE,IF(H588&lt;&gt;LOOKUP(H588,Diamètre_Conduite),TRUE,FALSE)))</f>
        <v>0</v>
      </c>
      <c r="AQ588" s="82" t="b">
        <f t="shared" si="546"/>
        <v>0</v>
      </c>
      <c r="AR588" s="70">
        <f t="shared" si="547"/>
        <v>0</v>
      </c>
      <c r="AS588" s="82" t="b">
        <f t="shared" ref="AS588:AS651" si="598">IF(COUNTA(B588:O588,)=1,FALSE,IF(ISNA(LOOKUP(K588,diamcable)),TRUE,IF(K588&lt;&gt;LOOKUP(K588,diamcable),TRUE,FALSE)))</f>
        <v>0</v>
      </c>
      <c r="AT588" s="82" t="b">
        <f t="shared" ref="AT588:AT651" si="599">IF(OR(AND(C588="",E588="",H588=""),COUNTA(B588:O588,)=1),FALSE,IF(ISNA(LOOKUP(C588&amp;E588,CE)),TRUE,IF(C588&amp;E588&lt;&gt;LOOKUP(C588&amp;E588,CE),TRUE,FALSE)))</f>
        <v>0</v>
      </c>
      <c r="AU588" s="82" t="b">
        <f t="shared" ref="AU588:AU651" si="600">IF(OR(COUNTA(B588:O588,)=1,M588=""),FALSE,OR(AND(C588="c",OR(B588="se",B588="ss")),AND(C588="c",NOT(OR(M588="oui transition égout petit pied droit",M588="oui transition égout grand pied droit",M588="oui percement avec plus de 4 alvéoles",M588="oui percement petit pied droit",M588="oui percement grand pied droit"))),AND(C588="a",NOT(OR(M588="oui renforcement appui sans commande d'appui",M588="oui remplacement appui",M588="oui renforcement appui avec commande d'appui"))),(C588&lt;&gt;"c")+(C588&lt;&gt;"a")=2))</f>
        <v>0</v>
      </c>
      <c r="AV588" s="82" t="b">
        <f t="shared" ref="AV588:AV651" si="601">IF(OR(COUNTA(B588:O588,)=1,N588=""),FALSE,OR(AND(E588="c",NOT(OR(N588="oui transition égout petit pied droit",N588="oui transition égout grand pied droit",N588="oui percement avec plus de 4 alvéoles",N588="oui percement petit pied droit",N588="oui percement grand pied droit"))),AND(E588="a",NOT(OR(N588="oui renforcement appui sans commande d'appui",N588="oui remplacement appui",N588="oui renforcement appui avec commande d'appui"))),(E588&lt;&gt;"c")+(E588&lt;&gt;"a")=2))</f>
        <v>0</v>
      </c>
      <c r="AW588" s="82" t="b">
        <f t="shared" ref="AW588:AW651" si="602">IF(OR(COUNTA(B588:O588,)=1,O588=""),FALSE,IF(((O588="A PEO")+(O588="B PEO")+(O588="A Manchon &gt; 2dm3")+(O588="A Micro Manchon &lt; 2dm3")+(O588="B Manchon &gt; 2dm3")+(O588="B Micro Manchon &lt; 2dm3")+(O588="A PMSB")+(O588="B PMSB")+(O588=""))&lt;&gt;1,TRUE,IF(AND((LEFT(O588,1)="a"),OR((C588="c"),(C588="a"))),FALSE,IF(AND((LEFT(O588,1)="b"),OR(E588="c",E588="a")),FALSE,TRUE))))</f>
        <v>0</v>
      </c>
      <c r="AX588" s="82" t="b">
        <f t="shared" ref="AX588:AX651" si="603">IF(OR(COUNTA(B588:O588,)=1,O588=""),FALSE,IF(((O588="A PB Chambre")+(O588="B PB Chambre")+(O588="A PB Appui")+(O588="B PB Appui")+(O588=""))&lt;&gt;1,TRUE,IF((((O588="A PB Chambre")+(C588="c"))=2)+(((O588="B PB Chambre")+(E588="c"))=2)+(((O588="A PB Appui")+(C588="a"))=2)+(((O588="B PB Appui")+(E588="a"))=2),FALSE,TRUE)))</f>
        <v>0</v>
      </c>
      <c r="AY588" s="82" t="b">
        <f t="shared" si="548"/>
        <v>0</v>
      </c>
      <c r="AZ588" s="82"/>
      <c r="BA588" s="82" t="b">
        <f t="shared" si="549"/>
        <v>0</v>
      </c>
      <c r="BB588" s="82" t="b">
        <f t="shared" si="550"/>
        <v>0</v>
      </c>
      <c r="BC588" s="82" t="b">
        <f t="shared" si="551"/>
        <v>0</v>
      </c>
      <c r="BD588" s="70"/>
      <c r="BE588" s="70" t="str">
        <f t="shared" ref="BE588:BE651" si="604">IF(ISERR(LEFT(D588,SEARCH("/",D588,1)-1)),"",LEFT(D588,SEARCH("/",D588,1)-1))</f>
        <v/>
      </c>
      <c r="BF588" s="70">
        <v>577</v>
      </c>
      <c r="BG588" s="70"/>
      <c r="BH588" s="70"/>
      <c r="BI588" s="70"/>
      <c r="BJ588" s="70"/>
      <c r="BK588" s="70"/>
      <c r="BL588" s="70"/>
      <c r="BM588" s="70"/>
      <c r="BN588" s="70"/>
      <c r="BO588" s="70"/>
      <c r="BP588" s="70"/>
      <c r="BQ588" s="70"/>
      <c r="BR588" s="70"/>
      <c r="BS588" s="70" t="b">
        <f t="shared" ref="BS588:BS651" si="605">IF(AND(COUNTA(B588:O588)=0,BT588&lt;&gt;0),TRUE,FALSE)</f>
        <v>0</v>
      </c>
      <c r="BT588" s="70">
        <f>COUNTA(B589:$O$830)</f>
        <v>0</v>
      </c>
      <c r="BU588" s="70"/>
      <c r="BV588" s="163"/>
      <c r="BW588" s="163"/>
      <c r="BX588" s="163"/>
      <c r="BY588" s="163"/>
      <c r="BZ588" s="163"/>
      <c r="CA588" s="163"/>
      <c r="CB588" s="163"/>
      <c r="CC588" s="163"/>
      <c r="CD588" s="163"/>
      <c r="CE588" s="163" t="str">
        <f t="shared" si="552"/>
        <v/>
      </c>
      <c r="CF588" s="163" t="str">
        <f t="shared" si="553"/>
        <v/>
      </c>
      <c r="CG588" s="163" t="str">
        <f t="shared" si="554"/>
        <v/>
      </c>
      <c r="CH588" s="163" t="str">
        <f t="shared" si="555"/>
        <v/>
      </c>
      <c r="CI588" s="163" t="str">
        <f t="shared" si="556"/>
        <v/>
      </c>
      <c r="CJ588" s="163" t="str">
        <f t="shared" si="557"/>
        <v/>
      </c>
      <c r="CK588" s="163" t="str">
        <f t="shared" si="558"/>
        <v/>
      </c>
      <c r="CL588" s="163" t="str">
        <f t="shared" si="559"/>
        <v/>
      </c>
      <c r="CM588" s="163" t="str">
        <f t="shared" si="560"/>
        <v/>
      </c>
      <c r="CN588" s="163"/>
      <c r="CO588" s="163"/>
      <c r="CP588" s="163" t="str">
        <f t="shared" si="561"/>
        <v/>
      </c>
      <c r="CQ588" s="163"/>
      <c r="CR588" s="163"/>
      <c r="CS588" s="185" t="str">
        <f t="shared" si="578"/>
        <v/>
      </c>
      <c r="CT588" s="70"/>
      <c r="CU588" s="70">
        <f t="shared" si="562"/>
        <v>0</v>
      </c>
      <c r="CV588" s="70">
        <f t="shared" si="563"/>
        <v>0</v>
      </c>
      <c r="CW588" s="70"/>
      <c r="CX588" s="96">
        <f t="shared" si="564"/>
        <v>0</v>
      </c>
      <c r="CY588" s="70"/>
      <c r="CZ588" s="70" t="e">
        <f t="shared" si="565"/>
        <v>#VALUE!</v>
      </c>
      <c r="DA588" s="70" t="e">
        <f t="shared" si="566"/>
        <v>#VALUE!</v>
      </c>
      <c r="DB588" s="70"/>
      <c r="DC588" s="70" t="b">
        <f t="shared" si="579"/>
        <v>0</v>
      </c>
      <c r="DD588" s="70">
        <f t="shared" si="567"/>
        <v>0</v>
      </c>
      <c r="DE588" s="70" t="str">
        <f t="shared" si="568"/>
        <v/>
      </c>
      <c r="DF588" s="70"/>
      <c r="DG588" s="70" t="str">
        <f t="shared" si="580"/>
        <v/>
      </c>
      <c r="DH588" s="70" t="b">
        <f t="shared" si="581"/>
        <v>0</v>
      </c>
      <c r="DI588" s="70" t="str">
        <f t="shared" si="582"/>
        <v/>
      </c>
      <c r="DJ588" s="70"/>
      <c r="DK588" s="70" t="str">
        <f t="shared" si="569"/>
        <v/>
      </c>
      <c r="DL588" s="70" t="str">
        <f t="shared" si="570"/>
        <v/>
      </c>
      <c r="DM588" s="70"/>
      <c r="DN588" s="70" t="str">
        <f t="shared" si="571"/>
        <v/>
      </c>
      <c r="DO588" s="70" t="str">
        <f>IF(DK588="","",AND((COUNTIF($DK$12:DL588,DK588))=1,(COUNTIF($DK$12:DL588,DL588))=1))</f>
        <v/>
      </c>
      <c r="DP588" s="70" t="str">
        <f>IF(DK588="","",AND((COUNTIF(DK588:$DL$812,DK588))=1,(COUNTIF(DK588:$DL$812,DL588))=1))</f>
        <v/>
      </c>
      <c r="DQ588" s="70"/>
      <c r="DR588" s="70" t="b">
        <f t="shared" si="572"/>
        <v>0</v>
      </c>
      <c r="DS588" s="70" t="b">
        <f t="shared" si="573"/>
        <v>0</v>
      </c>
      <c r="DT588" s="70">
        <f t="shared" si="583"/>
        <v>0</v>
      </c>
      <c r="DU588" s="70">
        <f t="shared" si="584"/>
        <v>0</v>
      </c>
      <c r="DV588" s="70" t="b">
        <f t="shared" si="574"/>
        <v>0</v>
      </c>
      <c r="DW588" s="70" t="b">
        <f t="shared" si="575"/>
        <v>0</v>
      </c>
      <c r="DX588" s="70"/>
      <c r="DY588" s="70" t="b">
        <f t="shared" si="576"/>
        <v>0</v>
      </c>
      <c r="DZ588" s="70">
        <f t="shared" si="577"/>
        <v>0</v>
      </c>
      <c r="EA588" s="70"/>
    </row>
    <row r="589" spans="1:131" x14ac:dyDescent="0.25">
      <c r="A589" s="24" t="str">
        <f t="shared" ref="A589:A652" si="606">IF(BS589=TRUE,"ligne vide interdite","")</f>
        <v/>
      </c>
      <c r="B589" s="36"/>
      <c r="C589" s="37"/>
      <c r="D589" s="38"/>
      <c r="E589" s="37"/>
      <c r="F589" s="38"/>
      <c r="G589" s="39"/>
      <c r="H589" s="35"/>
      <c r="I589" s="30"/>
      <c r="J589" s="38"/>
      <c r="K589" s="36"/>
      <c r="L589" s="40"/>
      <c r="M589" s="43"/>
      <c r="N589" s="44"/>
      <c r="O589" s="35"/>
      <c r="P589" s="87"/>
      <c r="R589" s="70"/>
      <c r="S589" s="70"/>
      <c r="T589" s="99" t="s">
        <v>1319</v>
      </c>
      <c r="U589" s="146" t="s">
        <v>1320</v>
      </c>
      <c r="V589" s="70"/>
      <c r="W589" s="70"/>
      <c r="X589" s="70"/>
      <c r="Y589" s="70"/>
      <c r="Z589" t="b">
        <f t="shared" si="585"/>
        <v>0</v>
      </c>
      <c r="AA589" t="b">
        <f t="shared" ref="AA589:AA652" si="607">AND($DN$11&gt;1,DN589=TRUE)</f>
        <v>0</v>
      </c>
      <c r="AB589" t="b">
        <f t="shared" si="586"/>
        <v>0</v>
      </c>
      <c r="AC589" t="b">
        <f t="shared" si="587"/>
        <v>0</v>
      </c>
      <c r="AD589" s="101" t="b">
        <f t="shared" si="588"/>
        <v>0</v>
      </c>
      <c r="AE589" t="e">
        <f t="shared" si="589"/>
        <v>#VALUE!</v>
      </c>
      <c r="AF589" t="b">
        <f t="shared" si="590"/>
        <v>0</v>
      </c>
      <c r="AG589" s="135"/>
      <c r="AH589" s="82" t="b">
        <f t="shared" si="591"/>
        <v>0</v>
      </c>
      <c r="AI589" s="99" t="b">
        <f t="shared" si="592"/>
        <v>0</v>
      </c>
      <c r="AJ589" s="70" t="b">
        <f t="shared" si="593"/>
        <v>0</v>
      </c>
      <c r="AK589" s="111" t="b">
        <f t="shared" ref="AK589:AK652" si="608">IF(ISBLANK(E589),FALSE,OR(C589&amp;D589=E589&amp;F589,LEFT(F589,2)="20"))</f>
        <v>0</v>
      </c>
      <c r="AL589" s="82" t="e">
        <f t="shared" si="594"/>
        <v>#VALUE!</v>
      </c>
      <c r="AM589" s="82" t="b">
        <f t="shared" si="595"/>
        <v>0</v>
      </c>
      <c r="AN589" s="82" t="b">
        <f t="shared" si="596"/>
        <v>0</v>
      </c>
      <c r="AO589" s="82" t="b">
        <f t="shared" ref="AO589:AO652" si="609">OR(AP589,AND((ISERROR(SEARCH("t",B589))+(H589&lt;&gt;"sous tubage existant"))=1,(H589&lt;&gt;"sous tubage existant")))</f>
        <v>0</v>
      </c>
      <c r="AP589" s="82" t="b">
        <f t="shared" si="597"/>
        <v>0</v>
      </c>
      <c r="AQ589" s="82" t="b">
        <f t="shared" ref="AQ589:AQ652" si="610">OR(AND(I589="oui",J589=""),(I589="oui")+(J589="6/8mm")+(J589="8/10mm")+(J589="11/14mm")+(J589="13/16mm")+(J589="15/18mm")+(J589="16/20mm")+(J589="21/25mm")+(J589="27/32mm")=1)</f>
        <v>0</v>
      </c>
      <c r="AR589" s="70">
        <f t="shared" ref="AR589:AR652" si="611">IF(I589="Oui",OR(((AND((K589&lt;=8),((LEFT(J589,SEARCH("/",J589,1)-1)*1)&lt;=11)))+(AND((K589&gt;8),(K589&lt;=12),((LEFT(J589,SEARCH("/",J589,1)-1)*1)&lt;=15)))+(AND((K589&gt;12),(K589&lt;=16),((LEFT(J589,SEARCH("/",J589,1)-1)*1)&lt;=21)))+(AND((K589&gt;16),((LEFT(J589,SEARCH("/",J589,1)-1)*1)&lt;=27))))&lt;&gt;1,(K589)&gt;(LEFT(J589,SEARCH("/",J589,1)-1)-(ROUNDUP((MID(J589,SEARCH("/",J589,1)+1,(SEARCH("mm",J589,1)-1)-SEARCH("/",J589,1))-(LEFT(J589,SEARCH("/",J589,1)-1)))/2,0)))),)</f>
        <v>0</v>
      </c>
      <c r="AS589" s="82" t="b">
        <f t="shared" si="598"/>
        <v>0</v>
      </c>
      <c r="AT589" s="82" t="b">
        <f t="shared" si="599"/>
        <v>0</v>
      </c>
      <c r="AU589" s="82" t="b">
        <f t="shared" si="600"/>
        <v>0</v>
      </c>
      <c r="AV589" s="82" t="b">
        <f t="shared" si="601"/>
        <v>0</v>
      </c>
      <c r="AW589" s="82" t="b">
        <f t="shared" si="602"/>
        <v>0</v>
      </c>
      <c r="AX589" s="82" t="b">
        <f t="shared" si="603"/>
        <v>0</v>
      </c>
      <c r="AY589" s="82" t="b">
        <f t="shared" ref="AY589:AY652" si="612">COUNTIF(AW589:AX589,TRUE)=2</f>
        <v>0</v>
      </c>
      <c r="AZ589" s="82"/>
      <c r="BA589" s="82" t="b">
        <f t="shared" ref="BA589:BA652" si="613">IF(AND(C589&amp;E589="cc",H589=150,I589="oui"),FALSE,AND(I589="oui",NOT(OR(C589&amp;E589&lt;&gt;"cc",NOT(H589=100)))))</f>
        <v>0</v>
      </c>
      <c r="BB589" s="82" t="b">
        <f t="shared" ref="BB589:BB652" si="614">AND(I589="oui",NOT(OR(C589&amp;E589&lt;&gt;"cc",G589&lt;100,NOT(OR(H589=60,H589=80)))))</f>
        <v>0</v>
      </c>
      <c r="BC589" s="82" t="b">
        <f t="shared" ref="BC589:BC652" si="615">IF(OR(I589="",AND(I589="oui",C589&amp;E589="cc")),FALSE,TRUE)</f>
        <v>0</v>
      </c>
      <c r="BD589" s="70"/>
      <c r="BE589" s="70" t="str">
        <f t="shared" si="604"/>
        <v/>
      </c>
      <c r="BF589" s="70">
        <v>578</v>
      </c>
      <c r="BG589" s="70"/>
      <c r="BH589" s="70"/>
      <c r="BI589" s="70"/>
      <c r="BJ589" s="70"/>
      <c r="BK589" s="70"/>
      <c r="BL589" s="70"/>
      <c r="BM589" s="70"/>
      <c r="BN589" s="70"/>
      <c r="BO589" s="70"/>
      <c r="BP589" s="70"/>
      <c r="BQ589" s="70"/>
      <c r="BR589" s="70"/>
      <c r="BS589" s="70" t="b">
        <f t="shared" si="605"/>
        <v>0</v>
      </c>
      <c r="BT589" s="70">
        <f>COUNTA(B590:$O$830)</f>
        <v>0</v>
      </c>
      <c r="BU589" s="70"/>
      <c r="BV589" s="163"/>
      <c r="BW589" s="163"/>
      <c r="BX589" s="163"/>
      <c r="BY589" s="163"/>
      <c r="BZ589" s="163"/>
      <c r="CA589" s="163"/>
      <c r="CB589" s="163"/>
      <c r="CC589" s="163"/>
      <c r="CD589" s="163"/>
      <c r="CE589" s="163" t="str">
        <f t="shared" ref="CE589:CE652" si="616">IF(OR(BV589="",BV589="non"),"",IF(LEFT(BV589,3)="oui","Oui",""))</f>
        <v/>
      </c>
      <c r="CF589" s="163" t="str">
        <f t="shared" ref="CF589:CF652" si="617">IF(BW589="","",BW589)</f>
        <v/>
      </c>
      <c r="CG589" s="163" t="str">
        <f t="shared" ref="CG589:CG652" si="618">IF(BX589="","",BX589)</f>
        <v/>
      </c>
      <c r="CH589" s="163" t="str">
        <f t="shared" ref="CH589:CH652" si="619">IF(BY589="","",BY589)</f>
        <v/>
      </c>
      <c r="CI589" s="163" t="str">
        <f t="shared" ref="CI589:CI652" si="620">IF(OR(BZ589=0,BZ589="non"),"",BZ589)</f>
        <v/>
      </c>
      <c r="CJ589" s="163" t="str">
        <f t="shared" ref="CJ589:CJ652" si="621">IF(OR(CA589=0,CA589="non"),"",CA589)</f>
        <v/>
      </c>
      <c r="CK589" s="163" t="str">
        <f t="shared" ref="CK589:CK652" si="622">IF(AND(CL589="",CM589=""),"",IF(AND(CL589&lt;&gt;"",CM589&lt;&gt;""),CL589&amp;" + "&amp;CM589,CL589&amp;CM589))</f>
        <v/>
      </c>
      <c r="CL589" s="163" t="str">
        <f t="shared" ref="CL589:CL652" si="623">IF(OR(CB589="non",CB589=0),"",CB589)</f>
        <v/>
      </c>
      <c r="CM589" s="163" t="str">
        <f t="shared" ref="CM589:CM652" si="624">IF(OR(CC589=0,CC589="non"),"",IF(CC589="PB Appui A","A PB Appui",IF(CC589="PB Appui B","B PB Appui",IF(CC589="PB Chambre A","A PB Chambre",IF(CC589="PB Chambre B","B PB Chambre",CC589)))))</f>
        <v/>
      </c>
      <c r="CN589" s="163"/>
      <c r="CO589" s="163"/>
      <c r="CP589" s="163" t="str">
        <f t="shared" ref="CP589:CP652" si="625">IF(OR(CO589="",CO589="non"),"",CO589)</f>
        <v/>
      </c>
      <c r="CQ589" s="163"/>
      <c r="CR589" s="163"/>
      <c r="CS589" s="185" t="str">
        <f t="shared" si="578"/>
        <v/>
      </c>
      <c r="CT589" s="70"/>
      <c r="CU589" s="70">
        <f t="shared" ref="CU589:CU652" si="626">IF(C589="c",D589,0)</f>
        <v>0</v>
      </c>
      <c r="CV589" s="70">
        <f t="shared" ref="CV589:CV652" si="627">IF(C589="a",D589,0)</f>
        <v>0</v>
      </c>
      <c r="CW589" s="70"/>
      <c r="CX589" s="96">
        <f t="shared" ref="CX589:CX652" si="628">IF(COUNTA(B589:O589,)&gt;1,1,0)</f>
        <v>0</v>
      </c>
      <c r="CY589" s="70"/>
      <c r="CZ589" s="70" t="e">
        <f t="shared" ref="CZ589:CZ652" si="629">TEXT($I$3,"00000")&lt;&gt;MID(D589,1,SEARCH("/",D589)-1)</f>
        <v>#VALUE!</v>
      </c>
      <c r="DA589" s="70" t="e">
        <f t="shared" ref="DA589:DA652" si="630">MID(D589,1,SEARCH("/",D589)-1)</f>
        <v>#VALUE!</v>
      </c>
      <c r="DB589" s="70"/>
      <c r="DC589" s="70" t="b">
        <f t="shared" si="579"/>
        <v>0</v>
      </c>
      <c r="DD589" s="70">
        <f t="shared" ref="DD589:DD652" si="631">IF(OR(B589="se",B589="ss"),OR(NOT(ISNA(MATCH("se"&amp;E589&amp;F589,$DE$12:$DE$812,0))),NOT(ISNA(MATCH("ss"&amp;E589&amp;F589,$DE$12:$DE$812,0)))),)</f>
        <v>0</v>
      </c>
      <c r="DE589" s="70" t="str">
        <f t="shared" ref="DE589:DE652" si="632">B589&amp;C589&amp;D589</f>
        <v/>
      </c>
      <c r="DF589" s="70"/>
      <c r="DG589" s="70" t="str">
        <f t="shared" si="580"/>
        <v/>
      </c>
      <c r="DH589" s="70" t="b">
        <f t="shared" si="581"/>
        <v>0</v>
      </c>
      <c r="DI589" s="70" t="str">
        <f t="shared" si="582"/>
        <v/>
      </c>
      <c r="DJ589" s="70"/>
      <c r="DK589" s="70" t="str">
        <f t="shared" ref="DK589:DK652" si="633">IF((C589="a")+(C589="c")+(C589="p")+(E589="a")+(E589="c")+(E589="p")=0,"",IF(((C589="a")+(C589="c")+(C589="p"))=1,C589&amp;D589,C589&amp;ROW(D589)&amp;"a"))</f>
        <v/>
      </c>
      <c r="DL589" s="70" t="str">
        <f t="shared" ref="DL589:DL652" si="634">IF((C589="a")+(C589="c")+(C589="p")+(E589="a")+(E589="c")+(E589="p")=0,"",IF(((E589="a")+(E589="c")+(E589="p"))=1,E589&amp;F589,E608&amp;ROW(F589)&amp;"b"))</f>
        <v/>
      </c>
      <c r="DM589" s="70"/>
      <c r="DN589" s="70" t="str">
        <f t="shared" ref="DN589:DN652" si="635">IF($DO$11&lt;$DP$11,DO589,DP589)</f>
        <v/>
      </c>
      <c r="DO589" s="70" t="str">
        <f>IF(DK589="","",AND((COUNTIF($DK$12:DL589,DK589))=1,(COUNTIF($DK$12:DL589,DL589))=1))</f>
        <v/>
      </c>
      <c r="DP589" s="70" t="str">
        <f>IF(DK589="","",AND((COUNTIF(DK589:$DL$812,DK589))=1,(COUNTIF(DK589:$DL$812,DL589))=1))</f>
        <v/>
      </c>
      <c r="DQ589" s="70"/>
      <c r="DR589" s="70" t="b">
        <f t="shared" ref="DR589:DR652" si="636">IF(LEFT(M589,13)="oui percement",COUNTIF($DT$12:$DT$1613,DT589)&gt;1,FALSE)</f>
        <v>0</v>
      </c>
      <c r="DS589" s="70" t="b">
        <f t="shared" ref="DS589:DS652" si="637">IF(RIGHT(M589,5)="appui",COUNTIF($DU$12:$DU$1613,DU589)&gt;1,FALSE)</f>
        <v>0</v>
      </c>
      <c r="DT589" s="70">
        <f t="shared" si="583"/>
        <v>0</v>
      </c>
      <c r="DU589" s="70">
        <f t="shared" si="584"/>
        <v>0</v>
      </c>
      <c r="DV589" s="70" t="b">
        <f t="shared" ref="DV589:DV652" si="638">IF(LEFT(N589,13)="oui percement",COUNTIF($DT$12:$DT$1613,DT1390)&gt;1,FALSE)</f>
        <v>0</v>
      </c>
      <c r="DW589" s="70" t="b">
        <f t="shared" ref="DW589:DW652" si="639">IF(RIGHT(N589,5)="appui",COUNTIF($DU$12:$DU$1613,DU1390)&gt;1,FALSE)</f>
        <v>0</v>
      </c>
      <c r="DX589" s="70"/>
      <c r="DY589" s="70" t="b">
        <f t="shared" ref="DY589:DY652" si="640">IF(OR(O589="",O589="non"),FALSE,(COUNTIF($DZ$12:$DZ$812,DZ589))&gt;1)</f>
        <v>0</v>
      </c>
      <c r="DZ589" s="70">
        <f t="shared" ref="DZ589:DZ652" si="641">IF(LEFT(O589,1)="a",D589,IF(LEFT(O589,1)="b",F589,))</f>
        <v>0</v>
      </c>
      <c r="EA589" s="70"/>
    </row>
    <row r="590" spans="1:131" x14ac:dyDescent="0.25">
      <c r="A590" s="24" t="str">
        <f t="shared" si="606"/>
        <v/>
      </c>
      <c r="B590" s="36"/>
      <c r="C590" s="37"/>
      <c r="D590" s="38"/>
      <c r="E590" s="37"/>
      <c r="F590" s="38"/>
      <c r="G590" s="39"/>
      <c r="H590" s="35"/>
      <c r="I590" s="30"/>
      <c r="J590" s="38"/>
      <c r="K590" s="36"/>
      <c r="L590" s="40"/>
      <c r="M590" s="43"/>
      <c r="N590" s="44"/>
      <c r="O590" s="35"/>
      <c r="P590" s="87"/>
      <c r="R590" s="70"/>
      <c r="S590" s="70"/>
      <c r="T590" s="99" t="s">
        <v>1321</v>
      </c>
      <c r="U590" s="146" t="s">
        <v>1322</v>
      </c>
      <c r="V590" s="70"/>
      <c r="W590" s="70"/>
      <c r="X590" s="70"/>
      <c r="Y590" s="70"/>
      <c r="Z590" t="b">
        <f t="shared" si="585"/>
        <v>0</v>
      </c>
      <c r="AA590" t="b">
        <f t="shared" si="607"/>
        <v>0</v>
      </c>
      <c r="AB590" t="b">
        <f t="shared" si="586"/>
        <v>0</v>
      </c>
      <c r="AC590" t="b">
        <f t="shared" si="587"/>
        <v>0</v>
      </c>
      <c r="AD590" s="101" t="b">
        <f t="shared" si="588"/>
        <v>0</v>
      </c>
      <c r="AE590" t="e">
        <f t="shared" si="589"/>
        <v>#VALUE!</v>
      </c>
      <c r="AF590" t="b">
        <f t="shared" si="590"/>
        <v>0</v>
      </c>
      <c r="AG590" s="135"/>
      <c r="AH590" s="82" t="b">
        <f t="shared" si="591"/>
        <v>0</v>
      </c>
      <c r="AI590" s="99" t="b">
        <f t="shared" si="592"/>
        <v>0</v>
      </c>
      <c r="AJ590" s="70" t="b">
        <f t="shared" si="593"/>
        <v>0</v>
      </c>
      <c r="AK590" s="111" t="b">
        <f t="shared" si="608"/>
        <v>0</v>
      </c>
      <c r="AL590" s="82" t="e">
        <f t="shared" si="594"/>
        <v>#VALUE!</v>
      </c>
      <c r="AM590" s="82" t="b">
        <f t="shared" si="595"/>
        <v>0</v>
      </c>
      <c r="AN590" s="82" t="b">
        <f t="shared" si="596"/>
        <v>0</v>
      </c>
      <c r="AO590" s="82" t="b">
        <f t="shared" si="609"/>
        <v>0</v>
      </c>
      <c r="AP590" s="82" t="b">
        <f t="shared" si="597"/>
        <v>0</v>
      </c>
      <c r="AQ590" s="82" t="b">
        <f t="shared" si="610"/>
        <v>0</v>
      </c>
      <c r="AR590" s="70">
        <f t="shared" si="611"/>
        <v>0</v>
      </c>
      <c r="AS590" s="82" t="b">
        <f t="shared" si="598"/>
        <v>0</v>
      </c>
      <c r="AT590" s="82" t="b">
        <f t="shared" si="599"/>
        <v>0</v>
      </c>
      <c r="AU590" s="82" t="b">
        <f t="shared" si="600"/>
        <v>0</v>
      </c>
      <c r="AV590" s="82" t="b">
        <f t="shared" si="601"/>
        <v>0</v>
      </c>
      <c r="AW590" s="82" t="b">
        <f t="shared" si="602"/>
        <v>0</v>
      </c>
      <c r="AX590" s="82" t="b">
        <f t="shared" si="603"/>
        <v>0</v>
      </c>
      <c r="AY590" s="82" t="b">
        <f t="shared" si="612"/>
        <v>0</v>
      </c>
      <c r="AZ590" s="82"/>
      <c r="BA590" s="82" t="b">
        <f t="shared" si="613"/>
        <v>0</v>
      </c>
      <c r="BB590" s="82" t="b">
        <f t="shared" si="614"/>
        <v>0</v>
      </c>
      <c r="BC590" s="82" t="b">
        <f t="shared" si="615"/>
        <v>0</v>
      </c>
      <c r="BD590" s="70"/>
      <c r="BE590" s="70" t="str">
        <f t="shared" si="604"/>
        <v/>
      </c>
      <c r="BF590" s="70">
        <v>579</v>
      </c>
      <c r="BG590" s="70"/>
      <c r="BH590" s="70"/>
      <c r="BI590" s="70"/>
      <c r="BJ590" s="70"/>
      <c r="BK590" s="70"/>
      <c r="BL590" s="70"/>
      <c r="BM590" s="70"/>
      <c r="BN590" s="70"/>
      <c r="BO590" s="70"/>
      <c r="BP590" s="70"/>
      <c r="BQ590" s="70"/>
      <c r="BR590" s="70"/>
      <c r="BS590" s="70" t="b">
        <f t="shared" si="605"/>
        <v>0</v>
      </c>
      <c r="BT590" s="70">
        <f>COUNTA(B591:$O$830)</f>
        <v>0</v>
      </c>
      <c r="BU590" s="70"/>
      <c r="BV590" s="163"/>
      <c r="BW590" s="163"/>
      <c r="BX590" s="163"/>
      <c r="BY590" s="163"/>
      <c r="BZ590" s="163"/>
      <c r="CA590" s="163"/>
      <c r="CB590" s="163"/>
      <c r="CC590" s="163"/>
      <c r="CD590" s="163"/>
      <c r="CE590" s="163" t="str">
        <f t="shared" si="616"/>
        <v/>
      </c>
      <c r="CF590" s="163" t="str">
        <f t="shared" si="617"/>
        <v/>
      </c>
      <c r="CG590" s="163" t="str">
        <f t="shared" si="618"/>
        <v/>
      </c>
      <c r="CH590" s="163" t="str">
        <f t="shared" si="619"/>
        <v/>
      </c>
      <c r="CI590" s="163" t="str">
        <f t="shared" si="620"/>
        <v/>
      </c>
      <c r="CJ590" s="163" t="str">
        <f t="shared" si="621"/>
        <v/>
      </c>
      <c r="CK590" s="163" t="str">
        <f t="shared" si="622"/>
        <v/>
      </c>
      <c r="CL590" s="163" t="str">
        <f t="shared" si="623"/>
        <v/>
      </c>
      <c r="CM590" s="163" t="str">
        <f t="shared" si="624"/>
        <v/>
      </c>
      <c r="CN590" s="163"/>
      <c r="CO590" s="163"/>
      <c r="CP590" s="163" t="str">
        <f t="shared" si="625"/>
        <v/>
      </c>
      <c r="CQ590" s="163"/>
      <c r="CR590" s="163"/>
      <c r="CS590" s="185" t="str">
        <f t="shared" si="578"/>
        <v/>
      </c>
      <c r="CT590" s="70"/>
      <c r="CU590" s="70">
        <f t="shared" si="626"/>
        <v>0</v>
      </c>
      <c r="CV590" s="70">
        <f t="shared" si="627"/>
        <v>0</v>
      </c>
      <c r="CW590" s="70"/>
      <c r="CX590" s="96">
        <f t="shared" si="628"/>
        <v>0</v>
      </c>
      <c r="CY590" s="70"/>
      <c r="CZ590" s="70" t="e">
        <f t="shared" si="629"/>
        <v>#VALUE!</v>
      </c>
      <c r="DA590" s="70" t="e">
        <f t="shared" si="630"/>
        <v>#VALUE!</v>
      </c>
      <c r="DB590" s="70"/>
      <c r="DC590" s="70" t="b">
        <f t="shared" si="579"/>
        <v>0</v>
      </c>
      <c r="DD590" s="70">
        <f t="shared" si="631"/>
        <v>0</v>
      </c>
      <c r="DE590" s="70" t="str">
        <f t="shared" si="632"/>
        <v/>
      </c>
      <c r="DF590" s="70"/>
      <c r="DG590" s="70" t="str">
        <f t="shared" si="580"/>
        <v/>
      </c>
      <c r="DH590" s="70" t="b">
        <f t="shared" si="581"/>
        <v>0</v>
      </c>
      <c r="DI590" s="70" t="str">
        <f t="shared" si="582"/>
        <v/>
      </c>
      <c r="DJ590" s="70"/>
      <c r="DK590" s="70" t="str">
        <f t="shared" si="633"/>
        <v/>
      </c>
      <c r="DL590" s="70" t="str">
        <f t="shared" si="634"/>
        <v/>
      </c>
      <c r="DM590" s="70"/>
      <c r="DN590" s="70" t="str">
        <f t="shared" si="635"/>
        <v/>
      </c>
      <c r="DO590" s="70" t="str">
        <f>IF(DK590="","",AND((COUNTIF($DK$12:DL590,DK590))=1,(COUNTIF($DK$12:DL590,DL590))=1))</f>
        <v/>
      </c>
      <c r="DP590" s="70" t="str">
        <f>IF(DK590="","",AND((COUNTIF(DK590:$DL$812,DK590))=1,(COUNTIF(DK590:$DL$812,DL590))=1))</f>
        <v/>
      </c>
      <c r="DQ590" s="70"/>
      <c r="DR590" s="70" t="b">
        <f t="shared" si="636"/>
        <v>0</v>
      </c>
      <c r="DS590" s="70" t="b">
        <f t="shared" si="637"/>
        <v>0</v>
      </c>
      <c r="DT590" s="70">
        <f t="shared" si="583"/>
        <v>0</v>
      </c>
      <c r="DU590" s="70">
        <f t="shared" si="584"/>
        <v>0</v>
      </c>
      <c r="DV590" s="70" t="b">
        <f t="shared" si="638"/>
        <v>0</v>
      </c>
      <c r="DW590" s="70" t="b">
        <f t="shared" si="639"/>
        <v>0</v>
      </c>
      <c r="DX590" s="70"/>
      <c r="DY590" s="70" t="b">
        <f t="shared" si="640"/>
        <v>0</v>
      </c>
      <c r="DZ590" s="70">
        <f t="shared" si="641"/>
        <v>0</v>
      </c>
      <c r="EA590" s="70"/>
    </row>
    <row r="591" spans="1:131" x14ac:dyDescent="0.25">
      <c r="A591" s="24" t="str">
        <f t="shared" si="606"/>
        <v/>
      </c>
      <c r="B591" s="36"/>
      <c r="C591" s="37"/>
      <c r="D591" s="38"/>
      <c r="E591" s="37"/>
      <c r="F591" s="38"/>
      <c r="G591" s="39"/>
      <c r="H591" s="35"/>
      <c r="I591" s="30"/>
      <c r="J591" s="38"/>
      <c r="K591" s="36"/>
      <c r="L591" s="40"/>
      <c r="M591" s="43"/>
      <c r="N591" s="44"/>
      <c r="O591" s="35"/>
      <c r="P591" s="87"/>
      <c r="R591" s="70"/>
      <c r="S591" s="70"/>
      <c r="T591" s="99" t="s">
        <v>1323</v>
      </c>
      <c r="U591" s="146" t="s">
        <v>1324</v>
      </c>
      <c r="V591" s="70"/>
      <c r="W591" s="70"/>
      <c r="X591" s="70"/>
      <c r="Y591" s="70"/>
      <c r="Z591" t="b">
        <f t="shared" si="585"/>
        <v>0</v>
      </c>
      <c r="AA591" t="b">
        <f t="shared" si="607"/>
        <v>0</v>
      </c>
      <c r="AB591" t="b">
        <f t="shared" si="586"/>
        <v>0</v>
      </c>
      <c r="AC591" t="b">
        <f t="shared" si="587"/>
        <v>0</v>
      </c>
      <c r="AD591" s="101" t="b">
        <f t="shared" si="588"/>
        <v>0</v>
      </c>
      <c r="AE591" t="e">
        <f t="shared" si="589"/>
        <v>#VALUE!</v>
      </c>
      <c r="AF591" t="b">
        <f t="shared" si="590"/>
        <v>0</v>
      </c>
      <c r="AG591" s="135"/>
      <c r="AH591" s="82" t="b">
        <f t="shared" si="591"/>
        <v>0</v>
      </c>
      <c r="AI591" s="99" t="b">
        <f t="shared" si="592"/>
        <v>0</v>
      </c>
      <c r="AJ591" s="70" t="b">
        <f t="shared" si="593"/>
        <v>0</v>
      </c>
      <c r="AK591" s="111" t="b">
        <f t="shared" si="608"/>
        <v>0</v>
      </c>
      <c r="AL591" s="82" t="e">
        <f t="shared" si="594"/>
        <v>#VALUE!</v>
      </c>
      <c r="AM591" s="82" t="b">
        <f t="shared" si="595"/>
        <v>0</v>
      </c>
      <c r="AN591" s="82" t="b">
        <f t="shared" si="596"/>
        <v>0</v>
      </c>
      <c r="AO591" s="82" t="b">
        <f t="shared" si="609"/>
        <v>0</v>
      </c>
      <c r="AP591" s="82" t="b">
        <f t="shared" si="597"/>
        <v>0</v>
      </c>
      <c r="AQ591" s="82" t="b">
        <f t="shared" si="610"/>
        <v>0</v>
      </c>
      <c r="AR591" s="70">
        <f t="shared" si="611"/>
        <v>0</v>
      </c>
      <c r="AS591" s="82" t="b">
        <f t="shared" si="598"/>
        <v>0</v>
      </c>
      <c r="AT591" s="82" t="b">
        <f t="shared" si="599"/>
        <v>0</v>
      </c>
      <c r="AU591" s="82" t="b">
        <f t="shared" si="600"/>
        <v>0</v>
      </c>
      <c r="AV591" s="82" t="b">
        <f t="shared" si="601"/>
        <v>0</v>
      </c>
      <c r="AW591" s="82" t="b">
        <f t="shared" si="602"/>
        <v>0</v>
      </c>
      <c r="AX591" s="82" t="b">
        <f t="shared" si="603"/>
        <v>0</v>
      </c>
      <c r="AY591" s="82" t="b">
        <f t="shared" si="612"/>
        <v>0</v>
      </c>
      <c r="AZ591" s="82"/>
      <c r="BA591" s="82" t="b">
        <f t="shared" si="613"/>
        <v>0</v>
      </c>
      <c r="BB591" s="82" t="b">
        <f t="shared" si="614"/>
        <v>0</v>
      </c>
      <c r="BC591" s="82" t="b">
        <f t="shared" si="615"/>
        <v>0</v>
      </c>
      <c r="BD591" s="70"/>
      <c r="BE591" s="70" t="str">
        <f t="shared" si="604"/>
        <v/>
      </c>
      <c r="BF591" s="70">
        <v>580</v>
      </c>
      <c r="BG591" s="70"/>
      <c r="BH591" s="70"/>
      <c r="BI591" s="70"/>
      <c r="BJ591" s="70"/>
      <c r="BK591" s="70"/>
      <c r="BL591" s="70"/>
      <c r="BM591" s="70"/>
      <c r="BN591" s="70"/>
      <c r="BO591" s="70"/>
      <c r="BP591" s="70"/>
      <c r="BQ591" s="70"/>
      <c r="BR591" s="70"/>
      <c r="BS591" s="70" t="b">
        <f t="shared" si="605"/>
        <v>0</v>
      </c>
      <c r="BT591" s="70">
        <f>COUNTA(B592:$O$830)</f>
        <v>0</v>
      </c>
      <c r="BU591" s="70"/>
      <c r="BV591" s="163"/>
      <c r="BW591" s="163"/>
      <c r="BX591" s="163"/>
      <c r="BY591" s="163"/>
      <c r="BZ591" s="163"/>
      <c r="CA591" s="163"/>
      <c r="CB591" s="163"/>
      <c r="CC591" s="163"/>
      <c r="CD591" s="163"/>
      <c r="CE591" s="163" t="str">
        <f t="shared" si="616"/>
        <v/>
      </c>
      <c r="CF591" s="163" t="str">
        <f t="shared" si="617"/>
        <v/>
      </c>
      <c r="CG591" s="163" t="str">
        <f t="shared" si="618"/>
        <v/>
      </c>
      <c r="CH591" s="163" t="str">
        <f t="shared" si="619"/>
        <v/>
      </c>
      <c r="CI591" s="163" t="str">
        <f t="shared" si="620"/>
        <v/>
      </c>
      <c r="CJ591" s="163" t="str">
        <f t="shared" si="621"/>
        <v/>
      </c>
      <c r="CK591" s="163" t="str">
        <f t="shared" si="622"/>
        <v/>
      </c>
      <c r="CL591" s="163" t="str">
        <f t="shared" si="623"/>
        <v/>
      </c>
      <c r="CM591" s="163" t="str">
        <f t="shared" si="624"/>
        <v/>
      </c>
      <c r="CN591" s="163"/>
      <c r="CO591" s="163"/>
      <c r="CP591" s="163" t="str">
        <f t="shared" si="625"/>
        <v/>
      </c>
      <c r="CQ591" s="163"/>
      <c r="CR591" s="163"/>
      <c r="CS591" s="185" t="str">
        <f t="shared" ref="CS591:CS654" si="642">IF(OR(CQ591="",CQ591="non"),"",CQ591)&amp;IF(AND(NOT(OR(CQ591="",CQ591="non")),NOT(OR(CR591="",CR591="non")))," + ","")&amp;IF(OR(CR591="",CR591="non"),"",CR591)</f>
        <v/>
      </c>
      <c r="CT591" s="70"/>
      <c r="CU591" s="70">
        <f t="shared" si="626"/>
        <v>0</v>
      </c>
      <c r="CV591" s="70">
        <f t="shared" si="627"/>
        <v>0</v>
      </c>
      <c r="CW591" s="70"/>
      <c r="CX591" s="96">
        <f t="shared" si="628"/>
        <v>0</v>
      </c>
      <c r="CY591" s="70"/>
      <c r="CZ591" s="70" t="e">
        <f t="shared" si="629"/>
        <v>#VALUE!</v>
      </c>
      <c r="DA591" s="70" t="e">
        <f t="shared" si="630"/>
        <v>#VALUE!</v>
      </c>
      <c r="DB591" s="70"/>
      <c r="DC591" s="70" t="b">
        <f t="shared" si="579"/>
        <v>0</v>
      </c>
      <c r="DD591" s="70">
        <f t="shared" si="631"/>
        <v>0</v>
      </c>
      <c r="DE591" s="70" t="str">
        <f t="shared" si="632"/>
        <v/>
      </c>
      <c r="DF591" s="70"/>
      <c r="DG591" s="70" t="str">
        <f t="shared" si="580"/>
        <v/>
      </c>
      <c r="DH591" s="70" t="b">
        <f t="shared" si="581"/>
        <v>0</v>
      </c>
      <c r="DI591" s="70" t="str">
        <f t="shared" si="582"/>
        <v/>
      </c>
      <c r="DJ591" s="70"/>
      <c r="DK591" s="70" t="str">
        <f t="shared" si="633"/>
        <v/>
      </c>
      <c r="DL591" s="70" t="str">
        <f t="shared" si="634"/>
        <v/>
      </c>
      <c r="DM591" s="70"/>
      <c r="DN591" s="70" t="str">
        <f t="shared" si="635"/>
        <v/>
      </c>
      <c r="DO591" s="70" t="str">
        <f>IF(DK591="","",AND((COUNTIF($DK$12:DL591,DK591))=1,(COUNTIF($DK$12:DL591,DL591))=1))</f>
        <v/>
      </c>
      <c r="DP591" s="70" t="str">
        <f>IF(DK591="","",AND((COUNTIF(DK591:$DL$812,DK591))=1,(COUNTIF(DK591:$DL$812,DL591))=1))</f>
        <v/>
      </c>
      <c r="DQ591" s="70"/>
      <c r="DR591" s="70" t="b">
        <f t="shared" si="636"/>
        <v>0</v>
      </c>
      <c r="DS591" s="70" t="b">
        <f t="shared" si="637"/>
        <v>0</v>
      </c>
      <c r="DT591" s="70">
        <f t="shared" si="583"/>
        <v>0</v>
      </c>
      <c r="DU591" s="70">
        <f t="shared" si="584"/>
        <v>0</v>
      </c>
      <c r="DV591" s="70" t="b">
        <f t="shared" si="638"/>
        <v>0</v>
      </c>
      <c r="DW591" s="70" t="b">
        <f t="shared" si="639"/>
        <v>0</v>
      </c>
      <c r="DX591" s="70"/>
      <c r="DY591" s="70" t="b">
        <f t="shared" si="640"/>
        <v>0</v>
      </c>
      <c r="DZ591" s="70">
        <f t="shared" si="641"/>
        <v>0</v>
      </c>
      <c r="EA591" s="70"/>
    </row>
    <row r="592" spans="1:131" x14ac:dyDescent="0.25">
      <c r="A592" s="24" t="str">
        <f t="shared" si="606"/>
        <v/>
      </c>
      <c r="B592" s="36"/>
      <c r="C592" s="37"/>
      <c r="D592" s="38"/>
      <c r="E592" s="37"/>
      <c r="F592" s="38"/>
      <c r="G592" s="39"/>
      <c r="H592" s="35"/>
      <c r="I592" s="30"/>
      <c r="J592" s="38"/>
      <c r="K592" s="36"/>
      <c r="L592" s="40"/>
      <c r="M592" s="43"/>
      <c r="N592" s="44"/>
      <c r="O592" s="35"/>
      <c r="P592" s="87"/>
      <c r="R592" s="70"/>
      <c r="S592" s="70"/>
      <c r="T592" s="99" t="s">
        <v>1325</v>
      </c>
      <c r="U592" s="146" t="s">
        <v>1326</v>
      </c>
      <c r="V592" s="70"/>
      <c r="W592" s="70"/>
      <c r="X592" s="70"/>
      <c r="Y592" s="70"/>
      <c r="Z592" t="b">
        <f t="shared" si="585"/>
        <v>0</v>
      </c>
      <c r="AA592" t="b">
        <f t="shared" si="607"/>
        <v>0</v>
      </c>
      <c r="AB592" t="b">
        <f t="shared" si="586"/>
        <v>0</v>
      </c>
      <c r="AC592" t="b">
        <f t="shared" si="587"/>
        <v>0</v>
      </c>
      <c r="AD592" s="101" t="b">
        <f t="shared" si="588"/>
        <v>0</v>
      </c>
      <c r="AE592" t="e">
        <f t="shared" si="589"/>
        <v>#VALUE!</v>
      </c>
      <c r="AF592" t="b">
        <f t="shared" si="590"/>
        <v>0</v>
      </c>
      <c r="AG592" s="135"/>
      <c r="AH592" s="82" t="b">
        <f t="shared" si="591"/>
        <v>0</v>
      </c>
      <c r="AI592" s="99" t="b">
        <f t="shared" si="592"/>
        <v>0</v>
      </c>
      <c r="AJ592" s="70" t="b">
        <f t="shared" si="593"/>
        <v>0</v>
      </c>
      <c r="AK592" s="111" t="b">
        <f t="shared" si="608"/>
        <v>0</v>
      </c>
      <c r="AL592" s="82" t="e">
        <f t="shared" si="594"/>
        <v>#VALUE!</v>
      </c>
      <c r="AM592" s="82" t="b">
        <f t="shared" si="595"/>
        <v>0</v>
      </c>
      <c r="AN592" s="82" t="b">
        <f t="shared" si="596"/>
        <v>0</v>
      </c>
      <c r="AO592" s="82" t="b">
        <f t="shared" si="609"/>
        <v>0</v>
      </c>
      <c r="AP592" s="82" t="b">
        <f t="shared" si="597"/>
        <v>0</v>
      </c>
      <c r="AQ592" s="82" t="b">
        <f t="shared" si="610"/>
        <v>0</v>
      </c>
      <c r="AR592" s="70">
        <f t="shared" si="611"/>
        <v>0</v>
      </c>
      <c r="AS592" s="82" t="b">
        <f t="shared" si="598"/>
        <v>0</v>
      </c>
      <c r="AT592" s="82" t="b">
        <f t="shared" si="599"/>
        <v>0</v>
      </c>
      <c r="AU592" s="82" t="b">
        <f t="shared" si="600"/>
        <v>0</v>
      </c>
      <c r="AV592" s="82" t="b">
        <f t="shared" si="601"/>
        <v>0</v>
      </c>
      <c r="AW592" s="82" t="b">
        <f t="shared" si="602"/>
        <v>0</v>
      </c>
      <c r="AX592" s="82" t="b">
        <f t="shared" si="603"/>
        <v>0</v>
      </c>
      <c r="AY592" s="82" t="b">
        <f t="shared" si="612"/>
        <v>0</v>
      </c>
      <c r="AZ592" s="82"/>
      <c r="BA592" s="82" t="b">
        <f t="shared" si="613"/>
        <v>0</v>
      </c>
      <c r="BB592" s="82" t="b">
        <f t="shared" si="614"/>
        <v>0</v>
      </c>
      <c r="BC592" s="82" t="b">
        <f t="shared" si="615"/>
        <v>0</v>
      </c>
      <c r="BD592" s="70"/>
      <c r="BE592" s="70" t="str">
        <f t="shared" si="604"/>
        <v/>
      </c>
      <c r="BF592" s="70">
        <v>581</v>
      </c>
      <c r="BG592" s="70"/>
      <c r="BH592" s="70"/>
      <c r="BI592" s="70"/>
      <c r="BJ592" s="70"/>
      <c r="BK592" s="70"/>
      <c r="BL592" s="70"/>
      <c r="BM592" s="70"/>
      <c r="BN592" s="70"/>
      <c r="BO592" s="70"/>
      <c r="BP592" s="70"/>
      <c r="BQ592" s="70"/>
      <c r="BR592" s="70"/>
      <c r="BS592" s="70" t="b">
        <f t="shared" si="605"/>
        <v>0</v>
      </c>
      <c r="BT592" s="70">
        <f>COUNTA(B593:$O$830)</f>
        <v>0</v>
      </c>
      <c r="BU592" s="70"/>
      <c r="BV592" s="163"/>
      <c r="BW592" s="163"/>
      <c r="BX592" s="163"/>
      <c r="BY592" s="163"/>
      <c r="BZ592" s="163"/>
      <c r="CA592" s="163"/>
      <c r="CB592" s="163"/>
      <c r="CC592" s="163"/>
      <c r="CD592" s="163"/>
      <c r="CE592" s="163" t="str">
        <f t="shared" si="616"/>
        <v/>
      </c>
      <c r="CF592" s="163" t="str">
        <f t="shared" si="617"/>
        <v/>
      </c>
      <c r="CG592" s="163" t="str">
        <f t="shared" si="618"/>
        <v/>
      </c>
      <c r="CH592" s="163" t="str">
        <f t="shared" si="619"/>
        <v/>
      </c>
      <c r="CI592" s="163" t="str">
        <f t="shared" si="620"/>
        <v/>
      </c>
      <c r="CJ592" s="163" t="str">
        <f t="shared" si="621"/>
        <v/>
      </c>
      <c r="CK592" s="163" t="str">
        <f t="shared" si="622"/>
        <v/>
      </c>
      <c r="CL592" s="163" t="str">
        <f t="shared" si="623"/>
        <v/>
      </c>
      <c r="CM592" s="163" t="str">
        <f t="shared" si="624"/>
        <v/>
      </c>
      <c r="CN592" s="163"/>
      <c r="CO592" s="163"/>
      <c r="CP592" s="163" t="str">
        <f t="shared" si="625"/>
        <v/>
      </c>
      <c r="CQ592" s="163"/>
      <c r="CR592" s="163"/>
      <c r="CS592" s="185" t="str">
        <f t="shared" si="642"/>
        <v/>
      </c>
      <c r="CT592" s="70"/>
      <c r="CU592" s="70">
        <f t="shared" si="626"/>
        <v>0</v>
      </c>
      <c r="CV592" s="70">
        <f t="shared" si="627"/>
        <v>0</v>
      </c>
      <c r="CW592" s="70"/>
      <c r="CX592" s="96">
        <f t="shared" si="628"/>
        <v>0</v>
      </c>
      <c r="CY592" s="70"/>
      <c r="CZ592" s="70" t="e">
        <f t="shared" si="629"/>
        <v>#VALUE!</v>
      </c>
      <c r="DA592" s="70" t="e">
        <f t="shared" si="630"/>
        <v>#VALUE!</v>
      </c>
      <c r="DB592" s="70"/>
      <c r="DC592" s="70" t="b">
        <f t="shared" si="579"/>
        <v>0</v>
      </c>
      <c r="DD592" s="70">
        <f t="shared" si="631"/>
        <v>0</v>
      </c>
      <c r="DE592" s="70" t="str">
        <f t="shared" si="632"/>
        <v/>
      </c>
      <c r="DF592" s="70"/>
      <c r="DG592" s="70" t="str">
        <f t="shared" si="580"/>
        <v/>
      </c>
      <c r="DH592" s="70" t="b">
        <f t="shared" si="581"/>
        <v>0</v>
      </c>
      <c r="DI592" s="70" t="str">
        <f t="shared" si="582"/>
        <v/>
      </c>
      <c r="DJ592" s="70"/>
      <c r="DK592" s="70" t="str">
        <f t="shared" si="633"/>
        <v/>
      </c>
      <c r="DL592" s="70" t="str">
        <f t="shared" si="634"/>
        <v/>
      </c>
      <c r="DM592" s="70"/>
      <c r="DN592" s="70" t="str">
        <f t="shared" si="635"/>
        <v/>
      </c>
      <c r="DO592" s="70" t="str">
        <f>IF(DK592="","",AND((COUNTIF($DK$12:DL592,DK592))=1,(COUNTIF($DK$12:DL592,DL592))=1))</f>
        <v/>
      </c>
      <c r="DP592" s="70" t="str">
        <f>IF(DK592="","",AND((COUNTIF(DK592:$DL$812,DK592))=1,(COUNTIF(DK592:$DL$812,DL592))=1))</f>
        <v/>
      </c>
      <c r="DQ592" s="70"/>
      <c r="DR592" s="70" t="b">
        <f t="shared" si="636"/>
        <v>0</v>
      </c>
      <c r="DS592" s="70" t="b">
        <f t="shared" si="637"/>
        <v>0</v>
      </c>
      <c r="DT592" s="70">
        <f t="shared" si="583"/>
        <v>0</v>
      </c>
      <c r="DU592" s="70">
        <f t="shared" si="584"/>
        <v>0</v>
      </c>
      <c r="DV592" s="70" t="b">
        <f t="shared" si="638"/>
        <v>0</v>
      </c>
      <c r="DW592" s="70" t="b">
        <f t="shared" si="639"/>
        <v>0</v>
      </c>
      <c r="DX592" s="70"/>
      <c r="DY592" s="70" t="b">
        <f t="shared" si="640"/>
        <v>0</v>
      </c>
      <c r="DZ592" s="70">
        <f t="shared" si="641"/>
        <v>0</v>
      </c>
      <c r="EA592" s="70"/>
    </row>
    <row r="593" spans="1:131" x14ac:dyDescent="0.25">
      <c r="A593" s="24" t="str">
        <f t="shared" si="606"/>
        <v/>
      </c>
      <c r="B593" s="36"/>
      <c r="C593" s="37"/>
      <c r="D593" s="38"/>
      <c r="E593" s="37"/>
      <c r="F593" s="38"/>
      <c r="G593" s="39"/>
      <c r="H593" s="35"/>
      <c r="I593" s="30"/>
      <c r="J593" s="38"/>
      <c r="K593" s="36"/>
      <c r="L593" s="40"/>
      <c r="M593" s="43"/>
      <c r="N593" s="44"/>
      <c r="O593" s="35"/>
      <c r="P593" s="87"/>
      <c r="R593" s="70"/>
      <c r="S593" s="70"/>
      <c r="T593" s="99" t="s">
        <v>1327</v>
      </c>
      <c r="U593" s="146" t="s">
        <v>1328</v>
      </c>
      <c r="V593" s="70"/>
      <c r="W593" s="70"/>
      <c r="X593" s="70"/>
      <c r="Y593" s="70"/>
      <c r="Z593" t="b">
        <f t="shared" si="585"/>
        <v>0</v>
      </c>
      <c r="AA593" t="b">
        <f t="shared" si="607"/>
        <v>0</v>
      </c>
      <c r="AB593" t="b">
        <f t="shared" si="586"/>
        <v>0</v>
      </c>
      <c r="AC593" t="b">
        <f t="shared" si="587"/>
        <v>0</v>
      </c>
      <c r="AD593" s="101" t="b">
        <f t="shared" si="588"/>
        <v>0</v>
      </c>
      <c r="AE593" t="e">
        <f t="shared" si="589"/>
        <v>#VALUE!</v>
      </c>
      <c r="AF593" t="b">
        <f t="shared" si="590"/>
        <v>0</v>
      </c>
      <c r="AG593" s="135"/>
      <c r="AH593" s="82" t="b">
        <f t="shared" si="591"/>
        <v>0</v>
      </c>
      <c r="AI593" s="99" t="b">
        <f t="shared" si="592"/>
        <v>0</v>
      </c>
      <c r="AJ593" s="70" t="b">
        <f t="shared" si="593"/>
        <v>0</v>
      </c>
      <c r="AK593" s="111" t="b">
        <f t="shared" si="608"/>
        <v>0</v>
      </c>
      <c r="AL593" s="82" t="e">
        <f t="shared" si="594"/>
        <v>#VALUE!</v>
      </c>
      <c r="AM593" s="82" t="b">
        <f t="shared" si="595"/>
        <v>0</v>
      </c>
      <c r="AN593" s="82" t="b">
        <f t="shared" si="596"/>
        <v>0</v>
      </c>
      <c r="AO593" s="82" t="b">
        <f t="shared" si="609"/>
        <v>0</v>
      </c>
      <c r="AP593" s="82" t="b">
        <f t="shared" si="597"/>
        <v>0</v>
      </c>
      <c r="AQ593" s="82" t="b">
        <f t="shared" si="610"/>
        <v>0</v>
      </c>
      <c r="AR593" s="70">
        <f t="shared" si="611"/>
        <v>0</v>
      </c>
      <c r="AS593" s="82" t="b">
        <f t="shared" si="598"/>
        <v>0</v>
      </c>
      <c r="AT593" s="82" t="b">
        <f t="shared" si="599"/>
        <v>0</v>
      </c>
      <c r="AU593" s="82" t="b">
        <f t="shared" si="600"/>
        <v>0</v>
      </c>
      <c r="AV593" s="82" t="b">
        <f t="shared" si="601"/>
        <v>0</v>
      </c>
      <c r="AW593" s="82" t="b">
        <f t="shared" si="602"/>
        <v>0</v>
      </c>
      <c r="AX593" s="82" t="b">
        <f t="shared" si="603"/>
        <v>0</v>
      </c>
      <c r="AY593" s="82" t="b">
        <f t="shared" si="612"/>
        <v>0</v>
      </c>
      <c r="AZ593" s="82"/>
      <c r="BA593" s="82" t="b">
        <f t="shared" si="613"/>
        <v>0</v>
      </c>
      <c r="BB593" s="82" t="b">
        <f t="shared" si="614"/>
        <v>0</v>
      </c>
      <c r="BC593" s="82" t="b">
        <f t="shared" si="615"/>
        <v>0</v>
      </c>
      <c r="BD593" s="70"/>
      <c r="BE593" s="70" t="str">
        <f t="shared" si="604"/>
        <v/>
      </c>
      <c r="BF593" s="70">
        <v>582</v>
      </c>
      <c r="BG593" s="70"/>
      <c r="BH593" s="70"/>
      <c r="BI593" s="70"/>
      <c r="BJ593" s="70"/>
      <c r="BK593" s="70"/>
      <c r="BL593" s="70"/>
      <c r="BM593" s="70"/>
      <c r="BN593" s="70"/>
      <c r="BO593" s="70"/>
      <c r="BP593" s="70"/>
      <c r="BQ593" s="70"/>
      <c r="BR593" s="70"/>
      <c r="BS593" s="70" t="b">
        <f t="shared" si="605"/>
        <v>0</v>
      </c>
      <c r="BT593" s="70">
        <f>COUNTA(B594:$O$830)</f>
        <v>0</v>
      </c>
      <c r="BU593" s="70"/>
      <c r="BV593" s="163"/>
      <c r="BW593" s="163"/>
      <c r="BX593" s="163"/>
      <c r="BY593" s="163"/>
      <c r="BZ593" s="163"/>
      <c r="CA593" s="163"/>
      <c r="CB593" s="163"/>
      <c r="CC593" s="163"/>
      <c r="CD593" s="163"/>
      <c r="CE593" s="163" t="str">
        <f t="shared" si="616"/>
        <v/>
      </c>
      <c r="CF593" s="163" t="str">
        <f t="shared" si="617"/>
        <v/>
      </c>
      <c r="CG593" s="163" t="str">
        <f t="shared" si="618"/>
        <v/>
      </c>
      <c r="CH593" s="163" t="str">
        <f t="shared" si="619"/>
        <v/>
      </c>
      <c r="CI593" s="163" t="str">
        <f t="shared" si="620"/>
        <v/>
      </c>
      <c r="CJ593" s="163" t="str">
        <f t="shared" si="621"/>
        <v/>
      </c>
      <c r="CK593" s="163" t="str">
        <f t="shared" si="622"/>
        <v/>
      </c>
      <c r="CL593" s="163" t="str">
        <f t="shared" si="623"/>
        <v/>
      </c>
      <c r="CM593" s="163" t="str">
        <f t="shared" si="624"/>
        <v/>
      </c>
      <c r="CN593" s="163"/>
      <c r="CO593" s="163"/>
      <c r="CP593" s="163" t="str">
        <f t="shared" si="625"/>
        <v/>
      </c>
      <c r="CQ593" s="163"/>
      <c r="CR593" s="163"/>
      <c r="CS593" s="185" t="str">
        <f t="shared" si="642"/>
        <v/>
      </c>
      <c r="CT593" s="70"/>
      <c r="CU593" s="70">
        <f t="shared" si="626"/>
        <v>0</v>
      </c>
      <c r="CV593" s="70">
        <f t="shared" si="627"/>
        <v>0</v>
      </c>
      <c r="CW593" s="70"/>
      <c r="CX593" s="96">
        <f t="shared" si="628"/>
        <v>0</v>
      </c>
      <c r="CY593" s="70"/>
      <c r="CZ593" s="70" t="e">
        <f t="shared" si="629"/>
        <v>#VALUE!</v>
      </c>
      <c r="DA593" s="70" t="e">
        <f t="shared" si="630"/>
        <v>#VALUE!</v>
      </c>
      <c r="DB593" s="70"/>
      <c r="DC593" s="70" t="b">
        <f t="shared" si="579"/>
        <v>0</v>
      </c>
      <c r="DD593" s="70">
        <f t="shared" si="631"/>
        <v>0</v>
      </c>
      <c r="DE593" s="70" t="str">
        <f t="shared" si="632"/>
        <v/>
      </c>
      <c r="DF593" s="70"/>
      <c r="DG593" s="70" t="str">
        <f t="shared" si="580"/>
        <v/>
      </c>
      <c r="DH593" s="70" t="b">
        <f t="shared" si="581"/>
        <v>0</v>
      </c>
      <c r="DI593" s="70" t="str">
        <f t="shared" si="582"/>
        <v/>
      </c>
      <c r="DJ593" s="70"/>
      <c r="DK593" s="70" t="str">
        <f t="shared" si="633"/>
        <v/>
      </c>
      <c r="DL593" s="70" t="str">
        <f t="shared" si="634"/>
        <v/>
      </c>
      <c r="DM593" s="70"/>
      <c r="DN593" s="70" t="str">
        <f t="shared" si="635"/>
        <v/>
      </c>
      <c r="DO593" s="70" t="str">
        <f>IF(DK593="","",AND((COUNTIF($DK$12:DL593,DK593))=1,(COUNTIF($DK$12:DL593,DL593))=1))</f>
        <v/>
      </c>
      <c r="DP593" s="70" t="str">
        <f>IF(DK593="","",AND((COUNTIF(DK593:$DL$812,DK593))=1,(COUNTIF(DK593:$DL$812,DL593))=1))</f>
        <v/>
      </c>
      <c r="DQ593" s="70"/>
      <c r="DR593" s="70" t="b">
        <f t="shared" si="636"/>
        <v>0</v>
      </c>
      <c r="DS593" s="70" t="b">
        <f t="shared" si="637"/>
        <v>0</v>
      </c>
      <c r="DT593" s="70">
        <f t="shared" si="583"/>
        <v>0</v>
      </c>
      <c r="DU593" s="70">
        <f t="shared" si="584"/>
        <v>0</v>
      </c>
      <c r="DV593" s="70" t="b">
        <f t="shared" si="638"/>
        <v>0</v>
      </c>
      <c r="DW593" s="70" t="b">
        <f t="shared" si="639"/>
        <v>0</v>
      </c>
      <c r="DX593" s="70"/>
      <c r="DY593" s="70" t="b">
        <f t="shared" si="640"/>
        <v>0</v>
      </c>
      <c r="DZ593" s="70">
        <f t="shared" si="641"/>
        <v>0</v>
      </c>
      <c r="EA593" s="70"/>
    </row>
    <row r="594" spans="1:131" x14ac:dyDescent="0.25">
      <c r="A594" s="24" t="str">
        <f t="shared" si="606"/>
        <v/>
      </c>
      <c r="B594" s="36"/>
      <c r="C594" s="37"/>
      <c r="D594" s="38"/>
      <c r="E594" s="37"/>
      <c r="F594" s="38"/>
      <c r="G594" s="39"/>
      <c r="H594" s="35"/>
      <c r="I594" s="30"/>
      <c r="J594" s="38"/>
      <c r="K594" s="36"/>
      <c r="L594" s="40"/>
      <c r="M594" s="43"/>
      <c r="N594" s="44"/>
      <c r="O594" s="35"/>
      <c r="P594" s="87"/>
      <c r="R594" s="70"/>
      <c r="S594" s="70"/>
      <c r="T594" s="99" t="s">
        <v>1329</v>
      </c>
      <c r="U594" s="146" t="s">
        <v>1330</v>
      </c>
      <c r="V594" s="70"/>
      <c r="W594" s="70"/>
      <c r="X594" s="70"/>
      <c r="Y594" s="70"/>
      <c r="Z594" t="b">
        <f t="shared" si="585"/>
        <v>0</v>
      </c>
      <c r="AA594" t="b">
        <f t="shared" si="607"/>
        <v>0</v>
      </c>
      <c r="AB594" t="b">
        <f t="shared" si="586"/>
        <v>0</v>
      </c>
      <c r="AC594" t="b">
        <f t="shared" si="587"/>
        <v>0</v>
      </c>
      <c r="AD594" s="101" t="b">
        <f t="shared" si="588"/>
        <v>0</v>
      </c>
      <c r="AE594" t="e">
        <f t="shared" si="589"/>
        <v>#VALUE!</v>
      </c>
      <c r="AF594" t="b">
        <f t="shared" si="590"/>
        <v>0</v>
      </c>
      <c r="AG594" s="135"/>
      <c r="AH594" s="82" t="b">
        <f t="shared" si="591"/>
        <v>0</v>
      </c>
      <c r="AI594" s="99" t="b">
        <f t="shared" si="592"/>
        <v>0</v>
      </c>
      <c r="AJ594" s="70" t="b">
        <f t="shared" si="593"/>
        <v>0</v>
      </c>
      <c r="AK594" s="111" t="b">
        <f t="shared" si="608"/>
        <v>0</v>
      </c>
      <c r="AL594" s="82" t="e">
        <f t="shared" si="594"/>
        <v>#VALUE!</v>
      </c>
      <c r="AM594" s="82" t="b">
        <f t="shared" si="595"/>
        <v>0</v>
      </c>
      <c r="AN594" s="82" t="b">
        <f t="shared" si="596"/>
        <v>0</v>
      </c>
      <c r="AO594" s="82" t="b">
        <f t="shared" si="609"/>
        <v>0</v>
      </c>
      <c r="AP594" s="82" t="b">
        <f t="shared" si="597"/>
        <v>0</v>
      </c>
      <c r="AQ594" s="82" t="b">
        <f t="shared" si="610"/>
        <v>0</v>
      </c>
      <c r="AR594" s="70">
        <f t="shared" si="611"/>
        <v>0</v>
      </c>
      <c r="AS594" s="82" t="b">
        <f t="shared" si="598"/>
        <v>0</v>
      </c>
      <c r="AT594" s="82" t="b">
        <f t="shared" si="599"/>
        <v>0</v>
      </c>
      <c r="AU594" s="82" t="b">
        <f t="shared" si="600"/>
        <v>0</v>
      </c>
      <c r="AV594" s="82" t="b">
        <f t="shared" si="601"/>
        <v>0</v>
      </c>
      <c r="AW594" s="82" t="b">
        <f t="shared" si="602"/>
        <v>0</v>
      </c>
      <c r="AX594" s="82" t="b">
        <f t="shared" si="603"/>
        <v>0</v>
      </c>
      <c r="AY594" s="82" t="b">
        <f t="shared" si="612"/>
        <v>0</v>
      </c>
      <c r="AZ594" s="82"/>
      <c r="BA594" s="82" t="b">
        <f t="shared" si="613"/>
        <v>0</v>
      </c>
      <c r="BB594" s="82" t="b">
        <f t="shared" si="614"/>
        <v>0</v>
      </c>
      <c r="BC594" s="82" t="b">
        <f t="shared" si="615"/>
        <v>0</v>
      </c>
      <c r="BD594" s="70"/>
      <c r="BE594" s="70" t="str">
        <f t="shared" si="604"/>
        <v/>
      </c>
      <c r="BF594" s="70">
        <v>583</v>
      </c>
      <c r="BG594" s="70"/>
      <c r="BH594" s="70"/>
      <c r="BI594" s="70"/>
      <c r="BJ594" s="70"/>
      <c r="BK594" s="70"/>
      <c r="BL594" s="70"/>
      <c r="BM594" s="70"/>
      <c r="BN594" s="70"/>
      <c r="BO594" s="70"/>
      <c r="BP594" s="70"/>
      <c r="BQ594" s="70"/>
      <c r="BR594" s="70"/>
      <c r="BS594" s="70" t="b">
        <f t="shared" si="605"/>
        <v>0</v>
      </c>
      <c r="BT594" s="70">
        <f>COUNTA(B595:$O$830)</f>
        <v>0</v>
      </c>
      <c r="BU594" s="70"/>
      <c r="BV594" s="163"/>
      <c r="BW594" s="163"/>
      <c r="BX594" s="163"/>
      <c r="BY594" s="163"/>
      <c r="BZ594" s="163"/>
      <c r="CA594" s="163"/>
      <c r="CB594" s="163"/>
      <c r="CC594" s="163"/>
      <c r="CD594" s="163"/>
      <c r="CE594" s="163" t="str">
        <f t="shared" si="616"/>
        <v/>
      </c>
      <c r="CF594" s="163" t="str">
        <f t="shared" si="617"/>
        <v/>
      </c>
      <c r="CG594" s="163" t="str">
        <f t="shared" si="618"/>
        <v/>
      </c>
      <c r="CH594" s="163" t="str">
        <f t="shared" si="619"/>
        <v/>
      </c>
      <c r="CI594" s="163" t="str">
        <f t="shared" si="620"/>
        <v/>
      </c>
      <c r="CJ594" s="163" t="str">
        <f t="shared" si="621"/>
        <v/>
      </c>
      <c r="CK594" s="163" t="str">
        <f t="shared" si="622"/>
        <v/>
      </c>
      <c r="CL594" s="163" t="str">
        <f t="shared" si="623"/>
        <v/>
      </c>
      <c r="CM594" s="163" t="str">
        <f t="shared" si="624"/>
        <v/>
      </c>
      <c r="CN594" s="163"/>
      <c r="CO594" s="163"/>
      <c r="CP594" s="163" t="str">
        <f t="shared" si="625"/>
        <v/>
      </c>
      <c r="CQ594" s="163"/>
      <c r="CR594" s="163"/>
      <c r="CS594" s="185" t="str">
        <f t="shared" si="642"/>
        <v/>
      </c>
      <c r="CT594" s="70"/>
      <c r="CU594" s="70">
        <f t="shared" si="626"/>
        <v>0</v>
      </c>
      <c r="CV594" s="70">
        <f t="shared" si="627"/>
        <v>0</v>
      </c>
      <c r="CW594" s="70"/>
      <c r="CX594" s="96">
        <f t="shared" si="628"/>
        <v>0</v>
      </c>
      <c r="CY594" s="70"/>
      <c r="CZ594" s="70" t="e">
        <f t="shared" si="629"/>
        <v>#VALUE!</v>
      </c>
      <c r="DA594" s="70" t="e">
        <f t="shared" si="630"/>
        <v>#VALUE!</v>
      </c>
      <c r="DB594" s="70"/>
      <c r="DC594" s="70" t="b">
        <f t="shared" ref="DC594:DC657" si="643">IF(ISBLANK(C594),FALSE,OR(B594="imb",AND((B594="apae"),((C594="a")+(E594="a")+(C594="p")+(E594="p")+(C594="AT")+(E594="AT")+(C594="F")+(E594="F")+(C594="PT")+(E594="PT"))&lt;&gt;2),AND(B594&lt;&gt;"apae",ISBLANK(B594)=FALSE,((C594="a")+(E594="a")+(C594="p")+(E594="p")+(C594="AT")+(E594="AT")+(C594="F")+(E594="F")+(C594="PT")+(E594="PT"))=2), AND(B594="gv",C594&amp;E594&amp;H594&lt;&gt;"ccgalerie"), AND(ISBLANK(B594),(C594&amp;E594="cc")),AND(B594="cf",OR(C594&amp;E594&lt;&gt;"cc",AND(C594&amp;E594="cc",H594="caniveau"),AND(C594&amp;E594="cc",H594="galerie"))),AND(NOT(ISBLANK(B594)),OR((C594="ct"),(E594="ct"))),AND(NOT(ISBLANK(B594)),OR((C594&amp;E594="imba"),(C594&amp;E594="aimb"))),AND((B594="ca"),OR(C594&amp;E594&lt;&gt;"imbc"),(C594&amp;E594&lt;&gt;"cimb")),AND(B594="gv",C594&amp;E594&amp;H594&lt;&gt;"ccgalerie"),AND(B594&lt;&gt;"gv",C594&amp;E594&amp;H594="ccgalerie"),(NOT(C594="c"))+(B594="ss")+(B594="se")=2))</f>
        <v>0</v>
      </c>
      <c r="DD594" s="70">
        <f t="shared" si="631"/>
        <v>0</v>
      </c>
      <c r="DE594" s="70" t="str">
        <f t="shared" si="632"/>
        <v/>
      </c>
      <c r="DF594" s="70"/>
      <c r="DG594" s="70" t="str">
        <f t="shared" si="580"/>
        <v/>
      </c>
      <c r="DH594" s="70" t="b">
        <f t="shared" si="581"/>
        <v>0</v>
      </c>
      <c r="DI594" s="70" t="str">
        <f t="shared" si="582"/>
        <v/>
      </c>
      <c r="DJ594" s="70"/>
      <c r="DK594" s="70" t="str">
        <f t="shared" si="633"/>
        <v/>
      </c>
      <c r="DL594" s="70" t="str">
        <f t="shared" si="634"/>
        <v/>
      </c>
      <c r="DM594" s="70"/>
      <c r="DN594" s="70" t="str">
        <f t="shared" si="635"/>
        <v/>
      </c>
      <c r="DO594" s="70" t="str">
        <f>IF(DK594="","",AND((COUNTIF($DK$12:DL594,DK594))=1,(COUNTIF($DK$12:DL594,DL594))=1))</f>
        <v/>
      </c>
      <c r="DP594" s="70" t="str">
        <f>IF(DK594="","",AND((COUNTIF(DK594:$DL$812,DK594))=1,(COUNTIF(DK594:$DL$812,DL594))=1))</f>
        <v/>
      </c>
      <c r="DQ594" s="70"/>
      <c r="DR594" s="70" t="b">
        <f t="shared" si="636"/>
        <v>0</v>
      </c>
      <c r="DS594" s="70" t="b">
        <f t="shared" si="637"/>
        <v>0</v>
      </c>
      <c r="DT594" s="70">
        <f t="shared" si="583"/>
        <v>0</v>
      </c>
      <c r="DU594" s="70">
        <f t="shared" si="584"/>
        <v>0</v>
      </c>
      <c r="DV594" s="70" t="b">
        <f t="shared" si="638"/>
        <v>0</v>
      </c>
      <c r="DW594" s="70" t="b">
        <f t="shared" si="639"/>
        <v>0</v>
      </c>
      <c r="DX594" s="70"/>
      <c r="DY594" s="70" t="b">
        <f t="shared" si="640"/>
        <v>0</v>
      </c>
      <c r="DZ594" s="70">
        <f t="shared" si="641"/>
        <v>0</v>
      </c>
      <c r="EA594" s="70"/>
    </row>
    <row r="595" spans="1:131" x14ac:dyDescent="0.25">
      <c r="A595" s="24" t="str">
        <f t="shared" si="606"/>
        <v/>
      </c>
      <c r="B595" s="36"/>
      <c r="C595" s="37"/>
      <c r="D595" s="38"/>
      <c r="E595" s="37"/>
      <c r="F595" s="38"/>
      <c r="G595" s="39"/>
      <c r="H595" s="35"/>
      <c r="I595" s="30"/>
      <c r="J595" s="38"/>
      <c r="K595" s="36"/>
      <c r="L595" s="40"/>
      <c r="M595" s="43"/>
      <c r="N595" s="44"/>
      <c r="O595" s="35"/>
      <c r="P595" s="87"/>
      <c r="R595" s="70"/>
      <c r="S595" s="70"/>
      <c r="T595" s="99" t="s">
        <v>1331</v>
      </c>
      <c r="U595" s="146" t="s">
        <v>1332</v>
      </c>
      <c r="V595" s="70"/>
      <c r="W595" s="70"/>
      <c r="X595" s="70"/>
      <c r="Y595" s="70"/>
      <c r="Z595" t="b">
        <f t="shared" si="585"/>
        <v>0</v>
      </c>
      <c r="AA595" t="b">
        <f t="shared" si="607"/>
        <v>0</v>
      </c>
      <c r="AB595" t="b">
        <f t="shared" si="586"/>
        <v>0</v>
      </c>
      <c r="AC595" t="b">
        <f t="shared" si="587"/>
        <v>0</v>
      </c>
      <c r="AD595" s="101" t="b">
        <f t="shared" si="588"/>
        <v>0</v>
      </c>
      <c r="AE595" t="e">
        <f t="shared" si="589"/>
        <v>#VALUE!</v>
      </c>
      <c r="AF595" t="b">
        <f t="shared" si="590"/>
        <v>0</v>
      </c>
      <c r="AG595" s="135"/>
      <c r="AH595" s="82" t="b">
        <f t="shared" si="591"/>
        <v>0</v>
      </c>
      <c r="AI595" s="99" t="b">
        <f t="shared" si="592"/>
        <v>0</v>
      </c>
      <c r="AJ595" s="70" t="b">
        <f t="shared" si="593"/>
        <v>0</v>
      </c>
      <c r="AK595" s="111" t="b">
        <f t="shared" si="608"/>
        <v>0</v>
      </c>
      <c r="AL595" s="82" t="e">
        <f t="shared" si="594"/>
        <v>#VALUE!</v>
      </c>
      <c r="AM595" s="82" t="b">
        <f t="shared" si="595"/>
        <v>0</v>
      </c>
      <c r="AN595" s="82" t="b">
        <f t="shared" si="596"/>
        <v>0</v>
      </c>
      <c r="AO595" s="82" t="b">
        <f t="shared" si="609"/>
        <v>0</v>
      </c>
      <c r="AP595" s="82" t="b">
        <f t="shared" si="597"/>
        <v>0</v>
      </c>
      <c r="AQ595" s="82" t="b">
        <f t="shared" si="610"/>
        <v>0</v>
      </c>
      <c r="AR595" s="70">
        <f t="shared" si="611"/>
        <v>0</v>
      </c>
      <c r="AS595" s="82" t="b">
        <f t="shared" si="598"/>
        <v>0</v>
      </c>
      <c r="AT595" s="82" t="b">
        <f t="shared" si="599"/>
        <v>0</v>
      </c>
      <c r="AU595" s="82" t="b">
        <f t="shared" si="600"/>
        <v>0</v>
      </c>
      <c r="AV595" s="82" t="b">
        <f t="shared" si="601"/>
        <v>0</v>
      </c>
      <c r="AW595" s="82" t="b">
        <f t="shared" si="602"/>
        <v>0</v>
      </c>
      <c r="AX595" s="82" t="b">
        <f t="shared" si="603"/>
        <v>0</v>
      </c>
      <c r="AY595" s="82" t="b">
        <f t="shared" si="612"/>
        <v>0</v>
      </c>
      <c r="AZ595" s="82"/>
      <c r="BA595" s="82" t="b">
        <f t="shared" si="613"/>
        <v>0</v>
      </c>
      <c r="BB595" s="82" t="b">
        <f t="shared" si="614"/>
        <v>0</v>
      </c>
      <c r="BC595" s="82" t="b">
        <f t="shared" si="615"/>
        <v>0</v>
      </c>
      <c r="BD595" s="70"/>
      <c r="BE595" s="70" t="str">
        <f t="shared" si="604"/>
        <v/>
      </c>
      <c r="BF595" s="70">
        <v>584</v>
      </c>
      <c r="BG595" s="70"/>
      <c r="BH595" s="70"/>
      <c r="BI595" s="70"/>
      <c r="BJ595" s="70"/>
      <c r="BK595" s="70"/>
      <c r="BL595" s="70"/>
      <c r="BM595" s="70"/>
      <c r="BN595" s="70"/>
      <c r="BO595" s="70"/>
      <c r="BP595" s="70"/>
      <c r="BQ595" s="70"/>
      <c r="BR595" s="70"/>
      <c r="BS595" s="70" t="b">
        <f t="shared" si="605"/>
        <v>0</v>
      </c>
      <c r="BT595" s="70">
        <f>COUNTA(B596:$O$830)</f>
        <v>0</v>
      </c>
      <c r="BU595" s="70"/>
      <c r="BV595" s="163"/>
      <c r="BW595" s="163"/>
      <c r="BX595" s="163"/>
      <c r="BY595" s="163"/>
      <c r="BZ595" s="163"/>
      <c r="CA595" s="163"/>
      <c r="CB595" s="163"/>
      <c r="CC595" s="163"/>
      <c r="CD595" s="163"/>
      <c r="CE595" s="163" t="str">
        <f t="shared" si="616"/>
        <v/>
      </c>
      <c r="CF595" s="163" t="str">
        <f t="shared" si="617"/>
        <v/>
      </c>
      <c r="CG595" s="163" t="str">
        <f t="shared" si="618"/>
        <v/>
      </c>
      <c r="CH595" s="163" t="str">
        <f t="shared" si="619"/>
        <v/>
      </c>
      <c r="CI595" s="163" t="str">
        <f t="shared" si="620"/>
        <v/>
      </c>
      <c r="CJ595" s="163" t="str">
        <f t="shared" si="621"/>
        <v/>
      </c>
      <c r="CK595" s="163" t="str">
        <f t="shared" si="622"/>
        <v/>
      </c>
      <c r="CL595" s="163" t="str">
        <f t="shared" si="623"/>
        <v/>
      </c>
      <c r="CM595" s="163" t="str">
        <f t="shared" si="624"/>
        <v/>
      </c>
      <c r="CN595" s="163"/>
      <c r="CO595" s="163"/>
      <c r="CP595" s="163" t="str">
        <f t="shared" si="625"/>
        <v/>
      </c>
      <c r="CQ595" s="163"/>
      <c r="CR595" s="163"/>
      <c r="CS595" s="185" t="str">
        <f t="shared" si="642"/>
        <v/>
      </c>
      <c r="CT595" s="70"/>
      <c r="CU595" s="70">
        <f t="shared" si="626"/>
        <v>0</v>
      </c>
      <c r="CV595" s="70">
        <f t="shared" si="627"/>
        <v>0</v>
      </c>
      <c r="CW595" s="70"/>
      <c r="CX595" s="96">
        <f t="shared" si="628"/>
        <v>0</v>
      </c>
      <c r="CY595" s="70"/>
      <c r="CZ595" s="70" t="e">
        <f t="shared" si="629"/>
        <v>#VALUE!</v>
      </c>
      <c r="DA595" s="70" t="e">
        <f t="shared" si="630"/>
        <v>#VALUE!</v>
      </c>
      <c r="DB595" s="70"/>
      <c r="DC595" s="70" t="b">
        <f t="shared" si="643"/>
        <v>0</v>
      </c>
      <c r="DD595" s="70">
        <f t="shared" si="631"/>
        <v>0</v>
      </c>
      <c r="DE595" s="70" t="str">
        <f t="shared" si="632"/>
        <v/>
      </c>
      <c r="DF595" s="70"/>
      <c r="DG595" s="70" t="str">
        <f t="shared" si="580"/>
        <v/>
      </c>
      <c r="DH595" s="70" t="b">
        <f t="shared" si="581"/>
        <v>0</v>
      </c>
      <c r="DI595" s="70" t="str">
        <f t="shared" si="582"/>
        <v/>
      </c>
      <c r="DJ595" s="70"/>
      <c r="DK595" s="70" t="str">
        <f t="shared" si="633"/>
        <v/>
      </c>
      <c r="DL595" s="70" t="str">
        <f t="shared" si="634"/>
        <v/>
      </c>
      <c r="DM595" s="70"/>
      <c r="DN595" s="70" t="str">
        <f t="shared" si="635"/>
        <v/>
      </c>
      <c r="DO595" s="70" t="str">
        <f>IF(DK595="","",AND((COUNTIF($DK$12:DL595,DK595))=1,(COUNTIF($DK$12:DL595,DL595))=1))</f>
        <v/>
      </c>
      <c r="DP595" s="70" t="str">
        <f>IF(DK595="","",AND((COUNTIF(DK595:$DL$812,DK595))=1,(COUNTIF(DK595:$DL$812,DL595))=1))</f>
        <v/>
      </c>
      <c r="DQ595" s="70"/>
      <c r="DR595" s="70" t="b">
        <f t="shared" si="636"/>
        <v>0</v>
      </c>
      <c r="DS595" s="70" t="b">
        <f t="shared" si="637"/>
        <v>0</v>
      </c>
      <c r="DT595" s="70">
        <f t="shared" si="583"/>
        <v>0</v>
      </c>
      <c r="DU595" s="70">
        <f t="shared" si="584"/>
        <v>0</v>
      </c>
      <c r="DV595" s="70" t="b">
        <f t="shared" si="638"/>
        <v>0</v>
      </c>
      <c r="DW595" s="70" t="b">
        <f t="shared" si="639"/>
        <v>0</v>
      </c>
      <c r="DX595" s="70"/>
      <c r="DY595" s="70" t="b">
        <f t="shared" si="640"/>
        <v>0</v>
      </c>
      <c r="DZ595" s="70">
        <f t="shared" si="641"/>
        <v>0</v>
      </c>
      <c r="EA595" s="70"/>
    </row>
    <row r="596" spans="1:131" x14ac:dyDescent="0.25">
      <c r="A596" s="24" t="str">
        <f t="shared" si="606"/>
        <v/>
      </c>
      <c r="B596" s="36"/>
      <c r="C596" s="37"/>
      <c r="D596" s="38"/>
      <c r="E596" s="37"/>
      <c r="F596" s="38"/>
      <c r="G596" s="39"/>
      <c r="H596" s="35"/>
      <c r="I596" s="30"/>
      <c r="J596" s="38"/>
      <c r="K596" s="36"/>
      <c r="L596" s="40"/>
      <c r="M596" s="43"/>
      <c r="N596" s="44"/>
      <c r="O596" s="35"/>
      <c r="P596" s="87"/>
      <c r="R596" s="70"/>
      <c r="S596" s="70"/>
      <c r="T596" s="99" t="s">
        <v>1333</v>
      </c>
      <c r="U596" s="146" t="s">
        <v>1334</v>
      </c>
      <c r="V596" s="70"/>
      <c r="W596" s="70"/>
      <c r="X596" s="70"/>
      <c r="Y596" s="70"/>
      <c r="Z596" t="b">
        <f t="shared" si="585"/>
        <v>0</v>
      </c>
      <c r="AA596" t="b">
        <f t="shared" si="607"/>
        <v>0</v>
      </c>
      <c r="AB596" t="b">
        <f t="shared" si="586"/>
        <v>0</v>
      </c>
      <c r="AC596" t="b">
        <f t="shared" si="587"/>
        <v>0</v>
      </c>
      <c r="AD596" s="101" t="b">
        <f t="shared" si="588"/>
        <v>0</v>
      </c>
      <c r="AE596" t="e">
        <f t="shared" si="589"/>
        <v>#VALUE!</v>
      </c>
      <c r="AF596" t="b">
        <f t="shared" si="590"/>
        <v>0</v>
      </c>
      <c r="AG596" s="135"/>
      <c r="AH596" s="82" t="b">
        <f t="shared" si="591"/>
        <v>0</v>
      </c>
      <c r="AI596" s="99" t="b">
        <f t="shared" si="592"/>
        <v>0</v>
      </c>
      <c r="AJ596" s="70" t="b">
        <f t="shared" si="593"/>
        <v>0</v>
      </c>
      <c r="AK596" s="111" t="b">
        <f t="shared" si="608"/>
        <v>0</v>
      </c>
      <c r="AL596" s="82" t="e">
        <f t="shared" si="594"/>
        <v>#VALUE!</v>
      </c>
      <c r="AM596" s="82" t="b">
        <f t="shared" si="595"/>
        <v>0</v>
      </c>
      <c r="AN596" s="82" t="b">
        <f t="shared" si="596"/>
        <v>0</v>
      </c>
      <c r="AO596" s="82" t="b">
        <f t="shared" si="609"/>
        <v>0</v>
      </c>
      <c r="AP596" s="82" t="b">
        <f t="shared" si="597"/>
        <v>0</v>
      </c>
      <c r="AQ596" s="82" t="b">
        <f t="shared" si="610"/>
        <v>0</v>
      </c>
      <c r="AR596" s="70">
        <f t="shared" si="611"/>
        <v>0</v>
      </c>
      <c r="AS596" s="82" t="b">
        <f t="shared" si="598"/>
        <v>0</v>
      </c>
      <c r="AT596" s="82" t="b">
        <f t="shared" si="599"/>
        <v>0</v>
      </c>
      <c r="AU596" s="82" t="b">
        <f t="shared" si="600"/>
        <v>0</v>
      </c>
      <c r="AV596" s="82" t="b">
        <f t="shared" si="601"/>
        <v>0</v>
      </c>
      <c r="AW596" s="82" t="b">
        <f t="shared" si="602"/>
        <v>0</v>
      </c>
      <c r="AX596" s="82" t="b">
        <f t="shared" si="603"/>
        <v>0</v>
      </c>
      <c r="AY596" s="82" t="b">
        <f t="shared" si="612"/>
        <v>0</v>
      </c>
      <c r="AZ596" s="82"/>
      <c r="BA596" s="82" t="b">
        <f t="shared" si="613"/>
        <v>0</v>
      </c>
      <c r="BB596" s="82" t="b">
        <f t="shared" si="614"/>
        <v>0</v>
      </c>
      <c r="BC596" s="82" t="b">
        <f t="shared" si="615"/>
        <v>0</v>
      </c>
      <c r="BD596" s="70"/>
      <c r="BE596" s="70" t="str">
        <f t="shared" si="604"/>
        <v/>
      </c>
      <c r="BF596" s="70">
        <v>585</v>
      </c>
      <c r="BG596" s="70"/>
      <c r="BH596" s="70"/>
      <c r="BI596" s="70"/>
      <c r="BJ596" s="70"/>
      <c r="BK596" s="70"/>
      <c r="BL596" s="70"/>
      <c r="BM596" s="70"/>
      <c r="BN596" s="70"/>
      <c r="BO596" s="70"/>
      <c r="BP596" s="70"/>
      <c r="BQ596" s="70"/>
      <c r="BR596" s="70"/>
      <c r="BS596" s="70" t="b">
        <f t="shared" si="605"/>
        <v>0</v>
      </c>
      <c r="BT596" s="70">
        <f>COUNTA(B597:$O$830)</f>
        <v>0</v>
      </c>
      <c r="BU596" s="70"/>
      <c r="BV596" s="163"/>
      <c r="BW596" s="163"/>
      <c r="BX596" s="163"/>
      <c r="BY596" s="163"/>
      <c r="BZ596" s="163"/>
      <c r="CA596" s="163"/>
      <c r="CB596" s="163"/>
      <c r="CC596" s="163"/>
      <c r="CD596" s="163"/>
      <c r="CE596" s="163" t="str">
        <f t="shared" si="616"/>
        <v/>
      </c>
      <c r="CF596" s="163" t="str">
        <f t="shared" si="617"/>
        <v/>
      </c>
      <c r="CG596" s="163" t="str">
        <f t="shared" si="618"/>
        <v/>
      </c>
      <c r="CH596" s="163" t="str">
        <f t="shared" si="619"/>
        <v/>
      </c>
      <c r="CI596" s="163" t="str">
        <f t="shared" si="620"/>
        <v/>
      </c>
      <c r="CJ596" s="163" t="str">
        <f t="shared" si="621"/>
        <v/>
      </c>
      <c r="CK596" s="163" t="str">
        <f t="shared" si="622"/>
        <v/>
      </c>
      <c r="CL596" s="163" t="str">
        <f t="shared" si="623"/>
        <v/>
      </c>
      <c r="CM596" s="163" t="str">
        <f t="shared" si="624"/>
        <v/>
      </c>
      <c r="CN596" s="163"/>
      <c r="CO596" s="163"/>
      <c r="CP596" s="163" t="str">
        <f t="shared" si="625"/>
        <v/>
      </c>
      <c r="CQ596" s="163"/>
      <c r="CR596" s="163"/>
      <c r="CS596" s="185" t="str">
        <f t="shared" si="642"/>
        <v/>
      </c>
      <c r="CT596" s="70"/>
      <c r="CU596" s="70">
        <f t="shared" si="626"/>
        <v>0</v>
      </c>
      <c r="CV596" s="70">
        <f t="shared" si="627"/>
        <v>0</v>
      </c>
      <c r="CW596" s="70"/>
      <c r="CX596" s="96">
        <f t="shared" si="628"/>
        <v>0</v>
      </c>
      <c r="CY596" s="70"/>
      <c r="CZ596" s="70" t="e">
        <f t="shared" si="629"/>
        <v>#VALUE!</v>
      </c>
      <c r="DA596" s="70" t="e">
        <f t="shared" si="630"/>
        <v>#VALUE!</v>
      </c>
      <c r="DB596" s="70"/>
      <c r="DC596" s="70" t="b">
        <f t="shared" si="643"/>
        <v>0</v>
      </c>
      <c r="DD596" s="70">
        <f t="shared" si="631"/>
        <v>0</v>
      </c>
      <c r="DE596" s="70" t="str">
        <f t="shared" si="632"/>
        <v/>
      </c>
      <c r="DF596" s="70"/>
      <c r="DG596" s="70" t="str">
        <f t="shared" si="580"/>
        <v/>
      </c>
      <c r="DH596" s="70" t="b">
        <f t="shared" si="581"/>
        <v>0</v>
      </c>
      <c r="DI596" s="70" t="str">
        <f t="shared" si="582"/>
        <v/>
      </c>
      <c r="DJ596" s="70"/>
      <c r="DK596" s="70" t="str">
        <f t="shared" si="633"/>
        <v/>
      </c>
      <c r="DL596" s="70" t="str">
        <f t="shared" si="634"/>
        <v/>
      </c>
      <c r="DM596" s="70"/>
      <c r="DN596" s="70" t="str">
        <f t="shared" si="635"/>
        <v/>
      </c>
      <c r="DO596" s="70" t="str">
        <f>IF(DK596="","",AND((COUNTIF($DK$12:DL596,DK596))=1,(COUNTIF($DK$12:DL596,DL596))=1))</f>
        <v/>
      </c>
      <c r="DP596" s="70" t="str">
        <f>IF(DK596="","",AND((COUNTIF(DK596:$DL$812,DK596))=1,(COUNTIF(DK596:$DL$812,DL596))=1))</f>
        <v/>
      </c>
      <c r="DQ596" s="70"/>
      <c r="DR596" s="70" t="b">
        <f t="shared" si="636"/>
        <v>0</v>
      </c>
      <c r="DS596" s="70" t="b">
        <f t="shared" si="637"/>
        <v>0</v>
      </c>
      <c r="DT596" s="70">
        <f t="shared" si="583"/>
        <v>0</v>
      </c>
      <c r="DU596" s="70">
        <f t="shared" si="584"/>
        <v>0</v>
      </c>
      <c r="DV596" s="70" t="b">
        <f t="shared" si="638"/>
        <v>0</v>
      </c>
      <c r="DW596" s="70" t="b">
        <f t="shared" si="639"/>
        <v>0</v>
      </c>
      <c r="DX596" s="70"/>
      <c r="DY596" s="70" t="b">
        <f t="shared" si="640"/>
        <v>0</v>
      </c>
      <c r="DZ596" s="70">
        <f t="shared" si="641"/>
        <v>0</v>
      </c>
      <c r="EA596" s="70"/>
    </row>
    <row r="597" spans="1:131" x14ac:dyDescent="0.25">
      <c r="A597" s="24" t="str">
        <f t="shared" si="606"/>
        <v/>
      </c>
      <c r="B597" s="36"/>
      <c r="C597" s="37"/>
      <c r="D597" s="38"/>
      <c r="E597" s="37"/>
      <c r="F597" s="38"/>
      <c r="G597" s="39"/>
      <c r="H597" s="35"/>
      <c r="I597" s="30"/>
      <c r="J597" s="38"/>
      <c r="K597" s="36"/>
      <c r="L597" s="40"/>
      <c r="M597" s="43"/>
      <c r="N597" s="44"/>
      <c r="O597" s="35"/>
      <c r="P597" s="87"/>
      <c r="R597" s="70"/>
      <c r="S597" s="70"/>
      <c r="T597" s="99" t="s">
        <v>1335</v>
      </c>
      <c r="U597" s="146" t="s">
        <v>1336</v>
      </c>
      <c r="V597" s="70"/>
      <c r="W597" s="70"/>
      <c r="X597" s="70"/>
      <c r="Y597" s="70"/>
      <c r="Z597" t="b">
        <f t="shared" si="585"/>
        <v>0</v>
      </c>
      <c r="AA597" t="b">
        <f t="shared" si="607"/>
        <v>0</v>
      </c>
      <c r="AB597" t="b">
        <f t="shared" si="586"/>
        <v>0</v>
      </c>
      <c r="AC597" t="b">
        <f t="shared" si="587"/>
        <v>0</v>
      </c>
      <c r="AD597" s="101" t="b">
        <f t="shared" si="588"/>
        <v>0</v>
      </c>
      <c r="AE597" t="e">
        <f t="shared" si="589"/>
        <v>#VALUE!</v>
      </c>
      <c r="AF597" t="b">
        <f t="shared" si="590"/>
        <v>0</v>
      </c>
      <c r="AG597" s="135"/>
      <c r="AH597" s="82" t="b">
        <f t="shared" si="591"/>
        <v>0</v>
      </c>
      <c r="AI597" s="99" t="b">
        <f t="shared" si="592"/>
        <v>0</v>
      </c>
      <c r="AJ597" s="70" t="b">
        <f t="shared" si="593"/>
        <v>0</v>
      </c>
      <c r="AK597" s="111" t="b">
        <f t="shared" si="608"/>
        <v>0</v>
      </c>
      <c r="AL597" s="82" t="e">
        <f t="shared" si="594"/>
        <v>#VALUE!</v>
      </c>
      <c r="AM597" s="82" t="b">
        <f t="shared" si="595"/>
        <v>0</v>
      </c>
      <c r="AN597" s="82" t="b">
        <f t="shared" si="596"/>
        <v>0</v>
      </c>
      <c r="AO597" s="82" t="b">
        <f t="shared" si="609"/>
        <v>0</v>
      </c>
      <c r="AP597" s="82" t="b">
        <f t="shared" si="597"/>
        <v>0</v>
      </c>
      <c r="AQ597" s="82" t="b">
        <f t="shared" si="610"/>
        <v>0</v>
      </c>
      <c r="AR597" s="70">
        <f t="shared" si="611"/>
        <v>0</v>
      </c>
      <c r="AS597" s="82" t="b">
        <f t="shared" si="598"/>
        <v>0</v>
      </c>
      <c r="AT597" s="82" t="b">
        <f t="shared" si="599"/>
        <v>0</v>
      </c>
      <c r="AU597" s="82" t="b">
        <f t="shared" si="600"/>
        <v>0</v>
      </c>
      <c r="AV597" s="82" t="b">
        <f t="shared" si="601"/>
        <v>0</v>
      </c>
      <c r="AW597" s="82" t="b">
        <f t="shared" si="602"/>
        <v>0</v>
      </c>
      <c r="AX597" s="82" t="b">
        <f t="shared" si="603"/>
        <v>0</v>
      </c>
      <c r="AY597" s="82" t="b">
        <f t="shared" si="612"/>
        <v>0</v>
      </c>
      <c r="AZ597" s="82"/>
      <c r="BA597" s="82" t="b">
        <f t="shared" si="613"/>
        <v>0</v>
      </c>
      <c r="BB597" s="82" t="b">
        <f t="shared" si="614"/>
        <v>0</v>
      </c>
      <c r="BC597" s="82" t="b">
        <f t="shared" si="615"/>
        <v>0</v>
      </c>
      <c r="BD597" s="70"/>
      <c r="BE597" s="70" t="str">
        <f t="shared" si="604"/>
        <v/>
      </c>
      <c r="BF597" s="70">
        <v>586</v>
      </c>
      <c r="BG597" s="70"/>
      <c r="BH597" s="70"/>
      <c r="BI597" s="70"/>
      <c r="BJ597" s="70"/>
      <c r="BK597" s="70"/>
      <c r="BL597" s="70"/>
      <c r="BM597" s="70"/>
      <c r="BN597" s="70"/>
      <c r="BO597" s="70"/>
      <c r="BP597" s="70"/>
      <c r="BQ597" s="70"/>
      <c r="BR597" s="70"/>
      <c r="BS597" s="70" t="b">
        <f t="shared" si="605"/>
        <v>0</v>
      </c>
      <c r="BT597" s="70">
        <f>COUNTA(B598:$O$830)</f>
        <v>0</v>
      </c>
      <c r="BU597" s="70"/>
      <c r="BV597" s="163"/>
      <c r="BW597" s="163"/>
      <c r="BX597" s="163"/>
      <c r="BY597" s="163"/>
      <c r="BZ597" s="163"/>
      <c r="CA597" s="163"/>
      <c r="CB597" s="163"/>
      <c r="CC597" s="163"/>
      <c r="CD597" s="163"/>
      <c r="CE597" s="163" t="str">
        <f t="shared" si="616"/>
        <v/>
      </c>
      <c r="CF597" s="163" t="str">
        <f t="shared" si="617"/>
        <v/>
      </c>
      <c r="CG597" s="163" t="str">
        <f t="shared" si="618"/>
        <v/>
      </c>
      <c r="CH597" s="163" t="str">
        <f t="shared" si="619"/>
        <v/>
      </c>
      <c r="CI597" s="163" t="str">
        <f t="shared" si="620"/>
        <v/>
      </c>
      <c r="CJ597" s="163" t="str">
        <f t="shared" si="621"/>
        <v/>
      </c>
      <c r="CK597" s="163" t="str">
        <f t="shared" si="622"/>
        <v/>
      </c>
      <c r="CL597" s="163" t="str">
        <f t="shared" si="623"/>
        <v/>
      </c>
      <c r="CM597" s="163" t="str">
        <f t="shared" si="624"/>
        <v/>
      </c>
      <c r="CN597" s="163"/>
      <c r="CO597" s="163"/>
      <c r="CP597" s="163" t="str">
        <f t="shared" si="625"/>
        <v/>
      </c>
      <c r="CQ597" s="163"/>
      <c r="CR597" s="163"/>
      <c r="CS597" s="185" t="str">
        <f t="shared" si="642"/>
        <v/>
      </c>
      <c r="CT597" s="70"/>
      <c r="CU597" s="70">
        <f t="shared" si="626"/>
        <v>0</v>
      </c>
      <c r="CV597" s="70">
        <f t="shared" si="627"/>
        <v>0</v>
      </c>
      <c r="CW597" s="70"/>
      <c r="CX597" s="96">
        <f t="shared" si="628"/>
        <v>0</v>
      </c>
      <c r="CY597" s="70"/>
      <c r="CZ597" s="70" t="e">
        <f t="shared" si="629"/>
        <v>#VALUE!</v>
      </c>
      <c r="DA597" s="70" t="e">
        <f t="shared" si="630"/>
        <v>#VALUE!</v>
      </c>
      <c r="DB597" s="70"/>
      <c r="DC597" s="70" t="b">
        <f t="shared" si="643"/>
        <v>0</v>
      </c>
      <c r="DD597" s="70">
        <f t="shared" si="631"/>
        <v>0</v>
      </c>
      <c r="DE597" s="70" t="str">
        <f t="shared" si="632"/>
        <v/>
      </c>
      <c r="DF597" s="70"/>
      <c r="DG597" s="70" t="str">
        <f t="shared" si="580"/>
        <v/>
      </c>
      <c r="DH597" s="70" t="b">
        <f t="shared" si="581"/>
        <v>0</v>
      </c>
      <c r="DI597" s="70" t="str">
        <f t="shared" si="582"/>
        <v/>
      </c>
      <c r="DJ597" s="70"/>
      <c r="DK597" s="70" t="str">
        <f t="shared" si="633"/>
        <v/>
      </c>
      <c r="DL597" s="70" t="str">
        <f t="shared" si="634"/>
        <v/>
      </c>
      <c r="DM597" s="70"/>
      <c r="DN597" s="70" t="str">
        <f t="shared" si="635"/>
        <v/>
      </c>
      <c r="DO597" s="70" t="str">
        <f>IF(DK597="","",AND((COUNTIF($DK$12:DL597,DK597))=1,(COUNTIF($DK$12:DL597,DL597))=1))</f>
        <v/>
      </c>
      <c r="DP597" s="70" t="str">
        <f>IF(DK597="","",AND((COUNTIF(DK597:$DL$812,DK597))=1,(COUNTIF(DK597:$DL$812,DL597))=1))</f>
        <v/>
      </c>
      <c r="DQ597" s="70"/>
      <c r="DR597" s="70" t="b">
        <f t="shared" si="636"/>
        <v>0</v>
      </c>
      <c r="DS597" s="70" t="b">
        <f t="shared" si="637"/>
        <v>0</v>
      </c>
      <c r="DT597" s="70">
        <f t="shared" si="583"/>
        <v>0</v>
      </c>
      <c r="DU597" s="70">
        <f t="shared" si="584"/>
        <v>0</v>
      </c>
      <c r="DV597" s="70" t="b">
        <f t="shared" si="638"/>
        <v>0</v>
      </c>
      <c r="DW597" s="70" t="b">
        <f t="shared" si="639"/>
        <v>0</v>
      </c>
      <c r="DX597" s="70"/>
      <c r="DY597" s="70" t="b">
        <f t="shared" si="640"/>
        <v>0</v>
      </c>
      <c r="DZ597" s="70">
        <f t="shared" si="641"/>
        <v>0</v>
      </c>
      <c r="EA597" s="70"/>
    </row>
    <row r="598" spans="1:131" x14ac:dyDescent="0.25">
      <c r="A598" s="24" t="str">
        <f t="shared" si="606"/>
        <v/>
      </c>
      <c r="B598" s="36"/>
      <c r="C598" s="37"/>
      <c r="D598" s="38"/>
      <c r="E598" s="37"/>
      <c r="F598" s="38"/>
      <c r="G598" s="39"/>
      <c r="H598" s="35"/>
      <c r="I598" s="30"/>
      <c r="J598" s="38"/>
      <c r="K598" s="36"/>
      <c r="L598" s="40"/>
      <c r="M598" s="43"/>
      <c r="N598" s="44"/>
      <c r="O598" s="35"/>
      <c r="P598" s="87"/>
      <c r="R598" s="70"/>
      <c r="S598" s="70"/>
      <c r="T598" s="99" t="s">
        <v>1337</v>
      </c>
      <c r="U598" s="146" t="s">
        <v>1338</v>
      </c>
      <c r="V598" s="70"/>
      <c r="W598" s="70"/>
      <c r="X598" s="70"/>
      <c r="Y598" s="70"/>
      <c r="Z598" t="b">
        <f t="shared" si="585"/>
        <v>0</v>
      </c>
      <c r="AA598" t="b">
        <f t="shared" si="607"/>
        <v>0</v>
      </c>
      <c r="AB598" t="b">
        <f t="shared" si="586"/>
        <v>0</v>
      </c>
      <c r="AC598" t="b">
        <f t="shared" si="587"/>
        <v>0</v>
      </c>
      <c r="AD598" s="101" t="b">
        <f t="shared" si="588"/>
        <v>0</v>
      </c>
      <c r="AE598" t="e">
        <f t="shared" si="589"/>
        <v>#VALUE!</v>
      </c>
      <c r="AF598" t="b">
        <f t="shared" si="590"/>
        <v>0</v>
      </c>
      <c r="AG598" s="135"/>
      <c r="AH598" s="82" t="b">
        <f t="shared" si="591"/>
        <v>0</v>
      </c>
      <c r="AI598" s="99" t="b">
        <f t="shared" si="592"/>
        <v>0</v>
      </c>
      <c r="AJ598" s="70" t="b">
        <f t="shared" si="593"/>
        <v>0</v>
      </c>
      <c r="AK598" s="111" t="b">
        <f t="shared" si="608"/>
        <v>0</v>
      </c>
      <c r="AL598" s="82" t="e">
        <f t="shared" si="594"/>
        <v>#VALUE!</v>
      </c>
      <c r="AM598" s="82" t="b">
        <f t="shared" si="595"/>
        <v>0</v>
      </c>
      <c r="AN598" s="82" t="b">
        <f t="shared" si="596"/>
        <v>0</v>
      </c>
      <c r="AO598" s="82" t="b">
        <f t="shared" si="609"/>
        <v>0</v>
      </c>
      <c r="AP598" s="82" t="b">
        <f t="shared" si="597"/>
        <v>0</v>
      </c>
      <c r="AQ598" s="82" t="b">
        <f t="shared" si="610"/>
        <v>0</v>
      </c>
      <c r="AR598" s="70">
        <f t="shared" si="611"/>
        <v>0</v>
      </c>
      <c r="AS598" s="82" t="b">
        <f t="shared" si="598"/>
        <v>0</v>
      </c>
      <c r="AT598" s="82" t="b">
        <f t="shared" si="599"/>
        <v>0</v>
      </c>
      <c r="AU598" s="82" t="b">
        <f t="shared" si="600"/>
        <v>0</v>
      </c>
      <c r="AV598" s="82" t="b">
        <f t="shared" si="601"/>
        <v>0</v>
      </c>
      <c r="AW598" s="82" t="b">
        <f t="shared" si="602"/>
        <v>0</v>
      </c>
      <c r="AX598" s="82" t="b">
        <f t="shared" si="603"/>
        <v>0</v>
      </c>
      <c r="AY598" s="82" t="b">
        <f t="shared" si="612"/>
        <v>0</v>
      </c>
      <c r="AZ598" s="82"/>
      <c r="BA598" s="82" t="b">
        <f t="shared" si="613"/>
        <v>0</v>
      </c>
      <c r="BB598" s="82" t="b">
        <f t="shared" si="614"/>
        <v>0</v>
      </c>
      <c r="BC598" s="82" t="b">
        <f t="shared" si="615"/>
        <v>0</v>
      </c>
      <c r="BD598" s="70"/>
      <c r="BE598" s="70" t="str">
        <f t="shared" si="604"/>
        <v/>
      </c>
      <c r="BF598" s="70">
        <v>587</v>
      </c>
      <c r="BG598" s="70"/>
      <c r="BH598" s="70"/>
      <c r="BI598" s="70"/>
      <c r="BJ598" s="70"/>
      <c r="BK598" s="70"/>
      <c r="BL598" s="70"/>
      <c r="BM598" s="70"/>
      <c r="BN598" s="70"/>
      <c r="BO598" s="70"/>
      <c r="BP598" s="70"/>
      <c r="BQ598" s="70"/>
      <c r="BR598" s="70"/>
      <c r="BS598" s="70" t="b">
        <f t="shared" si="605"/>
        <v>0</v>
      </c>
      <c r="BT598" s="70">
        <f>COUNTA(B599:$O$830)</f>
        <v>0</v>
      </c>
      <c r="BU598" s="70"/>
      <c r="BV598" s="163"/>
      <c r="BW598" s="163"/>
      <c r="BX598" s="163"/>
      <c r="BY598" s="163"/>
      <c r="BZ598" s="163"/>
      <c r="CA598" s="163"/>
      <c r="CB598" s="163"/>
      <c r="CC598" s="163"/>
      <c r="CD598" s="163"/>
      <c r="CE598" s="163" t="str">
        <f t="shared" si="616"/>
        <v/>
      </c>
      <c r="CF598" s="163" t="str">
        <f t="shared" si="617"/>
        <v/>
      </c>
      <c r="CG598" s="163" t="str">
        <f t="shared" si="618"/>
        <v/>
      </c>
      <c r="CH598" s="163" t="str">
        <f t="shared" si="619"/>
        <v/>
      </c>
      <c r="CI598" s="163" t="str">
        <f t="shared" si="620"/>
        <v/>
      </c>
      <c r="CJ598" s="163" t="str">
        <f t="shared" si="621"/>
        <v/>
      </c>
      <c r="CK598" s="163" t="str">
        <f t="shared" si="622"/>
        <v/>
      </c>
      <c r="CL598" s="163" t="str">
        <f t="shared" si="623"/>
        <v/>
      </c>
      <c r="CM598" s="163" t="str">
        <f t="shared" si="624"/>
        <v/>
      </c>
      <c r="CN598" s="163"/>
      <c r="CO598" s="163"/>
      <c r="CP598" s="163" t="str">
        <f t="shared" si="625"/>
        <v/>
      </c>
      <c r="CQ598" s="163"/>
      <c r="CR598" s="163"/>
      <c r="CS598" s="185" t="str">
        <f t="shared" si="642"/>
        <v/>
      </c>
      <c r="CT598" s="70"/>
      <c r="CU598" s="70">
        <f t="shared" si="626"/>
        <v>0</v>
      </c>
      <c r="CV598" s="70">
        <f t="shared" si="627"/>
        <v>0</v>
      </c>
      <c r="CW598" s="70"/>
      <c r="CX598" s="96">
        <f t="shared" si="628"/>
        <v>0</v>
      </c>
      <c r="CY598" s="70"/>
      <c r="CZ598" s="70" t="e">
        <f t="shared" si="629"/>
        <v>#VALUE!</v>
      </c>
      <c r="DA598" s="70" t="e">
        <f t="shared" si="630"/>
        <v>#VALUE!</v>
      </c>
      <c r="DB598" s="70"/>
      <c r="DC598" s="70" t="b">
        <f t="shared" si="643"/>
        <v>0</v>
      </c>
      <c r="DD598" s="70">
        <f t="shared" si="631"/>
        <v>0</v>
      </c>
      <c r="DE598" s="70" t="str">
        <f t="shared" si="632"/>
        <v/>
      </c>
      <c r="DF598" s="70"/>
      <c r="DG598" s="70" t="str">
        <f t="shared" si="580"/>
        <v/>
      </c>
      <c r="DH598" s="70" t="b">
        <f t="shared" si="581"/>
        <v>0</v>
      </c>
      <c r="DI598" s="70" t="str">
        <f t="shared" si="582"/>
        <v/>
      </c>
      <c r="DJ598" s="70"/>
      <c r="DK598" s="70" t="str">
        <f t="shared" si="633"/>
        <v/>
      </c>
      <c r="DL598" s="70" t="str">
        <f t="shared" si="634"/>
        <v/>
      </c>
      <c r="DM598" s="70"/>
      <c r="DN598" s="70" t="str">
        <f t="shared" si="635"/>
        <v/>
      </c>
      <c r="DO598" s="70" t="str">
        <f>IF(DK598="","",AND((COUNTIF($DK$12:DL598,DK598))=1,(COUNTIF($DK$12:DL598,DL598))=1))</f>
        <v/>
      </c>
      <c r="DP598" s="70" t="str">
        <f>IF(DK598="","",AND((COUNTIF(DK598:$DL$812,DK598))=1,(COUNTIF(DK598:$DL$812,DL598))=1))</f>
        <v/>
      </c>
      <c r="DQ598" s="70"/>
      <c r="DR598" s="70" t="b">
        <f t="shared" si="636"/>
        <v>0</v>
      </c>
      <c r="DS598" s="70" t="b">
        <f t="shared" si="637"/>
        <v>0</v>
      </c>
      <c r="DT598" s="70">
        <f t="shared" si="583"/>
        <v>0</v>
      </c>
      <c r="DU598" s="70">
        <f t="shared" si="584"/>
        <v>0</v>
      </c>
      <c r="DV598" s="70" t="b">
        <f t="shared" si="638"/>
        <v>0</v>
      </c>
      <c r="DW598" s="70" t="b">
        <f t="shared" si="639"/>
        <v>0</v>
      </c>
      <c r="DX598" s="70"/>
      <c r="DY598" s="70" t="b">
        <f t="shared" si="640"/>
        <v>0</v>
      </c>
      <c r="DZ598" s="70">
        <f t="shared" si="641"/>
        <v>0</v>
      </c>
      <c r="EA598" s="70"/>
    </row>
    <row r="599" spans="1:131" x14ac:dyDescent="0.25">
      <c r="A599" s="24" t="str">
        <f t="shared" si="606"/>
        <v/>
      </c>
      <c r="B599" s="36"/>
      <c r="C599" s="37"/>
      <c r="D599" s="38"/>
      <c r="E599" s="37"/>
      <c r="F599" s="38"/>
      <c r="G599" s="39"/>
      <c r="H599" s="35"/>
      <c r="I599" s="30"/>
      <c r="J599" s="38"/>
      <c r="K599" s="36"/>
      <c r="L599" s="40"/>
      <c r="M599" s="43"/>
      <c r="N599" s="44"/>
      <c r="O599" s="35"/>
      <c r="P599" s="87"/>
      <c r="R599" s="70"/>
      <c r="S599" s="70"/>
      <c r="T599" s="99" t="s">
        <v>1339</v>
      </c>
      <c r="U599" s="146" t="s">
        <v>1340</v>
      </c>
      <c r="V599" s="70"/>
      <c r="W599" s="70"/>
      <c r="X599" s="70"/>
      <c r="Y599" s="70"/>
      <c r="Z599" t="b">
        <f t="shared" si="585"/>
        <v>0</v>
      </c>
      <c r="AA599" t="b">
        <f t="shared" si="607"/>
        <v>0</v>
      </c>
      <c r="AB599" t="b">
        <f t="shared" si="586"/>
        <v>0</v>
      </c>
      <c r="AC599" t="b">
        <f t="shared" si="587"/>
        <v>0</v>
      </c>
      <c r="AD599" s="101" t="b">
        <f t="shared" si="588"/>
        <v>0</v>
      </c>
      <c r="AE599" t="e">
        <f t="shared" si="589"/>
        <v>#VALUE!</v>
      </c>
      <c r="AF599" t="b">
        <f t="shared" si="590"/>
        <v>0</v>
      </c>
      <c r="AG599" s="135"/>
      <c r="AH599" s="82" t="b">
        <f t="shared" si="591"/>
        <v>0</v>
      </c>
      <c r="AI599" s="99" t="b">
        <f t="shared" si="592"/>
        <v>0</v>
      </c>
      <c r="AJ599" s="70" t="b">
        <f t="shared" si="593"/>
        <v>0</v>
      </c>
      <c r="AK599" s="111" t="b">
        <f t="shared" si="608"/>
        <v>0</v>
      </c>
      <c r="AL599" s="82" t="e">
        <f t="shared" si="594"/>
        <v>#VALUE!</v>
      </c>
      <c r="AM599" s="82" t="b">
        <f t="shared" si="595"/>
        <v>0</v>
      </c>
      <c r="AN599" s="82" t="b">
        <f t="shared" si="596"/>
        <v>0</v>
      </c>
      <c r="AO599" s="82" t="b">
        <f t="shared" si="609"/>
        <v>0</v>
      </c>
      <c r="AP599" s="82" t="b">
        <f t="shared" si="597"/>
        <v>0</v>
      </c>
      <c r="AQ599" s="82" t="b">
        <f t="shared" si="610"/>
        <v>0</v>
      </c>
      <c r="AR599" s="70">
        <f t="shared" si="611"/>
        <v>0</v>
      </c>
      <c r="AS599" s="82" t="b">
        <f t="shared" si="598"/>
        <v>0</v>
      </c>
      <c r="AT599" s="82" t="b">
        <f t="shared" si="599"/>
        <v>0</v>
      </c>
      <c r="AU599" s="82" t="b">
        <f t="shared" si="600"/>
        <v>0</v>
      </c>
      <c r="AV599" s="82" t="b">
        <f t="shared" si="601"/>
        <v>0</v>
      </c>
      <c r="AW599" s="82" t="b">
        <f t="shared" si="602"/>
        <v>0</v>
      </c>
      <c r="AX599" s="82" t="b">
        <f t="shared" si="603"/>
        <v>0</v>
      </c>
      <c r="AY599" s="82" t="b">
        <f t="shared" si="612"/>
        <v>0</v>
      </c>
      <c r="AZ599" s="82"/>
      <c r="BA599" s="82" t="b">
        <f t="shared" si="613"/>
        <v>0</v>
      </c>
      <c r="BB599" s="82" t="b">
        <f t="shared" si="614"/>
        <v>0</v>
      </c>
      <c r="BC599" s="82" t="b">
        <f t="shared" si="615"/>
        <v>0</v>
      </c>
      <c r="BD599" s="70"/>
      <c r="BE599" s="70" t="str">
        <f t="shared" si="604"/>
        <v/>
      </c>
      <c r="BF599" s="70">
        <v>588</v>
      </c>
      <c r="BG599" s="70"/>
      <c r="BH599" s="70"/>
      <c r="BI599" s="70"/>
      <c r="BJ599" s="70"/>
      <c r="BK599" s="70"/>
      <c r="BL599" s="70"/>
      <c r="BM599" s="70"/>
      <c r="BN599" s="70"/>
      <c r="BO599" s="70"/>
      <c r="BP599" s="70"/>
      <c r="BQ599" s="70"/>
      <c r="BR599" s="70"/>
      <c r="BS599" s="70" t="b">
        <f t="shared" si="605"/>
        <v>0</v>
      </c>
      <c r="BT599" s="70">
        <f>COUNTA(B600:$O$830)</f>
        <v>0</v>
      </c>
      <c r="BU599" s="70"/>
      <c r="BV599" s="163"/>
      <c r="BW599" s="163"/>
      <c r="BX599" s="163"/>
      <c r="BY599" s="163"/>
      <c r="BZ599" s="163"/>
      <c r="CA599" s="163"/>
      <c r="CB599" s="163"/>
      <c r="CC599" s="163"/>
      <c r="CD599" s="163"/>
      <c r="CE599" s="163" t="str">
        <f t="shared" si="616"/>
        <v/>
      </c>
      <c r="CF599" s="163" t="str">
        <f t="shared" si="617"/>
        <v/>
      </c>
      <c r="CG599" s="163" t="str">
        <f t="shared" si="618"/>
        <v/>
      </c>
      <c r="CH599" s="163" t="str">
        <f t="shared" si="619"/>
        <v/>
      </c>
      <c r="CI599" s="163" t="str">
        <f t="shared" si="620"/>
        <v/>
      </c>
      <c r="CJ599" s="163" t="str">
        <f t="shared" si="621"/>
        <v/>
      </c>
      <c r="CK599" s="163" t="str">
        <f t="shared" si="622"/>
        <v/>
      </c>
      <c r="CL599" s="163" t="str">
        <f t="shared" si="623"/>
        <v/>
      </c>
      <c r="CM599" s="163" t="str">
        <f t="shared" si="624"/>
        <v/>
      </c>
      <c r="CN599" s="163"/>
      <c r="CO599" s="163"/>
      <c r="CP599" s="163" t="str">
        <f t="shared" si="625"/>
        <v/>
      </c>
      <c r="CQ599" s="163"/>
      <c r="CR599" s="163"/>
      <c r="CS599" s="185" t="str">
        <f t="shared" si="642"/>
        <v/>
      </c>
      <c r="CT599" s="70"/>
      <c r="CU599" s="70">
        <f t="shared" si="626"/>
        <v>0</v>
      </c>
      <c r="CV599" s="70">
        <f t="shared" si="627"/>
        <v>0</v>
      </c>
      <c r="CW599" s="70"/>
      <c r="CX599" s="96">
        <f t="shared" si="628"/>
        <v>0</v>
      </c>
      <c r="CY599" s="70"/>
      <c r="CZ599" s="70" t="e">
        <f t="shared" si="629"/>
        <v>#VALUE!</v>
      </c>
      <c r="DA599" s="70" t="e">
        <f t="shared" si="630"/>
        <v>#VALUE!</v>
      </c>
      <c r="DB599" s="70"/>
      <c r="DC599" s="70" t="b">
        <f t="shared" si="643"/>
        <v>0</v>
      </c>
      <c r="DD599" s="70">
        <f t="shared" si="631"/>
        <v>0</v>
      </c>
      <c r="DE599" s="70" t="str">
        <f t="shared" si="632"/>
        <v/>
      </c>
      <c r="DF599" s="70"/>
      <c r="DG599" s="70" t="str">
        <f t="shared" si="580"/>
        <v/>
      </c>
      <c r="DH599" s="70" t="b">
        <f t="shared" si="581"/>
        <v>0</v>
      </c>
      <c r="DI599" s="70" t="str">
        <f t="shared" si="582"/>
        <v/>
      </c>
      <c r="DJ599" s="70"/>
      <c r="DK599" s="70" t="str">
        <f t="shared" si="633"/>
        <v/>
      </c>
      <c r="DL599" s="70" t="str">
        <f t="shared" si="634"/>
        <v/>
      </c>
      <c r="DM599" s="70"/>
      <c r="DN599" s="70" t="str">
        <f t="shared" si="635"/>
        <v/>
      </c>
      <c r="DO599" s="70" t="str">
        <f>IF(DK599="","",AND((COUNTIF($DK$12:DL599,DK599))=1,(COUNTIF($DK$12:DL599,DL599))=1))</f>
        <v/>
      </c>
      <c r="DP599" s="70" t="str">
        <f>IF(DK599="","",AND((COUNTIF(DK599:$DL$812,DK599))=1,(COUNTIF(DK599:$DL$812,DL599))=1))</f>
        <v/>
      </c>
      <c r="DQ599" s="70"/>
      <c r="DR599" s="70" t="b">
        <f t="shared" si="636"/>
        <v>0</v>
      </c>
      <c r="DS599" s="70" t="b">
        <f t="shared" si="637"/>
        <v>0</v>
      </c>
      <c r="DT599" s="70">
        <f t="shared" si="583"/>
        <v>0</v>
      </c>
      <c r="DU599" s="70">
        <f t="shared" si="584"/>
        <v>0</v>
      </c>
      <c r="DV599" s="70" t="b">
        <f t="shared" si="638"/>
        <v>0</v>
      </c>
      <c r="DW599" s="70" t="b">
        <f t="shared" si="639"/>
        <v>0</v>
      </c>
      <c r="DX599" s="70"/>
      <c r="DY599" s="70" t="b">
        <f t="shared" si="640"/>
        <v>0</v>
      </c>
      <c r="DZ599" s="70">
        <f t="shared" si="641"/>
        <v>0</v>
      </c>
      <c r="EA599" s="70"/>
    </row>
    <row r="600" spans="1:131" x14ac:dyDescent="0.25">
      <c r="A600" s="24" t="str">
        <f t="shared" si="606"/>
        <v/>
      </c>
      <c r="B600" s="36"/>
      <c r="C600" s="37"/>
      <c r="D600" s="38"/>
      <c r="E600" s="37"/>
      <c r="F600" s="38"/>
      <c r="G600" s="39"/>
      <c r="H600" s="35"/>
      <c r="I600" s="30"/>
      <c r="J600" s="38"/>
      <c r="K600" s="36"/>
      <c r="L600" s="40"/>
      <c r="M600" s="43"/>
      <c r="N600" s="44"/>
      <c r="O600" s="35"/>
      <c r="P600" s="87"/>
      <c r="R600" s="70"/>
      <c r="S600" s="70"/>
      <c r="T600" s="99" t="s">
        <v>1341</v>
      </c>
      <c r="U600" s="146" t="s">
        <v>1342</v>
      </c>
      <c r="V600" s="70"/>
      <c r="W600" s="70"/>
      <c r="X600" s="70"/>
      <c r="Y600" s="70"/>
      <c r="Z600" t="b">
        <f t="shared" si="585"/>
        <v>0</v>
      </c>
      <c r="AA600" t="b">
        <f t="shared" si="607"/>
        <v>0</v>
      </c>
      <c r="AB600" t="b">
        <f t="shared" si="586"/>
        <v>0</v>
      </c>
      <c r="AC600" t="b">
        <f t="shared" si="587"/>
        <v>0</v>
      </c>
      <c r="AD600" s="101" t="b">
        <f t="shared" si="588"/>
        <v>0</v>
      </c>
      <c r="AE600" t="e">
        <f t="shared" si="589"/>
        <v>#VALUE!</v>
      </c>
      <c r="AF600" t="b">
        <f t="shared" si="590"/>
        <v>0</v>
      </c>
      <c r="AG600" s="135"/>
      <c r="AH600" s="82" t="b">
        <f t="shared" si="591"/>
        <v>0</v>
      </c>
      <c r="AI600" s="99" t="b">
        <f t="shared" si="592"/>
        <v>0</v>
      </c>
      <c r="AJ600" s="70" t="b">
        <f t="shared" si="593"/>
        <v>0</v>
      </c>
      <c r="AK600" s="111" t="b">
        <f t="shared" si="608"/>
        <v>0</v>
      </c>
      <c r="AL600" s="82" t="e">
        <f t="shared" si="594"/>
        <v>#VALUE!</v>
      </c>
      <c r="AM600" s="82" t="b">
        <f t="shared" si="595"/>
        <v>0</v>
      </c>
      <c r="AN600" s="82" t="b">
        <f t="shared" si="596"/>
        <v>0</v>
      </c>
      <c r="AO600" s="82" t="b">
        <f t="shared" si="609"/>
        <v>0</v>
      </c>
      <c r="AP600" s="82" t="b">
        <f t="shared" si="597"/>
        <v>0</v>
      </c>
      <c r="AQ600" s="82" t="b">
        <f t="shared" si="610"/>
        <v>0</v>
      </c>
      <c r="AR600" s="70">
        <f t="shared" si="611"/>
        <v>0</v>
      </c>
      <c r="AS600" s="82" t="b">
        <f t="shared" si="598"/>
        <v>0</v>
      </c>
      <c r="AT600" s="82" t="b">
        <f t="shared" si="599"/>
        <v>0</v>
      </c>
      <c r="AU600" s="82" t="b">
        <f t="shared" si="600"/>
        <v>0</v>
      </c>
      <c r="AV600" s="82" t="b">
        <f t="shared" si="601"/>
        <v>0</v>
      </c>
      <c r="AW600" s="82" t="b">
        <f t="shared" si="602"/>
        <v>0</v>
      </c>
      <c r="AX600" s="82" t="b">
        <f t="shared" si="603"/>
        <v>0</v>
      </c>
      <c r="AY600" s="82" t="b">
        <f t="shared" si="612"/>
        <v>0</v>
      </c>
      <c r="AZ600" s="82"/>
      <c r="BA600" s="82" t="b">
        <f t="shared" si="613"/>
        <v>0</v>
      </c>
      <c r="BB600" s="82" t="b">
        <f t="shared" si="614"/>
        <v>0</v>
      </c>
      <c r="BC600" s="82" t="b">
        <f t="shared" si="615"/>
        <v>0</v>
      </c>
      <c r="BD600" s="70"/>
      <c r="BE600" s="70" t="str">
        <f t="shared" si="604"/>
        <v/>
      </c>
      <c r="BF600" s="70">
        <v>589</v>
      </c>
      <c r="BG600" s="70"/>
      <c r="BH600" s="70"/>
      <c r="BI600" s="70"/>
      <c r="BJ600" s="70"/>
      <c r="BK600" s="70"/>
      <c r="BL600" s="70"/>
      <c r="BM600" s="70"/>
      <c r="BN600" s="70"/>
      <c r="BO600" s="70"/>
      <c r="BP600" s="70"/>
      <c r="BQ600" s="70"/>
      <c r="BR600" s="70"/>
      <c r="BS600" s="70" t="b">
        <f t="shared" si="605"/>
        <v>0</v>
      </c>
      <c r="BT600" s="70">
        <f>COUNTA(B601:$O$830)</f>
        <v>0</v>
      </c>
      <c r="BU600" s="70"/>
      <c r="BV600" s="163"/>
      <c r="BW600" s="163"/>
      <c r="BX600" s="163"/>
      <c r="BY600" s="163"/>
      <c r="BZ600" s="163"/>
      <c r="CA600" s="163"/>
      <c r="CB600" s="163"/>
      <c r="CC600" s="163"/>
      <c r="CD600" s="163"/>
      <c r="CE600" s="163" t="str">
        <f t="shared" si="616"/>
        <v/>
      </c>
      <c r="CF600" s="163" t="str">
        <f t="shared" si="617"/>
        <v/>
      </c>
      <c r="CG600" s="163" t="str">
        <f t="shared" si="618"/>
        <v/>
      </c>
      <c r="CH600" s="163" t="str">
        <f t="shared" si="619"/>
        <v/>
      </c>
      <c r="CI600" s="163" t="str">
        <f t="shared" si="620"/>
        <v/>
      </c>
      <c r="CJ600" s="163" t="str">
        <f t="shared" si="621"/>
        <v/>
      </c>
      <c r="CK600" s="163" t="str">
        <f t="shared" si="622"/>
        <v/>
      </c>
      <c r="CL600" s="163" t="str">
        <f t="shared" si="623"/>
        <v/>
      </c>
      <c r="CM600" s="163" t="str">
        <f t="shared" si="624"/>
        <v/>
      </c>
      <c r="CN600" s="163"/>
      <c r="CO600" s="163"/>
      <c r="CP600" s="163" t="str">
        <f t="shared" si="625"/>
        <v/>
      </c>
      <c r="CQ600" s="163"/>
      <c r="CR600" s="163"/>
      <c r="CS600" s="185" t="str">
        <f t="shared" si="642"/>
        <v/>
      </c>
      <c r="CT600" s="70"/>
      <c r="CU600" s="70">
        <f t="shared" si="626"/>
        <v>0</v>
      </c>
      <c r="CV600" s="70">
        <f t="shared" si="627"/>
        <v>0</v>
      </c>
      <c r="CW600" s="70"/>
      <c r="CX600" s="96">
        <f t="shared" si="628"/>
        <v>0</v>
      </c>
      <c r="CY600" s="70"/>
      <c r="CZ600" s="70" t="e">
        <f t="shared" si="629"/>
        <v>#VALUE!</v>
      </c>
      <c r="DA600" s="70" t="e">
        <f t="shared" si="630"/>
        <v>#VALUE!</v>
      </c>
      <c r="DB600" s="70"/>
      <c r="DC600" s="70" t="b">
        <f t="shared" si="643"/>
        <v>0</v>
      </c>
      <c r="DD600" s="70">
        <f t="shared" si="631"/>
        <v>0</v>
      </c>
      <c r="DE600" s="70" t="str">
        <f t="shared" si="632"/>
        <v/>
      </c>
      <c r="DF600" s="70"/>
      <c r="DG600" s="70" t="str">
        <f t="shared" si="580"/>
        <v/>
      </c>
      <c r="DH600" s="70" t="b">
        <f t="shared" si="581"/>
        <v>0</v>
      </c>
      <c r="DI600" s="70" t="str">
        <f t="shared" si="582"/>
        <v/>
      </c>
      <c r="DJ600" s="70"/>
      <c r="DK600" s="70" t="str">
        <f t="shared" si="633"/>
        <v/>
      </c>
      <c r="DL600" s="70" t="str">
        <f t="shared" si="634"/>
        <v/>
      </c>
      <c r="DM600" s="70"/>
      <c r="DN600" s="70" t="str">
        <f t="shared" si="635"/>
        <v/>
      </c>
      <c r="DO600" s="70" t="str">
        <f>IF(DK600="","",AND((COUNTIF($DK$12:DL600,DK600))=1,(COUNTIF($DK$12:DL600,DL600))=1))</f>
        <v/>
      </c>
      <c r="DP600" s="70" t="str">
        <f>IF(DK600="","",AND((COUNTIF(DK600:$DL$812,DK600))=1,(COUNTIF(DK600:$DL$812,DL600))=1))</f>
        <v/>
      </c>
      <c r="DQ600" s="70"/>
      <c r="DR600" s="70" t="b">
        <f t="shared" si="636"/>
        <v>0</v>
      </c>
      <c r="DS600" s="70" t="b">
        <f t="shared" si="637"/>
        <v>0</v>
      </c>
      <c r="DT600" s="70">
        <f t="shared" si="583"/>
        <v>0</v>
      </c>
      <c r="DU600" s="70">
        <f t="shared" si="584"/>
        <v>0</v>
      </c>
      <c r="DV600" s="70" t="b">
        <f t="shared" si="638"/>
        <v>0</v>
      </c>
      <c r="DW600" s="70" t="b">
        <f t="shared" si="639"/>
        <v>0</v>
      </c>
      <c r="DX600" s="70"/>
      <c r="DY600" s="70" t="b">
        <f t="shared" si="640"/>
        <v>0</v>
      </c>
      <c r="DZ600" s="70">
        <f t="shared" si="641"/>
        <v>0</v>
      </c>
      <c r="EA600" s="70"/>
    </row>
    <row r="601" spans="1:131" x14ac:dyDescent="0.25">
      <c r="A601" s="24" t="str">
        <f t="shared" si="606"/>
        <v/>
      </c>
      <c r="B601" s="36"/>
      <c r="C601" s="37"/>
      <c r="D601" s="38"/>
      <c r="E601" s="37"/>
      <c r="F601" s="38"/>
      <c r="G601" s="39"/>
      <c r="H601" s="35"/>
      <c r="I601" s="30"/>
      <c r="J601" s="38"/>
      <c r="K601" s="36"/>
      <c r="L601" s="40"/>
      <c r="M601" s="43"/>
      <c r="N601" s="44"/>
      <c r="O601" s="35"/>
      <c r="P601" s="87"/>
      <c r="R601" s="70"/>
      <c r="S601" s="70"/>
      <c r="T601" s="99" t="s">
        <v>1343</v>
      </c>
      <c r="U601" s="146" t="s">
        <v>1344</v>
      </c>
      <c r="V601" s="70"/>
      <c r="W601" s="70"/>
      <c r="X601" s="70"/>
      <c r="Y601" s="70"/>
      <c r="Z601" t="b">
        <f t="shared" si="585"/>
        <v>0</v>
      </c>
      <c r="AA601" t="b">
        <f t="shared" si="607"/>
        <v>0</v>
      </c>
      <c r="AB601" t="b">
        <f t="shared" si="586"/>
        <v>0</v>
      </c>
      <c r="AC601" t="b">
        <f t="shared" si="587"/>
        <v>0</v>
      </c>
      <c r="AD601" s="101" t="b">
        <f t="shared" si="588"/>
        <v>0</v>
      </c>
      <c r="AE601" t="e">
        <f t="shared" si="589"/>
        <v>#VALUE!</v>
      </c>
      <c r="AF601" t="b">
        <f t="shared" si="590"/>
        <v>0</v>
      </c>
      <c r="AG601" s="135"/>
      <c r="AH601" s="82" t="b">
        <f t="shared" si="591"/>
        <v>0</v>
      </c>
      <c r="AI601" s="99" t="b">
        <f t="shared" si="592"/>
        <v>0</v>
      </c>
      <c r="AJ601" s="70" t="b">
        <f t="shared" si="593"/>
        <v>0</v>
      </c>
      <c r="AK601" s="111" t="b">
        <f t="shared" si="608"/>
        <v>0</v>
      </c>
      <c r="AL601" s="82" t="e">
        <f t="shared" si="594"/>
        <v>#VALUE!</v>
      </c>
      <c r="AM601" s="82" t="b">
        <f t="shared" si="595"/>
        <v>0</v>
      </c>
      <c r="AN601" s="82" t="b">
        <f t="shared" si="596"/>
        <v>0</v>
      </c>
      <c r="AO601" s="82" t="b">
        <f t="shared" si="609"/>
        <v>0</v>
      </c>
      <c r="AP601" s="82" t="b">
        <f t="shared" si="597"/>
        <v>0</v>
      </c>
      <c r="AQ601" s="82" t="b">
        <f t="shared" si="610"/>
        <v>0</v>
      </c>
      <c r="AR601" s="70">
        <f t="shared" si="611"/>
        <v>0</v>
      </c>
      <c r="AS601" s="82" t="b">
        <f t="shared" si="598"/>
        <v>0</v>
      </c>
      <c r="AT601" s="82" t="b">
        <f t="shared" si="599"/>
        <v>0</v>
      </c>
      <c r="AU601" s="82" t="b">
        <f t="shared" si="600"/>
        <v>0</v>
      </c>
      <c r="AV601" s="82" t="b">
        <f t="shared" si="601"/>
        <v>0</v>
      </c>
      <c r="AW601" s="82" t="b">
        <f t="shared" si="602"/>
        <v>0</v>
      </c>
      <c r="AX601" s="82" t="b">
        <f t="shared" si="603"/>
        <v>0</v>
      </c>
      <c r="AY601" s="82" t="b">
        <f t="shared" si="612"/>
        <v>0</v>
      </c>
      <c r="AZ601" s="82"/>
      <c r="BA601" s="82" t="b">
        <f t="shared" si="613"/>
        <v>0</v>
      </c>
      <c r="BB601" s="82" t="b">
        <f t="shared" si="614"/>
        <v>0</v>
      </c>
      <c r="BC601" s="82" t="b">
        <f t="shared" si="615"/>
        <v>0</v>
      </c>
      <c r="BD601" s="70"/>
      <c r="BE601" s="70" t="str">
        <f t="shared" si="604"/>
        <v/>
      </c>
      <c r="BF601" s="70">
        <v>590</v>
      </c>
      <c r="BG601" s="70"/>
      <c r="BH601" s="70"/>
      <c r="BI601" s="70"/>
      <c r="BJ601" s="70"/>
      <c r="BK601" s="70"/>
      <c r="BL601" s="70"/>
      <c r="BM601" s="70"/>
      <c r="BN601" s="70"/>
      <c r="BO601" s="70"/>
      <c r="BP601" s="70"/>
      <c r="BQ601" s="70"/>
      <c r="BR601" s="70"/>
      <c r="BS601" s="70" t="b">
        <f t="shared" si="605"/>
        <v>0</v>
      </c>
      <c r="BT601" s="70">
        <f>COUNTA(B602:$O$830)</f>
        <v>0</v>
      </c>
      <c r="BU601" s="70"/>
      <c r="BV601" s="163"/>
      <c r="BW601" s="163"/>
      <c r="BX601" s="163"/>
      <c r="BY601" s="163"/>
      <c r="BZ601" s="163"/>
      <c r="CA601" s="163"/>
      <c r="CB601" s="163"/>
      <c r="CC601" s="163"/>
      <c r="CD601" s="163"/>
      <c r="CE601" s="163" t="str">
        <f t="shared" si="616"/>
        <v/>
      </c>
      <c r="CF601" s="163" t="str">
        <f t="shared" si="617"/>
        <v/>
      </c>
      <c r="CG601" s="163" t="str">
        <f t="shared" si="618"/>
        <v/>
      </c>
      <c r="CH601" s="163" t="str">
        <f t="shared" si="619"/>
        <v/>
      </c>
      <c r="CI601" s="163" t="str">
        <f t="shared" si="620"/>
        <v/>
      </c>
      <c r="CJ601" s="163" t="str">
        <f t="shared" si="621"/>
        <v/>
      </c>
      <c r="CK601" s="163" t="str">
        <f t="shared" si="622"/>
        <v/>
      </c>
      <c r="CL601" s="163" t="str">
        <f t="shared" si="623"/>
        <v/>
      </c>
      <c r="CM601" s="163" t="str">
        <f t="shared" si="624"/>
        <v/>
      </c>
      <c r="CN601" s="163"/>
      <c r="CO601" s="163"/>
      <c r="CP601" s="163" t="str">
        <f t="shared" si="625"/>
        <v/>
      </c>
      <c r="CQ601" s="163"/>
      <c r="CR601" s="163"/>
      <c r="CS601" s="185" t="str">
        <f t="shared" si="642"/>
        <v/>
      </c>
      <c r="CT601" s="70"/>
      <c r="CU601" s="70">
        <f t="shared" si="626"/>
        <v>0</v>
      </c>
      <c r="CV601" s="70">
        <f t="shared" si="627"/>
        <v>0</v>
      </c>
      <c r="CW601" s="70"/>
      <c r="CX601" s="96">
        <f t="shared" si="628"/>
        <v>0</v>
      </c>
      <c r="CY601" s="70"/>
      <c r="CZ601" s="70" t="e">
        <f t="shared" si="629"/>
        <v>#VALUE!</v>
      </c>
      <c r="DA601" s="70" t="e">
        <f t="shared" si="630"/>
        <v>#VALUE!</v>
      </c>
      <c r="DB601" s="70"/>
      <c r="DC601" s="70" t="b">
        <f t="shared" si="643"/>
        <v>0</v>
      </c>
      <c r="DD601" s="70">
        <f t="shared" si="631"/>
        <v>0</v>
      </c>
      <c r="DE601" s="70" t="str">
        <f t="shared" si="632"/>
        <v/>
      </c>
      <c r="DF601" s="70"/>
      <c r="DG601" s="70" t="str">
        <f t="shared" si="580"/>
        <v/>
      </c>
      <c r="DH601" s="70" t="b">
        <f t="shared" si="581"/>
        <v>0</v>
      </c>
      <c r="DI601" s="70" t="str">
        <f t="shared" si="582"/>
        <v/>
      </c>
      <c r="DJ601" s="70"/>
      <c r="DK601" s="70" t="str">
        <f t="shared" si="633"/>
        <v/>
      </c>
      <c r="DL601" s="70" t="str">
        <f t="shared" si="634"/>
        <v/>
      </c>
      <c r="DM601" s="70"/>
      <c r="DN601" s="70" t="str">
        <f t="shared" si="635"/>
        <v/>
      </c>
      <c r="DO601" s="70" t="str">
        <f>IF(DK601="","",AND((COUNTIF($DK$12:DL601,DK601))=1,(COUNTIF($DK$12:DL601,DL601))=1))</f>
        <v/>
      </c>
      <c r="DP601" s="70" t="str">
        <f>IF(DK601="","",AND((COUNTIF(DK601:$DL$812,DK601))=1,(COUNTIF(DK601:$DL$812,DL601))=1))</f>
        <v/>
      </c>
      <c r="DQ601" s="70"/>
      <c r="DR601" s="70" t="b">
        <f t="shared" si="636"/>
        <v>0</v>
      </c>
      <c r="DS601" s="70" t="b">
        <f t="shared" si="637"/>
        <v>0</v>
      </c>
      <c r="DT601" s="70">
        <f t="shared" si="583"/>
        <v>0</v>
      </c>
      <c r="DU601" s="70">
        <f t="shared" si="584"/>
        <v>0</v>
      </c>
      <c r="DV601" s="70" t="b">
        <f t="shared" si="638"/>
        <v>0</v>
      </c>
      <c r="DW601" s="70" t="b">
        <f t="shared" si="639"/>
        <v>0</v>
      </c>
      <c r="DX601" s="70"/>
      <c r="DY601" s="70" t="b">
        <f t="shared" si="640"/>
        <v>0</v>
      </c>
      <c r="DZ601" s="70">
        <f t="shared" si="641"/>
        <v>0</v>
      </c>
      <c r="EA601" s="70"/>
    </row>
    <row r="602" spans="1:131" x14ac:dyDescent="0.25">
      <c r="A602" s="24" t="str">
        <f t="shared" si="606"/>
        <v/>
      </c>
      <c r="B602" s="36"/>
      <c r="C602" s="37"/>
      <c r="D602" s="38"/>
      <c r="E602" s="37"/>
      <c r="F602" s="38"/>
      <c r="G602" s="39"/>
      <c r="H602" s="35"/>
      <c r="I602" s="30"/>
      <c r="J602" s="38"/>
      <c r="K602" s="36"/>
      <c r="L602" s="40"/>
      <c r="M602" s="43"/>
      <c r="N602" s="44"/>
      <c r="O602" s="35"/>
      <c r="P602" s="87"/>
      <c r="R602" s="70"/>
      <c r="S602" s="70"/>
      <c r="T602" s="99" t="s">
        <v>1345</v>
      </c>
      <c r="U602" s="146" t="s">
        <v>1346</v>
      </c>
      <c r="V602" s="70"/>
      <c r="W602" s="70"/>
      <c r="X602" s="70"/>
      <c r="Y602" s="70"/>
      <c r="Z602" t="b">
        <f t="shared" si="585"/>
        <v>0</v>
      </c>
      <c r="AA602" t="b">
        <f t="shared" si="607"/>
        <v>0</v>
      </c>
      <c r="AB602" t="b">
        <f t="shared" si="586"/>
        <v>0</v>
      </c>
      <c r="AC602" t="b">
        <f t="shared" si="587"/>
        <v>0</v>
      </c>
      <c r="AD602" s="101" t="b">
        <f t="shared" si="588"/>
        <v>0</v>
      </c>
      <c r="AE602" t="e">
        <f t="shared" si="589"/>
        <v>#VALUE!</v>
      </c>
      <c r="AF602" t="b">
        <f t="shared" si="590"/>
        <v>0</v>
      </c>
      <c r="AG602" s="135"/>
      <c r="AH602" s="82" t="b">
        <f t="shared" si="591"/>
        <v>0</v>
      </c>
      <c r="AI602" s="99" t="b">
        <f t="shared" si="592"/>
        <v>0</v>
      </c>
      <c r="AJ602" s="70" t="b">
        <f t="shared" si="593"/>
        <v>0</v>
      </c>
      <c r="AK602" s="111" t="b">
        <f t="shared" si="608"/>
        <v>0</v>
      </c>
      <c r="AL602" s="82" t="e">
        <f t="shared" si="594"/>
        <v>#VALUE!</v>
      </c>
      <c r="AM602" s="82" t="b">
        <f t="shared" si="595"/>
        <v>0</v>
      </c>
      <c r="AN602" s="82" t="b">
        <f t="shared" si="596"/>
        <v>0</v>
      </c>
      <c r="AO602" s="82" t="b">
        <f t="shared" si="609"/>
        <v>0</v>
      </c>
      <c r="AP602" s="82" t="b">
        <f t="shared" si="597"/>
        <v>0</v>
      </c>
      <c r="AQ602" s="82" t="b">
        <f t="shared" si="610"/>
        <v>0</v>
      </c>
      <c r="AR602" s="70">
        <f t="shared" si="611"/>
        <v>0</v>
      </c>
      <c r="AS602" s="82" t="b">
        <f t="shared" si="598"/>
        <v>0</v>
      </c>
      <c r="AT602" s="82" t="b">
        <f t="shared" si="599"/>
        <v>0</v>
      </c>
      <c r="AU602" s="82" t="b">
        <f t="shared" si="600"/>
        <v>0</v>
      </c>
      <c r="AV602" s="82" t="b">
        <f t="shared" si="601"/>
        <v>0</v>
      </c>
      <c r="AW602" s="82" t="b">
        <f t="shared" si="602"/>
        <v>0</v>
      </c>
      <c r="AX602" s="82" t="b">
        <f t="shared" si="603"/>
        <v>0</v>
      </c>
      <c r="AY602" s="82" t="b">
        <f t="shared" si="612"/>
        <v>0</v>
      </c>
      <c r="AZ602" s="82"/>
      <c r="BA602" s="82" t="b">
        <f t="shared" si="613"/>
        <v>0</v>
      </c>
      <c r="BB602" s="82" t="b">
        <f t="shared" si="614"/>
        <v>0</v>
      </c>
      <c r="BC602" s="82" t="b">
        <f t="shared" si="615"/>
        <v>0</v>
      </c>
      <c r="BD602" s="70"/>
      <c r="BE602" s="70" t="str">
        <f t="shared" si="604"/>
        <v/>
      </c>
      <c r="BF602" s="70">
        <v>591</v>
      </c>
      <c r="BG602" s="70"/>
      <c r="BH602" s="70"/>
      <c r="BI602" s="70"/>
      <c r="BJ602" s="70"/>
      <c r="BK602" s="70"/>
      <c r="BL602" s="70"/>
      <c r="BM602" s="70"/>
      <c r="BN602" s="70"/>
      <c r="BO602" s="70"/>
      <c r="BP602" s="70"/>
      <c r="BQ602" s="70"/>
      <c r="BR602" s="70"/>
      <c r="BS602" s="70" t="b">
        <f t="shared" si="605"/>
        <v>0</v>
      </c>
      <c r="BT602" s="70">
        <f>COUNTA(B603:$O$830)</f>
        <v>0</v>
      </c>
      <c r="BU602" s="70"/>
      <c r="BV602" s="163"/>
      <c r="BW602" s="163"/>
      <c r="BX602" s="163"/>
      <c r="BY602" s="163"/>
      <c r="BZ602" s="163"/>
      <c r="CA602" s="163"/>
      <c r="CB602" s="163"/>
      <c r="CC602" s="163"/>
      <c r="CD602" s="163"/>
      <c r="CE602" s="163" t="str">
        <f t="shared" si="616"/>
        <v/>
      </c>
      <c r="CF602" s="163" t="str">
        <f t="shared" si="617"/>
        <v/>
      </c>
      <c r="CG602" s="163" t="str">
        <f t="shared" si="618"/>
        <v/>
      </c>
      <c r="CH602" s="163" t="str">
        <f t="shared" si="619"/>
        <v/>
      </c>
      <c r="CI602" s="163" t="str">
        <f t="shared" si="620"/>
        <v/>
      </c>
      <c r="CJ602" s="163" t="str">
        <f t="shared" si="621"/>
        <v/>
      </c>
      <c r="CK602" s="163" t="str">
        <f t="shared" si="622"/>
        <v/>
      </c>
      <c r="CL602" s="163" t="str">
        <f t="shared" si="623"/>
        <v/>
      </c>
      <c r="CM602" s="163" t="str">
        <f t="shared" si="624"/>
        <v/>
      </c>
      <c r="CN602" s="163"/>
      <c r="CO602" s="163"/>
      <c r="CP602" s="163" t="str">
        <f t="shared" si="625"/>
        <v/>
      </c>
      <c r="CQ602" s="163"/>
      <c r="CR602" s="163"/>
      <c r="CS602" s="185" t="str">
        <f t="shared" si="642"/>
        <v/>
      </c>
      <c r="CT602" s="70"/>
      <c r="CU602" s="70">
        <f t="shared" si="626"/>
        <v>0</v>
      </c>
      <c r="CV602" s="70">
        <f t="shared" si="627"/>
        <v>0</v>
      </c>
      <c r="CW602" s="70"/>
      <c r="CX602" s="96">
        <f t="shared" si="628"/>
        <v>0</v>
      </c>
      <c r="CY602" s="70"/>
      <c r="CZ602" s="70" t="e">
        <f t="shared" si="629"/>
        <v>#VALUE!</v>
      </c>
      <c r="DA602" s="70" t="e">
        <f t="shared" si="630"/>
        <v>#VALUE!</v>
      </c>
      <c r="DB602" s="70"/>
      <c r="DC602" s="70" t="b">
        <f t="shared" si="643"/>
        <v>0</v>
      </c>
      <c r="DD602" s="70">
        <f t="shared" si="631"/>
        <v>0</v>
      </c>
      <c r="DE602" s="70" t="str">
        <f t="shared" si="632"/>
        <v/>
      </c>
      <c r="DF602" s="70"/>
      <c r="DG602" s="70" t="str">
        <f t="shared" si="580"/>
        <v/>
      </c>
      <c r="DH602" s="70" t="b">
        <f t="shared" si="581"/>
        <v>0</v>
      </c>
      <c r="DI602" s="70" t="str">
        <f t="shared" si="582"/>
        <v/>
      </c>
      <c r="DJ602" s="70"/>
      <c r="DK602" s="70" t="str">
        <f t="shared" si="633"/>
        <v/>
      </c>
      <c r="DL602" s="70" t="str">
        <f t="shared" si="634"/>
        <v/>
      </c>
      <c r="DM602" s="70"/>
      <c r="DN602" s="70" t="str">
        <f t="shared" si="635"/>
        <v/>
      </c>
      <c r="DO602" s="70" t="str">
        <f>IF(DK602="","",AND((COUNTIF($DK$12:DL602,DK602))=1,(COUNTIF($DK$12:DL602,DL602))=1))</f>
        <v/>
      </c>
      <c r="DP602" s="70" t="str">
        <f>IF(DK602="","",AND((COUNTIF(DK602:$DL$812,DK602))=1,(COUNTIF(DK602:$DL$812,DL602))=1))</f>
        <v/>
      </c>
      <c r="DQ602" s="70"/>
      <c r="DR602" s="70" t="b">
        <f t="shared" si="636"/>
        <v>0</v>
      </c>
      <c r="DS602" s="70" t="b">
        <f t="shared" si="637"/>
        <v>0</v>
      </c>
      <c r="DT602" s="70">
        <f t="shared" si="583"/>
        <v>0</v>
      </c>
      <c r="DU602" s="70">
        <f t="shared" si="584"/>
        <v>0</v>
      </c>
      <c r="DV602" s="70" t="b">
        <f t="shared" si="638"/>
        <v>0</v>
      </c>
      <c r="DW602" s="70" t="b">
        <f t="shared" si="639"/>
        <v>0</v>
      </c>
      <c r="DX602" s="70"/>
      <c r="DY602" s="70" t="b">
        <f t="shared" si="640"/>
        <v>0</v>
      </c>
      <c r="DZ602" s="70">
        <f t="shared" si="641"/>
        <v>0</v>
      </c>
      <c r="EA602" s="70"/>
    </row>
    <row r="603" spans="1:131" x14ac:dyDescent="0.25">
      <c r="A603" s="24" t="str">
        <f t="shared" si="606"/>
        <v/>
      </c>
      <c r="B603" s="36"/>
      <c r="C603" s="37"/>
      <c r="D603" s="38"/>
      <c r="E603" s="37"/>
      <c r="F603" s="38"/>
      <c r="G603" s="39"/>
      <c r="H603" s="35"/>
      <c r="I603" s="30"/>
      <c r="J603" s="38"/>
      <c r="K603" s="36"/>
      <c r="L603" s="40"/>
      <c r="M603" s="43"/>
      <c r="N603" s="44"/>
      <c r="O603" s="35"/>
      <c r="P603" s="87"/>
      <c r="R603" s="70"/>
      <c r="S603" s="70"/>
      <c r="T603" s="99" t="s">
        <v>1347</v>
      </c>
      <c r="U603" s="146" t="s">
        <v>1348</v>
      </c>
      <c r="V603" s="70"/>
      <c r="W603" s="70"/>
      <c r="X603" s="70"/>
      <c r="Y603" s="70"/>
      <c r="Z603" t="b">
        <f t="shared" si="585"/>
        <v>0</v>
      </c>
      <c r="AA603" t="b">
        <f t="shared" si="607"/>
        <v>0</v>
      </c>
      <c r="AB603" t="b">
        <f t="shared" si="586"/>
        <v>0</v>
      </c>
      <c r="AC603" t="b">
        <f t="shared" si="587"/>
        <v>0</v>
      </c>
      <c r="AD603" s="101" t="b">
        <f t="shared" si="588"/>
        <v>0</v>
      </c>
      <c r="AE603" t="e">
        <f t="shared" si="589"/>
        <v>#VALUE!</v>
      </c>
      <c r="AF603" t="b">
        <f t="shared" si="590"/>
        <v>0</v>
      </c>
      <c r="AG603" s="135"/>
      <c r="AH603" s="82" t="b">
        <f t="shared" si="591"/>
        <v>0</v>
      </c>
      <c r="AI603" s="99" t="b">
        <f t="shared" si="592"/>
        <v>0</v>
      </c>
      <c r="AJ603" s="70" t="b">
        <f t="shared" si="593"/>
        <v>0</v>
      </c>
      <c r="AK603" s="111" t="b">
        <f t="shared" si="608"/>
        <v>0</v>
      </c>
      <c r="AL603" s="82" t="e">
        <f t="shared" si="594"/>
        <v>#VALUE!</v>
      </c>
      <c r="AM603" s="82" t="b">
        <f t="shared" si="595"/>
        <v>0</v>
      </c>
      <c r="AN603" s="82" t="b">
        <f t="shared" si="596"/>
        <v>0</v>
      </c>
      <c r="AO603" s="82" t="b">
        <f t="shared" si="609"/>
        <v>0</v>
      </c>
      <c r="AP603" s="82" t="b">
        <f t="shared" si="597"/>
        <v>0</v>
      </c>
      <c r="AQ603" s="82" t="b">
        <f t="shared" si="610"/>
        <v>0</v>
      </c>
      <c r="AR603" s="70">
        <f t="shared" si="611"/>
        <v>0</v>
      </c>
      <c r="AS603" s="82" t="b">
        <f t="shared" si="598"/>
        <v>0</v>
      </c>
      <c r="AT603" s="82" t="b">
        <f t="shared" si="599"/>
        <v>0</v>
      </c>
      <c r="AU603" s="82" t="b">
        <f t="shared" si="600"/>
        <v>0</v>
      </c>
      <c r="AV603" s="82" t="b">
        <f t="shared" si="601"/>
        <v>0</v>
      </c>
      <c r="AW603" s="82" t="b">
        <f t="shared" si="602"/>
        <v>0</v>
      </c>
      <c r="AX603" s="82" t="b">
        <f t="shared" si="603"/>
        <v>0</v>
      </c>
      <c r="AY603" s="82" t="b">
        <f t="shared" si="612"/>
        <v>0</v>
      </c>
      <c r="AZ603" s="82"/>
      <c r="BA603" s="82" t="b">
        <f t="shared" si="613"/>
        <v>0</v>
      </c>
      <c r="BB603" s="82" t="b">
        <f t="shared" si="614"/>
        <v>0</v>
      </c>
      <c r="BC603" s="82" t="b">
        <f t="shared" si="615"/>
        <v>0</v>
      </c>
      <c r="BD603" s="70"/>
      <c r="BE603" s="70" t="str">
        <f t="shared" si="604"/>
        <v/>
      </c>
      <c r="BF603" s="70">
        <v>592</v>
      </c>
      <c r="BG603" s="70"/>
      <c r="BH603" s="70"/>
      <c r="BI603" s="70"/>
      <c r="BJ603" s="70"/>
      <c r="BK603" s="70"/>
      <c r="BL603" s="70"/>
      <c r="BM603" s="70"/>
      <c r="BN603" s="70"/>
      <c r="BO603" s="70"/>
      <c r="BP603" s="70"/>
      <c r="BQ603" s="70"/>
      <c r="BR603" s="70"/>
      <c r="BS603" s="70" t="b">
        <f t="shared" si="605"/>
        <v>0</v>
      </c>
      <c r="BT603" s="70">
        <f>COUNTA(B604:$O$830)</f>
        <v>0</v>
      </c>
      <c r="BU603" s="70"/>
      <c r="BV603" s="163"/>
      <c r="BW603" s="163"/>
      <c r="BX603" s="163"/>
      <c r="BY603" s="163"/>
      <c r="BZ603" s="163"/>
      <c r="CA603" s="163"/>
      <c r="CB603" s="163"/>
      <c r="CC603" s="163"/>
      <c r="CD603" s="163"/>
      <c r="CE603" s="163" t="str">
        <f t="shared" si="616"/>
        <v/>
      </c>
      <c r="CF603" s="163" t="str">
        <f t="shared" si="617"/>
        <v/>
      </c>
      <c r="CG603" s="163" t="str">
        <f t="shared" si="618"/>
        <v/>
      </c>
      <c r="CH603" s="163" t="str">
        <f t="shared" si="619"/>
        <v/>
      </c>
      <c r="CI603" s="163" t="str">
        <f t="shared" si="620"/>
        <v/>
      </c>
      <c r="CJ603" s="163" t="str">
        <f t="shared" si="621"/>
        <v/>
      </c>
      <c r="CK603" s="163" t="str">
        <f t="shared" si="622"/>
        <v/>
      </c>
      <c r="CL603" s="163" t="str">
        <f t="shared" si="623"/>
        <v/>
      </c>
      <c r="CM603" s="163" t="str">
        <f t="shared" si="624"/>
        <v/>
      </c>
      <c r="CN603" s="163"/>
      <c r="CO603" s="163"/>
      <c r="CP603" s="163" t="str">
        <f t="shared" si="625"/>
        <v/>
      </c>
      <c r="CQ603" s="163"/>
      <c r="CR603" s="163"/>
      <c r="CS603" s="185" t="str">
        <f t="shared" si="642"/>
        <v/>
      </c>
      <c r="CT603" s="70"/>
      <c r="CU603" s="70">
        <f t="shared" si="626"/>
        <v>0</v>
      </c>
      <c r="CV603" s="70">
        <f t="shared" si="627"/>
        <v>0</v>
      </c>
      <c r="CW603" s="70"/>
      <c r="CX603" s="96">
        <f t="shared" si="628"/>
        <v>0</v>
      </c>
      <c r="CY603" s="70"/>
      <c r="CZ603" s="70" t="e">
        <f t="shared" si="629"/>
        <v>#VALUE!</v>
      </c>
      <c r="DA603" s="70" t="e">
        <f t="shared" si="630"/>
        <v>#VALUE!</v>
      </c>
      <c r="DB603" s="70"/>
      <c r="DC603" s="70" t="b">
        <f t="shared" si="643"/>
        <v>0</v>
      </c>
      <c r="DD603" s="70">
        <f t="shared" si="631"/>
        <v>0</v>
      </c>
      <c r="DE603" s="70" t="str">
        <f t="shared" si="632"/>
        <v/>
      </c>
      <c r="DF603" s="70"/>
      <c r="DG603" s="70" t="str">
        <f t="shared" si="580"/>
        <v/>
      </c>
      <c r="DH603" s="70" t="b">
        <f t="shared" si="581"/>
        <v>0</v>
      </c>
      <c r="DI603" s="70" t="str">
        <f t="shared" si="582"/>
        <v/>
      </c>
      <c r="DJ603" s="70"/>
      <c r="DK603" s="70" t="str">
        <f t="shared" si="633"/>
        <v/>
      </c>
      <c r="DL603" s="70" t="str">
        <f t="shared" si="634"/>
        <v/>
      </c>
      <c r="DM603" s="70"/>
      <c r="DN603" s="70" t="str">
        <f t="shared" si="635"/>
        <v/>
      </c>
      <c r="DO603" s="70" t="str">
        <f>IF(DK603="","",AND((COUNTIF($DK$12:DL603,DK603))=1,(COUNTIF($DK$12:DL603,DL603))=1))</f>
        <v/>
      </c>
      <c r="DP603" s="70" t="str">
        <f>IF(DK603="","",AND((COUNTIF(DK603:$DL$812,DK603))=1,(COUNTIF(DK603:$DL$812,DL603))=1))</f>
        <v/>
      </c>
      <c r="DQ603" s="70"/>
      <c r="DR603" s="70" t="b">
        <f t="shared" si="636"/>
        <v>0</v>
      </c>
      <c r="DS603" s="70" t="b">
        <f t="shared" si="637"/>
        <v>0</v>
      </c>
      <c r="DT603" s="70">
        <f t="shared" si="583"/>
        <v>0</v>
      </c>
      <c r="DU603" s="70">
        <f t="shared" si="584"/>
        <v>0</v>
      </c>
      <c r="DV603" s="70" t="b">
        <f t="shared" si="638"/>
        <v>0</v>
      </c>
      <c r="DW603" s="70" t="b">
        <f t="shared" si="639"/>
        <v>0</v>
      </c>
      <c r="DX603" s="70"/>
      <c r="DY603" s="70" t="b">
        <f t="shared" si="640"/>
        <v>0</v>
      </c>
      <c r="DZ603" s="70">
        <f t="shared" si="641"/>
        <v>0</v>
      </c>
      <c r="EA603" s="70"/>
    </row>
    <row r="604" spans="1:131" x14ac:dyDescent="0.25">
      <c r="A604" s="24" t="str">
        <f t="shared" si="606"/>
        <v/>
      </c>
      <c r="B604" s="36"/>
      <c r="C604" s="37"/>
      <c r="D604" s="38"/>
      <c r="E604" s="37"/>
      <c r="F604" s="38"/>
      <c r="G604" s="39"/>
      <c r="H604" s="35"/>
      <c r="I604" s="30"/>
      <c r="J604" s="38"/>
      <c r="K604" s="36"/>
      <c r="L604" s="40"/>
      <c r="M604" s="43"/>
      <c r="N604" s="44"/>
      <c r="O604" s="35"/>
      <c r="P604" s="87"/>
      <c r="R604" s="70"/>
      <c r="S604" s="70"/>
      <c r="T604" s="99" t="s">
        <v>1349</v>
      </c>
      <c r="U604" s="146" t="s">
        <v>1350</v>
      </c>
      <c r="V604" s="70"/>
      <c r="W604" s="70"/>
      <c r="X604" s="70"/>
      <c r="Y604" s="70"/>
      <c r="Z604" t="b">
        <f t="shared" si="585"/>
        <v>0</v>
      </c>
      <c r="AA604" t="b">
        <f t="shared" si="607"/>
        <v>0</v>
      </c>
      <c r="AB604" t="b">
        <f t="shared" si="586"/>
        <v>0</v>
      </c>
      <c r="AC604" t="b">
        <f t="shared" si="587"/>
        <v>0</v>
      </c>
      <c r="AD604" s="101" t="b">
        <f t="shared" si="588"/>
        <v>0</v>
      </c>
      <c r="AE604" t="e">
        <f t="shared" si="589"/>
        <v>#VALUE!</v>
      </c>
      <c r="AF604" t="b">
        <f t="shared" si="590"/>
        <v>0</v>
      </c>
      <c r="AG604" s="135"/>
      <c r="AH604" s="82" t="b">
        <f t="shared" si="591"/>
        <v>0</v>
      </c>
      <c r="AI604" s="99" t="b">
        <f t="shared" si="592"/>
        <v>0</v>
      </c>
      <c r="AJ604" s="70" t="b">
        <f t="shared" si="593"/>
        <v>0</v>
      </c>
      <c r="AK604" s="111" t="b">
        <f t="shared" si="608"/>
        <v>0</v>
      </c>
      <c r="AL604" s="82" t="e">
        <f t="shared" si="594"/>
        <v>#VALUE!</v>
      </c>
      <c r="AM604" s="82" t="b">
        <f t="shared" si="595"/>
        <v>0</v>
      </c>
      <c r="AN604" s="82" t="b">
        <f t="shared" si="596"/>
        <v>0</v>
      </c>
      <c r="AO604" s="82" t="b">
        <f t="shared" si="609"/>
        <v>0</v>
      </c>
      <c r="AP604" s="82" t="b">
        <f t="shared" si="597"/>
        <v>0</v>
      </c>
      <c r="AQ604" s="82" t="b">
        <f t="shared" si="610"/>
        <v>0</v>
      </c>
      <c r="AR604" s="70">
        <f t="shared" si="611"/>
        <v>0</v>
      </c>
      <c r="AS604" s="82" t="b">
        <f t="shared" si="598"/>
        <v>0</v>
      </c>
      <c r="AT604" s="82" t="b">
        <f t="shared" si="599"/>
        <v>0</v>
      </c>
      <c r="AU604" s="82" t="b">
        <f t="shared" si="600"/>
        <v>0</v>
      </c>
      <c r="AV604" s="82" t="b">
        <f t="shared" si="601"/>
        <v>0</v>
      </c>
      <c r="AW604" s="82" t="b">
        <f t="shared" si="602"/>
        <v>0</v>
      </c>
      <c r="AX604" s="82" t="b">
        <f t="shared" si="603"/>
        <v>0</v>
      </c>
      <c r="AY604" s="82" t="b">
        <f t="shared" si="612"/>
        <v>0</v>
      </c>
      <c r="AZ604" s="82"/>
      <c r="BA604" s="82" t="b">
        <f t="shared" si="613"/>
        <v>0</v>
      </c>
      <c r="BB604" s="82" t="b">
        <f t="shared" si="614"/>
        <v>0</v>
      </c>
      <c r="BC604" s="82" t="b">
        <f t="shared" si="615"/>
        <v>0</v>
      </c>
      <c r="BD604" s="70"/>
      <c r="BE604" s="70" t="str">
        <f t="shared" si="604"/>
        <v/>
      </c>
      <c r="BF604" s="70">
        <v>593</v>
      </c>
      <c r="BG604" s="70"/>
      <c r="BH604" s="70"/>
      <c r="BI604" s="70"/>
      <c r="BJ604" s="70"/>
      <c r="BK604" s="70"/>
      <c r="BL604" s="70"/>
      <c r="BM604" s="70"/>
      <c r="BN604" s="70"/>
      <c r="BO604" s="70"/>
      <c r="BP604" s="70"/>
      <c r="BQ604" s="70"/>
      <c r="BR604" s="70"/>
      <c r="BS604" s="70" t="b">
        <f t="shared" si="605"/>
        <v>0</v>
      </c>
      <c r="BT604" s="70">
        <f>COUNTA(B605:$O$830)</f>
        <v>0</v>
      </c>
      <c r="BU604" s="70"/>
      <c r="BV604" s="163"/>
      <c r="BW604" s="163"/>
      <c r="BX604" s="163"/>
      <c r="BY604" s="163"/>
      <c r="BZ604" s="163"/>
      <c r="CA604" s="163"/>
      <c r="CB604" s="163"/>
      <c r="CC604" s="163"/>
      <c r="CD604" s="163"/>
      <c r="CE604" s="163" t="str">
        <f t="shared" si="616"/>
        <v/>
      </c>
      <c r="CF604" s="163" t="str">
        <f t="shared" si="617"/>
        <v/>
      </c>
      <c r="CG604" s="163" t="str">
        <f t="shared" si="618"/>
        <v/>
      </c>
      <c r="CH604" s="163" t="str">
        <f t="shared" si="619"/>
        <v/>
      </c>
      <c r="CI604" s="163" t="str">
        <f t="shared" si="620"/>
        <v/>
      </c>
      <c r="CJ604" s="163" t="str">
        <f t="shared" si="621"/>
        <v/>
      </c>
      <c r="CK604" s="163" t="str">
        <f t="shared" si="622"/>
        <v/>
      </c>
      <c r="CL604" s="163" t="str">
        <f t="shared" si="623"/>
        <v/>
      </c>
      <c r="CM604" s="163" t="str">
        <f t="shared" si="624"/>
        <v/>
      </c>
      <c r="CN604" s="163"/>
      <c r="CO604" s="163"/>
      <c r="CP604" s="163" t="str">
        <f t="shared" si="625"/>
        <v/>
      </c>
      <c r="CQ604" s="163"/>
      <c r="CR604" s="163"/>
      <c r="CS604" s="185" t="str">
        <f t="shared" si="642"/>
        <v/>
      </c>
      <c r="CT604" s="70"/>
      <c r="CU604" s="70">
        <f t="shared" si="626"/>
        <v>0</v>
      </c>
      <c r="CV604" s="70">
        <f t="shared" si="627"/>
        <v>0</v>
      </c>
      <c r="CW604" s="70"/>
      <c r="CX604" s="96">
        <f t="shared" si="628"/>
        <v>0</v>
      </c>
      <c r="CY604" s="70"/>
      <c r="CZ604" s="70" t="e">
        <f t="shared" si="629"/>
        <v>#VALUE!</v>
      </c>
      <c r="DA604" s="70" t="e">
        <f t="shared" si="630"/>
        <v>#VALUE!</v>
      </c>
      <c r="DB604" s="70"/>
      <c r="DC604" s="70" t="b">
        <f t="shared" si="643"/>
        <v>0</v>
      </c>
      <c r="DD604" s="70">
        <f t="shared" si="631"/>
        <v>0</v>
      </c>
      <c r="DE604" s="70" t="str">
        <f t="shared" si="632"/>
        <v/>
      </c>
      <c r="DF604" s="70"/>
      <c r="DG604" s="70" t="str">
        <f t="shared" si="580"/>
        <v/>
      </c>
      <c r="DH604" s="70" t="b">
        <f t="shared" si="581"/>
        <v>0</v>
      </c>
      <c r="DI604" s="70" t="str">
        <f t="shared" si="582"/>
        <v/>
      </c>
      <c r="DJ604" s="70"/>
      <c r="DK604" s="70" t="str">
        <f t="shared" si="633"/>
        <v/>
      </c>
      <c r="DL604" s="70" t="str">
        <f t="shared" si="634"/>
        <v/>
      </c>
      <c r="DM604" s="70"/>
      <c r="DN604" s="70" t="str">
        <f t="shared" si="635"/>
        <v/>
      </c>
      <c r="DO604" s="70" t="str">
        <f>IF(DK604="","",AND((COUNTIF($DK$12:DL604,DK604))=1,(COUNTIF($DK$12:DL604,DL604))=1))</f>
        <v/>
      </c>
      <c r="DP604" s="70" t="str">
        <f>IF(DK604="","",AND((COUNTIF(DK604:$DL$812,DK604))=1,(COUNTIF(DK604:$DL$812,DL604))=1))</f>
        <v/>
      </c>
      <c r="DQ604" s="70"/>
      <c r="DR604" s="70" t="b">
        <f t="shared" si="636"/>
        <v>0</v>
      </c>
      <c r="DS604" s="70" t="b">
        <f t="shared" si="637"/>
        <v>0</v>
      </c>
      <c r="DT604" s="70">
        <f t="shared" si="583"/>
        <v>0</v>
      </c>
      <c r="DU604" s="70">
        <f t="shared" si="584"/>
        <v>0</v>
      </c>
      <c r="DV604" s="70" t="b">
        <f t="shared" si="638"/>
        <v>0</v>
      </c>
      <c r="DW604" s="70" t="b">
        <f t="shared" si="639"/>
        <v>0</v>
      </c>
      <c r="DX604" s="70"/>
      <c r="DY604" s="70" t="b">
        <f t="shared" si="640"/>
        <v>0</v>
      </c>
      <c r="DZ604" s="70">
        <f t="shared" si="641"/>
        <v>0</v>
      </c>
      <c r="EA604" s="70"/>
    </row>
    <row r="605" spans="1:131" x14ac:dyDescent="0.25">
      <c r="A605" s="24" t="str">
        <f t="shared" si="606"/>
        <v/>
      </c>
      <c r="B605" s="36"/>
      <c r="C605" s="37"/>
      <c r="D605" s="38"/>
      <c r="E605" s="37"/>
      <c r="F605" s="38"/>
      <c r="G605" s="39"/>
      <c r="H605" s="35"/>
      <c r="I605" s="30"/>
      <c r="J605" s="38"/>
      <c r="K605" s="36"/>
      <c r="L605" s="40"/>
      <c r="M605" s="43"/>
      <c r="N605" s="44"/>
      <c r="O605" s="35"/>
      <c r="P605" s="87"/>
      <c r="R605" s="70"/>
      <c r="S605" s="70"/>
      <c r="T605" s="99" t="s">
        <v>1351</v>
      </c>
      <c r="U605" s="146" t="s">
        <v>1352</v>
      </c>
      <c r="V605" s="70"/>
      <c r="W605" s="70"/>
      <c r="X605" s="70"/>
      <c r="Y605" s="70"/>
      <c r="Z605" t="b">
        <f t="shared" si="585"/>
        <v>0</v>
      </c>
      <c r="AA605" t="b">
        <f t="shared" si="607"/>
        <v>0</v>
      </c>
      <c r="AB605" t="b">
        <f t="shared" si="586"/>
        <v>0</v>
      </c>
      <c r="AC605" t="b">
        <f t="shared" si="587"/>
        <v>0</v>
      </c>
      <c r="AD605" s="101" t="b">
        <f t="shared" si="588"/>
        <v>0</v>
      </c>
      <c r="AE605" t="e">
        <f t="shared" si="589"/>
        <v>#VALUE!</v>
      </c>
      <c r="AF605" t="b">
        <f t="shared" si="590"/>
        <v>0</v>
      </c>
      <c r="AG605" s="135"/>
      <c r="AH605" s="82" t="b">
        <f t="shared" si="591"/>
        <v>0</v>
      </c>
      <c r="AI605" s="99" t="b">
        <f t="shared" si="592"/>
        <v>0</v>
      </c>
      <c r="AJ605" s="70" t="b">
        <f t="shared" si="593"/>
        <v>0</v>
      </c>
      <c r="AK605" s="111" t="b">
        <f t="shared" si="608"/>
        <v>0</v>
      </c>
      <c r="AL605" s="82" t="e">
        <f t="shared" si="594"/>
        <v>#VALUE!</v>
      </c>
      <c r="AM605" s="82" t="b">
        <f t="shared" si="595"/>
        <v>0</v>
      </c>
      <c r="AN605" s="82" t="b">
        <f t="shared" si="596"/>
        <v>0</v>
      </c>
      <c r="AO605" s="82" t="b">
        <f t="shared" si="609"/>
        <v>0</v>
      </c>
      <c r="AP605" s="82" t="b">
        <f t="shared" si="597"/>
        <v>0</v>
      </c>
      <c r="AQ605" s="82" t="b">
        <f t="shared" si="610"/>
        <v>0</v>
      </c>
      <c r="AR605" s="70">
        <f t="shared" si="611"/>
        <v>0</v>
      </c>
      <c r="AS605" s="82" t="b">
        <f t="shared" si="598"/>
        <v>0</v>
      </c>
      <c r="AT605" s="82" t="b">
        <f t="shared" si="599"/>
        <v>0</v>
      </c>
      <c r="AU605" s="82" t="b">
        <f t="shared" si="600"/>
        <v>0</v>
      </c>
      <c r="AV605" s="82" t="b">
        <f t="shared" si="601"/>
        <v>0</v>
      </c>
      <c r="AW605" s="82" t="b">
        <f t="shared" si="602"/>
        <v>0</v>
      </c>
      <c r="AX605" s="82" t="b">
        <f t="shared" si="603"/>
        <v>0</v>
      </c>
      <c r="AY605" s="82" t="b">
        <f t="shared" si="612"/>
        <v>0</v>
      </c>
      <c r="AZ605" s="82"/>
      <c r="BA605" s="82" t="b">
        <f t="shared" si="613"/>
        <v>0</v>
      </c>
      <c r="BB605" s="82" t="b">
        <f t="shared" si="614"/>
        <v>0</v>
      </c>
      <c r="BC605" s="82" t="b">
        <f t="shared" si="615"/>
        <v>0</v>
      </c>
      <c r="BD605" s="70"/>
      <c r="BE605" s="70" t="str">
        <f t="shared" si="604"/>
        <v/>
      </c>
      <c r="BF605" s="70">
        <v>594</v>
      </c>
      <c r="BG605" s="70"/>
      <c r="BH605" s="70"/>
      <c r="BI605" s="70"/>
      <c r="BJ605" s="70"/>
      <c r="BK605" s="70"/>
      <c r="BL605" s="70"/>
      <c r="BM605" s="70"/>
      <c r="BN605" s="70"/>
      <c r="BO605" s="70"/>
      <c r="BP605" s="70"/>
      <c r="BQ605" s="70"/>
      <c r="BR605" s="70"/>
      <c r="BS605" s="70" t="b">
        <f t="shared" si="605"/>
        <v>0</v>
      </c>
      <c r="BT605" s="70">
        <f>COUNTA(B606:$O$830)</f>
        <v>0</v>
      </c>
      <c r="BU605" s="70"/>
      <c r="BV605" s="163"/>
      <c r="BW605" s="163"/>
      <c r="BX605" s="163"/>
      <c r="BY605" s="163"/>
      <c r="BZ605" s="163"/>
      <c r="CA605" s="163"/>
      <c r="CB605" s="163"/>
      <c r="CC605" s="163"/>
      <c r="CD605" s="163"/>
      <c r="CE605" s="163" t="str">
        <f t="shared" si="616"/>
        <v/>
      </c>
      <c r="CF605" s="163" t="str">
        <f t="shared" si="617"/>
        <v/>
      </c>
      <c r="CG605" s="163" t="str">
        <f t="shared" si="618"/>
        <v/>
      </c>
      <c r="CH605" s="163" t="str">
        <f t="shared" si="619"/>
        <v/>
      </c>
      <c r="CI605" s="163" t="str">
        <f t="shared" si="620"/>
        <v/>
      </c>
      <c r="CJ605" s="163" t="str">
        <f t="shared" si="621"/>
        <v/>
      </c>
      <c r="CK605" s="163" t="str">
        <f t="shared" si="622"/>
        <v/>
      </c>
      <c r="CL605" s="163" t="str">
        <f t="shared" si="623"/>
        <v/>
      </c>
      <c r="CM605" s="163" t="str">
        <f t="shared" si="624"/>
        <v/>
      </c>
      <c r="CN605" s="163"/>
      <c r="CO605" s="163"/>
      <c r="CP605" s="163" t="str">
        <f t="shared" si="625"/>
        <v/>
      </c>
      <c r="CQ605" s="163"/>
      <c r="CR605" s="163"/>
      <c r="CS605" s="185" t="str">
        <f t="shared" si="642"/>
        <v/>
      </c>
      <c r="CT605" s="70"/>
      <c r="CU605" s="70">
        <f t="shared" si="626"/>
        <v>0</v>
      </c>
      <c r="CV605" s="70">
        <f t="shared" si="627"/>
        <v>0</v>
      </c>
      <c r="CW605" s="70"/>
      <c r="CX605" s="96">
        <f t="shared" si="628"/>
        <v>0</v>
      </c>
      <c r="CY605" s="70"/>
      <c r="CZ605" s="70" t="e">
        <f t="shared" si="629"/>
        <v>#VALUE!</v>
      </c>
      <c r="DA605" s="70" t="e">
        <f t="shared" si="630"/>
        <v>#VALUE!</v>
      </c>
      <c r="DB605" s="70"/>
      <c r="DC605" s="70" t="b">
        <f t="shared" si="643"/>
        <v>0</v>
      </c>
      <c r="DD605" s="70">
        <f t="shared" si="631"/>
        <v>0</v>
      </c>
      <c r="DE605" s="70" t="str">
        <f t="shared" si="632"/>
        <v/>
      </c>
      <c r="DF605" s="70"/>
      <c r="DG605" s="70" t="str">
        <f t="shared" si="580"/>
        <v/>
      </c>
      <c r="DH605" s="70" t="b">
        <f t="shared" si="581"/>
        <v>0</v>
      </c>
      <c r="DI605" s="70" t="str">
        <f t="shared" si="582"/>
        <v/>
      </c>
      <c r="DJ605" s="70"/>
      <c r="DK605" s="70" t="str">
        <f t="shared" si="633"/>
        <v/>
      </c>
      <c r="DL605" s="70" t="str">
        <f t="shared" si="634"/>
        <v/>
      </c>
      <c r="DM605" s="70"/>
      <c r="DN605" s="70" t="str">
        <f t="shared" si="635"/>
        <v/>
      </c>
      <c r="DO605" s="70" t="str">
        <f>IF(DK605="","",AND((COUNTIF($DK$12:DL605,DK605))=1,(COUNTIF($DK$12:DL605,DL605))=1))</f>
        <v/>
      </c>
      <c r="DP605" s="70" t="str">
        <f>IF(DK605="","",AND((COUNTIF(DK605:$DL$812,DK605))=1,(COUNTIF(DK605:$DL$812,DL605))=1))</f>
        <v/>
      </c>
      <c r="DQ605" s="70"/>
      <c r="DR605" s="70" t="b">
        <f t="shared" si="636"/>
        <v>0</v>
      </c>
      <c r="DS605" s="70" t="b">
        <f t="shared" si="637"/>
        <v>0</v>
      </c>
      <c r="DT605" s="70">
        <f t="shared" si="583"/>
        <v>0</v>
      </c>
      <c r="DU605" s="70">
        <f t="shared" si="584"/>
        <v>0</v>
      </c>
      <c r="DV605" s="70" t="b">
        <f t="shared" si="638"/>
        <v>0</v>
      </c>
      <c r="DW605" s="70" t="b">
        <f t="shared" si="639"/>
        <v>0</v>
      </c>
      <c r="DX605" s="70"/>
      <c r="DY605" s="70" t="b">
        <f t="shared" si="640"/>
        <v>0</v>
      </c>
      <c r="DZ605" s="70">
        <f t="shared" si="641"/>
        <v>0</v>
      </c>
      <c r="EA605" s="70"/>
    </row>
    <row r="606" spans="1:131" x14ac:dyDescent="0.25">
      <c r="A606" s="24" t="str">
        <f t="shared" si="606"/>
        <v/>
      </c>
      <c r="B606" s="36"/>
      <c r="C606" s="37"/>
      <c r="D606" s="38"/>
      <c r="E606" s="37"/>
      <c r="F606" s="38"/>
      <c r="G606" s="39"/>
      <c r="H606" s="35"/>
      <c r="I606" s="30"/>
      <c r="J606" s="38"/>
      <c r="K606" s="36"/>
      <c r="L606" s="40"/>
      <c r="M606" s="43"/>
      <c r="N606" s="44"/>
      <c r="O606" s="35"/>
      <c r="P606" s="87"/>
      <c r="R606" s="70"/>
      <c r="S606" s="70"/>
      <c r="T606" s="99" t="s">
        <v>1353</v>
      </c>
      <c r="U606" s="146" t="s">
        <v>1354</v>
      </c>
      <c r="V606" s="70"/>
      <c r="W606" s="70"/>
      <c r="X606" s="70"/>
      <c r="Y606" s="70"/>
      <c r="Z606" t="b">
        <f t="shared" si="585"/>
        <v>0</v>
      </c>
      <c r="AA606" t="b">
        <f t="shared" si="607"/>
        <v>0</v>
      </c>
      <c r="AB606" t="b">
        <f t="shared" si="586"/>
        <v>0</v>
      </c>
      <c r="AC606" t="b">
        <f t="shared" si="587"/>
        <v>0</v>
      </c>
      <c r="AD606" s="101" t="b">
        <f t="shared" si="588"/>
        <v>0</v>
      </c>
      <c r="AE606" t="e">
        <f t="shared" si="589"/>
        <v>#VALUE!</v>
      </c>
      <c r="AF606" t="b">
        <f t="shared" si="590"/>
        <v>0</v>
      </c>
      <c r="AG606" s="135"/>
      <c r="AH606" s="82" t="b">
        <f t="shared" si="591"/>
        <v>0</v>
      </c>
      <c r="AI606" s="99" t="b">
        <f t="shared" si="592"/>
        <v>0</v>
      </c>
      <c r="AJ606" s="70" t="b">
        <f t="shared" si="593"/>
        <v>0</v>
      </c>
      <c r="AK606" s="111" t="b">
        <f t="shared" si="608"/>
        <v>0</v>
      </c>
      <c r="AL606" s="82" t="e">
        <f t="shared" si="594"/>
        <v>#VALUE!</v>
      </c>
      <c r="AM606" s="82" t="b">
        <f t="shared" si="595"/>
        <v>0</v>
      </c>
      <c r="AN606" s="82" t="b">
        <f t="shared" si="596"/>
        <v>0</v>
      </c>
      <c r="AO606" s="82" t="b">
        <f t="shared" si="609"/>
        <v>0</v>
      </c>
      <c r="AP606" s="82" t="b">
        <f t="shared" si="597"/>
        <v>0</v>
      </c>
      <c r="AQ606" s="82" t="b">
        <f t="shared" si="610"/>
        <v>0</v>
      </c>
      <c r="AR606" s="70">
        <f t="shared" si="611"/>
        <v>0</v>
      </c>
      <c r="AS606" s="82" t="b">
        <f t="shared" si="598"/>
        <v>0</v>
      </c>
      <c r="AT606" s="82" t="b">
        <f t="shared" si="599"/>
        <v>0</v>
      </c>
      <c r="AU606" s="82" t="b">
        <f t="shared" si="600"/>
        <v>0</v>
      </c>
      <c r="AV606" s="82" t="b">
        <f t="shared" si="601"/>
        <v>0</v>
      </c>
      <c r="AW606" s="82" t="b">
        <f t="shared" si="602"/>
        <v>0</v>
      </c>
      <c r="AX606" s="82" t="b">
        <f t="shared" si="603"/>
        <v>0</v>
      </c>
      <c r="AY606" s="82" t="b">
        <f t="shared" si="612"/>
        <v>0</v>
      </c>
      <c r="AZ606" s="82"/>
      <c r="BA606" s="82" t="b">
        <f t="shared" si="613"/>
        <v>0</v>
      </c>
      <c r="BB606" s="82" t="b">
        <f t="shared" si="614"/>
        <v>0</v>
      </c>
      <c r="BC606" s="82" t="b">
        <f t="shared" si="615"/>
        <v>0</v>
      </c>
      <c r="BD606" s="70"/>
      <c r="BE606" s="70" t="str">
        <f t="shared" si="604"/>
        <v/>
      </c>
      <c r="BF606" s="70">
        <v>595</v>
      </c>
      <c r="BG606" s="70"/>
      <c r="BH606" s="70"/>
      <c r="BI606" s="70"/>
      <c r="BJ606" s="70"/>
      <c r="BK606" s="70"/>
      <c r="BL606" s="70"/>
      <c r="BM606" s="70"/>
      <c r="BN606" s="70"/>
      <c r="BO606" s="70"/>
      <c r="BP606" s="70"/>
      <c r="BQ606" s="70"/>
      <c r="BR606" s="70"/>
      <c r="BS606" s="70" t="b">
        <f t="shared" si="605"/>
        <v>0</v>
      </c>
      <c r="BT606" s="70">
        <f>COUNTA(B607:$O$830)</f>
        <v>0</v>
      </c>
      <c r="BU606" s="70"/>
      <c r="BV606" s="163"/>
      <c r="BW606" s="163"/>
      <c r="BX606" s="163"/>
      <c r="BY606" s="163"/>
      <c r="BZ606" s="163"/>
      <c r="CA606" s="163"/>
      <c r="CB606" s="163"/>
      <c r="CC606" s="163"/>
      <c r="CD606" s="163"/>
      <c r="CE606" s="163" t="str">
        <f t="shared" si="616"/>
        <v/>
      </c>
      <c r="CF606" s="163" t="str">
        <f t="shared" si="617"/>
        <v/>
      </c>
      <c r="CG606" s="163" t="str">
        <f t="shared" si="618"/>
        <v/>
      </c>
      <c r="CH606" s="163" t="str">
        <f t="shared" si="619"/>
        <v/>
      </c>
      <c r="CI606" s="163" t="str">
        <f t="shared" si="620"/>
        <v/>
      </c>
      <c r="CJ606" s="163" t="str">
        <f t="shared" si="621"/>
        <v/>
      </c>
      <c r="CK606" s="163" t="str">
        <f t="shared" si="622"/>
        <v/>
      </c>
      <c r="CL606" s="163" t="str">
        <f t="shared" si="623"/>
        <v/>
      </c>
      <c r="CM606" s="163" t="str">
        <f t="shared" si="624"/>
        <v/>
      </c>
      <c r="CN606" s="163"/>
      <c r="CO606" s="163"/>
      <c r="CP606" s="163" t="str">
        <f t="shared" si="625"/>
        <v/>
      </c>
      <c r="CQ606" s="163"/>
      <c r="CR606" s="163"/>
      <c r="CS606" s="185" t="str">
        <f t="shared" si="642"/>
        <v/>
      </c>
      <c r="CT606" s="70"/>
      <c r="CU606" s="70">
        <f t="shared" si="626"/>
        <v>0</v>
      </c>
      <c r="CV606" s="70">
        <f t="shared" si="627"/>
        <v>0</v>
      </c>
      <c r="CW606" s="70"/>
      <c r="CX606" s="96">
        <f t="shared" si="628"/>
        <v>0</v>
      </c>
      <c r="CY606" s="70"/>
      <c r="CZ606" s="70" t="e">
        <f t="shared" si="629"/>
        <v>#VALUE!</v>
      </c>
      <c r="DA606" s="70" t="e">
        <f t="shared" si="630"/>
        <v>#VALUE!</v>
      </c>
      <c r="DB606" s="70"/>
      <c r="DC606" s="70" t="b">
        <f t="shared" si="643"/>
        <v>0</v>
      </c>
      <c r="DD606" s="70">
        <f t="shared" si="631"/>
        <v>0</v>
      </c>
      <c r="DE606" s="70" t="str">
        <f t="shared" si="632"/>
        <v/>
      </c>
      <c r="DF606" s="70"/>
      <c r="DG606" s="70" t="str">
        <f t="shared" si="580"/>
        <v/>
      </c>
      <c r="DH606" s="70" t="b">
        <f t="shared" si="581"/>
        <v>0</v>
      </c>
      <c r="DI606" s="70" t="str">
        <f t="shared" si="582"/>
        <v/>
      </c>
      <c r="DJ606" s="70"/>
      <c r="DK606" s="70" t="str">
        <f t="shared" si="633"/>
        <v/>
      </c>
      <c r="DL606" s="70" t="str">
        <f t="shared" si="634"/>
        <v/>
      </c>
      <c r="DM606" s="70"/>
      <c r="DN606" s="70" t="str">
        <f t="shared" si="635"/>
        <v/>
      </c>
      <c r="DO606" s="70" t="str">
        <f>IF(DK606="","",AND((COUNTIF($DK$12:DL606,DK606))=1,(COUNTIF($DK$12:DL606,DL606))=1))</f>
        <v/>
      </c>
      <c r="DP606" s="70" t="str">
        <f>IF(DK606="","",AND((COUNTIF(DK606:$DL$812,DK606))=1,(COUNTIF(DK606:$DL$812,DL606))=1))</f>
        <v/>
      </c>
      <c r="DQ606" s="70"/>
      <c r="DR606" s="70" t="b">
        <f t="shared" si="636"/>
        <v>0</v>
      </c>
      <c r="DS606" s="70" t="b">
        <f t="shared" si="637"/>
        <v>0</v>
      </c>
      <c r="DT606" s="70">
        <f t="shared" si="583"/>
        <v>0</v>
      </c>
      <c r="DU606" s="70">
        <f t="shared" si="584"/>
        <v>0</v>
      </c>
      <c r="DV606" s="70" t="b">
        <f t="shared" si="638"/>
        <v>0</v>
      </c>
      <c r="DW606" s="70" t="b">
        <f t="shared" si="639"/>
        <v>0</v>
      </c>
      <c r="DX606" s="70"/>
      <c r="DY606" s="70" t="b">
        <f t="shared" si="640"/>
        <v>0</v>
      </c>
      <c r="DZ606" s="70">
        <f t="shared" si="641"/>
        <v>0</v>
      </c>
      <c r="EA606" s="70"/>
    </row>
    <row r="607" spans="1:131" x14ac:dyDescent="0.25">
      <c r="A607" s="24" t="str">
        <f t="shared" si="606"/>
        <v/>
      </c>
      <c r="B607" s="36"/>
      <c r="C607" s="37"/>
      <c r="D607" s="38"/>
      <c r="E607" s="37"/>
      <c r="F607" s="38"/>
      <c r="G607" s="39"/>
      <c r="H607" s="35"/>
      <c r="I607" s="30"/>
      <c r="J607" s="38"/>
      <c r="K607" s="36"/>
      <c r="L607" s="40"/>
      <c r="M607" s="43"/>
      <c r="N607" s="44"/>
      <c r="O607" s="35"/>
      <c r="P607" s="87"/>
      <c r="R607" s="70"/>
      <c r="S607" s="70"/>
      <c r="T607" s="99" t="s">
        <v>1355</v>
      </c>
      <c r="U607" s="146" t="s">
        <v>1356</v>
      </c>
      <c r="V607" s="70"/>
      <c r="W607" s="70"/>
      <c r="X607" s="70"/>
      <c r="Y607" s="70"/>
      <c r="Z607" t="b">
        <f t="shared" si="585"/>
        <v>0</v>
      </c>
      <c r="AA607" t="b">
        <f t="shared" si="607"/>
        <v>0</v>
      </c>
      <c r="AB607" t="b">
        <f t="shared" si="586"/>
        <v>0</v>
      </c>
      <c r="AC607" t="b">
        <f t="shared" si="587"/>
        <v>0</v>
      </c>
      <c r="AD607" s="101" t="b">
        <f t="shared" si="588"/>
        <v>0</v>
      </c>
      <c r="AE607" t="e">
        <f t="shared" si="589"/>
        <v>#VALUE!</v>
      </c>
      <c r="AF607" t="b">
        <f t="shared" si="590"/>
        <v>0</v>
      </c>
      <c r="AG607" s="135"/>
      <c r="AH607" s="82" t="b">
        <f t="shared" si="591"/>
        <v>0</v>
      </c>
      <c r="AI607" s="99" t="b">
        <f t="shared" si="592"/>
        <v>0</v>
      </c>
      <c r="AJ607" s="70" t="b">
        <f t="shared" si="593"/>
        <v>0</v>
      </c>
      <c r="AK607" s="111" t="b">
        <f t="shared" si="608"/>
        <v>0</v>
      </c>
      <c r="AL607" s="82" t="e">
        <f t="shared" si="594"/>
        <v>#VALUE!</v>
      </c>
      <c r="AM607" s="82" t="b">
        <f t="shared" si="595"/>
        <v>0</v>
      </c>
      <c r="AN607" s="82" t="b">
        <f t="shared" si="596"/>
        <v>0</v>
      </c>
      <c r="AO607" s="82" t="b">
        <f t="shared" si="609"/>
        <v>0</v>
      </c>
      <c r="AP607" s="82" t="b">
        <f t="shared" si="597"/>
        <v>0</v>
      </c>
      <c r="AQ607" s="82" t="b">
        <f t="shared" si="610"/>
        <v>0</v>
      </c>
      <c r="AR607" s="70">
        <f t="shared" si="611"/>
        <v>0</v>
      </c>
      <c r="AS607" s="82" t="b">
        <f t="shared" si="598"/>
        <v>0</v>
      </c>
      <c r="AT607" s="82" t="b">
        <f t="shared" si="599"/>
        <v>0</v>
      </c>
      <c r="AU607" s="82" t="b">
        <f t="shared" si="600"/>
        <v>0</v>
      </c>
      <c r="AV607" s="82" t="b">
        <f t="shared" si="601"/>
        <v>0</v>
      </c>
      <c r="AW607" s="82" t="b">
        <f t="shared" si="602"/>
        <v>0</v>
      </c>
      <c r="AX607" s="82" t="b">
        <f t="shared" si="603"/>
        <v>0</v>
      </c>
      <c r="AY607" s="82" t="b">
        <f t="shared" si="612"/>
        <v>0</v>
      </c>
      <c r="AZ607" s="82"/>
      <c r="BA607" s="82" t="b">
        <f t="shared" si="613"/>
        <v>0</v>
      </c>
      <c r="BB607" s="82" t="b">
        <f t="shared" si="614"/>
        <v>0</v>
      </c>
      <c r="BC607" s="82" t="b">
        <f t="shared" si="615"/>
        <v>0</v>
      </c>
      <c r="BD607" s="70"/>
      <c r="BE607" s="70" t="str">
        <f t="shared" si="604"/>
        <v/>
      </c>
      <c r="BF607" s="70">
        <v>596</v>
      </c>
      <c r="BG607" s="70"/>
      <c r="BH607" s="70"/>
      <c r="BI607" s="70"/>
      <c r="BJ607" s="70"/>
      <c r="BK607" s="70"/>
      <c r="BL607" s="70"/>
      <c r="BM607" s="70"/>
      <c r="BN607" s="70"/>
      <c r="BO607" s="70"/>
      <c r="BP607" s="70"/>
      <c r="BQ607" s="70"/>
      <c r="BR607" s="70"/>
      <c r="BS607" s="70" t="b">
        <f t="shared" si="605"/>
        <v>0</v>
      </c>
      <c r="BT607" s="70">
        <f>COUNTA(B608:$O$830)</f>
        <v>0</v>
      </c>
      <c r="BU607" s="70"/>
      <c r="BV607" s="163"/>
      <c r="BW607" s="163"/>
      <c r="BX607" s="163"/>
      <c r="BY607" s="163"/>
      <c r="BZ607" s="163"/>
      <c r="CA607" s="163"/>
      <c r="CB607" s="163"/>
      <c r="CC607" s="163"/>
      <c r="CD607" s="163"/>
      <c r="CE607" s="163" t="str">
        <f t="shared" si="616"/>
        <v/>
      </c>
      <c r="CF607" s="163" t="str">
        <f t="shared" si="617"/>
        <v/>
      </c>
      <c r="CG607" s="163" t="str">
        <f t="shared" si="618"/>
        <v/>
      </c>
      <c r="CH607" s="163" t="str">
        <f t="shared" si="619"/>
        <v/>
      </c>
      <c r="CI607" s="163" t="str">
        <f t="shared" si="620"/>
        <v/>
      </c>
      <c r="CJ607" s="163" t="str">
        <f t="shared" si="621"/>
        <v/>
      </c>
      <c r="CK607" s="163" t="str">
        <f t="shared" si="622"/>
        <v/>
      </c>
      <c r="CL607" s="163" t="str">
        <f t="shared" si="623"/>
        <v/>
      </c>
      <c r="CM607" s="163" t="str">
        <f t="shared" si="624"/>
        <v/>
      </c>
      <c r="CN607" s="163"/>
      <c r="CO607" s="163"/>
      <c r="CP607" s="163" t="str">
        <f t="shared" si="625"/>
        <v/>
      </c>
      <c r="CQ607" s="163"/>
      <c r="CR607" s="163"/>
      <c r="CS607" s="185" t="str">
        <f t="shared" si="642"/>
        <v/>
      </c>
      <c r="CT607" s="70"/>
      <c r="CU607" s="70">
        <f t="shared" si="626"/>
        <v>0</v>
      </c>
      <c r="CV607" s="70">
        <f t="shared" si="627"/>
        <v>0</v>
      </c>
      <c r="CW607" s="70"/>
      <c r="CX607" s="96">
        <f t="shared" si="628"/>
        <v>0</v>
      </c>
      <c r="CY607" s="70"/>
      <c r="CZ607" s="70" t="e">
        <f t="shared" si="629"/>
        <v>#VALUE!</v>
      </c>
      <c r="DA607" s="70" t="e">
        <f t="shared" si="630"/>
        <v>#VALUE!</v>
      </c>
      <c r="DB607" s="70"/>
      <c r="DC607" s="70" t="b">
        <f t="shared" si="643"/>
        <v>0</v>
      </c>
      <c r="DD607" s="70">
        <f t="shared" si="631"/>
        <v>0</v>
      </c>
      <c r="DE607" s="70" t="str">
        <f t="shared" si="632"/>
        <v/>
      </c>
      <c r="DF607" s="70"/>
      <c r="DG607" s="70" t="str">
        <f t="shared" si="580"/>
        <v/>
      </c>
      <c r="DH607" s="70" t="b">
        <f t="shared" si="581"/>
        <v>0</v>
      </c>
      <c r="DI607" s="70" t="str">
        <f t="shared" si="582"/>
        <v/>
      </c>
      <c r="DJ607" s="70"/>
      <c r="DK607" s="70" t="str">
        <f t="shared" si="633"/>
        <v/>
      </c>
      <c r="DL607" s="70" t="str">
        <f t="shared" si="634"/>
        <v/>
      </c>
      <c r="DM607" s="70"/>
      <c r="DN607" s="70" t="str">
        <f t="shared" si="635"/>
        <v/>
      </c>
      <c r="DO607" s="70" t="str">
        <f>IF(DK607="","",AND((COUNTIF($DK$12:DL607,DK607))=1,(COUNTIF($DK$12:DL607,DL607))=1))</f>
        <v/>
      </c>
      <c r="DP607" s="70" t="str">
        <f>IF(DK607="","",AND((COUNTIF(DK607:$DL$812,DK607))=1,(COUNTIF(DK607:$DL$812,DL607))=1))</f>
        <v/>
      </c>
      <c r="DQ607" s="70"/>
      <c r="DR607" s="70" t="b">
        <f t="shared" si="636"/>
        <v>0</v>
      </c>
      <c r="DS607" s="70" t="b">
        <f t="shared" si="637"/>
        <v>0</v>
      </c>
      <c r="DT607" s="70">
        <f t="shared" si="583"/>
        <v>0</v>
      </c>
      <c r="DU607" s="70">
        <f t="shared" si="584"/>
        <v>0</v>
      </c>
      <c r="DV607" s="70" t="b">
        <f t="shared" si="638"/>
        <v>0</v>
      </c>
      <c r="DW607" s="70" t="b">
        <f t="shared" si="639"/>
        <v>0</v>
      </c>
      <c r="DX607" s="70"/>
      <c r="DY607" s="70" t="b">
        <f t="shared" si="640"/>
        <v>0</v>
      </c>
      <c r="DZ607" s="70">
        <f t="shared" si="641"/>
        <v>0</v>
      </c>
      <c r="EA607" s="70"/>
    </row>
    <row r="608" spans="1:131" x14ac:dyDescent="0.25">
      <c r="A608" s="24" t="str">
        <f t="shared" si="606"/>
        <v/>
      </c>
      <c r="B608" s="36"/>
      <c r="C608" s="37"/>
      <c r="D608" s="38"/>
      <c r="E608" s="37"/>
      <c r="F608" s="38"/>
      <c r="G608" s="39"/>
      <c r="H608" s="35"/>
      <c r="I608" s="30"/>
      <c r="J608" s="38"/>
      <c r="K608" s="36"/>
      <c r="L608" s="40"/>
      <c r="M608" s="43"/>
      <c r="N608" s="44"/>
      <c r="O608" s="35"/>
      <c r="P608" s="87"/>
      <c r="R608" s="70"/>
      <c r="S608" s="70"/>
      <c r="T608" s="99" t="s">
        <v>1357</v>
      </c>
      <c r="U608" s="146" t="s">
        <v>1358</v>
      </c>
      <c r="V608" s="70"/>
      <c r="W608" s="70"/>
      <c r="X608" s="70"/>
      <c r="Y608" s="70"/>
      <c r="Z608" t="b">
        <f t="shared" si="585"/>
        <v>0</v>
      </c>
      <c r="AA608" t="b">
        <f t="shared" si="607"/>
        <v>0</v>
      </c>
      <c r="AB608" t="b">
        <f t="shared" si="586"/>
        <v>0</v>
      </c>
      <c r="AC608" t="b">
        <f t="shared" si="587"/>
        <v>0</v>
      </c>
      <c r="AD608" s="101" t="b">
        <f t="shared" si="588"/>
        <v>0</v>
      </c>
      <c r="AE608" t="e">
        <f t="shared" si="589"/>
        <v>#VALUE!</v>
      </c>
      <c r="AF608" t="b">
        <f t="shared" si="590"/>
        <v>0</v>
      </c>
      <c r="AG608" s="135"/>
      <c r="AH608" s="82" t="b">
        <f t="shared" si="591"/>
        <v>0</v>
      </c>
      <c r="AI608" s="99" t="b">
        <f t="shared" si="592"/>
        <v>0</v>
      </c>
      <c r="AJ608" s="70" t="b">
        <f t="shared" si="593"/>
        <v>0</v>
      </c>
      <c r="AK608" s="111" t="b">
        <f t="shared" si="608"/>
        <v>0</v>
      </c>
      <c r="AL608" s="82" t="e">
        <f t="shared" si="594"/>
        <v>#VALUE!</v>
      </c>
      <c r="AM608" s="82" t="b">
        <f t="shared" si="595"/>
        <v>0</v>
      </c>
      <c r="AN608" s="82" t="b">
        <f t="shared" si="596"/>
        <v>0</v>
      </c>
      <c r="AO608" s="82" t="b">
        <f t="shared" si="609"/>
        <v>0</v>
      </c>
      <c r="AP608" s="82" t="b">
        <f t="shared" si="597"/>
        <v>0</v>
      </c>
      <c r="AQ608" s="82" t="b">
        <f t="shared" si="610"/>
        <v>0</v>
      </c>
      <c r="AR608" s="70">
        <f t="shared" si="611"/>
        <v>0</v>
      </c>
      <c r="AS608" s="82" t="b">
        <f t="shared" si="598"/>
        <v>0</v>
      </c>
      <c r="AT608" s="82" t="b">
        <f t="shared" si="599"/>
        <v>0</v>
      </c>
      <c r="AU608" s="82" t="b">
        <f t="shared" si="600"/>
        <v>0</v>
      </c>
      <c r="AV608" s="82" t="b">
        <f t="shared" si="601"/>
        <v>0</v>
      </c>
      <c r="AW608" s="82" t="b">
        <f t="shared" si="602"/>
        <v>0</v>
      </c>
      <c r="AX608" s="82" t="b">
        <f t="shared" si="603"/>
        <v>0</v>
      </c>
      <c r="AY608" s="82" t="b">
        <f t="shared" si="612"/>
        <v>0</v>
      </c>
      <c r="AZ608" s="82"/>
      <c r="BA608" s="82" t="b">
        <f t="shared" si="613"/>
        <v>0</v>
      </c>
      <c r="BB608" s="82" t="b">
        <f t="shared" si="614"/>
        <v>0</v>
      </c>
      <c r="BC608" s="82" t="b">
        <f t="shared" si="615"/>
        <v>0</v>
      </c>
      <c r="BD608" s="70"/>
      <c r="BE608" s="70" t="str">
        <f t="shared" si="604"/>
        <v/>
      </c>
      <c r="BF608" s="70">
        <v>597</v>
      </c>
      <c r="BG608" s="70"/>
      <c r="BH608" s="70"/>
      <c r="BI608" s="70"/>
      <c r="BJ608" s="70"/>
      <c r="BK608" s="70"/>
      <c r="BL608" s="70"/>
      <c r="BM608" s="70"/>
      <c r="BN608" s="70"/>
      <c r="BO608" s="70"/>
      <c r="BP608" s="70"/>
      <c r="BQ608" s="70"/>
      <c r="BR608" s="70"/>
      <c r="BS608" s="70" t="b">
        <f t="shared" si="605"/>
        <v>0</v>
      </c>
      <c r="BT608" s="70">
        <f>COUNTA(B609:$O$830)</f>
        <v>0</v>
      </c>
      <c r="BU608" s="70"/>
      <c r="BV608" s="163"/>
      <c r="BW608" s="163"/>
      <c r="BX608" s="163"/>
      <c r="BY608" s="163"/>
      <c r="BZ608" s="163"/>
      <c r="CA608" s="163"/>
      <c r="CB608" s="163"/>
      <c r="CC608" s="163"/>
      <c r="CD608" s="163"/>
      <c r="CE608" s="163" t="str">
        <f t="shared" si="616"/>
        <v/>
      </c>
      <c r="CF608" s="163" t="str">
        <f t="shared" si="617"/>
        <v/>
      </c>
      <c r="CG608" s="163" t="str">
        <f t="shared" si="618"/>
        <v/>
      </c>
      <c r="CH608" s="163" t="str">
        <f t="shared" si="619"/>
        <v/>
      </c>
      <c r="CI608" s="163" t="str">
        <f t="shared" si="620"/>
        <v/>
      </c>
      <c r="CJ608" s="163" t="str">
        <f t="shared" si="621"/>
        <v/>
      </c>
      <c r="CK608" s="163" t="str">
        <f t="shared" si="622"/>
        <v/>
      </c>
      <c r="CL608" s="163" t="str">
        <f t="shared" si="623"/>
        <v/>
      </c>
      <c r="CM608" s="163" t="str">
        <f t="shared" si="624"/>
        <v/>
      </c>
      <c r="CN608" s="163"/>
      <c r="CO608" s="163"/>
      <c r="CP608" s="163" t="str">
        <f t="shared" si="625"/>
        <v/>
      </c>
      <c r="CQ608" s="163"/>
      <c r="CR608" s="163"/>
      <c r="CS608" s="185" t="str">
        <f t="shared" si="642"/>
        <v/>
      </c>
      <c r="CT608" s="70"/>
      <c r="CU608" s="70">
        <f t="shared" si="626"/>
        <v>0</v>
      </c>
      <c r="CV608" s="70">
        <f t="shared" si="627"/>
        <v>0</v>
      </c>
      <c r="CW608" s="70"/>
      <c r="CX608" s="96">
        <f t="shared" si="628"/>
        <v>0</v>
      </c>
      <c r="CY608" s="70"/>
      <c r="CZ608" s="70" t="e">
        <f t="shared" si="629"/>
        <v>#VALUE!</v>
      </c>
      <c r="DA608" s="70" t="e">
        <f t="shared" si="630"/>
        <v>#VALUE!</v>
      </c>
      <c r="DB608" s="70"/>
      <c r="DC608" s="70" t="b">
        <f t="shared" si="643"/>
        <v>0</v>
      </c>
      <c r="DD608" s="70">
        <f t="shared" si="631"/>
        <v>0</v>
      </c>
      <c r="DE608" s="70" t="str">
        <f t="shared" si="632"/>
        <v/>
      </c>
      <c r="DF608" s="70"/>
      <c r="DG608" s="70" t="str">
        <f t="shared" ref="DG608:DG671" si="644">E608&amp;F608</f>
        <v/>
      </c>
      <c r="DH608" s="70" t="b">
        <f t="shared" ref="DH608:DH671" si="645">OR(IF(((B608="ss")+(B608="se")+(E608&lt;&gt;"c"))=2,TRUE,IF(OR(B608="se",B608="ss"),OR((ISNA(MATCH(IF(((B608="ss")+(B608="se")+(E608="c"))=2,C608&amp;D608,""),$DG$12:$DG$812,0))),(ISNA(MATCH(IF(((B608="ss")+(B608="se")+(E608="c"))=2,C608&amp;D608,""),$DG$12:$DG$812,0)))),)),IF(OR(B608="ss",B608="se"),COUNTIF($DE$12:$DE$830,DE608)&lt;&gt;COUNTIF($DI$12:$DI$812,DI608),FALSE))</f>
        <v>0</v>
      </c>
      <c r="DI608" s="70" t="str">
        <f t="shared" ref="DI608:DI671" si="646">C608&amp;D608</f>
        <v/>
      </c>
      <c r="DJ608" s="70"/>
      <c r="DK608" s="70" t="str">
        <f t="shared" si="633"/>
        <v/>
      </c>
      <c r="DL608" s="70" t="str">
        <f t="shared" si="634"/>
        <v/>
      </c>
      <c r="DM608" s="70"/>
      <c r="DN608" s="70" t="str">
        <f t="shared" si="635"/>
        <v/>
      </c>
      <c r="DO608" s="70" t="str">
        <f>IF(DK608="","",AND((COUNTIF($DK$12:DL608,DK608))=1,(COUNTIF($DK$12:DL608,DL608))=1))</f>
        <v/>
      </c>
      <c r="DP608" s="70" t="str">
        <f>IF(DK608="","",AND((COUNTIF(DK608:$DL$812,DK608))=1,(COUNTIF(DK608:$DL$812,DL608))=1))</f>
        <v/>
      </c>
      <c r="DQ608" s="70"/>
      <c r="DR608" s="70" t="b">
        <f t="shared" si="636"/>
        <v>0</v>
      </c>
      <c r="DS608" s="70" t="b">
        <f t="shared" si="637"/>
        <v>0</v>
      </c>
      <c r="DT608" s="70">
        <f t="shared" ref="DT608:DT671" si="647">IF(LEFT(M608,13)="oui percement",C608&amp;D608,)</f>
        <v>0</v>
      </c>
      <c r="DU608" s="70">
        <f t="shared" ref="DU608:DU671" si="648">IF(RIGHT(M608,5)="appui",C608&amp;D608,)</f>
        <v>0</v>
      </c>
      <c r="DV608" s="70" t="b">
        <f t="shared" si="638"/>
        <v>0</v>
      </c>
      <c r="DW608" s="70" t="b">
        <f t="shared" si="639"/>
        <v>0</v>
      </c>
      <c r="DX608" s="70"/>
      <c r="DY608" s="70" t="b">
        <f t="shared" si="640"/>
        <v>0</v>
      </c>
      <c r="DZ608" s="70">
        <f t="shared" si="641"/>
        <v>0</v>
      </c>
      <c r="EA608" s="70"/>
    </row>
    <row r="609" spans="1:131" x14ac:dyDescent="0.25">
      <c r="A609" s="24" t="str">
        <f t="shared" si="606"/>
        <v/>
      </c>
      <c r="B609" s="36"/>
      <c r="C609" s="37"/>
      <c r="D609" s="38"/>
      <c r="E609" s="37"/>
      <c r="F609" s="38"/>
      <c r="G609" s="39"/>
      <c r="H609" s="35"/>
      <c r="I609" s="30"/>
      <c r="J609" s="38"/>
      <c r="K609" s="36"/>
      <c r="L609" s="40"/>
      <c r="M609" s="43"/>
      <c r="N609" s="44"/>
      <c r="O609" s="35"/>
      <c r="P609" s="87"/>
      <c r="R609" s="70"/>
      <c r="S609" s="70"/>
      <c r="T609" s="99" t="s">
        <v>1359</v>
      </c>
      <c r="U609" s="146" t="s">
        <v>1360</v>
      </c>
      <c r="V609" s="70"/>
      <c r="W609" s="70"/>
      <c r="X609" s="70"/>
      <c r="Y609" s="70"/>
      <c r="Z609" t="b">
        <f t="shared" si="585"/>
        <v>0</v>
      </c>
      <c r="AA609" t="b">
        <f t="shared" si="607"/>
        <v>0</v>
      </c>
      <c r="AB609" t="b">
        <f t="shared" si="586"/>
        <v>0</v>
      </c>
      <c r="AC609" t="b">
        <f t="shared" si="587"/>
        <v>0</v>
      </c>
      <c r="AD609" s="101" t="b">
        <f t="shared" si="588"/>
        <v>0</v>
      </c>
      <c r="AE609" t="e">
        <f t="shared" si="589"/>
        <v>#VALUE!</v>
      </c>
      <c r="AF609" t="b">
        <f t="shared" si="590"/>
        <v>0</v>
      </c>
      <c r="AG609" s="135"/>
      <c r="AH609" s="82" t="b">
        <f t="shared" si="591"/>
        <v>0</v>
      </c>
      <c r="AI609" s="99" t="b">
        <f t="shared" si="592"/>
        <v>0</v>
      </c>
      <c r="AJ609" s="70" t="b">
        <f t="shared" si="593"/>
        <v>0</v>
      </c>
      <c r="AK609" s="111" t="b">
        <f t="shared" si="608"/>
        <v>0</v>
      </c>
      <c r="AL609" s="82" t="e">
        <f t="shared" si="594"/>
        <v>#VALUE!</v>
      </c>
      <c r="AM609" s="82" t="b">
        <f t="shared" si="595"/>
        <v>0</v>
      </c>
      <c r="AN609" s="82" t="b">
        <f t="shared" si="596"/>
        <v>0</v>
      </c>
      <c r="AO609" s="82" t="b">
        <f t="shared" si="609"/>
        <v>0</v>
      </c>
      <c r="AP609" s="82" t="b">
        <f t="shared" si="597"/>
        <v>0</v>
      </c>
      <c r="AQ609" s="82" t="b">
        <f t="shared" si="610"/>
        <v>0</v>
      </c>
      <c r="AR609" s="70">
        <f t="shared" si="611"/>
        <v>0</v>
      </c>
      <c r="AS609" s="82" t="b">
        <f t="shared" si="598"/>
        <v>0</v>
      </c>
      <c r="AT609" s="82" t="b">
        <f t="shared" si="599"/>
        <v>0</v>
      </c>
      <c r="AU609" s="82" t="b">
        <f t="shared" si="600"/>
        <v>0</v>
      </c>
      <c r="AV609" s="82" t="b">
        <f t="shared" si="601"/>
        <v>0</v>
      </c>
      <c r="AW609" s="82" t="b">
        <f t="shared" si="602"/>
        <v>0</v>
      </c>
      <c r="AX609" s="82" t="b">
        <f t="shared" si="603"/>
        <v>0</v>
      </c>
      <c r="AY609" s="82" t="b">
        <f t="shared" si="612"/>
        <v>0</v>
      </c>
      <c r="AZ609" s="82"/>
      <c r="BA609" s="82" t="b">
        <f t="shared" si="613"/>
        <v>0</v>
      </c>
      <c r="BB609" s="82" t="b">
        <f t="shared" si="614"/>
        <v>0</v>
      </c>
      <c r="BC609" s="82" t="b">
        <f t="shared" si="615"/>
        <v>0</v>
      </c>
      <c r="BD609" s="70"/>
      <c r="BE609" s="70" t="str">
        <f t="shared" si="604"/>
        <v/>
      </c>
      <c r="BF609" s="70">
        <v>598</v>
      </c>
      <c r="BG609" s="70"/>
      <c r="BH609" s="70"/>
      <c r="BI609" s="70"/>
      <c r="BJ609" s="70"/>
      <c r="BK609" s="70"/>
      <c r="BL609" s="70"/>
      <c r="BM609" s="70"/>
      <c r="BN609" s="70"/>
      <c r="BO609" s="70"/>
      <c r="BP609" s="70"/>
      <c r="BQ609" s="70"/>
      <c r="BR609" s="70"/>
      <c r="BS609" s="70" t="b">
        <f t="shared" si="605"/>
        <v>0</v>
      </c>
      <c r="BT609" s="70">
        <f>COUNTA(B610:$O$830)</f>
        <v>0</v>
      </c>
      <c r="BU609" s="70"/>
      <c r="BV609" s="163"/>
      <c r="BW609" s="163"/>
      <c r="BX609" s="163"/>
      <c r="BY609" s="163"/>
      <c r="BZ609" s="163"/>
      <c r="CA609" s="163"/>
      <c r="CB609" s="163"/>
      <c r="CC609" s="163"/>
      <c r="CD609" s="163"/>
      <c r="CE609" s="163" t="str">
        <f t="shared" si="616"/>
        <v/>
      </c>
      <c r="CF609" s="163" t="str">
        <f t="shared" si="617"/>
        <v/>
      </c>
      <c r="CG609" s="163" t="str">
        <f t="shared" si="618"/>
        <v/>
      </c>
      <c r="CH609" s="163" t="str">
        <f t="shared" si="619"/>
        <v/>
      </c>
      <c r="CI609" s="163" t="str">
        <f t="shared" si="620"/>
        <v/>
      </c>
      <c r="CJ609" s="163" t="str">
        <f t="shared" si="621"/>
        <v/>
      </c>
      <c r="CK609" s="163" t="str">
        <f t="shared" si="622"/>
        <v/>
      </c>
      <c r="CL609" s="163" t="str">
        <f t="shared" si="623"/>
        <v/>
      </c>
      <c r="CM609" s="163" t="str">
        <f t="shared" si="624"/>
        <v/>
      </c>
      <c r="CN609" s="163"/>
      <c r="CO609" s="163"/>
      <c r="CP609" s="163" t="str">
        <f t="shared" si="625"/>
        <v/>
      </c>
      <c r="CQ609" s="163"/>
      <c r="CR609" s="163"/>
      <c r="CS609" s="185" t="str">
        <f t="shared" si="642"/>
        <v/>
      </c>
      <c r="CT609" s="70"/>
      <c r="CU609" s="70">
        <f t="shared" si="626"/>
        <v>0</v>
      </c>
      <c r="CV609" s="70">
        <f t="shared" si="627"/>
        <v>0</v>
      </c>
      <c r="CW609" s="70"/>
      <c r="CX609" s="96">
        <f t="shared" si="628"/>
        <v>0</v>
      </c>
      <c r="CY609" s="70"/>
      <c r="CZ609" s="70" t="e">
        <f t="shared" si="629"/>
        <v>#VALUE!</v>
      </c>
      <c r="DA609" s="70" t="e">
        <f t="shared" si="630"/>
        <v>#VALUE!</v>
      </c>
      <c r="DB609" s="70"/>
      <c r="DC609" s="70" t="b">
        <f t="shared" si="643"/>
        <v>0</v>
      </c>
      <c r="DD609" s="70">
        <f t="shared" si="631"/>
        <v>0</v>
      </c>
      <c r="DE609" s="70" t="str">
        <f t="shared" si="632"/>
        <v/>
      </c>
      <c r="DF609" s="70"/>
      <c r="DG609" s="70" t="str">
        <f t="shared" si="644"/>
        <v/>
      </c>
      <c r="DH609" s="70" t="b">
        <f t="shared" si="645"/>
        <v>0</v>
      </c>
      <c r="DI609" s="70" t="str">
        <f t="shared" si="646"/>
        <v/>
      </c>
      <c r="DJ609" s="70"/>
      <c r="DK609" s="70" t="str">
        <f t="shared" si="633"/>
        <v/>
      </c>
      <c r="DL609" s="70" t="str">
        <f t="shared" si="634"/>
        <v/>
      </c>
      <c r="DM609" s="70"/>
      <c r="DN609" s="70" t="str">
        <f t="shared" si="635"/>
        <v/>
      </c>
      <c r="DO609" s="70" t="str">
        <f>IF(DK609="","",AND((COUNTIF($DK$12:DL609,DK609))=1,(COUNTIF($DK$12:DL609,DL609))=1))</f>
        <v/>
      </c>
      <c r="DP609" s="70" t="str">
        <f>IF(DK609="","",AND((COUNTIF(DK609:$DL$812,DK609))=1,(COUNTIF(DK609:$DL$812,DL609))=1))</f>
        <v/>
      </c>
      <c r="DQ609" s="70"/>
      <c r="DR609" s="70" t="b">
        <f t="shared" si="636"/>
        <v>0</v>
      </c>
      <c r="DS609" s="70" t="b">
        <f t="shared" si="637"/>
        <v>0</v>
      </c>
      <c r="DT609" s="70">
        <f t="shared" si="647"/>
        <v>0</v>
      </c>
      <c r="DU609" s="70">
        <f t="shared" si="648"/>
        <v>0</v>
      </c>
      <c r="DV609" s="70" t="b">
        <f t="shared" si="638"/>
        <v>0</v>
      </c>
      <c r="DW609" s="70" t="b">
        <f t="shared" si="639"/>
        <v>0</v>
      </c>
      <c r="DX609" s="70"/>
      <c r="DY609" s="70" t="b">
        <f t="shared" si="640"/>
        <v>0</v>
      </c>
      <c r="DZ609" s="70">
        <f t="shared" si="641"/>
        <v>0</v>
      </c>
      <c r="EA609" s="70"/>
    </row>
    <row r="610" spans="1:131" x14ac:dyDescent="0.25">
      <c r="A610" s="24" t="str">
        <f t="shared" si="606"/>
        <v/>
      </c>
      <c r="B610" s="36"/>
      <c r="C610" s="37"/>
      <c r="D610" s="38"/>
      <c r="E610" s="37"/>
      <c r="F610" s="38"/>
      <c r="G610" s="39"/>
      <c r="H610" s="35"/>
      <c r="I610" s="30"/>
      <c r="J610" s="38"/>
      <c r="K610" s="36"/>
      <c r="L610" s="40"/>
      <c r="M610" s="43"/>
      <c r="N610" s="44"/>
      <c r="O610" s="35"/>
      <c r="P610" s="87"/>
      <c r="R610" s="70"/>
      <c r="S610" s="70"/>
      <c r="T610" s="99" t="s">
        <v>1361</v>
      </c>
      <c r="U610" s="146" t="s">
        <v>1362</v>
      </c>
      <c r="V610" s="70"/>
      <c r="W610" s="70"/>
      <c r="X610" s="70"/>
      <c r="Y610" s="70"/>
      <c r="Z610" t="b">
        <f t="shared" si="585"/>
        <v>0</v>
      </c>
      <c r="AA610" t="b">
        <f t="shared" si="607"/>
        <v>0</v>
      </c>
      <c r="AB610" t="b">
        <f t="shared" si="586"/>
        <v>0</v>
      </c>
      <c r="AC610" t="b">
        <f t="shared" si="587"/>
        <v>0</v>
      </c>
      <c r="AD610" s="101" t="b">
        <f t="shared" si="588"/>
        <v>0</v>
      </c>
      <c r="AE610" t="e">
        <f t="shared" si="589"/>
        <v>#VALUE!</v>
      </c>
      <c r="AF610" t="b">
        <f t="shared" si="590"/>
        <v>0</v>
      </c>
      <c r="AG610" s="135"/>
      <c r="AH610" s="82" t="b">
        <f t="shared" si="591"/>
        <v>0</v>
      </c>
      <c r="AI610" s="99" t="b">
        <f t="shared" si="592"/>
        <v>0</v>
      </c>
      <c r="AJ610" s="70" t="b">
        <f t="shared" si="593"/>
        <v>0</v>
      </c>
      <c r="AK610" s="111" t="b">
        <f t="shared" si="608"/>
        <v>0</v>
      </c>
      <c r="AL610" s="82" t="e">
        <f t="shared" si="594"/>
        <v>#VALUE!</v>
      </c>
      <c r="AM610" s="82" t="b">
        <f t="shared" si="595"/>
        <v>0</v>
      </c>
      <c r="AN610" s="82" t="b">
        <f t="shared" si="596"/>
        <v>0</v>
      </c>
      <c r="AO610" s="82" t="b">
        <f t="shared" si="609"/>
        <v>0</v>
      </c>
      <c r="AP610" s="82" t="b">
        <f t="shared" si="597"/>
        <v>0</v>
      </c>
      <c r="AQ610" s="82" t="b">
        <f t="shared" si="610"/>
        <v>0</v>
      </c>
      <c r="AR610" s="70">
        <f t="shared" si="611"/>
        <v>0</v>
      </c>
      <c r="AS610" s="82" t="b">
        <f t="shared" si="598"/>
        <v>0</v>
      </c>
      <c r="AT610" s="82" t="b">
        <f t="shared" si="599"/>
        <v>0</v>
      </c>
      <c r="AU610" s="82" t="b">
        <f t="shared" si="600"/>
        <v>0</v>
      </c>
      <c r="AV610" s="82" t="b">
        <f t="shared" si="601"/>
        <v>0</v>
      </c>
      <c r="AW610" s="82" t="b">
        <f t="shared" si="602"/>
        <v>0</v>
      </c>
      <c r="AX610" s="82" t="b">
        <f t="shared" si="603"/>
        <v>0</v>
      </c>
      <c r="AY610" s="82" t="b">
        <f t="shared" si="612"/>
        <v>0</v>
      </c>
      <c r="AZ610" s="82"/>
      <c r="BA610" s="82" t="b">
        <f t="shared" si="613"/>
        <v>0</v>
      </c>
      <c r="BB610" s="82" t="b">
        <f t="shared" si="614"/>
        <v>0</v>
      </c>
      <c r="BC610" s="82" t="b">
        <f t="shared" si="615"/>
        <v>0</v>
      </c>
      <c r="BD610" s="70"/>
      <c r="BE610" s="70" t="str">
        <f t="shared" si="604"/>
        <v/>
      </c>
      <c r="BF610" s="70">
        <v>599</v>
      </c>
      <c r="BG610" s="70"/>
      <c r="BH610" s="70"/>
      <c r="BI610" s="70"/>
      <c r="BJ610" s="70"/>
      <c r="BK610" s="70"/>
      <c r="BL610" s="70"/>
      <c r="BM610" s="70"/>
      <c r="BN610" s="70"/>
      <c r="BO610" s="70"/>
      <c r="BP610" s="70"/>
      <c r="BQ610" s="70"/>
      <c r="BR610" s="70"/>
      <c r="BS610" s="70" t="b">
        <f t="shared" si="605"/>
        <v>0</v>
      </c>
      <c r="BT610" s="70">
        <f>COUNTA(B611:$O$830)</f>
        <v>0</v>
      </c>
      <c r="BU610" s="70"/>
      <c r="BV610" s="163"/>
      <c r="BW610" s="163"/>
      <c r="BX610" s="163"/>
      <c r="BY610" s="163"/>
      <c r="BZ610" s="163"/>
      <c r="CA610" s="163"/>
      <c r="CB610" s="163"/>
      <c r="CC610" s="163"/>
      <c r="CD610" s="163"/>
      <c r="CE610" s="163" t="str">
        <f t="shared" si="616"/>
        <v/>
      </c>
      <c r="CF610" s="163" t="str">
        <f t="shared" si="617"/>
        <v/>
      </c>
      <c r="CG610" s="163" t="str">
        <f t="shared" si="618"/>
        <v/>
      </c>
      <c r="CH610" s="163" t="str">
        <f t="shared" si="619"/>
        <v/>
      </c>
      <c r="CI610" s="163" t="str">
        <f t="shared" si="620"/>
        <v/>
      </c>
      <c r="CJ610" s="163" t="str">
        <f t="shared" si="621"/>
        <v/>
      </c>
      <c r="CK610" s="163" t="str">
        <f t="shared" si="622"/>
        <v/>
      </c>
      <c r="CL610" s="163" t="str">
        <f t="shared" si="623"/>
        <v/>
      </c>
      <c r="CM610" s="163" t="str">
        <f t="shared" si="624"/>
        <v/>
      </c>
      <c r="CN610" s="163"/>
      <c r="CO610" s="163"/>
      <c r="CP610" s="163" t="str">
        <f t="shared" si="625"/>
        <v/>
      </c>
      <c r="CQ610" s="163"/>
      <c r="CR610" s="163"/>
      <c r="CS610" s="185" t="str">
        <f t="shared" si="642"/>
        <v/>
      </c>
      <c r="CT610" s="70"/>
      <c r="CU610" s="70">
        <f t="shared" si="626"/>
        <v>0</v>
      </c>
      <c r="CV610" s="70">
        <f t="shared" si="627"/>
        <v>0</v>
      </c>
      <c r="CW610" s="70"/>
      <c r="CX610" s="96">
        <f t="shared" si="628"/>
        <v>0</v>
      </c>
      <c r="CY610" s="70"/>
      <c r="CZ610" s="70" t="e">
        <f t="shared" si="629"/>
        <v>#VALUE!</v>
      </c>
      <c r="DA610" s="70" t="e">
        <f t="shared" si="630"/>
        <v>#VALUE!</v>
      </c>
      <c r="DB610" s="70"/>
      <c r="DC610" s="70" t="b">
        <f t="shared" si="643"/>
        <v>0</v>
      </c>
      <c r="DD610" s="70">
        <f t="shared" si="631"/>
        <v>0</v>
      </c>
      <c r="DE610" s="70" t="str">
        <f t="shared" si="632"/>
        <v/>
      </c>
      <c r="DF610" s="70"/>
      <c r="DG610" s="70" t="str">
        <f t="shared" si="644"/>
        <v/>
      </c>
      <c r="DH610" s="70" t="b">
        <f t="shared" si="645"/>
        <v>0</v>
      </c>
      <c r="DI610" s="70" t="str">
        <f t="shared" si="646"/>
        <v/>
      </c>
      <c r="DJ610" s="70"/>
      <c r="DK610" s="70" t="str">
        <f t="shared" si="633"/>
        <v/>
      </c>
      <c r="DL610" s="70" t="str">
        <f t="shared" si="634"/>
        <v/>
      </c>
      <c r="DM610" s="70"/>
      <c r="DN610" s="70" t="str">
        <f t="shared" si="635"/>
        <v/>
      </c>
      <c r="DO610" s="70" t="str">
        <f>IF(DK610="","",AND((COUNTIF($DK$12:DL610,DK610))=1,(COUNTIF($DK$12:DL610,DL610))=1))</f>
        <v/>
      </c>
      <c r="DP610" s="70" t="str">
        <f>IF(DK610="","",AND((COUNTIF(DK610:$DL$812,DK610))=1,(COUNTIF(DK610:$DL$812,DL610))=1))</f>
        <v/>
      </c>
      <c r="DQ610" s="70"/>
      <c r="DR610" s="70" t="b">
        <f t="shared" si="636"/>
        <v>0</v>
      </c>
      <c r="DS610" s="70" t="b">
        <f t="shared" si="637"/>
        <v>0</v>
      </c>
      <c r="DT610" s="70">
        <f t="shared" si="647"/>
        <v>0</v>
      </c>
      <c r="DU610" s="70">
        <f t="shared" si="648"/>
        <v>0</v>
      </c>
      <c r="DV610" s="70" t="b">
        <f t="shared" si="638"/>
        <v>0</v>
      </c>
      <c r="DW610" s="70" t="b">
        <f t="shared" si="639"/>
        <v>0</v>
      </c>
      <c r="DX610" s="70"/>
      <c r="DY610" s="70" t="b">
        <f t="shared" si="640"/>
        <v>0</v>
      </c>
      <c r="DZ610" s="70">
        <f t="shared" si="641"/>
        <v>0</v>
      </c>
      <c r="EA610" s="70"/>
    </row>
    <row r="611" spans="1:131" x14ac:dyDescent="0.25">
      <c r="A611" s="24" t="str">
        <f t="shared" si="606"/>
        <v/>
      </c>
      <c r="B611" s="36"/>
      <c r="C611" s="37"/>
      <c r="D611" s="38"/>
      <c r="E611" s="37"/>
      <c r="F611" s="38"/>
      <c r="G611" s="39"/>
      <c r="H611" s="35"/>
      <c r="I611" s="30"/>
      <c r="J611" s="38"/>
      <c r="K611" s="36"/>
      <c r="L611" s="40"/>
      <c r="M611" s="43"/>
      <c r="N611" s="44"/>
      <c r="O611" s="35"/>
      <c r="P611" s="87"/>
      <c r="R611" s="70"/>
      <c r="S611" s="70"/>
      <c r="T611" s="99" t="s">
        <v>1363</v>
      </c>
      <c r="U611" s="146" t="s">
        <v>1364</v>
      </c>
      <c r="V611" s="70"/>
      <c r="W611" s="70"/>
      <c r="X611" s="70"/>
      <c r="Y611" s="70"/>
      <c r="Z611" t="b">
        <f t="shared" si="585"/>
        <v>0</v>
      </c>
      <c r="AA611" t="b">
        <f t="shared" si="607"/>
        <v>0</v>
      </c>
      <c r="AB611" t="b">
        <f t="shared" si="586"/>
        <v>0</v>
      </c>
      <c r="AC611" t="b">
        <f t="shared" si="587"/>
        <v>0</v>
      </c>
      <c r="AD611" s="101" t="b">
        <f t="shared" si="588"/>
        <v>0</v>
      </c>
      <c r="AE611" t="e">
        <f t="shared" si="589"/>
        <v>#VALUE!</v>
      </c>
      <c r="AF611" t="b">
        <f t="shared" si="590"/>
        <v>0</v>
      </c>
      <c r="AG611" s="135"/>
      <c r="AH611" s="82" t="b">
        <f t="shared" si="591"/>
        <v>0</v>
      </c>
      <c r="AI611" s="99" t="b">
        <f t="shared" si="592"/>
        <v>0</v>
      </c>
      <c r="AJ611" s="70" t="b">
        <f t="shared" si="593"/>
        <v>0</v>
      </c>
      <c r="AK611" s="111" t="b">
        <f t="shared" si="608"/>
        <v>0</v>
      </c>
      <c r="AL611" s="82" t="e">
        <f t="shared" si="594"/>
        <v>#VALUE!</v>
      </c>
      <c r="AM611" s="82" t="b">
        <f t="shared" si="595"/>
        <v>0</v>
      </c>
      <c r="AN611" s="82" t="b">
        <f t="shared" si="596"/>
        <v>0</v>
      </c>
      <c r="AO611" s="82" t="b">
        <f t="shared" si="609"/>
        <v>0</v>
      </c>
      <c r="AP611" s="82" t="b">
        <f t="shared" si="597"/>
        <v>0</v>
      </c>
      <c r="AQ611" s="82" t="b">
        <f t="shared" si="610"/>
        <v>0</v>
      </c>
      <c r="AR611" s="70">
        <f t="shared" si="611"/>
        <v>0</v>
      </c>
      <c r="AS611" s="82" t="b">
        <f t="shared" si="598"/>
        <v>0</v>
      </c>
      <c r="AT611" s="82" t="b">
        <f t="shared" si="599"/>
        <v>0</v>
      </c>
      <c r="AU611" s="82" t="b">
        <f t="shared" si="600"/>
        <v>0</v>
      </c>
      <c r="AV611" s="82" t="b">
        <f t="shared" si="601"/>
        <v>0</v>
      </c>
      <c r="AW611" s="82" t="b">
        <f t="shared" si="602"/>
        <v>0</v>
      </c>
      <c r="AX611" s="82" t="b">
        <f t="shared" si="603"/>
        <v>0</v>
      </c>
      <c r="AY611" s="82" t="b">
        <f t="shared" si="612"/>
        <v>0</v>
      </c>
      <c r="AZ611" s="82"/>
      <c r="BA611" s="82" t="b">
        <f t="shared" si="613"/>
        <v>0</v>
      </c>
      <c r="BB611" s="82" t="b">
        <f t="shared" si="614"/>
        <v>0</v>
      </c>
      <c r="BC611" s="82" t="b">
        <f t="shared" si="615"/>
        <v>0</v>
      </c>
      <c r="BD611" s="70"/>
      <c r="BE611" s="70" t="str">
        <f t="shared" si="604"/>
        <v/>
      </c>
      <c r="BF611" s="70">
        <v>600</v>
      </c>
      <c r="BG611" s="70"/>
      <c r="BH611" s="70"/>
      <c r="BI611" s="70"/>
      <c r="BJ611" s="70"/>
      <c r="BK611" s="70"/>
      <c r="BL611" s="70"/>
      <c r="BM611" s="70"/>
      <c r="BN611" s="70"/>
      <c r="BO611" s="70"/>
      <c r="BP611" s="70"/>
      <c r="BQ611" s="70"/>
      <c r="BR611" s="70"/>
      <c r="BS611" s="70" t="b">
        <f t="shared" si="605"/>
        <v>0</v>
      </c>
      <c r="BT611" s="70">
        <f>COUNTA(B612:$O$830)</f>
        <v>0</v>
      </c>
      <c r="BU611" s="70"/>
      <c r="BV611" s="163"/>
      <c r="BW611" s="163"/>
      <c r="BX611" s="163"/>
      <c r="BY611" s="163"/>
      <c r="BZ611" s="163"/>
      <c r="CA611" s="163"/>
      <c r="CB611" s="163"/>
      <c r="CC611" s="163"/>
      <c r="CD611" s="163"/>
      <c r="CE611" s="163" t="str">
        <f t="shared" si="616"/>
        <v/>
      </c>
      <c r="CF611" s="163" t="str">
        <f t="shared" si="617"/>
        <v/>
      </c>
      <c r="CG611" s="163" t="str">
        <f t="shared" si="618"/>
        <v/>
      </c>
      <c r="CH611" s="163" t="str">
        <f t="shared" si="619"/>
        <v/>
      </c>
      <c r="CI611" s="163" t="str">
        <f t="shared" si="620"/>
        <v/>
      </c>
      <c r="CJ611" s="163" t="str">
        <f t="shared" si="621"/>
        <v/>
      </c>
      <c r="CK611" s="163" t="str">
        <f t="shared" si="622"/>
        <v/>
      </c>
      <c r="CL611" s="163" t="str">
        <f t="shared" si="623"/>
        <v/>
      </c>
      <c r="CM611" s="163" t="str">
        <f t="shared" si="624"/>
        <v/>
      </c>
      <c r="CN611" s="163"/>
      <c r="CO611" s="163"/>
      <c r="CP611" s="163" t="str">
        <f t="shared" si="625"/>
        <v/>
      </c>
      <c r="CQ611" s="163"/>
      <c r="CR611" s="163"/>
      <c r="CS611" s="185" t="str">
        <f t="shared" si="642"/>
        <v/>
      </c>
      <c r="CT611" s="70"/>
      <c r="CU611" s="70">
        <f t="shared" si="626"/>
        <v>0</v>
      </c>
      <c r="CV611" s="70">
        <f t="shared" si="627"/>
        <v>0</v>
      </c>
      <c r="CW611" s="70"/>
      <c r="CX611" s="96">
        <f t="shared" si="628"/>
        <v>0</v>
      </c>
      <c r="CY611" s="70"/>
      <c r="CZ611" s="70" t="e">
        <f t="shared" si="629"/>
        <v>#VALUE!</v>
      </c>
      <c r="DA611" s="70" t="e">
        <f t="shared" si="630"/>
        <v>#VALUE!</v>
      </c>
      <c r="DB611" s="70"/>
      <c r="DC611" s="70" t="b">
        <f t="shared" si="643"/>
        <v>0</v>
      </c>
      <c r="DD611" s="70">
        <f t="shared" si="631"/>
        <v>0</v>
      </c>
      <c r="DE611" s="70" t="str">
        <f t="shared" si="632"/>
        <v/>
      </c>
      <c r="DF611" s="70"/>
      <c r="DG611" s="70" t="str">
        <f t="shared" si="644"/>
        <v/>
      </c>
      <c r="DH611" s="70" t="b">
        <f t="shared" si="645"/>
        <v>0</v>
      </c>
      <c r="DI611" s="70" t="str">
        <f t="shared" si="646"/>
        <v/>
      </c>
      <c r="DJ611" s="70"/>
      <c r="DK611" s="70" t="str">
        <f t="shared" si="633"/>
        <v/>
      </c>
      <c r="DL611" s="70" t="str">
        <f t="shared" si="634"/>
        <v/>
      </c>
      <c r="DM611" s="70"/>
      <c r="DN611" s="70" t="str">
        <f t="shared" si="635"/>
        <v/>
      </c>
      <c r="DO611" s="70" t="str">
        <f>IF(DK611="","",AND((COUNTIF($DK$12:DL611,DK611))=1,(COUNTIF($DK$12:DL611,DL611))=1))</f>
        <v/>
      </c>
      <c r="DP611" s="70" t="str">
        <f>IF(DK611="","",AND((COUNTIF(DK611:$DL$812,DK611))=1,(COUNTIF(DK611:$DL$812,DL611))=1))</f>
        <v/>
      </c>
      <c r="DQ611" s="70"/>
      <c r="DR611" s="70" t="b">
        <f t="shared" si="636"/>
        <v>0</v>
      </c>
      <c r="DS611" s="70" t="b">
        <f t="shared" si="637"/>
        <v>0</v>
      </c>
      <c r="DT611" s="70">
        <f t="shared" si="647"/>
        <v>0</v>
      </c>
      <c r="DU611" s="70">
        <f t="shared" si="648"/>
        <v>0</v>
      </c>
      <c r="DV611" s="70" t="b">
        <f t="shared" si="638"/>
        <v>0</v>
      </c>
      <c r="DW611" s="70" t="b">
        <f t="shared" si="639"/>
        <v>0</v>
      </c>
      <c r="DX611" s="70"/>
      <c r="DY611" s="70" t="b">
        <f t="shared" si="640"/>
        <v>0</v>
      </c>
      <c r="DZ611" s="70">
        <f t="shared" si="641"/>
        <v>0</v>
      </c>
      <c r="EA611" s="70"/>
    </row>
    <row r="612" spans="1:131" x14ac:dyDescent="0.25">
      <c r="A612" s="24" t="str">
        <f t="shared" si="606"/>
        <v/>
      </c>
      <c r="B612" s="36"/>
      <c r="C612" s="37"/>
      <c r="D612" s="38"/>
      <c r="E612" s="37"/>
      <c r="F612" s="38"/>
      <c r="G612" s="39"/>
      <c r="H612" s="35"/>
      <c r="I612" s="30"/>
      <c r="J612" s="38"/>
      <c r="K612" s="36"/>
      <c r="L612" s="40"/>
      <c r="M612" s="43"/>
      <c r="N612" s="44"/>
      <c r="O612" s="35"/>
      <c r="P612" s="87"/>
      <c r="R612" s="70"/>
      <c r="S612" s="70"/>
      <c r="T612" s="99" t="s">
        <v>1365</v>
      </c>
      <c r="U612" s="146" t="s">
        <v>1366</v>
      </c>
      <c r="V612" s="70"/>
      <c r="W612" s="70"/>
      <c r="X612" s="70"/>
      <c r="Y612" s="70"/>
      <c r="Z612" t="b">
        <f t="shared" si="585"/>
        <v>0</v>
      </c>
      <c r="AA612" t="b">
        <f t="shared" si="607"/>
        <v>0</v>
      </c>
      <c r="AB612" t="b">
        <f t="shared" si="586"/>
        <v>0</v>
      </c>
      <c r="AC612" t="b">
        <f t="shared" si="587"/>
        <v>0</v>
      </c>
      <c r="AD612" s="101" t="b">
        <f t="shared" si="588"/>
        <v>0</v>
      </c>
      <c r="AE612" t="e">
        <f t="shared" si="589"/>
        <v>#VALUE!</v>
      </c>
      <c r="AF612" t="b">
        <f t="shared" si="590"/>
        <v>0</v>
      </c>
      <c r="AG612" s="135"/>
      <c r="AH612" s="82" t="b">
        <f t="shared" si="591"/>
        <v>0</v>
      </c>
      <c r="AI612" s="99" t="b">
        <f t="shared" si="592"/>
        <v>0</v>
      </c>
      <c r="AJ612" s="70" t="b">
        <f t="shared" si="593"/>
        <v>0</v>
      </c>
      <c r="AK612" s="111" t="b">
        <f t="shared" si="608"/>
        <v>0</v>
      </c>
      <c r="AL612" s="82" t="e">
        <f t="shared" si="594"/>
        <v>#VALUE!</v>
      </c>
      <c r="AM612" s="82" t="b">
        <f t="shared" si="595"/>
        <v>0</v>
      </c>
      <c r="AN612" s="82" t="b">
        <f t="shared" si="596"/>
        <v>0</v>
      </c>
      <c r="AO612" s="82" t="b">
        <f t="shared" si="609"/>
        <v>0</v>
      </c>
      <c r="AP612" s="82" t="b">
        <f t="shared" si="597"/>
        <v>0</v>
      </c>
      <c r="AQ612" s="82" t="b">
        <f t="shared" si="610"/>
        <v>0</v>
      </c>
      <c r="AR612" s="70">
        <f t="shared" si="611"/>
        <v>0</v>
      </c>
      <c r="AS612" s="82" t="b">
        <f t="shared" si="598"/>
        <v>0</v>
      </c>
      <c r="AT612" s="82" t="b">
        <f t="shared" si="599"/>
        <v>0</v>
      </c>
      <c r="AU612" s="82" t="b">
        <f t="shared" si="600"/>
        <v>0</v>
      </c>
      <c r="AV612" s="82" t="b">
        <f t="shared" si="601"/>
        <v>0</v>
      </c>
      <c r="AW612" s="82" t="b">
        <f t="shared" si="602"/>
        <v>0</v>
      </c>
      <c r="AX612" s="82" t="b">
        <f t="shared" si="603"/>
        <v>0</v>
      </c>
      <c r="AY612" s="82" t="b">
        <f t="shared" si="612"/>
        <v>0</v>
      </c>
      <c r="AZ612" s="82"/>
      <c r="BA612" s="82" t="b">
        <f t="shared" si="613"/>
        <v>0</v>
      </c>
      <c r="BB612" s="82" t="b">
        <f t="shared" si="614"/>
        <v>0</v>
      </c>
      <c r="BC612" s="82" t="b">
        <f t="shared" si="615"/>
        <v>0</v>
      </c>
      <c r="BD612" s="70"/>
      <c r="BE612" s="70" t="str">
        <f t="shared" si="604"/>
        <v/>
      </c>
      <c r="BF612" s="70">
        <v>601</v>
      </c>
      <c r="BG612" s="70"/>
      <c r="BH612" s="70"/>
      <c r="BI612" s="70"/>
      <c r="BJ612" s="70"/>
      <c r="BK612" s="70"/>
      <c r="BL612" s="70"/>
      <c r="BM612" s="70"/>
      <c r="BN612" s="70"/>
      <c r="BO612" s="70"/>
      <c r="BP612" s="70"/>
      <c r="BQ612" s="70"/>
      <c r="BR612" s="70"/>
      <c r="BS612" s="70" t="b">
        <f t="shared" si="605"/>
        <v>0</v>
      </c>
      <c r="BT612" s="70">
        <f>COUNTA(B613:$O$830)</f>
        <v>0</v>
      </c>
      <c r="BU612" s="70"/>
      <c r="BV612" s="163"/>
      <c r="BW612" s="163"/>
      <c r="BX612" s="163"/>
      <c r="BY612" s="163"/>
      <c r="BZ612" s="163"/>
      <c r="CA612" s="163"/>
      <c r="CB612" s="163"/>
      <c r="CC612" s="163"/>
      <c r="CD612" s="163"/>
      <c r="CE612" s="163" t="str">
        <f t="shared" si="616"/>
        <v/>
      </c>
      <c r="CF612" s="163" t="str">
        <f t="shared" si="617"/>
        <v/>
      </c>
      <c r="CG612" s="163" t="str">
        <f t="shared" si="618"/>
        <v/>
      </c>
      <c r="CH612" s="163" t="str">
        <f t="shared" si="619"/>
        <v/>
      </c>
      <c r="CI612" s="163" t="str">
        <f t="shared" si="620"/>
        <v/>
      </c>
      <c r="CJ612" s="163" t="str">
        <f t="shared" si="621"/>
        <v/>
      </c>
      <c r="CK612" s="163" t="str">
        <f t="shared" si="622"/>
        <v/>
      </c>
      <c r="CL612" s="163" t="str">
        <f t="shared" si="623"/>
        <v/>
      </c>
      <c r="CM612" s="163" t="str">
        <f t="shared" si="624"/>
        <v/>
      </c>
      <c r="CN612" s="163"/>
      <c r="CO612" s="163"/>
      <c r="CP612" s="163" t="str">
        <f t="shared" si="625"/>
        <v/>
      </c>
      <c r="CQ612" s="163"/>
      <c r="CR612" s="163"/>
      <c r="CS612" s="185" t="str">
        <f t="shared" si="642"/>
        <v/>
      </c>
      <c r="CT612" s="70"/>
      <c r="CU612" s="70">
        <f t="shared" si="626"/>
        <v>0</v>
      </c>
      <c r="CV612" s="70">
        <f t="shared" si="627"/>
        <v>0</v>
      </c>
      <c r="CW612" s="70"/>
      <c r="CX612" s="96">
        <f t="shared" si="628"/>
        <v>0</v>
      </c>
      <c r="CY612" s="70"/>
      <c r="CZ612" s="70" t="e">
        <f t="shared" si="629"/>
        <v>#VALUE!</v>
      </c>
      <c r="DA612" s="70" t="e">
        <f t="shared" si="630"/>
        <v>#VALUE!</v>
      </c>
      <c r="DB612" s="70"/>
      <c r="DC612" s="70" t="b">
        <f t="shared" si="643"/>
        <v>0</v>
      </c>
      <c r="DD612" s="70">
        <f t="shared" si="631"/>
        <v>0</v>
      </c>
      <c r="DE612" s="70" t="str">
        <f t="shared" si="632"/>
        <v/>
      </c>
      <c r="DF612" s="70"/>
      <c r="DG612" s="70" t="str">
        <f t="shared" si="644"/>
        <v/>
      </c>
      <c r="DH612" s="70" t="b">
        <f t="shared" si="645"/>
        <v>0</v>
      </c>
      <c r="DI612" s="70" t="str">
        <f t="shared" si="646"/>
        <v/>
      </c>
      <c r="DJ612" s="70"/>
      <c r="DK612" s="70" t="str">
        <f t="shared" si="633"/>
        <v/>
      </c>
      <c r="DL612" s="70" t="str">
        <f t="shared" si="634"/>
        <v/>
      </c>
      <c r="DM612" s="70"/>
      <c r="DN612" s="70" t="str">
        <f t="shared" si="635"/>
        <v/>
      </c>
      <c r="DO612" s="70" t="str">
        <f>IF(DK612="","",AND((COUNTIF($DK$12:DL612,DK612))=1,(COUNTIF($DK$12:DL612,DL612))=1))</f>
        <v/>
      </c>
      <c r="DP612" s="70" t="str">
        <f>IF(DK612="","",AND((COUNTIF(DK612:$DL$812,DK612))=1,(COUNTIF(DK612:$DL$812,DL612))=1))</f>
        <v/>
      </c>
      <c r="DQ612" s="70"/>
      <c r="DR612" s="70" t="b">
        <f t="shared" si="636"/>
        <v>0</v>
      </c>
      <c r="DS612" s="70" t="b">
        <f t="shared" si="637"/>
        <v>0</v>
      </c>
      <c r="DT612" s="70">
        <f t="shared" si="647"/>
        <v>0</v>
      </c>
      <c r="DU612" s="70">
        <f t="shared" si="648"/>
        <v>0</v>
      </c>
      <c r="DV612" s="70" t="b">
        <f t="shared" si="638"/>
        <v>0</v>
      </c>
      <c r="DW612" s="70" t="b">
        <f t="shared" si="639"/>
        <v>0</v>
      </c>
      <c r="DX612" s="70"/>
      <c r="DY612" s="70" t="b">
        <f t="shared" si="640"/>
        <v>0</v>
      </c>
      <c r="DZ612" s="70">
        <f t="shared" si="641"/>
        <v>0</v>
      </c>
      <c r="EA612" s="70"/>
    </row>
    <row r="613" spans="1:131" x14ac:dyDescent="0.25">
      <c r="A613" s="24" t="str">
        <f t="shared" si="606"/>
        <v/>
      </c>
      <c r="B613" s="36"/>
      <c r="C613" s="37"/>
      <c r="D613" s="38"/>
      <c r="E613" s="37"/>
      <c r="F613" s="38"/>
      <c r="G613" s="39"/>
      <c r="H613" s="35"/>
      <c r="I613" s="30"/>
      <c r="J613" s="38"/>
      <c r="K613" s="36"/>
      <c r="L613" s="40"/>
      <c r="M613" s="43"/>
      <c r="N613" s="44"/>
      <c r="O613" s="35"/>
      <c r="P613" s="87"/>
      <c r="R613" s="70"/>
      <c r="S613" s="70"/>
      <c r="T613" s="99" t="s">
        <v>1367</v>
      </c>
      <c r="U613" s="146" t="s">
        <v>1368</v>
      </c>
      <c r="V613" s="70"/>
      <c r="W613" s="70"/>
      <c r="X613" s="70"/>
      <c r="Y613" s="70"/>
      <c r="Z613" t="b">
        <f t="shared" si="585"/>
        <v>0</v>
      </c>
      <c r="AA613" t="b">
        <f t="shared" si="607"/>
        <v>0</v>
      </c>
      <c r="AB613" t="b">
        <f t="shared" si="586"/>
        <v>0</v>
      </c>
      <c r="AC613" t="b">
        <f t="shared" si="587"/>
        <v>0</v>
      </c>
      <c r="AD613" s="101" t="b">
        <f t="shared" si="588"/>
        <v>0</v>
      </c>
      <c r="AE613" t="e">
        <f t="shared" si="589"/>
        <v>#VALUE!</v>
      </c>
      <c r="AF613" t="b">
        <f t="shared" si="590"/>
        <v>0</v>
      </c>
      <c r="AG613" s="135"/>
      <c r="AH613" s="82" t="b">
        <f t="shared" si="591"/>
        <v>0</v>
      </c>
      <c r="AI613" s="99" t="b">
        <f t="shared" si="592"/>
        <v>0</v>
      </c>
      <c r="AJ613" s="70" t="b">
        <f t="shared" si="593"/>
        <v>0</v>
      </c>
      <c r="AK613" s="111" t="b">
        <f t="shared" si="608"/>
        <v>0</v>
      </c>
      <c r="AL613" s="82" t="e">
        <f t="shared" si="594"/>
        <v>#VALUE!</v>
      </c>
      <c r="AM613" s="82" t="b">
        <f t="shared" si="595"/>
        <v>0</v>
      </c>
      <c r="AN613" s="82" t="b">
        <f t="shared" si="596"/>
        <v>0</v>
      </c>
      <c r="AO613" s="82" t="b">
        <f t="shared" si="609"/>
        <v>0</v>
      </c>
      <c r="AP613" s="82" t="b">
        <f t="shared" si="597"/>
        <v>0</v>
      </c>
      <c r="AQ613" s="82" t="b">
        <f t="shared" si="610"/>
        <v>0</v>
      </c>
      <c r="AR613" s="70">
        <f t="shared" si="611"/>
        <v>0</v>
      </c>
      <c r="AS613" s="82" t="b">
        <f t="shared" si="598"/>
        <v>0</v>
      </c>
      <c r="AT613" s="82" t="b">
        <f t="shared" si="599"/>
        <v>0</v>
      </c>
      <c r="AU613" s="82" t="b">
        <f t="shared" si="600"/>
        <v>0</v>
      </c>
      <c r="AV613" s="82" t="b">
        <f t="shared" si="601"/>
        <v>0</v>
      </c>
      <c r="AW613" s="82" t="b">
        <f t="shared" si="602"/>
        <v>0</v>
      </c>
      <c r="AX613" s="82" t="b">
        <f t="shared" si="603"/>
        <v>0</v>
      </c>
      <c r="AY613" s="82" t="b">
        <f t="shared" si="612"/>
        <v>0</v>
      </c>
      <c r="AZ613" s="82"/>
      <c r="BA613" s="82" t="b">
        <f t="shared" si="613"/>
        <v>0</v>
      </c>
      <c r="BB613" s="82" t="b">
        <f t="shared" si="614"/>
        <v>0</v>
      </c>
      <c r="BC613" s="82" t="b">
        <f t="shared" si="615"/>
        <v>0</v>
      </c>
      <c r="BD613" s="70"/>
      <c r="BE613" s="70" t="str">
        <f t="shared" si="604"/>
        <v/>
      </c>
      <c r="BF613" s="70">
        <v>602</v>
      </c>
      <c r="BG613" s="70"/>
      <c r="BH613" s="70"/>
      <c r="BI613" s="70"/>
      <c r="BJ613" s="70"/>
      <c r="BK613" s="70"/>
      <c r="BL613" s="70"/>
      <c r="BM613" s="70"/>
      <c r="BN613" s="70"/>
      <c r="BO613" s="70"/>
      <c r="BP613" s="70"/>
      <c r="BQ613" s="70"/>
      <c r="BR613" s="70"/>
      <c r="BS613" s="70" t="b">
        <f t="shared" si="605"/>
        <v>0</v>
      </c>
      <c r="BT613" s="70">
        <f>COUNTA(B614:$O$830)</f>
        <v>0</v>
      </c>
      <c r="BU613" s="70"/>
      <c r="BV613" s="163"/>
      <c r="BW613" s="163"/>
      <c r="BX613" s="163"/>
      <c r="BY613" s="163"/>
      <c r="BZ613" s="163"/>
      <c r="CA613" s="163"/>
      <c r="CB613" s="163"/>
      <c r="CC613" s="163"/>
      <c r="CD613" s="163"/>
      <c r="CE613" s="163" t="str">
        <f t="shared" si="616"/>
        <v/>
      </c>
      <c r="CF613" s="163" t="str">
        <f t="shared" si="617"/>
        <v/>
      </c>
      <c r="CG613" s="163" t="str">
        <f t="shared" si="618"/>
        <v/>
      </c>
      <c r="CH613" s="163" t="str">
        <f t="shared" si="619"/>
        <v/>
      </c>
      <c r="CI613" s="163" t="str">
        <f t="shared" si="620"/>
        <v/>
      </c>
      <c r="CJ613" s="163" t="str">
        <f t="shared" si="621"/>
        <v/>
      </c>
      <c r="CK613" s="163" t="str">
        <f t="shared" si="622"/>
        <v/>
      </c>
      <c r="CL613" s="163" t="str">
        <f t="shared" si="623"/>
        <v/>
      </c>
      <c r="CM613" s="163" t="str">
        <f t="shared" si="624"/>
        <v/>
      </c>
      <c r="CN613" s="163"/>
      <c r="CO613" s="163"/>
      <c r="CP613" s="163" t="str">
        <f t="shared" si="625"/>
        <v/>
      </c>
      <c r="CQ613" s="163"/>
      <c r="CR613" s="163"/>
      <c r="CS613" s="185" t="str">
        <f t="shared" si="642"/>
        <v/>
      </c>
      <c r="CT613" s="70"/>
      <c r="CU613" s="70">
        <f t="shared" si="626"/>
        <v>0</v>
      </c>
      <c r="CV613" s="70">
        <f t="shared" si="627"/>
        <v>0</v>
      </c>
      <c r="CW613" s="70"/>
      <c r="CX613" s="96">
        <f t="shared" si="628"/>
        <v>0</v>
      </c>
      <c r="CY613" s="70"/>
      <c r="CZ613" s="70" t="e">
        <f t="shared" si="629"/>
        <v>#VALUE!</v>
      </c>
      <c r="DA613" s="70" t="e">
        <f t="shared" si="630"/>
        <v>#VALUE!</v>
      </c>
      <c r="DB613" s="70"/>
      <c r="DC613" s="70" t="b">
        <f t="shared" si="643"/>
        <v>0</v>
      </c>
      <c r="DD613" s="70">
        <f t="shared" si="631"/>
        <v>0</v>
      </c>
      <c r="DE613" s="70" t="str">
        <f t="shared" si="632"/>
        <v/>
      </c>
      <c r="DF613" s="70"/>
      <c r="DG613" s="70" t="str">
        <f t="shared" si="644"/>
        <v/>
      </c>
      <c r="DH613" s="70" t="b">
        <f t="shared" si="645"/>
        <v>0</v>
      </c>
      <c r="DI613" s="70" t="str">
        <f t="shared" si="646"/>
        <v/>
      </c>
      <c r="DJ613" s="70"/>
      <c r="DK613" s="70" t="str">
        <f t="shared" si="633"/>
        <v/>
      </c>
      <c r="DL613" s="70" t="str">
        <f t="shared" si="634"/>
        <v/>
      </c>
      <c r="DM613" s="70"/>
      <c r="DN613" s="70" t="str">
        <f t="shared" si="635"/>
        <v/>
      </c>
      <c r="DO613" s="70" t="str">
        <f>IF(DK613="","",AND((COUNTIF($DK$12:DL613,DK613))=1,(COUNTIF($DK$12:DL613,DL613))=1))</f>
        <v/>
      </c>
      <c r="DP613" s="70" t="str">
        <f>IF(DK613="","",AND((COUNTIF(DK613:$DL$812,DK613))=1,(COUNTIF(DK613:$DL$812,DL613))=1))</f>
        <v/>
      </c>
      <c r="DQ613" s="70"/>
      <c r="DR613" s="70" t="b">
        <f t="shared" si="636"/>
        <v>0</v>
      </c>
      <c r="DS613" s="70" t="b">
        <f t="shared" si="637"/>
        <v>0</v>
      </c>
      <c r="DT613" s="70">
        <f t="shared" si="647"/>
        <v>0</v>
      </c>
      <c r="DU613" s="70">
        <f t="shared" si="648"/>
        <v>0</v>
      </c>
      <c r="DV613" s="70" t="b">
        <f t="shared" si="638"/>
        <v>0</v>
      </c>
      <c r="DW613" s="70" t="b">
        <f t="shared" si="639"/>
        <v>0</v>
      </c>
      <c r="DX613" s="70"/>
      <c r="DY613" s="70" t="b">
        <f t="shared" si="640"/>
        <v>0</v>
      </c>
      <c r="DZ613" s="70">
        <f t="shared" si="641"/>
        <v>0</v>
      </c>
      <c r="EA613" s="70"/>
    </row>
    <row r="614" spans="1:131" x14ac:dyDescent="0.25">
      <c r="A614" s="24" t="str">
        <f t="shared" si="606"/>
        <v/>
      </c>
      <c r="B614" s="36"/>
      <c r="C614" s="37"/>
      <c r="D614" s="38"/>
      <c r="E614" s="37"/>
      <c r="F614" s="38"/>
      <c r="G614" s="39"/>
      <c r="H614" s="35"/>
      <c r="I614" s="30"/>
      <c r="J614" s="38"/>
      <c r="K614" s="36"/>
      <c r="L614" s="40"/>
      <c r="M614" s="43"/>
      <c r="N614" s="44"/>
      <c r="O614" s="35"/>
      <c r="P614" s="87"/>
      <c r="R614" s="70"/>
      <c r="S614" s="70"/>
      <c r="T614" s="99" t="s">
        <v>1369</v>
      </c>
      <c r="U614" s="146" t="s">
        <v>1370</v>
      </c>
      <c r="V614" s="70"/>
      <c r="W614" s="70"/>
      <c r="X614" s="70"/>
      <c r="Y614" s="70"/>
      <c r="Z614" t="b">
        <f t="shared" si="585"/>
        <v>0</v>
      </c>
      <c r="AA614" t="b">
        <f t="shared" si="607"/>
        <v>0</v>
      </c>
      <c r="AB614" t="b">
        <f t="shared" si="586"/>
        <v>0</v>
      </c>
      <c r="AC614" t="b">
        <f t="shared" si="587"/>
        <v>0</v>
      </c>
      <c r="AD614" s="101" t="b">
        <f t="shared" si="588"/>
        <v>0</v>
      </c>
      <c r="AE614" t="e">
        <f t="shared" si="589"/>
        <v>#VALUE!</v>
      </c>
      <c r="AF614" t="b">
        <f t="shared" si="590"/>
        <v>0</v>
      </c>
      <c r="AG614" s="135"/>
      <c r="AH614" s="82" t="b">
        <f t="shared" si="591"/>
        <v>0</v>
      </c>
      <c r="AI614" s="99" t="b">
        <f t="shared" si="592"/>
        <v>0</v>
      </c>
      <c r="AJ614" s="70" t="b">
        <f t="shared" si="593"/>
        <v>0</v>
      </c>
      <c r="AK614" s="111" t="b">
        <f t="shared" si="608"/>
        <v>0</v>
      </c>
      <c r="AL614" s="82" t="e">
        <f t="shared" si="594"/>
        <v>#VALUE!</v>
      </c>
      <c r="AM614" s="82" t="b">
        <f t="shared" si="595"/>
        <v>0</v>
      </c>
      <c r="AN614" s="82" t="b">
        <f t="shared" si="596"/>
        <v>0</v>
      </c>
      <c r="AO614" s="82" t="b">
        <f t="shared" si="609"/>
        <v>0</v>
      </c>
      <c r="AP614" s="82" t="b">
        <f t="shared" si="597"/>
        <v>0</v>
      </c>
      <c r="AQ614" s="82" t="b">
        <f t="shared" si="610"/>
        <v>0</v>
      </c>
      <c r="AR614" s="70">
        <f t="shared" si="611"/>
        <v>0</v>
      </c>
      <c r="AS614" s="82" t="b">
        <f t="shared" si="598"/>
        <v>0</v>
      </c>
      <c r="AT614" s="82" t="b">
        <f t="shared" si="599"/>
        <v>0</v>
      </c>
      <c r="AU614" s="82" t="b">
        <f t="shared" si="600"/>
        <v>0</v>
      </c>
      <c r="AV614" s="82" t="b">
        <f t="shared" si="601"/>
        <v>0</v>
      </c>
      <c r="AW614" s="82" t="b">
        <f t="shared" si="602"/>
        <v>0</v>
      </c>
      <c r="AX614" s="82" t="b">
        <f t="shared" si="603"/>
        <v>0</v>
      </c>
      <c r="AY614" s="82" t="b">
        <f t="shared" si="612"/>
        <v>0</v>
      </c>
      <c r="AZ614" s="82"/>
      <c r="BA614" s="82" t="b">
        <f t="shared" si="613"/>
        <v>0</v>
      </c>
      <c r="BB614" s="82" t="b">
        <f t="shared" si="614"/>
        <v>0</v>
      </c>
      <c r="BC614" s="82" t="b">
        <f t="shared" si="615"/>
        <v>0</v>
      </c>
      <c r="BD614" s="70"/>
      <c r="BE614" s="70" t="str">
        <f t="shared" si="604"/>
        <v/>
      </c>
      <c r="BF614" s="70">
        <v>603</v>
      </c>
      <c r="BG614" s="70"/>
      <c r="BH614" s="70"/>
      <c r="BI614" s="70"/>
      <c r="BJ614" s="70"/>
      <c r="BK614" s="70"/>
      <c r="BL614" s="70"/>
      <c r="BM614" s="70"/>
      <c r="BN614" s="70"/>
      <c r="BO614" s="70"/>
      <c r="BP614" s="70"/>
      <c r="BQ614" s="70"/>
      <c r="BR614" s="70"/>
      <c r="BS614" s="70" t="b">
        <f t="shared" si="605"/>
        <v>0</v>
      </c>
      <c r="BT614" s="70">
        <f>COUNTA(B615:$O$830)</f>
        <v>0</v>
      </c>
      <c r="BU614" s="70"/>
      <c r="BV614" s="163"/>
      <c r="BW614" s="163"/>
      <c r="BX614" s="163"/>
      <c r="BY614" s="163"/>
      <c r="BZ614" s="163"/>
      <c r="CA614" s="163"/>
      <c r="CB614" s="163"/>
      <c r="CC614" s="163"/>
      <c r="CD614" s="163"/>
      <c r="CE614" s="163" t="str">
        <f t="shared" si="616"/>
        <v/>
      </c>
      <c r="CF614" s="163" t="str">
        <f t="shared" si="617"/>
        <v/>
      </c>
      <c r="CG614" s="163" t="str">
        <f t="shared" si="618"/>
        <v/>
      </c>
      <c r="CH614" s="163" t="str">
        <f t="shared" si="619"/>
        <v/>
      </c>
      <c r="CI614" s="163" t="str">
        <f t="shared" si="620"/>
        <v/>
      </c>
      <c r="CJ614" s="163" t="str">
        <f t="shared" si="621"/>
        <v/>
      </c>
      <c r="CK614" s="163" t="str">
        <f t="shared" si="622"/>
        <v/>
      </c>
      <c r="CL614" s="163" t="str">
        <f t="shared" si="623"/>
        <v/>
      </c>
      <c r="CM614" s="163" t="str">
        <f t="shared" si="624"/>
        <v/>
      </c>
      <c r="CN614" s="163"/>
      <c r="CO614" s="163"/>
      <c r="CP614" s="163" t="str">
        <f t="shared" si="625"/>
        <v/>
      </c>
      <c r="CQ614" s="163"/>
      <c r="CR614" s="163"/>
      <c r="CS614" s="185" t="str">
        <f t="shared" si="642"/>
        <v/>
      </c>
      <c r="CT614" s="70"/>
      <c r="CU614" s="70">
        <f t="shared" si="626"/>
        <v>0</v>
      </c>
      <c r="CV614" s="70">
        <f t="shared" si="627"/>
        <v>0</v>
      </c>
      <c r="CW614" s="70"/>
      <c r="CX614" s="96">
        <f t="shared" si="628"/>
        <v>0</v>
      </c>
      <c r="CY614" s="70"/>
      <c r="CZ614" s="70" t="e">
        <f t="shared" si="629"/>
        <v>#VALUE!</v>
      </c>
      <c r="DA614" s="70" t="e">
        <f t="shared" si="630"/>
        <v>#VALUE!</v>
      </c>
      <c r="DB614" s="70"/>
      <c r="DC614" s="70" t="b">
        <f t="shared" si="643"/>
        <v>0</v>
      </c>
      <c r="DD614" s="70">
        <f t="shared" si="631"/>
        <v>0</v>
      </c>
      <c r="DE614" s="70" t="str">
        <f t="shared" si="632"/>
        <v/>
      </c>
      <c r="DF614" s="70"/>
      <c r="DG614" s="70" t="str">
        <f t="shared" si="644"/>
        <v/>
      </c>
      <c r="DH614" s="70" t="b">
        <f t="shared" si="645"/>
        <v>0</v>
      </c>
      <c r="DI614" s="70" t="str">
        <f t="shared" si="646"/>
        <v/>
      </c>
      <c r="DJ614" s="70"/>
      <c r="DK614" s="70" t="str">
        <f t="shared" si="633"/>
        <v/>
      </c>
      <c r="DL614" s="70" t="str">
        <f t="shared" si="634"/>
        <v/>
      </c>
      <c r="DM614" s="70"/>
      <c r="DN614" s="70" t="str">
        <f t="shared" si="635"/>
        <v/>
      </c>
      <c r="DO614" s="70" t="str">
        <f>IF(DK614="","",AND((COUNTIF($DK$12:DL614,DK614))=1,(COUNTIF($DK$12:DL614,DL614))=1))</f>
        <v/>
      </c>
      <c r="DP614" s="70" t="str">
        <f>IF(DK614="","",AND((COUNTIF(DK614:$DL$812,DK614))=1,(COUNTIF(DK614:$DL$812,DL614))=1))</f>
        <v/>
      </c>
      <c r="DQ614" s="70"/>
      <c r="DR614" s="70" t="b">
        <f t="shared" si="636"/>
        <v>0</v>
      </c>
      <c r="DS614" s="70" t="b">
        <f t="shared" si="637"/>
        <v>0</v>
      </c>
      <c r="DT614" s="70">
        <f t="shared" si="647"/>
        <v>0</v>
      </c>
      <c r="DU614" s="70">
        <f t="shared" si="648"/>
        <v>0</v>
      </c>
      <c r="DV614" s="70" t="b">
        <f t="shared" si="638"/>
        <v>0</v>
      </c>
      <c r="DW614" s="70" t="b">
        <f t="shared" si="639"/>
        <v>0</v>
      </c>
      <c r="DX614" s="70"/>
      <c r="DY614" s="70" t="b">
        <f t="shared" si="640"/>
        <v>0</v>
      </c>
      <c r="DZ614" s="70">
        <f t="shared" si="641"/>
        <v>0</v>
      </c>
      <c r="EA614" s="70"/>
    </row>
    <row r="615" spans="1:131" x14ac:dyDescent="0.25">
      <c r="A615" s="24" t="str">
        <f t="shared" si="606"/>
        <v/>
      </c>
      <c r="B615" s="36"/>
      <c r="C615" s="37"/>
      <c r="D615" s="38"/>
      <c r="E615" s="37"/>
      <c r="F615" s="38"/>
      <c r="G615" s="39"/>
      <c r="H615" s="35"/>
      <c r="I615" s="30"/>
      <c r="J615" s="38"/>
      <c r="K615" s="36"/>
      <c r="L615" s="40"/>
      <c r="M615" s="43"/>
      <c r="N615" s="44"/>
      <c r="O615" s="35"/>
      <c r="P615" s="87"/>
      <c r="R615" s="70"/>
      <c r="S615" s="70"/>
      <c r="T615" s="99" t="s">
        <v>1371</v>
      </c>
      <c r="U615" s="146" t="s">
        <v>1372</v>
      </c>
      <c r="V615" s="70"/>
      <c r="W615" s="70"/>
      <c r="X615" s="70"/>
      <c r="Y615" s="70"/>
      <c r="Z615" t="b">
        <f t="shared" si="585"/>
        <v>0</v>
      </c>
      <c r="AA615" t="b">
        <f t="shared" si="607"/>
        <v>0</v>
      </c>
      <c r="AB615" t="b">
        <f t="shared" si="586"/>
        <v>0</v>
      </c>
      <c r="AC615" t="b">
        <f t="shared" si="587"/>
        <v>0</v>
      </c>
      <c r="AD615" s="101" t="b">
        <f t="shared" si="588"/>
        <v>0</v>
      </c>
      <c r="AE615" t="e">
        <f t="shared" si="589"/>
        <v>#VALUE!</v>
      </c>
      <c r="AF615" t="b">
        <f t="shared" si="590"/>
        <v>0</v>
      </c>
      <c r="AG615" s="135"/>
      <c r="AH615" s="82" t="b">
        <f t="shared" si="591"/>
        <v>0</v>
      </c>
      <c r="AI615" s="99" t="b">
        <f t="shared" si="592"/>
        <v>0</v>
      </c>
      <c r="AJ615" s="70" t="b">
        <f t="shared" si="593"/>
        <v>0</v>
      </c>
      <c r="AK615" s="111" t="b">
        <f t="shared" si="608"/>
        <v>0</v>
      </c>
      <c r="AL615" s="82" t="e">
        <f t="shared" si="594"/>
        <v>#VALUE!</v>
      </c>
      <c r="AM615" s="82" t="b">
        <f t="shared" si="595"/>
        <v>0</v>
      </c>
      <c r="AN615" s="82" t="b">
        <f t="shared" si="596"/>
        <v>0</v>
      </c>
      <c r="AO615" s="82" t="b">
        <f t="shared" si="609"/>
        <v>0</v>
      </c>
      <c r="AP615" s="82" t="b">
        <f t="shared" si="597"/>
        <v>0</v>
      </c>
      <c r="AQ615" s="82" t="b">
        <f t="shared" si="610"/>
        <v>0</v>
      </c>
      <c r="AR615" s="70">
        <f t="shared" si="611"/>
        <v>0</v>
      </c>
      <c r="AS615" s="82" t="b">
        <f t="shared" si="598"/>
        <v>0</v>
      </c>
      <c r="AT615" s="82" t="b">
        <f t="shared" si="599"/>
        <v>0</v>
      </c>
      <c r="AU615" s="82" t="b">
        <f t="shared" si="600"/>
        <v>0</v>
      </c>
      <c r="AV615" s="82" t="b">
        <f t="shared" si="601"/>
        <v>0</v>
      </c>
      <c r="AW615" s="82" t="b">
        <f t="shared" si="602"/>
        <v>0</v>
      </c>
      <c r="AX615" s="82" t="b">
        <f t="shared" si="603"/>
        <v>0</v>
      </c>
      <c r="AY615" s="82" t="b">
        <f t="shared" si="612"/>
        <v>0</v>
      </c>
      <c r="AZ615" s="82"/>
      <c r="BA615" s="82" t="b">
        <f t="shared" si="613"/>
        <v>0</v>
      </c>
      <c r="BB615" s="82" t="b">
        <f t="shared" si="614"/>
        <v>0</v>
      </c>
      <c r="BC615" s="82" t="b">
        <f t="shared" si="615"/>
        <v>0</v>
      </c>
      <c r="BD615" s="70"/>
      <c r="BE615" s="70" t="str">
        <f t="shared" si="604"/>
        <v/>
      </c>
      <c r="BF615" s="70">
        <v>604</v>
      </c>
      <c r="BG615" s="70"/>
      <c r="BH615" s="70"/>
      <c r="BI615" s="70"/>
      <c r="BJ615" s="70"/>
      <c r="BK615" s="70"/>
      <c r="BL615" s="70"/>
      <c r="BM615" s="70"/>
      <c r="BN615" s="70"/>
      <c r="BO615" s="70"/>
      <c r="BP615" s="70"/>
      <c r="BQ615" s="70"/>
      <c r="BR615" s="70"/>
      <c r="BS615" s="70" t="b">
        <f t="shared" si="605"/>
        <v>0</v>
      </c>
      <c r="BT615" s="70">
        <f>COUNTA(B616:$O$830)</f>
        <v>0</v>
      </c>
      <c r="BU615" s="70"/>
      <c r="BV615" s="163"/>
      <c r="BW615" s="163"/>
      <c r="BX615" s="163"/>
      <c r="BY615" s="163"/>
      <c r="BZ615" s="163"/>
      <c r="CA615" s="163"/>
      <c r="CB615" s="163"/>
      <c r="CC615" s="163"/>
      <c r="CD615" s="163"/>
      <c r="CE615" s="163" t="str">
        <f t="shared" si="616"/>
        <v/>
      </c>
      <c r="CF615" s="163" t="str">
        <f t="shared" si="617"/>
        <v/>
      </c>
      <c r="CG615" s="163" t="str">
        <f t="shared" si="618"/>
        <v/>
      </c>
      <c r="CH615" s="163" t="str">
        <f t="shared" si="619"/>
        <v/>
      </c>
      <c r="CI615" s="163" t="str">
        <f t="shared" si="620"/>
        <v/>
      </c>
      <c r="CJ615" s="163" t="str">
        <f t="shared" si="621"/>
        <v/>
      </c>
      <c r="CK615" s="163" t="str">
        <f t="shared" si="622"/>
        <v/>
      </c>
      <c r="CL615" s="163" t="str">
        <f t="shared" si="623"/>
        <v/>
      </c>
      <c r="CM615" s="163" t="str">
        <f t="shared" si="624"/>
        <v/>
      </c>
      <c r="CN615" s="163"/>
      <c r="CO615" s="163"/>
      <c r="CP615" s="163" t="str">
        <f t="shared" si="625"/>
        <v/>
      </c>
      <c r="CQ615" s="163"/>
      <c r="CR615" s="163"/>
      <c r="CS615" s="185" t="str">
        <f t="shared" si="642"/>
        <v/>
      </c>
      <c r="CT615" s="70"/>
      <c r="CU615" s="70">
        <f t="shared" si="626"/>
        <v>0</v>
      </c>
      <c r="CV615" s="70">
        <f t="shared" si="627"/>
        <v>0</v>
      </c>
      <c r="CW615" s="70"/>
      <c r="CX615" s="96">
        <f t="shared" si="628"/>
        <v>0</v>
      </c>
      <c r="CY615" s="70"/>
      <c r="CZ615" s="70" t="e">
        <f t="shared" si="629"/>
        <v>#VALUE!</v>
      </c>
      <c r="DA615" s="70" t="e">
        <f t="shared" si="630"/>
        <v>#VALUE!</v>
      </c>
      <c r="DB615" s="70"/>
      <c r="DC615" s="70" t="b">
        <f t="shared" si="643"/>
        <v>0</v>
      </c>
      <c r="DD615" s="70">
        <f t="shared" si="631"/>
        <v>0</v>
      </c>
      <c r="DE615" s="70" t="str">
        <f t="shared" si="632"/>
        <v/>
      </c>
      <c r="DF615" s="70"/>
      <c r="DG615" s="70" t="str">
        <f t="shared" si="644"/>
        <v/>
      </c>
      <c r="DH615" s="70" t="b">
        <f t="shared" si="645"/>
        <v>0</v>
      </c>
      <c r="DI615" s="70" t="str">
        <f t="shared" si="646"/>
        <v/>
      </c>
      <c r="DJ615" s="70"/>
      <c r="DK615" s="70" t="str">
        <f t="shared" si="633"/>
        <v/>
      </c>
      <c r="DL615" s="70" t="str">
        <f t="shared" si="634"/>
        <v/>
      </c>
      <c r="DM615" s="70"/>
      <c r="DN615" s="70" t="str">
        <f t="shared" si="635"/>
        <v/>
      </c>
      <c r="DO615" s="70" t="str">
        <f>IF(DK615="","",AND((COUNTIF($DK$12:DL615,DK615))=1,(COUNTIF($DK$12:DL615,DL615))=1))</f>
        <v/>
      </c>
      <c r="DP615" s="70" t="str">
        <f>IF(DK615="","",AND((COUNTIF(DK615:$DL$812,DK615))=1,(COUNTIF(DK615:$DL$812,DL615))=1))</f>
        <v/>
      </c>
      <c r="DQ615" s="70"/>
      <c r="DR615" s="70" t="b">
        <f t="shared" si="636"/>
        <v>0</v>
      </c>
      <c r="DS615" s="70" t="b">
        <f t="shared" si="637"/>
        <v>0</v>
      </c>
      <c r="DT615" s="70">
        <f t="shared" si="647"/>
        <v>0</v>
      </c>
      <c r="DU615" s="70">
        <f t="shared" si="648"/>
        <v>0</v>
      </c>
      <c r="DV615" s="70" t="b">
        <f t="shared" si="638"/>
        <v>0</v>
      </c>
      <c r="DW615" s="70" t="b">
        <f t="shared" si="639"/>
        <v>0</v>
      </c>
      <c r="DX615" s="70"/>
      <c r="DY615" s="70" t="b">
        <f t="shared" si="640"/>
        <v>0</v>
      </c>
      <c r="DZ615" s="70">
        <f t="shared" si="641"/>
        <v>0</v>
      </c>
      <c r="EA615" s="70"/>
    </row>
    <row r="616" spans="1:131" x14ac:dyDescent="0.25">
      <c r="A616" s="24" t="str">
        <f t="shared" si="606"/>
        <v/>
      </c>
      <c r="B616" s="36"/>
      <c r="C616" s="37"/>
      <c r="D616" s="38"/>
      <c r="E616" s="37"/>
      <c r="F616" s="38"/>
      <c r="G616" s="39"/>
      <c r="H616" s="35"/>
      <c r="I616" s="30"/>
      <c r="J616" s="38"/>
      <c r="K616" s="36"/>
      <c r="L616" s="40"/>
      <c r="M616" s="43"/>
      <c r="N616" s="44"/>
      <c r="O616" s="35"/>
      <c r="P616" s="87"/>
      <c r="R616" s="70"/>
      <c r="S616" s="70"/>
      <c r="T616" s="99" t="s">
        <v>1373</v>
      </c>
      <c r="U616" s="146" t="s">
        <v>1374</v>
      </c>
      <c r="V616" s="70"/>
      <c r="W616" s="70"/>
      <c r="X616" s="70"/>
      <c r="Y616" s="70"/>
      <c r="Z616" t="b">
        <f t="shared" si="585"/>
        <v>0</v>
      </c>
      <c r="AA616" t="b">
        <f t="shared" si="607"/>
        <v>0</v>
      </c>
      <c r="AB616" t="b">
        <f t="shared" si="586"/>
        <v>0</v>
      </c>
      <c r="AC616" t="b">
        <f t="shared" si="587"/>
        <v>0</v>
      </c>
      <c r="AD616" s="101" t="b">
        <f t="shared" si="588"/>
        <v>0</v>
      </c>
      <c r="AE616" t="e">
        <f t="shared" si="589"/>
        <v>#VALUE!</v>
      </c>
      <c r="AF616" t="b">
        <f t="shared" si="590"/>
        <v>0</v>
      </c>
      <c r="AG616" s="135"/>
      <c r="AH616" s="82" t="b">
        <f t="shared" si="591"/>
        <v>0</v>
      </c>
      <c r="AI616" s="99" t="b">
        <f t="shared" si="592"/>
        <v>0</v>
      </c>
      <c r="AJ616" s="70" t="b">
        <f t="shared" si="593"/>
        <v>0</v>
      </c>
      <c r="AK616" s="111" t="b">
        <f t="shared" si="608"/>
        <v>0</v>
      </c>
      <c r="AL616" s="82" t="e">
        <f t="shared" si="594"/>
        <v>#VALUE!</v>
      </c>
      <c r="AM616" s="82" t="b">
        <f t="shared" si="595"/>
        <v>0</v>
      </c>
      <c r="AN616" s="82" t="b">
        <f t="shared" si="596"/>
        <v>0</v>
      </c>
      <c r="AO616" s="82" t="b">
        <f t="shared" si="609"/>
        <v>0</v>
      </c>
      <c r="AP616" s="82" t="b">
        <f t="shared" si="597"/>
        <v>0</v>
      </c>
      <c r="AQ616" s="82" t="b">
        <f t="shared" si="610"/>
        <v>0</v>
      </c>
      <c r="AR616" s="70">
        <f t="shared" si="611"/>
        <v>0</v>
      </c>
      <c r="AS616" s="82" t="b">
        <f t="shared" si="598"/>
        <v>0</v>
      </c>
      <c r="AT616" s="82" t="b">
        <f t="shared" si="599"/>
        <v>0</v>
      </c>
      <c r="AU616" s="82" t="b">
        <f t="shared" si="600"/>
        <v>0</v>
      </c>
      <c r="AV616" s="82" t="b">
        <f t="shared" si="601"/>
        <v>0</v>
      </c>
      <c r="AW616" s="82" t="b">
        <f t="shared" si="602"/>
        <v>0</v>
      </c>
      <c r="AX616" s="82" t="b">
        <f t="shared" si="603"/>
        <v>0</v>
      </c>
      <c r="AY616" s="82" t="b">
        <f t="shared" si="612"/>
        <v>0</v>
      </c>
      <c r="AZ616" s="82"/>
      <c r="BA616" s="82" t="b">
        <f t="shared" si="613"/>
        <v>0</v>
      </c>
      <c r="BB616" s="82" t="b">
        <f t="shared" si="614"/>
        <v>0</v>
      </c>
      <c r="BC616" s="82" t="b">
        <f t="shared" si="615"/>
        <v>0</v>
      </c>
      <c r="BD616" s="70"/>
      <c r="BE616" s="70" t="str">
        <f t="shared" si="604"/>
        <v/>
      </c>
      <c r="BF616" s="70">
        <v>605</v>
      </c>
      <c r="BG616" s="70"/>
      <c r="BH616" s="70"/>
      <c r="BI616" s="70"/>
      <c r="BJ616" s="70"/>
      <c r="BK616" s="70"/>
      <c r="BL616" s="70"/>
      <c r="BM616" s="70"/>
      <c r="BN616" s="70"/>
      <c r="BO616" s="70"/>
      <c r="BP616" s="70"/>
      <c r="BQ616" s="70"/>
      <c r="BR616" s="70"/>
      <c r="BS616" s="70" t="b">
        <f t="shared" si="605"/>
        <v>0</v>
      </c>
      <c r="BT616" s="70">
        <f>COUNTA(B617:$O$830)</f>
        <v>0</v>
      </c>
      <c r="BU616" s="70"/>
      <c r="BV616" s="163"/>
      <c r="BW616" s="163"/>
      <c r="BX616" s="163"/>
      <c r="BY616" s="163"/>
      <c r="BZ616" s="163"/>
      <c r="CA616" s="163"/>
      <c r="CB616" s="163"/>
      <c r="CC616" s="163"/>
      <c r="CD616" s="163"/>
      <c r="CE616" s="163" t="str">
        <f t="shared" si="616"/>
        <v/>
      </c>
      <c r="CF616" s="163" t="str">
        <f t="shared" si="617"/>
        <v/>
      </c>
      <c r="CG616" s="163" t="str">
        <f t="shared" si="618"/>
        <v/>
      </c>
      <c r="CH616" s="163" t="str">
        <f t="shared" si="619"/>
        <v/>
      </c>
      <c r="CI616" s="163" t="str">
        <f t="shared" si="620"/>
        <v/>
      </c>
      <c r="CJ616" s="163" t="str">
        <f t="shared" si="621"/>
        <v/>
      </c>
      <c r="CK616" s="163" t="str">
        <f t="shared" si="622"/>
        <v/>
      </c>
      <c r="CL616" s="163" t="str">
        <f t="shared" si="623"/>
        <v/>
      </c>
      <c r="CM616" s="163" t="str">
        <f t="shared" si="624"/>
        <v/>
      </c>
      <c r="CN616" s="163"/>
      <c r="CO616" s="163"/>
      <c r="CP616" s="163" t="str">
        <f t="shared" si="625"/>
        <v/>
      </c>
      <c r="CQ616" s="163"/>
      <c r="CR616" s="163"/>
      <c r="CS616" s="185" t="str">
        <f t="shared" si="642"/>
        <v/>
      </c>
      <c r="CT616" s="70"/>
      <c r="CU616" s="70">
        <f t="shared" si="626"/>
        <v>0</v>
      </c>
      <c r="CV616" s="70">
        <f t="shared" si="627"/>
        <v>0</v>
      </c>
      <c r="CW616" s="70"/>
      <c r="CX616" s="96">
        <f t="shared" si="628"/>
        <v>0</v>
      </c>
      <c r="CY616" s="70"/>
      <c r="CZ616" s="70" t="e">
        <f t="shared" si="629"/>
        <v>#VALUE!</v>
      </c>
      <c r="DA616" s="70" t="e">
        <f t="shared" si="630"/>
        <v>#VALUE!</v>
      </c>
      <c r="DB616" s="70"/>
      <c r="DC616" s="70" t="b">
        <f t="shared" si="643"/>
        <v>0</v>
      </c>
      <c r="DD616" s="70">
        <f t="shared" si="631"/>
        <v>0</v>
      </c>
      <c r="DE616" s="70" t="str">
        <f t="shared" si="632"/>
        <v/>
      </c>
      <c r="DF616" s="70"/>
      <c r="DG616" s="70" t="str">
        <f t="shared" si="644"/>
        <v/>
      </c>
      <c r="DH616" s="70" t="b">
        <f t="shared" si="645"/>
        <v>0</v>
      </c>
      <c r="DI616" s="70" t="str">
        <f t="shared" si="646"/>
        <v/>
      </c>
      <c r="DJ616" s="70"/>
      <c r="DK616" s="70" t="str">
        <f t="shared" si="633"/>
        <v/>
      </c>
      <c r="DL616" s="70" t="str">
        <f t="shared" si="634"/>
        <v/>
      </c>
      <c r="DM616" s="70"/>
      <c r="DN616" s="70" t="str">
        <f t="shared" si="635"/>
        <v/>
      </c>
      <c r="DO616" s="70" t="str">
        <f>IF(DK616="","",AND((COUNTIF($DK$12:DL616,DK616))=1,(COUNTIF($DK$12:DL616,DL616))=1))</f>
        <v/>
      </c>
      <c r="DP616" s="70" t="str">
        <f>IF(DK616="","",AND((COUNTIF(DK616:$DL$812,DK616))=1,(COUNTIF(DK616:$DL$812,DL616))=1))</f>
        <v/>
      </c>
      <c r="DQ616" s="70"/>
      <c r="DR616" s="70" t="b">
        <f t="shared" si="636"/>
        <v>0</v>
      </c>
      <c r="DS616" s="70" t="b">
        <f t="shared" si="637"/>
        <v>0</v>
      </c>
      <c r="DT616" s="70">
        <f t="shared" si="647"/>
        <v>0</v>
      </c>
      <c r="DU616" s="70">
        <f t="shared" si="648"/>
        <v>0</v>
      </c>
      <c r="DV616" s="70" t="b">
        <f t="shared" si="638"/>
        <v>0</v>
      </c>
      <c r="DW616" s="70" t="b">
        <f t="shared" si="639"/>
        <v>0</v>
      </c>
      <c r="DX616" s="70"/>
      <c r="DY616" s="70" t="b">
        <f t="shared" si="640"/>
        <v>0</v>
      </c>
      <c r="DZ616" s="70">
        <f t="shared" si="641"/>
        <v>0</v>
      </c>
      <c r="EA616" s="70"/>
    </row>
    <row r="617" spans="1:131" x14ac:dyDescent="0.25">
      <c r="A617" s="24" t="str">
        <f t="shared" si="606"/>
        <v/>
      </c>
      <c r="B617" s="36"/>
      <c r="C617" s="37"/>
      <c r="D617" s="38"/>
      <c r="E617" s="37"/>
      <c r="F617" s="38"/>
      <c r="G617" s="39"/>
      <c r="H617" s="35"/>
      <c r="I617" s="30"/>
      <c r="J617" s="38"/>
      <c r="K617" s="36"/>
      <c r="L617" s="40"/>
      <c r="M617" s="43"/>
      <c r="N617" s="44"/>
      <c r="O617" s="35"/>
      <c r="P617" s="87"/>
      <c r="R617" s="70"/>
      <c r="S617" s="70"/>
      <c r="T617" s="99" t="s">
        <v>1375</v>
      </c>
      <c r="U617" s="146" t="s">
        <v>1376</v>
      </c>
      <c r="V617" s="70"/>
      <c r="W617" s="70"/>
      <c r="X617" s="70"/>
      <c r="Y617" s="70"/>
      <c r="Z617" t="b">
        <f t="shared" si="585"/>
        <v>0</v>
      </c>
      <c r="AA617" t="b">
        <f t="shared" si="607"/>
        <v>0</v>
      </c>
      <c r="AB617" t="b">
        <f t="shared" si="586"/>
        <v>0</v>
      </c>
      <c r="AC617" t="b">
        <f t="shared" si="587"/>
        <v>0</v>
      </c>
      <c r="AD617" s="101" t="b">
        <f t="shared" si="588"/>
        <v>0</v>
      </c>
      <c r="AE617" t="e">
        <f t="shared" si="589"/>
        <v>#VALUE!</v>
      </c>
      <c r="AF617" t="b">
        <f t="shared" si="590"/>
        <v>0</v>
      </c>
      <c r="AG617" s="135"/>
      <c r="AH617" s="82" t="b">
        <f t="shared" si="591"/>
        <v>0</v>
      </c>
      <c r="AI617" s="99" t="b">
        <f t="shared" si="592"/>
        <v>0</v>
      </c>
      <c r="AJ617" s="70" t="b">
        <f t="shared" si="593"/>
        <v>0</v>
      </c>
      <c r="AK617" s="111" t="b">
        <f t="shared" si="608"/>
        <v>0</v>
      </c>
      <c r="AL617" s="82" t="e">
        <f t="shared" si="594"/>
        <v>#VALUE!</v>
      </c>
      <c r="AM617" s="82" t="b">
        <f t="shared" si="595"/>
        <v>0</v>
      </c>
      <c r="AN617" s="82" t="b">
        <f t="shared" si="596"/>
        <v>0</v>
      </c>
      <c r="AO617" s="82" t="b">
        <f t="shared" si="609"/>
        <v>0</v>
      </c>
      <c r="AP617" s="82" t="b">
        <f t="shared" si="597"/>
        <v>0</v>
      </c>
      <c r="AQ617" s="82" t="b">
        <f t="shared" si="610"/>
        <v>0</v>
      </c>
      <c r="AR617" s="70">
        <f t="shared" si="611"/>
        <v>0</v>
      </c>
      <c r="AS617" s="82" t="b">
        <f t="shared" si="598"/>
        <v>0</v>
      </c>
      <c r="AT617" s="82" t="b">
        <f t="shared" si="599"/>
        <v>0</v>
      </c>
      <c r="AU617" s="82" t="b">
        <f t="shared" si="600"/>
        <v>0</v>
      </c>
      <c r="AV617" s="82" t="b">
        <f t="shared" si="601"/>
        <v>0</v>
      </c>
      <c r="AW617" s="82" t="b">
        <f t="shared" si="602"/>
        <v>0</v>
      </c>
      <c r="AX617" s="82" t="b">
        <f t="shared" si="603"/>
        <v>0</v>
      </c>
      <c r="AY617" s="82" t="b">
        <f t="shared" si="612"/>
        <v>0</v>
      </c>
      <c r="AZ617" s="82"/>
      <c r="BA617" s="82" t="b">
        <f t="shared" si="613"/>
        <v>0</v>
      </c>
      <c r="BB617" s="82" t="b">
        <f t="shared" si="614"/>
        <v>0</v>
      </c>
      <c r="BC617" s="82" t="b">
        <f t="shared" si="615"/>
        <v>0</v>
      </c>
      <c r="BD617" s="70"/>
      <c r="BE617" s="70" t="str">
        <f t="shared" si="604"/>
        <v/>
      </c>
      <c r="BF617" s="70">
        <v>606</v>
      </c>
      <c r="BG617" s="70"/>
      <c r="BH617" s="70"/>
      <c r="BI617" s="70"/>
      <c r="BJ617" s="70"/>
      <c r="BK617" s="70"/>
      <c r="BL617" s="70"/>
      <c r="BM617" s="70"/>
      <c r="BN617" s="70"/>
      <c r="BO617" s="70"/>
      <c r="BP617" s="70"/>
      <c r="BQ617" s="70"/>
      <c r="BR617" s="70"/>
      <c r="BS617" s="70" t="b">
        <f t="shared" si="605"/>
        <v>0</v>
      </c>
      <c r="BT617" s="70">
        <f>COUNTA(B618:$O$830)</f>
        <v>0</v>
      </c>
      <c r="BU617" s="70"/>
      <c r="BV617" s="163"/>
      <c r="BW617" s="163"/>
      <c r="BX617" s="163"/>
      <c r="BY617" s="163"/>
      <c r="BZ617" s="163"/>
      <c r="CA617" s="163"/>
      <c r="CB617" s="163"/>
      <c r="CC617" s="163"/>
      <c r="CD617" s="163"/>
      <c r="CE617" s="163" t="str">
        <f t="shared" si="616"/>
        <v/>
      </c>
      <c r="CF617" s="163" t="str">
        <f t="shared" si="617"/>
        <v/>
      </c>
      <c r="CG617" s="163" t="str">
        <f t="shared" si="618"/>
        <v/>
      </c>
      <c r="CH617" s="163" t="str">
        <f t="shared" si="619"/>
        <v/>
      </c>
      <c r="CI617" s="163" t="str">
        <f t="shared" si="620"/>
        <v/>
      </c>
      <c r="CJ617" s="163" t="str">
        <f t="shared" si="621"/>
        <v/>
      </c>
      <c r="CK617" s="163" t="str">
        <f t="shared" si="622"/>
        <v/>
      </c>
      <c r="CL617" s="163" t="str">
        <f t="shared" si="623"/>
        <v/>
      </c>
      <c r="CM617" s="163" t="str">
        <f t="shared" si="624"/>
        <v/>
      </c>
      <c r="CN617" s="163"/>
      <c r="CO617" s="163"/>
      <c r="CP617" s="163" t="str">
        <f t="shared" si="625"/>
        <v/>
      </c>
      <c r="CQ617" s="163"/>
      <c r="CR617" s="163"/>
      <c r="CS617" s="185" t="str">
        <f t="shared" si="642"/>
        <v/>
      </c>
      <c r="CT617" s="70"/>
      <c r="CU617" s="70">
        <f t="shared" si="626"/>
        <v>0</v>
      </c>
      <c r="CV617" s="70">
        <f t="shared" si="627"/>
        <v>0</v>
      </c>
      <c r="CW617" s="70"/>
      <c r="CX617" s="96">
        <f t="shared" si="628"/>
        <v>0</v>
      </c>
      <c r="CY617" s="70"/>
      <c r="CZ617" s="70" t="e">
        <f t="shared" si="629"/>
        <v>#VALUE!</v>
      </c>
      <c r="DA617" s="70" t="e">
        <f t="shared" si="630"/>
        <v>#VALUE!</v>
      </c>
      <c r="DB617" s="70"/>
      <c r="DC617" s="70" t="b">
        <f t="shared" si="643"/>
        <v>0</v>
      </c>
      <c r="DD617" s="70">
        <f t="shared" si="631"/>
        <v>0</v>
      </c>
      <c r="DE617" s="70" t="str">
        <f t="shared" si="632"/>
        <v/>
      </c>
      <c r="DF617" s="70"/>
      <c r="DG617" s="70" t="str">
        <f t="shared" si="644"/>
        <v/>
      </c>
      <c r="DH617" s="70" t="b">
        <f t="shared" si="645"/>
        <v>0</v>
      </c>
      <c r="DI617" s="70" t="str">
        <f t="shared" si="646"/>
        <v/>
      </c>
      <c r="DJ617" s="70"/>
      <c r="DK617" s="70" t="str">
        <f t="shared" si="633"/>
        <v/>
      </c>
      <c r="DL617" s="70" t="str">
        <f t="shared" si="634"/>
        <v/>
      </c>
      <c r="DM617" s="70"/>
      <c r="DN617" s="70" t="str">
        <f t="shared" si="635"/>
        <v/>
      </c>
      <c r="DO617" s="70" t="str">
        <f>IF(DK617="","",AND((COUNTIF($DK$12:DL617,DK617))=1,(COUNTIF($DK$12:DL617,DL617))=1))</f>
        <v/>
      </c>
      <c r="DP617" s="70" t="str">
        <f>IF(DK617="","",AND((COUNTIF(DK617:$DL$812,DK617))=1,(COUNTIF(DK617:$DL$812,DL617))=1))</f>
        <v/>
      </c>
      <c r="DQ617" s="70"/>
      <c r="DR617" s="70" t="b">
        <f t="shared" si="636"/>
        <v>0</v>
      </c>
      <c r="DS617" s="70" t="b">
        <f t="shared" si="637"/>
        <v>0</v>
      </c>
      <c r="DT617" s="70">
        <f t="shared" si="647"/>
        <v>0</v>
      </c>
      <c r="DU617" s="70">
        <f t="shared" si="648"/>
        <v>0</v>
      </c>
      <c r="DV617" s="70" t="b">
        <f t="shared" si="638"/>
        <v>0</v>
      </c>
      <c r="DW617" s="70" t="b">
        <f t="shared" si="639"/>
        <v>0</v>
      </c>
      <c r="DX617" s="70"/>
      <c r="DY617" s="70" t="b">
        <f t="shared" si="640"/>
        <v>0</v>
      </c>
      <c r="DZ617" s="70">
        <f t="shared" si="641"/>
        <v>0</v>
      </c>
      <c r="EA617" s="70"/>
    </row>
    <row r="618" spans="1:131" x14ac:dyDescent="0.25">
      <c r="A618" s="24" t="str">
        <f t="shared" si="606"/>
        <v/>
      </c>
      <c r="B618" s="36"/>
      <c r="C618" s="37"/>
      <c r="D618" s="38"/>
      <c r="E618" s="37"/>
      <c r="F618" s="38"/>
      <c r="G618" s="39"/>
      <c r="H618" s="35"/>
      <c r="I618" s="30"/>
      <c r="J618" s="38"/>
      <c r="K618" s="36"/>
      <c r="L618" s="40"/>
      <c r="M618" s="43"/>
      <c r="N618" s="44"/>
      <c r="O618" s="35"/>
      <c r="P618" s="87"/>
      <c r="R618" s="70"/>
      <c r="S618" s="70"/>
      <c r="T618" s="99" t="s">
        <v>1377</v>
      </c>
      <c r="U618" s="146" t="s">
        <v>1378</v>
      </c>
      <c r="V618" s="70"/>
      <c r="W618" s="70"/>
      <c r="X618" s="70"/>
      <c r="Y618" s="70"/>
      <c r="Z618" t="b">
        <f t="shared" si="585"/>
        <v>0</v>
      </c>
      <c r="AA618" t="b">
        <f t="shared" si="607"/>
        <v>0</v>
      </c>
      <c r="AB618" t="b">
        <f t="shared" si="586"/>
        <v>0</v>
      </c>
      <c r="AC618" t="b">
        <f t="shared" si="587"/>
        <v>0</v>
      </c>
      <c r="AD618" s="101" t="b">
        <f t="shared" si="588"/>
        <v>0</v>
      </c>
      <c r="AE618" t="e">
        <f t="shared" si="589"/>
        <v>#VALUE!</v>
      </c>
      <c r="AF618" t="b">
        <f t="shared" si="590"/>
        <v>0</v>
      </c>
      <c r="AG618" s="135"/>
      <c r="AH618" s="82" t="b">
        <f t="shared" si="591"/>
        <v>0</v>
      </c>
      <c r="AI618" s="99" t="b">
        <f t="shared" si="592"/>
        <v>0</v>
      </c>
      <c r="AJ618" s="70" t="b">
        <f t="shared" si="593"/>
        <v>0</v>
      </c>
      <c r="AK618" s="111" t="b">
        <f t="shared" si="608"/>
        <v>0</v>
      </c>
      <c r="AL618" s="82" t="e">
        <f t="shared" si="594"/>
        <v>#VALUE!</v>
      </c>
      <c r="AM618" s="82" t="b">
        <f t="shared" si="595"/>
        <v>0</v>
      </c>
      <c r="AN618" s="82" t="b">
        <f t="shared" si="596"/>
        <v>0</v>
      </c>
      <c r="AO618" s="82" t="b">
        <f t="shared" si="609"/>
        <v>0</v>
      </c>
      <c r="AP618" s="82" t="b">
        <f t="shared" si="597"/>
        <v>0</v>
      </c>
      <c r="AQ618" s="82" t="b">
        <f t="shared" si="610"/>
        <v>0</v>
      </c>
      <c r="AR618" s="70">
        <f t="shared" si="611"/>
        <v>0</v>
      </c>
      <c r="AS618" s="82" t="b">
        <f t="shared" si="598"/>
        <v>0</v>
      </c>
      <c r="AT618" s="82" t="b">
        <f t="shared" si="599"/>
        <v>0</v>
      </c>
      <c r="AU618" s="82" t="b">
        <f t="shared" si="600"/>
        <v>0</v>
      </c>
      <c r="AV618" s="82" t="b">
        <f t="shared" si="601"/>
        <v>0</v>
      </c>
      <c r="AW618" s="82" t="b">
        <f t="shared" si="602"/>
        <v>0</v>
      </c>
      <c r="AX618" s="82" t="b">
        <f t="shared" si="603"/>
        <v>0</v>
      </c>
      <c r="AY618" s="82" t="b">
        <f t="shared" si="612"/>
        <v>0</v>
      </c>
      <c r="AZ618" s="82"/>
      <c r="BA618" s="82" t="b">
        <f t="shared" si="613"/>
        <v>0</v>
      </c>
      <c r="BB618" s="82" t="b">
        <f t="shared" si="614"/>
        <v>0</v>
      </c>
      <c r="BC618" s="82" t="b">
        <f t="shared" si="615"/>
        <v>0</v>
      </c>
      <c r="BD618" s="70"/>
      <c r="BE618" s="70" t="str">
        <f t="shared" si="604"/>
        <v/>
      </c>
      <c r="BF618" s="70">
        <v>607</v>
      </c>
      <c r="BG618" s="70"/>
      <c r="BH618" s="70"/>
      <c r="BI618" s="70"/>
      <c r="BJ618" s="70"/>
      <c r="BK618" s="70"/>
      <c r="BL618" s="70"/>
      <c r="BM618" s="70"/>
      <c r="BN618" s="70"/>
      <c r="BO618" s="70"/>
      <c r="BP618" s="70"/>
      <c r="BQ618" s="70"/>
      <c r="BR618" s="70"/>
      <c r="BS618" s="70" t="b">
        <f t="shared" si="605"/>
        <v>0</v>
      </c>
      <c r="BT618" s="70">
        <f>COUNTA(B619:$O$830)</f>
        <v>0</v>
      </c>
      <c r="BU618" s="70"/>
      <c r="BV618" s="163"/>
      <c r="BW618" s="163"/>
      <c r="BX618" s="163"/>
      <c r="BY618" s="163"/>
      <c r="BZ618" s="163"/>
      <c r="CA618" s="163"/>
      <c r="CB618" s="163"/>
      <c r="CC618" s="163"/>
      <c r="CD618" s="163"/>
      <c r="CE618" s="163" t="str">
        <f t="shared" si="616"/>
        <v/>
      </c>
      <c r="CF618" s="163" t="str">
        <f t="shared" si="617"/>
        <v/>
      </c>
      <c r="CG618" s="163" t="str">
        <f t="shared" si="618"/>
        <v/>
      </c>
      <c r="CH618" s="163" t="str">
        <f t="shared" si="619"/>
        <v/>
      </c>
      <c r="CI618" s="163" t="str">
        <f t="shared" si="620"/>
        <v/>
      </c>
      <c r="CJ618" s="163" t="str">
        <f t="shared" si="621"/>
        <v/>
      </c>
      <c r="CK618" s="163" t="str">
        <f t="shared" si="622"/>
        <v/>
      </c>
      <c r="CL618" s="163" t="str">
        <f t="shared" si="623"/>
        <v/>
      </c>
      <c r="CM618" s="163" t="str">
        <f t="shared" si="624"/>
        <v/>
      </c>
      <c r="CN618" s="163"/>
      <c r="CO618" s="163"/>
      <c r="CP618" s="163" t="str">
        <f t="shared" si="625"/>
        <v/>
      </c>
      <c r="CQ618" s="163"/>
      <c r="CR618" s="163"/>
      <c r="CS618" s="185" t="str">
        <f t="shared" si="642"/>
        <v/>
      </c>
      <c r="CT618" s="70"/>
      <c r="CU618" s="70">
        <f t="shared" si="626"/>
        <v>0</v>
      </c>
      <c r="CV618" s="70">
        <f t="shared" si="627"/>
        <v>0</v>
      </c>
      <c r="CW618" s="70"/>
      <c r="CX618" s="96">
        <f t="shared" si="628"/>
        <v>0</v>
      </c>
      <c r="CY618" s="70"/>
      <c r="CZ618" s="70" t="e">
        <f t="shared" si="629"/>
        <v>#VALUE!</v>
      </c>
      <c r="DA618" s="70" t="e">
        <f t="shared" si="630"/>
        <v>#VALUE!</v>
      </c>
      <c r="DB618" s="70"/>
      <c r="DC618" s="70" t="b">
        <f t="shared" si="643"/>
        <v>0</v>
      </c>
      <c r="DD618" s="70">
        <f t="shared" si="631"/>
        <v>0</v>
      </c>
      <c r="DE618" s="70" t="str">
        <f t="shared" si="632"/>
        <v/>
      </c>
      <c r="DF618" s="70"/>
      <c r="DG618" s="70" t="str">
        <f t="shared" si="644"/>
        <v/>
      </c>
      <c r="DH618" s="70" t="b">
        <f t="shared" si="645"/>
        <v>0</v>
      </c>
      <c r="DI618" s="70" t="str">
        <f t="shared" si="646"/>
        <v/>
      </c>
      <c r="DJ618" s="70"/>
      <c r="DK618" s="70" t="str">
        <f t="shared" si="633"/>
        <v/>
      </c>
      <c r="DL618" s="70" t="str">
        <f t="shared" si="634"/>
        <v/>
      </c>
      <c r="DM618" s="70"/>
      <c r="DN618" s="70" t="str">
        <f t="shared" si="635"/>
        <v/>
      </c>
      <c r="DO618" s="70" t="str">
        <f>IF(DK618="","",AND((COUNTIF($DK$12:DL618,DK618))=1,(COUNTIF($DK$12:DL618,DL618))=1))</f>
        <v/>
      </c>
      <c r="DP618" s="70" t="str">
        <f>IF(DK618="","",AND((COUNTIF(DK618:$DL$812,DK618))=1,(COUNTIF(DK618:$DL$812,DL618))=1))</f>
        <v/>
      </c>
      <c r="DQ618" s="70"/>
      <c r="DR618" s="70" t="b">
        <f t="shared" si="636"/>
        <v>0</v>
      </c>
      <c r="DS618" s="70" t="b">
        <f t="shared" si="637"/>
        <v>0</v>
      </c>
      <c r="DT618" s="70">
        <f t="shared" si="647"/>
        <v>0</v>
      </c>
      <c r="DU618" s="70">
        <f t="shared" si="648"/>
        <v>0</v>
      </c>
      <c r="DV618" s="70" t="b">
        <f t="shared" si="638"/>
        <v>0</v>
      </c>
      <c r="DW618" s="70" t="b">
        <f t="shared" si="639"/>
        <v>0</v>
      </c>
      <c r="DX618" s="70"/>
      <c r="DY618" s="70" t="b">
        <f t="shared" si="640"/>
        <v>0</v>
      </c>
      <c r="DZ618" s="70">
        <f t="shared" si="641"/>
        <v>0</v>
      </c>
      <c r="EA618" s="70"/>
    </row>
    <row r="619" spans="1:131" x14ac:dyDescent="0.25">
      <c r="A619" s="24" t="str">
        <f t="shared" si="606"/>
        <v/>
      </c>
      <c r="B619" s="36"/>
      <c r="C619" s="37"/>
      <c r="D619" s="38"/>
      <c r="E619" s="37"/>
      <c r="F619" s="38"/>
      <c r="G619" s="39"/>
      <c r="H619" s="35"/>
      <c r="I619" s="30"/>
      <c r="J619" s="38"/>
      <c r="K619" s="36"/>
      <c r="L619" s="40"/>
      <c r="M619" s="43"/>
      <c r="N619" s="44"/>
      <c r="O619" s="35"/>
      <c r="P619" s="87"/>
      <c r="R619" s="70"/>
      <c r="S619" s="70"/>
      <c r="T619" s="99" t="s">
        <v>1379</v>
      </c>
      <c r="U619" s="146" t="s">
        <v>1380</v>
      </c>
      <c r="V619" s="70"/>
      <c r="W619" s="70"/>
      <c r="X619" s="70"/>
      <c r="Y619" s="70"/>
      <c r="Z619" t="b">
        <f t="shared" si="585"/>
        <v>0</v>
      </c>
      <c r="AA619" t="b">
        <f t="shared" si="607"/>
        <v>0</v>
      </c>
      <c r="AB619" t="b">
        <f t="shared" si="586"/>
        <v>0</v>
      </c>
      <c r="AC619" t="b">
        <f t="shared" si="587"/>
        <v>0</v>
      </c>
      <c r="AD619" s="101" t="b">
        <f t="shared" si="588"/>
        <v>0</v>
      </c>
      <c r="AE619" t="e">
        <f t="shared" si="589"/>
        <v>#VALUE!</v>
      </c>
      <c r="AF619" t="b">
        <f t="shared" si="590"/>
        <v>0</v>
      </c>
      <c r="AG619" s="135"/>
      <c r="AH619" s="82" t="b">
        <f t="shared" si="591"/>
        <v>0</v>
      </c>
      <c r="AI619" s="99" t="b">
        <f t="shared" si="592"/>
        <v>0</v>
      </c>
      <c r="AJ619" s="70" t="b">
        <f t="shared" si="593"/>
        <v>0</v>
      </c>
      <c r="AK619" s="111" t="b">
        <f t="shared" si="608"/>
        <v>0</v>
      </c>
      <c r="AL619" s="82" t="e">
        <f t="shared" si="594"/>
        <v>#VALUE!</v>
      </c>
      <c r="AM619" s="82" t="b">
        <f t="shared" si="595"/>
        <v>0</v>
      </c>
      <c r="AN619" s="82" t="b">
        <f t="shared" si="596"/>
        <v>0</v>
      </c>
      <c r="AO619" s="82" t="b">
        <f t="shared" si="609"/>
        <v>0</v>
      </c>
      <c r="AP619" s="82" t="b">
        <f t="shared" si="597"/>
        <v>0</v>
      </c>
      <c r="AQ619" s="82" t="b">
        <f t="shared" si="610"/>
        <v>0</v>
      </c>
      <c r="AR619" s="70">
        <f t="shared" si="611"/>
        <v>0</v>
      </c>
      <c r="AS619" s="82" t="b">
        <f t="shared" si="598"/>
        <v>0</v>
      </c>
      <c r="AT619" s="82" t="b">
        <f t="shared" si="599"/>
        <v>0</v>
      </c>
      <c r="AU619" s="82" t="b">
        <f t="shared" si="600"/>
        <v>0</v>
      </c>
      <c r="AV619" s="82" t="b">
        <f t="shared" si="601"/>
        <v>0</v>
      </c>
      <c r="AW619" s="82" t="b">
        <f t="shared" si="602"/>
        <v>0</v>
      </c>
      <c r="AX619" s="82" t="b">
        <f t="shared" si="603"/>
        <v>0</v>
      </c>
      <c r="AY619" s="82" t="b">
        <f t="shared" si="612"/>
        <v>0</v>
      </c>
      <c r="AZ619" s="82"/>
      <c r="BA619" s="82" t="b">
        <f t="shared" si="613"/>
        <v>0</v>
      </c>
      <c r="BB619" s="82" t="b">
        <f t="shared" si="614"/>
        <v>0</v>
      </c>
      <c r="BC619" s="82" t="b">
        <f t="shared" si="615"/>
        <v>0</v>
      </c>
      <c r="BD619" s="70"/>
      <c r="BE619" s="70" t="str">
        <f t="shared" si="604"/>
        <v/>
      </c>
      <c r="BF619" s="70">
        <v>608</v>
      </c>
      <c r="BG619" s="70"/>
      <c r="BH619" s="70"/>
      <c r="BI619" s="70"/>
      <c r="BJ619" s="70"/>
      <c r="BK619" s="70"/>
      <c r="BL619" s="70"/>
      <c r="BM619" s="70"/>
      <c r="BN619" s="70"/>
      <c r="BO619" s="70"/>
      <c r="BP619" s="70"/>
      <c r="BQ619" s="70"/>
      <c r="BR619" s="70"/>
      <c r="BS619" s="70" t="b">
        <f t="shared" si="605"/>
        <v>0</v>
      </c>
      <c r="BT619" s="70">
        <f>COUNTA(B620:$O$830)</f>
        <v>0</v>
      </c>
      <c r="BU619" s="70"/>
      <c r="BV619" s="163"/>
      <c r="BW619" s="163"/>
      <c r="BX619" s="163"/>
      <c r="BY619" s="163"/>
      <c r="BZ619" s="163"/>
      <c r="CA619" s="163"/>
      <c r="CB619" s="163"/>
      <c r="CC619" s="163"/>
      <c r="CD619" s="163"/>
      <c r="CE619" s="163" t="str">
        <f t="shared" si="616"/>
        <v/>
      </c>
      <c r="CF619" s="163" t="str">
        <f t="shared" si="617"/>
        <v/>
      </c>
      <c r="CG619" s="163" t="str">
        <f t="shared" si="618"/>
        <v/>
      </c>
      <c r="CH619" s="163" t="str">
        <f t="shared" si="619"/>
        <v/>
      </c>
      <c r="CI619" s="163" t="str">
        <f t="shared" si="620"/>
        <v/>
      </c>
      <c r="CJ619" s="163" t="str">
        <f t="shared" si="621"/>
        <v/>
      </c>
      <c r="CK619" s="163" t="str">
        <f t="shared" si="622"/>
        <v/>
      </c>
      <c r="CL619" s="163" t="str">
        <f t="shared" si="623"/>
        <v/>
      </c>
      <c r="CM619" s="163" t="str">
        <f t="shared" si="624"/>
        <v/>
      </c>
      <c r="CN619" s="163"/>
      <c r="CO619" s="163"/>
      <c r="CP619" s="163" t="str">
        <f t="shared" si="625"/>
        <v/>
      </c>
      <c r="CQ619" s="163"/>
      <c r="CR619" s="163"/>
      <c r="CS619" s="185" t="str">
        <f t="shared" si="642"/>
        <v/>
      </c>
      <c r="CT619" s="70"/>
      <c r="CU619" s="70">
        <f t="shared" si="626"/>
        <v>0</v>
      </c>
      <c r="CV619" s="70">
        <f t="shared" si="627"/>
        <v>0</v>
      </c>
      <c r="CW619" s="70"/>
      <c r="CX619" s="96">
        <f t="shared" si="628"/>
        <v>0</v>
      </c>
      <c r="CY619" s="70"/>
      <c r="CZ619" s="70" t="e">
        <f t="shared" si="629"/>
        <v>#VALUE!</v>
      </c>
      <c r="DA619" s="70" t="e">
        <f t="shared" si="630"/>
        <v>#VALUE!</v>
      </c>
      <c r="DB619" s="70"/>
      <c r="DC619" s="70" t="b">
        <f t="shared" si="643"/>
        <v>0</v>
      </c>
      <c r="DD619" s="70">
        <f t="shared" si="631"/>
        <v>0</v>
      </c>
      <c r="DE619" s="70" t="str">
        <f t="shared" si="632"/>
        <v/>
      </c>
      <c r="DF619" s="70"/>
      <c r="DG619" s="70" t="str">
        <f t="shared" si="644"/>
        <v/>
      </c>
      <c r="DH619" s="70" t="b">
        <f t="shared" si="645"/>
        <v>0</v>
      </c>
      <c r="DI619" s="70" t="str">
        <f t="shared" si="646"/>
        <v/>
      </c>
      <c r="DJ619" s="70"/>
      <c r="DK619" s="70" t="str">
        <f t="shared" si="633"/>
        <v/>
      </c>
      <c r="DL619" s="70" t="str">
        <f t="shared" si="634"/>
        <v/>
      </c>
      <c r="DM619" s="70"/>
      <c r="DN619" s="70" t="str">
        <f t="shared" si="635"/>
        <v/>
      </c>
      <c r="DO619" s="70" t="str">
        <f>IF(DK619="","",AND((COUNTIF($DK$12:DL619,DK619))=1,(COUNTIF($DK$12:DL619,DL619))=1))</f>
        <v/>
      </c>
      <c r="DP619" s="70" t="str">
        <f>IF(DK619="","",AND((COUNTIF(DK619:$DL$812,DK619))=1,(COUNTIF(DK619:$DL$812,DL619))=1))</f>
        <v/>
      </c>
      <c r="DQ619" s="70"/>
      <c r="DR619" s="70" t="b">
        <f t="shared" si="636"/>
        <v>0</v>
      </c>
      <c r="DS619" s="70" t="b">
        <f t="shared" si="637"/>
        <v>0</v>
      </c>
      <c r="DT619" s="70">
        <f t="shared" si="647"/>
        <v>0</v>
      </c>
      <c r="DU619" s="70">
        <f t="shared" si="648"/>
        <v>0</v>
      </c>
      <c r="DV619" s="70" t="b">
        <f t="shared" si="638"/>
        <v>0</v>
      </c>
      <c r="DW619" s="70" t="b">
        <f t="shared" si="639"/>
        <v>0</v>
      </c>
      <c r="DX619" s="70"/>
      <c r="DY619" s="70" t="b">
        <f t="shared" si="640"/>
        <v>0</v>
      </c>
      <c r="DZ619" s="70">
        <f t="shared" si="641"/>
        <v>0</v>
      </c>
      <c r="EA619" s="70"/>
    </row>
    <row r="620" spans="1:131" x14ac:dyDescent="0.25">
      <c r="A620" s="24" t="str">
        <f t="shared" si="606"/>
        <v/>
      </c>
      <c r="B620" s="36"/>
      <c r="C620" s="37"/>
      <c r="D620" s="38"/>
      <c r="E620" s="37"/>
      <c r="F620" s="38"/>
      <c r="G620" s="39"/>
      <c r="H620" s="35"/>
      <c r="I620" s="30"/>
      <c r="J620" s="38"/>
      <c r="K620" s="36"/>
      <c r="L620" s="40"/>
      <c r="M620" s="43"/>
      <c r="N620" s="44"/>
      <c r="O620" s="35"/>
      <c r="P620" s="87"/>
      <c r="R620" s="70"/>
      <c r="S620" s="70"/>
      <c r="T620" s="99" t="s">
        <v>1381</v>
      </c>
      <c r="U620" s="146" t="s">
        <v>1382</v>
      </c>
      <c r="V620" s="70"/>
      <c r="W620" s="70"/>
      <c r="X620" s="70"/>
      <c r="Y620" s="70"/>
      <c r="Z620" t="b">
        <f t="shared" si="585"/>
        <v>0</v>
      </c>
      <c r="AA620" t="b">
        <f t="shared" si="607"/>
        <v>0</v>
      </c>
      <c r="AB620" t="b">
        <f t="shared" si="586"/>
        <v>0</v>
      </c>
      <c r="AC620" t="b">
        <f t="shared" si="587"/>
        <v>0</v>
      </c>
      <c r="AD620" s="101" t="b">
        <f t="shared" si="588"/>
        <v>0</v>
      </c>
      <c r="AE620" t="e">
        <f t="shared" si="589"/>
        <v>#VALUE!</v>
      </c>
      <c r="AF620" t="b">
        <f t="shared" si="590"/>
        <v>0</v>
      </c>
      <c r="AG620" s="135"/>
      <c r="AH620" s="82" t="b">
        <f t="shared" si="591"/>
        <v>0</v>
      </c>
      <c r="AI620" s="99" t="b">
        <f t="shared" si="592"/>
        <v>0</v>
      </c>
      <c r="AJ620" s="70" t="b">
        <f t="shared" si="593"/>
        <v>0</v>
      </c>
      <c r="AK620" s="111" t="b">
        <f t="shared" si="608"/>
        <v>0</v>
      </c>
      <c r="AL620" s="82" t="e">
        <f t="shared" si="594"/>
        <v>#VALUE!</v>
      </c>
      <c r="AM620" s="82" t="b">
        <f t="shared" si="595"/>
        <v>0</v>
      </c>
      <c r="AN620" s="82" t="b">
        <f t="shared" si="596"/>
        <v>0</v>
      </c>
      <c r="AO620" s="82" t="b">
        <f t="shared" si="609"/>
        <v>0</v>
      </c>
      <c r="AP620" s="82" t="b">
        <f t="shared" si="597"/>
        <v>0</v>
      </c>
      <c r="AQ620" s="82" t="b">
        <f t="shared" si="610"/>
        <v>0</v>
      </c>
      <c r="AR620" s="70">
        <f t="shared" si="611"/>
        <v>0</v>
      </c>
      <c r="AS620" s="82" t="b">
        <f t="shared" si="598"/>
        <v>0</v>
      </c>
      <c r="AT620" s="82" t="b">
        <f t="shared" si="599"/>
        <v>0</v>
      </c>
      <c r="AU620" s="82" t="b">
        <f t="shared" si="600"/>
        <v>0</v>
      </c>
      <c r="AV620" s="82" t="b">
        <f t="shared" si="601"/>
        <v>0</v>
      </c>
      <c r="AW620" s="82" t="b">
        <f t="shared" si="602"/>
        <v>0</v>
      </c>
      <c r="AX620" s="82" t="b">
        <f t="shared" si="603"/>
        <v>0</v>
      </c>
      <c r="AY620" s="82" t="b">
        <f t="shared" si="612"/>
        <v>0</v>
      </c>
      <c r="AZ620" s="82"/>
      <c r="BA620" s="82" t="b">
        <f t="shared" si="613"/>
        <v>0</v>
      </c>
      <c r="BB620" s="82" t="b">
        <f t="shared" si="614"/>
        <v>0</v>
      </c>
      <c r="BC620" s="82" t="b">
        <f t="shared" si="615"/>
        <v>0</v>
      </c>
      <c r="BD620" s="70"/>
      <c r="BE620" s="70" t="str">
        <f t="shared" si="604"/>
        <v/>
      </c>
      <c r="BF620" s="70">
        <v>609</v>
      </c>
      <c r="BG620" s="70"/>
      <c r="BH620" s="70"/>
      <c r="BI620" s="70"/>
      <c r="BJ620" s="70"/>
      <c r="BK620" s="70"/>
      <c r="BL620" s="70"/>
      <c r="BM620" s="70"/>
      <c r="BN620" s="70"/>
      <c r="BO620" s="70"/>
      <c r="BP620" s="70"/>
      <c r="BQ620" s="70"/>
      <c r="BR620" s="70"/>
      <c r="BS620" s="70" t="b">
        <f t="shared" si="605"/>
        <v>0</v>
      </c>
      <c r="BT620" s="70">
        <f>COUNTA(B621:$O$830)</f>
        <v>0</v>
      </c>
      <c r="BU620" s="70"/>
      <c r="BV620" s="163"/>
      <c r="BW620" s="163"/>
      <c r="BX620" s="163"/>
      <c r="BY620" s="163"/>
      <c r="BZ620" s="163"/>
      <c r="CA620" s="163"/>
      <c r="CB620" s="163"/>
      <c r="CC620" s="163"/>
      <c r="CD620" s="163"/>
      <c r="CE620" s="163" t="str">
        <f t="shared" si="616"/>
        <v/>
      </c>
      <c r="CF620" s="163" t="str">
        <f t="shared" si="617"/>
        <v/>
      </c>
      <c r="CG620" s="163" t="str">
        <f t="shared" si="618"/>
        <v/>
      </c>
      <c r="CH620" s="163" t="str">
        <f t="shared" si="619"/>
        <v/>
      </c>
      <c r="CI620" s="163" t="str">
        <f t="shared" si="620"/>
        <v/>
      </c>
      <c r="CJ620" s="163" t="str">
        <f t="shared" si="621"/>
        <v/>
      </c>
      <c r="CK620" s="163" t="str">
        <f t="shared" si="622"/>
        <v/>
      </c>
      <c r="CL620" s="163" t="str">
        <f t="shared" si="623"/>
        <v/>
      </c>
      <c r="CM620" s="163" t="str">
        <f t="shared" si="624"/>
        <v/>
      </c>
      <c r="CN620" s="163"/>
      <c r="CO620" s="163"/>
      <c r="CP620" s="163" t="str">
        <f t="shared" si="625"/>
        <v/>
      </c>
      <c r="CQ620" s="163"/>
      <c r="CR620" s="163"/>
      <c r="CS620" s="185" t="str">
        <f t="shared" si="642"/>
        <v/>
      </c>
      <c r="CT620" s="70"/>
      <c r="CU620" s="70">
        <f t="shared" si="626"/>
        <v>0</v>
      </c>
      <c r="CV620" s="70">
        <f t="shared" si="627"/>
        <v>0</v>
      </c>
      <c r="CW620" s="70"/>
      <c r="CX620" s="96">
        <f t="shared" si="628"/>
        <v>0</v>
      </c>
      <c r="CY620" s="70"/>
      <c r="CZ620" s="70" t="e">
        <f t="shared" si="629"/>
        <v>#VALUE!</v>
      </c>
      <c r="DA620" s="70" t="e">
        <f t="shared" si="630"/>
        <v>#VALUE!</v>
      </c>
      <c r="DB620" s="70"/>
      <c r="DC620" s="70" t="b">
        <f t="shared" si="643"/>
        <v>0</v>
      </c>
      <c r="DD620" s="70">
        <f t="shared" si="631"/>
        <v>0</v>
      </c>
      <c r="DE620" s="70" t="str">
        <f t="shared" si="632"/>
        <v/>
      </c>
      <c r="DF620" s="70"/>
      <c r="DG620" s="70" t="str">
        <f t="shared" si="644"/>
        <v/>
      </c>
      <c r="DH620" s="70" t="b">
        <f t="shared" si="645"/>
        <v>0</v>
      </c>
      <c r="DI620" s="70" t="str">
        <f t="shared" si="646"/>
        <v/>
      </c>
      <c r="DJ620" s="70"/>
      <c r="DK620" s="70" t="str">
        <f t="shared" si="633"/>
        <v/>
      </c>
      <c r="DL620" s="70" t="str">
        <f t="shared" si="634"/>
        <v/>
      </c>
      <c r="DM620" s="70"/>
      <c r="DN620" s="70" t="str">
        <f t="shared" si="635"/>
        <v/>
      </c>
      <c r="DO620" s="70" t="str">
        <f>IF(DK620="","",AND((COUNTIF($DK$12:DL620,DK620))=1,(COUNTIF($DK$12:DL620,DL620))=1))</f>
        <v/>
      </c>
      <c r="DP620" s="70" t="str">
        <f>IF(DK620="","",AND((COUNTIF(DK620:$DL$812,DK620))=1,(COUNTIF(DK620:$DL$812,DL620))=1))</f>
        <v/>
      </c>
      <c r="DQ620" s="70"/>
      <c r="DR620" s="70" t="b">
        <f t="shared" si="636"/>
        <v>0</v>
      </c>
      <c r="DS620" s="70" t="b">
        <f t="shared" si="637"/>
        <v>0</v>
      </c>
      <c r="DT620" s="70">
        <f t="shared" si="647"/>
        <v>0</v>
      </c>
      <c r="DU620" s="70">
        <f t="shared" si="648"/>
        <v>0</v>
      </c>
      <c r="DV620" s="70" t="b">
        <f t="shared" si="638"/>
        <v>0</v>
      </c>
      <c r="DW620" s="70" t="b">
        <f t="shared" si="639"/>
        <v>0</v>
      </c>
      <c r="DX620" s="70"/>
      <c r="DY620" s="70" t="b">
        <f t="shared" si="640"/>
        <v>0</v>
      </c>
      <c r="DZ620" s="70">
        <f t="shared" si="641"/>
        <v>0</v>
      </c>
      <c r="EA620" s="70"/>
    </row>
    <row r="621" spans="1:131" x14ac:dyDescent="0.25">
      <c r="A621" s="24" t="str">
        <f t="shared" si="606"/>
        <v/>
      </c>
      <c r="B621" s="36"/>
      <c r="C621" s="37"/>
      <c r="D621" s="38"/>
      <c r="E621" s="37"/>
      <c r="F621" s="38"/>
      <c r="G621" s="39"/>
      <c r="H621" s="35"/>
      <c r="I621" s="30"/>
      <c r="J621" s="38"/>
      <c r="K621" s="36"/>
      <c r="L621" s="40"/>
      <c r="M621" s="43"/>
      <c r="N621" s="44"/>
      <c r="O621" s="35"/>
      <c r="P621" s="87"/>
      <c r="R621" s="70"/>
      <c r="S621" s="70"/>
      <c r="T621" s="99" t="s">
        <v>1383</v>
      </c>
      <c r="U621" s="146" t="s">
        <v>1384</v>
      </c>
      <c r="V621" s="70"/>
      <c r="W621" s="70"/>
      <c r="X621" s="70"/>
      <c r="Y621" s="70"/>
      <c r="Z621" t="b">
        <f t="shared" si="585"/>
        <v>0</v>
      </c>
      <c r="AA621" t="b">
        <f t="shared" si="607"/>
        <v>0</v>
      </c>
      <c r="AB621" t="b">
        <f t="shared" si="586"/>
        <v>0</v>
      </c>
      <c r="AC621" t="b">
        <f t="shared" si="587"/>
        <v>0</v>
      </c>
      <c r="AD621" s="101" t="b">
        <f t="shared" si="588"/>
        <v>0</v>
      </c>
      <c r="AE621" t="e">
        <f t="shared" si="589"/>
        <v>#VALUE!</v>
      </c>
      <c r="AF621" t="b">
        <f t="shared" si="590"/>
        <v>0</v>
      </c>
      <c r="AG621" s="135"/>
      <c r="AH621" s="82" t="b">
        <f t="shared" si="591"/>
        <v>0</v>
      </c>
      <c r="AI621" s="99" t="b">
        <f t="shared" si="592"/>
        <v>0</v>
      </c>
      <c r="AJ621" s="70" t="b">
        <f t="shared" si="593"/>
        <v>0</v>
      </c>
      <c r="AK621" s="111" t="b">
        <f t="shared" si="608"/>
        <v>0</v>
      </c>
      <c r="AL621" s="82" t="e">
        <f t="shared" si="594"/>
        <v>#VALUE!</v>
      </c>
      <c r="AM621" s="82" t="b">
        <f t="shared" si="595"/>
        <v>0</v>
      </c>
      <c r="AN621" s="82" t="b">
        <f t="shared" si="596"/>
        <v>0</v>
      </c>
      <c r="AO621" s="82" t="b">
        <f t="shared" si="609"/>
        <v>0</v>
      </c>
      <c r="AP621" s="82" t="b">
        <f t="shared" si="597"/>
        <v>0</v>
      </c>
      <c r="AQ621" s="82" t="b">
        <f t="shared" si="610"/>
        <v>0</v>
      </c>
      <c r="AR621" s="70">
        <f t="shared" si="611"/>
        <v>0</v>
      </c>
      <c r="AS621" s="82" t="b">
        <f t="shared" si="598"/>
        <v>0</v>
      </c>
      <c r="AT621" s="82" t="b">
        <f t="shared" si="599"/>
        <v>0</v>
      </c>
      <c r="AU621" s="82" t="b">
        <f t="shared" si="600"/>
        <v>0</v>
      </c>
      <c r="AV621" s="82" t="b">
        <f t="shared" si="601"/>
        <v>0</v>
      </c>
      <c r="AW621" s="82" t="b">
        <f t="shared" si="602"/>
        <v>0</v>
      </c>
      <c r="AX621" s="82" t="b">
        <f t="shared" si="603"/>
        <v>0</v>
      </c>
      <c r="AY621" s="82" t="b">
        <f t="shared" si="612"/>
        <v>0</v>
      </c>
      <c r="AZ621" s="82"/>
      <c r="BA621" s="82" t="b">
        <f t="shared" si="613"/>
        <v>0</v>
      </c>
      <c r="BB621" s="82" t="b">
        <f t="shared" si="614"/>
        <v>0</v>
      </c>
      <c r="BC621" s="82" t="b">
        <f t="shared" si="615"/>
        <v>0</v>
      </c>
      <c r="BD621" s="70"/>
      <c r="BE621" s="70" t="str">
        <f t="shared" si="604"/>
        <v/>
      </c>
      <c r="BF621" s="70">
        <v>610</v>
      </c>
      <c r="BG621" s="70"/>
      <c r="BH621" s="70"/>
      <c r="BI621" s="70"/>
      <c r="BJ621" s="70"/>
      <c r="BK621" s="70"/>
      <c r="BL621" s="70"/>
      <c r="BM621" s="70"/>
      <c r="BN621" s="70"/>
      <c r="BO621" s="70"/>
      <c r="BP621" s="70"/>
      <c r="BQ621" s="70"/>
      <c r="BR621" s="70"/>
      <c r="BS621" s="70" t="b">
        <f t="shared" si="605"/>
        <v>0</v>
      </c>
      <c r="BT621" s="70">
        <f>COUNTA(B622:$O$830)</f>
        <v>0</v>
      </c>
      <c r="BU621" s="70"/>
      <c r="BV621" s="163"/>
      <c r="BW621" s="163"/>
      <c r="BX621" s="163"/>
      <c r="BY621" s="163"/>
      <c r="BZ621" s="163"/>
      <c r="CA621" s="163"/>
      <c r="CB621" s="163"/>
      <c r="CC621" s="163"/>
      <c r="CD621" s="163"/>
      <c r="CE621" s="163" t="str">
        <f t="shared" si="616"/>
        <v/>
      </c>
      <c r="CF621" s="163" t="str">
        <f t="shared" si="617"/>
        <v/>
      </c>
      <c r="CG621" s="163" t="str">
        <f t="shared" si="618"/>
        <v/>
      </c>
      <c r="CH621" s="163" t="str">
        <f t="shared" si="619"/>
        <v/>
      </c>
      <c r="CI621" s="163" t="str">
        <f t="shared" si="620"/>
        <v/>
      </c>
      <c r="CJ621" s="163" t="str">
        <f t="shared" si="621"/>
        <v/>
      </c>
      <c r="CK621" s="163" t="str">
        <f t="shared" si="622"/>
        <v/>
      </c>
      <c r="CL621" s="163" t="str">
        <f t="shared" si="623"/>
        <v/>
      </c>
      <c r="CM621" s="163" t="str">
        <f t="shared" si="624"/>
        <v/>
      </c>
      <c r="CN621" s="163"/>
      <c r="CO621" s="163"/>
      <c r="CP621" s="163" t="str">
        <f t="shared" si="625"/>
        <v/>
      </c>
      <c r="CQ621" s="163"/>
      <c r="CR621" s="163"/>
      <c r="CS621" s="185" t="str">
        <f t="shared" si="642"/>
        <v/>
      </c>
      <c r="CT621" s="70"/>
      <c r="CU621" s="70">
        <f t="shared" si="626"/>
        <v>0</v>
      </c>
      <c r="CV621" s="70">
        <f t="shared" si="627"/>
        <v>0</v>
      </c>
      <c r="CW621" s="70"/>
      <c r="CX621" s="96">
        <f t="shared" si="628"/>
        <v>0</v>
      </c>
      <c r="CY621" s="70"/>
      <c r="CZ621" s="70" t="e">
        <f t="shared" si="629"/>
        <v>#VALUE!</v>
      </c>
      <c r="DA621" s="70" t="e">
        <f t="shared" si="630"/>
        <v>#VALUE!</v>
      </c>
      <c r="DB621" s="70"/>
      <c r="DC621" s="70" t="b">
        <f t="shared" si="643"/>
        <v>0</v>
      </c>
      <c r="DD621" s="70">
        <f t="shared" si="631"/>
        <v>0</v>
      </c>
      <c r="DE621" s="70" t="str">
        <f t="shared" si="632"/>
        <v/>
      </c>
      <c r="DF621" s="70"/>
      <c r="DG621" s="70" t="str">
        <f t="shared" si="644"/>
        <v/>
      </c>
      <c r="DH621" s="70" t="b">
        <f t="shared" si="645"/>
        <v>0</v>
      </c>
      <c r="DI621" s="70" t="str">
        <f t="shared" si="646"/>
        <v/>
      </c>
      <c r="DJ621" s="70"/>
      <c r="DK621" s="70" t="str">
        <f t="shared" si="633"/>
        <v/>
      </c>
      <c r="DL621" s="70" t="str">
        <f t="shared" si="634"/>
        <v/>
      </c>
      <c r="DM621" s="70"/>
      <c r="DN621" s="70" t="str">
        <f t="shared" si="635"/>
        <v/>
      </c>
      <c r="DO621" s="70" t="str">
        <f>IF(DK621="","",AND((COUNTIF($DK$12:DL621,DK621))=1,(COUNTIF($DK$12:DL621,DL621))=1))</f>
        <v/>
      </c>
      <c r="DP621" s="70" t="str">
        <f>IF(DK621="","",AND((COUNTIF(DK621:$DL$812,DK621))=1,(COUNTIF(DK621:$DL$812,DL621))=1))</f>
        <v/>
      </c>
      <c r="DQ621" s="70"/>
      <c r="DR621" s="70" t="b">
        <f t="shared" si="636"/>
        <v>0</v>
      </c>
      <c r="DS621" s="70" t="b">
        <f t="shared" si="637"/>
        <v>0</v>
      </c>
      <c r="DT621" s="70">
        <f t="shared" si="647"/>
        <v>0</v>
      </c>
      <c r="DU621" s="70">
        <f t="shared" si="648"/>
        <v>0</v>
      </c>
      <c r="DV621" s="70" t="b">
        <f t="shared" si="638"/>
        <v>0</v>
      </c>
      <c r="DW621" s="70" t="b">
        <f t="shared" si="639"/>
        <v>0</v>
      </c>
      <c r="DX621" s="70"/>
      <c r="DY621" s="70" t="b">
        <f t="shared" si="640"/>
        <v>0</v>
      </c>
      <c r="DZ621" s="70">
        <f t="shared" si="641"/>
        <v>0</v>
      </c>
      <c r="EA621" s="70"/>
    </row>
    <row r="622" spans="1:131" x14ac:dyDescent="0.25">
      <c r="A622" s="24" t="str">
        <f t="shared" si="606"/>
        <v/>
      </c>
      <c r="B622" s="36"/>
      <c r="C622" s="37"/>
      <c r="D622" s="38"/>
      <c r="E622" s="37"/>
      <c r="F622" s="38"/>
      <c r="G622" s="39"/>
      <c r="H622" s="35"/>
      <c r="I622" s="30"/>
      <c r="J622" s="38"/>
      <c r="K622" s="36"/>
      <c r="L622" s="40"/>
      <c r="M622" s="43"/>
      <c r="N622" s="44"/>
      <c r="O622" s="35"/>
      <c r="P622" s="87"/>
      <c r="R622" s="70"/>
      <c r="S622" s="70"/>
      <c r="T622" s="99" t="s">
        <v>1385</v>
      </c>
      <c r="U622" s="146" t="s">
        <v>1386</v>
      </c>
      <c r="V622" s="70"/>
      <c r="W622" s="70"/>
      <c r="X622" s="70"/>
      <c r="Y622" s="70"/>
      <c r="Z622" t="b">
        <f t="shared" si="585"/>
        <v>0</v>
      </c>
      <c r="AA622" t="b">
        <f t="shared" si="607"/>
        <v>0</v>
      </c>
      <c r="AB622" t="b">
        <f t="shared" si="586"/>
        <v>0</v>
      </c>
      <c r="AC622" t="b">
        <f t="shared" si="587"/>
        <v>0</v>
      </c>
      <c r="AD622" s="101" t="b">
        <f t="shared" si="588"/>
        <v>0</v>
      </c>
      <c r="AE622" t="e">
        <f t="shared" si="589"/>
        <v>#VALUE!</v>
      </c>
      <c r="AF622" t="b">
        <f t="shared" si="590"/>
        <v>0</v>
      </c>
      <c r="AG622" s="135"/>
      <c r="AH622" s="82" t="b">
        <f t="shared" si="591"/>
        <v>0</v>
      </c>
      <c r="AI622" s="99" t="b">
        <f t="shared" si="592"/>
        <v>0</v>
      </c>
      <c r="AJ622" s="70" t="b">
        <f t="shared" si="593"/>
        <v>0</v>
      </c>
      <c r="AK622" s="111" t="b">
        <f t="shared" si="608"/>
        <v>0</v>
      </c>
      <c r="AL622" s="82" t="e">
        <f t="shared" si="594"/>
        <v>#VALUE!</v>
      </c>
      <c r="AM622" s="82" t="b">
        <f t="shared" si="595"/>
        <v>0</v>
      </c>
      <c r="AN622" s="82" t="b">
        <f t="shared" si="596"/>
        <v>0</v>
      </c>
      <c r="AO622" s="82" t="b">
        <f t="shared" si="609"/>
        <v>0</v>
      </c>
      <c r="AP622" s="82" t="b">
        <f t="shared" si="597"/>
        <v>0</v>
      </c>
      <c r="AQ622" s="82" t="b">
        <f t="shared" si="610"/>
        <v>0</v>
      </c>
      <c r="AR622" s="70">
        <f t="shared" si="611"/>
        <v>0</v>
      </c>
      <c r="AS622" s="82" t="b">
        <f t="shared" si="598"/>
        <v>0</v>
      </c>
      <c r="AT622" s="82" t="b">
        <f t="shared" si="599"/>
        <v>0</v>
      </c>
      <c r="AU622" s="82" t="b">
        <f t="shared" si="600"/>
        <v>0</v>
      </c>
      <c r="AV622" s="82" t="b">
        <f t="shared" si="601"/>
        <v>0</v>
      </c>
      <c r="AW622" s="82" t="b">
        <f t="shared" si="602"/>
        <v>0</v>
      </c>
      <c r="AX622" s="82" t="b">
        <f t="shared" si="603"/>
        <v>0</v>
      </c>
      <c r="AY622" s="82" t="b">
        <f t="shared" si="612"/>
        <v>0</v>
      </c>
      <c r="AZ622" s="82"/>
      <c r="BA622" s="82" t="b">
        <f t="shared" si="613"/>
        <v>0</v>
      </c>
      <c r="BB622" s="82" t="b">
        <f t="shared" si="614"/>
        <v>0</v>
      </c>
      <c r="BC622" s="82" t="b">
        <f t="shared" si="615"/>
        <v>0</v>
      </c>
      <c r="BD622" s="70"/>
      <c r="BE622" s="70" t="str">
        <f t="shared" si="604"/>
        <v/>
      </c>
      <c r="BF622" s="70">
        <v>611</v>
      </c>
      <c r="BG622" s="70"/>
      <c r="BH622" s="70"/>
      <c r="BI622" s="70"/>
      <c r="BJ622" s="70"/>
      <c r="BK622" s="70"/>
      <c r="BL622" s="70"/>
      <c r="BM622" s="70"/>
      <c r="BN622" s="70"/>
      <c r="BO622" s="70"/>
      <c r="BP622" s="70"/>
      <c r="BQ622" s="70"/>
      <c r="BR622" s="70"/>
      <c r="BS622" s="70" t="b">
        <f t="shared" si="605"/>
        <v>0</v>
      </c>
      <c r="BT622" s="70">
        <f>COUNTA(B623:$O$830)</f>
        <v>0</v>
      </c>
      <c r="BU622" s="70"/>
      <c r="BV622" s="163"/>
      <c r="BW622" s="163"/>
      <c r="BX622" s="163"/>
      <c r="BY622" s="163"/>
      <c r="BZ622" s="163"/>
      <c r="CA622" s="163"/>
      <c r="CB622" s="163"/>
      <c r="CC622" s="163"/>
      <c r="CD622" s="163"/>
      <c r="CE622" s="163" t="str">
        <f t="shared" si="616"/>
        <v/>
      </c>
      <c r="CF622" s="163" t="str">
        <f t="shared" si="617"/>
        <v/>
      </c>
      <c r="CG622" s="163" t="str">
        <f t="shared" si="618"/>
        <v/>
      </c>
      <c r="CH622" s="163" t="str">
        <f t="shared" si="619"/>
        <v/>
      </c>
      <c r="CI622" s="163" t="str">
        <f t="shared" si="620"/>
        <v/>
      </c>
      <c r="CJ622" s="163" t="str">
        <f t="shared" si="621"/>
        <v/>
      </c>
      <c r="CK622" s="163" t="str">
        <f t="shared" si="622"/>
        <v/>
      </c>
      <c r="CL622" s="163" t="str">
        <f t="shared" si="623"/>
        <v/>
      </c>
      <c r="CM622" s="163" t="str">
        <f t="shared" si="624"/>
        <v/>
      </c>
      <c r="CN622" s="163"/>
      <c r="CO622" s="163"/>
      <c r="CP622" s="163" t="str">
        <f t="shared" si="625"/>
        <v/>
      </c>
      <c r="CQ622" s="163"/>
      <c r="CR622" s="163"/>
      <c r="CS622" s="185" t="str">
        <f t="shared" si="642"/>
        <v/>
      </c>
      <c r="CT622" s="70"/>
      <c r="CU622" s="70">
        <f t="shared" si="626"/>
        <v>0</v>
      </c>
      <c r="CV622" s="70">
        <f t="shared" si="627"/>
        <v>0</v>
      </c>
      <c r="CW622" s="70"/>
      <c r="CX622" s="96">
        <f t="shared" si="628"/>
        <v>0</v>
      </c>
      <c r="CY622" s="70"/>
      <c r="CZ622" s="70" t="e">
        <f t="shared" si="629"/>
        <v>#VALUE!</v>
      </c>
      <c r="DA622" s="70" t="e">
        <f t="shared" si="630"/>
        <v>#VALUE!</v>
      </c>
      <c r="DB622" s="70"/>
      <c r="DC622" s="70" t="b">
        <f t="shared" si="643"/>
        <v>0</v>
      </c>
      <c r="DD622" s="70">
        <f t="shared" si="631"/>
        <v>0</v>
      </c>
      <c r="DE622" s="70" t="str">
        <f t="shared" si="632"/>
        <v/>
      </c>
      <c r="DF622" s="70"/>
      <c r="DG622" s="70" t="str">
        <f t="shared" si="644"/>
        <v/>
      </c>
      <c r="DH622" s="70" t="b">
        <f t="shared" si="645"/>
        <v>0</v>
      </c>
      <c r="DI622" s="70" t="str">
        <f t="shared" si="646"/>
        <v/>
      </c>
      <c r="DJ622" s="70"/>
      <c r="DK622" s="70" t="str">
        <f t="shared" si="633"/>
        <v/>
      </c>
      <c r="DL622" s="70" t="str">
        <f t="shared" si="634"/>
        <v/>
      </c>
      <c r="DM622" s="70"/>
      <c r="DN622" s="70" t="str">
        <f t="shared" si="635"/>
        <v/>
      </c>
      <c r="DO622" s="70" t="str">
        <f>IF(DK622="","",AND((COUNTIF($DK$12:DL622,DK622))=1,(COUNTIF($DK$12:DL622,DL622))=1))</f>
        <v/>
      </c>
      <c r="DP622" s="70" t="str">
        <f>IF(DK622="","",AND((COUNTIF(DK622:$DL$812,DK622))=1,(COUNTIF(DK622:$DL$812,DL622))=1))</f>
        <v/>
      </c>
      <c r="DQ622" s="70"/>
      <c r="DR622" s="70" t="b">
        <f t="shared" si="636"/>
        <v>0</v>
      </c>
      <c r="DS622" s="70" t="b">
        <f t="shared" si="637"/>
        <v>0</v>
      </c>
      <c r="DT622" s="70">
        <f t="shared" si="647"/>
        <v>0</v>
      </c>
      <c r="DU622" s="70">
        <f t="shared" si="648"/>
        <v>0</v>
      </c>
      <c r="DV622" s="70" t="b">
        <f t="shared" si="638"/>
        <v>0</v>
      </c>
      <c r="DW622" s="70" t="b">
        <f t="shared" si="639"/>
        <v>0</v>
      </c>
      <c r="DX622" s="70"/>
      <c r="DY622" s="70" t="b">
        <f t="shared" si="640"/>
        <v>0</v>
      </c>
      <c r="DZ622" s="70">
        <f t="shared" si="641"/>
        <v>0</v>
      </c>
      <c r="EA622" s="70"/>
    </row>
    <row r="623" spans="1:131" x14ac:dyDescent="0.25">
      <c r="A623" s="24" t="str">
        <f t="shared" si="606"/>
        <v/>
      </c>
      <c r="B623" s="36"/>
      <c r="C623" s="37"/>
      <c r="D623" s="38"/>
      <c r="E623" s="37"/>
      <c r="F623" s="38"/>
      <c r="G623" s="39"/>
      <c r="H623" s="35"/>
      <c r="I623" s="30"/>
      <c r="J623" s="38"/>
      <c r="K623" s="36"/>
      <c r="L623" s="40"/>
      <c r="M623" s="43"/>
      <c r="N623" s="44"/>
      <c r="O623" s="35"/>
      <c r="P623" s="87"/>
      <c r="R623" s="70"/>
      <c r="S623" s="70"/>
      <c r="T623" s="99" t="s">
        <v>1387</v>
      </c>
      <c r="U623" s="146" t="s">
        <v>1388</v>
      </c>
      <c r="V623" s="70"/>
      <c r="W623" s="70"/>
      <c r="X623" s="70"/>
      <c r="Y623" s="70"/>
      <c r="Z623" t="b">
        <f t="shared" si="585"/>
        <v>0</v>
      </c>
      <c r="AA623" t="b">
        <f t="shared" si="607"/>
        <v>0</v>
      </c>
      <c r="AB623" t="b">
        <f t="shared" si="586"/>
        <v>0</v>
      </c>
      <c r="AC623" t="b">
        <f t="shared" si="587"/>
        <v>0</v>
      </c>
      <c r="AD623" s="101" t="b">
        <f t="shared" si="588"/>
        <v>0</v>
      </c>
      <c r="AE623" t="e">
        <f t="shared" si="589"/>
        <v>#VALUE!</v>
      </c>
      <c r="AF623" t="b">
        <f t="shared" si="590"/>
        <v>0</v>
      </c>
      <c r="AG623" s="135"/>
      <c r="AH623" s="82" t="b">
        <f t="shared" si="591"/>
        <v>0</v>
      </c>
      <c r="AI623" s="99" t="b">
        <f t="shared" si="592"/>
        <v>0</v>
      </c>
      <c r="AJ623" s="70" t="b">
        <f t="shared" si="593"/>
        <v>0</v>
      </c>
      <c r="AK623" s="111" t="b">
        <f t="shared" si="608"/>
        <v>0</v>
      </c>
      <c r="AL623" s="82" t="e">
        <f t="shared" si="594"/>
        <v>#VALUE!</v>
      </c>
      <c r="AM623" s="82" t="b">
        <f t="shared" si="595"/>
        <v>0</v>
      </c>
      <c r="AN623" s="82" t="b">
        <f t="shared" si="596"/>
        <v>0</v>
      </c>
      <c r="AO623" s="82" t="b">
        <f t="shared" si="609"/>
        <v>0</v>
      </c>
      <c r="AP623" s="82" t="b">
        <f t="shared" si="597"/>
        <v>0</v>
      </c>
      <c r="AQ623" s="82" t="b">
        <f t="shared" si="610"/>
        <v>0</v>
      </c>
      <c r="AR623" s="70">
        <f t="shared" si="611"/>
        <v>0</v>
      </c>
      <c r="AS623" s="82" t="b">
        <f t="shared" si="598"/>
        <v>0</v>
      </c>
      <c r="AT623" s="82" t="b">
        <f t="shared" si="599"/>
        <v>0</v>
      </c>
      <c r="AU623" s="82" t="b">
        <f t="shared" si="600"/>
        <v>0</v>
      </c>
      <c r="AV623" s="82" t="b">
        <f t="shared" si="601"/>
        <v>0</v>
      </c>
      <c r="AW623" s="82" t="b">
        <f t="shared" si="602"/>
        <v>0</v>
      </c>
      <c r="AX623" s="82" t="b">
        <f t="shared" si="603"/>
        <v>0</v>
      </c>
      <c r="AY623" s="82" t="b">
        <f t="shared" si="612"/>
        <v>0</v>
      </c>
      <c r="AZ623" s="82"/>
      <c r="BA623" s="82" t="b">
        <f t="shared" si="613"/>
        <v>0</v>
      </c>
      <c r="BB623" s="82" t="b">
        <f t="shared" si="614"/>
        <v>0</v>
      </c>
      <c r="BC623" s="82" t="b">
        <f t="shared" si="615"/>
        <v>0</v>
      </c>
      <c r="BD623" s="70"/>
      <c r="BE623" s="70" t="str">
        <f t="shared" si="604"/>
        <v/>
      </c>
      <c r="BF623" s="70">
        <v>612</v>
      </c>
      <c r="BG623" s="70"/>
      <c r="BH623" s="70"/>
      <c r="BI623" s="70"/>
      <c r="BJ623" s="70"/>
      <c r="BK623" s="70"/>
      <c r="BL623" s="70"/>
      <c r="BM623" s="70"/>
      <c r="BN623" s="70"/>
      <c r="BO623" s="70"/>
      <c r="BP623" s="70"/>
      <c r="BQ623" s="70"/>
      <c r="BR623" s="70"/>
      <c r="BS623" s="70" t="b">
        <f t="shared" si="605"/>
        <v>0</v>
      </c>
      <c r="BT623" s="70">
        <f>COUNTA(B624:$O$830)</f>
        <v>0</v>
      </c>
      <c r="BU623" s="70"/>
      <c r="BV623" s="163"/>
      <c r="BW623" s="163"/>
      <c r="BX623" s="163"/>
      <c r="BY623" s="163"/>
      <c r="BZ623" s="163"/>
      <c r="CA623" s="163"/>
      <c r="CB623" s="163"/>
      <c r="CC623" s="163"/>
      <c r="CD623" s="163"/>
      <c r="CE623" s="163" t="str">
        <f t="shared" si="616"/>
        <v/>
      </c>
      <c r="CF623" s="163" t="str">
        <f t="shared" si="617"/>
        <v/>
      </c>
      <c r="CG623" s="163" t="str">
        <f t="shared" si="618"/>
        <v/>
      </c>
      <c r="CH623" s="163" t="str">
        <f t="shared" si="619"/>
        <v/>
      </c>
      <c r="CI623" s="163" t="str">
        <f t="shared" si="620"/>
        <v/>
      </c>
      <c r="CJ623" s="163" t="str">
        <f t="shared" si="621"/>
        <v/>
      </c>
      <c r="CK623" s="163" t="str">
        <f t="shared" si="622"/>
        <v/>
      </c>
      <c r="CL623" s="163" t="str">
        <f t="shared" si="623"/>
        <v/>
      </c>
      <c r="CM623" s="163" t="str">
        <f t="shared" si="624"/>
        <v/>
      </c>
      <c r="CN623" s="163"/>
      <c r="CO623" s="163"/>
      <c r="CP623" s="163" t="str">
        <f t="shared" si="625"/>
        <v/>
      </c>
      <c r="CQ623" s="163"/>
      <c r="CR623" s="163"/>
      <c r="CS623" s="185" t="str">
        <f t="shared" si="642"/>
        <v/>
      </c>
      <c r="CT623" s="70"/>
      <c r="CU623" s="70">
        <f t="shared" si="626"/>
        <v>0</v>
      </c>
      <c r="CV623" s="70">
        <f t="shared" si="627"/>
        <v>0</v>
      </c>
      <c r="CW623" s="70"/>
      <c r="CX623" s="96">
        <f t="shared" si="628"/>
        <v>0</v>
      </c>
      <c r="CY623" s="70"/>
      <c r="CZ623" s="70" t="e">
        <f t="shared" si="629"/>
        <v>#VALUE!</v>
      </c>
      <c r="DA623" s="70" t="e">
        <f t="shared" si="630"/>
        <v>#VALUE!</v>
      </c>
      <c r="DB623" s="70"/>
      <c r="DC623" s="70" t="b">
        <f t="shared" si="643"/>
        <v>0</v>
      </c>
      <c r="DD623" s="70">
        <f t="shared" si="631"/>
        <v>0</v>
      </c>
      <c r="DE623" s="70" t="str">
        <f t="shared" si="632"/>
        <v/>
      </c>
      <c r="DF623" s="70"/>
      <c r="DG623" s="70" t="str">
        <f t="shared" si="644"/>
        <v/>
      </c>
      <c r="DH623" s="70" t="b">
        <f t="shared" si="645"/>
        <v>0</v>
      </c>
      <c r="DI623" s="70" t="str">
        <f t="shared" si="646"/>
        <v/>
      </c>
      <c r="DJ623" s="70"/>
      <c r="DK623" s="70" t="str">
        <f t="shared" si="633"/>
        <v/>
      </c>
      <c r="DL623" s="70" t="str">
        <f t="shared" si="634"/>
        <v/>
      </c>
      <c r="DM623" s="70"/>
      <c r="DN623" s="70" t="str">
        <f t="shared" si="635"/>
        <v/>
      </c>
      <c r="DO623" s="70" t="str">
        <f>IF(DK623="","",AND((COUNTIF($DK$12:DL623,DK623))=1,(COUNTIF($DK$12:DL623,DL623))=1))</f>
        <v/>
      </c>
      <c r="DP623" s="70" t="str">
        <f>IF(DK623="","",AND((COUNTIF(DK623:$DL$812,DK623))=1,(COUNTIF(DK623:$DL$812,DL623))=1))</f>
        <v/>
      </c>
      <c r="DQ623" s="70"/>
      <c r="DR623" s="70" t="b">
        <f t="shared" si="636"/>
        <v>0</v>
      </c>
      <c r="DS623" s="70" t="b">
        <f t="shared" si="637"/>
        <v>0</v>
      </c>
      <c r="DT623" s="70">
        <f t="shared" si="647"/>
        <v>0</v>
      </c>
      <c r="DU623" s="70">
        <f t="shared" si="648"/>
        <v>0</v>
      </c>
      <c r="DV623" s="70" t="b">
        <f t="shared" si="638"/>
        <v>0</v>
      </c>
      <c r="DW623" s="70" t="b">
        <f t="shared" si="639"/>
        <v>0</v>
      </c>
      <c r="DX623" s="70"/>
      <c r="DY623" s="70" t="b">
        <f t="shared" si="640"/>
        <v>0</v>
      </c>
      <c r="DZ623" s="70">
        <f t="shared" si="641"/>
        <v>0</v>
      </c>
      <c r="EA623" s="70"/>
    </row>
    <row r="624" spans="1:131" x14ac:dyDescent="0.25">
      <c r="A624" s="24" t="str">
        <f t="shared" si="606"/>
        <v/>
      </c>
      <c r="B624" s="36"/>
      <c r="C624" s="37"/>
      <c r="D624" s="38"/>
      <c r="E624" s="37"/>
      <c r="F624" s="38"/>
      <c r="G624" s="39"/>
      <c r="H624" s="35"/>
      <c r="I624" s="30"/>
      <c r="J624" s="38"/>
      <c r="K624" s="36"/>
      <c r="L624" s="40"/>
      <c r="M624" s="43"/>
      <c r="N624" s="44"/>
      <c r="O624" s="35"/>
      <c r="P624" s="87"/>
      <c r="R624" s="70"/>
      <c r="S624" s="70"/>
      <c r="T624" s="99" t="s">
        <v>1389</v>
      </c>
      <c r="U624" s="146" t="s">
        <v>1390</v>
      </c>
      <c r="V624" s="70"/>
      <c r="W624" s="70"/>
      <c r="X624" s="70"/>
      <c r="Y624" s="70"/>
      <c r="Z624" t="b">
        <f t="shared" si="585"/>
        <v>0</v>
      </c>
      <c r="AA624" t="b">
        <f t="shared" si="607"/>
        <v>0</v>
      </c>
      <c r="AB624" t="b">
        <f t="shared" si="586"/>
        <v>0</v>
      </c>
      <c r="AC624" t="b">
        <f t="shared" si="587"/>
        <v>0</v>
      </c>
      <c r="AD624" s="101" t="b">
        <f t="shared" si="588"/>
        <v>0</v>
      </c>
      <c r="AE624" t="e">
        <f t="shared" si="589"/>
        <v>#VALUE!</v>
      </c>
      <c r="AF624" t="b">
        <f t="shared" si="590"/>
        <v>0</v>
      </c>
      <c r="AG624" s="135"/>
      <c r="AH624" s="82" t="b">
        <f t="shared" si="591"/>
        <v>0</v>
      </c>
      <c r="AI624" s="99" t="b">
        <f t="shared" si="592"/>
        <v>0</v>
      </c>
      <c r="AJ624" s="70" t="b">
        <f t="shared" si="593"/>
        <v>0</v>
      </c>
      <c r="AK624" s="111" t="b">
        <f t="shared" si="608"/>
        <v>0</v>
      </c>
      <c r="AL624" s="82" t="e">
        <f t="shared" si="594"/>
        <v>#VALUE!</v>
      </c>
      <c r="AM624" s="82" t="b">
        <f t="shared" si="595"/>
        <v>0</v>
      </c>
      <c r="AN624" s="82" t="b">
        <f t="shared" si="596"/>
        <v>0</v>
      </c>
      <c r="AO624" s="82" t="b">
        <f t="shared" si="609"/>
        <v>0</v>
      </c>
      <c r="AP624" s="82" t="b">
        <f t="shared" si="597"/>
        <v>0</v>
      </c>
      <c r="AQ624" s="82" t="b">
        <f t="shared" si="610"/>
        <v>0</v>
      </c>
      <c r="AR624" s="70">
        <f t="shared" si="611"/>
        <v>0</v>
      </c>
      <c r="AS624" s="82" t="b">
        <f t="shared" si="598"/>
        <v>0</v>
      </c>
      <c r="AT624" s="82" t="b">
        <f t="shared" si="599"/>
        <v>0</v>
      </c>
      <c r="AU624" s="82" t="b">
        <f t="shared" si="600"/>
        <v>0</v>
      </c>
      <c r="AV624" s="82" t="b">
        <f t="shared" si="601"/>
        <v>0</v>
      </c>
      <c r="AW624" s="82" t="b">
        <f t="shared" si="602"/>
        <v>0</v>
      </c>
      <c r="AX624" s="82" t="b">
        <f t="shared" si="603"/>
        <v>0</v>
      </c>
      <c r="AY624" s="82" t="b">
        <f t="shared" si="612"/>
        <v>0</v>
      </c>
      <c r="AZ624" s="82"/>
      <c r="BA624" s="82" t="b">
        <f t="shared" si="613"/>
        <v>0</v>
      </c>
      <c r="BB624" s="82" t="b">
        <f t="shared" si="614"/>
        <v>0</v>
      </c>
      <c r="BC624" s="82" t="b">
        <f t="shared" si="615"/>
        <v>0</v>
      </c>
      <c r="BD624" s="70"/>
      <c r="BE624" s="70" t="str">
        <f t="shared" si="604"/>
        <v/>
      </c>
      <c r="BF624" s="70">
        <v>613</v>
      </c>
      <c r="BG624" s="70"/>
      <c r="BH624" s="70"/>
      <c r="BI624" s="70"/>
      <c r="BJ624" s="70"/>
      <c r="BK624" s="70"/>
      <c r="BL624" s="70"/>
      <c r="BM624" s="70"/>
      <c r="BN624" s="70"/>
      <c r="BO624" s="70"/>
      <c r="BP624" s="70"/>
      <c r="BQ624" s="70"/>
      <c r="BR624" s="70"/>
      <c r="BS624" s="70" t="b">
        <f t="shared" si="605"/>
        <v>0</v>
      </c>
      <c r="BT624" s="70">
        <f>COUNTA(B625:$O$830)</f>
        <v>0</v>
      </c>
      <c r="BU624" s="70"/>
      <c r="BV624" s="163"/>
      <c r="BW624" s="163"/>
      <c r="BX624" s="163"/>
      <c r="BY624" s="163"/>
      <c r="BZ624" s="163"/>
      <c r="CA624" s="163"/>
      <c r="CB624" s="163"/>
      <c r="CC624" s="163"/>
      <c r="CD624" s="163"/>
      <c r="CE624" s="163" t="str">
        <f t="shared" si="616"/>
        <v/>
      </c>
      <c r="CF624" s="163" t="str">
        <f t="shared" si="617"/>
        <v/>
      </c>
      <c r="CG624" s="163" t="str">
        <f t="shared" si="618"/>
        <v/>
      </c>
      <c r="CH624" s="163" t="str">
        <f t="shared" si="619"/>
        <v/>
      </c>
      <c r="CI624" s="163" t="str">
        <f t="shared" si="620"/>
        <v/>
      </c>
      <c r="CJ624" s="163" t="str">
        <f t="shared" si="621"/>
        <v/>
      </c>
      <c r="CK624" s="163" t="str">
        <f t="shared" si="622"/>
        <v/>
      </c>
      <c r="CL624" s="163" t="str">
        <f t="shared" si="623"/>
        <v/>
      </c>
      <c r="CM624" s="163" t="str">
        <f t="shared" si="624"/>
        <v/>
      </c>
      <c r="CN624" s="163"/>
      <c r="CO624" s="163"/>
      <c r="CP624" s="163" t="str">
        <f t="shared" si="625"/>
        <v/>
      </c>
      <c r="CQ624" s="163"/>
      <c r="CR624" s="163"/>
      <c r="CS624" s="185" t="str">
        <f t="shared" si="642"/>
        <v/>
      </c>
      <c r="CT624" s="70"/>
      <c r="CU624" s="70">
        <f t="shared" si="626"/>
        <v>0</v>
      </c>
      <c r="CV624" s="70">
        <f t="shared" si="627"/>
        <v>0</v>
      </c>
      <c r="CW624" s="70"/>
      <c r="CX624" s="96">
        <f t="shared" si="628"/>
        <v>0</v>
      </c>
      <c r="CY624" s="70"/>
      <c r="CZ624" s="70" t="e">
        <f t="shared" si="629"/>
        <v>#VALUE!</v>
      </c>
      <c r="DA624" s="70" t="e">
        <f t="shared" si="630"/>
        <v>#VALUE!</v>
      </c>
      <c r="DB624" s="70"/>
      <c r="DC624" s="70" t="b">
        <f t="shared" si="643"/>
        <v>0</v>
      </c>
      <c r="DD624" s="70">
        <f t="shared" si="631"/>
        <v>0</v>
      </c>
      <c r="DE624" s="70" t="str">
        <f t="shared" si="632"/>
        <v/>
      </c>
      <c r="DF624" s="70"/>
      <c r="DG624" s="70" t="str">
        <f t="shared" si="644"/>
        <v/>
      </c>
      <c r="DH624" s="70" t="b">
        <f t="shared" si="645"/>
        <v>0</v>
      </c>
      <c r="DI624" s="70" t="str">
        <f t="shared" si="646"/>
        <v/>
      </c>
      <c r="DJ624" s="70"/>
      <c r="DK624" s="70" t="str">
        <f t="shared" si="633"/>
        <v/>
      </c>
      <c r="DL624" s="70" t="str">
        <f t="shared" si="634"/>
        <v/>
      </c>
      <c r="DM624" s="70"/>
      <c r="DN624" s="70" t="str">
        <f t="shared" si="635"/>
        <v/>
      </c>
      <c r="DO624" s="70" t="str">
        <f>IF(DK624="","",AND((COUNTIF($DK$12:DL624,DK624))=1,(COUNTIF($DK$12:DL624,DL624))=1))</f>
        <v/>
      </c>
      <c r="DP624" s="70" t="str">
        <f>IF(DK624="","",AND((COUNTIF(DK624:$DL$812,DK624))=1,(COUNTIF(DK624:$DL$812,DL624))=1))</f>
        <v/>
      </c>
      <c r="DQ624" s="70"/>
      <c r="DR624" s="70" t="b">
        <f t="shared" si="636"/>
        <v>0</v>
      </c>
      <c r="DS624" s="70" t="b">
        <f t="shared" si="637"/>
        <v>0</v>
      </c>
      <c r="DT624" s="70">
        <f t="shared" si="647"/>
        <v>0</v>
      </c>
      <c r="DU624" s="70">
        <f t="shared" si="648"/>
        <v>0</v>
      </c>
      <c r="DV624" s="70" t="b">
        <f t="shared" si="638"/>
        <v>0</v>
      </c>
      <c r="DW624" s="70" t="b">
        <f t="shared" si="639"/>
        <v>0</v>
      </c>
      <c r="DX624" s="70"/>
      <c r="DY624" s="70" t="b">
        <f t="shared" si="640"/>
        <v>0</v>
      </c>
      <c r="DZ624" s="70">
        <f t="shared" si="641"/>
        <v>0</v>
      </c>
      <c r="EA624" s="70"/>
    </row>
    <row r="625" spans="1:131" x14ac:dyDescent="0.25">
      <c r="A625" s="24" t="str">
        <f t="shared" si="606"/>
        <v/>
      </c>
      <c r="B625" s="36"/>
      <c r="C625" s="37"/>
      <c r="D625" s="38"/>
      <c r="E625" s="37"/>
      <c r="F625" s="38"/>
      <c r="G625" s="39"/>
      <c r="H625" s="35"/>
      <c r="I625" s="30"/>
      <c r="J625" s="38"/>
      <c r="K625" s="36"/>
      <c r="L625" s="40"/>
      <c r="M625" s="43"/>
      <c r="N625" s="44"/>
      <c r="O625" s="35"/>
      <c r="P625" s="87"/>
      <c r="R625" s="70"/>
      <c r="S625" s="70"/>
      <c r="T625" s="99" t="s">
        <v>1391</v>
      </c>
      <c r="U625" s="146" t="s">
        <v>1392</v>
      </c>
      <c r="V625" s="70"/>
      <c r="W625" s="70"/>
      <c r="X625" s="70"/>
      <c r="Y625" s="70"/>
      <c r="Z625" t="b">
        <f t="shared" si="585"/>
        <v>0</v>
      </c>
      <c r="AA625" t="b">
        <f t="shared" si="607"/>
        <v>0</v>
      </c>
      <c r="AB625" t="b">
        <f t="shared" si="586"/>
        <v>0</v>
      </c>
      <c r="AC625" t="b">
        <f t="shared" si="587"/>
        <v>0</v>
      </c>
      <c r="AD625" s="101" t="b">
        <f t="shared" si="588"/>
        <v>0</v>
      </c>
      <c r="AE625" t="e">
        <f t="shared" si="589"/>
        <v>#VALUE!</v>
      </c>
      <c r="AF625" t="b">
        <f t="shared" si="590"/>
        <v>0</v>
      </c>
      <c r="AG625" s="135"/>
      <c r="AH625" s="82" t="b">
        <f t="shared" si="591"/>
        <v>0</v>
      </c>
      <c r="AI625" s="99" t="b">
        <f t="shared" si="592"/>
        <v>0</v>
      </c>
      <c r="AJ625" s="70" t="b">
        <f t="shared" si="593"/>
        <v>0</v>
      </c>
      <c r="AK625" s="111" t="b">
        <f t="shared" si="608"/>
        <v>0</v>
      </c>
      <c r="AL625" s="82" t="e">
        <f t="shared" si="594"/>
        <v>#VALUE!</v>
      </c>
      <c r="AM625" s="82" t="b">
        <f t="shared" si="595"/>
        <v>0</v>
      </c>
      <c r="AN625" s="82" t="b">
        <f t="shared" si="596"/>
        <v>0</v>
      </c>
      <c r="AO625" s="82" t="b">
        <f t="shared" si="609"/>
        <v>0</v>
      </c>
      <c r="AP625" s="82" t="b">
        <f t="shared" si="597"/>
        <v>0</v>
      </c>
      <c r="AQ625" s="82" t="b">
        <f t="shared" si="610"/>
        <v>0</v>
      </c>
      <c r="AR625" s="70">
        <f t="shared" si="611"/>
        <v>0</v>
      </c>
      <c r="AS625" s="82" t="b">
        <f t="shared" si="598"/>
        <v>0</v>
      </c>
      <c r="AT625" s="82" t="b">
        <f t="shared" si="599"/>
        <v>0</v>
      </c>
      <c r="AU625" s="82" t="b">
        <f t="shared" si="600"/>
        <v>0</v>
      </c>
      <c r="AV625" s="82" t="b">
        <f t="shared" si="601"/>
        <v>0</v>
      </c>
      <c r="AW625" s="82" t="b">
        <f t="shared" si="602"/>
        <v>0</v>
      </c>
      <c r="AX625" s="82" t="b">
        <f t="shared" si="603"/>
        <v>0</v>
      </c>
      <c r="AY625" s="82" t="b">
        <f t="shared" si="612"/>
        <v>0</v>
      </c>
      <c r="AZ625" s="82"/>
      <c r="BA625" s="82" t="b">
        <f t="shared" si="613"/>
        <v>0</v>
      </c>
      <c r="BB625" s="82" t="b">
        <f t="shared" si="614"/>
        <v>0</v>
      </c>
      <c r="BC625" s="82" t="b">
        <f t="shared" si="615"/>
        <v>0</v>
      </c>
      <c r="BD625" s="70"/>
      <c r="BE625" s="70" t="str">
        <f t="shared" si="604"/>
        <v/>
      </c>
      <c r="BF625" s="70">
        <v>614</v>
      </c>
      <c r="BG625" s="70"/>
      <c r="BH625" s="70"/>
      <c r="BI625" s="70"/>
      <c r="BJ625" s="70"/>
      <c r="BK625" s="70"/>
      <c r="BL625" s="70"/>
      <c r="BM625" s="70"/>
      <c r="BN625" s="70"/>
      <c r="BO625" s="70"/>
      <c r="BP625" s="70"/>
      <c r="BQ625" s="70"/>
      <c r="BR625" s="70"/>
      <c r="BS625" s="70" t="b">
        <f t="shared" si="605"/>
        <v>0</v>
      </c>
      <c r="BT625" s="70">
        <f>COUNTA(B626:$O$830)</f>
        <v>0</v>
      </c>
      <c r="BU625" s="70"/>
      <c r="BV625" s="163"/>
      <c r="BW625" s="163"/>
      <c r="BX625" s="163"/>
      <c r="BY625" s="163"/>
      <c r="BZ625" s="163"/>
      <c r="CA625" s="163"/>
      <c r="CB625" s="163"/>
      <c r="CC625" s="163"/>
      <c r="CD625" s="163"/>
      <c r="CE625" s="163" t="str">
        <f t="shared" si="616"/>
        <v/>
      </c>
      <c r="CF625" s="163" t="str">
        <f t="shared" si="617"/>
        <v/>
      </c>
      <c r="CG625" s="163" t="str">
        <f t="shared" si="618"/>
        <v/>
      </c>
      <c r="CH625" s="163" t="str">
        <f t="shared" si="619"/>
        <v/>
      </c>
      <c r="CI625" s="163" t="str">
        <f t="shared" si="620"/>
        <v/>
      </c>
      <c r="CJ625" s="163" t="str">
        <f t="shared" si="621"/>
        <v/>
      </c>
      <c r="CK625" s="163" t="str">
        <f t="shared" si="622"/>
        <v/>
      </c>
      <c r="CL625" s="163" t="str">
        <f t="shared" si="623"/>
        <v/>
      </c>
      <c r="CM625" s="163" t="str">
        <f t="shared" si="624"/>
        <v/>
      </c>
      <c r="CN625" s="163"/>
      <c r="CO625" s="163"/>
      <c r="CP625" s="163" t="str">
        <f t="shared" si="625"/>
        <v/>
      </c>
      <c r="CQ625" s="163"/>
      <c r="CR625" s="163"/>
      <c r="CS625" s="185" t="str">
        <f t="shared" si="642"/>
        <v/>
      </c>
      <c r="CT625" s="70"/>
      <c r="CU625" s="70">
        <f t="shared" si="626"/>
        <v>0</v>
      </c>
      <c r="CV625" s="70">
        <f t="shared" si="627"/>
        <v>0</v>
      </c>
      <c r="CW625" s="70"/>
      <c r="CX625" s="96">
        <f t="shared" si="628"/>
        <v>0</v>
      </c>
      <c r="CY625" s="70"/>
      <c r="CZ625" s="70" t="e">
        <f t="shared" si="629"/>
        <v>#VALUE!</v>
      </c>
      <c r="DA625" s="70" t="e">
        <f t="shared" si="630"/>
        <v>#VALUE!</v>
      </c>
      <c r="DB625" s="70"/>
      <c r="DC625" s="70" t="b">
        <f t="shared" si="643"/>
        <v>0</v>
      </c>
      <c r="DD625" s="70">
        <f t="shared" si="631"/>
        <v>0</v>
      </c>
      <c r="DE625" s="70" t="str">
        <f t="shared" si="632"/>
        <v/>
      </c>
      <c r="DF625" s="70"/>
      <c r="DG625" s="70" t="str">
        <f t="shared" si="644"/>
        <v/>
      </c>
      <c r="DH625" s="70" t="b">
        <f t="shared" si="645"/>
        <v>0</v>
      </c>
      <c r="DI625" s="70" t="str">
        <f t="shared" si="646"/>
        <v/>
      </c>
      <c r="DJ625" s="70"/>
      <c r="DK625" s="70" t="str">
        <f t="shared" si="633"/>
        <v/>
      </c>
      <c r="DL625" s="70" t="str">
        <f t="shared" si="634"/>
        <v/>
      </c>
      <c r="DM625" s="70"/>
      <c r="DN625" s="70" t="str">
        <f t="shared" si="635"/>
        <v/>
      </c>
      <c r="DO625" s="70" t="str">
        <f>IF(DK625="","",AND((COUNTIF($DK$12:DL625,DK625))=1,(COUNTIF($DK$12:DL625,DL625))=1))</f>
        <v/>
      </c>
      <c r="DP625" s="70" t="str">
        <f>IF(DK625="","",AND((COUNTIF(DK625:$DL$812,DK625))=1,(COUNTIF(DK625:$DL$812,DL625))=1))</f>
        <v/>
      </c>
      <c r="DQ625" s="70"/>
      <c r="DR625" s="70" t="b">
        <f t="shared" si="636"/>
        <v>0</v>
      </c>
      <c r="DS625" s="70" t="b">
        <f t="shared" si="637"/>
        <v>0</v>
      </c>
      <c r="DT625" s="70">
        <f t="shared" si="647"/>
        <v>0</v>
      </c>
      <c r="DU625" s="70">
        <f t="shared" si="648"/>
        <v>0</v>
      </c>
      <c r="DV625" s="70" t="b">
        <f t="shared" si="638"/>
        <v>0</v>
      </c>
      <c r="DW625" s="70" t="b">
        <f t="shared" si="639"/>
        <v>0</v>
      </c>
      <c r="DX625" s="70"/>
      <c r="DY625" s="70" t="b">
        <f t="shared" si="640"/>
        <v>0</v>
      </c>
      <c r="DZ625" s="70">
        <f t="shared" si="641"/>
        <v>0</v>
      </c>
      <c r="EA625" s="70"/>
    </row>
    <row r="626" spans="1:131" x14ac:dyDescent="0.25">
      <c r="A626" s="24" t="str">
        <f t="shared" si="606"/>
        <v/>
      </c>
      <c r="B626" s="36"/>
      <c r="C626" s="37"/>
      <c r="D626" s="38"/>
      <c r="E626" s="37"/>
      <c r="F626" s="38"/>
      <c r="G626" s="39"/>
      <c r="H626" s="35"/>
      <c r="I626" s="30"/>
      <c r="J626" s="38"/>
      <c r="K626" s="36"/>
      <c r="L626" s="40"/>
      <c r="M626" s="43"/>
      <c r="N626" s="44"/>
      <c r="O626" s="35"/>
      <c r="P626" s="87"/>
      <c r="R626" s="70"/>
      <c r="S626" s="70"/>
      <c r="T626" s="99" t="s">
        <v>1393</v>
      </c>
      <c r="U626" s="146" t="s">
        <v>1394</v>
      </c>
      <c r="V626" s="70"/>
      <c r="W626" s="70"/>
      <c r="X626" s="70"/>
      <c r="Y626" s="70"/>
      <c r="Z626" t="b">
        <f t="shared" si="585"/>
        <v>0</v>
      </c>
      <c r="AA626" t="b">
        <f t="shared" si="607"/>
        <v>0</v>
      </c>
      <c r="AB626" t="b">
        <f t="shared" si="586"/>
        <v>0</v>
      </c>
      <c r="AC626" t="b">
        <f t="shared" si="587"/>
        <v>0</v>
      </c>
      <c r="AD626" s="101" t="b">
        <f t="shared" si="588"/>
        <v>0</v>
      </c>
      <c r="AE626" t="e">
        <f t="shared" si="589"/>
        <v>#VALUE!</v>
      </c>
      <c r="AF626" t="b">
        <f t="shared" si="590"/>
        <v>0</v>
      </c>
      <c r="AG626" s="135"/>
      <c r="AH626" s="82" t="b">
        <f t="shared" si="591"/>
        <v>0</v>
      </c>
      <c r="AI626" s="99" t="b">
        <f t="shared" si="592"/>
        <v>0</v>
      </c>
      <c r="AJ626" s="70" t="b">
        <f t="shared" si="593"/>
        <v>0</v>
      </c>
      <c r="AK626" s="111" t="b">
        <f t="shared" si="608"/>
        <v>0</v>
      </c>
      <c r="AL626" s="82" t="e">
        <f t="shared" si="594"/>
        <v>#VALUE!</v>
      </c>
      <c r="AM626" s="82" t="b">
        <f t="shared" si="595"/>
        <v>0</v>
      </c>
      <c r="AN626" s="82" t="b">
        <f t="shared" si="596"/>
        <v>0</v>
      </c>
      <c r="AO626" s="82" t="b">
        <f t="shared" si="609"/>
        <v>0</v>
      </c>
      <c r="AP626" s="82" t="b">
        <f t="shared" si="597"/>
        <v>0</v>
      </c>
      <c r="AQ626" s="82" t="b">
        <f t="shared" si="610"/>
        <v>0</v>
      </c>
      <c r="AR626" s="70">
        <f t="shared" si="611"/>
        <v>0</v>
      </c>
      <c r="AS626" s="82" t="b">
        <f t="shared" si="598"/>
        <v>0</v>
      </c>
      <c r="AT626" s="82" t="b">
        <f t="shared" si="599"/>
        <v>0</v>
      </c>
      <c r="AU626" s="82" t="b">
        <f t="shared" si="600"/>
        <v>0</v>
      </c>
      <c r="AV626" s="82" t="b">
        <f t="shared" si="601"/>
        <v>0</v>
      </c>
      <c r="AW626" s="82" t="b">
        <f t="shared" si="602"/>
        <v>0</v>
      </c>
      <c r="AX626" s="82" t="b">
        <f t="shared" si="603"/>
        <v>0</v>
      </c>
      <c r="AY626" s="82" t="b">
        <f t="shared" si="612"/>
        <v>0</v>
      </c>
      <c r="AZ626" s="82"/>
      <c r="BA626" s="82" t="b">
        <f t="shared" si="613"/>
        <v>0</v>
      </c>
      <c r="BB626" s="82" t="b">
        <f t="shared" si="614"/>
        <v>0</v>
      </c>
      <c r="BC626" s="82" t="b">
        <f t="shared" si="615"/>
        <v>0</v>
      </c>
      <c r="BD626" s="70"/>
      <c r="BE626" s="70" t="str">
        <f t="shared" si="604"/>
        <v/>
      </c>
      <c r="BF626" s="70">
        <v>615</v>
      </c>
      <c r="BG626" s="70"/>
      <c r="BH626" s="70"/>
      <c r="BI626" s="70"/>
      <c r="BJ626" s="70"/>
      <c r="BK626" s="70"/>
      <c r="BL626" s="70"/>
      <c r="BM626" s="70"/>
      <c r="BN626" s="70"/>
      <c r="BO626" s="70"/>
      <c r="BP626" s="70"/>
      <c r="BQ626" s="70"/>
      <c r="BR626" s="70"/>
      <c r="BS626" s="70" t="b">
        <f t="shared" si="605"/>
        <v>0</v>
      </c>
      <c r="BT626" s="70">
        <f>COUNTA(B627:$O$830)</f>
        <v>0</v>
      </c>
      <c r="BU626" s="70"/>
      <c r="BV626" s="163"/>
      <c r="BW626" s="163"/>
      <c r="BX626" s="163"/>
      <c r="BY626" s="163"/>
      <c r="BZ626" s="163"/>
      <c r="CA626" s="163"/>
      <c r="CB626" s="163"/>
      <c r="CC626" s="163"/>
      <c r="CD626" s="163"/>
      <c r="CE626" s="163" t="str">
        <f t="shared" si="616"/>
        <v/>
      </c>
      <c r="CF626" s="163" t="str">
        <f t="shared" si="617"/>
        <v/>
      </c>
      <c r="CG626" s="163" t="str">
        <f t="shared" si="618"/>
        <v/>
      </c>
      <c r="CH626" s="163" t="str">
        <f t="shared" si="619"/>
        <v/>
      </c>
      <c r="CI626" s="163" t="str">
        <f t="shared" si="620"/>
        <v/>
      </c>
      <c r="CJ626" s="163" t="str">
        <f t="shared" si="621"/>
        <v/>
      </c>
      <c r="CK626" s="163" t="str">
        <f t="shared" si="622"/>
        <v/>
      </c>
      <c r="CL626" s="163" t="str">
        <f t="shared" si="623"/>
        <v/>
      </c>
      <c r="CM626" s="163" t="str">
        <f t="shared" si="624"/>
        <v/>
      </c>
      <c r="CN626" s="163"/>
      <c r="CO626" s="163"/>
      <c r="CP626" s="163" t="str">
        <f t="shared" si="625"/>
        <v/>
      </c>
      <c r="CQ626" s="163"/>
      <c r="CR626" s="163"/>
      <c r="CS626" s="185" t="str">
        <f t="shared" si="642"/>
        <v/>
      </c>
      <c r="CT626" s="70"/>
      <c r="CU626" s="70">
        <f t="shared" si="626"/>
        <v>0</v>
      </c>
      <c r="CV626" s="70">
        <f t="shared" si="627"/>
        <v>0</v>
      </c>
      <c r="CW626" s="70"/>
      <c r="CX626" s="96">
        <f t="shared" si="628"/>
        <v>0</v>
      </c>
      <c r="CY626" s="70"/>
      <c r="CZ626" s="70" t="e">
        <f t="shared" si="629"/>
        <v>#VALUE!</v>
      </c>
      <c r="DA626" s="70" t="e">
        <f t="shared" si="630"/>
        <v>#VALUE!</v>
      </c>
      <c r="DB626" s="70"/>
      <c r="DC626" s="70" t="b">
        <f t="shared" si="643"/>
        <v>0</v>
      </c>
      <c r="DD626" s="70">
        <f t="shared" si="631"/>
        <v>0</v>
      </c>
      <c r="DE626" s="70" t="str">
        <f t="shared" si="632"/>
        <v/>
      </c>
      <c r="DF626" s="70"/>
      <c r="DG626" s="70" t="str">
        <f t="shared" si="644"/>
        <v/>
      </c>
      <c r="DH626" s="70" t="b">
        <f t="shared" si="645"/>
        <v>0</v>
      </c>
      <c r="DI626" s="70" t="str">
        <f t="shared" si="646"/>
        <v/>
      </c>
      <c r="DJ626" s="70"/>
      <c r="DK626" s="70" t="str">
        <f t="shared" si="633"/>
        <v/>
      </c>
      <c r="DL626" s="70" t="str">
        <f t="shared" si="634"/>
        <v/>
      </c>
      <c r="DM626" s="70"/>
      <c r="DN626" s="70" t="str">
        <f t="shared" si="635"/>
        <v/>
      </c>
      <c r="DO626" s="70" t="str">
        <f>IF(DK626="","",AND((COUNTIF($DK$12:DL626,DK626))=1,(COUNTIF($DK$12:DL626,DL626))=1))</f>
        <v/>
      </c>
      <c r="DP626" s="70" t="str">
        <f>IF(DK626="","",AND((COUNTIF(DK626:$DL$812,DK626))=1,(COUNTIF(DK626:$DL$812,DL626))=1))</f>
        <v/>
      </c>
      <c r="DQ626" s="70"/>
      <c r="DR626" s="70" t="b">
        <f t="shared" si="636"/>
        <v>0</v>
      </c>
      <c r="DS626" s="70" t="b">
        <f t="shared" si="637"/>
        <v>0</v>
      </c>
      <c r="DT626" s="70">
        <f t="shared" si="647"/>
        <v>0</v>
      </c>
      <c r="DU626" s="70">
        <f t="shared" si="648"/>
        <v>0</v>
      </c>
      <c r="DV626" s="70" t="b">
        <f t="shared" si="638"/>
        <v>0</v>
      </c>
      <c r="DW626" s="70" t="b">
        <f t="shared" si="639"/>
        <v>0</v>
      </c>
      <c r="DX626" s="70"/>
      <c r="DY626" s="70" t="b">
        <f t="shared" si="640"/>
        <v>0</v>
      </c>
      <c r="DZ626" s="70">
        <f t="shared" si="641"/>
        <v>0</v>
      </c>
      <c r="EA626" s="70"/>
    </row>
    <row r="627" spans="1:131" x14ac:dyDescent="0.25">
      <c r="A627" s="24" t="str">
        <f t="shared" si="606"/>
        <v/>
      </c>
      <c r="B627" s="36"/>
      <c r="C627" s="37"/>
      <c r="D627" s="38"/>
      <c r="E627" s="37"/>
      <c r="F627" s="38"/>
      <c r="G627" s="39"/>
      <c r="H627" s="35"/>
      <c r="I627" s="30"/>
      <c r="J627" s="38"/>
      <c r="K627" s="36"/>
      <c r="L627" s="40"/>
      <c r="M627" s="43"/>
      <c r="N627" s="44"/>
      <c r="O627" s="35"/>
      <c r="P627" s="87"/>
      <c r="R627" s="70"/>
      <c r="S627" s="70"/>
      <c r="T627" s="99" t="s">
        <v>1395</v>
      </c>
      <c r="U627" s="146" t="s">
        <v>1396</v>
      </c>
      <c r="V627" s="70"/>
      <c r="W627" s="70"/>
      <c r="X627" s="70"/>
      <c r="Y627" s="70"/>
      <c r="Z627" t="b">
        <f t="shared" si="585"/>
        <v>0</v>
      </c>
      <c r="AA627" t="b">
        <f t="shared" si="607"/>
        <v>0</v>
      </c>
      <c r="AB627" t="b">
        <f t="shared" si="586"/>
        <v>0</v>
      </c>
      <c r="AC627" t="b">
        <f t="shared" si="587"/>
        <v>0</v>
      </c>
      <c r="AD627" s="101" t="b">
        <f t="shared" si="588"/>
        <v>0</v>
      </c>
      <c r="AE627" t="e">
        <f t="shared" si="589"/>
        <v>#VALUE!</v>
      </c>
      <c r="AF627" t="b">
        <f t="shared" si="590"/>
        <v>0</v>
      </c>
      <c r="AG627" s="135"/>
      <c r="AH627" s="82" t="b">
        <f t="shared" si="591"/>
        <v>0</v>
      </c>
      <c r="AI627" s="99" t="b">
        <f t="shared" si="592"/>
        <v>0</v>
      </c>
      <c r="AJ627" s="70" t="b">
        <f t="shared" si="593"/>
        <v>0</v>
      </c>
      <c r="AK627" s="111" t="b">
        <f t="shared" si="608"/>
        <v>0</v>
      </c>
      <c r="AL627" s="82" t="e">
        <f t="shared" si="594"/>
        <v>#VALUE!</v>
      </c>
      <c r="AM627" s="82" t="b">
        <f t="shared" si="595"/>
        <v>0</v>
      </c>
      <c r="AN627" s="82" t="b">
        <f t="shared" si="596"/>
        <v>0</v>
      </c>
      <c r="AO627" s="82" t="b">
        <f t="shared" si="609"/>
        <v>0</v>
      </c>
      <c r="AP627" s="82" t="b">
        <f t="shared" si="597"/>
        <v>0</v>
      </c>
      <c r="AQ627" s="82" t="b">
        <f t="shared" si="610"/>
        <v>0</v>
      </c>
      <c r="AR627" s="70">
        <f t="shared" si="611"/>
        <v>0</v>
      </c>
      <c r="AS627" s="82" t="b">
        <f t="shared" si="598"/>
        <v>0</v>
      </c>
      <c r="AT627" s="82" t="b">
        <f t="shared" si="599"/>
        <v>0</v>
      </c>
      <c r="AU627" s="82" t="b">
        <f t="shared" si="600"/>
        <v>0</v>
      </c>
      <c r="AV627" s="82" t="b">
        <f t="shared" si="601"/>
        <v>0</v>
      </c>
      <c r="AW627" s="82" t="b">
        <f t="shared" si="602"/>
        <v>0</v>
      </c>
      <c r="AX627" s="82" t="b">
        <f t="shared" si="603"/>
        <v>0</v>
      </c>
      <c r="AY627" s="82" t="b">
        <f t="shared" si="612"/>
        <v>0</v>
      </c>
      <c r="AZ627" s="82"/>
      <c r="BA627" s="82" t="b">
        <f t="shared" si="613"/>
        <v>0</v>
      </c>
      <c r="BB627" s="82" t="b">
        <f t="shared" si="614"/>
        <v>0</v>
      </c>
      <c r="BC627" s="82" t="b">
        <f t="shared" si="615"/>
        <v>0</v>
      </c>
      <c r="BD627" s="70"/>
      <c r="BE627" s="70" t="str">
        <f t="shared" si="604"/>
        <v/>
      </c>
      <c r="BF627" s="70">
        <v>616</v>
      </c>
      <c r="BG627" s="70"/>
      <c r="BH627" s="70"/>
      <c r="BI627" s="70"/>
      <c r="BJ627" s="70"/>
      <c r="BK627" s="70"/>
      <c r="BL627" s="70"/>
      <c r="BM627" s="70"/>
      <c r="BN627" s="70"/>
      <c r="BO627" s="70"/>
      <c r="BP627" s="70"/>
      <c r="BQ627" s="70"/>
      <c r="BR627" s="70"/>
      <c r="BS627" s="70" t="b">
        <f t="shared" si="605"/>
        <v>0</v>
      </c>
      <c r="BT627" s="70">
        <f>COUNTA(B628:$O$830)</f>
        <v>0</v>
      </c>
      <c r="BU627" s="70"/>
      <c r="BV627" s="163"/>
      <c r="BW627" s="163"/>
      <c r="BX627" s="163"/>
      <c r="BY627" s="163"/>
      <c r="BZ627" s="163"/>
      <c r="CA627" s="163"/>
      <c r="CB627" s="163"/>
      <c r="CC627" s="163"/>
      <c r="CD627" s="163"/>
      <c r="CE627" s="163" t="str">
        <f t="shared" si="616"/>
        <v/>
      </c>
      <c r="CF627" s="163" t="str">
        <f t="shared" si="617"/>
        <v/>
      </c>
      <c r="CG627" s="163" t="str">
        <f t="shared" si="618"/>
        <v/>
      </c>
      <c r="CH627" s="163" t="str">
        <f t="shared" si="619"/>
        <v/>
      </c>
      <c r="CI627" s="163" t="str">
        <f t="shared" si="620"/>
        <v/>
      </c>
      <c r="CJ627" s="163" t="str">
        <f t="shared" si="621"/>
        <v/>
      </c>
      <c r="CK627" s="163" t="str">
        <f t="shared" si="622"/>
        <v/>
      </c>
      <c r="CL627" s="163" t="str">
        <f t="shared" si="623"/>
        <v/>
      </c>
      <c r="CM627" s="163" t="str">
        <f t="shared" si="624"/>
        <v/>
      </c>
      <c r="CN627" s="163"/>
      <c r="CO627" s="163"/>
      <c r="CP627" s="163" t="str">
        <f t="shared" si="625"/>
        <v/>
      </c>
      <c r="CQ627" s="163"/>
      <c r="CR627" s="163"/>
      <c r="CS627" s="185" t="str">
        <f t="shared" si="642"/>
        <v/>
      </c>
      <c r="CT627" s="70"/>
      <c r="CU627" s="70">
        <f t="shared" si="626"/>
        <v>0</v>
      </c>
      <c r="CV627" s="70">
        <f t="shared" si="627"/>
        <v>0</v>
      </c>
      <c r="CW627" s="70"/>
      <c r="CX627" s="96">
        <f t="shared" si="628"/>
        <v>0</v>
      </c>
      <c r="CY627" s="70"/>
      <c r="CZ627" s="70" t="e">
        <f t="shared" si="629"/>
        <v>#VALUE!</v>
      </c>
      <c r="DA627" s="70" t="e">
        <f t="shared" si="630"/>
        <v>#VALUE!</v>
      </c>
      <c r="DB627" s="70"/>
      <c r="DC627" s="70" t="b">
        <f t="shared" si="643"/>
        <v>0</v>
      </c>
      <c r="DD627" s="70">
        <f t="shared" si="631"/>
        <v>0</v>
      </c>
      <c r="DE627" s="70" t="str">
        <f t="shared" si="632"/>
        <v/>
      </c>
      <c r="DF627" s="70"/>
      <c r="DG627" s="70" t="str">
        <f t="shared" si="644"/>
        <v/>
      </c>
      <c r="DH627" s="70" t="b">
        <f t="shared" si="645"/>
        <v>0</v>
      </c>
      <c r="DI627" s="70" t="str">
        <f t="shared" si="646"/>
        <v/>
      </c>
      <c r="DJ627" s="70"/>
      <c r="DK627" s="70" t="str">
        <f t="shared" si="633"/>
        <v/>
      </c>
      <c r="DL627" s="70" t="str">
        <f t="shared" si="634"/>
        <v/>
      </c>
      <c r="DM627" s="70"/>
      <c r="DN627" s="70" t="str">
        <f t="shared" si="635"/>
        <v/>
      </c>
      <c r="DO627" s="70" t="str">
        <f>IF(DK627="","",AND((COUNTIF($DK$12:DL627,DK627))=1,(COUNTIF($DK$12:DL627,DL627))=1))</f>
        <v/>
      </c>
      <c r="DP627" s="70" t="str">
        <f>IF(DK627="","",AND((COUNTIF(DK627:$DL$812,DK627))=1,(COUNTIF(DK627:$DL$812,DL627))=1))</f>
        <v/>
      </c>
      <c r="DQ627" s="70"/>
      <c r="DR627" s="70" t="b">
        <f t="shared" si="636"/>
        <v>0</v>
      </c>
      <c r="DS627" s="70" t="b">
        <f t="shared" si="637"/>
        <v>0</v>
      </c>
      <c r="DT627" s="70">
        <f t="shared" si="647"/>
        <v>0</v>
      </c>
      <c r="DU627" s="70">
        <f t="shared" si="648"/>
        <v>0</v>
      </c>
      <c r="DV627" s="70" t="b">
        <f t="shared" si="638"/>
        <v>0</v>
      </c>
      <c r="DW627" s="70" t="b">
        <f t="shared" si="639"/>
        <v>0</v>
      </c>
      <c r="DX627" s="70"/>
      <c r="DY627" s="70" t="b">
        <f t="shared" si="640"/>
        <v>0</v>
      </c>
      <c r="DZ627" s="70">
        <f t="shared" si="641"/>
        <v>0</v>
      </c>
      <c r="EA627" s="70"/>
    </row>
    <row r="628" spans="1:131" x14ac:dyDescent="0.25">
      <c r="A628" s="24" t="str">
        <f t="shared" si="606"/>
        <v/>
      </c>
      <c r="B628" s="36"/>
      <c r="C628" s="37"/>
      <c r="D628" s="38"/>
      <c r="E628" s="37"/>
      <c r="F628" s="38"/>
      <c r="G628" s="39"/>
      <c r="H628" s="35"/>
      <c r="I628" s="30"/>
      <c r="J628" s="38"/>
      <c r="K628" s="36"/>
      <c r="L628" s="40"/>
      <c r="M628" s="43"/>
      <c r="N628" s="44"/>
      <c r="O628" s="35"/>
      <c r="P628" s="87"/>
      <c r="R628" s="70"/>
      <c r="S628" s="70"/>
      <c r="T628" s="99" t="s">
        <v>1397</v>
      </c>
      <c r="U628" s="146" t="s">
        <v>1398</v>
      </c>
      <c r="V628" s="70"/>
      <c r="W628" s="70"/>
      <c r="X628" s="70"/>
      <c r="Y628" s="70"/>
      <c r="Z628" t="b">
        <f t="shared" si="585"/>
        <v>0</v>
      </c>
      <c r="AA628" t="b">
        <f t="shared" si="607"/>
        <v>0</v>
      </c>
      <c r="AB628" t="b">
        <f t="shared" si="586"/>
        <v>0</v>
      </c>
      <c r="AC628" t="b">
        <f t="shared" si="587"/>
        <v>0</v>
      </c>
      <c r="AD628" s="101" t="b">
        <f t="shared" si="588"/>
        <v>0</v>
      </c>
      <c r="AE628" t="e">
        <f t="shared" si="589"/>
        <v>#VALUE!</v>
      </c>
      <c r="AF628" t="b">
        <f t="shared" si="590"/>
        <v>0</v>
      </c>
      <c r="AG628" s="135"/>
      <c r="AH628" s="82" t="b">
        <f t="shared" si="591"/>
        <v>0</v>
      </c>
      <c r="AI628" s="99" t="b">
        <f t="shared" si="592"/>
        <v>0</v>
      </c>
      <c r="AJ628" s="70" t="b">
        <f t="shared" si="593"/>
        <v>0</v>
      </c>
      <c r="AK628" s="111" t="b">
        <f t="shared" si="608"/>
        <v>0</v>
      </c>
      <c r="AL628" s="82" t="e">
        <f t="shared" si="594"/>
        <v>#VALUE!</v>
      </c>
      <c r="AM628" s="82" t="b">
        <f t="shared" si="595"/>
        <v>0</v>
      </c>
      <c r="AN628" s="82" t="b">
        <f t="shared" si="596"/>
        <v>0</v>
      </c>
      <c r="AO628" s="82" t="b">
        <f t="shared" si="609"/>
        <v>0</v>
      </c>
      <c r="AP628" s="82" t="b">
        <f t="shared" si="597"/>
        <v>0</v>
      </c>
      <c r="AQ628" s="82" t="b">
        <f t="shared" si="610"/>
        <v>0</v>
      </c>
      <c r="AR628" s="70">
        <f t="shared" si="611"/>
        <v>0</v>
      </c>
      <c r="AS628" s="82" t="b">
        <f t="shared" si="598"/>
        <v>0</v>
      </c>
      <c r="AT628" s="82" t="b">
        <f t="shared" si="599"/>
        <v>0</v>
      </c>
      <c r="AU628" s="82" t="b">
        <f t="shared" si="600"/>
        <v>0</v>
      </c>
      <c r="AV628" s="82" t="b">
        <f t="shared" si="601"/>
        <v>0</v>
      </c>
      <c r="AW628" s="82" t="b">
        <f t="shared" si="602"/>
        <v>0</v>
      </c>
      <c r="AX628" s="82" t="b">
        <f t="shared" si="603"/>
        <v>0</v>
      </c>
      <c r="AY628" s="82" t="b">
        <f t="shared" si="612"/>
        <v>0</v>
      </c>
      <c r="AZ628" s="82"/>
      <c r="BA628" s="82" t="b">
        <f t="shared" si="613"/>
        <v>0</v>
      </c>
      <c r="BB628" s="82" t="b">
        <f t="shared" si="614"/>
        <v>0</v>
      </c>
      <c r="BC628" s="82" t="b">
        <f t="shared" si="615"/>
        <v>0</v>
      </c>
      <c r="BD628" s="70"/>
      <c r="BE628" s="70" t="str">
        <f t="shared" si="604"/>
        <v/>
      </c>
      <c r="BF628" s="70">
        <v>617</v>
      </c>
      <c r="BG628" s="70"/>
      <c r="BH628" s="70"/>
      <c r="BI628" s="70"/>
      <c r="BJ628" s="70"/>
      <c r="BK628" s="70"/>
      <c r="BL628" s="70"/>
      <c r="BM628" s="70"/>
      <c r="BN628" s="70"/>
      <c r="BO628" s="70"/>
      <c r="BP628" s="70"/>
      <c r="BQ628" s="70"/>
      <c r="BR628" s="70"/>
      <c r="BS628" s="70" t="b">
        <f t="shared" si="605"/>
        <v>0</v>
      </c>
      <c r="BT628" s="70">
        <f>COUNTA(B629:$O$830)</f>
        <v>0</v>
      </c>
      <c r="BU628" s="70"/>
      <c r="BV628" s="163"/>
      <c r="BW628" s="163"/>
      <c r="BX628" s="163"/>
      <c r="BY628" s="163"/>
      <c r="BZ628" s="163"/>
      <c r="CA628" s="163"/>
      <c r="CB628" s="163"/>
      <c r="CC628" s="163"/>
      <c r="CD628" s="163"/>
      <c r="CE628" s="163" t="str">
        <f t="shared" si="616"/>
        <v/>
      </c>
      <c r="CF628" s="163" t="str">
        <f t="shared" si="617"/>
        <v/>
      </c>
      <c r="CG628" s="163" t="str">
        <f t="shared" si="618"/>
        <v/>
      </c>
      <c r="CH628" s="163" t="str">
        <f t="shared" si="619"/>
        <v/>
      </c>
      <c r="CI628" s="163" t="str">
        <f t="shared" si="620"/>
        <v/>
      </c>
      <c r="CJ628" s="163" t="str">
        <f t="shared" si="621"/>
        <v/>
      </c>
      <c r="CK628" s="163" t="str">
        <f t="shared" si="622"/>
        <v/>
      </c>
      <c r="CL628" s="163" t="str">
        <f t="shared" si="623"/>
        <v/>
      </c>
      <c r="CM628" s="163" t="str">
        <f t="shared" si="624"/>
        <v/>
      </c>
      <c r="CN628" s="163"/>
      <c r="CO628" s="163"/>
      <c r="CP628" s="163" t="str">
        <f t="shared" si="625"/>
        <v/>
      </c>
      <c r="CQ628" s="163"/>
      <c r="CR628" s="163"/>
      <c r="CS628" s="185" t="str">
        <f t="shared" si="642"/>
        <v/>
      </c>
      <c r="CT628" s="70"/>
      <c r="CU628" s="70">
        <f t="shared" si="626"/>
        <v>0</v>
      </c>
      <c r="CV628" s="70">
        <f t="shared" si="627"/>
        <v>0</v>
      </c>
      <c r="CW628" s="70"/>
      <c r="CX628" s="96">
        <f t="shared" si="628"/>
        <v>0</v>
      </c>
      <c r="CY628" s="70"/>
      <c r="CZ628" s="70" t="e">
        <f t="shared" si="629"/>
        <v>#VALUE!</v>
      </c>
      <c r="DA628" s="70" t="e">
        <f t="shared" si="630"/>
        <v>#VALUE!</v>
      </c>
      <c r="DB628" s="70"/>
      <c r="DC628" s="70" t="b">
        <f t="shared" si="643"/>
        <v>0</v>
      </c>
      <c r="DD628" s="70">
        <f t="shared" si="631"/>
        <v>0</v>
      </c>
      <c r="DE628" s="70" t="str">
        <f t="shared" si="632"/>
        <v/>
      </c>
      <c r="DF628" s="70"/>
      <c r="DG628" s="70" t="str">
        <f t="shared" si="644"/>
        <v/>
      </c>
      <c r="DH628" s="70" t="b">
        <f t="shared" si="645"/>
        <v>0</v>
      </c>
      <c r="DI628" s="70" t="str">
        <f t="shared" si="646"/>
        <v/>
      </c>
      <c r="DJ628" s="70"/>
      <c r="DK628" s="70" t="str">
        <f t="shared" si="633"/>
        <v/>
      </c>
      <c r="DL628" s="70" t="str">
        <f t="shared" si="634"/>
        <v/>
      </c>
      <c r="DM628" s="70"/>
      <c r="DN628" s="70" t="str">
        <f t="shared" si="635"/>
        <v/>
      </c>
      <c r="DO628" s="70" t="str">
        <f>IF(DK628="","",AND((COUNTIF($DK$12:DL628,DK628))=1,(COUNTIF($DK$12:DL628,DL628))=1))</f>
        <v/>
      </c>
      <c r="DP628" s="70" t="str">
        <f>IF(DK628="","",AND((COUNTIF(DK628:$DL$812,DK628))=1,(COUNTIF(DK628:$DL$812,DL628))=1))</f>
        <v/>
      </c>
      <c r="DQ628" s="70"/>
      <c r="DR628" s="70" t="b">
        <f t="shared" si="636"/>
        <v>0</v>
      </c>
      <c r="DS628" s="70" t="b">
        <f t="shared" si="637"/>
        <v>0</v>
      </c>
      <c r="DT628" s="70">
        <f t="shared" si="647"/>
        <v>0</v>
      </c>
      <c r="DU628" s="70">
        <f t="shared" si="648"/>
        <v>0</v>
      </c>
      <c r="DV628" s="70" t="b">
        <f t="shared" si="638"/>
        <v>0</v>
      </c>
      <c r="DW628" s="70" t="b">
        <f t="shared" si="639"/>
        <v>0</v>
      </c>
      <c r="DX628" s="70"/>
      <c r="DY628" s="70" t="b">
        <f t="shared" si="640"/>
        <v>0</v>
      </c>
      <c r="DZ628" s="70">
        <f t="shared" si="641"/>
        <v>0</v>
      </c>
      <c r="EA628" s="70"/>
    </row>
    <row r="629" spans="1:131" x14ac:dyDescent="0.25">
      <c r="A629" s="24" t="str">
        <f t="shared" si="606"/>
        <v/>
      </c>
      <c r="B629" s="36"/>
      <c r="C629" s="37"/>
      <c r="D629" s="38"/>
      <c r="E629" s="37"/>
      <c r="F629" s="38"/>
      <c r="G629" s="39"/>
      <c r="H629" s="35"/>
      <c r="I629" s="30"/>
      <c r="J629" s="38"/>
      <c r="K629" s="36"/>
      <c r="L629" s="40"/>
      <c r="M629" s="43"/>
      <c r="N629" s="44"/>
      <c r="O629" s="35"/>
      <c r="P629" s="87"/>
      <c r="R629" s="70"/>
      <c r="S629" s="70"/>
      <c r="T629" s="99" t="s">
        <v>1399</v>
      </c>
      <c r="U629" s="146" t="s">
        <v>1400</v>
      </c>
      <c r="V629" s="70"/>
      <c r="W629" s="70"/>
      <c r="X629" s="70"/>
      <c r="Y629" s="70"/>
      <c r="Z629" t="b">
        <f t="shared" si="585"/>
        <v>0</v>
      </c>
      <c r="AA629" t="b">
        <f t="shared" si="607"/>
        <v>0</v>
      </c>
      <c r="AB629" t="b">
        <f t="shared" si="586"/>
        <v>0</v>
      </c>
      <c r="AC629" t="b">
        <f t="shared" si="587"/>
        <v>0</v>
      </c>
      <c r="AD629" s="101" t="b">
        <f t="shared" si="588"/>
        <v>0</v>
      </c>
      <c r="AE629" t="e">
        <f t="shared" si="589"/>
        <v>#VALUE!</v>
      </c>
      <c r="AF629" t="b">
        <f t="shared" si="590"/>
        <v>0</v>
      </c>
      <c r="AG629" s="135"/>
      <c r="AH629" s="82" t="b">
        <f t="shared" si="591"/>
        <v>0</v>
      </c>
      <c r="AI629" s="99" t="b">
        <f t="shared" si="592"/>
        <v>0</v>
      </c>
      <c r="AJ629" s="70" t="b">
        <f t="shared" si="593"/>
        <v>0</v>
      </c>
      <c r="AK629" s="111" t="b">
        <f t="shared" si="608"/>
        <v>0</v>
      </c>
      <c r="AL629" s="82" t="e">
        <f t="shared" si="594"/>
        <v>#VALUE!</v>
      </c>
      <c r="AM629" s="82" t="b">
        <f t="shared" si="595"/>
        <v>0</v>
      </c>
      <c r="AN629" s="82" t="b">
        <f t="shared" si="596"/>
        <v>0</v>
      </c>
      <c r="AO629" s="82" t="b">
        <f t="shared" si="609"/>
        <v>0</v>
      </c>
      <c r="AP629" s="82" t="b">
        <f t="shared" si="597"/>
        <v>0</v>
      </c>
      <c r="AQ629" s="82" t="b">
        <f t="shared" si="610"/>
        <v>0</v>
      </c>
      <c r="AR629" s="70">
        <f t="shared" si="611"/>
        <v>0</v>
      </c>
      <c r="AS629" s="82" t="b">
        <f t="shared" si="598"/>
        <v>0</v>
      </c>
      <c r="AT629" s="82" t="b">
        <f t="shared" si="599"/>
        <v>0</v>
      </c>
      <c r="AU629" s="82" t="b">
        <f t="shared" si="600"/>
        <v>0</v>
      </c>
      <c r="AV629" s="82" t="b">
        <f t="shared" si="601"/>
        <v>0</v>
      </c>
      <c r="AW629" s="82" t="b">
        <f t="shared" si="602"/>
        <v>0</v>
      </c>
      <c r="AX629" s="82" t="b">
        <f t="shared" si="603"/>
        <v>0</v>
      </c>
      <c r="AY629" s="82" t="b">
        <f t="shared" si="612"/>
        <v>0</v>
      </c>
      <c r="AZ629" s="82"/>
      <c r="BA629" s="82" t="b">
        <f t="shared" si="613"/>
        <v>0</v>
      </c>
      <c r="BB629" s="82" t="b">
        <f t="shared" si="614"/>
        <v>0</v>
      </c>
      <c r="BC629" s="82" t="b">
        <f t="shared" si="615"/>
        <v>0</v>
      </c>
      <c r="BD629" s="70"/>
      <c r="BE629" s="70" t="str">
        <f t="shared" si="604"/>
        <v/>
      </c>
      <c r="BF629" s="70">
        <v>618</v>
      </c>
      <c r="BG629" s="70"/>
      <c r="BH629" s="70"/>
      <c r="BI629" s="70"/>
      <c r="BJ629" s="70"/>
      <c r="BK629" s="70"/>
      <c r="BL629" s="70"/>
      <c r="BM629" s="70"/>
      <c r="BN629" s="70"/>
      <c r="BO629" s="70"/>
      <c r="BP629" s="70"/>
      <c r="BQ629" s="70"/>
      <c r="BR629" s="70"/>
      <c r="BS629" s="70" t="b">
        <f t="shared" si="605"/>
        <v>0</v>
      </c>
      <c r="BT629" s="70">
        <f>COUNTA(B630:$O$830)</f>
        <v>0</v>
      </c>
      <c r="BU629" s="70"/>
      <c r="BV629" s="163"/>
      <c r="BW629" s="163"/>
      <c r="BX629" s="163"/>
      <c r="BY629" s="163"/>
      <c r="BZ629" s="163"/>
      <c r="CA629" s="163"/>
      <c r="CB629" s="163"/>
      <c r="CC629" s="163"/>
      <c r="CD629" s="163"/>
      <c r="CE629" s="163" t="str">
        <f t="shared" si="616"/>
        <v/>
      </c>
      <c r="CF629" s="163" t="str">
        <f t="shared" si="617"/>
        <v/>
      </c>
      <c r="CG629" s="163" t="str">
        <f t="shared" si="618"/>
        <v/>
      </c>
      <c r="CH629" s="163" t="str">
        <f t="shared" si="619"/>
        <v/>
      </c>
      <c r="CI629" s="163" t="str">
        <f t="shared" si="620"/>
        <v/>
      </c>
      <c r="CJ629" s="163" t="str">
        <f t="shared" si="621"/>
        <v/>
      </c>
      <c r="CK629" s="163" t="str">
        <f t="shared" si="622"/>
        <v/>
      </c>
      <c r="CL629" s="163" t="str">
        <f t="shared" si="623"/>
        <v/>
      </c>
      <c r="CM629" s="163" t="str">
        <f t="shared" si="624"/>
        <v/>
      </c>
      <c r="CN629" s="163"/>
      <c r="CO629" s="163"/>
      <c r="CP629" s="163" t="str">
        <f t="shared" si="625"/>
        <v/>
      </c>
      <c r="CQ629" s="163"/>
      <c r="CR629" s="163"/>
      <c r="CS629" s="185" t="str">
        <f t="shared" si="642"/>
        <v/>
      </c>
      <c r="CT629" s="70"/>
      <c r="CU629" s="70">
        <f t="shared" si="626"/>
        <v>0</v>
      </c>
      <c r="CV629" s="70">
        <f t="shared" si="627"/>
        <v>0</v>
      </c>
      <c r="CW629" s="70"/>
      <c r="CX629" s="96">
        <f t="shared" si="628"/>
        <v>0</v>
      </c>
      <c r="CY629" s="70"/>
      <c r="CZ629" s="70" t="e">
        <f t="shared" si="629"/>
        <v>#VALUE!</v>
      </c>
      <c r="DA629" s="70" t="e">
        <f t="shared" si="630"/>
        <v>#VALUE!</v>
      </c>
      <c r="DB629" s="70"/>
      <c r="DC629" s="70" t="b">
        <f t="shared" si="643"/>
        <v>0</v>
      </c>
      <c r="DD629" s="70">
        <f t="shared" si="631"/>
        <v>0</v>
      </c>
      <c r="DE629" s="70" t="str">
        <f t="shared" si="632"/>
        <v/>
      </c>
      <c r="DF629" s="70"/>
      <c r="DG629" s="70" t="str">
        <f t="shared" si="644"/>
        <v/>
      </c>
      <c r="DH629" s="70" t="b">
        <f t="shared" si="645"/>
        <v>0</v>
      </c>
      <c r="DI629" s="70" t="str">
        <f t="shared" si="646"/>
        <v/>
      </c>
      <c r="DJ629" s="70"/>
      <c r="DK629" s="70" t="str">
        <f t="shared" si="633"/>
        <v/>
      </c>
      <c r="DL629" s="70" t="str">
        <f t="shared" si="634"/>
        <v/>
      </c>
      <c r="DM629" s="70"/>
      <c r="DN629" s="70" t="str">
        <f t="shared" si="635"/>
        <v/>
      </c>
      <c r="DO629" s="70" t="str">
        <f>IF(DK629="","",AND((COUNTIF($DK$12:DL629,DK629))=1,(COUNTIF($DK$12:DL629,DL629))=1))</f>
        <v/>
      </c>
      <c r="DP629" s="70" t="str">
        <f>IF(DK629="","",AND((COUNTIF(DK629:$DL$812,DK629))=1,(COUNTIF(DK629:$DL$812,DL629))=1))</f>
        <v/>
      </c>
      <c r="DQ629" s="70"/>
      <c r="DR629" s="70" t="b">
        <f t="shared" si="636"/>
        <v>0</v>
      </c>
      <c r="DS629" s="70" t="b">
        <f t="shared" si="637"/>
        <v>0</v>
      </c>
      <c r="DT629" s="70">
        <f t="shared" si="647"/>
        <v>0</v>
      </c>
      <c r="DU629" s="70">
        <f t="shared" si="648"/>
        <v>0</v>
      </c>
      <c r="DV629" s="70" t="b">
        <f t="shared" si="638"/>
        <v>0</v>
      </c>
      <c r="DW629" s="70" t="b">
        <f t="shared" si="639"/>
        <v>0</v>
      </c>
      <c r="DX629" s="70"/>
      <c r="DY629" s="70" t="b">
        <f t="shared" si="640"/>
        <v>0</v>
      </c>
      <c r="DZ629" s="70">
        <f t="shared" si="641"/>
        <v>0</v>
      </c>
      <c r="EA629" s="70"/>
    </row>
    <row r="630" spans="1:131" x14ac:dyDescent="0.25">
      <c r="A630" s="24" t="str">
        <f t="shared" si="606"/>
        <v/>
      </c>
      <c r="B630" s="36"/>
      <c r="C630" s="37"/>
      <c r="D630" s="38"/>
      <c r="E630" s="37"/>
      <c r="F630" s="38"/>
      <c r="G630" s="39"/>
      <c r="H630" s="35"/>
      <c r="I630" s="30"/>
      <c r="J630" s="38"/>
      <c r="K630" s="36"/>
      <c r="L630" s="40"/>
      <c r="M630" s="43"/>
      <c r="N630" s="44"/>
      <c r="O630" s="35"/>
      <c r="P630" s="87"/>
      <c r="R630" s="70"/>
      <c r="S630" s="70"/>
      <c r="T630" s="99" t="s">
        <v>1401</v>
      </c>
      <c r="U630" s="146" t="s">
        <v>1402</v>
      </c>
      <c r="V630" s="70"/>
      <c r="W630" s="70"/>
      <c r="X630" s="70"/>
      <c r="Y630" s="70"/>
      <c r="Z630" t="b">
        <f t="shared" si="585"/>
        <v>0</v>
      </c>
      <c r="AA630" t="b">
        <f t="shared" si="607"/>
        <v>0</v>
      </c>
      <c r="AB630" t="b">
        <f t="shared" si="586"/>
        <v>0</v>
      </c>
      <c r="AC630" t="b">
        <f t="shared" si="587"/>
        <v>0</v>
      </c>
      <c r="AD630" s="101" t="b">
        <f t="shared" si="588"/>
        <v>0</v>
      </c>
      <c r="AE630" t="e">
        <f t="shared" si="589"/>
        <v>#VALUE!</v>
      </c>
      <c r="AF630" t="b">
        <f t="shared" si="590"/>
        <v>0</v>
      </c>
      <c r="AG630" s="135"/>
      <c r="AH630" s="82" t="b">
        <f t="shared" si="591"/>
        <v>0</v>
      </c>
      <c r="AI630" s="99" t="b">
        <f t="shared" si="592"/>
        <v>0</v>
      </c>
      <c r="AJ630" s="70" t="b">
        <f t="shared" si="593"/>
        <v>0</v>
      </c>
      <c r="AK630" s="111" t="b">
        <f t="shared" si="608"/>
        <v>0</v>
      </c>
      <c r="AL630" s="82" t="e">
        <f t="shared" si="594"/>
        <v>#VALUE!</v>
      </c>
      <c r="AM630" s="82" t="b">
        <f t="shared" si="595"/>
        <v>0</v>
      </c>
      <c r="AN630" s="82" t="b">
        <f t="shared" si="596"/>
        <v>0</v>
      </c>
      <c r="AO630" s="82" t="b">
        <f t="shared" si="609"/>
        <v>0</v>
      </c>
      <c r="AP630" s="82" t="b">
        <f t="shared" si="597"/>
        <v>0</v>
      </c>
      <c r="AQ630" s="82" t="b">
        <f t="shared" si="610"/>
        <v>0</v>
      </c>
      <c r="AR630" s="70">
        <f t="shared" si="611"/>
        <v>0</v>
      </c>
      <c r="AS630" s="82" t="b">
        <f t="shared" si="598"/>
        <v>0</v>
      </c>
      <c r="AT630" s="82" t="b">
        <f t="shared" si="599"/>
        <v>0</v>
      </c>
      <c r="AU630" s="82" t="b">
        <f t="shared" si="600"/>
        <v>0</v>
      </c>
      <c r="AV630" s="82" t="b">
        <f t="shared" si="601"/>
        <v>0</v>
      </c>
      <c r="AW630" s="82" t="b">
        <f t="shared" si="602"/>
        <v>0</v>
      </c>
      <c r="AX630" s="82" t="b">
        <f t="shared" si="603"/>
        <v>0</v>
      </c>
      <c r="AY630" s="82" t="b">
        <f t="shared" si="612"/>
        <v>0</v>
      </c>
      <c r="AZ630" s="82"/>
      <c r="BA630" s="82" t="b">
        <f t="shared" si="613"/>
        <v>0</v>
      </c>
      <c r="BB630" s="82" t="b">
        <f t="shared" si="614"/>
        <v>0</v>
      </c>
      <c r="BC630" s="82" t="b">
        <f t="shared" si="615"/>
        <v>0</v>
      </c>
      <c r="BD630" s="70"/>
      <c r="BE630" s="70" t="str">
        <f t="shared" si="604"/>
        <v/>
      </c>
      <c r="BF630" s="70">
        <v>619</v>
      </c>
      <c r="BG630" s="70"/>
      <c r="BH630" s="70"/>
      <c r="BI630" s="70"/>
      <c r="BJ630" s="70"/>
      <c r="BK630" s="70"/>
      <c r="BL630" s="70"/>
      <c r="BM630" s="70"/>
      <c r="BN630" s="70"/>
      <c r="BO630" s="70"/>
      <c r="BP630" s="70"/>
      <c r="BQ630" s="70"/>
      <c r="BR630" s="70"/>
      <c r="BS630" s="70" t="b">
        <f t="shared" si="605"/>
        <v>0</v>
      </c>
      <c r="BT630" s="70">
        <f>COUNTA(B631:$O$830)</f>
        <v>0</v>
      </c>
      <c r="BU630" s="70"/>
      <c r="BV630" s="163"/>
      <c r="BW630" s="163"/>
      <c r="BX630" s="163"/>
      <c r="BY630" s="163"/>
      <c r="BZ630" s="163"/>
      <c r="CA630" s="163"/>
      <c r="CB630" s="163"/>
      <c r="CC630" s="163"/>
      <c r="CD630" s="163"/>
      <c r="CE630" s="163" t="str">
        <f t="shared" si="616"/>
        <v/>
      </c>
      <c r="CF630" s="163" t="str">
        <f t="shared" si="617"/>
        <v/>
      </c>
      <c r="CG630" s="163" t="str">
        <f t="shared" si="618"/>
        <v/>
      </c>
      <c r="CH630" s="163" t="str">
        <f t="shared" si="619"/>
        <v/>
      </c>
      <c r="CI630" s="163" t="str">
        <f t="shared" si="620"/>
        <v/>
      </c>
      <c r="CJ630" s="163" t="str">
        <f t="shared" si="621"/>
        <v/>
      </c>
      <c r="CK630" s="163" t="str">
        <f t="shared" si="622"/>
        <v/>
      </c>
      <c r="CL630" s="163" t="str">
        <f t="shared" si="623"/>
        <v/>
      </c>
      <c r="CM630" s="163" t="str">
        <f t="shared" si="624"/>
        <v/>
      </c>
      <c r="CN630" s="163"/>
      <c r="CO630" s="163"/>
      <c r="CP630" s="163" t="str">
        <f t="shared" si="625"/>
        <v/>
      </c>
      <c r="CQ630" s="163"/>
      <c r="CR630" s="163"/>
      <c r="CS630" s="185" t="str">
        <f t="shared" si="642"/>
        <v/>
      </c>
      <c r="CT630" s="70"/>
      <c r="CU630" s="70">
        <f t="shared" si="626"/>
        <v>0</v>
      </c>
      <c r="CV630" s="70">
        <f t="shared" si="627"/>
        <v>0</v>
      </c>
      <c r="CW630" s="70"/>
      <c r="CX630" s="96">
        <f t="shared" si="628"/>
        <v>0</v>
      </c>
      <c r="CY630" s="70"/>
      <c r="CZ630" s="70" t="e">
        <f t="shared" si="629"/>
        <v>#VALUE!</v>
      </c>
      <c r="DA630" s="70" t="e">
        <f t="shared" si="630"/>
        <v>#VALUE!</v>
      </c>
      <c r="DB630" s="70"/>
      <c r="DC630" s="70" t="b">
        <f t="shared" si="643"/>
        <v>0</v>
      </c>
      <c r="DD630" s="70">
        <f t="shared" si="631"/>
        <v>0</v>
      </c>
      <c r="DE630" s="70" t="str">
        <f t="shared" si="632"/>
        <v/>
      </c>
      <c r="DF630" s="70"/>
      <c r="DG630" s="70" t="str">
        <f t="shared" si="644"/>
        <v/>
      </c>
      <c r="DH630" s="70" t="b">
        <f t="shared" si="645"/>
        <v>0</v>
      </c>
      <c r="DI630" s="70" t="str">
        <f t="shared" si="646"/>
        <v/>
      </c>
      <c r="DJ630" s="70"/>
      <c r="DK630" s="70" t="str">
        <f t="shared" si="633"/>
        <v/>
      </c>
      <c r="DL630" s="70" t="str">
        <f t="shared" si="634"/>
        <v/>
      </c>
      <c r="DM630" s="70"/>
      <c r="DN630" s="70" t="str">
        <f t="shared" si="635"/>
        <v/>
      </c>
      <c r="DO630" s="70" t="str">
        <f>IF(DK630="","",AND((COUNTIF($DK$12:DL630,DK630))=1,(COUNTIF($DK$12:DL630,DL630))=1))</f>
        <v/>
      </c>
      <c r="DP630" s="70" t="str">
        <f>IF(DK630="","",AND((COUNTIF(DK630:$DL$812,DK630))=1,(COUNTIF(DK630:$DL$812,DL630))=1))</f>
        <v/>
      </c>
      <c r="DQ630" s="70"/>
      <c r="DR630" s="70" t="b">
        <f t="shared" si="636"/>
        <v>0</v>
      </c>
      <c r="DS630" s="70" t="b">
        <f t="shared" si="637"/>
        <v>0</v>
      </c>
      <c r="DT630" s="70">
        <f t="shared" si="647"/>
        <v>0</v>
      </c>
      <c r="DU630" s="70">
        <f t="shared" si="648"/>
        <v>0</v>
      </c>
      <c r="DV630" s="70" t="b">
        <f t="shared" si="638"/>
        <v>0</v>
      </c>
      <c r="DW630" s="70" t="b">
        <f t="shared" si="639"/>
        <v>0</v>
      </c>
      <c r="DX630" s="70"/>
      <c r="DY630" s="70" t="b">
        <f t="shared" si="640"/>
        <v>0</v>
      </c>
      <c r="DZ630" s="70">
        <f t="shared" si="641"/>
        <v>0</v>
      </c>
      <c r="EA630" s="70"/>
    </row>
    <row r="631" spans="1:131" x14ac:dyDescent="0.25">
      <c r="A631" s="24" t="str">
        <f t="shared" si="606"/>
        <v/>
      </c>
      <c r="B631" s="36"/>
      <c r="C631" s="37"/>
      <c r="D631" s="38"/>
      <c r="E631" s="37"/>
      <c r="F631" s="38"/>
      <c r="G631" s="39"/>
      <c r="H631" s="35"/>
      <c r="I631" s="30"/>
      <c r="J631" s="38"/>
      <c r="K631" s="36"/>
      <c r="L631" s="40"/>
      <c r="M631" s="43"/>
      <c r="N631" s="44"/>
      <c r="O631" s="35"/>
      <c r="P631" s="87"/>
      <c r="R631" s="70"/>
      <c r="S631" s="70"/>
      <c r="T631" s="99" t="s">
        <v>1403</v>
      </c>
      <c r="U631" s="146" t="s">
        <v>1404</v>
      </c>
      <c r="V631" s="70"/>
      <c r="W631" s="70"/>
      <c r="X631" s="70"/>
      <c r="Y631" s="70"/>
      <c r="Z631" t="b">
        <f t="shared" si="585"/>
        <v>0</v>
      </c>
      <c r="AA631" t="b">
        <f t="shared" si="607"/>
        <v>0</v>
      </c>
      <c r="AB631" t="b">
        <f t="shared" si="586"/>
        <v>0</v>
      </c>
      <c r="AC631" t="b">
        <f t="shared" si="587"/>
        <v>0</v>
      </c>
      <c r="AD631" s="101" t="b">
        <f t="shared" si="588"/>
        <v>0</v>
      </c>
      <c r="AE631" t="e">
        <f t="shared" si="589"/>
        <v>#VALUE!</v>
      </c>
      <c r="AF631" t="b">
        <f t="shared" si="590"/>
        <v>0</v>
      </c>
      <c r="AG631" s="135"/>
      <c r="AH631" s="82" t="b">
        <f t="shared" si="591"/>
        <v>0</v>
      </c>
      <c r="AI631" s="99" t="b">
        <f t="shared" si="592"/>
        <v>0</v>
      </c>
      <c r="AJ631" s="70" t="b">
        <f t="shared" si="593"/>
        <v>0</v>
      </c>
      <c r="AK631" s="111" t="b">
        <f t="shared" si="608"/>
        <v>0</v>
      </c>
      <c r="AL631" s="82" t="e">
        <f t="shared" si="594"/>
        <v>#VALUE!</v>
      </c>
      <c r="AM631" s="82" t="b">
        <f t="shared" si="595"/>
        <v>0</v>
      </c>
      <c r="AN631" s="82" t="b">
        <f t="shared" si="596"/>
        <v>0</v>
      </c>
      <c r="AO631" s="82" t="b">
        <f t="shared" si="609"/>
        <v>0</v>
      </c>
      <c r="AP631" s="82" t="b">
        <f t="shared" si="597"/>
        <v>0</v>
      </c>
      <c r="AQ631" s="82" t="b">
        <f t="shared" si="610"/>
        <v>0</v>
      </c>
      <c r="AR631" s="70">
        <f t="shared" si="611"/>
        <v>0</v>
      </c>
      <c r="AS631" s="82" t="b">
        <f t="shared" si="598"/>
        <v>0</v>
      </c>
      <c r="AT631" s="82" t="b">
        <f t="shared" si="599"/>
        <v>0</v>
      </c>
      <c r="AU631" s="82" t="b">
        <f t="shared" si="600"/>
        <v>0</v>
      </c>
      <c r="AV631" s="82" t="b">
        <f t="shared" si="601"/>
        <v>0</v>
      </c>
      <c r="AW631" s="82" t="b">
        <f t="shared" si="602"/>
        <v>0</v>
      </c>
      <c r="AX631" s="82" t="b">
        <f t="shared" si="603"/>
        <v>0</v>
      </c>
      <c r="AY631" s="82" t="b">
        <f t="shared" si="612"/>
        <v>0</v>
      </c>
      <c r="AZ631" s="82"/>
      <c r="BA631" s="82" t="b">
        <f t="shared" si="613"/>
        <v>0</v>
      </c>
      <c r="BB631" s="82" t="b">
        <f t="shared" si="614"/>
        <v>0</v>
      </c>
      <c r="BC631" s="82" t="b">
        <f t="shared" si="615"/>
        <v>0</v>
      </c>
      <c r="BD631" s="70"/>
      <c r="BE631" s="70" t="str">
        <f t="shared" si="604"/>
        <v/>
      </c>
      <c r="BF631" s="70">
        <v>620</v>
      </c>
      <c r="BG631" s="70"/>
      <c r="BH631" s="70"/>
      <c r="BI631" s="70"/>
      <c r="BJ631" s="70"/>
      <c r="BK631" s="70"/>
      <c r="BL631" s="70"/>
      <c r="BM631" s="70"/>
      <c r="BN631" s="70"/>
      <c r="BO631" s="70"/>
      <c r="BP631" s="70"/>
      <c r="BQ631" s="70"/>
      <c r="BR631" s="70"/>
      <c r="BS631" s="70" t="b">
        <f t="shared" si="605"/>
        <v>0</v>
      </c>
      <c r="BT631" s="70">
        <f>COUNTA(B632:$O$830)</f>
        <v>0</v>
      </c>
      <c r="BU631" s="70"/>
      <c r="BV631" s="163"/>
      <c r="BW631" s="163"/>
      <c r="BX631" s="163"/>
      <c r="BY631" s="163"/>
      <c r="BZ631" s="163"/>
      <c r="CA631" s="163"/>
      <c r="CB631" s="163"/>
      <c r="CC631" s="163"/>
      <c r="CD631" s="163"/>
      <c r="CE631" s="163" t="str">
        <f t="shared" si="616"/>
        <v/>
      </c>
      <c r="CF631" s="163" t="str">
        <f t="shared" si="617"/>
        <v/>
      </c>
      <c r="CG631" s="163" t="str">
        <f t="shared" si="618"/>
        <v/>
      </c>
      <c r="CH631" s="163" t="str">
        <f t="shared" si="619"/>
        <v/>
      </c>
      <c r="CI631" s="163" t="str">
        <f t="shared" si="620"/>
        <v/>
      </c>
      <c r="CJ631" s="163" t="str">
        <f t="shared" si="621"/>
        <v/>
      </c>
      <c r="CK631" s="163" t="str">
        <f t="shared" si="622"/>
        <v/>
      </c>
      <c r="CL631" s="163" t="str">
        <f t="shared" si="623"/>
        <v/>
      </c>
      <c r="CM631" s="163" t="str">
        <f t="shared" si="624"/>
        <v/>
      </c>
      <c r="CN631" s="163"/>
      <c r="CO631" s="163"/>
      <c r="CP631" s="163" t="str">
        <f t="shared" si="625"/>
        <v/>
      </c>
      <c r="CQ631" s="163"/>
      <c r="CR631" s="163"/>
      <c r="CS631" s="185" t="str">
        <f t="shared" si="642"/>
        <v/>
      </c>
      <c r="CT631" s="70"/>
      <c r="CU631" s="70">
        <f t="shared" si="626"/>
        <v>0</v>
      </c>
      <c r="CV631" s="70">
        <f t="shared" si="627"/>
        <v>0</v>
      </c>
      <c r="CW631" s="70"/>
      <c r="CX631" s="96">
        <f t="shared" si="628"/>
        <v>0</v>
      </c>
      <c r="CY631" s="70"/>
      <c r="CZ631" s="70" t="e">
        <f t="shared" si="629"/>
        <v>#VALUE!</v>
      </c>
      <c r="DA631" s="70" t="e">
        <f t="shared" si="630"/>
        <v>#VALUE!</v>
      </c>
      <c r="DB631" s="70"/>
      <c r="DC631" s="70" t="b">
        <f t="shared" si="643"/>
        <v>0</v>
      </c>
      <c r="DD631" s="70">
        <f t="shared" si="631"/>
        <v>0</v>
      </c>
      <c r="DE631" s="70" t="str">
        <f t="shared" si="632"/>
        <v/>
      </c>
      <c r="DF631" s="70"/>
      <c r="DG631" s="70" t="str">
        <f t="shared" si="644"/>
        <v/>
      </c>
      <c r="DH631" s="70" t="b">
        <f t="shared" si="645"/>
        <v>0</v>
      </c>
      <c r="DI631" s="70" t="str">
        <f t="shared" si="646"/>
        <v/>
      </c>
      <c r="DJ631" s="70"/>
      <c r="DK631" s="70" t="str">
        <f t="shared" si="633"/>
        <v/>
      </c>
      <c r="DL631" s="70" t="str">
        <f t="shared" si="634"/>
        <v/>
      </c>
      <c r="DM631" s="70"/>
      <c r="DN631" s="70" t="str">
        <f t="shared" si="635"/>
        <v/>
      </c>
      <c r="DO631" s="70" t="str">
        <f>IF(DK631="","",AND((COUNTIF($DK$12:DL631,DK631))=1,(COUNTIF($DK$12:DL631,DL631))=1))</f>
        <v/>
      </c>
      <c r="DP631" s="70" t="str">
        <f>IF(DK631="","",AND((COUNTIF(DK631:$DL$812,DK631))=1,(COUNTIF(DK631:$DL$812,DL631))=1))</f>
        <v/>
      </c>
      <c r="DQ631" s="70"/>
      <c r="DR631" s="70" t="b">
        <f t="shared" si="636"/>
        <v>0</v>
      </c>
      <c r="DS631" s="70" t="b">
        <f t="shared" si="637"/>
        <v>0</v>
      </c>
      <c r="DT631" s="70">
        <f t="shared" si="647"/>
        <v>0</v>
      </c>
      <c r="DU631" s="70">
        <f t="shared" si="648"/>
        <v>0</v>
      </c>
      <c r="DV631" s="70" t="b">
        <f t="shared" si="638"/>
        <v>0</v>
      </c>
      <c r="DW631" s="70" t="b">
        <f t="shared" si="639"/>
        <v>0</v>
      </c>
      <c r="DX631" s="70"/>
      <c r="DY631" s="70" t="b">
        <f t="shared" si="640"/>
        <v>0</v>
      </c>
      <c r="DZ631" s="70">
        <f t="shared" si="641"/>
        <v>0</v>
      </c>
      <c r="EA631" s="70"/>
    </row>
    <row r="632" spans="1:131" x14ac:dyDescent="0.25">
      <c r="A632" s="24" t="str">
        <f t="shared" si="606"/>
        <v/>
      </c>
      <c r="B632" s="36"/>
      <c r="C632" s="37"/>
      <c r="D632" s="38"/>
      <c r="E632" s="37"/>
      <c r="F632" s="38"/>
      <c r="G632" s="39"/>
      <c r="H632" s="35"/>
      <c r="I632" s="30"/>
      <c r="J632" s="38"/>
      <c r="K632" s="36"/>
      <c r="L632" s="40"/>
      <c r="M632" s="43"/>
      <c r="N632" s="44"/>
      <c r="O632" s="35"/>
      <c r="P632" s="87"/>
      <c r="R632" s="70"/>
      <c r="S632" s="70"/>
      <c r="T632" s="99" t="s">
        <v>1405</v>
      </c>
      <c r="U632" s="146" t="s">
        <v>1406</v>
      </c>
      <c r="V632" s="70"/>
      <c r="W632" s="70"/>
      <c r="X632" s="70"/>
      <c r="Y632" s="70"/>
      <c r="Z632" t="b">
        <f t="shared" si="585"/>
        <v>0</v>
      </c>
      <c r="AA632" t="b">
        <f t="shared" si="607"/>
        <v>0</v>
      </c>
      <c r="AB632" t="b">
        <f t="shared" si="586"/>
        <v>0</v>
      </c>
      <c r="AC632" t="b">
        <f t="shared" si="587"/>
        <v>0</v>
      </c>
      <c r="AD632" s="101" t="b">
        <f t="shared" si="588"/>
        <v>0</v>
      </c>
      <c r="AE632" t="e">
        <f t="shared" si="589"/>
        <v>#VALUE!</v>
      </c>
      <c r="AF632" t="b">
        <f t="shared" si="590"/>
        <v>0</v>
      </c>
      <c r="AG632" s="135"/>
      <c r="AH632" s="82" t="b">
        <f t="shared" si="591"/>
        <v>0</v>
      </c>
      <c r="AI632" s="99" t="b">
        <f t="shared" si="592"/>
        <v>0</v>
      </c>
      <c r="AJ632" s="70" t="b">
        <f t="shared" si="593"/>
        <v>0</v>
      </c>
      <c r="AK632" s="111" t="b">
        <f t="shared" si="608"/>
        <v>0</v>
      </c>
      <c r="AL632" s="82" t="e">
        <f t="shared" si="594"/>
        <v>#VALUE!</v>
      </c>
      <c r="AM632" s="82" t="b">
        <f t="shared" si="595"/>
        <v>0</v>
      </c>
      <c r="AN632" s="82" t="b">
        <f t="shared" si="596"/>
        <v>0</v>
      </c>
      <c r="AO632" s="82" t="b">
        <f t="shared" si="609"/>
        <v>0</v>
      </c>
      <c r="AP632" s="82" t="b">
        <f t="shared" si="597"/>
        <v>0</v>
      </c>
      <c r="AQ632" s="82" t="b">
        <f t="shared" si="610"/>
        <v>0</v>
      </c>
      <c r="AR632" s="70">
        <f t="shared" si="611"/>
        <v>0</v>
      </c>
      <c r="AS632" s="82" t="b">
        <f t="shared" si="598"/>
        <v>0</v>
      </c>
      <c r="AT632" s="82" t="b">
        <f t="shared" si="599"/>
        <v>0</v>
      </c>
      <c r="AU632" s="82" t="b">
        <f t="shared" si="600"/>
        <v>0</v>
      </c>
      <c r="AV632" s="82" t="b">
        <f t="shared" si="601"/>
        <v>0</v>
      </c>
      <c r="AW632" s="82" t="b">
        <f t="shared" si="602"/>
        <v>0</v>
      </c>
      <c r="AX632" s="82" t="b">
        <f t="shared" si="603"/>
        <v>0</v>
      </c>
      <c r="AY632" s="82" t="b">
        <f t="shared" si="612"/>
        <v>0</v>
      </c>
      <c r="AZ632" s="82"/>
      <c r="BA632" s="82" t="b">
        <f t="shared" si="613"/>
        <v>0</v>
      </c>
      <c r="BB632" s="82" t="b">
        <f t="shared" si="614"/>
        <v>0</v>
      </c>
      <c r="BC632" s="82" t="b">
        <f t="shared" si="615"/>
        <v>0</v>
      </c>
      <c r="BD632" s="70"/>
      <c r="BE632" s="70" t="str">
        <f t="shared" si="604"/>
        <v/>
      </c>
      <c r="BF632" s="70">
        <v>621</v>
      </c>
      <c r="BG632" s="70"/>
      <c r="BH632" s="70"/>
      <c r="BI632" s="70"/>
      <c r="BJ632" s="70"/>
      <c r="BK632" s="70"/>
      <c r="BL632" s="70"/>
      <c r="BM632" s="70"/>
      <c r="BN632" s="70"/>
      <c r="BO632" s="70"/>
      <c r="BP632" s="70"/>
      <c r="BQ632" s="70"/>
      <c r="BR632" s="70"/>
      <c r="BS632" s="70" t="b">
        <f t="shared" si="605"/>
        <v>0</v>
      </c>
      <c r="BT632" s="70">
        <f>COUNTA(B633:$O$830)</f>
        <v>0</v>
      </c>
      <c r="BU632" s="70"/>
      <c r="BV632" s="163"/>
      <c r="BW632" s="163"/>
      <c r="BX632" s="163"/>
      <c r="BY632" s="163"/>
      <c r="BZ632" s="163"/>
      <c r="CA632" s="163"/>
      <c r="CB632" s="163"/>
      <c r="CC632" s="163"/>
      <c r="CD632" s="163"/>
      <c r="CE632" s="163" t="str">
        <f t="shared" si="616"/>
        <v/>
      </c>
      <c r="CF632" s="163" t="str">
        <f t="shared" si="617"/>
        <v/>
      </c>
      <c r="CG632" s="163" t="str">
        <f t="shared" si="618"/>
        <v/>
      </c>
      <c r="CH632" s="163" t="str">
        <f t="shared" si="619"/>
        <v/>
      </c>
      <c r="CI632" s="163" t="str">
        <f t="shared" si="620"/>
        <v/>
      </c>
      <c r="CJ632" s="163" t="str">
        <f t="shared" si="621"/>
        <v/>
      </c>
      <c r="CK632" s="163" t="str">
        <f t="shared" si="622"/>
        <v/>
      </c>
      <c r="CL632" s="163" t="str">
        <f t="shared" si="623"/>
        <v/>
      </c>
      <c r="CM632" s="163" t="str">
        <f t="shared" si="624"/>
        <v/>
      </c>
      <c r="CN632" s="163"/>
      <c r="CO632" s="163"/>
      <c r="CP632" s="163" t="str">
        <f t="shared" si="625"/>
        <v/>
      </c>
      <c r="CQ632" s="163"/>
      <c r="CR632" s="163"/>
      <c r="CS632" s="185" t="str">
        <f t="shared" si="642"/>
        <v/>
      </c>
      <c r="CT632" s="70"/>
      <c r="CU632" s="70">
        <f t="shared" si="626"/>
        <v>0</v>
      </c>
      <c r="CV632" s="70">
        <f t="shared" si="627"/>
        <v>0</v>
      </c>
      <c r="CW632" s="70"/>
      <c r="CX632" s="96">
        <f t="shared" si="628"/>
        <v>0</v>
      </c>
      <c r="CY632" s="70"/>
      <c r="CZ632" s="70" t="e">
        <f t="shared" si="629"/>
        <v>#VALUE!</v>
      </c>
      <c r="DA632" s="70" t="e">
        <f t="shared" si="630"/>
        <v>#VALUE!</v>
      </c>
      <c r="DB632" s="70"/>
      <c r="DC632" s="70" t="b">
        <f t="shared" si="643"/>
        <v>0</v>
      </c>
      <c r="DD632" s="70">
        <f t="shared" si="631"/>
        <v>0</v>
      </c>
      <c r="DE632" s="70" t="str">
        <f t="shared" si="632"/>
        <v/>
      </c>
      <c r="DF632" s="70"/>
      <c r="DG632" s="70" t="str">
        <f t="shared" si="644"/>
        <v/>
      </c>
      <c r="DH632" s="70" t="b">
        <f t="shared" si="645"/>
        <v>0</v>
      </c>
      <c r="DI632" s="70" t="str">
        <f t="shared" si="646"/>
        <v/>
      </c>
      <c r="DJ632" s="70"/>
      <c r="DK632" s="70" t="str">
        <f t="shared" si="633"/>
        <v/>
      </c>
      <c r="DL632" s="70" t="str">
        <f t="shared" si="634"/>
        <v/>
      </c>
      <c r="DM632" s="70"/>
      <c r="DN632" s="70" t="str">
        <f t="shared" si="635"/>
        <v/>
      </c>
      <c r="DO632" s="70" t="str">
        <f>IF(DK632="","",AND((COUNTIF($DK$12:DL632,DK632))=1,(COUNTIF($DK$12:DL632,DL632))=1))</f>
        <v/>
      </c>
      <c r="DP632" s="70" t="str">
        <f>IF(DK632="","",AND((COUNTIF(DK632:$DL$812,DK632))=1,(COUNTIF(DK632:$DL$812,DL632))=1))</f>
        <v/>
      </c>
      <c r="DQ632" s="70"/>
      <c r="DR632" s="70" t="b">
        <f t="shared" si="636"/>
        <v>0</v>
      </c>
      <c r="DS632" s="70" t="b">
        <f t="shared" si="637"/>
        <v>0</v>
      </c>
      <c r="DT632" s="70">
        <f t="shared" si="647"/>
        <v>0</v>
      </c>
      <c r="DU632" s="70">
        <f t="shared" si="648"/>
        <v>0</v>
      </c>
      <c r="DV632" s="70" t="b">
        <f t="shared" si="638"/>
        <v>0</v>
      </c>
      <c r="DW632" s="70" t="b">
        <f t="shared" si="639"/>
        <v>0</v>
      </c>
      <c r="DX632" s="70"/>
      <c r="DY632" s="70" t="b">
        <f t="shared" si="640"/>
        <v>0</v>
      </c>
      <c r="DZ632" s="70">
        <f t="shared" si="641"/>
        <v>0</v>
      </c>
      <c r="EA632" s="70"/>
    </row>
    <row r="633" spans="1:131" x14ac:dyDescent="0.25">
      <c r="A633" s="24" t="str">
        <f t="shared" si="606"/>
        <v/>
      </c>
      <c r="B633" s="36"/>
      <c r="C633" s="37"/>
      <c r="D633" s="38"/>
      <c r="E633" s="37"/>
      <c r="F633" s="38"/>
      <c r="G633" s="39"/>
      <c r="H633" s="35"/>
      <c r="I633" s="30"/>
      <c r="J633" s="38"/>
      <c r="K633" s="36"/>
      <c r="L633" s="40"/>
      <c r="M633" s="43"/>
      <c r="N633" s="44"/>
      <c r="O633" s="35"/>
      <c r="P633" s="87"/>
      <c r="R633" s="70"/>
      <c r="S633" s="70"/>
      <c r="T633" s="99" t="s">
        <v>1407</v>
      </c>
      <c r="U633" s="146" t="s">
        <v>1408</v>
      </c>
      <c r="V633" s="70"/>
      <c r="W633" s="70"/>
      <c r="X633" s="70"/>
      <c r="Y633" s="70"/>
      <c r="Z633" t="b">
        <f t="shared" si="585"/>
        <v>0</v>
      </c>
      <c r="AA633" t="b">
        <f t="shared" si="607"/>
        <v>0</v>
      </c>
      <c r="AB633" t="b">
        <f t="shared" si="586"/>
        <v>0</v>
      </c>
      <c r="AC633" t="b">
        <f t="shared" si="587"/>
        <v>0</v>
      </c>
      <c r="AD633" s="101" t="b">
        <f t="shared" si="588"/>
        <v>0</v>
      </c>
      <c r="AE633" t="e">
        <f t="shared" si="589"/>
        <v>#VALUE!</v>
      </c>
      <c r="AF633" t="b">
        <f t="shared" si="590"/>
        <v>0</v>
      </c>
      <c r="AG633" s="135"/>
      <c r="AH633" s="82" t="b">
        <f t="shared" si="591"/>
        <v>0</v>
      </c>
      <c r="AI633" s="99" t="b">
        <f t="shared" si="592"/>
        <v>0</v>
      </c>
      <c r="AJ633" s="70" t="b">
        <f t="shared" si="593"/>
        <v>0</v>
      </c>
      <c r="AK633" s="111" t="b">
        <f t="shared" si="608"/>
        <v>0</v>
      </c>
      <c r="AL633" s="82" t="e">
        <f t="shared" si="594"/>
        <v>#VALUE!</v>
      </c>
      <c r="AM633" s="82" t="b">
        <f t="shared" si="595"/>
        <v>0</v>
      </c>
      <c r="AN633" s="82" t="b">
        <f t="shared" si="596"/>
        <v>0</v>
      </c>
      <c r="AO633" s="82" t="b">
        <f t="shared" si="609"/>
        <v>0</v>
      </c>
      <c r="AP633" s="82" t="b">
        <f t="shared" si="597"/>
        <v>0</v>
      </c>
      <c r="AQ633" s="82" t="b">
        <f t="shared" si="610"/>
        <v>0</v>
      </c>
      <c r="AR633" s="70">
        <f t="shared" si="611"/>
        <v>0</v>
      </c>
      <c r="AS633" s="82" t="b">
        <f t="shared" si="598"/>
        <v>0</v>
      </c>
      <c r="AT633" s="82" t="b">
        <f t="shared" si="599"/>
        <v>0</v>
      </c>
      <c r="AU633" s="82" t="b">
        <f t="shared" si="600"/>
        <v>0</v>
      </c>
      <c r="AV633" s="82" t="b">
        <f t="shared" si="601"/>
        <v>0</v>
      </c>
      <c r="AW633" s="82" t="b">
        <f t="shared" si="602"/>
        <v>0</v>
      </c>
      <c r="AX633" s="82" t="b">
        <f t="shared" si="603"/>
        <v>0</v>
      </c>
      <c r="AY633" s="82" t="b">
        <f t="shared" si="612"/>
        <v>0</v>
      </c>
      <c r="AZ633" s="82"/>
      <c r="BA633" s="82" t="b">
        <f t="shared" si="613"/>
        <v>0</v>
      </c>
      <c r="BB633" s="82" t="b">
        <f t="shared" si="614"/>
        <v>0</v>
      </c>
      <c r="BC633" s="82" t="b">
        <f t="shared" si="615"/>
        <v>0</v>
      </c>
      <c r="BD633" s="70"/>
      <c r="BE633" s="70" t="str">
        <f t="shared" si="604"/>
        <v/>
      </c>
      <c r="BF633" s="70">
        <v>622</v>
      </c>
      <c r="BG633" s="70"/>
      <c r="BH633" s="70"/>
      <c r="BI633" s="70"/>
      <c r="BJ633" s="70"/>
      <c r="BK633" s="70"/>
      <c r="BL633" s="70"/>
      <c r="BM633" s="70"/>
      <c r="BN633" s="70"/>
      <c r="BO633" s="70"/>
      <c r="BP633" s="70"/>
      <c r="BQ633" s="70"/>
      <c r="BR633" s="70"/>
      <c r="BS633" s="70" t="b">
        <f t="shared" si="605"/>
        <v>0</v>
      </c>
      <c r="BT633" s="70">
        <f>COUNTA(B634:$O$830)</f>
        <v>0</v>
      </c>
      <c r="BU633" s="70"/>
      <c r="BV633" s="163"/>
      <c r="BW633" s="163"/>
      <c r="BX633" s="163"/>
      <c r="BY633" s="163"/>
      <c r="BZ633" s="163"/>
      <c r="CA633" s="163"/>
      <c r="CB633" s="163"/>
      <c r="CC633" s="163"/>
      <c r="CD633" s="163"/>
      <c r="CE633" s="163" t="str">
        <f t="shared" si="616"/>
        <v/>
      </c>
      <c r="CF633" s="163" t="str">
        <f t="shared" si="617"/>
        <v/>
      </c>
      <c r="CG633" s="163" t="str">
        <f t="shared" si="618"/>
        <v/>
      </c>
      <c r="CH633" s="163" t="str">
        <f t="shared" si="619"/>
        <v/>
      </c>
      <c r="CI633" s="163" t="str">
        <f t="shared" si="620"/>
        <v/>
      </c>
      <c r="CJ633" s="163" t="str">
        <f t="shared" si="621"/>
        <v/>
      </c>
      <c r="CK633" s="163" t="str">
        <f t="shared" si="622"/>
        <v/>
      </c>
      <c r="CL633" s="163" t="str">
        <f t="shared" si="623"/>
        <v/>
      </c>
      <c r="CM633" s="163" t="str">
        <f t="shared" si="624"/>
        <v/>
      </c>
      <c r="CN633" s="163"/>
      <c r="CO633" s="163"/>
      <c r="CP633" s="163" t="str">
        <f t="shared" si="625"/>
        <v/>
      </c>
      <c r="CQ633" s="163"/>
      <c r="CR633" s="163"/>
      <c r="CS633" s="185" t="str">
        <f t="shared" si="642"/>
        <v/>
      </c>
      <c r="CT633" s="70"/>
      <c r="CU633" s="70">
        <f t="shared" si="626"/>
        <v>0</v>
      </c>
      <c r="CV633" s="70">
        <f t="shared" si="627"/>
        <v>0</v>
      </c>
      <c r="CW633" s="70"/>
      <c r="CX633" s="96">
        <f t="shared" si="628"/>
        <v>0</v>
      </c>
      <c r="CY633" s="70"/>
      <c r="CZ633" s="70" t="e">
        <f t="shared" si="629"/>
        <v>#VALUE!</v>
      </c>
      <c r="DA633" s="70" t="e">
        <f t="shared" si="630"/>
        <v>#VALUE!</v>
      </c>
      <c r="DB633" s="70"/>
      <c r="DC633" s="70" t="b">
        <f t="shared" si="643"/>
        <v>0</v>
      </c>
      <c r="DD633" s="70">
        <f t="shared" si="631"/>
        <v>0</v>
      </c>
      <c r="DE633" s="70" t="str">
        <f t="shared" si="632"/>
        <v/>
      </c>
      <c r="DF633" s="70"/>
      <c r="DG633" s="70" t="str">
        <f t="shared" si="644"/>
        <v/>
      </c>
      <c r="DH633" s="70" t="b">
        <f t="shared" si="645"/>
        <v>0</v>
      </c>
      <c r="DI633" s="70" t="str">
        <f t="shared" si="646"/>
        <v/>
      </c>
      <c r="DJ633" s="70"/>
      <c r="DK633" s="70" t="str">
        <f t="shared" si="633"/>
        <v/>
      </c>
      <c r="DL633" s="70" t="str">
        <f t="shared" si="634"/>
        <v/>
      </c>
      <c r="DM633" s="70"/>
      <c r="DN633" s="70" t="str">
        <f t="shared" si="635"/>
        <v/>
      </c>
      <c r="DO633" s="70" t="str">
        <f>IF(DK633="","",AND((COUNTIF($DK$12:DL633,DK633))=1,(COUNTIF($DK$12:DL633,DL633))=1))</f>
        <v/>
      </c>
      <c r="DP633" s="70" t="str">
        <f>IF(DK633="","",AND((COUNTIF(DK633:$DL$812,DK633))=1,(COUNTIF(DK633:$DL$812,DL633))=1))</f>
        <v/>
      </c>
      <c r="DQ633" s="70"/>
      <c r="DR633" s="70" t="b">
        <f t="shared" si="636"/>
        <v>0</v>
      </c>
      <c r="DS633" s="70" t="b">
        <f t="shared" si="637"/>
        <v>0</v>
      </c>
      <c r="DT633" s="70">
        <f t="shared" si="647"/>
        <v>0</v>
      </c>
      <c r="DU633" s="70">
        <f t="shared" si="648"/>
        <v>0</v>
      </c>
      <c r="DV633" s="70" t="b">
        <f t="shared" si="638"/>
        <v>0</v>
      </c>
      <c r="DW633" s="70" t="b">
        <f t="shared" si="639"/>
        <v>0</v>
      </c>
      <c r="DX633" s="70"/>
      <c r="DY633" s="70" t="b">
        <f t="shared" si="640"/>
        <v>0</v>
      </c>
      <c r="DZ633" s="70">
        <f t="shared" si="641"/>
        <v>0</v>
      </c>
      <c r="EA633" s="70"/>
    </row>
    <row r="634" spans="1:131" x14ac:dyDescent="0.25">
      <c r="A634" s="24" t="str">
        <f t="shared" si="606"/>
        <v/>
      </c>
      <c r="B634" s="36"/>
      <c r="C634" s="37"/>
      <c r="D634" s="38"/>
      <c r="E634" s="37"/>
      <c r="F634" s="38"/>
      <c r="G634" s="39"/>
      <c r="H634" s="35"/>
      <c r="I634" s="30"/>
      <c r="J634" s="38"/>
      <c r="K634" s="36"/>
      <c r="L634" s="40"/>
      <c r="M634" s="43"/>
      <c r="N634" s="44"/>
      <c r="O634" s="35"/>
      <c r="P634" s="87"/>
      <c r="R634" s="70"/>
      <c r="S634" s="70"/>
      <c r="T634" s="99" t="s">
        <v>1409</v>
      </c>
      <c r="U634" s="146" t="s">
        <v>1410</v>
      </c>
      <c r="V634" s="70"/>
      <c r="W634" s="70"/>
      <c r="X634" s="70"/>
      <c r="Y634" s="70"/>
      <c r="Z634" t="b">
        <f t="shared" si="585"/>
        <v>0</v>
      </c>
      <c r="AA634" t="b">
        <f t="shared" si="607"/>
        <v>0</v>
      </c>
      <c r="AB634" t="b">
        <f t="shared" si="586"/>
        <v>0</v>
      </c>
      <c r="AC634" t="b">
        <f t="shared" si="587"/>
        <v>0</v>
      </c>
      <c r="AD634" s="101" t="b">
        <f t="shared" si="588"/>
        <v>0</v>
      </c>
      <c r="AE634" t="e">
        <f t="shared" si="589"/>
        <v>#VALUE!</v>
      </c>
      <c r="AF634" t="b">
        <f t="shared" si="590"/>
        <v>0</v>
      </c>
      <c r="AG634" s="135"/>
      <c r="AH634" s="82" t="b">
        <f t="shared" si="591"/>
        <v>0</v>
      </c>
      <c r="AI634" s="99" t="b">
        <f t="shared" si="592"/>
        <v>0</v>
      </c>
      <c r="AJ634" s="70" t="b">
        <f t="shared" si="593"/>
        <v>0</v>
      </c>
      <c r="AK634" s="111" t="b">
        <f t="shared" si="608"/>
        <v>0</v>
      </c>
      <c r="AL634" s="82" t="e">
        <f t="shared" si="594"/>
        <v>#VALUE!</v>
      </c>
      <c r="AM634" s="82" t="b">
        <f t="shared" si="595"/>
        <v>0</v>
      </c>
      <c r="AN634" s="82" t="b">
        <f t="shared" si="596"/>
        <v>0</v>
      </c>
      <c r="AO634" s="82" t="b">
        <f t="shared" si="609"/>
        <v>0</v>
      </c>
      <c r="AP634" s="82" t="b">
        <f t="shared" si="597"/>
        <v>0</v>
      </c>
      <c r="AQ634" s="82" t="b">
        <f t="shared" si="610"/>
        <v>0</v>
      </c>
      <c r="AR634" s="70">
        <f t="shared" si="611"/>
        <v>0</v>
      </c>
      <c r="AS634" s="82" t="b">
        <f t="shared" si="598"/>
        <v>0</v>
      </c>
      <c r="AT634" s="82" t="b">
        <f t="shared" si="599"/>
        <v>0</v>
      </c>
      <c r="AU634" s="82" t="b">
        <f t="shared" si="600"/>
        <v>0</v>
      </c>
      <c r="AV634" s="82" t="b">
        <f t="shared" si="601"/>
        <v>0</v>
      </c>
      <c r="AW634" s="82" t="b">
        <f t="shared" si="602"/>
        <v>0</v>
      </c>
      <c r="AX634" s="82" t="b">
        <f t="shared" si="603"/>
        <v>0</v>
      </c>
      <c r="AY634" s="82" t="b">
        <f t="shared" si="612"/>
        <v>0</v>
      </c>
      <c r="AZ634" s="82"/>
      <c r="BA634" s="82" t="b">
        <f t="shared" si="613"/>
        <v>0</v>
      </c>
      <c r="BB634" s="82" t="b">
        <f t="shared" si="614"/>
        <v>0</v>
      </c>
      <c r="BC634" s="82" t="b">
        <f t="shared" si="615"/>
        <v>0</v>
      </c>
      <c r="BD634" s="70"/>
      <c r="BE634" s="70" t="str">
        <f t="shared" si="604"/>
        <v/>
      </c>
      <c r="BF634" s="70">
        <v>623</v>
      </c>
      <c r="BG634" s="70"/>
      <c r="BH634" s="70"/>
      <c r="BI634" s="70"/>
      <c r="BJ634" s="70"/>
      <c r="BK634" s="70"/>
      <c r="BL634" s="70"/>
      <c r="BM634" s="70"/>
      <c r="BN634" s="70"/>
      <c r="BO634" s="70"/>
      <c r="BP634" s="70"/>
      <c r="BQ634" s="70"/>
      <c r="BR634" s="70"/>
      <c r="BS634" s="70" t="b">
        <f t="shared" si="605"/>
        <v>0</v>
      </c>
      <c r="BT634" s="70">
        <f>COUNTA(B635:$O$830)</f>
        <v>0</v>
      </c>
      <c r="BU634" s="70"/>
      <c r="BV634" s="163"/>
      <c r="BW634" s="163"/>
      <c r="BX634" s="163"/>
      <c r="BY634" s="163"/>
      <c r="BZ634" s="163"/>
      <c r="CA634" s="163"/>
      <c r="CB634" s="163"/>
      <c r="CC634" s="163"/>
      <c r="CD634" s="163"/>
      <c r="CE634" s="163" t="str">
        <f t="shared" si="616"/>
        <v/>
      </c>
      <c r="CF634" s="163" t="str">
        <f t="shared" si="617"/>
        <v/>
      </c>
      <c r="CG634" s="163" t="str">
        <f t="shared" si="618"/>
        <v/>
      </c>
      <c r="CH634" s="163" t="str">
        <f t="shared" si="619"/>
        <v/>
      </c>
      <c r="CI634" s="163" t="str">
        <f t="shared" si="620"/>
        <v/>
      </c>
      <c r="CJ634" s="163" t="str">
        <f t="shared" si="621"/>
        <v/>
      </c>
      <c r="CK634" s="163" t="str">
        <f t="shared" si="622"/>
        <v/>
      </c>
      <c r="CL634" s="163" t="str">
        <f t="shared" si="623"/>
        <v/>
      </c>
      <c r="CM634" s="163" t="str">
        <f t="shared" si="624"/>
        <v/>
      </c>
      <c r="CN634" s="163"/>
      <c r="CO634" s="163"/>
      <c r="CP634" s="163" t="str">
        <f t="shared" si="625"/>
        <v/>
      </c>
      <c r="CQ634" s="163"/>
      <c r="CR634" s="163"/>
      <c r="CS634" s="185" t="str">
        <f t="shared" si="642"/>
        <v/>
      </c>
      <c r="CT634" s="70"/>
      <c r="CU634" s="70">
        <f t="shared" si="626"/>
        <v>0</v>
      </c>
      <c r="CV634" s="70">
        <f t="shared" si="627"/>
        <v>0</v>
      </c>
      <c r="CW634" s="70"/>
      <c r="CX634" s="96">
        <f t="shared" si="628"/>
        <v>0</v>
      </c>
      <c r="CY634" s="70"/>
      <c r="CZ634" s="70" t="e">
        <f t="shared" si="629"/>
        <v>#VALUE!</v>
      </c>
      <c r="DA634" s="70" t="e">
        <f t="shared" si="630"/>
        <v>#VALUE!</v>
      </c>
      <c r="DB634" s="70"/>
      <c r="DC634" s="70" t="b">
        <f t="shared" si="643"/>
        <v>0</v>
      </c>
      <c r="DD634" s="70">
        <f t="shared" si="631"/>
        <v>0</v>
      </c>
      <c r="DE634" s="70" t="str">
        <f t="shared" si="632"/>
        <v/>
      </c>
      <c r="DF634" s="70"/>
      <c r="DG634" s="70" t="str">
        <f t="shared" si="644"/>
        <v/>
      </c>
      <c r="DH634" s="70" t="b">
        <f t="shared" si="645"/>
        <v>0</v>
      </c>
      <c r="DI634" s="70" t="str">
        <f t="shared" si="646"/>
        <v/>
      </c>
      <c r="DJ634" s="70"/>
      <c r="DK634" s="70" t="str">
        <f t="shared" si="633"/>
        <v/>
      </c>
      <c r="DL634" s="70" t="str">
        <f t="shared" si="634"/>
        <v/>
      </c>
      <c r="DM634" s="70"/>
      <c r="DN634" s="70" t="str">
        <f t="shared" si="635"/>
        <v/>
      </c>
      <c r="DO634" s="70" t="str">
        <f>IF(DK634="","",AND((COUNTIF($DK$12:DL634,DK634))=1,(COUNTIF($DK$12:DL634,DL634))=1))</f>
        <v/>
      </c>
      <c r="DP634" s="70" t="str">
        <f>IF(DK634="","",AND((COUNTIF(DK634:$DL$812,DK634))=1,(COUNTIF(DK634:$DL$812,DL634))=1))</f>
        <v/>
      </c>
      <c r="DQ634" s="70"/>
      <c r="DR634" s="70" t="b">
        <f t="shared" si="636"/>
        <v>0</v>
      </c>
      <c r="DS634" s="70" t="b">
        <f t="shared" si="637"/>
        <v>0</v>
      </c>
      <c r="DT634" s="70">
        <f t="shared" si="647"/>
        <v>0</v>
      </c>
      <c r="DU634" s="70">
        <f t="shared" si="648"/>
        <v>0</v>
      </c>
      <c r="DV634" s="70" t="b">
        <f t="shared" si="638"/>
        <v>0</v>
      </c>
      <c r="DW634" s="70" t="b">
        <f t="shared" si="639"/>
        <v>0</v>
      </c>
      <c r="DX634" s="70"/>
      <c r="DY634" s="70" t="b">
        <f t="shared" si="640"/>
        <v>0</v>
      </c>
      <c r="DZ634" s="70">
        <f t="shared" si="641"/>
        <v>0</v>
      </c>
      <c r="EA634" s="70"/>
    </row>
    <row r="635" spans="1:131" x14ac:dyDescent="0.25">
      <c r="A635" s="24" t="str">
        <f t="shared" si="606"/>
        <v/>
      </c>
      <c r="B635" s="36"/>
      <c r="C635" s="37"/>
      <c r="D635" s="38"/>
      <c r="E635" s="37"/>
      <c r="F635" s="38"/>
      <c r="G635" s="39"/>
      <c r="H635" s="35"/>
      <c r="I635" s="30"/>
      <c r="J635" s="38"/>
      <c r="K635" s="36"/>
      <c r="L635" s="40"/>
      <c r="M635" s="43"/>
      <c r="N635" s="44"/>
      <c r="O635" s="35"/>
      <c r="P635" s="87"/>
      <c r="R635" s="70"/>
      <c r="S635" s="70"/>
      <c r="T635" s="99" t="s">
        <v>1411</v>
      </c>
      <c r="U635" s="146" t="s">
        <v>1412</v>
      </c>
      <c r="V635" s="70"/>
      <c r="W635" s="70"/>
      <c r="X635" s="70"/>
      <c r="Y635" s="70"/>
      <c r="Z635" t="b">
        <f t="shared" si="585"/>
        <v>0</v>
      </c>
      <c r="AA635" t="b">
        <f t="shared" si="607"/>
        <v>0</v>
      </c>
      <c r="AB635" t="b">
        <f t="shared" si="586"/>
        <v>0</v>
      </c>
      <c r="AC635" t="b">
        <f t="shared" si="587"/>
        <v>0</v>
      </c>
      <c r="AD635" s="101" t="b">
        <f t="shared" si="588"/>
        <v>0</v>
      </c>
      <c r="AE635" t="e">
        <f t="shared" si="589"/>
        <v>#VALUE!</v>
      </c>
      <c r="AF635" t="b">
        <f t="shared" si="590"/>
        <v>0</v>
      </c>
      <c r="AG635" s="135"/>
      <c r="AH635" s="82" t="b">
        <f t="shared" si="591"/>
        <v>0</v>
      </c>
      <c r="AI635" s="99" t="b">
        <f t="shared" si="592"/>
        <v>0</v>
      </c>
      <c r="AJ635" s="70" t="b">
        <f t="shared" si="593"/>
        <v>0</v>
      </c>
      <c r="AK635" s="111" t="b">
        <f t="shared" si="608"/>
        <v>0</v>
      </c>
      <c r="AL635" s="82" t="e">
        <f t="shared" si="594"/>
        <v>#VALUE!</v>
      </c>
      <c r="AM635" s="82" t="b">
        <f t="shared" si="595"/>
        <v>0</v>
      </c>
      <c r="AN635" s="82" t="b">
        <f t="shared" si="596"/>
        <v>0</v>
      </c>
      <c r="AO635" s="82" t="b">
        <f t="shared" si="609"/>
        <v>0</v>
      </c>
      <c r="AP635" s="82" t="b">
        <f t="shared" si="597"/>
        <v>0</v>
      </c>
      <c r="AQ635" s="82" t="b">
        <f t="shared" si="610"/>
        <v>0</v>
      </c>
      <c r="AR635" s="70">
        <f t="shared" si="611"/>
        <v>0</v>
      </c>
      <c r="AS635" s="82" t="b">
        <f t="shared" si="598"/>
        <v>0</v>
      </c>
      <c r="AT635" s="82" t="b">
        <f t="shared" si="599"/>
        <v>0</v>
      </c>
      <c r="AU635" s="82" t="b">
        <f t="shared" si="600"/>
        <v>0</v>
      </c>
      <c r="AV635" s="82" t="b">
        <f t="shared" si="601"/>
        <v>0</v>
      </c>
      <c r="AW635" s="82" t="b">
        <f t="shared" si="602"/>
        <v>0</v>
      </c>
      <c r="AX635" s="82" t="b">
        <f t="shared" si="603"/>
        <v>0</v>
      </c>
      <c r="AY635" s="82" t="b">
        <f t="shared" si="612"/>
        <v>0</v>
      </c>
      <c r="AZ635" s="82"/>
      <c r="BA635" s="82" t="b">
        <f t="shared" si="613"/>
        <v>0</v>
      </c>
      <c r="BB635" s="82" t="b">
        <f t="shared" si="614"/>
        <v>0</v>
      </c>
      <c r="BC635" s="82" t="b">
        <f t="shared" si="615"/>
        <v>0</v>
      </c>
      <c r="BD635" s="70"/>
      <c r="BE635" s="70" t="str">
        <f t="shared" si="604"/>
        <v/>
      </c>
      <c r="BF635" s="70">
        <v>624</v>
      </c>
      <c r="BG635" s="70"/>
      <c r="BH635" s="70"/>
      <c r="BI635" s="70"/>
      <c r="BJ635" s="70"/>
      <c r="BK635" s="70"/>
      <c r="BL635" s="70"/>
      <c r="BM635" s="70"/>
      <c r="BN635" s="70"/>
      <c r="BO635" s="70"/>
      <c r="BP635" s="70"/>
      <c r="BQ635" s="70"/>
      <c r="BR635" s="70"/>
      <c r="BS635" s="70" t="b">
        <f t="shared" si="605"/>
        <v>0</v>
      </c>
      <c r="BT635" s="70">
        <f>COUNTA(B636:$O$830)</f>
        <v>0</v>
      </c>
      <c r="BU635" s="70"/>
      <c r="BV635" s="163"/>
      <c r="BW635" s="163"/>
      <c r="BX635" s="163"/>
      <c r="BY635" s="163"/>
      <c r="BZ635" s="163"/>
      <c r="CA635" s="163"/>
      <c r="CB635" s="163"/>
      <c r="CC635" s="163"/>
      <c r="CD635" s="163"/>
      <c r="CE635" s="163" t="str">
        <f t="shared" si="616"/>
        <v/>
      </c>
      <c r="CF635" s="163" t="str">
        <f t="shared" si="617"/>
        <v/>
      </c>
      <c r="CG635" s="163" t="str">
        <f t="shared" si="618"/>
        <v/>
      </c>
      <c r="CH635" s="163" t="str">
        <f t="shared" si="619"/>
        <v/>
      </c>
      <c r="CI635" s="163" t="str">
        <f t="shared" si="620"/>
        <v/>
      </c>
      <c r="CJ635" s="163" t="str">
        <f t="shared" si="621"/>
        <v/>
      </c>
      <c r="CK635" s="163" t="str">
        <f t="shared" si="622"/>
        <v/>
      </c>
      <c r="CL635" s="163" t="str">
        <f t="shared" si="623"/>
        <v/>
      </c>
      <c r="CM635" s="163" t="str">
        <f t="shared" si="624"/>
        <v/>
      </c>
      <c r="CN635" s="163"/>
      <c r="CO635" s="163"/>
      <c r="CP635" s="163" t="str">
        <f t="shared" si="625"/>
        <v/>
      </c>
      <c r="CQ635" s="163"/>
      <c r="CR635" s="163"/>
      <c r="CS635" s="185" t="str">
        <f t="shared" si="642"/>
        <v/>
      </c>
      <c r="CT635" s="70"/>
      <c r="CU635" s="70">
        <f t="shared" si="626"/>
        <v>0</v>
      </c>
      <c r="CV635" s="70">
        <f t="shared" si="627"/>
        <v>0</v>
      </c>
      <c r="CW635" s="70"/>
      <c r="CX635" s="96">
        <f t="shared" si="628"/>
        <v>0</v>
      </c>
      <c r="CY635" s="70"/>
      <c r="CZ635" s="70" t="e">
        <f t="shared" si="629"/>
        <v>#VALUE!</v>
      </c>
      <c r="DA635" s="70" t="e">
        <f t="shared" si="630"/>
        <v>#VALUE!</v>
      </c>
      <c r="DB635" s="70"/>
      <c r="DC635" s="70" t="b">
        <f t="shared" si="643"/>
        <v>0</v>
      </c>
      <c r="DD635" s="70">
        <f t="shared" si="631"/>
        <v>0</v>
      </c>
      <c r="DE635" s="70" t="str">
        <f t="shared" si="632"/>
        <v/>
      </c>
      <c r="DF635" s="70"/>
      <c r="DG635" s="70" t="str">
        <f t="shared" si="644"/>
        <v/>
      </c>
      <c r="DH635" s="70" t="b">
        <f t="shared" si="645"/>
        <v>0</v>
      </c>
      <c r="DI635" s="70" t="str">
        <f t="shared" si="646"/>
        <v/>
      </c>
      <c r="DJ635" s="70"/>
      <c r="DK635" s="70" t="str">
        <f t="shared" si="633"/>
        <v/>
      </c>
      <c r="DL635" s="70" t="str">
        <f t="shared" si="634"/>
        <v/>
      </c>
      <c r="DM635" s="70"/>
      <c r="DN635" s="70" t="str">
        <f t="shared" si="635"/>
        <v/>
      </c>
      <c r="DO635" s="70" t="str">
        <f>IF(DK635="","",AND((COUNTIF($DK$12:DL635,DK635))=1,(COUNTIF($DK$12:DL635,DL635))=1))</f>
        <v/>
      </c>
      <c r="DP635" s="70" t="str">
        <f>IF(DK635="","",AND((COUNTIF(DK635:$DL$812,DK635))=1,(COUNTIF(DK635:$DL$812,DL635))=1))</f>
        <v/>
      </c>
      <c r="DQ635" s="70"/>
      <c r="DR635" s="70" t="b">
        <f t="shared" si="636"/>
        <v>0</v>
      </c>
      <c r="DS635" s="70" t="b">
        <f t="shared" si="637"/>
        <v>0</v>
      </c>
      <c r="DT635" s="70">
        <f t="shared" si="647"/>
        <v>0</v>
      </c>
      <c r="DU635" s="70">
        <f t="shared" si="648"/>
        <v>0</v>
      </c>
      <c r="DV635" s="70" t="b">
        <f t="shared" si="638"/>
        <v>0</v>
      </c>
      <c r="DW635" s="70" t="b">
        <f t="shared" si="639"/>
        <v>0</v>
      </c>
      <c r="DX635" s="70"/>
      <c r="DY635" s="70" t="b">
        <f t="shared" si="640"/>
        <v>0</v>
      </c>
      <c r="DZ635" s="70">
        <f t="shared" si="641"/>
        <v>0</v>
      </c>
      <c r="EA635" s="70"/>
    </row>
    <row r="636" spans="1:131" x14ac:dyDescent="0.25">
      <c r="A636" s="24" t="str">
        <f t="shared" si="606"/>
        <v/>
      </c>
      <c r="B636" s="36"/>
      <c r="C636" s="37"/>
      <c r="D636" s="38"/>
      <c r="E636" s="37"/>
      <c r="F636" s="38"/>
      <c r="G636" s="39"/>
      <c r="H636" s="35"/>
      <c r="I636" s="30"/>
      <c r="J636" s="38"/>
      <c r="K636" s="36"/>
      <c r="L636" s="40"/>
      <c r="M636" s="43"/>
      <c r="N636" s="44"/>
      <c r="O636" s="35"/>
      <c r="P636" s="87"/>
      <c r="R636" s="70"/>
      <c r="S636" s="70"/>
      <c r="T636" s="99" t="s">
        <v>1413</v>
      </c>
      <c r="U636" s="146" t="s">
        <v>1414</v>
      </c>
      <c r="V636" s="70"/>
      <c r="W636" s="70"/>
      <c r="X636" s="70"/>
      <c r="Y636" s="70"/>
      <c r="Z636" t="b">
        <f t="shared" si="585"/>
        <v>0</v>
      </c>
      <c r="AA636" t="b">
        <f t="shared" si="607"/>
        <v>0</v>
      </c>
      <c r="AB636" t="b">
        <f t="shared" si="586"/>
        <v>0</v>
      </c>
      <c r="AC636" t="b">
        <f t="shared" si="587"/>
        <v>0</v>
      </c>
      <c r="AD636" s="101" t="b">
        <f t="shared" si="588"/>
        <v>0</v>
      </c>
      <c r="AE636" t="e">
        <f t="shared" si="589"/>
        <v>#VALUE!</v>
      </c>
      <c r="AF636" t="b">
        <f t="shared" si="590"/>
        <v>0</v>
      </c>
      <c r="AG636" s="135"/>
      <c r="AH636" s="82" t="b">
        <f t="shared" si="591"/>
        <v>0</v>
      </c>
      <c r="AI636" s="99" t="b">
        <f t="shared" si="592"/>
        <v>0</v>
      </c>
      <c r="AJ636" s="70" t="b">
        <f t="shared" si="593"/>
        <v>0</v>
      </c>
      <c r="AK636" s="111" t="b">
        <f t="shared" si="608"/>
        <v>0</v>
      </c>
      <c r="AL636" s="82" t="e">
        <f t="shared" si="594"/>
        <v>#VALUE!</v>
      </c>
      <c r="AM636" s="82" t="b">
        <f t="shared" si="595"/>
        <v>0</v>
      </c>
      <c r="AN636" s="82" t="b">
        <f t="shared" si="596"/>
        <v>0</v>
      </c>
      <c r="AO636" s="82" t="b">
        <f t="shared" si="609"/>
        <v>0</v>
      </c>
      <c r="AP636" s="82" t="b">
        <f t="shared" si="597"/>
        <v>0</v>
      </c>
      <c r="AQ636" s="82" t="b">
        <f t="shared" si="610"/>
        <v>0</v>
      </c>
      <c r="AR636" s="70">
        <f t="shared" si="611"/>
        <v>0</v>
      </c>
      <c r="AS636" s="82" t="b">
        <f t="shared" si="598"/>
        <v>0</v>
      </c>
      <c r="AT636" s="82" t="b">
        <f t="shared" si="599"/>
        <v>0</v>
      </c>
      <c r="AU636" s="82" t="b">
        <f t="shared" si="600"/>
        <v>0</v>
      </c>
      <c r="AV636" s="82" t="b">
        <f t="shared" si="601"/>
        <v>0</v>
      </c>
      <c r="AW636" s="82" t="b">
        <f t="shared" si="602"/>
        <v>0</v>
      </c>
      <c r="AX636" s="82" t="b">
        <f t="shared" si="603"/>
        <v>0</v>
      </c>
      <c r="AY636" s="82" t="b">
        <f t="shared" si="612"/>
        <v>0</v>
      </c>
      <c r="AZ636" s="82"/>
      <c r="BA636" s="82" t="b">
        <f t="shared" si="613"/>
        <v>0</v>
      </c>
      <c r="BB636" s="82" t="b">
        <f t="shared" si="614"/>
        <v>0</v>
      </c>
      <c r="BC636" s="82" t="b">
        <f t="shared" si="615"/>
        <v>0</v>
      </c>
      <c r="BD636" s="70"/>
      <c r="BE636" s="70" t="str">
        <f t="shared" si="604"/>
        <v/>
      </c>
      <c r="BF636" s="70">
        <v>625</v>
      </c>
      <c r="BG636" s="70"/>
      <c r="BH636" s="70"/>
      <c r="BI636" s="70"/>
      <c r="BJ636" s="70"/>
      <c r="BK636" s="70"/>
      <c r="BL636" s="70"/>
      <c r="BM636" s="70"/>
      <c r="BN636" s="70"/>
      <c r="BO636" s="70"/>
      <c r="BP636" s="70"/>
      <c r="BQ636" s="70"/>
      <c r="BR636" s="70"/>
      <c r="BS636" s="70" t="b">
        <f t="shared" si="605"/>
        <v>0</v>
      </c>
      <c r="BT636" s="70">
        <f>COUNTA(B637:$O$830)</f>
        <v>0</v>
      </c>
      <c r="BU636" s="70"/>
      <c r="BV636" s="163"/>
      <c r="BW636" s="163"/>
      <c r="BX636" s="163"/>
      <c r="BY636" s="163"/>
      <c r="BZ636" s="163"/>
      <c r="CA636" s="163"/>
      <c r="CB636" s="163"/>
      <c r="CC636" s="163"/>
      <c r="CD636" s="163"/>
      <c r="CE636" s="163" t="str">
        <f t="shared" si="616"/>
        <v/>
      </c>
      <c r="CF636" s="163" t="str">
        <f t="shared" si="617"/>
        <v/>
      </c>
      <c r="CG636" s="163" t="str">
        <f t="shared" si="618"/>
        <v/>
      </c>
      <c r="CH636" s="163" t="str">
        <f t="shared" si="619"/>
        <v/>
      </c>
      <c r="CI636" s="163" t="str">
        <f t="shared" si="620"/>
        <v/>
      </c>
      <c r="CJ636" s="163" t="str">
        <f t="shared" si="621"/>
        <v/>
      </c>
      <c r="CK636" s="163" t="str">
        <f t="shared" si="622"/>
        <v/>
      </c>
      <c r="CL636" s="163" t="str">
        <f t="shared" si="623"/>
        <v/>
      </c>
      <c r="CM636" s="163" t="str">
        <f t="shared" si="624"/>
        <v/>
      </c>
      <c r="CN636" s="163"/>
      <c r="CO636" s="163"/>
      <c r="CP636" s="163" t="str">
        <f t="shared" si="625"/>
        <v/>
      </c>
      <c r="CQ636" s="163"/>
      <c r="CR636" s="163"/>
      <c r="CS636" s="185" t="str">
        <f t="shared" si="642"/>
        <v/>
      </c>
      <c r="CT636" s="70"/>
      <c r="CU636" s="70">
        <f t="shared" si="626"/>
        <v>0</v>
      </c>
      <c r="CV636" s="70">
        <f t="shared" si="627"/>
        <v>0</v>
      </c>
      <c r="CW636" s="70"/>
      <c r="CX636" s="96">
        <f t="shared" si="628"/>
        <v>0</v>
      </c>
      <c r="CY636" s="70"/>
      <c r="CZ636" s="70" t="e">
        <f t="shared" si="629"/>
        <v>#VALUE!</v>
      </c>
      <c r="DA636" s="70" t="e">
        <f t="shared" si="630"/>
        <v>#VALUE!</v>
      </c>
      <c r="DB636" s="70"/>
      <c r="DC636" s="70" t="b">
        <f t="shared" si="643"/>
        <v>0</v>
      </c>
      <c r="DD636" s="70">
        <f t="shared" si="631"/>
        <v>0</v>
      </c>
      <c r="DE636" s="70" t="str">
        <f t="shared" si="632"/>
        <v/>
      </c>
      <c r="DF636" s="70"/>
      <c r="DG636" s="70" t="str">
        <f t="shared" si="644"/>
        <v/>
      </c>
      <c r="DH636" s="70" t="b">
        <f t="shared" si="645"/>
        <v>0</v>
      </c>
      <c r="DI636" s="70" t="str">
        <f t="shared" si="646"/>
        <v/>
      </c>
      <c r="DJ636" s="70"/>
      <c r="DK636" s="70" t="str">
        <f t="shared" si="633"/>
        <v/>
      </c>
      <c r="DL636" s="70" t="str">
        <f t="shared" si="634"/>
        <v/>
      </c>
      <c r="DM636" s="70"/>
      <c r="DN636" s="70" t="str">
        <f t="shared" si="635"/>
        <v/>
      </c>
      <c r="DO636" s="70" t="str">
        <f>IF(DK636="","",AND((COUNTIF($DK$12:DL636,DK636))=1,(COUNTIF($DK$12:DL636,DL636))=1))</f>
        <v/>
      </c>
      <c r="DP636" s="70" t="str">
        <f>IF(DK636="","",AND((COUNTIF(DK636:$DL$812,DK636))=1,(COUNTIF(DK636:$DL$812,DL636))=1))</f>
        <v/>
      </c>
      <c r="DQ636" s="70"/>
      <c r="DR636" s="70" t="b">
        <f t="shared" si="636"/>
        <v>0</v>
      </c>
      <c r="DS636" s="70" t="b">
        <f t="shared" si="637"/>
        <v>0</v>
      </c>
      <c r="DT636" s="70">
        <f t="shared" si="647"/>
        <v>0</v>
      </c>
      <c r="DU636" s="70">
        <f t="shared" si="648"/>
        <v>0</v>
      </c>
      <c r="DV636" s="70" t="b">
        <f t="shared" si="638"/>
        <v>0</v>
      </c>
      <c r="DW636" s="70" t="b">
        <f t="shared" si="639"/>
        <v>0</v>
      </c>
      <c r="DX636" s="70"/>
      <c r="DY636" s="70" t="b">
        <f t="shared" si="640"/>
        <v>0</v>
      </c>
      <c r="DZ636" s="70">
        <f t="shared" si="641"/>
        <v>0</v>
      </c>
      <c r="EA636" s="70"/>
    </row>
    <row r="637" spans="1:131" x14ac:dyDescent="0.25">
      <c r="A637" s="24" t="str">
        <f t="shared" si="606"/>
        <v/>
      </c>
      <c r="B637" s="36"/>
      <c r="C637" s="37"/>
      <c r="D637" s="38"/>
      <c r="E637" s="37"/>
      <c r="F637" s="38"/>
      <c r="G637" s="39"/>
      <c r="H637" s="35"/>
      <c r="I637" s="30"/>
      <c r="J637" s="38"/>
      <c r="K637" s="36"/>
      <c r="L637" s="40"/>
      <c r="M637" s="43"/>
      <c r="N637" s="44"/>
      <c r="O637" s="35"/>
      <c r="P637" s="87"/>
      <c r="R637" s="70"/>
      <c r="S637" s="70"/>
      <c r="T637" s="99" t="s">
        <v>1415</v>
      </c>
      <c r="U637" s="146" t="s">
        <v>1416</v>
      </c>
      <c r="V637" s="70"/>
      <c r="W637" s="70"/>
      <c r="X637" s="70"/>
      <c r="Y637" s="70"/>
      <c r="Z637" t="b">
        <f t="shared" si="585"/>
        <v>0</v>
      </c>
      <c r="AA637" t="b">
        <f t="shared" si="607"/>
        <v>0</v>
      </c>
      <c r="AB637" t="b">
        <f t="shared" si="586"/>
        <v>0</v>
      </c>
      <c r="AC637" t="b">
        <f t="shared" si="587"/>
        <v>0</v>
      </c>
      <c r="AD637" s="101" t="b">
        <f t="shared" si="588"/>
        <v>0</v>
      </c>
      <c r="AE637" t="e">
        <f t="shared" si="589"/>
        <v>#VALUE!</v>
      </c>
      <c r="AF637" t="b">
        <f t="shared" si="590"/>
        <v>0</v>
      </c>
      <c r="AG637" s="135"/>
      <c r="AH637" s="82" t="b">
        <f t="shared" si="591"/>
        <v>0</v>
      </c>
      <c r="AI637" s="99" t="b">
        <f t="shared" si="592"/>
        <v>0</v>
      </c>
      <c r="AJ637" s="70" t="b">
        <f t="shared" si="593"/>
        <v>0</v>
      </c>
      <c r="AK637" s="111" t="b">
        <f t="shared" si="608"/>
        <v>0</v>
      </c>
      <c r="AL637" s="82" t="e">
        <f t="shared" si="594"/>
        <v>#VALUE!</v>
      </c>
      <c r="AM637" s="82" t="b">
        <f t="shared" si="595"/>
        <v>0</v>
      </c>
      <c r="AN637" s="82" t="b">
        <f t="shared" si="596"/>
        <v>0</v>
      </c>
      <c r="AO637" s="82" t="b">
        <f t="shared" si="609"/>
        <v>0</v>
      </c>
      <c r="AP637" s="82" t="b">
        <f t="shared" si="597"/>
        <v>0</v>
      </c>
      <c r="AQ637" s="82" t="b">
        <f t="shared" si="610"/>
        <v>0</v>
      </c>
      <c r="AR637" s="70">
        <f t="shared" si="611"/>
        <v>0</v>
      </c>
      <c r="AS637" s="82" t="b">
        <f t="shared" si="598"/>
        <v>0</v>
      </c>
      <c r="AT637" s="82" t="b">
        <f t="shared" si="599"/>
        <v>0</v>
      </c>
      <c r="AU637" s="82" t="b">
        <f t="shared" si="600"/>
        <v>0</v>
      </c>
      <c r="AV637" s="82" t="b">
        <f t="shared" si="601"/>
        <v>0</v>
      </c>
      <c r="AW637" s="82" t="b">
        <f t="shared" si="602"/>
        <v>0</v>
      </c>
      <c r="AX637" s="82" t="b">
        <f t="shared" si="603"/>
        <v>0</v>
      </c>
      <c r="AY637" s="82" t="b">
        <f t="shared" si="612"/>
        <v>0</v>
      </c>
      <c r="AZ637" s="82"/>
      <c r="BA637" s="82" t="b">
        <f t="shared" si="613"/>
        <v>0</v>
      </c>
      <c r="BB637" s="82" t="b">
        <f t="shared" si="614"/>
        <v>0</v>
      </c>
      <c r="BC637" s="82" t="b">
        <f t="shared" si="615"/>
        <v>0</v>
      </c>
      <c r="BD637" s="70"/>
      <c r="BE637" s="70" t="str">
        <f t="shared" si="604"/>
        <v/>
      </c>
      <c r="BF637" s="70">
        <v>626</v>
      </c>
      <c r="BG637" s="70"/>
      <c r="BH637" s="70"/>
      <c r="BI637" s="70"/>
      <c r="BJ637" s="70"/>
      <c r="BK637" s="70"/>
      <c r="BL637" s="70"/>
      <c r="BM637" s="70"/>
      <c r="BN637" s="70"/>
      <c r="BO637" s="70"/>
      <c r="BP637" s="70"/>
      <c r="BQ637" s="70"/>
      <c r="BR637" s="70"/>
      <c r="BS637" s="70" t="b">
        <f t="shared" si="605"/>
        <v>0</v>
      </c>
      <c r="BT637" s="70">
        <f>COUNTA(B638:$O$830)</f>
        <v>0</v>
      </c>
      <c r="BU637" s="70"/>
      <c r="BV637" s="163"/>
      <c r="BW637" s="163"/>
      <c r="BX637" s="163"/>
      <c r="BY637" s="163"/>
      <c r="BZ637" s="163"/>
      <c r="CA637" s="163"/>
      <c r="CB637" s="163"/>
      <c r="CC637" s="163"/>
      <c r="CD637" s="163"/>
      <c r="CE637" s="163" t="str">
        <f t="shared" si="616"/>
        <v/>
      </c>
      <c r="CF637" s="163" t="str">
        <f t="shared" si="617"/>
        <v/>
      </c>
      <c r="CG637" s="163" t="str">
        <f t="shared" si="618"/>
        <v/>
      </c>
      <c r="CH637" s="163" t="str">
        <f t="shared" si="619"/>
        <v/>
      </c>
      <c r="CI637" s="163" t="str">
        <f t="shared" si="620"/>
        <v/>
      </c>
      <c r="CJ637" s="163" t="str">
        <f t="shared" si="621"/>
        <v/>
      </c>
      <c r="CK637" s="163" t="str">
        <f t="shared" si="622"/>
        <v/>
      </c>
      <c r="CL637" s="163" t="str">
        <f t="shared" si="623"/>
        <v/>
      </c>
      <c r="CM637" s="163" t="str">
        <f t="shared" si="624"/>
        <v/>
      </c>
      <c r="CN637" s="163"/>
      <c r="CO637" s="163"/>
      <c r="CP637" s="163" t="str">
        <f t="shared" si="625"/>
        <v/>
      </c>
      <c r="CQ637" s="163"/>
      <c r="CR637" s="163"/>
      <c r="CS637" s="185" t="str">
        <f t="shared" si="642"/>
        <v/>
      </c>
      <c r="CT637" s="70"/>
      <c r="CU637" s="70">
        <f t="shared" si="626"/>
        <v>0</v>
      </c>
      <c r="CV637" s="70">
        <f t="shared" si="627"/>
        <v>0</v>
      </c>
      <c r="CW637" s="70"/>
      <c r="CX637" s="96">
        <f t="shared" si="628"/>
        <v>0</v>
      </c>
      <c r="CY637" s="70"/>
      <c r="CZ637" s="70" t="e">
        <f t="shared" si="629"/>
        <v>#VALUE!</v>
      </c>
      <c r="DA637" s="70" t="e">
        <f t="shared" si="630"/>
        <v>#VALUE!</v>
      </c>
      <c r="DB637" s="70"/>
      <c r="DC637" s="70" t="b">
        <f t="shared" si="643"/>
        <v>0</v>
      </c>
      <c r="DD637" s="70">
        <f t="shared" si="631"/>
        <v>0</v>
      </c>
      <c r="DE637" s="70" t="str">
        <f t="shared" si="632"/>
        <v/>
      </c>
      <c r="DF637" s="70"/>
      <c r="DG637" s="70" t="str">
        <f t="shared" si="644"/>
        <v/>
      </c>
      <c r="DH637" s="70" t="b">
        <f t="shared" si="645"/>
        <v>0</v>
      </c>
      <c r="DI637" s="70" t="str">
        <f t="shared" si="646"/>
        <v/>
      </c>
      <c r="DJ637" s="70"/>
      <c r="DK637" s="70" t="str">
        <f t="shared" si="633"/>
        <v/>
      </c>
      <c r="DL637" s="70" t="str">
        <f t="shared" si="634"/>
        <v/>
      </c>
      <c r="DM637" s="70"/>
      <c r="DN637" s="70" t="str">
        <f t="shared" si="635"/>
        <v/>
      </c>
      <c r="DO637" s="70" t="str">
        <f>IF(DK637="","",AND((COUNTIF($DK$12:DL637,DK637))=1,(COUNTIF($DK$12:DL637,DL637))=1))</f>
        <v/>
      </c>
      <c r="DP637" s="70" t="str">
        <f>IF(DK637="","",AND((COUNTIF(DK637:$DL$812,DK637))=1,(COUNTIF(DK637:$DL$812,DL637))=1))</f>
        <v/>
      </c>
      <c r="DQ637" s="70"/>
      <c r="DR637" s="70" t="b">
        <f t="shared" si="636"/>
        <v>0</v>
      </c>
      <c r="DS637" s="70" t="b">
        <f t="shared" si="637"/>
        <v>0</v>
      </c>
      <c r="DT637" s="70">
        <f t="shared" si="647"/>
        <v>0</v>
      </c>
      <c r="DU637" s="70">
        <f t="shared" si="648"/>
        <v>0</v>
      </c>
      <c r="DV637" s="70" t="b">
        <f t="shared" si="638"/>
        <v>0</v>
      </c>
      <c r="DW637" s="70" t="b">
        <f t="shared" si="639"/>
        <v>0</v>
      </c>
      <c r="DX637" s="70"/>
      <c r="DY637" s="70" t="b">
        <f t="shared" si="640"/>
        <v>0</v>
      </c>
      <c r="DZ637" s="70">
        <f t="shared" si="641"/>
        <v>0</v>
      </c>
      <c r="EA637" s="70"/>
    </row>
    <row r="638" spans="1:131" x14ac:dyDescent="0.25">
      <c r="A638" s="24" t="str">
        <f t="shared" si="606"/>
        <v/>
      </c>
      <c r="B638" s="36"/>
      <c r="C638" s="37"/>
      <c r="D638" s="38"/>
      <c r="E638" s="37"/>
      <c r="F638" s="38"/>
      <c r="G638" s="39"/>
      <c r="H638" s="35"/>
      <c r="I638" s="30"/>
      <c r="J638" s="38"/>
      <c r="K638" s="36"/>
      <c r="L638" s="40"/>
      <c r="M638" s="43"/>
      <c r="N638" s="44"/>
      <c r="O638" s="35"/>
      <c r="P638" s="87"/>
      <c r="R638" s="70"/>
      <c r="S638" s="70"/>
      <c r="T638" s="99" t="s">
        <v>1417</v>
      </c>
      <c r="U638" s="146" t="s">
        <v>1418</v>
      </c>
      <c r="V638" s="70"/>
      <c r="W638" s="70"/>
      <c r="X638" s="70"/>
      <c r="Y638" s="70"/>
      <c r="Z638" t="b">
        <f t="shared" si="585"/>
        <v>0</v>
      </c>
      <c r="AA638" t="b">
        <f t="shared" si="607"/>
        <v>0</v>
      </c>
      <c r="AB638" t="b">
        <f t="shared" si="586"/>
        <v>0</v>
      </c>
      <c r="AC638" t="b">
        <f t="shared" si="587"/>
        <v>0</v>
      </c>
      <c r="AD638" s="101" t="b">
        <f t="shared" si="588"/>
        <v>0</v>
      </c>
      <c r="AE638" t="e">
        <f t="shared" si="589"/>
        <v>#VALUE!</v>
      </c>
      <c r="AF638" t="b">
        <f t="shared" si="590"/>
        <v>0</v>
      </c>
      <c r="AG638" s="135"/>
      <c r="AH638" s="82" t="b">
        <f t="shared" si="591"/>
        <v>0</v>
      </c>
      <c r="AI638" s="99" t="b">
        <f t="shared" si="592"/>
        <v>0</v>
      </c>
      <c r="AJ638" s="70" t="b">
        <f t="shared" si="593"/>
        <v>0</v>
      </c>
      <c r="AK638" s="111" t="b">
        <f t="shared" si="608"/>
        <v>0</v>
      </c>
      <c r="AL638" s="82" t="e">
        <f t="shared" si="594"/>
        <v>#VALUE!</v>
      </c>
      <c r="AM638" s="82" t="b">
        <f t="shared" si="595"/>
        <v>0</v>
      </c>
      <c r="AN638" s="82" t="b">
        <f t="shared" si="596"/>
        <v>0</v>
      </c>
      <c r="AO638" s="82" t="b">
        <f t="shared" si="609"/>
        <v>0</v>
      </c>
      <c r="AP638" s="82" t="b">
        <f t="shared" si="597"/>
        <v>0</v>
      </c>
      <c r="AQ638" s="82" t="b">
        <f t="shared" si="610"/>
        <v>0</v>
      </c>
      <c r="AR638" s="70">
        <f t="shared" si="611"/>
        <v>0</v>
      </c>
      <c r="AS638" s="82" t="b">
        <f t="shared" si="598"/>
        <v>0</v>
      </c>
      <c r="AT638" s="82" t="b">
        <f t="shared" si="599"/>
        <v>0</v>
      </c>
      <c r="AU638" s="82" t="b">
        <f t="shared" si="600"/>
        <v>0</v>
      </c>
      <c r="AV638" s="82" t="b">
        <f t="shared" si="601"/>
        <v>0</v>
      </c>
      <c r="AW638" s="82" t="b">
        <f t="shared" si="602"/>
        <v>0</v>
      </c>
      <c r="AX638" s="82" t="b">
        <f t="shared" si="603"/>
        <v>0</v>
      </c>
      <c r="AY638" s="82" t="b">
        <f t="shared" si="612"/>
        <v>0</v>
      </c>
      <c r="AZ638" s="82"/>
      <c r="BA638" s="82" t="b">
        <f t="shared" si="613"/>
        <v>0</v>
      </c>
      <c r="BB638" s="82" t="b">
        <f t="shared" si="614"/>
        <v>0</v>
      </c>
      <c r="BC638" s="82" t="b">
        <f t="shared" si="615"/>
        <v>0</v>
      </c>
      <c r="BD638" s="70"/>
      <c r="BE638" s="70" t="str">
        <f t="shared" si="604"/>
        <v/>
      </c>
      <c r="BF638" s="70">
        <v>627</v>
      </c>
      <c r="BG638" s="70"/>
      <c r="BH638" s="70"/>
      <c r="BI638" s="70"/>
      <c r="BJ638" s="70"/>
      <c r="BK638" s="70"/>
      <c r="BL638" s="70"/>
      <c r="BM638" s="70"/>
      <c r="BN638" s="70"/>
      <c r="BO638" s="70"/>
      <c r="BP638" s="70"/>
      <c r="BQ638" s="70"/>
      <c r="BR638" s="70"/>
      <c r="BS638" s="70" t="b">
        <f t="shared" si="605"/>
        <v>0</v>
      </c>
      <c r="BT638" s="70">
        <f>COUNTA(B639:$O$830)</f>
        <v>0</v>
      </c>
      <c r="BU638" s="70"/>
      <c r="BV638" s="163"/>
      <c r="BW638" s="163"/>
      <c r="BX638" s="163"/>
      <c r="BY638" s="163"/>
      <c r="BZ638" s="163"/>
      <c r="CA638" s="163"/>
      <c r="CB638" s="163"/>
      <c r="CC638" s="163"/>
      <c r="CD638" s="163"/>
      <c r="CE638" s="163" t="str">
        <f t="shared" si="616"/>
        <v/>
      </c>
      <c r="CF638" s="163" t="str">
        <f t="shared" si="617"/>
        <v/>
      </c>
      <c r="CG638" s="163" t="str">
        <f t="shared" si="618"/>
        <v/>
      </c>
      <c r="CH638" s="163" t="str">
        <f t="shared" si="619"/>
        <v/>
      </c>
      <c r="CI638" s="163" t="str">
        <f t="shared" si="620"/>
        <v/>
      </c>
      <c r="CJ638" s="163" t="str">
        <f t="shared" si="621"/>
        <v/>
      </c>
      <c r="CK638" s="163" t="str">
        <f t="shared" si="622"/>
        <v/>
      </c>
      <c r="CL638" s="163" t="str">
        <f t="shared" si="623"/>
        <v/>
      </c>
      <c r="CM638" s="163" t="str">
        <f t="shared" si="624"/>
        <v/>
      </c>
      <c r="CN638" s="163"/>
      <c r="CO638" s="163"/>
      <c r="CP638" s="163" t="str">
        <f t="shared" si="625"/>
        <v/>
      </c>
      <c r="CQ638" s="163"/>
      <c r="CR638" s="163"/>
      <c r="CS638" s="185" t="str">
        <f t="shared" si="642"/>
        <v/>
      </c>
      <c r="CT638" s="70"/>
      <c r="CU638" s="70">
        <f t="shared" si="626"/>
        <v>0</v>
      </c>
      <c r="CV638" s="70">
        <f t="shared" si="627"/>
        <v>0</v>
      </c>
      <c r="CW638" s="70"/>
      <c r="CX638" s="96">
        <f t="shared" si="628"/>
        <v>0</v>
      </c>
      <c r="CY638" s="70"/>
      <c r="CZ638" s="70" t="e">
        <f t="shared" si="629"/>
        <v>#VALUE!</v>
      </c>
      <c r="DA638" s="70" t="e">
        <f t="shared" si="630"/>
        <v>#VALUE!</v>
      </c>
      <c r="DB638" s="70"/>
      <c r="DC638" s="70" t="b">
        <f t="shared" si="643"/>
        <v>0</v>
      </c>
      <c r="DD638" s="70">
        <f t="shared" si="631"/>
        <v>0</v>
      </c>
      <c r="DE638" s="70" t="str">
        <f t="shared" si="632"/>
        <v/>
      </c>
      <c r="DF638" s="70"/>
      <c r="DG638" s="70" t="str">
        <f t="shared" si="644"/>
        <v/>
      </c>
      <c r="DH638" s="70" t="b">
        <f t="shared" si="645"/>
        <v>0</v>
      </c>
      <c r="DI638" s="70" t="str">
        <f t="shared" si="646"/>
        <v/>
      </c>
      <c r="DJ638" s="70"/>
      <c r="DK638" s="70" t="str">
        <f t="shared" si="633"/>
        <v/>
      </c>
      <c r="DL638" s="70" t="str">
        <f t="shared" si="634"/>
        <v/>
      </c>
      <c r="DM638" s="70"/>
      <c r="DN638" s="70" t="str">
        <f t="shared" si="635"/>
        <v/>
      </c>
      <c r="DO638" s="70" t="str">
        <f>IF(DK638="","",AND((COUNTIF($DK$12:DL638,DK638))=1,(COUNTIF($DK$12:DL638,DL638))=1))</f>
        <v/>
      </c>
      <c r="DP638" s="70" t="str">
        <f>IF(DK638="","",AND((COUNTIF(DK638:$DL$812,DK638))=1,(COUNTIF(DK638:$DL$812,DL638))=1))</f>
        <v/>
      </c>
      <c r="DQ638" s="70"/>
      <c r="DR638" s="70" t="b">
        <f t="shared" si="636"/>
        <v>0</v>
      </c>
      <c r="DS638" s="70" t="b">
        <f t="shared" si="637"/>
        <v>0</v>
      </c>
      <c r="DT638" s="70">
        <f t="shared" si="647"/>
        <v>0</v>
      </c>
      <c r="DU638" s="70">
        <f t="shared" si="648"/>
        <v>0</v>
      </c>
      <c r="DV638" s="70" t="b">
        <f t="shared" si="638"/>
        <v>0</v>
      </c>
      <c r="DW638" s="70" t="b">
        <f t="shared" si="639"/>
        <v>0</v>
      </c>
      <c r="DX638" s="70"/>
      <c r="DY638" s="70" t="b">
        <f t="shared" si="640"/>
        <v>0</v>
      </c>
      <c r="DZ638" s="70">
        <f t="shared" si="641"/>
        <v>0</v>
      </c>
      <c r="EA638" s="70"/>
    </row>
    <row r="639" spans="1:131" x14ac:dyDescent="0.25">
      <c r="A639" s="24" t="str">
        <f t="shared" si="606"/>
        <v/>
      </c>
      <c r="B639" s="36"/>
      <c r="C639" s="37"/>
      <c r="D639" s="38"/>
      <c r="E639" s="37"/>
      <c r="F639" s="38"/>
      <c r="G639" s="39"/>
      <c r="H639" s="35"/>
      <c r="I639" s="30"/>
      <c r="J639" s="38"/>
      <c r="K639" s="36"/>
      <c r="L639" s="40"/>
      <c r="M639" s="43"/>
      <c r="N639" s="44"/>
      <c r="O639" s="35"/>
      <c r="P639" s="87"/>
      <c r="R639" s="70"/>
      <c r="S639" s="70"/>
      <c r="T639" s="99" t="s">
        <v>1419</v>
      </c>
      <c r="U639" s="146" t="s">
        <v>1420</v>
      </c>
      <c r="V639" s="70"/>
      <c r="W639" s="70"/>
      <c r="X639" s="70"/>
      <c r="Y639" s="70"/>
      <c r="Z639" t="b">
        <f t="shared" si="585"/>
        <v>0</v>
      </c>
      <c r="AA639" t="b">
        <f t="shared" si="607"/>
        <v>0</v>
      </c>
      <c r="AB639" t="b">
        <f t="shared" si="586"/>
        <v>0</v>
      </c>
      <c r="AC639" t="b">
        <f t="shared" si="587"/>
        <v>0</v>
      </c>
      <c r="AD639" s="101" t="b">
        <f t="shared" si="588"/>
        <v>0</v>
      </c>
      <c r="AE639" t="e">
        <f t="shared" si="589"/>
        <v>#VALUE!</v>
      </c>
      <c r="AF639" t="b">
        <f t="shared" si="590"/>
        <v>0</v>
      </c>
      <c r="AG639" s="135"/>
      <c r="AH639" s="82" t="b">
        <f t="shared" si="591"/>
        <v>0</v>
      </c>
      <c r="AI639" s="99" t="b">
        <f t="shared" si="592"/>
        <v>0</v>
      </c>
      <c r="AJ639" s="70" t="b">
        <f t="shared" si="593"/>
        <v>0</v>
      </c>
      <c r="AK639" s="111" t="b">
        <f t="shared" si="608"/>
        <v>0</v>
      </c>
      <c r="AL639" s="82" t="e">
        <f t="shared" si="594"/>
        <v>#VALUE!</v>
      </c>
      <c r="AM639" s="82" t="b">
        <f t="shared" si="595"/>
        <v>0</v>
      </c>
      <c r="AN639" s="82" t="b">
        <f t="shared" si="596"/>
        <v>0</v>
      </c>
      <c r="AO639" s="82" t="b">
        <f t="shared" si="609"/>
        <v>0</v>
      </c>
      <c r="AP639" s="82" t="b">
        <f t="shared" si="597"/>
        <v>0</v>
      </c>
      <c r="AQ639" s="82" t="b">
        <f t="shared" si="610"/>
        <v>0</v>
      </c>
      <c r="AR639" s="70">
        <f t="shared" si="611"/>
        <v>0</v>
      </c>
      <c r="AS639" s="82" t="b">
        <f t="shared" si="598"/>
        <v>0</v>
      </c>
      <c r="AT639" s="82" t="b">
        <f t="shared" si="599"/>
        <v>0</v>
      </c>
      <c r="AU639" s="82" t="b">
        <f t="shared" si="600"/>
        <v>0</v>
      </c>
      <c r="AV639" s="82" t="b">
        <f t="shared" si="601"/>
        <v>0</v>
      </c>
      <c r="AW639" s="82" t="b">
        <f t="shared" si="602"/>
        <v>0</v>
      </c>
      <c r="AX639" s="82" t="b">
        <f t="shared" si="603"/>
        <v>0</v>
      </c>
      <c r="AY639" s="82" t="b">
        <f t="shared" si="612"/>
        <v>0</v>
      </c>
      <c r="AZ639" s="82"/>
      <c r="BA639" s="82" t="b">
        <f t="shared" si="613"/>
        <v>0</v>
      </c>
      <c r="BB639" s="82" t="b">
        <f t="shared" si="614"/>
        <v>0</v>
      </c>
      <c r="BC639" s="82" t="b">
        <f t="shared" si="615"/>
        <v>0</v>
      </c>
      <c r="BD639" s="70"/>
      <c r="BE639" s="70" t="str">
        <f t="shared" si="604"/>
        <v/>
      </c>
      <c r="BF639" s="70">
        <v>628</v>
      </c>
      <c r="BG639" s="70"/>
      <c r="BH639" s="70"/>
      <c r="BI639" s="70"/>
      <c r="BJ639" s="70"/>
      <c r="BK639" s="70"/>
      <c r="BL639" s="70"/>
      <c r="BM639" s="70"/>
      <c r="BN639" s="70"/>
      <c r="BO639" s="70"/>
      <c r="BP639" s="70"/>
      <c r="BQ639" s="70"/>
      <c r="BR639" s="70"/>
      <c r="BS639" s="70" t="b">
        <f t="shared" si="605"/>
        <v>0</v>
      </c>
      <c r="BT639" s="70">
        <f>COUNTA(B640:$O$830)</f>
        <v>0</v>
      </c>
      <c r="BU639" s="70"/>
      <c r="BV639" s="163"/>
      <c r="BW639" s="163"/>
      <c r="BX639" s="163"/>
      <c r="BY639" s="163"/>
      <c r="BZ639" s="163"/>
      <c r="CA639" s="163"/>
      <c r="CB639" s="163"/>
      <c r="CC639" s="163"/>
      <c r="CD639" s="163"/>
      <c r="CE639" s="163" t="str">
        <f t="shared" si="616"/>
        <v/>
      </c>
      <c r="CF639" s="163" t="str">
        <f t="shared" si="617"/>
        <v/>
      </c>
      <c r="CG639" s="163" t="str">
        <f t="shared" si="618"/>
        <v/>
      </c>
      <c r="CH639" s="163" t="str">
        <f t="shared" si="619"/>
        <v/>
      </c>
      <c r="CI639" s="163" t="str">
        <f t="shared" si="620"/>
        <v/>
      </c>
      <c r="CJ639" s="163" t="str">
        <f t="shared" si="621"/>
        <v/>
      </c>
      <c r="CK639" s="163" t="str">
        <f t="shared" si="622"/>
        <v/>
      </c>
      <c r="CL639" s="163" t="str">
        <f t="shared" si="623"/>
        <v/>
      </c>
      <c r="CM639" s="163" t="str">
        <f t="shared" si="624"/>
        <v/>
      </c>
      <c r="CN639" s="163"/>
      <c r="CO639" s="163"/>
      <c r="CP639" s="163" t="str">
        <f t="shared" si="625"/>
        <v/>
      </c>
      <c r="CQ639" s="163"/>
      <c r="CR639" s="163"/>
      <c r="CS639" s="185" t="str">
        <f t="shared" si="642"/>
        <v/>
      </c>
      <c r="CT639" s="70"/>
      <c r="CU639" s="70">
        <f t="shared" si="626"/>
        <v>0</v>
      </c>
      <c r="CV639" s="70">
        <f t="shared" si="627"/>
        <v>0</v>
      </c>
      <c r="CW639" s="70"/>
      <c r="CX639" s="96">
        <f t="shared" si="628"/>
        <v>0</v>
      </c>
      <c r="CY639" s="70"/>
      <c r="CZ639" s="70" t="e">
        <f t="shared" si="629"/>
        <v>#VALUE!</v>
      </c>
      <c r="DA639" s="70" t="e">
        <f t="shared" si="630"/>
        <v>#VALUE!</v>
      </c>
      <c r="DB639" s="70"/>
      <c r="DC639" s="70" t="b">
        <f t="shared" si="643"/>
        <v>0</v>
      </c>
      <c r="DD639" s="70">
        <f t="shared" si="631"/>
        <v>0</v>
      </c>
      <c r="DE639" s="70" t="str">
        <f t="shared" si="632"/>
        <v/>
      </c>
      <c r="DF639" s="70"/>
      <c r="DG639" s="70" t="str">
        <f t="shared" si="644"/>
        <v/>
      </c>
      <c r="DH639" s="70" t="b">
        <f t="shared" si="645"/>
        <v>0</v>
      </c>
      <c r="DI639" s="70" t="str">
        <f t="shared" si="646"/>
        <v/>
      </c>
      <c r="DJ639" s="70"/>
      <c r="DK639" s="70" t="str">
        <f t="shared" si="633"/>
        <v/>
      </c>
      <c r="DL639" s="70" t="str">
        <f t="shared" si="634"/>
        <v/>
      </c>
      <c r="DM639" s="70"/>
      <c r="DN639" s="70" t="str">
        <f t="shared" si="635"/>
        <v/>
      </c>
      <c r="DO639" s="70" t="str">
        <f>IF(DK639="","",AND((COUNTIF($DK$12:DL639,DK639))=1,(COUNTIF($DK$12:DL639,DL639))=1))</f>
        <v/>
      </c>
      <c r="DP639" s="70" t="str">
        <f>IF(DK639="","",AND((COUNTIF(DK639:$DL$812,DK639))=1,(COUNTIF(DK639:$DL$812,DL639))=1))</f>
        <v/>
      </c>
      <c r="DQ639" s="70"/>
      <c r="DR639" s="70" t="b">
        <f t="shared" si="636"/>
        <v>0</v>
      </c>
      <c r="DS639" s="70" t="b">
        <f t="shared" si="637"/>
        <v>0</v>
      </c>
      <c r="DT639" s="70">
        <f t="shared" si="647"/>
        <v>0</v>
      </c>
      <c r="DU639" s="70">
        <f t="shared" si="648"/>
        <v>0</v>
      </c>
      <c r="DV639" s="70" t="b">
        <f t="shared" si="638"/>
        <v>0</v>
      </c>
      <c r="DW639" s="70" t="b">
        <f t="shared" si="639"/>
        <v>0</v>
      </c>
      <c r="DX639" s="70"/>
      <c r="DY639" s="70" t="b">
        <f t="shared" si="640"/>
        <v>0</v>
      </c>
      <c r="DZ639" s="70">
        <f t="shared" si="641"/>
        <v>0</v>
      </c>
      <c r="EA639" s="70"/>
    </row>
    <row r="640" spans="1:131" x14ac:dyDescent="0.25">
      <c r="A640" s="24" t="str">
        <f t="shared" si="606"/>
        <v/>
      </c>
      <c r="B640" s="36"/>
      <c r="C640" s="37"/>
      <c r="D640" s="38"/>
      <c r="E640" s="37"/>
      <c r="F640" s="38"/>
      <c r="G640" s="39"/>
      <c r="H640" s="35"/>
      <c r="I640" s="30"/>
      <c r="J640" s="38"/>
      <c r="K640" s="36"/>
      <c r="L640" s="40"/>
      <c r="M640" s="43"/>
      <c r="N640" s="44"/>
      <c r="O640" s="35"/>
      <c r="P640" s="87"/>
      <c r="R640" s="70"/>
      <c r="S640" s="70"/>
      <c r="T640" s="99" t="s">
        <v>1421</v>
      </c>
      <c r="U640" s="146" t="s">
        <v>1422</v>
      </c>
      <c r="V640" s="70"/>
      <c r="W640" s="70"/>
      <c r="X640" s="70"/>
      <c r="Y640" s="70"/>
      <c r="Z640" t="b">
        <f t="shared" si="585"/>
        <v>0</v>
      </c>
      <c r="AA640" t="b">
        <f t="shared" si="607"/>
        <v>0</v>
      </c>
      <c r="AB640" t="b">
        <f t="shared" si="586"/>
        <v>0</v>
      </c>
      <c r="AC640" t="b">
        <f t="shared" si="587"/>
        <v>0</v>
      </c>
      <c r="AD640" s="101" t="b">
        <f t="shared" si="588"/>
        <v>0</v>
      </c>
      <c r="AE640" t="e">
        <f t="shared" si="589"/>
        <v>#VALUE!</v>
      </c>
      <c r="AF640" t="b">
        <f t="shared" si="590"/>
        <v>0</v>
      </c>
      <c r="AG640" s="135"/>
      <c r="AH640" s="82" t="b">
        <f t="shared" si="591"/>
        <v>0</v>
      </c>
      <c r="AI640" s="99" t="b">
        <f t="shared" si="592"/>
        <v>0</v>
      </c>
      <c r="AJ640" s="70" t="b">
        <f t="shared" si="593"/>
        <v>0</v>
      </c>
      <c r="AK640" s="111" t="b">
        <f t="shared" si="608"/>
        <v>0</v>
      </c>
      <c r="AL640" s="82" t="e">
        <f t="shared" si="594"/>
        <v>#VALUE!</v>
      </c>
      <c r="AM640" s="82" t="b">
        <f t="shared" si="595"/>
        <v>0</v>
      </c>
      <c r="AN640" s="82" t="b">
        <f t="shared" si="596"/>
        <v>0</v>
      </c>
      <c r="AO640" s="82" t="b">
        <f t="shared" si="609"/>
        <v>0</v>
      </c>
      <c r="AP640" s="82" t="b">
        <f t="shared" si="597"/>
        <v>0</v>
      </c>
      <c r="AQ640" s="82" t="b">
        <f t="shared" si="610"/>
        <v>0</v>
      </c>
      <c r="AR640" s="70">
        <f t="shared" si="611"/>
        <v>0</v>
      </c>
      <c r="AS640" s="82" t="b">
        <f t="shared" si="598"/>
        <v>0</v>
      </c>
      <c r="AT640" s="82" t="b">
        <f t="shared" si="599"/>
        <v>0</v>
      </c>
      <c r="AU640" s="82" t="b">
        <f t="shared" si="600"/>
        <v>0</v>
      </c>
      <c r="AV640" s="82" t="b">
        <f t="shared" si="601"/>
        <v>0</v>
      </c>
      <c r="AW640" s="82" t="b">
        <f t="shared" si="602"/>
        <v>0</v>
      </c>
      <c r="AX640" s="82" t="b">
        <f t="shared" si="603"/>
        <v>0</v>
      </c>
      <c r="AY640" s="82" t="b">
        <f t="shared" si="612"/>
        <v>0</v>
      </c>
      <c r="AZ640" s="82"/>
      <c r="BA640" s="82" t="b">
        <f t="shared" si="613"/>
        <v>0</v>
      </c>
      <c r="BB640" s="82" t="b">
        <f t="shared" si="614"/>
        <v>0</v>
      </c>
      <c r="BC640" s="82" t="b">
        <f t="shared" si="615"/>
        <v>0</v>
      </c>
      <c r="BD640" s="70"/>
      <c r="BE640" s="70" t="str">
        <f t="shared" si="604"/>
        <v/>
      </c>
      <c r="BF640" s="70">
        <v>629</v>
      </c>
      <c r="BG640" s="70"/>
      <c r="BH640" s="70"/>
      <c r="BI640" s="70"/>
      <c r="BJ640" s="70"/>
      <c r="BK640" s="70"/>
      <c r="BL640" s="70"/>
      <c r="BM640" s="70"/>
      <c r="BN640" s="70"/>
      <c r="BO640" s="70"/>
      <c r="BP640" s="70"/>
      <c r="BQ640" s="70"/>
      <c r="BR640" s="70"/>
      <c r="BS640" s="70" t="b">
        <f t="shared" si="605"/>
        <v>0</v>
      </c>
      <c r="BT640" s="70">
        <f>COUNTA(B641:$O$830)</f>
        <v>0</v>
      </c>
      <c r="BU640" s="70"/>
      <c r="BV640" s="163"/>
      <c r="BW640" s="163"/>
      <c r="BX640" s="163"/>
      <c r="BY640" s="163"/>
      <c r="BZ640" s="163"/>
      <c r="CA640" s="163"/>
      <c r="CB640" s="163"/>
      <c r="CC640" s="163"/>
      <c r="CD640" s="163"/>
      <c r="CE640" s="163" t="str">
        <f t="shared" si="616"/>
        <v/>
      </c>
      <c r="CF640" s="163" t="str">
        <f t="shared" si="617"/>
        <v/>
      </c>
      <c r="CG640" s="163" t="str">
        <f t="shared" si="618"/>
        <v/>
      </c>
      <c r="CH640" s="163" t="str">
        <f t="shared" si="619"/>
        <v/>
      </c>
      <c r="CI640" s="163" t="str">
        <f t="shared" si="620"/>
        <v/>
      </c>
      <c r="CJ640" s="163" t="str">
        <f t="shared" si="621"/>
        <v/>
      </c>
      <c r="CK640" s="163" t="str">
        <f t="shared" si="622"/>
        <v/>
      </c>
      <c r="CL640" s="163" t="str">
        <f t="shared" si="623"/>
        <v/>
      </c>
      <c r="CM640" s="163" t="str">
        <f t="shared" si="624"/>
        <v/>
      </c>
      <c r="CN640" s="163"/>
      <c r="CO640" s="163"/>
      <c r="CP640" s="163" t="str">
        <f t="shared" si="625"/>
        <v/>
      </c>
      <c r="CQ640" s="163"/>
      <c r="CR640" s="163"/>
      <c r="CS640" s="185" t="str">
        <f t="shared" si="642"/>
        <v/>
      </c>
      <c r="CT640" s="70"/>
      <c r="CU640" s="70">
        <f t="shared" si="626"/>
        <v>0</v>
      </c>
      <c r="CV640" s="70">
        <f t="shared" si="627"/>
        <v>0</v>
      </c>
      <c r="CW640" s="70"/>
      <c r="CX640" s="96">
        <f t="shared" si="628"/>
        <v>0</v>
      </c>
      <c r="CY640" s="70"/>
      <c r="CZ640" s="70" t="e">
        <f t="shared" si="629"/>
        <v>#VALUE!</v>
      </c>
      <c r="DA640" s="70" t="e">
        <f t="shared" si="630"/>
        <v>#VALUE!</v>
      </c>
      <c r="DB640" s="70"/>
      <c r="DC640" s="70" t="b">
        <f t="shared" si="643"/>
        <v>0</v>
      </c>
      <c r="DD640" s="70">
        <f t="shared" si="631"/>
        <v>0</v>
      </c>
      <c r="DE640" s="70" t="str">
        <f t="shared" si="632"/>
        <v/>
      </c>
      <c r="DF640" s="70"/>
      <c r="DG640" s="70" t="str">
        <f t="shared" si="644"/>
        <v/>
      </c>
      <c r="DH640" s="70" t="b">
        <f t="shared" si="645"/>
        <v>0</v>
      </c>
      <c r="DI640" s="70" t="str">
        <f t="shared" si="646"/>
        <v/>
      </c>
      <c r="DJ640" s="70"/>
      <c r="DK640" s="70" t="str">
        <f t="shared" si="633"/>
        <v/>
      </c>
      <c r="DL640" s="70" t="str">
        <f t="shared" si="634"/>
        <v/>
      </c>
      <c r="DM640" s="70"/>
      <c r="DN640" s="70" t="str">
        <f t="shared" si="635"/>
        <v/>
      </c>
      <c r="DO640" s="70" t="str">
        <f>IF(DK640="","",AND((COUNTIF($DK$12:DL640,DK640))=1,(COUNTIF($DK$12:DL640,DL640))=1))</f>
        <v/>
      </c>
      <c r="DP640" s="70" t="str">
        <f>IF(DK640="","",AND((COUNTIF(DK640:$DL$812,DK640))=1,(COUNTIF(DK640:$DL$812,DL640))=1))</f>
        <v/>
      </c>
      <c r="DQ640" s="70"/>
      <c r="DR640" s="70" t="b">
        <f t="shared" si="636"/>
        <v>0</v>
      </c>
      <c r="DS640" s="70" t="b">
        <f t="shared" si="637"/>
        <v>0</v>
      </c>
      <c r="DT640" s="70">
        <f t="shared" si="647"/>
        <v>0</v>
      </c>
      <c r="DU640" s="70">
        <f t="shared" si="648"/>
        <v>0</v>
      </c>
      <c r="DV640" s="70" t="b">
        <f t="shared" si="638"/>
        <v>0</v>
      </c>
      <c r="DW640" s="70" t="b">
        <f t="shared" si="639"/>
        <v>0</v>
      </c>
      <c r="DX640" s="70"/>
      <c r="DY640" s="70" t="b">
        <f t="shared" si="640"/>
        <v>0</v>
      </c>
      <c r="DZ640" s="70">
        <f t="shared" si="641"/>
        <v>0</v>
      </c>
      <c r="EA640" s="70"/>
    </row>
    <row r="641" spans="1:131" x14ac:dyDescent="0.25">
      <c r="A641" s="24" t="str">
        <f t="shared" si="606"/>
        <v/>
      </c>
      <c r="B641" s="36"/>
      <c r="C641" s="37"/>
      <c r="D641" s="38"/>
      <c r="E641" s="37"/>
      <c r="F641" s="38"/>
      <c r="G641" s="39"/>
      <c r="H641" s="35"/>
      <c r="I641" s="30"/>
      <c r="J641" s="38"/>
      <c r="K641" s="36"/>
      <c r="L641" s="40"/>
      <c r="M641" s="43"/>
      <c r="N641" s="44"/>
      <c r="O641" s="35"/>
      <c r="P641" s="87"/>
      <c r="R641" s="70"/>
      <c r="S641" s="70"/>
      <c r="T641" s="99" t="s">
        <v>1423</v>
      </c>
      <c r="U641" s="146" t="s">
        <v>1424</v>
      </c>
      <c r="V641" s="70"/>
      <c r="W641" s="70"/>
      <c r="X641" s="70"/>
      <c r="Y641" s="70"/>
      <c r="Z641" t="b">
        <f t="shared" si="585"/>
        <v>0</v>
      </c>
      <c r="AA641" t="b">
        <f t="shared" si="607"/>
        <v>0</v>
      </c>
      <c r="AB641" t="b">
        <f t="shared" si="586"/>
        <v>0</v>
      </c>
      <c r="AC641" t="b">
        <f t="shared" si="587"/>
        <v>0</v>
      </c>
      <c r="AD641" s="101" t="b">
        <f t="shared" si="588"/>
        <v>0</v>
      </c>
      <c r="AE641" t="e">
        <f t="shared" si="589"/>
        <v>#VALUE!</v>
      </c>
      <c r="AF641" t="b">
        <f t="shared" si="590"/>
        <v>0</v>
      </c>
      <c r="AG641" s="135"/>
      <c r="AH641" s="82" t="b">
        <f t="shared" si="591"/>
        <v>0</v>
      </c>
      <c r="AI641" s="99" t="b">
        <f t="shared" si="592"/>
        <v>0</v>
      </c>
      <c r="AJ641" s="70" t="b">
        <f t="shared" si="593"/>
        <v>0</v>
      </c>
      <c r="AK641" s="111" t="b">
        <f t="shared" si="608"/>
        <v>0</v>
      </c>
      <c r="AL641" s="82" t="e">
        <f t="shared" si="594"/>
        <v>#VALUE!</v>
      </c>
      <c r="AM641" s="82" t="b">
        <f t="shared" si="595"/>
        <v>0</v>
      </c>
      <c r="AN641" s="82" t="b">
        <f t="shared" si="596"/>
        <v>0</v>
      </c>
      <c r="AO641" s="82" t="b">
        <f t="shared" si="609"/>
        <v>0</v>
      </c>
      <c r="AP641" s="82" t="b">
        <f t="shared" si="597"/>
        <v>0</v>
      </c>
      <c r="AQ641" s="82" t="b">
        <f t="shared" si="610"/>
        <v>0</v>
      </c>
      <c r="AR641" s="70">
        <f t="shared" si="611"/>
        <v>0</v>
      </c>
      <c r="AS641" s="82" t="b">
        <f t="shared" si="598"/>
        <v>0</v>
      </c>
      <c r="AT641" s="82" t="b">
        <f t="shared" si="599"/>
        <v>0</v>
      </c>
      <c r="AU641" s="82" t="b">
        <f t="shared" si="600"/>
        <v>0</v>
      </c>
      <c r="AV641" s="82" t="b">
        <f t="shared" si="601"/>
        <v>0</v>
      </c>
      <c r="AW641" s="82" t="b">
        <f t="shared" si="602"/>
        <v>0</v>
      </c>
      <c r="AX641" s="82" t="b">
        <f t="shared" si="603"/>
        <v>0</v>
      </c>
      <c r="AY641" s="82" t="b">
        <f t="shared" si="612"/>
        <v>0</v>
      </c>
      <c r="AZ641" s="82"/>
      <c r="BA641" s="82" t="b">
        <f t="shared" si="613"/>
        <v>0</v>
      </c>
      <c r="BB641" s="82" t="b">
        <f t="shared" si="614"/>
        <v>0</v>
      </c>
      <c r="BC641" s="82" t="b">
        <f t="shared" si="615"/>
        <v>0</v>
      </c>
      <c r="BD641" s="70"/>
      <c r="BE641" s="70" t="str">
        <f t="shared" si="604"/>
        <v/>
      </c>
      <c r="BF641" s="70">
        <v>630</v>
      </c>
      <c r="BG641" s="70"/>
      <c r="BH641" s="70"/>
      <c r="BI641" s="70"/>
      <c r="BJ641" s="70"/>
      <c r="BK641" s="70"/>
      <c r="BL641" s="70"/>
      <c r="BM641" s="70"/>
      <c r="BN641" s="70"/>
      <c r="BO641" s="70"/>
      <c r="BP641" s="70"/>
      <c r="BQ641" s="70"/>
      <c r="BR641" s="70"/>
      <c r="BS641" s="70" t="b">
        <f t="shared" si="605"/>
        <v>0</v>
      </c>
      <c r="BT641" s="70">
        <f>COUNTA(B642:$O$830)</f>
        <v>0</v>
      </c>
      <c r="BU641" s="70"/>
      <c r="BV641" s="163"/>
      <c r="BW641" s="163"/>
      <c r="BX641" s="163"/>
      <c r="BY641" s="163"/>
      <c r="BZ641" s="163"/>
      <c r="CA641" s="163"/>
      <c r="CB641" s="163"/>
      <c r="CC641" s="163"/>
      <c r="CD641" s="163"/>
      <c r="CE641" s="163" t="str">
        <f t="shared" si="616"/>
        <v/>
      </c>
      <c r="CF641" s="163" t="str">
        <f t="shared" si="617"/>
        <v/>
      </c>
      <c r="CG641" s="163" t="str">
        <f t="shared" si="618"/>
        <v/>
      </c>
      <c r="CH641" s="163" t="str">
        <f t="shared" si="619"/>
        <v/>
      </c>
      <c r="CI641" s="163" t="str">
        <f t="shared" si="620"/>
        <v/>
      </c>
      <c r="CJ641" s="163" t="str">
        <f t="shared" si="621"/>
        <v/>
      </c>
      <c r="CK641" s="163" t="str">
        <f t="shared" si="622"/>
        <v/>
      </c>
      <c r="CL641" s="163" t="str">
        <f t="shared" si="623"/>
        <v/>
      </c>
      <c r="CM641" s="163" t="str">
        <f t="shared" si="624"/>
        <v/>
      </c>
      <c r="CN641" s="163"/>
      <c r="CO641" s="163"/>
      <c r="CP641" s="163" t="str">
        <f t="shared" si="625"/>
        <v/>
      </c>
      <c r="CQ641" s="163"/>
      <c r="CR641" s="163"/>
      <c r="CS641" s="185" t="str">
        <f t="shared" si="642"/>
        <v/>
      </c>
      <c r="CT641" s="70"/>
      <c r="CU641" s="70">
        <f t="shared" si="626"/>
        <v>0</v>
      </c>
      <c r="CV641" s="70">
        <f t="shared" si="627"/>
        <v>0</v>
      </c>
      <c r="CW641" s="70"/>
      <c r="CX641" s="96">
        <f t="shared" si="628"/>
        <v>0</v>
      </c>
      <c r="CY641" s="70"/>
      <c r="CZ641" s="70" t="e">
        <f t="shared" si="629"/>
        <v>#VALUE!</v>
      </c>
      <c r="DA641" s="70" t="e">
        <f t="shared" si="630"/>
        <v>#VALUE!</v>
      </c>
      <c r="DB641" s="70"/>
      <c r="DC641" s="70" t="b">
        <f t="shared" si="643"/>
        <v>0</v>
      </c>
      <c r="DD641" s="70">
        <f t="shared" si="631"/>
        <v>0</v>
      </c>
      <c r="DE641" s="70" t="str">
        <f t="shared" si="632"/>
        <v/>
      </c>
      <c r="DF641" s="70"/>
      <c r="DG641" s="70" t="str">
        <f t="shared" si="644"/>
        <v/>
      </c>
      <c r="DH641" s="70" t="b">
        <f t="shared" si="645"/>
        <v>0</v>
      </c>
      <c r="DI641" s="70" t="str">
        <f t="shared" si="646"/>
        <v/>
      </c>
      <c r="DJ641" s="70"/>
      <c r="DK641" s="70" t="str">
        <f t="shared" si="633"/>
        <v/>
      </c>
      <c r="DL641" s="70" t="str">
        <f t="shared" si="634"/>
        <v/>
      </c>
      <c r="DM641" s="70"/>
      <c r="DN641" s="70" t="str">
        <f t="shared" si="635"/>
        <v/>
      </c>
      <c r="DO641" s="70" t="str">
        <f>IF(DK641="","",AND((COUNTIF($DK$12:DL641,DK641))=1,(COUNTIF($DK$12:DL641,DL641))=1))</f>
        <v/>
      </c>
      <c r="DP641" s="70" t="str">
        <f>IF(DK641="","",AND((COUNTIF(DK641:$DL$812,DK641))=1,(COUNTIF(DK641:$DL$812,DL641))=1))</f>
        <v/>
      </c>
      <c r="DQ641" s="70"/>
      <c r="DR641" s="70" t="b">
        <f t="shared" si="636"/>
        <v>0</v>
      </c>
      <c r="DS641" s="70" t="b">
        <f t="shared" si="637"/>
        <v>0</v>
      </c>
      <c r="DT641" s="70">
        <f t="shared" si="647"/>
        <v>0</v>
      </c>
      <c r="DU641" s="70">
        <f t="shared" si="648"/>
        <v>0</v>
      </c>
      <c r="DV641" s="70" t="b">
        <f t="shared" si="638"/>
        <v>0</v>
      </c>
      <c r="DW641" s="70" t="b">
        <f t="shared" si="639"/>
        <v>0</v>
      </c>
      <c r="DX641" s="70"/>
      <c r="DY641" s="70" t="b">
        <f t="shared" si="640"/>
        <v>0</v>
      </c>
      <c r="DZ641" s="70">
        <f t="shared" si="641"/>
        <v>0</v>
      </c>
      <c r="EA641" s="70"/>
    </row>
    <row r="642" spans="1:131" x14ac:dyDescent="0.25">
      <c r="A642" s="24" t="str">
        <f t="shared" si="606"/>
        <v/>
      </c>
      <c r="B642" s="36"/>
      <c r="C642" s="37"/>
      <c r="D642" s="38"/>
      <c r="E642" s="37"/>
      <c r="F642" s="38"/>
      <c r="G642" s="39"/>
      <c r="H642" s="35"/>
      <c r="I642" s="30"/>
      <c r="J642" s="38"/>
      <c r="K642" s="36"/>
      <c r="L642" s="40"/>
      <c r="M642" s="43"/>
      <c r="N642" s="44"/>
      <c r="O642" s="35"/>
      <c r="P642" s="87"/>
      <c r="R642" s="70"/>
      <c r="S642" s="70"/>
      <c r="T642" s="99" t="s">
        <v>1425</v>
      </c>
      <c r="U642" s="146" t="s">
        <v>1426</v>
      </c>
      <c r="V642" s="70"/>
      <c r="W642" s="70"/>
      <c r="X642" s="70"/>
      <c r="Y642" s="70"/>
      <c r="Z642" t="b">
        <f t="shared" si="585"/>
        <v>0</v>
      </c>
      <c r="AA642" t="b">
        <f t="shared" si="607"/>
        <v>0</v>
      </c>
      <c r="AB642" t="b">
        <f t="shared" si="586"/>
        <v>0</v>
      </c>
      <c r="AC642" t="b">
        <f t="shared" si="587"/>
        <v>0</v>
      </c>
      <c r="AD642" s="101" t="b">
        <f t="shared" si="588"/>
        <v>0</v>
      </c>
      <c r="AE642" t="e">
        <f t="shared" si="589"/>
        <v>#VALUE!</v>
      </c>
      <c r="AF642" t="b">
        <f t="shared" si="590"/>
        <v>0</v>
      </c>
      <c r="AG642" s="135"/>
      <c r="AH642" s="82" t="b">
        <f t="shared" si="591"/>
        <v>0</v>
      </c>
      <c r="AI642" s="99" t="b">
        <f t="shared" si="592"/>
        <v>0</v>
      </c>
      <c r="AJ642" s="70" t="b">
        <f t="shared" si="593"/>
        <v>0</v>
      </c>
      <c r="AK642" s="111" t="b">
        <f t="shared" si="608"/>
        <v>0</v>
      </c>
      <c r="AL642" s="82" t="e">
        <f t="shared" si="594"/>
        <v>#VALUE!</v>
      </c>
      <c r="AM642" s="82" t="b">
        <f t="shared" si="595"/>
        <v>0</v>
      </c>
      <c r="AN642" s="82" t="b">
        <f t="shared" si="596"/>
        <v>0</v>
      </c>
      <c r="AO642" s="82" t="b">
        <f t="shared" si="609"/>
        <v>0</v>
      </c>
      <c r="AP642" s="82" t="b">
        <f t="shared" si="597"/>
        <v>0</v>
      </c>
      <c r="AQ642" s="82" t="b">
        <f t="shared" si="610"/>
        <v>0</v>
      </c>
      <c r="AR642" s="70">
        <f t="shared" si="611"/>
        <v>0</v>
      </c>
      <c r="AS642" s="82" t="b">
        <f t="shared" si="598"/>
        <v>0</v>
      </c>
      <c r="AT642" s="82" t="b">
        <f t="shared" si="599"/>
        <v>0</v>
      </c>
      <c r="AU642" s="82" t="b">
        <f t="shared" si="600"/>
        <v>0</v>
      </c>
      <c r="AV642" s="82" t="b">
        <f t="shared" si="601"/>
        <v>0</v>
      </c>
      <c r="AW642" s="82" t="b">
        <f t="shared" si="602"/>
        <v>0</v>
      </c>
      <c r="AX642" s="82" t="b">
        <f t="shared" si="603"/>
        <v>0</v>
      </c>
      <c r="AY642" s="82" t="b">
        <f t="shared" si="612"/>
        <v>0</v>
      </c>
      <c r="AZ642" s="82"/>
      <c r="BA642" s="82" t="b">
        <f t="shared" si="613"/>
        <v>0</v>
      </c>
      <c r="BB642" s="82" t="b">
        <f t="shared" si="614"/>
        <v>0</v>
      </c>
      <c r="BC642" s="82" t="b">
        <f t="shared" si="615"/>
        <v>0</v>
      </c>
      <c r="BD642" s="70"/>
      <c r="BE642" s="70" t="str">
        <f t="shared" si="604"/>
        <v/>
      </c>
      <c r="BF642" s="70">
        <v>631</v>
      </c>
      <c r="BG642" s="70"/>
      <c r="BH642" s="70"/>
      <c r="BI642" s="70"/>
      <c r="BJ642" s="70"/>
      <c r="BK642" s="70"/>
      <c r="BL642" s="70"/>
      <c r="BM642" s="70"/>
      <c r="BN642" s="70"/>
      <c r="BO642" s="70"/>
      <c r="BP642" s="70"/>
      <c r="BQ642" s="70"/>
      <c r="BR642" s="70"/>
      <c r="BS642" s="70" t="b">
        <f t="shared" si="605"/>
        <v>0</v>
      </c>
      <c r="BT642" s="70">
        <f>COUNTA(B643:$O$830)</f>
        <v>0</v>
      </c>
      <c r="BU642" s="70"/>
      <c r="BV642" s="163"/>
      <c r="BW642" s="163"/>
      <c r="BX642" s="163"/>
      <c r="BY642" s="163"/>
      <c r="BZ642" s="163"/>
      <c r="CA642" s="163"/>
      <c r="CB642" s="163"/>
      <c r="CC642" s="163"/>
      <c r="CD642" s="163"/>
      <c r="CE642" s="163" t="str">
        <f t="shared" si="616"/>
        <v/>
      </c>
      <c r="CF642" s="163" t="str">
        <f t="shared" si="617"/>
        <v/>
      </c>
      <c r="CG642" s="163" t="str">
        <f t="shared" si="618"/>
        <v/>
      </c>
      <c r="CH642" s="163" t="str">
        <f t="shared" si="619"/>
        <v/>
      </c>
      <c r="CI642" s="163" t="str">
        <f t="shared" si="620"/>
        <v/>
      </c>
      <c r="CJ642" s="163" t="str">
        <f t="shared" si="621"/>
        <v/>
      </c>
      <c r="CK642" s="163" t="str">
        <f t="shared" si="622"/>
        <v/>
      </c>
      <c r="CL642" s="163" t="str">
        <f t="shared" si="623"/>
        <v/>
      </c>
      <c r="CM642" s="163" t="str">
        <f t="shared" si="624"/>
        <v/>
      </c>
      <c r="CN642" s="163"/>
      <c r="CO642" s="163"/>
      <c r="CP642" s="163" t="str">
        <f t="shared" si="625"/>
        <v/>
      </c>
      <c r="CQ642" s="163"/>
      <c r="CR642" s="163"/>
      <c r="CS642" s="185" t="str">
        <f t="shared" si="642"/>
        <v/>
      </c>
      <c r="CT642" s="70"/>
      <c r="CU642" s="70">
        <f t="shared" si="626"/>
        <v>0</v>
      </c>
      <c r="CV642" s="70">
        <f t="shared" si="627"/>
        <v>0</v>
      </c>
      <c r="CW642" s="70"/>
      <c r="CX642" s="96">
        <f t="shared" si="628"/>
        <v>0</v>
      </c>
      <c r="CY642" s="70"/>
      <c r="CZ642" s="70" t="e">
        <f t="shared" si="629"/>
        <v>#VALUE!</v>
      </c>
      <c r="DA642" s="70" t="e">
        <f t="shared" si="630"/>
        <v>#VALUE!</v>
      </c>
      <c r="DB642" s="70"/>
      <c r="DC642" s="70" t="b">
        <f t="shared" si="643"/>
        <v>0</v>
      </c>
      <c r="DD642" s="70">
        <f t="shared" si="631"/>
        <v>0</v>
      </c>
      <c r="DE642" s="70" t="str">
        <f t="shared" si="632"/>
        <v/>
      </c>
      <c r="DF642" s="70"/>
      <c r="DG642" s="70" t="str">
        <f t="shared" si="644"/>
        <v/>
      </c>
      <c r="DH642" s="70" t="b">
        <f t="shared" si="645"/>
        <v>0</v>
      </c>
      <c r="DI642" s="70" t="str">
        <f t="shared" si="646"/>
        <v/>
      </c>
      <c r="DJ642" s="70"/>
      <c r="DK642" s="70" t="str">
        <f t="shared" si="633"/>
        <v/>
      </c>
      <c r="DL642" s="70" t="str">
        <f t="shared" si="634"/>
        <v/>
      </c>
      <c r="DM642" s="70"/>
      <c r="DN642" s="70" t="str">
        <f t="shared" si="635"/>
        <v/>
      </c>
      <c r="DO642" s="70" t="str">
        <f>IF(DK642="","",AND((COUNTIF($DK$12:DL642,DK642))=1,(COUNTIF($DK$12:DL642,DL642))=1))</f>
        <v/>
      </c>
      <c r="DP642" s="70" t="str">
        <f>IF(DK642="","",AND((COUNTIF(DK642:$DL$812,DK642))=1,(COUNTIF(DK642:$DL$812,DL642))=1))</f>
        <v/>
      </c>
      <c r="DQ642" s="70"/>
      <c r="DR642" s="70" t="b">
        <f t="shared" si="636"/>
        <v>0</v>
      </c>
      <c r="DS642" s="70" t="b">
        <f t="shared" si="637"/>
        <v>0</v>
      </c>
      <c r="DT642" s="70">
        <f t="shared" si="647"/>
        <v>0</v>
      </c>
      <c r="DU642" s="70">
        <f t="shared" si="648"/>
        <v>0</v>
      </c>
      <c r="DV642" s="70" t="b">
        <f t="shared" si="638"/>
        <v>0</v>
      </c>
      <c r="DW642" s="70" t="b">
        <f t="shared" si="639"/>
        <v>0</v>
      </c>
      <c r="DX642" s="70"/>
      <c r="DY642" s="70" t="b">
        <f t="shared" si="640"/>
        <v>0</v>
      </c>
      <c r="DZ642" s="70">
        <f t="shared" si="641"/>
        <v>0</v>
      </c>
      <c r="EA642" s="70"/>
    </row>
    <row r="643" spans="1:131" x14ac:dyDescent="0.25">
      <c r="A643" s="24" t="str">
        <f t="shared" si="606"/>
        <v/>
      </c>
      <c r="B643" s="36"/>
      <c r="C643" s="37"/>
      <c r="D643" s="38"/>
      <c r="E643" s="37"/>
      <c r="F643" s="38"/>
      <c r="G643" s="39"/>
      <c r="H643" s="35"/>
      <c r="I643" s="30"/>
      <c r="J643" s="38"/>
      <c r="K643" s="36"/>
      <c r="L643" s="40"/>
      <c r="M643" s="43"/>
      <c r="N643" s="44"/>
      <c r="O643" s="35"/>
      <c r="P643" s="87"/>
      <c r="R643" s="70"/>
      <c r="S643" s="70"/>
      <c r="T643" s="99" t="s">
        <v>1427</v>
      </c>
      <c r="U643" s="146" t="s">
        <v>1428</v>
      </c>
      <c r="V643" s="70"/>
      <c r="W643" s="70"/>
      <c r="X643" s="70"/>
      <c r="Y643" s="70"/>
      <c r="Z643" t="b">
        <f t="shared" si="585"/>
        <v>0</v>
      </c>
      <c r="AA643" t="b">
        <f t="shared" si="607"/>
        <v>0</v>
      </c>
      <c r="AB643" t="b">
        <f t="shared" si="586"/>
        <v>0</v>
      </c>
      <c r="AC643" t="b">
        <f t="shared" si="587"/>
        <v>0</v>
      </c>
      <c r="AD643" s="101" t="b">
        <f t="shared" si="588"/>
        <v>0</v>
      </c>
      <c r="AE643" t="e">
        <f t="shared" si="589"/>
        <v>#VALUE!</v>
      </c>
      <c r="AF643" t="b">
        <f t="shared" si="590"/>
        <v>0</v>
      </c>
      <c r="AG643" s="135"/>
      <c r="AH643" s="82" t="b">
        <f t="shared" si="591"/>
        <v>0</v>
      </c>
      <c r="AI643" s="99" t="b">
        <f t="shared" si="592"/>
        <v>0</v>
      </c>
      <c r="AJ643" s="70" t="b">
        <f t="shared" si="593"/>
        <v>0</v>
      </c>
      <c r="AK643" s="111" t="b">
        <f t="shared" si="608"/>
        <v>0</v>
      </c>
      <c r="AL643" s="82" t="e">
        <f t="shared" si="594"/>
        <v>#VALUE!</v>
      </c>
      <c r="AM643" s="82" t="b">
        <f t="shared" si="595"/>
        <v>0</v>
      </c>
      <c r="AN643" s="82" t="b">
        <f t="shared" si="596"/>
        <v>0</v>
      </c>
      <c r="AO643" s="82" t="b">
        <f t="shared" si="609"/>
        <v>0</v>
      </c>
      <c r="AP643" s="82" t="b">
        <f t="shared" si="597"/>
        <v>0</v>
      </c>
      <c r="AQ643" s="82" t="b">
        <f t="shared" si="610"/>
        <v>0</v>
      </c>
      <c r="AR643" s="70">
        <f t="shared" si="611"/>
        <v>0</v>
      </c>
      <c r="AS643" s="82" t="b">
        <f t="shared" si="598"/>
        <v>0</v>
      </c>
      <c r="AT643" s="82" t="b">
        <f t="shared" si="599"/>
        <v>0</v>
      </c>
      <c r="AU643" s="82" t="b">
        <f t="shared" si="600"/>
        <v>0</v>
      </c>
      <c r="AV643" s="82" t="b">
        <f t="shared" si="601"/>
        <v>0</v>
      </c>
      <c r="AW643" s="82" t="b">
        <f t="shared" si="602"/>
        <v>0</v>
      </c>
      <c r="AX643" s="82" t="b">
        <f t="shared" si="603"/>
        <v>0</v>
      </c>
      <c r="AY643" s="82" t="b">
        <f t="shared" si="612"/>
        <v>0</v>
      </c>
      <c r="AZ643" s="82"/>
      <c r="BA643" s="82" t="b">
        <f t="shared" si="613"/>
        <v>0</v>
      </c>
      <c r="BB643" s="82" t="b">
        <f t="shared" si="614"/>
        <v>0</v>
      </c>
      <c r="BC643" s="82" t="b">
        <f t="shared" si="615"/>
        <v>0</v>
      </c>
      <c r="BD643" s="70"/>
      <c r="BE643" s="70" t="str">
        <f t="shared" si="604"/>
        <v/>
      </c>
      <c r="BF643" s="70">
        <v>632</v>
      </c>
      <c r="BG643" s="70"/>
      <c r="BH643" s="70"/>
      <c r="BI643" s="70"/>
      <c r="BJ643" s="70"/>
      <c r="BK643" s="70"/>
      <c r="BL643" s="70"/>
      <c r="BM643" s="70"/>
      <c r="BN643" s="70"/>
      <c r="BO643" s="70"/>
      <c r="BP643" s="70"/>
      <c r="BQ643" s="70"/>
      <c r="BR643" s="70"/>
      <c r="BS643" s="70" t="b">
        <f t="shared" si="605"/>
        <v>0</v>
      </c>
      <c r="BT643" s="70">
        <f>COUNTA(B644:$O$830)</f>
        <v>0</v>
      </c>
      <c r="BU643" s="70"/>
      <c r="BV643" s="163"/>
      <c r="BW643" s="163"/>
      <c r="BX643" s="163"/>
      <c r="BY643" s="163"/>
      <c r="BZ643" s="163"/>
      <c r="CA643" s="163"/>
      <c r="CB643" s="163"/>
      <c r="CC643" s="163"/>
      <c r="CD643" s="163"/>
      <c r="CE643" s="163" t="str">
        <f t="shared" si="616"/>
        <v/>
      </c>
      <c r="CF643" s="163" t="str">
        <f t="shared" si="617"/>
        <v/>
      </c>
      <c r="CG643" s="163" t="str">
        <f t="shared" si="618"/>
        <v/>
      </c>
      <c r="CH643" s="163" t="str">
        <f t="shared" si="619"/>
        <v/>
      </c>
      <c r="CI643" s="163" t="str">
        <f t="shared" si="620"/>
        <v/>
      </c>
      <c r="CJ643" s="163" t="str">
        <f t="shared" si="621"/>
        <v/>
      </c>
      <c r="CK643" s="163" t="str">
        <f t="shared" si="622"/>
        <v/>
      </c>
      <c r="CL643" s="163" t="str">
        <f t="shared" si="623"/>
        <v/>
      </c>
      <c r="CM643" s="163" t="str">
        <f t="shared" si="624"/>
        <v/>
      </c>
      <c r="CN643" s="163"/>
      <c r="CO643" s="163"/>
      <c r="CP643" s="163" t="str">
        <f t="shared" si="625"/>
        <v/>
      </c>
      <c r="CQ643" s="163"/>
      <c r="CR643" s="163"/>
      <c r="CS643" s="185" t="str">
        <f t="shared" si="642"/>
        <v/>
      </c>
      <c r="CT643" s="70"/>
      <c r="CU643" s="70">
        <f t="shared" si="626"/>
        <v>0</v>
      </c>
      <c r="CV643" s="70">
        <f t="shared" si="627"/>
        <v>0</v>
      </c>
      <c r="CW643" s="70"/>
      <c r="CX643" s="96">
        <f t="shared" si="628"/>
        <v>0</v>
      </c>
      <c r="CY643" s="70"/>
      <c r="CZ643" s="70" t="e">
        <f t="shared" si="629"/>
        <v>#VALUE!</v>
      </c>
      <c r="DA643" s="70" t="e">
        <f t="shared" si="630"/>
        <v>#VALUE!</v>
      </c>
      <c r="DB643" s="70"/>
      <c r="DC643" s="70" t="b">
        <f t="shared" si="643"/>
        <v>0</v>
      </c>
      <c r="DD643" s="70">
        <f t="shared" si="631"/>
        <v>0</v>
      </c>
      <c r="DE643" s="70" t="str">
        <f t="shared" si="632"/>
        <v/>
      </c>
      <c r="DF643" s="70"/>
      <c r="DG643" s="70" t="str">
        <f t="shared" si="644"/>
        <v/>
      </c>
      <c r="DH643" s="70" t="b">
        <f t="shared" si="645"/>
        <v>0</v>
      </c>
      <c r="DI643" s="70" t="str">
        <f t="shared" si="646"/>
        <v/>
      </c>
      <c r="DJ643" s="70"/>
      <c r="DK643" s="70" t="str">
        <f t="shared" si="633"/>
        <v/>
      </c>
      <c r="DL643" s="70" t="str">
        <f t="shared" si="634"/>
        <v/>
      </c>
      <c r="DM643" s="70"/>
      <c r="DN643" s="70" t="str">
        <f t="shared" si="635"/>
        <v/>
      </c>
      <c r="DO643" s="70" t="str">
        <f>IF(DK643="","",AND((COUNTIF($DK$12:DL643,DK643))=1,(COUNTIF($DK$12:DL643,DL643))=1))</f>
        <v/>
      </c>
      <c r="DP643" s="70" t="str">
        <f>IF(DK643="","",AND((COUNTIF(DK643:$DL$812,DK643))=1,(COUNTIF(DK643:$DL$812,DL643))=1))</f>
        <v/>
      </c>
      <c r="DQ643" s="70"/>
      <c r="DR643" s="70" t="b">
        <f t="shared" si="636"/>
        <v>0</v>
      </c>
      <c r="DS643" s="70" t="b">
        <f t="shared" si="637"/>
        <v>0</v>
      </c>
      <c r="DT643" s="70">
        <f t="shared" si="647"/>
        <v>0</v>
      </c>
      <c r="DU643" s="70">
        <f t="shared" si="648"/>
        <v>0</v>
      </c>
      <c r="DV643" s="70" t="b">
        <f t="shared" si="638"/>
        <v>0</v>
      </c>
      <c r="DW643" s="70" t="b">
        <f t="shared" si="639"/>
        <v>0</v>
      </c>
      <c r="DX643" s="70"/>
      <c r="DY643" s="70" t="b">
        <f t="shared" si="640"/>
        <v>0</v>
      </c>
      <c r="DZ643" s="70">
        <f t="shared" si="641"/>
        <v>0</v>
      </c>
      <c r="EA643" s="70"/>
    </row>
    <row r="644" spans="1:131" x14ac:dyDescent="0.25">
      <c r="A644" s="24" t="str">
        <f t="shared" si="606"/>
        <v/>
      </c>
      <c r="B644" s="36"/>
      <c r="C644" s="37"/>
      <c r="D644" s="38"/>
      <c r="E644" s="37"/>
      <c r="F644" s="38"/>
      <c r="G644" s="39"/>
      <c r="H644" s="35"/>
      <c r="I644" s="30"/>
      <c r="J644" s="38"/>
      <c r="K644" s="36"/>
      <c r="L644" s="40"/>
      <c r="M644" s="43"/>
      <c r="N644" s="44"/>
      <c r="O644" s="35"/>
      <c r="P644" s="87"/>
      <c r="R644" s="70"/>
      <c r="S644" s="70"/>
      <c r="T644" s="99" t="s">
        <v>1429</v>
      </c>
      <c r="U644" s="146" t="s">
        <v>1430</v>
      </c>
      <c r="V644" s="70"/>
      <c r="W644" s="70"/>
      <c r="X644" s="70"/>
      <c r="Y644" s="70"/>
      <c r="Z644" t="b">
        <f t="shared" si="585"/>
        <v>0</v>
      </c>
      <c r="AA644" t="b">
        <f t="shared" si="607"/>
        <v>0</v>
      </c>
      <c r="AB644" t="b">
        <f t="shared" si="586"/>
        <v>0</v>
      </c>
      <c r="AC644" t="b">
        <f t="shared" si="587"/>
        <v>0</v>
      </c>
      <c r="AD644" s="101" t="b">
        <f t="shared" si="588"/>
        <v>0</v>
      </c>
      <c r="AE644" t="e">
        <f t="shared" si="589"/>
        <v>#VALUE!</v>
      </c>
      <c r="AF644" t="b">
        <f t="shared" si="590"/>
        <v>0</v>
      </c>
      <c r="AG644" s="135"/>
      <c r="AH644" s="82" t="b">
        <f t="shared" si="591"/>
        <v>0</v>
      </c>
      <c r="AI644" s="99" t="b">
        <f t="shared" si="592"/>
        <v>0</v>
      </c>
      <c r="AJ644" s="70" t="b">
        <f t="shared" si="593"/>
        <v>0</v>
      </c>
      <c r="AK644" s="111" t="b">
        <f t="shared" si="608"/>
        <v>0</v>
      </c>
      <c r="AL644" s="82" t="e">
        <f t="shared" si="594"/>
        <v>#VALUE!</v>
      </c>
      <c r="AM644" s="82" t="b">
        <f t="shared" si="595"/>
        <v>0</v>
      </c>
      <c r="AN644" s="82" t="b">
        <f t="shared" si="596"/>
        <v>0</v>
      </c>
      <c r="AO644" s="82" t="b">
        <f t="shared" si="609"/>
        <v>0</v>
      </c>
      <c r="AP644" s="82" t="b">
        <f t="shared" si="597"/>
        <v>0</v>
      </c>
      <c r="AQ644" s="82" t="b">
        <f t="shared" si="610"/>
        <v>0</v>
      </c>
      <c r="AR644" s="70">
        <f t="shared" si="611"/>
        <v>0</v>
      </c>
      <c r="AS644" s="82" t="b">
        <f t="shared" si="598"/>
        <v>0</v>
      </c>
      <c r="AT644" s="82" t="b">
        <f t="shared" si="599"/>
        <v>0</v>
      </c>
      <c r="AU644" s="82" t="b">
        <f t="shared" si="600"/>
        <v>0</v>
      </c>
      <c r="AV644" s="82" t="b">
        <f t="shared" si="601"/>
        <v>0</v>
      </c>
      <c r="AW644" s="82" t="b">
        <f t="shared" si="602"/>
        <v>0</v>
      </c>
      <c r="AX644" s="82" t="b">
        <f t="shared" si="603"/>
        <v>0</v>
      </c>
      <c r="AY644" s="82" t="b">
        <f t="shared" si="612"/>
        <v>0</v>
      </c>
      <c r="AZ644" s="82"/>
      <c r="BA644" s="82" t="b">
        <f t="shared" si="613"/>
        <v>0</v>
      </c>
      <c r="BB644" s="82" t="b">
        <f t="shared" si="614"/>
        <v>0</v>
      </c>
      <c r="BC644" s="82" t="b">
        <f t="shared" si="615"/>
        <v>0</v>
      </c>
      <c r="BD644" s="70"/>
      <c r="BE644" s="70" t="str">
        <f t="shared" si="604"/>
        <v/>
      </c>
      <c r="BF644" s="70">
        <v>633</v>
      </c>
      <c r="BG644" s="70"/>
      <c r="BH644" s="70"/>
      <c r="BI644" s="70"/>
      <c r="BJ644" s="70"/>
      <c r="BK644" s="70"/>
      <c r="BL644" s="70"/>
      <c r="BM644" s="70"/>
      <c r="BN644" s="70"/>
      <c r="BO644" s="70"/>
      <c r="BP644" s="70"/>
      <c r="BQ644" s="70"/>
      <c r="BR644" s="70"/>
      <c r="BS644" s="70" t="b">
        <f t="shared" si="605"/>
        <v>0</v>
      </c>
      <c r="BT644" s="70">
        <f>COUNTA(B645:$O$830)</f>
        <v>0</v>
      </c>
      <c r="BU644" s="70"/>
      <c r="BV644" s="163"/>
      <c r="BW644" s="163"/>
      <c r="BX644" s="163"/>
      <c r="BY644" s="163"/>
      <c r="BZ644" s="163"/>
      <c r="CA644" s="163"/>
      <c r="CB644" s="163"/>
      <c r="CC644" s="163"/>
      <c r="CD644" s="163"/>
      <c r="CE644" s="163" t="str">
        <f t="shared" si="616"/>
        <v/>
      </c>
      <c r="CF644" s="163" t="str">
        <f t="shared" si="617"/>
        <v/>
      </c>
      <c r="CG644" s="163" t="str">
        <f t="shared" si="618"/>
        <v/>
      </c>
      <c r="CH644" s="163" t="str">
        <f t="shared" si="619"/>
        <v/>
      </c>
      <c r="CI644" s="163" t="str">
        <f t="shared" si="620"/>
        <v/>
      </c>
      <c r="CJ644" s="163" t="str">
        <f t="shared" si="621"/>
        <v/>
      </c>
      <c r="CK644" s="163" t="str">
        <f t="shared" si="622"/>
        <v/>
      </c>
      <c r="CL644" s="163" t="str">
        <f t="shared" si="623"/>
        <v/>
      </c>
      <c r="CM644" s="163" t="str">
        <f t="shared" si="624"/>
        <v/>
      </c>
      <c r="CN644" s="163"/>
      <c r="CO644" s="163"/>
      <c r="CP644" s="163" t="str">
        <f t="shared" si="625"/>
        <v/>
      </c>
      <c r="CQ644" s="163"/>
      <c r="CR644" s="163"/>
      <c r="CS644" s="185" t="str">
        <f t="shared" si="642"/>
        <v/>
      </c>
      <c r="CT644" s="70"/>
      <c r="CU644" s="70">
        <f t="shared" si="626"/>
        <v>0</v>
      </c>
      <c r="CV644" s="70">
        <f t="shared" si="627"/>
        <v>0</v>
      </c>
      <c r="CW644" s="70"/>
      <c r="CX644" s="96">
        <f t="shared" si="628"/>
        <v>0</v>
      </c>
      <c r="CY644" s="70"/>
      <c r="CZ644" s="70" t="e">
        <f t="shared" si="629"/>
        <v>#VALUE!</v>
      </c>
      <c r="DA644" s="70" t="e">
        <f t="shared" si="630"/>
        <v>#VALUE!</v>
      </c>
      <c r="DB644" s="70"/>
      <c r="DC644" s="70" t="b">
        <f t="shared" si="643"/>
        <v>0</v>
      </c>
      <c r="DD644" s="70">
        <f t="shared" si="631"/>
        <v>0</v>
      </c>
      <c r="DE644" s="70" t="str">
        <f t="shared" si="632"/>
        <v/>
      </c>
      <c r="DF644" s="70"/>
      <c r="DG644" s="70" t="str">
        <f t="shared" si="644"/>
        <v/>
      </c>
      <c r="DH644" s="70" t="b">
        <f t="shared" si="645"/>
        <v>0</v>
      </c>
      <c r="DI644" s="70" t="str">
        <f t="shared" si="646"/>
        <v/>
      </c>
      <c r="DJ644" s="70"/>
      <c r="DK644" s="70" t="str">
        <f t="shared" si="633"/>
        <v/>
      </c>
      <c r="DL644" s="70" t="str">
        <f t="shared" si="634"/>
        <v/>
      </c>
      <c r="DM644" s="70"/>
      <c r="DN644" s="70" t="str">
        <f t="shared" si="635"/>
        <v/>
      </c>
      <c r="DO644" s="70" t="str">
        <f>IF(DK644="","",AND((COUNTIF($DK$12:DL644,DK644))=1,(COUNTIF($DK$12:DL644,DL644))=1))</f>
        <v/>
      </c>
      <c r="DP644" s="70" t="str">
        <f>IF(DK644="","",AND((COUNTIF(DK644:$DL$812,DK644))=1,(COUNTIF(DK644:$DL$812,DL644))=1))</f>
        <v/>
      </c>
      <c r="DQ644" s="70"/>
      <c r="DR644" s="70" t="b">
        <f t="shared" si="636"/>
        <v>0</v>
      </c>
      <c r="DS644" s="70" t="b">
        <f t="shared" si="637"/>
        <v>0</v>
      </c>
      <c r="DT644" s="70">
        <f t="shared" si="647"/>
        <v>0</v>
      </c>
      <c r="DU644" s="70">
        <f t="shared" si="648"/>
        <v>0</v>
      </c>
      <c r="DV644" s="70" t="b">
        <f t="shared" si="638"/>
        <v>0</v>
      </c>
      <c r="DW644" s="70" t="b">
        <f t="shared" si="639"/>
        <v>0</v>
      </c>
      <c r="DX644" s="70"/>
      <c r="DY644" s="70" t="b">
        <f t="shared" si="640"/>
        <v>0</v>
      </c>
      <c r="DZ644" s="70">
        <f t="shared" si="641"/>
        <v>0</v>
      </c>
      <c r="EA644" s="70"/>
    </row>
    <row r="645" spans="1:131" x14ac:dyDescent="0.25">
      <c r="A645" s="24" t="str">
        <f t="shared" si="606"/>
        <v/>
      </c>
      <c r="B645" s="36"/>
      <c r="C645" s="37"/>
      <c r="D645" s="38"/>
      <c r="E645" s="37"/>
      <c r="F645" s="38"/>
      <c r="G645" s="39"/>
      <c r="H645" s="35"/>
      <c r="I645" s="30"/>
      <c r="J645" s="38"/>
      <c r="K645" s="36"/>
      <c r="L645" s="40"/>
      <c r="M645" s="43"/>
      <c r="N645" s="44"/>
      <c r="O645" s="35"/>
      <c r="P645" s="87"/>
      <c r="R645" s="70"/>
      <c r="S645" s="70"/>
      <c r="T645" s="99" t="s">
        <v>1431</v>
      </c>
      <c r="U645" s="146" t="s">
        <v>1432</v>
      </c>
      <c r="V645" s="70"/>
      <c r="W645" s="70"/>
      <c r="X645" s="70"/>
      <c r="Y645" s="70"/>
      <c r="Z645" t="b">
        <f t="shared" si="585"/>
        <v>0</v>
      </c>
      <c r="AA645" t="b">
        <f t="shared" si="607"/>
        <v>0</v>
      </c>
      <c r="AB645" t="b">
        <f t="shared" si="586"/>
        <v>0</v>
      </c>
      <c r="AC645" t="b">
        <f t="shared" si="587"/>
        <v>0</v>
      </c>
      <c r="AD645" s="101" t="b">
        <f t="shared" si="588"/>
        <v>0</v>
      </c>
      <c r="AE645" t="e">
        <f t="shared" si="589"/>
        <v>#VALUE!</v>
      </c>
      <c r="AF645" t="b">
        <f t="shared" si="590"/>
        <v>0</v>
      </c>
      <c r="AG645" s="135"/>
      <c r="AH645" s="82" t="b">
        <f t="shared" si="591"/>
        <v>0</v>
      </c>
      <c r="AI645" s="99" t="b">
        <f t="shared" si="592"/>
        <v>0</v>
      </c>
      <c r="AJ645" s="70" t="b">
        <f t="shared" si="593"/>
        <v>0</v>
      </c>
      <c r="AK645" s="111" t="b">
        <f t="shared" si="608"/>
        <v>0</v>
      </c>
      <c r="AL645" s="82" t="e">
        <f t="shared" si="594"/>
        <v>#VALUE!</v>
      </c>
      <c r="AM645" s="82" t="b">
        <f t="shared" si="595"/>
        <v>0</v>
      </c>
      <c r="AN645" s="82" t="b">
        <f t="shared" si="596"/>
        <v>0</v>
      </c>
      <c r="AO645" s="82" t="b">
        <f t="shared" si="609"/>
        <v>0</v>
      </c>
      <c r="AP645" s="82" t="b">
        <f t="shared" si="597"/>
        <v>0</v>
      </c>
      <c r="AQ645" s="82" t="b">
        <f t="shared" si="610"/>
        <v>0</v>
      </c>
      <c r="AR645" s="70">
        <f t="shared" si="611"/>
        <v>0</v>
      </c>
      <c r="AS645" s="82" t="b">
        <f t="shared" si="598"/>
        <v>0</v>
      </c>
      <c r="AT645" s="82" t="b">
        <f t="shared" si="599"/>
        <v>0</v>
      </c>
      <c r="AU645" s="82" t="b">
        <f t="shared" si="600"/>
        <v>0</v>
      </c>
      <c r="AV645" s="82" t="b">
        <f t="shared" si="601"/>
        <v>0</v>
      </c>
      <c r="AW645" s="82" t="b">
        <f t="shared" si="602"/>
        <v>0</v>
      </c>
      <c r="AX645" s="82" t="b">
        <f t="shared" si="603"/>
        <v>0</v>
      </c>
      <c r="AY645" s="82" t="b">
        <f t="shared" si="612"/>
        <v>0</v>
      </c>
      <c r="AZ645" s="82"/>
      <c r="BA645" s="82" t="b">
        <f t="shared" si="613"/>
        <v>0</v>
      </c>
      <c r="BB645" s="82" t="b">
        <f t="shared" si="614"/>
        <v>0</v>
      </c>
      <c r="BC645" s="82" t="b">
        <f t="shared" si="615"/>
        <v>0</v>
      </c>
      <c r="BD645" s="70"/>
      <c r="BE645" s="70" t="str">
        <f t="shared" si="604"/>
        <v/>
      </c>
      <c r="BF645" s="70">
        <v>634</v>
      </c>
      <c r="BG645" s="70"/>
      <c r="BH645" s="70"/>
      <c r="BI645" s="70"/>
      <c r="BJ645" s="70"/>
      <c r="BK645" s="70"/>
      <c r="BL645" s="70"/>
      <c r="BM645" s="70"/>
      <c r="BN645" s="70"/>
      <c r="BO645" s="70"/>
      <c r="BP645" s="70"/>
      <c r="BQ645" s="70"/>
      <c r="BR645" s="70"/>
      <c r="BS645" s="70" t="b">
        <f t="shared" si="605"/>
        <v>0</v>
      </c>
      <c r="BT645" s="70">
        <f>COUNTA(B646:$O$830)</f>
        <v>0</v>
      </c>
      <c r="BU645" s="70"/>
      <c r="BV645" s="163"/>
      <c r="BW645" s="163"/>
      <c r="BX645" s="163"/>
      <c r="BY645" s="163"/>
      <c r="BZ645" s="163"/>
      <c r="CA645" s="163"/>
      <c r="CB645" s="163"/>
      <c r="CC645" s="163"/>
      <c r="CD645" s="163"/>
      <c r="CE645" s="163" t="str">
        <f t="shared" si="616"/>
        <v/>
      </c>
      <c r="CF645" s="163" t="str">
        <f t="shared" si="617"/>
        <v/>
      </c>
      <c r="CG645" s="163" t="str">
        <f t="shared" si="618"/>
        <v/>
      </c>
      <c r="CH645" s="163" t="str">
        <f t="shared" si="619"/>
        <v/>
      </c>
      <c r="CI645" s="163" t="str">
        <f t="shared" si="620"/>
        <v/>
      </c>
      <c r="CJ645" s="163" t="str">
        <f t="shared" si="621"/>
        <v/>
      </c>
      <c r="CK645" s="163" t="str">
        <f t="shared" si="622"/>
        <v/>
      </c>
      <c r="CL645" s="163" t="str">
        <f t="shared" si="623"/>
        <v/>
      </c>
      <c r="CM645" s="163" t="str">
        <f t="shared" si="624"/>
        <v/>
      </c>
      <c r="CN645" s="163"/>
      <c r="CO645" s="163"/>
      <c r="CP645" s="163" t="str">
        <f t="shared" si="625"/>
        <v/>
      </c>
      <c r="CQ645" s="163"/>
      <c r="CR645" s="163"/>
      <c r="CS645" s="185" t="str">
        <f t="shared" si="642"/>
        <v/>
      </c>
      <c r="CT645" s="70"/>
      <c r="CU645" s="70">
        <f t="shared" si="626"/>
        <v>0</v>
      </c>
      <c r="CV645" s="70">
        <f t="shared" si="627"/>
        <v>0</v>
      </c>
      <c r="CW645" s="70"/>
      <c r="CX645" s="96">
        <f t="shared" si="628"/>
        <v>0</v>
      </c>
      <c r="CY645" s="70"/>
      <c r="CZ645" s="70" t="e">
        <f t="shared" si="629"/>
        <v>#VALUE!</v>
      </c>
      <c r="DA645" s="70" t="e">
        <f t="shared" si="630"/>
        <v>#VALUE!</v>
      </c>
      <c r="DB645" s="70"/>
      <c r="DC645" s="70" t="b">
        <f t="shared" si="643"/>
        <v>0</v>
      </c>
      <c r="DD645" s="70">
        <f t="shared" si="631"/>
        <v>0</v>
      </c>
      <c r="DE645" s="70" t="str">
        <f t="shared" si="632"/>
        <v/>
      </c>
      <c r="DF645" s="70"/>
      <c r="DG645" s="70" t="str">
        <f t="shared" si="644"/>
        <v/>
      </c>
      <c r="DH645" s="70" t="b">
        <f t="shared" si="645"/>
        <v>0</v>
      </c>
      <c r="DI645" s="70" t="str">
        <f t="shared" si="646"/>
        <v/>
      </c>
      <c r="DJ645" s="70"/>
      <c r="DK645" s="70" t="str">
        <f t="shared" si="633"/>
        <v/>
      </c>
      <c r="DL645" s="70" t="str">
        <f t="shared" si="634"/>
        <v/>
      </c>
      <c r="DM645" s="70"/>
      <c r="DN645" s="70" t="str">
        <f t="shared" si="635"/>
        <v/>
      </c>
      <c r="DO645" s="70" t="str">
        <f>IF(DK645="","",AND((COUNTIF($DK$12:DL645,DK645))=1,(COUNTIF($DK$12:DL645,DL645))=1))</f>
        <v/>
      </c>
      <c r="DP645" s="70" t="str">
        <f>IF(DK645="","",AND((COUNTIF(DK645:$DL$812,DK645))=1,(COUNTIF(DK645:$DL$812,DL645))=1))</f>
        <v/>
      </c>
      <c r="DQ645" s="70"/>
      <c r="DR645" s="70" t="b">
        <f t="shared" si="636"/>
        <v>0</v>
      </c>
      <c r="DS645" s="70" t="b">
        <f t="shared" si="637"/>
        <v>0</v>
      </c>
      <c r="DT645" s="70">
        <f t="shared" si="647"/>
        <v>0</v>
      </c>
      <c r="DU645" s="70">
        <f t="shared" si="648"/>
        <v>0</v>
      </c>
      <c r="DV645" s="70" t="b">
        <f t="shared" si="638"/>
        <v>0</v>
      </c>
      <c r="DW645" s="70" t="b">
        <f t="shared" si="639"/>
        <v>0</v>
      </c>
      <c r="DX645" s="70"/>
      <c r="DY645" s="70" t="b">
        <f t="shared" si="640"/>
        <v>0</v>
      </c>
      <c r="DZ645" s="70">
        <f t="shared" si="641"/>
        <v>0</v>
      </c>
      <c r="EA645" s="70"/>
    </row>
    <row r="646" spans="1:131" x14ac:dyDescent="0.25">
      <c r="A646" s="24" t="str">
        <f t="shared" si="606"/>
        <v/>
      </c>
      <c r="B646" s="36"/>
      <c r="C646" s="37"/>
      <c r="D646" s="38"/>
      <c r="E646" s="37"/>
      <c r="F646" s="38"/>
      <c r="G646" s="39"/>
      <c r="H646" s="35"/>
      <c r="I646" s="30"/>
      <c r="J646" s="38"/>
      <c r="K646" s="36"/>
      <c r="L646" s="40"/>
      <c r="M646" s="43"/>
      <c r="N646" s="44"/>
      <c r="O646" s="35"/>
      <c r="P646" s="87"/>
      <c r="R646" s="70"/>
      <c r="S646" s="70"/>
      <c r="T646" s="99" t="s">
        <v>1433</v>
      </c>
      <c r="U646" s="146" t="s">
        <v>1434</v>
      </c>
      <c r="V646" s="70"/>
      <c r="W646" s="70"/>
      <c r="X646" s="70"/>
      <c r="Y646" s="70"/>
      <c r="Z646" t="b">
        <f t="shared" si="585"/>
        <v>0</v>
      </c>
      <c r="AA646" t="b">
        <f t="shared" si="607"/>
        <v>0</v>
      </c>
      <c r="AB646" t="b">
        <f t="shared" si="586"/>
        <v>0</v>
      </c>
      <c r="AC646" t="b">
        <f t="shared" si="587"/>
        <v>0</v>
      </c>
      <c r="AD646" s="101" t="b">
        <f t="shared" si="588"/>
        <v>0</v>
      </c>
      <c r="AE646" t="e">
        <f t="shared" si="589"/>
        <v>#VALUE!</v>
      </c>
      <c r="AF646" t="b">
        <f t="shared" si="590"/>
        <v>0</v>
      </c>
      <c r="AG646" s="135"/>
      <c r="AH646" s="82" t="b">
        <f t="shared" si="591"/>
        <v>0</v>
      </c>
      <c r="AI646" s="99" t="b">
        <f t="shared" si="592"/>
        <v>0</v>
      </c>
      <c r="AJ646" s="70" t="b">
        <f t="shared" si="593"/>
        <v>0</v>
      </c>
      <c r="AK646" s="111" t="b">
        <f t="shared" si="608"/>
        <v>0</v>
      </c>
      <c r="AL646" s="82" t="e">
        <f t="shared" si="594"/>
        <v>#VALUE!</v>
      </c>
      <c r="AM646" s="82" t="b">
        <f t="shared" si="595"/>
        <v>0</v>
      </c>
      <c r="AN646" s="82" t="b">
        <f t="shared" si="596"/>
        <v>0</v>
      </c>
      <c r="AO646" s="82" t="b">
        <f t="shared" si="609"/>
        <v>0</v>
      </c>
      <c r="AP646" s="82" t="b">
        <f t="shared" si="597"/>
        <v>0</v>
      </c>
      <c r="AQ646" s="82" t="b">
        <f t="shared" si="610"/>
        <v>0</v>
      </c>
      <c r="AR646" s="70">
        <f t="shared" si="611"/>
        <v>0</v>
      </c>
      <c r="AS646" s="82" t="b">
        <f t="shared" si="598"/>
        <v>0</v>
      </c>
      <c r="AT646" s="82" t="b">
        <f t="shared" si="599"/>
        <v>0</v>
      </c>
      <c r="AU646" s="82" t="b">
        <f t="shared" si="600"/>
        <v>0</v>
      </c>
      <c r="AV646" s="82" t="b">
        <f t="shared" si="601"/>
        <v>0</v>
      </c>
      <c r="AW646" s="82" t="b">
        <f t="shared" si="602"/>
        <v>0</v>
      </c>
      <c r="AX646" s="82" t="b">
        <f t="shared" si="603"/>
        <v>0</v>
      </c>
      <c r="AY646" s="82" t="b">
        <f t="shared" si="612"/>
        <v>0</v>
      </c>
      <c r="AZ646" s="82"/>
      <c r="BA646" s="82" t="b">
        <f t="shared" si="613"/>
        <v>0</v>
      </c>
      <c r="BB646" s="82" t="b">
        <f t="shared" si="614"/>
        <v>0</v>
      </c>
      <c r="BC646" s="82" t="b">
        <f t="shared" si="615"/>
        <v>0</v>
      </c>
      <c r="BD646" s="70"/>
      <c r="BE646" s="70" t="str">
        <f t="shared" si="604"/>
        <v/>
      </c>
      <c r="BF646" s="70">
        <v>635</v>
      </c>
      <c r="BG646" s="70"/>
      <c r="BH646" s="70"/>
      <c r="BI646" s="70"/>
      <c r="BJ646" s="70"/>
      <c r="BK646" s="70"/>
      <c r="BL646" s="70"/>
      <c r="BM646" s="70"/>
      <c r="BN646" s="70"/>
      <c r="BO646" s="70"/>
      <c r="BP646" s="70"/>
      <c r="BQ646" s="70"/>
      <c r="BR646" s="70"/>
      <c r="BS646" s="70" t="b">
        <f t="shared" si="605"/>
        <v>0</v>
      </c>
      <c r="BT646" s="70">
        <f>COUNTA(B647:$O$830)</f>
        <v>0</v>
      </c>
      <c r="BU646" s="70"/>
      <c r="BV646" s="163"/>
      <c r="BW646" s="163"/>
      <c r="BX646" s="163"/>
      <c r="BY646" s="163"/>
      <c r="BZ646" s="163"/>
      <c r="CA646" s="163"/>
      <c r="CB646" s="163"/>
      <c r="CC646" s="163"/>
      <c r="CD646" s="163"/>
      <c r="CE646" s="163" t="str">
        <f t="shared" si="616"/>
        <v/>
      </c>
      <c r="CF646" s="163" t="str">
        <f t="shared" si="617"/>
        <v/>
      </c>
      <c r="CG646" s="163" t="str">
        <f t="shared" si="618"/>
        <v/>
      </c>
      <c r="CH646" s="163" t="str">
        <f t="shared" si="619"/>
        <v/>
      </c>
      <c r="CI646" s="163" t="str">
        <f t="shared" si="620"/>
        <v/>
      </c>
      <c r="CJ646" s="163" t="str">
        <f t="shared" si="621"/>
        <v/>
      </c>
      <c r="CK646" s="163" t="str">
        <f t="shared" si="622"/>
        <v/>
      </c>
      <c r="CL646" s="163" t="str">
        <f t="shared" si="623"/>
        <v/>
      </c>
      <c r="CM646" s="163" t="str">
        <f t="shared" si="624"/>
        <v/>
      </c>
      <c r="CN646" s="163"/>
      <c r="CO646" s="163"/>
      <c r="CP646" s="163" t="str">
        <f t="shared" si="625"/>
        <v/>
      </c>
      <c r="CQ646" s="163"/>
      <c r="CR646" s="163"/>
      <c r="CS646" s="185" t="str">
        <f t="shared" si="642"/>
        <v/>
      </c>
      <c r="CT646" s="70"/>
      <c r="CU646" s="70">
        <f t="shared" si="626"/>
        <v>0</v>
      </c>
      <c r="CV646" s="70">
        <f t="shared" si="627"/>
        <v>0</v>
      </c>
      <c r="CW646" s="70"/>
      <c r="CX646" s="96">
        <f t="shared" si="628"/>
        <v>0</v>
      </c>
      <c r="CY646" s="70"/>
      <c r="CZ646" s="70" t="e">
        <f t="shared" si="629"/>
        <v>#VALUE!</v>
      </c>
      <c r="DA646" s="70" t="e">
        <f t="shared" si="630"/>
        <v>#VALUE!</v>
      </c>
      <c r="DB646" s="70"/>
      <c r="DC646" s="70" t="b">
        <f t="shared" si="643"/>
        <v>0</v>
      </c>
      <c r="DD646" s="70">
        <f t="shared" si="631"/>
        <v>0</v>
      </c>
      <c r="DE646" s="70" t="str">
        <f t="shared" si="632"/>
        <v/>
      </c>
      <c r="DF646" s="70"/>
      <c r="DG646" s="70" t="str">
        <f t="shared" si="644"/>
        <v/>
      </c>
      <c r="DH646" s="70" t="b">
        <f t="shared" si="645"/>
        <v>0</v>
      </c>
      <c r="DI646" s="70" t="str">
        <f t="shared" si="646"/>
        <v/>
      </c>
      <c r="DJ646" s="70"/>
      <c r="DK646" s="70" t="str">
        <f t="shared" si="633"/>
        <v/>
      </c>
      <c r="DL646" s="70" t="str">
        <f t="shared" si="634"/>
        <v/>
      </c>
      <c r="DM646" s="70"/>
      <c r="DN646" s="70" t="str">
        <f t="shared" si="635"/>
        <v/>
      </c>
      <c r="DO646" s="70" t="str">
        <f>IF(DK646="","",AND((COUNTIF($DK$12:DL646,DK646))=1,(COUNTIF($DK$12:DL646,DL646))=1))</f>
        <v/>
      </c>
      <c r="DP646" s="70" t="str">
        <f>IF(DK646="","",AND((COUNTIF(DK646:$DL$812,DK646))=1,(COUNTIF(DK646:$DL$812,DL646))=1))</f>
        <v/>
      </c>
      <c r="DQ646" s="70"/>
      <c r="DR646" s="70" t="b">
        <f t="shared" si="636"/>
        <v>0</v>
      </c>
      <c r="DS646" s="70" t="b">
        <f t="shared" si="637"/>
        <v>0</v>
      </c>
      <c r="DT646" s="70">
        <f t="shared" si="647"/>
        <v>0</v>
      </c>
      <c r="DU646" s="70">
        <f t="shared" si="648"/>
        <v>0</v>
      </c>
      <c r="DV646" s="70" t="b">
        <f t="shared" si="638"/>
        <v>0</v>
      </c>
      <c r="DW646" s="70" t="b">
        <f t="shared" si="639"/>
        <v>0</v>
      </c>
      <c r="DX646" s="70"/>
      <c r="DY646" s="70" t="b">
        <f t="shared" si="640"/>
        <v>0</v>
      </c>
      <c r="DZ646" s="70">
        <f t="shared" si="641"/>
        <v>0</v>
      </c>
      <c r="EA646" s="70"/>
    </row>
    <row r="647" spans="1:131" x14ac:dyDescent="0.25">
      <c r="A647" s="24" t="str">
        <f t="shared" si="606"/>
        <v/>
      </c>
      <c r="B647" s="36"/>
      <c r="C647" s="37"/>
      <c r="D647" s="38"/>
      <c r="E647" s="37"/>
      <c r="F647" s="38"/>
      <c r="G647" s="39"/>
      <c r="H647" s="35"/>
      <c r="I647" s="30"/>
      <c r="J647" s="38"/>
      <c r="K647" s="36"/>
      <c r="L647" s="40"/>
      <c r="M647" s="43"/>
      <c r="N647" s="44"/>
      <c r="O647" s="35"/>
      <c r="P647" s="87"/>
      <c r="R647" s="70"/>
      <c r="S647" s="70"/>
      <c r="T647" s="99" t="s">
        <v>1435</v>
      </c>
      <c r="U647" s="146" t="s">
        <v>1436</v>
      </c>
      <c r="V647" s="70"/>
      <c r="W647" s="70"/>
      <c r="X647" s="70"/>
      <c r="Y647" s="70"/>
      <c r="Z647" t="b">
        <f t="shared" si="585"/>
        <v>0</v>
      </c>
      <c r="AA647" t="b">
        <f t="shared" si="607"/>
        <v>0</v>
      </c>
      <c r="AB647" t="b">
        <f t="shared" si="586"/>
        <v>0</v>
      </c>
      <c r="AC647" t="b">
        <f t="shared" si="587"/>
        <v>0</v>
      </c>
      <c r="AD647" s="101" t="b">
        <f t="shared" si="588"/>
        <v>0</v>
      </c>
      <c r="AE647" t="e">
        <f t="shared" si="589"/>
        <v>#VALUE!</v>
      </c>
      <c r="AF647" t="b">
        <f t="shared" si="590"/>
        <v>0</v>
      </c>
      <c r="AG647" s="135"/>
      <c r="AH647" s="82" t="b">
        <f t="shared" si="591"/>
        <v>0</v>
      </c>
      <c r="AI647" s="99" t="b">
        <f t="shared" si="592"/>
        <v>0</v>
      </c>
      <c r="AJ647" s="70" t="b">
        <f t="shared" si="593"/>
        <v>0</v>
      </c>
      <c r="AK647" s="111" t="b">
        <f t="shared" si="608"/>
        <v>0</v>
      </c>
      <c r="AL647" s="82" t="e">
        <f t="shared" si="594"/>
        <v>#VALUE!</v>
      </c>
      <c r="AM647" s="82" t="b">
        <f t="shared" si="595"/>
        <v>0</v>
      </c>
      <c r="AN647" s="82" t="b">
        <f t="shared" si="596"/>
        <v>0</v>
      </c>
      <c r="AO647" s="82" t="b">
        <f t="shared" si="609"/>
        <v>0</v>
      </c>
      <c r="AP647" s="82" t="b">
        <f t="shared" si="597"/>
        <v>0</v>
      </c>
      <c r="AQ647" s="82" t="b">
        <f t="shared" si="610"/>
        <v>0</v>
      </c>
      <c r="AR647" s="70">
        <f t="shared" si="611"/>
        <v>0</v>
      </c>
      <c r="AS647" s="82" t="b">
        <f t="shared" si="598"/>
        <v>0</v>
      </c>
      <c r="AT647" s="82" t="b">
        <f t="shared" si="599"/>
        <v>0</v>
      </c>
      <c r="AU647" s="82" t="b">
        <f t="shared" si="600"/>
        <v>0</v>
      </c>
      <c r="AV647" s="82" t="b">
        <f t="shared" si="601"/>
        <v>0</v>
      </c>
      <c r="AW647" s="82" t="b">
        <f t="shared" si="602"/>
        <v>0</v>
      </c>
      <c r="AX647" s="82" t="b">
        <f t="shared" si="603"/>
        <v>0</v>
      </c>
      <c r="AY647" s="82" t="b">
        <f t="shared" si="612"/>
        <v>0</v>
      </c>
      <c r="AZ647" s="82"/>
      <c r="BA647" s="82" t="b">
        <f t="shared" si="613"/>
        <v>0</v>
      </c>
      <c r="BB647" s="82" t="b">
        <f t="shared" si="614"/>
        <v>0</v>
      </c>
      <c r="BC647" s="82" t="b">
        <f t="shared" si="615"/>
        <v>0</v>
      </c>
      <c r="BD647" s="70"/>
      <c r="BE647" s="70" t="str">
        <f t="shared" si="604"/>
        <v/>
      </c>
      <c r="BF647" s="70">
        <v>636</v>
      </c>
      <c r="BG647" s="70"/>
      <c r="BH647" s="70"/>
      <c r="BI647" s="70"/>
      <c r="BJ647" s="70"/>
      <c r="BK647" s="70"/>
      <c r="BL647" s="70"/>
      <c r="BM647" s="70"/>
      <c r="BN647" s="70"/>
      <c r="BO647" s="70"/>
      <c r="BP647" s="70"/>
      <c r="BQ647" s="70"/>
      <c r="BR647" s="70"/>
      <c r="BS647" s="70" t="b">
        <f t="shared" si="605"/>
        <v>0</v>
      </c>
      <c r="BT647" s="70">
        <f>COUNTA(B648:$O$830)</f>
        <v>0</v>
      </c>
      <c r="BU647" s="70"/>
      <c r="BV647" s="163"/>
      <c r="BW647" s="163"/>
      <c r="BX647" s="163"/>
      <c r="BY647" s="163"/>
      <c r="BZ647" s="163"/>
      <c r="CA647" s="163"/>
      <c r="CB647" s="163"/>
      <c r="CC647" s="163"/>
      <c r="CD647" s="163"/>
      <c r="CE647" s="163" t="str">
        <f t="shared" si="616"/>
        <v/>
      </c>
      <c r="CF647" s="163" t="str">
        <f t="shared" si="617"/>
        <v/>
      </c>
      <c r="CG647" s="163" t="str">
        <f t="shared" si="618"/>
        <v/>
      </c>
      <c r="CH647" s="163" t="str">
        <f t="shared" si="619"/>
        <v/>
      </c>
      <c r="CI647" s="163" t="str">
        <f t="shared" si="620"/>
        <v/>
      </c>
      <c r="CJ647" s="163" t="str">
        <f t="shared" si="621"/>
        <v/>
      </c>
      <c r="CK647" s="163" t="str">
        <f t="shared" si="622"/>
        <v/>
      </c>
      <c r="CL647" s="163" t="str">
        <f t="shared" si="623"/>
        <v/>
      </c>
      <c r="CM647" s="163" t="str">
        <f t="shared" si="624"/>
        <v/>
      </c>
      <c r="CN647" s="163"/>
      <c r="CO647" s="163"/>
      <c r="CP647" s="163" t="str">
        <f t="shared" si="625"/>
        <v/>
      </c>
      <c r="CQ647" s="163"/>
      <c r="CR647" s="163"/>
      <c r="CS647" s="185" t="str">
        <f t="shared" si="642"/>
        <v/>
      </c>
      <c r="CT647" s="70"/>
      <c r="CU647" s="70">
        <f t="shared" si="626"/>
        <v>0</v>
      </c>
      <c r="CV647" s="70">
        <f t="shared" si="627"/>
        <v>0</v>
      </c>
      <c r="CW647" s="70"/>
      <c r="CX647" s="96">
        <f t="shared" si="628"/>
        <v>0</v>
      </c>
      <c r="CY647" s="70"/>
      <c r="CZ647" s="70" t="e">
        <f t="shared" si="629"/>
        <v>#VALUE!</v>
      </c>
      <c r="DA647" s="70" t="e">
        <f t="shared" si="630"/>
        <v>#VALUE!</v>
      </c>
      <c r="DB647" s="70"/>
      <c r="DC647" s="70" t="b">
        <f t="shared" si="643"/>
        <v>0</v>
      </c>
      <c r="DD647" s="70">
        <f t="shared" si="631"/>
        <v>0</v>
      </c>
      <c r="DE647" s="70" t="str">
        <f t="shared" si="632"/>
        <v/>
      </c>
      <c r="DF647" s="70"/>
      <c r="DG647" s="70" t="str">
        <f t="shared" si="644"/>
        <v/>
      </c>
      <c r="DH647" s="70" t="b">
        <f t="shared" si="645"/>
        <v>0</v>
      </c>
      <c r="DI647" s="70" t="str">
        <f t="shared" si="646"/>
        <v/>
      </c>
      <c r="DJ647" s="70"/>
      <c r="DK647" s="70" t="str">
        <f t="shared" si="633"/>
        <v/>
      </c>
      <c r="DL647" s="70" t="str">
        <f t="shared" si="634"/>
        <v/>
      </c>
      <c r="DM647" s="70"/>
      <c r="DN647" s="70" t="str">
        <f t="shared" si="635"/>
        <v/>
      </c>
      <c r="DO647" s="70" t="str">
        <f>IF(DK647="","",AND((COUNTIF($DK$12:DL647,DK647))=1,(COUNTIF($DK$12:DL647,DL647))=1))</f>
        <v/>
      </c>
      <c r="DP647" s="70" t="str">
        <f>IF(DK647="","",AND((COUNTIF(DK647:$DL$812,DK647))=1,(COUNTIF(DK647:$DL$812,DL647))=1))</f>
        <v/>
      </c>
      <c r="DQ647" s="70"/>
      <c r="DR647" s="70" t="b">
        <f t="shared" si="636"/>
        <v>0</v>
      </c>
      <c r="DS647" s="70" t="b">
        <f t="shared" si="637"/>
        <v>0</v>
      </c>
      <c r="DT647" s="70">
        <f t="shared" si="647"/>
        <v>0</v>
      </c>
      <c r="DU647" s="70">
        <f t="shared" si="648"/>
        <v>0</v>
      </c>
      <c r="DV647" s="70" t="b">
        <f t="shared" si="638"/>
        <v>0</v>
      </c>
      <c r="DW647" s="70" t="b">
        <f t="shared" si="639"/>
        <v>0</v>
      </c>
      <c r="DX647" s="70"/>
      <c r="DY647" s="70" t="b">
        <f t="shared" si="640"/>
        <v>0</v>
      </c>
      <c r="DZ647" s="70">
        <f t="shared" si="641"/>
        <v>0</v>
      </c>
      <c r="EA647" s="70"/>
    </row>
    <row r="648" spans="1:131" x14ac:dyDescent="0.25">
      <c r="A648" s="24" t="str">
        <f t="shared" si="606"/>
        <v/>
      </c>
      <c r="B648" s="36"/>
      <c r="C648" s="37"/>
      <c r="D648" s="38"/>
      <c r="E648" s="37"/>
      <c r="F648" s="38"/>
      <c r="G648" s="39"/>
      <c r="H648" s="35"/>
      <c r="I648" s="30"/>
      <c r="J648" s="38"/>
      <c r="K648" s="36"/>
      <c r="L648" s="40"/>
      <c r="M648" s="43"/>
      <c r="N648" s="44"/>
      <c r="O648" s="35"/>
      <c r="P648" s="87"/>
      <c r="R648" s="70"/>
      <c r="S648" s="70"/>
      <c r="T648" s="99" t="s">
        <v>1437</v>
      </c>
      <c r="U648" s="146" t="s">
        <v>1438</v>
      </c>
      <c r="V648" s="70"/>
      <c r="W648" s="70"/>
      <c r="X648" s="70"/>
      <c r="Y648" s="70"/>
      <c r="Z648" t="b">
        <f t="shared" si="585"/>
        <v>0</v>
      </c>
      <c r="AA648" t="b">
        <f t="shared" si="607"/>
        <v>0</v>
      </c>
      <c r="AB648" t="b">
        <f t="shared" si="586"/>
        <v>0</v>
      </c>
      <c r="AC648" t="b">
        <f t="shared" si="587"/>
        <v>0</v>
      </c>
      <c r="AD648" s="101" t="b">
        <f t="shared" si="588"/>
        <v>0</v>
      </c>
      <c r="AE648" t="e">
        <f t="shared" si="589"/>
        <v>#VALUE!</v>
      </c>
      <c r="AF648" t="b">
        <f t="shared" si="590"/>
        <v>0</v>
      </c>
      <c r="AG648" s="135"/>
      <c r="AH648" s="82" t="b">
        <f t="shared" si="591"/>
        <v>0</v>
      </c>
      <c r="AI648" s="99" t="b">
        <f t="shared" si="592"/>
        <v>0</v>
      </c>
      <c r="AJ648" s="70" t="b">
        <f t="shared" si="593"/>
        <v>0</v>
      </c>
      <c r="AK648" s="111" t="b">
        <f t="shared" si="608"/>
        <v>0</v>
      </c>
      <c r="AL648" s="82" t="e">
        <f t="shared" si="594"/>
        <v>#VALUE!</v>
      </c>
      <c r="AM648" s="82" t="b">
        <f t="shared" si="595"/>
        <v>0</v>
      </c>
      <c r="AN648" s="82" t="b">
        <f t="shared" si="596"/>
        <v>0</v>
      </c>
      <c r="AO648" s="82" t="b">
        <f t="shared" si="609"/>
        <v>0</v>
      </c>
      <c r="AP648" s="82" t="b">
        <f t="shared" si="597"/>
        <v>0</v>
      </c>
      <c r="AQ648" s="82" t="b">
        <f t="shared" si="610"/>
        <v>0</v>
      </c>
      <c r="AR648" s="70">
        <f t="shared" si="611"/>
        <v>0</v>
      </c>
      <c r="AS648" s="82" t="b">
        <f t="shared" si="598"/>
        <v>0</v>
      </c>
      <c r="AT648" s="82" t="b">
        <f t="shared" si="599"/>
        <v>0</v>
      </c>
      <c r="AU648" s="82" t="b">
        <f t="shared" si="600"/>
        <v>0</v>
      </c>
      <c r="AV648" s="82" t="b">
        <f t="shared" si="601"/>
        <v>0</v>
      </c>
      <c r="AW648" s="82" t="b">
        <f t="shared" si="602"/>
        <v>0</v>
      </c>
      <c r="AX648" s="82" t="b">
        <f t="shared" si="603"/>
        <v>0</v>
      </c>
      <c r="AY648" s="82" t="b">
        <f t="shared" si="612"/>
        <v>0</v>
      </c>
      <c r="AZ648" s="82"/>
      <c r="BA648" s="82" t="b">
        <f t="shared" si="613"/>
        <v>0</v>
      </c>
      <c r="BB648" s="82" t="b">
        <f t="shared" si="614"/>
        <v>0</v>
      </c>
      <c r="BC648" s="82" t="b">
        <f t="shared" si="615"/>
        <v>0</v>
      </c>
      <c r="BD648" s="70"/>
      <c r="BE648" s="70" t="str">
        <f t="shared" si="604"/>
        <v/>
      </c>
      <c r="BF648" s="70">
        <v>637</v>
      </c>
      <c r="BG648" s="70"/>
      <c r="BH648" s="70"/>
      <c r="BI648" s="70"/>
      <c r="BJ648" s="70"/>
      <c r="BK648" s="70"/>
      <c r="BL648" s="70"/>
      <c r="BM648" s="70"/>
      <c r="BN648" s="70"/>
      <c r="BO648" s="70"/>
      <c r="BP648" s="70"/>
      <c r="BQ648" s="70"/>
      <c r="BR648" s="70"/>
      <c r="BS648" s="70" t="b">
        <f t="shared" si="605"/>
        <v>0</v>
      </c>
      <c r="BT648" s="70">
        <f>COUNTA(B649:$O$830)</f>
        <v>0</v>
      </c>
      <c r="BU648" s="70"/>
      <c r="BV648" s="163"/>
      <c r="BW648" s="163"/>
      <c r="BX648" s="163"/>
      <c r="BY648" s="163"/>
      <c r="BZ648" s="163"/>
      <c r="CA648" s="163"/>
      <c r="CB648" s="163"/>
      <c r="CC648" s="163"/>
      <c r="CD648" s="163"/>
      <c r="CE648" s="163" t="str">
        <f t="shared" si="616"/>
        <v/>
      </c>
      <c r="CF648" s="163" t="str">
        <f t="shared" si="617"/>
        <v/>
      </c>
      <c r="CG648" s="163" t="str">
        <f t="shared" si="618"/>
        <v/>
      </c>
      <c r="CH648" s="163" t="str">
        <f t="shared" si="619"/>
        <v/>
      </c>
      <c r="CI648" s="163" t="str">
        <f t="shared" si="620"/>
        <v/>
      </c>
      <c r="CJ648" s="163" t="str">
        <f t="shared" si="621"/>
        <v/>
      </c>
      <c r="CK648" s="163" t="str">
        <f t="shared" si="622"/>
        <v/>
      </c>
      <c r="CL648" s="163" t="str">
        <f t="shared" si="623"/>
        <v/>
      </c>
      <c r="CM648" s="163" t="str">
        <f t="shared" si="624"/>
        <v/>
      </c>
      <c r="CN648" s="163"/>
      <c r="CO648" s="163"/>
      <c r="CP648" s="163" t="str">
        <f t="shared" si="625"/>
        <v/>
      </c>
      <c r="CQ648" s="163"/>
      <c r="CR648" s="163"/>
      <c r="CS648" s="185" t="str">
        <f t="shared" si="642"/>
        <v/>
      </c>
      <c r="CT648" s="70"/>
      <c r="CU648" s="70">
        <f t="shared" si="626"/>
        <v>0</v>
      </c>
      <c r="CV648" s="70">
        <f t="shared" si="627"/>
        <v>0</v>
      </c>
      <c r="CW648" s="70"/>
      <c r="CX648" s="96">
        <f t="shared" si="628"/>
        <v>0</v>
      </c>
      <c r="CY648" s="70"/>
      <c r="CZ648" s="70" t="e">
        <f t="shared" si="629"/>
        <v>#VALUE!</v>
      </c>
      <c r="DA648" s="70" t="e">
        <f t="shared" si="630"/>
        <v>#VALUE!</v>
      </c>
      <c r="DB648" s="70"/>
      <c r="DC648" s="70" t="b">
        <f t="shared" si="643"/>
        <v>0</v>
      </c>
      <c r="DD648" s="70">
        <f t="shared" si="631"/>
        <v>0</v>
      </c>
      <c r="DE648" s="70" t="str">
        <f t="shared" si="632"/>
        <v/>
      </c>
      <c r="DF648" s="70"/>
      <c r="DG648" s="70" t="str">
        <f t="shared" si="644"/>
        <v/>
      </c>
      <c r="DH648" s="70" t="b">
        <f t="shared" si="645"/>
        <v>0</v>
      </c>
      <c r="DI648" s="70" t="str">
        <f t="shared" si="646"/>
        <v/>
      </c>
      <c r="DJ648" s="70"/>
      <c r="DK648" s="70" t="str">
        <f t="shared" si="633"/>
        <v/>
      </c>
      <c r="DL648" s="70" t="str">
        <f t="shared" si="634"/>
        <v/>
      </c>
      <c r="DM648" s="70"/>
      <c r="DN648" s="70" t="str">
        <f t="shared" si="635"/>
        <v/>
      </c>
      <c r="DO648" s="70" t="str">
        <f>IF(DK648="","",AND((COUNTIF($DK$12:DL648,DK648))=1,(COUNTIF($DK$12:DL648,DL648))=1))</f>
        <v/>
      </c>
      <c r="DP648" s="70" t="str">
        <f>IF(DK648="","",AND((COUNTIF(DK648:$DL$812,DK648))=1,(COUNTIF(DK648:$DL$812,DL648))=1))</f>
        <v/>
      </c>
      <c r="DQ648" s="70"/>
      <c r="DR648" s="70" t="b">
        <f t="shared" si="636"/>
        <v>0</v>
      </c>
      <c r="DS648" s="70" t="b">
        <f t="shared" si="637"/>
        <v>0</v>
      </c>
      <c r="DT648" s="70">
        <f t="shared" si="647"/>
        <v>0</v>
      </c>
      <c r="DU648" s="70">
        <f t="shared" si="648"/>
        <v>0</v>
      </c>
      <c r="DV648" s="70" t="b">
        <f t="shared" si="638"/>
        <v>0</v>
      </c>
      <c r="DW648" s="70" t="b">
        <f t="shared" si="639"/>
        <v>0</v>
      </c>
      <c r="DX648" s="70"/>
      <c r="DY648" s="70" t="b">
        <f t="shared" si="640"/>
        <v>0</v>
      </c>
      <c r="DZ648" s="70">
        <f t="shared" si="641"/>
        <v>0</v>
      </c>
      <c r="EA648" s="70"/>
    </row>
    <row r="649" spans="1:131" x14ac:dyDescent="0.25">
      <c r="A649" s="24" t="str">
        <f t="shared" si="606"/>
        <v/>
      </c>
      <c r="B649" s="36"/>
      <c r="C649" s="37"/>
      <c r="D649" s="38"/>
      <c r="E649" s="37"/>
      <c r="F649" s="38"/>
      <c r="G649" s="39"/>
      <c r="H649" s="35"/>
      <c r="I649" s="30"/>
      <c r="J649" s="38"/>
      <c r="K649" s="36"/>
      <c r="L649" s="40"/>
      <c r="M649" s="43"/>
      <c r="N649" s="44"/>
      <c r="O649" s="35"/>
      <c r="P649" s="87"/>
      <c r="R649" s="70"/>
      <c r="S649" s="70"/>
      <c r="T649" s="99" t="s">
        <v>1439</v>
      </c>
      <c r="U649" s="146" t="s">
        <v>1440</v>
      </c>
      <c r="V649" s="70"/>
      <c r="W649" s="70"/>
      <c r="X649" s="70"/>
      <c r="Y649" s="70"/>
      <c r="Z649" t="b">
        <f t="shared" si="585"/>
        <v>0</v>
      </c>
      <c r="AA649" t="b">
        <f t="shared" si="607"/>
        <v>0</v>
      </c>
      <c r="AB649" t="b">
        <f t="shared" si="586"/>
        <v>0</v>
      </c>
      <c r="AC649" t="b">
        <f t="shared" si="587"/>
        <v>0</v>
      </c>
      <c r="AD649" s="101" t="b">
        <f t="shared" si="588"/>
        <v>0</v>
      </c>
      <c r="AE649" t="e">
        <f t="shared" si="589"/>
        <v>#VALUE!</v>
      </c>
      <c r="AF649" t="b">
        <f t="shared" si="590"/>
        <v>0</v>
      </c>
      <c r="AG649" s="135"/>
      <c r="AH649" s="82" t="b">
        <f t="shared" si="591"/>
        <v>0</v>
      </c>
      <c r="AI649" s="99" t="b">
        <f t="shared" si="592"/>
        <v>0</v>
      </c>
      <c r="AJ649" s="70" t="b">
        <f t="shared" si="593"/>
        <v>0</v>
      </c>
      <c r="AK649" s="111" t="b">
        <f t="shared" si="608"/>
        <v>0</v>
      </c>
      <c r="AL649" s="82" t="e">
        <f t="shared" si="594"/>
        <v>#VALUE!</v>
      </c>
      <c r="AM649" s="82" t="b">
        <f t="shared" si="595"/>
        <v>0</v>
      </c>
      <c r="AN649" s="82" t="b">
        <f t="shared" si="596"/>
        <v>0</v>
      </c>
      <c r="AO649" s="82" t="b">
        <f t="shared" si="609"/>
        <v>0</v>
      </c>
      <c r="AP649" s="82" t="b">
        <f t="shared" si="597"/>
        <v>0</v>
      </c>
      <c r="AQ649" s="82" t="b">
        <f t="shared" si="610"/>
        <v>0</v>
      </c>
      <c r="AR649" s="70">
        <f t="shared" si="611"/>
        <v>0</v>
      </c>
      <c r="AS649" s="82" t="b">
        <f t="shared" si="598"/>
        <v>0</v>
      </c>
      <c r="AT649" s="82" t="b">
        <f t="shared" si="599"/>
        <v>0</v>
      </c>
      <c r="AU649" s="82" t="b">
        <f t="shared" si="600"/>
        <v>0</v>
      </c>
      <c r="AV649" s="82" t="b">
        <f t="shared" si="601"/>
        <v>0</v>
      </c>
      <c r="AW649" s="82" t="b">
        <f t="shared" si="602"/>
        <v>0</v>
      </c>
      <c r="AX649" s="82" t="b">
        <f t="shared" si="603"/>
        <v>0</v>
      </c>
      <c r="AY649" s="82" t="b">
        <f t="shared" si="612"/>
        <v>0</v>
      </c>
      <c r="AZ649" s="82"/>
      <c r="BA649" s="82" t="b">
        <f t="shared" si="613"/>
        <v>0</v>
      </c>
      <c r="BB649" s="82" t="b">
        <f t="shared" si="614"/>
        <v>0</v>
      </c>
      <c r="BC649" s="82" t="b">
        <f t="shared" si="615"/>
        <v>0</v>
      </c>
      <c r="BD649" s="70"/>
      <c r="BE649" s="70" t="str">
        <f t="shared" si="604"/>
        <v/>
      </c>
      <c r="BF649" s="70">
        <v>638</v>
      </c>
      <c r="BG649" s="70"/>
      <c r="BH649" s="70"/>
      <c r="BI649" s="70"/>
      <c r="BJ649" s="70"/>
      <c r="BK649" s="70"/>
      <c r="BL649" s="70"/>
      <c r="BM649" s="70"/>
      <c r="BN649" s="70"/>
      <c r="BO649" s="70"/>
      <c r="BP649" s="70"/>
      <c r="BQ649" s="70"/>
      <c r="BR649" s="70"/>
      <c r="BS649" s="70" t="b">
        <f t="shared" si="605"/>
        <v>0</v>
      </c>
      <c r="BT649" s="70">
        <f>COUNTA(B650:$O$830)</f>
        <v>0</v>
      </c>
      <c r="BU649" s="70"/>
      <c r="BV649" s="163"/>
      <c r="BW649" s="163"/>
      <c r="BX649" s="163"/>
      <c r="BY649" s="163"/>
      <c r="BZ649" s="163"/>
      <c r="CA649" s="163"/>
      <c r="CB649" s="163"/>
      <c r="CC649" s="163"/>
      <c r="CD649" s="163"/>
      <c r="CE649" s="163" t="str">
        <f t="shared" si="616"/>
        <v/>
      </c>
      <c r="CF649" s="163" t="str">
        <f t="shared" si="617"/>
        <v/>
      </c>
      <c r="CG649" s="163" t="str">
        <f t="shared" si="618"/>
        <v/>
      </c>
      <c r="CH649" s="163" t="str">
        <f t="shared" si="619"/>
        <v/>
      </c>
      <c r="CI649" s="163" t="str">
        <f t="shared" si="620"/>
        <v/>
      </c>
      <c r="CJ649" s="163" t="str">
        <f t="shared" si="621"/>
        <v/>
      </c>
      <c r="CK649" s="163" t="str">
        <f t="shared" si="622"/>
        <v/>
      </c>
      <c r="CL649" s="163" t="str">
        <f t="shared" si="623"/>
        <v/>
      </c>
      <c r="CM649" s="163" t="str">
        <f t="shared" si="624"/>
        <v/>
      </c>
      <c r="CN649" s="163"/>
      <c r="CO649" s="163"/>
      <c r="CP649" s="163" t="str">
        <f t="shared" si="625"/>
        <v/>
      </c>
      <c r="CQ649" s="163"/>
      <c r="CR649" s="163"/>
      <c r="CS649" s="185" t="str">
        <f t="shared" si="642"/>
        <v/>
      </c>
      <c r="CT649" s="70"/>
      <c r="CU649" s="70">
        <f t="shared" si="626"/>
        <v>0</v>
      </c>
      <c r="CV649" s="70">
        <f t="shared" si="627"/>
        <v>0</v>
      </c>
      <c r="CW649" s="70"/>
      <c r="CX649" s="96">
        <f t="shared" si="628"/>
        <v>0</v>
      </c>
      <c r="CY649" s="70"/>
      <c r="CZ649" s="70" t="e">
        <f t="shared" si="629"/>
        <v>#VALUE!</v>
      </c>
      <c r="DA649" s="70" t="e">
        <f t="shared" si="630"/>
        <v>#VALUE!</v>
      </c>
      <c r="DB649" s="70"/>
      <c r="DC649" s="70" t="b">
        <f t="shared" si="643"/>
        <v>0</v>
      </c>
      <c r="DD649" s="70">
        <f t="shared" si="631"/>
        <v>0</v>
      </c>
      <c r="DE649" s="70" t="str">
        <f t="shared" si="632"/>
        <v/>
      </c>
      <c r="DF649" s="70"/>
      <c r="DG649" s="70" t="str">
        <f t="shared" si="644"/>
        <v/>
      </c>
      <c r="DH649" s="70" t="b">
        <f t="shared" si="645"/>
        <v>0</v>
      </c>
      <c r="DI649" s="70" t="str">
        <f t="shared" si="646"/>
        <v/>
      </c>
      <c r="DJ649" s="70"/>
      <c r="DK649" s="70" t="str">
        <f t="shared" si="633"/>
        <v/>
      </c>
      <c r="DL649" s="70" t="str">
        <f t="shared" si="634"/>
        <v/>
      </c>
      <c r="DM649" s="70"/>
      <c r="DN649" s="70" t="str">
        <f t="shared" si="635"/>
        <v/>
      </c>
      <c r="DO649" s="70" t="str">
        <f>IF(DK649="","",AND((COUNTIF($DK$12:DL649,DK649))=1,(COUNTIF($DK$12:DL649,DL649))=1))</f>
        <v/>
      </c>
      <c r="DP649" s="70" t="str">
        <f>IF(DK649="","",AND((COUNTIF(DK649:$DL$812,DK649))=1,(COUNTIF(DK649:$DL$812,DL649))=1))</f>
        <v/>
      </c>
      <c r="DQ649" s="70"/>
      <c r="DR649" s="70" t="b">
        <f t="shared" si="636"/>
        <v>0</v>
      </c>
      <c r="DS649" s="70" t="b">
        <f t="shared" si="637"/>
        <v>0</v>
      </c>
      <c r="DT649" s="70">
        <f t="shared" si="647"/>
        <v>0</v>
      </c>
      <c r="DU649" s="70">
        <f t="shared" si="648"/>
        <v>0</v>
      </c>
      <c r="DV649" s="70" t="b">
        <f t="shared" si="638"/>
        <v>0</v>
      </c>
      <c r="DW649" s="70" t="b">
        <f t="shared" si="639"/>
        <v>0</v>
      </c>
      <c r="DX649" s="70"/>
      <c r="DY649" s="70" t="b">
        <f t="shared" si="640"/>
        <v>0</v>
      </c>
      <c r="DZ649" s="70">
        <f t="shared" si="641"/>
        <v>0</v>
      </c>
      <c r="EA649" s="70"/>
    </row>
    <row r="650" spans="1:131" x14ac:dyDescent="0.25">
      <c r="A650" s="24" t="str">
        <f t="shared" si="606"/>
        <v/>
      </c>
      <c r="B650" s="36"/>
      <c r="C650" s="37"/>
      <c r="D650" s="38"/>
      <c r="E650" s="37"/>
      <c r="F650" s="38"/>
      <c r="G650" s="39"/>
      <c r="H650" s="35"/>
      <c r="I650" s="30"/>
      <c r="J650" s="38"/>
      <c r="K650" s="36"/>
      <c r="L650" s="40"/>
      <c r="M650" s="43"/>
      <c r="N650" s="44"/>
      <c r="O650" s="35"/>
      <c r="P650" s="87"/>
      <c r="R650" s="70"/>
      <c r="S650" s="70"/>
      <c r="T650" s="99" t="s">
        <v>1441</v>
      </c>
      <c r="U650" s="146" t="s">
        <v>1442</v>
      </c>
      <c r="V650" s="70"/>
      <c r="W650" s="70"/>
      <c r="X650" s="70"/>
      <c r="Y650" s="70"/>
      <c r="Z650" t="b">
        <f t="shared" si="585"/>
        <v>0</v>
      </c>
      <c r="AA650" t="b">
        <f t="shared" si="607"/>
        <v>0</v>
      </c>
      <c r="AB650" t="b">
        <f t="shared" si="586"/>
        <v>0</v>
      </c>
      <c r="AC650" t="b">
        <f t="shared" si="587"/>
        <v>0</v>
      </c>
      <c r="AD650" s="101" t="b">
        <f t="shared" si="588"/>
        <v>0</v>
      </c>
      <c r="AE650" t="e">
        <f t="shared" si="589"/>
        <v>#VALUE!</v>
      </c>
      <c r="AF650" t="b">
        <f t="shared" si="590"/>
        <v>0</v>
      </c>
      <c r="AG650" s="135"/>
      <c r="AH650" s="82" t="b">
        <f t="shared" si="591"/>
        <v>0</v>
      </c>
      <c r="AI650" s="99" t="b">
        <f t="shared" si="592"/>
        <v>0</v>
      </c>
      <c r="AJ650" s="70" t="b">
        <f t="shared" si="593"/>
        <v>0</v>
      </c>
      <c r="AK650" s="111" t="b">
        <f t="shared" si="608"/>
        <v>0</v>
      </c>
      <c r="AL650" s="82" t="e">
        <f t="shared" si="594"/>
        <v>#VALUE!</v>
      </c>
      <c r="AM650" s="82" t="b">
        <f t="shared" si="595"/>
        <v>0</v>
      </c>
      <c r="AN650" s="82" t="b">
        <f t="shared" si="596"/>
        <v>0</v>
      </c>
      <c r="AO650" s="82" t="b">
        <f t="shared" si="609"/>
        <v>0</v>
      </c>
      <c r="AP650" s="82" t="b">
        <f t="shared" si="597"/>
        <v>0</v>
      </c>
      <c r="AQ650" s="82" t="b">
        <f t="shared" si="610"/>
        <v>0</v>
      </c>
      <c r="AR650" s="70">
        <f t="shared" si="611"/>
        <v>0</v>
      </c>
      <c r="AS650" s="82" t="b">
        <f t="shared" si="598"/>
        <v>0</v>
      </c>
      <c r="AT650" s="82" t="b">
        <f t="shared" si="599"/>
        <v>0</v>
      </c>
      <c r="AU650" s="82" t="b">
        <f t="shared" si="600"/>
        <v>0</v>
      </c>
      <c r="AV650" s="82" t="b">
        <f t="shared" si="601"/>
        <v>0</v>
      </c>
      <c r="AW650" s="82" t="b">
        <f t="shared" si="602"/>
        <v>0</v>
      </c>
      <c r="AX650" s="82" t="b">
        <f t="shared" si="603"/>
        <v>0</v>
      </c>
      <c r="AY650" s="82" t="b">
        <f t="shared" si="612"/>
        <v>0</v>
      </c>
      <c r="AZ650" s="82"/>
      <c r="BA650" s="82" t="b">
        <f t="shared" si="613"/>
        <v>0</v>
      </c>
      <c r="BB650" s="82" t="b">
        <f t="shared" si="614"/>
        <v>0</v>
      </c>
      <c r="BC650" s="82" t="b">
        <f t="shared" si="615"/>
        <v>0</v>
      </c>
      <c r="BD650" s="70"/>
      <c r="BE650" s="70" t="str">
        <f t="shared" si="604"/>
        <v/>
      </c>
      <c r="BF650" s="70">
        <v>639</v>
      </c>
      <c r="BG650" s="70"/>
      <c r="BH650" s="70"/>
      <c r="BI650" s="70"/>
      <c r="BJ650" s="70"/>
      <c r="BK650" s="70"/>
      <c r="BL650" s="70"/>
      <c r="BM650" s="70"/>
      <c r="BN650" s="70"/>
      <c r="BO650" s="70"/>
      <c r="BP650" s="70"/>
      <c r="BQ650" s="70"/>
      <c r="BR650" s="70"/>
      <c r="BS650" s="70" t="b">
        <f t="shared" si="605"/>
        <v>0</v>
      </c>
      <c r="BT650" s="70">
        <f>COUNTA(B651:$O$830)</f>
        <v>0</v>
      </c>
      <c r="BU650" s="70"/>
      <c r="BV650" s="163"/>
      <c r="BW650" s="163"/>
      <c r="BX650" s="163"/>
      <c r="BY650" s="163"/>
      <c r="BZ650" s="163"/>
      <c r="CA650" s="163"/>
      <c r="CB650" s="163"/>
      <c r="CC650" s="163"/>
      <c r="CD650" s="163"/>
      <c r="CE650" s="163" t="str">
        <f t="shared" si="616"/>
        <v/>
      </c>
      <c r="CF650" s="163" t="str">
        <f t="shared" si="617"/>
        <v/>
      </c>
      <c r="CG650" s="163" t="str">
        <f t="shared" si="618"/>
        <v/>
      </c>
      <c r="CH650" s="163" t="str">
        <f t="shared" si="619"/>
        <v/>
      </c>
      <c r="CI650" s="163" t="str">
        <f t="shared" si="620"/>
        <v/>
      </c>
      <c r="CJ650" s="163" t="str">
        <f t="shared" si="621"/>
        <v/>
      </c>
      <c r="CK650" s="163" t="str">
        <f t="shared" si="622"/>
        <v/>
      </c>
      <c r="CL650" s="163" t="str">
        <f t="shared" si="623"/>
        <v/>
      </c>
      <c r="CM650" s="163" t="str">
        <f t="shared" si="624"/>
        <v/>
      </c>
      <c r="CN650" s="163"/>
      <c r="CO650" s="163"/>
      <c r="CP650" s="163" t="str">
        <f t="shared" si="625"/>
        <v/>
      </c>
      <c r="CQ650" s="163"/>
      <c r="CR650" s="163"/>
      <c r="CS650" s="185" t="str">
        <f t="shared" si="642"/>
        <v/>
      </c>
      <c r="CT650" s="70"/>
      <c r="CU650" s="70">
        <f t="shared" si="626"/>
        <v>0</v>
      </c>
      <c r="CV650" s="70">
        <f t="shared" si="627"/>
        <v>0</v>
      </c>
      <c r="CW650" s="70"/>
      <c r="CX650" s="96">
        <f t="shared" si="628"/>
        <v>0</v>
      </c>
      <c r="CY650" s="70"/>
      <c r="CZ650" s="70" t="e">
        <f t="shared" si="629"/>
        <v>#VALUE!</v>
      </c>
      <c r="DA650" s="70" t="e">
        <f t="shared" si="630"/>
        <v>#VALUE!</v>
      </c>
      <c r="DB650" s="70"/>
      <c r="DC650" s="70" t="b">
        <f t="shared" si="643"/>
        <v>0</v>
      </c>
      <c r="DD650" s="70">
        <f t="shared" si="631"/>
        <v>0</v>
      </c>
      <c r="DE650" s="70" t="str">
        <f t="shared" si="632"/>
        <v/>
      </c>
      <c r="DF650" s="70"/>
      <c r="DG650" s="70" t="str">
        <f t="shared" si="644"/>
        <v/>
      </c>
      <c r="DH650" s="70" t="b">
        <f t="shared" si="645"/>
        <v>0</v>
      </c>
      <c r="DI650" s="70" t="str">
        <f t="shared" si="646"/>
        <v/>
      </c>
      <c r="DJ650" s="70"/>
      <c r="DK650" s="70" t="str">
        <f t="shared" si="633"/>
        <v/>
      </c>
      <c r="DL650" s="70" t="str">
        <f t="shared" si="634"/>
        <v/>
      </c>
      <c r="DM650" s="70"/>
      <c r="DN650" s="70" t="str">
        <f t="shared" si="635"/>
        <v/>
      </c>
      <c r="DO650" s="70" t="str">
        <f>IF(DK650="","",AND((COUNTIF($DK$12:DL650,DK650))=1,(COUNTIF($DK$12:DL650,DL650))=1))</f>
        <v/>
      </c>
      <c r="DP650" s="70" t="str">
        <f>IF(DK650="","",AND((COUNTIF(DK650:$DL$812,DK650))=1,(COUNTIF(DK650:$DL$812,DL650))=1))</f>
        <v/>
      </c>
      <c r="DQ650" s="70"/>
      <c r="DR650" s="70" t="b">
        <f t="shared" si="636"/>
        <v>0</v>
      </c>
      <c r="DS650" s="70" t="b">
        <f t="shared" si="637"/>
        <v>0</v>
      </c>
      <c r="DT650" s="70">
        <f t="shared" si="647"/>
        <v>0</v>
      </c>
      <c r="DU650" s="70">
        <f t="shared" si="648"/>
        <v>0</v>
      </c>
      <c r="DV650" s="70" t="b">
        <f t="shared" si="638"/>
        <v>0</v>
      </c>
      <c r="DW650" s="70" t="b">
        <f t="shared" si="639"/>
        <v>0</v>
      </c>
      <c r="DX650" s="70"/>
      <c r="DY650" s="70" t="b">
        <f t="shared" si="640"/>
        <v>0</v>
      </c>
      <c r="DZ650" s="70">
        <f t="shared" si="641"/>
        <v>0</v>
      </c>
      <c r="EA650" s="70"/>
    </row>
    <row r="651" spans="1:131" x14ac:dyDescent="0.25">
      <c r="A651" s="24" t="str">
        <f t="shared" si="606"/>
        <v/>
      </c>
      <c r="B651" s="36"/>
      <c r="C651" s="37"/>
      <c r="D651" s="38"/>
      <c r="E651" s="37"/>
      <c r="F651" s="38"/>
      <c r="G651" s="39"/>
      <c r="H651" s="35"/>
      <c r="I651" s="30"/>
      <c r="J651" s="38"/>
      <c r="K651" s="36"/>
      <c r="L651" s="40"/>
      <c r="M651" s="43"/>
      <c r="N651" s="44"/>
      <c r="O651" s="35"/>
      <c r="P651" s="87"/>
      <c r="R651" s="70"/>
      <c r="S651" s="70"/>
      <c r="T651" s="99" t="s">
        <v>1443</v>
      </c>
      <c r="U651" s="146" t="s">
        <v>1444</v>
      </c>
      <c r="V651" s="70"/>
      <c r="W651" s="70"/>
      <c r="X651" s="70"/>
      <c r="Y651" s="70"/>
      <c r="Z651" t="b">
        <f t="shared" si="585"/>
        <v>0</v>
      </c>
      <c r="AA651" t="b">
        <f t="shared" si="607"/>
        <v>0</v>
      </c>
      <c r="AB651" t="b">
        <f t="shared" si="586"/>
        <v>0</v>
      </c>
      <c r="AC651" t="b">
        <f t="shared" si="587"/>
        <v>0</v>
      </c>
      <c r="AD651" s="101" t="b">
        <f t="shared" si="588"/>
        <v>0</v>
      </c>
      <c r="AE651" t="e">
        <f t="shared" si="589"/>
        <v>#VALUE!</v>
      </c>
      <c r="AF651" t="b">
        <f t="shared" si="590"/>
        <v>0</v>
      </c>
      <c r="AG651" s="135"/>
      <c r="AH651" s="82" t="b">
        <f t="shared" si="591"/>
        <v>0</v>
      </c>
      <c r="AI651" s="99" t="b">
        <f t="shared" si="592"/>
        <v>0</v>
      </c>
      <c r="AJ651" s="70" t="b">
        <f t="shared" si="593"/>
        <v>0</v>
      </c>
      <c r="AK651" s="111" t="b">
        <f t="shared" si="608"/>
        <v>0</v>
      </c>
      <c r="AL651" s="82" t="e">
        <f t="shared" si="594"/>
        <v>#VALUE!</v>
      </c>
      <c r="AM651" s="82" t="b">
        <f t="shared" si="595"/>
        <v>0</v>
      </c>
      <c r="AN651" s="82" t="b">
        <f t="shared" si="596"/>
        <v>0</v>
      </c>
      <c r="AO651" s="82" t="b">
        <f t="shared" si="609"/>
        <v>0</v>
      </c>
      <c r="AP651" s="82" t="b">
        <f t="shared" si="597"/>
        <v>0</v>
      </c>
      <c r="AQ651" s="82" t="b">
        <f t="shared" si="610"/>
        <v>0</v>
      </c>
      <c r="AR651" s="70">
        <f t="shared" si="611"/>
        <v>0</v>
      </c>
      <c r="AS651" s="82" t="b">
        <f t="shared" si="598"/>
        <v>0</v>
      </c>
      <c r="AT651" s="82" t="b">
        <f t="shared" si="599"/>
        <v>0</v>
      </c>
      <c r="AU651" s="82" t="b">
        <f t="shared" si="600"/>
        <v>0</v>
      </c>
      <c r="AV651" s="82" t="b">
        <f t="shared" si="601"/>
        <v>0</v>
      </c>
      <c r="AW651" s="82" t="b">
        <f t="shared" si="602"/>
        <v>0</v>
      </c>
      <c r="AX651" s="82" t="b">
        <f t="shared" si="603"/>
        <v>0</v>
      </c>
      <c r="AY651" s="82" t="b">
        <f t="shared" si="612"/>
        <v>0</v>
      </c>
      <c r="AZ651" s="82"/>
      <c r="BA651" s="82" t="b">
        <f t="shared" si="613"/>
        <v>0</v>
      </c>
      <c r="BB651" s="82" t="b">
        <f t="shared" si="614"/>
        <v>0</v>
      </c>
      <c r="BC651" s="82" t="b">
        <f t="shared" si="615"/>
        <v>0</v>
      </c>
      <c r="BD651" s="70"/>
      <c r="BE651" s="70" t="str">
        <f t="shared" si="604"/>
        <v/>
      </c>
      <c r="BF651" s="70">
        <v>640</v>
      </c>
      <c r="BG651" s="70"/>
      <c r="BH651" s="70"/>
      <c r="BI651" s="70"/>
      <c r="BJ651" s="70"/>
      <c r="BK651" s="70"/>
      <c r="BL651" s="70"/>
      <c r="BM651" s="70"/>
      <c r="BN651" s="70"/>
      <c r="BO651" s="70"/>
      <c r="BP651" s="70"/>
      <c r="BQ651" s="70"/>
      <c r="BR651" s="70"/>
      <c r="BS651" s="70" t="b">
        <f t="shared" si="605"/>
        <v>0</v>
      </c>
      <c r="BT651" s="70">
        <f>COUNTA(B652:$O$830)</f>
        <v>0</v>
      </c>
      <c r="BU651" s="70"/>
      <c r="BV651" s="163"/>
      <c r="BW651" s="163"/>
      <c r="BX651" s="163"/>
      <c r="BY651" s="163"/>
      <c r="BZ651" s="163"/>
      <c r="CA651" s="163"/>
      <c r="CB651" s="163"/>
      <c r="CC651" s="163"/>
      <c r="CD651" s="163"/>
      <c r="CE651" s="163" t="str">
        <f t="shared" si="616"/>
        <v/>
      </c>
      <c r="CF651" s="163" t="str">
        <f t="shared" si="617"/>
        <v/>
      </c>
      <c r="CG651" s="163" t="str">
        <f t="shared" si="618"/>
        <v/>
      </c>
      <c r="CH651" s="163" t="str">
        <f t="shared" si="619"/>
        <v/>
      </c>
      <c r="CI651" s="163" t="str">
        <f t="shared" si="620"/>
        <v/>
      </c>
      <c r="CJ651" s="163" t="str">
        <f t="shared" si="621"/>
        <v/>
      </c>
      <c r="CK651" s="163" t="str">
        <f t="shared" si="622"/>
        <v/>
      </c>
      <c r="CL651" s="163" t="str">
        <f t="shared" si="623"/>
        <v/>
      </c>
      <c r="CM651" s="163" t="str">
        <f t="shared" si="624"/>
        <v/>
      </c>
      <c r="CN651" s="163"/>
      <c r="CO651" s="163"/>
      <c r="CP651" s="163" t="str">
        <f t="shared" si="625"/>
        <v/>
      </c>
      <c r="CQ651" s="163"/>
      <c r="CR651" s="163"/>
      <c r="CS651" s="185" t="str">
        <f t="shared" si="642"/>
        <v/>
      </c>
      <c r="CT651" s="70"/>
      <c r="CU651" s="70">
        <f t="shared" si="626"/>
        <v>0</v>
      </c>
      <c r="CV651" s="70">
        <f t="shared" si="627"/>
        <v>0</v>
      </c>
      <c r="CW651" s="70"/>
      <c r="CX651" s="96">
        <f t="shared" si="628"/>
        <v>0</v>
      </c>
      <c r="CY651" s="70"/>
      <c r="CZ651" s="70" t="e">
        <f t="shared" si="629"/>
        <v>#VALUE!</v>
      </c>
      <c r="DA651" s="70" t="e">
        <f t="shared" si="630"/>
        <v>#VALUE!</v>
      </c>
      <c r="DB651" s="70"/>
      <c r="DC651" s="70" t="b">
        <f t="shared" si="643"/>
        <v>0</v>
      </c>
      <c r="DD651" s="70">
        <f t="shared" si="631"/>
        <v>0</v>
      </c>
      <c r="DE651" s="70" t="str">
        <f t="shared" si="632"/>
        <v/>
      </c>
      <c r="DF651" s="70"/>
      <c r="DG651" s="70" t="str">
        <f t="shared" si="644"/>
        <v/>
      </c>
      <c r="DH651" s="70" t="b">
        <f t="shared" si="645"/>
        <v>0</v>
      </c>
      <c r="DI651" s="70" t="str">
        <f t="shared" si="646"/>
        <v/>
      </c>
      <c r="DJ651" s="70"/>
      <c r="DK651" s="70" t="str">
        <f t="shared" si="633"/>
        <v/>
      </c>
      <c r="DL651" s="70" t="str">
        <f t="shared" si="634"/>
        <v/>
      </c>
      <c r="DM651" s="70"/>
      <c r="DN651" s="70" t="str">
        <f t="shared" si="635"/>
        <v/>
      </c>
      <c r="DO651" s="70" t="str">
        <f>IF(DK651="","",AND((COUNTIF($DK$12:DL651,DK651))=1,(COUNTIF($DK$12:DL651,DL651))=1))</f>
        <v/>
      </c>
      <c r="DP651" s="70" t="str">
        <f>IF(DK651="","",AND((COUNTIF(DK651:$DL$812,DK651))=1,(COUNTIF(DK651:$DL$812,DL651))=1))</f>
        <v/>
      </c>
      <c r="DQ651" s="70"/>
      <c r="DR651" s="70" t="b">
        <f t="shared" si="636"/>
        <v>0</v>
      </c>
      <c r="DS651" s="70" t="b">
        <f t="shared" si="637"/>
        <v>0</v>
      </c>
      <c r="DT651" s="70">
        <f t="shared" si="647"/>
        <v>0</v>
      </c>
      <c r="DU651" s="70">
        <f t="shared" si="648"/>
        <v>0</v>
      </c>
      <c r="DV651" s="70" t="b">
        <f t="shared" si="638"/>
        <v>0</v>
      </c>
      <c r="DW651" s="70" t="b">
        <f t="shared" si="639"/>
        <v>0</v>
      </c>
      <c r="DX651" s="70"/>
      <c r="DY651" s="70" t="b">
        <f t="shared" si="640"/>
        <v>0</v>
      </c>
      <c r="DZ651" s="70">
        <f t="shared" si="641"/>
        <v>0</v>
      </c>
      <c r="EA651" s="70"/>
    </row>
    <row r="652" spans="1:131" x14ac:dyDescent="0.25">
      <c r="A652" s="24" t="str">
        <f t="shared" si="606"/>
        <v/>
      </c>
      <c r="B652" s="36"/>
      <c r="C652" s="37"/>
      <c r="D652" s="38"/>
      <c r="E652" s="37"/>
      <c r="F652" s="38"/>
      <c r="G652" s="39"/>
      <c r="H652" s="35"/>
      <c r="I652" s="30"/>
      <c r="J652" s="38"/>
      <c r="K652" s="36"/>
      <c r="L652" s="40"/>
      <c r="M652" s="43"/>
      <c r="N652" s="44"/>
      <c r="O652" s="35"/>
      <c r="P652" s="87"/>
      <c r="R652" s="70"/>
      <c r="S652" s="70"/>
      <c r="T652" s="99" t="s">
        <v>1445</v>
      </c>
      <c r="U652" s="146" t="s">
        <v>1446</v>
      </c>
      <c r="V652" s="70"/>
      <c r="W652" s="70"/>
      <c r="X652" s="70"/>
      <c r="Y652" s="70"/>
      <c r="Z652" t="b">
        <f t="shared" ref="Z652:Z715" si="649">NOT(OR(COUNTA(B652:O652,)=1,C652="C",C652="A",C652="P",C652="IMB",C652="F",C652="CT",C652="AT",C652="PT"))</f>
        <v>0</v>
      </c>
      <c r="AA652" t="b">
        <f t="shared" si="607"/>
        <v>0</v>
      </c>
      <c r="AB652" t="b">
        <f t="shared" ref="AB652:AB715" si="650">IF(COUNTA(B652:O652,)=1,FALSE,AND(OR(C652="CT",C652="AT",C652="PT"),D652&lt;&gt;""))</f>
        <v>0</v>
      </c>
      <c r="AC652" t="b">
        <f t="shared" ref="AC652:AC715" si="651">IF(ISBLANK(C652),FALSE,IF((((ISBLANK(D652))+(C652&lt;&gt;"c")+(C652&lt;&gt;"a")+(C652&lt;&gt;"p"))=4),FALSE,IF(OR(C652="P",C652="ct",C652="at",C652="pt"),FALSE,IF(OR(ISERROR(SEARCH("/",D652)),(NOT(ISBLANK(D652))+(C652="c")+(C652="a")+(C652="p")=1)),TRUE,OR(((AND((MID(D652,SEARCH("/",D652),3))="/ft",C652="c")+(AND((MID(D652,SEARCH("/",D652),3))="/ae",C652="a"))+(AND((MID(D652,SEARCH("/",D652),3))="/of",C652="c")))+(ISNUMBER(MID(D652,SEARCH("/",D652)+1,LEN(D652)-SEARCH("/",D652))*1)))&lt;&gt;1,SEARCH("/",D652)&lt;&gt;6,IF(OR(LEFT(D652,2)="2A",LEFT(D652,2)="2B"),ISERROR(VALUE(MID(D652,3,3))),ISERROR(VALUE(LEFT(D652,5)))))))))</f>
        <v>0</v>
      </c>
      <c r="AD652" s="101" t="b">
        <f t="shared" ref="AD652:AD715" si="652">IF(ISBLANK(E652),FALSE,OR(C652&amp;D652=E652&amp;F652,LEFT(D652,2)="20"))</f>
        <v>0</v>
      </c>
      <c r="AE652" t="e">
        <f t="shared" ref="AE652:AE715" si="653">TEXT($I$3,"00000")&lt;&gt;MID(D652,1,SEARCH("/",D652)-1)</f>
        <v>#VALUE!</v>
      </c>
      <c r="AF652" t="b">
        <f t="shared" ref="AF652:AF715" si="654">NOT(OR(COUNTA(B652:O652,)=1,E652="C",E652="A",E652="P",E652="IMB",E652="F",E652="CT",E652="AT",E652="PT"))</f>
        <v>0</v>
      </c>
      <c r="AG652" s="135"/>
      <c r="AH652" s="82" t="b">
        <f t="shared" ref="AH652:AH715" si="655">IF(COUNTA(B652:O652,)=1,FALSE,IF(ISNA(LOOKUP(C652&amp;E652&amp;H652,ceh)),TRUE,IF(C652&amp;E652&amp;H652&lt;&gt;LOOKUP(C652&amp;E652&amp;H652,ceh),TRUE,FALSE)))</f>
        <v>0</v>
      </c>
      <c r="AI652" s="99" t="b">
        <f t="shared" ref="AI652:AI715" si="656">IF(COUNTA(B652:O652,)=1,FALSE,AND(OR(E652="CT",E652="AT",E652="PT"),F652&lt;&gt;""))</f>
        <v>0</v>
      </c>
      <c r="AJ652" s="70" t="b">
        <f t="shared" ref="AJ652:AJ715" si="657">IF(ISBLANK(E652),FALSE,IF((((ISBLANK(F652))+(E652&lt;&gt;"c")+(E652&lt;&gt;"a")+(E652&lt;&gt;"p"))=4),FALSE,IF(OR(E652="P",E652="ct",E652="at",E652="pt"),FALSE,IF(OR(ISERROR(SEARCH("/",F652)),(NOT(ISBLANK(F652))+(E652="c")+(E652="a")+(E652="p")=1)),TRUE,OR(((AND((MID(F652,SEARCH("/",F652),3))="/ft",E652="c")+(AND((MID(F652,SEARCH("/",F652),3))="/ae",E652="a"))+(AND((MID(F652,SEARCH("/",F652),3))="/of",E652="c")))+(ISNUMBER(MID(F652,SEARCH("/",F652)+1,LEN(F652)-SEARCH("/",F652))*1)))&lt;&gt;1,SEARCH("/",F652)&lt;&gt;6,IF(OR(LEFT(F652,2)="2A",LEFT(F652,2)="2B"),ISERROR(VALUE(MID(F652,3,3))),ISERROR(VALUE(LEFT(F652,5)))))))))</f>
        <v>0</v>
      </c>
      <c r="AK652" s="111" t="b">
        <f t="shared" si="608"/>
        <v>0</v>
      </c>
      <c r="AL652" s="82" t="e">
        <f t="shared" ref="AL652:AL715" si="658">TEXT($I$3,"00000")&lt;&gt;MID(F652,1,SEARCH("/",F652)-1)</f>
        <v>#VALUE!</v>
      </c>
      <c r="AM652" s="82" t="b">
        <f t="shared" ref="AM652:AM715" si="659">IF(COUNTA(B652:O652,)=1,FALSE,OR(G652=0,ISBLANK(G652),ISTEXT(G652)))</f>
        <v>0</v>
      </c>
      <c r="AN652" s="82" t="b">
        <f t="shared" ref="AN652:AN715" si="660">((C652&amp;E652="cimb")+(C652&amp;E752="cf")+(C652&amp;E652="aimb")+(C652&amp;E652="af")+(C652&amp;E652="pf")+(C652&amp;E652="imbc")+(C652&amp;E652="fc")+(C652&amp;E652="imba")+(C652&amp;E652="fa")+(C652&amp;E652="fp")+(G652&lt;&gt;7))=2</f>
        <v>0</v>
      </c>
      <c r="AO652" s="82" t="b">
        <f t="shared" si="609"/>
        <v>0</v>
      </c>
      <c r="AP652" s="82" t="b">
        <f t="shared" ref="AP652:AP715" si="661">IF(AND(COUNTA(B652:O652,)&lt;&gt;1,ISBLANK(H652)),TRUE,IF(ISNA(LOOKUP(H652,Diamètre_Conduite)),TRUE,IF(H652&lt;&gt;LOOKUP(H652,Diamètre_Conduite),TRUE,FALSE)))</f>
        <v>0</v>
      </c>
      <c r="AQ652" s="82" t="b">
        <f t="shared" si="610"/>
        <v>0</v>
      </c>
      <c r="AR652" s="70">
        <f t="shared" si="611"/>
        <v>0</v>
      </c>
      <c r="AS652" s="82" t="b">
        <f t="shared" ref="AS652:AS715" si="662">IF(COUNTA(B652:O652,)=1,FALSE,IF(ISNA(LOOKUP(K652,diamcable)),TRUE,IF(K652&lt;&gt;LOOKUP(K652,diamcable),TRUE,FALSE)))</f>
        <v>0</v>
      </c>
      <c r="AT652" s="82" t="b">
        <f t="shared" ref="AT652:AT715" si="663">IF(OR(AND(C652="",E652="",H652=""),COUNTA(B652:O652,)=1),FALSE,IF(ISNA(LOOKUP(C652&amp;E652,CE)),TRUE,IF(C652&amp;E652&lt;&gt;LOOKUP(C652&amp;E652,CE),TRUE,FALSE)))</f>
        <v>0</v>
      </c>
      <c r="AU652" s="82" t="b">
        <f t="shared" ref="AU652:AU715" si="664">IF(OR(COUNTA(B652:O652,)=1,M652=""),FALSE,OR(AND(C652="c",OR(B652="se",B652="ss")),AND(C652="c",NOT(OR(M652="oui transition égout petit pied droit",M652="oui transition égout grand pied droit",M652="oui percement avec plus de 4 alvéoles",M652="oui percement petit pied droit",M652="oui percement grand pied droit"))),AND(C652="a",NOT(OR(M652="oui renforcement appui sans commande d'appui",M652="oui remplacement appui",M652="oui renforcement appui avec commande d'appui"))),(C652&lt;&gt;"c")+(C652&lt;&gt;"a")=2))</f>
        <v>0</v>
      </c>
      <c r="AV652" s="82" t="b">
        <f t="shared" ref="AV652:AV715" si="665">IF(OR(COUNTA(B652:O652,)=1,N652=""),FALSE,OR(AND(E652="c",NOT(OR(N652="oui transition égout petit pied droit",N652="oui transition égout grand pied droit",N652="oui percement avec plus de 4 alvéoles",N652="oui percement petit pied droit",N652="oui percement grand pied droit"))),AND(E652="a",NOT(OR(N652="oui renforcement appui sans commande d'appui",N652="oui remplacement appui",N652="oui renforcement appui avec commande d'appui"))),(E652&lt;&gt;"c")+(E652&lt;&gt;"a")=2))</f>
        <v>0</v>
      </c>
      <c r="AW652" s="82" t="b">
        <f t="shared" ref="AW652:AW715" si="666">IF(OR(COUNTA(B652:O652,)=1,O652=""),FALSE,IF(((O652="A PEO")+(O652="B PEO")+(O652="A Manchon &gt; 2dm3")+(O652="A Micro Manchon &lt; 2dm3")+(O652="B Manchon &gt; 2dm3")+(O652="B Micro Manchon &lt; 2dm3")+(O652="A PMSB")+(O652="B PMSB")+(O652=""))&lt;&gt;1,TRUE,IF(AND((LEFT(O652,1)="a"),OR((C652="c"),(C652="a"))),FALSE,IF(AND((LEFT(O652,1)="b"),OR(E652="c",E652="a")),FALSE,TRUE))))</f>
        <v>0</v>
      </c>
      <c r="AX652" s="82" t="b">
        <f t="shared" ref="AX652:AX715" si="667">IF(OR(COUNTA(B652:O652,)=1,O652=""),FALSE,IF(((O652="A PB Chambre")+(O652="B PB Chambre")+(O652="A PB Appui")+(O652="B PB Appui")+(O652=""))&lt;&gt;1,TRUE,IF((((O652="A PB Chambre")+(C652="c"))=2)+(((O652="B PB Chambre")+(E652="c"))=2)+(((O652="A PB Appui")+(C652="a"))=2)+(((O652="B PB Appui")+(E652="a"))=2),FALSE,TRUE)))</f>
        <v>0</v>
      </c>
      <c r="AY652" s="82" t="b">
        <f t="shared" si="612"/>
        <v>0</v>
      </c>
      <c r="AZ652" s="82"/>
      <c r="BA652" s="82" t="b">
        <f t="shared" si="613"/>
        <v>0</v>
      </c>
      <c r="BB652" s="82" t="b">
        <f t="shared" si="614"/>
        <v>0</v>
      </c>
      <c r="BC652" s="82" t="b">
        <f t="shared" si="615"/>
        <v>0</v>
      </c>
      <c r="BD652" s="70"/>
      <c r="BE652" s="70" t="str">
        <f t="shared" ref="BE652:BE715" si="668">IF(ISERR(LEFT(D652,SEARCH("/",D652,1)-1)),"",LEFT(D652,SEARCH("/",D652,1)-1))</f>
        <v/>
      </c>
      <c r="BF652" s="70">
        <v>641</v>
      </c>
      <c r="BG652" s="70"/>
      <c r="BH652" s="70"/>
      <c r="BI652" s="70"/>
      <c r="BJ652" s="70"/>
      <c r="BK652" s="70"/>
      <c r="BL652" s="70"/>
      <c r="BM652" s="70"/>
      <c r="BN652" s="70"/>
      <c r="BO652" s="70"/>
      <c r="BP652" s="70"/>
      <c r="BQ652" s="70"/>
      <c r="BR652" s="70"/>
      <c r="BS652" s="70" t="b">
        <f t="shared" ref="BS652:BS715" si="669">IF(AND(COUNTA(B652:O652)=0,BT652&lt;&gt;0),TRUE,FALSE)</f>
        <v>0</v>
      </c>
      <c r="BT652" s="70">
        <f>COUNTA(B653:$O$830)</f>
        <v>0</v>
      </c>
      <c r="BU652" s="70"/>
      <c r="BV652" s="163"/>
      <c r="BW652" s="163"/>
      <c r="BX652" s="163"/>
      <c r="BY652" s="163"/>
      <c r="BZ652" s="163"/>
      <c r="CA652" s="163"/>
      <c r="CB652" s="163"/>
      <c r="CC652" s="163"/>
      <c r="CD652" s="163"/>
      <c r="CE652" s="163" t="str">
        <f t="shared" si="616"/>
        <v/>
      </c>
      <c r="CF652" s="163" t="str">
        <f t="shared" si="617"/>
        <v/>
      </c>
      <c r="CG652" s="163" t="str">
        <f t="shared" si="618"/>
        <v/>
      </c>
      <c r="CH652" s="163" t="str">
        <f t="shared" si="619"/>
        <v/>
      </c>
      <c r="CI652" s="163" t="str">
        <f t="shared" si="620"/>
        <v/>
      </c>
      <c r="CJ652" s="163" t="str">
        <f t="shared" si="621"/>
        <v/>
      </c>
      <c r="CK652" s="163" t="str">
        <f t="shared" si="622"/>
        <v/>
      </c>
      <c r="CL652" s="163" t="str">
        <f t="shared" si="623"/>
        <v/>
      </c>
      <c r="CM652" s="163" t="str">
        <f t="shared" si="624"/>
        <v/>
      </c>
      <c r="CN652" s="163"/>
      <c r="CO652" s="163"/>
      <c r="CP652" s="163" t="str">
        <f t="shared" si="625"/>
        <v/>
      </c>
      <c r="CQ652" s="163"/>
      <c r="CR652" s="163"/>
      <c r="CS652" s="185" t="str">
        <f t="shared" si="642"/>
        <v/>
      </c>
      <c r="CT652" s="70"/>
      <c r="CU652" s="70">
        <f t="shared" si="626"/>
        <v>0</v>
      </c>
      <c r="CV652" s="70">
        <f t="shared" si="627"/>
        <v>0</v>
      </c>
      <c r="CW652" s="70"/>
      <c r="CX652" s="96">
        <f t="shared" si="628"/>
        <v>0</v>
      </c>
      <c r="CY652" s="70"/>
      <c r="CZ652" s="70" t="e">
        <f t="shared" si="629"/>
        <v>#VALUE!</v>
      </c>
      <c r="DA652" s="70" t="e">
        <f t="shared" si="630"/>
        <v>#VALUE!</v>
      </c>
      <c r="DB652" s="70"/>
      <c r="DC652" s="70" t="b">
        <f t="shared" si="643"/>
        <v>0</v>
      </c>
      <c r="DD652" s="70">
        <f t="shared" si="631"/>
        <v>0</v>
      </c>
      <c r="DE652" s="70" t="str">
        <f t="shared" si="632"/>
        <v/>
      </c>
      <c r="DF652" s="70"/>
      <c r="DG652" s="70" t="str">
        <f t="shared" si="644"/>
        <v/>
      </c>
      <c r="DH652" s="70" t="b">
        <f t="shared" si="645"/>
        <v>0</v>
      </c>
      <c r="DI652" s="70" t="str">
        <f t="shared" si="646"/>
        <v/>
      </c>
      <c r="DJ652" s="70"/>
      <c r="DK652" s="70" t="str">
        <f t="shared" si="633"/>
        <v/>
      </c>
      <c r="DL652" s="70" t="str">
        <f t="shared" si="634"/>
        <v/>
      </c>
      <c r="DM652" s="70"/>
      <c r="DN652" s="70" t="str">
        <f t="shared" si="635"/>
        <v/>
      </c>
      <c r="DO652" s="70" t="str">
        <f>IF(DK652="","",AND((COUNTIF($DK$12:DL652,DK652))=1,(COUNTIF($DK$12:DL652,DL652))=1))</f>
        <v/>
      </c>
      <c r="DP652" s="70" t="str">
        <f>IF(DK652="","",AND((COUNTIF(DK652:$DL$812,DK652))=1,(COUNTIF(DK652:$DL$812,DL652))=1))</f>
        <v/>
      </c>
      <c r="DQ652" s="70"/>
      <c r="DR652" s="70" t="b">
        <f t="shared" si="636"/>
        <v>0</v>
      </c>
      <c r="DS652" s="70" t="b">
        <f t="shared" si="637"/>
        <v>0</v>
      </c>
      <c r="DT652" s="70">
        <f t="shared" si="647"/>
        <v>0</v>
      </c>
      <c r="DU652" s="70">
        <f t="shared" si="648"/>
        <v>0</v>
      </c>
      <c r="DV652" s="70" t="b">
        <f t="shared" si="638"/>
        <v>0</v>
      </c>
      <c r="DW652" s="70" t="b">
        <f t="shared" si="639"/>
        <v>0</v>
      </c>
      <c r="DX652" s="70"/>
      <c r="DY652" s="70" t="b">
        <f t="shared" si="640"/>
        <v>0</v>
      </c>
      <c r="DZ652" s="70">
        <f t="shared" si="641"/>
        <v>0</v>
      </c>
      <c r="EA652" s="70"/>
    </row>
    <row r="653" spans="1:131" x14ac:dyDescent="0.25">
      <c r="A653" s="24" t="str">
        <f t="shared" ref="A653:A716" si="670">IF(BS653=TRUE,"ligne vide interdite","")</f>
        <v/>
      </c>
      <c r="B653" s="36"/>
      <c r="C653" s="37"/>
      <c r="D653" s="38"/>
      <c r="E653" s="37"/>
      <c r="F653" s="38"/>
      <c r="G653" s="39"/>
      <c r="H653" s="35"/>
      <c r="I653" s="30"/>
      <c r="J653" s="38"/>
      <c r="K653" s="36"/>
      <c r="L653" s="40"/>
      <c r="M653" s="43"/>
      <c r="N653" s="44"/>
      <c r="O653" s="35"/>
      <c r="P653" s="87"/>
      <c r="R653" s="70"/>
      <c r="S653" s="70"/>
      <c r="T653" s="99" t="s">
        <v>1447</v>
      </c>
      <c r="U653" s="146" t="s">
        <v>1448</v>
      </c>
      <c r="V653" s="70"/>
      <c r="W653" s="70"/>
      <c r="X653" s="70"/>
      <c r="Y653" s="70"/>
      <c r="Z653" t="b">
        <f t="shared" si="649"/>
        <v>0</v>
      </c>
      <c r="AA653" t="b">
        <f t="shared" ref="AA653:AA716" si="671">AND($DN$11&gt;1,DN653=TRUE)</f>
        <v>0</v>
      </c>
      <c r="AB653" t="b">
        <f t="shared" si="650"/>
        <v>0</v>
      </c>
      <c r="AC653" t="b">
        <f t="shared" si="651"/>
        <v>0</v>
      </c>
      <c r="AD653" s="101" t="b">
        <f t="shared" si="652"/>
        <v>0</v>
      </c>
      <c r="AE653" t="e">
        <f t="shared" si="653"/>
        <v>#VALUE!</v>
      </c>
      <c r="AF653" t="b">
        <f t="shared" si="654"/>
        <v>0</v>
      </c>
      <c r="AG653" s="135"/>
      <c r="AH653" s="82" t="b">
        <f t="shared" si="655"/>
        <v>0</v>
      </c>
      <c r="AI653" s="99" t="b">
        <f t="shared" si="656"/>
        <v>0</v>
      </c>
      <c r="AJ653" s="70" t="b">
        <f t="shared" si="657"/>
        <v>0</v>
      </c>
      <c r="AK653" s="111" t="b">
        <f t="shared" ref="AK653:AK716" si="672">IF(ISBLANK(E653),FALSE,OR(C653&amp;D653=E653&amp;F653,LEFT(F653,2)="20"))</f>
        <v>0</v>
      </c>
      <c r="AL653" s="82" t="e">
        <f t="shared" si="658"/>
        <v>#VALUE!</v>
      </c>
      <c r="AM653" s="82" t="b">
        <f t="shared" si="659"/>
        <v>0</v>
      </c>
      <c r="AN653" s="82" t="b">
        <f t="shared" si="660"/>
        <v>0</v>
      </c>
      <c r="AO653" s="82" t="b">
        <f t="shared" ref="AO653:AO716" si="673">OR(AP653,AND((ISERROR(SEARCH("t",B653))+(H653&lt;&gt;"sous tubage existant"))=1,(H653&lt;&gt;"sous tubage existant")))</f>
        <v>0</v>
      </c>
      <c r="AP653" s="82" t="b">
        <f t="shared" si="661"/>
        <v>0</v>
      </c>
      <c r="AQ653" s="82" t="b">
        <f t="shared" ref="AQ653:AQ716" si="674">OR(AND(I653="oui",J653=""),(I653="oui")+(J653="6/8mm")+(J653="8/10mm")+(J653="11/14mm")+(J653="13/16mm")+(J653="15/18mm")+(J653="16/20mm")+(J653="21/25mm")+(J653="27/32mm")=1)</f>
        <v>0</v>
      </c>
      <c r="AR653" s="70">
        <f t="shared" ref="AR653:AR716" si="675">IF(I653="Oui",OR(((AND((K653&lt;=8),((LEFT(J653,SEARCH("/",J653,1)-1)*1)&lt;=11)))+(AND((K653&gt;8),(K653&lt;=12),((LEFT(J653,SEARCH("/",J653,1)-1)*1)&lt;=15)))+(AND((K653&gt;12),(K653&lt;=16),((LEFT(J653,SEARCH("/",J653,1)-1)*1)&lt;=21)))+(AND((K653&gt;16),((LEFT(J653,SEARCH("/",J653,1)-1)*1)&lt;=27))))&lt;&gt;1,(K653)&gt;(LEFT(J653,SEARCH("/",J653,1)-1)-(ROUNDUP((MID(J653,SEARCH("/",J653,1)+1,(SEARCH("mm",J653,1)-1)-SEARCH("/",J653,1))-(LEFT(J653,SEARCH("/",J653,1)-1)))/2,0)))),)</f>
        <v>0</v>
      </c>
      <c r="AS653" s="82" t="b">
        <f t="shared" si="662"/>
        <v>0</v>
      </c>
      <c r="AT653" s="82" t="b">
        <f t="shared" si="663"/>
        <v>0</v>
      </c>
      <c r="AU653" s="82" t="b">
        <f t="shared" si="664"/>
        <v>0</v>
      </c>
      <c r="AV653" s="82" t="b">
        <f t="shared" si="665"/>
        <v>0</v>
      </c>
      <c r="AW653" s="82" t="b">
        <f t="shared" si="666"/>
        <v>0</v>
      </c>
      <c r="AX653" s="82" t="b">
        <f t="shared" si="667"/>
        <v>0</v>
      </c>
      <c r="AY653" s="82" t="b">
        <f t="shared" ref="AY653:AY716" si="676">COUNTIF(AW653:AX653,TRUE)=2</f>
        <v>0</v>
      </c>
      <c r="AZ653" s="82"/>
      <c r="BA653" s="82" t="b">
        <f t="shared" ref="BA653:BA716" si="677">IF(AND(C653&amp;E653="cc",H653=150,I653="oui"),FALSE,AND(I653="oui",NOT(OR(C653&amp;E653&lt;&gt;"cc",NOT(H653=100)))))</f>
        <v>0</v>
      </c>
      <c r="BB653" s="82" t="b">
        <f t="shared" ref="BB653:BB716" si="678">AND(I653="oui",NOT(OR(C653&amp;E653&lt;&gt;"cc",G653&lt;100,NOT(OR(H653=60,H653=80)))))</f>
        <v>0</v>
      </c>
      <c r="BC653" s="82" t="b">
        <f t="shared" ref="BC653:BC716" si="679">IF(OR(I653="",AND(I653="oui",C653&amp;E653="cc")),FALSE,TRUE)</f>
        <v>0</v>
      </c>
      <c r="BD653" s="70"/>
      <c r="BE653" s="70" t="str">
        <f t="shared" si="668"/>
        <v/>
      </c>
      <c r="BF653" s="70">
        <v>642</v>
      </c>
      <c r="BG653" s="70"/>
      <c r="BH653" s="70"/>
      <c r="BI653" s="70"/>
      <c r="BJ653" s="70"/>
      <c r="BK653" s="70"/>
      <c r="BL653" s="70"/>
      <c r="BM653" s="70"/>
      <c r="BN653" s="70"/>
      <c r="BO653" s="70"/>
      <c r="BP653" s="70"/>
      <c r="BQ653" s="70"/>
      <c r="BR653" s="70"/>
      <c r="BS653" s="70" t="b">
        <f t="shared" si="669"/>
        <v>0</v>
      </c>
      <c r="BT653" s="70">
        <f>COUNTA(B654:$O$830)</f>
        <v>0</v>
      </c>
      <c r="BU653" s="70"/>
      <c r="BV653" s="163"/>
      <c r="BW653" s="163"/>
      <c r="BX653" s="163"/>
      <c r="BY653" s="163"/>
      <c r="BZ653" s="163"/>
      <c r="CA653" s="163"/>
      <c r="CB653" s="163"/>
      <c r="CC653" s="163"/>
      <c r="CD653" s="163"/>
      <c r="CE653" s="163" t="str">
        <f t="shared" ref="CE653:CE716" si="680">IF(OR(BV653="",BV653="non"),"",IF(LEFT(BV653,3)="oui","Oui",""))</f>
        <v/>
      </c>
      <c r="CF653" s="163" t="str">
        <f t="shared" ref="CF653:CF716" si="681">IF(BW653="","",BW653)</f>
        <v/>
      </c>
      <c r="CG653" s="163" t="str">
        <f t="shared" ref="CG653:CG716" si="682">IF(BX653="","",BX653)</f>
        <v/>
      </c>
      <c r="CH653" s="163" t="str">
        <f t="shared" ref="CH653:CH716" si="683">IF(BY653="","",BY653)</f>
        <v/>
      </c>
      <c r="CI653" s="163" t="str">
        <f t="shared" ref="CI653:CI716" si="684">IF(OR(BZ653=0,BZ653="non"),"",BZ653)</f>
        <v/>
      </c>
      <c r="CJ653" s="163" t="str">
        <f t="shared" ref="CJ653:CJ716" si="685">IF(OR(CA653=0,CA653="non"),"",CA653)</f>
        <v/>
      </c>
      <c r="CK653" s="163" t="str">
        <f t="shared" ref="CK653:CK716" si="686">IF(AND(CL653="",CM653=""),"",IF(AND(CL653&lt;&gt;"",CM653&lt;&gt;""),CL653&amp;" + "&amp;CM653,CL653&amp;CM653))</f>
        <v/>
      </c>
      <c r="CL653" s="163" t="str">
        <f t="shared" ref="CL653:CL716" si="687">IF(OR(CB653="non",CB653=0),"",CB653)</f>
        <v/>
      </c>
      <c r="CM653" s="163" t="str">
        <f t="shared" ref="CM653:CM716" si="688">IF(OR(CC653=0,CC653="non"),"",IF(CC653="PB Appui A","A PB Appui",IF(CC653="PB Appui B","B PB Appui",IF(CC653="PB Chambre A","A PB Chambre",IF(CC653="PB Chambre B","B PB Chambre",CC653)))))</f>
        <v/>
      </c>
      <c r="CN653" s="163"/>
      <c r="CO653" s="163"/>
      <c r="CP653" s="163" t="str">
        <f t="shared" ref="CP653:CP716" si="689">IF(OR(CO653="",CO653="non"),"",CO653)</f>
        <v/>
      </c>
      <c r="CQ653" s="163"/>
      <c r="CR653" s="163"/>
      <c r="CS653" s="185" t="str">
        <f t="shared" si="642"/>
        <v/>
      </c>
      <c r="CT653" s="70"/>
      <c r="CU653" s="70">
        <f t="shared" ref="CU653:CU716" si="690">IF(C653="c",D653,0)</f>
        <v>0</v>
      </c>
      <c r="CV653" s="70">
        <f t="shared" ref="CV653:CV716" si="691">IF(C653="a",D653,0)</f>
        <v>0</v>
      </c>
      <c r="CW653" s="70"/>
      <c r="CX653" s="96">
        <f t="shared" ref="CX653:CX716" si="692">IF(COUNTA(B653:O653,)&gt;1,1,0)</f>
        <v>0</v>
      </c>
      <c r="CY653" s="70"/>
      <c r="CZ653" s="70" t="e">
        <f t="shared" ref="CZ653:CZ716" si="693">TEXT($I$3,"00000")&lt;&gt;MID(D653,1,SEARCH("/",D653)-1)</f>
        <v>#VALUE!</v>
      </c>
      <c r="DA653" s="70" t="e">
        <f t="shared" ref="DA653:DA716" si="694">MID(D653,1,SEARCH("/",D653)-1)</f>
        <v>#VALUE!</v>
      </c>
      <c r="DB653" s="70"/>
      <c r="DC653" s="70" t="b">
        <f t="shared" si="643"/>
        <v>0</v>
      </c>
      <c r="DD653" s="70">
        <f t="shared" ref="DD653:DD716" si="695">IF(OR(B653="se",B653="ss"),OR(NOT(ISNA(MATCH("se"&amp;E653&amp;F653,$DE$12:$DE$812,0))),NOT(ISNA(MATCH("ss"&amp;E653&amp;F653,$DE$12:$DE$812,0)))),)</f>
        <v>0</v>
      </c>
      <c r="DE653" s="70" t="str">
        <f t="shared" ref="DE653:DE716" si="696">B653&amp;C653&amp;D653</f>
        <v/>
      </c>
      <c r="DF653" s="70"/>
      <c r="DG653" s="70" t="str">
        <f t="shared" si="644"/>
        <v/>
      </c>
      <c r="DH653" s="70" t="b">
        <f t="shared" si="645"/>
        <v>0</v>
      </c>
      <c r="DI653" s="70" t="str">
        <f t="shared" si="646"/>
        <v/>
      </c>
      <c r="DJ653" s="70"/>
      <c r="DK653" s="70" t="str">
        <f t="shared" ref="DK653:DK716" si="697">IF((C653="a")+(C653="c")+(C653="p")+(E653="a")+(E653="c")+(E653="p")=0,"",IF(((C653="a")+(C653="c")+(C653="p"))=1,C653&amp;D653,C653&amp;ROW(D653)&amp;"a"))</f>
        <v/>
      </c>
      <c r="DL653" s="70" t="str">
        <f t="shared" ref="DL653:DL716" si="698">IF((C653="a")+(C653="c")+(C653="p")+(E653="a")+(E653="c")+(E653="p")=0,"",IF(((E653="a")+(E653="c")+(E653="p"))=1,E653&amp;F653,E672&amp;ROW(F653)&amp;"b"))</f>
        <v/>
      </c>
      <c r="DM653" s="70"/>
      <c r="DN653" s="70" t="str">
        <f t="shared" ref="DN653:DN716" si="699">IF($DO$11&lt;$DP$11,DO653,DP653)</f>
        <v/>
      </c>
      <c r="DO653" s="70" t="str">
        <f>IF(DK653="","",AND((COUNTIF($DK$12:DL653,DK653))=1,(COUNTIF($DK$12:DL653,DL653))=1))</f>
        <v/>
      </c>
      <c r="DP653" s="70" t="str">
        <f>IF(DK653="","",AND((COUNTIF(DK653:$DL$812,DK653))=1,(COUNTIF(DK653:$DL$812,DL653))=1))</f>
        <v/>
      </c>
      <c r="DQ653" s="70"/>
      <c r="DR653" s="70" t="b">
        <f t="shared" ref="DR653:DR716" si="700">IF(LEFT(M653,13)="oui percement",COUNTIF($DT$12:$DT$1613,DT653)&gt;1,FALSE)</f>
        <v>0</v>
      </c>
      <c r="DS653" s="70" t="b">
        <f t="shared" ref="DS653:DS716" si="701">IF(RIGHT(M653,5)="appui",COUNTIF($DU$12:$DU$1613,DU653)&gt;1,FALSE)</f>
        <v>0</v>
      </c>
      <c r="DT653" s="70">
        <f t="shared" si="647"/>
        <v>0</v>
      </c>
      <c r="DU653" s="70">
        <f t="shared" si="648"/>
        <v>0</v>
      </c>
      <c r="DV653" s="70" t="b">
        <f t="shared" ref="DV653:DV716" si="702">IF(LEFT(N653,13)="oui percement",COUNTIF($DT$12:$DT$1613,DT1454)&gt;1,FALSE)</f>
        <v>0</v>
      </c>
      <c r="DW653" s="70" t="b">
        <f t="shared" ref="DW653:DW716" si="703">IF(RIGHT(N653,5)="appui",COUNTIF($DU$12:$DU$1613,DU1454)&gt;1,FALSE)</f>
        <v>0</v>
      </c>
      <c r="DX653" s="70"/>
      <c r="DY653" s="70" t="b">
        <f t="shared" ref="DY653:DY716" si="704">IF(OR(O653="",O653="non"),FALSE,(COUNTIF($DZ$12:$DZ$812,DZ653))&gt;1)</f>
        <v>0</v>
      </c>
      <c r="DZ653" s="70">
        <f t="shared" ref="DZ653:DZ716" si="705">IF(LEFT(O653,1)="a",D653,IF(LEFT(O653,1)="b",F653,))</f>
        <v>0</v>
      </c>
      <c r="EA653" s="70"/>
    </row>
    <row r="654" spans="1:131" x14ac:dyDescent="0.25">
      <c r="A654" s="24" t="str">
        <f t="shared" si="670"/>
        <v/>
      </c>
      <c r="B654" s="36"/>
      <c r="C654" s="37"/>
      <c r="D654" s="38"/>
      <c r="E654" s="37"/>
      <c r="F654" s="38"/>
      <c r="G654" s="39"/>
      <c r="H654" s="35"/>
      <c r="I654" s="30"/>
      <c r="J654" s="38"/>
      <c r="K654" s="36"/>
      <c r="L654" s="40"/>
      <c r="M654" s="43"/>
      <c r="N654" s="44"/>
      <c r="O654" s="35"/>
      <c r="P654" s="87"/>
      <c r="R654" s="70"/>
      <c r="S654" s="70"/>
      <c r="T654" s="99" t="s">
        <v>1449</v>
      </c>
      <c r="U654" s="146" t="s">
        <v>1450</v>
      </c>
      <c r="V654" s="70"/>
      <c r="W654" s="70"/>
      <c r="X654" s="70"/>
      <c r="Y654" s="70"/>
      <c r="Z654" t="b">
        <f t="shared" si="649"/>
        <v>0</v>
      </c>
      <c r="AA654" t="b">
        <f t="shared" si="671"/>
        <v>0</v>
      </c>
      <c r="AB654" t="b">
        <f t="shared" si="650"/>
        <v>0</v>
      </c>
      <c r="AC654" t="b">
        <f t="shared" si="651"/>
        <v>0</v>
      </c>
      <c r="AD654" s="101" t="b">
        <f t="shared" si="652"/>
        <v>0</v>
      </c>
      <c r="AE654" t="e">
        <f t="shared" si="653"/>
        <v>#VALUE!</v>
      </c>
      <c r="AF654" t="b">
        <f t="shared" si="654"/>
        <v>0</v>
      </c>
      <c r="AG654" s="135"/>
      <c r="AH654" s="82" t="b">
        <f t="shared" si="655"/>
        <v>0</v>
      </c>
      <c r="AI654" s="99" t="b">
        <f t="shared" si="656"/>
        <v>0</v>
      </c>
      <c r="AJ654" s="70" t="b">
        <f t="shared" si="657"/>
        <v>0</v>
      </c>
      <c r="AK654" s="111" t="b">
        <f t="shared" si="672"/>
        <v>0</v>
      </c>
      <c r="AL654" s="82" t="e">
        <f t="shared" si="658"/>
        <v>#VALUE!</v>
      </c>
      <c r="AM654" s="82" t="b">
        <f t="shared" si="659"/>
        <v>0</v>
      </c>
      <c r="AN654" s="82" t="b">
        <f t="shared" si="660"/>
        <v>0</v>
      </c>
      <c r="AO654" s="82" t="b">
        <f t="shared" si="673"/>
        <v>0</v>
      </c>
      <c r="AP654" s="82" t="b">
        <f t="shared" si="661"/>
        <v>0</v>
      </c>
      <c r="AQ654" s="82" t="b">
        <f t="shared" si="674"/>
        <v>0</v>
      </c>
      <c r="AR654" s="70">
        <f t="shared" si="675"/>
        <v>0</v>
      </c>
      <c r="AS654" s="82" t="b">
        <f t="shared" si="662"/>
        <v>0</v>
      </c>
      <c r="AT654" s="82" t="b">
        <f t="shared" si="663"/>
        <v>0</v>
      </c>
      <c r="AU654" s="82" t="b">
        <f t="shared" si="664"/>
        <v>0</v>
      </c>
      <c r="AV654" s="82" t="b">
        <f t="shared" si="665"/>
        <v>0</v>
      </c>
      <c r="AW654" s="82" t="b">
        <f t="shared" si="666"/>
        <v>0</v>
      </c>
      <c r="AX654" s="82" t="b">
        <f t="shared" si="667"/>
        <v>0</v>
      </c>
      <c r="AY654" s="82" t="b">
        <f t="shared" si="676"/>
        <v>0</v>
      </c>
      <c r="AZ654" s="82"/>
      <c r="BA654" s="82" t="b">
        <f t="shared" si="677"/>
        <v>0</v>
      </c>
      <c r="BB654" s="82" t="b">
        <f t="shared" si="678"/>
        <v>0</v>
      </c>
      <c r="BC654" s="82" t="b">
        <f t="shared" si="679"/>
        <v>0</v>
      </c>
      <c r="BD654" s="70"/>
      <c r="BE654" s="70" t="str">
        <f t="shared" si="668"/>
        <v/>
      </c>
      <c r="BF654" s="70">
        <v>643</v>
      </c>
      <c r="BG654" s="70"/>
      <c r="BH654" s="70"/>
      <c r="BI654" s="70"/>
      <c r="BJ654" s="70"/>
      <c r="BK654" s="70"/>
      <c r="BL654" s="70"/>
      <c r="BM654" s="70"/>
      <c r="BN654" s="70"/>
      <c r="BO654" s="70"/>
      <c r="BP654" s="70"/>
      <c r="BQ654" s="70"/>
      <c r="BR654" s="70"/>
      <c r="BS654" s="70" t="b">
        <f t="shared" si="669"/>
        <v>0</v>
      </c>
      <c r="BT654" s="70">
        <f>COUNTA(B655:$O$830)</f>
        <v>0</v>
      </c>
      <c r="BU654" s="70"/>
      <c r="BV654" s="163"/>
      <c r="BW654" s="163"/>
      <c r="BX654" s="163"/>
      <c r="BY654" s="163"/>
      <c r="BZ654" s="163"/>
      <c r="CA654" s="163"/>
      <c r="CB654" s="163"/>
      <c r="CC654" s="163"/>
      <c r="CD654" s="163"/>
      <c r="CE654" s="163" t="str">
        <f t="shared" si="680"/>
        <v/>
      </c>
      <c r="CF654" s="163" t="str">
        <f t="shared" si="681"/>
        <v/>
      </c>
      <c r="CG654" s="163" t="str">
        <f t="shared" si="682"/>
        <v/>
      </c>
      <c r="CH654" s="163" t="str">
        <f t="shared" si="683"/>
        <v/>
      </c>
      <c r="CI654" s="163" t="str">
        <f t="shared" si="684"/>
        <v/>
      </c>
      <c r="CJ654" s="163" t="str">
        <f t="shared" si="685"/>
        <v/>
      </c>
      <c r="CK654" s="163" t="str">
        <f t="shared" si="686"/>
        <v/>
      </c>
      <c r="CL654" s="163" t="str">
        <f t="shared" si="687"/>
        <v/>
      </c>
      <c r="CM654" s="163" t="str">
        <f t="shared" si="688"/>
        <v/>
      </c>
      <c r="CN654" s="163"/>
      <c r="CO654" s="163"/>
      <c r="CP654" s="163" t="str">
        <f t="shared" si="689"/>
        <v/>
      </c>
      <c r="CQ654" s="163"/>
      <c r="CR654" s="163"/>
      <c r="CS654" s="185" t="str">
        <f t="shared" si="642"/>
        <v/>
      </c>
      <c r="CT654" s="70"/>
      <c r="CU654" s="70">
        <f t="shared" si="690"/>
        <v>0</v>
      </c>
      <c r="CV654" s="70">
        <f t="shared" si="691"/>
        <v>0</v>
      </c>
      <c r="CW654" s="70"/>
      <c r="CX654" s="96">
        <f t="shared" si="692"/>
        <v>0</v>
      </c>
      <c r="CY654" s="70"/>
      <c r="CZ654" s="70" t="e">
        <f t="shared" si="693"/>
        <v>#VALUE!</v>
      </c>
      <c r="DA654" s="70" t="e">
        <f t="shared" si="694"/>
        <v>#VALUE!</v>
      </c>
      <c r="DB654" s="70"/>
      <c r="DC654" s="70" t="b">
        <f t="shared" si="643"/>
        <v>0</v>
      </c>
      <c r="DD654" s="70">
        <f t="shared" si="695"/>
        <v>0</v>
      </c>
      <c r="DE654" s="70" t="str">
        <f t="shared" si="696"/>
        <v/>
      </c>
      <c r="DF654" s="70"/>
      <c r="DG654" s="70" t="str">
        <f t="shared" si="644"/>
        <v/>
      </c>
      <c r="DH654" s="70" t="b">
        <f t="shared" si="645"/>
        <v>0</v>
      </c>
      <c r="DI654" s="70" t="str">
        <f t="shared" si="646"/>
        <v/>
      </c>
      <c r="DJ654" s="70"/>
      <c r="DK654" s="70" t="str">
        <f t="shared" si="697"/>
        <v/>
      </c>
      <c r="DL654" s="70" t="str">
        <f t="shared" si="698"/>
        <v/>
      </c>
      <c r="DM654" s="70"/>
      <c r="DN654" s="70" t="str">
        <f t="shared" si="699"/>
        <v/>
      </c>
      <c r="DO654" s="70" t="str">
        <f>IF(DK654="","",AND((COUNTIF($DK$12:DL654,DK654))=1,(COUNTIF($DK$12:DL654,DL654))=1))</f>
        <v/>
      </c>
      <c r="DP654" s="70" t="str">
        <f>IF(DK654="","",AND((COUNTIF(DK654:$DL$812,DK654))=1,(COUNTIF(DK654:$DL$812,DL654))=1))</f>
        <v/>
      </c>
      <c r="DQ654" s="70"/>
      <c r="DR654" s="70" t="b">
        <f t="shared" si="700"/>
        <v>0</v>
      </c>
      <c r="DS654" s="70" t="b">
        <f t="shared" si="701"/>
        <v>0</v>
      </c>
      <c r="DT654" s="70">
        <f t="shared" si="647"/>
        <v>0</v>
      </c>
      <c r="DU654" s="70">
        <f t="shared" si="648"/>
        <v>0</v>
      </c>
      <c r="DV654" s="70" t="b">
        <f t="shared" si="702"/>
        <v>0</v>
      </c>
      <c r="DW654" s="70" t="b">
        <f t="shared" si="703"/>
        <v>0</v>
      </c>
      <c r="DX654" s="70"/>
      <c r="DY654" s="70" t="b">
        <f t="shared" si="704"/>
        <v>0</v>
      </c>
      <c r="DZ654" s="70">
        <f t="shared" si="705"/>
        <v>0</v>
      </c>
      <c r="EA654" s="70"/>
    </row>
    <row r="655" spans="1:131" x14ac:dyDescent="0.25">
      <c r="A655" s="24" t="str">
        <f t="shared" si="670"/>
        <v/>
      </c>
      <c r="B655" s="36"/>
      <c r="C655" s="37"/>
      <c r="D655" s="38"/>
      <c r="E655" s="37"/>
      <c r="F655" s="38"/>
      <c r="G655" s="39"/>
      <c r="H655" s="35"/>
      <c r="I655" s="30"/>
      <c r="J655" s="38"/>
      <c r="K655" s="36"/>
      <c r="L655" s="40"/>
      <c r="M655" s="43"/>
      <c r="N655" s="44"/>
      <c r="O655" s="35"/>
      <c r="P655" s="87"/>
      <c r="R655" s="70"/>
      <c r="S655" s="70"/>
      <c r="T655" s="99" t="s">
        <v>1451</v>
      </c>
      <c r="U655" s="146" t="s">
        <v>1452</v>
      </c>
      <c r="V655" s="70"/>
      <c r="W655" s="70"/>
      <c r="X655" s="70"/>
      <c r="Y655" s="70"/>
      <c r="Z655" t="b">
        <f t="shared" si="649"/>
        <v>0</v>
      </c>
      <c r="AA655" t="b">
        <f t="shared" si="671"/>
        <v>0</v>
      </c>
      <c r="AB655" t="b">
        <f t="shared" si="650"/>
        <v>0</v>
      </c>
      <c r="AC655" t="b">
        <f t="shared" si="651"/>
        <v>0</v>
      </c>
      <c r="AD655" s="101" t="b">
        <f t="shared" si="652"/>
        <v>0</v>
      </c>
      <c r="AE655" t="e">
        <f t="shared" si="653"/>
        <v>#VALUE!</v>
      </c>
      <c r="AF655" t="b">
        <f t="shared" si="654"/>
        <v>0</v>
      </c>
      <c r="AG655" s="135"/>
      <c r="AH655" s="82" t="b">
        <f t="shared" si="655"/>
        <v>0</v>
      </c>
      <c r="AI655" s="99" t="b">
        <f t="shared" si="656"/>
        <v>0</v>
      </c>
      <c r="AJ655" s="70" t="b">
        <f t="shared" si="657"/>
        <v>0</v>
      </c>
      <c r="AK655" s="111" t="b">
        <f t="shared" si="672"/>
        <v>0</v>
      </c>
      <c r="AL655" s="82" t="e">
        <f t="shared" si="658"/>
        <v>#VALUE!</v>
      </c>
      <c r="AM655" s="82" t="b">
        <f t="shared" si="659"/>
        <v>0</v>
      </c>
      <c r="AN655" s="82" t="b">
        <f t="shared" si="660"/>
        <v>0</v>
      </c>
      <c r="AO655" s="82" t="b">
        <f t="shared" si="673"/>
        <v>0</v>
      </c>
      <c r="AP655" s="82" t="b">
        <f t="shared" si="661"/>
        <v>0</v>
      </c>
      <c r="AQ655" s="82" t="b">
        <f t="shared" si="674"/>
        <v>0</v>
      </c>
      <c r="AR655" s="70">
        <f t="shared" si="675"/>
        <v>0</v>
      </c>
      <c r="AS655" s="82" t="b">
        <f t="shared" si="662"/>
        <v>0</v>
      </c>
      <c r="AT655" s="82" t="b">
        <f t="shared" si="663"/>
        <v>0</v>
      </c>
      <c r="AU655" s="82" t="b">
        <f t="shared" si="664"/>
        <v>0</v>
      </c>
      <c r="AV655" s="82" t="b">
        <f t="shared" si="665"/>
        <v>0</v>
      </c>
      <c r="AW655" s="82" t="b">
        <f t="shared" si="666"/>
        <v>0</v>
      </c>
      <c r="AX655" s="82" t="b">
        <f t="shared" si="667"/>
        <v>0</v>
      </c>
      <c r="AY655" s="82" t="b">
        <f t="shared" si="676"/>
        <v>0</v>
      </c>
      <c r="AZ655" s="82"/>
      <c r="BA655" s="82" t="b">
        <f t="shared" si="677"/>
        <v>0</v>
      </c>
      <c r="BB655" s="82" t="b">
        <f t="shared" si="678"/>
        <v>0</v>
      </c>
      <c r="BC655" s="82" t="b">
        <f t="shared" si="679"/>
        <v>0</v>
      </c>
      <c r="BD655" s="70"/>
      <c r="BE655" s="70" t="str">
        <f t="shared" si="668"/>
        <v/>
      </c>
      <c r="BF655" s="70">
        <v>644</v>
      </c>
      <c r="BG655" s="70"/>
      <c r="BH655" s="70"/>
      <c r="BI655" s="70"/>
      <c r="BJ655" s="70"/>
      <c r="BK655" s="70"/>
      <c r="BL655" s="70"/>
      <c r="BM655" s="70"/>
      <c r="BN655" s="70"/>
      <c r="BO655" s="70"/>
      <c r="BP655" s="70"/>
      <c r="BQ655" s="70"/>
      <c r="BR655" s="70"/>
      <c r="BS655" s="70" t="b">
        <f t="shared" si="669"/>
        <v>0</v>
      </c>
      <c r="BT655" s="70">
        <f>COUNTA(B656:$O$830)</f>
        <v>0</v>
      </c>
      <c r="BU655" s="70"/>
      <c r="BV655" s="163"/>
      <c r="BW655" s="163"/>
      <c r="BX655" s="163"/>
      <c r="BY655" s="163"/>
      <c r="BZ655" s="163"/>
      <c r="CA655" s="163"/>
      <c r="CB655" s="163"/>
      <c r="CC655" s="163"/>
      <c r="CD655" s="163"/>
      <c r="CE655" s="163" t="str">
        <f t="shared" si="680"/>
        <v/>
      </c>
      <c r="CF655" s="163" t="str">
        <f t="shared" si="681"/>
        <v/>
      </c>
      <c r="CG655" s="163" t="str">
        <f t="shared" si="682"/>
        <v/>
      </c>
      <c r="CH655" s="163" t="str">
        <f t="shared" si="683"/>
        <v/>
      </c>
      <c r="CI655" s="163" t="str">
        <f t="shared" si="684"/>
        <v/>
      </c>
      <c r="CJ655" s="163" t="str">
        <f t="shared" si="685"/>
        <v/>
      </c>
      <c r="CK655" s="163" t="str">
        <f t="shared" si="686"/>
        <v/>
      </c>
      <c r="CL655" s="163" t="str">
        <f t="shared" si="687"/>
        <v/>
      </c>
      <c r="CM655" s="163" t="str">
        <f t="shared" si="688"/>
        <v/>
      </c>
      <c r="CN655" s="163"/>
      <c r="CO655" s="163"/>
      <c r="CP655" s="163" t="str">
        <f t="shared" si="689"/>
        <v/>
      </c>
      <c r="CQ655" s="163"/>
      <c r="CR655" s="163"/>
      <c r="CS655" s="185" t="str">
        <f t="shared" ref="CS655:CS718" si="706">IF(OR(CQ655="",CQ655="non"),"",CQ655)&amp;IF(AND(NOT(OR(CQ655="",CQ655="non")),NOT(OR(CR655="",CR655="non")))," + ","")&amp;IF(OR(CR655="",CR655="non"),"",CR655)</f>
        <v/>
      </c>
      <c r="CT655" s="70"/>
      <c r="CU655" s="70">
        <f t="shared" si="690"/>
        <v>0</v>
      </c>
      <c r="CV655" s="70">
        <f t="shared" si="691"/>
        <v>0</v>
      </c>
      <c r="CW655" s="70"/>
      <c r="CX655" s="96">
        <f t="shared" si="692"/>
        <v>0</v>
      </c>
      <c r="CY655" s="70"/>
      <c r="CZ655" s="70" t="e">
        <f t="shared" si="693"/>
        <v>#VALUE!</v>
      </c>
      <c r="DA655" s="70" t="e">
        <f t="shared" si="694"/>
        <v>#VALUE!</v>
      </c>
      <c r="DB655" s="70"/>
      <c r="DC655" s="70" t="b">
        <f t="shared" si="643"/>
        <v>0</v>
      </c>
      <c r="DD655" s="70">
        <f t="shared" si="695"/>
        <v>0</v>
      </c>
      <c r="DE655" s="70" t="str">
        <f t="shared" si="696"/>
        <v/>
      </c>
      <c r="DF655" s="70"/>
      <c r="DG655" s="70" t="str">
        <f t="shared" si="644"/>
        <v/>
      </c>
      <c r="DH655" s="70" t="b">
        <f t="shared" si="645"/>
        <v>0</v>
      </c>
      <c r="DI655" s="70" t="str">
        <f t="shared" si="646"/>
        <v/>
      </c>
      <c r="DJ655" s="70"/>
      <c r="DK655" s="70" t="str">
        <f t="shared" si="697"/>
        <v/>
      </c>
      <c r="DL655" s="70" t="str">
        <f t="shared" si="698"/>
        <v/>
      </c>
      <c r="DM655" s="70"/>
      <c r="DN655" s="70" t="str">
        <f t="shared" si="699"/>
        <v/>
      </c>
      <c r="DO655" s="70" t="str">
        <f>IF(DK655="","",AND((COUNTIF($DK$12:DL655,DK655))=1,(COUNTIF($DK$12:DL655,DL655))=1))</f>
        <v/>
      </c>
      <c r="DP655" s="70" t="str">
        <f>IF(DK655="","",AND((COUNTIF(DK655:$DL$812,DK655))=1,(COUNTIF(DK655:$DL$812,DL655))=1))</f>
        <v/>
      </c>
      <c r="DQ655" s="70"/>
      <c r="DR655" s="70" t="b">
        <f t="shared" si="700"/>
        <v>0</v>
      </c>
      <c r="DS655" s="70" t="b">
        <f t="shared" si="701"/>
        <v>0</v>
      </c>
      <c r="DT655" s="70">
        <f t="shared" si="647"/>
        <v>0</v>
      </c>
      <c r="DU655" s="70">
        <f t="shared" si="648"/>
        <v>0</v>
      </c>
      <c r="DV655" s="70" t="b">
        <f t="shared" si="702"/>
        <v>0</v>
      </c>
      <c r="DW655" s="70" t="b">
        <f t="shared" si="703"/>
        <v>0</v>
      </c>
      <c r="DX655" s="70"/>
      <c r="DY655" s="70" t="b">
        <f t="shared" si="704"/>
        <v>0</v>
      </c>
      <c r="DZ655" s="70">
        <f t="shared" si="705"/>
        <v>0</v>
      </c>
      <c r="EA655" s="70"/>
    </row>
    <row r="656" spans="1:131" x14ac:dyDescent="0.25">
      <c r="A656" s="24" t="str">
        <f t="shared" si="670"/>
        <v/>
      </c>
      <c r="B656" s="36"/>
      <c r="C656" s="37"/>
      <c r="D656" s="38"/>
      <c r="E656" s="37"/>
      <c r="F656" s="38"/>
      <c r="G656" s="39"/>
      <c r="H656" s="35"/>
      <c r="I656" s="30"/>
      <c r="J656" s="38"/>
      <c r="K656" s="36"/>
      <c r="L656" s="40"/>
      <c r="M656" s="43"/>
      <c r="N656" s="44"/>
      <c r="O656" s="35"/>
      <c r="P656" s="87"/>
      <c r="R656" s="70"/>
      <c r="S656" s="70"/>
      <c r="T656" s="99" t="s">
        <v>1453</v>
      </c>
      <c r="U656" s="146" t="s">
        <v>1454</v>
      </c>
      <c r="V656" s="70"/>
      <c r="W656" s="70"/>
      <c r="X656" s="70"/>
      <c r="Y656" s="70"/>
      <c r="Z656" t="b">
        <f t="shared" si="649"/>
        <v>0</v>
      </c>
      <c r="AA656" t="b">
        <f t="shared" si="671"/>
        <v>0</v>
      </c>
      <c r="AB656" t="b">
        <f t="shared" si="650"/>
        <v>0</v>
      </c>
      <c r="AC656" t="b">
        <f t="shared" si="651"/>
        <v>0</v>
      </c>
      <c r="AD656" s="101" t="b">
        <f t="shared" si="652"/>
        <v>0</v>
      </c>
      <c r="AE656" t="e">
        <f t="shared" si="653"/>
        <v>#VALUE!</v>
      </c>
      <c r="AF656" t="b">
        <f t="shared" si="654"/>
        <v>0</v>
      </c>
      <c r="AG656" s="135"/>
      <c r="AH656" s="82" t="b">
        <f t="shared" si="655"/>
        <v>0</v>
      </c>
      <c r="AI656" s="99" t="b">
        <f t="shared" si="656"/>
        <v>0</v>
      </c>
      <c r="AJ656" s="70" t="b">
        <f t="shared" si="657"/>
        <v>0</v>
      </c>
      <c r="AK656" s="111" t="b">
        <f t="shared" si="672"/>
        <v>0</v>
      </c>
      <c r="AL656" s="82" t="e">
        <f t="shared" si="658"/>
        <v>#VALUE!</v>
      </c>
      <c r="AM656" s="82" t="b">
        <f t="shared" si="659"/>
        <v>0</v>
      </c>
      <c r="AN656" s="82" t="b">
        <f t="shared" si="660"/>
        <v>0</v>
      </c>
      <c r="AO656" s="82" t="b">
        <f t="shared" si="673"/>
        <v>0</v>
      </c>
      <c r="AP656" s="82" t="b">
        <f t="shared" si="661"/>
        <v>0</v>
      </c>
      <c r="AQ656" s="82" t="b">
        <f t="shared" si="674"/>
        <v>0</v>
      </c>
      <c r="AR656" s="70">
        <f t="shared" si="675"/>
        <v>0</v>
      </c>
      <c r="AS656" s="82" t="b">
        <f t="shared" si="662"/>
        <v>0</v>
      </c>
      <c r="AT656" s="82" t="b">
        <f t="shared" si="663"/>
        <v>0</v>
      </c>
      <c r="AU656" s="82" t="b">
        <f t="shared" si="664"/>
        <v>0</v>
      </c>
      <c r="AV656" s="82" t="b">
        <f t="shared" si="665"/>
        <v>0</v>
      </c>
      <c r="AW656" s="82" t="b">
        <f t="shared" si="666"/>
        <v>0</v>
      </c>
      <c r="AX656" s="82" t="b">
        <f t="shared" si="667"/>
        <v>0</v>
      </c>
      <c r="AY656" s="82" t="b">
        <f t="shared" si="676"/>
        <v>0</v>
      </c>
      <c r="AZ656" s="82"/>
      <c r="BA656" s="82" t="b">
        <f t="shared" si="677"/>
        <v>0</v>
      </c>
      <c r="BB656" s="82" t="b">
        <f t="shared" si="678"/>
        <v>0</v>
      </c>
      <c r="BC656" s="82" t="b">
        <f t="shared" si="679"/>
        <v>0</v>
      </c>
      <c r="BD656" s="70"/>
      <c r="BE656" s="70" t="str">
        <f t="shared" si="668"/>
        <v/>
      </c>
      <c r="BF656" s="70">
        <v>645</v>
      </c>
      <c r="BG656" s="70"/>
      <c r="BH656" s="70"/>
      <c r="BI656" s="70"/>
      <c r="BJ656" s="70"/>
      <c r="BK656" s="70"/>
      <c r="BL656" s="70"/>
      <c r="BM656" s="70"/>
      <c r="BN656" s="70"/>
      <c r="BO656" s="70"/>
      <c r="BP656" s="70"/>
      <c r="BQ656" s="70"/>
      <c r="BR656" s="70"/>
      <c r="BS656" s="70" t="b">
        <f t="shared" si="669"/>
        <v>0</v>
      </c>
      <c r="BT656" s="70">
        <f>COUNTA(B657:$O$830)</f>
        <v>0</v>
      </c>
      <c r="BU656" s="70"/>
      <c r="BV656" s="163"/>
      <c r="BW656" s="163"/>
      <c r="BX656" s="163"/>
      <c r="BY656" s="163"/>
      <c r="BZ656" s="163"/>
      <c r="CA656" s="163"/>
      <c r="CB656" s="163"/>
      <c r="CC656" s="163"/>
      <c r="CD656" s="163"/>
      <c r="CE656" s="163" t="str">
        <f t="shared" si="680"/>
        <v/>
      </c>
      <c r="CF656" s="163" t="str">
        <f t="shared" si="681"/>
        <v/>
      </c>
      <c r="CG656" s="163" t="str">
        <f t="shared" si="682"/>
        <v/>
      </c>
      <c r="CH656" s="163" t="str">
        <f t="shared" si="683"/>
        <v/>
      </c>
      <c r="CI656" s="163" t="str">
        <f t="shared" si="684"/>
        <v/>
      </c>
      <c r="CJ656" s="163" t="str">
        <f t="shared" si="685"/>
        <v/>
      </c>
      <c r="CK656" s="163" t="str">
        <f t="shared" si="686"/>
        <v/>
      </c>
      <c r="CL656" s="163" t="str">
        <f t="shared" si="687"/>
        <v/>
      </c>
      <c r="CM656" s="163" t="str">
        <f t="shared" si="688"/>
        <v/>
      </c>
      <c r="CN656" s="163"/>
      <c r="CO656" s="163"/>
      <c r="CP656" s="163" t="str">
        <f t="shared" si="689"/>
        <v/>
      </c>
      <c r="CQ656" s="163"/>
      <c r="CR656" s="163"/>
      <c r="CS656" s="185" t="str">
        <f t="shared" si="706"/>
        <v/>
      </c>
      <c r="CT656" s="70"/>
      <c r="CU656" s="70">
        <f t="shared" si="690"/>
        <v>0</v>
      </c>
      <c r="CV656" s="70">
        <f t="shared" si="691"/>
        <v>0</v>
      </c>
      <c r="CW656" s="70"/>
      <c r="CX656" s="96">
        <f t="shared" si="692"/>
        <v>0</v>
      </c>
      <c r="CY656" s="70"/>
      <c r="CZ656" s="70" t="e">
        <f t="shared" si="693"/>
        <v>#VALUE!</v>
      </c>
      <c r="DA656" s="70" t="e">
        <f t="shared" si="694"/>
        <v>#VALUE!</v>
      </c>
      <c r="DB656" s="70"/>
      <c r="DC656" s="70" t="b">
        <f t="shared" si="643"/>
        <v>0</v>
      </c>
      <c r="DD656" s="70">
        <f t="shared" si="695"/>
        <v>0</v>
      </c>
      <c r="DE656" s="70" t="str">
        <f t="shared" si="696"/>
        <v/>
      </c>
      <c r="DF656" s="70"/>
      <c r="DG656" s="70" t="str">
        <f t="shared" si="644"/>
        <v/>
      </c>
      <c r="DH656" s="70" t="b">
        <f t="shared" si="645"/>
        <v>0</v>
      </c>
      <c r="DI656" s="70" t="str">
        <f t="shared" si="646"/>
        <v/>
      </c>
      <c r="DJ656" s="70"/>
      <c r="DK656" s="70" t="str">
        <f t="shared" si="697"/>
        <v/>
      </c>
      <c r="DL656" s="70" t="str">
        <f t="shared" si="698"/>
        <v/>
      </c>
      <c r="DM656" s="70"/>
      <c r="DN656" s="70" t="str">
        <f t="shared" si="699"/>
        <v/>
      </c>
      <c r="DO656" s="70" t="str">
        <f>IF(DK656="","",AND((COUNTIF($DK$12:DL656,DK656))=1,(COUNTIF($DK$12:DL656,DL656))=1))</f>
        <v/>
      </c>
      <c r="DP656" s="70" t="str">
        <f>IF(DK656="","",AND((COUNTIF(DK656:$DL$812,DK656))=1,(COUNTIF(DK656:$DL$812,DL656))=1))</f>
        <v/>
      </c>
      <c r="DQ656" s="70"/>
      <c r="DR656" s="70" t="b">
        <f t="shared" si="700"/>
        <v>0</v>
      </c>
      <c r="DS656" s="70" t="b">
        <f t="shared" si="701"/>
        <v>0</v>
      </c>
      <c r="DT656" s="70">
        <f t="shared" si="647"/>
        <v>0</v>
      </c>
      <c r="DU656" s="70">
        <f t="shared" si="648"/>
        <v>0</v>
      </c>
      <c r="DV656" s="70" t="b">
        <f t="shared" si="702"/>
        <v>0</v>
      </c>
      <c r="DW656" s="70" t="b">
        <f t="shared" si="703"/>
        <v>0</v>
      </c>
      <c r="DX656" s="70"/>
      <c r="DY656" s="70" t="b">
        <f t="shared" si="704"/>
        <v>0</v>
      </c>
      <c r="DZ656" s="70">
        <f t="shared" si="705"/>
        <v>0</v>
      </c>
      <c r="EA656" s="70"/>
    </row>
    <row r="657" spans="1:131" x14ac:dyDescent="0.25">
      <c r="A657" s="24" t="str">
        <f t="shared" si="670"/>
        <v/>
      </c>
      <c r="B657" s="36"/>
      <c r="C657" s="37"/>
      <c r="D657" s="38"/>
      <c r="E657" s="37"/>
      <c r="F657" s="38"/>
      <c r="G657" s="39"/>
      <c r="H657" s="35"/>
      <c r="I657" s="30"/>
      <c r="J657" s="38"/>
      <c r="K657" s="36"/>
      <c r="L657" s="40"/>
      <c r="M657" s="43"/>
      <c r="N657" s="44"/>
      <c r="O657" s="35"/>
      <c r="P657" s="87"/>
      <c r="R657" s="70"/>
      <c r="S657" s="70"/>
      <c r="T657" s="99" t="s">
        <v>1455</v>
      </c>
      <c r="U657" s="146" t="s">
        <v>1456</v>
      </c>
      <c r="V657" s="70"/>
      <c r="W657" s="70"/>
      <c r="X657" s="70"/>
      <c r="Y657" s="70"/>
      <c r="Z657" t="b">
        <f t="shared" si="649"/>
        <v>0</v>
      </c>
      <c r="AA657" t="b">
        <f t="shared" si="671"/>
        <v>0</v>
      </c>
      <c r="AB657" t="b">
        <f t="shared" si="650"/>
        <v>0</v>
      </c>
      <c r="AC657" t="b">
        <f t="shared" si="651"/>
        <v>0</v>
      </c>
      <c r="AD657" s="101" t="b">
        <f t="shared" si="652"/>
        <v>0</v>
      </c>
      <c r="AE657" t="e">
        <f t="shared" si="653"/>
        <v>#VALUE!</v>
      </c>
      <c r="AF657" t="b">
        <f t="shared" si="654"/>
        <v>0</v>
      </c>
      <c r="AG657" s="135"/>
      <c r="AH657" s="82" t="b">
        <f t="shared" si="655"/>
        <v>0</v>
      </c>
      <c r="AI657" s="99" t="b">
        <f t="shared" si="656"/>
        <v>0</v>
      </c>
      <c r="AJ657" s="70" t="b">
        <f t="shared" si="657"/>
        <v>0</v>
      </c>
      <c r="AK657" s="111" t="b">
        <f t="shared" si="672"/>
        <v>0</v>
      </c>
      <c r="AL657" s="82" t="e">
        <f t="shared" si="658"/>
        <v>#VALUE!</v>
      </c>
      <c r="AM657" s="82" t="b">
        <f t="shared" si="659"/>
        <v>0</v>
      </c>
      <c r="AN657" s="82" t="b">
        <f t="shared" si="660"/>
        <v>0</v>
      </c>
      <c r="AO657" s="82" t="b">
        <f t="shared" si="673"/>
        <v>0</v>
      </c>
      <c r="AP657" s="82" t="b">
        <f t="shared" si="661"/>
        <v>0</v>
      </c>
      <c r="AQ657" s="82" t="b">
        <f t="shared" si="674"/>
        <v>0</v>
      </c>
      <c r="AR657" s="70">
        <f t="shared" si="675"/>
        <v>0</v>
      </c>
      <c r="AS657" s="82" t="b">
        <f t="shared" si="662"/>
        <v>0</v>
      </c>
      <c r="AT657" s="82" t="b">
        <f t="shared" si="663"/>
        <v>0</v>
      </c>
      <c r="AU657" s="82" t="b">
        <f t="shared" si="664"/>
        <v>0</v>
      </c>
      <c r="AV657" s="82" t="b">
        <f t="shared" si="665"/>
        <v>0</v>
      </c>
      <c r="AW657" s="82" t="b">
        <f t="shared" si="666"/>
        <v>0</v>
      </c>
      <c r="AX657" s="82" t="b">
        <f t="shared" si="667"/>
        <v>0</v>
      </c>
      <c r="AY657" s="82" t="b">
        <f t="shared" si="676"/>
        <v>0</v>
      </c>
      <c r="AZ657" s="82"/>
      <c r="BA657" s="82" t="b">
        <f t="shared" si="677"/>
        <v>0</v>
      </c>
      <c r="BB657" s="82" t="b">
        <f t="shared" si="678"/>
        <v>0</v>
      </c>
      <c r="BC657" s="82" t="b">
        <f t="shared" si="679"/>
        <v>0</v>
      </c>
      <c r="BD657" s="70"/>
      <c r="BE657" s="70" t="str">
        <f t="shared" si="668"/>
        <v/>
      </c>
      <c r="BF657" s="70">
        <v>646</v>
      </c>
      <c r="BG657" s="70"/>
      <c r="BH657" s="70"/>
      <c r="BI657" s="70"/>
      <c r="BJ657" s="70"/>
      <c r="BK657" s="70"/>
      <c r="BL657" s="70"/>
      <c r="BM657" s="70"/>
      <c r="BN657" s="70"/>
      <c r="BO657" s="70"/>
      <c r="BP657" s="70"/>
      <c r="BQ657" s="70"/>
      <c r="BR657" s="70"/>
      <c r="BS657" s="70" t="b">
        <f t="shared" si="669"/>
        <v>0</v>
      </c>
      <c r="BT657" s="70">
        <f>COUNTA(B658:$O$830)</f>
        <v>0</v>
      </c>
      <c r="BU657" s="70"/>
      <c r="BV657" s="163"/>
      <c r="BW657" s="163"/>
      <c r="BX657" s="163"/>
      <c r="BY657" s="163"/>
      <c r="BZ657" s="163"/>
      <c r="CA657" s="163"/>
      <c r="CB657" s="163"/>
      <c r="CC657" s="163"/>
      <c r="CD657" s="163"/>
      <c r="CE657" s="163" t="str">
        <f t="shared" si="680"/>
        <v/>
      </c>
      <c r="CF657" s="163" t="str">
        <f t="shared" si="681"/>
        <v/>
      </c>
      <c r="CG657" s="163" t="str">
        <f t="shared" si="682"/>
        <v/>
      </c>
      <c r="CH657" s="163" t="str">
        <f t="shared" si="683"/>
        <v/>
      </c>
      <c r="CI657" s="163" t="str">
        <f t="shared" si="684"/>
        <v/>
      </c>
      <c r="CJ657" s="163" t="str">
        <f t="shared" si="685"/>
        <v/>
      </c>
      <c r="CK657" s="163" t="str">
        <f t="shared" si="686"/>
        <v/>
      </c>
      <c r="CL657" s="163" t="str">
        <f t="shared" si="687"/>
        <v/>
      </c>
      <c r="CM657" s="163" t="str">
        <f t="shared" si="688"/>
        <v/>
      </c>
      <c r="CN657" s="163"/>
      <c r="CO657" s="163"/>
      <c r="CP657" s="163" t="str">
        <f t="shared" si="689"/>
        <v/>
      </c>
      <c r="CQ657" s="163"/>
      <c r="CR657" s="163"/>
      <c r="CS657" s="185" t="str">
        <f t="shared" si="706"/>
        <v/>
      </c>
      <c r="CT657" s="70"/>
      <c r="CU657" s="70">
        <f t="shared" si="690"/>
        <v>0</v>
      </c>
      <c r="CV657" s="70">
        <f t="shared" si="691"/>
        <v>0</v>
      </c>
      <c r="CW657" s="70"/>
      <c r="CX657" s="96">
        <f t="shared" si="692"/>
        <v>0</v>
      </c>
      <c r="CY657" s="70"/>
      <c r="CZ657" s="70" t="e">
        <f t="shared" si="693"/>
        <v>#VALUE!</v>
      </c>
      <c r="DA657" s="70" t="e">
        <f t="shared" si="694"/>
        <v>#VALUE!</v>
      </c>
      <c r="DB657" s="70"/>
      <c r="DC657" s="70" t="b">
        <f t="shared" si="643"/>
        <v>0</v>
      </c>
      <c r="DD657" s="70">
        <f t="shared" si="695"/>
        <v>0</v>
      </c>
      <c r="DE657" s="70" t="str">
        <f t="shared" si="696"/>
        <v/>
      </c>
      <c r="DF657" s="70"/>
      <c r="DG657" s="70" t="str">
        <f t="shared" si="644"/>
        <v/>
      </c>
      <c r="DH657" s="70" t="b">
        <f t="shared" si="645"/>
        <v>0</v>
      </c>
      <c r="DI657" s="70" t="str">
        <f t="shared" si="646"/>
        <v/>
      </c>
      <c r="DJ657" s="70"/>
      <c r="DK657" s="70" t="str">
        <f t="shared" si="697"/>
        <v/>
      </c>
      <c r="DL657" s="70" t="str">
        <f t="shared" si="698"/>
        <v/>
      </c>
      <c r="DM657" s="70"/>
      <c r="DN657" s="70" t="str">
        <f t="shared" si="699"/>
        <v/>
      </c>
      <c r="DO657" s="70" t="str">
        <f>IF(DK657="","",AND((COUNTIF($DK$12:DL657,DK657))=1,(COUNTIF($DK$12:DL657,DL657))=1))</f>
        <v/>
      </c>
      <c r="DP657" s="70" t="str">
        <f>IF(DK657="","",AND((COUNTIF(DK657:$DL$812,DK657))=1,(COUNTIF(DK657:$DL$812,DL657))=1))</f>
        <v/>
      </c>
      <c r="DQ657" s="70"/>
      <c r="DR657" s="70" t="b">
        <f t="shared" si="700"/>
        <v>0</v>
      </c>
      <c r="DS657" s="70" t="b">
        <f t="shared" si="701"/>
        <v>0</v>
      </c>
      <c r="DT657" s="70">
        <f t="shared" si="647"/>
        <v>0</v>
      </c>
      <c r="DU657" s="70">
        <f t="shared" si="648"/>
        <v>0</v>
      </c>
      <c r="DV657" s="70" t="b">
        <f t="shared" si="702"/>
        <v>0</v>
      </c>
      <c r="DW657" s="70" t="b">
        <f t="shared" si="703"/>
        <v>0</v>
      </c>
      <c r="DX657" s="70"/>
      <c r="DY657" s="70" t="b">
        <f t="shared" si="704"/>
        <v>0</v>
      </c>
      <c r="DZ657" s="70">
        <f t="shared" si="705"/>
        <v>0</v>
      </c>
      <c r="EA657" s="70"/>
    </row>
    <row r="658" spans="1:131" x14ac:dyDescent="0.25">
      <c r="A658" s="24" t="str">
        <f t="shared" si="670"/>
        <v/>
      </c>
      <c r="B658" s="36"/>
      <c r="C658" s="37"/>
      <c r="D658" s="38"/>
      <c r="E658" s="37"/>
      <c r="F658" s="38"/>
      <c r="G658" s="39"/>
      <c r="H658" s="35"/>
      <c r="I658" s="30"/>
      <c r="J658" s="38"/>
      <c r="K658" s="36"/>
      <c r="L658" s="40"/>
      <c r="M658" s="43"/>
      <c r="N658" s="44"/>
      <c r="O658" s="35"/>
      <c r="P658" s="87"/>
      <c r="R658" s="70"/>
      <c r="S658" s="70"/>
      <c r="T658" s="99" t="s">
        <v>1457</v>
      </c>
      <c r="U658" s="146" t="s">
        <v>1458</v>
      </c>
      <c r="V658" s="70"/>
      <c r="W658" s="70"/>
      <c r="X658" s="70"/>
      <c r="Y658" s="70"/>
      <c r="Z658" t="b">
        <f t="shared" si="649"/>
        <v>0</v>
      </c>
      <c r="AA658" t="b">
        <f t="shared" si="671"/>
        <v>0</v>
      </c>
      <c r="AB658" t="b">
        <f t="shared" si="650"/>
        <v>0</v>
      </c>
      <c r="AC658" t="b">
        <f t="shared" si="651"/>
        <v>0</v>
      </c>
      <c r="AD658" s="101" t="b">
        <f t="shared" si="652"/>
        <v>0</v>
      </c>
      <c r="AE658" t="e">
        <f t="shared" si="653"/>
        <v>#VALUE!</v>
      </c>
      <c r="AF658" t="b">
        <f t="shared" si="654"/>
        <v>0</v>
      </c>
      <c r="AG658" s="135"/>
      <c r="AH658" s="82" t="b">
        <f t="shared" si="655"/>
        <v>0</v>
      </c>
      <c r="AI658" s="99" t="b">
        <f t="shared" si="656"/>
        <v>0</v>
      </c>
      <c r="AJ658" s="70" t="b">
        <f t="shared" si="657"/>
        <v>0</v>
      </c>
      <c r="AK658" s="111" t="b">
        <f t="shared" si="672"/>
        <v>0</v>
      </c>
      <c r="AL658" s="82" t="e">
        <f t="shared" si="658"/>
        <v>#VALUE!</v>
      </c>
      <c r="AM658" s="82" t="b">
        <f t="shared" si="659"/>
        <v>0</v>
      </c>
      <c r="AN658" s="82" t="b">
        <f t="shared" si="660"/>
        <v>0</v>
      </c>
      <c r="AO658" s="82" t="b">
        <f t="shared" si="673"/>
        <v>0</v>
      </c>
      <c r="AP658" s="82" t="b">
        <f t="shared" si="661"/>
        <v>0</v>
      </c>
      <c r="AQ658" s="82" t="b">
        <f t="shared" si="674"/>
        <v>0</v>
      </c>
      <c r="AR658" s="70">
        <f t="shared" si="675"/>
        <v>0</v>
      </c>
      <c r="AS658" s="82" t="b">
        <f t="shared" si="662"/>
        <v>0</v>
      </c>
      <c r="AT658" s="82" t="b">
        <f t="shared" si="663"/>
        <v>0</v>
      </c>
      <c r="AU658" s="82" t="b">
        <f t="shared" si="664"/>
        <v>0</v>
      </c>
      <c r="AV658" s="82" t="b">
        <f t="shared" si="665"/>
        <v>0</v>
      </c>
      <c r="AW658" s="82" t="b">
        <f t="shared" si="666"/>
        <v>0</v>
      </c>
      <c r="AX658" s="82" t="b">
        <f t="shared" si="667"/>
        <v>0</v>
      </c>
      <c r="AY658" s="82" t="b">
        <f t="shared" si="676"/>
        <v>0</v>
      </c>
      <c r="AZ658" s="82"/>
      <c r="BA658" s="82" t="b">
        <f t="shared" si="677"/>
        <v>0</v>
      </c>
      <c r="BB658" s="82" t="b">
        <f t="shared" si="678"/>
        <v>0</v>
      </c>
      <c r="BC658" s="82" t="b">
        <f t="shared" si="679"/>
        <v>0</v>
      </c>
      <c r="BD658" s="70"/>
      <c r="BE658" s="70" t="str">
        <f t="shared" si="668"/>
        <v/>
      </c>
      <c r="BF658" s="70">
        <v>647</v>
      </c>
      <c r="BG658" s="70"/>
      <c r="BH658" s="70"/>
      <c r="BI658" s="70"/>
      <c r="BJ658" s="70"/>
      <c r="BK658" s="70"/>
      <c r="BL658" s="70"/>
      <c r="BM658" s="70"/>
      <c r="BN658" s="70"/>
      <c r="BO658" s="70"/>
      <c r="BP658" s="70"/>
      <c r="BQ658" s="70"/>
      <c r="BR658" s="70"/>
      <c r="BS658" s="70" t="b">
        <f t="shared" si="669"/>
        <v>0</v>
      </c>
      <c r="BT658" s="70">
        <f>COUNTA(B659:$O$830)</f>
        <v>0</v>
      </c>
      <c r="BU658" s="70"/>
      <c r="BV658" s="163"/>
      <c r="BW658" s="163"/>
      <c r="BX658" s="163"/>
      <c r="BY658" s="163"/>
      <c r="BZ658" s="163"/>
      <c r="CA658" s="163"/>
      <c r="CB658" s="163"/>
      <c r="CC658" s="163"/>
      <c r="CD658" s="163"/>
      <c r="CE658" s="163" t="str">
        <f t="shared" si="680"/>
        <v/>
      </c>
      <c r="CF658" s="163" t="str">
        <f t="shared" si="681"/>
        <v/>
      </c>
      <c r="CG658" s="163" t="str">
        <f t="shared" si="682"/>
        <v/>
      </c>
      <c r="CH658" s="163" t="str">
        <f t="shared" si="683"/>
        <v/>
      </c>
      <c r="CI658" s="163" t="str">
        <f t="shared" si="684"/>
        <v/>
      </c>
      <c r="CJ658" s="163" t="str">
        <f t="shared" si="685"/>
        <v/>
      </c>
      <c r="CK658" s="163" t="str">
        <f t="shared" si="686"/>
        <v/>
      </c>
      <c r="CL658" s="163" t="str">
        <f t="shared" si="687"/>
        <v/>
      </c>
      <c r="CM658" s="163" t="str">
        <f t="shared" si="688"/>
        <v/>
      </c>
      <c r="CN658" s="163"/>
      <c r="CO658" s="163"/>
      <c r="CP658" s="163" t="str">
        <f t="shared" si="689"/>
        <v/>
      </c>
      <c r="CQ658" s="163"/>
      <c r="CR658" s="163"/>
      <c r="CS658" s="185" t="str">
        <f t="shared" si="706"/>
        <v/>
      </c>
      <c r="CT658" s="70"/>
      <c r="CU658" s="70">
        <f t="shared" si="690"/>
        <v>0</v>
      </c>
      <c r="CV658" s="70">
        <f t="shared" si="691"/>
        <v>0</v>
      </c>
      <c r="CW658" s="70"/>
      <c r="CX658" s="96">
        <f t="shared" si="692"/>
        <v>0</v>
      </c>
      <c r="CY658" s="70"/>
      <c r="CZ658" s="70" t="e">
        <f t="shared" si="693"/>
        <v>#VALUE!</v>
      </c>
      <c r="DA658" s="70" t="e">
        <f t="shared" si="694"/>
        <v>#VALUE!</v>
      </c>
      <c r="DB658" s="70"/>
      <c r="DC658" s="70" t="b">
        <f t="shared" ref="DC658:DC721" si="707">IF(ISBLANK(C658),FALSE,OR(B658="imb",AND((B658="apae"),((C658="a")+(E658="a")+(C658="p")+(E658="p")+(C658="AT")+(E658="AT")+(C658="F")+(E658="F")+(C658="PT")+(E658="PT"))&lt;&gt;2),AND(B658&lt;&gt;"apae",ISBLANK(B658)=FALSE,((C658="a")+(E658="a")+(C658="p")+(E658="p")+(C658="AT")+(E658="AT")+(C658="F")+(E658="F")+(C658="PT")+(E658="PT"))=2), AND(B658="gv",C658&amp;E658&amp;H658&lt;&gt;"ccgalerie"), AND(ISBLANK(B658),(C658&amp;E658="cc")),AND(B658="cf",OR(C658&amp;E658&lt;&gt;"cc",AND(C658&amp;E658="cc",H658="caniveau"),AND(C658&amp;E658="cc",H658="galerie"))),AND(NOT(ISBLANK(B658)),OR((C658="ct"),(E658="ct"))),AND(NOT(ISBLANK(B658)),OR((C658&amp;E658="imba"),(C658&amp;E658="aimb"))),AND((B658="ca"),OR(C658&amp;E658&lt;&gt;"imbc"),(C658&amp;E658&lt;&gt;"cimb")),AND(B658="gv",C658&amp;E658&amp;H658&lt;&gt;"ccgalerie"),AND(B658&lt;&gt;"gv",C658&amp;E658&amp;H658="ccgalerie"),(NOT(C658="c"))+(B658="ss")+(B658="se")=2))</f>
        <v>0</v>
      </c>
      <c r="DD658" s="70">
        <f t="shared" si="695"/>
        <v>0</v>
      </c>
      <c r="DE658" s="70" t="str">
        <f t="shared" si="696"/>
        <v/>
      </c>
      <c r="DF658" s="70"/>
      <c r="DG658" s="70" t="str">
        <f t="shared" si="644"/>
        <v/>
      </c>
      <c r="DH658" s="70" t="b">
        <f t="shared" si="645"/>
        <v>0</v>
      </c>
      <c r="DI658" s="70" t="str">
        <f t="shared" si="646"/>
        <v/>
      </c>
      <c r="DJ658" s="70"/>
      <c r="DK658" s="70" t="str">
        <f t="shared" si="697"/>
        <v/>
      </c>
      <c r="DL658" s="70" t="str">
        <f t="shared" si="698"/>
        <v/>
      </c>
      <c r="DM658" s="70"/>
      <c r="DN658" s="70" t="str">
        <f t="shared" si="699"/>
        <v/>
      </c>
      <c r="DO658" s="70" t="str">
        <f>IF(DK658="","",AND((COUNTIF($DK$12:DL658,DK658))=1,(COUNTIF($DK$12:DL658,DL658))=1))</f>
        <v/>
      </c>
      <c r="DP658" s="70" t="str">
        <f>IF(DK658="","",AND((COUNTIF(DK658:$DL$812,DK658))=1,(COUNTIF(DK658:$DL$812,DL658))=1))</f>
        <v/>
      </c>
      <c r="DQ658" s="70"/>
      <c r="DR658" s="70" t="b">
        <f t="shared" si="700"/>
        <v>0</v>
      </c>
      <c r="DS658" s="70" t="b">
        <f t="shared" si="701"/>
        <v>0</v>
      </c>
      <c r="DT658" s="70">
        <f t="shared" si="647"/>
        <v>0</v>
      </c>
      <c r="DU658" s="70">
        <f t="shared" si="648"/>
        <v>0</v>
      </c>
      <c r="DV658" s="70" t="b">
        <f t="shared" si="702"/>
        <v>0</v>
      </c>
      <c r="DW658" s="70" t="b">
        <f t="shared" si="703"/>
        <v>0</v>
      </c>
      <c r="DX658" s="70"/>
      <c r="DY658" s="70" t="b">
        <f t="shared" si="704"/>
        <v>0</v>
      </c>
      <c r="DZ658" s="70">
        <f t="shared" si="705"/>
        <v>0</v>
      </c>
      <c r="EA658" s="70"/>
    </row>
    <row r="659" spans="1:131" x14ac:dyDescent="0.25">
      <c r="A659" s="24" t="str">
        <f t="shared" si="670"/>
        <v/>
      </c>
      <c r="B659" s="36"/>
      <c r="C659" s="37"/>
      <c r="D659" s="38"/>
      <c r="E659" s="37"/>
      <c r="F659" s="38"/>
      <c r="G659" s="39"/>
      <c r="H659" s="35"/>
      <c r="I659" s="30"/>
      <c r="J659" s="38"/>
      <c r="K659" s="36"/>
      <c r="L659" s="40"/>
      <c r="M659" s="43"/>
      <c r="N659" s="44"/>
      <c r="O659" s="35"/>
      <c r="P659" s="87"/>
      <c r="R659" s="70"/>
      <c r="S659" s="70"/>
      <c r="T659" s="99" t="s">
        <v>1459</v>
      </c>
      <c r="U659" s="146" t="s">
        <v>1460</v>
      </c>
      <c r="V659" s="70"/>
      <c r="W659" s="70"/>
      <c r="X659" s="70"/>
      <c r="Y659" s="70"/>
      <c r="Z659" t="b">
        <f t="shared" si="649"/>
        <v>0</v>
      </c>
      <c r="AA659" t="b">
        <f t="shared" si="671"/>
        <v>0</v>
      </c>
      <c r="AB659" t="b">
        <f t="shared" si="650"/>
        <v>0</v>
      </c>
      <c r="AC659" t="b">
        <f t="shared" si="651"/>
        <v>0</v>
      </c>
      <c r="AD659" s="101" t="b">
        <f t="shared" si="652"/>
        <v>0</v>
      </c>
      <c r="AE659" t="e">
        <f t="shared" si="653"/>
        <v>#VALUE!</v>
      </c>
      <c r="AF659" t="b">
        <f t="shared" si="654"/>
        <v>0</v>
      </c>
      <c r="AG659" s="135"/>
      <c r="AH659" s="82" t="b">
        <f t="shared" si="655"/>
        <v>0</v>
      </c>
      <c r="AI659" s="99" t="b">
        <f t="shared" si="656"/>
        <v>0</v>
      </c>
      <c r="AJ659" s="70" t="b">
        <f t="shared" si="657"/>
        <v>0</v>
      </c>
      <c r="AK659" s="111" t="b">
        <f t="shared" si="672"/>
        <v>0</v>
      </c>
      <c r="AL659" s="82" t="e">
        <f t="shared" si="658"/>
        <v>#VALUE!</v>
      </c>
      <c r="AM659" s="82" t="b">
        <f t="shared" si="659"/>
        <v>0</v>
      </c>
      <c r="AN659" s="82" t="b">
        <f t="shared" si="660"/>
        <v>0</v>
      </c>
      <c r="AO659" s="82" t="b">
        <f t="shared" si="673"/>
        <v>0</v>
      </c>
      <c r="AP659" s="82" t="b">
        <f t="shared" si="661"/>
        <v>0</v>
      </c>
      <c r="AQ659" s="82" t="b">
        <f t="shared" si="674"/>
        <v>0</v>
      </c>
      <c r="AR659" s="70">
        <f t="shared" si="675"/>
        <v>0</v>
      </c>
      <c r="AS659" s="82" t="b">
        <f t="shared" si="662"/>
        <v>0</v>
      </c>
      <c r="AT659" s="82" t="b">
        <f t="shared" si="663"/>
        <v>0</v>
      </c>
      <c r="AU659" s="82" t="b">
        <f t="shared" si="664"/>
        <v>0</v>
      </c>
      <c r="AV659" s="82" t="b">
        <f t="shared" si="665"/>
        <v>0</v>
      </c>
      <c r="AW659" s="82" t="b">
        <f t="shared" si="666"/>
        <v>0</v>
      </c>
      <c r="AX659" s="82" t="b">
        <f t="shared" si="667"/>
        <v>0</v>
      </c>
      <c r="AY659" s="82" t="b">
        <f t="shared" si="676"/>
        <v>0</v>
      </c>
      <c r="AZ659" s="82"/>
      <c r="BA659" s="82" t="b">
        <f t="shared" si="677"/>
        <v>0</v>
      </c>
      <c r="BB659" s="82" t="b">
        <f t="shared" si="678"/>
        <v>0</v>
      </c>
      <c r="BC659" s="82" t="b">
        <f t="shared" si="679"/>
        <v>0</v>
      </c>
      <c r="BD659" s="70"/>
      <c r="BE659" s="70" t="str">
        <f t="shared" si="668"/>
        <v/>
      </c>
      <c r="BF659" s="70">
        <v>648</v>
      </c>
      <c r="BG659" s="70"/>
      <c r="BH659" s="70"/>
      <c r="BI659" s="70"/>
      <c r="BJ659" s="70"/>
      <c r="BK659" s="70"/>
      <c r="BL659" s="70"/>
      <c r="BM659" s="70"/>
      <c r="BN659" s="70"/>
      <c r="BO659" s="70"/>
      <c r="BP659" s="70"/>
      <c r="BQ659" s="70"/>
      <c r="BR659" s="70"/>
      <c r="BS659" s="70" t="b">
        <f t="shared" si="669"/>
        <v>0</v>
      </c>
      <c r="BT659" s="70">
        <f>COUNTA(B660:$O$830)</f>
        <v>0</v>
      </c>
      <c r="BU659" s="70"/>
      <c r="BV659" s="163"/>
      <c r="BW659" s="163"/>
      <c r="BX659" s="163"/>
      <c r="BY659" s="163"/>
      <c r="BZ659" s="163"/>
      <c r="CA659" s="163"/>
      <c r="CB659" s="163"/>
      <c r="CC659" s="163"/>
      <c r="CD659" s="163"/>
      <c r="CE659" s="163" t="str">
        <f t="shared" si="680"/>
        <v/>
      </c>
      <c r="CF659" s="163" t="str">
        <f t="shared" si="681"/>
        <v/>
      </c>
      <c r="CG659" s="163" t="str">
        <f t="shared" si="682"/>
        <v/>
      </c>
      <c r="CH659" s="163" t="str">
        <f t="shared" si="683"/>
        <v/>
      </c>
      <c r="CI659" s="163" t="str">
        <f t="shared" si="684"/>
        <v/>
      </c>
      <c r="CJ659" s="163" t="str">
        <f t="shared" si="685"/>
        <v/>
      </c>
      <c r="CK659" s="163" t="str">
        <f t="shared" si="686"/>
        <v/>
      </c>
      <c r="CL659" s="163" t="str">
        <f t="shared" si="687"/>
        <v/>
      </c>
      <c r="CM659" s="163" t="str">
        <f t="shared" si="688"/>
        <v/>
      </c>
      <c r="CN659" s="163"/>
      <c r="CO659" s="163"/>
      <c r="CP659" s="163" t="str">
        <f t="shared" si="689"/>
        <v/>
      </c>
      <c r="CQ659" s="163"/>
      <c r="CR659" s="163"/>
      <c r="CS659" s="185" t="str">
        <f t="shared" si="706"/>
        <v/>
      </c>
      <c r="CT659" s="70"/>
      <c r="CU659" s="70">
        <f t="shared" si="690"/>
        <v>0</v>
      </c>
      <c r="CV659" s="70">
        <f t="shared" si="691"/>
        <v>0</v>
      </c>
      <c r="CW659" s="70"/>
      <c r="CX659" s="96">
        <f t="shared" si="692"/>
        <v>0</v>
      </c>
      <c r="CY659" s="70"/>
      <c r="CZ659" s="70" t="e">
        <f t="shared" si="693"/>
        <v>#VALUE!</v>
      </c>
      <c r="DA659" s="70" t="e">
        <f t="shared" si="694"/>
        <v>#VALUE!</v>
      </c>
      <c r="DB659" s="70"/>
      <c r="DC659" s="70" t="b">
        <f t="shared" si="707"/>
        <v>0</v>
      </c>
      <c r="DD659" s="70">
        <f t="shared" si="695"/>
        <v>0</v>
      </c>
      <c r="DE659" s="70" t="str">
        <f t="shared" si="696"/>
        <v/>
      </c>
      <c r="DF659" s="70"/>
      <c r="DG659" s="70" t="str">
        <f t="shared" si="644"/>
        <v/>
      </c>
      <c r="DH659" s="70" t="b">
        <f t="shared" si="645"/>
        <v>0</v>
      </c>
      <c r="DI659" s="70" t="str">
        <f t="shared" si="646"/>
        <v/>
      </c>
      <c r="DJ659" s="70"/>
      <c r="DK659" s="70" t="str">
        <f t="shared" si="697"/>
        <v/>
      </c>
      <c r="DL659" s="70" t="str">
        <f t="shared" si="698"/>
        <v/>
      </c>
      <c r="DM659" s="70"/>
      <c r="DN659" s="70" t="str">
        <f t="shared" si="699"/>
        <v/>
      </c>
      <c r="DO659" s="70" t="str">
        <f>IF(DK659="","",AND((COUNTIF($DK$12:DL659,DK659))=1,(COUNTIF($DK$12:DL659,DL659))=1))</f>
        <v/>
      </c>
      <c r="DP659" s="70" t="str">
        <f>IF(DK659="","",AND((COUNTIF(DK659:$DL$812,DK659))=1,(COUNTIF(DK659:$DL$812,DL659))=1))</f>
        <v/>
      </c>
      <c r="DQ659" s="70"/>
      <c r="DR659" s="70" t="b">
        <f t="shared" si="700"/>
        <v>0</v>
      </c>
      <c r="DS659" s="70" t="b">
        <f t="shared" si="701"/>
        <v>0</v>
      </c>
      <c r="DT659" s="70">
        <f t="shared" si="647"/>
        <v>0</v>
      </c>
      <c r="DU659" s="70">
        <f t="shared" si="648"/>
        <v>0</v>
      </c>
      <c r="DV659" s="70" t="b">
        <f t="shared" si="702"/>
        <v>0</v>
      </c>
      <c r="DW659" s="70" t="b">
        <f t="shared" si="703"/>
        <v>0</v>
      </c>
      <c r="DX659" s="70"/>
      <c r="DY659" s="70" t="b">
        <f t="shared" si="704"/>
        <v>0</v>
      </c>
      <c r="DZ659" s="70">
        <f t="shared" si="705"/>
        <v>0</v>
      </c>
      <c r="EA659" s="70"/>
    </row>
    <row r="660" spans="1:131" x14ac:dyDescent="0.25">
      <c r="A660" s="24" t="str">
        <f t="shared" si="670"/>
        <v/>
      </c>
      <c r="B660" s="36"/>
      <c r="C660" s="37"/>
      <c r="D660" s="38"/>
      <c r="E660" s="37"/>
      <c r="F660" s="38"/>
      <c r="G660" s="39"/>
      <c r="H660" s="35"/>
      <c r="I660" s="30"/>
      <c r="J660" s="38"/>
      <c r="K660" s="36"/>
      <c r="L660" s="40"/>
      <c r="M660" s="43"/>
      <c r="N660" s="44"/>
      <c r="O660" s="35"/>
      <c r="P660" s="87"/>
      <c r="R660" s="70"/>
      <c r="S660" s="70"/>
      <c r="T660" s="99" t="s">
        <v>1461</v>
      </c>
      <c r="U660" s="146" t="s">
        <v>1462</v>
      </c>
      <c r="V660" s="70"/>
      <c r="W660" s="70"/>
      <c r="X660" s="70"/>
      <c r="Y660" s="70"/>
      <c r="Z660" t="b">
        <f t="shared" si="649"/>
        <v>0</v>
      </c>
      <c r="AA660" t="b">
        <f t="shared" si="671"/>
        <v>0</v>
      </c>
      <c r="AB660" t="b">
        <f t="shared" si="650"/>
        <v>0</v>
      </c>
      <c r="AC660" t="b">
        <f t="shared" si="651"/>
        <v>0</v>
      </c>
      <c r="AD660" s="101" t="b">
        <f t="shared" si="652"/>
        <v>0</v>
      </c>
      <c r="AE660" t="e">
        <f t="shared" si="653"/>
        <v>#VALUE!</v>
      </c>
      <c r="AF660" t="b">
        <f t="shared" si="654"/>
        <v>0</v>
      </c>
      <c r="AG660" s="135"/>
      <c r="AH660" s="82" t="b">
        <f t="shared" si="655"/>
        <v>0</v>
      </c>
      <c r="AI660" s="99" t="b">
        <f t="shared" si="656"/>
        <v>0</v>
      </c>
      <c r="AJ660" s="70" t="b">
        <f t="shared" si="657"/>
        <v>0</v>
      </c>
      <c r="AK660" s="111" t="b">
        <f t="shared" si="672"/>
        <v>0</v>
      </c>
      <c r="AL660" s="82" t="e">
        <f t="shared" si="658"/>
        <v>#VALUE!</v>
      </c>
      <c r="AM660" s="82" t="b">
        <f t="shared" si="659"/>
        <v>0</v>
      </c>
      <c r="AN660" s="82" t="b">
        <f t="shared" si="660"/>
        <v>0</v>
      </c>
      <c r="AO660" s="82" t="b">
        <f t="shared" si="673"/>
        <v>0</v>
      </c>
      <c r="AP660" s="82" t="b">
        <f t="shared" si="661"/>
        <v>0</v>
      </c>
      <c r="AQ660" s="82" t="b">
        <f t="shared" si="674"/>
        <v>0</v>
      </c>
      <c r="AR660" s="70">
        <f t="shared" si="675"/>
        <v>0</v>
      </c>
      <c r="AS660" s="82" t="b">
        <f t="shared" si="662"/>
        <v>0</v>
      </c>
      <c r="AT660" s="82" t="b">
        <f t="shared" si="663"/>
        <v>0</v>
      </c>
      <c r="AU660" s="82" t="b">
        <f t="shared" si="664"/>
        <v>0</v>
      </c>
      <c r="AV660" s="82" t="b">
        <f t="shared" si="665"/>
        <v>0</v>
      </c>
      <c r="AW660" s="82" t="b">
        <f t="shared" si="666"/>
        <v>0</v>
      </c>
      <c r="AX660" s="82" t="b">
        <f t="shared" si="667"/>
        <v>0</v>
      </c>
      <c r="AY660" s="82" t="b">
        <f t="shared" si="676"/>
        <v>0</v>
      </c>
      <c r="AZ660" s="82"/>
      <c r="BA660" s="82" t="b">
        <f t="shared" si="677"/>
        <v>0</v>
      </c>
      <c r="BB660" s="82" t="b">
        <f t="shared" si="678"/>
        <v>0</v>
      </c>
      <c r="BC660" s="82" t="b">
        <f t="shared" si="679"/>
        <v>0</v>
      </c>
      <c r="BD660" s="70"/>
      <c r="BE660" s="70" t="str">
        <f t="shared" si="668"/>
        <v/>
      </c>
      <c r="BF660" s="70">
        <v>649</v>
      </c>
      <c r="BG660" s="70"/>
      <c r="BH660" s="70"/>
      <c r="BI660" s="70"/>
      <c r="BJ660" s="70"/>
      <c r="BK660" s="70"/>
      <c r="BL660" s="70"/>
      <c r="BM660" s="70"/>
      <c r="BN660" s="70"/>
      <c r="BO660" s="70"/>
      <c r="BP660" s="70"/>
      <c r="BQ660" s="70"/>
      <c r="BR660" s="70"/>
      <c r="BS660" s="70" t="b">
        <f t="shared" si="669"/>
        <v>0</v>
      </c>
      <c r="BT660" s="70">
        <f>COUNTA(B661:$O$830)</f>
        <v>0</v>
      </c>
      <c r="BU660" s="70"/>
      <c r="BV660" s="163"/>
      <c r="BW660" s="163"/>
      <c r="BX660" s="163"/>
      <c r="BY660" s="163"/>
      <c r="BZ660" s="163"/>
      <c r="CA660" s="163"/>
      <c r="CB660" s="163"/>
      <c r="CC660" s="163"/>
      <c r="CD660" s="163"/>
      <c r="CE660" s="163" t="str">
        <f t="shared" si="680"/>
        <v/>
      </c>
      <c r="CF660" s="163" t="str">
        <f t="shared" si="681"/>
        <v/>
      </c>
      <c r="CG660" s="163" t="str">
        <f t="shared" si="682"/>
        <v/>
      </c>
      <c r="CH660" s="163" t="str">
        <f t="shared" si="683"/>
        <v/>
      </c>
      <c r="CI660" s="163" t="str">
        <f t="shared" si="684"/>
        <v/>
      </c>
      <c r="CJ660" s="163" t="str">
        <f t="shared" si="685"/>
        <v/>
      </c>
      <c r="CK660" s="163" t="str">
        <f t="shared" si="686"/>
        <v/>
      </c>
      <c r="CL660" s="163" t="str">
        <f t="shared" si="687"/>
        <v/>
      </c>
      <c r="CM660" s="163" t="str">
        <f t="shared" si="688"/>
        <v/>
      </c>
      <c r="CN660" s="163"/>
      <c r="CO660" s="163"/>
      <c r="CP660" s="163" t="str">
        <f t="shared" si="689"/>
        <v/>
      </c>
      <c r="CQ660" s="163"/>
      <c r="CR660" s="163"/>
      <c r="CS660" s="185" t="str">
        <f t="shared" si="706"/>
        <v/>
      </c>
      <c r="CT660" s="70"/>
      <c r="CU660" s="70">
        <f t="shared" si="690"/>
        <v>0</v>
      </c>
      <c r="CV660" s="70">
        <f t="shared" si="691"/>
        <v>0</v>
      </c>
      <c r="CW660" s="70"/>
      <c r="CX660" s="96">
        <f t="shared" si="692"/>
        <v>0</v>
      </c>
      <c r="CY660" s="70"/>
      <c r="CZ660" s="70" t="e">
        <f t="shared" si="693"/>
        <v>#VALUE!</v>
      </c>
      <c r="DA660" s="70" t="e">
        <f t="shared" si="694"/>
        <v>#VALUE!</v>
      </c>
      <c r="DB660" s="70"/>
      <c r="DC660" s="70" t="b">
        <f t="shared" si="707"/>
        <v>0</v>
      </c>
      <c r="DD660" s="70">
        <f t="shared" si="695"/>
        <v>0</v>
      </c>
      <c r="DE660" s="70" t="str">
        <f t="shared" si="696"/>
        <v/>
      </c>
      <c r="DF660" s="70"/>
      <c r="DG660" s="70" t="str">
        <f t="shared" si="644"/>
        <v/>
      </c>
      <c r="DH660" s="70" t="b">
        <f t="shared" si="645"/>
        <v>0</v>
      </c>
      <c r="DI660" s="70" t="str">
        <f t="shared" si="646"/>
        <v/>
      </c>
      <c r="DJ660" s="70"/>
      <c r="DK660" s="70" t="str">
        <f t="shared" si="697"/>
        <v/>
      </c>
      <c r="DL660" s="70" t="str">
        <f t="shared" si="698"/>
        <v/>
      </c>
      <c r="DM660" s="70"/>
      <c r="DN660" s="70" t="str">
        <f t="shared" si="699"/>
        <v/>
      </c>
      <c r="DO660" s="70" t="str">
        <f>IF(DK660="","",AND((COUNTIF($DK$12:DL660,DK660))=1,(COUNTIF($DK$12:DL660,DL660))=1))</f>
        <v/>
      </c>
      <c r="DP660" s="70" t="str">
        <f>IF(DK660="","",AND((COUNTIF(DK660:$DL$812,DK660))=1,(COUNTIF(DK660:$DL$812,DL660))=1))</f>
        <v/>
      </c>
      <c r="DQ660" s="70"/>
      <c r="DR660" s="70" t="b">
        <f t="shared" si="700"/>
        <v>0</v>
      </c>
      <c r="DS660" s="70" t="b">
        <f t="shared" si="701"/>
        <v>0</v>
      </c>
      <c r="DT660" s="70">
        <f t="shared" si="647"/>
        <v>0</v>
      </c>
      <c r="DU660" s="70">
        <f t="shared" si="648"/>
        <v>0</v>
      </c>
      <c r="DV660" s="70" t="b">
        <f t="shared" si="702"/>
        <v>0</v>
      </c>
      <c r="DW660" s="70" t="b">
        <f t="shared" si="703"/>
        <v>0</v>
      </c>
      <c r="DX660" s="70"/>
      <c r="DY660" s="70" t="b">
        <f t="shared" si="704"/>
        <v>0</v>
      </c>
      <c r="DZ660" s="70">
        <f t="shared" si="705"/>
        <v>0</v>
      </c>
      <c r="EA660" s="70"/>
    </row>
    <row r="661" spans="1:131" x14ac:dyDescent="0.25">
      <c r="A661" s="24" t="str">
        <f t="shared" si="670"/>
        <v/>
      </c>
      <c r="B661" s="36"/>
      <c r="C661" s="37"/>
      <c r="D661" s="38"/>
      <c r="E661" s="37"/>
      <c r="F661" s="38"/>
      <c r="G661" s="39"/>
      <c r="H661" s="35"/>
      <c r="I661" s="30"/>
      <c r="J661" s="38"/>
      <c r="K661" s="36"/>
      <c r="L661" s="40"/>
      <c r="M661" s="43"/>
      <c r="N661" s="44"/>
      <c r="O661" s="35"/>
      <c r="P661" s="87"/>
      <c r="R661" s="70"/>
      <c r="S661" s="70"/>
      <c r="T661" s="99" t="s">
        <v>1463</v>
      </c>
      <c r="U661" s="146" t="s">
        <v>1464</v>
      </c>
      <c r="V661" s="70"/>
      <c r="W661" s="70"/>
      <c r="X661" s="70"/>
      <c r="Y661" s="70"/>
      <c r="Z661" t="b">
        <f t="shared" si="649"/>
        <v>0</v>
      </c>
      <c r="AA661" t="b">
        <f t="shared" si="671"/>
        <v>0</v>
      </c>
      <c r="AB661" t="b">
        <f t="shared" si="650"/>
        <v>0</v>
      </c>
      <c r="AC661" t="b">
        <f t="shared" si="651"/>
        <v>0</v>
      </c>
      <c r="AD661" s="101" t="b">
        <f t="shared" si="652"/>
        <v>0</v>
      </c>
      <c r="AE661" t="e">
        <f t="shared" si="653"/>
        <v>#VALUE!</v>
      </c>
      <c r="AF661" t="b">
        <f t="shared" si="654"/>
        <v>0</v>
      </c>
      <c r="AG661" s="135"/>
      <c r="AH661" s="82" t="b">
        <f t="shared" si="655"/>
        <v>0</v>
      </c>
      <c r="AI661" s="99" t="b">
        <f t="shared" si="656"/>
        <v>0</v>
      </c>
      <c r="AJ661" s="70" t="b">
        <f t="shared" si="657"/>
        <v>0</v>
      </c>
      <c r="AK661" s="111" t="b">
        <f t="shared" si="672"/>
        <v>0</v>
      </c>
      <c r="AL661" s="82" t="e">
        <f t="shared" si="658"/>
        <v>#VALUE!</v>
      </c>
      <c r="AM661" s="82" t="b">
        <f t="shared" si="659"/>
        <v>0</v>
      </c>
      <c r="AN661" s="82" t="b">
        <f t="shared" si="660"/>
        <v>0</v>
      </c>
      <c r="AO661" s="82" t="b">
        <f t="shared" si="673"/>
        <v>0</v>
      </c>
      <c r="AP661" s="82" t="b">
        <f t="shared" si="661"/>
        <v>0</v>
      </c>
      <c r="AQ661" s="82" t="b">
        <f t="shared" si="674"/>
        <v>0</v>
      </c>
      <c r="AR661" s="70">
        <f t="shared" si="675"/>
        <v>0</v>
      </c>
      <c r="AS661" s="82" t="b">
        <f t="shared" si="662"/>
        <v>0</v>
      </c>
      <c r="AT661" s="82" t="b">
        <f t="shared" si="663"/>
        <v>0</v>
      </c>
      <c r="AU661" s="82" t="b">
        <f t="shared" si="664"/>
        <v>0</v>
      </c>
      <c r="AV661" s="82" t="b">
        <f t="shared" si="665"/>
        <v>0</v>
      </c>
      <c r="AW661" s="82" t="b">
        <f t="shared" si="666"/>
        <v>0</v>
      </c>
      <c r="AX661" s="82" t="b">
        <f t="shared" si="667"/>
        <v>0</v>
      </c>
      <c r="AY661" s="82" t="b">
        <f t="shared" si="676"/>
        <v>0</v>
      </c>
      <c r="AZ661" s="82"/>
      <c r="BA661" s="82" t="b">
        <f t="shared" si="677"/>
        <v>0</v>
      </c>
      <c r="BB661" s="82" t="b">
        <f t="shared" si="678"/>
        <v>0</v>
      </c>
      <c r="BC661" s="82" t="b">
        <f t="shared" si="679"/>
        <v>0</v>
      </c>
      <c r="BD661" s="70"/>
      <c r="BE661" s="70" t="str">
        <f t="shared" si="668"/>
        <v/>
      </c>
      <c r="BF661" s="70">
        <v>650</v>
      </c>
      <c r="BG661" s="70"/>
      <c r="BH661" s="70"/>
      <c r="BI661" s="70"/>
      <c r="BJ661" s="70"/>
      <c r="BK661" s="70"/>
      <c r="BL661" s="70"/>
      <c r="BM661" s="70"/>
      <c r="BN661" s="70"/>
      <c r="BO661" s="70"/>
      <c r="BP661" s="70"/>
      <c r="BQ661" s="70"/>
      <c r="BR661" s="70"/>
      <c r="BS661" s="70" t="b">
        <f t="shared" si="669"/>
        <v>0</v>
      </c>
      <c r="BT661" s="70">
        <f>COUNTA(B662:$O$830)</f>
        <v>0</v>
      </c>
      <c r="BU661" s="70"/>
      <c r="BV661" s="163"/>
      <c r="BW661" s="163"/>
      <c r="BX661" s="163"/>
      <c r="BY661" s="163"/>
      <c r="BZ661" s="163"/>
      <c r="CA661" s="163"/>
      <c r="CB661" s="163"/>
      <c r="CC661" s="163"/>
      <c r="CD661" s="163"/>
      <c r="CE661" s="163" t="str">
        <f t="shared" si="680"/>
        <v/>
      </c>
      <c r="CF661" s="163" t="str">
        <f t="shared" si="681"/>
        <v/>
      </c>
      <c r="CG661" s="163" t="str">
        <f t="shared" si="682"/>
        <v/>
      </c>
      <c r="CH661" s="163" t="str">
        <f t="shared" si="683"/>
        <v/>
      </c>
      <c r="CI661" s="163" t="str">
        <f t="shared" si="684"/>
        <v/>
      </c>
      <c r="CJ661" s="163" t="str">
        <f t="shared" si="685"/>
        <v/>
      </c>
      <c r="CK661" s="163" t="str">
        <f t="shared" si="686"/>
        <v/>
      </c>
      <c r="CL661" s="163" t="str">
        <f t="shared" si="687"/>
        <v/>
      </c>
      <c r="CM661" s="163" t="str">
        <f t="shared" si="688"/>
        <v/>
      </c>
      <c r="CN661" s="163"/>
      <c r="CO661" s="163"/>
      <c r="CP661" s="163" t="str">
        <f t="shared" si="689"/>
        <v/>
      </c>
      <c r="CQ661" s="163"/>
      <c r="CR661" s="163"/>
      <c r="CS661" s="185" t="str">
        <f t="shared" si="706"/>
        <v/>
      </c>
      <c r="CT661" s="70"/>
      <c r="CU661" s="70">
        <f t="shared" si="690"/>
        <v>0</v>
      </c>
      <c r="CV661" s="70">
        <f t="shared" si="691"/>
        <v>0</v>
      </c>
      <c r="CW661" s="70"/>
      <c r="CX661" s="96">
        <f t="shared" si="692"/>
        <v>0</v>
      </c>
      <c r="CY661" s="70"/>
      <c r="CZ661" s="70" t="e">
        <f t="shared" si="693"/>
        <v>#VALUE!</v>
      </c>
      <c r="DA661" s="70" t="e">
        <f t="shared" si="694"/>
        <v>#VALUE!</v>
      </c>
      <c r="DB661" s="70"/>
      <c r="DC661" s="70" t="b">
        <f t="shared" si="707"/>
        <v>0</v>
      </c>
      <c r="DD661" s="70">
        <f t="shared" si="695"/>
        <v>0</v>
      </c>
      <c r="DE661" s="70" t="str">
        <f t="shared" si="696"/>
        <v/>
      </c>
      <c r="DF661" s="70"/>
      <c r="DG661" s="70" t="str">
        <f t="shared" si="644"/>
        <v/>
      </c>
      <c r="DH661" s="70" t="b">
        <f t="shared" si="645"/>
        <v>0</v>
      </c>
      <c r="DI661" s="70" t="str">
        <f t="shared" si="646"/>
        <v/>
      </c>
      <c r="DJ661" s="70"/>
      <c r="DK661" s="70" t="str">
        <f t="shared" si="697"/>
        <v/>
      </c>
      <c r="DL661" s="70" t="str">
        <f t="shared" si="698"/>
        <v/>
      </c>
      <c r="DM661" s="70"/>
      <c r="DN661" s="70" t="str">
        <f t="shared" si="699"/>
        <v/>
      </c>
      <c r="DO661" s="70" t="str">
        <f>IF(DK661="","",AND((COUNTIF($DK$12:DL661,DK661))=1,(COUNTIF($DK$12:DL661,DL661))=1))</f>
        <v/>
      </c>
      <c r="DP661" s="70" t="str">
        <f>IF(DK661="","",AND((COUNTIF(DK661:$DL$812,DK661))=1,(COUNTIF(DK661:$DL$812,DL661))=1))</f>
        <v/>
      </c>
      <c r="DQ661" s="70"/>
      <c r="DR661" s="70" t="b">
        <f t="shared" si="700"/>
        <v>0</v>
      </c>
      <c r="DS661" s="70" t="b">
        <f t="shared" si="701"/>
        <v>0</v>
      </c>
      <c r="DT661" s="70">
        <f t="shared" si="647"/>
        <v>0</v>
      </c>
      <c r="DU661" s="70">
        <f t="shared" si="648"/>
        <v>0</v>
      </c>
      <c r="DV661" s="70" t="b">
        <f t="shared" si="702"/>
        <v>0</v>
      </c>
      <c r="DW661" s="70" t="b">
        <f t="shared" si="703"/>
        <v>0</v>
      </c>
      <c r="DX661" s="70"/>
      <c r="DY661" s="70" t="b">
        <f t="shared" si="704"/>
        <v>0</v>
      </c>
      <c r="DZ661" s="70">
        <f t="shared" si="705"/>
        <v>0</v>
      </c>
      <c r="EA661" s="70"/>
    </row>
    <row r="662" spans="1:131" x14ac:dyDescent="0.25">
      <c r="A662" s="24" t="str">
        <f t="shared" si="670"/>
        <v/>
      </c>
      <c r="B662" s="36"/>
      <c r="C662" s="37"/>
      <c r="D662" s="38"/>
      <c r="E662" s="37"/>
      <c r="F662" s="38"/>
      <c r="G662" s="39"/>
      <c r="H662" s="35"/>
      <c r="I662" s="30"/>
      <c r="J662" s="38"/>
      <c r="K662" s="36"/>
      <c r="L662" s="40"/>
      <c r="M662" s="43"/>
      <c r="N662" s="44"/>
      <c r="O662" s="35"/>
      <c r="P662" s="87"/>
      <c r="R662" s="70"/>
      <c r="S662" s="70"/>
      <c r="T662" s="99" t="s">
        <v>1465</v>
      </c>
      <c r="U662" s="146" t="s">
        <v>1466</v>
      </c>
      <c r="V662" s="70"/>
      <c r="W662" s="70"/>
      <c r="X662" s="70"/>
      <c r="Y662" s="70"/>
      <c r="Z662" t="b">
        <f t="shared" si="649"/>
        <v>0</v>
      </c>
      <c r="AA662" t="b">
        <f t="shared" si="671"/>
        <v>0</v>
      </c>
      <c r="AB662" t="b">
        <f t="shared" si="650"/>
        <v>0</v>
      </c>
      <c r="AC662" t="b">
        <f t="shared" si="651"/>
        <v>0</v>
      </c>
      <c r="AD662" s="101" t="b">
        <f t="shared" si="652"/>
        <v>0</v>
      </c>
      <c r="AE662" t="e">
        <f t="shared" si="653"/>
        <v>#VALUE!</v>
      </c>
      <c r="AF662" t="b">
        <f t="shared" si="654"/>
        <v>0</v>
      </c>
      <c r="AG662" s="135"/>
      <c r="AH662" s="82" t="b">
        <f t="shared" si="655"/>
        <v>0</v>
      </c>
      <c r="AI662" s="99" t="b">
        <f t="shared" si="656"/>
        <v>0</v>
      </c>
      <c r="AJ662" s="70" t="b">
        <f t="shared" si="657"/>
        <v>0</v>
      </c>
      <c r="AK662" s="111" t="b">
        <f t="shared" si="672"/>
        <v>0</v>
      </c>
      <c r="AL662" s="82" t="e">
        <f t="shared" si="658"/>
        <v>#VALUE!</v>
      </c>
      <c r="AM662" s="82" t="b">
        <f t="shared" si="659"/>
        <v>0</v>
      </c>
      <c r="AN662" s="82" t="b">
        <f t="shared" si="660"/>
        <v>0</v>
      </c>
      <c r="AO662" s="82" t="b">
        <f t="shared" si="673"/>
        <v>0</v>
      </c>
      <c r="AP662" s="82" t="b">
        <f t="shared" si="661"/>
        <v>0</v>
      </c>
      <c r="AQ662" s="82" t="b">
        <f t="shared" si="674"/>
        <v>0</v>
      </c>
      <c r="AR662" s="70">
        <f t="shared" si="675"/>
        <v>0</v>
      </c>
      <c r="AS662" s="82" t="b">
        <f t="shared" si="662"/>
        <v>0</v>
      </c>
      <c r="AT662" s="82" t="b">
        <f t="shared" si="663"/>
        <v>0</v>
      </c>
      <c r="AU662" s="82" t="b">
        <f t="shared" si="664"/>
        <v>0</v>
      </c>
      <c r="AV662" s="82" t="b">
        <f t="shared" si="665"/>
        <v>0</v>
      </c>
      <c r="AW662" s="82" t="b">
        <f t="shared" si="666"/>
        <v>0</v>
      </c>
      <c r="AX662" s="82" t="b">
        <f t="shared" si="667"/>
        <v>0</v>
      </c>
      <c r="AY662" s="82" t="b">
        <f t="shared" si="676"/>
        <v>0</v>
      </c>
      <c r="AZ662" s="82"/>
      <c r="BA662" s="82" t="b">
        <f t="shared" si="677"/>
        <v>0</v>
      </c>
      <c r="BB662" s="82" t="b">
        <f t="shared" si="678"/>
        <v>0</v>
      </c>
      <c r="BC662" s="82" t="b">
        <f t="shared" si="679"/>
        <v>0</v>
      </c>
      <c r="BD662" s="70"/>
      <c r="BE662" s="70" t="str">
        <f t="shared" si="668"/>
        <v/>
      </c>
      <c r="BF662" s="70">
        <v>651</v>
      </c>
      <c r="BG662" s="70"/>
      <c r="BH662" s="70"/>
      <c r="BI662" s="70"/>
      <c r="BJ662" s="70"/>
      <c r="BK662" s="70"/>
      <c r="BL662" s="70"/>
      <c r="BM662" s="70"/>
      <c r="BN662" s="70"/>
      <c r="BO662" s="70"/>
      <c r="BP662" s="70"/>
      <c r="BQ662" s="70"/>
      <c r="BR662" s="70"/>
      <c r="BS662" s="70" t="b">
        <f t="shared" si="669"/>
        <v>0</v>
      </c>
      <c r="BT662" s="70">
        <f>COUNTA(B663:$O$830)</f>
        <v>0</v>
      </c>
      <c r="BU662" s="70"/>
      <c r="BV662" s="163"/>
      <c r="BW662" s="163"/>
      <c r="BX662" s="163"/>
      <c r="BY662" s="163"/>
      <c r="BZ662" s="163"/>
      <c r="CA662" s="163"/>
      <c r="CB662" s="163"/>
      <c r="CC662" s="163"/>
      <c r="CD662" s="163"/>
      <c r="CE662" s="163" t="str">
        <f t="shared" si="680"/>
        <v/>
      </c>
      <c r="CF662" s="163" t="str">
        <f t="shared" si="681"/>
        <v/>
      </c>
      <c r="CG662" s="163" t="str">
        <f t="shared" si="682"/>
        <v/>
      </c>
      <c r="CH662" s="163" t="str">
        <f t="shared" si="683"/>
        <v/>
      </c>
      <c r="CI662" s="163" t="str">
        <f t="shared" si="684"/>
        <v/>
      </c>
      <c r="CJ662" s="163" t="str">
        <f t="shared" si="685"/>
        <v/>
      </c>
      <c r="CK662" s="163" t="str">
        <f t="shared" si="686"/>
        <v/>
      </c>
      <c r="CL662" s="163" t="str">
        <f t="shared" si="687"/>
        <v/>
      </c>
      <c r="CM662" s="163" t="str">
        <f t="shared" si="688"/>
        <v/>
      </c>
      <c r="CN662" s="163"/>
      <c r="CO662" s="163"/>
      <c r="CP662" s="163" t="str">
        <f t="shared" si="689"/>
        <v/>
      </c>
      <c r="CQ662" s="163"/>
      <c r="CR662" s="163"/>
      <c r="CS662" s="185" t="str">
        <f t="shared" si="706"/>
        <v/>
      </c>
      <c r="CT662" s="70"/>
      <c r="CU662" s="70">
        <f t="shared" si="690"/>
        <v>0</v>
      </c>
      <c r="CV662" s="70">
        <f t="shared" si="691"/>
        <v>0</v>
      </c>
      <c r="CW662" s="70"/>
      <c r="CX662" s="96">
        <f t="shared" si="692"/>
        <v>0</v>
      </c>
      <c r="CY662" s="70"/>
      <c r="CZ662" s="70" t="e">
        <f t="shared" si="693"/>
        <v>#VALUE!</v>
      </c>
      <c r="DA662" s="70" t="e">
        <f t="shared" si="694"/>
        <v>#VALUE!</v>
      </c>
      <c r="DB662" s="70"/>
      <c r="DC662" s="70" t="b">
        <f t="shared" si="707"/>
        <v>0</v>
      </c>
      <c r="DD662" s="70">
        <f t="shared" si="695"/>
        <v>0</v>
      </c>
      <c r="DE662" s="70" t="str">
        <f t="shared" si="696"/>
        <v/>
      </c>
      <c r="DF662" s="70"/>
      <c r="DG662" s="70" t="str">
        <f t="shared" si="644"/>
        <v/>
      </c>
      <c r="DH662" s="70" t="b">
        <f t="shared" si="645"/>
        <v>0</v>
      </c>
      <c r="DI662" s="70" t="str">
        <f t="shared" si="646"/>
        <v/>
      </c>
      <c r="DJ662" s="70"/>
      <c r="DK662" s="70" t="str">
        <f t="shared" si="697"/>
        <v/>
      </c>
      <c r="DL662" s="70" t="str">
        <f t="shared" si="698"/>
        <v/>
      </c>
      <c r="DM662" s="70"/>
      <c r="DN662" s="70" t="str">
        <f t="shared" si="699"/>
        <v/>
      </c>
      <c r="DO662" s="70" t="str">
        <f>IF(DK662="","",AND((COUNTIF($DK$12:DL662,DK662))=1,(COUNTIF($DK$12:DL662,DL662))=1))</f>
        <v/>
      </c>
      <c r="DP662" s="70" t="str">
        <f>IF(DK662="","",AND((COUNTIF(DK662:$DL$812,DK662))=1,(COUNTIF(DK662:$DL$812,DL662))=1))</f>
        <v/>
      </c>
      <c r="DQ662" s="70"/>
      <c r="DR662" s="70" t="b">
        <f t="shared" si="700"/>
        <v>0</v>
      </c>
      <c r="DS662" s="70" t="b">
        <f t="shared" si="701"/>
        <v>0</v>
      </c>
      <c r="DT662" s="70">
        <f t="shared" si="647"/>
        <v>0</v>
      </c>
      <c r="DU662" s="70">
        <f t="shared" si="648"/>
        <v>0</v>
      </c>
      <c r="DV662" s="70" t="b">
        <f t="shared" si="702"/>
        <v>0</v>
      </c>
      <c r="DW662" s="70" t="b">
        <f t="shared" si="703"/>
        <v>0</v>
      </c>
      <c r="DX662" s="70"/>
      <c r="DY662" s="70" t="b">
        <f t="shared" si="704"/>
        <v>0</v>
      </c>
      <c r="DZ662" s="70">
        <f t="shared" si="705"/>
        <v>0</v>
      </c>
      <c r="EA662" s="70"/>
    </row>
    <row r="663" spans="1:131" x14ac:dyDescent="0.25">
      <c r="A663" s="24" t="str">
        <f t="shared" si="670"/>
        <v/>
      </c>
      <c r="B663" s="36"/>
      <c r="C663" s="37"/>
      <c r="D663" s="38"/>
      <c r="E663" s="37"/>
      <c r="F663" s="38"/>
      <c r="G663" s="39"/>
      <c r="H663" s="35"/>
      <c r="I663" s="30"/>
      <c r="J663" s="38"/>
      <c r="K663" s="36"/>
      <c r="L663" s="40"/>
      <c r="M663" s="43"/>
      <c r="N663" s="44"/>
      <c r="O663" s="35"/>
      <c r="P663" s="87"/>
      <c r="R663" s="70"/>
      <c r="S663" s="70"/>
      <c r="T663" s="99" t="s">
        <v>1467</v>
      </c>
      <c r="U663" s="146" t="s">
        <v>1468</v>
      </c>
      <c r="V663" s="70"/>
      <c r="W663" s="70"/>
      <c r="X663" s="70"/>
      <c r="Y663" s="70"/>
      <c r="Z663" t="b">
        <f t="shared" si="649"/>
        <v>0</v>
      </c>
      <c r="AA663" t="b">
        <f t="shared" si="671"/>
        <v>0</v>
      </c>
      <c r="AB663" t="b">
        <f t="shared" si="650"/>
        <v>0</v>
      </c>
      <c r="AC663" t="b">
        <f t="shared" si="651"/>
        <v>0</v>
      </c>
      <c r="AD663" s="101" t="b">
        <f t="shared" si="652"/>
        <v>0</v>
      </c>
      <c r="AE663" t="e">
        <f t="shared" si="653"/>
        <v>#VALUE!</v>
      </c>
      <c r="AF663" t="b">
        <f t="shared" si="654"/>
        <v>0</v>
      </c>
      <c r="AG663" s="135"/>
      <c r="AH663" s="82" t="b">
        <f t="shared" si="655"/>
        <v>0</v>
      </c>
      <c r="AI663" s="99" t="b">
        <f t="shared" si="656"/>
        <v>0</v>
      </c>
      <c r="AJ663" s="70" t="b">
        <f t="shared" si="657"/>
        <v>0</v>
      </c>
      <c r="AK663" s="111" t="b">
        <f t="shared" si="672"/>
        <v>0</v>
      </c>
      <c r="AL663" s="82" t="e">
        <f t="shared" si="658"/>
        <v>#VALUE!</v>
      </c>
      <c r="AM663" s="82" t="b">
        <f t="shared" si="659"/>
        <v>0</v>
      </c>
      <c r="AN663" s="82" t="b">
        <f t="shared" si="660"/>
        <v>0</v>
      </c>
      <c r="AO663" s="82" t="b">
        <f t="shared" si="673"/>
        <v>0</v>
      </c>
      <c r="AP663" s="82" t="b">
        <f t="shared" si="661"/>
        <v>0</v>
      </c>
      <c r="AQ663" s="82" t="b">
        <f t="shared" si="674"/>
        <v>0</v>
      </c>
      <c r="AR663" s="70">
        <f t="shared" si="675"/>
        <v>0</v>
      </c>
      <c r="AS663" s="82" t="b">
        <f t="shared" si="662"/>
        <v>0</v>
      </c>
      <c r="AT663" s="82" t="b">
        <f t="shared" si="663"/>
        <v>0</v>
      </c>
      <c r="AU663" s="82" t="b">
        <f t="shared" si="664"/>
        <v>0</v>
      </c>
      <c r="AV663" s="82" t="b">
        <f t="shared" si="665"/>
        <v>0</v>
      </c>
      <c r="AW663" s="82" t="b">
        <f t="shared" si="666"/>
        <v>0</v>
      </c>
      <c r="AX663" s="82" t="b">
        <f t="shared" si="667"/>
        <v>0</v>
      </c>
      <c r="AY663" s="82" t="b">
        <f t="shared" si="676"/>
        <v>0</v>
      </c>
      <c r="AZ663" s="82"/>
      <c r="BA663" s="82" t="b">
        <f t="shared" si="677"/>
        <v>0</v>
      </c>
      <c r="BB663" s="82" t="b">
        <f t="shared" si="678"/>
        <v>0</v>
      </c>
      <c r="BC663" s="82" t="b">
        <f t="shared" si="679"/>
        <v>0</v>
      </c>
      <c r="BD663" s="70"/>
      <c r="BE663" s="70" t="str">
        <f t="shared" si="668"/>
        <v/>
      </c>
      <c r="BF663" s="70">
        <v>652</v>
      </c>
      <c r="BG663" s="70"/>
      <c r="BH663" s="70"/>
      <c r="BI663" s="70"/>
      <c r="BJ663" s="70"/>
      <c r="BK663" s="70"/>
      <c r="BL663" s="70"/>
      <c r="BM663" s="70"/>
      <c r="BN663" s="70"/>
      <c r="BO663" s="70"/>
      <c r="BP663" s="70"/>
      <c r="BQ663" s="70"/>
      <c r="BR663" s="70"/>
      <c r="BS663" s="70" t="b">
        <f t="shared" si="669"/>
        <v>0</v>
      </c>
      <c r="BT663" s="70">
        <f>COUNTA(B664:$O$830)</f>
        <v>0</v>
      </c>
      <c r="BU663" s="70"/>
      <c r="BV663" s="163"/>
      <c r="BW663" s="163"/>
      <c r="BX663" s="163"/>
      <c r="BY663" s="163"/>
      <c r="BZ663" s="163"/>
      <c r="CA663" s="163"/>
      <c r="CB663" s="163"/>
      <c r="CC663" s="163"/>
      <c r="CD663" s="163"/>
      <c r="CE663" s="163" t="str">
        <f t="shared" si="680"/>
        <v/>
      </c>
      <c r="CF663" s="163" t="str">
        <f t="shared" si="681"/>
        <v/>
      </c>
      <c r="CG663" s="163" t="str">
        <f t="shared" si="682"/>
        <v/>
      </c>
      <c r="CH663" s="163" t="str">
        <f t="shared" si="683"/>
        <v/>
      </c>
      <c r="CI663" s="163" t="str">
        <f t="shared" si="684"/>
        <v/>
      </c>
      <c r="CJ663" s="163" t="str">
        <f t="shared" si="685"/>
        <v/>
      </c>
      <c r="CK663" s="163" t="str">
        <f t="shared" si="686"/>
        <v/>
      </c>
      <c r="CL663" s="163" t="str">
        <f t="shared" si="687"/>
        <v/>
      </c>
      <c r="CM663" s="163" t="str">
        <f t="shared" si="688"/>
        <v/>
      </c>
      <c r="CN663" s="163"/>
      <c r="CO663" s="163"/>
      <c r="CP663" s="163" t="str">
        <f t="shared" si="689"/>
        <v/>
      </c>
      <c r="CQ663" s="163"/>
      <c r="CR663" s="163"/>
      <c r="CS663" s="185" t="str">
        <f t="shared" si="706"/>
        <v/>
      </c>
      <c r="CT663" s="70"/>
      <c r="CU663" s="70">
        <f t="shared" si="690"/>
        <v>0</v>
      </c>
      <c r="CV663" s="70">
        <f t="shared" si="691"/>
        <v>0</v>
      </c>
      <c r="CW663" s="70"/>
      <c r="CX663" s="96">
        <f t="shared" si="692"/>
        <v>0</v>
      </c>
      <c r="CY663" s="70"/>
      <c r="CZ663" s="70" t="e">
        <f t="shared" si="693"/>
        <v>#VALUE!</v>
      </c>
      <c r="DA663" s="70" t="e">
        <f t="shared" si="694"/>
        <v>#VALUE!</v>
      </c>
      <c r="DB663" s="70"/>
      <c r="DC663" s="70" t="b">
        <f t="shared" si="707"/>
        <v>0</v>
      </c>
      <c r="DD663" s="70">
        <f t="shared" si="695"/>
        <v>0</v>
      </c>
      <c r="DE663" s="70" t="str">
        <f t="shared" si="696"/>
        <v/>
      </c>
      <c r="DF663" s="70"/>
      <c r="DG663" s="70" t="str">
        <f t="shared" si="644"/>
        <v/>
      </c>
      <c r="DH663" s="70" t="b">
        <f t="shared" si="645"/>
        <v>0</v>
      </c>
      <c r="DI663" s="70" t="str">
        <f t="shared" si="646"/>
        <v/>
      </c>
      <c r="DJ663" s="70"/>
      <c r="DK663" s="70" t="str">
        <f t="shared" si="697"/>
        <v/>
      </c>
      <c r="DL663" s="70" t="str">
        <f t="shared" si="698"/>
        <v/>
      </c>
      <c r="DM663" s="70"/>
      <c r="DN663" s="70" t="str">
        <f t="shared" si="699"/>
        <v/>
      </c>
      <c r="DO663" s="70" t="str">
        <f>IF(DK663="","",AND((COUNTIF($DK$12:DL663,DK663))=1,(COUNTIF($DK$12:DL663,DL663))=1))</f>
        <v/>
      </c>
      <c r="DP663" s="70" t="str">
        <f>IF(DK663="","",AND((COUNTIF(DK663:$DL$812,DK663))=1,(COUNTIF(DK663:$DL$812,DL663))=1))</f>
        <v/>
      </c>
      <c r="DQ663" s="70"/>
      <c r="DR663" s="70" t="b">
        <f t="shared" si="700"/>
        <v>0</v>
      </c>
      <c r="DS663" s="70" t="b">
        <f t="shared" si="701"/>
        <v>0</v>
      </c>
      <c r="DT663" s="70">
        <f t="shared" si="647"/>
        <v>0</v>
      </c>
      <c r="DU663" s="70">
        <f t="shared" si="648"/>
        <v>0</v>
      </c>
      <c r="DV663" s="70" t="b">
        <f t="shared" si="702"/>
        <v>0</v>
      </c>
      <c r="DW663" s="70" t="b">
        <f t="shared" si="703"/>
        <v>0</v>
      </c>
      <c r="DX663" s="70"/>
      <c r="DY663" s="70" t="b">
        <f t="shared" si="704"/>
        <v>0</v>
      </c>
      <c r="DZ663" s="70">
        <f t="shared" si="705"/>
        <v>0</v>
      </c>
      <c r="EA663" s="70"/>
    </row>
    <row r="664" spans="1:131" x14ac:dyDescent="0.25">
      <c r="A664" s="24" t="str">
        <f t="shared" si="670"/>
        <v/>
      </c>
      <c r="B664" s="36"/>
      <c r="C664" s="37"/>
      <c r="D664" s="38"/>
      <c r="E664" s="37"/>
      <c r="F664" s="38"/>
      <c r="G664" s="39"/>
      <c r="H664" s="35"/>
      <c r="I664" s="30"/>
      <c r="J664" s="38"/>
      <c r="K664" s="36"/>
      <c r="L664" s="40"/>
      <c r="M664" s="43"/>
      <c r="N664" s="44"/>
      <c r="O664" s="35"/>
      <c r="P664" s="87"/>
      <c r="R664" s="70"/>
      <c r="S664" s="70"/>
      <c r="T664" s="99" t="s">
        <v>1469</v>
      </c>
      <c r="U664" s="146" t="s">
        <v>1470</v>
      </c>
      <c r="V664" s="70"/>
      <c r="W664" s="70"/>
      <c r="X664" s="70"/>
      <c r="Y664" s="70"/>
      <c r="Z664" t="b">
        <f t="shared" si="649"/>
        <v>0</v>
      </c>
      <c r="AA664" t="b">
        <f t="shared" si="671"/>
        <v>0</v>
      </c>
      <c r="AB664" t="b">
        <f t="shared" si="650"/>
        <v>0</v>
      </c>
      <c r="AC664" t="b">
        <f t="shared" si="651"/>
        <v>0</v>
      </c>
      <c r="AD664" s="101" t="b">
        <f t="shared" si="652"/>
        <v>0</v>
      </c>
      <c r="AE664" t="e">
        <f t="shared" si="653"/>
        <v>#VALUE!</v>
      </c>
      <c r="AF664" t="b">
        <f t="shared" si="654"/>
        <v>0</v>
      </c>
      <c r="AG664" s="135"/>
      <c r="AH664" s="82" t="b">
        <f t="shared" si="655"/>
        <v>0</v>
      </c>
      <c r="AI664" s="99" t="b">
        <f t="shared" si="656"/>
        <v>0</v>
      </c>
      <c r="AJ664" s="70" t="b">
        <f t="shared" si="657"/>
        <v>0</v>
      </c>
      <c r="AK664" s="111" t="b">
        <f t="shared" si="672"/>
        <v>0</v>
      </c>
      <c r="AL664" s="82" t="e">
        <f t="shared" si="658"/>
        <v>#VALUE!</v>
      </c>
      <c r="AM664" s="82" t="b">
        <f t="shared" si="659"/>
        <v>0</v>
      </c>
      <c r="AN664" s="82" t="b">
        <f t="shared" si="660"/>
        <v>0</v>
      </c>
      <c r="AO664" s="82" t="b">
        <f t="shared" si="673"/>
        <v>0</v>
      </c>
      <c r="AP664" s="82" t="b">
        <f t="shared" si="661"/>
        <v>0</v>
      </c>
      <c r="AQ664" s="82" t="b">
        <f t="shared" si="674"/>
        <v>0</v>
      </c>
      <c r="AR664" s="70">
        <f t="shared" si="675"/>
        <v>0</v>
      </c>
      <c r="AS664" s="82" t="b">
        <f t="shared" si="662"/>
        <v>0</v>
      </c>
      <c r="AT664" s="82" t="b">
        <f t="shared" si="663"/>
        <v>0</v>
      </c>
      <c r="AU664" s="82" t="b">
        <f t="shared" si="664"/>
        <v>0</v>
      </c>
      <c r="AV664" s="82" t="b">
        <f t="shared" si="665"/>
        <v>0</v>
      </c>
      <c r="AW664" s="82" t="b">
        <f t="shared" si="666"/>
        <v>0</v>
      </c>
      <c r="AX664" s="82" t="b">
        <f t="shared" si="667"/>
        <v>0</v>
      </c>
      <c r="AY664" s="82" t="b">
        <f t="shared" si="676"/>
        <v>0</v>
      </c>
      <c r="AZ664" s="82"/>
      <c r="BA664" s="82" t="b">
        <f t="shared" si="677"/>
        <v>0</v>
      </c>
      <c r="BB664" s="82" t="b">
        <f t="shared" si="678"/>
        <v>0</v>
      </c>
      <c r="BC664" s="82" t="b">
        <f t="shared" si="679"/>
        <v>0</v>
      </c>
      <c r="BD664" s="70"/>
      <c r="BE664" s="70" t="str">
        <f t="shared" si="668"/>
        <v/>
      </c>
      <c r="BF664" s="70">
        <v>653</v>
      </c>
      <c r="BG664" s="70"/>
      <c r="BH664" s="70"/>
      <c r="BI664" s="70"/>
      <c r="BJ664" s="70"/>
      <c r="BK664" s="70"/>
      <c r="BL664" s="70"/>
      <c r="BM664" s="70"/>
      <c r="BN664" s="70"/>
      <c r="BO664" s="70"/>
      <c r="BP664" s="70"/>
      <c r="BQ664" s="70"/>
      <c r="BR664" s="70"/>
      <c r="BS664" s="70" t="b">
        <f t="shared" si="669"/>
        <v>0</v>
      </c>
      <c r="BT664" s="70">
        <f>COUNTA(B665:$O$830)</f>
        <v>0</v>
      </c>
      <c r="BU664" s="70"/>
      <c r="BV664" s="163"/>
      <c r="BW664" s="163"/>
      <c r="BX664" s="163"/>
      <c r="BY664" s="163"/>
      <c r="BZ664" s="163"/>
      <c r="CA664" s="163"/>
      <c r="CB664" s="163"/>
      <c r="CC664" s="163"/>
      <c r="CD664" s="163"/>
      <c r="CE664" s="163" t="str">
        <f t="shared" si="680"/>
        <v/>
      </c>
      <c r="CF664" s="163" t="str">
        <f t="shared" si="681"/>
        <v/>
      </c>
      <c r="CG664" s="163" t="str">
        <f t="shared" si="682"/>
        <v/>
      </c>
      <c r="CH664" s="163" t="str">
        <f t="shared" si="683"/>
        <v/>
      </c>
      <c r="CI664" s="163" t="str">
        <f t="shared" si="684"/>
        <v/>
      </c>
      <c r="CJ664" s="163" t="str">
        <f t="shared" si="685"/>
        <v/>
      </c>
      <c r="CK664" s="163" t="str">
        <f t="shared" si="686"/>
        <v/>
      </c>
      <c r="CL664" s="163" t="str">
        <f t="shared" si="687"/>
        <v/>
      </c>
      <c r="CM664" s="163" t="str">
        <f t="shared" si="688"/>
        <v/>
      </c>
      <c r="CN664" s="163"/>
      <c r="CO664" s="163"/>
      <c r="CP664" s="163" t="str">
        <f t="shared" si="689"/>
        <v/>
      </c>
      <c r="CQ664" s="163"/>
      <c r="CR664" s="163"/>
      <c r="CS664" s="185" t="str">
        <f t="shared" si="706"/>
        <v/>
      </c>
      <c r="CT664" s="70"/>
      <c r="CU664" s="70">
        <f t="shared" si="690"/>
        <v>0</v>
      </c>
      <c r="CV664" s="70">
        <f t="shared" si="691"/>
        <v>0</v>
      </c>
      <c r="CW664" s="70"/>
      <c r="CX664" s="96">
        <f t="shared" si="692"/>
        <v>0</v>
      </c>
      <c r="CY664" s="70"/>
      <c r="CZ664" s="70" t="e">
        <f t="shared" si="693"/>
        <v>#VALUE!</v>
      </c>
      <c r="DA664" s="70" t="e">
        <f t="shared" si="694"/>
        <v>#VALUE!</v>
      </c>
      <c r="DB664" s="70"/>
      <c r="DC664" s="70" t="b">
        <f t="shared" si="707"/>
        <v>0</v>
      </c>
      <c r="DD664" s="70">
        <f t="shared" si="695"/>
        <v>0</v>
      </c>
      <c r="DE664" s="70" t="str">
        <f t="shared" si="696"/>
        <v/>
      </c>
      <c r="DF664" s="70"/>
      <c r="DG664" s="70" t="str">
        <f t="shared" si="644"/>
        <v/>
      </c>
      <c r="DH664" s="70" t="b">
        <f t="shared" si="645"/>
        <v>0</v>
      </c>
      <c r="DI664" s="70" t="str">
        <f t="shared" si="646"/>
        <v/>
      </c>
      <c r="DJ664" s="70"/>
      <c r="DK664" s="70" t="str">
        <f t="shared" si="697"/>
        <v/>
      </c>
      <c r="DL664" s="70" t="str">
        <f t="shared" si="698"/>
        <v/>
      </c>
      <c r="DM664" s="70"/>
      <c r="DN664" s="70" t="str">
        <f t="shared" si="699"/>
        <v/>
      </c>
      <c r="DO664" s="70" t="str">
        <f>IF(DK664="","",AND((COUNTIF($DK$12:DL664,DK664))=1,(COUNTIF($DK$12:DL664,DL664))=1))</f>
        <v/>
      </c>
      <c r="DP664" s="70" t="str">
        <f>IF(DK664="","",AND((COUNTIF(DK664:$DL$812,DK664))=1,(COUNTIF(DK664:$DL$812,DL664))=1))</f>
        <v/>
      </c>
      <c r="DQ664" s="70"/>
      <c r="DR664" s="70" t="b">
        <f t="shared" si="700"/>
        <v>0</v>
      </c>
      <c r="DS664" s="70" t="b">
        <f t="shared" si="701"/>
        <v>0</v>
      </c>
      <c r="DT664" s="70">
        <f t="shared" si="647"/>
        <v>0</v>
      </c>
      <c r="DU664" s="70">
        <f t="shared" si="648"/>
        <v>0</v>
      </c>
      <c r="DV664" s="70" t="b">
        <f t="shared" si="702"/>
        <v>0</v>
      </c>
      <c r="DW664" s="70" t="b">
        <f t="shared" si="703"/>
        <v>0</v>
      </c>
      <c r="DX664" s="70"/>
      <c r="DY664" s="70" t="b">
        <f t="shared" si="704"/>
        <v>0</v>
      </c>
      <c r="DZ664" s="70">
        <f t="shared" si="705"/>
        <v>0</v>
      </c>
      <c r="EA664" s="70"/>
    </row>
    <row r="665" spans="1:131" x14ac:dyDescent="0.25">
      <c r="A665" s="24" t="str">
        <f t="shared" si="670"/>
        <v/>
      </c>
      <c r="B665" s="36"/>
      <c r="C665" s="37"/>
      <c r="D665" s="38"/>
      <c r="E665" s="37"/>
      <c r="F665" s="38"/>
      <c r="G665" s="39"/>
      <c r="H665" s="35"/>
      <c r="I665" s="30"/>
      <c r="J665" s="38"/>
      <c r="K665" s="36"/>
      <c r="L665" s="40"/>
      <c r="M665" s="43"/>
      <c r="N665" s="44"/>
      <c r="O665" s="35"/>
      <c r="P665" s="87"/>
      <c r="R665" s="70"/>
      <c r="S665" s="70"/>
      <c r="T665" s="99" t="s">
        <v>1471</v>
      </c>
      <c r="U665" s="146" t="s">
        <v>1472</v>
      </c>
      <c r="V665" s="70"/>
      <c r="W665" s="70"/>
      <c r="X665" s="70"/>
      <c r="Y665" s="70"/>
      <c r="Z665" t="b">
        <f t="shared" si="649"/>
        <v>0</v>
      </c>
      <c r="AA665" t="b">
        <f t="shared" si="671"/>
        <v>0</v>
      </c>
      <c r="AB665" t="b">
        <f t="shared" si="650"/>
        <v>0</v>
      </c>
      <c r="AC665" t="b">
        <f t="shared" si="651"/>
        <v>0</v>
      </c>
      <c r="AD665" s="101" t="b">
        <f t="shared" si="652"/>
        <v>0</v>
      </c>
      <c r="AE665" t="e">
        <f t="shared" si="653"/>
        <v>#VALUE!</v>
      </c>
      <c r="AF665" t="b">
        <f t="shared" si="654"/>
        <v>0</v>
      </c>
      <c r="AG665" s="135"/>
      <c r="AH665" s="82" t="b">
        <f t="shared" si="655"/>
        <v>0</v>
      </c>
      <c r="AI665" s="99" t="b">
        <f t="shared" si="656"/>
        <v>0</v>
      </c>
      <c r="AJ665" s="70" t="b">
        <f t="shared" si="657"/>
        <v>0</v>
      </c>
      <c r="AK665" s="111" t="b">
        <f t="shared" si="672"/>
        <v>0</v>
      </c>
      <c r="AL665" s="82" t="e">
        <f t="shared" si="658"/>
        <v>#VALUE!</v>
      </c>
      <c r="AM665" s="82" t="b">
        <f t="shared" si="659"/>
        <v>0</v>
      </c>
      <c r="AN665" s="82" t="b">
        <f t="shared" si="660"/>
        <v>0</v>
      </c>
      <c r="AO665" s="82" t="b">
        <f t="shared" si="673"/>
        <v>0</v>
      </c>
      <c r="AP665" s="82" t="b">
        <f t="shared" si="661"/>
        <v>0</v>
      </c>
      <c r="AQ665" s="82" t="b">
        <f t="shared" si="674"/>
        <v>0</v>
      </c>
      <c r="AR665" s="70">
        <f t="shared" si="675"/>
        <v>0</v>
      </c>
      <c r="AS665" s="82" t="b">
        <f t="shared" si="662"/>
        <v>0</v>
      </c>
      <c r="AT665" s="82" t="b">
        <f t="shared" si="663"/>
        <v>0</v>
      </c>
      <c r="AU665" s="82" t="b">
        <f t="shared" si="664"/>
        <v>0</v>
      </c>
      <c r="AV665" s="82" t="b">
        <f t="shared" si="665"/>
        <v>0</v>
      </c>
      <c r="AW665" s="82" t="b">
        <f t="shared" si="666"/>
        <v>0</v>
      </c>
      <c r="AX665" s="82" t="b">
        <f t="shared" si="667"/>
        <v>0</v>
      </c>
      <c r="AY665" s="82" t="b">
        <f t="shared" si="676"/>
        <v>0</v>
      </c>
      <c r="AZ665" s="82"/>
      <c r="BA665" s="82" t="b">
        <f t="shared" si="677"/>
        <v>0</v>
      </c>
      <c r="BB665" s="82" t="b">
        <f t="shared" si="678"/>
        <v>0</v>
      </c>
      <c r="BC665" s="82" t="b">
        <f t="shared" si="679"/>
        <v>0</v>
      </c>
      <c r="BD665" s="70"/>
      <c r="BE665" s="70" t="str">
        <f t="shared" si="668"/>
        <v/>
      </c>
      <c r="BF665" s="70">
        <v>654</v>
      </c>
      <c r="BG665" s="70"/>
      <c r="BH665" s="70"/>
      <c r="BI665" s="70"/>
      <c r="BJ665" s="70"/>
      <c r="BK665" s="70"/>
      <c r="BL665" s="70"/>
      <c r="BM665" s="70"/>
      <c r="BN665" s="70"/>
      <c r="BO665" s="70"/>
      <c r="BP665" s="70"/>
      <c r="BQ665" s="70"/>
      <c r="BR665" s="70"/>
      <c r="BS665" s="70" t="b">
        <f t="shared" si="669"/>
        <v>0</v>
      </c>
      <c r="BT665" s="70">
        <f>COUNTA(B666:$O$830)</f>
        <v>0</v>
      </c>
      <c r="BU665" s="70"/>
      <c r="BV665" s="163"/>
      <c r="BW665" s="163"/>
      <c r="BX665" s="163"/>
      <c r="BY665" s="163"/>
      <c r="BZ665" s="163"/>
      <c r="CA665" s="163"/>
      <c r="CB665" s="163"/>
      <c r="CC665" s="163"/>
      <c r="CD665" s="163"/>
      <c r="CE665" s="163" t="str">
        <f t="shared" si="680"/>
        <v/>
      </c>
      <c r="CF665" s="163" t="str">
        <f t="shared" si="681"/>
        <v/>
      </c>
      <c r="CG665" s="163" t="str">
        <f t="shared" si="682"/>
        <v/>
      </c>
      <c r="CH665" s="163" t="str">
        <f t="shared" si="683"/>
        <v/>
      </c>
      <c r="CI665" s="163" t="str">
        <f t="shared" si="684"/>
        <v/>
      </c>
      <c r="CJ665" s="163" t="str">
        <f t="shared" si="685"/>
        <v/>
      </c>
      <c r="CK665" s="163" t="str">
        <f t="shared" si="686"/>
        <v/>
      </c>
      <c r="CL665" s="163" t="str">
        <f t="shared" si="687"/>
        <v/>
      </c>
      <c r="CM665" s="163" t="str">
        <f t="shared" si="688"/>
        <v/>
      </c>
      <c r="CN665" s="163"/>
      <c r="CO665" s="163"/>
      <c r="CP665" s="163" t="str">
        <f t="shared" si="689"/>
        <v/>
      </c>
      <c r="CQ665" s="163"/>
      <c r="CR665" s="163"/>
      <c r="CS665" s="185" t="str">
        <f t="shared" si="706"/>
        <v/>
      </c>
      <c r="CT665" s="70"/>
      <c r="CU665" s="70">
        <f t="shared" si="690"/>
        <v>0</v>
      </c>
      <c r="CV665" s="70">
        <f t="shared" si="691"/>
        <v>0</v>
      </c>
      <c r="CW665" s="70"/>
      <c r="CX665" s="96">
        <f t="shared" si="692"/>
        <v>0</v>
      </c>
      <c r="CY665" s="70"/>
      <c r="CZ665" s="70" t="e">
        <f t="shared" si="693"/>
        <v>#VALUE!</v>
      </c>
      <c r="DA665" s="70" t="e">
        <f t="shared" si="694"/>
        <v>#VALUE!</v>
      </c>
      <c r="DB665" s="70"/>
      <c r="DC665" s="70" t="b">
        <f t="shared" si="707"/>
        <v>0</v>
      </c>
      <c r="DD665" s="70">
        <f t="shared" si="695"/>
        <v>0</v>
      </c>
      <c r="DE665" s="70" t="str">
        <f t="shared" si="696"/>
        <v/>
      </c>
      <c r="DF665" s="70"/>
      <c r="DG665" s="70" t="str">
        <f t="shared" si="644"/>
        <v/>
      </c>
      <c r="DH665" s="70" t="b">
        <f t="shared" si="645"/>
        <v>0</v>
      </c>
      <c r="DI665" s="70" t="str">
        <f t="shared" si="646"/>
        <v/>
      </c>
      <c r="DJ665" s="70"/>
      <c r="DK665" s="70" t="str">
        <f t="shared" si="697"/>
        <v/>
      </c>
      <c r="DL665" s="70" t="str">
        <f t="shared" si="698"/>
        <v/>
      </c>
      <c r="DM665" s="70"/>
      <c r="DN665" s="70" t="str">
        <f t="shared" si="699"/>
        <v/>
      </c>
      <c r="DO665" s="70" t="str">
        <f>IF(DK665="","",AND((COUNTIF($DK$12:DL665,DK665))=1,(COUNTIF($DK$12:DL665,DL665))=1))</f>
        <v/>
      </c>
      <c r="DP665" s="70" t="str">
        <f>IF(DK665="","",AND((COUNTIF(DK665:$DL$812,DK665))=1,(COUNTIF(DK665:$DL$812,DL665))=1))</f>
        <v/>
      </c>
      <c r="DQ665" s="70"/>
      <c r="DR665" s="70" t="b">
        <f t="shared" si="700"/>
        <v>0</v>
      </c>
      <c r="DS665" s="70" t="b">
        <f t="shared" si="701"/>
        <v>0</v>
      </c>
      <c r="DT665" s="70">
        <f t="shared" si="647"/>
        <v>0</v>
      </c>
      <c r="DU665" s="70">
        <f t="shared" si="648"/>
        <v>0</v>
      </c>
      <c r="DV665" s="70" t="b">
        <f t="shared" si="702"/>
        <v>0</v>
      </c>
      <c r="DW665" s="70" t="b">
        <f t="shared" si="703"/>
        <v>0</v>
      </c>
      <c r="DX665" s="70"/>
      <c r="DY665" s="70" t="b">
        <f t="shared" si="704"/>
        <v>0</v>
      </c>
      <c r="DZ665" s="70">
        <f t="shared" si="705"/>
        <v>0</v>
      </c>
      <c r="EA665" s="70"/>
    </row>
    <row r="666" spans="1:131" x14ac:dyDescent="0.25">
      <c r="A666" s="24" t="str">
        <f t="shared" si="670"/>
        <v/>
      </c>
      <c r="B666" s="36"/>
      <c r="C666" s="37"/>
      <c r="D666" s="38"/>
      <c r="E666" s="37"/>
      <c r="F666" s="38"/>
      <c r="G666" s="39"/>
      <c r="H666" s="35"/>
      <c r="I666" s="30"/>
      <c r="J666" s="38"/>
      <c r="K666" s="36"/>
      <c r="L666" s="40"/>
      <c r="M666" s="43"/>
      <c r="N666" s="44"/>
      <c r="O666" s="35"/>
      <c r="P666" s="87"/>
      <c r="R666" s="70"/>
      <c r="S666" s="70"/>
      <c r="T666" s="99" t="s">
        <v>1473</v>
      </c>
      <c r="U666" s="146" t="s">
        <v>1474</v>
      </c>
      <c r="V666" s="70"/>
      <c r="W666" s="70"/>
      <c r="X666" s="70"/>
      <c r="Y666" s="70"/>
      <c r="Z666" t="b">
        <f t="shared" si="649"/>
        <v>0</v>
      </c>
      <c r="AA666" t="b">
        <f t="shared" si="671"/>
        <v>0</v>
      </c>
      <c r="AB666" t="b">
        <f t="shared" si="650"/>
        <v>0</v>
      </c>
      <c r="AC666" t="b">
        <f t="shared" si="651"/>
        <v>0</v>
      </c>
      <c r="AD666" s="101" t="b">
        <f t="shared" si="652"/>
        <v>0</v>
      </c>
      <c r="AE666" t="e">
        <f t="shared" si="653"/>
        <v>#VALUE!</v>
      </c>
      <c r="AF666" t="b">
        <f t="shared" si="654"/>
        <v>0</v>
      </c>
      <c r="AG666" s="135"/>
      <c r="AH666" s="82" t="b">
        <f t="shared" si="655"/>
        <v>0</v>
      </c>
      <c r="AI666" s="99" t="b">
        <f t="shared" si="656"/>
        <v>0</v>
      </c>
      <c r="AJ666" s="70" t="b">
        <f t="shared" si="657"/>
        <v>0</v>
      </c>
      <c r="AK666" s="111" t="b">
        <f t="shared" si="672"/>
        <v>0</v>
      </c>
      <c r="AL666" s="82" t="e">
        <f t="shared" si="658"/>
        <v>#VALUE!</v>
      </c>
      <c r="AM666" s="82" t="b">
        <f t="shared" si="659"/>
        <v>0</v>
      </c>
      <c r="AN666" s="82" t="b">
        <f t="shared" si="660"/>
        <v>0</v>
      </c>
      <c r="AO666" s="82" t="b">
        <f t="shared" si="673"/>
        <v>0</v>
      </c>
      <c r="AP666" s="82" t="b">
        <f t="shared" si="661"/>
        <v>0</v>
      </c>
      <c r="AQ666" s="82" t="b">
        <f t="shared" si="674"/>
        <v>0</v>
      </c>
      <c r="AR666" s="70">
        <f t="shared" si="675"/>
        <v>0</v>
      </c>
      <c r="AS666" s="82" t="b">
        <f t="shared" si="662"/>
        <v>0</v>
      </c>
      <c r="AT666" s="82" t="b">
        <f t="shared" si="663"/>
        <v>0</v>
      </c>
      <c r="AU666" s="82" t="b">
        <f t="shared" si="664"/>
        <v>0</v>
      </c>
      <c r="AV666" s="82" t="b">
        <f t="shared" si="665"/>
        <v>0</v>
      </c>
      <c r="AW666" s="82" t="b">
        <f t="shared" si="666"/>
        <v>0</v>
      </c>
      <c r="AX666" s="82" t="b">
        <f t="shared" si="667"/>
        <v>0</v>
      </c>
      <c r="AY666" s="82" t="b">
        <f t="shared" si="676"/>
        <v>0</v>
      </c>
      <c r="AZ666" s="82"/>
      <c r="BA666" s="82" t="b">
        <f t="shared" si="677"/>
        <v>0</v>
      </c>
      <c r="BB666" s="82" t="b">
        <f t="shared" si="678"/>
        <v>0</v>
      </c>
      <c r="BC666" s="82" t="b">
        <f t="shared" si="679"/>
        <v>0</v>
      </c>
      <c r="BD666" s="70"/>
      <c r="BE666" s="70" t="str">
        <f t="shared" si="668"/>
        <v/>
      </c>
      <c r="BF666" s="70">
        <v>655</v>
      </c>
      <c r="BG666" s="70"/>
      <c r="BH666" s="70"/>
      <c r="BI666" s="70"/>
      <c r="BJ666" s="70"/>
      <c r="BK666" s="70"/>
      <c r="BL666" s="70"/>
      <c r="BM666" s="70"/>
      <c r="BN666" s="70"/>
      <c r="BO666" s="70"/>
      <c r="BP666" s="70"/>
      <c r="BQ666" s="70"/>
      <c r="BR666" s="70"/>
      <c r="BS666" s="70" t="b">
        <f t="shared" si="669"/>
        <v>0</v>
      </c>
      <c r="BT666" s="70">
        <f>COUNTA(B667:$O$830)</f>
        <v>0</v>
      </c>
      <c r="BU666" s="70"/>
      <c r="BV666" s="163"/>
      <c r="BW666" s="163"/>
      <c r="BX666" s="163"/>
      <c r="BY666" s="163"/>
      <c r="BZ666" s="163"/>
      <c r="CA666" s="163"/>
      <c r="CB666" s="163"/>
      <c r="CC666" s="163"/>
      <c r="CD666" s="163"/>
      <c r="CE666" s="163" t="str">
        <f t="shared" si="680"/>
        <v/>
      </c>
      <c r="CF666" s="163" t="str">
        <f t="shared" si="681"/>
        <v/>
      </c>
      <c r="CG666" s="163" t="str">
        <f t="shared" si="682"/>
        <v/>
      </c>
      <c r="CH666" s="163" t="str">
        <f t="shared" si="683"/>
        <v/>
      </c>
      <c r="CI666" s="163" t="str">
        <f t="shared" si="684"/>
        <v/>
      </c>
      <c r="CJ666" s="163" t="str">
        <f t="shared" si="685"/>
        <v/>
      </c>
      <c r="CK666" s="163" t="str">
        <f t="shared" si="686"/>
        <v/>
      </c>
      <c r="CL666" s="163" t="str">
        <f t="shared" si="687"/>
        <v/>
      </c>
      <c r="CM666" s="163" t="str">
        <f t="shared" si="688"/>
        <v/>
      </c>
      <c r="CN666" s="163"/>
      <c r="CO666" s="163"/>
      <c r="CP666" s="163" t="str">
        <f t="shared" si="689"/>
        <v/>
      </c>
      <c r="CQ666" s="163"/>
      <c r="CR666" s="163"/>
      <c r="CS666" s="185" t="str">
        <f t="shared" si="706"/>
        <v/>
      </c>
      <c r="CT666" s="70"/>
      <c r="CU666" s="70">
        <f t="shared" si="690"/>
        <v>0</v>
      </c>
      <c r="CV666" s="70">
        <f t="shared" si="691"/>
        <v>0</v>
      </c>
      <c r="CW666" s="70"/>
      <c r="CX666" s="96">
        <f t="shared" si="692"/>
        <v>0</v>
      </c>
      <c r="CY666" s="70"/>
      <c r="CZ666" s="70" t="e">
        <f t="shared" si="693"/>
        <v>#VALUE!</v>
      </c>
      <c r="DA666" s="70" t="e">
        <f t="shared" si="694"/>
        <v>#VALUE!</v>
      </c>
      <c r="DB666" s="70"/>
      <c r="DC666" s="70" t="b">
        <f t="shared" si="707"/>
        <v>0</v>
      </c>
      <c r="DD666" s="70">
        <f t="shared" si="695"/>
        <v>0</v>
      </c>
      <c r="DE666" s="70" t="str">
        <f t="shared" si="696"/>
        <v/>
      </c>
      <c r="DF666" s="70"/>
      <c r="DG666" s="70" t="str">
        <f t="shared" si="644"/>
        <v/>
      </c>
      <c r="DH666" s="70" t="b">
        <f t="shared" si="645"/>
        <v>0</v>
      </c>
      <c r="DI666" s="70" t="str">
        <f t="shared" si="646"/>
        <v/>
      </c>
      <c r="DJ666" s="70"/>
      <c r="DK666" s="70" t="str">
        <f t="shared" si="697"/>
        <v/>
      </c>
      <c r="DL666" s="70" t="str">
        <f t="shared" si="698"/>
        <v/>
      </c>
      <c r="DM666" s="70"/>
      <c r="DN666" s="70" t="str">
        <f t="shared" si="699"/>
        <v/>
      </c>
      <c r="DO666" s="70" t="str">
        <f>IF(DK666="","",AND((COUNTIF($DK$12:DL666,DK666))=1,(COUNTIF($DK$12:DL666,DL666))=1))</f>
        <v/>
      </c>
      <c r="DP666" s="70" t="str">
        <f>IF(DK666="","",AND((COUNTIF(DK666:$DL$812,DK666))=1,(COUNTIF(DK666:$DL$812,DL666))=1))</f>
        <v/>
      </c>
      <c r="DQ666" s="70"/>
      <c r="DR666" s="70" t="b">
        <f t="shared" si="700"/>
        <v>0</v>
      </c>
      <c r="DS666" s="70" t="b">
        <f t="shared" si="701"/>
        <v>0</v>
      </c>
      <c r="DT666" s="70">
        <f t="shared" si="647"/>
        <v>0</v>
      </c>
      <c r="DU666" s="70">
        <f t="shared" si="648"/>
        <v>0</v>
      </c>
      <c r="DV666" s="70" t="b">
        <f t="shared" si="702"/>
        <v>0</v>
      </c>
      <c r="DW666" s="70" t="b">
        <f t="shared" si="703"/>
        <v>0</v>
      </c>
      <c r="DX666" s="70"/>
      <c r="DY666" s="70" t="b">
        <f t="shared" si="704"/>
        <v>0</v>
      </c>
      <c r="DZ666" s="70">
        <f t="shared" si="705"/>
        <v>0</v>
      </c>
      <c r="EA666" s="70"/>
    </row>
    <row r="667" spans="1:131" x14ac:dyDescent="0.25">
      <c r="A667" s="24" t="str">
        <f t="shared" si="670"/>
        <v/>
      </c>
      <c r="B667" s="36"/>
      <c r="C667" s="37"/>
      <c r="D667" s="38"/>
      <c r="E667" s="37"/>
      <c r="F667" s="38"/>
      <c r="G667" s="39"/>
      <c r="H667" s="35"/>
      <c r="I667" s="30"/>
      <c r="J667" s="38"/>
      <c r="K667" s="36"/>
      <c r="L667" s="40"/>
      <c r="M667" s="43"/>
      <c r="N667" s="44"/>
      <c r="O667" s="35"/>
      <c r="P667" s="87"/>
      <c r="R667" s="70"/>
      <c r="S667" s="70"/>
      <c r="T667" s="99" t="s">
        <v>1475</v>
      </c>
      <c r="U667" s="146" t="s">
        <v>1476</v>
      </c>
      <c r="V667" s="70"/>
      <c r="W667" s="70"/>
      <c r="X667" s="70"/>
      <c r="Y667" s="70"/>
      <c r="Z667" t="b">
        <f t="shared" si="649"/>
        <v>0</v>
      </c>
      <c r="AA667" t="b">
        <f t="shared" si="671"/>
        <v>0</v>
      </c>
      <c r="AB667" t="b">
        <f t="shared" si="650"/>
        <v>0</v>
      </c>
      <c r="AC667" t="b">
        <f t="shared" si="651"/>
        <v>0</v>
      </c>
      <c r="AD667" s="101" t="b">
        <f t="shared" si="652"/>
        <v>0</v>
      </c>
      <c r="AE667" t="e">
        <f t="shared" si="653"/>
        <v>#VALUE!</v>
      </c>
      <c r="AF667" t="b">
        <f t="shared" si="654"/>
        <v>0</v>
      </c>
      <c r="AG667" s="135"/>
      <c r="AH667" s="82" t="b">
        <f t="shared" si="655"/>
        <v>0</v>
      </c>
      <c r="AI667" s="99" t="b">
        <f t="shared" si="656"/>
        <v>0</v>
      </c>
      <c r="AJ667" s="70" t="b">
        <f t="shared" si="657"/>
        <v>0</v>
      </c>
      <c r="AK667" s="111" t="b">
        <f t="shared" si="672"/>
        <v>0</v>
      </c>
      <c r="AL667" s="82" t="e">
        <f t="shared" si="658"/>
        <v>#VALUE!</v>
      </c>
      <c r="AM667" s="82" t="b">
        <f t="shared" si="659"/>
        <v>0</v>
      </c>
      <c r="AN667" s="82" t="b">
        <f t="shared" si="660"/>
        <v>0</v>
      </c>
      <c r="AO667" s="82" t="b">
        <f t="shared" si="673"/>
        <v>0</v>
      </c>
      <c r="AP667" s="82" t="b">
        <f t="shared" si="661"/>
        <v>0</v>
      </c>
      <c r="AQ667" s="82" t="b">
        <f t="shared" si="674"/>
        <v>0</v>
      </c>
      <c r="AR667" s="70">
        <f t="shared" si="675"/>
        <v>0</v>
      </c>
      <c r="AS667" s="82" t="b">
        <f t="shared" si="662"/>
        <v>0</v>
      </c>
      <c r="AT667" s="82" t="b">
        <f t="shared" si="663"/>
        <v>0</v>
      </c>
      <c r="AU667" s="82" t="b">
        <f t="shared" si="664"/>
        <v>0</v>
      </c>
      <c r="AV667" s="82" t="b">
        <f t="shared" si="665"/>
        <v>0</v>
      </c>
      <c r="AW667" s="82" t="b">
        <f t="shared" si="666"/>
        <v>0</v>
      </c>
      <c r="AX667" s="82" t="b">
        <f t="shared" si="667"/>
        <v>0</v>
      </c>
      <c r="AY667" s="82" t="b">
        <f t="shared" si="676"/>
        <v>0</v>
      </c>
      <c r="AZ667" s="82"/>
      <c r="BA667" s="82" t="b">
        <f t="shared" si="677"/>
        <v>0</v>
      </c>
      <c r="BB667" s="82" t="b">
        <f t="shared" si="678"/>
        <v>0</v>
      </c>
      <c r="BC667" s="82" t="b">
        <f t="shared" si="679"/>
        <v>0</v>
      </c>
      <c r="BD667" s="70"/>
      <c r="BE667" s="70" t="str">
        <f t="shared" si="668"/>
        <v/>
      </c>
      <c r="BF667" s="70">
        <v>656</v>
      </c>
      <c r="BG667" s="70"/>
      <c r="BH667" s="70"/>
      <c r="BI667" s="70"/>
      <c r="BJ667" s="70"/>
      <c r="BK667" s="70"/>
      <c r="BL667" s="70"/>
      <c r="BM667" s="70"/>
      <c r="BN667" s="70"/>
      <c r="BO667" s="70"/>
      <c r="BP667" s="70"/>
      <c r="BQ667" s="70"/>
      <c r="BR667" s="70"/>
      <c r="BS667" s="70" t="b">
        <f t="shared" si="669"/>
        <v>0</v>
      </c>
      <c r="BT667" s="70">
        <f>COUNTA(B668:$O$830)</f>
        <v>0</v>
      </c>
      <c r="BU667" s="70"/>
      <c r="BV667" s="163"/>
      <c r="BW667" s="163"/>
      <c r="BX667" s="163"/>
      <c r="BY667" s="163"/>
      <c r="BZ667" s="163"/>
      <c r="CA667" s="163"/>
      <c r="CB667" s="163"/>
      <c r="CC667" s="163"/>
      <c r="CD667" s="163"/>
      <c r="CE667" s="163" t="str">
        <f t="shared" si="680"/>
        <v/>
      </c>
      <c r="CF667" s="163" t="str">
        <f t="shared" si="681"/>
        <v/>
      </c>
      <c r="CG667" s="163" t="str">
        <f t="shared" si="682"/>
        <v/>
      </c>
      <c r="CH667" s="163" t="str">
        <f t="shared" si="683"/>
        <v/>
      </c>
      <c r="CI667" s="163" t="str">
        <f t="shared" si="684"/>
        <v/>
      </c>
      <c r="CJ667" s="163" t="str">
        <f t="shared" si="685"/>
        <v/>
      </c>
      <c r="CK667" s="163" t="str">
        <f t="shared" si="686"/>
        <v/>
      </c>
      <c r="CL667" s="163" t="str">
        <f t="shared" si="687"/>
        <v/>
      </c>
      <c r="CM667" s="163" t="str">
        <f t="shared" si="688"/>
        <v/>
      </c>
      <c r="CN667" s="163"/>
      <c r="CO667" s="163"/>
      <c r="CP667" s="163" t="str">
        <f t="shared" si="689"/>
        <v/>
      </c>
      <c r="CQ667" s="163"/>
      <c r="CR667" s="163"/>
      <c r="CS667" s="185" t="str">
        <f t="shared" si="706"/>
        <v/>
      </c>
      <c r="CT667" s="70"/>
      <c r="CU667" s="70">
        <f t="shared" si="690"/>
        <v>0</v>
      </c>
      <c r="CV667" s="70">
        <f t="shared" si="691"/>
        <v>0</v>
      </c>
      <c r="CW667" s="70"/>
      <c r="CX667" s="96">
        <f t="shared" si="692"/>
        <v>0</v>
      </c>
      <c r="CY667" s="70"/>
      <c r="CZ667" s="70" t="e">
        <f t="shared" si="693"/>
        <v>#VALUE!</v>
      </c>
      <c r="DA667" s="70" t="e">
        <f t="shared" si="694"/>
        <v>#VALUE!</v>
      </c>
      <c r="DB667" s="70"/>
      <c r="DC667" s="70" t="b">
        <f t="shared" si="707"/>
        <v>0</v>
      </c>
      <c r="DD667" s="70">
        <f t="shared" si="695"/>
        <v>0</v>
      </c>
      <c r="DE667" s="70" t="str">
        <f t="shared" si="696"/>
        <v/>
      </c>
      <c r="DF667" s="70"/>
      <c r="DG667" s="70" t="str">
        <f t="shared" si="644"/>
        <v/>
      </c>
      <c r="DH667" s="70" t="b">
        <f t="shared" si="645"/>
        <v>0</v>
      </c>
      <c r="DI667" s="70" t="str">
        <f t="shared" si="646"/>
        <v/>
      </c>
      <c r="DJ667" s="70"/>
      <c r="DK667" s="70" t="str">
        <f t="shared" si="697"/>
        <v/>
      </c>
      <c r="DL667" s="70" t="str">
        <f t="shared" si="698"/>
        <v/>
      </c>
      <c r="DM667" s="70"/>
      <c r="DN667" s="70" t="str">
        <f t="shared" si="699"/>
        <v/>
      </c>
      <c r="DO667" s="70" t="str">
        <f>IF(DK667="","",AND((COUNTIF($DK$12:DL667,DK667))=1,(COUNTIF($DK$12:DL667,DL667))=1))</f>
        <v/>
      </c>
      <c r="DP667" s="70" t="str">
        <f>IF(DK667="","",AND((COUNTIF(DK667:$DL$812,DK667))=1,(COUNTIF(DK667:$DL$812,DL667))=1))</f>
        <v/>
      </c>
      <c r="DQ667" s="70"/>
      <c r="DR667" s="70" t="b">
        <f t="shared" si="700"/>
        <v>0</v>
      </c>
      <c r="DS667" s="70" t="b">
        <f t="shared" si="701"/>
        <v>0</v>
      </c>
      <c r="DT667" s="70">
        <f t="shared" si="647"/>
        <v>0</v>
      </c>
      <c r="DU667" s="70">
        <f t="shared" si="648"/>
        <v>0</v>
      </c>
      <c r="DV667" s="70" t="b">
        <f t="shared" si="702"/>
        <v>0</v>
      </c>
      <c r="DW667" s="70" t="b">
        <f t="shared" si="703"/>
        <v>0</v>
      </c>
      <c r="DX667" s="70"/>
      <c r="DY667" s="70" t="b">
        <f t="shared" si="704"/>
        <v>0</v>
      </c>
      <c r="DZ667" s="70">
        <f t="shared" si="705"/>
        <v>0</v>
      </c>
      <c r="EA667" s="70"/>
    </row>
    <row r="668" spans="1:131" x14ac:dyDescent="0.25">
      <c r="A668" s="24" t="str">
        <f t="shared" si="670"/>
        <v/>
      </c>
      <c r="B668" s="36"/>
      <c r="C668" s="37"/>
      <c r="D668" s="38"/>
      <c r="E668" s="37"/>
      <c r="F668" s="38"/>
      <c r="G668" s="39"/>
      <c r="H668" s="35"/>
      <c r="I668" s="30"/>
      <c r="J668" s="38"/>
      <c r="K668" s="36"/>
      <c r="L668" s="40"/>
      <c r="M668" s="43"/>
      <c r="N668" s="44"/>
      <c r="O668" s="35"/>
      <c r="P668" s="87"/>
      <c r="R668" s="70"/>
      <c r="S668" s="70"/>
      <c r="T668" s="99" t="s">
        <v>1477</v>
      </c>
      <c r="U668" s="146" t="s">
        <v>1478</v>
      </c>
      <c r="V668" s="70"/>
      <c r="W668" s="70"/>
      <c r="X668" s="70"/>
      <c r="Y668" s="70"/>
      <c r="Z668" t="b">
        <f t="shared" si="649"/>
        <v>0</v>
      </c>
      <c r="AA668" t="b">
        <f t="shared" si="671"/>
        <v>0</v>
      </c>
      <c r="AB668" t="b">
        <f t="shared" si="650"/>
        <v>0</v>
      </c>
      <c r="AC668" t="b">
        <f t="shared" si="651"/>
        <v>0</v>
      </c>
      <c r="AD668" s="101" t="b">
        <f t="shared" si="652"/>
        <v>0</v>
      </c>
      <c r="AE668" t="e">
        <f t="shared" si="653"/>
        <v>#VALUE!</v>
      </c>
      <c r="AF668" t="b">
        <f t="shared" si="654"/>
        <v>0</v>
      </c>
      <c r="AG668" s="135"/>
      <c r="AH668" s="82" t="b">
        <f t="shared" si="655"/>
        <v>0</v>
      </c>
      <c r="AI668" s="99" t="b">
        <f t="shared" si="656"/>
        <v>0</v>
      </c>
      <c r="AJ668" s="70" t="b">
        <f t="shared" si="657"/>
        <v>0</v>
      </c>
      <c r="AK668" s="111" t="b">
        <f t="shared" si="672"/>
        <v>0</v>
      </c>
      <c r="AL668" s="82" t="e">
        <f t="shared" si="658"/>
        <v>#VALUE!</v>
      </c>
      <c r="AM668" s="82" t="b">
        <f t="shared" si="659"/>
        <v>0</v>
      </c>
      <c r="AN668" s="82" t="b">
        <f t="shared" si="660"/>
        <v>0</v>
      </c>
      <c r="AO668" s="82" t="b">
        <f t="shared" si="673"/>
        <v>0</v>
      </c>
      <c r="AP668" s="82" t="b">
        <f t="shared" si="661"/>
        <v>0</v>
      </c>
      <c r="AQ668" s="82" t="b">
        <f t="shared" si="674"/>
        <v>0</v>
      </c>
      <c r="AR668" s="70">
        <f t="shared" si="675"/>
        <v>0</v>
      </c>
      <c r="AS668" s="82" t="b">
        <f t="shared" si="662"/>
        <v>0</v>
      </c>
      <c r="AT668" s="82" t="b">
        <f t="shared" si="663"/>
        <v>0</v>
      </c>
      <c r="AU668" s="82" t="b">
        <f t="shared" si="664"/>
        <v>0</v>
      </c>
      <c r="AV668" s="82" t="b">
        <f t="shared" si="665"/>
        <v>0</v>
      </c>
      <c r="AW668" s="82" t="b">
        <f t="shared" si="666"/>
        <v>0</v>
      </c>
      <c r="AX668" s="82" t="b">
        <f t="shared" si="667"/>
        <v>0</v>
      </c>
      <c r="AY668" s="82" t="b">
        <f t="shared" si="676"/>
        <v>0</v>
      </c>
      <c r="AZ668" s="82"/>
      <c r="BA668" s="82" t="b">
        <f t="shared" si="677"/>
        <v>0</v>
      </c>
      <c r="BB668" s="82" t="b">
        <f t="shared" si="678"/>
        <v>0</v>
      </c>
      <c r="BC668" s="82" t="b">
        <f t="shared" si="679"/>
        <v>0</v>
      </c>
      <c r="BD668" s="70"/>
      <c r="BE668" s="70" t="str">
        <f t="shared" si="668"/>
        <v/>
      </c>
      <c r="BF668" s="70">
        <v>657</v>
      </c>
      <c r="BG668" s="70"/>
      <c r="BH668" s="70"/>
      <c r="BI668" s="70"/>
      <c r="BJ668" s="70"/>
      <c r="BK668" s="70"/>
      <c r="BL668" s="70"/>
      <c r="BM668" s="70"/>
      <c r="BN668" s="70"/>
      <c r="BO668" s="70"/>
      <c r="BP668" s="70"/>
      <c r="BQ668" s="70"/>
      <c r="BR668" s="70"/>
      <c r="BS668" s="70" t="b">
        <f t="shared" si="669"/>
        <v>0</v>
      </c>
      <c r="BT668" s="70">
        <f>COUNTA(B669:$O$830)</f>
        <v>0</v>
      </c>
      <c r="BU668" s="70"/>
      <c r="BV668" s="163"/>
      <c r="BW668" s="163"/>
      <c r="BX668" s="163"/>
      <c r="BY668" s="163"/>
      <c r="BZ668" s="163"/>
      <c r="CA668" s="163"/>
      <c r="CB668" s="163"/>
      <c r="CC668" s="163"/>
      <c r="CD668" s="163"/>
      <c r="CE668" s="163" t="str">
        <f t="shared" si="680"/>
        <v/>
      </c>
      <c r="CF668" s="163" t="str">
        <f t="shared" si="681"/>
        <v/>
      </c>
      <c r="CG668" s="163" t="str">
        <f t="shared" si="682"/>
        <v/>
      </c>
      <c r="CH668" s="163" t="str">
        <f t="shared" si="683"/>
        <v/>
      </c>
      <c r="CI668" s="163" t="str">
        <f t="shared" si="684"/>
        <v/>
      </c>
      <c r="CJ668" s="163" t="str">
        <f t="shared" si="685"/>
        <v/>
      </c>
      <c r="CK668" s="163" t="str">
        <f t="shared" si="686"/>
        <v/>
      </c>
      <c r="CL668" s="163" t="str">
        <f t="shared" si="687"/>
        <v/>
      </c>
      <c r="CM668" s="163" t="str">
        <f t="shared" si="688"/>
        <v/>
      </c>
      <c r="CN668" s="163"/>
      <c r="CO668" s="163"/>
      <c r="CP668" s="163" t="str">
        <f t="shared" si="689"/>
        <v/>
      </c>
      <c r="CQ668" s="163"/>
      <c r="CR668" s="163"/>
      <c r="CS668" s="185" t="str">
        <f t="shared" si="706"/>
        <v/>
      </c>
      <c r="CT668" s="70"/>
      <c r="CU668" s="70">
        <f t="shared" si="690"/>
        <v>0</v>
      </c>
      <c r="CV668" s="70">
        <f t="shared" si="691"/>
        <v>0</v>
      </c>
      <c r="CW668" s="70"/>
      <c r="CX668" s="96">
        <f t="shared" si="692"/>
        <v>0</v>
      </c>
      <c r="CY668" s="70"/>
      <c r="CZ668" s="70" t="e">
        <f t="shared" si="693"/>
        <v>#VALUE!</v>
      </c>
      <c r="DA668" s="70" t="e">
        <f t="shared" si="694"/>
        <v>#VALUE!</v>
      </c>
      <c r="DB668" s="70"/>
      <c r="DC668" s="70" t="b">
        <f t="shared" si="707"/>
        <v>0</v>
      </c>
      <c r="DD668" s="70">
        <f t="shared" si="695"/>
        <v>0</v>
      </c>
      <c r="DE668" s="70" t="str">
        <f t="shared" si="696"/>
        <v/>
      </c>
      <c r="DF668" s="70"/>
      <c r="DG668" s="70" t="str">
        <f t="shared" si="644"/>
        <v/>
      </c>
      <c r="DH668" s="70" t="b">
        <f t="shared" si="645"/>
        <v>0</v>
      </c>
      <c r="DI668" s="70" t="str">
        <f t="shared" si="646"/>
        <v/>
      </c>
      <c r="DJ668" s="70"/>
      <c r="DK668" s="70" t="str">
        <f t="shared" si="697"/>
        <v/>
      </c>
      <c r="DL668" s="70" t="str">
        <f t="shared" si="698"/>
        <v/>
      </c>
      <c r="DM668" s="70"/>
      <c r="DN668" s="70" t="str">
        <f t="shared" si="699"/>
        <v/>
      </c>
      <c r="DO668" s="70" t="str">
        <f>IF(DK668="","",AND((COUNTIF($DK$12:DL668,DK668))=1,(COUNTIF($DK$12:DL668,DL668))=1))</f>
        <v/>
      </c>
      <c r="DP668" s="70" t="str">
        <f>IF(DK668="","",AND((COUNTIF(DK668:$DL$812,DK668))=1,(COUNTIF(DK668:$DL$812,DL668))=1))</f>
        <v/>
      </c>
      <c r="DQ668" s="70"/>
      <c r="DR668" s="70" t="b">
        <f t="shared" si="700"/>
        <v>0</v>
      </c>
      <c r="DS668" s="70" t="b">
        <f t="shared" si="701"/>
        <v>0</v>
      </c>
      <c r="DT668" s="70">
        <f t="shared" si="647"/>
        <v>0</v>
      </c>
      <c r="DU668" s="70">
        <f t="shared" si="648"/>
        <v>0</v>
      </c>
      <c r="DV668" s="70" t="b">
        <f t="shared" si="702"/>
        <v>0</v>
      </c>
      <c r="DW668" s="70" t="b">
        <f t="shared" si="703"/>
        <v>0</v>
      </c>
      <c r="DX668" s="70"/>
      <c r="DY668" s="70" t="b">
        <f t="shared" si="704"/>
        <v>0</v>
      </c>
      <c r="DZ668" s="70">
        <f t="shared" si="705"/>
        <v>0</v>
      </c>
      <c r="EA668" s="70"/>
    </row>
    <row r="669" spans="1:131" x14ac:dyDescent="0.25">
      <c r="A669" s="24" t="str">
        <f t="shared" si="670"/>
        <v/>
      </c>
      <c r="B669" s="36"/>
      <c r="C669" s="37"/>
      <c r="D669" s="38"/>
      <c r="E669" s="37"/>
      <c r="F669" s="38"/>
      <c r="G669" s="39"/>
      <c r="H669" s="35"/>
      <c r="I669" s="30"/>
      <c r="J669" s="38"/>
      <c r="K669" s="36"/>
      <c r="L669" s="40"/>
      <c r="M669" s="43"/>
      <c r="N669" s="44"/>
      <c r="O669" s="35"/>
      <c r="P669" s="87"/>
      <c r="R669" s="70"/>
      <c r="S669" s="70"/>
      <c r="T669" s="99" t="s">
        <v>1479</v>
      </c>
      <c r="U669" s="146" t="s">
        <v>1480</v>
      </c>
      <c r="V669" s="70"/>
      <c r="W669" s="70"/>
      <c r="X669" s="70"/>
      <c r="Y669" s="70"/>
      <c r="Z669" t="b">
        <f t="shared" si="649"/>
        <v>0</v>
      </c>
      <c r="AA669" t="b">
        <f t="shared" si="671"/>
        <v>0</v>
      </c>
      <c r="AB669" t="b">
        <f t="shared" si="650"/>
        <v>0</v>
      </c>
      <c r="AC669" t="b">
        <f t="shared" si="651"/>
        <v>0</v>
      </c>
      <c r="AD669" s="101" t="b">
        <f t="shared" si="652"/>
        <v>0</v>
      </c>
      <c r="AE669" t="e">
        <f t="shared" si="653"/>
        <v>#VALUE!</v>
      </c>
      <c r="AF669" t="b">
        <f t="shared" si="654"/>
        <v>0</v>
      </c>
      <c r="AG669" s="135"/>
      <c r="AH669" s="82" t="b">
        <f t="shared" si="655"/>
        <v>0</v>
      </c>
      <c r="AI669" s="99" t="b">
        <f t="shared" si="656"/>
        <v>0</v>
      </c>
      <c r="AJ669" s="70" t="b">
        <f t="shared" si="657"/>
        <v>0</v>
      </c>
      <c r="AK669" s="111" t="b">
        <f t="shared" si="672"/>
        <v>0</v>
      </c>
      <c r="AL669" s="82" t="e">
        <f t="shared" si="658"/>
        <v>#VALUE!</v>
      </c>
      <c r="AM669" s="82" t="b">
        <f t="shared" si="659"/>
        <v>0</v>
      </c>
      <c r="AN669" s="82" t="b">
        <f t="shared" si="660"/>
        <v>0</v>
      </c>
      <c r="AO669" s="82" t="b">
        <f t="shared" si="673"/>
        <v>0</v>
      </c>
      <c r="AP669" s="82" t="b">
        <f t="shared" si="661"/>
        <v>0</v>
      </c>
      <c r="AQ669" s="82" t="b">
        <f t="shared" si="674"/>
        <v>0</v>
      </c>
      <c r="AR669" s="70">
        <f t="shared" si="675"/>
        <v>0</v>
      </c>
      <c r="AS669" s="82" t="b">
        <f t="shared" si="662"/>
        <v>0</v>
      </c>
      <c r="AT669" s="82" t="b">
        <f t="shared" si="663"/>
        <v>0</v>
      </c>
      <c r="AU669" s="82" t="b">
        <f t="shared" si="664"/>
        <v>0</v>
      </c>
      <c r="AV669" s="82" t="b">
        <f t="shared" si="665"/>
        <v>0</v>
      </c>
      <c r="AW669" s="82" t="b">
        <f t="shared" si="666"/>
        <v>0</v>
      </c>
      <c r="AX669" s="82" t="b">
        <f t="shared" si="667"/>
        <v>0</v>
      </c>
      <c r="AY669" s="82" t="b">
        <f t="shared" si="676"/>
        <v>0</v>
      </c>
      <c r="AZ669" s="82"/>
      <c r="BA669" s="82" t="b">
        <f t="shared" si="677"/>
        <v>0</v>
      </c>
      <c r="BB669" s="82" t="b">
        <f t="shared" si="678"/>
        <v>0</v>
      </c>
      <c r="BC669" s="82" t="b">
        <f t="shared" si="679"/>
        <v>0</v>
      </c>
      <c r="BD669" s="70"/>
      <c r="BE669" s="70" t="str">
        <f t="shared" si="668"/>
        <v/>
      </c>
      <c r="BF669" s="70">
        <v>658</v>
      </c>
      <c r="BG669" s="70"/>
      <c r="BH669" s="70"/>
      <c r="BI669" s="70"/>
      <c r="BJ669" s="70"/>
      <c r="BK669" s="70"/>
      <c r="BL669" s="70"/>
      <c r="BM669" s="70"/>
      <c r="BN669" s="70"/>
      <c r="BO669" s="70"/>
      <c r="BP669" s="70"/>
      <c r="BQ669" s="70"/>
      <c r="BR669" s="70"/>
      <c r="BS669" s="70" t="b">
        <f t="shared" si="669"/>
        <v>0</v>
      </c>
      <c r="BT669" s="70">
        <f>COUNTA(B670:$O$830)</f>
        <v>0</v>
      </c>
      <c r="BU669" s="70"/>
      <c r="BV669" s="163"/>
      <c r="BW669" s="163"/>
      <c r="BX669" s="163"/>
      <c r="BY669" s="163"/>
      <c r="BZ669" s="163"/>
      <c r="CA669" s="163"/>
      <c r="CB669" s="163"/>
      <c r="CC669" s="163"/>
      <c r="CD669" s="163"/>
      <c r="CE669" s="163" t="str">
        <f t="shared" si="680"/>
        <v/>
      </c>
      <c r="CF669" s="163" t="str">
        <f t="shared" si="681"/>
        <v/>
      </c>
      <c r="CG669" s="163" t="str">
        <f t="shared" si="682"/>
        <v/>
      </c>
      <c r="CH669" s="163" t="str">
        <f t="shared" si="683"/>
        <v/>
      </c>
      <c r="CI669" s="163" t="str">
        <f t="shared" si="684"/>
        <v/>
      </c>
      <c r="CJ669" s="163" t="str">
        <f t="shared" si="685"/>
        <v/>
      </c>
      <c r="CK669" s="163" t="str">
        <f t="shared" si="686"/>
        <v/>
      </c>
      <c r="CL669" s="163" t="str">
        <f t="shared" si="687"/>
        <v/>
      </c>
      <c r="CM669" s="163" t="str">
        <f t="shared" si="688"/>
        <v/>
      </c>
      <c r="CN669" s="163"/>
      <c r="CO669" s="163"/>
      <c r="CP669" s="163" t="str">
        <f t="shared" si="689"/>
        <v/>
      </c>
      <c r="CQ669" s="163"/>
      <c r="CR669" s="163"/>
      <c r="CS669" s="185" t="str">
        <f t="shared" si="706"/>
        <v/>
      </c>
      <c r="CT669" s="70"/>
      <c r="CU669" s="70">
        <f t="shared" si="690"/>
        <v>0</v>
      </c>
      <c r="CV669" s="70">
        <f t="shared" si="691"/>
        <v>0</v>
      </c>
      <c r="CW669" s="70"/>
      <c r="CX669" s="96">
        <f t="shared" si="692"/>
        <v>0</v>
      </c>
      <c r="CY669" s="70"/>
      <c r="CZ669" s="70" t="e">
        <f t="shared" si="693"/>
        <v>#VALUE!</v>
      </c>
      <c r="DA669" s="70" t="e">
        <f t="shared" si="694"/>
        <v>#VALUE!</v>
      </c>
      <c r="DB669" s="70"/>
      <c r="DC669" s="70" t="b">
        <f t="shared" si="707"/>
        <v>0</v>
      </c>
      <c r="DD669" s="70">
        <f t="shared" si="695"/>
        <v>0</v>
      </c>
      <c r="DE669" s="70" t="str">
        <f t="shared" si="696"/>
        <v/>
      </c>
      <c r="DF669" s="70"/>
      <c r="DG669" s="70" t="str">
        <f t="shared" si="644"/>
        <v/>
      </c>
      <c r="DH669" s="70" t="b">
        <f t="shared" si="645"/>
        <v>0</v>
      </c>
      <c r="DI669" s="70" t="str">
        <f t="shared" si="646"/>
        <v/>
      </c>
      <c r="DJ669" s="70"/>
      <c r="DK669" s="70" t="str">
        <f t="shared" si="697"/>
        <v/>
      </c>
      <c r="DL669" s="70" t="str">
        <f t="shared" si="698"/>
        <v/>
      </c>
      <c r="DM669" s="70"/>
      <c r="DN669" s="70" t="str">
        <f t="shared" si="699"/>
        <v/>
      </c>
      <c r="DO669" s="70" t="str">
        <f>IF(DK669="","",AND((COUNTIF($DK$12:DL669,DK669))=1,(COUNTIF($DK$12:DL669,DL669))=1))</f>
        <v/>
      </c>
      <c r="DP669" s="70" t="str">
        <f>IF(DK669="","",AND((COUNTIF(DK669:$DL$812,DK669))=1,(COUNTIF(DK669:$DL$812,DL669))=1))</f>
        <v/>
      </c>
      <c r="DQ669" s="70"/>
      <c r="DR669" s="70" t="b">
        <f t="shared" si="700"/>
        <v>0</v>
      </c>
      <c r="DS669" s="70" t="b">
        <f t="shared" si="701"/>
        <v>0</v>
      </c>
      <c r="DT669" s="70">
        <f t="shared" si="647"/>
        <v>0</v>
      </c>
      <c r="DU669" s="70">
        <f t="shared" si="648"/>
        <v>0</v>
      </c>
      <c r="DV669" s="70" t="b">
        <f t="shared" si="702"/>
        <v>0</v>
      </c>
      <c r="DW669" s="70" t="b">
        <f t="shared" si="703"/>
        <v>0</v>
      </c>
      <c r="DX669" s="70"/>
      <c r="DY669" s="70" t="b">
        <f t="shared" si="704"/>
        <v>0</v>
      </c>
      <c r="DZ669" s="70">
        <f t="shared" si="705"/>
        <v>0</v>
      </c>
      <c r="EA669" s="70"/>
    </row>
    <row r="670" spans="1:131" x14ac:dyDescent="0.25">
      <c r="A670" s="24" t="str">
        <f t="shared" si="670"/>
        <v/>
      </c>
      <c r="B670" s="36"/>
      <c r="C670" s="37"/>
      <c r="D670" s="38"/>
      <c r="E670" s="37"/>
      <c r="F670" s="38"/>
      <c r="G670" s="39"/>
      <c r="H670" s="35"/>
      <c r="I670" s="30"/>
      <c r="J670" s="38"/>
      <c r="K670" s="36"/>
      <c r="L670" s="40"/>
      <c r="M670" s="43"/>
      <c r="N670" s="44"/>
      <c r="O670" s="35"/>
      <c r="P670" s="87"/>
      <c r="R670" s="70"/>
      <c r="S670" s="70"/>
      <c r="T670" s="99" t="s">
        <v>1481</v>
      </c>
      <c r="U670" s="146" t="s">
        <v>1482</v>
      </c>
      <c r="V670" s="70"/>
      <c r="W670" s="70"/>
      <c r="X670" s="70"/>
      <c r="Y670" s="70"/>
      <c r="Z670" t="b">
        <f t="shared" si="649"/>
        <v>0</v>
      </c>
      <c r="AA670" t="b">
        <f t="shared" si="671"/>
        <v>0</v>
      </c>
      <c r="AB670" t="b">
        <f t="shared" si="650"/>
        <v>0</v>
      </c>
      <c r="AC670" t="b">
        <f t="shared" si="651"/>
        <v>0</v>
      </c>
      <c r="AD670" s="101" t="b">
        <f t="shared" si="652"/>
        <v>0</v>
      </c>
      <c r="AE670" t="e">
        <f t="shared" si="653"/>
        <v>#VALUE!</v>
      </c>
      <c r="AF670" t="b">
        <f t="shared" si="654"/>
        <v>0</v>
      </c>
      <c r="AG670" s="135"/>
      <c r="AH670" s="82" t="b">
        <f t="shared" si="655"/>
        <v>0</v>
      </c>
      <c r="AI670" s="99" t="b">
        <f t="shared" si="656"/>
        <v>0</v>
      </c>
      <c r="AJ670" s="70" t="b">
        <f t="shared" si="657"/>
        <v>0</v>
      </c>
      <c r="AK670" s="111" t="b">
        <f t="shared" si="672"/>
        <v>0</v>
      </c>
      <c r="AL670" s="82" t="e">
        <f t="shared" si="658"/>
        <v>#VALUE!</v>
      </c>
      <c r="AM670" s="82" t="b">
        <f t="shared" si="659"/>
        <v>0</v>
      </c>
      <c r="AN670" s="82" t="b">
        <f t="shared" si="660"/>
        <v>0</v>
      </c>
      <c r="AO670" s="82" t="b">
        <f t="shared" si="673"/>
        <v>0</v>
      </c>
      <c r="AP670" s="82" t="b">
        <f t="shared" si="661"/>
        <v>0</v>
      </c>
      <c r="AQ670" s="82" t="b">
        <f t="shared" si="674"/>
        <v>0</v>
      </c>
      <c r="AR670" s="70">
        <f t="shared" si="675"/>
        <v>0</v>
      </c>
      <c r="AS670" s="82" t="b">
        <f t="shared" si="662"/>
        <v>0</v>
      </c>
      <c r="AT670" s="82" t="b">
        <f t="shared" si="663"/>
        <v>0</v>
      </c>
      <c r="AU670" s="82" t="b">
        <f t="shared" si="664"/>
        <v>0</v>
      </c>
      <c r="AV670" s="82" t="b">
        <f t="shared" si="665"/>
        <v>0</v>
      </c>
      <c r="AW670" s="82" t="b">
        <f t="shared" si="666"/>
        <v>0</v>
      </c>
      <c r="AX670" s="82" t="b">
        <f t="shared" si="667"/>
        <v>0</v>
      </c>
      <c r="AY670" s="82" t="b">
        <f t="shared" si="676"/>
        <v>0</v>
      </c>
      <c r="AZ670" s="82"/>
      <c r="BA670" s="82" t="b">
        <f t="shared" si="677"/>
        <v>0</v>
      </c>
      <c r="BB670" s="82" t="b">
        <f t="shared" si="678"/>
        <v>0</v>
      </c>
      <c r="BC670" s="82" t="b">
        <f t="shared" si="679"/>
        <v>0</v>
      </c>
      <c r="BD670" s="70"/>
      <c r="BE670" s="70" t="str">
        <f t="shared" si="668"/>
        <v/>
      </c>
      <c r="BF670" s="70">
        <v>659</v>
      </c>
      <c r="BG670" s="70"/>
      <c r="BH670" s="70"/>
      <c r="BI670" s="70"/>
      <c r="BJ670" s="70"/>
      <c r="BK670" s="70"/>
      <c r="BL670" s="70"/>
      <c r="BM670" s="70"/>
      <c r="BN670" s="70"/>
      <c r="BO670" s="70"/>
      <c r="BP670" s="70"/>
      <c r="BQ670" s="70"/>
      <c r="BR670" s="70"/>
      <c r="BS670" s="70" t="b">
        <f t="shared" si="669"/>
        <v>0</v>
      </c>
      <c r="BT670" s="70">
        <f>COUNTA(B671:$O$830)</f>
        <v>0</v>
      </c>
      <c r="BU670" s="70"/>
      <c r="BV670" s="163"/>
      <c r="BW670" s="163"/>
      <c r="BX670" s="163"/>
      <c r="BY670" s="163"/>
      <c r="BZ670" s="163"/>
      <c r="CA670" s="163"/>
      <c r="CB670" s="163"/>
      <c r="CC670" s="163"/>
      <c r="CD670" s="163"/>
      <c r="CE670" s="163" t="str">
        <f t="shared" si="680"/>
        <v/>
      </c>
      <c r="CF670" s="163" t="str">
        <f t="shared" si="681"/>
        <v/>
      </c>
      <c r="CG670" s="163" t="str">
        <f t="shared" si="682"/>
        <v/>
      </c>
      <c r="CH670" s="163" t="str">
        <f t="shared" si="683"/>
        <v/>
      </c>
      <c r="CI670" s="163" t="str">
        <f t="shared" si="684"/>
        <v/>
      </c>
      <c r="CJ670" s="163" t="str">
        <f t="shared" si="685"/>
        <v/>
      </c>
      <c r="CK670" s="163" t="str">
        <f t="shared" si="686"/>
        <v/>
      </c>
      <c r="CL670" s="163" t="str">
        <f t="shared" si="687"/>
        <v/>
      </c>
      <c r="CM670" s="163" t="str">
        <f t="shared" si="688"/>
        <v/>
      </c>
      <c r="CN670" s="163"/>
      <c r="CO670" s="163"/>
      <c r="CP670" s="163" t="str">
        <f t="shared" si="689"/>
        <v/>
      </c>
      <c r="CQ670" s="163"/>
      <c r="CR670" s="163"/>
      <c r="CS670" s="185" t="str">
        <f t="shared" si="706"/>
        <v/>
      </c>
      <c r="CT670" s="70"/>
      <c r="CU670" s="70">
        <f t="shared" si="690"/>
        <v>0</v>
      </c>
      <c r="CV670" s="70">
        <f t="shared" si="691"/>
        <v>0</v>
      </c>
      <c r="CW670" s="70"/>
      <c r="CX670" s="96">
        <f t="shared" si="692"/>
        <v>0</v>
      </c>
      <c r="CY670" s="70"/>
      <c r="CZ670" s="70" t="e">
        <f t="shared" si="693"/>
        <v>#VALUE!</v>
      </c>
      <c r="DA670" s="70" t="e">
        <f t="shared" si="694"/>
        <v>#VALUE!</v>
      </c>
      <c r="DB670" s="70"/>
      <c r="DC670" s="70" t="b">
        <f t="shared" si="707"/>
        <v>0</v>
      </c>
      <c r="DD670" s="70">
        <f t="shared" si="695"/>
        <v>0</v>
      </c>
      <c r="DE670" s="70" t="str">
        <f t="shared" si="696"/>
        <v/>
      </c>
      <c r="DF670" s="70"/>
      <c r="DG670" s="70" t="str">
        <f t="shared" si="644"/>
        <v/>
      </c>
      <c r="DH670" s="70" t="b">
        <f t="shared" si="645"/>
        <v>0</v>
      </c>
      <c r="DI670" s="70" t="str">
        <f t="shared" si="646"/>
        <v/>
      </c>
      <c r="DJ670" s="70"/>
      <c r="DK670" s="70" t="str">
        <f t="shared" si="697"/>
        <v/>
      </c>
      <c r="DL670" s="70" t="str">
        <f t="shared" si="698"/>
        <v/>
      </c>
      <c r="DM670" s="70"/>
      <c r="DN670" s="70" t="str">
        <f t="shared" si="699"/>
        <v/>
      </c>
      <c r="DO670" s="70" t="str">
        <f>IF(DK670="","",AND((COUNTIF($DK$12:DL670,DK670))=1,(COUNTIF($DK$12:DL670,DL670))=1))</f>
        <v/>
      </c>
      <c r="DP670" s="70" t="str">
        <f>IF(DK670="","",AND((COUNTIF(DK670:$DL$812,DK670))=1,(COUNTIF(DK670:$DL$812,DL670))=1))</f>
        <v/>
      </c>
      <c r="DQ670" s="70"/>
      <c r="DR670" s="70" t="b">
        <f t="shared" si="700"/>
        <v>0</v>
      </c>
      <c r="DS670" s="70" t="b">
        <f t="shared" si="701"/>
        <v>0</v>
      </c>
      <c r="DT670" s="70">
        <f t="shared" si="647"/>
        <v>0</v>
      </c>
      <c r="DU670" s="70">
        <f t="shared" si="648"/>
        <v>0</v>
      </c>
      <c r="DV670" s="70" t="b">
        <f t="shared" si="702"/>
        <v>0</v>
      </c>
      <c r="DW670" s="70" t="b">
        <f t="shared" si="703"/>
        <v>0</v>
      </c>
      <c r="DX670" s="70"/>
      <c r="DY670" s="70" t="b">
        <f t="shared" si="704"/>
        <v>0</v>
      </c>
      <c r="DZ670" s="70">
        <f t="shared" si="705"/>
        <v>0</v>
      </c>
      <c r="EA670" s="70"/>
    </row>
    <row r="671" spans="1:131" x14ac:dyDescent="0.25">
      <c r="A671" s="24" t="str">
        <f t="shared" si="670"/>
        <v/>
      </c>
      <c r="B671" s="36"/>
      <c r="C671" s="37"/>
      <c r="D671" s="38"/>
      <c r="E671" s="37"/>
      <c r="F671" s="38"/>
      <c r="G671" s="39"/>
      <c r="H671" s="35"/>
      <c r="I671" s="30"/>
      <c r="J671" s="38"/>
      <c r="K671" s="36"/>
      <c r="L671" s="40"/>
      <c r="M671" s="43"/>
      <c r="N671" s="44"/>
      <c r="O671" s="35"/>
      <c r="P671" s="87"/>
      <c r="R671" s="70"/>
      <c r="S671" s="70"/>
      <c r="T671" s="99" t="s">
        <v>1483</v>
      </c>
      <c r="U671" s="146" t="s">
        <v>1484</v>
      </c>
      <c r="V671" s="70"/>
      <c r="W671" s="70"/>
      <c r="X671" s="70"/>
      <c r="Y671" s="70"/>
      <c r="Z671" t="b">
        <f t="shared" si="649"/>
        <v>0</v>
      </c>
      <c r="AA671" t="b">
        <f t="shared" si="671"/>
        <v>0</v>
      </c>
      <c r="AB671" t="b">
        <f t="shared" si="650"/>
        <v>0</v>
      </c>
      <c r="AC671" t="b">
        <f t="shared" si="651"/>
        <v>0</v>
      </c>
      <c r="AD671" s="101" t="b">
        <f t="shared" si="652"/>
        <v>0</v>
      </c>
      <c r="AE671" t="e">
        <f t="shared" si="653"/>
        <v>#VALUE!</v>
      </c>
      <c r="AF671" t="b">
        <f t="shared" si="654"/>
        <v>0</v>
      </c>
      <c r="AG671" s="135"/>
      <c r="AH671" s="82" t="b">
        <f t="shared" si="655"/>
        <v>0</v>
      </c>
      <c r="AI671" s="99" t="b">
        <f t="shared" si="656"/>
        <v>0</v>
      </c>
      <c r="AJ671" s="70" t="b">
        <f t="shared" si="657"/>
        <v>0</v>
      </c>
      <c r="AK671" s="111" t="b">
        <f t="shared" si="672"/>
        <v>0</v>
      </c>
      <c r="AL671" s="82" t="e">
        <f t="shared" si="658"/>
        <v>#VALUE!</v>
      </c>
      <c r="AM671" s="82" t="b">
        <f t="shared" si="659"/>
        <v>0</v>
      </c>
      <c r="AN671" s="82" t="b">
        <f t="shared" si="660"/>
        <v>0</v>
      </c>
      <c r="AO671" s="82" t="b">
        <f t="shared" si="673"/>
        <v>0</v>
      </c>
      <c r="AP671" s="82" t="b">
        <f t="shared" si="661"/>
        <v>0</v>
      </c>
      <c r="AQ671" s="82" t="b">
        <f t="shared" si="674"/>
        <v>0</v>
      </c>
      <c r="AR671" s="70">
        <f t="shared" si="675"/>
        <v>0</v>
      </c>
      <c r="AS671" s="82" t="b">
        <f t="shared" si="662"/>
        <v>0</v>
      </c>
      <c r="AT671" s="82" t="b">
        <f t="shared" si="663"/>
        <v>0</v>
      </c>
      <c r="AU671" s="82" t="b">
        <f t="shared" si="664"/>
        <v>0</v>
      </c>
      <c r="AV671" s="82" t="b">
        <f t="shared" si="665"/>
        <v>0</v>
      </c>
      <c r="AW671" s="82" t="b">
        <f t="shared" si="666"/>
        <v>0</v>
      </c>
      <c r="AX671" s="82" t="b">
        <f t="shared" si="667"/>
        <v>0</v>
      </c>
      <c r="AY671" s="82" t="b">
        <f t="shared" si="676"/>
        <v>0</v>
      </c>
      <c r="AZ671" s="82"/>
      <c r="BA671" s="82" t="b">
        <f t="shared" si="677"/>
        <v>0</v>
      </c>
      <c r="BB671" s="82" t="b">
        <f t="shared" si="678"/>
        <v>0</v>
      </c>
      <c r="BC671" s="82" t="b">
        <f t="shared" si="679"/>
        <v>0</v>
      </c>
      <c r="BD671" s="70"/>
      <c r="BE671" s="70" t="str">
        <f t="shared" si="668"/>
        <v/>
      </c>
      <c r="BF671" s="70">
        <v>660</v>
      </c>
      <c r="BG671" s="70"/>
      <c r="BH671" s="70"/>
      <c r="BI671" s="70"/>
      <c r="BJ671" s="70"/>
      <c r="BK671" s="70"/>
      <c r="BL671" s="70"/>
      <c r="BM671" s="70"/>
      <c r="BN671" s="70"/>
      <c r="BO671" s="70"/>
      <c r="BP671" s="70"/>
      <c r="BQ671" s="70"/>
      <c r="BR671" s="70"/>
      <c r="BS671" s="70" t="b">
        <f t="shared" si="669"/>
        <v>0</v>
      </c>
      <c r="BT671" s="70">
        <f>COUNTA(B672:$O$830)</f>
        <v>0</v>
      </c>
      <c r="BU671" s="70"/>
      <c r="BV671" s="163"/>
      <c r="BW671" s="163"/>
      <c r="BX671" s="163"/>
      <c r="BY671" s="163"/>
      <c r="BZ671" s="163"/>
      <c r="CA671" s="163"/>
      <c r="CB671" s="163"/>
      <c r="CC671" s="163"/>
      <c r="CD671" s="163"/>
      <c r="CE671" s="163" t="str">
        <f t="shared" si="680"/>
        <v/>
      </c>
      <c r="CF671" s="163" t="str">
        <f t="shared" si="681"/>
        <v/>
      </c>
      <c r="CG671" s="163" t="str">
        <f t="shared" si="682"/>
        <v/>
      </c>
      <c r="CH671" s="163" t="str">
        <f t="shared" si="683"/>
        <v/>
      </c>
      <c r="CI671" s="163" t="str">
        <f t="shared" si="684"/>
        <v/>
      </c>
      <c r="CJ671" s="163" t="str">
        <f t="shared" si="685"/>
        <v/>
      </c>
      <c r="CK671" s="163" t="str">
        <f t="shared" si="686"/>
        <v/>
      </c>
      <c r="CL671" s="163" t="str">
        <f t="shared" si="687"/>
        <v/>
      </c>
      <c r="CM671" s="163" t="str">
        <f t="shared" si="688"/>
        <v/>
      </c>
      <c r="CN671" s="163"/>
      <c r="CO671" s="163"/>
      <c r="CP671" s="163" t="str">
        <f t="shared" si="689"/>
        <v/>
      </c>
      <c r="CQ671" s="163"/>
      <c r="CR671" s="163"/>
      <c r="CS671" s="185" t="str">
        <f t="shared" si="706"/>
        <v/>
      </c>
      <c r="CT671" s="70"/>
      <c r="CU671" s="70">
        <f t="shared" si="690"/>
        <v>0</v>
      </c>
      <c r="CV671" s="70">
        <f t="shared" si="691"/>
        <v>0</v>
      </c>
      <c r="CW671" s="70"/>
      <c r="CX671" s="96">
        <f t="shared" si="692"/>
        <v>0</v>
      </c>
      <c r="CY671" s="70"/>
      <c r="CZ671" s="70" t="e">
        <f t="shared" si="693"/>
        <v>#VALUE!</v>
      </c>
      <c r="DA671" s="70" t="e">
        <f t="shared" si="694"/>
        <v>#VALUE!</v>
      </c>
      <c r="DB671" s="70"/>
      <c r="DC671" s="70" t="b">
        <f t="shared" si="707"/>
        <v>0</v>
      </c>
      <c r="DD671" s="70">
        <f t="shared" si="695"/>
        <v>0</v>
      </c>
      <c r="DE671" s="70" t="str">
        <f t="shared" si="696"/>
        <v/>
      </c>
      <c r="DF671" s="70"/>
      <c r="DG671" s="70" t="str">
        <f t="shared" si="644"/>
        <v/>
      </c>
      <c r="DH671" s="70" t="b">
        <f t="shared" si="645"/>
        <v>0</v>
      </c>
      <c r="DI671" s="70" t="str">
        <f t="shared" si="646"/>
        <v/>
      </c>
      <c r="DJ671" s="70"/>
      <c r="DK671" s="70" t="str">
        <f t="shared" si="697"/>
        <v/>
      </c>
      <c r="DL671" s="70" t="str">
        <f t="shared" si="698"/>
        <v/>
      </c>
      <c r="DM671" s="70"/>
      <c r="DN671" s="70" t="str">
        <f t="shared" si="699"/>
        <v/>
      </c>
      <c r="DO671" s="70" t="str">
        <f>IF(DK671="","",AND((COUNTIF($DK$12:DL671,DK671))=1,(COUNTIF($DK$12:DL671,DL671))=1))</f>
        <v/>
      </c>
      <c r="DP671" s="70" t="str">
        <f>IF(DK671="","",AND((COUNTIF(DK671:$DL$812,DK671))=1,(COUNTIF(DK671:$DL$812,DL671))=1))</f>
        <v/>
      </c>
      <c r="DQ671" s="70"/>
      <c r="DR671" s="70" t="b">
        <f t="shared" si="700"/>
        <v>0</v>
      </c>
      <c r="DS671" s="70" t="b">
        <f t="shared" si="701"/>
        <v>0</v>
      </c>
      <c r="DT671" s="70">
        <f t="shared" si="647"/>
        <v>0</v>
      </c>
      <c r="DU671" s="70">
        <f t="shared" si="648"/>
        <v>0</v>
      </c>
      <c r="DV671" s="70" t="b">
        <f t="shared" si="702"/>
        <v>0</v>
      </c>
      <c r="DW671" s="70" t="b">
        <f t="shared" si="703"/>
        <v>0</v>
      </c>
      <c r="DX671" s="70"/>
      <c r="DY671" s="70" t="b">
        <f t="shared" si="704"/>
        <v>0</v>
      </c>
      <c r="DZ671" s="70">
        <f t="shared" si="705"/>
        <v>0</v>
      </c>
      <c r="EA671" s="70"/>
    </row>
    <row r="672" spans="1:131" x14ac:dyDescent="0.25">
      <c r="A672" s="24" t="str">
        <f t="shared" si="670"/>
        <v/>
      </c>
      <c r="B672" s="36"/>
      <c r="C672" s="37"/>
      <c r="D672" s="38"/>
      <c r="E672" s="37"/>
      <c r="F672" s="38"/>
      <c r="G672" s="39"/>
      <c r="H672" s="35"/>
      <c r="I672" s="30"/>
      <c r="J672" s="38"/>
      <c r="K672" s="36"/>
      <c r="L672" s="40"/>
      <c r="M672" s="43"/>
      <c r="N672" s="44"/>
      <c r="O672" s="35"/>
      <c r="P672" s="87"/>
      <c r="R672" s="70"/>
      <c r="S672" s="70"/>
      <c r="T672" s="99" t="s">
        <v>1485</v>
      </c>
      <c r="U672" s="146" t="s">
        <v>1486</v>
      </c>
      <c r="V672" s="70"/>
      <c r="W672" s="70"/>
      <c r="X672" s="70"/>
      <c r="Y672" s="70"/>
      <c r="Z672" t="b">
        <f t="shared" si="649"/>
        <v>0</v>
      </c>
      <c r="AA672" t="b">
        <f t="shared" si="671"/>
        <v>0</v>
      </c>
      <c r="AB672" t="b">
        <f t="shared" si="650"/>
        <v>0</v>
      </c>
      <c r="AC672" t="b">
        <f t="shared" si="651"/>
        <v>0</v>
      </c>
      <c r="AD672" s="101" t="b">
        <f t="shared" si="652"/>
        <v>0</v>
      </c>
      <c r="AE672" t="e">
        <f t="shared" si="653"/>
        <v>#VALUE!</v>
      </c>
      <c r="AF672" t="b">
        <f t="shared" si="654"/>
        <v>0</v>
      </c>
      <c r="AG672" s="135"/>
      <c r="AH672" s="82" t="b">
        <f t="shared" si="655"/>
        <v>0</v>
      </c>
      <c r="AI672" s="99" t="b">
        <f t="shared" si="656"/>
        <v>0</v>
      </c>
      <c r="AJ672" s="70" t="b">
        <f t="shared" si="657"/>
        <v>0</v>
      </c>
      <c r="AK672" s="111" t="b">
        <f t="shared" si="672"/>
        <v>0</v>
      </c>
      <c r="AL672" s="82" t="e">
        <f t="shared" si="658"/>
        <v>#VALUE!</v>
      </c>
      <c r="AM672" s="82" t="b">
        <f t="shared" si="659"/>
        <v>0</v>
      </c>
      <c r="AN672" s="82" t="b">
        <f t="shared" si="660"/>
        <v>0</v>
      </c>
      <c r="AO672" s="82" t="b">
        <f t="shared" si="673"/>
        <v>0</v>
      </c>
      <c r="AP672" s="82" t="b">
        <f t="shared" si="661"/>
        <v>0</v>
      </c>
      <c r="AQ672" s="82" t="b">
        <f t="shared" si="674"/>
        <v>0</v>
      </c>
      <c r="AR672" s="70">
        <f t="shared" si="675"/>
        <v>0</v>
      </c>
      <c r="AS672" s="82" t="b">
        <f t="shared" si="662"/>
        <v>0</v>
      </c>
      <c r="AT672" s="82" t="b">
        <f t="shared" si="663"/>
        <v>0</v>
      </c>
      <c r="AU672" s="82" t="b">
        <f t="shared" si="664"/>
        <v>0</v>
      </c>
      <c r="AV672" s="82" t="b">
        <f t="shared" si="665"/>
        <v>0</v>
      </c>
      <c r="AW672" s="82" t="b">
        <f t="shared" si="666"/>
        <v>0</v>
      </c>
      <c r="AX672" s="82" t="b">
        <f t="shared" si="667"/>
        <v>0</v>
      </c>
      <c r="AY672" s="82" t="b">
        <f t="shared" si="676"/>
        <v>0</v>
      </c>
      <c r="AZ672" s="82"/>
      <c r="BA672" s="82" t="b">
        <f t="shared" si="677"/>
        <v>0</v>
      </c>
      <c r="BB672" s="82" t="b">
        <f t="shared" si="678"/>
        <v>0</v>
      </c>
      <c r="BC672" s="82" t="b">
        <f t="shared" si="679"/>
        <v>0</v>
      </c>
      <c r="BD672" s="70"/>
      <c r="BE672" s="70" t="str">
        <f t="shared" si="668"/>
        <v/>
      </c>
      <c r="BF672" s="70">
        <v>661</v>
      </c>
      <c r="BG672" s="70"/>
      <c r="BH672" s="70"/>
      <c r="BI672" s="70"/>
      <c r="BJ672" s="70"/>
      <c r="BK672" s="70"/>
      <c r="BL672" s="70"/>
      <c r="BM672" s="70"/>
      <c r="BN672" s="70"/>
      <c r="BO672" s="70"/>
      <c r="BP672" s="70"/>
      <c r="BQ672" s="70"/>
      <c r="BR672" s="70"/>
      <c r="BS672" s="70" t="b">
        <f t="shared" si="669"/>
        <v>0</v>
      </c>
      <c r="BT672" s="70">
        <f>COUNTA(B673:$O$830)</f>
        <v>0</v>
      </c>
      <c r="BU672" s="70"/>
      <c r="BV672" s="163"/>
      <c r="BW672" s="163"/>
      <c r="BX672" s="163"/>
      <c r="BY672" s="163"/>
      <c r="BZ672" s="163"/>
      <c r="CA672" s="163"/>
      <c r="CB672" s="163"/>
      <c r="CC672" s="163"/>
      <c r="CD672" s="163"/>
      <c r="CE672" s="163" t="str">
        <f t="shared" si="680"/>
        <v/>
      </c>
      <c r="CF672" s="163" t="str">
        <f t="shared" si="681"/>
        <v/>
      </c>
      <c r="CG672" s="163" t="str">
        <f t="shared" si="682"/>
        <v/>
      </c>
      <c r="CH672" s="163" t="str">
        <f t="shared" si="683"/>
        <v/>
      </c>
      <c r="CI672" s="163" t="str">
        <f t="shared" si="684"/>
        <v/>
      </c>
      <c r="CJ672" s="163" t="str">
        <f t="shared" si="685"/>
        <v/>
      </c>
      <c r="CK672" s="163" t="str">
        <f t="shared" si="686"/>
        <v/>
      </c>
      <c r="CL672" s="163" t="str">
        <f t="shared" si="687"/>
        <v/>
      </c>
      <c r="CM672" s="163" t="str">
        <f t="shared" si="688"/>
        <v/>
      </c>
      <c r="CN672" s="163"/>
      <c r="CO672" s="163"/>
      <c r="CP672" s="163" t="str">
        <f t="shared" si="689"/>
        <v/>
      </c>
      <c r="CQ672" s="163"/>
      <c r="CR672" s="163"/>
      <c r="CS672" s="185" t="str">
        <f t="shared" si="706"/>
        <v/>
      </c>
      <c r="CT672" s="70"/>
      <c r="CU672" s="70">
        <f t="shared" si="690"/>
        <v>0</v>
      </c>
      <c r="CV672" s="70">
        <f t="shared" si="691"/>
        <v>0</v>
      </c>
      <c r="CW672" s="70"/>
      <c r="CX672" s="96">
        <f t="shared" si="692"/>
        <v>0</v>
      </c>
      <c r="CY672" s="70"/>
      <c r="CZ672" s="70" t="e">
        <f t="shared" si="693"/>
        <v>#VALUE!</v>
      </c>
      <c r="DA672" s="70" t="e">
        <f t="shared" si="694"/>
        <v>#VALUE!</v>
      </c>
      <c r="DB672" s="70"/>
      <c r="DC672" s="70" t="b">
        <f t="shared" si="707"/>
        <v>0</v>
      </c>
      <c r="DD672" s="70">
        <f t="shared" si="695"/>
        <v>0</v>
      </c>
      <c r="DE672" s="70" t="str">
        <f t="shared" si="696"/>
        <v/>
      </c>
      <c r="DF672" s="70"/>
      <c r="DG672" s="70" t="str">
        <f t="shared" ref="DG672:DG735" si="708">E672&amp;F672</f>
        <v/>
      </c>
      <c r="DH672" s="70" t="b">
        <f t="shared" ref="DH672:DH735" si="709">OR(IF(((B672="ss")+(B672="se")+(E672&lt;&gt;"c"))=2,TRUE,IF(OR(B672="se",B672="ss"),OR((ISNA(MATCH(IF(((B672="ss")+(B672="se")+(E672="c"))=2,C672&amp;D672,""),$DG$12:$DG$812,0))),(ISNA(MATCH(IF(((B672="ss")+(B672="se")+(E672="c"))=2,C672&amp;D672,""),$DG$12:$DG$812,0)))),)),IF(OR(B672="ss",B672="se"),COUNTIF($DE$12:$DE$830,DE672)&lt;&gt;COUNTIF($DI$12:$DI$812,DI672),FALSE))</f>
        <v>0</v>
      </c>
      <c r="DI672" s="70" t="str">
        <f t="shared" ref="DI672:DI735" si="710">C672&amp;D672</f>
        <v/>
      </c>
      <c r="DJ672" s="70"/>
      <c r="DK672" s="70" t="str">
        <f t="shared" si="697"/>
        <v/>
      </c>
      <c r="DL672" s="70" t="str">
        <f t="shared" si="698"/>
        <v/>
      </c>
      <c r="DM672" s="70"/>
      <c r="DN672" s="70" t="str">
        <f t="shared" si="699"/>
        <v/>
      </c>
      <c r="DO672" s="70" t="str">
        <f>IF(DK672="","",AND((COUNTIF($DK$12:DL672,DK672))=1,(COUNTIF($DK$12:DL672,DL672))=1))</f>
        <v/>
      </c>
      <c r="DP672" s="70" t="str">
        <f>IF(DK672="","",AND((COUNTIF(DK672:$DL$812,DK672))=1,(COUNTIF(DK672:$DL$812,DL672))=1))</f>
        <v/>
      </c>
      <c r="DQ672" s="70"/>
      <c r="DR672" s="70" t="b">
        <f t="shared" si="700"/>
        <v>0</v>
      </c>
      <c r="DS672" s="70" t="b">
        <f t="shared" si="701"/>
        <v>0</v>
      </c>
      <c r="DT672" s="70">
        <f t="shared" ref="DT672:DT735" si="711">IF(LEFT(M672,13)="oui percement",C672&amp;D672,)</f>
        <v>0</v>
      </c>
      <c r="DU672" s="70">
        <f t="shared" ref="DU672:DU735" si="712">IF(RIGHT(M672,5)="appui",C672&amp;D672,)</f>
        <v>0</v>
      </c>
      <c r="DV672" s="70" t="b">
        <f t="shared" si="702"/>
        <v>0</v>
      </c>
      <c r="DW672" s="70" t="b">
        <f t="shared" si="703"/>
        <v>0</v>
      </c>
      <c r="DX672" s="70"/>
      <c r="DY672" s="70" t="b">
        <f t="shared" si="704"/>
        <v>0</v>
      </c>
      <c r="DZ672" s="70">
        <f t="shared" si="705"/>
        <v>0</v>
      </c>
      <c r="EA672" s="70"/>
    </row>
    <row r="673" spans="1:131" x14ac:dyDescent="0.25">
      <c r="A673" s="24" t="str">
        <f t="shared" si="670"/>
        <v/>
      </c>
      <c r="B673" s="36"/>
      <c r="C673" s="37"/>
      <c r="D673" s="38"/>
      <c r="E673" s="37"/>
      <c r="F673" s="38"/>
      <c r="G673" s="39"/>
      <c r="H673" s="35"/>
      <c r="I673" s="30"/>
      <c r="J673" s="38"/>
      <c r="K673" s="36"/>
      <c r="L673" s="40"/>
      <c r="M673" s="43"/>
      <c r="N673" s="44"/>
      <c r="O673" s="35"/>
      <c r="P673" s="87"/>
      <c r="R673" s="70"/>
      <c r="S673" s="70"/>
      <c r="T673" s="99" t="s">
        <v>1487</v>
      </c>
      <c r="U673" s="146" t="s">
        <v>1488</v>
      </c>
      <c r="V673" s="70"/>
      <c r="W673" s="70"/>
      <c r="X673" s="70"/>
      <c r="Y673" s="70"/>
      <c r="Z673" t="b">
        <f t="shared" si="649"/>
        <v>0</v>
      </c>
      <c r="AA673" t="b">
        <f t="shared" si="671"/>
        <v>0</v>
      </c>
      <c r="AB673" t="b">
        <f t="shared" si="650"/>
        <v>0</v>
      </c>
      <c r="AC673" t="b">
        <f t="shared" si="651"/>
        <v>0</v>
      </c>
      <c r="AD673" s="101" t="b">
        <f t="shared" si="652"/>
        <v>0</v>
      </c>
      <c r="AE673" t="e">
        <f t="shared" si="653"/>
        <v>#VALUE!</v>
      </c>
      <c r="AF673" t="b">
        <f t="shared" si="654"/>
        <v>0</v>
      </c>
      <c r="AG673" s="135"/>
      <c r="AH673" s="82" t="b">
        <f t="shared" si="655"/>
        <v>0</v>
      </c>
      <c r="AI673" s="99" t="b">
        <f t="shared" si="656"/>
        <v>0</v>
      </c>
      <c r="AJ673" s="70" t="b">
        <f t="shared" si="657"/>
        <v>0</v>
      </c>
      <c r="AK673" s="111" t="b">
        <f t="shared" si="672"/>
        <v>0</v>
      </c>
      <c r="AL673" s="82" t="e">
        <f t="shared" si="658"/>
        <v>#VALUE!</v>
      </c>
      <c r="AM673" s="82" t="b">
        <f t="shared" si="659"/>
        <v>0</v>
      </c>
      <c r="AN673" s="82" t="b">
        <f t="shared" si="660"/>
        <v>0</v>
      </c>
      <c r="AO673" s="82" t="b">
        <f t="shared" si="673"/>
        <v>0</v>
      </c>
      <c r="AP673" s="82" t="b">
        <f t="shared" si="661"/>
        <v>0</v>
      </c>
      <c r="AQ673" s="82" t="b">
        <f t="shared" si="674"/>
        <v>0</v>
      </c>
      <c r="AR673" s="70">
        <f t="shared" si="675"/>
        <v>0</v>
      </c>
      <c r="AS673" s="82" t="b">
        <f t="shared" si="662"/>
        <v>0</v>
      </c>
      <c r="AT673" s="82" t="b">
        <f t="shared" si="663"/>
        <v>0</v>
      </c>
      <c r="AU673" s="82" t="b">
        <f t="shared" si="664"/>
        <v>0</v>
      </c>
      <c r="AV673" s="82" t="b">
        <f t="shared" si="665"/>
        <v>0</v>
      </c>
      <c r="AW673" s="82" t="b">
        <f t="shared" si="666"/>
        <v>0</v>
      </c>
      <c r="AX673" s="82" t="b">
        <f t="shared" si="667"/>
        <v>0</v>
      </c>
      <c r="AY673" s="82" t="b">
        <f t="shared" si="676"/>
        <v>0</v>
      </c>
      <c r="AZ673" s="82"/>
      <c r="BA673" s="82" t="b">
        <f t="shared" si="677"/>
        <v>0</v>
      </c>
      <c r="BB673" s="82" t="b">
        <f t="shared" si="678"/>
        <v>0</v>
      </c>
      <c r="BC673" s="82" t="b">
        <f t="shared" si="679"/>
        <v>0</v>
      </c>
      <c r="BD673" s="70"/>
      <c r="BE673" s="70" t="str">
        <f t="shared" si="668"/>
        <v/>
      </c>
      <c r="BF673" s="70">
        <v>662</v>
      </c>
      <c r="BG673" s="70"/>
      <c r="BH673" s="70"/>
      <c r="BI673" s="70"/>
      <c r="BJ673" s="70"/>
      <c r="BK673" s="70"/>
      <c r="BL673" s="70"/>
      <c r="BM673" s="70"/>
      <c r="BN673" s="70"/>
      <c r="BO673" s="70"/>
      <c r="BP673" s="70"/>
      <c r="BQ673" s="70"/>
      <c r="BR673" s="70"/>
      <c r="BS673" s="70" t="b">
        <f t="shared" si="669"/>
        <v>0</v>
      </c>
      <c r="BT673" s="70">
        <f>COUNTA(B674:$O$830)</f>
        <v>0</v>
      </c>
      <c r="BU673" s="70"/>
      <c r="BV673" s="163"/>
      <c r="BW673" s="163"/>
      <c r="BX673" s="163"/>
      <c r="BY673" s="163"/>
      <c r="BZ673" s="163"/>
      <c r="CA673" s="163"/>
      <c r="CB673" s="163"/>
      <c r="CC673" s="163"/>
      <c r="CD673" s="163"/>
      <c r="CE673" s="163" t="str">
        <f t="shared" si="680"/>
        <v/>
      </c>
      <c r="CF673" s="163" t="str">
        <f t="shared" si="681"/>
        <v/>
      </c>
      <c r="CG673" s="163" t="str">
        <f t="shared" si="682"/>
        <v/>
      </c>
      <c r="CH673" s="163" t="str">
        <f t="shared" si="683"/>
        <v/>
      </c>
      <c r="CI673" s="163" t="str">
        <f t="shared" si="684"/>
        <v/>
      </c>
      <c r="CJ673" s="163" t="str">
        <f t="shared" si="685"/>
        <v/>
      </c>
      <c r="CK673" s="163" t="str">
        <f t="shared" si="686"/>
        <v/>
      </c>
      <c r="CL673" s="163" t="str">
        <f t="shared" si="687"/>
        <v/>
      </c>
      <c r="CM673" s="163" t="str">
        <f t="shared" si="688"/>
        <v/>
      </c>
      <c r="CN673" s="163"/>
      <c r="CO673" s="163"/>
      <c r="CP673" s="163" t="str">
        <f t="shared" si="689"/>
        <v/>
      </c>
      <c r="CQ673" s="163"/>
      <c r="CR673" s="163"/>
      <c r="CS673" s="185" t="str">
        <f t="shared" si="706"/>
        <v/>
      </c>
      <c r="CT673" s="70"/>
      <c r="CU673" s="70">
        <f t="shared" si="690"/>
        <v>0</v>
      </c>
      <c r="CV673" s="70">
        <f t="shared" si="691"/>
        <v>0</v>
      </c>
      <c r="CW673" s="70"/>
      <c r="CX673" s="96">
        <f t="shared" si="692"/>
        <v>0</v>
      </c>
      <c r="CY673" s="70"/>
      <c r="CZ673" s="70" t="e">
        <f t="shared" si="693"/>
        <v>#VALUE!</v>
      </c>
      <c r="DA673" s="70" t="e">
        <f t="shared" si="694"/>
        <v>#VALUE!</v>
      </c>
      <c r="DB673" s="70"/>
      <c r="DC673" s="70" t="b">
        <f t="shared" si="707"/>
        <v>0</v>
      </c>
      <c r="DD673" s="70">
        <f t="shared" si="695"/>
        <v>0</v>
      </c>
      <c r="DE673" s="70" t="str">
        <f t="shared" si="696"/>
        <v/>
      </c>
      <c r="DF673" s="70"/>
      <c r="DG673" s="70" t="str">
        <f t="shared" si="708"/>
        <v/>
      </c>
      <c r="DH673" s="70" t="b">
        <f t="shared" si="709"/>
        <v>0</v>
      </c>
      <c r="DI673" s="70" t="str">
        <f t="shared" si="710"/>
        <v/>
      </c>
      <c r="DJ673" s="70"/>
      <c r="DK673" s="70" t="str">
        <f t="shared" si="697"/>
        <v/>
      </c>
      <c r="DL673" s="70" t="str">
        <f t="shared" si="698"/>
        <v/>
      </c>
      <c r="DM673" s="70"/>
      <c r="DN673" s="70" t="str">
        <f t="shared" si="699"/>
        <v/>
      </c>
      <c r="DO673" s="70" t="str">
        <f>IF(DK673="","",AND((COUNTIF($DK$12:DL673,DK673))=1,(COUNTIF($DK$12:DL673,DL673))=1))</f>
        <v/>
      </c>
      <c r="DP673" s="70" t="str">
        <f>IF(DK673="","",AND((COUNTIF(DK673:$DL$812,DK673))=1,(COUNTIF(DK673:$DL$812,DL673))=1))</f>
        <v/>
      </c>
      <c r="DQ673" s="70"/>
      <c r="DR673" s="70" t="b">
        <f t="shared" si="700"/>
        <v>0</v>
      </c>
      <c r="DS673" s="70" t="b">
        <f t="shared" si="701"/>
        <v>0</v>
      </c>
      <c r="DT673" s="70">
        <f t="shared" si="711"/>
        <v>0</v>
      </c>
      <c r="DU673" s="70">
        <f t="shared" si="712"/>
        <v>0</v>
      </c>
      <c r="DV673" s="70" t="b">
        <f t="shared" si="702"/>
        <v>0</v>
      </c>
      <c r="DW673" s="70" t="b">
        <f t="shared" si="703"/>
        <v>0</v>
      </c>
      <c r="DX673" s="70"/>
      <c r="DY673" s="70" t="b">
        <f t="shared" si="704"/>
        <v>0</v>
      </c>
      <c r="DZ673" s="70">
        <f t="shared" si="705"/>
        <v>0</v>
      </c>
      <c r="EA673" s="70"/>
    </row>
    <row r="674" spans="1:131" x14ac:dyDescent="0.25">
      <c r="A674" s="24" t="str">
        <f t="shared" si="670"/>
        <v/>
      </c>
      <c r="B674" s="36"/>
      <c r="C674" s="37"/>
      <c r="D674" s="38"/>
      <c r="E674" s="37"/>
      <c r="F674" s="38"/>
      <c r="G674" s="39"/>
      <c r="H674" s="35"/>
      <c r="I674" s="30"/>
      <c r="J674" s="38"/>
      <c r="K674" s="36"/>
      <c r="L674" s="40"/>
      <c r="M674" s="43"/>
      <c r="N674" s="44"/>
      <c r="O674" s="35"/>
      <c r="P674" s="87"/>
      <c r="R674" s="70"/>
      <c r="S674" s="70"/>
      <c r="T674" s="99" t="s">
        <v>1489</v>
      </c>
      <c r="U674" s="146" t="s">
        <v>1490</v>
      </c>
      <c r="V674" s="70"/>
      <c r="W674" s="70"/>
      <c r="X674" s="70"/>
      <c r="Y674" s="70"/>
      <c r="Z674" t="b">
        <f t="shared" si="649"/>
        <v>0</v>
      </c>
      <c r="AA674" t="b">
        <f t="shared" si="671"/>
        <v>0</v>
      </c>
      <c r="AB674" t="b">
        <f t="shared" si="650"/>
        <v>0</v>
      </c>
      <c r="AC674" t="b">
        <f t="shared" si="651"/>
        <v>0</v>
      </c>
      <c r="AD674" s="101" t="b">
        <f t="shared" si="652"/>
        <v>0</v>
      </c>
      <c r="AE674" t="e">
        <f t="shared" si="653"/>
        <v>#VALUE!</v>
      </c>
      <c r="AF674" t="b">
        <f t="shared" si="654"/>
        <v>0</v>
      </c>
      <c r="AG674" s="135"/>
      <c r="AH674" s="82" t="b">
        <f t="shared" si="655"/>
        <v>0</v>
      </c>
      <c r="AI674" s="99" t="b">
        <f t="shared" si="656"/>
        <v>0</v>
      </c>
      <c r="AJ674" s="70" t="b">
        <f t="shared" si="657"/>
        <v>0</v>
      </c>
      <c r="AK674" s="111" t="b">
        <f t="shared" si="672"/>
        <v>0</v>
      </c>
      <c r="AL674" s="82" t="e">
        <f t="shared" si="658"/>
        <v>#VALUE!</v>
      </c>
      <c r="AM674" s="82" t="b">
        <f t="shared" si="659"/>
        <v>0</v>
      </c>
      <c r="AN674" s="82" t="b">
        <f t="shared" si="660"/>
        <v>0</v>
      </c>
      <c r="AO674" s="82" t="b">
        <f t="shared" si="673"/>
        <v>0</v>
      </c>
      <c r="AP674" s="82" t="b">
        <f t="shared" si="661"/>
        <v>0</v>
      </c>
      <c r="AQ674" s="82" t="b">
        <f t="shared" si="674"/>
        <v>0</v>
      </c>
      <c r="AR674" s="70">
        <f t="shared" si="675"/>
        <v>0</v>
      </c>
      <c r="AS674" s="82" t="b">
        <f t="shared" si="662"/>
        <v>0</v>
      </c>
      <c r="AT674" s="82" t="b">
        <f t="shared" si="663"/>
        <v>0</v>
      </c>
      <c r="AU674" s="82" t="b">
        <f t="shared" si="664"/>
        <v>0</v>
      </c>
      <c r="AV674" s="82" t="b">
        <f t="shared" si="665"/>
        <v>0</v>
      </c>
      <c r="AW674" s="82" t="b">
        <f t="shared" si="666"/>
        <v>0</v>
      </c>
      <c r="AX674" s="82" t="b">
        <f t="shared" si="667"/>
        <v>0</v>
      </c>
      <c r="AY674" s="82" t="b">
        <f t="shared" si="676"/>
        <v>0</v>
      </c>
      <c r="AZ674" s="82"/>
      <c r="BA674" s="82" t="b">
        <f t="shared" si="677"/>
        <v>0</v>
      </c>
      <c r="BB674" s="82" t="b">
        <f t="shared" si="678"/>
        <v>0</v>
      </c>
      <c r="BC674" s="82" t="b">
        <f t="shared" si="679"/>
        <v>0</v>
      </c>
      <c r="BD674" s="70"/>
      <c r="BE674" s="70" t="str">
        <f t="shared" si="668"/>
        <v/>
      </c>
      <c r="BF674" s="70">
        <v>663</v>
      </c>
      <c r="BG674" s="70"/>
      <c r="BH674" s="70"/>
      <c r="BI674" s="70"/>
      <c r="BJ674" s="70"/>
      <c r="BK674" s="70"/>
      <c r="BL674" s="70"/>
      <c r="BM674" s="70"/>
      <c r="BN674" s="70"/>
      <c r="BO674" s="70"/>
      <c r="BP674" s="70"/>
      <c r="BQ674" s="70"/>
      <c r="BR674" s="70"/>
      <c r="BS674" s="70" t="b">
        <f t="shared" si="669"/>
        <v>0</v>
      </c>
      <c r="BT674" s="70">
        <f>COUNTA(B675:$O$830)</f>
        <v>0</v>
      </c>
      <c r="BU674" s="70"/>
      <c r="BV674" s="163"/>
      <c r="BW674" s="163"/>
      <c r="BX674" s="163"/>
      <c r="BY674" s="163"/>
      <c r="BZ674" s="163"/>
      <c r="CA674" s="163"/>
      <c r="CB674" s="163"/>
      <c r="CC674" s="163"/>
      <c r="CD674" s="163"/>
      <c r="CE674" s="163" t="str">
        <f t="shared" si="680"/>
        <v/>
      </c>
      <c r="CF674" s="163" t="str">
        <f t="shared" si="681"/>
        <v/>
      </c>
      <c r="CG674" s="163" t="str">
        <f t="shared" si="682"/>
        <v/>
      </c>
      <c r="CH674" s="163" t="str">
        <f t="shared" si="683"/>
        <v/>
      </c>
      <c r="CI674" s="163" t="str">
        <f t="shared" si="684"/>
        <v/>
      </c>
      <c r="CJ674" s="163" t="str">
        <f t="shared" si="685"/>
        <v/>
      </c>
      <c r="CK674" s="163" t="str">
        <f t="shared" si="686"/>
        <v/>
      </c>
      <c r="CL674" s="163" t="str">
        <f t="shared" si="687"/>
        <v/>
      </c>
      <c r="CM674" s="163" t="str">
        <f t="shared" si="688"/>
        <v/>
      </c>
      <c r="CN674" s="163"/>
      <c r="CO674" s="163"/>
      <c r="CP674" s="163" t="str">
        <f t="shared" si="689"/>
        <v/>
      </c>
      <c r="CQ674" s="163"/>
      <c r="CR674" s="163"/>
      <c r="CS674" s="185" t="str">
        <f t="shared" si="706"/>
        <v/>
      </c>
      <c r="CT674" s="70"/>
      <c r="CU674" s="70">
        <f t="shared" si="690"/>
        <v>0</v>
      </c>
      <c r="CV674" s="70">
        <f t="shared" si="691"/>
        <v>0</v>
      </c>
      <c r="CW674" s="70"/>
      <c r="CX674" s="96">
        <f t="shared" si="692"/>
        <v>0</v>
      </c>
      <c r="CY674" s="70"/>
      <c r="CZ674" s="70" t="e">
        <f t="shared" si="693"/>
        <v>#VALUE!</v>
      </c>
      <c r="DA674" s="70" t="e">
        <f t="shared" si="694"/>
        <v>#VALUE!</v>
      </c>
      <c r="DB674" s="70"/>
      <c r="DC674" s="70" t="b">
        <f t="shared" si="707"/>
        <v>0</v>
      </c>
      <c r="DD674" s="70">
        <f t="shared" si="695"/>
        <v>0</v>
      </c>
      <c r="DE674" s="70" t="str">
        <f t="shared" si="696"/>
        <v/>
      </c>
      <c r="DF674" s="70"/>
      <c r="DG674" s="70" t="str">
        <f t="shared" si="708"/>
        <v/>
      </c>
      <c r="DH674" s="70" t="b">
        <f t="shared" si="709"/>
        <v>0</v>
      </c>
      <c r="DI674" s="70" t="str">
        <f t="shared" si="710"/>
        <v/>
      </c>
      <c r="DJ674" s="70"/>
      <c r="DK674" s="70" t="str">
        <f t="shared" si="697"/>
        <v/>
      </c>
      <c r="DL674" s="70" t="str">
        <f t="shared" si="698"/>
        <v/>
      </c>
      <c r="DM674" s="70"/>
      <c r="DN674" s="70" t="str">
        <f t="shared" si="699"/>
        <v/>
      </c>
      <c r="DO674" s="70" t="str">
        <f>IF(DK674="","",AND((COUNTIF($DK$12:DL674,DK674))=1,(COUNTIF($DK$12:DL674,DL674))=1))</f>
        <v/>
      </c>
      <c r="DP674" s="70" t="str">
        <f>IF(DK674="","",AND((COUNTIF(DK674:$DL$812,DK674))=1,(COUNTIF(DK674:$DL$812,DL674))=1))</f>
        <v/>
      </c>
      <c r="DQ674" s="70"/>
      <c r="DR674" s="70" t="b">
        <f t="shared" si="700"/>
        <v>0</v>
      </c>
      <c r="DS674" s="70" t="b">
        <f t="shared" si="701"/>
        <v>0</v>
      </c>
      <c r="DT674" s="70">
        <f t="shared" si="711"/>
        <v>0</v>
      </c>
      <c r="DU674" s="70">
        <f t="shared" si="712"/>
        <v>0</v>
      </c>
      <c r="DV674" s="70" t="b">
        <f t="shared" si="702"/>
        <v>0</v>
      </c>
      <c r="DW674" s="70" t="b">
        <f t="shared" si="703"/>
        <v>0</v>
      </c>
      <c r="DX674" s="70"/>
      <c r="DY674" s="70" t="b">
        <f t="shared" si="704"/>
        <v>0</v>
      </c>
      <c r="DZ674" s="70">
        <f t="shared" si="705"/>
        <v>0</v>
      </c>
      <c r="EA674" s="70"/>
    </row>
    <row r="675" spans="1:131" x14ac:dyDescent="0.25">
      <c r="A675" s="24" t="str">
        <f t="shared" si="670"/>
        <v/>
      </c>
      <c r="B675" s="36"/>
      <c r="C675" s="37"/>
      <c r="D675" s="38"/>
      <c r="E675" s="37"/>
      <c r="F675" s="38"/>
      <c r="G675" s="39"/>
      <c r="H675" s="35"/>
      <c r="I675" s="30"/>
      <c r="J675" s="38"/>
      <c r="K675" s="36"/>
      <c r="L675" s="40"/>
      <c r="M675" s="43"/>
      <c r="N675" s="44"/>
      <c r="O675" s="35"/>
      <c r="P675" s="87"/>
      <c r="R675" s="70"/>
      <c r="S675" s="70"/>
      <c r="T675" s="99" t="s">
        <v>1491</v>
      </c>
      <c r="U675" s="146" t="s">
        <v>1492</v>
      </c>
      <c r="V675" s="70"/>
      <c r="W675" s="70"/>
      <c r="X675" s="70"/>
      <c r="Y675" s="70"/>
      <c r="Z675" t="b">
        <f t="shared" si="649"/>
        <v>0</v>
      </c>
      <c r="AA675" t="b">
        <f t="shared" si="671"/>
        <v>0</v>
      </c>
      <c r="AB675" t="b">
        <f t="shared" si="650"/>
        <v>0</v>
      </c>
      <c r="AC675" t="b">
        <f t="shared" si="651"/>
        <v>0</v>
      </c>
      <c r="AD675" s="101" t="b">
        <f t="shared" si="652"/>
        <v>0</v>
      </c>
      <c r="AE675" t="e">
        <f t="shared" si="653"/>
        <v>#VALUE!</v>
      </c>
      <c r="AF675" t="b">
        <f t="shared" si="654"/>
        <v>0</v>
      </c>
      <c r="AG675" s="135"/>
      <c r="AH675" s="82" t="b">
        <f t="shared" si="655"/>
        <v>0</v>
      </c>
      <c r="AI675" s="99" t="b">
        <f t="shared" si="656"/>
        <v>0</v>
      </c>
      <c r="AJ675" s="70" t="b">
        <f t="shared" si="657"/>
        <v>0</v>
      </c>
      <c r="AK675" s="111" t="b">
        <f t="shared" si="672"/>
        <v>0</v>
      </c>
      <c r="AL675" s="82" t="e">
        <f t="shared" si="658"/>
        <v>#VALUE!</v>
      </c>
      <c r="AM675" s="82" t="b">
        <f t="shared" si="659"/>
        <v>0</v>
      </c>
      <c r="AN675" s="82" t="b">
        <f t="shared" si="660"/>
        <v>0</v>
      </c>
      <c r="AO675" s="82" t="b">
        <f t="shared" si="673"/>
        <v>0</v>
      </c>
      <c r="AP675" s="82" t="b">
        <f t="shared" si="661"/>
        <v>0</v>
      </c>
      <c r="AQ675" s="82" t="b">
        <f t="shared" si="674"/>
        <v>0</v>
      </c>
      <c r="AR675" s="70">
        <f t="shared" si="675"/>
        <v>0</v>
      </c>
      <c r="AS675" s="82" t="b">
        <f t="shared" si="662"/>
        <v>0</v>
      </c>
      <c r="AT675" s="82" t="b">
        <f t="shared" si="663"/>
        <v>0</v>
      </c>
      <c r="AU675" s="82" t="b">
        <f t="shared" si="664"/>
        <v>0</v>
      </c>
      <c r="AV675" s="82" t="b">
        <f t="shared" si="665"/>
        <v>0</v>
      </c>
      <c r="AW675" s="82" t="b">
        <f t="shared" si="666"/>
        <v>0</v>
      </c>
      <c r="AX675" s="82" t="b">
        <f t="shared" si="667"/>
        <v>0</v>
      </c>
      <c r="AY675" s="82" t="b">
        <f t="shared" si="676"/>
        <v>0</v>
      </c>
      <c r="AZ675" s="82"/>
      <c r="BA675" s="82" t="b">
        <f t="shared" si="677"/>
        <v>0</v>
      </c>
      <c r="BB675" s="82" t="b">
        <f t="shared" si="678"/>
        <v>0</v>
      </c>
      <c r="BC675" s="82" t="b">
        <f t="shared" si="679"/>
        <v>0</v>
      </c>
      <c r="BD675" s="70"/>
      <c r="BE675" s="70" t="str">
        <f t="shared" si="668"/>
        <v/>
      </c>
      <c r="BF675" s="70">
        <v>664</v>
      </c>
      <c r="BG675" s="70"/>
      <c r="BH675" s="70"/>
      <c r="BI675" s="70"/>
      <c r="BJ675" s="70"/>
      <c r="BK675" s="70"/>
      <c r="BL675" s="70"/>
      <c r="BM675" s="70"/>
      <c r="BN675" s="70"/>
      <c r="BO675" s="70"/>
      <c r="BP675" s="70"/>
      <c r="BQ675" s="70"/>
      <c r="BR675" s="70"/>
      <c r="BS675" s="70" t="b">
        <f t="shared" si="669"/>
        <v>0</v>
      </c>
      <c r="BT675" s="70">
        <f>COUNTA(B676:$O$830)</f>
        <v>0</v>
      </c>
      <c r="BU675" s="70"/>
      <c r="BV675" s="163"/>
      <c r="BW675" s="163"/>
      <c r="BX675" s="163"/>
      <c r="BY675" s="163"/>
      <c r="BZ675" s="163"/>
      <c r="CA675" s="163"/>
      <c r="CB675" s="163"/>
      <c r="CC675" s="163"/>
      <c r="CD675" s="163"/>
      <c r="CE675" s="163" t="str">
        <f t="shared" si="680"/>
        <v/>
      </c>
      <c r="CF675" s="163" t="str">
        <f t="shared" si="681"/>
        <v/>
      </c>
      <c r="CG675" s="163" t="str">
        <f t="shared" si="682"/>
        <v/>
      </c>
      <c r="CH675" s="163" t="str">
        <f t="shared" si="683"/>
        <v/>
      </c>
      <c r="CI675" s="163" t="str">
        <f t="shared" si="684"/>
        <v/>
      </c>
      <c r="CJ675" s="163" t="str">
        <f t="shared" si="685"/>
        <v/>
      </c>
      <c r="CK675" s="163" t="str">
        <f t="shared" si="686"/>
        <v/>
      </c>
      <c r="CL675" s="163" t="str">
        <f t="shared" si="687"/>
        <v/>
      </c>
      <c r="CM675" s="163" t="str">
        <f t="shared" si="688"/>
        <v/>
      </c>
      <c r="CN675" s="163"/>
      <c r="CO675" s="163"/>
      <c r="CP675" s="163" t="str">
        <f t="shared" si="689"/>
        <v/>
      </c>
      <c r="CQ675" s="163"/>
      <c r="CR675" s="163"/>
      <c r="CS675" s="185" t="str">
        <f t="shared" si="706"/>
        <v/>
      </c>
      <c r="CT675" s="70"/>
      <c r="CU675" s="70">
        <f t="shared" si="690"/>
        <v>0</v>
      </c>
      <c r="CV675" s="70">
        <f t="shared" si="691"/>
        <v>0</v>
      </c>
      <c r="CW675" s="70"/>
      <c r="CX675" s="96">
        <f t="shared" si="692"/>
        <v>0</v>
      </c>
      <c r="CY675" s="70"/>
      <c r="CZ675" s="70" t="e">
        <f t="shared" si="693"/>
        <v>#VALUE!</v>
      </c>
      <c r="DA675" s="70" t="e">
        <f t="shared" si="694"/>
        <v>#VALUE!</v>
      </c>
      <c r="DB675" s="70"/>
      <c r="DC675" s="70" t="b">
        <f t="shared" si="707"/>
        <v>0</v>
      </c>
      <c r="DD675" s="70">
        <f t="shared" si="695"/>
        <v>0</v>
      </c>
      <c r="DE675" s="70" t="str">
        <f t="shared" si="696"/>
        <v/>
      </c>
      <c r="DF675" s="70"/>
      <c r="DG675" s="70" t="str">
        <f t="shared" si="708"/>
        <v/>
      </c>
      <c r="DH675" s="70" t="b">
        <f t="shared" si="709"/>
        <v>0</v>
      </c>
      <c r="DI675" s="70" t="str">
        <f t="shared" si="710"/>
        <v/>
      </c>
      <c r="DJ675" s="70"/>
      <c r="DK675" s="70" t="str">
        <f t="shared" si="697"/>
        <v/>
      </c>
      <c r="DL675" s="70" t="str">
        <f t="shared" si="698"/>
        <v/>
      </c>
      <c r="DM675" s="70"/>
      <c r="DN675" s="70" t="str">
        <f t="shared" si="699"/>
        <v/>
      </c>
      <c r="DO675" s="70" t="str">
        <f>IF(DK675="","",AND((COUNTIF($DK$12:DL675,DK675))=1,(COUNTIF($DK$12:DL675,DL675))=1))</f>
        <v/>
      </c>
      <c r="DP675" s="70" t="str">
        <f>IF(DK675="","",AND((COUNTIF(DK675:$DL$812,DK675))=1,(COUNTIF(DK675:$DL$812,DL675))=1))</f>
        <v/>
      </c>
      <c r="DQ675" s="70"/>
      <c r="DR675" s="70" t="b">
        <f t="shared" si="700"/>
        <v>0</v>
      </c>
      <c r="DS675" s="70" t="b">
        <f t="shared" si="701"/>
        <v>0</v>
      </c>
      <c r="DT675" s="70">
        <f t="shared" si="711"/>
        <v>0</v>
      </c>
      <c r="DU675" s="70">
        <f t="shared" si="712"/>
        <v>0</v>
      </c>
      <c r="DV675" s="70" t="b">
        <f t="shared" si="702"/>
        <v>0</v>
      </c>
      <c r="DW675" s="70" t="b">
        <f t="shared" si="703"/>
        <v>0</v>
      </c>
      <c r="DX675" s="70"/>
      <c r="DY675" s="70" t="b">
        <f t="shared" si="704"/>
        <v>0</v>
      </c>
      <c r="DZ675" s="70">
        <f t="shared" si="705"/>
        <v>0</v>
      </c>
      <c r="EA675" s="70"/>
    </row>
    <row r="676" spans="1:131" x14ac:dyDescent="0.25">
      <c r="A676" s="24" t="str">
        <f t="shared" si="670"/>
        <v/>
      </c>
      <c r="B676" s="36"/>
      <c r="C676" s="37"/>
      <c r="D676" s="38"/>
      <c r="E676" s="37"/>
      <c r="F676" s="38"/>
      <c r="G676" s="39"/>
      <c r="H676" s="35"/>
      <c r="I676" s="30"/>
      <c r="J676" s="38"/>
      <c r="K676" s="36"/>
      <c r="L676" s="40"/>
      <c r="M676" s="43"/>
      <c r="N676" s="44"/>
      <c r="O676" s="35"/>
      <c r="P676" s="87"/>
      <c r="R676" s="70"/>
      <c r="S676" s="70"/>
      <c r="T676" s="99" t="s">
        <v>1493</v>
      </c>
      <c r="U676" s="146" t="s">
        <v>1494</v>
      </c>
      <c r="V676" s="70"/>
      <c r="W676" s="70"/>
      <c r="X676" s="70"/>
      <c r="Y676" s="70"/>
      <c r="Z676" t="b">
        <f t="shared" si="649"/>
        <v>0</v>
      </c>
      <c r="AA676" t="b">
        <f t="shared" si="671"/>
        <v>0</v>
      </c>
      <c r="AB676" t="b">
        <f t="shared" si="650"/>
        <v>0</v>
      </c>
      <c r="AC676" t="b">
        <f t="shared" si="651"/>
        <v>0</v>
      </c>
      <c r="AD676" s="101" t="b">
        <f t="shared" si="652"/>
        <v>0</v>
      </c>
      <c r="AE676" t="e">
        <f t="shared" si="653"/>
        <v>#VALUE!</v>
      </c>
      <c r="AF676" t="b">
        <f t="shared" si="654"/>
        <v>0</v>
      </c>
      <c r="AG676" s="135"/>
      <c r="AH676" s="82" t="b">
        <f t="shared" si="655"/>
        <v>0</v>
      </c>
      <c r="AI676" s="99" t="b">
        <f t="shared" si="656"/>
        <v>0</v>
      </c>
      <c r="AJ676" s="70" t="b">
        <f t="shared" si="657"/>
        <v>0</v>
      </c>
      <c r="AK676" s="111" t="b">
        <f t="shared" si="672"/>
        <v>0</v>
      </c>
      <c r="AL676" s="82" t="e">
        <f t="shared" si="658"/>
        <v>#VALUE!</v>
      </c>
      <c r="AM676" s="82" t="b">
        <f t="shared" si="659"/>
        <v>0</v>
      </c>
      <c r="AN676" s="82" t="b">
        <f t="shared" si="660"/>
        <v>0</v>
      </c>
      <c r="AO676" s="82" t="b">
        <f t="shared" si="673"/>
        <v>0</v>
      </c>
      <c r="AP676" s="82" t="b">
        <f t="shared" si="661"/>
        <v>0</v>
      </c>
      <c r="AQ676" s="82" t="b">
        <f t="shared" si="674"/>
        <v>0</v>
      </c>
      <c r="AR676" s="70">
        <f t="shared" si="675"/>
        <v>0</v>
      </c>
      <c r="AS676" s="82" t="b">
        <f t="shared" si="662"/>
        <v>0</v>
      </c>
      <c r="AT676" s="82" t="b">
        <f t="shared" si="663"/>
        <v>0</v>
      </c>
      <c r="AU676" s="82" t="b">
        <f t="shared" si="664"/>
        <v>0</v>
      </c>
      <c r="AV676" s="82" t="b">
        <f t="shared" si="665"/>
        <v>0</v>
      </c>
      <c r="AW676" s="82" t="b">
        <f t="shared" si="666"/>
        <v>0</v>
      </c>
      <c r="AX676" s="82" t="b">
        <f t="shared" si="667"/>
        <v>0</v>
      </c>
      <c r="AY676" s="82" t="b">
        <f t="shared" si="676"/>
        <v>0</v>
      </c>
      <c r="AZ676" s="82"/>
      <c r="BA676" s="82" t="b">
        <f t="shared" si="677"/>
        <v>0</v>
      </c>
      <c r="BB676" s="82" t="b">
        <f t="shared" si="678"/>
        <v>0</v>
      </c>
      <c r="BC676" s="82" t="b">
        <f t="shared" si="679"/>
        <v>0</v>
      </c>
      <c r="BD676" s="70"/>
      <c r="BE676" s="70" t="str">
        <f t="shared" si="668"/>
        <v/>
      </c>
      <c r="BF676" s="70">
        <v>665</v>
      </c>
      <c r="BG676" s="70"/>
      <c r="BH676" s="70"/>
      <c r="BI676" s="70"/>
      <c r="BJ676" s="70"/>
      <c r="BK676" s="70"/>
      <c r="BL676" s="70"/>
      <c r="BM676" s="70"/>
      <c r="BN676" s="70"/>
      <c r="BO676" s="70"/>
      <c r="BP676" s="70"/>
      <c r="BQ676" s="70"/>
      <c r="BR676" s="70"/>
      <c r="BS676" s="70" t="b">
        <f t="shared" si="669"/>
        <v>0</v>
      </c>
      <c r="BT676" s="70">
        <f>COUNTA(B677:$O$830)</f>
        <v>0</v>
      </c>
      <c r="BU676" s="70"/>
      <c r="BV676" s="163"/>
      <c r="BW676" s="163"/>
      <c r="BX676" s="163"/>
      <c r="BY676" s="163"/>
      <c r="BZ676" s="163"/>
      <c r="CA676" s="163"/>
      <c r="CB676" s="163"/>
      <c r="CC676" s="163"/>
      <c r="CD676" s="163"/>
      <c r="CE676" s="163" t="str">
        <f t="shared" si="680"/>
        <v/>
      </c>
      <c r="CF676" s="163" t="str">
        <f t="shared" si="681"/>
        <v/>
      </c>
      <c r="CG676" s="163" t="str">
        <f t="shared" si="682"/>
        <v/>
      </c>
      <c r="CH676" s="163" t="str">
        <f t="shared" si="683"/>
        <v/>
      </c>
      <c r="CI676" s="163" t="str">
        <f t="shared" si="684"/>
        <v/>
      </c>
      <c r="CJ676" s="163" t="str">
        <f t="shared" si="685"/>
        <v/>
      </c>
      <c r="CK676" s="163" t="str">
        <f t="shared" si="686"/>
        <v/>
      </c>
      <c r="CL676" s="163" t="str">
        <f t="shared" si="687"/>
        <v/>
      </c>
      <c r="CM676" s="163" t="str">
        <f t="shared" si="688"/>
        <v/>
      </c>
      <c r="CN676" s="163"/>
      <c r="CO676" s="163"/>
      <c r="CP676" s="163" t="str">
        <f t="shared" si="689"/>
        <v/>
      </c>
      <c r="CQ676" s="163"/>
      <c r="CR676" s="163"/>
      <c r="CS676" s="185" t="str">
        <f t="shared" si="706"/>
        <v/>
      </c>
      <c r="CT676" s="70"/>
      <c r="CU676" s="70">
        <f t="shared" si="690"/>
        <v>0</v>
      </c>
      <c r="CV676" s="70">
        <f t="shared" si="691"/>
        <v>0</v>
      </c>
      <c r="CW676" s="70"/>
      <c r="CX676" s="96">
        <f t="shared" si="692"/>
        <v>0</v>
      </c>
      <c r="CY676" s="70"/>
      <c r="CZ676" s="70" t="e">
        <f t="shared" si="693"/>
        <v>#VALUE!</v>
      </c>
      <c r="DA676" s="70" t="e">
        <f t="shared" si="694"/>
        <v>#VALUE!</v>
      </c>
      <c r="DB676" s="70"/>
      <c r="DC676" s="70" t="b">
        <f t="shared" si="707"/>
        <v>0</v>
      </c>
      <c r="DD676" s="70">
        <f t="shared" si="695"/>
        <v>0</v>
      </c>
      <c r="DE676" s="70" t="str">
        <f t="shared" si="696"/>
        <v/>
      </c>
      <c r="DF676" s="70"/>
      <c r="DG676" s="70" t="str">
        <f t="shared" si="708"/>
        <v/>
      </c>
      <c r="DH676" s="70" t="b">
        <f t="shared" si="709"/>
        <v>0</v>
      </c>
      <c r="DI676" s="70" t="str">
        <f t="shared" si="710"/>
        <v/>
      </c>
      <c r="DJ676" s="70"/>
      <c r="DK676" s="70" t="str">
        <f t="shared" si="697"/>
        <v/>
      </c>
      <c r="DL676" s="70" t="str">
        <f t="shared" si="698"/>
        <v/>
      </c>
      <c r="DM676" s="70"/>
      <c r="DN676" s="70" t="str">
        <f t="shared" si="699"/>
        <v/>
      </c>
      <c r="DO676" s="70" t="str">
        <f>IF(DK676="","",AND((COUNTIF($DK$12:DL676,DK676))=1,(COUNTIF($DK$12:DL676,DL676))=1))</f>
        <v/>
      </c>
      <c r="DP676" s="70" t="str">
        <f>IF(DK676="","",AND((COUNTIF(DK676:$DL$812,DK676))=1,(COUNTIF(DK676:$DL$812,DL676))=1))</f>
        <v/>
      </c>
      <c r="DQ676" s="70"/>
      <c r="DR676" s="70" t="b">
        <f t="shared" si="700"/>
        <v>0</v>
      </c>
      <c r="DS676" s="70" t="b">
        <f t="shared" si="701"/>
        <v>0</v>
      </c>
      <c r="DT676" s="70">
        <f t="shared" si="711"/>
        <v>0</v>
      </c>
      <c r="DU676" s="70">
        <f t="shared" si="712"/>
        <v>0</v>
      </c>
      <c r="DV676" s="70" t="b">
        <f t="shared" si="702"/>
        <v>0</v>
      </c>
      <c r="DW676" s="70" t="b">
        <f t="shared" si="703"/>
        <v>0</v>
      </c>
      <c r="DX676" s="70"/>
      <c r="DY676" s="70" t="b">
        <f t="shared" si="704"/>
        <v>0</v>
      </c>
      <c r="DZ676" s="70">
        <f t="shared" si="705"/>
        <v>0</v>
      </c>
      <c r="EA676" s="70"/>
    </row>
    <row r="677" spans="1:131" x14ac:dyDescent="0.25">
      <c r="A677" s="24" t="str">
        <f t="shared" si="670"/>
        <v/>
      </c>
      <c r="B677" s="36"/>
      <c r="C677" s="37"/>
      <c r="D677" s="38"/>
      <c r="E677" s="37"/>
      <c r="F677" s="38"/>
      <c r="G677" s="39"/>
      <c r="H677" s="35"/>
      <c r="I677" s="30"/>
      <c r="J677" s="38"/>
      <c r="K677" s="36"/>
      <c r="L677" s="40"/>
      <c r="M677" s="43"/>
      <c r="N677" s="44"/>
      <c r="O677" s="35"/>
      <c r="P677" s="87"/>
      <c r="R677" s="70"/>
      <c r="S677" s="70"/>
      <c r="T677" s="99" t="s">
        <v>1495</v>
      </c>
      <c r="U677" s="146" t="s">
        <v>1496</v>
      </c>
      <c r="V677" s="70"/>
      <c r="W677" s="70"/>
      <c r="X677" s="70"/>
      <c r="Y677" s="70"/>
      <c r="Z677" t="b">
        <f t="shared" si="649"/>
        <v>0</v>
      </c>
      <c r="AA677" t="b">
        <f t="shared" si="671"/>
        <v>0</v>
      </c>
      <c r="AB677" t="b">
        <f t="shared" si="650"/>
        <v>0</v>
      </c>
      <c r="AC677" t="b">
        <f t="shared" si="651"/>
        <v>0</v>
      </c>
      <c r="AD677" s="101" t="b">
        <f t="shared" si="652"/>
        <v>0</v>
      </c>
      <c r="AE677" t="e">
        <f t="shared" si="653"/>
        <v>#VALUE!</v>
      </c>
      <c r="AF677" t="b">
        <f t="shared" si="654"/>
        <v>0</v>
      </c>
      <c r="AG677" s="135"/>
      <c r="AH677" s="82" t="b">
        <f t="shared" si="655"/>
        <v>0</v>
      </c>
      <c r="AI677" s="99" t="b">
        <f t="shared" si="656"/>
        <v>0</v>
      </c>
      <c r="AJ677" s="70" t="b">
        <f t="shared" si="657"/>
        <v>0</v>
      </c>
      <c r="AK677" s="111" t="b">
        <f t="shared" si="672"/>
        <v>0</v>
      </c>
      <c r="AL677" s="82" t="e">
        <f t="shared" si="658"/>
        <v>#VALUE!</v>
      </c>
      <c r="AM677" s="82" t="b">
        <f t="shared" si="659"/>
        <v>0</v>
      </c>
      <c r="AN677" s="82" t="b">
        <f t="shared" si="660"/>
        <v>0</v>
      </c>
      <c r="AO677" s="82" t="b">
        <f t="shared" si="673"/>
        <v>0</v>
      </c>
      <c r="AP677" s="82" t="b">
        <f t="shared" si="661"/>
        <v>0</v>
      </c>
      <c r="AQ677" s="82" t="b">
        <f t="shared" si="674"/>
        <v>0</v>
      </c>
      <c r="AR677" s="70">
        <f t="shared" si="675"/>
        <v>0</v>
      </c>
      <c r="AS677" s="82" t="b">
        <f t="shared" si="662"/>
        <v>0</v>
      </c>
      <c r="AT677" s="82" t="b">
        <f t="shared" si="663"/>
        <v>0</v>
      </c>
      <c r="AU677" s="82" t="b">
        <f t="shared" si="664"/>
        <v>0</v>
      </c>
      <c r="AV677" s="82" t="b">
        <f t="shared" si="665"/>
        <v>0</v>
      </c>
      <c r="AW677" s="82" t="b">
        <f t="shared" si="666"/>
        <v>0</v>
      </c>
      <c r="AX677" s="82" t="b">
        <f t="shared" si="667"/>
        <v>0</v>
      </c>
      <c r="AY677" s="82" t="b">
        <f t="shared" si="676"/>
        <v>0</v>
      </c>
      <c r="AZ677" s="82"/>
      <c r="BA677" s="82" t="b">
        <f t="shared" si="677"/>
        <v>0</v>
      </c>
      <c r="BB677" s="82" t="b">
        <f t="shared" si="678"/>
        <v>0</v>
      </c>
      <c r="BC677" s="82" t="b">
        <f t="shared" si="679"/>
        <v>0</v>
      </c>
      <c r="BD677" s="70"/>
      <c r="BE677" s="70" t="str">
        <f t="shared" si="668"/>
        <v/>
      </c>
      <c r="BF677" s="70">
        <v>666</v>
      </c>
      <c r="BG677" s="70"/>
      <c r="BH677" s="70"/>
      <c r="BI677" s="70"/>
      <c r="BJ677" s="70"/>
      <c r="BK677" s="70"/>
      <c r="BL677" s="70"/>
      <c r="BM677" s="70"/>
      <c r="BN677" s="70"/>
      <c r="BO677" s="70"/>
      <c r="BP677" s="70"/>
      <c r="BQ677" s="70"/>
      <c r="BR677" s="70"/>
      <c r="BS677" s="70" t="b">
        <f t="shared" si="669"/>
        <v>0</v>
      </c>
      <c r="BT677" s="70">
        <f>COUNTA(B678:$O$830)</f>
        <v>0</v>
      </c>
      <c r="BU677" s="70"/>
      <c r="BV677" s="163"/>
      <c r="BW677" s="163"/>
      <c r="BX677" s="163"/>
      <c r="BY677" s="163"/>
      <c r="BZ677" s="163"/>
      <c r="CA677" s="163"/>
      <c r="CB677" s="163"/>
      <c r="CC677" s="163"/>
      <c r="CD677" s="163"/>
      <c r="CE677" s="163" t="str">
        <f t="shared" si="680"/>
        <v/>
      </c>
      <c r="CF677" s="163" t="str">
        <f t="shared" si="681"/>
        <v/>
      </c>
      <c r="CG677" s="163" t="str">
        <f t="shared" si="682"/>
        <v/>
      </c>
      <c r="CH677" s="163" t="str">
        <f t="shared" si="683"/>
        <v/>
      </c>
      <c r="CI677" s="163" t="str">
        <f t="shared" si="684"/>
        <v/>
      </c>
      <c r="CJ677" s="163" t="str">
        <f t="shared" si="685"/>
        <v/>
      </c>
      <c r="CK677" s="163" t="str">
        <f t="shared" si="686"/>
        <v/>
      </c>
      <c r="CL677" s="163" t="str">
        <f t="shared" si="687"/>
        <v/>
      </c>
      <c r="CM677" s="163" t="str">
        <f t="shared" si="688"/>
        <v/>
      </c>
      <c r="CN677" s="163"/>
      <c r="CO677" s="163"/>
      <c r="CP677" s="163" t="str">
        <f t="shared" si="689"/>
        <v/>
      </c>
      <c r="CQ677" s="163"/>
      <c r="CR677" s="163"/>
      <c r="CS677" s="185" t="str">
        <f t="shared" si="706"/>
        <v/>
      </c>
      <c r="CT677" s="70"/>
      <c r="CU677" s="70">
        <f t="shared" si="690"/>
        <v>0</v>
      </c>
      <c r="CV677" s="70">
        <f t="shared" si="691"/>
        <v>0</v>
      </c>
      <c r="CW677" s="70"/>
      <c r="CX677" s="96">
        <f t="shared" si="692"/>
        <v>0</v>
      </c>
      <c r="CY677" s="70"/>
      <c r="CZ677" s="70" t="e">
        <f t="shared" si="693"/>
        <v>#VALUE!</v>
      </c>
      <c r="DA677" s="70" t="e">
        <f t="shared" si="694"/>
        <v>#VALUE!</v>
      </c>
      <c r="DB677" s="70"/>
      <c r="DC677" s="70" t="b">
        <f t="shared" si="707"/>
        <v>0</v>
      </c>
      <c r="DD677" s="70">
        <f t="shared" si="695"/>
        <v>0</v>
      </c>
      <c r="DE677" s="70" t="str">
        <f t="shared" si="696"/>
        <v/>
      </c>
      <c r="DF677" s="70"/>
      <c r="DG677" s="70" t="str">
        <f t="shared" si="708"/>
        <v/>
      </c>
      <c r="DH677" s="70" t="b">
        <f t="shared" si="709"/>
        <v>0</v>
      </c>
      <c r="DI677" s="70" t="str">
        <f t="shared" si="710"/>
        <v/>
      </c>
      <c r="DJ677" s="70"/>
      <c r="DK677" s="70" t="str">
        <f t="shared" si="697"/>
        <v/>
      </c>
      <c r="DL677" s="70" t="str">
        <f t="shared" si="698"/>
        <v/>
      </c>
      <c r="DM677" s="70"/>
      <c r="DN677" s="70" t="str">
        <f t="shared" si="699"/>
        <v/>
      </c>
      <c r="DO677" s="70" t="str">
        <f>IF(DK677="","",AND((COUNTIF($DK$12:DL677,DK677))=1,(COUNTIF($DK$12:DL677,DL677))=1))</f>
        <v/>
      </c>
      <c r="DP677" s="70" t="str">
        <f>IF(DK677="","",AND((COUNTIF(DK677:$DL$812,DK677))=1,(COUNTIF(DK677:$DL$812,DL677))=1))</f>
        <v/>
      </c>
      <c r="DQ677" s="70"/>
      <c r="DR677" s="70" t="b">
        <f t="shared" si="700"/>
        <v>0</v>
      </c>
      <c r="DS677" s="70" t="b">
        <f t="shared" si="701"/>
        <v>0</v>
      </c>
      <c r="DT677" s="70">
        <f t="shared" si="711"/>
        <v>0</v>
      </c>
      <c r="DU677" s="70">
        <f t="shared" si="712"/>
        <v>0</v>
      </c>
      <c r="DV677" s="70" t="b">
        <f t="shared" si="702"/>
        <v>0</v>
      </c>
      <c r="DW677" s="70" t="b">
        <f t="shared" si="703"/>
        <v>0</v>
      </c>
      <c r="DX677" s="70"/>
      <c r="DY677" s="70" t="b">
        <f t="shared" si="704"/>
        <v>0</v>
      </c>
      <c r="DZ677" s="70">
        <f t="shared" si="705"/>
        <v>0</v>
      </c>
      <c r="EA677" s="70"/>
    </row>
    <row r="678" spans="1:131" x14ac:dyDescent="0.25">
      <c r="A678" s="24" t="str">
        <f t="shared" si="670"/>
        <v/>
      </c>
      <c r="B678" s="36"/>
      <c r="C678" s="37"/>
      <c r="D678" s="38"/>
      <c r="E678" s="37"/>
      <c r="F678" s="38"/>
      <c r="G678" s="39"/>
      <c r="H678" s="35"/>
      <c r="I678" s="30"/>
      <c r="J678" s="38"/>
      <c r="K678" s="36"/>
      <c r="L678" s="40"/>
      <c r="M678" s="43"/>
      <c r="N678" s="44"/>
      <c r="O678" s="35"/>
      <c r="P678" s="87"/>
      <c r="R678" s="70"/>
      <c r="S678" s="70"/>
      <c r="T678" s="99" t="s">
        <v>1497</v>
      </c>
      <c r="U678" s="146" t="s">
        <v>1498</v>
      </c>
      <c r="V678" s="70"/>
      <c r="W678" s="70"/>
      <c r="X678" s="70"/>
      <c r="Y678" s="70"/>
      <c r="Z678" t="b">
        <f t="shared" si="649"/>
        <v>0</v>
      </c>
      <c r="AA678" t="b">
        <f t="shared" si="671"/>
        <v>0</v>
      </c>
      <c r="AB678" t="b">
        <f t="shared" si="650"/>
        <v>0</v>
      </c>
      <c r="AC678" t="b">
        <f t="shared" si="651"/>
        <v>0</v>
      </c>
      <c r="AD678" s="101" t="b">
        <f t="shared" si="652"/>
        <v>0</v>
      </c>
      <c r="AE678" t="e">
        <f t="shared" si="653"/>
        <v>#VALUE!</v>
      </c>
      <c r="AF678" t="b">
        <f t="shared" si="654"/>
        <v>0</v>
      </c>
      <c r="AG678" s="135"/>
      <c r="AH678" s="82" t="b">
        <f t="shared" si="655"/>
        <v>0</v>
      </c>
      <c r="AI678" s="99" t="b">
        <f t="shared" si="656"/>
        <v>0</v>
      </c>
      <c r="AJ678" s="70" t="b">
        <f t="shared" si="657"/>
        <v>0</v>
      </c>
      <c r="AK678" s="111" t="b">
        <f t="shared" si="672"/>
        <v>0</v>
      </c>
      <c r="AL678" s="82" t="e">
        <f t="shared" si="658"/>
        <v>#VALUE!</v>
      </c>
      <c r="AM678" s="82" t="b">
        <f t="shared" si="659"/>
        <v>0</v>
      </c>
      <c r="AN678" s="82" t="b">
        <f t="shared" si="660"/>
        <v>0</v>
      </c>
      <c r="AO678" s="82" t="b">
        <f t="shared" si="673"/>
        <v>0</v>
      </c>
      <c r="AP678" s="82" t="b">
        <f t="shared" si="661"/>
        <v>0</v>
      </c>
      <c r="AQ678" s="82" t="b">
        <f t="shared" si="674"/>
        <v>0</v>
      </c>
      <c r="AR678" s="70">
        <f t="shared" si="675"/>
        <v>0</v>
      </c>
      <c r="AS678" s="82" t="b">
        <f t="shared" si="662"/>
        <v>0</v>
      </c>
      <c r="AT678" s="82" t="b">
        <f t="shared" si="663"/>
        <v>0</v>
      </c>
      <c r="AU678" s="82" t="b">
        <f t="shared" si="664"/>
        <v>0</v>
      </c>
      <c r="AV678" s="82" t="b">
        <f t="shared" si="665"/>
        <v>0</v>
      </c>
      <c r="AW678" s="82" t="b">
        <f t="shared" si="666"/>
        <v>0</v>
      </c>
      <c r="AX678" s="82" t="b">
        <f t="shared" si="667"/>
        <v>0</v>
      </c>
      <c r="AY678" s="82" t="b">
        <f t="shared" si="676"/>
        <v>0</v>
      </c>
      <c r="AZ678" s="82"/>
      <c r="BA678" s="82" t="b">
        <f t="shared" si="677"/>
        <v>0</v>
      </c>
      <c r="BB678" s="82" t="b">
        <f t="shared" si="678"/>
        <v>0</v>
      </c>
      <c r="BC678" s="82" t="b">
        <f t="shared" si="679"/>
        <v>0</v>
      </c>
      <c r="BD678" s="70"/>
      <c r="BE678" s="70" t="str">
        <f t="shared" si="668"/>
        <v/>
      </c>
      <c r="BF678" s="70">
        <v>667</v>
      </c>
      <c r="BG678" s="70"/>
      <c r="BH678" s="70"/>
      <c r="BI678" s="70"/>
      <c r="BJ678" s="70"/>
      <c r="BK678" s="70"/>
      <c r="BL678" s="70"/>
      <c r="BM678" s="70"/>
      <c r="BN678" s="70"/>
      <c r="BO678" s="70"/>
      <c r="BP678" s="70"/>
      <c r="BQ678" s="70"/>
      <c r="BR678" s="70"/>
      <c r="BS678" s="70" t="b">
        <f t="shared" si="669"/>
        <v>0</v>
      </c>
      <c r="BT678" s="70">
        <f>COUNTA(B679:$O$830)</f>
        <v>0</v>
      </c>
      <c r="BU678" s="70"/>
      <c r="BV678" s="163"/>
      <c r="BW678" s="163"/>
      <c r="BX678" s="163"/>
      <c r="BY678" s="163"/>
      <c r="BZ678" s="163"/>
      <c r="CA678" s="163"/>
      <c r="CB678" s="163"/>
      <c r="CC678" s="163"/>
      <c r="CD678" s="163"/>
      <c r="CE678" s="163" t="str">
        <f t="shared" si="680"/>
        <v/>
      </c>
      <c r="CF678" s="163" t="str">
        <f t="shared" si="681"/>
        <v/>
      </c>
      <c r="CG678" s="163" t="str">
        <f t="shared" si="682"/>
        <v/>
      </c>
      <c r="CH678" s="163" t="str">
        <f t="shared" si="683"/>
        <v/>
      </c>
      <c r="CI678" s="163" t="str">
        <f t="shared" si="684"/>
        <v/>
      </c>
      <c r="CJ678" s="163" t="str">
        <f t="shared" si="685"/>
        <v/>
      </c>
      <c r="CK678" s="163" t="str">
        <f t="shared" si="686"/>
        <v/>
      </c>
      <c r="CL678" s="163" t="str">
        <f t="shared" si="687"/>
        <v/>
      </c>
      <c r="CM678" s="163" t="str">
        <f t="shared" si="688"/>
        <v/>
      </c>
      <c r="CN678" s="163"/>
      <c r="CO678" s="163"/>
      <c r="CP678" s="163" t="str">
        <f t="shared" si="689"/>
        <v/>
      </c>
      <c r="CQ678" s="163"/>
      <c r="CR678" s="163"/>
      <c r="CS678" s="185" t="str">
        <f t="shared" si="706"/>
        <v/>
      </c>
      <c r="CT678" s="70"/>
      <c r="CU678" s="70">
        <f t="shared" si="690"/>
        <v>0</v>
      </c>
      <c r="CV678" s="70">
        <f t="shared" si="691"/>
        <v>0</v>
      </c>
      <c r="CW678" s="70"/>
      <c r="CX678" s="96">
        <f t="shared" si="692"/>
        <v>0</v>
      </c>
      <c r="CY678" s="70"/>
      <c r="CZ678" s="70" t="e">
        <f t="shared" si="693"/>
        <v>#VALUE!</v>
      </c>
      <c r="DA678" s="70" t="e">
        <f t="shared" si="694"/>
        <v>#VALUE!</v>
      </c>
      <c r="DB678" s="70"/>
      <c r="DC678" s="70" t="b">
        <f t="shared" si="707"/>
        <v>0</v>
      </c>
      <c r="DD678" s="70">
        <f t="shared" si="695"/>
        <v>0</v>
      </c>
      <c r="DE678" s="70" t="str">
        <f t="shared" si="696"/>
        <v/>
      </c>
      <c r="DF678" s="70"/>
      <c r="DG678" s="70" t="str">
        <f t="shared" si="708"/>
        <v/>
      </c>
      <c r="DH678" s="70" t="b">
        <f t="shared" si="709"/>
        <v>0</v>
      </c>
      <c r="DI678" s="70" t="str">
        <f t="shared" si="710"/>
        <v/>
      </c>
      <c r="DJ678" s="70"/>
      <c r="DK678" s="70" t="str">
        <f t="shared" si="697"/>
        <v/>
      </c>
      <c r="DL678" s="70" t="str">
        <f t="shared" si="698"/>
        <v/>
      </c>
      <c r="DM678" s="70"/>
      <c r="DN678" s="70" t="str">
        <f t="shared" si="699"/>
        <v/>
      </c>
      <c r="DO678" s="70" t="str">
        <f>IF(DK678="","",AND((COUNTIF($DK$12:DL678,DK678))=1,(COUNTIF($DK$12:DL678,DL678))=1))</f>
        <v/>
      </c>
      <c r="DP678" s="70" t="str">
        <f>IF(DK678="","",AND((COUNTIF(DK678:$DL$812,DK678))=1,(COUNTIF(DK678:$DL$812,DL678))=1))</f>
        <v/>
      </c>
      <c r="DQ678" s="70"/>
      <c r="DR678" s="70" t="b">
        <f t="shared" si="700"/>
        <v>0</v>
      </c>
      <c r="DS678" s="70" t="b">
        <f t="shared" si="701"/>
        <v>0</v>
      </c>
      <c r="DT678" s="70">
        <f t="shared" si="711"/>
        <v>0</v>
      </c>
      <c r="DU678" s="70">
        <f t="shared" si="712"/>
        <v>0</v>
      </c>
      <c r="DV678" s="70" t="b">
        <f t="shared" si="702"/>
        <v>0</v>
      </c>
      <c r="DW678" s="70" t="b">
        <f t="shared" si="703"/>
        <v>0</v>
      </c>
      <c r="DX678" s="70"/>
      <c r="DY678" s="70" t="b">
        <f t="shared" si="704"/>
        <v>0</v>
      </c>
      <c r="DZ678" s="70">
        <f t="shared" si="705"/>
        <v>0</v>
      </c>
      <c r="EA678" s="70"/>
    </row>
    <row r="679" spans="1:131" x14ac:dyDescent="0.25">
      <c r="A679" s="24" t="str">
        <f t="shared" si="670"/>
        <v/>
      </c>
      <c r="B679" s="36"/>
      <c r="C679" s="37"/>
      <c r="D679" s="38"/>
      <c r="E679" s="37"/>
      <c r="F679" s="38"/>
      <c r="G679" s="39"/>
      <c r="H679" s="35"/>
      <c r="I679" s="30"/>
      <c r="J679" s="38"/>
      <c r="K679" s="36"/>
      <c r="L679" s="40"/>
      <c r="M679" s="43"/>
      <c r="N679" s="44"/>
      <c r="O679" s="35"/>
      <c r="P679" s="87"/>
      <c r="R679" s="70"/>
      <c r="S679" s="70"/>
      <c r="T679" s="99" t="s">
        <v>1499</v>
      </c>
      <c r="U679" s="146" t="s">
        <v>1500</v>
      </c>
      <c r="V679" s="70"/>
      <c r="W679" s="70"/>
      <c r="X679" s="70"/>
      <c r="Y679" s="70"/>
      <c r="Z679" t="b">
        <f t="shared" si="649"/>
        <v>0</v>
      </c>
      <c r="AA679" t="b">
        <f t="shared" si="671"/>
        <v>0</v>
      </c>
      <c r="AB679" t="b">
        <f t="shared" si="650"/>
        <v>0</v>
      </c>
      <c r="AC679" t="b">
        <f t="shared" si="651"/>
        <v>0</v>
      </c>
      <c r="AD679" s="101" t="b">
        <f t="shared" si="652"/>
        <v>0</v>
      </c>
      <c r="AE679" t="e">
        <f t="shared" si="653"/>
        <v>#VALUE!</v>
      </c>
      <c r="AF679" t="b">
        <f t="shared" si="654"/>
        <v>0</v>
      </c>
      <c r="AG679" s="135"/>
      <c r="AH679" s="82" t="b">
        <f t="shared" si="655"/>
        <v>0</v>
      </c>
      <c r="AI679" s="99" t="b">
        <f t="shared" si="656"/>
        <v>0</v>
      </c>
      <c r="AJ679" s="70" t="b">
        <f t="shared" si="657"/>
        <v>0</v>
      </c>
      <c r="AK679" s="111" t="b">
        <f t="shared" si="672"/>
        <v>0</v>
      </c>
      <c r="AL679" s="82" t="e">
        <f t="shared" si="658"/>
        <v>#VALUE!</v>
      </c>
      <c r="AM679" s="82" t="b">
        <f t="shared" si="659"/>
        <v>0</v>
      </c>
      <c r="AN679" s="82" t="b">
        <f t="shared" si="660"/>
        <v>0</v>
      </c>
      <c r="AO679" s="82" t="b">
        <f t="shared" si="673"/>
        <v>0</v>
      </c>
      <c r="AP679" s="82" t="b">
        <f t="shared" si="661"/>
        <v>0</v>
      </c>
      <c r="AQ679" s="82" t="b">
        <f t="shared" si="674"/>
        <v>0</v>
      </c>
      <c r="AR679" s="70">
        <f t="shared" si="675"/>
        <v>0</v>
      </c>
      <c r="AS679" s="82" t="b">
        <f t="shared" si="662"/>
        <v>0</v>
      </c>
      <c r="AT679" s="82" t="b">
        <f t="shared" si="663"/>
        <v>0</v>
      </c>
      <c r="AU679" s="82" t="b">
        <f t="shared" si="664"/>
        <v>0</v>
      </c>
      <c r="AV679" s="82" t="b">
        <f t="shared" si="665"/>
        <v>0</v>
      </c>
      <c r="AW679" s="82" t="b">
        <f t="shared" si="666"/>
        <v>0</v>
      </c>
      <c r="AX679" s="82" t="b">
        <f t="shared" si="667"/>
        <v>0</v>
      </c>
      <c r="AY679" s="82" t="b">
        <f t="shared" si="676"/>
        <v>0</v>
      </c>
      <c r="AZ679" s="82"/>
      <c r="BA679" s="82" t="b">
        <f t="shared" si="677"/>
        <v>0</v>
      </c>
      <c r="BB679" s="82" t="b">
        <f t="shared" si="678"/>
        <v>0</v>
      </c>
      <c r="BC679" s="82" t="b">
        <f t="shared" si="679"/>
        <v>0</v>
      </c>
      <c r="BD679" s="70"/>
      <c r="BE679" s="70" t="str">
        <f t="shared" si="668"/>
        <v/>
      </c>
      <c r="BF679" s="70">
        <v>668</v>
      </c>
      <c r="BG679" s="70"/>
      <c r="BH679" s="70"/>
      <c r="BI679" s="70"/>
      <c r="BJ679" s="70"/>
      <c r="BK679" s="70"/>
      <c r="BL679" s="70"/>
      <c r="BM679" s="70"/>
      <c r="BN679" s="70"/>
      <c r="BO679" s="70"/>
      <c r="BP679" s="70"/>
      <c r="BQ679" s="70"/>
      <c r="BR679" s="70"/>
      <c r="BS679" s="70" t="b">
        <f t="shared" si="669"/>
        <v>0</v>
      </c>
      <c r="BT679" s="70">
        <f>COUNTA(B680:$O$830)</f>
        <v>0</v>
      </c>
      <c r="BU679" s="70"/>
      <c r="BV679" s="163"/>
      <c r="BW679" s="163"/>
      <c r="BX679" s="163"/>
      <c r="BY679" s="163"/>
      <c r="BZ679" s="163"/>
      <c r="CA679" s="163"/>
      <c r="CB679" s="163"/>
      <c r="CC679" s="163"/>
      <c r="CD679" s="163"/>
      <c r="CE679" s="163" t="str">
        <f t="shared" si="680"/>
        <v/>
      </c>
      <c r="CF679" s="163" t="str">
        <f t="shared" si="681"/>
        <v/>
      </c>
      <c r="CG679" s="163" t="str">
        <f t="shared" si="682"/>
        <v/>
      </c>
      <c r="CH679" s="163" t="str">
        <f t="shared" si="683"/>
        <v/>
      </c>
      <c r="CI679" s="163" t="str">
        <f t="shared" si="684"/>
        <v/>
      </c>
      <c r="CJ679" s="163" t="str">
        <f t="shared" si="685"/>
        <v/>
      </c>
      <c r="CK679" s="163" t="str">
        <f t="shared" si="686"/>
        <v/>
      </c>
      <c r="CL679" s="163" t="str">
        <f t="shared" si="687"/>
        <v/>
      </c>
      <c r="CM679" s="163" t="str">
        <f t="shared" si="688"/>
        <v/>
      </c>
      <c r="CN679" s="163"/>
      <c r="CO679" s="163"/>
      <c r="CP679" s="163" t="str">
        <f t="shared" si="689"/>
        <v/>
      </c>
      <c r="CQ679" s="163"/>
      <c r="CR679" s="163"/>
      <c r="CS679" s="185" t="str">
        <f t="shared" si="706"/>
        <v/>
      </c>
      <c r="CT679" s="70"/>
      <c r="CU679" s="70">
        <f t="shared" si="690"/>
        <v>0</v>
      </c>
      <c r="CV679" s="70">
        <f t="shared" si="691"/>
        <v>0</v>
      </c>
      <c r="CW679" s="70"/>
      <c r="CX679" s="96">
        <f t="shared" si="692"/>
        <v>0</v>
      </c>
      <c r="CY679" s="70"/>
      <c r="CZ679" s="70" t="e">
        <f t="shared" si="693"/>
        <v>#VALUE!</v>
      </c>
      <c r="DA679" s="70" t="e">
        <f t="shared" si="694"/>
        <v>#VALUE!</v>
      </c>
      <c r="DB679" s="70"/>
      <c r="DC679" s="70" t="b">
        <f t="shared" si="707"/>
        <v>0</v>
      </c>
      <c r="DD679" s="70">
        <f t="shared" si="695"/>
        <v>0</v>
      </c>
      <c r="DE679" s="70" t="str">
        <f t="shared" si="696"/>
        <v/>
      </c>
      <c r="DF679" s="70"/>
      <c r="DG679" s="70" t="str">
        <f t="shared" si="708"/>
        <v/>
      </c>
      <c r="DH679" s="70" t="b">
        <f t="shared" si="709"/>
        <v>0</v>
      </c>
      <c r="DI679" s="70" t="str">
        <f t="shared" si="710"/>
        <v/>
      </c>
      <c r="DJ679" s="70"/>
      <c r="DK679" s="70" t="str">
        <f t="shared" si="697"/>
        <v/>
      </c>
      <c r="DL679" s="70" t="str">
        <f t="shared" si="698"/>
        <v/>
      </c>
      <c r="DM679" s="70"/>
      <c r="DN679" s="70" t="str">
        <f t="shared" si="699"/>
        <v/>
      </c>
      <c r="DO679" s="70" t="str">
        <f>IF(DK679="","",AND((COUNTIF($DK$12:DL679,DK679))=1,(COUNTIF($DK$12:DL679,DL679))=1))</f>
        <v/>
      </c>
      <c r="DP679" s="70" t="str">
        <f>IF(DK679="","",AND((COUNTIF(DK679:$DL$812,DK679))=1,(COUNTIF(DK679:$DL$812,DL679))=1))</f>
        <v/>
      </c>
      <c r="DQ679" s="70"/>
      <c r="DR679" s="70" t="b">
        <f t="shared" si="700"/>
        <v>0</v>
      </c>
      <c r="DS679" s="70" t="b">
        <f t="shared" si="701"/>
        <v>0</v>
      </c>
      <c r="DT679" s="70">
        <f t="shared" si="711"/>
        <v>0</v>
      </c>
      <c r="DU679" s="70">
        <f t="shared" si="712"/>
        <v>0</v>
      </c>
      <c r="DV679" s="70" t="b">
        <f t="shared" si="702"/>
        <v>0</v>
      </c>
      <c r="DW679" s="70" t="b">
        <f t="shared" si="703"/>
        <v>0</v>
      </c>
      <c r="DX679" s="70"/>
      <c r="DY679" s="70" t="b">
        <f t="shared" si="704"/>
        <v>0</v>
      </c>
      <c r="DZ679" s="70">
        <f t="shared" si="705"/>
        <v>0</v>
      </c>
      <c r="EA679" s="70"/>
    </row>
    <row r="680" spans="1:131" x14ac:dyDescent="0.25">
      <c r="A680" s="24" t="str">
        <f t="shared" si="670"/>
        <v/>
      </c>
      <c r="B680" s="36"/>
      <c r="C680" s="37"/>
      <c r="D680" s="38"/>
      <c r="E680" s="37"/>
      <c r="F680" s="38"/>
      <c r="G680" s="39"/>
      <c r="H680" s="35"/>
      <c r="I680" s="30"/>
      <c r="J680" s="38"/>
      <c r="K680" s="36"/>
      <c r="L680" s="40"/>
      <c r="M680" s="43"/>
      <c r="N680" s="44"/>
      <c r="O680" s="35"/>
      <c r="P680" s="87"/>
      <c r="R680" s="70"/>
      <c r="S680" s="70"/>
      <c r="T680" s="99" t="s">
        <v>1501</v>
      </c>
      <c r="U680" s="146" t="s">
        <v>1502</v>
      </c>
      <c r="V680" s="70"/>
      <c r="W680" s="70"/>
      <c r="X680" s="70"/>
      <c r="Y680" s="70"/>
      <c r="Z680" t="b">
        <f t="shared" si="649"/>
        <v>0</v>
      </c>
      <c r="AA680" t="b">
        <f t="shared" si="671"/>
        <v>0</v>
      </c>
      <c r="AB680" t="b">
        <f t="shared" si="650"/>
        <v>0</v>
      </c>
      <c r="AC680" t="b">
        <f t="shared" si="651"/>
        <v>0</v>
      </c>
      <c r="AD680" s="101" t="b">
        <f t="shared" si="652"/>
        <v>0</v>
      </c>
      <c r="AE680" t="e">
        <f t="shared" si="653"/>
        <v>#VALUE!</v>
      </c>
      <c r="AF680" t="b">
        <f t="shared" si="654"/>
        <v>0</v>
      </c>
      <c r="AG680" s="135"/>
      <c r="AH680" s="82" t="b">
        <f t="shared" si="655"/>
        <v>0</v>
      </c>
      <c r="AI680" s="99" t="b">
        <f t="shared" si="656"/>
        <v>0</v>
      </c>
      <c r="AJ680" s="70" t="b">
        <f t="shared" si="657"/>
        <v>0</v>
      </c>
      <c r="AK680" s="111" t="b">
        <f t="shared" si="672"/>
        <v>0</v>
      </c>
      <c r="AL680" s="82" t="e">
        <f t="shared" si="658"/>
        <v>#VALUE!</v>
      </c>
      <c r="AM680" s="82" t="b">
        <f t="shared" si="659"/>
        <v>0</v>
      </c>
      <c r="AN680" s="82" t="b">
        <f t="shared" si="660"/>
        <v>0</v>
      </c>
      <c r="AO680" s="82" t="b">
        <f t="shared" si="673"/>
        <v>0</v>
      </c>
      <c r="AP680" s="82" t="b">
        <f t="shared" si="661"/>
        <v>0</v>
      </c>
      <c r="AQ680" s="82" t="b">
        <f t="shared" si="674"/>
        <v>0</v>
      </c>
      <c r="AR680" s="70">
        <f t="shared" si="675"/>
        <v>0</v>
      </c>
      <c r="AS680" s="82" t="b">
        <f t="shared" si="662"/>
        <v>0</v>
      </c>
      <c r="AT680" s="82" t="b">
        <f t="shared" si="663"/>
        <v>0</v>
      </c>
      <c r="AU680" s="82" t="b">
        <f t="shared" si="664"/>
        <v>0</v>
      </c>
      <c r="AV680" s="82" t="b">
        <f t="shared" si="665"/>
        <v>0</v>
      </c>
      <c r="AW680" s="82" t="b">
        <f t="shared" si="666"/>
        <v>0</v>
      </c>
      <c r="AX680" s="82" t="b">
        <f t="shared" si="667"/>
        <v>0</v>
      </c>
      <c r="AY680" s="82" t="b">
        <f t="shared" si="676"/>
        <v>0</v>
      </c>
      <c r="AZ680" s="82"/>
      <c r="BA680" s="82" t="b">
        <f t="shared" si="677"/>
        <v>0</v>
      </c>
      <c r="BB680" s="82" t="b">
        <f t="shared" si="678"/>
        <v>0</v>
      </c>
      <c r="BC680" s="82" t="b">
        <f t="shared" si="679"/>
        <v>0</v>
      </c>
      <c r="BD680" s="70"/>
      <c r="BE680" s="70" t="str">
        <f t="shared" si="668"/>
        <v/>
      </c>
      <c r="BF680" s="70">
        <v>669</v>
      </c>
      <c r="BG680" s="70"/>
      <c r="BH680" s="70"/>
      <c r="BI680" s="70"/>
      <c r="BJ680" s="70"/>
      <c r="BK680" s="70"/>
      <c r="BL680" s="70"/>
      <c r="BM680" s="70"/>
      <c r="BN680" s="70"/>
      <c r="BO680" s="70"/>
      <c r="BP680" s="70"/>
      <c r="BQ680" s="70"/>
      <c r="BR680" s="70"/>
      <c r="BS680" s="70" t="b">
        <f t="shared" si="669"/>
        <v>0</v>
      </c>
      <c r="BT680" s="70">
        <f>COUNTA(B681:$O$830)</f>
        <v>0</v>
      </c>
      <c r="BU680" s="70"/>
      <c r="BV680" s="163"/>
      <c r="BW680" s="163"/>
      <c r="BX680" s="163"/>
      <c r="BY680" s="163"/>
      <c r="BZ680" s="163"/>
      <c r="CA680" s="163"/>
      <c r="CB680" s="163"/>
      <c r="CC680" s="163"/>
      <c r="CD680" s="163"/>
      <c r="CE680" s="163" t="str">
        <f t="shared" si="680"/>
        <v/>
      </c>
      <c r="CF680" s="163" t="str">
        <f t="shared" si="681"/>
        <v/>
      </c>
      <c r="CG680" s="163" t="str">
        <f t="shared" si="682"/>
        <v/>
      </c>
      <c r="CH680" s="163" t="str">
        <f t="shared" si="683"/>
        <v/>
      </c>
      <c r="CI680" s="163" t="str">
        <f t="shared" si="684"/>
        <v/>
      </c>
      <c r="CJ680" s="163" t="str">
        <f t="shared" si="685"/>
        <v/>
      </c>
      <c r="CK680" s="163" t="str">
        <f t="shared" si="686"/>
        <v/>
      </c>
      <c r="CL680" s="163" t="str">
        <f t="shared" si="687"/>
        <v/>
      </c>
      <c r="CM680" s="163" t="str">
        <f t="shared" si="688"/>
        <v/>
      </c>
      <c r="CN680" s="163"/>
      <c r="CO680" s="163"/>
      <c r="CP680" s="163" t="str">
        <f t="shared" si="689"/>
        <v/>
      </c>
      <c r="CQ680" s="163"/>
      <c r="CR680" s="163"/>
      <c r="CS680" s="185" t="str">
        <f t="shared" si="706"/>
        <v/>
      </c>
      <c r="CT680" s="70"/>
      <c r="CU680" s="70">
        <f t="shared" si="690"/>
        <v>0</v>
      </c>
      <c r="CV680" s="70">
        <f t="shared" si="691"/>
        <v>0</v>
      </c>
      <c r="CW680" s="70"/>
      <c r="CX680" s="96">
        <f t="shared" si="692"/>
        <v>0</v>
      </c>
      <c r="CY680" s="70"/>
      <c r="CZ680" s="70" t="e">
        <f t="shared" si="693"/>
        <v>#VALUE!</v>
      </c>
      <c r="DA680" s="70" t="e">
        <f t="shared" si="694"/>
        <v>#VALUE!</v>
      </c>
      <c r="DB680" s="70"/>
      <c r="DC680" s="70" t="b">
        <f t="shared" si="707"/>
        <v>0</v>
      </c>
      <c r="DD680" s="70">
        <f t="shared" si="695"/>
        <v>0</v>
      </c>
      <c r="DE680" s="70" t="str">
        <f t="shared" si="696"/>
        <v/>
      </c>
      <c r="DF680" s="70"/>
      <c r="DG680" s="70" t="str">
        <f t="shared" si="708"/>
        <v/>
      </c>
      <c r="DH680" s="70" t="b">
        <f t="shared" si="709"/>
        <v>0</v>
      </c>
      <c r="DI680" s="70" t="str">
        <f t="shared" si="710"/>
        <v/>
      </c>
      <c r="DJ680" s="70"/>
      <c r="DK680" s="70" t="str">
        <f t="shared" si="697"/>
        <v/>
      </c>
      <c r="DL680" s="70" t="str">
        <f t="shared" si="698"/>
        <v/>
      </c>
      <c r="DM680" s="70"/>
      <c r="DN680" s="70" t="str">
        <f t="shared" si="699"/>
        <v/>
      </c>
      <c r="DO680" s="70" t="str">
        <f>IF(DK680="","",AND((COUNTIF($DK$12:DL680,DK680))=1,(COUNTIF($DK$12:DL680,DL680))=1))</f>
        <v/>
      </c>
      <c r="DP680" s="70" t="str">
        <f>IF(DK680="","",AND((COUNTIF(DK680:$DL$812,DK680))=1,(COUNTIF(DK680:$DL$812,DL680))=1))</f>
        <v/>
      </c>
      <c r="DQ680" s="70"/>
      <c r="DR680" s="70" t="b">
        <f t="shared" si="700"/>
        <v>0</v>
      </c>
      <c r="DS680" s="70" t="b">
        <f t="shared" si="701"/>
        <v>0</v>
      </c>
      <c r="DT680" s="70">
        <f t="shared" si="711"/>
        <v>0</v>
      </c>
      <c r="DU680" s="70">
        <f t="shared" si="712"/>
        <v>0</v>
      </c>
      <c r="DV680" s="70" t="b">
        <f t="shared" si="702"/>
        <v>0</v>
      </c>
      <c r="DW680" s="70" t="b">
        <f t="shared" si="703"/>
        <v>0</v>
      </c>
      <c r="DX680" s="70"/>
      <c r="DY680" s="70" t="b">
        <f t="shared" si="704"/>
        <v>0</v>
      </c>
      <c r="DZ680" s="70">
        <f t="shared" si="705"/>
        <v>0</v>
      </c>
      <c r="EA680" s="70"/>
    </row>
    <row r="681" spans="1:131" x14ac:dyDescent="0.25">
      <c r="A681" s="24" t="str">
        <f t="shared" si="670"/>
        <v/>
      </c>
      <c r="B681" s="36"/>
      <c r="C681" s="37"/>
      <c r="D681" s="38"/>
      <c r="E681" s="37"/>
      <c r="F681" s="38"/>
      <c r="G681" s="39"/>
      <c r="H681" s="35"/>
      <c r="I681" s="30"/>
      <c r="J681" s="38"/>
      <c r="K681" s="36"/>
      <c r="L681" s="40"/>
      <c r="M681" s="43"/>
      <c r="N681" s="44"/>
      <c r="O681" s="35"/>
      <c r="P681" s="87"/>
      <c r="R681" s="70"/>
      <c r="S681" s="70"/>
      <c r="T681" s="99" t="s">
        <v>1503</v>
      </c>
      <c r="U681" s="146" t="s">
        <v>1504</v>
      </c>
      <c r="V681" s="70"/>
      <c r="W681" s="70"/>
      <c r="X681" s="70"/>
      <c r="Y681" s="70"/>
      <c r="Z681" t="b">
        <f t="shared" si="649"/>
        <v>0</v>
      </c>
      <c r="AA681" t="b">
        <f t="shared" si="671"/>
        <v>0</v>
      </c>
      <c r="AB681" t="b">
        <f t="shared" si="650"/>
        <v>0</v>
      </c>
      <c r="AC681" t="b">
        <f t="shared" si="651"/>
        <v>0</v>
      </c>
      <c r="AD681" s="101" t="b">
        <f t="shared" si="652"/>
        <v>0</v>
      </c>
      <c r="AE681" t="e">
        <f t="shared" si="653"/>
        <v>#VALUE!</v>
      </c>
      <c r="AF681" t="b">
        <f t="shared" si="654"/>
        <v>0</v>
      </c>
      <c r="AG681" s="135"/>
      <c r="AH681" s="82" t="b">
        <f t="shared" si="655"/>
        <v>0</v>
      </c>
      <c r="AI681" s="99" t="b">
        <f t="shared" si="656"/>
        <v>0</v>
      </c>
      <c r="AJ681" s="70" t="b">
        <f t="shared" si="657"/>
        <v>0</v>
      </c>
      <c r="AK681" s="111" t="b">
        <f t="shared" si="672"/>
        <v>0</v>
      </c>
      <c r="AL681" s="82" t="e">
        <f t="shared" si="658"/>
        <v>#VALUE!</v>
      </c>
      <c r="AM681" s="82" t="b">
        <f t="shared" si="659"/>
        <v>0</v>
      </c>
      <c r="AN681" s="82" t="b">
        <f t="shared" si="660"/>
        <v>0</v>
      </c>
      <c r="AO681" s="82" t="b">
        <f t="shared" si="673"/>
        <v>0</v>
      </c>
      <c r="AP681" s="82" t="b">
        <f t="shared" si="661"/>
        <v>0</v>
      </c>
      <c r="AQ681" s="82" t="b">
        <f t="shared" si="674"/>
        <v>0</v>
      </c>
      <c r="AR681" s="70">
        <f t="shared" si="675"/>
        <v>0</v>
      </c>
      <c r="AS681" s="82" t="b">
        <f t="shared" si="662"/>
        <v>0</v>
      </c>
      <c r="AT681" s="82" t="b">
        <f t="shared" si="663"/>
        <v>0</v>
      </c>
      <c r="AU681" s="82" t="b">
        <f t="shared" si="664"/>
        <v>0</v>
      </c>
      <c r="AV681" s="82" t="b">
        <f t="shared" si="665"/>
        <v>0</v>
      </c>
      <c r="AW681" s="82" t="b">
        <f t="shared" si="666"/>
        <v>0</v>
      </c>
      <c r="AX681" s="82" t="b">
        <f t="shared" si="667"/>
        <v>0</v>
      </c>
      <c r="AY681" s="82" t="b">
        <f t="shared" si="676"/>
        <v>0</v>
      </c>
      <c r="AZ681" s="82"/>
      <c r="BA681" s="82" t="b">
        <f t="shared" si="677"/>
        <v>0</v>
      </c>
      <c r="BB681" s="82" t="b">
        <f t="shared" si="678"/>
        <v>0</v>
      </c>
      <c r="BC681" s="82" t="b">
        <f t="shared" si="679"/>
        <v>0</v>
      </c>
      <c r="BD681" s="70"/>
      <c r="BE681" s="70" t="str">
        <f t="shared" si="668"/>
        <v/>
      </c>
      <c r="BF681" s="70">
        <v>670</v>
      </c>
      <c r="BG681" s="70"/>
      <c r="BH681" s="70"/>
      <c r="BI681" s="70"/>
      <c r="BJ681" s="70"/>
      <c r="BK681" s="70"/>
      <c r="BL681" s="70"/>
      <c r="BM681" s="70"/>
      <c r="BN681" s="70"/>
      <c r="BO681" s="70"/>
      <c r="BP681" s="70"/>
      <c r="BQ681" s="70"/>
      <c r="BR681" s="70"/>
      <c r="BS681" s="70" t="b">
        <f t="shared" si="669"/>
        <v>0</v>
      </c>
      <c r="BT681" s="70">
        <f>COUNTA(B682:$O$830)</f>
        <v>0</v>
      </c>
      <c r="BU681" s="70"/>
      <c r="BV681" s="163"/>
      <c r="BW681" s="163"/>
      <c r="BX681" s="163"/>
      <c r="BY681" s="163"/>
      <c r="BZ681" s="163"/>
      <c r="CA681" s="163"/>
      <c r="CB681" s="163"/>
      <c r="CC681" s="163"/>
      <c r="CD681" s="163"/>
      <c r="CE681" s="163" t="str">
        <f t="shared" si="680"/>
        <v/>
      </c>
      <c r="CF681" s="163" t="str">
        <f t="shared" si="681"/>
        <v/>
      </c>
      <c r="CG681" s="163" t="str">
        <f t="shared" si="682"/>
        <v/>
      </c>
      <c r="CH681" s="163" t="str">
        <f t="shared" si="683"/>
        <v/>
      </c>
      <c r="CI681" s="163" t="str">
        <f t="shared" si="684"/>
        <v/>
      </c>
      <c r="CJ681" s="163" t="str">
        <f t="shared" si="685"/>
        <v/>
      </c>
      <c r="CK681" s="163" t="str">
        <f t="shared" si="686"/>
        <v/>
      </c>
      <c r="CL681" s="163" t="str">
        <f t="shared" si="687"/>
        <v/>
      </c>
      <c r="CM681" s="163" t="str">
        <f t="shared" si="688"/>
        <v/>
      </c>
      <c r="CN681" s="163"/>
      <c r="CO681" s="163"/>
      <c r="CP681" s="163" t="str">
        <f t="shared" si="689"/>
        <v/>
      </c>
      <c r="CQ681" s="163"/>
      <c r="CR681" s="163"/>
      <c r="CS681" s="185" t="str">
        <f t="shared" si="706"/>
        <v/>
      </c>
      <c r="CT681" s="70"/>
      <c r="CU681" s="70">
        <f t="shared" si="690"/>
        <v>0</v>
      </c>
      <c r="CV681" s="70">
        <f t="shared" si="691"/>
        <v>0</v>
      </c>
      <c r="CW681" s="70"/>
      <c r="CX681" s="96">
        <f t="shared" si="692"/>
        <v>0</v>
      </c>
      <c r="CY681" s="70"/>
      <c r="CZ681" s="70" t="e">
        <f t="shared" si="693"/>
        <v>#VALUE!</v>
      </c>
      <c r="DA681" s="70" t="e">
        <f t="shared" si="694"/>
        <v>#VALUE!</v>
      </c>
      <c r="DB681" s="70"/>
      <c r="DC681" s="70" t="b">
        <f t="shared" si="707"/>
        <v>0</v>
      </c>
      <c r="DD681" s="70">
        <f t="shared" si="695"/>
        <v>0</v>
      </c>
      <c r="DE681" s="70" t="str">
        <f t="shared" si="696"/>
        <v/>
      </c>
      <c r="DF681" s="70"/>
      <c r="DG681" s="70" t="str">
        <f t="shared" si="708"/>
        <v/>
      </c>
      <c r="DH681" s="70" t="b">
        <f t="shared" si="709"/>
        <v>0</v>
      </c>
      <c r="DI681" s="70" t="str">
        <f t="shared" si="710"/>
        <v/>
      </c>
      <c r="DJ681" s="70"/>
      <c r="DK681" s="70" t="str">
        <f t="shared" si="697"/>
        <v/>
      </c>
      <c r="DL681" s="70" t="str">
        <f t="shared" si="698"/>
        <v/>
      </c>
      <c r="DM681" s="70"/>
      <c r="DN681" s="70" t="str">
        <f t="shared" si="699"/>
        <v/>
      </c>
      <c r="DO681" s="70" t="str">
        <f>IF(DK681="","",AND((COUNTIF($DK$12:DL681,DK681))=1,(COUNTIF($DK$12:DL681,DL681))=1))</f>
        <v/>
      </c>
      <c r="DP681" s="70" t="str">
        <f>IF(DK681="","",AND((COUNTIF(DK681:$DL$812,DK681))=1,(COUNTIF(DK681:$DL$812,DL681))=1))</f>
        <v/>
      </c>
      <c r="DQ681" s="70"/>
      <c r="DR681" s="70" t="b">
        <f t="shared" si="700"/>
        <v>0</v>
      </c>
      <c r="DS681" s="70" t="b">
        <f t="shared" si="701"/>
        <v>0</v>
      </c>
      <c r="DT681" s="70">
        <f t="shared" si="711"/>
        <v>0</v>
      </c>
      <c r="DU681" s="70">
        <f t="shared" si="712"/>
        <v>0</v>
      </c>
      <c r="DV681" s="70" t="b">
        <f t="shared" si="702"/>
        <v>0</v>
      </c>
      <c r="DW681" s="70" t="b">
        <f t="shared" si="703"/>
        <v>0</v>
      </c>
      <c r="DX681" s="70"/>
      <c r="DY681" s="70" t="b">
        <f t="shared" si="704"/>
        <v>0</v>
      </c>
      <c r="DZ681" s="70">
        <f t="shared" si="705"/>
        <v>0</v>
      </c>
      <c r="EA681" s="70"/>
    </row>
    <row r="682" spans="1:131" x14ac:dyDescent="0.25">
      <c r="A682" s="24" t="str">
        <f t="shared" si="670"/>
        <v/>
      </c>
      <c r="B682" s="36"/>
      <c r="C682" s="37"/>
      <c r="D682" s="38"/>
      <c r="E682" s="37"/>
      <c r="F682" s="38"/>
      <c r="G682" s="39"/>
      <c r="H682" s="35"/>
      <c r="I682" s="30"/>
      <c r="J682" s="38"/>
      <c r="K682" s="36"/>
      <c r="L682" s="40"/>
      <c r="M682" s="43"/>
      <c r="N682" s="44"/>
      <c r="O682" s="35"/>
      <c r="P682" s="87"/>
      <c r="R682" s="70"/>
      <c r="S682" s="70"/>
      <c r="T682" s="99" t="s">
        <v>1505</v>
      </c>
      <c r="U682" s="146" t="s">
        <v>1506</v>
      </c>
      <c r="V682" s="70"/>
      <c r="W682" s="70"/>
      <c r="X682" s="70"/>
      <c r="Y682" s="70"/>
      <c r="Z682" t="b">
        <f t="shared" si="649"/>
        <v>0</v>
      </c>
      <c r="AA682" t="b">
        <f t="shared" si="671"/>
        <v>0</v>
      </c>
      <c r="AB682" t="b">
        <f t="shared" si="650"/>
        <v>0</v>
      </c>
      <c r="AC682" t="b">
        <f t="shared" si="651"/>
        <v>0</v>
      </c>
      <c r="AD682" s="101" t="b">
        <f t="shared" si="652"/>
        <v>0</v>
      </c>
      <c r="AE682" t="e">
        <f t="shared" si="653"/>
        <v>#VALUE!</v>
      </c>
      <c r="AF682" t="b">
        <f t="shared" si="654"/>
        <v>0</v>
      </c>
      <c r="AG682" s="135"/>
      <c r="AH682" s="82" t="b">
        <f t="shared" si="655"/>
        <v>0</v>
      </c>
      <c r="AI682" s="99" t="b">
        <f t="shared" si="656"/>
        <v>0</v>
      </c>
      <c r="AJ682" s="70" t="b">
        <f t="shared" si="657"/>
        <v>0</v>
      </c>
      <c r="AK682" s="111" t="b">
        <f t="shared" si="672"/>
        <v>0</v>
      </c>
      <c r="AL682" s="82" t="e">
        <f t="shared" si="658"/>
        <v>#VALUE!</v>
      </c>
      <c r="AM682" s="82" t="b">
        <f t="shared" si="659"/>
        <v>0</v>
      </c>
      <c r="AN682" s="82" t="b">
        <f t="shared" si="660"/>
        <v>0</v>
      </c>
      <c r="AO682" s="82" t="b">
        <f t="shared" si="673"/>
        <v>0</v>
      </c>
      <c r="AP682" s="82" t="b">
        <f t="shared" si="661"/>
        <v>0</v>
      </c>
      <c r="AQ682" s="82" t="b">
        <f t="shared" si="674"/>
        <v>0</v>
      </c>
      <c r="AR682" s="70">
        <f t="shared" si="675"/>
        <v>0</v>
      </c>
      <c r="AS682" s="82" t="b">
        <f t="shared" si="662"/>
        <v>0</v>
      </c>
      <c r="AT682" s="82" t="b">
        <f t="shared" si="663"/>
        <v>0</v>
      </c>
      <c r="AU682" s="82" t="b">
        <f t="shared" si="664"/>
        <v>0</v>
      </c>
      <c r="AV682" s="82" t="b">
        <f t="shared" si="665"/>
        <v>0</v>
      </c>
      <c r="AW682" s="82" t="b">
        <f t="shared" si="666"/>
        <v>0</v>
      </c>
      <c r="AX682" s="82" t="b">
        <f t="shared" si="667"/>
        <v>0</v>
      </c>
      <c r="AY682" s="82" t="b">
        <f t="shared" si="676"/>
        <v>0</v>
      </c>
      <c r="AZ682" s="82"/>
      <c r="BA682" s="82" t="b">
        <f t="shared" si="677"/>
        <v>0</v>
      </c>
      <c r="BB682" s="82" t="b">
        <f t="shared" si="678"/>
        <v>0</v>
      </c>
      <c r="BC682" s="82" t="b">
        <f t="shared" si="679"/>
        <v>0</v>
      </c>
      <c r="BD682" s="70"/>
      <c r="BE682" s="70" t="str">
        <f t="shared" si="668"/>
        <v/>
      </c>
      <c r="BF682" s="70">
        <v>671</v>
      </c>
      <c r="BG682" s="70"/>
      <c r="BH682" s="70"/>
      <c r="BI682" s="70"/>
      <c r="BJ682" s="70"/>
      <c r="BK682" s="70"/>
      <c r="BL682" s="70"/>
      <c r="BM682" s="70"/>
      <c r="BN682" s="70"/>
      <c r="BO682" s="70"/>
      <c r="BP682" s="70"/>
      <c r="BQ682" s="70"/>
      <c r="BR682" s="70"/>
      <c r="BS682" s="70" t="b">
        <f t="shared" si="669"/>
        <v>0</v>
      </c>
      <c r="BT682" s="70">
        <f>COUNTA(B683:$O$830)</f>
        <v>0</v>
      </c>
      <c r="BU682" s="70"/>
      <c r="BV682" s="163"/>
      <c r="BW682" s="163"/>
      <c r="BX682" s="163"/>
      <c r="BY682" s="163"/>
      <c r="BZ682" s="163"/>
      <c r="CA682" s="163"/>
      <c r="CB682" s="163"/>
      <c r="CC682" s="163"/>
      <c r="CD682" s="163"/>
      <c r="CE682" s="163" t="str">
        <f t="shared" si="680"/>
        <v/>
      </c>
      <c r="CF682" s="163" t="str">
        <f t="shared" si="681"/>
        <v/>
      </c>
      <c r="CG682" s="163" t="str">
        <f t="shared" si="682"/>
        <v/>
      </c>
      <c r="CH682" s="163" t="str">
        <f t="shared" si="683"/>
        <v/>
      </c>
      <c r="CI682" s="163" t="str">
        <f t="shared" si="684"/>
        <v/>
      </c>
      <c r="CJ682" s="163" t="str">
        <f t="shared" si="685"/>
        <v/>
      </c>
      <c r="CK682" s="163" t="str">
        <f t="shared" si="686"/>
        <v/>
      </c>
      <c r="CL682" s="163" t="str">
        <f t="shared" si="687"/>
        <v/>
      </c>
      <c r="CM682" s="163" t="str">
        <f t="shared" si="688"/>
        <v/>
      </c>
      <c r="CN682" s="163"/>
      <c r="CO682" s="163"/>
      <c r="CP682" s="163" t="str">
        <f t="shared" si="689"/>
        <v/>
      </c>
      <c r="CQ682" s="163"/>
      <c r="CR682" s="163"/>
      <c r="CS682" s="185" t="str">
        <f t="shared" si="706"/>
        <v/>
      </c>
      <c r="CT682" s="70"/>
      <c r="CU682" s="70">
        <f t="shared" si="690"/>
        <v>0</v>
      </c>
      <c r="CV682" s="70">
        <f t="shared" si="691"/>
        <v>0</v>
      </c>
      <c r="CW682" s="70"/>
      <c r="CX682" s="96">
        <f t="shared" si="692"/>
        <v>0</v>
      </c>
      <c r="CY682" s="70"/>
      <c r="CZ682" s="70" t="e">
        <f t="shared" si="693"/>
        <v>#VALUE!</v>
      </c>
      <c r="DA682" s="70" t="e">
        <f t="shared" si="694"/>
        <v>#VALUE!</v>
      </c>
      <c r="DB682" s="70"/>
      <c r="DC682" s="70" t="b">
        <f t="shared" si="707"/>
        <v>0</v>
      </c>
      <c r="DD682" s="70">
        <f t="shared" si="695"/>
        <v>0</v>
      </c>
      <c r="DE682" s="70" t="str">
        <f t="shared" si="696"/>
        <v/>
      </c>
      <c r="DF682" s="70"/>
      <c r="DG682" s="70" t="str">
        <f t="shared" si="708"/>
        <v/>
      </c>
      <c r="DH682" s="70" t="b">
        <f t="shared" si="709"/>
        <v>0</v>
      </c>
      <c r="DI682" s="70" t="str">
        <f t="shared" si="710"/>
        <v/>
      </c>
      <c r="DJ682" s="70"/>
      <c r="DK682" s="70" t="str">
        <f t="shared" si="697"/>
        <v/>
      </c>
      <c r="DL682" s="70" t="str">
        <f t="shared" si="698"/>
        <v/>
      </c>
      <c r="DM682" s="70"/>
      <c r="DN682" s="70" t="str">
        <f t="shared" si="699"/>
        <v/>
      </c>
      <c r="DO682" s="70" t="str">
        <f>IF(DK682="","",AND((COUNTIF($DK$12:DL682,DK682))=1,(COUNTIF($DK$12:DL682,DL682))=1))</f>
        <v/>
      </c>
      <c r="DP682" s="70" t="str">
        <f>IF(DK682="","",AND((COUNTIF(DK682:$DL$812,DK682))=1,(COUNTIF(DK682:$DL$812,DL682))=1))</f>
        <v/>
      </c>
      <c r="DQ682" s="70"/>
      <c r="DR682" s="70" t="b">
        <f t="shared" si="700"/>
        <v>0</v>
      </c>
      <c r="DS682" s="70" t="b">
        <f t="shared" si="701"/>
        <v>0</v>
      </c>
      <c r="DT682" s="70">
        <f t="shared" si="711"/>
        <v>0</v>
      </c>
      <c r="DU682" s="70">
        <f t="shared" si="712"/>
        <v>0</v>
      </c>
      <c r="DV682" s="70" t="b">
        <f t="shared" si="702"/>
        <v>0</v>
      </c>
      <c r="DW682" s="70" t="b">
        <f t="shared" si="703"/>
        <v>0</v>
      </c>
      <c r="DX682" s="70"/>
      <c r="DY682" s="70" t="b">
        <f t="shared" si="704"/>
        <v>0</v>
      </c>
      <c r="DZ682" s="70">
        <f t="shared" si="705"/>
        <v>0</v>
      </c>
      <c r="EA682" s="70"/>
    </row>
    <row r="683" spans="1:131" x14ac:dyDescent="0.25">
      <c r="A683" s="24" t="str">
        <f t="shared" si="670"/>
        <v/>
      </c>
      <c r="B683" s="36"/>
      <c r="C683" s="37"/>
      <c r="D683" s="38"/>
      <c r="E683" s="37"/>
      <c r="F683" s="38"/>
      <c r="G683" s="39"/>
      <c r="H683" s="35"/>
      <c r="I683" s="30"/>
      <c r="J683" s="38"/>
      <c r="K683" s="36"/>
      <c r="L683" s="40"/>
      <c r="M683" s="43"/>
      <c r="N683" s="44"/>
      <c r="O683" s="35"/>
      <c r="P683" s="87"/>
      <c r="R683" s="70"/>
      <c r="S683" s="70"/>
      <c r="T683" s="99" t="s">
        <v>1507</v>
      </c>
      <c r="U683" s="146" t="s">
        <v>1508</v>
      </c>
      <c r="V683" s="70"/>
      <c r="W683" s="70"/>
      <c r="X683" s="70"/>
      <c r="Y683" s="70"/>
      <c r="Z683" t="b">
        <f t="shared" si="649"/>
        <v>0</v>
      </c>
      <c r="AA683" t="b">
        <f t="shared" si="671"/>
        <v>0</v>
      </c>
      <c r="AB683" t="b">
        <f t="shared" si="650"/>
        <v>0</v>
      </c>
      <c r="AC683" t="b">
        <f t="shared" si="651"/>
        <v>0</v>
      </c>
      <c r="AD683" s="101" t="b">
        <f t="shared" si="652"/>
        <v>0</v>
      </c>
      <c r="AE683" t="e">
        <f t="shared" si="653"/>
        <v>#VALUE!</v>
      </c>
      <c r="AF683" t="b">
        <f t="shared" si="654"/>
        <v>0</v>
      </c>
      <c r="AG683" s="135"/>
      <c r="AH683" s="82" t="b">
        <f t="shared" si="655"/>
        <v>0</v>
      </c>
      <c r="AI683" s="99" t="b">
        <f t="shared" si="656"/>
        <v>0</v>
      </c>
      <c r="AJ683" s="70" t="b">
        <f t="shared" si="657"/>
        <v>0</v>
      </c>
      <c r="AK683" s="111" t="b">
        <f t="shared" si="672"/>
        <v>0</v>
      </c>
      <c r="AL683" s="82" t="e">
        <f t="shared" si="658"/>
        <v>#VALUE!</v>
      </c>
      <c r="AM683" s="82" t="b">
        <f t="shared" si="659"/>
        <v>0</v>
      </c>
      <c r="AN683" s="82" t="b">
        <f t="shared" si="660"/>
        <v>0</v>
      </c>
      <c r="AO683" s="82" t="b">
        <f t="shared" si="673"/>
        <v>0</v>
      </c>
      <c r="AP683" s="82" t="b">
        <f t="shared" si="661"/>
        <v>0</v>
      </c>
      <c r="AQ683" s="82" t="b">
        <f t="shared" si="674"/>
        <v>0</v>
      </c>
      <c r="AR683" s="70">
        <f t="shared" si="675"/>
        <v>0</v>
      </c>
      <c r="AS683" s="82" t="b">
        <f t="shared" si="662"/>
        <v>0</v>
      </c>
      <c r="AT683" s="82" t="b">
        <f t="shared" si="663"/>
        <v>0</v>
      </c>
      <c r="AU683" s="82" t="b">
        <f t="shared" si="664"/>
        <v>0</v>
      </c>
      <c r="AV683" s="82" t="b">
        <f t="shared" si="665"/>
        <v>0</v>
      </c>
      <c r="AW683" s="82" t="b">
        <f t="shared" si="666"/>
        <v>0</v>
      </c>
      <c r="AX683" s="82" t="b">
        <f t="shared" si="667"/>
        <v>0</v>
      </c>
      <c r="AY683" s="82" t="b">
        <f t="shared" si="676"/>
        <v>0</v>
      </c>
      <c r="AZ683" s="82"/>
      <c r="BA683" s="82" t="b">
        <f t="shared" si="677"/>
        <v>0</v>
      </c>
      <c r="BB683" s="82" t="b">
        <f t="shared" si="678"/>
        <v>0</v>
      </c>
      <c r="BC683" s="82" t="b">
        <f t="shared" si="679"/>
        <v>0</v>
      </c>
      <c r="BD683" s="70"/>
      <c r="BE683" s="70" t="str">
        <f t="shared" si="668"/>
        <v/>
      </c>
      <c r="BF683" s="70">
        <v>672</v>
      </c>
      <c r="BG683" s="70"/>
      <c r="BH683" s="70"/>
      <c r="BI683" s="70"/>
      <c r="BJ683" s="70"/>
      <c r="BK683" s="70"/>
      <c r="BL683" s="70"/>
      <c r="BM683" s="70"/>
      <c r="BN683" s="70"/>
      <c r="BO683" s="70"/>
      <c r="BP683" s="70"/>
      <c r="BQ683" s="70"/>
      <c r="BR683" s="70"/>
      <c r="BS683" s="70" t="b">
        <f t="shared" si="669"/>
        <v>0</v>
      </c>
      <c r="BT683" s="70">
        <f>COUNTA(B684:$O$830)</f>
        <v>0</v>
      </c>
      <c r="BU683" s="70"/>
      <c r="BV683" s="163"/>
      <c r="BW683" s="163"/>
      <c r="BX683" s="163"/>
      <c r="BY683" s="163"/>
      <c r="BZ683" s="163"/>
      <c r="CA683" s="163"/>
      <c r="CB683" s="163"/>
      <c r="CC683" s="163"/>
      <c r="CD683" s="163"/>
      <c r="CE683" s="163" t="str">
        <f t="shared" si="680"/>
        <v/>
      </c>
      <c r="CF683" s="163" t="str">
        <f t="shared" si="681"/>
        <v/>
      </c>
      <c r="CG683" s="163" t="str">
        <f t="shared" si="682"/>
        <v/>
      </c>
      <c r="CH683" s="163" t="str">
        <f t="shared" si="683"/>
        <v/>
      </c>
      <c r="CI683" s="163" t="str">
        <f t="shared" si="684"/>
        <v/>
      </c>
      <c r="CJ683" s="163" t="str">
        <f t="shared" si="685"/>
        <v/>
      </c>
      <c r="CK683" s="163" t="str">
        <f t="shared" si="686"/>
        <v/>
      </c>
      <c r="CL683" s="163" t="str">
        <f t="shared" si="687"/>
        <v/>
      </c>
      <c r="CM683" s="163" t="str">
        <f t="shared" si="688"/>
        <v/>
      </c>
      <c r="CN683" s="163"/>
      <c r="CO683" s="163"/>
      <c r="CP683" s="163" t="str">
        <f t="shared" si="689"/>
        <v/>
      </c>
      <c r="CQ683" s="163"/>
      <c r="CR683" s="163"/>
      <c r="CS683" s="185" t="str">
        <f t="shared" si="706"/>
        <v/>
      </c>
      <c r="CT683" s="70"/>
      <c r="CU683" s="70">
        <f t="shared" si="690"/>
        <v>0</v>
      </c>
      <c r="CV683" s="70">
        <f t="shared" si="691"/>
        <v>0</v>
      </c>
      <c r="CW683" s="70"/>
      <c r="CX683" s="96">
        <f t="shared" si="692"/>
        <v>0</v>
      </c>
      <c r="CY683" s="70"/>
      <c r="CZ683" s="70" t="e">
        <f t="shared" si="693"/>
        <v>#VALUE!</v>
      </c>
      <c r="DA683" s="70" t="e">
        <f t="shared" si="694"/>
        <v>#VALUE!</v>
      </c>
      <c r="DB683" s="70"/>
      <c r="DC683" s="70" t="b">
        <f t="shared" si="707"/>
        <v>0</v>
      </c>
      <c r="DD683" s="70">
        <f t="shared" si="695"/>
        <v>0</v>
      </c>
      <c r="DE683" s="70" t="str">
        <f t="shared" si="696"/>
        <v/>
      </c>
      <c r="DF683" s="70"/>
      <c r="DG683" s="70" t="str">
        <f t="shared" si="708"/>
        <v/>
      </c>
      <c r="DH683" s="70" t="b">
        <f t="shared" si="709"/>
        <v>0</v>
      </c>
      <c r="DI683" s="70" t="str">
        <f t="shared" si="710"/>
        <v/>
      </c>
      <c r="DJ683" s="70"/>
      <c r="DK683" s="70" t="str">
        <f t="shared" si="697"/>
        <v/>
      </c>
      <c r="DL683" s="70" t="str">
        <f t="shared" si="698"/>
        <v/>
      </c>
      <c r="DM683" s="70"/>
      <c r="DN683" s="70" t="str">
        <f t="shared" si="699"/>
        <v/>
      </c>
      <c r="DO683" s="70" t="str">
        <f>IF(DK683="","",AND((COUNTIF($DK$12:DL683,DK683))=1,(COUNTIF($DK$12:DL683,DL683))=1))</f>
        <v/>
      </c>
      <c r="DP683" s="70" t="str">
        <f>IF(DK683="","",AND((COUNTIF(DK683:$DL$812,DK683))=1,(COUNTIF(DK683:$DL$812,DL683))=1))</f>
        <v/>
      </c>
      <c r="DQ683" s="70"/>
      <c r="DR683" s="70" t="b">
        <f t="shared" si="700"/>
        <v>0</v>
      </c>
      <c r="DS683" s="70" t="b">
        <f t="shared" si="701"/>
        <v>0</v>
      </c>
      <c r="DT683" s="70">
        <f t="shared" si="711"/>
        <v>0</v>
      </c>
      <c r="DU683" s="70">
        <f t="shared" si="712"/>
        <v>0</v>
      </c>
      <c r="DV683" s="70" t="b">
        <f t="shared" si="702"/>
        <v>0</v>
      </c>
      <c r="DW683" s="70" t="b">
        <f t="shared" si="703"/>
        <v>0</v>
      </c>
      <c r="DX683" s="70"/>
      <c r="DY683" s="70" t="b">
        <f t="shared" si="704"/>
        <v>0</v>
      </c>
      <c r="DZ683" s="70">
        <f t="shared" si="705"/>
        <v>0</v>
      </c>
      <c r="EA683" s="70"/>
    </row>
    <row r="684" spans="1:131" x14ac:dyDescent="0.25">
      <c r="A684" s="24" t="str">
        <f t="shared" si="670"/>
        <v/>
      </c>
      <c r="B684" s="36"/>
      <c r="C684" s="37"/>
      <c r="D684" s="38"/>
      <c r="E684" s="37"/>
      <c r="F684" s="38"/>
      <c r="G684" s="39"/>
      <c r="H684" s="35"/>
      <c r="I684" s="30"/>
      <c r="J684" s="38"/>
      <c r="K684" s="36"/>
      <c r="L684" s="40"/>
      <c r="M684" s="43"/>
      <c r="N684" s="44"/>
      <c r="O684" s="35"/>
      <c r="P684" s="87"/>
      <c r="R684" s="70"/>
      <c r="S684" s="70"/>
      <c r="T684" s="99" t="s">
        <v>1509</v>
      </c>
      <c r="U684" s="146" t="s">
        <v>1510</v>
      </c>
      <c r="V684" s="70"/>
      <c r="W684" s="70"/>
      <c r="X684" s="70"/>
      <c r="Y684" s="70"/>
      <c r="Z684" t="b">
        <f t="shared" si="649"/>
        <v>0</v>
      </c>
      <c r="AA684" t="b">
        <f t="shared" si="671"/>
        <v>0</v>
      </c>
      <c r="AB684" t="b">
        <f t="shared" si="650"/>
        <v>0</v>
      </c>
      <c r="AC684" t="b">
        <f t="shared" si="651"/>
        <v>0</v>
      </c>
      <c r="AD684" s="101" t="b">
        <f t="shared" si="652"/>
        <v>0</v>
      </c>
      <c r="AE684" t="e">
        <f t="shared" si="653"/>
        <v>#VALUE!</v>
      </c>
      <c r="AF684" t="b">
        <f t="shared" si="654"/>
        <v>0</v>
      </c>
      <c r="AG684" s="135"/>
      <c r="AH684" s="82" t="b">
        <f t="shared" si="655"/>
        <v>0</v>
      </c>
      <c r="AI684" s="99" t="b">
        <f t="shared" si="656"/>
        <v>0</v>
      </c>
      <c r="AJ684" s="70" t="b">
        <f t="shared" si="657"/>
        <v>0</v>
      </c>
      <c r="AK684" s="111" t="b">
        <f t="shared" si="672"/>
        <v>0</v>
      </c>
      <c r="AL684" s="82" t="e">
        <f t="shared" si="658"/>
        <v>#VALUE!</v>
      </c>
      <c r="AM684" s="82" t="b">
        <f t="shared" si="659"/>
        <v>0</v>
      </c>
      <c r="AN684" s="82" t="b">
        <f t="shared" si="660"/>
        <v>0</v>
      </c>
      <c r="AO684" s="82" t="b">
        <f t="shared" si="673"/>
        <v>0</v>
      </c>
      <c r="AP684" s="82" t="b">
        <f t="shared" si="661"/>
        <v>0</v>
      </c>
      <c r="AQ684" s="82" t="b">
        <f t="shared" si="674"/>
        <v>0</v>
      </c>
      <c r="AR684" s="70">
        <f t="shared" si="675"/>
        <v>0</v>
      </c>
      <c r="AS684" s="82" t="b">
        <f t="shared" si="662"/>
        <v>0</v>
      </c>
      <c r="AT684" s="82" t="b">
        <f t="shared" si="663"/>
        <v>0</v>
      </c>
      <c r="AU684" s="82" t="b">
        <f t="shared" si="664"/>
        <v>0</v>
      </c>
      <c r="AV684" s="82" t="b">
        <f t="shared" si="665"/>
        <v>0</v>
      </c>
      <c r="AW684" s="82" t="b">
        <f t="shared" si="666"/>
        <v>0</v>
      </c>
      <c r="AX684" s="82" t="b">
        <f t="shared" si="667"/>
        <v>0</v>
      </c>
      <c r="AY684" s="82" t="b">
        <f t="shared" si="676"/>
        <v>0</v>
      </c>
      <c r="AZ684" s="82"/>
      <c r="BA684" s="82" t="b">
        <f t="shared" si="677"/>
        <v>0</v>
      </c>
      <c r="BB684" s="82" t="b">
        <f t="shared" si="678"/>
        <v>0</v>
      </c>
      <c r="BC684" s="82" t="b">
        <f t="shared" si="679"/>
        <v>0</v>
      </c>
      <c r="BD684" s="70"/>
      <c r="BE684" s="70" t="str">
        <f t="shared" si="668"/>
        <v/>
      </c>
      <c r="BF684" s="70">
        <v>673</v>
      </c>
      <c r="BG684" s="70"/>
      <c r="BH684" s="70"/>
      <c r="BI684" s="70"/>
      <c r="BJ684" s="70"/>
      <c r="BK684" s="70"/>
      <c r="BL684" s="70"/>
      <c r="BM684" s="70"/>
      <c r="BN684" s="70"/>
      <c r="BO684" s="70"/>
      <c r="BP684" s="70"/>
      <c r="BQ684" s="70"/>
      <c r="BR684" s="70"/>
      <c r="BS684" s="70" t="b">
        <f t="shared" si="669"/>
        <v>0</v>
      </c>
      <c r="BT684" s="70">
        <f>COUNTA(B685:$O$830)</f>
        <v>0</v>
      </c>
      <c r="BU684" s="70"/>
      <c r="BV684" s="163"/>
      <c r="BW684" s="163"/>
      <c r="BX684" s="163"/>
      <c r="BY684" s="163"/>
      <c r="BZ684" s="163"/>
      <c r="CA684" s="163"/>
      <c r="CB684" s="163"/>
      <c r="CC684" s="163"/>
      <c r="CD684" s="163"/>
      <c r="CE684" s="163" t="str">
        <f t="shared" si="680"/>
        <v/>
      </c>
      <c r="CF684" s="163" t="str">
        <f t="shared" si="681"/>
        <v/>
      </c>
      <c r="CG684" s="163" t="str">
        <f t="shared" si="682"/>
        <v/>
      </c>
      <c r="CH684" s="163" t="str">
        <f t="shared" si="683"/>
        <v/>
      </c>
      <c r="CI684" s="163" t="str">
        <f t="shared" si="684"/>
        <v/>
      </c>
      <c r="CJ684" s="163" t="str">
        <f t="shared" si="685"/>
        <v/>
      </c>
      <c r="CK684" s="163" t="str">
        <f t="shared" si="686"/>
        <v/>
      </c>
      <c r="CL684" s="163" t="str">
        <f t="shared" si="687"/>
        <v/>
      </c>
      <c r="CM684" s="163" t="str">
        <f t="shared" si="688"/>
        <v/>
      </c>
      <c r="CN684" s="163"/>
      <c r="CO684" s="163"/>
      <c r="CP684" s="163" t="str">
        <f t="shared" si="689"/>
        <v/>
      </c>
      <c r="CQ684" s="163"/>
      <c r="CR684" s="163"/>
      <c r="CS684" s="185" t="str">
        <f t="shared" si="706"/>
        <v/>
      </c>
      <c r="CT684" s="70"/>
      <c r="CU684" s="70">
        <f t="shared" si="690"/>
        <v>0</v>
      </c>
      <c r="CV684" s="70">
        <f t="shared" si="691"/>
        <v>0</v>
      </c>
      <c r="CW684" s="70"/>
      <c r="CX684" s="96">
        <f t="shared" si="692"/>
        <v>0</v>
      </c>
      <c r="CY684" s="70"/>
      <c r="CZ684" s="70" t="e">
        <f t="shared" si="693"/>
        <v>#VALUE!</v>
      </c>
      <c r="DA684" s="70" t="e">
        <f t="shared" si="694"/>
        <v>#VALUE!</v>
      </c>
      <c r="DB684" s="70"/>
      <c r="DC684" s="70" t="b">
        <f t="shared" si="707"/>
        <v>0</v>
      </c>
      <c r="DD684" s="70">
        <f t="shared" si="695"/>
        <v>0</v>
      </c>
      <c r="DE684" s="70" t="str">
        <f t="shared" si="696"/>
        <v/>
      </c>
      <c r="DF684" s="70"/>
      <c r="DG684" s="70" t="str">
        <f t="shared" si="708"/>
        <v/>
      </c>
      <c r="DH684" s="70" t="b">
        <f t="shared" si="709"/>
        <v>0</v>
      </c>
      <c r="DI684" s="70" t="str">
        <f t="shared" si="710"/>
        <v/>
      </c>
      <c r="DJ684" s="70"/>
      <c r="DK684" s="70" t="str">
        <f t="shared" si="697"/>
        <v/>
      </c>
      <c r="DL684" s="70" t="str">
        <f t="shared" si="698"/>
        <v/>
      </c>
      <c r="DM684" s="70"/>
      <c r="DN684" s="70" t="str">
        <f t="shared" si="699"/>
        <v/>
      </c>
      <c r="DO684" s="70" t="str">
        <f>IF(DK684="","",AND((COUNTIF($DK$12:DL684,DK684))=1,(COUNTIF($DK$12:DL684,DL684))=1))</f>
        <v/>
      </c>
      <c r="DP684" s="70" t="str">
        <f>IF(DK684="","",AND((COUNTIF(DK684:$DL$812,DK684))=1,(COUNTIF(DK684:$DL$812,DL684))=1))</f>
        <v/>
      </c>
      <c r="DQ684" s="70"/>
      <c r="DR684" s="70" t="b">
        <f t="shared" si="700"/>
        <v>0</v>
      </c>
      <c r="DS684" s="70" t="b">
        <f t="shared" si="701"/>
        <v>0</v>
      </c>
      <c r="DT684" s="70">
        <f t="shared" si="711"/>
        <v>0</v>
      </c>
      <c r="DU684" s="70">
        <f t="shared" si="712"/>
        <v>0</v>
      </c>
      <c r="DV684" s="70" t="b">
        <f t="shared" si="702"/>
        <v>0</v>
      </c>
      <c r="DW684" s="70" t="b">
        <f t="shared" si="703"/>
        <v>0</v>
      </c>
      <c r="DX684" s="70"/>
      <c r="DY684" s="70" t="b">
        <f t="shared" si="704"/>
        <v>0</v>
      </c>
      <c r="DZ684" s="70">
        <f t="shared" si="705"/>
        <v>0</v>
      </c>
      <c r="EA684" s="70"/>
    </row>
    <row r="685" spans="1:131" x14ac:dyDescent="0.25">
      <c r="A685" s="24" t="str">
        <f t="shared" si="670"/>
        <v/>
      </c>
      <c r="B685" s="36"/>
      <c r="C685" s="37"/>
      <c r="D685" s="38"/>
      <c r="E685" s="37"/>
      <c r="F685" s="38"/>
      <c r="G685" s="39"/>
      <c r="H685" s="35"/>
      <c r="I685" s="30"/>
      <c r="J685" s="38"/>
      <c r="K685" s="36"/>
      <c r="L685" s="40"/>
      <c r="M685" s="43"/>
      <c r="N685" s="44"/>
      <c r="O685" s="35"/>
      <c r="P685" s="87"/>
      <c r="R685" s="70"/>
      <c r="S685" s="70"/>
      <c r="T685" s="99" t="s">
        <v>1511</v>
      </c>
      <c r="U685" s="146" t="s">
        <v>1512</v>
      </c>
      <c r="V685" s="70"/>
      <c r="W685" s="70"/>
      <c r="X685" s="70"/>
      <c r="Y685" s="70"/>
      <c r="Z685" t="b">
        <f t="shared" si="649"/>
        <v>0</v>
      </c>
      <c r="AA685" t="b">
        <f t="shared" si="671"/>
        <v>0</v>
      </c>
      <c r="AB685" t="b">
        <f t="shared" si="650"/>
        <v>0</v>
      </c>
      <c r="AC685" t="b">
        <f t="shared" si="651"/>
        <v>0</v>
      </c>
      <c r="AD685" s="101" t="b">
        <f t="shared" si="652"/>
        <v>0</v>
      </c>
      <c r="AE685" t="e">
        <f t="shared" si="653"/>
        <v>#VALUE!</v>
      </c>
      <c r="AF685" t="b">
        <f t="shared" si="654"/>
        <v>0</v>
      </c>
      <c r="AG685" s="135"/>
      <c r="AH685" s="82" t="b">
        <f t="shared" si="655"/>
        <v>0</v>
      </c>
      <c r="AI685" s="99" t="b">
        <f t="shared" si="656"/>
        <v>0</v>
      </c>
      <c r="AJ685" s="70" t="b">
        <f t="shared" si="657"/>
        <v>0</v>
      </c>
      <c r="AK685" s="111" t="b">
        <f t="shared" si="672"/>
        <v>0</v>
      </c>
      <c r="AL685" s="82" t="e">
        <f t="shared" si="658"/>
        <v>#VALUE!</v>
      </c>
      <c r="AM685" s="82" t="b">
        <f t="shared" si="659"/>
        <v>0</v>
      </c>
      <c r="AN685" s="82" t="b">
        <f t="shared" si="660"/>
        <v>0</v>
      </c>
      <c r="AO685" s="82" t="b">
        <f t="shared" si="673"/>
        <v>0</v>
      </c>
      <c r="AP685" s="82" t="b">
        <f t="shared" si="661"/>
        <v>0</v>
      </c>
      <c r="AQ685" s="82" t="b">
        <f t="shared" si="674"/>
        <v>0</v>
      </c>
      <c r="AR685" s="70">
        <f t="shared" si="675"/>
        <v>0</v>
      </c>
      <c r="AS685" s="82" t="b">
        <f t="shared" si="662"/>
        <v>0</v>
      </c>
      <c r="AT685" s="82" t="b">
        <f t="shared" si="663"/>
        <v>0</v>
      </c>
      <c r="AU685" s="82" t="b">
        <f t="shared" si="664"/>
        <v>0</v>
      </c>
      <c r="AV685" s="82" t="b">
        <f t="shared" si="665"/>
        <v>0</v>
      </c>
      <c r="AW685" s="82" t="b">
        <f t="shared" si="666"/>
        <v>0</v>
      </c>
      <c r="AX685" s="82" t="b">
        <f t="shared" si="667"/>
        <v>0</v>
      </c>
      <c r="AY685" s="82" t="b">
        <f t="shared" si="676"/>
        <v>0</v>
      </c>
      <c r="AZ685" s="82"/>
      <c r="BA685" s="82" t="b">
        <f t="shared" si="677"/>
        <v>0</v>
      </c>
      <c r="BB685" s="82" t="b">
        <f t="shared" si="678"/>
        <v>0</v>
      </c>
      <c r="BC685" s="82" t="b">
        <f t="shared" si="679"/>
        <v>0</v>
      </c>
      <c r="BD685" s="70"/>
      <c r="BE685" s="70" t="str">
        <f t="shared" si="668"/>
        <v/>
      </c>
      <c r="BF685" s="70">
        <v>674</v>
      </c>
      <c r="BG685" s="70"/>
      <c r="BH685" s="70"/>
      <c r="BI685" s="70"/>
      <c r="BJ685" s="70"/>
      <c r="BK685" s="70"/>
      <c r="BL685" s="70"/>
      <c r="BM685" s="70"/>
      <c r="BN685" s="70"/>
      <c r="BO685" s="70"/>
      <c r="BP685" s="70"/>
      <c r="BQ685" s="70"/>
      <c r="BR685" s="70"/>
      <c r="BS685" s="70" t="b">
        <f t="shared" si="669"/>
        <v>0</v>
      </c>
      <c r="BT685" s="70">
        <f>COUNTA(B686:$O$830)</f>
        <v>0</v>
      </c>
      <c r="BU685" s="70"/>
      <c r="BV685" s="163"/>
      <c r="BW685" s="163"/>
      <c r="BX685" s="163"/>
      <c r="BY685" s="163"/>
      <c r="BZ685" s="163"/>
      <c r="CA685" s="163"/>
      <c r="CB685" s="163"/>
      <c r="CC685" s="163"/>
      <c r="CD685" s="163"/>
      <c r="CE685" s="163" t="str">
        <f t="shared" si="680"/>
        <v/>
      </c>
      <c r="CF685" s="163" t="str">
        <f t="shared" si="681"/>
        <v/>
      </c>
      <c r="CG685" s="163" t="str">
        <f t="shared" si="682"/>
        <v/>
      </c>
      <c r="CH685" s="163" t="str">
        <f t="shared" si="683"/>
        <v/>
      </c>
      <c r="CI685" s="163" t="str">
        <f t="shared" si="684"/>
        <v/>
      </c>
      <c r="CJ685" s="163" t="str">
        <f t="shared" si="685"/>
        <v/>
      </c>
      <c r="CK685" s="163" t="str">
        <f t="shared" si="686"/>
        <v/>
      </c>
      <c r="CL685" s="163" t="str">
        <f t="shared" si="687"/>
        <v/>
      </c>
      <c r="CM685" s="163" t="str">
        <f t="shared" si="688"/>
        <v/>
      </c>
      <c r="CN685" s="163"/>
      <c r="CO685" s="163"/>
      <c r="CP685" s="163" t="str">
        <f t="shared" si="689"/>
        <v/>
      </c>
      <c r="CQ685" s="163"/>
      <c r="CR685" s="163"/>
      <c r="CS685" s="185" t="str">
        <f t="shared" si="706"/>
        <v/>
      </c>
      <c r="CT685" s="70"/>
      <c r="CU685" s="70">
        <f t="shared" si="690"/>
        <v>0</v>
      </c>
      <c r="CV685" s="70">
        <f t="shared" si="691"/>
        <v>0</v>
      </c>
      <c r="CW685" s="70"/>
      <c r="CX685" s="96">
        <f t="shared" si="692"/>
        <v>0</v>
      </c>
      <c r="CY685" s="70"/>
      <c r="CZ685" s="70" t="e">
        <f t="shared" si="693"/>
        <v>#VALUE!</v>
      </c>
      <c r="DA685" s="70" t="e">
        <f t="shared" si="694"/>
        <v>#VALUE!</v>
      </c>
      <c r="DB685" s="70"/>
      <c r="DC685" s="70" t="b">
        <f t="shared" si="707"/>
        <v>0</v>
      </c>
      <c r="DD685" s="70">
        <f t="shared" si="695"/>
        <v>0</v>
      </c>
      <c r="DE685" s="70" t="str">
        <f t="shared" si="696"/>
        <v/>
      </c>
      <c r="DF685" s="70"/>
      <c r="DG685" s="70" t="str">
        <f t="shared" si="708"/>
        <v/>
      </c>
      <c r="DH685" s="70" t="b">
        <f t="shared" si="709"/>
        <v>0</v>
      </c>
      <c r="DI685" s="70" t="str">
        <f t="shared" si="710"/>
        <v/>
      </c>
      <c r="DJ685" s="70"/>
      <c r="DK685" s="70" t="str">
        <f t="shared" si="697"/>
        <v/>
      </c>
      <c r="DL685" s="70" t="str">
        <f t="shared" si="698"/>
        <v/>
      </c>
      <c r="DM685" s="70"/>
      <c r="DN685" s="70" t="str">
        <f t="shared" si="699"/>
        <v/>
      </c>
      <c r="DO685" s="70" t="str">
        <f>IF(DK685="","",AND((COUNTIF($DK$12:DL685,DK685))=1,(COUNTIF($DK$12:DL685,DL685))=1))</f>
        <v/>
      </c>
      <c r="DP685" s="70" t="str">
        <f>IF(DK685="","",AND((COUNTIF(DK685:$DL$812,DK685))=1,(COUNTIF(DK685:$DL$812,DL685))=1))</f>
        <v/>
      </c>
      <c r="DQ685" s="70"/>
      <c r="DR685" s="70" t="b">
        <f t="shared" si="700"/>
        <v>0</v>
      </c>
      <c r="DS685" s="70" t="b">
        <f t="shared" si="701"/>
        <v>0</v>
      </c>
      <c r="DT685" s="70">
        <f t="shared" si="711"/>
        <v>0</v>
      </c>
      <c r="DU685" s="70">
        <f t="shared" si="712"/>
        <v>0</v>
      </c>
      <c r="DV685" s="70" t="b">
        <f t="shared" si="702"/>
        <v>0</v>
      </c>
      <c r="DW685" s="70" t="b">
        <f t="shared" si="703"/>
        <v>0</v>
      </c>
      <c r="DX685" s="70"/>
      <c r="DY685" s="70" t="b">
        <f t="shared" si="704"/>
        <v>0</v>
      </c>
      <c r="DZ685" s="70">
        <f t="shared" si="705"/>
        <v>0</v>
      </c>
      <c r="EA685" s="70"/>
    </row>
    <row r="686" spans="1:131" x14ac:dyDescent="0.25">
      <c r="A686" s="24" t="str">
        <f t="shared" si="670"/>
        <v/>
      </c>
      <c r="B686" s="36"/>
      <c r="C686" s="37"/>
      <c r="D686" s="38"/>
      <c r="E686" s="37"/>
      <c r="F686" s="38"/>
      <c r="G686" s="39"/>
      <c r="H686" s="35"/>
      <c r="I686" s="30"/>
      <c r="J686" s="38"/>
      <c r="K686" s="36"/>
      <c r="L686" s="40"/>
      <c r="M686" s="43"/>
      <c r="N686" s="44"/>
      <c r="O686" s="35"/>
      <c r="P686" s="87"/>
      <c r="R686" s="70"/>
      <c r="S686" s="70"/>
      <c r="T686" s="99" t="s">
        <v>1513</v>
      </c>
      <c r="U686" s="146" t="s">
        <v>1514</v>
      </c>
      <c r="V686" s="70"/>
      <c r="W686" s="70"/>
      <c r="X686" s="70"/>
      <c r="Y686" s="70"/>
      <c r="Z686" t="b">
        <f t="shared" si="649"/>
        <v>0</v>
      </c>
      <c r="AA686" t="b">
        <f t="shared" si="671"/>
        <v>0</v>
      </c>
      <c r="AB686" t="b">
        <f t="shared" si="650"/>
        <v>0</v>
      </c>
      <c r="AC686" t="b">
        <f t="shared" si="651"/>
        <v>0</v>
      </c>
      <c r="AD686" s="101" t="b">
        <f t="shared" si="652"/>
        <v>0</v>
      </c>
      <c r="AE686" t="e">
        <f t="shared" si="653"/>
        <v>#VALUE!</v>
      </c>
      <c r="AF686" t="b">
        <f t="shared" si="654"/>
        <v>0</v>
      </c>
      <c r="AG686" s="135"/>
      <c r="AH686" s="82" t="b">
        <f t="shared" si="655"/>
        <v>0</v>
      </c>
      <c r="AI686" s="99" t="b">
        <f t="shared" si="656"/>
        <v>0</v>
      </c>
      <c r="AJ686" s="70" t="b">
        <f t="shared" si="657"/>
        <v>0</v>
      </c>
      <c r="AK686" s="111" t="b">
        <f t="shared" si="672"/>
        <v>0</v>
      </c>
      <c r="AL686" s="82" t="e">
        <f t="shared" si="658"/>
        <v>#VALUE!</v>
      </c>
      <c r="AM686" s="82" t="b">
        <f t="shared" si="659"/>
        <v>0</v>
      </c>
      <c r="AN686" s="82" t="b">
        <f t="shared" si="660"/>
        <v>0</v>
      </c>
      <c r="AO686" s="82" t="b">
        <f t="shared" si="673"/>
        <v>0</v>
      </c>
      <c r="AP686" s="82" t="b">
        <f t="shared" si="661"/>
        <v>0</v>
      </c>
      <c r="AQ686" s="82" t="b">
        <f t="shared" si="674"/>
        <v>0</v>
      </c>
      <c r="AR686" s="70">
        <f t="shared" si="675"/>
        <v>0</v>
      </c>
      <c r="AS686" s="82" t="b">
        <f t="shared" si="662"/>
        <v>0</v>
      </c>
      <c r="AT686" s="82" t="b">
        <f t="shared" si="663"/>
        <v>0</v>
      </c>
      <c r="AU686" s="82" t="b">
        <f t="shared" si="664"/>
        <v>0</v>
      </c>
      <c r="AV686" s="82" t="b">
        <f t="shared" si="665"/>
        <v>0</v>
      </c>
      <c r="AW686" s="82" t="b">
        <f t="shared" si="666"/>
        <v>0</v>
      </c>
      <c r="AX686" s="82" t="b">
        <f t="shared" si="667"/>
        <v>0</v>
      </c>
      <c r="AY686" s="82" t="b">
        <f t="shared" si="676"/>
        <v>0</v>
      </c>
      <c r="AZ686" s="82"/>
      <c r="BA686" s="82" t="b">
        <f t="shared" si="677"/>
        <v>0</v>
      </c>
      <c r="BB686" s="82" t="b">
        <f t="shared" si="678"/>
        <v>0</v>
      </c>
      <c r="BC686" s="82" t="b">
        <f t="shared" si="679"/>
        <v>0</v>
      </c>
      <c r="BD686" s="70"/>
      <c r="BE686" s="70" t="str">
        <f t="shared" si="668"/>
        <v/>
      </c>
      <c r="BF686" s="70">
        <v>675</v>
      </c>
      <c r="BG686" s="70"/>
      <c r="BH686" s="70"/>
      <c r="BI686" s="70"/>
      <c r="BJ686" s="70"/>
      <c r="BK686" s="70"/>
      <c r="BL686" s="70"/>
      <c r="BM686" s="70"/>
      <c r="BN686" s="70"/>
      <c r="BO686" s="70"/>
      <c r="BP686" s="70"/>
      <c r="BQ686" s="70"/>
      <c r="BR686" s="70"/>
      <c r="BS686" s="70" t="b">
        <f t="shared" si="669"/>
        <v>0</v>
      </c>
      <c r="BT686" s="70">
        <f>COUNTA(B687:$O$830)</f>
        <v>0</v>
      </c>
      <c r="BU686" s="70"/>
      <c r="BV686" s="163"/>
      <c r="BW686" s="163"/>
      <c r="BX686" s="163"/>
      <c r="BY686" s="163"/>
      <c r="BZ686" s="163"/>
      <c r="CA686" s="163"/>
      <c r="CB686" s="163"/>
      <c r="CC686" s="163"/>
      <c r="CD686" s="163"/>
      <c r="CE686" s="163" t="str">
        <f t="shared" si="680"/>
        <v/>
      </c>
      <c r="CF686" s="163" t="str">
        <f t="shared" si="681"/>
        <v/>
      </c>
      <c r="CG686" s="163" t="str">
        <f t="shared" si="682"/>
        <v/>
      </c>
      <c r="CH686" s="163" t="str">
        <f t="shared" si="683"/>
        <v/>
      </c>
      <c r="CI686" s="163" t="str">
        <f t="shared" si="684"/>
        <v/>
      </c>
      <c r="CJ686" s="163" t="str">
        <f t="shared" si="685"/>
        <v/>
      </c>
      <c r="CK686" s="163" t="str">
        <f t="shared" si="686"/>
        <v/>
      </c>
      <c r="CL686" s="163" t="str">
        <f t="shared" si="687"/>
        <v/>
      </c>
      <c r="CM686" s="163" t="str">
        <f t="shared" si="688"/>
        <v/>
      </c>
      <c r="CN686" s="163"/>
      <c r="CO686" s="163"/>
      <c r="CP686" s="163" t="str">
        <f t="shared" si="689"/>
        <v/>
      </c>
      <c r="CQ686" s="163"/>
      <c r="CR686" s="163"/>
      <c r="CS686" s="185" t="str">
        <f t="shared" si="706"/>
        <v/>
      </c>
      <c r="CT686" s="70"/>
      <c r="CU686" s="70">
        <f t="shared" si="690"/>
        <v>0</v>
      </c>
      <c r="CV686" s="70">
        <f t="shared" si="691"/>
        <v>0</v>
      </c>
      <c r="CW686" s="70"/>
      <c r="CX686" s="96">
        <f t="shared" si="692"/>
        <v>0</v>
      </c>
      <c r="CY686" s="70"/>
      <c r="CZ686" s="70" t="e">
        <f t="shared" si="693"/>
        <v>#VALUE!</v>
      </c>
      <c r="DA686" s="70" t="e">
        <f t="shared" si="694"/>
        <v>#VALUE!</v>
      </c>
      <c r="DB686" s="70"/>
      <c r="DC686" s="70" t="b">
        <f t="shared" si="707"/>
        <v>0</v>
      </c>
      <c r="DD686" s="70">
        <f t="shared" si="695"/>
        <v>0</v>
      </c>
      <c r="DE686" s="70" t="str">
        <f t="shared" si="696"/>
        <v/>
      </c>
      <c r="DF686" s="70"/>
      <c r="DG686" s="70" t="str">
        <f t="shared" si="708"/>
        <v/>
      </c>
      <c r="DH686" s="70" t="b">
        <f t="shared" si="709"/>
        <v>0</v>
      </c>
      <c r="DI686" s="70" t="str">
        <f t="shared" si="710"/>
        <v/>
      </c>
      <c r="DJ686" s="70"/>
      <c r="DK686" s="70" t="str">
        <f t="shared" si="697"/>
        <v/>
      </c>
      <c r="DL686" s="70" t="str">
        <f t="shared" si="698"/>
        <v/>
      </c>
      <c r="DM686" s="70"/>
      <c r="DN686" s="70" t="str">
        <f t="shared" si="699"/>
        <v/>
      </c>
      <c r="DO686" s="70" t="str">
        <f>IF(DK686="","",AND((COUNTIF($DK$12:DL686,DK686))=1,(COUNTIF($DK$12:DL686,DL686))=1))</f>
        <v/>
      </c>
      <c r="DP686" s="70" t="str">
        <f>IF(DK686="","",AND((COUNTIF(DK686:$DL$812,DK686))=1,(COUNTIF(DK686:$DL$812,DL686))=1))</f>
        <v/>
      </c>
      <c r="DQ686" s="70"/>
      <c r="DR686" s="70" t="b">
        <f t="shared" si="700"/>
        <v>0</v>
      </c>
      <c r="DS686" s="70" t="b">
        <f t="shared" si="701"/>
        <v>0</v>
      </c>
      <c r="DT686" s="70">
        <f t="shared" si="711"/>
        <v>0</v>
      </c>
      <c r="DU686" s="70">
        <f t="shared" si="712"/>
        <v>0</v>
      </c>
      <c r="DV686" s="70" t="b">
        <f t="shared" si="702"/>
        <v>0</v>
      </c>
      <c r="DW686" s="70" t="b">
        <f t="shared" si="703"/>
        <v>0</v>
      </c>
      <c r="DX686" s="70"/>
      <c r="DY686" s="70" t="b">
        <f t="shared" si="704"/>
        <v>0</v>
      </c>
      <c r="DZ686" s="70">
        <f t="shared" si="705"/>
        <v>0</v>
      </c>
      <c r="EA686" s="70"/>
    </row>
    <row r="687" spans="1:131" x14ac:dyDescent="0.25">
      <c r="A687" s="24" t="str">
        <f t="shared" si="670"/>
        <v/>
      </c>
      <c r="B687" s="36"/>
      <c r="C687" s="37"/>
      <c r="D687" s="38"/>
      <c r="E687" s="37"/>
      <c r="F687" s="38"/>
      <c r="G687" s="39"/>
      <c r="H687" s="35"/>
      <c r="I687" s="30"/>
      <c r="J687" s="38"/>
      <c r="K687" s="36"/>
      <c r="L687" s="40"/>
      <c r="M687" s="43"/>
      <c r="N687" s="44"/>
      <c r="O687" s="35"/>
      <c r="P687" s="87"/>
      <c r="R687" s="70"/>
      <c r="S687" s="70"/>
      <c r="T687" s="99" t="s">
        <v>1515</v>
      </c>
      <c r="U687" s="146" t="s">
        <v>1516</v>
      </c>
      <c r="V687" s="70"/>
      <c r="W687" s="70"/>
      <c r="X687" s="70"/>
      <c r="Y687" s="70"/>
      <c r="Z687" t="b">
        <f t="shared" si="649"/>
        <v>0</v>
      </c>
      <c r="AA687" t="b">
        <f t="shared" si="671"/>
        <v>0</v>
      </c>
      <c r="AB687" t="b">
        <f t="shared" si="650"/>
        <v>0</v>
      </c>
      <c r="AC687" t="b">
        <f t="shared" si="651"/>
        <v>0</v>
      </c>
      <c r="AD687" s="101" t="b">
        <f t="shared" si="652"/>
        <v>0</v>
      </c>
      <c r="AE687" t="e">
        <f t="shared" si="653"/>
        <v>#VALUE!</v>
      </c>
      <c r="AF687" t="b">
        <f t="shared" si="654"/>
        <v>0</v>
      </c>
      <c r="AG687" s="135"/>
      <c r="AH687" s="82" t="b">
        <f t="shared" si="655"/>
        <v>0</v>
      </c>
      <c r="AI687" s="99" t="b">
        <f t="shared" si="656"/>
        <v>0</v>
      </c>
      <c r="AJ687" s="70" t="b">
        <f t="shared" si="657"/>
        <v>0</v>
      </c>
      <c r="AK687" s="111" t="b">
        <f t="shared" si="672"/>
        <v>0</v>
      </c>
      <c r="AL687" s="82" t="e">
        <f t="shared" si="658"/>
        <v>#VALUE!</v>
      </c>
      <c r="AM687" s="82" t="b">
        <f t="shared" si="659"/>
        <v>0</v>
      </c>
      <c r="AN687" s="82" t="b">
        <f t="shared" si="660"/>
        <v>0</v>
      </c>
      <c r="AO687" s="82" t="b">
        <f t="shared" si="673"/>
        <v>0</v>
      </c>
      <c r="AP687" s="82" t="b">
        <f t="shared" si="661"/>
        <v>0</v>
      </c>
      <c r="AQ687" s="82" t="b">
        <f t="shared" si="674"/>
        <v>0</v>
      </c>
      <c r="AR687" s="70">
        <f t="shared" si="675"/>
        <v>0</v>
      </c>
      <c r="AS687" s="82" t="b">
        <f t="shared" si="662"/>
        <v>0</v>
      </c>
      <c r="AT687" s="82" t="b">
        <f t="shared" si="663"/>
        <v>0</v>
      </c>
      <c r="AU687" s="82" t="b">
        <f t="shared" si="664"/>
        <v>0</v>
      </c>
      <c r="AV687" s="82" t="b">
        <f t="shared" si="665"/>
        <v>0</v>
      </c>
      <c r="AW687" s="82" t="b">
        <f t="shared" si="666"/>
        <v>0</v>
      </c>
      <c r="AX687" s="82" t="b">
        <f t="shared" si="667"/>
        <v>0</v>
      </c>
      <c r="AY687" s="82" t="b">
        <f t="shared" si="676"/>
        <v>0</v>
      </c>
      <c r="AZ687" s="82"/>
      <c r="BA687" s="82" t="b">
        <f t="shared" si="677"/>
        <v>0</v>
      </c>
      <c r="BB687" s="82" t="b">
        <f t="shared" si="678"/>
        <v>0</v>
      </c>
      <c r="BC687" s="82" t="b">
        <f t="shared" si="679"/>
        <v>0</v>
      </c>
      <c r="BD687" s="70"/>
      <c r="BE687" s="70" t="str">
        <f t="shared" si="668"/>
        <v/>
      </c>
      <c r="BF687" s="70">
        <v>676</v>
      </c>
      <c r="BG687" s="70"/>
      <c r="BH687" s="70"/>
      <c r="BI687" s="70"/>
      <c r="BJ687" s="70"/>
      <c r="BK687" s="70"/>
      <c r="BL687" s="70"/>
      <c r="BM687" s="70"/>
      <c r="BN687" s="70"/>
      <c r="BO687" s="70"/>
      <c r="BP687" s="70"/>
      <c r="BQ687" s="70"/>
      <c r="BR687" s="70"/>
      <c r="BS687" s="70" t="b">
        <f t="shared" si="669"/>
        <v>0</v>
      </c>
      <c r="BT687" s="70">
        <f>COUNTA(B688:$O$830)</f>
        <v>0</v>
      </c>
      <c r="BU687" s="70"/>
      <c r="BV687" s="163"/>
      <c r="BW687" s="163"/>
      <c r="BX687" s="163"/>
      <c r="BY687" s="163"/>
      <c r="BZ687" s="163"/>
      <c r="CA687" s="163"/>
      <c r="CB687" s="163"/>
      <c r="CC687" s="163"/>
      <c r="CD687" s="163"/>
      <c r="CE687" s="163" t="str">
        <f t="shared" si="680"/>
        <v/>
      </c>
      <c r="CF687" s="163" t="str">
        <f t="shared" si="681"/>
        <v/>
      </c>
      <c r="CG687" s="163" t="str">
        <f t="shared" si="682"/>
        <v/>
      </c>
      <c r="CH687" s="163" t="str">
        <f t="shared" si="683"/>
        <v/>
      </c>
      <c r="CI687" s="163" t="str">
        <f t="shared" si="684"/>
        <v/>
      </c>
      <c r="CJ687" s="163" t="str">
        <f t="shared" si="685"/>
        <v/>
      </c>
      <c r="CK687" s="163" t="str">
        <f t="shared" si="686"/>
        <v/>
      </c>
      <c r="CL687" s="163" t="str">
        <f t="shared" si="687"/>
        <v/>
      </c>
      <c r="CM687" s="163" t="str">
        <f t="shared" si="688"/>
        <v/>
      </c>
      <c r="CN687" s="163"/>
      <c r="CO687" s="163"/>
      <c r="CP687" s="163" t="str">
        <f t="shared" si="689"/>
        <v/>
      </c>
      <c r="CQ687" s="163"/>
      <c r="CR687" s="163"/>
      <c r="CS687" s="185" t="str">
        <f t="shared" si="706"/>
        <v/>
      </c>
      <c r="CT687" s="70"/>
      <c r="CU687" s="70">
        <f t="shared" si="690"/>
        <v>0</v>
      </c>
      <c r="CV687" s="70">
        <f t="shared" si="691"/>
        <v>0</v>
      </c>
      <c r="CW687" s="70"/>
      <c r="CX687" s="96">
        <f t="shared" si="692"/>
        <v>0</v>
      </c>
      <c r="CY687" s="70"/>
      <c r="CZ687" s="70" t="e">
        <f t="shared" si="693"/>
        <v>#VALUE!</v>
      </c>
      <c r="DA687" s="70" t="e">
        <f t="shared" si="694"/>
        <v>#VALUE!</v>
      </c>
      <c r="DB687" s="70"/>
      <c r="DC687" s="70" t="b">
        <f t="shared" si="707"/>
        <v>0</v>
      </c>
      <c r="DD687" s="70">
        <f t="shared" si="695"/>
        <v>0</v>
      </c>
      <c r="DE687" s="70" t="str">
        <f t="shared" si="696"/>
        <v/>
      </c>
      <c r="DF687" s="70"/>
      <c r="DG687" s="70" t="str">
        <f t="shared" si="708"/>
        <v/>
      </c>
      <c r="DH687" s="70" t="b">
        <f t="shared" si="709"/>
        <v>0</v>
      </c>
      <c r="DI687" s="70" t="str">
        <f t="shared" si="710"/>
        <v/>
      </c>
      <c r="DJ687" s="70"/>
      <c r="DK687" s="70" t="str">
        <f t="shared" si="697"/>
        <v/>
      </c>
      <c r="DL687" s="70" t="str">
        <f t="shared" si="698"/>
        <v/>
      </c>
      <c r="DM687" s="70"/>
      <c r="DN687" s="70" t="str">
        <f t="shared" si="699"/>
        <v/>
      </c>
      <c r="DO687" s="70" t="str">
        <f>IF(DK687="","",AND((COUNTIF($DK$12:DL687,DK687))=1,(COUNTIF($DK$12:DL687,DL687))=1))</f>
        <v/>
      </c>
      <c r="DP687" s="70" t="str">
        <f>IF(DK687="","",AND((COUNTIF(DK687:$DL$812,DK687))=1,(COUNTIF(DK687:$DL$812,DL687))=1))</f>
        <v/>
      </c>
      <c r="DQ687" s="70"/>
      <c r="DR687" s="70" t="b">
        <f t="shared" si="700"/>
        <v>0</v>
      </c>
      <c r="DS687" s="70" t="b">
        <f t="shared" si="701"/>
        <v>0</v>
      </c>
      <c r="DT687" s="70">
        <f t="shared" si="711"/>
        <v>0</v>
      </c>
      <c r="DU687" s="70">
        <f t="shared" si="712"/>
        <v>0</v>
      </c>
      <c r="DV687" s="70" t="b">
        <f t="shared" si="702"/>
        <v>0</v>
      </c>
      <c r="DW687" s="70" t="b">
        <f t="shared" si="703"/>
        <v>0</v>
      </c>
      <c r="DX687" s="70"/>
      <c r="DY687" s="70" t="b">
        <f t="shared" si="704"/>
        <v>0</v>
      </c>
      <c r="DZ687" s="70">
        <f t="shared" si="705"/>
        <v>0</v>
      </c>
      <c r="EA687" s="70"/>
    </row>
    <row r="688" spans="1:131" x14ac:dyDescent="0.25">
      <c r="A688" s="24" t="str">
        <f t="shared" si="670"/>
        <v/>
      </c>
      <c r="B688" s="36"/>
      <c r="C688" s="37"/>
      <c r="D688" s="38"/>
      <c r="E688" s="37"/>
      <c r="F688" s="38"/>
      <c r="G688" s="39"/>
      <c r="H688" s="35"/>
      <c r="I688" s="30"/>
      <c r="J688" s="38"/>
      <c r="K688" s="36"/>
      <c r="L688" s="40"/>
      <c r="M688" s="43"/>
      <c r="N688" s="44"/>
      <c r="O688" s="35"/>
      <c r="P688" s="87"/>
      <c r="R688" s="70"/>
      <c r="S688" s="70"/>
      <c r="T688" s="99" t="s">
        <v>1517</v>
      </c>
      <c r="U688" s="146" t="s">
        <v>1518</v>
      </c>
      <c r="V688" s="70"/>
      <c r="W688" s="70"/>
      <c r="X688" s="70"/>
      <c r="Y688" s="70"/>
      <c r="Z688" t="b">
        <f t="shared" si="649"/>
        <v>0</v>
      </c>
      <c r="AA688" t="b">
        <f t="shared" si="671"/>
        <v>0</v>
      </c>
      <c r="AB688" t="b">
        <f t="shared" si="650"/>
        <v>0</v>
      </c>
      <c r="AC688" t="b">
        <f t="shared" si="651"/>
        <v>0</v>
      </c>
      <c r="AD688" s="101" t="b">
        <f t="shared" si="652"/>
        <v>0</v>
      </c>
      <c r="AE688" t="e">
        <f t="shared" si="653"/>
        <v>#VALUE!</v>
      </c>
      <c r="AF688" t="b">
        <f t="shared" si="654"/>
        <v>0</v>
      </c>
      <c r="AG688" s="135"/>
      <c r="AH688" s="82" t="b">
        <f t="shared" si="655"/>
        <v>0</v>
      </c>
      <c r="AI688" s="99" t="b">
        <f t="shared" si="656"/>
        <v>0</v>
      </c>
      <c r="AJ688" s="70" t="b">
        <f t="shared" si="657"/>
        <v>0</v>
      </c>
      <c r="AK688" s="111" t="b">
        <f t="shared" si="672"/>
        <v>0</v>
      </c>
      <c r="AL688" s="82" t="e">
        <f t="shared" si="658"/>
        <v>#VALUE!</v>
      </c>
      <c r="AM688" s="82" t="b">
        <f t="shared" si="659"/>
        <v>0</v>
      </c>
      <c r="AN688" s="82" t="b">
        <f t="shared" si="660"/>
        <v>0</v>
      </c>
      <c r="AO688" s="82" t="b">
        <f t="shared" si="673"/>
        <v>0</v>
      </c>
      <c r="AP688" s="82" t="b">
        <f t="shared" si="661"/>
        <v>0</v>
      </c>
      <c r="AQ688" s="82" t="b">
        <f t="shared" si="674"/>
        <v>0</v>
      </c>
      <c r="AR688" s="70">
        <f t="shared" si="675"/>
        <v>0</v>
      </c>
      <c r="AS688" s="82" t="b">
        <f t="shared" si="662"/>
        <v>0</v>
      </c>
      <c r="AT688" s="82" t="b">
        <f t="shared" si="663"/>
        <v>0</v>
      </c>
      <c r="AU688" s="82" t="b">
        <f t="shared" si="664"/>
        <v>0</v>
      </c>
      <c r="AV688" s="82" t="b">
        <f t="shared" si="665"/>
        <v>0</v>
      </c>
      <c r="AW688" s="82" t="b">
        <f t="shared" si="666"/>
        <v>0</v>
      </c>
      <c r="AX688" s="82" t="b">
        <f t="shared" si="667"/>
        <v>0</v>
      </c>
      <c r="AY688" s="82" t="b">
        <f t="shared" si="676"/>
        <v>0</v>
      </c>
      <c r="AZ688" s="82"/>
      <c r="BA688" s="82" t="b">
        <f t="shared" si="677"/>
        <v>0</v>
      </c>
      <c r="BB688" s="82" t="b">
        <f t="shared" si="678"/>
        <v>0</v>
      </c>
      <c r="BC688" s="82" t="b">
        <f t="shared" si="679"/>
        <v>0</v>
      </c>
      <c r="BD688" s="70"/>
      <c r="BE688" s="70" t="str">
        <f t="shared" si="668"/>
        <v/>
      </c>
      <c r="BF688" s="70">
        <v>677</v>
      </c>
      <c r="BG688" s="70"/>
      <c r="BH688" s="70"/>
      <c r="BI688" s="70"/>
      <c r="BJ688" s="70"/>
      <c r="BK688" s="70"/>
      <c r="BL688" s="70"/>
      <c r="BM688" s="70"/>
      <c r="BN688" s="70"/>
      <c r="BO688" s="70"/>
      <c r="BP688" s="70"/>
      <c r="BQ688" s="70"/>
      <c r="BR688" s="70"/>
      <c r="BS688" s="70" t="b">
        <f t="shared" si="669"/>
        <v>0</v>
      </c>
      <c r="BT688" s="70">
        <f>COUNTA(B689:$O$830)</f>
        <v>0</v>
      </c>
      <c r="BU688" s="70"/>
      <c r="BV688" s="163"/>
      <c r="BW688" s="163"/>
      <c r="BX688" s="163"/>
      <c r="BY688" s="163"/>
      <c r="BZ688" s="163"/>
      <c r="CA688" s="163"/>
      <c r="CB688" s="163"/>
      <c r="CC688" s="163"/>
      <c r="CD688" s="163"/>
      <c r="CE688" s="163" t="str">
        <f t="shared" si="680"/>
        <v/>
      </c>
      <c r="CF688" s="163" t="str">
        <f t="shared" si="681"/>
        <v/>
      </c>
      <c r="CG688" s="163" t="str">
        <f t="shared" si="682"/>
        <v/>
      </c>
      <c r="CH688" s="163" t="str">
        <f t="shared" si="683"/>
        <v/>
      </c>
      <c r="CI688" s="163" t="str">
        <f t="shared" si="684"/>
        <v/>
      </c>
      <c r="CJ688" s="163" t="str">
        <f t="shared" si="685"/>
        <v/>
      </c>
      <c r="CK688" s="163" t="str">
        <f t="shared" si="686"/>
        <v/>
      </c>
      <c r="CL688" s="163" t="str">
        <f t="shared" si="687"/>
        <v/>
      </c>
      <c r="CM688" s="163" t="str">
        <f t="shared" si="688"/>
        <v/>
      </c>
      <c r="CN688" s="163"/>
      <c r="CO688" s="163"/>
      <c r="CP688" s="163" t="str">
        <f t="shared" si="689"/>
        <v/>
      </c>
      <c r="CQ688" s="163"/>
      <c r="CR688" s="163"/>
      <c r="CS688" s="185" t="str">
        <f t="shared" si="706"/>
        <v/>
      </c>
      <c r="CT688" s="70"/>
      <c r="CU688" s="70">
        <f t="shared" si="690"/>
        <v>0</v>
      </c>
      <c r="CV688" s="70">
        <f t="shared" si="691"/>
        <v>0</v>
      </c>
      <c r="CW688" s="70"/>
      <c r="CX688" s="96">
        <f t="shared" si="692"/>
        <v>0</v>
      </c>
      <c r="CY688" s="70"/>
      <c r="CZ688" s="70" t="e">
        <f t="shared" si="693"/>
        <v>#VALUE!</v>
      </c>
      <c r="DA688" s="70" t="e">
        <f t="shared" si="694"/>
        <v>#VALUE!</v>
      </c>
      <c r="DB688" s="70"/>
      <c r="DC688" s="70" t="b">
        <f t="shared" si="707"/>
        <v>0</v>
      </c>
      <c r="DD688" s="70">
        <f t="shared" si="695"/>
        <v>0</v>
      </c>
      <c r="DE688" s="70" t="str">
        <f t="shared" si="696"/>
        <v/>
      </c>
      <c r="DF688" s="70"/>
      <c r="DG688" s="70" t="str">
        <f t="shared" si="708"/>
        <v/>
      </c>
      <c r="DH688" s="70" t="b">
        <f t="shared" si="709"/>
        <v>0</v>
      </c>
      <c r="DI688" s="70" t="str">
        <f t="shared" si="710"/>
        <v/>
      </c>
      <c r="DJ688" s="70"/>
      <c r="DK688" s="70" t="str">
        <f t="shared" si="697"/>
        <v/>
      </c>
      <c r="DL688" s="70" t="str">
        <f t="shared" si="698"/>
        <v/>
      </c>
      <c r="DM688" s="70"/>
      <c r="DN688" s="70" t="str">
        <f t="shared" si="699"/>
        <v/>
      </c>
      <c r="DO688" s="70" t="str">
        <f>IF(DK688="","",AND((COUNTIF($DK$12:DL688,DK688))=1,(COUNTIF($DK$12:DL688,DL688))=1))</f>
        <v/>
      </c>
      <c r="DP688" s="70" t="str">
        <f>IF(DK688="","",AND((COUNTIF(DK688:$DL$812,DK688))=1,(COUNTIF(DK688:$DL$812,DL688))=1))</f>
        <v/>
      </c>
      <c r="DQ688" s="70"/>
      <c r="DR688" s="70" t="b">
        <f t="shared" si="700"/>
        <v>0</v>
      </c>
      <c r="DS688" s="70" t="b">
        <f t="shared" si="701"/>
        <v>0</v>
      </c>
      <c r="DT688" s="70">
        <f t="shared" si="711"/>
        <v>0</v>
      </c>
      <c r="DU688" s="70">
        <f t="shared" si="712"/>
        <v>0</v>
      </c>
      <c r="DV688" s="70" t="b">
        <f t="shared" si="702"/>
        <v>0</v>
      </c>
      <c r="DW688" s="70" t="b">
        <f t="shared" si="703"/>
        <v>0</v>
      </c>
      <c r="DX688" s="70"/>
      <c r="DY688" s="70" t="b">
        <f t="shared" si="704"/>
        <v>0</v>
      </c>
      <c r="DZ688" s="70">
        <f t="shared" si="705"/>
        <v>0</v>
      </c>
      <c r="EA688" s="70"/>
    </row>
    <row r="689" spans="1:131" x14ac:dyDescent="0.25">
      <c r="A689" s="24" t="str">
        <f t="shared" si="670"/>
        <v/>
      </c>
      <c r="B689" s="36"/>
      <c r="C689" s="37"/>
      <c r="D689" s="38"/>
      <c r="E689" s="37"/>
      <c r="F689" s="38"/>
      <c r="G689" s="39"/>
      <c r="H689" s="35"/>
      <c r="I689" s="30"/>
      <c r="J689" s="38"/>
      <c r="K689" s="36"/>
      <c r="L689" s="40"/>
      <c r="M689" s="43"/>
      <c r="N689" s="44"/>
      <c r="O689" s="35"/>
      <c r="P689" s="87"/>
      <c r="R689" s="70"/>
      <c r="S689" s="70"/>
      <c r="T689" s="99" t="s">
        <v>1519</v>
      </c>
      <c r="U689" s="146" t="s">
        <v>1520</v>
      </c>
      <c r="V689" s="70"/>
      <c r="W689" s="70"/>
      <c r="X689" s="70"/>
      <c r="Y689" s="70"/>
      <c r="Z689" t="b">
        <f t="shared" si="649"/>
        <v>0</v>
      </c>
      <c r="AA689" t="b">
        <f t="shared" si="671"/>
        <v>0</v>
      </c>
      <c r="AB689" t="b">
        <f t="shared" si="650"/>
        <v>0</v>
      </c>
      <c r="AC689" t="b">
        <f t="shared" si="651"/>
        <v>0</v>
      </c>
      <c r="AD689" s="101" t="b">
        <f t="shared" si="652"/>
        <v>0</v>
      </c>
      <c r="AE689" t="e">
        <f t="shared" si="653"/>
        <v>#VALUE!</v>
      </c>
      <c r="AF689" t="b">
        <f t="shared" si="654"/>
        <v>0</v>
      </c>
      <c r="AG689" s="135"/>
      <c r="AH689" s="82" t="b">
        <f t="shared" si="655"/>
        <v>0</v>
      </c>
      <c r="AI689" s="99" t="b">
        <f t="shared" si="656"/>
        <v>0</v>
      </c>
      <c r="AJ689" s="70" t="b">
        <f t="shared" si="657"/>
        <v>0</v>
      </c>
      <c r="AK689" s="111" t="b">
        <f t="shared" si="672"/>
        <v>0</v>
      </c>
      <c r="AL689" s="82" t="e">
        <f t="shared" si="658"/>
        <v>#VALUE!</v>
      </c>
      <c r="AM689" s="82" t="b">
        <f t="shared" si="659"/>
        <v>0</v>
      </c>
      <c r="AN689" s="82" t="b">
        <f t="shared" si="660"/>
        <v>0</v>
      </c>
      <c r="AO689" s="82" t="b">
        <f t="shared" si="673"/>
        <v>0</v>
      </c>
      <c r="AP689" s="82" t="b">
        <f t="shared" si="661"/>
        <v>0</v>
      </c>
      <c r="AQ689" s="82" t="b">
        <f t="shared" si="674"/>
        <v>0</v>
      </c>
      <c r="AR689" s="70">
        <f t="shared" si="675"/>
        <v>0</v>
      </c>
      <c r="AS689" s="82" t="b">
        <f t="shared" si="662"/>
        <v>0</v>
      </c>
      <c r="AT689" s="82" t="b">
        <f t="shared" si="663"/>
        <v>0</v>
      </c>
      <c r="AU689" s="82" t="b">
        <f t="shared" si="664"/>
        <v>0</v>
      </c>
      <c r="AV689" s="82" t="b">
        <f t="shared" si="665"/>
        <v>0</v>
      </c>
      <c r="AW689" s="82" t="b">
        <f t="shared" si="666"/>
        <v>0</v>
      </c>
      <c r="AX689" s="82" t="b">
        <f t="shared" si="667"/>
        <v>0</v>
      </c>
      <c r="AY689" s="82" t="b">
        <f t="shared" si="676"/>
        <v>0</v>
      </c>
      <c r="AZ689" s="82"/>
      <c r="BA689" s="82" t="b">
        <f t="shared" si="677"/>
        <v>0</v>
      </c>
      <c r="BB689" s="82" t="b">
        <f t="shared" si="678"/>
        <v>0</v>
      </c>
      <c r="BC689" s="82" t="b">
        <f t="shared" si="679"/>
        <v>0</v>
      </c>
      <c r="BD689" s="70"/>
      <c r="BE689" s="70" t="str">
        <f t="shared" si="668"/>
        <v/>
      </c>
      <c r="BF689" s="70">
        <v>678</v>
      </c>
      <c r="BG689" s="70"/>
      <c r="BH689" s="70"/>
      <c r="BI689" s="70"/>
      <c r="BJ689" s="70"/>
      <c r="BK689" s="70"/>
      <c r="BL689" s="70"/>
      <c r="BM689" s="70"/>
      <c r="BN689" s="70"/>
      <c r="BO689" s="70"/>
      <c r="BP689" s="70"/>
      <c r="BQ689" s="70"/>
      <c r="BR689" s="70"/>
      <c r="BS689" s="70" t="b">
        <f t="shared" si="669"/>
        <v>0</v>
      </c>
      <c r="BT689" s="70">
        <f>COUNTA(B690:$O$830)</f>
        <v>0</v>
      </c>
      <c r="BU689" s="70"/>
      <c r="BV689" s="163"/>
      <c r="BW689" s="163"/>
      <c r="BX689" s="163"/>
      <c r="BY689" s="163"/>
      <c r="BZ689" s="163"/>
      <c r="CA689" s="163"/>
      <c r="CB689" s="163"/>
      <c r="CC689" s="163"/>
      <c r="CD689" s="163"/>
      <c r="CE689" s="163" t="str">
        <f t="shared" si="680"/>
        <v/>
      </c>
      <c r="CF689" s="163" t="str">
        <f t="shared" si="681"/>
        <v/>
      </c>
      <c r="CG689" s="163" t="str">
        <f t="shared" si="682"/>
        <v/>
      </c>
      <c r="CH689" s="163" t="str">
        <f t="shared" si="683"/>
        <v/>
      </c>
      <c r="CI689" s="163" t="str">
        <f t="shared" si="684"/>
        <v/>
      </c>
      <c r="CJ689" s="163" t="str">
        <f t="shared" si="685"/>
        <v/>
      </c>
      <c r="CK689" s="163" t="str">
        <f t="shared" si="686"/>
        <v/>
      </c>
      <c r="CL689" s="163" t="str">
        <f t="shared" si="687"/>
        <v/>
      </c>
      <c r="CM689" s="163" t="str">
        <f t="shared" si="688"/>
        <v/>
      </c>
      <c r="CN689" s="163"/>
      <c r="CO689" s="163"/>
      <c r="CP689" s="163" t="str">
        <f t="shared" si="689"/>
        <v/>
      </c>
      <c r="CQ689" s="163"/>
      <c r="CR689" s="163"/>
      <c r="CS689" s="185" t="str">
        <f t="shared" si="706"/>
        <v/>
      </c>
      <c r="CT689" s="70"/>
      <c r="CU689" s="70">
        <f t="shared" si="690"/>
        <v>0</v>
      </c>
      <c r="CV689" s="70">
        <f t="shared" si="691"/>
        <v>0</v>
      </c>
      <c r="CW689" s="70"/>
      <c r="CX689" s="96">
        <f t="shared" si="692"/>
        <v>0</v>
      </c>
      <c r="CY689" s="70"/>
      <c r="CZ689" s="70" t="e">
        <f t="shared" si="693"/>
        <v>#VALUE!</v>
      </c>
      <c r="DA689" s="70" t="e">
        <f t="shared" si="694"/>
        <v>#VALUE!</v>
      </c>
      <c r="DB689" s="70"/>
      <c r="DC689" s="70" t="b">
        <f t="shared" si="707"/>
        <v>0</v>
      </c>
      <c r="DD689" s="70">
        <f t="shared" si="695"/>
        <v>0</v>
      </c>
      <c r="DE689" s="70" t="str">
        <f t="shared" si="696"/>
        <v/>
      </c>
      <c r="DF689" s="70"/>
      <c r="DG689" s="70" t="str">
        <f t="shared" si="708"/>
        <v/>
      </c>
      <c r="DH689" s="70" t="b">
        <f t="shared" si="709"/>
        <v>0</v>
      </c>
      <c r="DI689" s="70" t="str">
        <f t="shared" si="710"/>
        <v/>
      </c>
      <c r="DJ689" s="70"/>
      <c r="DK689" s="70" t="str">
        <f t="shared" si="697"/>
        <v/>
      </c>
      <c r="DL689" s="70" t="str">
        <f t="shared" si="698"/>
        <v/>
      </c>
      <c r="DM689" s="70"/>
      <c r="DN689" s="70" t="str">
        <f t="shared" si="699"/>
        <v/>
      </c>
      <c r="DO689" s="70" t="str">
        <f>IF(DK689="","",AND((COUNTIF($DK$12:DL689,DK689))=1,(COUNTIF($DK$12:DL689,DL689))=1))</f>
        <v/>
      </c>
      <c r="DP689" s="70" t="str">
        <f>IF(DK689="","",AND((COUNTIF(DK689:$DL$812,DK689))=1,(COUNTIF(DK689:$DL$812,DL689))=1))</f>
        <v/>
      </c>
      <c r="DQ689" s="70"/>
      <c r="DR689" s="70" t="b">
        <f t="shared" si="700"/>
        <v>0</v>
      </c>
      <c r="DS689" s="70" t="b">
        <f t="shared" si="701"/>
        <v>0</v>
      </c>
      <c r="DT689" s="70">
        <f t="shared" si="711"/>
        <v>0</v>
      </c>
      <c r="DU689" s="70">
        <f t="shared" si="712"/>
        <v>0</v>
      </c>
      <c r="DV689" s="70" t="b">
        <f t="shared" si="702"/>
        <v>0</v>
      </c>
      <c r="DW689" s="70" t="b">
        <f t="shared" si="703"/>
        <v>0</v>
      </c>
      <c r="DX689" s="70"/>
      <c r="DY689" s="70" t="b">
        <f t="shared" si="704"/>
        <v>0</v>
      </c>
      <c r="DZ689" s="70">
        <f t="shared" si="705"/>
        <v>0</v>
      </c>
      <c r="EA689" s="70"/>
    </row>
    <row r="690" spans="1:131" x14ac:dyDescent="0.25">
      <c r="A690" s="24" t="str">
        <f t="shared" si="670"/>
        <v/>
      </c>
      <c r="B690" s="36"/>
      <c r="C690" s="37"/>
      <c r="D690" s="38"/>
      <c r="E690" s="37"/>
      <c r="F690" s="38"/>
      <c r="G690" s="39"/>
      <c r="H690" s="35"/>
      <c r="I690" s="30"/>
      <c r="J690" s="38"/>
      <c r="K690" s="36"/>
      <c r="L690" s="40"/>
      <c r="M690" s="43"/>
      <c r="N690" s="44"/>
      <c r="O690" s="35"/>
      <c r="P690" s="87"/>
      <c r="R690" s="70"/>
      <c r="S690" s="70"/>
      <c r="T690" s="99" t="s">
        <v>1521</v>
      </c>
      <c r="U690" s="146" t="s">
        <v>1522</v>
      </c>
      <c r="V690" s="70"/>
      <c r="W690" s="70"/>
      <c r="X690" s="70"/>
      <c r="Y690" s="70"/>
      <c r="Z690" t="b">
        <f t="shared" si="649"/>
        <v>0</v>
      </c>
      <c r="AA690" t="b">
        <f t="shared" si="671"/>
        <v>0</v>
      </c>
      <c r="AB690" t="b">
        <f t="shared" si="650"/>
        <v>0</v>
      </c>
      <c r="AC690" t="b">
        <f t="shared" si="651"/>
        <v>0</v>
      </c>
      <c r="AD690" s="101" t="b">
        <f t="shared" si="652"/>
        <v>0</v>
      </c>
      <c r="AE690" t="e">
        <f t="shared" si="653"/>
        <v>#VALUE!</v>
      </c>
      <c r="AF690" t="b">
        <f t="shared" si="654"/>
        <v>0</v>
      </c>
      <c r="AG690" s="135"/>
      <c r="AH690" s="82" t="b">
        <f t="shared" si="655"/>
        <v>0</v>
      </c>
      <c r="AI690" s="99" t="b">
        <f t="shared" si="656"/>
        <v>0</v>
      </c>
      <c r="AJ690" s="70" t="b">
        <f t="shared" si="657"/>
        <v>0</v>
      </c>
      <c r="AK690" s="111" t="b">
        <f t="shared" si="672"/>
        <v>0</v>
      </c>
      <c r="AL690" s="82" t="e">
        <f t="shared" si="658"/>
        <v>#VALUE!</v>
      </c>
      <c r="AM690" s="82" t="b">
        <f t="shared" si="659"/>
        <v>0</v>
      </c>
      <c r="AN690" s="82" t="b">
        <f t="shared" si="660"/>
        <v>0</v>
      </c>
      <c r="AO690" s="82" t="b">
        <f t="shared" si="673"/>
        <v>0</v>
      </c>
      <c r="AP690" s="82" t="b">
        <f t="shared" si="661"/>
        <v>0</v>
      </c>
      <c r="AQ690" s="82" t="b">
        <f t="shared" si="674"/>
        <v>0</v>
      </c>
      <c r="AR690" s="70">
        <f t="shared" si="675"/>
        <v>0</v>
      </c>
      <c r="AS690" s="82" t="b">
        <f t="shared" si="662"/>
        <v>0</v>
      </c>
      <c r="AT690" s="82" t="b">
        <f t="shared" si="663"/>
        <v>0</v>
      </c>
      <c r="AU690" s="82" t="b">
        <f t="shared" si="664"/>
        <v>0</v>
      </c>
      <c r="AV690" s="82" t="b">
        <f t="shared" si="665"/>
        <v>0</v>
      </c>
      <c r="AW690" s="82" t="b">
        <f t="shared" si="666"/>
        <v>0</v>
      </c>
      <c r="AX690" s="82" t="b">
        <f t="shared" si="667"/>
        <v>0</v>
      </c>
      <c r="AY690" s="82" t="b">
        <f t="shared" si="676"/>
        <v>0</v>
      </c>
      <c r="AZ690" s="82"/>
      <c r="BA690" s="82" t="b">
        <f t="shared" si="677"/>
        <v>0</v>
      </c>
      <c r="BB690" s="82" t="b">
        <f t="shared" si="678"/>
        <v>0</v>
      </c>
      <c r="BC690" s="82" t="b">
        <f t="shared" si="679"/>
        <v>0</v>
      </c>
      <c r="BD690" s="70"/>
      <c r="BE690" s="70" t="str">
        <f t="shared" si="668"/>
        <v/>
      </c>
      <c r="BF690" s="70">
        <v>679</v>
      </c>
      <c r="BG690" s="70"/>
      <c r="BH690" s="70"/>
      <c r="BI690" s="70"/>
      <c r="BJ690" s="70"/>
      <c r="BK690" s="70"/>
      <c r="BL690" s="70"/>
      <c r="BM690" s="70"/>
      <c r="BN690" s="70"/>
      <c r="BO690" s="70"/>
      <c r="BP690" s="70"/>
      <c r="BQ690" s="70"/>
      <c r="BR690" s="70"/>
      <c r="BS690" s="70" t="b">
        <f t="shared" si="669"/>
        <v>0</v>
      </c>
      <c r="BT690" s="70">
        <f>COUNTA(B691:$O$830)</f>
        <v>0</v>
      </c>
      <c r="BU690" s="70"/>
      <c r="BV690" s="163"/>
      <c r="BW690" s="163"/>
      <c r="BX690" s="163"/>
      <c r="BY690" s="163"/>
      <c r="BZ690" s="163"/>
      <c r="CA690" s="163"/>
      <c r="CB690" s="163"/>
      <c r="CC690" s="163"/>
      <c r="CD690" s="163"/>
      <c r="CE690" s="163" t="str">
        <f t="shared" si="680"/>
        <v/>
      </c>
      <c r="CF690" s="163" t="str">
        <f t="shared" si="681"/>
        <v/>
      </c>
      <c r="CG690" s="163" t="str">
        <f t="shared" si="682"/>
        <v/>
      </c>
      <c r="CH690" s="163" t="str">
        <f t="shared" si="683"/>
        <v/>
      </c>
      <c r="CI690" s="163" t="str">
        <f t="shared" si="684"/>
        <v/>
      </c>
      <c r="CJ690" s="163" t="str">
        <f t="shared" si="685"/>
        <v/>
      </c>
      <c r="CK690" s="163" t="str">
        <f t="shared" si="686"/>
        <v/>
      </c>
      <c r="CL690" s="163" t="str">
        <f t="shared" si="687"/>
        <v/>
      </c>
      <c r="CM690" s="163" t="str">
        <f t="shared" si="688"/>
        <v/>
      </c>
      <c r="CN690" s="163"/>
      <c r="CO690" s="163"/>
      <c r="CP690" s="163" t="str">
        <f t="shared" si="689"/>
        <v/>
      </c>
      <c r="CQ690" s="163"/>
      <c r="CR690" s="163"/>
      <c r="CS690" s="185" t="str">
        <f t="shared" si="706"/>
        <v/>
      </c>
      <c r="CT690" s="70"/>
      <c r="CU690" s="70">
        <f t="shared" si="690"/>
        <v>0</v>
      </c>
      <c r="CV690" s="70">
        <f t="shared" si="691"/>
        <v>0</v>
      </c>
      <c r="CW690" s="70"/>
      <c r="CX690" s="96">
        <f t="shared" si="692"/>
        <v>0</v>
      </c>
      <c r="CY690" s="70"/>
      <c r="CZ690" s="70" t="e">
        <f t="shared" si="693"/>
        <v>#VALUE!</v>
      </c>
      <c r="DA690" s="70" t="e">
        <f t="shared" si="694"/>
        <v>#VALUE!</v>
      </c>
      <c r="DB690" s="70"/>
      <c r="DC690" s="70" t="b">
        <f t="shared" si="707"/>
        <v>0</v>
      </c>
      <c r="DD690" s="70">
        <f t="shared" si="695"/>
        <v>0</v>
      </c>
      <c r="DE690" s="70" t="str">
        <f t="shared" si="696"/>
        <v/>
      </c>
      <c r="DF690" s="70"/>
      <c r="DG690" s="70" t="str">
        <f t="shared" si="708"/>
        <v/>
      </c>
      <c r="DH690" s="70" t="b">
        <f t="shared" si="709"/>
        <v>0</v>
      </c>
      <c r="DI690" s="70" t="str">
        <f t="shared" si="710"/>
        <v/>
      </c>
      <c r="DJ690" s="70"/>
      <c r="DK690" s="70" t="str">
        <f t="shared" si="697"/>
        <v/>
      </c>
      <c r="DL690" s="70" t="str">
        <f t="shared" si="698"/>
        <v/>
      </c>
      <c r="DM690" s="70"/>
      <c r="DN690" s="70" t="str">
        <f t="shared" si="699"/>
        <v/>
      </c>
      <c r="DO690" s="70" t="str">
        <f>IF(DK690="","",AND((COUNTIF($DK$12:DL690,DK690))=1,(COUNTIF($DK$12:DL690,DL690))=1))</f>
        <v/>
      </c>
      <c r="DP690" s="70" t="str">
        <f>IF(DK690="","",AND((COUNTIF(DK690:$DL$812,DK690))=1,(COUNTIF(DK690:$DL$812,DL690))=1))</f>
        <v/>
      </c>
      <c r="DQ690" s="70"/>
      <c r="DR690" s="70" t="b">
        <f t="shared" si="700"/>
        <v>0</v>
      </c>
      <c r="DS690" s="70" t="b">
        <f t="shared" si="701"/>
        <v>0</v>
      </c>
      <c r="DT690" s="70">
        <f t="shared" si="711"/>
        <v>0</v>
      </c>
      <c r="DU690" s="70">
        <f t="shared" si="712"/>
        <v>0</v>
      </c>
      <c r="DV690" s="70" t="b">
        <f t="shared" si="702"/>
        <v>0</v>
      </c>
      <c r="DW690" s="70" t="b">
        <f t="shared" si="703"/>
        <v>0</v>
      </c>
      <c r="DX690" s="70"/>
      <c r="DY690" s="70" t="b">
        <f t="shared" si="704"/>
        <v>0</v>
      </c>
      <c r="DZ690" s="70">
        <f t="shared" si="705"/>
        <v>0</v>
      </c>
      <c r="EA690" s="70"/>
    </row>
    <row r="691" spans="1:131" x14ac:dyDescent="0.25">
      <c r="A691" s="24" t="str">
        <f t="shared" si="670"/>
        <v/>
      </c>
      <c r="B691" s="36"/>
      <c r="C691" s="37"/>
      <c r="D691" s="38"/>
      <c r="E691" s="37"/>
      <c r="F691" s="38"/>
      <c r="G691" s="39"/>
      <c r="H691" s="35"/>
      <c r="I691" s="30"/>
      <c r="J691" s="38"/>
      <c r="K691" s="36"/>
      <c r="L691" s="40"/>
      <c r="M691" s="43"/>
      <c r="N691" s="44"/>
      <c r="O691" s="35"/>
      <c r="P691" s="87"/>
      <c r="R691" s="70"/>
      <c r="S691" s="70"/>
      <c r="T691" s="99" t="s">
        <v>1523</v>
      </c>
      <c r="U691" s="146" t="s">
        <v>1524</v>
      </c>
      <c r="V691" s="70"/>
      <c r="W691" s="70"/>
      <c r="X691" s="70"/>
      <c r="Y691" s="70"/>
      <c r="Z691" t="b">
        <f t="shared" si="649"/>
        <v>0</v>
      </c>
      <c r="AA691" t="b">
        <f t="shared" si="671"/>
        <v>0</v>
      </c>
      <c r="AB691" t="b">
        <f t="shared" si="650"/>
        <v>0</v>
      </c>
      <c r="AC691" t="b">
        <f t="shared" si="651"/>
        <v>0</v>
      </c>
      <c r="AD691" s="101" t="b">
        <f t="shared" si="652"/>
        <v>0</v>
      </c>
      <c r="AE691" t="e">
        <f t="shared" si="653"/>
        <v>#VALUE!</v>
      </c>
      <c r="AF691" t="b">
        <f t="shared" si="654"/>
        <v>0</v>
      </c>
      <c r="AG691" s="135"/>
      <c r="AH691" s="82" t="b">
        <f t="shared" si="655"/>
        <v>0</v>
      </c>
      <c r="AI691" s="99" t="b">
        <f t="shared" si="656"/>
        <v>0</v>
      </c>
      <c r="AJ691" s="70" t="b">
        <f t="shared" si="657"/>
        <v>0</v>
      </c>
      <c r="AK691" s="111" t="b">
        <f t="shared" si="672"/>
        <v>0</v>
      </c>
      <c r="AL691" s="82" t="e">
        <f t="shared" si="658"/>
        <v>#VALUE!</v>
      </c>
      <c r="AM691" s="82" t="b">
        <f t="shared" si="659"/>
        <v>0</v>
      </c>
      <c r="AN691" s="82" t="b">
        <f t="shared" si="660"/>
        <v>0</v>
      </c>
      <c r="AO691" s="82" t="b">
        <f t="shared" si="673"/>
        <v>0</v>
      </c>
      <c r="AP691" s="82" t="b">
        <f t="shared" si="661"/>
        <v>0</v>
      </c>
      <c r="AQ691" s="82" t="b">
        <f t="shared" si="674"/>
        <v>0</v>
      </c>
      <c r="AR691" s="70">
        <f t="shared" si="675"/>
        <v>0</v>
      </c>
      <c r="AS691" s="82" t="b">
        <f t="shared" si="662"/>
        <v>0</v>
      </c>
      <c r="AT691" s="82" t="b">
        <f t="shared" si="663"/>
        <v>0</v>
      </c>
      <c r="AU691" s="82" t="b">
        <f t="shared" si="664"/>
        <v>0</v>
      </c>
      <c r="AV691" s="82" t="b">
        <f t="shared" si="665"/>
        <v>0</v>
      </c>
      <c r="AW691" s="82" t="b">
        <f t="shared" si="666"/>
        <v>0</v>
      </c>
      <c r="AX691" s="82" t="b">
        <f t="shared" si="667"/>
        <v>0</v>
      </c>
      <c r="AY691" s="82" t="b">
        <f t="shared" si="676"/>
        <v>0</v>
      </c>
      <c r="AZ691" s="82"/>
      <c r="BA691" s="82" t="b">
        <f t="shared" si="677"/>
        <v>0</v>
      </c>
      <c r="BB691" s="82" t="b">
        <f t="shared" si="678"/>
        <v>0</v>
      </c>
      <c r="BC691" s="82" t="b">
        <f t="shared" si="679"/>
        <v>0</v>
      </c>
      <c r="BD691" s="70"/>
      <c r="BE691" s="70" t="str">
        <f t="shared" si="668"/>
        <v/>
      </c>
      <c r="BF691" s="70">
        <v>680</v>
      </c>
      <c r="BG691" s="70"/>
      <c r="BH691" s="70"/>
      <c r="BI691" s="70"/>
      <c r="BJ691" s="70"/>
      <c r="BK691" s="70"/>
      <c r="BL691" s="70"/>
      <c r="BM691" s="70"/>
      <c r="BN691" s="70"/>
      <c r="BO691" s="70"/>
      <c r="BP691" s="70"/>
      <c r="BQ691" s="70"/>
      <c r="BR691" s="70"/>
      <c r="BS691" s="70" t="b">
        <f t="shared" si="669"/>
        <v>0</v>
      </c>
      <c r="BT691" s="70">
        <f>COUNTA(B692:$O$830)</f>
        <v>0</v>
      </c>
      <c r="BU691" s="70"/>
      <c r="BV691" s="163"/>
      <c r="BW691" s="163"/>
      <c r="BX691" s="163"/>
      <c r="BY691" s="163"/>
      <c r="BZ691" s="163"/>
      <c r="CA691" s="163"/>
      <c r="CB691" s="163"/>
      <c r="CC691" s="163"/>
      <c r="CD691" s="163"/>
      <c r="CE691" s="163" t="str">
        <f t="shared" si="680"/>
        <v/>
      </c>
      <c r="CF691" s="163" t="str">
        <f t="shared" si="681"/>
        <v/>
      </c>
      <c r="CG691" s="163" t="str">
        <f t="shared" si="682"/>
        <v/>
      </c>
      <c r="CH691" s="163" t="str">
        <f t="shared" si="683"/>
        <v/>
      </c>
      <c r="CI691" s="163" t="str">
        <f t="shared" si="684"/>
        <v/>
      </c>
      <c r="CJ691" s="163" t="str">
        <f t="shared" si="685"/>
        <v/>
      </c>
      <c r="CK691" s="163" t="str">
        <f t="shared" si="686"/>
        <v/>
      </c>
      <c r="CL691" s="163" t="str">
        <f t="shared" si="687"/>
        <v/>
      </c>
      <c r="CM691" s="163" t="str">
        <f t="shared" si="688"/>
        <v/>
      </c>
      <c r="CN691" s="163"/>
      <c r="CO691" s="163"/>
      <c r="CP691" s="163" t="str">
        <f t="shared" si="689"/>
        <v/>
      </c>
      <c r="CQ691" s="163"/>
      <c r="CR691" s="163"/>
      <c r="CS691" s="185" t="str">
        <f t="shared" si="706"/>
        <v/>
      </c>
      <c r="CT691" s="70"/>
      <c r="CU691" s="70">
        <f t="shared" si="690"/>
        <v>0</v>
      </c>
      <c r="CV691" s="70">
        <f t="shared" si="691"/>
        <v>0</v>
      </c>
      <c r="CW691" s="70"/>
      <c r="CX691" s="96">
        <f t="shared" si="692"/>
        <v>0</v>
      </c>
      <c r="CY691" s="70"/>
      <c r="CZ691" s="70" t="e">
        <f t="shared" si="693"/>
        <v>#VALUE!</v>
      </c>
      <c r="DA691" s="70" t="e">
        <f t="shared" si="694"/>
        <v>#VALUE!</v>
      </c>
      <c r="DB691" s="70"/>
      <c r="DC691" s="70" t="b">
        <f t="shared" si="707"/>
        <v>0</v>
      </c>
      <c r="DD691" s="70">
        <f t="shared" si="695"/>
        <v>0</v>
      </c>
      <c r="DE691" s="70" t="str">
        <f t="shared" si="696"/>
        <v/>
      </c>
      <c r="DF691" s="70"/>
      <c r="DG691" s="70" t="str">
        <f t="shared" si="708"/>
        <v/>
      </c>
      <c r="DH691" s="70" t="b">
        <f t="shared" si="709"/>
        <v>0</v>
      </c>
      <c r="DI691" s="70" t="str">
        <f t="shared" si="710"/>
        <v/>
      </c>
      <c r="DJ691" s="70"/>
      <c r="DK691" s="70" t="str">
        <f t="shared" si="697"/>
        <v/>
      </c>
      <c r="DL691" s="70" t="str">
        <f t="shared" si="698"/>
        <v/>
      </c>
      <c r="DM691" s="70"/>
      <c r="DN691" s="70" t="str">
        <f t="shared" si="699"/>
        <v/>
      </c>
      <c r="DO691" s="70" t="str">
        <f>IF(DK691="","",AND((COUNTIF($DK$12:DL691,DK691))=1,(COUNTIF($DK$12:DL691,DL691))=1))</f>
        <v/>
      </c>
      <c r="DP691" s="70" t="str">
        <f>IF(DK691="","",AND((COUNTIF(DK691:$DL$812,DK691))=1,(COUNTIF(DK691:$DL$812,DL691))=1))</f>
        <v/>
      </c>
      <c r="DQ691" s="70"/>
      <c r="DR691" s="70" t="b">
        <f t="shared" si="700"/>
        <v>0</v>
      </c>
      <c r="DS691" s="70" t="b">
        <f t="shared" si="701"/>
        <v>0</v>
      </c>
      <c r="DT691" s="70">
        <f t="shared" si="711"/>
        <v>0</v>
      </c>
      <c r="DU691" s="70">
        <f t="shared" si="712"/>
        <v>0</v>
      </c>
      <c r="DV691" s="70" t="b">
        <f t="shared" si="702"/>
        <v>0</v>
      </c>
      <c r="DW691" s="70" t="b">
        <f t="shared" si="703"/>
        <v>0</v>
      </c>
      <c r="DX691" s="70"/>
      <c r="DY691" s="70" t="b">
        <f t="shared" si="704"/>
        <v>0</v>
      </c>
      <c r="DZ691" s="70">
        <f t="shared" si="705"/>
        <v>0</v>
      </c>
      <c r="EA691" s="70"/>
    </row>
    <row r="692" spans="1:131" x14ac:dyDescent="0.25">
      <c r="A692" s="24" t="str">
        <f t="shared" si="670"/>
        <v/>
      </c>
      <c r="B692" s="36"/>
      <c r="C692" s="37"/>
      <c r="D692" s="38"/>
      <c r="E692" s="37"/>
      <c r="F692" s="38"/>
      <c r="G692" s="39"/>
      <c r="H692" s="35"/>
      <c r="I692" s="30"/>
      <c r="J692" s="38"/>
      <c r="K692" s="36"/>
      <c r="L692" s="40"/>
      <c r="M692" s="43"/>
      <c r="N692" s="44"/>
      <c r="O692" s="35"/>
      <c r="P692" s="87"/>
      <c r="R692" s="70"/>
      <c r="S692" s="70"/>
      <c r="T692" s="99" t="s">
        <v>1525</v>
      </c>
      <c r="U692" s="146" t="s">
        <v>1526</v>
      </c>
      <c r="V692" s="70"/>
      <c r="W692" s="70"/>
      <c r="X692" s="70"/>
      <c r="Y692" s="70"/>
      <c r="Z692" t="b">
        <f t="shared" si="649"/>
        <v>0</v>
      </c>
      <c r="AA692" t="b">
        <f t="shared" si="671"/>
        <v>0</v>
      </c>
      <c r="AB692" t="b">
        <f t="shared" si="650"/>
        <v>0</v>
      </c>
      <c r="AC692" t="b">
        <f t="shared" si="651"/>
        <v>0</v>
      </c>
      <c r="AD692" s="101" t="b">
        <f t="shared" si="652"/>
        <v>0</v>
      </c>
      <c r="AE692" t="e">
        <f t="shared" si="653"/>
        <v>#VALUE!</v>
      </c>
      <c r="AF692" t="b">
        <f t="shared" si="654"/>
        <v>0</v>
      </c>
      <c r="AG692" s="135"/>
      <c r="AH692" s="82" t="b">
        <f t="shared" si="655"/>
        <v>0</v>
      </c>
      <c r="AI692" s="99" t="b">
        <f t="shared" si="656"/>
        <v>0</v>
      </c>
      <c r="AJ692" s="70" t="b">
        <f t="shared" si="657"/>
        <v>0</v>
      </c>
      <c r="AK692" s="111" t="b">
        <f t="shared" si="672"/>
        <v>0</v>
      </c>
      <c r="AL692" s="82" t="e">
        <f t="shared" si="658"/>
        <v>#VALUE!</v>
      </c>
      <c r="AM692" s="82" t="b">
        <f t="shared" si="659"/>
        <v>0</v>
      </c>
      <c r="AN692" s="82" t="b">
        <f t="shared" si="660"/>
        <v>0</v>
      </c>
      <c r="AO692" s="82" t="b">
        <f t="shared" si="673"/>
        <v>0</v>
      </c>
      <c r="AP692" s="82" t="b">
        <f t="shared" si="661"/>
        <v>0</v>
      </c>
      <c r="AQ692" s="82" t="b">
        <f t="shared" si="674"/>
        <v>0</v>
      </c>
      <c r="AR692" s="70">
        <f t="shared" si="675"/>
        <v>0</v>
      </c>
      <c r="AS692" s="82" t="b">
        <f t="shared" si="662"/>
        <v>0</v>
      </c>
      <c r="AT692" s="82" t="b">
        <f t="shared" si="663"/>
        <v>0</v>
      </c>
      <c r="AU692" s="82" t="b">
        <f t="shared" si="664"/>
        <v>0</v>
      </c>
      <c r="AV692" s="82" t="b">
        <f t="shared" si="665"/>
        <v>0</v>
      </c>
      <c r="AW692" s="82" t="b">
        <f t="shared" si="666"/>
        <v>0</v>
      </c>
      <c r="AX692" s="82" t="b">
        <f t="shared" si="667"/>
        <v>0</v>
      </c>
      <c r="AY692" s="82" t="b">
        <f t="shared" si="676"/>
        <v>0</v>
      </c>
      <c r="AZ692" s="82"/>
      <c r="BA692" s="82" t="b">
        <f t="shared" si="677"/>
        <v>0</v>
      </c>
      <c r="BB692" s="82" t="b">
        <f t="shared" si="678"/>
        <v>0</v>
      </c>
      <c r="BC692" s="82" t="b">
        <f t="shared" si="679"/>
        <v>0</v>
      </c>
      <c r="BD692" s="70"/>
      <c r="BE692" s="70" t="str">
        <f t="shared" si="668"/>
        <v/>
      </c>
      <c r="BF692" s="70">
        <v>681</v>
      </c>
      <c r="BG692" s="70"/>
      <c r="BH692" s="70"/>
      <c r="BI692" s="70"/>
      <c r="BJ692" s="70"/>
      <c r="BK692" s="70"/>
      <c r="BL692" s="70"/>
      <c r="BM692" s="70"/>
      <c r="BN692" s="70"/>
      <c r="BO692" s="70"/>
      <c r="BP692" s="70"/>
      <c r="BQ692" s="70"/>
      <c r="BR692" s="70"/>
      <c r="BS692" s="70" t="b">
        <f t="shared" si="669"/>
        <v>0</v>
      </c>
      <c r="BT692" s="70">
        <f>COUNTA(B693:$O$830)</f>
        <v>0</v>
      </c>
      <c r="BU692" s="70"/>
      <c r="BV692" s="163"/>
      <c r="BW692" s="163"/>
      <c r="BX692" s="163"/>
      <c r="BY692" s="163"/>
      <c r="BZ692" s="163"/>
      <c r="CA692" s="163"/>
      <c r="CB692" s="163"/>
      <c r="CC692" s="163"/>
      <c r="CD692" s="163"/>
      <c r="CE692" s="163" t="str">
        <f t="shared" si="680"/>
        <v/>
      </c>
      <c r="CF692" s="163" t="str">
        <f t="shared" si="681"/>
        <v/>
      </c>
      <c r="CG692" s="163" t="str">
        <f t="shared" si="682"/>
        <v/>
      </c>
      <c r="CH692" s="163" t="str">
        <f t="shared" si="683"/>
        <v/>
      </c>
      <c r="CI692" s="163" t="str">
        <f t="shared" si="684"/>
        <v/>
      </c>
      <c r="CJ692" s="163" t="str">
        <f t="shared" si="685"/>
        <v/>
      </c>
      <c r="CK692" s="163" t="str">
        <f t="shared" si="686"/>
        <v/>
      </c>
      <c r="CL692" s="163" t="str">
        <f t="shared" si="687"/>
        <v/>
      </c>
      <c r="CM692" s="163" t="str">
        <f t="shared" si="688"/>
        <v/>
      </c>
      <c r="CN692" s="163"/>
      <c r="CO692" s="163"/>
      <c r="CP692" s="163" t="str">
        <f t="shared" si="689"/>
        <v/>
      </c>
      <c r="CQ692" s="163"/>
      <c r="CR692" s="163"/>
      <c r="CS692" s="185" t="str">
        <f t="shared" si="706"/>
        <v/>
      </c>
      <c r="CT692" s="70"/>
      <c r="CU692" s="70">
        <f t="shared" si="690"/>
        <v>0</v>
      </c>
      <c r="CV692" s="70">
        <f t="shared" si="691"/>
        <v>0</v>
      </c>
      <c r="CW692" s="70"/>
      <c r="CX692" s="96">
        <f t="shared" si="692"/>
        <v>0</v>
      </c>
      <c r="CY692" s="70"/>
      <c r="CZ692" s="70" t="e">
        <f t="shared" si="693"/>
        <v>#VALUE!</v>
      </c>
      <c r="DA692" s="70" t="e">
        <f t="shared" si="694"/>
        <v>#VALUE!</v>
      </c>
      <c r="DB692" s="70"/>
      <c r="DC692" s="70" t="b">
        <f t="shared" si="707"/>
        <v>0</v>
      </c>
      <c r="DD692" s="70">
        <f t="shared" si="695"/>
        <v>0</v>
      </c>
      <c r="DE692" s="70" t="str">
        <f t="shared" si="696"/>
        <v/>
      </c>
      <c r="DF692" s="70"/>
      <c r="DG692" s="70" t="str">
        <f t="shared" si="708"/>
        <v/>
      </c>
      <c r="DH692" s="70" t="b">
        <f t="shared" si="709"/>
        <v>0</v>
      </c>
      <c r="DI692" s="70" t="str">
        <f t="shared" si="710"/>
        <v/>
      </c>
      <c r="DJ692" s="70"/>
      <c r="DK692" s="70" t="str">
        <f t="shared" si="697"/>
        <v/>
      </c>
      <c r="DL692" s="70" t="str">
        <f t="shared" si="698"/>
        <v/>
      </c>
      <c r="DM692" s="70"/>
      <c r="DN692" s="70" t="str">
        <f t="shared" si="699"/>
        <v/>
      </c>
      <c r="DO692" s="70" t="str">
        <f>IF(DK692="","",AND((COUNTIF($DK$12:DL692,DK692))=1,(COUNTIF($DK$12:DL692,DL692))=1))</f>
        <v/>
      </c>
      <c r="DP692" s="70" t="str">
        <f>IF(DK692="","",AND((COUNTIF(DK692:$DL$812,DK692))=1,(COUNTIF(DK692:$DL$812,DL692))=1))</f>
        <v/>
      </c>
      <c r="DQ692" s="70"/>
      <c r="DR692" s="70" t="b">
        <f t="shared" si="700"/>
        <v>0</v>
      </c>
      <c r="DS692" s="70" t="b">
        <f t="shared" si="701"/>
        <v>0</v>
      </c>
      <c r="DT692" s="70">
        <f t="shared" si="711"/>
        <v>0</v>
      </c>
      <c r="DU692" s="70">
        <f t="shared" si="712"/>
        <v>0</v>
      </c>
      <c r="DV692" s="70" t="b">
        <f t="shared" si="702"/>
        <v>0</v>
      </c>
      <c r="DW692" s="70" t="b">
        <f t="shared" si="703"/>
        <v>0</v>
      </c>
      <c r="DX692" s="70"/>
      <c r="DY692" s="70" t="b">
        <f t="shared" si="704"/>
        <v>0</v>
      </c>
      <c r="DZ692" s="70">
        <f t="shared" si="705"/>
        <v>0</v>
      </c>
      <c r="EA692" s="70"/>
    </row>
    <row r="693" spans="1:131" x14ac:dyDescent="0.25">
      <c r="A693" s="24" t="str">
        <f t="shared" si="670"/>
        <v/>
      </c>
      <c r="B693" s="36"/>
      <c r="C693" s="37"/>
      <c r="D693" s="38"/>
      <c r="E693" s="37"/>
      <c r="F693" s="38"/>
      <c r="G693" s="39"/>
      <c r="H693" s="35"/>
      <c r="I693" s="30"/>
      <c r="J693" s="38"/>
      <c r="K693" s="36"/>
      <c r="L693" s="40"/>
      <c r="M693" s="43"/>
      <c r="N693" s="44"/>
      <c r="O693" s="35"/>
      <c r="P693" s="87"/>
      <c r="R693" s="70"/>
      <c r="S693" s="70"/>
      <c r="T693" s="99" t="s">
        <v>1527</v>
      </c>
      <c r="U693" s="146" t="s">
        <v>1528</v>
      </c>
      <c r="V693" s="70"/>
      <c r="W693" s="70"/>
      <c r="X693" s="70"/>
      <c r="Y693" s="70"/>
      <c r="Z693" t="b">
        <f t="shared" si="649"/>
        <v>0</v>
      </c>
      <c r="AA693" t="b">
        <f t="shared" si="671"/>
        <v>0</v>
      </c>
      <c r="AB693" t="b">
        <f t="shared" si="650"/>
        <v>0</v>
      </c>
      <c r="AC693" t="b">
        <f t="shared" si="651"/>
        <v>0</v>
      </c>
      <c r="AD693" s="101" t="b">
        <f t="shared" si="652"/>
        <v>0</v>
      </c>
      <c r="AE693" t="e">
        <f t="shared" si="653"/>
        <v>#VALUE!</v>
      </c>
      <c r="AF693" t="b">
        <f t="shared" si="654"/>
        <v>0</v>
      </c>
      <c r="AG693" s="135"/>
      <c r="AH693" s="82" t="b">
        <f t="shared" si="655"/>
        <v>0</v>
      </c>
      <c r="AI693" s="99" t="b">
        <f t="shared" si="656"/>
        <v>0</v>
      </c>
      <c r="AJ693" s="70" t="b">
        <f t="shared" si="657"/>
        <v>0</v>
      </c>
      <c r="AK693" s="111" t="b">
        <f t="shared" si="672"/>
        <v>0</v>
      </c>
      <c r="AL693" s="82" t="e">
        <f t="shared" si="658"/>
        <v>#VALUE!</v>
      </c>
      <c r="AM693" s="82" t="b">
        <f t="shared" si="659"/>
        <v>0</v>
      </c>
      <c r="AN693" s="82" t="b">
        <f t="shared" si="660"/>
        <v>0</v>
      </c>
      <c r="AO693" s="82" t="b">
        <f t="shared" si="673"/>
        <v>0</v>
      </c>
      <c r="AP693" s="82" t="b">
        <f t="shared" si="661"/>
        <v>0</v>
      </c>
      <c r="AQ693" s="82" t="b">
        <f t="shared" si="674"/>
        <v>0</v>
      </c>
      <c r="AR693" s="70">
        <f t="shared" si="675"/>
        <v>0</v>
      </c>
      <c r="AS693" s="82" t="b">
        <f t="shared" si="662"/>
        <v>0</v>
      </c>
      <c r="AT693" s="82" t="b">
        <f t="shared" si="663"/>
        <v>0</v>
      </c>
      <c r="AU693" s="82" t="b">
        <f t="shared" si="664"/>
        <v>0</v>
      </c>
      <c r="AV693" s="82" t="b">
        <f t="shared" si="665"/>
        <v>0</v>
      </c>
      <c r="AW693" s="82" t="b">
        <f t="shared" si="666"/>
        <v>0</v>
      </c>
      <c r="AX693" s="82" t="b">
        <f t="shared" si="667"/>
        <v>0</v>
      </c>
      <c r="AY693" s="82" t="b">
        <f t="shared" si="676"/>
        <v>0</v>
      </c>
      <c r="AZ693" s="82"/>
      <c r="BA693" s="82" t="b">
        <f t="shared" si="677"/>
        <v>0</v>
      </c>
      <c r="BB693" s="82" t="b">
        <f t="shared" si="678"/>
        <v>0</v>
      </c>
      <c r="BC693" s="82" t="b">
        <f t="shared" si="679"/>
        <v>0</v>
      </c>
      <c r="BD693" s="70"/>
      <c r="BE693" s="70" t="str">
        <f t="shared" si="668"/>
        <v/>
      </c>
      <c r="BF693" s="70">
        <v>682</v>
      </c>
      <c r="BG693" s="70"/>
      <c r="BH693" s="70"/>
      <c r="BI693" s="70"/>
      <c r="BJ693" s="70"/>
      <c r="BK693" s="70"/>
      <c r="BL693" s="70"/>
      <c r="BM693" s="70"/>
      <c r="BN693" s="70"/>
      <c r="BO693" s="70"/>
      <c r="BP693" s="70"/>
      <c r="BQ693" s="70"/>
      <c r="BR693" s="70"/>
      <c r="BS693" s="70" t="b">
        <f t="shared" si="669"/>
        <v>0</v>
      </c>
      <c r="BT693" s="70">
        <f>COUNTA(B694:$O$830)</f>
        <v>0</v>
      </c>
      <c r="BU693" s="70"/>
      <c r="BV693" s="163"/>
      <c r="BW693" s="163"/>
      <c r="BX693" s="163"/>
      <c r="BY693" s="163"/>
      <c r="BZ693" s="163"/>
      <c r="CA693" s="163"/>
      <c r="CB693" s="163"/>
      <c r="CC693" s="163"/>
      <c r="CD693" s="163"/>
      <c r="CE693" s="163" t="str">
        <f t="shared" si="680"/>
        <v/>
      </c>
      <c r="CF693" s="163" t="str">
        <f t="shared" si="681"/>
        <v/>
      </c>
      <c r="CG693" s="163" t="str">
        <f t="shared" si="682"/>
        <v/>
      </c>
      <c r="CH693" s="163" t="str">
        <f t="shared" si="683"/>
        <v/>
      </c>
      <c r="CI693" s="163" t="str">
        <f t="shared" si="684"/>
        <v/>
      </c>
      <c r="CJ693" s="163" t="str">
        <f t="shared" si="685"/>
        <v/>
      </c>
      <c r="CK693" s="163" t="str">
        <f t="shared" si="686"/>
        <v/>
      </c>
      <c r="CL693" s="163" t="str">
        <f t="shared" si="687"/>
        <v/>
      </c>
      <c r="CM693" s="163" t="str">
        <f t="shared" si="688"/>
        <v/>
      </c>
      <c r="CN693" s="163"/>
      <c r="CO693" s="163"/>
      <c r="CP693" s="163" t="str">
        <f t="shared" si="689"/>
        <v/>
      </c>
      <c r="CQ693" s="163"/>
      <c r="CR693" s="163"/>
      <c r="CS693" s="185" t="str">
        <f t="shared" si="706"/>
        <v/>
      </c>
      <c r="CT693" s="70"/>
      <c r="CU693" s="70">
        <f t="shared" si="690"/>
        <v>0</v>
      </c>
      <c r="CV693" s="70">
        <f t="shared" si="691"/>
        <v>0</v>
      </c>
      <c r="CW693" s="70"/>
      <c r="CX693" s="96">
        <f t="shared" si="692"/>
        <v>0</v>
      </c>
      <c r="CY693" s="70"/>
      <c r="CZ693" s="70" t="e">
        <f t="shared" si="693"/>
        <v>#VALUE!</v>
      </c>
      <c r="DA693" s="70" t="e">
        <f t="shared" si="694"/>
        <v>#VALUE!</v>
      </c>
      <c r="DB693" s="70"/>
      <c r="DC693" s="70" t="b">
        <f t="shared" si="707"/>
        <v>0</v>
      </c>
      <c r="DD693" s="70">
        <f t="shared" si="695"/>
        <v>0</v>
      </c>
      <c r="DE693" s="70" t="str">
        <f t="shared" si="696"/>
        <v/>
      </c>
      <c r="DF693" s="70"/>
      <c r="DG693" s="70" t="str">
        <f t="shared" si="708"/>
        <v/>
      </c>
      <c r="DH693" s="70" t="b">
        <f t="shared" si="709"/>
        <v>0</v>
      </c>
      <c r="DI693" s="70" t="str">
        <f t="shared" si="710"/>
        <v/>
      </c>
      <c r="DJ693" s="70"/>
      <c r="DK693" s="70" t="str">
        <f t="shared" si="697"/>
        <v/>
      </c>
      <c r="DL693" s="70" t="str">
        <f t="shared" si="698"/>
        <v/>
      </c>
      <c r="DM693" s="70"/>
      <c r="DN693" s="70" t="str">
        <f t="shared" si="699"/>
        <v/>
      </c>
      <c r="DO693" s="70" t="str">
        <f>IF(DK693="","",AND((COUNTIF($DK$12:DL693,DK693))=1,(COUNTIF($DK$12:DL693,DL693))=1))</f>
        <v/>
      </c>
      <c r="DP693" s="70" t="str">
        <f>IF(DK693="","",AND((COUNTIF(DK693:$DL$812,DK693))=1,(COUNTIF(DK693:$DL$812,DL693))=1))</f>
        <v/>
      </c>
      <c r="DQ693" s="70"/>
      <c r="DR693" s="70" t="b">
        <f t="shared" si="700"/>
        <v>0</v>
      </c>
      <c r="DS693" s="70" t="b">
        <f t="shared" si="701"/>
        <v>0</v>
      </c>
      <c r="DT693" s="70">
        <f t="shared" si="711"/>
        <v>0</v>
      </c>
      <c r="DU693" s="70">
        <f t="shared" si="712"/>
        <v>0</v>
      </c>
      <c r="DV693" s="70" t="b">
        <f t="shared" si="702"/>
        <v>0</v>
      </c>
      <c r="DW693" s="70" t="b">
        <f t="shared" si="703"/>
        <v>0</v>
      </c>
      <c r="DX693" s="70"/>
      <c r="DY693" s="70" t="b">
        <f t="shared" si="704"/>
        <v>0</v>
      </c>
      <c r="DZ693" s="70">
        <f t="shared" si="705"/>
        <v>0</v>
      </c>
      <c r="EA693" s="70"/>
    </row>
    <row r="694" spans="1:131" x14ac:dyDescent="0.25">
      <c r="A694" s="24" t="str">
        <f t="shared" si="670"/>
        <v/>
      </c>
      <c r="B694" s="36"/>
      <c r="C694" s="37"/>
      <c r="D694" s="38"/>
      <c r="E694" s="37"/>
      <c r="F694" s="38"/>
      <c r="G694" s="39"/>
      <c r="H694" s="35"/>
      <c r="I694" s="30"/>
      <c r="J694" s="38"/>
      <c r="K694" s="36"/>
      <c r="L694" s="40"/>
      <c r="M694" s="43"/>
      <c r="N694" s="44"/>
      <c r="O694" s="35"/>
      <c r="P694" s="87"/>
      <c r="R694" s="70"/>
      <c r="S694" s="70"/>
      <c r="T694" s="99" t="s">
        <v>1529</v>
      </c>
      <c r="U694" s="146" t="s">
        <v>1530</v>
      </c>
      <c r="V694" s="70"/>
      <c r="W694" s="70"/>
      <c r="X694" s="70"/>
      <c r="Y694" s="70"/>
      <c r="Z694" t="b">
        <f t="shared" si="649"/>
        <v>0</v>
      </c>
      <c r="AA694" t="b">
        <f t="shared" si="671"/>
        <v>0</v>
      </c>
      <c r="AB694" t="b">
        <f t="shared" si="650"/>
        <v>0</v>
      </c>
      <c r="AC694" t="b">
        <f t="shared" si="651"/>
        <v>0</v>
      </c>
      <c r="AD694" s="101" t="b">
        <f t="shared" si="652"/>
        <v>0</v>
      </c>
      <c r="AE694" t="e">
        <f t="shared" si="653"/>
        <v>#VALUE!</v>
      </c>
      <c r="AF694" t="b">
        <f t="shared" si="654"/>
        <v>0</v>
      </c>
      <c r="AG694" s="135"/>
      <c r="AH694" s="82" t="b">
        <f t="shared" si="655"/>
        <v>0</v>
      </c>
      <c r="AI694" s="99" t="b">
        <f t="shared" si="656"/>
        <v>0</v>
      </c>
      <c r="AJ694" s="70" t="b">
        <f t="shared" si="657"/>
        <v>0</v>
      </c>
      <c r="AK694" s="111" t="b">
        <f t="shared" si="672"/>
        <v>0</v>
      </c>
      <c r="AL694" s="82" t="e">
        <f t="shared" si="658"/>
        <v>#VALUE!</v>
      </c>
      <c r="AM694" s="82" t="b">
        <f t="shared" si="659"/>
        <v>0</v>
      </c>
      <c r="AN694" s="82" t="b">
        <f t="shared" si="660"/>
        <v>0</v>
      </c>
      <c r="AO694" s="82" t="b">
        <f t="shared" si="673"/>
        <v>0</v>
      </c>
      <c r="AP694" s="82" t="b">
        <f t="shared" si="661"/>
        <v>0</v>
      </c>
      <c r="AQ694" s="82" t="b">
        <f t="shared" si="674"/>
        <v>0</v>
      </c>
      <c r="AR694" s="70">
        <f t="shared" si="675"/>
        <v>0</v>
      </c>
      <c r="AS694" s="82" t="b">
        <f t="shared" si="662"/>
        <v>0</v>
      </c>
      <c r="AT694" s="82" t="b">
        <f t="shared" si="663"/>
        <v>0</v>
      </c>
      <c r="AU694" s="82" t="b">
        <f t="shared" si="664"/>
        <v>0</v>
      </c>
      <c r="AV694" s="82" t="b">
        <f t="shared" si="665"/>
        <v>0</v>
      </c>
      <c r="AW694" s="82" t="b">
        <f t="shared" si="666"/>
        <v>0</v>
      </c>
      <c r="AX694" s="82" t="b">
        <f t="shared" si="667"/>
        <v>0</v>
      </c>
      <c r="AY694" s="82" t="b">
        <f t="shared" si="676"/>
        <v>0</v>
      </c>
      <c r="AZ694" s="82"/>
      <c r="BA694" s="82" t="b">
        <f t="shared" si="677"/>
        <v>0</v>
      </c>
      <c r="BB694" s="82" t="b">
        <f t="shared" si="678"/>
        <v>0</v>
      </c>
      <c r="BC694" s="82" t="b">
        <f t="shared" si="679"/>
        <v>0</v>
      </c>
      <c r="BD694" s="70"/>
      <c r="BE694" s="70" t="str">
        <f t="shared" si="668"/>
        <v/>
      </c>
      <c r="BF694" s="70">
        <v>683</v>
      </c>
      <c r="BG694" s="70"/>
      <c r="BH694" s="70"/>
      <c r="BI694" s="70"/>
      <c r="BJ694" s="70"/>
      <c r="BK694" s="70"/>
      <c r="BL694" s="70"/>
      <c r="BM694" s="70"/>
      <c r="BN694" s="70"/>
      <c r="BO694" s="70"/>
      <c r="BP694" s="70"/>
      <c r="BQ694" s="70"/>
      <c r="BR694" s="70"/>
      <c r="BS694" s="70" t="b">
        <f t="shared" si="669"/>
        <v>0</v>
      </c>
      <c r="BT694" s="70">
        <f>COUNTA(B695:$O$830)</f>
        <v>0</v>
      </c>
      <c r="BU694" s="70"/>
      <c r="BV694" s="163"/>
      <c r="BW694" s="163"/>
      <c r="BX694" s="163"/>
      <c r="BY694" s="163"/>
      <c r="BZ694" s="163"/>
      <c r="CA694" s="163"/>
      <c r="CB694" s="163"/>
      <c r="CC694" s="163"/>
      <c r="CD694" s="163"/>
      <c r="CE694" s="163" t="str">
        <f t="shared" si="680"/>
        <v/>
      </c>
      <c r="CF694" s="163" t="str">
        <f t="shared" si="681"/>
        <v/>
      </c>
      <c r="CG694" s="163" t="str">
        <f t="shared" si="682"/>
        <v/>
      </c>
      <c r="CH694" s="163" t="str">
        <f t="shared" si="683"/>
        <v/>
      </c>
      <c r="CI694" s="163" t="str">
        <f t="shared" si="684"/>
        <v/>
      </c>
      <c r="CJ694" s="163" t="str">
        <f t="shared" si="685"/>
        <v/>
      </c>
      <c r="CK694" s="163" t="str">
        <f t="shared" si="686"/>
        <v/>
      </c>
      <c r="CL694" s="163" t="str">
        <f t="shared" si="687"/>
        <v/>
      </c>
      <c r="CM694" s="163" t="str">
        <f t="shared" si="688"/>
        <v/>
      </c>
      <c r="CN694" s="163"/>
      <c r="CO694" s="163"/>
      <c r="CP694" s="163" t="str">
        <f t="shared" si="689"/>
        <v/>
      </c>
      <c r="CQ694" s="163"/>
      <c r="CR694" s="163"/>
      <c r="CS694" s="185" t="str">
        <f t="shared" si="706"/>
        <v/>
      </c>
      <c r="CT694" s="70"/>
      <c r="CU694" s="70">
        <f t="shared" si="690"/>
        <v>0</v>
      </c>
      <c r="CV694" s="70">
        <f t="shared" si="691"/>
        <v>0</v>
      </c>
      <c r="CW694" s="70"/>
      <c r="CX694" s="96">
        <f t="shared" si="692"/>
        <v>0</v>
      </c>
      <c r="CY694" s="70"/>
      <c r="CZ694" s="70" t="e">
        <f t="shared" si="693"/>
        <v>#VALUE!</v>
      </c>
      <c r="DA694" s="70" t="e">
        <f t="shared" si="694"/>
        <v>#VALUE!</v>
      </c>
      <c r="DB694" s="70"/>
      <c r="DC694" s="70" t="b">
        <f t="shared" si="707"/>
        <v>0</v>
      </c>
      <c r="DD694" s="70">
        <f t="shared" si="695"/>
        <v>0</v>
      </c>
      <c r="DE694" s="70" t="str">
        <f t="shared" si="696"/>
        <v/>
      </c>
      <c r="DF694" s="70"/>
      <c r="DG694" s="70" t="str">
        <f t="shared" si="708"/>
        <v/>
      </c>
      <c r="DH694" s="70" t="b">
        <f t="shared" si="709"/>
        <v>0</v>
      </c>
      <c r="DI694" s="70" t="str">
        <f t="shared" si="710"/>
        <v/>
      </c>
      <c r="DJ694" s="70"/>
      <c r="DK694" s="70" t="str">
        <f t="shared" si="697"/>
        <v/>
      </c>
      <c r="DL694" s="70" t="str">
        <f t="shared" si="698"/>
        <v/>
      </c>
      <c r="DM694" s="70"/>
      <c r="DN694" s="70" t="str">
        <f t="shared" si="699"/>
        <v/>
      </c>
      <c r="DO694" s="70" t="str">
        <f>IF(DK694="","",AND((COUNTIF($DK$12:DL694,DK694))=1,(COUNTIF($DK$12:DL694,DL694))=1))</f>
        <v/>
      </c>
      <c r="DP694" s="70" t="str">
        <f>IF(DK694="","",AND((COUNTIF(DK694:$DL$812,DK694))=1,(COUNTIF(DK694:$DL$812,DL694))=1))</f>
        <v/>
      </c>
      <c r="DQ694" s="70"/>
      <c r="DR694" s="70" t="b">
        <f t="shared" si="700"/>
        <v>0</v>
      </c>
      <c r="DS694" s="70" t="b">
        <f t="shared" si="701"/>
        <v>0</v>
      </c>
      <c r="DT694" s="70">
        <f t="shared" si="711"/>
        <v>0</v>
      </c>
      <c r="DU694" s="70">
        <f t="shared" si="712"/>
        <v>0</v>
      </c>
      <c r="DV694" s="70" t="b">
        <f t="shared" si="702"/>
        <v>0</v>
      </c>
      <c r="DW694" s="70" t="b">
        <f t="shared" si="703"/>
        <v>0</v>
      </c>
      <c r="DX694" s="70"/>
      <c r="DY694" s="70" t="b">
        <f t="shared" si="704"/>
        <v>0</v>
      </c>
      <c r="DZ694" s="70">
        <f t="shared" si="705"/>
        <v>0</v>
      </c>
      <c r="EA694" s="70"/>
    </row>
    <row r="695" spans="1:131" x14ac:dyDescent="0.25">
      <c r="A695" s="24" t="str">
        <f t="shared" si="670"/>
        <v/>
      </c>
      <c r="B695" s="36"/>
      <c r="C695" s="37"/>
      <c r="D695" s="38"/>
      <c r="E695" s="37"/>
      <c r="F695" s="38"/>
      <c r="G695" s="39"/>
      <c r="H695" s="35"/>
      <c r="I695" s="30"/>
      <c r="J695" s="38"/>
      <c r="K695" s="36"/>
      <c r="L695" s="40"/>
      <c r="M695" s="43"/>
      <c r="N695" s="44"/>
      <c r="O695" s="35"/>
      <c r="P695" s="87"/>
      <c r="R695" s="70"/>
      <c r="S695" s="70"/>
      <c r="T695" s="99" t="s">
        <v>1531</v>
      </c>
      <c r="U695" s="146" t="s">
        <v>1532</v>
      </c>
      <c r="V695" s="70"/>
      <c r="W695" s="70"/>
      <c r="X695" s="70"/>
      <c r="Y695" s="70"/>
      <c r="Z695" t="b">
        <f t="shared" si="649"/>
        <v>0</v>
      </c>
      <c r="AA695" t="b">
        <f t="shared" si="671"/>
        <v>0</v>
      </c>
      <c r="AB695" t="b">
        <f t="shared" si="650"/>
        <v>0</v>
      </c>
      <c r="AC695" t="b">
        <f t="shared" si="651"/>
        <v>0</v>
      </c>
      <c r="AD695" s="101" t="b">
        <f t="shared" si="652"/>
        <v>0</v>
      </c>
      <c r="AE695" t="e">
        <f t="shared" si="653"/>
        <v>#VALUE!</v>
      </c>
      <c r="AF695" t="b">
        <f t="shared" si="654"/>
        <v>0</v>
      </c>
      <c r="AG695" s="135"/>
      <c r="AH695" s="82" t="b">
        <f t="shared" si="655"/>
        <v>0</v>
      </c>
      <c r="AI695" s="99" t="b">
        <f t="shared" si="656"/>
        <v>0</v>
      </c>
      <c r="AJ695" s="70" t="b">
        <f t="shared" si="657"/>
        <v>0</v>
      </c>
      <c r="AK695" s="111" t="b">
        <f t="shared" si="672"/>
        <v>0</v>
      </c>
      <c r="AL695" s="82" t="e">
        <f t="shared" si="658"/>
        <v>#VALUE!</v>
      </c>
      <c r="AM695" s="82" t="b">
        <f t="shared" si="659"/>
        <v>0</v>
      </c>
      <c r="AN695" s="82" t="b">
        <f t="shared" si="660"/>
        <v>0</v>
      </c>
      <c r="AO695" s="82" t="b">
        <f t="shared" si="673"/>
        <v>0</v>
      </c>
      <c r="AP695" s="82" t="b">
        <f t="shared" si="661"/>
        <v>0</v>
      </c>
      <c r="AQ695" s="82" t="b">
        <f t="shared" si="674"/>
        <v>0</v>
      </c>
      <c r="AR695" s="70">
        <f t="shared" si="675"/>
        <v>0</v>
      </c>
      <c r="AS695" s="82" t="b">
        <f t="shared" si="662"/>
        <v>0</v>
      </c>
      <c r="AT695" s="82" t="b">
        <f t="shared" si="663"/>
        <v>0</v>
      </c>
      <c r="AU695" s="82" t="b">
        <f t="shared" si="664"/>
        <v>0</v>
      </c>
      <c r="AV695" s="82" t="b">
        <f t="shared" si="665"/>
        <v>0</v>
      </c>
      <c r="AW695" s="82" t="b">
        <f t="shared" si="666"/>
        <v>0</v>
      </c>
      <c r="AX695" s="82" t="b">
        <f t="shared" si="667"/>
        <v>0</v>
      </c>
      <c r="AY695" s="82" t="b">
        <f t="shared" si="676"/>
        <v>0</v>
      </c>
      <c r="AZ695" s="82"/>
      <c r="BA695" s="82" t="b">
        <f t="shared" si="677"/>
        <v>0</v>
      </c>
      <c r="BB695" s="82" t="b">
        <f t="shared" si="678"/>
        <v>0</v>
      </c>
      <c r="BC695" s="82" t="b">
        <f t="shared" si="679"/>
        <v>0</v>
      </c>
      <c r="BD695" s="70"/>
      <c r="BE695" s="70" t="str">
        <f t="shared" si="668"/>
        <v/>
      </c>
      <c r="BF695" s="70">
        <v>684</v>
      </c>
      <c r="BG695" s="70"/>
      <c r="BH695" s="70"/>
      <c r="BI695" s="70"/>
      <c r="BJ695" s="70"/>
      <c r="BK695" s="70"/>
      <c r="BL695" s="70"/>
      <c r="BM695" s="70"/>
      <c r="BN695" s="70"/>
      <c r="BO695" s="70"/>
      <c r="BP695" s="70"/>
      <c r="BQ695" s="70"/>
      <c r="BR695" s="70"/>
      <c r="BS695" s="70" t="b">
        <f t="shared" si="669"/>
        <v>0</v>
      </c>
      <c r="BT695" s="70">
        <f>COUNTA(B696:$O$830)</f>
        <v>0</v>
      </c>
      <c r="BU695" s="70"/>
      <c r="BV695" s="163"/>
      <c r="BW695" s="163"/>
      <c r="BX695" s="163"/>
      <c r="BY695" s="163"/>
      <c r="BZ695" s="163"/>
      <c r="CA695" s="163"/>
      <c r="CB695" s="163"/>
      <c r="CC695" s="163"/>
      <c r="CD695" s="163"/>
      <c r="CE695" s="163" t="str">
        <f t="shared" si="680"/>
        <v/>
      </c>
      <c r="CF695" s="163" t="str">
        <f t="shared" si="681"/>
        <v/>
      </c>
      <c r="CG695" s="163" t="str">
        <f t="shared" si="682"/>
        <v/>
      </c>
      <c r="CH695" s="163" t="str">
        <f t="shared" si="683"/>
        <v/>
      </c>
      <c r="CI695" s="163" t="str">
        <f t="shared" si="684"/>
        <v/>
      </c>
      <c r="CJ695" s="163" t="str">
        <f t="shared" si="685"/>
        <v/>
      </c>
      <c r="CK695" s="163" t="str">
        <f t="shared" si="686"/>
        <v/>
      </c>
      <c r="CL695" s="163" t="str">
        <f t="shared" si="687"/>
        <v/>
      </c>
      <c r="CM695" s="163" t="str">
        <f t="shared" si="688"/>
        <v/>
      </c>
      <c r="CN695" s="163"/>
      <c r="CO695" s="163"/>
      <c r="CP695" s="163" t="str">
        <f t="shared" si="689"/>
        <v/>
      </c>
      <c r="CQ695" s="163"/>
      <c r="CR695" s="163"/>
      <c r="CS695" s="185" t="str">
        <f t="shared" si="706"/>
        <v/>
      </c>
      <c r="CT695" s="70"/>
      <c r="CU695" s="70">
        <f t="shared" si="690"/>
        <v>0</v>
      </c>
      <c r="CV695" s="70">
        <f t="shared" si="691"/>
        <v>0</v>
      </c>
      <c r="CW695" s="70"/>
      <c r="CX695" s="96">
        <f t="shared" si="692"/>
        <v>0</v>
      </c>
      <c r="CY695" s="70"/>
      <c r="CZ695" s="70" t="e">
        <f t="shared" si="693"/>
        <v>#VALUE!</v>
      </c>
      <c r="DA695" s="70" t="e">
        <f t="shared" si="694"/>
        <v>#VALUE!</v>
      </c>
      <c r="DB695" s="70"/>
      <c r="DC695" s="70" t="b">
        <f t="shared" si="707"/>
        <v>0</v>
      </c>
      <c r="DD695" s="70">
        <f t="shared" si="695"/>
        <v>0</v>
      </c>
      <c r="DE695" s="70" t="str">
        <f t="shared" si="696"/>
        <v/>
      </c>
      <c r="DF695" s="70"/>
      <c r="DG695" s="70" t="str">
        <f t="shared" si="708"/>
        <v/>
      </c>
      <c r="DH695" s="70" t="b">
        <f t="shared" si="709"/>
        <v>0</v>
      </c>
      <c r="DI695" s="70" t="str">
        <f t="shared" si="710"/>
        <v/>
      </c>
      <c r="DJ695" s="70"/>
      <c r="DK695" s="70" t="str">
        <f t="shared" si="697"/>
        <v/>
      </c>
      <c r="DL695" s="70" t="str">
        <f t="shared" si="698"/>
        <v/>
      </c>
      <c r="DM695" s="70"/>
      <c r="DN695" s="70" t="str">
        <f t="shared" si="699"/>
        <v/>
      </c>
      <c r="DO695" s="70" t="str">
        <f>IF(DK695="","",AND((COUNTIF($DK$12:DL695,DK695))=1,(COUNTIF($DK$12:DL695,DL695))=1))</f>
        <v/>
      </c>
      <c r="DP695" s="70" t="str">
        <f>IF(DK695="","",AND((COUNTIF(DK695:$DL$812,DK695))=1,(COUNTIF(DK695:$DL$812,DL695))=1))</f>
        <v/>
      </c>
      <c r="DQ695" s="70"/>
      <c r="DR695" s="70" t="b">
        <f t="shared" si="700"/>
        <v>0</v>
      </c>
      <c r="DS695" s="70" t="b">
        <f t="shared" si="701"/>
        <v>0</v>
      </c>
      <c r="DT695" s="70">
        <f t="shared" si="711"/>
        <v>0</v>
      </c>
      <c r="DU695" s="70">
        <f t="shared" si="712"/>
        <v>0</v>
      </c>
      <c r="DV695" s="70" t="b">
        <f t="shared" si="702"/>
        <v>0</v>
      </c>
      <c r="DW695" s="70" t="b">
        <f t="shared" si="703"/>
        <v>0</v>
      </c>
      <c r="DX695" s="70"/>
      <c r="DY695" s="70" t="b">
        <f t="shared" si="704"/>
        <v>0</v>
      </c>
      <c r="DZ695" s="70">
        <f t="shared" si="705"/>
        <v>0</v>
      </c>
      <c r="EA695" s="70"/>
    </row>
    <row r="696" spans="1:131" x14ac:dyDescent="0.25">
      <c r="A696" s="24" t="str">
        <f t="shared" si="670"/>
        <v/>
      </c>
      <c r="B696" s="36"/>
      <c r="C696" s="37"/>
      <c r="D696" s="38"/>
      <c r="E696" s="37"/>
      <c r="F696" s="38"/>
      <c r="G696" s="39"/>
      <c r="H696" s="35"/>
      <c r="I696" s="30"/>
      <c r="J696" s="38"/>
      <c r="K696" s="36"/>
      <c r="L696" s="40"/>
      <c r="M696" s="43"/>
      <c r="N696" s="44"/>
      <c r="O696" s="35"/>
      <c r="P696" s="87"/>
      <c r="R696" s="70"/>
      <c r="S696" s="70"/>
      <c r="T696" s="99" t="s">
        <v>1533</v>
      </c>
      <c r="U696" s="146" t="s">
        <v>1534</v>
      </c>
      <c r="V696" s="70"/>
      <c r="W696" s="70"/>
      <c r="X696" s="70"/>
      <c r="Y696" s="70"/>
      <c r="Z696" t="b">
        <f t="shared" si="649"/>
        <v>0</v>
      </c>
      <c r="AA696" t="b">
        <f t="shared" si="671"/>
        <v>0</v>
      </c>
      <c r="AB696" t="b">
        <f t="shared" si="650"/>
        <v>0</v>
      </c>
      <c r="AC696" t="b">
        <f t="shared" si="651"/>
        <v>0</v>
      </c>
      <c r="AD696" s="101" t="b">
        <f t="shared" si="652"/>
        <v>0</v>
      </c>
      <c r="AE696" t="e">
        <f t="shared" si="653"/>
        <v>#VALUE!</v>
      </c>
      <c r="AF696" t="b">
        <f t="shared" si="654"/>
        <v>0</v>
      </c>
      <c r="AG696" s="135"/>
      <c r="AH696" s="82" t="b">
        <f t="shared" si="655"/>
        <v>0</v>
      </c>
      <c r="AI696" s="99" t="b">
        <f t="shared" si="656"/>
        <v>0</v>
      </c>
      <c r="AJ696" s="70" t="b">
        <f t="shared" si="657"/>
        <v>0</v>
      </c>
      <c r="AK696" s="111" t="b">
        <f t="shared" si="672"/>
        <v>0</v>
      </c>
      <c r="AL696" s="82" t="e">
        <f t="shared" si="658"/>
        <v>#VALUE!</v>
      </c>
      <c r="AM696" s="82" t="b">
        <f t="shared" si="659"/>
        <v>0</v>
      </c>
      <c r="AN696" s="82" t="b">
        <f t="shared" si="660"/>
        <v>0</v>
      </c>
      <c r="AO696" s="82" t="b">
        <f t="shared" si="673"/>
        <v>0</v>
      </c>
      <c r="AP696" s="82" t="b">
        <f t="shared" si="661"/>
        <v>0</v>
      </c>
      <c r="AQ696" s="82" t="b">
        <f t="shared" si="674"/>
        <v>0</v>
      </c>
      <c r="AR696" s="70">
        <f t="shared" si="675"/>
        <v>0</v>
      </c>
      <c r="AS696" s="82" t="b">
        <f t="shared" si="662"/>
        <v>0</v>
      </c>
      <c r="AT696" s="82" t="b">
        <f t="shared" si="663"/>
        <v>0</v>
      </c>
      <c r="AU696" s="82" t="b">
        <f t="shared" si="664"/>
        <v>0</v>
      </c>
      <c r="AV696" s="82" t="b">
        <f t="shared" si="665"/>
        <v>0</v>
      </c>
      <c r="AW696" s="82" t="b">
        <f t="shared" si="666"/>
        <v>0</v>
      </c>
      <c r="AX696" s="82" t="b">
        <f t="shared" si="667"/>
        <v>0</v>
      </c>
      <c r="AY696" s="82" t="b">
        <f t="shared" si="676"/>
        <v>0</v>
      </c>
      <c r="AZ696" s="82"/>
      <c r="BA696" s="82" t="b">
        <f t="shared" si="677"/>
        <v>0</v>
      </c>
      <c r="BB696" s="82" t="b">
        <f t="shared" si="678"/>
        <v>0</v>
      </c>
      <c r="BC696" s="82" t="b">
        <f t="shared" si="679"/>
        <v>0</v>
      </c>
      <c r="BD696" s="70"/>
      <c r="BE696" s="70" t="str">
        <f t="shared" si="668"/>
        <v/>
      </c>
      <c r="BF696" s="70">
        <v>685</v>
      </c>
      <c r="BG696" s="70"/>
      <c r="BH696" s="70"/>
      <c r="BI696" s="70"/>
      <c r="BJ696" s="70"/>
      <c r="BK696" s="70"/>
      <c r="BL696" s="70"/>
      <c r="BM696" s="70"/>
      <c r="BN696" s="70"/>
      <c r="BO696" s="70"/>
      <c r="BP696" s="70"/>
      <c r="BQ696" s="70"/>
      <c r="BR696" s="70"/>
      <c r="BS696" s="70" t="b">
        <f t="shared" si="669"/>
        <v>0</v>
      </c>
      <c r="BT696" s="70">
        <f>COUNTA(B697:$O$830)</f>
        <v>0</v>
      </c>
      <c r="BU696" s="70"/>
      <c r="BV696" s="163"/>
      <c r="BW696" s="163"/>
      <c r="BX696" s="163"/>
      <c r="BY696" s="163"/>
      <c r="BZ696" s="163"/>
      <c r="CA696" s="163"/>
      <c r="CB696" s="163"/>
      <c r="CC696" s="163"/>
      <c r="CD696" s="163"/>
      <c r="CE696" s="163" t="str">
        <f t="shared" si="680"/>
        <v/>
      </c>
      <c r="CF696" s="163" t="str">
        <f t="shared" si="681"/>
        <v/>
      </c>
      <c r="CG696" s="163" t="str">
        <f t="shared" si="682"/>
        <v/>
      </c>
      <c r="CH696" s="163" t="str">
        <f t="shared" si="683"/>
        <v/>
      </c>
      <c r="CI696" s="163" t="str">
        <f t="shared" si="684"/>
        <v/>
      </c>
      <c r="CJ696" s="163" t="str">
        <f t="shared" si="685"/>
        <v/>
      </c>
      <c r="CK696" s="163" t="str">
        <f t="shared" si="686"/>
        <v/>
      </c>
      <c r="CL696" s="163" t="str">
        <f t="shared" si="687"/>
        <v/>
      </c>
      <c r="CM696" s="163" t="str">
        <f t="shared" si="688"/>
        <v/>
      </c>
      <c r="CN696" s="163"/>
      <c r="CO696" s="163"/>
      <c r="CP696" s="163" t="str">
        <f t="shared" si="689"/>
        <v/>
      </c>
      <c r="CQ696" s="163"/>
      <c r="CR696" s="163"/>
      <c r="CS696" s="185" t="str">
        <f t="shared" si="706"/>
        <v/>
      </c>
      <c r="CT696" s="70"/>
      <c r="CU696" s="70">
        <f t="shared" si="690"/>
        <v>0</v>
      </c>
      <c r="CV696" s="70">
        <f t="shared" si="691"/>
        <v>0</v>
      </c>
      <c r="CW696" s="70"/>
      <c r="CX696" s="96">
        <f t="shared" si="692"/>
        <v>0</v>
      </c>
      <c r="CY696" s="70"/>
      <c r="CZ696" s="70" t="e">
        <f t="shared" si="693"/>
        <v>#VALUE!</v>
      </c>
      <c r="DA696" s="70" t="e">
        <f t="shared" si="694"/>
        <v>#VALUE!</v>
      </c>
      <c r="DB696" s="70"/>
      <c r="DC696" s="70" t="b">
        <f t="shared" si="707"/>
        <v>0</v>
      </c>
      <c r="DD696" s="70">
        <f t="shared" si="695"/>
        <v>0</v>
      </c>
      <c r="DE696" s="70" t="str">
        <f t="shared" si="696"/>
        <v/>
      </c>
      <c r="DF696" s="70"/>
      <c r="DG696" s="70" t="str">
        <f t="shared" si="708"/>
        <v/>
      </c>
      <c r="DH696" s="70" t="b">
        <f t="shared" si="709"/>
        <v>0</v>
      </c>
      <c r="DI696" s="70" t="str">
        <f t="shared" si="710"/>
        <v/>
      </c>
      <c r="DJ696" s="70"/>
      <c r="DK696" s="70" t="str">
        <f t="shared" si="697"/>
        <v/>
      </c>
      <c r="DL696" s="70" t="str">
        <f t="shared" si="698"/>
        <v/>
      </c>
      <c r="DM696" s="70"/>
      <c r="DN696" s="70" t="str">
        <f t="shared" si="699"/>
        <v/>
      </c>
      <c r="DO696" s="70" t="str">
        <f>IF(DK696="","",AND((COUNTIF($DK$12:DL696,DK696))=1,(COUNTIF($DK$12:DL696,DL696))=1))</f>
        <v/>
      </c>
      <c r="DP696" s="70" t="str">
        <f>IF(DK696="","",AND((COUNTIF(DK696:$DL$812,DK696))=1,(COUNTIF(DK696:$DL$812,DL696))=1))</f>
        <v/>
      </c>
      <c r="DQ696" s="70"/>
      <c r="DR696" s="70" t="b">
        <f t="shared" si="700"/>
        <v>0</v>
      </c>
      <c r="DS696" s="70" t="b">
        <f t="shared" si="701"/>
        <v>0</v>
      </c>
      <c r="DT696" s="70">
        <f t="shared" si="711"/>
        <v>0</v>
      </c>
      <c r="DU696" s="70">
        <f t="shared" si="712"/>
        <v>0</v>
      </c>
      <c r="DV696" s="70" t="b">
        <f t="shared" si="702"/>
        <v>0</v>
      </c>
      <c r="DW696" s="70" t="b">
        <f t="shared" si="703"/>
        <v>0</v>
      </c>
      <c r="DX696" s="70"/>
      <c r="DY696" s="70" t="b">
        <f t="shared" si="704"/>
        <v>0</v>
      </c>
      <c r="DZ696" s="70">
        <f t="shared" si="705"/>
        <v>0</v>
      </c>
      <c r="EA696" s="70"/>
    </row>
    <row r="697" spans="1:131" x14ac:dyDescent="0.25">
      <c r="A697" s="24" t="str">
        <f t="shared" si="670"/>
        <v/>
      </c>
      <c r="B697" s="36"/>
      <c r="C697" s="37"/>
      <c r="D697" s="38"/>
      <c r="E697" s="37"/>
      <c r="F697" s="38"/>
      <c r="G697" s="39"/>
      <c r="H697" s="35"/>
      <c r="I697" s="30"/>
      <c r="J697" s="38"/>
      <c r="K697" s="36"/>
      <c r="L697" s="40"/>
      <c r="M697" s="43"/>
      <c r="N697" s="44"/>
      <c r="O697" s="35"/>
      <c r="P697" s="87"/>
      <c r="R697" s="70"/>
      <c r="S697" s="70"/>
      <c r="T697" s="99" t="s">
        <v>1535</v>
      </c>
      <c r="U697" s="146" t="s">
        <v>1536</v>
      </c>
      <c r="V697" s="70"/>
      <c r="W697" s="70"/>
      <c r="X697" s="70"/>
      <c r="Y697" s="70"/>
      <c r="Z697" t="b">
        <f t="shared" si="649"/>
        <v>0</v>
      </c>
      <c r="AA697" t="b">
        <f t="shared" si="671"/>
        <v>0</v>
      </c>
      <c r="AB697" t="b">
        <f t="shared" si="650"/>
        <v>0</v>
      </c>
      <c r="AC697" t="b">
        <f t="shared" si="651"/>
        <v>0</v>
      </c>
      <c r="AD697" s="101" t="b">
        <f t="shared" si="652"/>
        <v>0</v>
      </c>
      <c r="AE697" t="e">
        <f t="shared" si="653"/>
        <v>#VALUE!</v>
      </c>
      <c r="AF697" t="b">
        <f t="shared" si="654"/>
        <v>0</v>
      </c>
      <c r="AG697" s="135"/>
      <c r="AH697" s="82" t="b">
        <f t="shared" si="655"/>
        <v>0</v>
      </c>
      <c r="AI697" s="99" t="b">
        <f t="shared" si="656"/>
        <v>0</v>
      </c>
      <c r="AJ697" s="70" t="b">
        <f t="shared" si="657"/>
        <v>0</v>
      </c>
      <c r="AK697" s="111" t="b">
        <f t="shared" si="672"/>
        <v>0</v>
      </c>
      <c r="AL697" s="82" t="e">
        <f t="shared" si="658"/>
        <v>#VALUE!</v>
      </c>
      <c r="AM697" s="82" t="b">
        <f t="shared" si="659"/>
        <v>0</v>
      </c>
      <c r="AN697" s="82" t="b">
        <f t="shared" si="660"/>
        <v>0</v>
      </c>
      <c r="AO697" s="82" t="b">
        <f t="shared" si="673"/>
        <v>0</v>
      </c>
      <c r="AP697" s="82" t="b">
        <f t="shared" si="661"/>
        <v>0</v>
      </c>
      <c r="AQ697" s="82" t="b">
        <f t="shared" si="674"/>
        <v>0</v>
      </c>
      <c r="AR697" s="70">
        <f t="shared" si="675"/>
        <v>0</v>
      </c>
      <c r="AS697" s="82" t="b">
        <f t="shared" si="662"/>
        <v>0</v>
      </c>
      <c r="AT697" s="82" t="b">
        <f t="shared" si="663"/>
        <v>0</v>
      </c>
      <c r="AU697" s="82" t="b">
        <f t="shared" si="664"/>
        <v>0</v>
      </c>
      <c r="AV697" s="82" t="b">
        <f t="shared" si="665"/>
        <v>0</v>
      </c>
      <c r="AW697" s="82" t="b">
        <f t="shared" si="666"/>
        <v>0</v>
      </c>
      <c r="AX697" s="82" t="b">
        <f t="shared" si="667"/>
        <v>0</v>
      </c>
      <c r="AY697" s="82" t="b">
        <f t="shared" si="676"/>
        <v>0</v>
      </c>
      <c r="AZ697" s="82"/>
      <c r="BA697" s="82" t="b">
        <f t="shared" si="677"/>
        <v>0</v>
      </c>
      <c r="BB697" s="82" t="b">
        <f t="shared" si="678"/>
        <v>0</v>
      </c>
      <c r="BC697" s="82" t="b">
        <f t="shared" si="679"/>
        <v>0</v>
      </c>
      <c r="BD697" s="70"/>
      <c r="BE697" s="70" t="str">
        <f t="shared" si="668"/>
        <v/>
      </c>
      <c r="BF697" s="70">
        <v>686</v>
      </c>
      <c r="BG697" s="70"/>
      <c r="BH697" s="70"/>
      <c r="BI697" s="70"/>
      <c r="BJ697" s="70"/>
      <c r="BK697" s="70"/>
      <c r="BL697" s="70"/>
      <c r="BM697" s="70"/>
      <c r="BN697" s="70"/>
      <c r="BO697" s="70"/>
      <c r="BP697" s="70"/>
      <c r="BQ697" s="70"/>
      <c r="BR697" s="70"/>
      <c r="BS697" s="70" t="b">
        <f t="shared" si="669"/>
        <v>0</v>
      </c>
      <c r="BT697" s="70">
        <f>COUNTA(B698:$O$830)</f>
        <v>0</v>
      </c>
      <c r="BU697" s="70"/>
      <c r="BV697" s="163"/>
      <c r="BW697" s="163"/>
      <c r="BX697" s="163"/>
      <c r="BY697" s="163"/>
      <c r="BZ697" s="163"/>
      <c r="CA697" s="163"/>
      <c r="CB697" s="163"/>
      <c r="CC697" s="163"/>
      <c r="CD697" s="163"/>
      <c r="CE697" s="163" t="str">
        <f t="shared" si="680"/>
        <v/>
      </c>
      <c r="CF697" s="163" t="str">
        <f t="shared" si="681"/>
        <v/>
      </c>
      <c r="CG697" s="163" t="str">
        <f t="shared" si="682"/>
        <v/>
      </c>
      <c r="CH697" s="163" t="str">
        <f t="shared" si="683"/>
        <v/>
      </c>
      <c r="CI697" s="163" t="str">
        <f t="shared" si="684"/>
        <v/>
      </c>
      <c r="CJ697" s="163" t="str">
        <f t="shared" si="685"/>
        <v/>
      </c>
      <c r="CK697" s="163" t="str">
        <f t="shared" si="686"/>
        <v/>
      </c>
      <c r="CL697" s="163" t="str">
        <f t="shared" si="687"/>
        <v/>
      </c>
      <c r="CM697" s="163" t="str">
        <f t="shared" si="688"/>
        <v/>
      </c>
      <c r="CN697" s="163"/>
      <c r="CO697" s="163"/>
      <c r="CP697" s="163" t="str">
        <f t="shared" si="689"/>
        <v/>
      </c>
      <c r="CQ697" s="163"/>
      <c r="CR697" s="163"/>
      <c r="CS697" s="185" t="str">
        <f t="shared" si="706"/>
        <v/>
      </c>
      <c r="CT697" s="70"/>
      <c r="CU697" s="70">
        <f t="shared" si="690"/>
        <v>0</v>
      </c>
      <c r="CV697" s="70">
        <f t="shared" si="691"/>
        <v>0</v>
      </c>
      <c r="CW697" s="70"/>
      <c r="CX697" s="96">
        <f t="shared" si="692"/>
        <v>0</v>
      </c>
      <c r="CY697" s="70"/>
      <c r="CZ697" s="70" t="e">
        <f t="shared" si="693"/>
        <v>#VALUE!</v>
      </c>
      <c r="DA697" s="70" t="e">
        <f t="shared" si="694"/>
        <v>#VALUE!</v>
      </c>
      <c r="DB697" s="70"/>
      <c r="DC697" s="70" t="b">
        <f t="shared" si="707"/>
        <v>0</v>
      </c>
      <c r="DD697" s="70">
        <f t="shared" si="695"/>
        <v>0</v>
      </c>
      <c r="DE697" s="70" t="str">
        <f t="shared" si="696"/>
        <v/>
      </c>
      <c r="DF697" s="70"/>
      <c r="DG697" s="70" t="str">
        <f t="shared" si="708"/>
        <v/>
      </c>
      <c r="DH697" s="70" t="b">
        <f t="shared" si="709"/>
        <v>0</v>
      </c>
      <c r="DI697" s="70" t="str">
        <f t="shared" si="710"/>
        <v/>
      </c>
      <c r="DJ697" s="70"/>
      <c r="DK697" s="70" t="str">
        <f t="shared" si="697"/>
        <v/>
      </c>
      <c r="DL697" s="70" t="str">
        <f t="shared" si="698"/>
        <v/>
      </c>
      <c r="DM697" s="70"/>
      <c r="DN697" s="70" t="str">
        <f t="shared" si="699"/>
        <v/>
      </c>
      <c r="DO697" s="70" t="str">
        <f>IF(DK697="","",AND((COUNTIF($DK$12:DL697,DK697))=1,(COUNTIF($DK$12:DL697,DL697))=1))</f>
        <v/>
      </c>
      <c r="DP697" s="70" t="str">
        <f>IF(DK697="","",AND((COUNTIF(DK697:$DL$812,DK697))=1,(COUNTIF(DK697:$DL$812,DL697))=1))</f>
        <v/>
      </c>
      <c r="DQ697" s="70"/>
      <c r="DR697" s="70" t="b">
        <f t="shared" si="700"/>
        <v>0</v>
      </c>
      <c r="DS697" s="70" t="b">
        <f t="shared" si="701"/>
        <v>0</v>
      </c>
      <c r="DT697" s="70">
        <f t="shared" si="711"/>
        <v>0</v>
      </c>
      <c r="DU697" s="70">
        <f t="shared" si="712"/>
        <v>0</v>
      </c>
      <c r="DV697" s="70" t="b">
        <f t="shared" si="702"/>
        <v>0</v>
      </c>
      <c r="DW697" s="70" t="b">
        <f t="shared" si="703"/>
        <v>0</v>
      </c>
      <c r="DX697" s="70"/>
      <c r="DY697" s="70" t="b">
        <f t="shared" si="704"/>
        <v>0</v>
      </c>
      <c r="DZ697" s="70">
        <f t="shared" si="705"/>
        <v>0</v>
      </c>
      <c r="EA697" s="70"/>
    </row>
    <row r="698" spans="1:131" x14ac:dyDescent="0.25">
      <c r="A698" s="24" t="str">
        <f t="shared" si="670"/>
        <v/>
      </c>
      <c r="B698" s="36"/>
      <c r="C698" s="37"/>
      <c r="D698" s="38"/>
      <c r="E698" s="37"/>
      <c r="F698" s="38"/>
      <c r="G698" s="39"/>
      <c r="H698" s="35"/>
      <c r="I698" s="30"/>
      <c r="J698" s="38"/>
      <c r="K698" s="36"/>
      <c r="L698" s="40"/>
      <c r="M698" s="43"/>
      <c r="N698" s="44"/>
      <c r="O698" s="35"/>
      <c r="P698" s="87"/>
      <c r="R698" s="70"/>
      <c r="S698" s="70"/>
      <c r="T698" s="99" t="s">
        <v>1537</v>
      </c>
      <c r="U698" s="146" t="s">
        <v>1538</v>
      </c>
      <c r="V698" s="70"/>
      <c r="W698" s="70"/>
      <c r="X698" s="70"/>
      <c r="Y698" s="70"/>
      <c r="Z698" t="b">
        <f t="shared" si="649"/>
        <v>0</v>
      </c>
      <c r="AA698" t="b">
        <f t="shared" si="671"/>
        <v>0</v>
      </c>
      <c r="AB698" t="b">
        <f t="shared" si="650"/>
        <v>0</v>
      </c>
      <c r="AC698" t="b">
        <f t="shared" si="651"/>
        <v>0</v>
      </c>
      <c r="AD698" s="101" t="b">
        <f t="shared" si="652"/>
        <v>0</v>
      </c>
      <c r="AE698" t="e">
        <f t="shared" si="653"/>
        <v>#VALUE!</v>
      </c>
      <c r="AF698" t="b">
        <f t="shared" si="654"/>
        <v>0</v>
      </c>
      <c r="AG698" s="135"/>
      <c r="AH698" s="82" t="b">
        <f t="shared" si="655"/>
        <v>0</v>
      </c>
      <c r="AI698" s="99" t="b">
        <f t="shared" si="656"/>
        <v>0</v>
      </c>
      <c r="AJ698" s="70" t="b">
        <f t="shared" si="657"/>
        <v>0</v>
      </c>
      <c r="AK698" s="111" t="b">
        <f t="shared" si="672"/>
        <v>0</v>
      </c>
      <c r="AL698" s="82" t="e">
        <f t="shared" si="658"/>
        <v>#VALUE!</v>
      </c>
      <c r="AM698" s="82" t="b">
        <f t="shared" si="659"/>
        <v>0</v>
      </c>
      <c r="AN698" s="82" t="b">
        <f t="shared" si="660"/>
        <v>0</v>
      </c>
      <c r="AO698" s="82" t="b">
        <f t="shared" si="673"/>
        <v>0</v>
      </c>
      <c r="AP698" s="82" t="b">
        <f t="shared" si="661"/>
        <v>0</v>
      </c>
      <c r="AQ698" s="82" t="b">
        <f t="shared" si="674"/>
        <v>0</v>
      </c>
      <c r="AR698" s="70">
        <f t="shared" si="675"/>
        <v>0</v>
      </c>
      <c r="AS698" s="82" t="b">
        <f t="shared" si="662"/>
        <v>0</v>
      </c>
      <c r="AT698" s="82" t="b">
        <f t="shared" si="663"/>
        <v>0</v>
      </c>
      <c r="AU698" s="82" t="b">
        <f t="shared" si="664"/>
        <v>0</v>
      </c>
      <c r="AV698" s="82" t="b">
        <f t="shared" si="665"/>
        <v>0</v>
      </c>
      <c r="AW698" s="82" t="b">
        <f t="shared" si="666"/>
        <v>0</v>
      </c>
      <c r="AX698" s="82" t="b">
        <f t="shared" si="667"/>
        <v>0</v>
      </c>
      <c r="AY698" s="82" t="b">
        <f t="shared" si="676"/>
        <v>0</v>
      </c>
      <c r="AZ698" s="82"/>
      <c r="BA698" s="82" t="b">
        <f t="shared" si="677"/>
        <v>0</v>
      </c>
      <c r="BB698" s="82" t="b">
        <f t="shared" si="678"/>
        <v>0</v>
      </c>
      <c r="BC698" s="82" t="b">
        <f t="shared" si="679"/>
        <v>0</v>
      </c>
      <c r="BD698" s="70"/>
      <c r="BE698" s="70" t="str">
        <f t="shared" si="668"/>
        <v/>
      </c>
      <c r="BF698" s="70">
        <v>687</v>
      </c>
      <c r="BG698" s="70"/>
      <c r="BH698" s="70"/>
      <c r="BI698" s="70"/>
      <c r="BJ698" s="70"/>
      <c r="BK698" s="70"/>
      <c r="BL698" s="70"/>
      <c r="BM698" s="70"/>
      <c r="BN698" s="70"/>
      <c r="BO698" s="70"/>
      <c r="BP698" s="70"/>
      <c r="BQ698" s="70"/>
      <c r="BR698" s="70"/>
      <c r="BS698" s="70" t="b">
        <f t="shared" si="669"/>
        <v>0</v>
      </c>
      <c r="BT698" s="70">
        <f>COUNTA(B699:$O$830)</f>
        <v>0</v>
      </c>
      <c r="BU698" s="70"/>
      <c r="BV698" s="163"/>
      <c r="BW698" s="163"/>
      <c r="BX698" s="163"/>
      <c r="BY698" s="163"/>
      <c r="BZ698" s="163"/>
      <c r="CA698" s="163"/>
      <c r="CB698" s="163"/>
      <c r="CC698" s="163"/>
      <c r="CD698" s="163"/>
      <c r="CE698" s="163" t="str">
        <f t="shared" si="680"/>
        <v/>
      </c>
      <c r="CF698" s="163" t="str">
        <f t="shared" si="681"/>
        <v/>
      </c>
      <c r="CG698" s="163" t="str">
        <f t="shared" si="682"/>
        <v/>
      </c>
      <c r="CH698" s="163" t="str">
        <f t="shared" si="683"/>
        <v/>
      </c>
      <c r="CI698" s="163" t="str">
        <f t="shared" si="684"/>
        <v/>
      </c>
      <c r="CJ698" s="163" t="str">
        <f t="shared" si="685"/>
        <v/>
      </c>
      <c r="CK698" s="163" t="str">
        <f t="shared" si="686"/>
        <v/>
      </c>
      <c r="CL698" s="163" t="str">
        <f t="shared" si="687"/>
        <v/>
      </c>
      <c r="CM698" s="163" t="str">
        <f t="shared" si="688"/>
        <v/>
      </c>
      <c r="CN698" s="163"/>
      <c r="CO698" s="163"/>
      <c r="CP698" s="163" t="str">
        <f t="shared" si="689"/>
        <v/>
      </c>
      <c r="CQ698" s="163"/>
      <c r="CR698" s="163"/>
      <c r="CS698" s="185" t="str">
        <f t="shared" si="706"/>
        <v/>
      </c>
      <c r="CT698" s="70"/>
      <c r="CU698" s="70">
        <f t="shared" si="690"/>
        <v>0</v>
      </c>
      <c r="CV698" s="70">
        <f t="shared" si="691"/>
        <v>0</v>
      </c>
      <c r="CW698" s="70"/>
      <c r="CX698" s="96">
        <f t="shared" si="692"/>
        <v>0</v>
      </c>
      <c r="CY698" s="70"/>
      <c r="CZ698" s="70" t="e">
        <f t="shared" si="693"/>
        <v>#VALUE!</v>
      </c>
      <c r="DA698" s="70" t="e">
        <f t="shared" si="694"/>
        <v>#VALUE!</v>
      </c>
      <c r="DB698" s="70"/>
      <c r="DC698" s="70" t="b">
        <f t="shared" si="707"/>
        <v>0</v>
      </c>
      <c r="DD698" s="70">
        <f t="shared" si="695"/>
        <v>0</v>
      </c>
      <c r="DE698" s="70" t="str">
        <f t="shared" si="696"/>
        <v/>
      </c>
      <c r="DF698" s="70"/>
      <c r="DG698" s="70" t="str">
        <f t="shared" si="708"/>
        <v/>
      </c>
      <c r="DH698" s="70" t="b">
        <f t="shared" si="709"/>
        <v>0</v>
      </c>
      <c r="DI698" s="70" t="str">
        <f t="shared" si="710"/>
        <v/>
      </c>
      <c r="DJ698" s="70"/>
      <c r="DK698" s="70" t="str">
        <f t="shared" si="697"/>
        <v/>
      </c>
      <c r="DL698" s="70" t="str">
        <f t="shared" si="698"/>
        <v/>
      </c>
      <c r="DM698" s="70"/>
      <c r="DN698" s="70" t="str">
        <f t="shared" si="699"/>
        <v/>
      </c>
      <c r="DO698" s="70" t="str">
        <f>IF(DK698="","",AND((COUNTIF($DK$12:DL698,DK698))=1,(COUNTIF($DK$12:DL698,DL698))=1))</f>
        <v/>
      </c>
      <c r="DP698" s="70" t="str">
        <f>IF(DK698="","",AND((COUNTIF(DK698:$DL$812,DK698))=1,(COUNTIF(DK698:$DL$812,DL698))=1))</f>
        <v/>
      </c>
      <c r="DQ698" s="70"/>
      <c r="DR698" s="70" t="b">
        <f t="shared" si="700"/>
        <v>0</v>
      </c>
      <c r="DS698" s="70" t="b">
        <f t="shared" si="701"/>
        <v>0</v>
      </c>
      <c r="DT698" s="70">
        <f t="shared" si="711"/>
        <v>0</v>
      </c>
      <c r="DU698" s="70">
        <f t="shared" si="712"/>
        <v>0</v>
      </c>
      <c r="DV698" s="70" t="b">
        <f t="shared" si="702"/>
        <v>0</v>
      </c>
      <c r="DW698" s="70" t="b">
        <f t="shared" si="703"/>
        <v>0</v>
      </c>
      <c r="DX698" s="70"/>
      <c r="DY698" s="70" t="b">
        <f t="shared" si="704"/>
        <v>0</v>
      </c>
      <c r="DZ698" s="70">
        <f t="shared" si="705"/>
        <v>0</v>
      </c>
      <c r="EA698" s="70"/>
    </row>
    <row r="699" spans="1:131" x14ac:dyDescent="0.25">
      <c r="A699" s="24" t="str">
        <f t="shared" si="670"/>
        <v/>
      </c>
      <c r="B699" s="36"/>
      <c r="C699" s="37"/>
      <c r="D699" s="38"/>
      <c r="E699" s="37"/>
      <c r="F699" s="38"/>
      <c r="G699" s="39"/>
      <c r="H699" s="35"/>
      <c r="I699" s="30"/>
      <c r="J699" s="38"/>
      <c r="K699" s="36"/>
      <c r="L699" s="40"/>
      <c r="M699" s="43"/>
      <c r="N699" s="44"/>
      <c r="O699" s="35"/>
      <c r="P699" s="87"/>
      <c r="R699" s="70"/>
      <c r="S699" s="70"/>
      <c r="T699" s="99" t="s">
        <v>1539</v>
      </c>
      <c r="U699" s="146" t="s">
        <v>1540</v>
      </c>
      <c r="V699" s="70"/>
      <c r="W699" s="70"/>
      <c r="X699" s="70"/>
      <c r="Y699" s="70"/>
      <c r="Z699" t="b">
        <f t="shared" si="649"/>
        <v>0</v>
      </c>
      <c r="AA699" t="b">
        <f t="shared" si="671"/>
        <v>0</v>
      </c>
      <c r="AB699" t="b">
        <f t="shared" si="650"/>
        <v>0</v>
      </c>
      <c r="AC699" t="b">
        <f t="shared" si="651"/>
        <v>0</v>
      </c>
      <c r="AD699" s="101" t="b">
        <f t="shared" si="652"/>
        <v>0</v>
      </c>
      <c r="AE699" t="e">
        <f t="shared" si="653"/>
        <v>#VALUE!</v>
      </c>
      <c r="AF699" t="b">
        <f t="shared" si="654"/>
        <v>0</v>
      </c>
      <c r="AG699" s="135"/>
      <c r="AH699" s="82" t="b">
        <f t="shared" si="655"/>
        <v>0</v>
      </c>
      <c r="AI699" s="99" t="b">
        <f t="shared" si="656"/>
        <v>0</v>
      </c>
      <c r="AJ699" s="70" t="b">
        <f t="shared" si="657"/>
        <v>0</v>
      </c>
      <c r="AK699" s="111" t="b">
        <f t="shared" si="672"/>
        <v>0</v>
      </c>
      <c r="AL699" s="82" t="e">
        <f t="shared" si="658"/>
        <v>#VALUE!</v>
      </c>
      <c r="AM699" s="82" t="b">
        <f t="shared" si="659"/>
        <v>0</v>
      </c>
      <c r="AN699" s="82" t="b">
        <f t="shared" si="660"/>
        <v>0</v>
      </c>
      <c r="AO699" s="82" t="b">
        <f t="shared" si="673"/>
        <v>0</v>
      </c>
      <c r="AP699" s="82" t="b">
        <f t="shared" si="661"/>
        <v>0</v>
      </c>
      <c r="AQ699" s="82" t="b">
        <f t="shared" si="674"/>
        <v>0</v>
      </c>
      <c r="AR699" s="70">
        <f t="shared" si="675"/>
        <v>0</v>
      </c>
      <c r="AS699" s="82" t="b">
        <f t="shared" si="662"/>
        <v>0</v>
      </c>
      <c r="AT699" s="82" t="b">
        <f t="shared" si="663"/>
        <v>0</v>
      </c>
      <c r="AU699" s="82" t="b">
        <f t="shared" si="664"/>
        <v>0</v>
      </c>
      <c r="AV699" s="82" t="b">
        <f t="shared" si="665"/>
        <v>0</v>
      </c>
      <c r="AW699" s="82" t="b">
        <f t="shared" si="666"/>
        <v>0</v>
      </c>
      <c r="AX699" s="82" t="b">
        <f t="shared" si="667"/>
        <v>0</v>
      </c>
      <c r="AY699" s="82" t="b">
        <f t="shared" si="676"/>
        <v>0</v>
      </c>
      <c r="AZ699" s="82"/>
      <c r="BA699" s="82" t="b">
        <f t="shared" si="677"/>
        <v>0</v>
      </c>
      <c r="BB699" s="82" t="b">
        <f t="shared" si="678"/>
        <v>0</v>
      </c>
      <c r="BC699" s="82" t="b">
        <f t="shared" si="679"/>
        <v>0</v>
      </c>
      <c r="BD699" s="70"/>
      <c r="BE699" s="70" t="str">
        <f t="shared" si="668"/>
        <v/>
      </c>
      <c r="BF699" s="70">
        <v>688</v>
      </c>
      <c r="BG699" s="70"/>
      <c r="BH699" s="70"/>
      <c r="BI699" s="70"/>
      <c r="BJ699" s="70"/>
      <c r="BK699" s="70"/>
      <c r="BL699" s="70"/>
      <c r="BM699" s="70"/>
      <c r="BN699" s="70"/>
      <c r="BO699" s="70"/>
      <c r="BP699" s="70"/>
      <c r="BQ699" s="70"/>
      <c r="BR699" s="70"/>
      <c r="BS699" s="70" t="b">
        <f t="shared" si="669"/>
        <v>0</v>
      </c>
      <c r="BT699" s="70">
        <f>COUNTA(B700:$O$830)</f>
        <v>0</v>
      </c>
      <c r="BU699" s="70"/>
      <c r="BV699" s="163"/>
      <c r="BW699" s="163"/>
      <c r="BX699" s="163"/>
      <c r="BY699" s="163"/>
      <c r="BZ699" s="163"/>
      <c r="CA699" s="163"/>
      <c r="CB699" s="163"/>
      <c r="CC699" s="163"/>
      <c r="CD699" s="163"/>
      <c r="CE699" s="163" t="str">
        <f t="shared" si="680"/>
        <v/>
      </c>
      <c r="CF699" s="163" t="str">
        <f t="shared" si="681"/>
        <v/>
      </c>
      <c r="CG699" s="163" t="str">
        <f t="shared" si="682"/>
        <v/>
      </c>
      <c r="CH699" s="163" t="str">
        <f t="shared" si="683"/>
        <v/>
      </c>
      <c r="CI699" s="163" t="str">
        <f t="shared" si="684"/>
        <v/>
      </c>
      <c r="CJ699" s="163" t="str">
        <f t="shared" si="685"/>
        <v/>
      </c>
      <c r="CK699" s="163" t="str">
        <f t="shared" si="686"/>
        <v/>
      </c>
      <c r="CL699" s="163" t="str">
        <f t="shared" si="687"/>
        <v/>
      </c>
      <c r="CM699" s="163" t="str">
        <f t="shared" si="688"/>
        <v/>
      </c>
      <c r="CN699" s="163"/>
      <c r="CO699" s="163"/>
      <c r="CP699" s="163" t="str">
        <f t="shared" si="689"/>
        <v/>
      </c>
      <c r="CQ699" s="163"/>
      <c r="CR699" s="163"/>
      <c r="CS699" s="185" t="str">
        <f t="shared" si="706"/>
        <v/>
      </c>
      <c r="CT699" s="70"/>
      <c r="CU699" s="70">
        <f t="shared" si="690"/>
        <v>0</v>
      </c>
      <c r="CV699" s="70">
        <f t="shared" si="691"/>
        <v>0</v>
      </c>
      <c r="CW699" s="70"/>
      <c r="CX699" s="96">
        <f t="shared" si="692"/>
        <v>0</v>
      </c>
      <c r="CY699" s="70"/>
      <c r="CZ699" s="70" t="e">
        <f t="shared" si="693"/>
        <v>#VALUE!</v>
      </c>
      <c r="DA699" s="70" t="e">
        <f t="shared" si="694"/>
        <v>#VALUE!</v>
      </c>
      <c r="DB699" s="70"/>
      <c r="DC699" s="70" t="b">
        <f t="shared" si="707"/>
        <v>0</v>
      </c>
      <c r="DD699" s="70">
        <f t="shared" si="695"/>
        <v>0</v>
      </c>
      <c r="DE699" s="70" t="str">
        <f t="shared" si="696"/>
        <v/>
      </c>
      <c r="DF699" s="70"/>
      <c r="DG699" s="70" t="str">
        <f t="shared" si="708"/>
        <v/>
      </c>
      <c r="DH699" s="70" t="b">
        <f t="shared" si="709"/>
        <v>0</v>
      </c>
      <c r="DI699" s="70" t="str">
        <f t="shared" si="710"/>
        <v/>
      </c>
      <c r="DJ699" s="70"/>
      <c r="DK699" s="70" t="str">
        <f t="shared" si="697"/>
        <v/>
      </c>
      <c r="DL699" s="70" t="str">
        <f t="shared" si="698"/>
        <v/>
      </c>
      <c r="DM699" s="70"/>
      <c r="DN699" s="70" t="str">
        <f t="shared" si="699"/>
        <v/>
      </c>
      <c r="DO699" s="70" t="str">
        <f>IF(DK699="","",AND((COUNTIF($DK$12:DL699,DK699))=1,(COUNTIF($DK$12:DL699,DL699))=1))</f>
        <v/>
      </c>
      <c r="DP699" s="70" t="str">
        <f>IF(DK699="","",AND((COUNTIF(DK699:$DL$812,DK699))=1,(COUNTIF(DK699:$DL$812,DL699))=1))</f>
        <v/>
      </c>
      <c r="DQ699" s="70"/>
      <c r="DR699" s="70" t="b">
        <f t="shared" si="700"/>
        <v>0</v>
      </c>
      <c r="DS699" s="70" t="b">
        <f t="shared" si="701"/>
        <v>0</v>
      </c>
      <c r="DT699" s="70">
        <f t="shared" si="711"/>
        <v>0</v>
      </c>
      <c r="DU699" s="70">
        <f t="shared" si="712"/>
        <v>0</v>
      </c>
      <c r="DV699" s="70" t="b">
        <f t="shared" si="702"/>
        <v>0</v>
      </c>
      <c r="DW699" s="70" t="b">
        <f t="shared" si="703"/>
        <v>0</v>
      </c>
      <c r="DX699" s="70"/>
      <c r="DY699" s="70" t="b">
        <f t="shared" si="704"/>
        <v>0</v>
      </c>
      <c r="DZ699" s="70">
        <f t="shared" si="705"/>
        <v>0</v>
      </c>
      <c r="EA699" s="70"/>
    </row>
    <row r="700" spans="1:131" x14ac:dyDescent="0.25">
      <c r="A700" s="24" t="str">
        <f t="shared" si="670"/>
        <v/>
      </c>
      <c r="B700" s="36"/>
      <c r="C700" s="37"/>
      <c r="D700" s="38"/>
      <c r="E700" s="37"/>
      <c r="F700" s="38"/>
      <c r="G700" s="39"/>
      <c r="H700" s="35"/>
      <c r="I700" s="30"/>
      <c r="J700" s="38"/>
      <c r="K700" s="36"/>
      <c r="L700" s="40"/>
      <c r="M700" s="43"/>
      <c r="N700" s="44"/>
      <c r="O700" s="35"/>
      <c r="P700" s="87"/>
      <c r="R700" s="70"/>
      <c r="S700" s="70"/>
      <c r="T700" s="99" t="s">
        <v>1541</v>
      </c>
      <c r="U700" s="146" t="s">
        <v>1542</v>
      </c>
      <c r="V700" s="70"/>
      <c r="W700" s="70"/>
      <c r="X700" s="70"/>
      <c r="Y700" s="70"/>
      <c r="Z700" t="b">
        <f t="shared" si="649"/>
        <v>0</v>
      </c>
      <c r="AA700" t="b">
        <f t="shared" si="671"/>
        <v>0</v>
      </c>
      <c r="AB700" t="b">
        <f t="shared" si="650"/>
        <v>0</v>
      </c>
      <c r="AC700" t="b">
        <f t="shared" si="651"/>
        <v>0</v>
      </c>
      <c r="AD700" s="101" t="b">
        <f t="shared" si="652"/>
        <v>0</v>
      </c>
      <c r="AE700" t="e">
        <f t="shared" si="653"/>
        <v>#VALUE!</v>
      </c>
      <c r="AF700" t="b">
        <f t="shared" si="654"/>
        <v>0</v>
      </c>
      <c r="AG700" s="135"/>
      <c r="AH700" s="82" t="b">
        <f t="shared" si="655"/>
        <v>0</v>
      </c>
      <c r="AI700" s="99" t="b">
        <f t="shared" si="656"/>
        <v>0</v>
      </c>
      <c r="AJ700" s="70" t="b">
        <f t="shared" si="657"/>
        <v>0</v>
      </c>
      <c r="AK700" s="111" t="b">
        <f t="shared" si="672"/>
        <v>0</v>
      </c>
      <c r="AL700" s="82" t="e">
        <f t="shared" si="658"/>
        <v>#VALUE!</v>
      </c>
      <c r="AM700" s="82" t="b">
        <f t="shared" si="659"/>
        <v>0</v>
      </c>
      <c r="AN700" s="82" t="b">
        <f t="shared" si="660"/>
        <v>0</v>
      </c>
      <c r="AO700" s="82" t="b">
        <f t="shared" si="673"/>
        <v>0</v>
      </c>
      <c r="AP700" s="82" t="b">
        <f t="shared" si="661"/>
        <v>0</v>
      </c>
      <c r="AQ700" s="82" t="b">
        <f t="shared" si="674"/>
        <v>0</v>
      </c>
      <c r="AR700" s="70">
        <f t="shared" si="675"/>
        <v>0</v>
      </c>
      <c r="AS700" s="82" t="b">
        <f t="shared" si="662"/>
        <v>0</v>
      </c>
      <c r="AT700" s="82" t="b">
        <f t="shared" si="663"/>
        <v>0</v>
      </c>
      <c r="AU700" s="82" t="b">
        <f t="shared" si="664"/>
        <v>0</v>
      </c>
      <c r="AV700" s="82" t="b">
        <f t="shared" si="665"/>
        <v>0</v>
      </c>
      <c r="AW700" s="82" t="b">
        <f t="shared" si="666"/>
        <v>0</v>
      </c>
      <c r="AX700" s="82" t="b">
        <f t="shared" si="667"/>
        <v>0</v>
      </c>
      <c r="AY700" s="82" t="b">
        <f t="shared" si="676"/>
        <v>0</v>
      </c>
      <c r="AZ700" s="82"/>
      <c r="BA700" s="82" t="b">
        <f t="shared" si="677"/>
        <v>0</v>
      </c>
      <c r="BB700" s="82" t="b">
        <f t="shared" si="678"/>
        <v>0</v>
      </c>
      <c r="BC700" s="82" t="b">
        <f t="shared" si="679"/>
        <v>0</v>
      </c>
      <c r="BD700" s="70"/>
      <c r="BE700" s="70" t="str">
        <f t="shared" si="668"/>
        <v/>
      </c>
      <c r="BF700" s="70">
        <v>689</v>
      </c>
      <c r="BG700" s="70"/>
      <c r="BH700" s="70"/>
      <c r="BI700" s="70"/>
      <c r="BJ700" s="70"/>
      <c r="BK700" s="70"/>
      <c r="BL700" s="70"/>
      <c r="BM700" s="70"/>
      <c r="BN700" s="70"/>
      <c r="BO700" s="70"/>
      <c r="BP700" s="70"/>
      <c r="BQ700" s="70"/>
      <c r="BR700" s="70"/>
      <c r="BS700" s="70" t="b">
        <f t="shared" si="669"/>
        <v>0</v>
      </c>
      <c r="BT700" s="70">
        <f>COUNTA(B701:$O$830)</f>
        <v>0</v>
      </c>
      <c r="BU700" s="70"/>
      <c r="BV700" s="163"/>
      <c r="BW700" s="163"/>
      <c r="BX700" s="163"/>
      <c r="BY700" s="163"/>
      <c r="BZ700" s="163"/>
      <c r="CA700" s="163"/>
      <c r="CB700" s="163"/>
      <c r="CC700" s="163"/>
      <c r="CD700" s="163"/>
      <c r="CE700" s="163" t="str">
        <f t="shared" si="680"/>
        <v/>
      </c>
      <c r="CF700" s="163" t="str">
        <f t="shared" si="681"/>
        <v/>
      </c>
      <c r="CG700" s="163" t="str">
        <f t="shared" si="682"/>
        <v/>
      </c>
      <c r="CH700" s="163" t="str">
        <f t="shared" si="683"/>
        <v/>
      </c>
      <c r="CI700" s="163" t="str">
        <f t="shared" si="684"/>
        <v/>
      </c>
      <c r="CJ700" s="163" t="str">
        <f t="shared" si="685"/>
        <v/>
      </c>
      <c r="CK700" s="163" t="str">
        <f t="shared" si="686"/>
        <v/>
      </c>
      <c r="CL700" s="163" t="str">
        <f t="shared" si="687"/>
        <v/>
      </c>
      <c r="CM700" s="163" t="str">
        <f t="shared" si="688"/>
        <v/>
      </c>
      <c r="CN700" s="163"/>
      <c r="CO700" s="163"/>
      <c r="CP700" s="163" t="str">
        <f t="shared" si="689"/>
        <v/>
      </c>
      <c r="CQ700" s="163"/>
      <c r="CR700" s="163"/>
      <c r="CS700" s="185" t="str">
        <f t="shared" si="706"/>
        <v/>
      </c>
      <c r="CT700" s="70"/>
      <c r="CU700" s="70">
        <f t="shared" si="690"/>
        <v>0</v>
      </c>
      <c r="CV700" s="70">
        <f t="shared" si="691"/>
        <v>0</v>
      </c>
      <c r="CW700" s="70"/>
      <c r="CX700" s="96">
        <f t="shared" si="692"/>
        <v>0</v>
      </c>
      <c r="CY700" s="70"/>
      <c r="CZ700" s="70" t="e">
        <f t="shared" si="693"/>
        <v>#VALUE!</v>
      </c>
      <c r="DA700" s="70" t="e">
        <f t="shared" si="694"/>
        <v>#VALUE!</v>
      </c>
      <c r="DB700" s="70"/>
      <c r="DC700" s="70" t="b">
        <f t="shared" si="707"/>
        <v>0</v>
      </c>
      <c r="DD700" s="70">
        <f t="shared" si="695"/>
        <v>0</v>
      </c>
      <c r="DE700" s="70" t="str">
        <f t="shared" si="696"/>
        <v/>
      </c>
      <c r="DF700" s="70"/>
      <c r="DG700" s="70" t="str">
        <f t="shared" si="708"/>
        <v/>
      </c>
      <c r="DH700" s="70" t="b">
        <f t="shared" si="709"/>
        <v>0</v>
      </c>
      <c r="DI700" s="70" t="str">
        <f t="shared" si="710"/>
        <v/>
      </c>
      <c r="DJ700" s="70"/>
      <c r="DK700" s="70" t="str">
        <f t="shared" si="697"/>
        <v/>
      </c>
      <c r="DL700" s="70" t="str">
        <f t="shared" si="698"/>
        <v/>
      </c>
      <c r="DM700" s="70"/>
      <c r="DN700" s="70" t="str">
        <f t="shared" si="699"/>
        <v/>
      </c>
      <c r="DO700" s="70" t="str">
        <f>IF(DK700="","",AND((COUNTIF($DK$12:DL700,DK700))=1,(COUNTIF($DK$12:DL700,DL700))=1))</f>
        <v/>
      </c>
      <c r="DP700" s="70" t="str">
        <f>IF(DK700="","",AND((COUNTIF(DK700:$DL$812,DK700))=1,(COUNTIF(DK700:$DL$812,DL700))=1))</f>
        <v/>
      </c>
      <c r="DQ700" s="70"/>
      <c r="DR700" s="70" t="b">
        <f t="shared" si="700"/>
        <v>0</v>
      </c>
      <c r="DS700" s="70" t="b">
        <f t="shared" si="701"/>
        <v>0</v>
      </c>
      <c r="DT700" s="70">
        <f t="shared" si="711"/>
        <v>0</v>
      </c>
      <c r="DU700" s="70">
        <f t="shared" si="712"/>
        <v>0</v>
      </c>
      <c r="DV700" s="70" t="b">
        <f t="shared" si="702"/>
        <v>0</v>
      </c>
      <c r="DW700" s="70" t="b">
        <f t="shared" si="703"/>
        <v>0</v>
      </c>
      <c r="DX700" s="70"/>
      <c r="DY700" s="70" t="b">
        <f t="shared" si="704"/>
        <v>0</v>
      </c>
      <c r="DZ700" s="70">
        <f t="shared" si="705"/>
        <v>0</v>
      </c>
      <c r="EA700" s="70"/>
    </row>
    <row r="701" spans="1:131" x14ac:dyDescent="0.25">
      <c r="A701" s="24" t="str">
        <f t="shared" si="670"/>
        <v/>
      </c>
      <c r="B701" s="36"/>
      <c r="C701" s="37"/>
      <c r="D701" s="38"/>
      <c r="E701" s="37"/>
      <c r="F701" s="38"/>
      <c r="G701" s="39"/>
      <c r="H701" s="35"/>
      <c r="I701" s="30"/>
      <c r="J701" s="38"/>
      <c r="K701" s="36"/>
      <c r="L701" s="40"/>
      <c r="M701" s="43"/>
      <c r="N701" s="44"/>
      <c r="O701" s="35"/>
      <c r="P701" s="87"/>
      <c r="R701" s="70"/>
      <c r="S701" s="70"/>
      <c r="T701" s="99" t="s">
        <v>1543</v>
      </c>
      <c r="U701" s="146" t="s">
        <v>1544</v>
      </c>
      <c r="V701" s="70"/>
      <c r="W701" s="70"/>
      <c r="X701" s="70"/>
      <c r="Y701" s="70"/>
      <c r="Z701" t="b">
        <f t="shared" si="649"/>
        <v>0</v>
      </c>
      <c r="AA701" t="b">
        <f t="shared" si="671"/>
        <v>0</v>
      </c>
      <c r="AB701" t="b">
        <f t="shared" si="650"/>
        <v>0</v>
      </c>
      <c r="AC701" t="b">
        <f t="shared" si="651"/>
        <v>0</v>
      </c>
      <c r="AD701" s="101" t="b">
        <f t="shared" si="652"/>
        <v>0</v>
      </c>
      <c r="AE701" t="e">
        <f t="shared" si="653"/>
        <v>#VALUE!</v>
      </c>
      <c r="AF701" t="b">
        <f t="shared" si="654"/>
        <v>0</v>
      </c>
      <c r="AG701" s="135"/>
      <c r="AH701" s="82" t="b">
        <f t="shared" si="655"/>
        <v>0</v>
      </c>
      <c r="AI701" s="99" t="b">
        <f t="shared" si="656"/>
        <v>0</v>
      </c>
      <c r="AJ701" s="70" t="b">
        <f t="shared" si="657"/>
        <v>0</v>
      </c>
      <c r="AK701" s="111" t="b">
        <f t="shared" si="672"/>
        <v>0</v>
      </c>
      <c r="AL701" s="82" t="e">
        <f t="shared" si="658"/>
        <v>#VALUE!</v>
      </c>
      <c r="AM701" s="82" t="b">
        <f t="shared" si="659"/>
        <v>0</v>
      </c>
      <c r="AN701" s="82" t="b">
        <f t="shared" si="660"/>
        <v>0</v>
      </c>
      <c r="AO701" s="82" t="b">
        <f t="shared" si="673"/>
        <v>0</v>
      </c>
      <c r="AP701" s="82" t="b">
        <f t="shared" si="661"/>
        <v>0</v>
      </c>
      <c r="AQ701" s="82" t="b">
        <f t="shared" si="674"/>
        <v>0</v>
      </c>
      <c r="AR701" s="70">
        <f t="shared" si="675"/>
        <v>0</v>
      </c>
      <c r="AS701" s="82" t="b">
        <f t="shared" si="662"/>
        <v>0</v>
      </c>
      <c r="AT701" s="82" t="b">
        <f t="shared" si="663"/>
        <v>0</v>
      </c>
      <c r="AU701" s="82" t="b">
        <f t="shared" si="664"/>
        <v>0</v>
      </c>
      <c r="AV701" s="82" t="b">
        <f t="shared" si="665"/>
        <v>0</v>
      </c>
      <c r="AW701" s="82" t="b">
        <f t="shared" si="666"/>
        <v>0</v>
      </c>
      <c r="AX701" s="82" t="b">
        <f t="shared" si="667"/>
        <v>0</v>
      </c>
      <c r="AY701" s="82" t="b">
        <f t="shared" si="676"/>
        <v>0</v>
      </c>
      <c r="AZ701" s="82"/>
      <c r="BA701" s="82" t="b">
        <f t="shared" si="677"/>
        <v>0</v>
      </c>
      <c r="BB701" s="82" t="b">
        <f t="shared" si="678"/>
        <v>0</v>
      </c>
      <c r="BC701" s="82" t="b">
        <f t="shared" si="679"/>
        <v>0</v>
      </c>
      <c r="BD701" s="70"/>
      <c r="BE701" s="70" t="str">
        <f t="shared" si="668"/>
        <v/>
      </c>
      <c r="BF701" s="70">
        <v>690</v>
      </c>
      <c r="BG701" s="70"/>
      <c r="BH701" s="70"/>
      <c r="BI701" s="70"/>
      <c r="BJ701" s="70"/>
      <c r="BK701" s="70"/>
      <c r="BL701" s="70"/>
      <c r="BM701" s="70"/>
      <c r="BN701" s="70"/>
      <c r="BO701" s="70"/>
      <c r="BP701" s="70"/>
      <c r="BQ701" s="70"/>
      <c r="BR701" s="70"/>
      <c r="BS701" s="70" t="b">
        <f t="shared" si="669"/>
        <v>0</v>
      </c>
      <c r="BT701" s="70">
        <f>COUNTA(B702:$O$830)</f>
        <v>0</v>
      </c>
      <c r="BU701" s="70"/>
      <c r="BV701" s="163"/>
      <c r="BW701" s="163"/>
      <c r="BX701" s="163"/>
      <c r="BY701" s="163"/>
      <c r="BZ701" s="163"/>
      <c r="CA701" s="163"/>
      <c r="CB701" s="163"/>
      <c r="CC701" s="163"/>
      <c r="CD701" s="163"/>
      <c r="CE701" s="163" t="str">
        <f t="shared" si="680"/>
        <v/>
      </c>
      <c r="CF701" s="163" t="str">
        <f t="shared" si="681"/>
        <v/>
      </c>
      <c r="CG701" s="163" t="str">
        <f t="shared" si="682"/>
        <v/>
      </c>
      <c r="CH701" s="163" t="str">
        <f t="shared" si="683"/>
        <v/>
      </c>
      <c r="CI701" s="163" t="str">
        <f t="shared" si="684"/>
        <v/>
      </c>
      <c r="CJ701" s="163" t="str">
        <f t="shared" si="685"/>
        <v/>
      </c>
      <c r="CK701" s="163" t="str">
        <f t="shared" si="686"/>
        <v/>
      </c>
      <c r="CL701" s="163" t="str">
        <f t="shared" si="687"/>
        <v/>
      </c>
      <c r="CM701" s="163" t="str">
        <f t="shared" si="688"/>
        <v/>
      </c>
      <c r="CN701" s="163"/>
      <c r="CO701" s="163"/>
      <c r="CP701" s="163" t="str">
        <f t="shared" si="689"/>
        <v/>
      </c>
      <c r="CQ701" s="163"/>
      <c r="CR701" s="163"/>
      <c r="CS701" s="185" t="str">
        <f t="shared" si="706"/>
        <v/>
      </c>
      <c r="CT701" s="70"/>
      <c r="CU701" s="70">
        <f t="shared" si="690"/>
        <v>0</v>
      </c>
      <c r="CV701" s="70">
        <f t="shared" si="691"/>
        <v>0</v>
      </c>
      <c r="CW701" s="70"/>
      <c r="CX701" s="96">
        <f t="shared" si="692"/>
        <v>0</v>
      </c>
      <c r="CY701" s="70"/>
      <c r="CZ701" s="70" t="e">
        <f t="shared" si="693"/>
        <v>#VALUE!</v>
      </c>
      <c r="DA701" s="70" t="e">
        <f t="shared" si="694"/>
        <v>#VALUE!</v>
      </c>
      <c r="DB701" s="70"/>
      <c r="DC701" s="70" t="b">
        <f t="shared" si="707"/>
        <v>0</v>
      </c>
      <c r="DD701" s="70">
        <f t="shared" si="695"/>
        <v>0</v>
      </c>
      <c r="DE701" s="70" t="str">
        <f t="shared" si="696"/>
        <v/>
      </c>
      <c r="DF701" s="70"/>
      <c r="DG701" s="70" t="str">
        <f t="shared" si="708"/>
        <v/>
      </c>
      <c r="DH701" s="70" t="b">
        <f t="shared" si="709"/>
        <v>0</v>
      </c>
      <c r="DI701" s="70" t="str">
        <f t="shared" si="710"/>
        <v/>
      </c>
      <c r="DJ701" s="70"/>
      <c r="DK701" s="70" t="str">
        <f t="shared" si="697"/>
        <v/>
      </c>
      <c r="DL701" s="70" t="str">
        <f t="shared" si="698"/>
        <v/>
      </c>
      <c r="DM701" s="70"/>
      <c r="DN701" s="70" t="str">
        <f t="shared" si="699"/>
        <v/>
      </c>
      <c r="DO701" s="70" t="str">
        <f>IF(DK701="","",AND((COUNTIF($DK$12:DL701,DK701))=1,(COUNTIF($DK$12:DL701,DL701))=1))</f>
        <v/>
      </c>
      <c r="DP701" s="70" t="str">
        <f>IF(DK701="","",AND((COUNTIF(DK701:$DL$812,DK701))=1,(COUNTIF(DK701:$DL$812,DL701))=1))</f>
        <v/>
      </c>
      <c r="DQ701" s="70"/>
      <c r="DR701" s="70" t="b">
        <f t="shared" si="700"/>
        <v>0</v>
      </c>
      <c r="DS701" s="70" t="b">
        <f t="shared" si="701"/>
        <v>0</v>
      </c>
      <c r="DT701" s="70">
        <f t="shared" si="711"/>
        <v>0</v>
      </c>
      <c r="DU701" s="70">
        <f t="shared" si="712"/>
        <v>0</v>
      </c>
      <c r="DV701" s="70" t="b">
        <f t="shared" si="702"/>
        <v>0</v>
      </c>
      <c r="DW701" s="70" t="b">
        <f t="shared" si="703"/>
        <v>0</v>
      </c>
      <c r="DX701" s="70"/>
      <c r="DY701" s="70" t="b">
        <f t="shared" si="704"/>
        <v>0</v>
      </c>
      <c r="DZ701" s="70">
        <f t="shared" si="705"/>
        <v>0</v>
      </c>
      <c r="EA701" s="70"/>
    </row>
    <row r="702" spans="1:131" x14ac:dyDescent="0.25">
      <c r="A702" s="24" t="str">
        <f t="shared" si="670"/>
        <v/>
      </c>
      <c r="B702" s="36"/>
      <c r="C702" s="37"/>
      <c r="D702" s="38"/>
      <c r="E702" s="37"/>
      <c r="F702" s="38"/>
      <c r="G702" s="39"/>
      <c r="H702" s="35"/>
      <c r="I702" s="30"/>
      <c r="J702" s="38"/>
      <c r="K702" s="36"/>
      <c r="L702" s="40"/>
      <c r="M702" s="43"/>
      <c r="N702" s="44"/>
      <c r="O702" s="35"/>
      <c r="P702" s="87"/>
      <c r="R702" s="70"/>
      <c r="S702" s="70"/>
      <c r="T702" s="99" t="s">
        <v>1545</v>
      </c>
      <c r="U702" s="146" t="s">
        <v>1546</v>
      </c>
      <c r="V702" s="70"/>
      <c r="W702" s="70"/>
      <c r="X702" s="70"/>
      <c r="Y702" s="70"/>
      <c r="Z702" t="b">
        <f t="shared" si="649"/>
        <v>0</v>
      </c>
      <c r="AA702" t="b">
        <f t="shared" si="671"/>
        <v>0</v>
      </c>
      <c r="AB702" t="b">
        <f t="shared" si="650"/>
        <v>0</v>
      </c>
      <c r="AC702" t="b">
        <f t="shared" si="651"/>
        <v>0</v>
      </c>
      <c r="AD702" s="101" t="b">
        <f t="shared" si="652"/>
        <v>0</v>
      </c>
      <c r="AE702" t="e">
        <f t="shared" si="653"/>
        <v>#VALUE!</v>
      </c>
      <c r="AF702" t="b">
        <f t="shared" si="654"/>
        <v>0</v>
      </c>
      <c r="AG702" s="135"/>
      <c r="AH702" s="82" t="b">
        <f t="shared" si="655"/>
        <v>0</v>
      </c>
      <c r="AI702" s="99" t="b">
        <f t="shared" si="656"/>
        <v>0</v>
      </c>
      <c r="AJ702" s="70" t="b">
        <f t="shared" si="657"/>
        <v>0</v>
      </c>
      <c r="AK702" s="111" t="b">
        <f t="shared" si="672"/>
        <v>0</v>
      </c>
      <c r="AL702" s="82" t="e">
        <f t="shared" si="658"/>
        <v>#VALUE!</v>
      </c>
      <c r="AM702" s="82" t="b">
        <f t="shared" si="659"/>
        <v>0</v>
      </c>
      <c r="AN702" s="82" t="b">
        <f t="shared" si="660"/>
        <v>0</v>
      </c>
      <c r="AO702" s="82" t="b">
        <f t="shared" si="673"/>
        <v>0</v>
      </c>
      <c r="AP702" s="82" t="b">
        <f t="shared" si="661"/>
        <v>0</v>
      </c>
      <c r="AQ702" s="82" t="b">
        <f t="shared" si="674"/>
        <v>0</v>
      </c>
      <c r="AR702" s="70">
        <f t="shared" si="675"/>
        <v>0</v>
      </c>
      <c r="AS702" s="82" t="b">
        <f t="shared" si="662"/>
        <v>0</v>
      </c>
      <c r="AT702" s="82" t="b">
        <f t="shared" si="663"/>
        <v>0</v>
      </c>
      <c r="AU702" s="82" t="b">
        <f t="shared" si="664"/>
        <v>0</v>
      </c>
      <c r="AV702" s="82" t="b">
        <f t="shared" si="665"/>
        <v>0</v>
      </c>
      <c r="AW702" s="82" t="b">
        <f t="shared" si="666"/>
        <v>0</v>
      </c>
      <c r="AX702" s="82" t="b">
        <f t="shared" si="667"/>
        <v>0</v>
      </c>
      <c r="AY702" s="82" t="b">
        <f t="shared" si="676"/>
        <v>0</v>
      </c>
      <c r="AZ702" s="82"/>
      <c r="BA702" s="82" t="b">
        <f t="shared" si="677"/>
        <v>0</v>
      </c>
      <c r="BB702" s="82" t="b">
        <f t="shared" si="678"/>
        <v>0</v>
      </c>
      <c r="BC702" s="82" t="b">
        <f t="shared" si="679"/>
        <v>0</v>
      </c>
      <c r="BD702" s="70"/>
      <c r="BE702" s="70" t="str">
        <f t="shared" si="668"/>
        <v/>
      </c>
      <c r="BF702" s="70">
        <v>691</v>
      </c>
      <c r="BG702" s="70"/>
      <c r="BH702" s="70"/>
      <c r="BI702" s="70"/>
      <c r="BJ702" s="70"/>
      <c r="BK702" s="70"/>
      <c r="BL702" s="70"/>
      <c r="BM702" s="70"/>
      <c r="BN702" s="70"/>
      <c r="BO702" s="70"/>
      <c r="BP702" s="70"/>
      <c r="BQ702" s="70"/>
      <c r="BR702" s="70"/>
      <c r="BS702" s="70" t="b">
        <f t="shared" si="669"/>
        <v>0</v>
      </c>
      <c r="BT702" s="70">
        <f>COUNTA(B703:$O$830)</f>
        <v>0</v>
      </c>
      <c r="BU702" s="70"/>
      <c r="BV702" s="163"/>
      <c r="BW702" s="163"/>
      <c r="BX702" s="163"/>
      <c r="BY702" s="163"/>
      <c r="BZ702" s="163"/>
      <c r="CA702" s="163"/>
      <c r="CB702" s="163"/>
      <c r="CC702" s="163"/>
      <c r="CD702" s="163"/>
      <c r="CE702" s="163" t="str">
        <f t="shared" si="680"/>
        <v/>
      </c>
      <c r="CF702" s="163" t="str">
        <f t="shared" si="681"/>
        <v/>
      </c>
      <c r="CG702" s="163" t="str">
        <f t="shared" si="682"/>
        <v/>
      </c>
      <c r="CH702" s="163" t="str">
        <f t="shared" si="683"/>
        <v/>
      </c>
      <c r="CI702" s="163" t="str">
        <f t="shared" si="684"/>
        <v/>
      </c>
      <c r="CJ702" s="163" t="str">
        <f t="shared" si="685"/>
        <v/>
      </c>
      <c r="CK702" s="163" t="str">
        <f t="shared" si="686"/>
        <v/>
      </c>
      <c r="CL702" s="163" t="str">
        <f t="shared" si="687"/>
        <v/>
      </c>
      <c r="CM702" s="163" t="str">
        <f t="shared" si="688"/>
        <v/>
      </c>
      <c r="CN702" s="163"/>
      <c r="CO702" s="163"/>
      <c r="CP702" s="163" t="str">
        <f t="shared" si="689"/>
        <v/>
      </c>
      <c r="CQ702" s="163"/>
      <c r="CR702" s="163"/>
      <c r="CS702" s="185" t="str">
        <f t="shared" si="706"/>
        <v/>
      </c>
      <c r="CT702" s="70"/>
      <c r="CU702" s="70">
        <f t="shared" si="690"/>
        <v>0</v>
      </c>
      <c r="CV702" s="70">
        <f t="shared" si="691"/>
        <v>0</v>
      </c>
      <c r="CW702" s="70"/>
      <c r="CX702" s="96">
        <f t="shared" si="692"/>
        <v>0</v>
      </c>
      <c r="CY702" s="70"/>
      <c r="CZ702" s="70" t="e">
        <f t="shared" si="693"/>
        <v>#VALUE!</v>
      </c>
      <c r="DA702" s="70" t="e">
        <f t="shared" si="694"/>
        <v>#VALUE!</v>
      </c>
      <c r="DB702" s="70"/>
      <c r="DC702" s="70" t="b">
        <f t="shared" si="707"/>
        <v>0</v>
      </c>
      <c r="DD702" s="70">
        <f t="shared" si="695"/>
        <v>0</v>
      </c>
      <c r="DE702" s="70" t="str">
        <f t="shared" si="696"/>
        <v/>
      </c>
      <c r="DF702" s="70"/>
      <c r="DG702" s="70" t="str">
        <f t="shared" si="708"/>
        <v/>
      </c>
      <c r="DH702" s="70" t="b">
        <f t="shared" si="709"/>
        <v>0</v>
      </c>
      <c r="DI702" s="70" t="str">
        <f t="shared" si="710"/>
        <v/>
      </c>
      <c r="DJ702" s="70"/>
      <c r="DK702" s="70" t="str">
        <f t="shared" si="697"/>
        <v/>
      </c>
      <c r="DL702" s="70" t="str">
        <f t="shared" si="698"/>
        <v/>
      </c>
      <c r="DM702" s="70"/>
      <c r="DN702" s="70" t="str">
        <f t="shared" si="699"/>
        <v/>
      </c>
      <c r="DO702" s="70" t="str">
        <f>IF(DK702="","",AND((COUNTIF($DK$12:DL702,DK702))=1,(COUNTIF($DK$12:DL702,DL702))=1))</f>
        <v/>
      </c>
      <c r="DP702" s="70" t="str">
        <f>IF(DK702="","",AND((COUNTIF(DK702:$DL$812,DK702))=1,(COUNTIF(DK702:$DL$812,DL702))=1))</f>
        <v/>
      </c>
      <c r="DQ702" s="70"/>
      <c r="DR702" s="70" t="b">
        <f t="shared" si="700"/>
        <v>0</v>
      </c>
      <c r="DS702" s="70" t="b">
        <f t="shared" si="701"/>
        <v>0</v>
      </c>
      <c r="DT702" s="70">
        <f t="shared" si="711"/>
        <v>0</v>
      </c>
      <c r="DU702" s="70">
        <f t="shared" si="712"/>
        <v>0</v>
      </c>
      <c r="DV702" s="70" t="b">
        <f t="shared" si="702"/>
        <v>0</v>
      </c>
      <c r="DW702" s="70" t="b">
        <f t="shared" si="703"/>
        <v>0</v>
      </c>
      <c r="DX702" s="70"/>
      <c r="DY702" s="70" t="b">
        <f t="shared" si="704"/>
        <v>0</v>
      </c>
      <c r="DZ702" s="70">
        <f t="shared" si="705"/>
        <v>0</v>
      </c>
      <c r="EA702" s="70"/>
    </row>
    <row r="703" spans="1:131" x14ac:dyDescent="0.25">
      <c r="A703" s="24" t="str">
        <f t="shared" si="670"/>
        <v/>
      </c>
      <c r="B703" s="36"/>
      <c r="C703" s="37"/>
      <c r="D703" s="38"/>
      <c r="E703" s="37"/>
      <c r="F703" s="38"/>
      <c r="G703" s="39"/>
      <c r="H703" s="35"/>
      <c r="I703" s="30"/>
      <c r="J703" s="38"/>
      <c r="K703" s="36"/>
      <c r="L703" s="40"/>
      <c r="M703" s="43"/>
      <c r="N703" s="44"/>
      <c r="O703" s="35"/>
      <c r="P703" s="87"/>
      <c r="R703" s="70"/>
      <c r="S703" s="70"/>
      <c r="T703" s="99" t="s">
        <v>1547</v>
      </c>
      <c r="U703" s="146" t="s">
        <v>1548</v>
      </c>
      <c r="V703" s="70"/>
      <c r="W703" s="70"/>
      <c r="X703" s="70"/>
      <c r="Y703" s="70"/>
      <c r="Z703" t="b">
        <f t="shared" si="649"/>
        <v>0</v>
      </c>
      <c r="AA703" t="b">
        <f t="shared" si="671"/>
        <v>0</v>
      </c>
      <c r="AB703" t="b">
        <f t="shared" si="650"/>
        <v>0</v>
      </c>
      <c r="AC703" t="b">
        <f t="shared" si="651"/>
        <v>0</v>
      </c>
      <c r="AD703" s="101" t="b">
        <f t="shared" si="652"/>
        <v>0</v>
      </c>
      <c r="AE703" t="e">
        <f t="shared" si="653"/>
        <v>#VALUE!</v>
      </c>
      <c r="AF703" t="b">
        <f t="shared" si="654"/>
        <v>0</v>
      </c>
      <c r="AG703" s="135"/>
      <c r="AH703" s="82" t="b">
        <f t="shared" si="655"/>
        <v>0</v>
      </c>
      <c r="AI703" s="99" t="b">
        <f t="shared" si="656"/>
        <v>0</v>
      </c>
      <c r="AJ703" s="70" t="b">
        <f t="shared" si="657"/>
        <v>0</v>
      </c>
      <c r="AK703" s="111" t="b">
        <f t="shared" si="672"/>
        <v>0</v>
      </c>
      <c r="AL703" s="82" t="e">
        <f t="shared" si="658"/>
        <v>#VALUE!</v>
      </c>
      <c r="AM703" s="82" t="b">
        <f t="shared" si="659"/>
        <v>0</v>
      </c>
      <c r="AN703" s="82" t="b">
        <f t="shared" si="660"/>
        <v>0</v>
      </c>
      <c r="AO703" s="82" t="b">
        <f t="shared" si="673"/>
        <v>0</v>
      </c>
      <c r="AP703" s="82" t="b">
        <f t="shared" si="661"/>
        <v>0</v>
      </c>
      <c r="AQ703" s="82" t="b">
        <f t="shared" si="674"/>
        <v>0</v>
      </c>
      <c r="AR703" s="70">
        <f t="shared" si="675"/>
        <v>0</v>
      </c>
      <c r="AS703" s="82" t="b">
        <f t="shared" si="662"/>
        <v>0</v>
      </c>
      <c r="AT703" s="82" t="b">
        <f t="shared" si="663"/>
        <v>0</v>
      </c>
      <c r="AU703" s="82" t="b">
        <f t="shared" si="664"/>
        <v>0</v>
      </c>
      <c r="AV703" s="82" t="b">
        <f t="shared" si="665"/>
        <v>0</v>
      </c>
      <c r="AW703" s="82" t="b">
        <f t="shared" si="666"/>
        <v>0</v>
      </c>
      <c r="AX703" s="82" t="b">
        <f t="shared" si="667"/>
        <v>0</v>
      </c>
      <c r="AY703" s="82" t="b">
        <f t="shared" si="676"/>
        <v>0</v>
      </c>
      <c r="AZ703" s="82"/>
      <c r="BA703" s="82" t="b">
        <f t="shared" si="677"/>
        <v>0</v>
      </c>
      <c r="BB703" s="82" t="b">
        <f t="shared" si="678"/>
        <v>0</v>
      </c>
      <c r="BC703" s="82" t="b">
        <f t="shared" si="679"/>
        <v>0</v>
      </c>
      <c r="BD703" s="70"/>
      <c r="BE703" s="70" t="str">
        <f t="shared" si="668"/>
        <v/>
      </c>
      <c r="BF703" s="70">
        <v>692</v>
      </c>
      <c r="BG703" s="70"/>
      <c r="BH703" s="70"/>
      <c r="BI703" s="70"/>
      <c r="BJ703" s="70"/>
      <c r="BK703" s="70"/>
      <c r="BL703" s="70"/>
      <c r="BM703" s="70"/>
      <c r="BN703" s="70"/>
      <c r="BO703" s="70"/>
      <c r="BP703" s="70"/>
      <c r="BQ703" s="70"/>
      <c r="BR703" s="70"/>
      <c r="BS703" s="70" t="b">
        <f t="shared" si="669"/>
        <v>0</v>
      </c>
      <c r="BT703" s="70">
        <f>COUNTA(B704:$O$830)</f>
        <v>0</v>
      </c>
      <c r="BU703" s="70"/>
      <c r="BV703" s="163"/>
      <c r="BW703" s="163"/>
      <c r="BX703" s="163"/>
      <c r="BY703" s="163"/>
      <c r="BZ703" s="163"/>
      <c r="CA703" s="163"/>
      <c r="CB703" s="163"/>
      <c r="CC703" s="163"/>
      <c r="CD703" s="163"/>
      <c r="CE703" s="163" t="str">
        <f t="shared" si="680"/>
        <v/>
      </c>
      <c r="CF703" s="163" t="str">
        <f t="shared" si="681"/>
        <v/>
      </c>
      <c r="CG703" s="163" t="str">
        <f t="shared" si="682"/>
        <v/>
      </c>
      <c r="CH703" s="163" t="str">
        <f t="shared" si="683"/>
        <v/>
      </c>
      <c r="CI703" s="163" t="str">
        <f t="shared" si="684"/>
        <v/>
      </c>
      <c r="CJ703" s="163" t="str">
        <f t="shared" si="685"/>
        <v/>
      </c>
      <c r="CK703" s="163" t="str">
        <f t="shared" si="686"/>
        <v/>
      </c>
      <c r="CL703" s="163" t="str">
        <f t="shared" si="687"/>
        <v/>
      </c>
      <c r="CM703" s="163" t="str">
        <f t="shared" si="688"/>
        <v/>
      </c>
      <c r="CN703" s="163"/>
      <c r="CO703" s="163"/>
      <c r="CP703" s="163" t="str">
        <f t="shared" si="689"/>
        <v/>
      </c>
      <c r="CQ703" s="163"/>
      <c r="CR703" s="163"/>
      <c r="CS703" s="185" t="str">
        <f t="shared" si="706"/>
        <v/>
      </c>
      <c r="CT703" s="70"/>
      <c r="CU703" s="70">
        <f t="shared" si="690"/>
        <v>0</v>
      </c>
      <c r="CV703" s="70">
        <f t="shared" si="691"/>
        <v>0</v>
      </c>
      <c r="CW703" s="70"/>
      <c r="CX703" s="96">
        <f t="shared" si="692"/>
        <v>0</v>
      </c>
      <c r="CY703" s="70"/>
      <c r="CZ703" s="70" t="e">
        <f t="shared" si="693"/>
        <v>#VALUE!</v>
      </c>
      <c r="DA703" s="70" t="e">
        <f t="shared" si="694"/>
        <v>#VALUE!</v>
      </c>
      <c r="DB703" s="70"/>
      <c r="DC703" s="70" t="b">
        <f t="shared" si="707"/>
        <v>0</v>
      </c>
      <c r="DD703" s="70">
        <f t="shared" si="695"/>
        <v>0</v>
      </c>
      <c r="DE703" s="70" t="str">
        <f t="shared" si="696"/>
        <v/>
      </c>
      <c r="DF703" s="70"/>
      <c r="DG703" s="70" t="str">
        <f t="shared" si="708"/>
        <v/>
      </c>
      <c r="DH703" s="70" t="b">
        <f t="shared" si="709"/>
        <v>0</v>
      </c>
      <c r="DI703" s="70" t="str">
        <f t="shared" si="710"/>
        <v/>
      </c>
      <c r="DJ703" s="70"/>
      <c r="DK703" s="70" t="str">
        <f t="shared" si="697"/>
        <v/>
      </c>
      <c r="DL703" s="70" t="str">
        <f t="shared" si="698"/>
        <v/>
      </c>
      <c r="DM703" s="70"/>
      <c r="DN703" s="70" t="str">
        <f t="shared" si="699"/>
        <v/>
      </c>
      <c r="DO703" s="70" t="str">
        <f>IF(DK703="","",AND((COUNTIF($DK$12:DL703,DK703))=1,(COUNTIF($DK$12:DL703,DL703))=1))</f>
        <v/>
      </c>
      <c r="DP703" s="70" t="str">
        <f>IF(DK703="","",AND((COUNTIF(DK703:$DL$812,DK703))=1,(COUNTIF(DK703:$DL$812,DL703))=1))</f>
        <v/>
      </c>
      <c r="DQ703" s="70"/>
      <c r="DR703" s="70" t="b">
        <f t="shared" si="700"/>
        <v>0</v>
      </c>
      <c r="DS703" s="70" t="b">
        <f t="shared" si="701"/>
        <v>0</v>
      </c>
      <c r="DT703" s="70">
        <f t="shared" si="711"/>
        <v>0</v>
      </c>
      <c r="DU703" s="70">
        <f t="shared" si="712"/>
        <v>0</v>
      </c>
      <c r="DV703" s="70" t="b">
        <f t="shared" si="702"/>
        <v>0</v>
      </c>
      <c r="DW703" s="70" t="b">
        <f t="shared" si="703"/>
        <v>0</v>
      </c>
      <c r="DX703" s="70"/>
      <c r="DY703" s="70" t="b">
        <f t="shared" si="704"/>
        <v>0</v>
      </c>
      <c r="DZ703" s="70">
        <f t="shared" si="705"/>
        <v>0</v>
      </c>
      <c r="EA703" s="70"/>
    </row>
    <row r="704" spans="1:131" x14ac:dyDescent="0.25">
      <c r="A704" s="24" t="str">
        <f t="shared" si="670"/>
        <v/>
      </c>
      <c r="B704" s="36"/>
      <c r="C704" s="37"/>
      <c r="D704" s="38"/>
      <c r="E704" s="37"/>
      <c r="F704" s="38"/>
      <c r="G704" s="39"/>
      <c r="H704" s="35"/>
      <c r="I704" s="30"/>
      <c r="J704" s="38"/>
      <c r="K704" s="36"/>
      <c r="L704" s="40"/>
      <c r="M704" s="43"/>
      <c r="N704" s="44"/>
      <c r="O704" s="35"/>
      <c r="P704" s="87"/>
      <c r="R704" s="70"/>
      <c r="S704" s="70"/>
      <c r="T704" s="99" t="s">
        <v>1549</v>
      </c>
      <c r="U704" s="146" t="s">
        <v>1550</v>
      </c>
      <c r="V704" s="70"/>
      <c r="W704" s="70"/>
      <c r="X704" s="70"/>
      <c r="Y704" s="70"/>
      <c r="Z704" t="b">
        <f t="shared" si="649"/>
        <v>0</v>
      </c>
      <c r="AA704" t="b">
        <f t="shared" si="671"/>
        <v>0</v>
      </c>
      <c r="AB704" t="b">
        <f t="shared" si="650"/>
        <v>0</v>
      </c>
      <c r="AC704" t="b">
        <f t="shared" si="651"/>
        <v>0</v>
      </c>
      <c r="AD704" s="101" t="b">
        <f t="shared" si="652"/>
        <v>0</v>
      </c>
      <c r="AE704" t="e">
        <f t="shared" si="653"/>
        <v>#VALUE!</v>
      </c>
      <c r="AF704" t="b">
        <f t="shared" si="654"/>
        <v>0</v>
      </c>
      <c r="AG704" s="135"/>
      <c r="AH704" s="82" t="b">
        <f t="shared" si="655"/>
        <v>0</v>
      </c>
      <c r="AI704" s="99" t="b">
        <f t="shared" si="656"/>
        <v>0</v>
      </c>
      <c r="AJ704" s="70" t="b">
        <f t="shared" si="657"/>
        <v>0</v>
      </c>
      <c r="AK704" s="111" t="b">
        <f t="shared" si="672"/>
        <v>0</v>
      </c>
      <c r="AL704" s="82" t="e">
        <f t="shared" si="658"/>
        <v>#VALUE!</v>
      </c>
      <c r="AM704" s="82" t="b">
        <f t="shared" si="659"/>
        <v>0</v>
      </c>
      <c r="AN704" s="82" t="b">
        <f t="shared" si="660"/>
        <v>0</v>
      </c>
      <c r="AO704" s="82" t="b">
        <f t="shared" si="673"/>
        <v>0</v>
      </c>
      <c r="AP704" s="82" t="b">
        <f t="shared" si="661"/>
        <v>0</v>
      </c>
      <c r="AQ704" s="82" t="b">
        <f t="shared" si="674"/>
        <v>0</v>
      </c>
      <c r="AR704" s="70">
        <f t="shared" si="675"/>
        <v>0</v>
      </c>
      <c r="AS704" s="82" t="b">
        <f t="shared" si="662"/>
        <v>0</v>
      </c>
      <c r="AT704" s="82" t="b">
        <f t="shared" si="663"/>
        <v>0</v>
      </c>
      <c r="AU704" s="82" t="b">
        <f t="shared" si="664"/>
        <v>0</v>
      </c>
      <c r="AV704" s="82" t="b">
        <f t="shared" si="665"/>
        <v>0</v>
      </c>
      <c r="AW704" s="82" t="b">
        <f t="shared" si="666"/>
        <v>0</v>
      </c>
      <c r="AX704" s="82" t="b">
        <f t="shared" si="667"/>
        <v>0</v>
      </c>
      <c r="AY704" s="82" t="b">
        <f t="shared" si="676"/>
        <v>0</v>
      </c>
      <c r="AZ704" s="82"/>
      <c r="BA704" s="82" t="b">
        <f t="shared" si="677"/>
        <v>0</v>
      </c>
      <c r="BB704" s="82" t="b">
        <f t="shared" si="678"/>
        <v>0</v>
      </c>
      <c r="BC704" s="82" t="b">
        <f t="shared" si="679"/>
        <v>0</v>
      </c>
      <c r="BD704" s="70"/>
      <c r="BE704" s="70" t="str">
        <f t="shared" si="668"/>
        <v/>
      </c>
      <c r="BF704" s="70">
        <v>693</v>
      </c>
      <c r="BG704" s="70"/>
      <c r="BH704" s="70"/>
      <c r="BI704" s="70"/>
      <c r="BJ704" s="70"/>
      <c r="BK704" s="70"/>
      <c r="BL704" s="70"/>
      <c r="BM704" s="70"/>
      <c r="BN704" s="70"/>
      <c r="BO704" s="70"/>
      <c r="BP704" s="70"/>
      <c r="BQ704" s="70"/>
      <c r="BR704" s="70"/>
      <c r="BS704" s="70" t="b">
        <f t="shared" si="669"/>
        <v>0</v>
      </c>
      <c r="BT704" s="70">
        <f>COUNTA(B705:$O$830)</f>
        <v>0</v>
      </c>
      <c r="BU704" s="70"/>
      <c r="BV704" s="163"/>
      <c r="BW704" s="163"/>
      <c r="BX704" s="163"/>
      <c r="BY704" s="163"/>
      <c r="BZ704" s="163"/>
      <c r="CA704" s="163"/>
      <c r="CB704" s="163"/>
      <c r="CC704" s="163"/>
      <c r="CD704" s="163"/>
      <c r="CE704" s="163" t="str">
        <f t="shared" si="680"/>
        <v/>
      </c>
      <c r="CF704" s="163" t="str">
        <f t="shared" si="681"/>
        <v/>
      </c>
      <c r="CG704" s="163" t="str">
        <f t="shared" si="682"/>
        <v/>
      </c>
      <c r="CH704" s="163" t="str">
        <f t="shared" si="683"/>
        <v/>
      </c>
      <c r="CI704" s="163" t="str">
        <f t="shared" si="684"/>
        <v/>
      </c>
      <c r="CJ704" s="163" t="str">
        <f t="shared" si="685"/>
        <v/>
      </c>
      <c r="CK704" s="163" t="str">
        <f t="shared" si="686"/>
        <v/>
      </c>
      <c r="CL704" s="163" t="str">
        <f t="shared" si="687"/>
        <v/>
      </c>
      <c r="CM704" s="163" t="str">
        <f t="shared" si="688"/>
        <v/>
      </c>
      <c r="CN704" s="163"/>
      <c r="CO704" s="163"/>
      <c r="CP704" s="163" t="str">
        <f t="shared" si="689"/>
        <v/>
      </c>
      <c r="CQ704" s="163"/>
      <c r="CR704" s="163"/>
      <c r="CS704" s="185" t="str">
        <f t="shared" si="706"/>
        <v/>
      </c>
      <c r="CT704" s="70"/>
      <c r="CU704" s="70">
        <f t="shared" si="690"/>
        <v>0</v>
      </c>
      <c r="CV704" s="70">
        <f t="shared" si="691"/>
        <v>0</v>
      </c>
      <c r="CW704" s="70"/>
      <c r="CX704" s="96">
        <f t="shared" si="692"/>
        <v>0</v>
      </c>
      <c r="CY704" s="70"/>
      <c r="CZ704" s="70" t="e">
        <f t="shared" si="693"/>
        <v>#VALUE!</v>
      </c>
      <c r="DA704" s="70" t="e">
        <f t="shared" si="694"/>
        <v>#VALUE!</v>
      </c>
      <c r="DB704" s="70"/>
      <c r="DC704" s="70" t="b">
        <f t="shared" si="707"/>
        <v>0</v>
      </c>
      <c r="DD704" s="70">
        <f t="shared" si="695"/>
        <v>0</v>
      </c>
      <c r="DE704" s="70" t="str">
        <f t="shared" si="696"/>
        <v/>
      </c>
      <c r="DF704" s="70"/>
      <c r="DG704" s="70" t="str">
        <f t="shared" si="708"/>
        <v/>
      </c>
      <c r="DH704" s="70" t="b">
        <f t="shared" si="709"/>
        <v>0</v>
      </c>
      <c r="DI704" s="70" t="str">
        <f t="shared" si="710"/>
        <v/>
      </c>
      <c r="DJ704" s="70"/>
      <c r="DK704" s="70" t="str">
        <f t="shared" si="697"/>
        <v/>
      </c>
      <c r="DL704" s="70" t="str">
        <f t="shared" si="698"/>
        <v/>
      </c>
      <c r="DM704" s="70"/>
      <c r="DN704" s="70" t="str">
        <f t="shared" si="699"/>
        <v/>
      </c>
      <c r="DO704" s="70" t="str">
        <f>IF(DK704="","",AND((COUNTIF($DK$12:DL704,DK704))=1,(COUNTIF($DK$12:DL704,DL704))=1))</f>
        <v/>
      </c>
      <c r="DP704" s="70" t="str">
        <f>IF(DK704="","",AND((COUNTIF(DK704:$DL$812,DK704))=1,(COUNTIF(DK704:$DL$812,DL704))=1))</f>
        <v/>
      </c>
      <c r="DQ704" s="70"/>
      <c r="DR704" s="70" t="b">
        <f t="shared" si="700"/>
        <v>0</v>
      </c>
      <c r="DS704" s="70" t="b">
        <f t="shared" si="701"/>
        <v>0</v>
      </c>
      <c r="DT704" s="70">
        <f t="shared" si="711"/>
        <v>0</v>
      </c>
      <c r="DU704" s="70">
        <f t="shared" si="712"/>
        <v>0</v>
      </c>
      <c r="DV704" s="70" t="b">
        <f t="shared" si="702"/>
        <v>0</v>
      </c>
      <c r="DW704" s="70" t="b">
        <f t="shared" si="703"/>
        <v>0</v>
      </c>
      <c r="DX704" s="70"/>
      <c r="DY704" s="70" t="b">
        <f t="shared" si="704"/>
        <v>0</v>
      </c>
      <c r="DZ704" s="70">
        <f t="shared" si="705"/>
        <v>0</v>
      </c>
      <c r="EA704" s="70"/>
    </row>
    <row r="705" spans="1:131" x14ac:dyDescent="0.25">
      <c r="A705" s="24" t="str">
        <f t="shared" si="670"/>
        <v/>
      </c>
      <c r="B705" s="36"/>
      <c r="C705" s="37"/>
      <c r="D705" s="38"/>
      <c r="E705" s="37"/>
      <c r="F705" s="38"/>
      <c r="G705" s="39"/>
      <c r="H705" s="35"/>
      <c r="I705" s="30"/>
      <c r="J705" s="38"/>
      <c r="K705" s="36"/>
      <c r="L705" s="40"/>
      <c r="M705" s="43"/>
      <c r="N705" s="44"/>
      <c r="O705" s="35"/>
      <c r="P705" s="87"/>
      <c r="R705" s="70"/>
      <c r="S705" s="70"/>
      <c r="T705" s="99" t="s">
        <v>1551</v>
      </c>
      <c r="U705" s="146" t="s">
        <v>1552</v>
      </c>
      <c r="V705" s="70"/>
      <c r="W705" s="70"/>
      <c r="X705" s="70"/>
      <c r="Y705" s="70"/>
      <c r="Z705" t="b">
        <f t="shared" si="649"/>
        <v>0</v>
      </c>
      <c r="AA705" t="b">
        <f t="shared" si="671"/>
        <v>0</v>
      </c>
      <c r="AB705" t="b">
        <f t="shared" si="650"/>
        <v>0</v>
      </c>
      <c r="AC705" t="b">
        <f t="shared" si="651"/>
        <v>0</v>
      </c>
      <c r="AD705" s="101" t="b">
        <f t="shared" si="652"/>
        <v>0</v>
      </c>
      <c r="AE705" t="e">
        <f t="shared" si="653"/>
        <v>#VALUE!</v>
      </c>
      <c r="AF705" t="b">
        <f t="shared" si="654"/>
        <v>0</v>
      </c>
      <c r="AG705" s="135"/>
      <c r="AH705" s="82" t="b">
        <f t="shared" si="655"/>
        <v>0</v>
      </c>
      <c r="AI705" s="99" t="b">
        <f t="shared" si="656"/>
        <v>0</v>
      </c>
      <c r="AJ705" s="70" t="b">
        <f t="shared" si="657"/>
        <v>0</v>
      </c>
      <c r="AK705" s="111" t="b">
        <f t="shared" si="672"/>
        <v>0</v>
      </c>
      <c r="AL705" s="82" t="e">
        <f t="shared" si="658"/>
        <v>#VALUE!</v>
      </c>
      <c r="AM705" s="82" t="b">
        <f t="shared" si="659"/>
        <v>0</v>
      </c>
      <c r="AN705" s="82" t="b">
        <f t="shared" si="660"/>
        <v>0</v>
      </c>
      <c r="AO705" s="82" t="b">
        <f t="shared" si="673"/>
        <v>0</v>
      </c>
      <c r="AP705" s="82" t="b">
        <f t="shared" si="661"/>
        <v>0</v>
      </c>
      <c r="AQ705" s="82" t="b">
        <f t="shared" si="674"/>
        <v>0</v>
      </c>
      <c r="AR705" s="70">
        <f t="shared" si="675"/>
        <v>0</v>
      </c>
      <c r="AS705" s="82" t="b">
        <f t="shared" si="662"/>
        <v>0</v>
      </c>
      <c r="AT705" s="82" t="b">
        <f t="shared" si="663"/>
        <v>0</v>
      </c>
      <c r="AU705" s="82" t="b">
        <f t="shared" si="664"/>
        <v>0</v>
      </c>
      <c r="AV705" s="82" t="b">
        <f t="shared" si="665"/>
        <v>0</v>
      </c>
      <c r="AW705" s="82" t="b">
        <f t="shared" si="666"/>
        <v>0</v>
      </c>
      <c r="AX705" s="82" t="b">
        <f t="shared" si="667"/>
        <v>0</v>
      </c>
      <c r="AY705" s="82" t="b">
        <f t="shared" si="676"/>
        <v>0</v>
      </c>
      <c r="AZ705" s="82"/>
      <c r="BA705" s="82" t="b">
        <f t="shared" si="677"/>
        <v>0</v>
      </c>
      <c r="BB705" s="82" t="b">
        <f t="shared" si="678"/>
        <v>0</v>
      </c>
      <c r="BC705" s="82" t="b">
        <f t="shared" si="679"/>
        <v>0</v>
      </c>
      <c r="BD705" s="70"/>
      <c r="BE705" s="70" t="str">
        <f t="shared" si="668"/>
        <v/>
      </c>
      <c r="BF705" s="70">
        <v>694</v>
      </c>
      <c r="BG705" s="70"/>
      <c r="BH705" s="70"/>
      <c r="BI705" s="70"/>
      <c r="BJ705" s="70"/>
      <c r="BK705" s="70"/>
      <c r="BL705" s="70"/>
      <c r="BM705" s="70"/>
      <c r="BN705" s="70"/>
      <c r="BO705" s="70"/>
      <c r="BP705" s="70"/>
      <c r="BQ705" s="70"/>
      <c r="BR705" s="70"/>
      <c r="BS705" s="70" t="b">
        <f t="shared" si="669"/>
        <v>0</v>
      </c>
      <c r="BT705" s="70">
        <f>COUNTA(B706:$O$830)</f>
        <v>0</v>
      </c>
      <c r="BU705" s="70"/>
      <c r="BV705" s="163"/>
      <c r="BW705" s="163"/>
      <c r="BX705" s="163"/>
      <c r="BY705" s="163"/>
      <c r="BZ705" s="163"/>
      <c r="CA705" s="163"/>
      <c r="CB705" s="163"/>
      <c r="CC705" s="163"/>
      <c r="CD705" s="163"/>
      <c r="CE705" s="163" t="str">
        <f t="shared" si="680"/>
        <v/>
      </c>
      <c r="CF705" s="163" t="str">
        <f t="shared" si="681"/>
        <v/>
      </c>
      <c r="CG705" s="163" t="str">
        <f t="shared" si="682"/>
        <v/>
      </c>
      <c r="CH705" s="163" t="str">
        <f t="shared" si="683"/>
        <v/>
      </c>
      <c r="CI705" s="163" t="str">
        <f t="shared" si="684"/>
        <v/>
      </c>
      <c r="CJ705" s="163" t="str">
        <f t="shared" si="685"/>
        <v/>
      </c>
      <c r="CK705" s="163" t="str">
        <f t="shared" si="686"/>
        <v/>
      </c>
      <c r="CL705" s="163" t="str">
        <f t="shared" si="687"/>
        <v/>
      </c>
      <c r="CM705" s="163" t="str">
        <f t="shared" si="688"/>
        <v/>
      </c>
      <c r="CN705" s="163"/>
      <c r="CO705" s="163"/>
      <c r="CP705" s="163" t="str">
        <f t="shared" si="689"/>
        <v/>
      </c>
      <c r="CQ705" s="163"/>
      <c r="CR705" s="163"/>
      <c r="CS705" s="185" t="str">
        <f t="shared" si="706"/>
        <v/>
      </c>
      <c r="CT705" s="70"/>
      <c r="CU705" s="70">
        <f t="shared" si="690"/>
        <v>0</v>
      </c>
      <c r="CV705" s="70">
        <f t="shared" si="691"/>
        <v>0</v>
      </c>
      <c r="CW705" s="70"/>
      <c r="CX705" s="96">
        <f t="shared" si="692"/>
        <v>0</v>
      </c>
      <c r="CY705" s="70"/>
      <c r="CZ705" s="70" t="e">
        <f t="shared" si="693"/>
        <v>#VALUE!</v>
      </c>
      <c r="DA705" s="70" t="e">
        <f t="shared" si="694"/>
        <v>#VALUE!</v>
      </c>
      <c r="DB705" s="70"/>
      <c r="DC705" s="70" t="b">
        <f t="shared" si="707"/>
        <v>0</v>
      </c>
      <c r="DD705" s="70">
        <f t="shared" si="695"/>
        <v>0</v>
      </c>
      <c r="DE705" s="70" t="str">
        <f t="shared" si="696"/>
        <v/>
      </c>
      <c r="DF705" s="70"/>
      <c r="DG705" s="70" t="str">
        <f t="shared" si="708"/>
        <v/>
      </c>
      <c r="DH705" s="70" t="b">
        <f t="shared" si="709"/>
        <v>0</v>
      </c>
      <c r="DI705" s="70" t="str">
        <f t="shared" si="710"/>
        <v/>
      </c>
      <c r="DJ705" s="70"/>
      <c r="DK705" s="70" t="str">
        <f t="shared" si="697"/>
        <v/>
      </c>
      <c r="DL705" s="70" t="str">
        <f t="shared" si="698"/>
        <v/>
      </c>
      <c r="DM705" s="70"/>
      <c r="DN705" s="70" t="str">
        <f t="shared" si="699"/>
        <v/>
      </c>
      <c r="DO705" s="70" t="str">
        <f>IF(DK705="","",AND((COUNTIF($DK$12:DL705,DK705))=1,(COUNTIF($DK$12:DL705,DL705))=1))</f>
        <v/>
      </c>
      <c r="DP705" s="70" t="str">
        <f>IF(DK705="","",AND((COUNTIF(DK705:$DL$812,DK705))=1,(COUNTIF(DK705:$DL$812,DL705))=1))</f>
        <v/>
      </c>
      <c r="DQ705" s="70"/>
      <c r="DR705" s="70" t="b">
        <f t="shared" si="700"/>
        <v>0</v>
      </c>
      <c r="DS705" s="70" t="b">
        <f t="shared" si="701"/>
        <v>0</v>
      </c>
      <c r="DT705" s="70">
        <f t="shared" si="711"/>
        <v>0</v>
      </c>
      <c r="DU705" s="70">
        <f t="shared" si="712"/>
        <v>0</v>
      </c>
      <c r="DV705" s="70" t="b">
        <f t="shared" si="702"/>
        <v>0</v>
      </c>
      <c r="DW705" s="70" t="b">
        <f t="shared" si="703"/>
        <v>0</v>
      </c>
      <c r="DX705" s="70"/>
      <c r="DY705" s="70" t="b">
        <f t="shared" si="704"/>
        <v>0</v>
      </c>
      <c r="DZ705" s="70">
        <f t="shared" si="705"/>
        <v>0</v>
      </c>
      <c r="EA705" s="70"/>
    </row>
    <row r="706" spans="1:131" x14ac:dyDescent="0.25">
      <c r="A706" s="24" t="str">
        <f t="shared" si="670"/>
        <v/>
      </c>
      <c r="B706" s="36"/>
      <c r="C706" s="37"/>
      <c r="D706" s="38"/>
      <c r="E706" s="37"/>
      <c r="F706" s="38"/>
      <c r="G706" s="39"/>
      <c r="H706" s="35"/>
      <c r="I706" s="30"/>
      <c r="J706" s="38"/>
      <c r="K706" s="36"/>
      <c r="L706" s="40"/>
      <c r="M706" s="43"/>
      <c r="N706" s="44"/>
      <c r="O706" s="35"/>
      <c r="P706" s="87"/>
      <c r="R706" s="70"/>
      <c r="S706" s="70"/>
      <c r="T706" s="99" t="s">
        <v>1553</v>
      </c>
      <c r="U706" s="146" t="s">
        <v>1554</v>
      </c>
      <c r="V706" s="70"/>
      <c r="W706" s="70"/>
      <c r="X706" s="70"/>
      <c r="Y706" s="70"/>
      <c r="Z706" t="b">
        <f t="shared" si="649"/>
        <v>0</v>
      </c>
      <c r="AA706" t="b">
        <f t="shared" si="671"/>
        <v>0</v>
      </c>
      <c r="AB706" t="b">
        <f t="shared" si="650"/>
        <v>0</v>
      </c>
      <c r="AC706" t="b">
        <f t="shared" si="651"/>
        <v>0</v>
      </c>
      <c r="AD706" s="101" t="b">
        <f t="shared" si="652"/>
        <v>0</v>
      </c>
      <c r="AE706" t="e">
        <f t="shared" si="653"/>
        <v>#VALUE!</v>
      </c>
      <c r="AF706" t="b">
        <f t="shared" si="654"/>
        <v>0</v>
      </c>
      <c r="AG706" s="135"/>
      <c r="AH706" s="82" t="b">
        <f t="shared" si="655"/>
        <v>0</v>
      </c>
      <c r="AI706" s="99" t="b">
        <f t="shared" si="656"/>
        <v>0</v>
      </c>
      <c r="AJ706" s="70" t="b">
        <f t="shared" si="657"/>
        <v>0</v>
      </c>
      <c r="AK706" s="111" t="b">
        <f t="shared" si="672"/>
        <v>0</v>
      </c>
      <c r="AL706" s="82" t="e">
        <f t="shared" si="658"/>
        <v>#VALUE!</v>
      </c>
      <c r="AM706" s="82" t="b">
        <f t="shared" si="659"/>
        <v>0</v>
      </c>
      <c r="AN706" s="82" t="b">
        <f t="shared" si="660"/>
        <v>0</v>
      </c>
      <c r="AO706" s="82" t="b">
        <f t="shared" si="673"/>
        <v>0</v>
      </c>
      <c r="AP706" s="82" t="b">
        <f t="shared" si="661"/>
        <v>0</v>
      </c>
      <c r="AQ706" s="82" t="b">
        <f t="shared" si="674"/>
        <v>0</v>
      </c>
      <c r="AR706" s="70">
        <f t="shared" si="675"/>
        <v>0</v>
      </c>
      <c r="AS706" s="82" t="b">
        <f t="shared" si="662"/>
        <v>0</v>
      </c>
      <c r="AT706" s="82" t="b">
        <f t="shared" si="663"/>
        <v>0</v>
      </c>
      <c r="AU706" s="82" t="b">
        <f t="shared" si="664"/>
        <v>0</v>
      </c>
      <c r="AV706" s="82" t="b">
        <f t="shared" si="665"/>
        <v>0</v>
      </c>
      <c r="AW706" s="82" t="b">
        <f t="shared" si="666"/>
        <v>0</v>
      </c>
      <c r="AX706" s="82" t="b">
        <f t="shared" si="667"/>
        <v>0</v>
      </c>
      <c r="AY706" s="82" t="b">
        <f t="shared" si="676"/>
        <v>0</v>
      </c>
      <c r="AZ706" s="82"/>
      <c r="BA706" s="82" t="b">
        <f t="shared" si="677"/>
        <v>0</v>
      </c>
      <c r="BB706" s="82" t="b">
        <f t="shared" si="678"/>
        <v>0</v>
      </c>
      <c r="BC706" s="82" t="b">
        <f t="shared" si="679"/>
        <v>0</v>
      </c>
      <c r="BD706" s="70"/>
      <c r="BE706" s="70" t="str">
        <f t="shared" si="668"/>
        <v/>
      </c>
      <c r="BF706" s="70">
        <v>695</v>
      </c>
      <c r="BG706" s="70"/>
      <c r="BH706" s="70"/>
      <c r="BI706" s="70"/>
      <c r="BJ706" s="70"/>
      <c r="BK706" s="70"/>
      <c r="BL706" s="70"/>
      <c r="BM706" s="70"/>
      <c r="BN706" s="70"/>
      <c r="BO706" s="70"/>
      <c r="BP706" s="70"/>
      <c r="BQ706" s="70"/>
      <c r="BR706" s="70"/>
      <c r="BS706" s="70" t="b">
        <f t="shared" si="669"/>
        <v>0</v>
      </c>
      <c r="BT706" s="70">
        <f>COUNTA(B707:$O$830)</f>
        <v>0</v>
      </c>
      <c r="BU706" s="70"/>
      <c r="BV706" s="163"/>
      <c r="BW706" s="163"/>
      <c r="BX706" s="163"/>
      <c r="BY706" s="163"/>
      <c r="BZ706" s="163"/>
      <c r="CA706" s="163"/>
      <c r="CB706" s="163"/>
      <c r="CC706" s="163"/>
      <c r="CD706" s="163"/>
      <c r="CE706" s="163" t="str">
        <f t="shared" si="680"/>
        <v/>
      </c>
      <c r="CF706" s="163" t="str">
        <f t="shared" si="681"/>
        <v/>
      </c>
      <c r="CG706" s="163" t="str">
        <f t="shared" si="682"/>
        <v/>
      </c>
      <c r="CH706" s="163" t="str">
        <f t="shared" si="683"/>
        <v/>
      </c>
      <c r="CI706" s="163" t="str">
        <f t="shared" si="684"/>
        <v/>
      </c>
      <c r="CJ706" s="163" t="str">
        <f t="shared" si="685"/>
        <v/>
      </c>
      <c r="CK706" s="163" t="str">
        <f t="shared" si="686"/>
        <v/>
      </c>
      <c r="CL706" s="163" t="str">
        <f t="shared" si="687"/>
        <v/>
      </c>
      <c r="CM706" s="163" t="str">
        <f t="shared" si="688"/>
        <v/>
      </c>
      <c r="CN706" s="163"/>
      <c r="CO706" s="163"/>
      <c r="CP706" s="163" t="str">
        <f t="shared" si="689"/>
        <v/>
      </c>
      <c r="CQ706" s="163"/>
      <c r="CR706" s="163"/>
      <c r="CS706" s="185" t="str">
        <f t="shared" si="706"/>
        <v/>
      </c>
      <c r="CT706" s="70"/>
      <c r="CU706" s="70">
        <f t="shared" si="690"/>
        <v>0</v>
      </c>
      <c r="CV706" s="70">
        <f t="shared" si="691"/>
        <v>0</v>
      </c>
      <c r="CW706" s="70"/>
      <c r="CX706" s="96">
        <f t="shared" si="692"/>
        <v>0</v>
      </c>
      <c r="CY706" s="70"/>
      <c r="CZ706" s="70" t="e">
        <f t="shared" si="693"/>
        <v>#VALUE!</v>
      </c>
      <c r="DA706" s="70" t="e">
        <f t="shared" si="694"/>
        <v>#VALUE!</v>
      </c>
      <c r="DB706" s="70"/>
      <c r="DC706" s="70" t="b">
        <f t="shared" si="707"/>
        <v>0</v>
      </c>
      <c r="DD706" s="70">
        <f t="shared" si="695"/>
        <v>0</v>
      </c>
      <c r="DE706" s="70" t="str">
        <f t="shared" si="696"/>
        <v/>
      </c>
      <c r="DF706" s="70"/>
      <c r="DG706" s="70" t="str">
        <f t="shared" si="708"/>
        <v/>
      </c>
      <c r="DH706" s="70" t="b">
        <f t="shared" si="709"/>
        <v>0</v>
      </c>
      <c r="DI706" s="70" t="str">
        <f t="shared" si="710"/>
        <v/>
      </c>
      <c r="DJ706" s="70"/>
      <c r="DK706" s="70" t="str">
        <f t="shared" si="697"/>
        <v/>
      </c>
      <c r="DL706" s="70" t="str">
        <f t="shared" si="698"/>
        <v/>
      </c>
      <c r="DM706" s="70"/>
      <c r="DN706" s="70" t="str">
        <f t="shared" si="699"/>
        <v/>
      </c>
      <c r="DO706" s="70" t="str">
        <f>IF(DK706="","",AND((COUNTIF($DK$12:DL706,DK706))=1,(COUNTIF($DK$12:DL706,DL706))=1))</f>
        <v/>
      </c>
      <c r="DP706" s="70" t="str">
        <f>IF(DK706="","",AND((COUNTIF(DK706:$DL$812,DK706))=1,(COUNTIF(DK706:$DL$812,DL706))=1))</f>
        <v/>
      </c>
      <c r="DQ706" s="70"/>
      <c r="DR706" s="70" t="b">
        <f t="shared" si="700"/>
        <v>0</v>
      </c>
      <c r="DS706" s="70" t="b">
        <f t="shared" si="701"/>
        <v>0</v>
      </c>
      <c r="DT706" s="70">
        <f t="shared" si="711"/>
        <v>0</v>
      </c>
      <c r="DU706" s="70">
        <f t="shared" si="712"/>
        <v>0</v>
      </c>
      <c r="DV706" s="70" t="b">
        <f t="shared" si="702"/>
        <v>0</v>
      </c>
      <c r="DW706" s="70" t="b">
        <f t="shared" si="703"/>
        <v>0</v>
      </c>
      <c r="DX706" s="70"/>
      <c r="DY706" s="70" t="b">
        <f t="shared" si="704"/>
        <v>0</v>
      </c>
      <c r="DZ706" s="70">
        <f t="shared" si="705"/>
        <v>0</v>
      </c>
      <c r="EA706" s="70"/>
    </row>
    <row r="707" spans="1:131" x14ac:dyDescent="0.25">
      <c r="A707" s="24" t="str">
        <f t="shared" si="670"/>
        <v/>
      </c>
      <c r="B707" s="36"/>
      <c r="C707" s="37"/>
      <c r="D707" s="38"/>
      <c r="E707" s="37"/>
      <c r="F707" s="38"/>
      <c r="G707" s="39"/>
      <c r="H707" s="35"/>
      <c r="I707" s="30"/>
      <c r="J707" s="38"/>
      <c r="K707" s="36"/>
      <c r="L707" s="40"/>
      <c r="M707" s="43"/>
      <c r="N707" s="44"/>
      <c r="O707" s="35"/>
      <c r="P707" s="87"/>
      <c r="R707" s="70"/>
      <c r="S707" s="70"/>
      <c r="T707" s="99" t="s">
        <v>1555</v>
      </c>
      <c r="U707" s="146" t="s">
        <v>1556</v>
      </c>
      <c r="V707" s="70"/>
      <c r="W707" s="70"/>
      <c r="X707" s="70"/>
      <c r="Y707" s="70"/>
      <c r="Z707" t="b">
        <f t="shared" si="649"/>
        <v>0</v>
      </c>
      <c r="AA707" t="b">
        <f t="shared" si="671"/>
        <v>0</v>
      </c>
      <c r="AB707" t="b">
        <f t="shared" si="650"/>
        <v>0</v>
      </c>
      <c r="AC707" t="b">
        <f t="shared" si="651"/>
        <v>0</v>
      </c>
      <c r="AD707" s="101" t="b">
        <f t="shared" si="652"/>
        <v>0</v>
      </c>
      <c r="AE707" t="e">
        <f t="shared" si="653"/>
        <v>#VALUE!</v>
      </c>
      <c r="AF707" t="b">
        <f t="shared" si="654"/>
        <v>0</v>
      </c>
      <c r="AG707" s="135"/>
      <c r="AH707" s="82" t="b">
        <f t="shared" si="655"/>
        <v>0</v>
      </c>
      <c r="AI707" s="99" t="b">
        <f t="shared" si="656"/>
        <v>0</v>
      </c>
      <c r="AJ707" s="70" t="b">
        <f t="shared" si="657"/>
        <v>0</v>
      </c>
      <c r="AK707" s="111" t="b">
        <f t="shared" si="672"/>
        <v>0</v>
      </c>
      <c r="AL707" s="82" t="e">
        <f t="shared" si="658"/>
        <v>#VALUE!</v>
      </c>
      <c r="AM707" s="82" t="b">
        <f t="shared" si="659"/>
        <v>0</v>
      </c>
      <c r="AN707" s="82" t="b">
        <f t="shared" si="660"/>
        <v>0</v>
      </c>
      <c r="AO707" s="82" t="b">
        <f t="shared" si="673"/>
        <v>0</v>
      </c>
      <c r="AP707" s="82" t="b">
        <f t="shared" si="661"/>
        <v>0</v>
      </c>
      <c r="AQ707" s="82" t="b">
        <f t="shared" si="674"/>
        <v>0</v>
      </c>
      <c r="AR707" s="70">
        <f t="shared" si="675"/>
        <v>0</v>
      </c>
      <c r="AS707" s="82" t="b">
        <f t="shared" si="662"/>
        <v>0</v>
      </c>
      <c r="AT707" s="82" t="b">
        <f t="shared" si="663"/>
        <v>0</v>
      </c>
      <c r="AU707" s="82" t="b">
        <f t="shared" si="664"/>
        <v>0</v>
      </c>
      <c r="AV707" s="82" t="b">
        <f t="shared" si="665"/>
        <v>0</v>
      </c>
      <c r="AW707" s="82" t="b">
        <f t="shared" si="666"/>
        <v>0</v>
      </c>
      <c r="AX707" s="82" t="b">
        <f t="shared" si="667"/>
        <v>0</v>
      </c>
      <c r="AY707" s="82" t="b">
        <f t="shared" si="676"/>
        <v>0</v>
      </c>
      <c r="AZ707" s="82"/>
      <c r="BA707" s="82" t="b">
        <f t="shared" si="677"/>
        <v>0</v>
      </c>
      <c r="BB707" s="82" t="b">
        <f t="shared" si="678"/>
        <v>0</v>
      </c>
      <c r="BC707" s="82" t="b">
        <f t="shared" si="679"/>
        <v>0</v>
      </c>
      <c r="BD707" s="70"/>
      <c r="BE707" s="70" t="str">
        <f t="shared" si="668"/>
        <v/>
      </c>
      <c r="BF707" s="70">
        <v>696</v>
      </c>
      <c r="BG707" s="70"/>
      <c r="BH707" s="70"/>
      <c r="BI707" s="70"/>
      <c r="BJ707" s="70"/>
      <c r="BK707" s="70"/>
      <c r="BL707" s="70"/>
      <c r="BM707" s="70"/>
      <c r="BN707" s="70"/>
      <c r="BO707" s="70"/>
      <c r="BP707" s="70"/>
      <c r="BQ707" s="70"/>
      <c r="BR707" s="70"/>
      <c r="BS707" s="70" t="b">
        <f t="shared" si="669"/>
        <v>0</v>
      </c>
      <c r="BT707" s="70">
        <f>COUNTA(B708:$O$830)</f>
        <v>0</v>
      </c>
      <c r="BU707" s="70"/>
      <c r="BV707" s="163"/>
      <c r="BW707" s="163"/>
      <c r="BX707" s="163"/>
      <c r="BY707" s="163"/>
      <c r="BZ707" s="163"/>
      <c r="CA707" s="163"/>
      <c r="CB707" s="163"/>
      <c r="CC707" s="163"/>
      <c r="CD707" s="163"/>
      <c r="CE707" s="163" t="str">
        <f t="shared" si="680"/>
        <v/>
      </c>
      <c r="CF707" s="163" t="str">
        <f t="shared" si="681"/>
        <v/>
      </c>
      <c r="CG707" s="163" t="str">
        <f t="shared" si="682"/>
        <v/>
      </c>
      <c r="CH707" s="163" t="str">
        <f t="shared" si="683"/>
        <v/>
      </c>
      <c r="CI707" s="163" t="str">
        <f t="shared" si="684"/>
        <v/>
      </c>
      <c r="CJ707" s="163" t="str">
        <f t="shared" si="685"/>
        <v/>
      </c>
      <c r="CK707" s="163" t="str">
        <f t="shared" si="686"/>
        <v/>
      </c>
      <c r="CL707" s="163" t="str">
        <f t="shared" si="687"/>
        <v/>
      </c>
      <c r="CM707" s="163" t="str">
        <f t="shared" si="688"/>
        <v/>
      </c>
      <c r="CN707" s="163"/>
      <c r="CO707" s="163"/>
      <c r="CP707" s="163" t="str">
        <f t="shared" si="689"/>
        <v/>
      </c>
      <c r="CQ707" s="163"/>
      <c r="CR707" s="163"/>
      <c r="CS707" s="185" t="str">
        <f t="shared" si="706"/>
        <v/>
      </c>
      <c r="CT707" s="70"/>
      <c r="CU707" s="70">
        <f t="shared" si="690"/>
        <v>0</v>
      </c>
      <c r="CV707" s="70">
        <f t="shared" si="691"/>
        <v>0</v>
      </c>
      <c r="CW707" s="70"/>
      <c r="CX707" s="96">
        <f t="shared" si="692"/>
        <v>0</v>
      </c>
      <c r="CY707" s="70"/>
      <c r="CZ707" s="70" t="e">
        <f t="shared" si="693"/>
        <v>#VALUE!</v>
      </c>
      <c r="DA707" s="70" t="e">
        <f t="shared" si="694"/>
        <v>#VALUE!</v>
      </c>
      <c r="DB707" s="70"/>
      <c r="DC707" s="70" t="b">
        <f t="shared" si="707"/>
        <v>0</v>
      </c>
      <c r="DD707" s="70">
        <f t="shared" si="695"/>
        <v>0</v>
      </c>
      <c r="DE707" s="70" t="str">
        <f t="shared" si="696"/>
        <v/>
      </c>
      <c r="DF707" s="70"/>
      <c r="DG707" s="70" t="str">
        <f t="shared" si="708"/>
        <v/>
      </c>
      <c r="DH707" s="70" t="b">
        <f t="shared" si="709"/>
        <v>0</v>
      </c>
      <c r="DI707" s="70" t="str">
        <f t="shared" si="710"/>
        <v/>
      </c>
      <c r="DJ707" s="70"/>
      <c r="DK707" s="70" t="str">
        <f t="shared" si="697"/>
        <v/>
      </c>
      <c r="DL707" s="70" t="str">
        <f t="shared" si="698"/>
        <v/>
      </c>
      <c r="DM707" s="70"/>
      <c r="DN707" s="70" t="str">
        <f t="shared" si="699"/>
        <v/>
      </c>
      <c r="DO707" s="70" t="str">
        <f>IF(DK707="","",AND((COUNTIF($DK$12:DL707,DK707))=1,(COUNTIF($DK$12:DL707,DL707))=1))</f>
        <v/>
      </c>
      <c r="DP707" s="70" t="str">
        <f>IF(DK707="","",AND((COUNTIF(DK707:$DL$812,DK707))=1,(COUNTIF(DK707:$DL$812,DL707))=1))</f>
        <v/>
      </c>
      <c r="DQ707" s="70"/>
      <c r="DR707" s="70" t="b">
        <f t="shared" si="700"/>
        <v>0</v>
      </c>
      <c r="DS707" s="70" t="b">
        <f t="shared" si="701"/>
        <v>0</v>
      </c>
      <c r="DT707" s="70">
        <f t="shared" si="711"/>
        <v>0</v>
      </c>
      <c r="DU707" s="70">
        <f t="shared" si="712"/>
        <v>0</v>
      </c>
      <c r="DV707" s="70" t="b">
        <f t="shared" si="702"/>
        <v>0</v>
      </c>
      <c r="DW707" s="70" t="b">
        <f t="shared" si="703"/>
        <v>0</v>
      </c>
      <c r="DX707" s="70"/>
      <c r="DY707" s="70" t="b">
        <f t="shared" si="704"/>
        <v>0</v>
      </c>
      <c r="DZ707" s="70">
        <f t="shared" si="705"/>
        <v>0</v>
      </c>
      <c r="EA707" s="70"/>
    </row>
    <row r="708" spans="1:131" x14ac:dyDescent="0.25">
      <c r="A708" s="24" t="str">
        <f t="shared" si="670"/>
        <v/>
      </c>
      <c r="B708" s="36"/>
      <c r="C708" s="37"/>
      <c r="D708" s="38"/>
      <c r="E708" s="37"/>
      <c r="F708" s="38"/>
      <c r="G708" s="39"/>
      <c r="H708" s="35"/>
      <c r="I708" s="30"/>
      <c r="J708" s="38"/>
      <c r="K708" s="36"/>
      <c r="L708" s="40"/>
      <c r="M708" s="43"/>
      <c r="N708" s="44"/>
      <c r="O708" s="35"/>
      <c r="P708" s="87"/>
      <c r="R708" s="70"/>
      <c r="S708" s="70"/>
      <c r="T708" s="99" t="s">
        <v>1557</v>
      </c>
      <c r="U708" s="146" t="s">
        <v>1558</v>
      </c>
      <c r="V708" s="70"/>
      <c r="W708" s="70"/>
      <c r="X708" s="70"/>
      <c r="Y708" s="70"/>
      <c r="Z708" t="b">
        <f t="shared" si="649"/>
        <v>0</v>
      </c>
      <c r="AA708" t="b">
        <f t="shared" si="671"/>
        <v>0</v>
      </c>
      <c r="AB708" t="b">
        <f t="shared" si="650"/>
        <v>0</v>
      </c>
      <c r="AC708" t="b">
        <f t="shared" si="651"/>
        <v>0</v>
      </c>
      <c r="AD708" s="101" t="b">
        <f t="shared" si="652"/>
        <v>0</v>
      </c>
      <c r="AE708" t="e">
        <f t="shared" si="653"/>
        <v>#VALUE!</v>
      </c>
      <c r="AF708" t="b">
        <f t="shared" si="654"/>
        <v>0</v>
      </c>
      <c r="AG708" s="135"/>
      <c r="AH708" s="82" t="b">
        <f t="shared" si="655"/>
        <v>0</v>
      </c>
      <c r="AI708" s="99" t="b">
        <f t="shared" si="656"/>
        <v>0</v>
      </c>
      <c r="AJ708" s="70" t="b">
        <f t="shared" si="657"/>
        <v>0</v>
      </c>
      <c r="AK708" s="111" t="b">
        <f t="shared" si="672"/>
        <v>0</v>
      </c>
      <c r="AL708" s="82" t="e">
        <f t="shared" si="658"/>
        <v>#VALUE!</v>
      </c>
      <c r="AM708" s="82" t="b">
        <f t="shared" si="659"/>
        <v>0</v>
      </c>
      <c r="AN708" s="82" t="b">
        <f t="shared" si="660"/>
        <v>0</v>
      </c>
      <c r="AO708" s="82" t="b">
        <f t="shared" si="673"/>
        <v>0</v>
      </c>
      <c r="AP708" s="82" t="b">
        <f t="shared" si="661"/>
        <v>0</v>
      </c>
      <c r="AQ708" s="82" t="b">
        <f t="shared" si="674"/>
        <v>0</v>
      </c>
      <c r="AR708" s="70">
        <f t="shared" si="675"/>
        <v>0</v>
      </c>
      <c r="AS708" s="82" t="b">
        <f t="shared" si="662"/>
        <v>0</v>
      </c>
      <c r="AT708" s="82" t="b">
        <f t="shared" si="663"/>
        <v>0</v>
      </c>
      <c r="AU708" s="82" t="b">
        <f t="shared" si="664"/>
        <v>0</v>
      </c>
      <c r="AV708" s="82" t="b">
        <f t="shared" si="665"/>
        <v>0</v>
      </c>
      <c r="AW708" s="82" t="b">
        <f t="shared" si="666"/>
        <v>0</v>
      </c>
      <c r="AX708" s="82" t="b">
        <f t="shared" si="667"/>
        <v>0</v>
      </c>
      <c r="AY708" s="82" t="b">
        <f t="shared" si="676"/>
        <v>0</v>
      </c>
      <c r="AZ708" s="82"/>
      <c r="BA708" s="82" t="b">
        <f t="shared" si="677"/>
        <v>0</v>
      </c>
      <c r="BB708" s="82" t="b">
        <f t="shared" si="678"/>
        <v>0</v>
      </c>
      <c r="BC708" s="82" t="b">
        <f t="shared" si="679"/>
        <v>0</v>
      </c>
      <c r="BD708" s="70"/>
      <c r="BE708" s="70" t="str">
        <f t="shared" si="668"/>
        <v/>
      </c>
      <c r="BF708" s="70">
        <v>697</v>
      </c>
      <c r="BG708" s="70"/>
      <c r="BH708" s="70"/>
      <c r="BI708" s="70"/>
      <c r="BJ708" s="70"/>
      <c r="BK708" s="70"/>
      <c r="BL708" s="70"/>
      <c r="BM708" s="70"/>
      <c r="BN708" s="70"/>
      <c r="BO708" s="70"/>
      <c r="BP708" s="70"/>
      <c r="BQ708" s="70"/>
      <c r="BR708" s="70"/>
      <c r="BS708" s="70" t="b">
        <f t="shared" si="669"/>
        <v>0</v>
      </c>
      <c r="BT708" s="70">
        <f>COUNTA(B709:$O$830)</f>
        <v>0</v>
      </c>
      <c r="BU708" s="70"/>
      <c r="BV708" s="163"/>
      <c r="BW708" s="163"/>
      <c r="BX708" s="163"/>
      <c r="BY708" s="163"/>
      <c r="BZ708" s="163"/>
      <c r="CA708" s="163"/>
      <c r="CB708" s="163"/>
      <c r="CC708" s="163"/>
      <c r="CD708" s="163"/>
      <c r="CE708" s="163" t="str">
        <f t="shared" si="680"/>
        <v/>
      </c>
      <c r="CF708" s="163" t="str">
        <f t="shared" si="681"/>
        <v/>
      </c>
      <c r="CG708" s="163" t="str">
        <f t="shared" si="682"/>
        <v/>
      </c>
      <c r="CH708" s="163" t="str">
        <f t="shared" si="683"/>
        <v/>
      </c>
      <c r="CI708" s="163" t="str">
        <f t="shared" si="684"/>
        <v/>
      </c>
      <c r="CJ708" s="163" t="str">
        <f t="shared" si="685"/>
        <v/>
      </c>
      <c r="CK708" s="163" t="str">
        <f t="shared" si="686"/>
        <v/>
      </c>
      <c r="CL708" s="163" t="str">
        <f t="shared" si="687"/>
        <v/>
      </c>
      <c r="CM708" s="163" t="str">
        <f t="shared" si="688"/>
        <v/>
      </c>
      <c r="CN708" s="163"/>
      <c r="CO708" s="163"/>
      <c r="CP708" s="163" t="str">
        <f t="shared" si="689"/>
        <v/>
      </c>
      <c r="CQ708" s="163"/>
      <c r="CR708" s="163"/>
      <c r="CS708" s="185" t="str">
        <f t="shared" si="706"/>
        <v/>
      </c>
      <c r="CT708" s="70"/>
      <c r="CU708" s="70">
        <f t="shared" si="690"/>
        <v>0</v>
      </c>
      <c r="CV708" s="70">
        <f t="shared" si="691"/>
        <v>0</v>
      </c>
      <c r="CW708" s="70"/>
      <c r="CX708" s="96">
        <f t="shared" si="692"/>
        <v>0</v>
      </c>
      <c r="CY708" s="70"/>
      <c r="CZ708" s="70" t="e">
        <f t="shared" si="693"/>
        <v>#VALUE!</v>
      </c>
      <c r="DA708" s="70" t="e">
        <f t="shared" si="694"/>
        <v>#VALUE!</v>
      </c>
      <c r="DB708" s="70"/>
      <c r="DC708" s="70" t="b">
        <f t="shared" si="707"/>
        <v>0</v>
      </c>
      <c r="DD708" s="70">
        <f t="shared" si="695"/>
        <v>0</v>
      </c>
      <c r="DE708" s="70" t="str">
        <f t="shared" si="696"/>
        <v/>
      </c>
      <c r="DF708" s="70"/>
      <c r="DG708" s="70" t="str">
        <f t="shared" si="708"/>
        <v/>
      </c>
      <c r="DH708" s="70" t="b">
        <f t="shared" si="709"/>
        <v>0</v>
      </c>
      <c r="DI708" s="70" t="str">
        <f t="shared" si="710"/>
        <v/>
      </c>
      <c r="DJ708" s="70"/>
      <c r="DK708" s="70" t="str">
        <f t="shared" si="697"/>
        <v/>
      </c>
      <c r="DL708" s="70" t="str">
        <f t="shared" si="698"/>
        <v/>
      </c>
      <c r="DM708" s="70"/>
      <c r="DN708" s="70" t="str">
        <f t="shared" si="699"/>
        <v/>
      </c>
      <c r="DO708" s="70" t="str">
        <f>IF(DK708="","",AND((COUNTIF($DK$12:DL708,DK708))=1,(COUNTIF($DK$12:DL708,DL708))=1))</f>
        <v/>
      </c>
      <c r="DP708" s="70" t="str">
        <f>IF(DK708="","",AND((COUNTIF(DK708:$DL$812,DK708))=1,(COUNTIF(DK708:$DL$812,DL708))=1))</f>
        <v/>
      </c>
      <c r="DQ708" s="70"/>
      <c r="DR708" s="70" t="b">
        <f t="shared" si="700"/>
        <v>0</v>
      </c>
      <c r="DS708" s="70" t="b">
        <f t="shared" si="701"/>
        <v>0</v>
      </c>
      <c r="DT708" s="70">
        <f t="shared" si="711"/>
        <v>0</v>
      </c>
      <c r="DU708" s="70">
        <f t="shared" si="712"/>
        <v>0</v>
      </c>
      <c r="DV708" s="70" t="b">
        <f t="shared" si="702"/>
        <v>0</v>
      </c>
      <c r="DW708" s="70" t="b">
        <f t="shared" si="703"/>
        <v>0</v>
      </c>
      <c r="DX708" s="70"/>
      <c r="DY708" s="70" t="b">
        <f t="shared" si="704"/>
        <v>0</v>
      </c>
      <c r="DZ708" s="70">
        <f t="shared" si="705"/>
        <v>0</v>
      </c>
      <c r="EA708" s="70"/>
    </row>
    <row r="709" spans="1:131" x14ac:dyDescent="0.25">
      <c r="A709" s="24" t="str">
        <f t="shared" si="670"/>
        <v/>
      </c>
      <c r="B709" s="36"/>
      <c r="C709" s="37"/>
      <c r="D709" s="38"/>
      <c r="E709" s="37"/>
      <c r="F709" s="38"/>
      <c r="G709" s="39"/>
      <c r="H709" s="35"/>
      <c r="I709" s="30"/>
      <c r="J709" s="38"/>
      <c r="K709" s="36"/>
      <c r="L709" s="40"/>
      <c r="M709" s="43"/>
      <c r="N709" s="44"/>
      <c r="O709" s="35"/>
      <c r="P709" s="87"/>
      <c r="R709" s="70"/>
      <c r="S709" s="70"/>
      <c r="T709" s="99" t="s">
        <v>1559</v>
      </c>
      <c r="U709" s="146" t="s">
        <v>1560</v>
      </c>
      <c r="V709" s="70"/>
      <c r="W709" s="70"/>
      <c r="X709" s="70"/>
      <c r="Y709" s="70"/>
      <c r="Z709" t="b">
        <f t="shared" si="649"/>
        <v>0</v>
      </c>
      <c r="AA709" t="b">
        <f t="shared" si="671"/>
        <v>0</v>
      </c>
      <c r="AB709" t="b">
        <f t="shared" si="650"/>
        <v>0</v>
      </c>
      <c r="AC709" t="b">
        <f t="shared" si="651"/>
        <v>0</v>
      </c>
      <c r="AD709" s="101" t="b">
        <f t="shared" si="652"/>
        <v>0</v>
      </c>
      <c r="AE709" t="e">
        <f t="shared" si="653"/>
        <v>#VALUE!</v>
      </c>
      <c r="AF709" t="b">
        <f t="shared" si="654"/>
        <v>0</v>
      </c>
      <c r="AG709" s="135"/>
      <c r="AH709" s="82" t="b">
        <f t="shared" si="655"/>
        <v>0</v>
      </c>
      <c r="AI709" s="99" t="b">
        <f t="shared" si="656"/>
        <v>0</v>
      </c>
      <c r="AJ709" s="70" t="b">
        <f t="shared" si="657"/>
        <v>0</v>
      </c>
      <c r="AK709" s="111" t="b">
        <f t="shared" si="672"/>
        <v>0</v>
      </c>
      <c r="AL709" s="82" t="e">
        <f t="shared" si="658"/>
        <v>#VALUE!</v>
      </c>
      <c r="AM709" s="82" t="b">
        <f t="shared" si="659"/>
        <v>0</v>
      </c>
      <c r="AN709" s="82" t="b">
        <f t="shared" si="660"/>
        <v>0</v>
      </c>
      <c r="AO709" s="82" t="b">
        <f t="shared" si="673"/>
        <v>0</v>
      </c>
      <c r="AP709" s="82" t="b">
        <f t="shared" si="661"/>
        <v>0</v>
      </c>
      <c r="AQ709" s="82" t="b">
        <f t="shared" si="674"/>
        <v>0</v>
      </c>
      <c r="AR709" s="70">
        <f t="shared" si="675"/>
        <v>0</v>
      </c>
      <c r="AS709" s="82" t="b">
        <f t="shared" si="662"/>
        <v>0</v>
      </c>
      <c r="AT709" s="82" t="b">
        <f t="shared" si="663"/>
        <v>0</v>
      </c>
      <c r="AU709" s="82" t="b">
        <f t="shared" si="664"/>
        <v>0</v>
      </c>
      <c r="AV709" s="82" t="b">
        <f t="shared" si="665"/>
        <v>0</v>
      </c>
      <c r="AW709" s="82" t="b">
        <f t="shared" si="666"/>
        <v>0</v>
      </c>
      <c r="AX709" s="82" t="b">
        <f t="shared" si="667"/>
        <v>0</v>
      </c>
      <c r="AY709" s="82" t="b">
        <f t="shared" si="676"/>
        <v>0</v>
      </c>
      <c r="AZ709" s="82"/>
      <c r="BA709" s="82" t="b">
        <f t="shared" si="677"/>
        <v>0</v>
      </c>
      <c r="BB709" s="82" t="b">
        <f t="shared" si="678"/>
        <v>0</v>
      </c>
      <c r="BC709" s="82" t="b">
        <f t="shared" si="679"/>
        <v>0</v>
      </c>
      <c r="BD709" s="70"/>
      <c r="BE709" s="70" t="str">
        <f t="shared" si="668"/>
        <v/>
      </c>
      <c r="BF709" s="70">
        <v>698</v>
      </c>
      <c r="BG709" s="70"/>
      <c r="BH709" s="70"/>
      <c r="BI709" s="70"/>
      <c r="BJ709" s="70"/>
      <c r="BK709" s="70"/>
      <c r="BL709" s="70"/>
      <c r="BM709" s="70"/>
      <c r="BN709" s="70"/>
      <c r="BO709" s="70"/>
      <c r="BP709" s="70"/>
      <c r="BQ709" s="70"/>
      <c r="BR709" s="70"/>
      <c r="BS709" s="70" t="b">
        <f t="shared" si="669"/>
        <v>0</v>
      </c>
      <c r="BT709" s="70">
        <f>COUNTA(B710:$O$830)</f>
        <v>0</v>
      </c>
      <c r="BU709" s="70"/>
      <c r="BV709" s="163"/>
      <c r="BW709" s="163"/>
      <c r="BX709" s="163"/>
      <c r="BY709" s="163"/>
      <c r="BZ709" s="163"/>
      <c r="CA709" s="163"/>
      <c r="CB709" s="163"/>
      <c r="CC709" s="163"/>
      <c r="CD709" s="163"/>
      <c r="CE709" s="163" t="str">
        <f t="shared" si="680"/>
        <v/>
      </c>
      <c r="CF709" s="163" t="str">
        <f t="shared" si="681"/>
        <v/>
      </c>
      <c r="CG709" s="163" t="str">
        <f t="shared" si="682"/>
        <v/>
      </c>
      <c r="CH709" s="163" t="str">
        <f t="shared" si="683"/>
        <v/>
      </c>
      <c r="CI709" s="163" t="str">
        <f t="shared" si="684"/>
        <v/>
      </c>
      <c r="CJ709" s="163" t="str">
        <f t="shared" si="685"/>
        <v/>
      </c>
      <c r="CK709" s="163" t="str">
        <f t="shared" si="686"/>
        <v/>
      </c>
      <c r="CL709" s="163" t="str">
        <f t="shared" si="687"/>
        <v/>
      </c>
      <c r="CM709" s="163" t="str">
        <f t="shared" si="688"/>
        <v/>
      </c>
      <c r="CN709" s="163"/>
      <c r="CO709" s="163"/>
      <c r="CP709" s="163" t="str">
        <f t="shared" si="689"/>
        <v/>
      </c>
      <c r="CQ709" s="163"/>
      <c r="CR709" s="163"/>
      <c r="CS709" s="185" t="str">
        <f t="shared" si="706"/>
        <v/>
      </c>
      <c r="CT709" s="70"/>
      <c r="CU709" s="70">
        <f t="shared" si="690"/>
        <v>0</v>
      </c>
      <c r="CV709" s="70">
        <f t="shared" si="691"/>
        <v>0</v>
      </c>
      <c r="CW709" s="70"/>
      <c r="CX709" s="96">
        <f t="shared" si="692"/>
        <v>0</v>
      </c>
      <c r="CY709" s="70"/>
      <c r="CZ709" s="70" t="e">
        <f t="shared" si="693"/>
        <v>#VALUE!</v>
      </c>
      <c r="DA709" s="70" t="e">
        <f t="shared" si="694"/>
        <v>#VALUE!</v>
      </c>
      <c r="DB709" s="70"/>
      <c r="DC709" s="70" t="b">
        <f t="shared" si="707"/>
        <v>0</v>
      </c>
      <c r="DD709" s="70">
        <f t="shared" si="695"/>
        <v>0</v>
      </c>
      <c r="DE709" s="70" t="str">
        <f t="shared" si="696"/>
        <v/>
      </c>
      <c r="DF709" s="70"/>
      <c r="DG709" s="70" t="str">
        <f t="shared" si="708"/>
        <v/>
      </c>
      <c r="DH709" s="70" t="b">
        <f t="shared" si="709"/>
        <v>0</v>
      </c>
      <c r="DI709" s="70" t="str">
        <f t="shared" si="710"/>
        <v/>
      </c>
      <c r="DJ709" s="70"/>
      <c r="DK709" s="70" t="str">
        <f t="shared" si="697"/>
        <v/>
      </c>
      <c r="DL709" s="70" t="str">
        <f t="shared" si="698"/>
        <v/>
      </c>
      <c r="DM709" s="70"/>
      <c r="DN709" s="70" t="str">
        <f t="shared" si="699"/>
        <v/>
      </c>
      <c r="DO709" s="70" t="str">
        <f>IF(DK709="","",AND((COUNTIF($DK$12:DL709,DK709))=1,(COUNTIF($DK$12:DL709,DL709))=1))</f>
        <v/>
      </c>
      <c r="DP709" s="70" t="str">
        <f>IF(DK709="","",AND((COUNTIF(DK709:$DL$812,DK709))=1,(COUNTIF(DK709:$DL$812,DL709))=1))</f>
        <v/>
      </c>
      <c r="DQ709" s="70"/>
      <c r="DR709" s="70" t="b">
        <f t="shared" si="700"/>
        <v>0</v>
      </c>
      <c r="DS709" s="70" t="b">
        <f t="shared" si="701"/>
        <v>0</v>
      </c>
      <c r="DT709" s="70">
        <f t="shared" si="711"/>
        <v>0</v>
      </c>
      <c r="DU709" s="70">
        <f t="shared" si="712"/>
        <v>0</v>
      </c>
      <c r="DV709" s="70" t="b">
        <f t="shared" si="702"/>
        <v>0</v>
      </c>
      <c r="DW709" s="70" t="b">
        <f t="shared" si="703"/>
        <v>0</v>
      </c>
      <c r="DX709" s="70"/>
      <c r="DY709" s="70" t="b">
        <f t="shared" si="704"/>
        <v>0</v>
      </c>
      <c r="DZ709" s="70">
        <f t="shared" si="705"/>
        <v>0</v>
      </c>
      <c r="EA709" s="70"/>
    </row>
    <row r="710" spans="1:131" x14ac:dyDescent="0.25">
      <c r="A710" s="24" t="str">
        <f t="shared" si="670"/>
        <v/>
      </c>
      <c r="B710" s="36"/>
      <c r="C710" s="37"/>
      <c r="D710" s="38"/>
      <c r="E710" s="37"/>
      <c r="F710" s="38"/>
      <c r="G710" s="39"/>
      <c r="H710" s="35"/>
      <c r="I710" s="30"/>
      <c r="J710" s="38"/>
      <c r="K710" s="36"/>
      <c r="L710" s="40"/>
      <c r="M710" s="43"/>
      <c r="N710" s="44"/>
      <c r="O710" s="35"/>
      <c r="P710" s="87"/>
      <c r="R710" s="70"/>
      <c r="S710" s="70"/>
      <c r="T710" s="99" t="s">
        <v>1561</v>
      </c>
      <c r="U710" s="146" t="s">
        <v>1562</v>
      </c>
      <c r="V710" s="70"/>
      <c r="W710" s="70"/>
      <c r="X710" s="70"/>
      <c r="Y710" s="70"/>
      <c r="Z710" t="b">
        <f t="shared" si="649"/>
        <v>0</v>
      </c>
      <c r="AA710" t="b">
        <f t="shared" si="671"/>
        <v>0</v>
      </c>
      <c r="AB710" t="b">
        <f t="shared" si="650"/>
        <v>0</v>
      </c>
      <c r="AC710" t="b">
        <f t="shared" si="651"/>
        <v>0</v>
      </c>
      <c r="AD710" s="101" t="b">
        <f t="shared" si="652"/>
        <v>0</v>
      </c>
      <c r="AE710" t="e">
        <f t="shared" si="653"/>
        <v>#VALUE!</v>
      </c>
      <c r="AF710" t="b">
        <f t="shared" si="654"/>
        <v>0</v>
      </c>
      <c r="AG710" s="135"/>
      <c r="AH710" s="82" t="b">
        <f t="shared" si="655"/>
        <v>0</v>
      </c>
      <c r="AI710" s="99" t="b">
        <f t="shared" si="656"/>
        <v>0</v>
      </c>
      <c r="AJ710" s="70" t="b">
        <f t="shared" si="657"/>
        <v>0</v>
      </c>
      <c r="AK710" s="111" t="b">
        <f t="shared" si="672"/>
        <v>0</v>
      </c>
      <c r="AL710" s="82" t="e">
        <f t="shared" si="658"/>
        <v>#VALUE!</v>
      </c>
      <c r="AM710" s="82" t="b">
        <f t="shared" si="659"/>
        <v>0</v>
      </c>
      <c r="AN710" s="82" t="b">
        <f t="shared" si="660"/>
        <v>0</v>
      </c>
      <c r="AO710" s="82" t="b">
        <f t="shared" si="673"/>
        <v>0</v>
      </c>
      <c r="AP710" s="82" t="b">
        <f t="shared" si="661"/>
        <v>0</v>
      </c>
      <c r="AQ710" s="82" t="b">
        <f t="shared" si="674"/>
        <v>0</v>
      </c>
      <c r="AR710" s="70">
        <f t="shared" si="675"/>
        <v>0</v>
      </c>
      <c r="AS710" s="82" t="b">
        <f t="shared" si="662"/>
        <v>0</v>
      </c>
      <c r="AT710" s="82" t="b">
        <f t="shared" si="663"/>
        <v>0</v>
      </c>
      <c r="AU710" s="82" t="b">
        <f t="shared" si="664"/>
        <v>0</v>
      </c>
      <c r="AV710" s="82" t="b">
        <f t="shared" si="665"/>
        <v>0</v>
      </c>
      <c r="AW710" s="82" t="b">
        <f t="shared" si="666"/>
        <v>0</v>
      </c>
      <c r="AX710" s="82" t="b">
        <f t="shared" si="667"/>
        <v>0</v>
      </c>
      <c r="AY710" s="82" t="b">
        <f t="shared" si="676"/>
        <v>0</v>
      </c>
      <c r="AZ710" s="82"/>
      <c r="BA710" s="82" t="b">
        <f t="shared" si="677"/>
        <v>0</v>
      </c>
      <c r="BB710" s="82" t="b">
        <f t="shared" si="678"/>
        <v>0</v>
      </c>
      <c r="BC710" s="82" t="b">
        <f t="shared" si="679"/>
        <v>0</v>
      </c>
      <c r="BD710" s="70"/>
      <c r="BE710" s="70" t="str">
        <f t="shared" si="668"/>
        <v/>
      </c>
      <c r="BF710" s="70">
        <v>699</v>
      </c>
      <c r="BG710" s="70"/>
      <c r="BH710" s="70"/>
      <c r="BI710" s="70"/>
      <c r="BJ710" s="70"/>
      <c r="BK710" s="70"/>
      <c r="BL710" s="70"/>
      <c r="BM710" s="70"/>
      <c r="BN710" s="70"/>
      <c r="BO710" s="70"/>
      <c r="BP710" s="70"/>
      <c r="BQ710" s="70"/>
      <c r="BR710" s="70"/>
      <c r="BS710" s="70" t="b">
        <f t="shared" si="669"/>
        <v>0</v>
      </c>
      <c r="BT710" s="70">
        <f>COUNTA(B711:$O$830)</f>
        <v>0</v>
      </c>
      <c r="BU710" s="70"/>
      <c r="BV710" s="163"/>
      <c r="BW710" s="163"/>
      <c r="BX710" s="163"/>
      <c r="BY710" s="163"/>
      <c r="BZ710" s="163"/>
      <c r="CA710" s="163"/>
      <c r="CB710" s="163"/>
      <c r="CC710" s="163"/>
      <c r="CD710" s="163"/>
      <c r="CE710" s="163" t="str">
        <f t="shared" si="680"/>
        <v/>
      </c>
      <c r="CF710" s="163" t="str">
        <f t="shared" si="681"/>
        <v/>
      </c>
      <c r="CG710" s="163" t="str">
        <f t="shared" si="682"/>
        <v/>
      </c>
      <c r="CH710" s="163" t="str">
        <f t="shared" si="683"/>
        <v/>
      </c>
      <c r="CI710" s="163" t="str">
        <f t="shared" si="684"/>
        <v/>
      </c>
      <c r="CJ710" s="163" t="str">
        <f t="shared" si="685"/>
        <v/>
      </c>
      <c r="CK710" s="163" t="str">
        <f t="shared" si="686"/>
        <v/>
      </c>
      <c r="CL710" s="163" t="str">
        <f t="shared" si="687"/>
        <v/>
      </c>
      <c r="CM710" s="163" t="str">
        <f t="shared" si="688"/>
        <v/>
      </c>
      <c r="CN710" s="163"/>
      <c r="CO710" s="163"/>
      <c r="CP710" s="163" t="str">
        <f t="shared" si="689"/>
        <v/>
      </c>
      <c r="CQ710" s="163"/>
      <c r="CR710" s="163"/>
      <c r="CS710" s="185" t="str">
        <f t="shared" si="706"/>
        <v/>
      </c>
      <c r="CT710" s="70"/>
      <c r="CU710" s="70">
        <f t="shared" si="690"/>
        <v>0</v>
      </c>
      <c r="CV710" s="70">
        <f t="shared" si="691"/>
        <v>0</v>
      </c>
      <c r="CW710" s="70"/>
      <c r="CX710" s="96">
        <f t="shared" si="692"/>
        <v>0</v>
      </c>
      <c r="CY710" s="70"/>
      <c r="CZ710" s="70" t="e">
        <f t="shared" si="693"/>
        <v>#VALUE!</v>
      </c>
      <c r="DA710" s="70" t="e">
        <f t="shared" si="694"/>
        <v>#VALUE!</v>
      </c>
      <c r="DB710" s="70"/>
      <c r="DC710" s="70" t="b">
        <f t="shared" si="707"/>
        <v>0</v>
      </c>
      <c r="DD710" s="70">
        <f t="shared" si="695"/>
        <v>0</v>
      </c>
      <c r="DE710" s="70" t="str">
        <f t="shared" si="696"/>
        <v/>
      </c>
      <c r="DF710" s="70"/>
      <c r="DG710" s="70" t="str">
        <f t="shared" si="708"/>
        <v/>
      </c>
      <c r="DH710" s="70" t="b">
        <f t="shared" si="709"/>
        <v>0</v>
      </c>
      <c r="DI710" s="70" t="str">
        <f t="shared" si="710"/>
        <v/>
      </c>
      <c r="DJ710" s="70"/>
      <c r="DK710" s="70" t="str">
        <f t="shared" si="697"/>
        <v/>
      </c>
      <c r="DL710" s="70" t="str">
        <f t="shared" si="698"/>
        <v/>
      </c>
      <c r="DM710" s="70"/>
      <c r="DN710" s="70" t="str">
        <f t="shared" si="699"/>
        <v/>
      </c>
      <c r="DO710" s="70" t="str">
        <f>IF(DK710="","",AND((COUNTIF($DK$12:DL710,DK710))=1,(COUNTIF($DK$12:DL710,DL710))=1))</f>
        <v/>
      </c>
      <c r="DP710" s="70" t="str">
        <f>IF(DK710="","",AND((COUNTIF(DK710:$DL$812,DK710))=1,(COUNTIF(DK710:$DL$812,DL710))=1))</f>
        <v/>
      </c>
      <c r="DQ710" s="70"/>
      <c r="DR710" s="70" t="b">
        <f t="shared" si="700"/>
        <v>0</v>
      </c>
      <c r="DS710" s="70" t="b">
        <f t="shared" si="701"/>
        <v>0</v>
      </c>
      <c r="DT710" s="70">
        <f t="shared" si="711"/>
        <v>0</v>
      </c>
      <c r="DU710" s="70">
        <f t="shared" si="712"/>
        <v>0</v>
      </c>
      <c r="DV710" s="70" t="b">
        <f t="shared" si="702"/>
        <v>0</v>
      </c>
      <c r="DW710" s="70" t="b">
        <f t="shared" si="703"/>
        <v>0</v>
      </c>
      <c r="DX710" s="70"/>
      <c r="DY710" s="70" t="b">
        <f t="shared" si="704"/>
        <v>0</v>
      </c>
      <c r="DZ710" s="70">
        <f t="shared" si="705"/>
        <v>0</v>
      </c>
      <c r="EA710" s="70"/>
    </row>
    <row r="711" spans="1:131" x14ac:dyDescent="0.25">
      <c r="A711" s="24" t="str">
        <f t="shared" si="670"/>
        <v/>
      </c>
      <c r="B711" s="36"/>
      <c r="C711" s="37"/>
      <c r="D711" s="38"/>
      <c r="E711" s="37"/>
      <c r="F711" s="38"/>
      <c r="G711" s="39"/>
      <c r="H711" s="35"/>
      <c r="I711" s="30"/>
      <c r="J711" s="38"/>
      <c r="K711" s="36"/>
      <c r="L711" s="40"/>
      <c r="M711" s="43"/>
      <c r="N711" s="44"/>
      <c r="O711" s="35"/>
      <c r="P711" s="87"/>
      <c r="R711" s="70"/>
      <c r="S711" s="70"/>
      <c r="T711" s="99" t="s">
        <v>1563</v>
      </c>
      <c r="U711" s="146" t="s">
        <v>1564</v>
      </c>
      <c r="V711" s="70"/>
      <c r="W711" s="70"/>
      <c r="X711" s="70"/>
      <c r="Y711" s="70"/>
      <c r="Z711" t="b">
        <f t="shared" si="649"/>
        <v>0</v>
      </c>
      <c r="AA711" t="b">
        <f t="shared" si="671"/>
        <v>0</v>
      </c>
      <c r="AB711" t="b">
        <f t="shared" si="650"/>
        <v>0</v>
      </c>
      <c r="AC711" t="b">
        <f t="shared" si="651"/>
        <v>0</v>
      </c>
      <c r="AD711" s="101" t="b">
        <f t="shared" si="652"/>
        <v>0</v>
      </c>
      <c r="AE711" t="e">
        <f t="shared" si="653"/>
        <v>#VALUE!</v>
      </c>
      <c r="AF711" t="b">
        <f t="shared" si="654"/>
        <v>0</v>
      </c>
      <c r="AG711" s="135"/>
      <c r="AH711" s="82" t="b">
        <f t="shared" si="655"/>
        <v>0</v>
      </c>
      <c r="AI711" s="99" t="b">
        <f t="shared" si="656"/>
        <v>0</v>
      </c>
      <c r="AJ711" s="70" t="b">
        <f t="shared" si="657"/>
        <v>0</v>
      </c>
      <c r="AK711" s="111" t="b">
        <f t="shared" si="672"/>
        <v>0</v>
      </c>
      <c r="AL711" s="82" t="e">
        <f t="shared" si="658"/>
        <v>#VALUE!</v>
      </c>
      <c r="AM711" s="82" t="b">
        <f t="shared" si="659"/>
        <v>0</v>
      </c>
      <c r="AN711" s="82" t="b">
        <f t="shared" si="660"/>
        <v>0</v>
      </c>
      <c r="AO711" s="82" t="b">
        <f t="shared" si="673"/>
        <v>0</v>
      </c>
      <c r="AP711" s="82" t="b">
        <f t="shared" si="661"/>
        <v>0</v>
      </c>
      <c r="AQ711" s="82" t="b">
        <f t="shared" si="674"/>
        <v>0</v>
      </c>
      <c r="AR711" s="70">
        <f t="shared" si="675"/>
        <v>0</v>
      </c>
      <c r="AS711" s="82" t="b">
        <f t="shared" si="662"/>
        <v>0</v>
      </c>
      <c r="AT711" s="82" t="b">
        <f t="shared" si="663"/>
        <v>0</v>
      </c>
      <c r="AU711" s="82" t="b">
        <f t="shared" si="664"/>
        <v>0</v>
      </c>
      <c r="AV711" s="82" t="b">
        <f t="shared" si="665"/>
        <v>0</v>
      </c>
      <c r="AW711" s="82" t="b">
        <f t="shared" si="666"/>
        <v>0</v>
      </c>
      <c r="AX711" s="82" t="b">
        <f t="shared" si="667"/>
        <v>0</v>
      </c>
      <c r="AY711" s="82" t="b">
        <f t="shared" si="676"/>
        <v>0</v>
      </c>
      <c r="AZ711" s="82"/>
      <c r="BA711" s="82" t="b">
        <f t="shared" si="677"/>
        <v>0</v>
      </c>
      <c r="BB711" s="82" t="b">
        <f t="shared" si="678"/>
        <v>0</v>
      </c>
      <c r="BC711" s="82" t="b">
        <f t="shared" si="679"/>
        <v>0</v>
      </c>
      <c r="BD711" s="70"/>
      <c r="BE711" s="70" t="str">
        <f t="shared" si="668"/>
        <v/>
      </c>
      <c r="BF711" s="70">
        <v>700</v>
      </c>
      <c r="BG711" s="70"/>
      <c r="BH711" s="70"/>
      <c r="BI711" s="70"/>
      <c r="BJ711" s="70"/>
      <c r="BK711" s="70"/>
      <c r="BL711" s="70"/>
      <c r="BM711" s="70"/>
      <c r="BN711" s="70"/>
      <c r="BO711" s="70"/>
      <c r="BP711" s="70"/>
      <c r="BQ711" s="70"/>
      <c r="BR711" s="70"/>
      <c r="BS711" s="70" t="b">
        <f t="shared" si="669"/>
        <v>0</v>
      </c>
      <c r="BT711" s="70">
        <f>COUNTA(B712:$O$830)</f>
        <v>0</v>
      </c>
      <c r="BU711" s="70"/>
      <c r="BV711" s="163"/>
      <c r="BW711" s="163"/>
      <c r="BX711" s="163"/>
      <c r="BY711" s="163"/>
      <c r="BZ711" s="163"/>
      <c r="CA711" s="163"/>
      <c r="CB711" s="163"/>
      <c r="CC711" s="163"/>
      <c r="CD711" s="163"/>
      <c r="CE711" s="163" t="str">
        <f t="shared" si="680"/>
        <v/>
      </c>
      <c r="CF711" s="163" t="str">
        <f t="shared" si="681"/>
        <v/>
      </c>
      <c r="CG711" s="163" t="str">
        <f t="shared" si="682"/>
        <v/>
      </c>
      <c r="CH711" s="163" t="str">
        <f t="shared" si="683"/>
        <v/>
      </c>
      <c r="CI711" s="163" t="str">
        <f t="shared" si="684"/>
        <v/>
      </c>
      <c r="CJ711" s="163" t="str">
        <f t="shared" si="685"/>
        <v/>
      </c>
      <c r="CK711" s="163" t="str">
        <f t="shared" si="686"/>
        <v/>
      </c>
      <c r="CL711" s="163" t="str">
        <f t="shared" si="687"/>
        <v/>
      </c>
      <c r="CM711" s="163" t="str">
        <f t="shared" si="688"/>
        <v/>
      </c>
      <c r="CN711" s="163"/>
      <c r="CO711" s="163"/>
      <c r="CP711" s="163" t="str">
        <f t="shared" si="689"/>
        <v/>
      </c>
      <c r="CQ711" s="163"/>
      <c r="CR711" s="163"/>
      <c r="CS711" s="185" t="str">
        <f t="shared" si="706"/>
        <v/>
      </c>
      <c r="CT711" s="70"/>
      <c r="CU711" s="70">
        <f t="shared" si="690"/>
        <v>0</v>
      </c>
      <c r="CV711" s="70">
        <f t="shared" si="691"/>
        <v>0</v>
      </c>
      <c r="CW711" s="70"/>
      <c r="CX711" s="96">
        <f t="shared" si="692"/>
        <v>0</v>
      </c>
      <c r="CY711" s="70"/>
      <c r="CZ711" s="70" t="e">
        <f t="shared" si="693"/>
        <v>#VALUE!</v>
      </c>
      <c r="DA711" s="70" t="e">
        <f t="shared" si="694"/>
        <v>#VALUE!</v>
      </c>
      <c r="DB711" s="70"/>
      <c r="DC711" s="70" t="b">
        <f t="shared" si="707"/>
        <v>0</v>
      </c>
      <c r="DD711" s="70">
        <f t="shared" si="695"/>
        <v>0</v>
      </c>
      <c r="DE711" s="70" t="str">
        <f t="shared" si="696"/>
        <v/>
      </c>
      <c r="DF711" s="70"/>
      <c r="DG711" s="70" t="str">
        <f t="shared" si="708"/>
        <v/>
      </c>
      <c r="DH711" s="70" t="b">
        <f t="shared" si="709"/>
        <v>0</v>
      </c>
      <c r="DI711" s="70" t="str">
        <f t="shared" si="710"/>
        <v/>
      </c>
      <c r="DJ711" s="70"/>
      <c r="DK711" s="70" t="str">
        <f t="shared" si="697"/>
        <v/>
      </c>
      <c r="DL711" s="70" t="str">
        <f t="shared" si="698"/>
        <v/>
      </c>
      <c r="DM711" s="70"/>
      <c r="DN711" s="70" t="str">
        <f t="shared" si="699"/>
        <v/>
      </c>
      <c r="DO711" s="70" t="str">
        <f>IF(DK711="","",AND((COUNTIF($DK$12:DL711,DK711))=1,(COUNTIF($DK$12:DL711,DL711))=1))</f>
        <v/>
      </c>
      <c r="DP711" s="70" t="str">
        <f>IF(DK711="","",AND((COUNTIF(DK711:$DL$812,DK711))=1,(COUNTIF(DK711:$DL$812,DL711))=1))</f>
        <v/>
      </c>
      <c r="DQ711" s="70"/>
      <c r="DR711" s="70" t="b">
        <f t="shared" si="700"/>
        <v>0</v>
      </c>
      <c r="DS711" s="70" t="b">
        <f t="shared" si="701"/>
        <v>0</v>
      </c>
      <c r="DT711" s="70">
        <f t="shared" si="711"/>
        <v>0</v>
      </c>
      <c r="DU711" s="70">
        <f t="shared" si="712"/>
        <v>0</v>
      </c>
      <c r="DV711" s="70" t="b">
        <f t="shared" si="702"/>
        <v>0</v>
      </c>
      <c r="DW711" s="70" t="b">
        <f t="shared" si="703"/>
        <v>0</v>
      </c>
      <c r="DX711" s="70"/>
      <c r="DY711" s="70" t="b">
        <f t="shared" si="704"/>
        <v>0</v>
      </c>
      <c r="DZ711" s="70">
        <f t="shared" si="705"/>
        <v>0</v>
      </c>
      <c r="EA711" s="70"/>
    </row>
    <row r="712" spans="1:131" x14ac:dyDescent="0.25">
      <c r="A712" s="24" t="str">
        <f t="shared" si="670"/>
        <v/>
      </c>
      <c r="B712" s="36"/>
      <c r="C712" s="37"/>
      <c r="D712" s="38"/>
      <c r="E712" s="37"/>
      <c r="F712" s="38"/>
      <c r="G712" s="39"/>
      <c r="H712" s="35"/>
      <c r="I712" s="30"/>
      <c r="J712" s="38"/>
      <c r="K712" s="36"/>
      <c r="L712" s="40"/>
      <c r="M712" s="43"/>
      <c r="N712" s="44"/>
      <c r="O712" s="35"/>
      <c r="P712" s="87"/>
      <c r="R712" s="70"/>
      <c r="S712" s="70"/>
      <c r="T712" s="99" t="s">
        <v>1565</v>
      </c>
      <c r="U712" s="146" t="s">
        <v>1566</v>
      </c>
      <c r="V712" s="70"/>
      <c r="W712" s="70"/>
      <c r="X712" s="70"/>
      <c r="Y712" s="70"/>
      <c r="Z712" t="b">
        <f t="shared" si="649"/>
        <v>0</v>
      </c>
      <c r="AA712" t="b">
        <f t="shared" si="671"/>
        <v>0</v>
      </c>
      <c r="AB712" t="b">
        <f t="shared" si="650"/>
        <v>0</v>
      </c>
      <c r="AC712" t="b">
        <f t="shared" si="651"/>
        <v>0</v>
      </c>
      <c r="AD712" s="101" t="b">
        <f t="shared" si="652"/>
        <v>0</v>
      </c>
      <c r="AE712" t="e">
        <f t="shared" si="653"/>
        <v>#VALUE!</v>
      </c>
      <c r="AF712" t="b">
        <f t="shared" si="654"/>
        <v>0</v>
      </c>
      <c r="AG712" s="135"/>
      <c r="AH712" s="82" t="b">
        <f t="shared" si="655"/>
        <v>0</v>
      </c>
      <c r="AI712" s="99" t="b">
        <f t="shared" si="656"/>
        <v>0</v>
      </c>
      <c r="AJ712" s="70" t="b">
        <f t="shared" si="657"/>
        <v>0</v>
      </c>
      <c r="AK712" s="111" t="b">
        <f t="shared" si="672"/>
        <v>0</v>
      </c>
      <c r="AL712" s="82" t="e">
        <f t="shared" si="658"/>
        <v>#VALUE!</v>
      </c>
      <c r="AM712" s="82" t="b">
        <f t="shared" si="659"/>
        <v>0</v>
      </c>
      <c r="AN712" s="82" t="b">
        <f t="shared" si="660"/>
        <v>0</v>
      </c>
      <c r="AO712" s="82" t="b">
        <f t="shared" si="673"/>
        <v>0</v>
      </c>
      <c r="AP712" s="82" t="b">
        <f t="shared" si="661"/>
        <v>0</v>
      </c>
      <c r="AQ712" s="82" t="b">
        <f t="shared" si="674"/>
        <v>0</v>
      </c>
      <c r="AR712" s="70">
        <f t="shared" si="675"/>
        <v>0</v>
      </c>
      <c r="AS712" s="82" t="b">
        <f t="shared" si="662"/>
        <v>0</v>
      </c>
      <c r="AT712" s="82" t="b">
        <f t="shared" si="663"/>
        <v>0</v>
      </c>
      <c r="AU712" s="82" t="b">
        <f t="shared" si="664"/>
        <v>0</v>
      </c>
      <c r="AV712" s="82" t="b">
        <f t="shared" si="665"/>
        <v>0</v>
      </c>
      <c r="AW712" s="82" t="b">
        <f t="shared" si="666"/>
        <v>0</v>
      </c>
      <c r="AX712" s="82" t="b">
        <f t="shared" si="667"/>
        <v>0</v>
      </c>
      <c r="AY712" s="82" t="b">
        <f t="shared" si="676"/>
        <v>0</v>
      </c>
      <c r="AZ712" s="82"/>
      <c r="BA712" s="82" t="b">
        <f t="shared" si="677"/>
        <v>0</v>
      </c>
      <c r="BB712" s="82" t="b">
        <f t="shared" si="678"/>
        <v>0</v>
      </c>
      <c r="BC712" s="82" t="b">
        <f t="shared" si="679"/>
        <v>0</v>
      </c>
      <c r="BD712" s="70"/>
      <c r="BE712" s="70" t="str">
        <f t="shared" si="668"/>
        <v/>
      </c>
      <c r="BF712" s="70">
        <v>701</v>
      </c>
      <c r="BG712" s="70"/>
      <c r="BH712" s="70"/>
      <c r="BI712" s="70"/>
      <c r="BJ712" s="70"/>
      <c r="BK712" s="70"/>
      <c r="BL712" s="70"/>
      <c r="BM712" s="70"/>
      <c r="BN712" s="70"/>
      <c r="BO712" s="70"/>
      <c r="BP712" s="70"/>
      <c r="BQ712" s="70"/>
      <c r="BR712" s="70"/>
      <c r="BS712" s="70" t="b">
        <f t="shared" si="669"/>
        <v>0</v>
      </c>
      <c r="BT712" s="70">
        <f>COUNTA(B713:$O$830)</f>
        <v>0</v>
      </c>
      <c r="BU712" s="70"/>
      <c r="BV712" s="163"/>
      <c r="BW712" s="163"/>
      <c r="BX712" s="163"/>
      <c r="BY712" s="163"/>
      <c r="BZ712" s="163"/>
      <c r="CA712" s="163"/>
      <c r="CB712" s="163"/>
      <c r="CC712" s="163"/>
      <c r="CD712" s="163"/>
      <c r="CE712" s="163" t="str">
        <f t="shared" si="680"/>
        <v/>
      </c>
      <c r="CF712" s="163" t="str">
        <f t="shared" si="681"/>
        <v/>
      </c>
      <c r="CG712" s="163" t="str">
        <f t="shared" si="682"/>
        <v/>
      </c>
      <c r="CH712" s="163" t="str">
        <f t="shared" si="683"/>
        <v/>
      </c>
      <c r="CI712" s="163" t="str">
        <f t="shared" si="684"/>
        <v/>
      </c>
      <c r="CJ712" s="163" t="str">
        <f t="shared" si="685"/>
        <v/>
      </c>
      <c r="CK712" s="163" t="str">
        <f t="shared" si="686"/>
        <v/>
      </c>
      <c r="CL712" s="163" t="str">
        <f t="shared" si="687"/>
        <v/>
      </c>
      <c r="CM712" s="163" t="str">
        <f t="shared" si="688"/>
        <v/>
      </c>
      <c r="CN712" s="163"/>
      <c r="CO712" s="163"/>
      <c r="CP712" s="163" t="str">
        <f t="shared" si="689"/>
        <v/>
      </c>
      <c r="CQ712" s="163"/>
      <c r="CR712" s="163"/>
      <c r="CS712" s="185" t="str">
        <f t="shared" si="706"/>
        <v/>
      </c>
      <c r="CT712" s="70"/>
      <c r="CU712" s="70">
        <f t="shared" si="690"/>
        <v>0</v>
      </c>
      <c r="CV712" s="70">
        <f t="shared" si="691"/>
        <v>0</v>
      </c>
      <c r="CW712" s="70"/>
      <c r="CX712" s="96">
        <f t="shared" si="692"/>
        <v>0</v>
      </c>
      <c r="CY712" s="70"/>
      <c r="CZ712" s="70" t="e">
        <f t="shared" si="693"/>
        <v>#VALUE!</v>
      </c>
      <c r="DA712" s="70" t="e">
        <f t="shared" si="694"/>
        <v>#VALUE!</v>
      </c>
      <c r="DB712" s="70"/>
      <c r="DC712" s="70" t="b">
        <f t="shared" si="707"/>
        <v>0</v>
      </c>
      <c r="DD712" s="70">
        <f t="shared" si="695"/>
        <v>0</v>
      </c>
      <c r="DE712" s="70" t="str">
        <f t="shared" si="696"/>
        <v/>
      </c>
      <c r="DF712" s="70"/>
      <c r="DG712" s="70" t="str">
        <f t="shared" si="708"/>
        <v/>
      </c>
      <c r="DH712" s="70" t="b">
        <f t="shared" si="709"/>
        <v>0</v>
      </c>
      <c r="DI712" s="70" t="str">
        <f t="shared" si="710"/>
        <v/>
      </c>
      <c r="DJ712" s="70"/>
      <c r="DK712" s="70" t="str">
        <f t="shared" si="697"/>
        <v/>
      </c>
      <c r="DL712" s="70" t="str">
        <f t="shared" si="698"/>
        <v/>
      </c>
      <c r="DM712" s="70"/>
      <c r="DN712" s="70" t="str">
        <f t="shared" si="699"/>
        <v/>
      </c>
      <c r="DO712" s="70" t="str">
        <f>IF(DK712="","",AND((COUNTIF($DK$12:DL712,DK712))=1,(COUNTIF($DK$12:DL712,DL712))=1))</f>
        <v/>
      </c>
      <c r="DP712" s="70" t="str">
        <f>IF(DK712="","",AND((COUNTIF(DK712:$DL$812,DK712))=1,(COUNTIF(DK712:$DL$812,DL712))=1))</f>
        <v/>
      </c>
      <c r="DQ712" s="70"/>
      <c r="DR712" s="70" t="b">
        <f t="shared" si="700"/>
        <v>0</v>
      </c>
      <c r="DS712" s="70" t="b">
        <f t="shared" si="701"/>
        <v>0</v>
      </c>
      <c r="DT712" s="70">
        <f t="shared" si="711"/>
        <v>0</v>
      </c>
      <c r="DU712" s="70">
        <f t="shared" si="712"/>
        <v>0</v>
      </c>
      <c r="DV712" s="70" t="b">
        <f t="shared" si="702"/>
        <v>0</v>
      </c>
      <c r="DW712" s="70" t="b">
        <f t="shared" si="703"/>
        <v>0</v>
      </c>
      <c r="DX712" s="70"/>
      <c r="DY712" s="70" t="b">
        <f t="shared" si="704"/>
        <v>0</v>
      </c>
      <c r="DZ712" s="70">
        <f t="shared" si="705"/>
        <v>0</v>
      </c>
      <c r="EA712" s="70"/>
    </row>
    <row r="713" spans="1:131" x14ac:dyDescent="0.25">
      <c r="A713" s="24" t="str">
        <f t="shared" si="670"/>
        <v/>
      </c>
      <c r="B713" s="36"/>
      <c r="C713" s="37"/>
      <c r="D713" s="38"/>
      <c r="E713" s="37"/>
      <c r="F713" s="38"/>
      <c r="G713" s="39"/>
      <c r="H713" s="35"/>
      <c r="I713" s="30"/>
      <c r="J713" s="38"/>
      <c r="K713" s="36"/>
      <c r="L713" s="40"/>
      <c r="M713" s="43"/>
      <c r="N713" s="44"/>
      <c r="O713" s="35"/>
      <c r="P713" s="87"/>
      <c r="R713" s="70"/>
      <c r="S713" s="70"/>
      <c r="T713" s="99" t="s">
        <v>1567</v>
      </c>
      <c r="U713" s="146" t="s">
        <v>1568</v>
      </c>
      <c r="V713" s="70"/>
      <c r="W713" s="70"/>
      <c r="X713" s="70"/>
      <c r="Y713" s="70"/>
      <c r="Z713" t="b">
        <f t="shared" si="649"/>
        <v>0</v>
      </c>
      <c r="AA713" t="b">
        <f t="shared" si="671"/>
        <v>0</v>
      </c>
      <c r="AB713" t="b">
        <f t="shared" si="650"/>
        <v>0</v>
      </c>
      <c r="AC713" t="b">
        <f t="shared" si="651"/>
        <v>0</v>
      </c>
      <c r="AD713" s="101" t="b">
        <f t="shared" si="652"/>
        <v>0</v>
      </c>
      <c r="AE713" t="e">
        <f t="shared" si="653"/>
        <v>#VALUE!</v>
      </c>
      <c r="AF713" t="b">
        <f t="shared" si="654"/>
        <v>0</v>
      </c>
      <c r="AG713" s="135"/>
      <c r="AH713" s="82" t="b">
        <f t="shared" si="655"/>
        <v>0</v>
      </c>
      <c r="AI713" s="99" t="b">
        <f t="shared" si="656"/>
        <v>0</v>
      </c>
      <c r="AJ713" s="70" t="b">
        <f t="shared" si="657"/>
        <v>0</v>
      </c>
      <c r="AK713" s="111" t="b">
        <f t="shared" si="672"/>
        <v>0</v>
      </c>
      <c r="AL713" s="82" t="e">
        <f t="shared" si="658"/>
        <v>#VALUE!</v>
      </c>
      <c r="AM713" s="82" t="b">
        <f t="shared" si="659"/>
        <v>0</v>
      </c>
      <c r="AN713" s="82" t="b">
        <f t="shared" si="660"/>
        <v>0</v>
      </c>
      <c r="AO713" s="82" t="b">
        <f t="shared" si="673"/>
        <v>0</v>
      </c>
      <c r="AP713" s="82" t="b">
        <f t="shared" si="661"/>
        <v>0</v>
      </c>
      <c r="AQ713" s="82" t="b">
        <f t="shared" si="674"/>
        <v>0</v>
      </c>
      <c r="AR713" s="70">
        <f t="shared" si="675"/>
        <v>0</v>
      </c>
      <c r="AS713" s="82" t="b">
        <f t="shared" si="662"/>
        <v>0</v>
      </c>
      <c r="AT713" s="82" t="b">
        <f t="shared" si="663"/>
        <v>0</v>
      </c>
      <c r="AU713" s="82" t="b">
        <f t="shared" si="664"/>
        <v>0</v>
      </c>
      <c r="AV713" s="82" t="b">
        <f t="shared" si="665"/>
        <v>0</v>
      </c>
      <c r="AW713" s="82" t="b">
        <f t="shared" si="666"/>
        <v>0</v>
      </c>
      <c r="AX713" s="82" t="b">
        <f t="shared" si="667"/>
        <v>0</v>
      </c>
      <c r="AY713" s="82" t="b">
        <f t="shared" si="676"/>
        <v>0</v>
      </c>
      <c r="AZ713" s="82"/>
      <c r="BA713" s="82" t="b">
        <f t="shared" si="677"/>
        <v>0</v>
      </c>
      <c r="BB713" s="82" t="b">
        <f t="shared" si="678"/>
        <v>0</v>
      </c>
      <c r="BC713" s="82" t="b">
        <f t="shared" si="679"/>
        <v>0</v>
      </c>
      <c r="BD713" s="70"/>
      <c r="BE713" s="70" t="str">
        <f t="shared" si="668"/>
        <v/>
      </c>
      <c r="BF713" s="70">
        <v>702</v>
      </c>
      <c r="BG713" s="70"/>
      <c r="BH713" s="70"/>
      <c r="BI713" s="70"/>
      <c r="BJ713" s="70"/>
      <c r="BK713" s="70"/>
      <c r="BL713" s="70"/>
      <c r="BM713" s="70"/>
      <c r="BN713" s="70"/>
      <c r="BO713" s="70"/>
      <c r="BP713" s="70"/>
      <c r="BQ713" s="70"/>
      <c r="BR713" s="70"/>
      <c r="BS713" s="70" t="b">
        <f t="shared" si="669"/>
        <v>0</v>
      </c>
      <c r="BT713" s="70">
        <f>COUNTA(B714:$O$830)</f>
        <v>0</v>
      </c>
      <c r="BU713" s="70"/>
      <c r="BV713" s="163"/>
      <c r="BW713" s="163"/>
      <c r="BX713" s="163"/>
      <c r="BY713" s="163"/>
      <c r="BZ713" s="163"/>
      <c r="CA713" s="163"/>
      <c r="CB713" s="163"/>
      <c r="CC713" s="163"/>
      <c r="CD713" s="163"/>
      <c r="CE713" s="163" t="str">
        <f t="shared" si="680"/>
        <v/>
      </c>
      <c r="CF713" s="163" t="str">
        <f t="shared" si="681"/>
        <v/>
      </c>
      <c r="CG713" s="163" t="str">
        <f t="shared" si="682"/>
        <v/>
      </c>
      <c r="CH713" s="163" t="str">
        <f t="shared" si="683"/>
        <v/>
      </c>
      <c r="CI713" s="163" t="str">
        <f t="shared" si="684"/>
        <v/>
      </c>
      <c r="CJ713" s="163" t="str">
        <f t="shared" si="685"/>
        <v/>
      </c>
      <c r="CK713" s="163" t="str">
        <f t="shared" si="686"/>
        <v/>
      </c>
      <c r="CL713" s="163" t="str">
        <f t="shared" si="687"/>
        <v/>
      </c>
      <c r="CM713" s="163" t="str">
        <f t="shared" si="688"/>
        <v/>
      </c>
      <c r="CN713" s="163"/>
      <c r="CO713" s="163"/>
      <c r="CP713" s="163" t="str">
        <f t="shared" si="689"/>
        <v/>
      </c>
      <c r="CQ713" s="163"/>
      <c r="CR713" s="163"/>
      <c r="CS713" s="185" t="str">
        <f t="shared" si="706"/>
        <v/>
      </c>
      <c r="CT713" s="70"/>
      <c r="CU713" s="70">
        <f t="shared" si="690"/>
        <v>0</v>
      </c>
      <c r="CV713" s="70">
        <f t="shared" si="691"/>
        <v>0</v>
      </c>
      <c r="CW713" s="70"/>
      <c r="CX713" s="96">
        <f t="shared" si="692"/>
        <v>0</v>
      </c>
      <c r="CY713" s="70"/>
      <c r="CZ713" s="70" t="e">
        <f t="shared" si="693"/>
        <v>#VALUE!</v>
      </c>
      <c r="DA713" s="70" t="e">
        <f t="shared" si="694"/>
        <v>#VALUE!</v>
      </c>
      <c r="DB713" s="70"/>
      <c r="DC713" s="70" t="b">
        <f t="shared" si="707"/>
        <v>0</v>
      </c>
      <c r="DD713" s="70">
        <f t="shared" si="695"/>
        <v>0</v>
      </c>
      <c r="DE713" s="70" t="str">
        <f t="shared" si="696"/>
        <v/>
      </c>
      <c r="DF713" s="70"/>
      <c r="DG713" s="70" t="str">
        <f t="shared" si="708"/>
        <v/>
      </c>
      <c r="DH713" s="70" t="b">
        <f t="shared" si="709"/>
        <v>0</v>
      </c>
      <c r="DI713" s="70" t="str">
        <f t="shared" si="710"/>
        <v/>
      </c>
      <c r="DJ713" s="70"/>
      <c r="DK713" s="70" t="str">
        <f t="shared" si="697"/>
        <v/>
      </c>
      <c r="DL713" s="70" t="str">
        <f t="shared" si="698"/>
        <v/>
      </c>
      <c r="DM713" s="70"/>
      <c r="DN713" s="70" t="str">
        <f t="shared" si="699"/>
        <v/>
      </c>
      <c r="DO713" s="70" t="str">
        <f>IF(DK713="","",AND((COUNTIF($DK$12:DL713,DK713))=1,(COUNTIF($DK$12:DL713,DL713))=1))</f>
        <v/>
      </c>
      <c r="DP713" s="70" t="str">
        <f>IF(DK713="","",AND((COUNTIF(DK713:$DL$812,DK713))=1,(COUNTIF(DK713:$DL$812,DL713))=1))</f>
        <v/>
      </c>
      <c r="DQ713" s="70"/>
      <c r="DR713" s="70" t="b">
        <f t="shared" si="700"/>
        <v>0</v>
      </c>
      <c r="DS713" s="70" t="b">
        <f t="shared" si="701"/>
        <v>0</v>
      </c>
      <c r="DT713" s="70">
        <f t="shared" si="711"/>
        <v>0</v>
      </c>
      <c r="DU713" s="70">
        <f t="shared" si="712"/>
        <v>0</v>
      </c>
      <c r="DV713" s="70" t="b">
        <f t="shared" si="702"/>
        <v>0</v>
      </c>
      <c r="DW713" s="70" t="b">
        <f t="shared" si="703"/>
        <v>0</v>
      </c>
      <c r="DX713" s="70"/>
      <c r="DY713" s="70" t="b">
        <f t="shared" si="704"/>
        <v>0</v>
      </c>
      <c r="DZ713" s="70">
        <f t="shared" si="705"/>
        <v>0</v>
      </c>
      <c r="EA713" s="70"/>
    </row>
    <row r="714" spans="1:131" x14ac:dyDescent="0.25">
      <c r="A714" s="24" t="str">
        <f t="shared" si="670"/>
        <v/>
      </c>
      <c r="B714" s="36"/>
      <c r="C714" s="37"/>
      <c r="D714" s="38"/>
      <c r="E714" s="37"/>
      <c r="F714" s="38"/>
      <c r="G714" s="39"/>
      <c r="H714" s="35"/>
      <c r="I714" s="30"/>
      <c r="J714" s="38"/>
      <c r="K714" s="36"/>
      <c r="L714" s="40"/>
      <c r="M714" s="43"/>
      <c r="N714" s="44"/>
      <c r="O714" s="35"/>
      <c r="P714" s="87"/>
      <c r="R714" s="70"/>
      <c r="S714" s="70"/>
      <c r="T714" s="99" t="s">
        <v>1569</v>
      </c>
      <c r="U714" s="146" t="s">
        <v>1570</v>
      </c>
      <c r="V714" s="70"/>
      <c r="W714" s="70"/>
      <c r="X714" s="70"/>
      <c r="Y714" s="70"/>
      <c r="Z714" t="b">
        <f t="shared" si="649"/>
        <v>0</v>
      </c>
      <c r="AA714" t="b">
        <f t="shared" si="671"/>
        <v>0</v>
      </c>
      <c r="AB714" t="b">
        <f t="shared" si="650"/>
        <v>0</v>
      </c>
      <c r="AC714" t="b">
        <f t="shared" si="651"/>
        <v>0</v>
      </c>
      <c r="AD714" s="101" t="b">
        <f t="shared" si="652"/>
        <v>0</v>
      </c>
      <c r="AE714" t="e">
        <f t="shared" si="653"/>
        <v>#VALUE!</v>
      </c>
      <c r="AF714" t="b">
        <f t="shared" si="654"/>
        <v>0</v>
      </c>
      <c r="AG714" s="135"/>
      <c r="AH714" s="82" t="b">
        <f t="shared" si="655"/>
        <v>0</v>
      </c>
      <c r="AI714" s="99" t="b">
        <f t="shared" si="656"/>
        <v>0</v>
      </c>
      <c r="AJ714" s="70" t="b">
        <f t="shared" si="657"/>
        <v>0</v>
      </c>
      <c r="AK714" s="111" t="b">
        <f t="shared" si="672"/>
        <v>0</v>
      </c>
      <c r="AL714" s="82" t="e">
        <f t="shared" si="658"/>
        <v>#VALUE!</v>
      </c>
      <c r="AM714" s="82" t="b">
        <f t="shared" si="659"/>
        <v>0</v>
      </c>
      <c r="AN714" s="82" t="b">
        <f t="shared" si="660"/>
        <v>0</v>
      </c>
      <c r="AO714" s="82" t="b">
        <f t="shared" si="673"/>
        <v>0</v>
      </c>
      <c r="AP714" s="82" t="b">
        <f t="shared" si="661"/>
        <v>0</v>
      </c>
      <c r="AQ714" s="82" t="b">
        <f t="shared" si="674"/>
        <v>0</v>
      </c>
      <c r="AR714" s="70">
        <f t="shared" si="675"/>
        <v>0</v>
      </c>
      <c r="AS714" s="82" t="b">
        <f t="shared" si="662"/>
        <v>0</v>
      </c>
      <c r="AT714" s="82" t="b">
        <f t="shared" si="663"/>
        <v>0</v>
      </c>
      <c r="AU714" s="82" t="b">
        <f t="shared" si="664"/>
        <v>0</v>
      </c>
      <c r="AV714" s="82" t="b">
        <f t="shared" si="665"/>
        <v>0</v>
      </c>
      <c r="AW714" s="82" t="b">
        <f t="shared" si="666"/>
        <v>0</v>
      </c>
      <c r="AX714" s="82" t="b">
        <f t="shared" si="667"/>
        <v>0</v>
      </c>
      <c r="AY714" s="82" t="b">
        <f t="shared" si="676"/>
        <v>0</v>
      </c>
      <c r="AZ714" s="82"/>
      <c r="BA714" s="82" t="b">
        <f t="shared" si="677"/>
        <v>0</v>
      </c>
      <c r="BB714" s="82" t="b">
        <f t="shared" si="678"/>
        <v>0</v>
      </c>
      <c r="BC714" s="82" t="b">
        <f t="shared" si="679"/>
        <v>0</v>
      </c>
      <c r="BD714" s="70"/>
      <c r="BE714" s="70" t="str">
        <f t="shared" si="668"/>
        <v/>
      </c>
      <c r="BF714" s="70">
        <v>703</v>
      </c>
      <c r="BG714" s="70"/>
      <c r="BH714" s="70"/>
      <c r="BI714" s="70"/>
      <c r="BJ714" s="70"/>
      <c r="BK714" s="70"/>
      <c r="BL714" s="70"/>
      <c r="BM714" s="70"/>
      <c r="BN714" s="70"/>
      <c r="BO714" s="70"/>
      <c r="BP714" s="70"/>
      <c r="BQ714" s="70"/>
      <c r="BR714" s="70"/>
      <c r="BS714" s="70" t="b">
        <f t="shared" si="669"/>
        <v>0</v>
      </c>
      <c r="BT714" s="70">
        <f>COUNTA(B715:$O$830)</f>
        <v>0</v>
      </c>
      <c r="BU714" s="70"/>
      <c r="BV714" s="163"/>
      <c r="BW714" s="163"/>
      <c r="BX714" s="163"/>
      <c r="BY714" s="163"/>
      <c r="BZ714" s="163"/>
      <c r="CA714" s="163"/>
      <c r="CB714" s="163"/>
      <c r="CC714" s="163"/>
      <c r="CD714" s="163"/>
      <c r="CE714" s="163" t="str">
        <f t="shared" si="680"/>
        <v/>
      </c>
      <c r="CF714" s="163" t="str">
        <f t="shared" si="681"/>
        <v/>
      </c>
      <c r="CG714" s="163" t="str">
        <f t="shared" si="682"/>
        <v/>
      </c>
      <c r="CH714" s="163" t="str">
        <f t="shared" si="683"/>
        <v/>
      </c>
      <c r="CI714" s="163" t="str">
        <f t="shared" si="684"/>
        <v/>
      </c>
      <c r="CJ714" s="163" t="str">
        <f t="shared" si="685"/>
        <v/>
      </c>
      <c r="CK714" s="163" t="str">
        <f t="shared" si="686"/>
        <v/>
      </c>
      <c r="CL714" s="163" t="str">
        <f t="shared" si="687"/>
        <v/>
      </c>
      <c r="CM714" s="163" t="str">
        <f t="shared" si="688"/>
        <v/>
      </c>
      <c r="CN714" s="163"/>
      <c r="CO714" s="163"/>
      <c r="CP714" s="163" t="str">
        <f t="shared" si="689"/>
        <v/>
      </c>
      <c r="CQ714" s="163"/>
      <c r="CR714" s="163"/>
      <c r="CS714" s="185" t="str">
        <f t="shared" si="706"/>
        <v/>
      </c>
      <c r="CT714" s="70"/>
      <c r="CU714" s="70">
        <f t="shared" si="690"/>
        <v>0</v>
      </c>
      <c r="CV714" s="70">
        <f t="shared" si="691"/>
        <v>0</v>
      </c>
      <c r="CW714" s="70"/>
      <c r="CX714" s="96">
        <f t="shared" si="692"/>
        <v>0</v>
      </c>
      <c r="CY714" s="70"/>
      <c r="CZ714" s="70" t="e">
        <f t="shared" si="693"/>
        <v>#VALUE!</v>
      </c>
      <c r="DA714" s="70" t="e">
        <f t="shared" si="694"/>
        <v>#VALUE!</v>
      </c>
      <c r="DB714" s="70"/>
      <c r="DC714" s="70" t="b">
        <f t="shared" si="707"/>
        <v>0</v>
      </c>
      <c r="DD714" s="70">
        <f t="shared" si="695"/>
        <v>0</v>
      </c>
      <c r="DE714" s="70" t="str">
        <f t="shared" si="696"/>
        <v/>
      </c>
      <c r="DF714" s="70"/>
      <c r="DG714" s="70" t="str">
        <f t="shared" si="708"/>
        <v/>
      </c>
      <c r="DH714" s="70" t="b">
        <f t="shared" si="709"/>
        <v>0</v>
      </c>
      <c r="DI714" s="70" t="str">
        <f t="shared" si="710"/>
        <v/>
      </c>
      <c r="DJ714" s="70"/>
      <c r="DK714" s="70" t="str">
        <f t="shared" si="697"/>
        <v/>
      </c>
      <c r="DL714" s="70" t="str">
        <f t="shared" si="698"/>
        <v/>
      </c>
      <c r="DM714" s="70"/>
      <c r="DN714" s="70" t="str">
        <f t="shared" si="699"/>
        <v/>
      </c>
      <c r="DO714" s="70" t="str">
        <f>IF(DK714="","",AND((COUNTIF($DK$12:DL714,DK714))=1,(COUNTIF($DK$12:DL714,DL714))=1))</f>
        <v/>
      </c>
      <c r="DP714" s="70" t="str">
        <f>IF(DK714="","",AND((COUNTIF(DK714:$DL$812,DK714))=1,(COUNTIF(DK714:$DL$812,DL714))=1))</f>
        <v/>
      </c>
      <c r="DQ714" s="70"/>
      <c r="DR714" s="70" t="b">
        <f t="shared" si="700"/>
        <v>0</v>
      </c>
      <c r="DS714" s="70" t="b">
        <f t="shared" si="701"/>
        <v>0</v>
      </c>
      <c r="DT714" s="70">
        <f t="shared" si="711"/>
        <v>0</v>
      </c>
      <c r="DU714" s="70">
        <f t="shared" si="712"/>
        <v>0</v>
      </c>
      <c r="DV714" s="70" t="b">
        <f t="shared" si="702"/>
        <v>0</v>
      </c>
      <c r="DW714" s="70" t="b">
        <f t="shared" si="703"/>
        <v>0</v>
      </c>
      <c r="DX714" s="70"/>
      <c r="DY714" s="70" t="b">
        <f t="shared" si="704"/>
        <v>0</v>
      </c>
      <c r="DZ714" s="70">
        <f t="shared" si="705"/>
        <v>0</v>
      </c>
      <c r="EA714" s="70"/>
    </row>
    <row r="715" spans="1:131" x14ac:dyDescent="0.25">
      <c r="A715" s="24" t="str">
        <f t="shared" si="670"/>
        <v/>
      </c>
      <c r="B715" s="36"/>
      <c r="C715" s="37"/>
      <c r="D715" s="38"/>
      <c r="E715" s="37"/>
      <c r="F715" s="38"/>
      <c r="G715" s="39"/>
      <c r="H715" s="35"/>
      <c r="I715" s="30"/>
      <c r="J715" s="38"/>
      <c r="K715" s="36"/>
      <c r="L715" s="40"/>
      <c r="M715" s="43"/>
      <c r="N715" s="44"/>
      <c r="O715" s="35"/>
      <c r="P715" s="87"/>
      <c r="R715" s="70"/>
      <c r="S715" s="70"/>
      <c r="T715" s="99" t="s">
        <v>1571</v>
      </c>
      <c r="U715" s="146" t="s">
        <v>1572</v>
      </c>
      <c r="V715" s="70"/>
      <c r="W715" s="70"/>
      <c r="X715" s="70"/>
      <c r="Y715" s="70"/>
      <c r="Z715" t="b">
        <f t="shared" si="649"/>
        <v>0</v>
      </c>
      <c r="AA715" t="b">
        <f t="shared" si="671"/>
        <v>0</v>
      </c>
      <c r="AB715" t="b">
        <f t="shared" si="650"/>
        <v>0</v>
      </c>
      <c r="AC715" t="b">
        <f t="shared" si="651"/>
        <v>0</v>
      </c>
      <c r="AD715" s="101" t="b">
        <f t="shared" si="652"/>
        <v>0</v>
      </c>
      <c r="AE715" t="e">
        <f t="shared" si="653"/>
        <v>#VALUE!</v>
      </c>
      <c r="AF715" t="b">
        <f t="shared" si="654"/>
        <v>0</v>
      </c>
      <c r="AG715" s="135"/>
      <c r="AH715" s="82" t="b">
        <f t="shared" si="655"/>
        <v>0</v>
      </c>
      <c r="AI715" s="99" t="b">
        <f t="shared" si="656"/>
        <v>0</v>
      </c>
      <c r="AJ715" s="70" t="b">
        <f t="shared" si="657"/>
        <v>0</v>
      </c>
      <c r="AK715" s="111" t="b">
        <f t="shared" si="672"/>
        <v>0</v>
      </c>
      <c r="AL715" s="82" t="e">
        <f t="shared" si="658"/>
        <v>#VALUE!</v>
      </c>
      <c r="AM715" s="82" t="b">
        <f t="shared" si="659"/>
        <v>0</v>
      </c>
      <c r="AN715" s="82" t="b">
        <f t="shared" si="660"/>
        <v>0</v>
      </c>
      <c r="AO715" s="82" t="b">
        <f t="shared" si="673"/>
        <v>0</v>
      </c>
      <c r="AP715" s="82" t="b">
        <f t="shared" si="661"/>
        <v>0</v>
      </c>
      <c r="AQ715" s="82" t="b">
        <f t="shared" si="674"/>
        <v>0</v>
      </c>
      <c r="AR715" s="70">
        <f t="shared" si="675"/>
        <v>0</v>
      </c>
      <c r="AS715" s="82" t="b">
        <f t="shared" si="662"/>
        <v>0</v>
      </c>
      <c r="AT715" s="82" t="b">
        <f t="shared" si="663"/>
        <v>0</v>
      </c>
      <c r="AU715" s="82" t="b">
        <f t="shared" si="664"/>
        <v>0</v>
      </c>
      <c r="AV715" s="82" t="b">
        <f t="shared" si="665"/>
        <v>0</v>
      </c>
      <c r="AW715" s="82" t="b">
        <f t="shared" si="666"/>
        <v>0</v>
      </c>
      <c r="AX715" s="82" t="b">
        <f t="shared" si="667"/>
        <v>0</v>
      </c>
      <c r="AY715" s="82" t="b">
        <f t="shared" si="676"/>
        <v>0</v>
      </c>
      <c r="AZ715" s="82"/>
      <c r="BA715" s="82" t="b">
        <f t="shared" si="677"/>
        <v>0</v>
      </c>
      <c r="BB715" s="82" t="b">
        <f t="shared" si="678"/>
        <v>0</v>
      </c>
      <c r="BC715" s="82" t="b">
        <f t="shared" si="679"/>
        <v>0</v>
      </c>
      <c r="BD715" s="70"/>
      <c r="BE715" s="70" t="str">
        <f t="shared" si="668"/>
        <v/>
      </c>
      <c r="BF715" s="70">
        <v>704</v>
      </c>
      <c r="BG715" s="70"/>
      <c r="BH715" s="70"/>
      <c r="BI715" s="70"/>
      <c r="BJ715" s="70"/>
      <c r="BK715" s="70"/>
      <c r="BL715" s="70"/>
      <c r="BM715" s="70"/>
      <c r="BN715" s="70"/>
      <c r="BO715" s="70"/>
      <c r="BP715" s="70"/>
      <c r="BQ715" s="70"/>
      <c r="BR715" s="70"/>
      <c r="BS715" s="70" t="b">
        <f t="shared" si="669"/>
        <v>0</v>
      </c>
      <c r="BT715" s="70">
        <f>COUNTA(B716:$O$830)</f>
        <v>0</v>
      </c>
      <c r="BU715" s="70"/>
      <c r="BV715" s="163"/>
      <c r="BW715" s="163"/>
      <c r="BX715" s="163"/>
      <c r="BY715" s="163"/>
      <c r="BZ715" s="163"/>
      <c r="CA715" s="163"/>
      <c r="CB715" s="163"/>
      <c r="CC715" s="163"/>
      <c r="CD715" s="163"/>
      <c r="CE715" s="163" t="str">
        <f t="shared" si="680"/>
        <v/>
      </c>
      <c r="CF715" s="163" t="str">
        <f t="shared" si="681"/>
        <v/>
      </c>
      <c r="CG715" s="163" t="str">
        <f t="shared" si="682"/>
        <v/>
      </c>
      <c r="CH715" s="163" t="str">
        <f t="shared" si="683"/>
        <v/>
      </c>
      <c r="CI715" s="163" t="str">
        <f t="shared" si="684"/>
        <v/>
      </c>
      <c r="CJ715" s="163" t="str">
        <f t="shared" si="685"/>
        <v/>
      </c>
      <c r="CK715" s="163" t="str">
        <f t="shared" si="686"/>
        <v/>
      </c>
      <c r="CL715" s="163" t="str">
        <f t="shared" si="687"/>
        <v/>
      </c>
      <c r="CM715" s="163" t="str">
        <f t="shared" si="688"/>
        <v/>
      </c>
      <c r="CN715" s="163"/>
      <c r="CO715" s="163"/>
      <c r="CP715" s="163" t="str">
        <f t="shared" si="689"/>
        <v/>
      </c>
      <c r="CQ715" s="163"/>
      <c r="CR715" s="163"/>
      <c r="CS715" s="185" t="str">
        <f t="shared" si="706"/>
        <v/>
      </c>
      <c r="CT715" s="70"/>
      <c r="CU715" s="70">
        <f t="shared" si="690"/>
        <v>0</v>
      </c>
      <c r="CV715" s="70">
        <f t="shared" si="691"/>
        <v>0</v>
      </c>
      <c r="CW715" s="70"/>
      <c r="CX715" s="96">
        <f t="shared" si="692"/>
        <v>0</v>
      </c>
      <c r="CY715" s="70"/>
      <c r="CZ715" s="70" t="e">
        <f t="shared" si="693"/>
        <v>#VALUE!</v>
      </c>
      <c r="DA715" s="70" t="e">
        <f t="shared" si="694"/>
        <v>#VALUE!</v>
      </c>
      <c r="DB715" s="70"/>
      <c r="DC715" s="70" t="b">
        <f t="shared" si="707"/>
        <v>0</v>
      </c>
      <c r="DD715" s="70">
        <f t="shared" si="695"/>
        <v>0</v>
      </c>
      <c r="DE715" s="70" t="str">
        <f t="shared" si="696"/>
        <v/>
      </c>
      <c r="DF715" s="70"/>
      <c r="DG715" s="70" t="str">
        <f t="shared" si="708"/>
        <v/>
      </c>
      <c r="DH715" s="70" t="b">
        <f t="shared" si="709"/>
        <v>0</v>
      </c>
      <c r="DI715" s="70" t="str">
        <f t="shared" si="710"/>
        <v/>
      </c>
      <c r="DJ715" s="70"/>
      <c r="DK715" s="70" t="str">
        <f t="shared" si="697"/>
        <v/>
      </c>
      <c r="DL715" s="70" t="str">
        <f t="shared" si="698"/>
        <v/>
      </c>
      <c r="DM715" s="70"/>
      <c r="DN715" s="70" t="str">
        <f t="shared" si="699"/>
        <v/>
      </c>
      <c r="DO715" s="70" t="str">
        <f>IF(DK715="","",AND((COUNTIF($DK$12:DL715,DK715))=1,(COUNTIF($DK$12:DL715,DL715))=1))</f>
        <v/>
      </c>
      <c r="DP715" s="70" t="str">
        <f>IF(DK715="","",AND((COUNTIF(DK715:$DL$812,DK715))=1,(COUNTIF(DK715:$DL$812,DL715))=1))</f>
        <v/>
      </c>
      <c r="DQ715" s="70"/>
      <c r="DR715" s="70" t="b">
        <f t="shared" si="700"/>
        <v>0</v>
      </c>
      <c r="DS715" s="70" t="b">
        <f t="shared" si="701"/>
        <v>0</v>
      </c>
      <c r="DT715" s="70">
        <f t="shared" si="711"/>
        <v>0</v>
      </c>
      <c r="DU715" s="70">
        <f t="shared" si="712"/>
        <v>0</v>
      </c>
      <c r="DV715" s="70" t="b">
        <f t="shared" si="702"/>
        <v>0</v>
      </c>
      <c r="DW715" s="70" t="b">
        <f t="shared" si="703"/>
        <v>0</v>
      </c>
      <c r="DX715" s="70"/>
      <c r="DY715" s="70" t="b">
        <f t="shared" si="704"/>
        <v>0</v>
      </c>
      <c r="DZ715" s="70">
        <f t="shared" si="705"/>
        <v>0</v>
      </c>
      <c r="EA715" s="70"/>
    </row>
    <row r="716" spans="1:131" x14ac:dyDescent="0.25">
      <c r="A716" s="24" t="str">
        <f t="shared" si="670"/>
        <v/>
      </c>
      <c r="B716" s="36"/>
      <c r="C716" s="37"/>
      <c r="D716" s="38"/>
      <c r="E716" s="37"/>
      <c r="F716" s="38"/>
      <c r="G716" s="39"/>
      <c r="H716" s="35"/>
      <c r="I716" s="30"/>
      <c r="J716" s="38"/>
      <c r="K716" s="36"/>
      <c r="L716" s="40"/>
      <c r="M716" s="43"/>
      <c r="N716" s="44"/>
      <c r="O716" s="35"/>
      <c r="P716" s="87"/>
      <c r="R716" s="70"/>
      <c r="S716" s="70"/>
      <c r="T716" s="99" t="s">
        <v>1573</v>
      </c>
      <c r="U716" s="146" t="s">
        <v>1574</v>
      </c>
      <c r="V716" s="70"/>
      <c r="W716" s="70"/>
      <c r="X716" s="70"/>
      <c r="Y716" s="70"/>
      <c r="Z716" t="b">
        <f t="shared" ref="Z716:Z779" si="713">NOT(OR(COUNTA(B716:O716,)=1,C716="C",C716="A",C716="P",C716="IMB",C716="F",C716="CT",C716="AT",C716="PT"))</f>
        <v>0</v>
      </c>
      <c r="AA716" t="b">
        <f t="shared" si="671"/>
        <v>0</v>
      </c>
      <c r="AB716" t="b">
        <f t="shared" ref="AB716:AB779" si="714">IF(COUNTA(B716:O716,)=1,FALSE,AND(OR(C716="CT",C716="AT",C716="PT"),D716&lt;&gt;""))</f>
        <v>0</v>
      </c>
      <c r="AC716" t="b">
        <f t="shared" ref="AC716:AC779" si="715">IF(ISBLANK(C716),FALSE,IF((((ISBLANK(D716))+(C716&lt;&gt;"c")+(C716&lt;&gt;"a")+(C716&lt;&gt;"p"))=4),FALSE,IF(OR(C716="P",C716="ct",C716="at",C716="pt"),FALSE,IF(OR(ISERROR(SEARCH("/",D716)),(NOT(ISBLANK(D716))+(C716="c")+(C716="a")+(C716="p")=1)),TRUE,OR(((AND((MID(D716,SEARCH("/",D716),3))="/ft",C716="c")+(AND((MID(D716,SEARCH("/",D716),3))="/ae",C716="a"))+(AND((MID(D716,SEARCH("/",D716),3))="/of",C716="c")))+(ISNUMBER(MID(D716,SEARCH("/",D716)+1,LEN(D716)-SEARCH("/",D716))*1)))&lt;&gt;1,SEARCH("/",D716)&lt;&gt;6,IF(OR(LEFT(D716,2)="2A",LEFT(D716,2)="2B"),ISERROR(VALUE(MID(D716,3,3))),ISERROR(VALUE(LEFT(D716,5)))))))))</f>
        <v>0</v>
      </c>
      <c r="AD716" s="101" t="b">
        <f t="shared" ref="AD716:AD779" si="716">IF(ISBLANK(E716),FALSE,OR(C716&amp;D716=E716&amp;F716,LEFT(D716,2)="20"))</f>
        <v>0</v>
      </c>
      <c r="AE716" t="e">
        <f t="shared" ref="AE716:AE779" si="717">TEXT($I$3,"00000")&lt;&gt;MID(D716,1,SEARCH("/",D716)-1)</f>
        <v>#VALUE!</v>
      </c>
      <c r="AF716" t="b">
        <f t="shared" ref="AF716:AF779" si="718">NOT(OR(COUNTA(B716:O716,)=1,E716="C",E716="A",E716="P",E716="IMB",E716="F",E716="CT",E716="AT",E716="PT"))</f>
        <v>0</v>
      </c>
      <c r="AG716" s="135"/>
      <c r="AH716" s="82" t="b">
        <f t="shared" ref="AH716:AH779" si="719">IF(COUNTA(B716:O716,)=1,FALSE,IF(ISNA(LOOKUP(C716&amp;E716&amp;H716,ceh)),TRUE,IF(C716&amp;E716&amp;H716&lt;&gt;LOOKUP(C716&amp;E716&amp;H716,ceh),TRUE,FALSE)))</f>
        <v>0</v>
      </c>
      <c r="AI716" s="99" t="b">
        <f t="shared" ref="AI716:AI779" si="720">IF(COUNTA(B716:O716,)=1,FALSE,AND(OR(E716="CT",E716="AT",E716="PT"),F716&lt;&gt;""))</f>
        <v>0</v>
      </c>
      <c r="AJ716" s="70" t="b">
        <f t="shared" ref="AJ716:AJ779" si="721">IF(ISBLANK(E716),FALSE,IF((((ISBLANK(F716))+(E716&lt;&gt;"c")+(E716&lt;&gt;"a")+(E716&lt;&gt;"p"))=4),FALSE,IF(OR(E716="P",E716="ct",E716="at",E716="pt"),FALSE,IF(OR(ISERROR(SEARCH("/",F716)),(NOT(ISBLANK(F716))+(E716="c")+(E716="a")+(E716="p")=1)),TRUE,OR(((AND((MID(F716,SEARCH("/",F716),3))="/ft",E716="c")+(AND((MID(F716,SEARCH("/",F716),3))="/ae",E716="a"))+(AND((MID(F716,SEARCH("/",F716),3))="/of",E716="c")))+(ISNUMBER(MID(F716,SEARCH("/",F716)+1,LEN(F716)-SEARCH("/",F716))*1)))&lt;&gt;1,SEARCH("/",F716)&lt;&gt;6,IF(OR(LEFT(F716,2)="2A",LEFT(F716,2)="2B"),ISERROR(VALUE(MID(F716,3,3))),ISERROR(VALUE(LEFT(F716,5)))))))))</f>
        <v>0</v>
      </c>
      <c r="AK716" s="111" t="b">
        <f t="shared" si="672"/>
        <v>0</v>
      </c>
      <c r="AL716" s="82" t="e">
        <f t="shared" ref="AL716:AL779" si="722">TEXT($I$3,"00000")&lt;&gt;MID(F716,1,SEARCH("/",F716)-1)</f>
        <v>#VALUE!</v>
      </c>
      <c r="AM716" s="82" t="b">
        <f t="shared" ref="AM716:AM779" si="723">IF(COUNTA(B716:O716,)=1,FALSE,OR(G716=0,ISBLANK(G716),ISTEXT(G716)))</f>
        <v>0</v>
      </c>
      <c r="AN716" s="82" t="b">
        <f t="shared" ref="AN716:AN779" si="724">((C716&amp;E716="cimb")+(C716&amp;E816="cf")+(C716&amp;E716="aimb")+(C716&amp;E716="af")+(C716&amp;E716="pf")+(C716&amp;E716="imbc")+(C716&amp;E716="fc")+(C716&amp;E716="imba")+(C716&amp;E716="fa")+(C716&amp;E716="fp")+(G716&lt;&gt;7))=2</f>
        <v>0</v>
      </c>
      <c r="AO716" s="82" t="b">
        <f t="shared" si="673"/>
        <v>0</v>
      </c>
      <c r="AP716" s="82" t="b">
        <f t="shared" ref="AP716:AP779" si="725">IF(AND(COUNTA(B716:O716,)&lt;&gt;1,ISBLANK(H716)),TRUE,IF(ISNA(LOOKUP(H716,Diamètre_Conduite)),TRUE,IF(H716&lt;&gt;LOOKUP(H716,Diamètre_Conduite),TRUE,FALSE)))</f>
        <v>0</v>
      </c>
      <c r="AQ716" s="82" t="b">
        <f t="shared" si="674"/>
        <v>0</v>
      </c>
      <c r="AR716" s="70">
        <f t="shared" si="675"/>
        <v>0</v>
      </c>
      <c r="AS716" s="82" t="b">
        <f t="shared" ref="AS716:AS779" si="726">IF(COUNTA(B716:O716,)=1,FALSE,IF(ISNA(LOOKUP(K716,diamcable)),TRUE,IF(K716&lt;&gt;LOOKUP(K716,diamcable),TRUE,FALSE)))</f>
        <v>0</v>
      </c>
      <c r="AT716" s="82" t="b">
        <f t="shared" ref="AT716:AT779" si="727">IF(OR(AND(C716="",E716="",H716=""),COUNTA(B716:O716,)=1),FALSE,IF(ISNA(LOOKUP(C716&amp;E716,CE)),TRUE,IF(C716&amp;E716&lt;&gt;LOOKUP(C716&amp;E716,CE),TRUE,FALSE)))</f>
        <v>0</v>
      </c>
      <c r="AU716" s="82" t="b">
        <f t="shared" ref="AU716:AU779" si="728">IF(OR(COUNTA(B716:O716,)=1,M716=""),FALSE,OR(AND(C716="c",OR(B716="se",B716="ss")),AND(C716="c",NOT(OR(M716="oui transition égout petit pied droit",M716="oui transition égout grand pied droit",M716="oui percement avec plus de 4 alvéoles",M716="oui percement petit pied droit",M716="oui percement grand pied droit"))),AND(C716="a",NOT(OR(M716="oui renforcement appui sans commande d'appui",M716="oui remplacement appui",M716="oui renforcement appui avec commande d'appui"))),(C716&lt;&gt;"c")+(C716&lt;&gt;"a")=2))</f>
        <v>0</v>
      </c>
      <c r="AV716" s="82" t="b">
        <f t="shared" ref="AV716:AV779" si="729">IF(OR(COUNTA(B716:O716,)=1,N716=""),FALSE,OR(AND(E716="c",NOT(OR(N716="oui transition égout petit pied droit",N716="oui transition égout grand pied droit",N716="oui percement avec plus de 4 alvéoles",N716="oui percement petit pied droit",N716="oui percement grand pied droit"))),AND(E716="a",NOT(OR(N716="oui renforcement appui sans commande d'appui",N716="oui remplacement appui",N716="oui renforcement appui avec commande d'appui"))),(E716&lt;&gt;"c")+(E716&lt;&gt;"a")=2))</f>
        <v>0</v>
      </c>
      <c r="AW716" s="82" t="b">
        <f t="shared" ref="AW716:AW779" si="730">IF(OR(COUNTA(B716:O716,)=1,O716=""),FALSE,IF(((O716="A PEO")+(O716="B PEO")+(O716="A Manchon &gt; 2dm3")+(O716="A Micro Manchon &lt; 2dm3")+(O716="B Manchon &gt; 2dm3")+(O716="B Micro Manchon &lt; 2dm3")+(O716="A PMSB")+(O716="B PMSB")+(O716=""))&lt;&gt;1,TRUE,IF(AND((LEFT(O716,1)="a"),OR((C716="c"),(C716="a"))),FALSE,IF(AND((LEFT(O716,1)="b"),OR(E716="c",E716="a")),FALSE,TRUE))))</f>
        <v>0</v>
      </c>
      <c r="AX716" s="82" t="b">
        <f t="shared" ref="AX716:AX779" si="731">IF(OR(COUNTA(B716:O716,)=1,O716=""),FALSE,IF(((O716="A PB Chambre")+(O716="B PB Chambre")+(O716="A PB Appui")+(O716="B PB Appui")+(O716=""))&lt;&gt;1,TRUE,IF((((O716="A PB Chambre")+(C716="c"))=2)+(((O716="B PB Chambre")+(E716="c"))=2)+(((O716="A PB Appui")+(C716="a"))=2)+(((O716="B PB Appui")+(E716="a"))=2),FALSE,TRUE)))</f>
        <v>0</v>
      </c>
      <c r="AY716" s="82" t="b">
        <f t="shared" si="676"/>
        <v>0</v>
      </c>
      <c r="AZ716" s="82"/>
      <c r="BA716" s="82" t="b">
        <f t="shared" si="677"/>
        <v>0</v>
      </c>
      <c r="BB716" s="82" t="b">
        <f t="shared" si="678"/>
        <v>0</v>
      </c>
      <c r="BC716" s="82" t="b">
        <f t="shared" si="679"/>
        <v>0</v>
      </c>
      <c r="BD716" s="70"/>
      <c r="BE716" s="70" t="str">
        <f t="shared" ref="BE716:BE779" si="732">IF(ISERR(LEFT(D716,SEARCH("/",D716,1)-1)),"",LEFT(D716,SEARCH("/",D716,1)-1))</f>
        <v/>
      </c>
      <c r="BF716" s="70">
        <v>705</v>
      </c>
      <c r="BG716" s="70"/>
      <c r="BH716" s="70"/>
      <c r="BI716" s="70"/>
      <c r="BJ716" s="70"/>
      <c r="BK716" s="70"/>
      <c r="BL716" s="70"/>
      <c r="BM716" s="70"/>
      <c r="BN716" s="70"/>
      <c r="BO716" s="70"/>
      <c r="BP716" s="70"/>
      <c r="BQ716" s="70"/>
      <c r="BR716" s="70"/>
      <c r="BS716" s="70" t="b">
        <f t="shared" ref="BS716:BS779" si="733">IF(AND(COUNTA(B716:O716)=0,BT716&lt;&gt;0),TRUE,FALSE)</f>
        <v>0</v>
      </c>
      <c r="BT716" s="70">
        <f>COUNTA(B717:$O$830)</f>
        <v>0</v>
      </c>
      <c r="BU716" s="70"/>
      <c r="BV716" s="163"/>
      <c r="BW716" s="163"/>
      <c r="BX716" s="163"/>
      <c r="BY716" s="163"/>
      <c r="BZ716" s="163"/>
      <c r="CA716" s="163"/>
      <c r="CB716" s="163"/>
      <c r="CC716" s="163"/>
      <c r="CD716" s="163"/>
      <c r="CE716" s="163" t="str">
        <f t="shared" si="680"/>
        <v/>
      </c>
      <c r="CF716" s="163" t="str">
        <f t="shared" si="681"/>
        <v/>
      </c>
      <c r="CG716" s="163" t="str">
        <f t="shared" si="682"/>
        <v/>
      </c>
      <c r="CH716" s="163" t="str">
        <f t="shared" si="683"/>
        <v/>
      </c>
      <c r="CI716" s="163" t="str">
        <f t="shared" si="684"/>
        <v/>
      </c>
      <c r="CJ716" s="163" t="str">
        <f t="shared" si="685"/>
        <v/>
      </c>
      <c r="CK716" s="163" t="str">
        <f t="shared" si="686"/>
        <v/>
      </c>
      <c r="CL716" s="163" t="str">
        <f t="shared" si="687"/>
        <v/>
      </c>
      <c r="CM716" s="163" t="str">
        <f t="shared" si="688"/>
        <v/>
      </c>
      <c r="CN716" s="163"/>
      <c r="CO716" s="163"/>
      <c r="CP716" s="163" t="str">
        <f t="shared" si="689"/>
        <v/>
      </c>
      <c r="CQ716" s="163"/>
      <c r="CR716" s="163"/>
      <c r="CS716" s="185" t="str">
        <f t="shared" si="706"/>
        <v/>
      </c>
      <c r="CT716" s="70"/>
      <c r="CU716" s="70">
        <f t="shared" si="690"/>
        <v>0</v>
      </c>
      <c r="CV716" s="70">
        <f t="shared" si="691"/>
        <v>0</v>
      </c>
      <c r="CW716" s="70"/>
      <c r="CX716" s="96">
        <f t="shared" si="692"/>
        <v>0</v>
      </c>
      <c r="CY716" s="70"/>
      <c r="CZ716" s="70" t="e">
        <f t="shared" si="693"/>
        <v>#VALUE!</v>
      </c>
      <c r="DA716" s="70" t="e">
        <f t="shared" si="694"/>
        <v>#VALUE!</v>
      </c>
      <c r="DB716" s="70"/>
      <c r="DC716" s="70" t="b">
        <f t="shared" si="707"/>
        <v>0</v>
      </c>
      <c r="DD716" s="70">
        <f t="shared" si="695"/>
        <v>0</v>
      </c>
      <c r="DE716" s="70" t="str">
        <f t="shared" si="696"/>
        <v/>
      </c>
      <c r="DF716" s="70"/>
      <c r="DG716" s="70" t="str">
        <f t="shared" si="708"/>
        <v/>
      </c>
      <c r="DH716" s="70" t="b">
        <f t="shared" si="709"/>
        <v>0</v>
      </c>
      <c r="DI716" s="70" t="str">
        <f t="shared" si="710"/>
        <v/>
      </c>
      <c r="DJ716" s="70"/>
      <c r="DK716" s="70" t="str">
        <f t="shared" si="697"/>
        <v/>
      </c>
      <c r="DL716" s="70" t="str">
        <f t="shared" si="698"/>
        <v/>
      </c>
      <c r="DM716" s="70"/>
      <c r="DN716" s="70" t="str">
        <f t="shared" si="699"/>
        <v/>
      </c>
      <c r="DO716" s="70" t="str">
        <f>IF(DK716="","",AND((COUNTIF($DK$12:DL716,DK716))=1,(COUNTIF($DK$12:DL716,DL716))=1))</f>
        <v/>
      </c>
      <c r="DP716" s="70" t="str">
        <f>IF(DK716="","",AND((COUNTIF(DK716:$DL$812,DK716))=1,(COUNTIF(DK716:$DL$812,DL716))=1))</f>
        <v/>
      </c>
      <c r="DQ716" s="70"/>
      <c r="DR716" s="70" t="b">
        <f t="shared" si="700"/>
        <v>0</v>
      </c>
      <c r="DS716" s="70" t="b">
        <f t="shared" si="701"/>
        <v>0</v>
      </c>
      <c r="DT716" s="70">
        <f t="shared" si="711"/>
        <v>0</v>
      </c>
      <c r="DU716" s="70">
        <f t="shared" si="712"/>
        <v>0</v>
      </c>
      <c r="DV716" s="70" t="b">
        <f t="shared" si="702"/>
        <v>0</v>
      </c>
      <c r="DW716" s="70" t="b">
        <f t="shared" si="703"/>
        <v>0</v>
      </c>
      <c r="DX716" s="70"/>
      <c r="DY716" s="70" t="b">
        <f t="shared" si="704"/>
        <v>0</v>
      </c>
      <c r="DZ716" s="70">
        <f t="shared" si="705"/>
        <v>0</v>
      </c>
      <c r="EA716" s="70"/>
    </row>
    <row r="717" spans="1:131" x14ac:dyDescent="0.25">
      <c r="A717" s="24" t="str">
        <f t="shared" ref="A717:A780" si="734">IF(BS717=TRUE,"ligne vide interdite","")</f>
        <v/>
      </c>
      <c r="B717" s="36"/>
      <c r="C717" s="37"/>
      <c r="D717" s="38"/>
      <c r="E717" s="37"/>
      <c r="F717" s="38"/>
      <c r="G717" s="39"/>
      <c r="H717" s="35"/>
      <c r="I717" s="30"/>
      <c r="J717" s="38"/>
      <c r="K717" s="36"/>
      <c r="L717" s="40"/>
      <c r="M717" s="43"/>
      <c r="N717" s="44"/>
      <c r="O717" s="35"/>
      <c r="P717" s="87"/>
      <c r="R717" s="70"/>
      <c r="S717" s="70"/>
      <c r="T717" s="99" t="s">
        <v>1575</v>
      </c>
      <c r="U717" s="146" t="s">
        <v>1576</v>
      </c>
      <c r="V717" s="70"/>
      <c r="W717" s="70"/>
      <c r="X717" s="70"/>
      <c r="Y717" s="70"/>
      <c r="Z717" t="b">
        <f t="shared" si="713"/>
        <v>0</v>
      </c>
      <c r="AA717" t="b">
        <f t="shared" ref="AA717:AA780" si="735">AND($DN$11&gt;1,DN717=TRUE)</f>
        <v>0</v>
      </c>
      <c r="AB717" t="b">
        <f t="shared" si="714"/>
        <v>0</v>
      </c>
      <c r="AC717" t="b">
        <f t="shared" si="715"/>
        <v>0</v>
      </c>
      <c r="AD717" s="101" t="b">
        <f t="shared" si="716"/>
        <v>0</v>
      </c>
      <c r="AE717" t="e">
        <f t="shared" si="717"/>
        <v>#VALUE!</v>
      </c>
      <c r="AF717" t="b">
        <f t="shared" si="718"/>
        <v>0</v>
      </c>
      <c r="AG717" s="135"/>
      <c r="AH717" s="82" t="b">
        <f t="shared" si="719"/>
        <v>0</v>
      </c>
      <c r="AI717" s="99" t="b">
        <f t="shared" si="720"/>
        <v>0</v>
      </c>
      <c r="AJ717" s="70" t="b">
        <f t="shared" si="721"/>
        <v>0</v>
      </c>
      <c r="AK717" s="111" t="b">
        <f t="shared" ref="AK717:AK780" si="736">IF(ISBLANK(E717),FALSE,OR(C717&amp;D717=E717&amp;F717,LEFT(F717,2)="20"))</f>
        <v>0</v>
      </c>
      <c r="AL717" s="82" t="e">
        <f t="shared" si="722"/>
        <v>#VALUE!</v>
      </c>
      <c r="AM717" s="82" t="b">
        <f t="shared" si="723"/>
        <v>0</v>
      </c>
      <c r="AN717" s="82" t="b">
        <f t="shared" si="724"/>
        <v>0</v>
      </c>
      <c r="AO717" s="82" t="b">
        <f t="shared" ref="AO717:AO780" si="737">OR(AP717,AND((ISERROR(SEARCH("t",B717))+(H717&lt;&gt;"sous tubage existant"))=1,(H717&lt;&gt;"sous tubage existant")))</f>
        <v>0</v>
      </c>
      <c r="AP717" s="82" t="b">
        <f t="shared" si="725"/>
        <v>0</v>
      </c>
      <c r="AQ717" s="82" t="b">
        <f t="shared" ref="AQ717:AQ780" si="738">OR(AND(I717="oui",J717=""),(I717="oui")+(J717="6/8mm")+(J717="8/10mm")+(J717="11/14mm")+(J717="13/16mm")+(J717="15/18mm")+(J717="16/20mm")+(J717="21/25mm")+(J717="27/32mm")=1)</f>
        <v>0</v>
      </c>
      <c r="AR717" s="70">
        <f t="shared" ref="AR717:AR780" si="739">IF(I717="Oui",OR(((AND((K717&lt;=8),((LEFT(J717,SEARCH("/",J717,1)-1)*1)&lt;=11)))+(AND((K717&gt;8),(K717&lt;=12),((LEFT(J717,SEARCH("/",J717,1)-1)*1)&lt;=15)))+(AND((K717&gt;12),(K717&lt;=16),((LEFT(J717,SEARCH("/",J717,1)-1)*1)&lt;=21)))+(AND((K717&gt;16),((LEFT(J717,SEARCH("/",J717,1)-1)*1)&lt;=27))))&lt;&gt;1,(K717)&gt;(LEFT(J717,SEARCH("/",J717,1)-1)-(ROUNDUP((MID(J717,SEARCH("/",J717,1)+1,(SEARCH("mm",J717,1)-1)-SEARCH("/",J717,1))-(LEFT(J717,SEARCH("/",J717,1)-1)))/2,0)))),)</f>
        <v>0</v>
      </c>
      <c r="AS717" s="82" t="b">
        <f t="shared" si="726"/>
        <v>0</v>
      </c>
      <c r="AT717" s="82" t="b">
        <f t="shared" si="727"/>
        <v>0</v>
      </c>
      <c r="AU717" s="82" t="b">
        <f t="shared" si="728"/>
        <v>0</v>
      </c>
      <c r="AV717" s="82" t="b">
        <f t="shared" si="729"/>
        <v>0</v>
      </c>
      <c r="AW717" s="82" t="b">
        <f t="shared" si="730"/>
        <v>0</v>
      </c>
      <c r="AX717" s="82" t="b">
        <f t="shared" si="731"/>
        <v>0</v>
      </c>
      <c r="AY717" s="82" t="b">
        <f t="shared" ref="AY717:AY780" si="740">COUNTIF(AW717:AX717,TRUE)=2</f>
        <v>0</v>
      </c>
      <c r="AZ717" s="82"/>
      <c r="BA717" s="82" t="b">
        <f t="shared" ref="BA717:BA780" si="741">IF(AND(C717&amp;E717="cc",H717=150,I717="oui"),FALSE,AND(I717="oui",NOT(OR(C717&amp;E717&lt;&gt;"cc",NOT(H717=100)))))</f>
        <v>0</v>
      </c>
      <c r="BB717" s="82" t="b">
        <f t="shared" ref="BB717:BB780" si="742">AND(I717="oui",NOT(OR(C717&amp;E717&lt;&gt;"cc",G717&lt;100,NOT(OR(H717=60,H717=80)))))</f>
        <v>0</v>
      </c>
      <c r="BC717" s="82" t="b">
        <f t="shared" ref="BC717:BC780" si="743">IF(OR(I717="",AND(I717="oui",C717&amp;E717="cc")),FALSE,TRUE)</f>
        <v>0</v>
      </c>
      <c r="BD717" s="70"/>
      <c r="BE717" s="70" t="str">
        <f t="shared" si="732"/>
        <v/>
      </c>
      <c r="BF717" s="70">
        <v>706</v>
      </c>
      <c r="BG717" s="70"/>
      <c r="BH717" s="70"/>
      <c r="BI717" s="70"/>
      <c r="BJ717" s="70"/>
      <c r="BK717" s="70"/>
      <c r="BL717" s="70"/>
      <c r="BM717" s="70"/>
      <c r="BN717" s="70"/>
      <c r="BO717" s="70"/>
      <c r="BP717" s="70"/>
      <c r="BQ717" s="70"/>
      <c r="BR717" s="70"/>
      <c r="BS717" s="70" t="b">
        <f t="shared" si="733"/>
        <v>0</v>
      </c>
      <c r="BT717" s="70">
        <f>COUNTA(B718:$O$830)</f>
        <v>0</v>
      </c>
      <c r="BU717" s="70"/>
      <c r="BV717" s="163"/>
      <c r="BW717" s="163"/>
      <c r="BX717" s="163"/>
      <c r="BY717" s="163"/>
      <c r="BZ717" s="163"/>
      <c r="CA717" s="163"/>
      <c r="CB717" s="163"/>
      <c r="CC717" s="163"/>
      <c r="CD717" s="163"/>
      <c r="CE717" s="163" t="str">
        <f t="shared" ref="CE717:CE780" si="744">IF(OR(BV717="",BV717="non"),"",IF(LEFT(BV717,3)="oui","Oui",""))</f>
        <v/>
      </c>
      <c r="CF717" s="163" t="str">
        <f t="shared" ref="CF717:CF780" si="745">IF(BW717="","",BW717)</f>
        <v/>
      </c>
      <c r="CG717" s="163" t="str">
        <f t="shared" ref="CG717:CG780" si="746">IF(BX717="","",BX717)</f>
        <v/>
      </c>
      <c r="CH717" s="163" t="str">
        <f t="shared" ref="CH717:CH780" si="747">IF(BY717="","",BY717)</f>
        <v/>
      </c>
      <c r="CI717" s="163" t="str">
        <f t="shared" ref="CI717:CI780" si="748">IF(OR(BZ717=0,BZ717="non"),"",BZ717)</f>
        <v/>
      </c>
      <c r="CJ717" s="163" t="str">
        <f t="shared" ref="CJ717:CJ780" si="749">IF(OR(CA717=0,CA717="non"),"",CA717)</f>
        <v/>
      </c>
      <c r="CK717" s="163" t="str">
        <f t="shared" ref="CK717:CK780" si="750">IF(AND(CL717="",CM717=""),"",IF(AND(CL717&lt;&gt;"",CM717&lt;&gt;""),CL717&amp;" + "&amp;CM717,CL717&amp;CM717))</f>
        <v/>
      </c>
      <c r="CL717" s="163" t="str">
        <f t="shared" ref="CL717:CL780" si="751">IF(OR(CB717="non",CB717=0),"",CB717)</f>
        <v/>
      </c>
      <c r="CM717" s="163" t="str">
        <f t="shared" ref="CM717:CM780" si="752">IF(OR(CC717=0,CC717="non"),"",IF(CC717="PB Appui A","A PB Appui",IF(CC717="PB Appui B","B PB Appui",IF(CC717="PB Chambre A","A PB Chambre",IF(CC717="PB Chambre B","B PB Chambre",CC717)))))</f>
        <v/>
      </c>
      <c r="CN717" s="163"/>
      <c r="CO717" s="163"/>
      <c r="CP717" s="163" t="str">
        <f t="shared" ref="CP717:CP780" si="753">IF(OR(CO717="",CO717="non"),"",CO717)</f>
        <v/>
      </c>
      <c r="CQ717" s="163"/>
      <c r="CR717" s="163"/>
      <c r="CS717" s="185" t="str">
        <f t="shared" si="706"/>
        <v/>
      </c>
      <c r="CT717" s="70"/>
      <c r="CU717" s="70">
        <f t="shared" ref="CU717:CU780" si="754">IF(C717="c",D717,0)</f>
        <v>0</v>
      </c>
      <c r="CV717" s="70">
        <f t="shared" ref="CV717:CV780" si="755">IF(C717="a",D717,0)</f>
        <v>0</v>
      </c>
      <c r="CW717" s="70"/>
      <c r="CX717" s="96">
        <f t="shared" ref="CX717:CX780" si="756">IF(COUNTA(B717:O717,)&gt;1,1,0)</f>
        <v>0</v>
      </c>
      <c r="CY717" s="70"/>
      <c r="CZ717" s="70" t="e">
        <f t="shared" ref="CZ717:CZ780" si="757">TEXT($I$3,"00000")&lt;&gt;MID(D717,1,SEARCH("/",D717)-1)</f>
        <v>#VALUE!</v>
      </c>
      <c r="DA717" s="70" t="e">
        <f t="shared" ref="DA717:DA780" si="758">MID(D717,1,SEARCH("/",D717)-1)</f>
        <v>#VALUE!</v>
      </c>
      <c r="DB717" s="70"/>
      <c r="DC717" s="70" t="b">
        <f t="shared" si="707"/>
        <v>0</v>
      </c>
      <c r="DD717" s="70">
        <f t="shared" ref="DD717:DD780" si="759">IF(OR(B717="se",B717="ss"),OR(NOT(ISNA(MATCH("se"&amp;E717&amp;F717,$DE$12:$DE$812,0))),NOT(ISNA(MATCH("ss"&amp;E717&amp;F717,$DE$12:$DE$812,0)))),)</f>
        <v>0</v>
      </c>
      <c r="DE717" s="70" t="str">
        <f t="shared" ref="DE717:DE780" si="760">B717&amp;C717&amp;D717</f>
        <v/>
      </c>
      <c r="DF717" s="70"/>
      <c r="DG717" s="70" t="str">
        <f t="shared" si="708"/>
        <v/>
      </c>
      <c r="DH717" s="70" t="b">
        <f t="shared" si="709"/>
        <v>0</v>
      </c>
      <c r="DI717" s="70" t="str">
        <f t="shared" si="710"/>
        <v/>
      </c>
      <c r="DJ717" s="70"/>
      <c r="DK717" s="70" t="str">
        <f t="shared" ref="DK717:DK780" si="761">IF((C717="a")+(C717="c")+(C717="p")+(E717="a")+(E717="c")+(E717="p")=0,"",IF(((C717="a")+(C717="c")+(C717="p"))=1,C717&amp;D717,C717&amp;ROW(D717)&amp;"a"))</f>
        <v/>
      </c>
      <c r="DL717" s="70" t="str">
        <f t="shared" ref="DL717:DL780" si="762">IF((C717="a")+(C717="c")+(C717="p")+(E717="a")+(E717="c")+(E717="p")=0,"",IF(((E717="a")+(E717="c")+(E717="p"))=1,E717&amp;F717,E736&amp;ROW(F717)&amp;"b"))</f>
        <v/>
      </c>
      <c r="DM717" s="70"/>
      <c r="DN717" s="70" t="str">
        <f t="shared" ref="DN717:DN780" si="763">IF($DO$11&lt;$DP$11,DO717,DP717)</f>
        <v/>
      </c>
      <c r="DO717" s="70" t="str">
        <f>IF(DK717="","",AND((COUNTIF($DK$12:DL717,DK717))=1,(COUNTIF($DK$12:DL717,DL717))=1))</f>
        <v/>
      </c>
      <c r="DP717" s="70" t="str">
        <f>IF(DK717="","",AND((COUNTIF(DK717:$DL$812,DK717))=1,(COUNTIF(DK717:$DL$812,DL717))=1))</f>
        <v/>
      </c>
      <c r="DQ717" s="70"/>
      <c r="DR717" s="70" t="b">
        <f t="shared" ref="DR717:DR780" si="764">IF(LEFT(M717,13)="oui percement",COUNTIF($DT$12:$DT$1613,DT717)&gt;1,FALSE)</f>
        <v>0</v>
      </c>
      <c r="DS717" s="70" t="b">
        <f t="shared" ref="DS717:DS780" si="765">IF(RIGHT(M717,5)="appui",COUNTIF($DU$12:$DU$1613,DU717)&gt;1,FALSE)</f>
        <v>0</v>
      </c>
      <c r="DT717" s="70">
        <f t="shared" si="711"/>
        <v>0</v>
      </c>
      <c r="DU717" s="70">
        <f t="shared" si="712"/>
        <v>0</v>
      </c>
      <c r="DV717" s="70" t="b">
        <f t="shared" ref="DV717:DV780" si="766">IF(LEFT(N717,13)="oui percement",COUNTIF($DT$12:$DT$1613,DT1518)&gt;1,FALSE)</f>
        <v>0</v>
      </c>
      <c r="DW717" s="70" t="b">
        <f t="shared" ref="DW717:DW780" si="767">IF(RIGHT(N717,5)="appui",COUNTIF($DU$12:$DU$1613,DU1518)&gt;1,FALSE)</f>
        <v>0</v>
      </c>
      <c r="DX717" s="70"/>
      <c r="DY717" s="70" t="b">
        <f t="shared" ref="DY717:DY780" si="768">IF(OR(O717="",O717="non"),FALSE,(COUNTIF($DZ$12:$DZ$812,DZ717))&gt;1)</f>
        <v>0</v>
      </c>
      <c r="DZ717" s="70">
        <f t="shared" ref="DZ717:DZ780" si="769">IF(LEFT(O717,1)="a",D717,IF(LEFT(O717,1)="b",F717,))</f>
        <v>0</v>
      </c>
      <c r="EA717" s="70"/>
    </row>
    <row r="718" spans="1:131" x14ac:dyDescent="0.25">
      <c r="A718" s="24" t="str">
        <f t="shared" si="734"/>
        <v/>
      </c>
      <c r="B718" s="36"/>
      <c r="C718" s="37"/>
      <c r="D718" s="38"/>
      <c r="E718" s="37"/>
      <c r="F718" s="38"/>
      <c r="G718" s="39"/>
      <c r="H718" s="35"/>
      <c r="I718" s="30"/>
      <c r="J718" s="38"/>
      <c r="K718" s="36"/>
      <c r="L718" s="40"/>
      <c r="M718" s="43"/>
      <c r="N718" s="44"/>
      <c r="O718" s="35"/>
      <c r="P718" s="87"/>
      <c r="R718" s="70"/>
      <c r="S718" s="70"/>
      <c r="T718" s="99" t="s">
        <v>1577</v>
      </c>
      <c r="U718" s="146" t="s">
        <v>1578</v>
      </c>
      <c r="V718" s="70"/>
      <c r="W718" s="70"/>
      <c r="X718" s="70"/>
      <c r="Y718" s="70"/>
      <c r="Z718" t="b">
        <f t="shared" si="713"/>
        <v>0</v>
      </c>
      <c r="AA718" t="b">
        <f t="shared" si="735"/>
        <v>0</v>
      </c>
      <c r="AB718" t="b">
        <f t="shared" si="714"/>
        <v>0</v>
      </c>
      <c r="AC718" t="b">
        <f t="shared" si="715"/>
        <v>0</v>
      </c>
      <c r="AD718" s="101" t="b">
        <f t="shared" si="716"/>
        <v>0</v>
      </c>
      <c r="AE718" t="e">
        <f t="shared" si="717"/>
        <v>#VALUE!</v>
      </c>
      <c r="AF718" t="b">
        <f t="shared" si="718"/>
        <v>0</v>
      </c>
      <c r="AG718" s="135"/>
      <c r="AH718" s="82" t="b">
        <f t="shared" si="719"/>
        <v>0</v>
      </c>
      <c r="AI718" s="99" t="b">
        <f t="shared" si="720"/>
        <v>0</v>
      </c>
      <c r="AJ718" s="70" t="b">
        <f t="shared" si="721"/>
        <v>0</v>
      </c>
      <c r="AK718" s="111" t="b">
        <f t="shared" si="736"/>
        <v>0</v>
      </c>
      <c r="AL718" s="82" t="e">
        <f t="shared" si="722"/>
        <v>#VALUE!</v>
      </c>
      <c r="AM718" s="82" t="b">
        <f t="shared" si="723"/>
        <v>0</v>
      </c>
      <c r="AN718" s="82" t="b">
        <f t="shared" si="724"/>
        <v>0</v>
      </c>
      <c r="AO718" s="82" t="b">
        <f t="shared" si="737"/>
        <v>0</v>
      </c>
      <c r="AP718" s="82" t="b">
        <f t="shared" si="725"/>
        <v>0</v>
      </c>
      <c r="AQ718" s="82" t="b">
        <f t="shared" si="738"/>
        <v>0</v>
      </c>
      <c r="AR718" s="70">
        <f t="shared" si="739"/>
        <v>0</v>
      </c>
      <c r="AS718" s="82" t="b">
        <f t="shared" si="726"/>
        <v>0</v>
      </c>
      <c r="AT718" s="82" t="b">
        <f t="shared" si="727"/>
        <v>0</v>
      </c>
      <c r="AU718" s="82" t="b">
        <f t="shared" si="728"/>
        <v>0</v>
      </c>
      <c r="AV718" s="82" t="b">
        <f t="shared" si="729"/>
        <v>0</v>
      </c>
      <c r="AW718" s="82" t="b">
        <f t="shared" si="730"/>
        <v>0</v>
      </c>
      <c r="AX718" s="82" t="b">
        <f t="shared" si="731"/>
        <v>0</v>
      </c>
      <c r="AY718" s="82" t="b">
        <f t="shared" si="740"/>
        <v>0</v>
      </c>
      <c r="AZ718" s="82"/>
      <c r="BA718" s="82" t="b">
        <f t="shared" si="741"/>
        <v>0</v>
      </c>
      <c r="BB718" s="82" t="b">
        <f t="shared" si="742"/>
        <v>0</v>
      </c>
      <c r="BC718" s="82" t="b">
        <f t="shared" si="743"/>
        <v>0</v>
      </c>
      <c r="BD718" s="70"/>
      <c r="BE718" s="70" t="str">
        <f t="shared" si="732"/>
        <v/>
      </c>
      <c r="BF718" s="70">
        <v>707</v>
      </c>
      <c r="BG718" s="70"/>
      <c r="BH718" s="70"/>
      <c r="BI718" s="70"/>
      <c r="BJ718" s="70"/>
      <c r="BK718" s="70"/>
      <c r="BL718" s="70"/>
      <c r="BM718" s="70"/>
      <c r="BN718" s="70"/>
      <c r="BO718" s="70"/>
      <c r="BP718" s="70"/>
      <c r="BQ718" s="70"/>
      <c r="BR718" s="70"/>
      <c r="BS718" s="70" t="b">
        <f t="shared" si="733"/>
        <v>0</v>
      </c>
      <c r="BT718" s="70">
        <f>COUNTA(B719:$O$830)</f>
        <v>0</v>
      </c>
      <c r="BU718" s="70"/>
      <c r="BV718" s="163"/>
      <c r="BW718" s="163"/>
      <c r="BX718" s="163"/>
      <c r="BY718" s="163"/>
      <c r="BZ718" s="163"/>
      <c r="CA718" s="163"/>
      <c r="CB718" s="163"/>
      <c r="CC718" s="163"/>
      <c r="CD718" s="163"/>
      <c r="CE718" s="163" t="str">
        <f t="shared" si="744"/>
        <v/>
      </c>
      <c r="CF718" s="163" t="str">
        <f t="shared" si="745"/>
        <v/>
      </c>
      <c r="CG718" s="163" t="str">
        <f t="shared" si="746"/>
        <v/>
      </c>
      <c r="CH718" s="163" t="str">
        <f t="shared" si="747"/>
        <v/>
      </c>
      <c r="CI718" s="163" t="str">
        <f t="shared" si="748"/>
        <v/>
      </c>
      <c r="CJ718" s="163" t="str">
        <f t="shared" si="749"/>
        <v/>
      </c>
      <c r="CK718" s="163" t="str">
        <f t="shared" si="750"/>
        <v/>
      </c>
      <c r="CL718" s="163" t="str">
        <f t="shared" si="751"/>
        <v/>
      </c>
      <c r="CM718" s="163" t="str">
        <f t="shared" si="752"/>
        <v/>
      </c>
      <c r="CN718" s="163"/>
      <c r="CO718" s="163"/>
      <c r="CP718" s="163" t="str">
        <f t="shared" si="753"/>
        <v/>
      </c>
      <c r="CQ718" s="163"/>
      <c r="CR718" s="163"/>
      <c r="CS718" s="185" t="str">
        <f t="shared" si="706"/>
        <v/>
      </c>
      <c r="CT718" s="70"/>
      <c r="CU718" s="70">
        <f t="shared" si="754"/>
        <v>0</v>
      </c>
      <c r="CV718" s="70">
        <f t="shared" si="755"/>
        <v>0</v>
      </c>
      <c r="CW718" s="70"/>
      <c r="CX718" s="96">
        <f t="shared" si="756"/>
        <v>0</v>
      </c>
      <c r="CY718" s="70"/>
      <c r="CZ718" s="70" t="e">
        <f t="shared" si="757"/>
        <v>#VALUE!</v>
      </c>
      <c r="DA718" s="70" t="e">
        <f t="shared" si="758"/>
        <v>#VALUE!</v>
      </c>
      <c r="DB718" s="70"/>
      <c r="DC718" s="70" t="b">
        <f t="shared" si="707"/>
        <v>0</v>
      </c>
      <c r="DD718" s="70">
        <f t="shared" si="759"/>
        <v>0</v>
      </c>
      <c r="DE718" s="70" t="str">
        <f t="shared" si="760"/>
        <v/>
      </c>
      <c r="DF718" s="70"/>
      <c r="DG718" s="70" t="str">
        <f t="shared" si="708"/>
        <v/>
      </c>
      <c r="DH718" s="70" t="b">
        <f t="shared" si="709"/>
        <v>0</v>
      </c>
      <c r="DI718" s="70" t="str">
        <f t="shared" si="710"/>
        <v/>
      </c>
      <c r="DJ718" s="70"/>
      <c r="DK718" s="70" t="str">
        <f t="shared" si="761"/>
        <v/>
      </c>
      <c r="DL718" s="70" t="str">
        <f t="shared" si="762"/>
        <v/>
      </c>
      <c r="DM718" s="70"/>
      <c r="DN718" s="70" t="str">
        <f t="shared" si="763"/>
        <v/>
      </c>
      <c r="DO718" s="70" t="str">
        <f>IF(DK718="","",AND((COUNTIF($DK$12:DL718,DK718))=1,(COUNTIF($DK$12:DL718,DL718))=1))</f>
        <v/>
      </c>
      <c r="DP718" s="70" t="str">
        <f>IF(DK718="","",AND((COUNTIF(DK718:$DL$812,DK718))=1,(COUNTIF(DK718:$DL$812,DL718))=1))</f>
        <v/>
      </c>
      <c r="DQ718" s="70"/>
      <c r="DR718" s="70" t="b">
        <f t="shared" si="764"/>
        <v>0</v>
      </c>
      <c r="DS718" s="70" t="b">
        <f t="shared" si="765"/>
        <v>0</v>
      </c>
      <c r="DT718" s="70">
        <f t="shared" si="711"/>
        <v>0</v>
      </c>
      <c r="DU718" s="70">
        <f t="shared" si="712"/>
        <v>0</v>
      </c>
      <c r="DV718" s="70" t="b">
        <f t="shared" si="766"/>
        <v>0</v>
      </c>
      <c r="DW718" s="70" t="b">
        <f t="shared" si="767"/>
        <v>0</v>
      </c>
      <c r="DX718" s="70"/>
      <c r="DY718" s="70" t="b">
        <f t="shared" si="768"/>
        <v>0</v>
      </c>
      <c r="DZ718" s="70">
        <f t="shared" si="769"/>
        <v>0</v>
      </c>
      <c r="EA718" s="70"/>
    </row>
    <row r="719" spans="1:131" x14ac:dyDescent="0.25">
      <c r="A719" s="24" t="str">
        <f t="shared" si="734"/>
        <v/>
      </c>
      <c r="B719" s="36"/>
      <c r="C719" s="37"/>
      <c r="D719" s="38"/>
      <c r="E719" s="37"/>
      <c r="F719" s="38"/>
      <c r="G719" s="39"/>
      <c r="H719" s="35"/>
      <c r="I719" s="30"/>
      <c r="J719" s="38"/>
      <c r="K719" s="36"/>
      <c r="L719" s="40"/>
      <c r="M719" s="43"/>
      <c r="N719" s="44"/>
      <c r="O719" s="35"/>
      <c r="P719" s="87"/>
      <c r="R719" s="70"/>
      <c r="S719" s="70"/>
      <c r="T719" s="99" t="s">
        <v>1579</v>
      </c>
      <c r="U719" s="146" t="s">
        <v>1580</v>
      </c>
      <c r="V719" s="70"/>
      <c r="W719" s="70"/>
      <c r="X719" s="70"/>
      <c r="Y719" s="70"/>
      <c r="Z719" t="b">
        <f t="shared" si="713"/>
        <v>0</v>
      </c>
      <c r="AA719" t="b">
        <f t="shared" si="735"/>
        <v>0</v>
      </c>
      <c r="AB719" t="b">
        <f t="shared" si="714"/>
        <v>0</v>
      </c>
      <c r="AC719" t="b">
        <f t="shared" si="715"/>
        <v>0</v>
      </c>
      <c r="AD719" s="101" t="b">
        <f t="shared" si="716"/>
        <v>0</v>
      </c>
      <c r="AE719" t="e">
        <f t="shared" si="717"/>
        <v>#VALUE!</v>
      </c>
      <c r="AF719" t="b">
        <f t="shared" si="718"/>
        <v>0</v>
      </c>
      <c r="AG719" s="135"/>
      <c r="AH719" s="82" t="b">
        <f t="shared" si="719"/>
        <v>0</v>
      </c>
      <c r="AI719" s="99" t="b">
        <f t="shared" si="720"/>
        <v>0</v>
      </c>
      <c r="AJ719" s="70" t="b">
        <f t="shared" si="721"/>
        <v>0</v>
      </c>
      <c r="AK719" s="111" t="b">
        <f t="shared" si="736"/>
        <v>0</v>
      </c>
      <c r="AL719" s="82" t="e">
        <f t="shared" si="722"/>
        <v>#VALUE!</v>
      </c>
      <c r="AM719" s="82" t="b">
        <f t="shared" si="723"/>
        <v>0</v>
      </c>
      <c r="AN719" s="82" t="b">
        <f t="shared" si="724"/>
        <v>0</v>
      </c>
      <c r="AO719" s="82" t="b">
        <f t="shared" si="737"/>
        <v>0</v>
      </c>
      <c r="AP719" s="82" t="b">
        <f t="shared" si="725"/>
        <v>0</v>
      </c>
      <c r="AQ719" s="82" t="b">
        <f t="shared" si="738"/>
        <v>0</v>
      </c>
      <c r="AR719" s="70">
        <f t="shared" si="739"/>
        <v>0</v>
      </c>
      <c r="AS719" s="82" t="b">
        <f t="shared" si="726"/>
        <v>0</v>
      </c>
      <c r="AT719" s="82" t="b">
        <f t="shared" si="727"/>
        <v>0</v>
      </c>
      <c r="AU719" s="82" t="b">
        <f t="shared" si="728"/>
        <v>0</v>
      </c>
      <c r="AV719" s="82" t="b">
        <f t="shared" si="729"/>
        <v>0</v>
      </c>
      <c r="AW719" s="82" t="b">
        <f t="shared" si="730"/>
        <v>0</v>
      </c>
      <c r="AX719" s="82" t="b">
        <f t="shared" si="731"/>
        <v>0</v>
      </c>
      <c r="AY719" s="82" t="b">
        <f t="shared" si="740"/>
        <v>0</v>
      </c>
      <c r="AZ719" s="82"/>
      <c r="BA719" s="82" t="b">
        <f t="shared" si="741"/>
        <v>0</v>
      </c>
      <c r="BB719" s="82" t="b">
        <f t="shared" si="742"/>
        <v>0</v>
      </c>
      <c r="BC719" s="82" t="b">
        <f t="shared" si="743"/>
        <v>0</v>
      </c>
      <c r="BD719" s="70"/>
      <c r="BE719" s="70" t="str">
        <f t="shared" si="732"/>
        <v/>
      </c>
      <c r="BF719" s="70">
        <v>708</v>
      </c>
      <c r="BG719" s="70"/>
      <c r="BH719" s="70"/>
      <c r="BI719" s="70"/>
      <c r="BJ719" s="70"/>
      <c r="BK719" s="70"/>
      <c r="BL719" s="70"/>
      <c r="BM719" s="70"/>
      <c r="BN719" s="70"/>
      <c r="BO719" s="70"/>
      <c r="BP719" s="70"/>
      <c r="BQ719" s="70"/>
      <c r="BR719" s="70"/>
      <c r="BS719" s="70" t="b">
        <f t="shared" si="733"/>
        <v>0</v>
      </c>
      <c r="BT719" s="70">
        <f>COUNTA(B720:$O$830)</f>
        <v>0</v>
      </c>
      <c r="BU719" s="70"/>
      <c r="BV719" s="163"/>
      <c r="BW719" s="163"/>
      <c r="BX719" s="163"/>
      <c r="BY719" s="163"/>
      <c r="BZ719" s="163"/>
      <c r="CA719" s="163"/>
      <c r="CB719" s="163"/>
      <c r="CC719" s="163"/>
      <c r="CD719" s="163"/>
      <c r="CE719" s="163" t="str">
        <f t="shared" si="744"/>
        <v/>
      </c>
      <c r="CF719" s="163" t="str">
        <f t="shared" si="745"/>
        <v/>
      </c>
      <c r="CG719" s="163" t="str">
        <f t="shared" si="746"/>
        <v/>
      </c>
      <c r="CH719" s="163" t="str">
        <f t="shared" si="747"/>
        <v/>
      </c>
      <c r="CI719" s="163" t="str">
        <f t="shared" si="748"/>
        <v/>
      </c>
      <c r="CJ719" s="163" t="str">
        <f t="shared" si="749"/>
        <v/>
      </c>
      <c r="CK719" s="163" t="str">
        <f t="shared" si="750"/>
        <v/>
      </c>
      <c r="CL719" s="163" t="str">
        <f t="shared" si="751"/>
        <v/>
      </c>
      <c r="CM719" s="163" t="str">
        <f t="shared" si="752"/>
        <v/>
      </c>
      <c r="CN719" s="163"/>
      <c r="CO719" s="163"/>
      <c r="CP719" s="163" t="str">
        <f t="shared" si="753"/>
        <v/>
      </c>
      <c r="CQ719" s="163"/>
      <c r="CR719" s="163"/>
      <c r="CS719" s="185" t="str">
        <f t="shared" ref="CS719:CS782" si="770">IF(OR(CQ719="",CQ719="non"),"",CQ719)&amp;IF(AND(NOT(OR(CQ719="",CQ719="non")),NOT(OR(CR719="",CR719="non")))," + ","")&amp;IF(OR(CR719="",CR719="non"),"",CR719)</f>
        <v/>
      </c>
      <c r="CT719" s="70"/>
      <c r="CU719" s="70">
        <f t="shared" si="754"/>
        <v>0</v>
      </c>
      <c r="CV719" s="70">
        <f t="shared" si="755"/>
        <v>0</v>
      </c>
      <c r="CW719" s="70"/>
      <c r="CX719" s="96">
        <f t="shared" si="756"/>
        <v>0</v>
      </c>
      <c r="CY719" s="70"/>
      <c r="CZ719" s="70" t="e">
        <f t="shared" si="757"/>
        <v>#VALUE!</v>
      </c>
      <c r="DA719" s="70" t="e">
        <f t="shared" si="758"/>
        <v>#VALUE!</v>
      </c>
      <c r="DB719" s="70"/>
      <c r="DC719" s="70" t="b">
        <f t="shared" si="707"/>
        <v>0</v>
      </c>
      <c r="DD719" s="70">
        <f t="shared" si="759"/>
        <v>0</v>
      </c>
      <c r="DE719" s="70" t="str">
        <f t="shared" si="760"/>
        <v/>
      </c>
      <c r="DF719" s="70"/>
      <c r="DG719" s="70" t="str">
        <f t="shared" si="708"/>
        <v/>
      </c>
      <c r="DH719" s="70" t="b">
        <f t="shared" si="709"/>
        <v>0</v>
      </c>
      <c r="DI719" s="70" t="str">
        <f t="shared" si="710"/>
        <v/>
      </c>
      <c r="DJ719" s="70"/>
      <c r="DK719" s="70" t="str">
        <f t="shared" si="761"/>
        <v/>
      </c>
      <c r="DL719" s="70" t="str">
        <f t="shared" si="762"/>
        <v/>
      </c>
      <c r="DM719" s="70"/>
      <c r="DN719" s="70" t="str">
        <f t="shared" si="763"/>
        <v/>
      </c>
      <c r="DO719" s="70" t="str">
        <f>IF(DK719="","",AND((COUNTIF($DK$12:DL719,DK719))=1,(COUNTIF($DK$12:DL719,DL719))=1))</f>
        <v/>
      </c>
      <c r="DP719" s="70" t="str">
        <f>IF(DK719="","",AND((COUNTIF(DK719:$DL$812,DK719))=1,(COUNTIF(DK719:$DL$812,DL719))=1))</f>
        <v/>
      </c>
      <c r="DQ719" s="70"/>
      <c r="DR719" s="70" t="b">
        <f t="shared" si="764"/>
        <v>0</v>
      </c>
      <c r="DS719" s="70" t="b">
        <f t="shared" si="765"/>
        <v>0</v>
      </c>
      <c r="DT719" s="70">
        <f t="shared" si="711"/>
        <v>0</v>
      </c>
      <c r="DU719" s="70">
        <f t="shared" si="712"/>
        <v>0</v>
      </c>
      <c r="DV719" s="70" t="b">
        <f t="shared" si="766"/>
        <v>0</v>
      </c>
      <c r="DW719" s="70" t="b">
        <f t="shared" si="767"/>
        <v>0</v>
      </c>
      <c r="DX719" s="70"/>
      <c r="DY719" s="70" t="b">
        <f t="shared" si="768"/>
        <v>0</v>
      </c>
      <c r="DZ719" s="70">
        <f t="shared" si="769"/>
        <v>0</v>
      </c>
      <c r="EA719" s="70"/>
    </row>
    <row r="720" spans="1:131" x14ac:dyDescent="0.25">
      <c r="A720" s="24" t="str">
        <f t="shared" si="734"/>
        <v/>
      </c>
      <c r="B720" s="36"/>
      <c r="C720" s="37"/>
      <c r="D720" s="38"/>
      <c r="E720" s="37"/>
      <c r="F720" s="38"/>
      <c r="G720" s="39"/>
      <c r="H720" s="35"/>
      <c r="I720" s="30"/>
      <c r="J720" s="38"/>
      <c r="K720" s="36"/>
      <c r="L720" s="40"/>
      <c r="M720" s="43"/>
      <c r="N720" s="44"/>
      <c r="O720" s="35"/>
      <c r="P720" s="87"/>
      <c r="R720" s="70"/>
      <c r="S720" s="70"/>
      <c r="T720" s="99" t="s">
        <v>1581</v>
      </c>
      <c r="U720" s="146" t="s">
        <v>1582</v>
      </c>
      <c r="V720" s="70"/>
      <c r="W720" s="70"/>
      <c r="X720" s="70"/>
      <c r="Y720" s="70"/>
      <c r="Z720" t="b">
        <f t="shared" si="713"/>
        <v>0</v>
      </c>
      <c r="AA720" t="b">
        <f t="shared" si="735"/>
        <v>0</v>
      </c>
      <c r="AB720" t="b">
        <f t="shared" si="714"/>
        <v>0</v>
      </c>
      <c r="AC720" t="b">
        <f t="shared" si="715"/>
        <v>0</v>
      </c>
      <c r="AD720" s="101" t="b">
        <f t="shared" si="716"/>
        <v>0</v>
      </c>
      <c r="AE720" t="e">
        <f t="shared" si="717"/>
        <v>#VALUE!</v>
      </c>
      <c r="AF720" t="b">
        <f t="shared" si="718"/>
        <v>0</v>
      </c>
      <c r="AG720" s="135"/>
      <c r="AH720" s="82" t="b">
        <f t="shared" si="719"/>
        <v>0</v>
      </c>
      <c r="AI720" s="99" t="b">
        <f t="shared" si="720"/>
        <v>0</v>
      </c>
      <c r="AJ720" s="70" t="b">
        <f t="shared" si="721"/>
        <v>0</v>
      </c>
      <c r="AK720" s="111" t="b">
        <f t="shared" si="736"/>
        <v>0</v>
      </c>
      <c r="AL720" s="82" t="e">
        <f t="shared" si="722"/>
        <v>#VALUE!</v>
      </c>
      <c r="AM720" s="82" t="b">
        <f t="shared" si="723"/>
        <v>0</v>
      </c>
      <c r="AN720" s="82" t="b">
        <f t="shared" si="724"/>
        <v>0</v>
      </c>
      <c r="AO720" s="82" t="b">
        <f t="shared" si="737"/>
        <v>0</v>
      </c>
      <c r="AP720" s="82" t="b">
        <f t="shared" si="725"/>
        <v>0</v>
      </c>
      <c r="AQ720" s="82" t="b">
        <f t="shared" si="738"/>
        <v>0</v>
      </c>
      <c r="AR720" s="70">
        <f t="shared" si="739"/>
        <v>0</v>
      </c>
      <c r="AS720" s="82" t="b">
        <f t="shared" si="726"/>
        <v>0</v>
      </c>
      <c r="AT720" s="82" t="b">
        <f t="shared" si="727"/>
        <v>0</v>
      </c>
      <c r="AU720" s="82" t="b">
        <f t="shared" si="728"/>
        <v>0</v>
      </c>
      <c r="AV720" s="82" t="b">
        <f t="shared" si="729"/>
        <v>0</v>
      </c>
      <c r="AW720" s="82" t="b">
        <f t="shared" si="730"/>
        <v>0</v>
      </c>
      <c r="AX720" s="82" t="b">
        <f t="shared" si="731"/>
        <v>0</v>
      </c>
      <c r="AY720" s="82" t="b">
        <f t="shared" si="740"/>
        <v>0</v>
      </c>
      <c r="AZ720" s="82"/>
      <c r="BA720" s="82" t="b">
        <f t="shared" si="741"/>
        <v>0</v>
      </c>
      <c r="BB720" s="82" t="b">
        <f t="shared" si="742"/>
        <v>0</v>
      </c>
      <c r="BC720" s="82" t="b">
        <f t="shared" si="743"/>
        <v>0</v>
      </c>
      <c r="BD720" s="70"/>
      <c r="BE720" s="70" t="str">
        <f t="shared" si="732"/>
        <v/>
      </c>
      <c r="BF720" s="70">
        <v>709</v>
      </c>
      <c r="BG720" s="70"/>
      <c r="BH720" s="70"/>
      <c r="BI720" s="70"/>
      <c r="BJ720" s="70"/>
      <c r="BK720" s="70"/>
      <c r="BL720" s="70"/>
      <c r="BM720" s="70"/>
      <c r="BN720" s="70"/>
      <c r="BO720" s="70"/>
      <c r="BP720" s="70"/>
      <c r="BQ720" s="70"/>
      <c r="BR720" s="70"/>
      <c r="BS720" s="70" t="b">
        <f t="shared" si="733"/>
        <v>0</v>
      </c>
      <c r="BT720" s="70">
        <f>COUNTA(B721:$O$830)</f>
        <v>0</v>
      </c>
      <c r="BU720" s="70"/>
      <c r="BV720" s="163"/>
      <c r="BW720" s="163"/>
      <c r="BX720" s="163"/>
      <c r="BY720" s="163"/>
      <c r="BZ720" s="163"/>
      <c r="CA720" s="163"/>
      <c r="CB720" s="163"/>
      <c r="CC720" s="163"/>
      <c r="CD720" s="163"/>
      <c r="CE720" s="163" t="str">
        <f t="shared" si="744"/>
        <v/>
      </c>
      <c r="CF720" s="163" t="str">
        <f t="shared" si="745"/>
        <v/>
      </c>
      <c r="CG720" s="163" t="str">
        <f t="shared" si="746"/>
        <v/>
      </c>
      <c r="CH720" s="163" t="str">
        <f t="shared" si="747"/>
        <v/>
      </c>
      <c r="CI720" s="163" t="str">
        <f t="shared" si="748"/>
        <v/>
      </c>
      <c r="CJ720" s="163" t="str">
        <f t="shared" si="749"/>
        <v/>
      </c>
      <c r="CK720" s="163" t="str">
        <f t="shared" si="750"/>
        <v/>
      </c>
      <c r="CL720" s="163" t="str">
        <f t="shared" si="751"/>
        <v/>
      </c>
      <c r="CM720" s="163" t="str">
        <f t="shared" si="752"/>
        <v/>
      </c>
      <c r="CN720" s="163"/>
      <c r="CO720" s="163"/>
      <c r="CP720" s="163" t="str">
        <f t="shared" si="753"/>
        <v/>
      </c>
      <c r="CQ720" s="163"/>
      <c r="CR720" s="163"/>
      <c r="CS720" s="185" t="str">
        <f t="shared" si="770"/>
        <v/>
      </c>
      <c r="CT720" s="70"/>
      <c r="CU720" s="70">
        <f t="shared" si="754"/>
        <v>0</v>
      </c>
      <c r="CV720" s="70">
        <f t="shared" si="755"/>
        <v>0</v>
      </c>
      <c r="CW720" s="70"/>
      <c r="CX720" s="96">
        <f t="shared" si="756"/>
        <v>0</v>
      </c>
      <c r="CY720" s="70"/>
      <c r="CZ720" s="70" t="e">
        <f t="shared" si="757"/>
        <v>#VALUE!</v>
      </c>
      <c r="DA720" s="70" t="e">
        <f t="shared" si="758"/>
        <v>#VALUE!</v>
      </c>
      <c r="DB720" s="70"/>
      <c r="DC720" s="70" t="b">
        <f t="shared" si="707"/>
        <v>0</v>
      </c>
      <c r="DD720" s="70">
        <f t="shared" si="759"/>
        <v>0</v>
      </c>
      <c r="DE720" s="70" t="str">
        <f t="shared" si="760"/>
        <v/>
      </c>
      <c r="DF720" s="70"/>
      <c r="DG720" s="70" t="str">
        <f t="shared" si="708"/>
        <v/>
      </c>
      <c r="DH720" s="70" t="b">
        <f t="shared" si="709"/>
        <v>0</v>
      </c>
      <c r="DI720" s="70" t="str">
        <f t="shared" si="710"/>
        <v/>
      </c>
      <c r="DJ720" s="70"/>
      <c r="DK720" s="70" t="str">
        <f t="shared" si="761"/>
        <v/>
      </c>
      <c r="DL720" s="70" t="str">
        <f t="shared" si="762"/>
        <v/>
      </c>
      <c r="DM720" s="70"/>
      <c r="DN720" s="70" t="str">
        <f t="shared" si="763"/>
        <v/>
      </c>
      <c r="DO720" s="70" t="str">
        <f>IF(DK720="","",AND((COUNTIF($DK$12:DL720,DK720))=1,(COUNTIF($DK$12:DL720,DL720))=1))</f>
        <v/>
      </c>
      <c r="DP720" s="70" t="str">
        <f>IF(DK720="","",AND((COUNTIF(DK720:$DL$812,DK720))=1,(COUNTIF(DK720:$DL$812,DL720))=1))</f>
        <v/>
      </c>
      <c r="DQ720" s="70"/>
      <c r="DR720" s="70" t="b">
        <f t="shared" si="764"/>
        <v>0</v>
      </c>
      <c r="DS720" s="70" t="b">
        <f t="shared" si="765"/>
        <v>0</v>
      </c>
      <c r="DT720" s="70">
        <f t="shared" si="711"/>
        <v>0</v>
      </c>
      <c r="DU720" s="70">
        <f t="shared" si="712"/>
        <v>0</v>
      </c>
      <c r="DV720" s="70" t="b">
        <f t="shared" si="766"/>
        <v>0</v>
      </c>
      <c r="DW720" s="70" t="b">
        <f t="shared" si="767"/>
        <v>0</v>
      </c>
      <c r="DX720" s="70"/>
      <c r="DY720" s="70" t="b">
        <f t="shared" si="768"/>
        <v>0</v>
      </c>
      <c r="DZ720" s="70">
        <f t="shared" si="769"/>
        <v>0</v>
      </c>
      <c r="EA720" s="70"/>
    </row>
    <row r="721" spans="1:131" x14ac:dyDescent="0.25">
      <c r="A721" s="24" t="str">
        <f t="shared" si="734"/>
        <v/>
      </c>
      <c r="B721" s="36"/>
      <c r="C721" s="37"/>
      <c r="D721" s="38"/>
      <c r="E721" s="37"/>
      <c r="F721" s="38"/>
      <c r="G721" s="39"/>
      <c r="H721" s="35"/>
      <c r="I721" s="30"/>
      <c r="J721" s="38"/>
      <c r="K721" s="36"/>
      <c r="L721" s="40"/>
      <c r="M721" s="43"/>
      <c r="N721" s="44"/>
      <c r="O721" s="35"/>
      <c r="P721" s="87"/>
      <c r="R721" s="70"/>
      <c r="S721" s="70"/>
      <c r="T721" s="99" t="s">
        <v>1583</v>
      </c>
      <c r="U721" s="146" t="s">
        <v>1584</v>
      </c>
      <c r="V721" s="70"/>
      <c r="W721" s="70"/>
      <c r="X721" s="70"/>
      <c r="Y721" s="70"/>
      <c r="Z721" t="b">
        <f t="shared" si="713"/>
        <v>0</v>
      </c>
      <c r="AA721" t="b">
        <f t="shared" si="735"/>
        <v>0</v>
      </c>
      <c r="AB721" t="b">
        <f t="shared" si="714"/>
        <v>0</v>
      </c>
      <c r="AC721" t="b">
        <f t="shared" si="715"/>
        <v>0</v>
      </c>
      <c r="AD721" s="101" t="b">
        <f t="shared" si="716"/>
        <v>0</v>
      </c>
      <c r="AE721" t="e">
        <f t="shared" si="717"/>
        <v>#VALUE!</v>
      </c>
      <c r="AF721" t="b">
        <f t="shared" si="718"/>
        <v>0</v>
      </c>
      <c r="AG721" s="135"/>
      <c r="AH721" s="82" t="b">
        <f t="shared" si="719"/>
        <v>0</v>
      </c>
      <c r="AI721" s="99" t="b">
        <f t="shared" si="720"/>
        <v>0</v>
      </c>
      <c r="AJ721" s="70" t="b">
        <f t="shared" si="721"/>
        <v>0</v>
      </c>
      <c r="AK721" s="111" t="b">
        <f t="shared" si="736"/>
        <v>0</v>
      </c>
      <c r="AL721" s="82" t="e">
        <f t="shared" si="722"/>
        <v>#VALUE!</v>
      </c>
      <c r="AM721" s="82" t="b">
        <f t="shared" si="723"/>
        <v>0</v>
      </c>
      <c r="AN721" s="82" t="b">
        <f t="shared" si="724"/>
        <v>0</v>
      </c>
      <c r="AO721" s="82" t="b">
        <f t="shared" si="737"/>
        <v>0</v>
      </c>
      <c r="AP721" s="82" t="b">
        <f t="shared" si="725"/>
        <v>0</v>
      </c>
      <c r="AQ721" s="82" t="b">
        <f t="shared" si="738"/>
        <v>0</v>
      </c>
      <c r="AR721" s="70">
        <f t="shared" si="739"/>
        <v>0</v>
      </c>
      <c r="AS721" s="82" t="b">
        <f t="shared" si="726"/>
        <v>0</v>
      </c>
      <c r="AT721" s="82" t="b">
        <f t="shared" si="727"/>
        <v>0</v>
      </c>
      <c r="AU721" s="82" t="b">
        <f t="shared" si="728"/>
        <v>0</v>
      </c>
      <c r="AV721" s="82" t="b">
        <f t="shared" si="729"/>
        <v>0</v>
      </c>
      <c r="AW721" s="82" t="b">
        <f t="shared" si="730"/>
        <v>0</v>
      </c>
      <c r="AX721" s="82" t="b">
        <f t="shared" si="731"/>
        <v>0</v>
      </c>
      <c r="AY721" s="82" t="b">
        <f t="shared" si="740"/>
        <v>0</v>
      </c>
      <c r="AZ721" s="82"/>
      <c r="BA721" s="82" t="b">
        <f t="shared" si="741"/>
        <v>0</v>
      </c>
      <c r="BB721" s="82" t="b">
        <f t="shared" si="742"/>
        <v>0</v>
      </c>
      <c r="BC721" s="82" t="b">
        <f t="shared" si="743"/>
        <v>0</v>
      </c>
      <c r="BD721" s="70"/>
      <c r="BE721" s="70" t="str">
        <f t="shared" si="732"/>
        <v/>
      </c>
      <c r="BF721" s="70">
        <v>710</v>
      </c>
      <c r="BG721" s="70"/>
      <c r="BH721" s="70"/>
      <c r="BI721" s="70"/>
      <c r="BJ721" s="70"/>
      <c r="BK721" s="70"/>
      <c r="BL721" s="70"/>
      <c r="BM721" s="70"/>
      <c r="BN721" s="70"/>
      <c r="BO721" s="70"/>
      <c r="BP721" s="70"/>
      <c r="BQ721" s="70"/>
      <c r="BR721" s="70"/>
      <c r="BS721" s="70" t="b">
        <f t="shared" si="733"/>
        <v>0</v>
      </c>
      <c r="BT721" s="70">
        <f>COUNTA(B722:$O$830)</f>
        <v>0</v>
      </c>
      <c r="BU721" s="70"/>
      <c r="BV721" s="163"/>
      <c r="BW721" s="163"/>
      <c r="BX721" s="163"/>
      <c r="BY721" s="163"/>
      <c r="BZ721" s="163"/>
      <c r="CA721" s="163"/>
      <c r="CB721" s="163"/>
      <c r="CC721" s="163"/>
      <c r="CD721" s="163"/>
      <c r="CE721" s="163" t="str">
        <f t="shared" si="744"/>
        <v/>
      </c>
      <c r="CF721" s="163" t="str">
        <f t="shared" si="745"/>
        <v/>
      </c>
      <c r="CG721" s="163" t="str">
        <f t="shared" si="746"/>
        <v/>
      </c>
      <c r="CH721" s="163" t="str">
        <f t="shared" si="747"/>
        <v/>
      </c>
      <c r="CI721" s="163" t="str">
        <f t="shared" si="748"/>
        <v/>
      </c>
      <c r="CJ721" s="163" t="str">
        <f t="shared" si="749"/>
        <v/>
      </c>
      <c r="CK721" s="163" t="str">
        <f t="shared" si="750"/>
        <v/>
      </c>
      <c r="CL721" s="163" t="str">
        <f t="shared" si="751"/>
        <v/>
      </c>
      <c r="CM721" s="163" t="str">
        <f t="shared" si="752"/>
        <v/>
      </c>
      <c r="CN721" s="163"/>
      <c r="CO721" s="163"/>
      <c r="CP721" s="163" t="str">
        <f t="shared" si="753"/>
        <v/>
      </c>
      <c r="CQ721" s="163"/>
      <c r="CR721" s="163"/>
      <c r="CS721" s="185" t="str">
        <f t="shared" si="770"/>
        <v/>
      </c>
      <c r="CT721" s="70"/>
      <c r="CU721" s="70">
        <f t="shared" si="754"/>
        <v>0</v>
      </c>
      <c r="CV721" s="70">
        <f t="shared" si="755"/>
        <v>0</v>
      </c>
      <c r="CW721" s="70"/>
      <c r="CX721" s="96">
        <f t="shared" si="756"/>
        <v>0</v>
      </c>
      <c r="CY721" s="70"/>
      <c r="CZ721" s="70" t="e">
        <f t="shared" si="757"/>
        <v>#VALUE!</v>
      </c>
      <c r="DA721" s="70" t="e">
        <f t="shared" si="758"/>
        <v>#VALUE!</v>
      </c>
      <c r="DB721" s="70"/>
      <c r="DC721" s="70" t="b">
        <f t="shared" si="707"/>
        <v>0</v>
      </c>
      <c r="DD721" s="70">
        <f t="shared" si="759"/>
        <v>0</v>
      </c>
      <c r="DE721" s="70" t="str">
        <f t="shared" si="760"/>
        <v/>
      </c>
      <c r="DF721" s="70"/>
      <c r="DG721" s="70" t="str">
        <f t="shared" si="708"/>
        <v/>
      </c>
      <c r="DH721" s="70" t="b">
        <f t="shared" si="709"/>
        <v>0</v>
      </c>
      <c r="DI721" s="70" t="str">
        <f t="shared" si="710"/>
        <v/>
      </c>
      <c r="DJ721" s="70"/>
      <c r="DK721" s="70" t="str">
        <f t="shared" si="761"/>
        <v/>
      </c>
      <c r="DL721" s="70" t="str">
        <f t="shared" si="762"/>
        <v/>
      </c>
      <c r="DM721" s="70"/>
      <c r="DN721" s="70" t="str">
        <f t="shared" si="763"/>
        <v/>
      </c>
      <c r="DO721" s="70" t="str">
        <f>IF(DK721="","",AND((COUNTIF($DK$12:DL721,DK721))=1,(COUNTIF($DK$12:DL721,DL721))=1))</f>
        <v/>
      </c>
      <c r="DP721" s="70" t="str">
        <f>IF(DK721="","",AND((COUNTIF(DK721:$DL$812,DK721))=1,(COUNTIF(DK721:$DL$812,DL721))=1))</f>
        <v/>
      </c>
      <c r="DQ721" s="70"/>
      <c r="DR721" s="70" t="b">
        <f t="shared" si="764"/>
        <v>0</v>
      </c>
      <c r="DS721" s="70" t="b">
        <f t="shared" si="765"/>
        <v>0</v>
      </c>
      <c r="DT721" s="70">
        <f t="shared" si="711"/>
        <v>0</v>
      </c>
      <c r="DU721" s="70">
        <f t="shared" si="712"/>
        <v>0</v>
      </c>
      <c r="DV721" s="70" t="b">
        <f t="shared" si="766"/>
        <v>0</v>
      </c>
      <c r="DW721" s="70" t="b">
        <f t="shared" si="767"/>
        <v>0</v>
      </c>
      <c r="DX721" s="70"/>
      <c r="DY721" s="70" t="b">
        <f t="shared" si="768"/>
        <v>0</v>
      </c>
      <c r="DZ721" s="70">
        <f t="shared" si="769"/>
        <v>0</v>
      </c>
      <c r="EA721" s="70"/>
    </row>
    <row r="722" spans="1:131" x14ac:dyDescent="0.25">
      <c r="A722" s="24" t="str">
        <f t="shared" si="734"/>
        <v/>
      </c>
      <c r="B722" s="36"/>
      <c r="C722" s="37"/>
      <c r="D722" s="38"/>
      <c r="E722" s="37"/>
      <c r="F722" s="38"/>
      <c r="G722" s="39"/>
      <c r="H722" s="35"/>
      <c r="I722" s="30"/>
      <c r="J722" s="38"/>
      <c r="K722" s="36"/>
      <c r="L722" s="40"/>
      <c r="M722" s="43"/>
      <c r="N722" s="44"/>
      <c r="O722" s="35"/>
      <c r="P722" s="87"/>
      <c r="R722" s="70"/>
      <c r="S722" s="70"/>
      <c r="T722" s="99" t="s">
        <v>1585</v>
      </c>
      <c r="U722" s="146" t="s">
        <v>1586</v>
      </c>
      <c r="V722" s="70"/>
      <c r="W722" s="70"/>
      <c r="X722" s="70"/>
      <c r="Y722" s="70"/>
      <c r="Z722" t="b">
        <f t="shared" si="713"/>
        <v>0</v>
      </c>
      <c r="AA722" t="b">
        <f t="shared" si="735"/>
        <v>0</v>
      </c>
      <c r="AB722" t="b">
        <f t="shared" si="714"/>
        <v>0</v>
      </c>
      <c r="AC722" t="b">
        <f t="shared" si="715"/>
        <v>0</v>
      </c>
      <c r="AD722" s="101" t="b">
        <f t="shared" si="716"/>
        <v>0</v>
      </c>
      <c r="AE722" t="e">
        <f t="shared" si="717"/>
        <v>#VALUE!</v>
      </c>
      <c r="AF722" t="b">
        <f t="shared" si="718"/>
        <v>0</v>
      </c>
      <c r="AG722" s="135"/>
      <c r="AH722" s="82" t="b">
        <f t="shared" si="719"/>
        <v>0</v>
      </c>
      <c r="AI722" s="99" t="b">
        <f t="shared" si="720"/>
        <v>0</v>
      </c>
      <c r="AJ722" s="70" t="b">
        <f t="shared" si="721"/>
        <v>0</v>
      </c>
      <c r="AK722" s="111" t="b">
        <f t="shared" si="736"/>
        <v>0</v>
      </c>
      <c r="AL722" s="82" t="e">
        <f t="shared" si="722"/>
        <v>#VALUE!</v>
      </c>
      <c r="AM722" s="82" t="b">
        <f t="shared" si="723"/>
        <v>0</v>
      </c>
      <c r="AN722" s="82" t="b">
        <f t="shared" si="724"/>
        <v>0</v>
      </c>
      <c r="AO722" s="82" t="b">
        <f t="shared" si="737"/>
        <v>0</v>
      </c>
      <c r="AP722" s="82" t="b">
        <f t="shared" si="725"/>
        <v>0</v>
      </c>
      <c r="AQ722" s="82" t="b">
        <f t="shared" si="738"/>
        <v>0</v>
      </c>
      <c r="AR722" s="70">
        <f t="shared" si="739"/>
        <v>0</v>
      </c>
      <c r="AS722" s="82" t="b">
        <f t="shared" si="726"/>
        <v>0</v>
      </c>
      <c r="AT722" s="82" t="b">
        <f t="shared" si="727"/>
        <v>0</v>
      </c>
      <c r="AU722" s="82" t="b">
        <f t="shared" si="728"/>
        <v>0</v>
      </c>
      <c r="AV722" s="82" t="b">
        <f t="shared" si="729"/>
        <v>0</v>
      </c>
      <c r="AW722" s="82" t="b">
        <f t="shared" si="730"/>
        <v>0</v>
      </c>
      <c r="AX722" s="82" t="b">
        <f t="shared" si="731"/>
        <v>0</v>
      </c>
      <c r="AY722" s="82" t="b">
        <f t="shared" si="740"/>
        <v>0</v>
      </c>
      <c r="AZ722" s="82"/>
      <c r="BA722" s="82" t="b">
        <f t="shared" si="741"/>
        <v>0</v>
      </c>
      <c r="BB722" s="82" t="b">
        <f t="shared" si="742"/>
        <v>0</v>
      </c>
      <c r="BC722" s="82" t="b">
        <f t="shared" si="743"/>
        <v>0</v>
      </c>
      <c r="BD722" s="70"/>
      <c r="BE722" s="70" t="str">
        <f t="shared" si="732"/>
        <v/>
      </c>
      <c r="BF722" s="70">
        <v>711</v>
      </c>
      <c r="BG722" s="70"/>
      <c r="BH722" s="70"/>
      <c r="BI722" s="70"/>
      <c r="BJ722" s="70"/>
      <c r="BK722" s="70"/>
      <c r="BL722" s="70"/>
      <c r="BM722" s="70"/>
      <c r="BN722" s="70"/>
      <c r="BO722" s="70"/>
      <c r="BP722" s="70"/>
      <c r="BQ722" s="70"/>
      <c r="BR722" s="70"/>
      <c r="BS722" s="70" t="b">
        <f t="shared" si="733"/>
        <v>0</v>
      </c>
      <c r="BT722" s="70">
        <f>COUNTA(B723:$O$830)</f>
        <v>0</v>
      </c>
      <c r="BU722" s="70"/>
      <c r="BV722" s="163"/>
      <c r="BW722" s="163"/>
      <c r="BX722" s="163"/>
      <c r="BY722" s="163"/>
      <c r="BZ722" s="163"/>
      <c r="CA722" s="163"/>
      <c r="CB722" s="163"/>
      <c r="CC722" s="163"/>
      <c r="CD722" s="163"/>
      <c r="CE722" s="163" t="str">
        <f t="shared" si="744"/>
        <v/>
      </c>
      <c r="CF722" s="163" t="str">
        <f t="shared" si="745"/>
        <v/>
      </c>
      <c r="CG722" s="163" t="str">
        <f t="shared" si="746"/>
        <v/>
      </c>
      <c r="CH722" s="163" t="str">
        <f t="shared" si="747"/>
        <v/>
      </c>
      <c r="CI722" s="163" t="str">
        <f t="shared" si="748"/>
        <v/>
      </c>
      <c r="CJ722" s="163" t="str">
        <f t="shared" si="749"/>
        <v/>
      </c>
      <c r="CK722" s="163" t="str">
        <f t="shared" si="750"/>
        <v/>
      </c>
      <c r="CL722" s="163" t="str">
        <f t="shared" si="751"/>
        <v/>
      </c>
      <c r="CM722" s="163" t="str">
        <f t="shared" si="752"/>
        <v/>
      </c>
      <c r="CN722" s="163"/>
      <c r="CO722" s="163"/>
      <c r="CP722" s="163" t="str">
        <f t="shared" si="753"/>
        <v/>
      </c>
      <c r="CQ722" s="163"/>
      <c r="CR722" s="163"/>
      <c r="CS722" s="185" t="str">
        <f t="shared" si="770"/>
        <v/>
      </c>
      <c r="CT722" s="70"/>
      <c r="CU722" s="70">
        <f t="shared" si="754"/>
        <v>0</v>
      </c>
      <c r="CV722" s="70">
        <f t="shared" si="755"/>
        <v>0</v>
      </c>
      <c r="CW722" s="70"/>
      <c r="CX722" s="96">
        <f t="shared" si="756"/>
        <v>0</v>
      </c>
      <c r="CY722" s="70"/>
      <c r="CZ722" s="70" t="e">
        <f t="shared" si="757"/>
        <v>#VALUE!</v>
      </c>
      <c r="DA722" s="70" t="e">
        <f t="shared" si="758"/>
        <v>#VALUE!</v>
      </c>
      <c r="DB722" s="70"/>
      <c r="DC722" s="70" t="b">
        <f t="shared" ref="DC722:DC785" si="771">IF(ISBLANK(C722),FALSE,OR(B722="imb",AND((B722="apae"),((C722="a")+(E722="a")+(C722="p")+(E722="p")+(C722="AT")+(E722="AT")+(C722="F")+(E722="F")+(C722="PT")+(E722="PT"))&lt;&gt;2),AND(B722&lt;&gt;"apae",ISBLANK(B722)=FALSE,((C722="a")+(E722="a")+(C722="p")+(E722="p")+(C722="AT")+(E722="AT")+(C722="F")+(E722="F")+(C722="PT")+(E722="PT"))=2), AND(B722="gv",C722&amp;E722&amp;H722&lt;&gt;"ccgalerie"), AND(ISBLANK(B722),(C722&amp;E722="cc")),AND(B722="cf",OR(C722&amp;E722&lt;&gt;"cc",AND(C722&amp;E722="cc",H722="caniveau"),AND(C722&amp;E722="cc",H722="galerie"))),AND(NOT(ISBLANK(B722)),OR((C722="ct"),(E722="ct"))),AND(NOT(ISBLANK(B722)),OR((C722&amp;E722="imba"),(C722&amp;E722="aimb"))),AND((B722="ca"),OR(C722&amp;E722&lt;&gt;"imbc"),(C722&amp;E722&lt;&gt;"cimb")),AND(B722="gv",C722&amp;E722&amp;H722&lt;&gt;"ccgalerie"),AND(B722&lt;&gt;"gv",C722&amp;E722&amp;H722="ccgalerie"),(NOT(C722="c"))+(B722="ss")+(B722="se")=2))</f>
        <v>0</v>
      </c>
      <c r="DD722" s="70">
        <f t="shared" si="759"/>
        <v>0</v>
      </c>
      <c r="DE722" s="70" t="str">
        <f t="shared" si="760"/>
        <v/>
      </c>
      <c r="DF722" s="70"/>
      <c r="DG722" s="70" t="str">
        <f t="shared" si="708"/>
        <v/>
      </c>
      <c r="DH722" s="70" t="b">
        <f t="shared" si="709"/>
        <v>0</v>
      </c>
      <c r="DI722" s="70" t="str">
        <f t="shared" si="710"/>
        <v/>
      </c>
      <c r="DJ722" s="70"/>
      <c r="DK722" s="70" t="str">
        <f t="shared" si="761"/>
        <v/>
      </c>
      <c r="DL722" s="70" t="str">
        <f t="shared" si="762"/>
        <v/>
      </c>
      <c r="DM722" s="70"/>
      <c r="DN722" s="70" t="str">
        <f t="shared" si="763"/>
        <v/>
      </c>
      <c r="DO722" s="70" t="str">
        <f>IF(DK722="","",AND((COUNTIF($DK$12:DL722,DK722))=1,(COUNTIF($DK$12:DL722,DL722))=1))</f>
        <v/>
      </c>
      <c r="DP722" s="70" t="str">
        <f>IF(DK722="","",AND((COUNTIF(DK722:$DL$812,DK722))=1,(COUNTIF(DK722:$DL$812,DL722))=1))</f>
        <v/>
      </c>
      <c r="DQ722" s="70"/>
      <c r="DR722" s="70" t="b">
        <f t="shared" si="764"/>
        <v>0</v>
      </c>
      <c r="DS722" s="70" t="b">
        <f t="shared" si="765"/>
        <v>0</v>
      </c>
      <c r="DT722" s="70">
        <f t="shared" si="711"/>
        <v>0</v>
      </c>
      <c r="DU722" s="70">
        <f t="shared" si="712"/>
        <v>0</v>
      </c>
      <c r="DV722" s="70" t="b">
        <f t="shared" si="766"/>
        <v>0</v>
      </c>
      <c r="DW722" s="70" t="b">
        <f t="shared" si="767"/>
        <v>0</v>
      </c>
      <c r="DX722" s="70"/>
      <c r="DY722" s="70" t="b">
        <f t="shared" si="768"/>
        <v>0</v>
      </c>
      <c r="DZ722" s="70">
        <f t="shared" si="769"/>
        <v>0</v>
      </c>
      <c r="EA722" s="70"/>
    </row>
    <row r="723" spans="1:131" x14ac:dyDescent="0.25">
      <c r="A723" s="24" t="str">
        <f t="shared" si="734"/>
        <v/>
      </c>
      <c r="B723" s="36"/>
      <c r="C723" s="37"/>
      <c r="D723" s="38"/>
      <c r="E723" s="37"/>
      <c r="F723" s="38"/>
      <c r="G723" s="39"/>
      <c r="H723" s="35"/>
      <c r="I723" s="30"/>
      <c r="J723" s="38"/>
      <c r="K723" s="36"/>
      <c r="L723" s="40"/>
      <c r="M723" s="43"/>
      <c r="N723" s="44"/>
      <c r="O723" s="35"/>
      <c r="P723" s="87"/>
      <c r="R723" s="70"/>
      <c r="S723" s="70"/>
      <c r="T723" s="99" t="s">
        <v>1587</v>
      </c>
      <c r="U723" s="146" t="s">
        <v>1588</v>
      </c>
      <c r="V723" s="70"/>
      <c r="W723" s="70"/>
      <c r="X723" s="70"/>
      <c r="Y723" s="70"/>
      <c r="Z723" t="b">
        <f t="shared" si="713"/>
        <v>0</v>
      </c>
      <c r="AA723" t="b">
        <f t="shared" si="735"/>
        <v>0</v>
      </c>
      <c r="AB723" t="b">
        <f t="shared" si="714"/>
        <v>0</v>
      </c>
      <c r="AC723" t="b">
        <f t="shared" si="715"/>
        <v>0</v>
      </c>
      <c r="AD723" s="101" t="b">
        <f t="shared" si="716"/>
        <v>0</v>
      </c>
      <c r="AE723" t="e">
        <f t="shared" si="717"/>
        <v>#VALUE!</v>
      </c>
      <c r="AF723" t="b">
        <f t="shared" si="718"/>
        <v>0</v>
      </c>
      <c r="AG723" s="135"/>
      <c r="AH723" s="82" t="b">
        <f t="shared" si="719"/>
        <v>0</v>
      </c>
      <c r="AI723" s="99" t="b">
        <f t="shared" si="720"/>
        <v>0</v>
      </c>
      <c r="AJ723" s="70" t="b">
        <f t="shared" si="721"/>
        <v>0</v>
      </c>
      <c r="AK723" s="111" t="b">
        <f t="shared" si="736"/>
        <v>0</v>
      </c>
      <c r="AL723" s="82" t="e">
        <f t="shared" si="722"/>
        <v>#VALUE!</v>
      </c>
      <c r="AM723" s="82" t="b">
        <f t="shared" si="723"/>
        <v>0</v>
      </c>
      <c r="AN723" s="82" t="b">
        <f t="shared" si="724"/>
        <v>0</v>
      </c>
      <c r="AO723" s="82" t="b">
        <f t="shared" si="737"/>
        <v>0</v>
      </c>
      <c r="AP723" s="82" t="b">
        <f t="shared" si="725"/>
        <v>0</v>
      </c>
      <c r="AQ723" s="82" t="b">
        <f t="shared" si="738"/>
        <v>0</v>
      </c>
      <c r="AR723" s="70">
        <f t="shared" si="739"/>
        <v>0</v>
      </c>
      <c r="AS723" s="82" t="b">
        <f t="shared" si="726"/>
        <v>0</v>
      </c>
      <c r="AT723" s="82" t="b">
        <f t="shared" si="727"/>
        <v>0</v>
      </c>
      <c r="AU723" s="82" t="b">
        <f t="shared" si="728"/>
        <v>0</v>
      </c>
      <c r="AV723" s="82" t="b">
        <f t="shared" si="729"/>
        <v>0</v>
      </c>
      <c r="AW723" s="82" t="b">
        <f t="shared" si="730"/>
        <v>0</v>
      </c>
      <c r="AX723" s="82" t="b">
        <f t="shared" si="731"/>
        <v>0</v>
      </c>
      <c r="AY723" s="82" t="b">
        <f t="shared" si="740"/>
        <v>0</v>
      </c>
      <c r="AZ723" s="82"/>
      <c r="BA723" s="82" t="b">
        <f t="shared" si="741"/>
        <v>0</v>
      </c>
      <c r="BB723" s="82" t="b">
        <f t="shared" si="742"/>
        <v>0</v>
      </c>
      <c r="BC723" s="82" t="b">
        <f t="shared" si="743"/>
        <v>0</v>
      </c>
      <c r="BD723" s="70"/>
      <c r="BE723" s="70" t="str">
        <f t="shared" si="732"/>
        <v/>
      </c>
      <c r="BF723" s="70">
        <v>712</v>
      </c>
      <c r="BG723" s="70"/>
      <c r="BH723" s="70"/>
      <c r="BI723" s="70"/>
      <c r="BJ723" s="70"/>
      <c r="BK723" s="70"/>
      <c r="BL723" s="70"/>
      <c r="BM723" s="70"/>
      <c r="BN723" s="70"/>
      <c r="BO723" s="70"/>
      <c r="BP723" s="70"/>
      <c r="BQ723" s="70"/>
      <c r="BR723" s="70"/>
      <c r="BS723" s="70" t="b">
        <f t="shared" si="733"/>
        <v>0</v>
      </c>
      <c r="BT723" s="70">
        <f>COUNTA(B724:$O$830)</f>
        <v>0</v>
      </c>
      <c r="BU723" s="70"/>
      <c r="BV723" s="163"/>
      <c r="BW723" s="163"/>
      <c r="BX723" s="163"/>
      <c r="BY723" s="163"/>
      <c r="BZ723" s="163"/>
      <c r="CA723" s="163"/>
      <c r="CB723" s="163"/>
      <c r="CC723" s="163"/>
      <c r="CD723" s="163"/>
      <c r="CE723" s="163" t="str">
        <f t="shared" si="744"/>
        <v/>
      </c>
      <c r="CF723" s="163" t="str">
        <f t="shared" si="745"/>
        <v/>
      </c>
      <c r="CG723" s="163" t="str">
        <f t="shared" si="746"/>
        <v/>
      </c>
      <c r="CH723" s="163" t="str">
        <f t="shared" si="747"/>
        <v/>
      </c>
      <c r="CI723" s="163" t="str">
        <f t="shared" si="748"/>
        <v/>
      </c>
      <c r="CJ723" s="163" t="str">
        <f t="shared" si="749"/>
        <v/>
      </c>
      <c r="CK723" s="163" t="str">
        <f t="shared" si="750"/>
        <v/>
      </c>
      <c r="CL723" s="163" t="str">
        <f t="shared" si="751"/>
        <v/>
      </c>
      <c r="CM723" s="163" t="str">
        <f t="shared" si="752"/>
        <v/>
      </c>
      <c r="CN723" s="163"/>
      <c r="CO723" s="163"/>
      <c r="CP723" s="163" t="str">
        <f t="shared" si="753"/>
        <v/>
      </c>
      <c r="CQ723" s="163"/>
      <c r="CR723" s="163"/>
      <c r="CS723" s="185" t="str">
        <f t="shared" si="770"/>
        <v/>
      </c>
      <c r="CT723" s="70"/>
      <c r="CU723" s="70">
        <f t="shared" si="754"/>
        <v>0</v>
      </c>
      <c r="CV723" s="70">
        <f t="shared" si="755"/>
        <v>0</v>
      </c>
      <c r="CW723" s="70"/>
      <c r="CX723" s="96">
        <f t="shared" si="756"/>
        <v>0</v>
      </c>
      <c r="CY723" s="70"/>
      <c r="CZ723" s="70" t="e">
        <f t="shared" si="757"/>
        <v>#VALUE!</v>
      </c>
      <c r="DA723" s="70" t="e">
        <f t="shared" si="758"/>
        <v>#VALUE!</v>
      </c>
      <c r="DB723" s="70"/>
      <c r="DC723" s="70" t="b">
        <f t="shared" si="771"/>
        <v>0</v>
      </c>
      <c r="DD723" s="70">
        <f t="shared" si="759"/>
        <v>0</v>
      </c>
      <c r="DE723" s="70" t="str">
        <f t="shared" si="760"/>
        <v/>
      </c>
      <c r="DF723" s="70"/>
      <c r="DG723" s="70" t="str">
        <f t="shared" si="708"/>
        <v/>
      </c>
      <c r="DH723" s="70" t="b">
        <f t="shared" si="709"/>
        <v>0</v>
      </c>
      <c r="DI723" s="70" t="str">
        <f t="shared" si="710"/>
        <v/>
      </c>
      <c r="DJ723" s="70"/>
      <c r="DK723" s="70" t="str">
        <f t="shared" si="761"/>
        <v/>
      </c>
      <c r="DL723" s="70" t="str">
        <f t="shared" si="762"/>
        <v/>
      </c>
      <c r="DM723" s="70"/>
      <c r="DN723" s="70" t="str">
        <f t="shared" si="763"/>
        <v/>
      </c>
      <c r="DO723" s="70" t="str">
        <f>IF(DK723="","",AND((COUNTIF($DK$12:DL723,DK723))=1,(COUNTIF($DK$12:DL723,DL723))=1))</f>
        <v/>
      </c>
      <c r="DP723" s="70" t="str">
        <f>IF(DK723="","",AND((COUNTIF(DK723:$DL$812,DK723))=1,(COUNTIF(DK723:$DL$812,DL723))=1))</f>
        <v/>
      </c>
      <c r="DQ723" s="70"/>
      <c r="DR723" s="70" t="b">
        <f t="shared" si="764"/>
        <v>0</v>
      </c>
      <c r="DS723" s="70" t="b">
        <f t="shared" si="765"/>
        <v>0</v>
      </c>
      <c r="DT723" s="70">
        <f t="shared" si="711"/>
        <v>0</v>
      </c>
      <c r="DU723" s="70">
        <f t="shared" si="712"/>
        <v>0</v>
      </c>
      <c r="DV723" s="70" t="b">
        <f t="shared" si="766"/>
        <v>0</v>
      </c>
      <c r="DW723" s="70" t="b">
        <f t="shared" si="767"/>
        <v>0</v>
      </c>
      <c r="DX723" s="70"/>
      <c r="DY723" s="70" t="b">
        <f t="shared" si="768"/>
        <v>0</v>
      </c>
      <c r="DZ723" s="70">
        <f t="shared" si="769"/>
        <v>0</v>
      </c>
      <c r="EA723" s="70"/>
    </row>
    <row r="724" spans="1:131" x14ac:dyDescent="0.25">
      <c r="A724" s="24" t="str">
        <f t="shared" si="734"/>
        <v/>
      </c>
      <c r="B724" s="36"/>
      <c r="C724" s="37"/>
      <c r="D724" s="38"/>
      <c r="E724" s="37"/>
      <c r="F724" s="38"/>
      <c r="G724" s="39"/>
      <c r="H724" s="35"/>
      <c r="I724" s="30"/>
      <c r="J724" s="38"/>
      <c r="K724" s="36"/>
      <c r="L724" s="40"/>
      <c r="M724" s="43"/>
      <c r="N724" s="44"/>
      <c r="O724" s="35"/>
      <c r="P724" s="87"/>
      <c r="R724" s="70"/>
      <c r="S724" s="70"/>
      <c r="T724" s="99" t="s">
        <v>1589</v>
      </c>
      <c r="U724" s="146" t="s">
        <v>1590</v>
      </c>
      <c r="V724" s="70"/>
      <c r="W724" s="70"/>
      <c r="X724" s="70"/>
      <c r="Y724" s="70"/>
      <c r="Z724" t="b">
        <f t="shared" si="713"/>
        <v>0</v>
      </c>
      <c r="AA724" t="b">
        <f t="shared" si="735"/>
        <v>0</v>
      </c>
      <c r="AB724" t="b">
        <f t="shared" si="714"/>
        <v>0</v>
      </c>
      <c r="AC724" t="b">
        <f t="shared" si="715"/>
        <v>0</v>
      </c>
      <c r="AD724" s="101" t="b">
        <f t="shared" si="716"/>
        <v>0</v>
      </c>
      <c r="AE724" t="e">
        <f t="shared" si="717"/>
        <v>#VALUE!</v>
      </c>
      <c r="AF724" t="b">
        <f t="shared" si="718"/>
        <v>0</v>
      </c>
      <c r="AG724" s="135"/>
      <c r="AH724" s="82" t="b">
        <f t="shared" si="719"/>
        <v>0</v>
      </c>
      <c r="AI724" s="99" t="b">
        <f t="shared" si="720"/>
        <v>0</v>
      </c>
      <c r="AJ724" s="70" t="b">
        <f t="shared" si="721"/>
        <v>0</v>
      </c>
      <c r="AK724" s="111" t="b">
        <f t="shared" si="736"/>
        <v>0</v>
      </c>
      <c r="AL724" s="82" t="e">
        <f t="shared" si="722"/>
        <v>#VALUE!</v>
      </c>
      <c r="AM724" s="82" t="b">
        <f t="shared" si="723"/>
        <v>0</v>
      </c>
      <c r="AN724" s="82" t="b">
        <f t="shared" si="724"/>
        <v>0</v>
      </c>
      <c r="AO724" s="82" t="b">
        <f t="shared" si="737"/>
        <v>0</v>
      </c>
      <c r="AP724" s="82" t="b">
        <f t="shared" si="725"/>
        <v>0</v>
      </c>
      <c r="AQ724" s="82" t="b">
        <f t="shared" si="738"/>
        <v>0</v>
      </c>
      <c r="AR724" s="70">
        <f t="shared" si="739"/>
        <v>0</v>
      </c>
      <c r="AS724" s="82" t="b">
        <f t="shared" si="726"/>
        <v>0</v>
      </c>
      <c r="AT724" s="82" t="b">
        <f t="shared" si="727"/>
        <v>0</v>
      </c>
      <c r="AU724" s="82" t="b">
        <f t="shared" si="728"/>
        <v>0</v>
      </c>
      <c r="AV724" s="82" t="b">
        <f t="shared" si="729"/>
        <v>0</v>
      </c>
      <c r="AW724" s="82" t="b">
        <f t="shared" si="730"/>
        <v>0</v>
      </c>
      <c r="AX724" s="82" t="b">
        <f t="shared" si="731"/>
        <v>0</v>
      </c>
      <c r="AY724" s="82" t="b">
        <f t="shared" si="740"/>
        <v>0</v>
      </c>
      <c r="AZ724" s="82"/>
      <c r="BA724" s="82" t="b">
        <f t="shared" si="741"/>
        <v>0</v>
      </c>
      <c r="BB724" s="82" t="b">
        <f t="shared" si="742"/>
        <v>0</v>
      </c>
      <c r="BC724" s="82" t="b">
        <f t="shared" si="743"/>
        <v>0</v>
      </c>
      <c r="BD724" s="70"/>
      <c r="BE724" s="70" t="str">
        <f t="shared" si="732"/>
        <v/>
      </c>
      <c r="BF724" s="70">
        <v>713</v>
      </c>
      <c r="BG724" s="70"/>
      <c r="BH724" s="70"/>
      <c r="BI724" s="70"/>
      <c r="BJ724" s="70"/>
      <c r="BK724" s="70"/>
      <c r="BL724" s="70"/>
      <c r="BM724" s="70"/>
      <c r="BN724" s="70"/>
      <c r="BO724" s="70"/>
      <c r="BP724" s="70"/>
      <c r="BQ724" s="70"/>
      <c r="BR724" s="70"/>
      <c r="BS724" s="70" t="b">
        <f t="shared" si="733"/>
        <v>0</v>
      </c>
      <c r="BT724" s="70">
        <f>COUNTA(B725:$O$830)</f>
        <v>0</v>
      </c>
      <c r="BU724" s="70"/>
      <c r="BV724" s="163"/>
      <c r="BW724" s="163"/>
      <c r="BX724" s="163"/>
      <c r="BY724" s="163"/>
      <c r="BZ724" s="163"/>
      <c r="CA724" s="163"/>
      <c r="CB724" s="163"/>
      <c r="CC724" s="163"/>
      <c r="CD724" s="163"/>
      <c r="CE724" s="163" t="str">
        <f t="shared" si="744"/>
        <v/>
      </c>
      <c r="CF724" s="163" t="str">
        <f t="shared" si="745"/>
        <v/>
      </c>
      <c r="CG724" s="163" t="str">
        <f t="shared" si="746"/>
        <v/>
      </c>
      <c r="CH724" s="163" t="str">
        <f t="shared" si="747"/>
        <v/>
      </c>
      <c r="CI724" s="163" t="str">
        <f t="shared" si="748"/>
        <v/>
      </c>
      <c r="CJ724" s="163" t="str">
        <f t="shared" si="749"/>
        <v/>
      </c>
      <c r="CK724" s="163" t="str">
        <f t="shared" si="750"/>
        <v/>
      </c>
      <c r="CL724" s="163" t="str">
        <f t="shared" si="751"/>
        <v/>
      </c>
      <c r="CM724" s="163" t="str">
        <f t="shared" si="752"/>
        <v/>
      </c>
      <c r="CN724" s="163"/>
      <c r="CO724" s="163"/>
      <c r="CP724" s="163" t="str">
        <f t="shared" si="753"/>
        <v/>
      </c>
      <c r="CQ724" s="163"/>
      <c r="CR724" s="163"/>
      <c r="CS724" s="185" t="str">
        <f t="shared" si="770"/>
        <v/>
      </c>
      <c r="CT724" s="70"/>
      <c r="CU724" s="70">
        <f t="shared" si="754"/>
        <v>0</v>
      </c>
      <c r="CV724" s="70">
        <f t="shared" si="755"/>
        <v>0</v>
      </c>
      <c r="CW724" s="70"/>
      <c r="CX724" s="96">
        <f t="shared" si="756"/>
        <v>0</v>
      </c>
      <c r="CY724" s="70"/>
      <c r="CZ724" s="70" t="e">
        <f t="shared" si="757"/>
        <v>#VALUE!</v>
      </c>
      <c r="DA724" s="70" t="e">
        <f t="shared" si="758"/>
        <v>#VALUE!</v>
      </c>
      <c r="DB724" s="70"/>
      <c r="DC724" s="70" t="b">
        <f t="shared" si="771"/>
        <v>0</v>
      </c>
      <c r="DD724" s="70">
        <f t="shared" si="759"/>
        <v>0</v>
      </c>
      <c r="DE724" s="70" t="str">
        <f t="shared" si="760"/>
        <v/>
      </c>
      <c r="DF724" s="70"/>
      <c r="DG724" s="70" t="str">
        <f t="shared" si="708"/>
        <v/>
      </c>
      <c r="DH724" s="70" t="b">
        <f t="shared" si="709"/>
        <v>0</v>
      </c>
      <c r="DI724" s="70" t="str">
        <f t="shared" si="710"/>
        <v/>
      </c>
      <c r="DJ724" s="70"/>
      <c r="DK724" s="70" t="str">
        <f t="shared" si="761"/>
        <v/>
      </c>
      <c r="DL724" s="70" t="str">
        <f t="shared" si="762"/>
        <v/>
      </c>
      <c r="DM724" s="70"/>
      <c r="DN724" s="70" t="str">
        <f t="shared" si="763"/>
        <v/>
      </c>
      <c r="DO724" s="70" t="str">
        <f>IF(DK724="","",AND((COUNTIF($DK$12:DL724,DK724))=1,(COUNTIF($DK$12:DL724,DL724))=1))</f>
        <v/>
      </c>
      <c r="DP724" s="70" t="str">
        <f>IF(DK724="","",AND((COUNTIF(DK724:$DL$812,DK724))=1,(COUNTIF(DK724:$DL$812,DL724))=1))</f>
        <v/>
      </c>
      <c r="DQ724" s="70"/>
      <c r="DR724" s="70" t="b">
        <f t="shared" si="764"/>
        <v>0</v>
      </c>
      <c r="DS724" s="70" t="b">
        <f t="shared" si="765"/>
        <v>0</v>
      </c>
      <c r="DT724" s="70">
        <f t="shared" si="711"/>
        <v>0</v>
      </c>
      <c r="DU724" s="70">
        <f t="shared" si="712"/>
        <v>0</v>
      </c>
      <c r="DV724" s="70" t="b">
        <f t="shared" si="766"/>
        <v>0</v>
      </c>
      <c r="DW724" s="70" t="b">
        <f t="shared" si="767"/>
        <v>0</v>
      </c>
      <c r="DX724" s="70"/>
      <c r="DY724" s="70" t="b">
        <f t="shared" si="768"/>
        <v>0</v>
      </c>
      <c r="DZ724" s="70">
        <f t="shared" si="769"/>
        <v>0</v>
      </c>
      <c r="EA724" s="70"/>
    </row>
    <row r="725" spans="1:131" x14ac:dyDescent="0.25">
      <c r="A725" s="24" t="str">
        <f t="shared" si="734"/>
        <v/>
      </c>
      <c r="B725" s="36"/>
      <c r="C725" s="37"/>
      <c r="D725" s="38"/>
      <c r="E725" s="37"/>
      <c r="F725" s="38"/>
      <c r="G725" s="39"/>
      <c r="H725" s="35"/>
      <c r="I725" s="30"/>
      <c r="J725" s="38"/>
      <c r="K725" s="36"/>
      <c r="L725" s="40"/>
      <c r="M725" s="43"/>
      <c r="N725" s="44"/>
      <c r="O725" s="35"/>
      <c r="P725" s="87"/>
      <c r="R725" s="70"/>
      <c r="S725" s="70"/>
      <c r="T725" s="99" t="s">
        <v>1591</v>
      </c>
      <c r="U725" s="146" t="s">
        <v>1592</v>
      </c>
      <c r="V725" s="70"/>
      <c r="W725" s="70"/>
      <c r="X725" s="70"/>
      <c r="Y725" s="70"/>
      <c r="Z725" t="b">
        <f t="shared" si="713"/>
        <v>0</v>
      </c>
      <c r="AA725" t="b">
        <f t="shared" si="735"/>
        <v>0</v>
      </c>
      <c r="AB725" t="b">
        <f t="shared" si="714"/>
        <v>0</v>
      </c>
      <c r="AC725" t="b">
        <f t="shared" si="715"/>
        <v>0</v>
      </c>
      <c r="AD725" s="101" t="b">
        <f t="shared" si="716"/>
        <v>0</v>
      </c>
      <c r="AE725" t="e">
        <f t="shared" si="717"/>
        <v>#VALUE!</v>
      </c>
      <c r="AF725" t="b">
        <f t="shared" si="718"/>
        <v>0</v>
      </c>
      <c r="AG725" s="135"/>
      <c r="AH725" s="82" t="b">
        <f t="shared" si="719"/>
        <v>0</v>
      </c>
      <c r="AI725" s="99" t="b">
        <f t="shared" si="720"/>
        <v>0</v>
      </c>
      <c r="AJ725" s="70" t="b">
        <f t="shared" si="721"/>
        <v>0</v>
      </c>
      <c r="AK725" s="111" t="b">
        <f t="shared" si="736"/>
        <v>0</v>
      </c>
      <c r="AL725" s="82" t="e">
        <f t="shared" si="722"/>
        <v>#VALUE!</v>
      </c>
      <c r="AM725" s="82" t="b">
        <f t="shared" si="723"/>
        <v>0</v>
      </c>
      <c r="AN725" s="82" t="b">
        <f t="shared" si="724"/>
        <v>0</v>
      </c>
      <c r="AO725" s="82" t="b">
        <f t="shared" si="737"/>
        <v>0</v>
      </c>
      <c r="AP725" s="82" t="b">
        <f t="shared" si="725"/>
        <v>0</v>
      </c>
      <c r="AQ725" s="82" t="b">
        <f t="shared" si="738"/>
        <v>0</v>
      </c>
      <c r="AR725" s="70">
        <f t="shared" si="739"/>
        <v>0</v>
      </c>
      <c r="AS725" s="82" t="b">
        <f t="shared" si="726"/>
        <v>0</v>
      </c>
      <c r="AT725" s="82" t="b">
        <f t="shared" si="727"/>
        <v>0</v>
      </c>
      <c r="AU725" s="82" t="b">
        <f t="shared" si="728"/>
        <v>0</v>
      </c>
      <c r="AV725" s="82" t="b">
        <f t="shared" si="729"/>
        <v>0</v>
      </c>
      <c r="AW725" s="82" t="b">
        <f t="shared" si="730"/>
        <v>0</v>
      </c>
      <c r="AX725" s="82" t="b">
        <f t="shared" si="731"/>
        <v>0</v>
      </c>
      <c r="AY725" s="82" t="b">
        <f t="shared" si="740"/>
        <v>0</v>
      </c>
      <c r="AZ725" s="82"/>
      <c r="BA725" s="82" t="b">
        <f t="shared" si="741"/>
        <v>0</v>
      </c>
      <c r="BB725" s="82" t="b">
        <f t="shared" si="742"/>
        <v>0</v>
      </c>
      <c r="BC725" s="82" t="b">
        <f t="shared" si="743"/>
        <v>0</v>
      </c>
      <c r="BD725" s="70"/>
      <c r="BE725" s="70" t="str">
        <f t="shared" si="732"/>
        <v/>
      </c>
      <c r="BF725" s="70">
        <v>714</v>
      </c>
      <c r="BG725" s="70"/>
      <c r="BH725" s="70"/>
      <c r="BI725" s="70"/>
      <c r="BJ725" s="70"/>
      <c r="BK725" s="70"/>
      <c r="BL725" s="70"/>
      <c r="BM725" s="70"/>
      <c r="BN725" s="70"/>
      <c r="BO725" s="70"/>
      <c r="BP725" s="70"/>
      <c r="BQ725" s="70"/>
      <c r="BR725" s="70"/>
      <c r="BS725" s="70" t="b">
        <f t="shared" si="733"/>
        <v>0</v>
      </c>
      <c r="BT725" s="70">
        <f>COUNTA(B726:$O$830)</f>
        <v>0</v>
      </c>
      <c r="BU725" s="70"/>
      <c r="BV725" s="163"/>
      <c r="BW725" s="163"/>
      <c r="BX725" s="163"/>
      <c r="BY725" s="163"/>
      <c r="BZ725" s="163"/>
      <c r="CA725" s="163"/>
      <c r="CB725" s="163"/>
      <c r="CC725" s="163"/>
      <c r="CD725" s="163"/>
      <c r="CE725" s="163" t="str">
        <f t="shared" si="744"/>
        <v/>
      </c>
      <c r="CF725" s="163" t="str">
        <f t="shared" si="745"/>
        <v/>
      </c>
      <c r="CG725" s="163" t="str">
        <f t="shared" si="746"/>
        <v/>
      </c>
      <c r="CH725" s="163" t="str">
        <f t="shared" si="747"/>
        <v/>
      </c>
      <c r="CI725" s="163" t="str">
        <f t="shared" si="748"/>
        <v/>
      </c>
      <c r="CJ725" s="163" t="str">
        <f t="shared" si="749"/>
        <v/>
      </c>
      <c r="CK725" s="163" t="str">
        <f t="shared" si="750"/>
        <v/>
      </c>
      <c r="CL725" s="163" t="str">
        <f t="shared" si="751"/>
        <v/>
      </c>
      <c r="CM725" s="163" t="str">
        <f t="shared" si="752"/>
        <v/>
      </c>
      <c r="CN725" s="163"/>
      <c r="CO725" s="163"/>
      <c r="CP725" s="163" t="str">
        <f t="shared" si="753"/>
        <v/>
      </c>
      <c r="CQ725" s="163"/>
      <c r="CR725" s="163"/>
      <c r="CS725" s="185" t="str">
        <f t="shared" si="770"/>
        <v/>
      </c>
      <c r="CT725" s="70"/>
      <c r="CU725" s="70">
        <f t="shared" si="754"/>
        <v>0</v>
      </c>
      <c r="CV725" s="70">
        <f t="shared" si="755"/>
        <v>0</v>
      </c>
      <c r="CW725" s="70"/>
      <c r="CX725" s="96">
        <f t="shared" si="756"/>
        <v>0</v>
      </c>
      <c r="CY725" s="70"/>
      <c r="CZ725" s="70" t="e">
        <f t="shared" si="757"/>
        <v>#VALUE!</v>
      </c>
      <c r="DA725" s="70" t="e">
        <f t="shared" si="758"/>
        <v>#VALUE!</v>
      </c>
      <c r="DB725" s="70"/>
      <c r="DC725" s="70" t="b">
        <f t="shared" si="771"/>
        <v>0</v>
      </c>
      <c r="DD725" s="70">
        <f t="shared" si="759"/>
        <v>0</v>
      </c>
      <c r="DE725" s="70" t="str">
        <f t="shared" si="760"/>
        <v/>
      </c>
      <c r="DF725" s="70"/>
      <c r="DG725" s="70" t="str">
        <f t="shared" si="708"/>
        <v/>
      </c>
      <c r="DH725" s="70" t="b">
        <f t="shared" si="709"/>
        <v>0</v>
      </c>
      <c r="DI725" s="70" t="str">
        <f t="shared" si="710"/>
        <v/>
      </c>
      <c r="DJ725" s="70"/>
      <c r="DK725" s="70" t="str">
        <f t="shared" si="761"/>
        <v/>
      </c>
      <c r="DL725" s="70" t="str">
        <f t="shared" si="762"/>
        <v/>
      </c>
      <c r="DM725" s="70"/>
      <c r="DN725" s="70" t="str">
        <f t="shared" si="763"/>
        <v/>
      </c>
      <c r="DO725" s="70" t="str">
        <f>IF(DK725="","",AND((COUNTIF($DK$12:DL725,DK725))=1,(COUNTIF($DK$12:DL725,DL725))=1))</f>
        <v/>
      </c>
      <c r="DP725" s="70" t="str">
        <f>IF(DK725="","",AND((COUNTIF(DK725:$DL$812,DK725))=1,(COUNTIF(DK725:$DL$812,DL725))=1))</f>
        <v/>
      </c>
      <c r="DQ725" s="70"/>
      <c r="DR725" s="70" t="b">
        <f t="shared" si="764"/>
        <v>0</v>
      </c>
      <c r="DS725" s="70" t="b">
        <f t="shared" si="765"/>
        <v>0</v>
      </c>
      <c r="DT725" s="70">
        <f t="shared" si="711"/>
        <v>0</v>
      </c>
      <c r="DU725" s="70">
        <f t="shared" si="712"/>
        <v>0</v>
      </c>
      <c r="DV725" s="70" t="b">
        <f t="shared" si="766"/>
        <v>0</v>
      </c>
      <c r="DW725" s="70" t="b">
        <f t="shared" si="767"/>
        <v>0</v>
      </c>
      <c r="DX725" s="70"/>
      <c r="DY725" s="70" t="b">
        <f t="shared" si="768"/>
        <v>0</v>
      </c>
      <c r="DZ725" s="70">
        <f t="shared" si="769"/>
        <v>0</v>
      </c>
      <c r="EA725" s="70"/>
    </row>
    <row r="726" spans="1:131" x14ac:dyDescent="0.25">
      <c r="A726" s="24" t="str">
        <f t="shared" si="734"/>
        <v/>
      </c>
      <c r="B726" s="36"/>
      <c r="C726" s="37"/>
      <c r="D726" s="38"/>
      <c r="E726" s="37"/>
      <c r="F726" s="38"/>
      <c r="G726" s="39"/>
      <c r="H726" s="35"/>
      <c r="I726" s="30"/>
      <c r="J726" s="38"/>
      <c r="K726" s="36"/>
      <c r="L726" s="40"/>
      <c r="M726" s="43"/>
      <c r="N726" s="44"/>
      <c r="O726" s="35"/>
      <c r="P726" s="87"/>
      <c r="R726" s="70"/>
      <c r="S726" s="70"/>
      <c r="T726" s="99" t="s">
        <v>1593</v>
      </c>
      <c r="U726" s="146" t="s">
        <v>1594</v>
      </c>
      <c r="V726" s="70"/>
      <c r="W726" s="70"/>
      <c r="X726" s="70"/>
      <c r="Y726" s="70"/>
      <c r="Z726" t="b">
        <f t="shared" si="713"/>
        <v>0</v>
      </c>
      <c r="AA726" t="b">
        <f t="shared" si="735"/>
        <v>0</v>
      </c>
      <c r="AB726" t="b">
        <f t="shared" si="714"/>
        <v>0</v>
      </c>
      <c r="AC726" t="b">
        <f t="shared" si="715"/>
        <v>0</v>
      </c>
      <c r="AD726" s="101" t="b">
        <f t="shared" si="716"/>
        <v>0</v>
      </c>
      <c r="AE726" t="e">
        <f t="shared" si="717"/>
        <v>#VALUE!</v>
      </c>
      <c r="AF726" t="b">
        <f t="shared" si="718"/>
        <v>0</v>
      </c>
      <c r="AG726" s="135"/>
      <c r="AH726" s="82" t="b">
        <f t="shared" si="719"/>
        <v>0</v>
      </c>
      <c r="AI726" s="99" t="b">
        <f t="shared" si="720"/>
        <v>0</v>
      </c>
      <c r="AJ726" s="70" t="b">
        <f t="shared" si="721"/>
        <v>0</v>
      </c>
      <c r="AK726" s="111" t="b">
        <f t="shared" si="736"/>
        <v>0</v>
      </c>
      <c r="AL726" s="82" t="e">
        <f t="shared" si="722"/>
        <v>#VALUE!</v>
      </c>
      <c r="AM726" s="82" t="b">
        <f t="shared" si="723"/>
        <v>0</v>
      </c>
      <c r="AN726" s="82" t="b">
        <f t="shared" si="724"/>
        <v>0</v>
      </c>
      <c r="AO726" s="82" t="b">
        <f t="shared" si="737"/>
        <v>0</v>
      </c>
      <c r="AP726" s="82" t="b">
        <f t="shared" si="725"/>
        <v>0</v>
      </c>
      <c r="AQ726" s="82" t="b">
        <f t="shared" si="738"/>
        <v>0</v>
      </c>
      <c r="AR726" s="70">
        <f t="shared" si="739"/>
        <v>0</v>
      </c>
      <c r="AS726" s="82" t="b">
        <f t="shared" si="726"/>
        <v>0</v>
      </c>
      <c r="AT726" s="82" t="b">
        <f t="shared" si="727"/>
        <v>0</v>
      </c>
      <c r="AU726" s="82" t="b">
        <f t="shared" si="728"/>
        <v>0</v>
      </c>
      <c r="AV726" s="82" t="b">
        <f t="shared" si="729"/>
        <v>0</v>
      </c>
      <c r="AW726" s="82" t="b">
        <f t="shared" si="730"/>
        <v>0</v>
      </c>
      <c r="AX726" s="82" t="b">
        <f t="shared" si="731"/>
        <v>0</v>
      </c>
      <c r="AY726" s="82" t="b">
        <f t="shared" si="740"/>
        <v>0</v>
      </c>
      <c r="AZ726" s="82"/>
      <c r="BA726" s="82" t="b">
        <f t="shared" si="741"/>
        <v>0</v>
      </c>
      <c r="BB726" s="82" t="b">
        <f t="shared" si="742"/>
        <v>0</v>
      </c>
      <c r="BC726" s="82" t="b">
        <f t="shared" si="743"/>
        <v>0</v>
      </c>
      <c r="BD726" s="70"/>
      <c r="BE726" s="70" t="str">
        <f t="shared" si="732"/>
        <v/>
      </c>
      <c r="BF726" s="70">
        <v>715</v>
      </c>
      <c r="BG726" s="70"/>
      <c r="BH726" s="70"/>
      <c r="BI726" s="70"/>
      <c r="BJ726" s="70"/>
      <c r="BK726" s="70"/>
      <c r="BL726" s="70"/>
      <c r="BM726" s="70"/>
      <c r="BN726" s="70"/>
      <c r="BO726" s="70"/>
      <c r="BP726" s="70"/>
      <c r="BQ726" s="70"/>
      <c r="BR726" s="70"/>
      <c r="BS726" s="70" t="b">
        <f t="shared" si="733"/>
        <v>0</v>
      </c>
      <c r="BT726" s="70">
        <f>COUNTA(B727:$O$830)</f>
        <v>0</v>
      </c>
      <c r="BU726" s="70"/>
      <c r="BV726" s="163"/>
      <c r="BW726" s="163"/>
      <c r="BX726" s="163"/>
      <c r="BY726" s="163"/>
      <c r="BZ726" s="163"/>
      <c r="CA726" s="163"/>
      <c r="CB726" s="163"/>
      <c r="CC726" s="163"/>
      <c r="CD726" s="163"/>
      <c r="CE726" s="163" t="str">
        <f t="shared" si="744"/>
        <v/>
      </c>
      <c r="CF726" s="163" t="str">
        <f t="shared" si="745"/>
        <v/>
      </c>
      <c r="CG726" s="163" t="str">
        <f t="shared" si="746"/>
        <v/>
      </c>
      <c r="CH726" s="163" t="str">
        <f t="shared" si="747"/>
        <v/>
      </c>
      <c r="CI726" s="163" t="str">
        <f t="shared" si="748"/>
        <v/>
      </c>
      <c r="CJ726" s="163" t="str">
        <f t="shared" si="749"/>
        <v/>
      </c>
      <c r="CK726" s="163" t="str">
        <f t="shared" si="750"/>
        <v/>
      </c>
      <c r="CL726" s="163" t="str">
        <f t="shared" si="751"/>
        <v/>
      </c>
      <c r="CM726" s="163" t="str">
        <f t="shared" si="752"/>
        <v/>
      </c>
      <c r="CN726" s="163"/>
      <c r="CO726" s="163"/>
      <c r="CP726" s="163" t="str">
        <f t="shared" si="753"/>
        <v/>
      </c>
      <c r="CQ726" s="163"/>
      <c r="CR726" s="163"/>
      <c r="CS726" s="185" t="str">
        <f t="shared" si="770"/>
        <v/>
      </c>
      <c r="CT726" s="70"/>
      <c r="CU726" s="70">
        <f t="shared" si="754"/>
        <v>0</v>
      </c>
      <c r="CV726" s="70">
        <f t="shared" si="755"/>
        <v>0</v>
      </c>
      <c r="CW726" s="70"/>
      <c r="CX726" s="96">
        <f t="shared" si="756"/>
        <v>0</v>
      </c>
      <c r="CY726" s="70"/>
      <c r="CZ726" s="70" t="e">
        <f t="shared" si="757"/>
        <v>#VALUE!</v>
      </c>
      <c r="DA726" s="70" t="e">
        <f t="shared" si="758"/>
        <v>#VALUE!</v>
      </c>
      <c r="DB726" s="70"/>
      <c r="DC726" s="70" t="b">
        <f t="shared" si="771"/>
        <v>0</v>
      </c>
      <c r="DD726" s="70">
        <f t="shared" si="759"/>
        <v>0</v>
      </c>
      <c r="DE726" s="70" t="str">
        <f t="shared" si="760"/>
        <v/>
      </c>
      <c r="DF726" s="70"/>
      <c r="DG726" s="70" t="str">
        <f t="shared" si="708"/>
        <v/>
      </c>
      <c r="DH726" s="70" t="b">
        <f t="shared" si="709"/>
        <v>0</v>
      </c>
      <c r="DI726" s="70" t="str">
        <f t="shared" si="710"/>
        <v/>
      </c>
      <c r="DJ726" s="70"/>
      <c r="DK726" s="70" t="str">
        <f t="shared" si="761"/>
        <v/>
      </c>
      <c r="DL726" s="70" t="str">
        <f t="shared" si="762"/>
        <v/>
      </c>
      <c r="DM726" s="70"/>
      <c r="DN726" s="70" t="str">
        <f t="shared" si="763"/>
        <v/>
      </c>
      <c r="DO726" s="70" t="str">
        <f>IF(DK726="","",AND((COUNTIF($DK$12:DL726,DK726))=1,(COUNTIF($DK$12:DL726,DL726))=1))</f>
        <v/>
      </c>
      <c r="DP726" s="70" t="str">
        <f>IF(DK726="","",AND((COUNTIF(DK726:$DL$812,DK726))=1,(COUNTIF(DK726:$DL$812,DL726))=1))</f>
        <v/>
      </c>
      <c r="DQ726" s="70"/>
      <c r="DR726" s="70" t="b">
        <f t="shared" si="764"/>
        <v>0</v>
      </c>
      <c r="DS726" s="70" t="b">
        <f t="shared" si="765"/>
        <v>0</v>
      </c>
      <c r="DT726" s="70">
        <f t="shared" si="711"/>
        <v>0</v>
      </c>
      <c r="DU726" s="70">
        <f t="shared" si="712"/>
        <v>0</v>
      </c>
      <c r="DV726" s="70" t="b">
        <f t="shared" si="766"/>
        <v>0</v>
      </c>
      <c r="DW726" s="70" t="b">
        <f t="shared" si="767"/>
        <v>0</v>
      </c>
      <c r="DX726" s="70"/>
      <c r="DY726" s="70" t="b">
        <f t="shared" si="768"/>
        <v>0</v>
      </c>
      <c r="DZ726" s="70">
        <f t="shared" si="769"/>
        <v>0</v>
      </c>
      <c r="EA726" s="70"/>
    </row>
    <row r="727" spans="1:131" x14ac:dyDescent="0.25">
      <c r="A727" s="24" t="str">
        <f t="shared" si="734"/>
        <v/>
      </c>
      <c r="B727" s="36"/>
      <c r="C727" s="37"/>
      <c r="D727" s="38"/>
      <c r="E727" s="37"/>
      <c r="F727" s="38"/>
      <c r="G727" s="39"/>
      <c r="H727" s="35"/>
      <c r="I727" s="30"/>
      <c r="J727" s="38"/>
      <c r="K727" s="36"/>
      <c r="L727" s="40"/>
      <c r="M727" s="43"/>
      <c r="N727" s="44"/>
      <c r="O727" s="35"/>
      <c r="P727" s="87"/>
      <c r="R727" s="70"/>
      <c r="S727" s="70"/>
      <c r="T727" s="99" t="s">
        <v>1595</v>
      </c>
      <c r="U727" s="146" t="s">
        <v>1596</v>
      </c>
      <c r="V727" s="70"/>
      <c r="W727" s="70"/>
      <c r="X727" s="70"/>
      <c r="Y727" s="70"/>
      <c r="Z727" t="b">
        <f t="shared" si="713"/>
        <v>0</v>
      </c>
      <c r="AA727" t="b">
        <f t="shared" si="735"/>
        <v>0</v>
      </c>
      <c r="AB727" t="b">
        <f t="shared" si="714"/>
        <v>0</v>
      </c>
      <c r="AC727" t="b">
        <f t="shared" si="715"/>
        <v>0</v>
      </c>
      <c r="AD727" s="101" t="b">
        <f t="shared" si="716"/>
        <v>0</v>
      </c>
      <c r="AE727" t="e">
        <f t="shared" si="717"/>
        <v>#VALUE!</v>
      </c>
      <c r="AF727" t="b">
        <f t="shared" si="718"/>
        <v>0</v>
      </c>
      <c r="AG727" s="135"/>
      <c r="AH727" s="82" t="b">
        <f t="shared" si="719"/>
        <v>0</v>
      </c>
      <c r="AI727" s="99" t="b">
        <f t="shared" si="720"/>
        <v>0</v>
      </c>
      <c r="AJ727" s="70" t="b">
        <f t="shared" si="721"/>
        <v>0</v>
      </c>
      <c r="AK727" s="111" t="b">
        <f t="shared" si="736"/>
        <v>0</v>
      </c>
      <c r="AL727" s="82" t="e">
        <f t="shared" si="722"/>
        <v>#VALUE!</v>
      </c>
      <c r="AM727" s="82" t="b">
        <f t="shared" si="723"/>
        <v>0</v>
      </c>
      <c r="AN727" s="82" t="b">
        <f t="shared" si="724"/>
        <v>0</v>
      </c>
      <c r="AO727" s="82" t="b">
        <f t="shared" si="737"/>
        <v>0</v>
      </c>
      <c r="AP727" s="82" t="b">
        <f t="shared" si="725"/>
        <v>0</v>
      </c>
      <c r="AQ727" s="82" t="b">
        <f t="shared" si="738"/>
        <v>0</v>
      </c>
      <c r="AR727" s="70">
        <f t="shared" si="739"/>
        <v>0</v>
      </c>
      <c r="AS727" s="82" t="b">
        <f t="shared" si="726"/>
        <v>0</v>
      </c>
      <c r="AT727" s="82" t="b">
        <f t="shared" si="727"/>
        <v>0</v>
      </c>
      <c r="AU727" s="82" t="b">
        <f t="shared" si="728"/>
        <v>0</v>
      </c>
      <c r="AV727" s="82" t="b">
        <f t="shared" si="729"/>
        <v>0</v>
      </c>
      <c r="AW727" s="82" t="b">
        <f t="shared" si="730"/>
        <v>0</v>
      </c>
      <c r="AX727" s="82" t="b">
        <f t="shared" si="731"/>
        <v>0</v>
      </c>
      <c r="AY727" s="82" t="b">
        <f t="shared" si="740"/>
        <v>0</v>
      </c>
      <c r="AZ727" s="82"/>
      <c r="BA727" s="82" t="b">
        <f t="shared" si="741"/>
        <v>0</v>
      </c>
      <c r="BB727" s="82" t="b">
        <f t="shared" si="742"/>
        <v>0</v>
      </c>
      <c r="BC727" s="82" t="b">
        <f t="shared" si="743"/>
        <v>0</v>
      </c>
      <c r="BD727" s="70"/>
      <c r="BE727" s="70" t="str">
        <f t="shared" si="732"/>
        <v/>
      </c>
      <c r="BF727" s="70">
        <v>716</v>
      </c>
      <c r="BG727" s="70"/>
      <c r="BH727" s="70"/>
      <c r="BI727" s="70"/>
      <c r="BJ727" s="70"/>
      <c r="BK727" s="70"/>
      <c r="BL727" s="70"/>
      <c r="BM727" s="70"/>
      <c r="BN727" s="70"/>
      <c r="BO727" s="70"/>
      <c r="BP727" s="70"/>
      <c r="BQ727" s="70"/>
      <c r="BR727" s="70"/>
      <c r="BS727" s="70" t="b">
        <f t="shared" si="733"/>
        <v>0</v>
      </c>
      <c r="BT727" s="70">
        <f>COUNTA(B728:$O$830)</f>
        <v>0</v>
      </c>
      <c r="BU727" s="70"/>
      <c r="BV727" s="163"/>
      <c r="BW727" s="163"/>
      <c r="BX727" s="163"/>
      <c r="BY727" s="163"/>
      <c r="BZ727" s="163"/>
      <c r="CA727" s="163"/>
      <c r="CB727" s="163"/>
      <c r="CC727" s="163"/>
      <c r="CD727" s="163"/>
      <c r="CE727" s="163" t="str">
        <f t="shared" si="744"/>
        <v/>
      </c>
      <c r="CF727" s="163" t="str">
        <f t="shared" si="745"/>
        <v/>
      </c>
      <c r="CG727" s="163" t="str">
        <f t="shared" si="746"/>
        <v/>
      </c>
      <c r="CH727" s="163" t="str">
        <f t="shared" si="747"/>
        <v/>
      </c>
      <c r="CI727" s="163" t="str">
        <f t="shared" si="748"/>
        <v/>
      </c>
      <c r="CJ727" s="163" t="str">
        <f t="shared" si="749"/>
        <v/>
      </c>
      <c r="CK727" s="163" t="str">
        <f t="shared" si="750"/>
        <v/>
      </c>
      <c r="CL727" s="163" t="str">
        <f t="shared" si="751"/>
        <v/>
      </c>
      <c r="CM727" s="163" t="str">
        <f t="shared" si="752"/>
        <v/>
      </c>
      <c r="CN727" s="163"/>
      <c r="CO727" s="163"/>
      <c r="CP727" s="163" t="str">
        <f t="shared" si="753"/>
        <v/>
      </c>
      <c r="CQ727" s="163"/>
      <c r="CR727" s="163"/>
      <c r="CS727" s="185" t="str">
        <f t="shared" si="770"/>
        <v/>
      </c>
      <c r="CT727" s="70"/>
      <c r="CU727" s="70">
        <f t="shared" si="754"/>
        <v>0</v>
      </c>
      <c r="CV727" s="70">
        <f t="shared" si="755"/>
        <v>0</v>
      </c>
      <c r="CW727" s="70"/>
      <c r="CX727" s="96">
        <f t="shared" si="756"/>
        <v>0</v>
      </c>
      <c r="CY727" s="70"/>
      <c r="CZ727" s="70" t="e">
        <f t="shared" si="757"/>
        <v>#VALUE!</v>
      </c>
      <c r="DA727" s="70" t="e">
        <f t="shared" si="758"/>
        <v>#VALUE!</v>
      </c>
      <c r="DB727" s="70"/>
      <c r="DC727" s="70" t="b">
        <f t="shared" si="771"/>
        <v>0</v>
      </c>
      <c r="DD727" s="70">
        <f t="shared" si="759"/>
        <v>0</v>
      </c>
      <c r="DE727" s="70" t="str">
        <f t="shared" si="760"/>
        <v/>
      </c>
      <c r="DF727" s="70"/>
      <c r="DG727" s="70" t="str">
        <f t="shared" si="708"/>
        <v/>
      </c>
      <c r="DH727" s="70" t="b">
        <f t="shared" si="709"/>
        <v>0</v>
      </c>
      <c r="DI727" s="70" t="str">
        <f t="shared" si="710"/>
        <v/>
      </c>
      <c r="DJ727" s="70"/>
      <c r="DK727" s="70" t="str">
        <f t="shared" si="761"/>
        <v/>
      </c>
      <c r="DL727" s="70" t="str">
        <f t="shared" si="762"/>
        <v/>
      </c>
      <c r="DM727" s="70"/>
      <c r="DN727" s="70" t="str">
        <f t="shared" si="763"/>
        <v/>
      </c>
      <c r="DO727" s="70" t="str">
        <f>IF(DK727="","",AND((COUNTIF($DK$12:DL727,DK727))=1,(COUNTIF($DK$12:DL727,DL727))=1))</f>
        <v/>
      </c>
      <c r="DP727" s="70" t="str">
        <f>IF(DK727="","",AND((COUNTIF(DK727:$DL$812,DK727))=1,(COUNTIF(DK727:$DL$812,DL727))=1))</f>
        <v/>
      </c>
      <c r="DQ727" s="70"/>
      <c r="DR727" s="70" t="b">
        <f t="shared" si="764"/>
        <v>0</v>
      </c>
      <c r="DS727" s="70" t="b">
        <f t="shared" si="765"/>
        <v>0</v>
      </c>
      <c r="DT727" s="70">
        <f t="shared" si="711"/>
        <v>0</v>
      </c>
      <c r="DU727" s="70">
        <f t="shared" si="712"/>
        <v>0</v>
      </c>
      <c r="DV727" s="70" t="b">
        <f t="shared" si="766"/>
        <v>0</v>
      </c>
      <c r="DW727" s="70" t="b">
        <f t="shared" si="767"/>
        <v>0</v>
      </c>
      <c r="DX727" s="70"/>
      <c r="DY727" s="70" t="b">
        <f t="shared" si="768"/>
        <v>0</v>
      </c>
      <c r="DZ727" s="70">
        <f t="shared" si="769"/>
        <v>0</v>
      </c>
      <c r="EA727" s="70"/>
    </row>
    <row r="728" spans="1:131" x14ac:dyDescent="0.25">
      <c r="A728" s="24" t="str">
        <f t="shared" si="734"/>
        <v/>
      </c>
      <c r="B728" s="36"/>
      <c r="C728" s="37"/>
      <c r="D728" s="38"/>
      <c r="E728" s="37"/>
      <c r="F728" s="38"/>
      <c r="G728" s="39"/>
      <c r="H728" s="35"/>
      <c r="I728" s="30"/>
      <c r="J728" s="38"/>
      <c r="K728" s="36"/>
      <c r="L728" s="40"/>
      <c r="M728" s="43"/>
      <c r="N728" s="44"/>
      <c r="O728" s="35"/>
      <c r="P728" s="87"/>
      <c r="R728" s="70"/>
      <c r="S728" s="70"/>
      <c r="T728" s="99" t="s">
        <v>1597</v>
      </c>
      <c r="U728" s="146" t="s">
        <v>1598</v>
      </c>
      <c r="V728" s="70"/>
      <c r="W728" s="70"/>
      <c r="X728" s="70"/>
      <c r="Y728" s="70"/>
      <c r="Z728" t="b">
        <f t="shared" si="713"/>
        <v>0</v>
      </c>
      <c r="AA728" t="b">
        <f t="shared" si="735"/>
        <v>0</v>
      </c>
      <c r="AB728" t="b">
        <f t="shared" si="714"/>
        <v>0</v>
      </c>
      <c r="AC728" t="b">
        <f t="shared" si="715"/>
        <v>0</v>
      </c>
      <c r="AD728" s="101" t="b">
        <f t="shared" si="716"/>
        <v>0</v>
      </c>
      <c r="AE728" t="e">
        <f t="shared" si="717"/>
        <v>#VALUE!</v>
      </c>
      <c r="AF728" t="b">
        <f t="shared" si="718"/>
        <v>0</v>
      </c>
      <c r="AG728" s="135"/>
      <c r="AH728" s="82" t="b">
        <f t="shared" si="719"/>
        <v>0</v>
      </c>
      <c r="AI728" s="99" t="b">
        <f t="shared" si="720"/>
        <v>0</v>
      </c>
      <c r="AJ728" s="70" t="b">
        <f t="shared" si="721"/>
        <v>0</v>
      </c>
      <c r="AK728" s="111" t="b">
        <f t="shared" si="736"/>
        <v>0</v>
      </c>
      <c r="AL728" s="82" t="e">
        <f t="shared" si="722"/>
        <v>#VALUE!</v>
      </c>
      <c r="AM728" s="82" t="b">
        <f t="shared" si="723"/>
        <v>0</v>
      </c>
      <c r="AN728" s="82" t="b">
        <f t="shared" si="724"/>
        <v>0</v>
      </c>
      <c r="AO728" s="82" t="b">
        <f t="shared" si="737"/>
        <v>0</v>
      </c>
      <c r="AP728" s="82" t="b">
        <f t="shared" si="725"/>
        <v>0</v>
      </c>
      <c r="AQ728" s="82" t="b">
        <f t="shared" si="738"/>
        <v>0</v>
      </c>
      <c r="AR728" s="70">
        <f t="shared" si="739"/>
        <v>0</v>
      </c>
      <c r="AS728" s="82" t="b">
        <f t="shared" si="726"/>
        <v>0</v>
      </c>
      <c r="AT728" s="82" t="b">
        <f t="shared" si="727"/>
        <v>0</v>
      </c>
      <c r="AU728" s="82" t="b">
        <f t="shared" si="728"/>
        <v>0</v>
      </c>
      <c r="AV728" s="82" t="b">
        <f t="shared" si="729"/>
        <v>0</v>
      </c>
      <c r="AW728" s="82" t="b">
        <f t="shared" si="730"/>
        <v>0</v>
      </c>
      <c r="AX728" s="82" t="b">
        <f t="shared" si="731"/>
        <v>0</v>
      </c>
      <c r="AY728" s="82" t="b">
        <f t="shared" si="740"/>
        <v>0</v>
      </c>
      <c r="AZ728" s="82"/>
      <c r="BA728" s="82" t="b">
        <f t="shared" si="741"/>
        <v>0</v>
      </c>
      <c r="BB728" s="82" t="b">
        <f t="shared" si="742"/>
        <v>0</v>
      </c>
      <c r="BC728" s="82" t="b">
        <f t="shared" si="743"/>
        <v>0</v>
      </c>
      <c r="BD728" s="70"/>
      <c r="BE728" s="70" t="str">
        <f t="shared" si="732"/>
        <v/>
      </c>
      <c r="BF728" s="70">
        <v>717</v>
      </c>
      <c r="BG728" s="70"/>
      <c r="BH728" s="70"/>
      <c r="BI728" s="70"/>
      <c r="BJ728" s="70"/>
      <c r="BK728" s="70"/>
      <c r="BL728" s="70"/>
      <c r="BM728" s="70"/>
      <c r="BN728" s="70"/>
      <c r="BO728" s="70"/>
      <c r="BP728" s="70"/>
      <c r="BQ728" s="70"/>
      <c r="BR728" s="70"/>
      <c r="BS728" s="70" t="b">
        <f t="shared" si="733"/>
        <v>0</v>
      </c>
      <c r="BT728" s="70">
        <f>COUNTA(B729:$O$830)</f>
        <v>0</v>
      </c>
      <c r="BU728" s="70"/>
      <c r="BV728" s="163"/>
      <c r="BW728" s="163"/>
      <c r="BX728" s="163"/>
      <c r="BY728" s="163"/>
      <c r="BZ728" s="163"/>
      <c r="CA728" s="163"/>
      <c r="CB728" s="163"/>
      <c r="CC728" s="163"/>
      <c r="CD728" s="163"/>
      <c r="CE728" s="163" t="str">
        <f t="shared" si="744"/>
        <v/>
      </c>
      <c r="CF728" s="163" t="str">
        <f t="shared" si="745"/>
        <v/>
      </c>
      <c r="CG728" s="163" t="str">
        <f t="shared" si="746"/>
        <v/>
      </c>
      <c r="CH728" s="163" t="str">
        <f t="shared" si="747"/>
        <v/>
      </c>
      <c r="CI728" s="163" t="str">
        <f t="shared" si="748"/>
        <v/>
      </c>
      <c r="CJ728" s="163" t="str">
        <f t="shared" si="749"/>
        <v/>
      </c>
      <c r="CK728" s="163" t="str">
        <f t="shared" si="750"/>
        <v/>
      </c>
      <c r="CL728" s="163" t="str">
        <f t="shared" si="751"/>
        <v/>
      </c>
      <c r="CM728" s="163" t="str">
        <f t="shared" si="752"/>
        <v/>
      </c>
      <c r="CN728" s="163"/>
      <c r="CO728" s="163"/>
      <c r="CP728" s="163" t="str">
        <f t="shared" si="753"/>
        <v/>
      </c>
      <c r="CQ728" s="163"/>
      <c r="CR728" s="163"/>
      <c r="CS728" s="185" t="str">
        <f t="shared" si="770"/>
        <v/>
      </c>
      <c r="CT728" s="70"/>
      <c r="CU728" s="70">
        <f t="shared" si="754"/>
        <v>0</v>
      </c>
      <c r="CV728" s="70">
        <f t="shared" si="755"/>
        <v>0</v>
      </c>
      <c r="CW728" s="70"/>
      <c r="CX728" s="96">
        <f t="shared" si="756"/>
        <v>0</v>
      </c>
      <c r="CY728" s="70"/>
      <c r="CZ728" s="70" t="e">
        <f t="shared" si="757"/>
        <v>#VALUE!</v>
      </c>
      <c r="DA728" s="70" t="e">
        <f t="shared" si="758"/>
        <v>#VALUE!</v>
      </c>
      <c r="DB728" s="70"/>
      <c r="DC728" s="70" t="b">
        <f t="shared" si="771"/>
        <v>0</v>
      </c>
      <c r="DD728" s="70">
        <f t="shared" si="759"/>
        <v>0</v>
      </c>
      <c r="DE728" s="70" t="str">
        <f t="shared" si="760"/>
        <v/>
      </c>
      <c r="DF728" s="70"/>
      <c r="DG728" s="70" t="str">
        <f t="shared" si="708"/>
        <v/>
      </c>
      <c r="DH728" s="70" t="b">
        <f t="shared" si="709"/>
        <v>0</v>
      </c>
      <c r="DI728" s="70" t="str">
        <f t="shared" si="710"/>
        <v/>
      </c>
      <c r="DJ728" s="70"/>
      <c r="DK728" s="70" t="str">
        <f t="shared" si="761"/>
        <v/>
      </c>
      <c r="DL728" s="70" t="str">
        <f t="shared" si="762"/>
        <v/>
      </c>
      <c r="DM728" s="70"/>
      <c r="DN728" s="70" t="str">
        <f t="shared" si="763"/>
        <v/>
      </c>
      <c r="DO728" s="70" t="str">
        <f>IF(DK728="","",AND((COUNTIF($DK$12:DL728,DK728))=1,(COUNTIF($DK$12:DL728,DL728))=1))</f>
        <v/>
      </c>
      <c r="DP728" s="70" t="str">
        <f>IF(DK728="","",AND((COUNTIF(DK728:$DL$812,DK728))=1,(COUNTIF(DK728:$DL$812,DL728))=1))</f>
        <v/>
      </c>
      <c r="DQ728" s="70"/>
      <c r="DR728" s="70" t="b">
        <f t="shared" si="764"/>
        <v>0</v>
      </c>
      <c r="DS728" s="70" t="b">
        <f t="shared" si="765"/>
        <v>0</v>
      </c>
      <c r="DT728" s="70">
        <f t="shared" si="711"/>
        <v>0</v>
      </c>
      <c r="DU728" s="70">
        <f t="shared" si="712"/>
        <v>0</v>
      </c>
      <c r="DV728" s="70" t="b">
        <f t="shared" si="766"/>
        <v>0</v>
      </c>
      <c r="DW728" s="70" t="b">
        <f t="shared" si="767"/>
        <v>0</v>
      </c>
      <c r="DX728" s="70"/>
      <c r="DY728" s="70" t="b">
        <f t="shared" si="768"/>
        <v>0</v>
      </c>
      <c r="DZ728" s="70">
        <f t="shared" si="769"/>
        <v>0</v>
      </c>
      <c r="EA728" s="70"/>
    </row>
    <row r="729" spans="1:131" x14ac:dyDescent="0.25">
      <c r="A729" s="24" t="str">
        <f t="shared" si="734"/>
        <v/>
      </c>
      <c r="B729" s="36"/>
      <c r="C729" s="37"/>
      <c r="D729" s="38"/>
      <c r="E729" s="37"/>
      <c r="F729" s="38"/>
      <c r="G729" s="39"/>
      <c r="H729" s="35"/>
      <c r="I729" s="30"/>
      <c r="J729" s="38"/>
      <c r="K729" s="36"/>
      <c r="L729" s="40"/>
      <c r="M729" s="43"/>
      <c r="N729" s="44"/>
      <c r="O729" s="35"/>
      <c r="P729" s="87"/>
      <c r="R729" s="70"/>
      <c r="S729" s="70"/>
      <c r="T729" s="99" t="s">
        <v>1599</v>
      </c>
      <c r="U729" s="146" t="s">
        <v>1600</v>
      </c>
      <c r="V729" s="70"/>
      <c r="W729" s="70"/>
      <c r="X729" s="70"/>
      <c r="Y729" s="70"/>
      <c r="Z729" t="b">
        <f t="shared" si="713"/>
        <v>0</v>
      </c>
      <c r="AA729" t="b">
        <f t="shared" si="735"/>
        <v>0</v>
      </c>
      <c r="AB729" t="b">
        <f t="shared" si="714"/>
        <v>0</v>
      </c>
      <c r="AC729" t="b">
        <f t="shared" si="715"/>
        <v>0</v>
      </c>
      <c r="AD729" s="101" t="b">
        <f t="shared" si="716"/>
        <v>0</v>
      </c>
      <c r="AE729" t="e">
        <f t="shared" si="717"/>
        <v>#VALUE!</v>
      </c>
      <c r="AF729" t="b">
        <f t="shared" si="718"/>
        <v>0</v>
      </c>
      <c r="AG729" s="135"/>
      <c r="AH729" s="82" t="b">
        <f t="shared" si="719"/>
        <v>0</v>
      </c>
      <c r="AI729" s="99" t="b">
        <f t="shared" si="720"/>
        <v>0</v>
      </c>
      <c r="AJ729" s="70" t="b">
        <f t="shared" si="721"/>
        <v>0</v>
      </c>
      <c r="AK729" s="111" t="b">
        <f t="shared" si="736"/>
        <v>0</v>
      </c>
      <c r="AL729" s="82" t="e">
        <f t="shared" si="722"/>
        <v>#VALUE!</v>
      </c>
      <c r="AM729" s="82" t="b">
        <f t="shared" si="723"/>
        <v>0</v>
      </c>
      <c r="AN729" s="82" t="b">
        <f t="shared" si="724"/>
        <v>0</v>
      </c>
      <c r="AO729" s="82" t="b">
        <f t="shared" si="737"/>
        <v>0</v>
      </c>
      <c r="AP729" s="82" t="b">
        <f t="shared" si="725"/>
        <v>0</v>
      </c>
      <c r="AQ729" s="82" t="b">
        <f t="shared" si="738"/>
        <v>0</v>
      </c>
      <c r="AR729" s="70">
        <f t="shared" si="739"/>
        <v>0</v>
      </c>
      <c r="AS729" s="82" t="b">
        <f t="shared" si="726"/>
        <v>0</v>
      </c>
      <c r="AT729" s="82" t="b">
        <f t="shared" si="727"/>
        <v>0</v>
      </c>
      <c r="AU729" s="82" t="b">
        <f t="shared" si="728"/>
        <v>0</v>
      </c>
      <c r="AV729" s="82" t="b">
        <f t="shared" si="729"/>
        <v>0</v>
      </c>
      <c r="AW729" s="82" t="b">
        <f t="shared" si="730"/>
        <v>0</v>
      </c>
      <c r="AX729" s="82" t="b">
        <f t="shared" si="731"/>
        <v>0</v>
      </c>
      <c r="AY729" s="82" t="b">
        <f t="shared" si="740"/>
        <v>0</v>
      </c>
      <c r="AZ729" s="82"/>
      <c r="BA729" s="82" t="b">
        <f t="shared" si="741"/>
        <v>0</v>
      </c>
      <c r="BB729" s="82" t="b">
        <f t="shared" si="742"/>
        <v>0</v>
      </c>
      <c r="BC729" s="82" t="b">
        <f t="shared" si="743"/>
        <v>0</v>
      </c>
      <c r="BD729" s="70"/>
      <c r="BE729" s="70" t="str">
        <f t="shared" si="732"/>
        <v/>
      </c>
      <c r="BF729" s="70">
        <v>718</v>
      </c>
      <c r="BG729" s="70"/>
      <c r="BH729" s="70"/>
      <c r="BI729" s="70"/>
      <c r="BJ729" s="70"/>
      <c r="BK729" s="70"/>
      <c r="BL729" s="70"/>
      <c r="BM729" s="70"/>
      <c r="BN729" s="70"/>
      <c r="BO729" s="70"/>
      <c r="BP729" s="70"/>
      <c r="BQ729" s="70"/>
      <c r="BR729" s="70"/>
      <c r="BS729" s="70" t="b">
        <f t="shared" si="733"/>
        <v>0</v>
      </c>
      <c r="BT729" s="70">
        <f>COUNTA(B730:$O$830)</f>
        <v>0</v>
      </c>
      <c r="BU729" s="70"/>
      <c r="BV729" s="163"/>
      <c r="BW729" s="163"/>
      <c r="BX729" s="163"/>
      <c r="BY729" s="163"/>
      <c r="BZ729" s="163"/>
      <c r="CA729" s="163"/>
      <c r="CB729" s="163"/>
      <c r="CC729" s="163"/>
      <c r="CD729" s="163"/>
      <c r="CE729" s="163" t="str">
        <f t="shared" si="744"/>
        <v/>
      </c>
      <c r="CF729" s="163" t="str">
        <f t="shared" si="745"/>
        <v/>
      </c>
      <c r="CG729" s="163" t="str">
        <f t="shared" si="746"/>
        <v/>
      </c>
      <c r="CH729" s="163" t="str">
        <f t="shared" si="747"/>
        <v/>
      </c>
      <c r="CI729" s="163" t="str">
        <f t="shared" si="748"/>
        <v/>
      </c>
      <c r="CJ729" s="163" t="str">
        <f t="shared" si="749"/>
        <v/>
      </c>
      <c r="CK729" s="163" t="str">
        <f t="shared" si="750"/>
        <v/>
      </c>
      <c r="CL729" s="163" t="str">
        <f t="shared" si="751"/>
        <v/>
      </c>
      <c r="CM729" s="163" t="str">
        <f t="shared" si="752"/>
        <v/>
      </c>
      <c r="CN729" s="163"/>
      <c r="CO729" s="163"/>
      <c r="CP729" s="163" t="str">
        <f t="shared" si="753"/>
        <v/>
      </c>
      <c r="CQ729" s="163"/>
      <c r="CR729" s="163"/>
      <c r="CS729" s="185" t="str">
        <f t="shared" si="770"/>
        <v/>
      </c>
      <c r="CT729" s="70"/>
      <c r="CU729" s="70">
        <f t="shared" si="754"/>
        <v>0</v>
      </c>
      <c r="CV729" s="70">
        <f t="shared" si="755"/>
        <v>0</v>
      </c>
      <c r="CW729" s="70"/>
      <c r="CX729" s="96">
        <f t="shared" si="756"/>
        <v>0</v>
      </c>
      <c r="CY729" s="70"/>
      <c r="CZ729" s="70" t="e">
        <f t="shared" si="757"/>
        <v>#VALUE!</v>
      </c>
      <c r="DA729" s="70" t="e">
        <f t="shared" si="758"/>
        <v>#VALUE!</v>
      </c>
      <c r="DB729" s="70"/>
      <c r="DC729" s="70" t="b">
        <f t="shared" si="771"/>
        <v>0</v>
      </c>
      <c r="DD729" s="70">
        <f t="shared" si="759"/>
        <v>0</v>
      </c>
      <c r="DE729" s="70" t="str">
        <f t="shared" si="760"/>
        <v/>
      </c>
      <c r="DF729" s="70"/>
      <c r="DG729" s="70" t="str">
        <f t="shared" si="708"/>
        <v/>
      </c>
      <c r="DH729" s="70" t="b">
        <f t="shared" si="709"/>
        <v>0</v>
      </c>
      <c r="DI729" s="70" t="str">
        <f t="shared" si="710"/>
        <v/>
      </c>
      <c r="DJ729" s="70"/>
      <c r="DK729" s="70" t="str">
        <f t="shared" si="761"/>
        <v/>
      </c>
      <c r="DL729" s="70" t="str">
        <f t="shared" si="762"/>
        <v/>
      </c>
      <c r="DM729" s="70"/>
      <c r="DN729" s="70" t="str">
        <f t="shared" si="763"/>
        <v/>
      </c>
      <c r="DO729" s="70" t="str">
        <f>IF(DK729="","",AND((COUNTIF($DK$12:DL729,DK729))=1,(COUNTIF($DK$12:DL729,DL729))=1))</f>
        <v/>
      </c>
      <c r="DP729" s="70" t="str">
        <f>IF(DK729="","",AND((COUNTIF(DK729:$DL$812,DK729))=1,(COUNTIF(DK729:$DL$812,DL729))=1))</f>
        <v/>
      </c>
      <c r="DQ729" s="70"/>
      <c r="DR729" s="70" t="b">
        <f t="shared" si="764"/>
        <v>0</v>
      </c>
      <c r="DS729" s="70" t="b">
        <f t="shared" si="765"/>
        <v>0</v>
      </c>
      <c r="DT729" s="70">
        <f t="shared" si="711"/>
        <v>0</v>
      </c>
      <c r="DU729" s="70">
        <f t="shared" si="712"/>
        <v>0</v>
      </c>
      <c r="DV729" s="70" t="b">
        <f t="shared" si="766"/>
        <v>0</v>
      </c>
      <c r="DW729" s="70" t="b">
        <f t="shared" si="767"/>
        <v>0</v>
      </c>
      <c r="DX729" s="70"/>
      <c r="DY729" s="70" t="b">
        <f t="shared" si="768"/>
        <v>0</v>
      </c>
      <c r="DZ729" s="70">
        <f t="shared" si="769"/>
        <v>0</v>
      </c>
      <c r="EA729" s="70"/>
    </row>
    <row r="730" spans="1:131" x14ac:dyDescent="0.25">
      <c r="A730" s="24" t="str">
        <f t="shared" si="734"/>
        <v/>
      </c>
      <c r="B730" s="36"/>
      <c r="C730" s="37"/>
      <c r="D730" s="38"/>
      <c r="E730" s="37"/>
      <c r="F730" s="38"/>
      <c r="G730" s="39"/>
      <c r="H730" s="35"/>
      <c r="I730" s="30"/>
      <c r="J730" s="38"/>
      <c r="K730" s="36"/>
      <c r="L730" s="40"/>
      <c r="M730" s="43"/>
      <c r="N730" s="44"/>
      <c r="O730" s="35"/>
      <c r="P730" s="87"/>
      <c r="R730" s="70"/>
      <c r="S730" s="70"/>
      <c r="T730" s="99" t="s">
        <v>1601</v>
      </c>
      <c r="U730" s="146" t="s">
        <v>1602</v>
      </c>
      <c r="V730" s="70"/>
      <c r="W730" s="70"/>
      <c r="X730" s="70"/>
      <c r="Y730" s="70"/>
      <c r="Z730" t="b">
        <f t="shared" si="713"/>
        <v>0</v>
      </c>
      <c r="AA730" t="b">
        <f t="shared" si="735"/>
        <v>0</v>
      </c>
      <c r="AB730" t="b">
        <f t="shared" si="714"/>
        <v>0</v>
      </c>
      <c r="AC730" t="b">
        <f t="shared" si="715"/>
        <v>0</v>
      </c>
      <c r="AD730" s="101" t="b">
        <f t="shared" si="716"/>
        <v>0</v>
      </c>
      <c r="AE730" t="e">
        <f t="shared" si="717"/>
        <v>#VALUE!</v>
      </c>
      <c r="AF730" t="b">
        <f t="shared" si="718"/>
        <v>0</v>
      </c>
      <c r="AG730" s="135"/>
      <c r="AH730" s="82" t="b">
        <f t="shared" si="719"/>
        <v>0</v>
      </c>
      <c r="AI730" s="99" t="b">
        <f t="shared" si="720"/>
        <v>0</v>
      </c>
      <c r="AJ730" s="70" t="b">
        <f t="shared" si="721"/>
        <v>0</v>
      </c>
      <c r="AK730" s="111" t="b">
        <f t="shared" si="736"/>
        <v>0</v>
      </c>
      <c r="AL730" s="82" t="e">
        <f t="shared" si="722"/>
        <v>#VALUE!</v>
      </c>
      <c r="AM730" s="82" t="b">
        <f t="shared" si="723"/>
        <v>0</v>
      </c>
      <c r="AN730" s="82" t="b">
        <f t="shared" si="724"/>
        <v>0</v>
      </c>
      <c r="AO730" s="82" t="b">
        <f t="shared" si="737"/>
        <v>0</v>
      </c>
      <c r="AP730" s="82" t="b">
        <f t="shared" si="725"/>
        <v>0</v>
      </c>
      <c r="AQ730" s="82" t="b">
        <f t="shared" si="738"/>
        <v>0</v>
      </c>
      <c r="AR730" s="70">
        <f t="shared" si="739"/>
        <v>0</v>
      </c>
      <c r="AS730" s="82" t="b">
        <f t="shared" si="726"/>
        <v>0</v>
      </c>
      <c r="AT730" s="82" t="b">
        <f t="shared" si="727"/>
        <v>0</v>
      </c>
      <c r="AU730" s="82" t="b">
        <f t="shared" si="728"/>
        <v>0</v>
      </c>
      <c r="AV730" s="82" t="b">
        <f t="shared" si="729"/>
        <v>0</v>
      </c>
      <c r="AW730" s="82" t="b">
        <f t="shared" si="730"/>
        <v>0</v>
      </c>
      <c r="AX730" s="82" t="b">
        <f t="shared" si="731"/>
        <v>0</v>
      </c>
      <c r="AY730" s="82" t="b">
        <f t="shared" si="740"/>
        <v>0</v>
      </c>
      <c r="AZ730" s="82"/>
      <c r="BA730" s="82" t="b">
        <f t="shared" si="741"/>
        <v>0</v>
      </c>
      <c r="BB730" s="82" t="b">
        <f t="shared" si="742"/>
        <v>0</v>
      </c>
      <c r="BC730" s="82" t="b">
        <f t="shared" si="743"/>
        <v>0</v>
      </c>
      <c r="BD730" s="70"/>
      <c r="BE730" s="70" t="str">
        <f t="shared" si="732"/>
        <v/>
      </c>
      <c r="BF730" s="70">
        <v>719</v>
      </c>
      <c r="BG730" s="70"/>
      <c r="BH730" s="70"/>
      <c r="BI730" s="70"/>
      <c r="BJ730" s="70"/>
      <c r="BK730" s="70"/>
      <c r="BL730" s="70"/>
      <c r="BM730" s="70"/>
      <c r="BN730" s="70"/>
      <c r="BO730" s="70"/>
      <c r="BP730" s="70"/>
      <c r="BQ730" s="70"/>
      <c r="BR730" s="70"/>
      <c r="BS730" s="70" t="b">
        <f t="shared" si="733"/>
        <v>0</v>
      </c>
      <c r="BT730" s="70">
        <f>COUNTA(B731:$O$830)</f>
        <v>0</v>
      </c>
      <c r="BU730" s="70"/>
      <c r="BV730" s="163"/>
      <c r="BW730" s="163"/>
      <c r="BX730" s="163"/>
      <c r="BY730" s="163"/>
      <c r="BZ730" s="163"/>
      <c r="CA730" s="163"/>
      <c r="CB730" s="163"/>
      <c r="CC730" s="163"/>
      <c r="CD730" s="163"/>
      <c r="CE730" s="163" t="str">
        <f t="shared" si="744"/>
        <v/>
      </c>
      <c r="CF730" s="163" t="str">
        <f t="shared" si="745"/>
        <v/>
      </c>
      <c r="CG730" s="163" t="str">
        <f t="shared" si="746"/>
        <v/>
      </c>
      <c r="CH730" s="163" t="str">
        <f t="shared" si="747"/>
        <v/>
      </c>
      <c r="CI730" s="163" t="str">
        <f t="shared" si="748"/>
        <v/>
      </c>
      <c r="CJ730" s="163" t="str">
        <f t="shared" si="749"/>
        <v/>
      </c>
      <c r="CK730" s="163" t="str">
        <f t="shared" si="750"/>
        <v/>
      </c>
      <c r="CL730" s="163" t="str">
        <f t="shared" si="751"/>
        <v/>
      </c>
      <c r="CM730" s="163" t="str">
        <f t="shared" si="752"/>
        <v/>
      </c>
      <c r="CN730" s="163"/>
      <c r="CO730" s="163"/>
      <c r="CP730" s="163" t="str">
        <f t="shared" si="753"/>
        <v/>
      </c>
      <c r="CQ730" s="163"/>
      <c r="CR730" s="163"/>
      <c r="CS730" s="185" t="str">
        <f t="shared" si="770"/>
        <v/>
      </c>
      <c r="CT730" s="70"/>
      <c r="CU730" s="70">
        <f t="shared" si="754"/>
        <v>0</v>
      </c>
      <c r="CV730" s="70">
        <f t="shared" si="755"/>
        <v>0</v>
      </c>
      <c r="CW730" s="70"/>
      <c r="CX730" s="96">
        <f t="shared" si="756"/>
        <v>0</v>
      </c>
      <c r="CY730" s="70"/>
      <c r="CZ730" s="70" t="e">
        <f t="shared" si="757"/>
        <v>#VALUE!</v>
      </c>
      <c r="DA730" s="70" t="e">
        <f t="shared" si="758"/>
        <v>#VALUE!</v>
      </c>
      <c r="DB730" s="70"/>
      <c r="DC730" s="70" t="b">
        <f t="shared" si="771"/>
        <v>0</v>
      </c>
      <c r="DD730" s="70">
        <f t="shared" si="759"/>
        <v>0</v>
      </c>
      <c r="DE730" s="70" t="str">
        <f t="shared" si="760"/>
        <v/>
      </c>
      <c r="DF730" s="70"/>
      <c r="DG730" s="70" t="str">
        <f t="shared" si="708"/>
        <v/>
      </c>
      <c r="DH730" s="70" t="b">
        <f t="shared" si="709"/>
        <v>0</v>
      </c>
      <c r="DI730" s="70" t="str">
        <f t="shared" si="710"/>
        <v/>
      </c>
      <c r="DJ730" s="70"/>
      <c r="DK730" s="70" t="str">
        <f t="shared" si="761"/>
        <v/>
      </c>
      <c r="DL730" s="70" t="str">
        <f t="shared" si="762"/>
        <v/>
      </c>
      <c r="DM730" s="70"/>
      <c r="DN730" s="70" t="str">
        <f t="shared" si="763"/>
        <v/>
      </c>
      <c r="DO730" s="70" t="str">
        <f>IF(DK730="","",AND((COUNTIF($DK$12:DL730,DK730))=1,(COUNTIF($DK$12:DL730,DL730))=1))</f>
        <v/>
      </c>
      <c r="DP730" s="70" t="str">
        <f>IF(DK730="","",AND((COUNTIF(DK730:$DL$812,DK730))=1,(COUNTIF(DK730:$DL$812,DL730))=1))</f>
        <v/>
      </c>
      <c r="DQ730" s="70"/>
      <c r="DR730" s="70" t="b">
        <f t="shared" si="764"/>
        <v>0</v>
      </c>
      <c r="DS730" s="70" t="b">
        <f t="shared" si="765"/>
        <v>0</v>
      </c>
      <c r="DT730" s="70">
        <f t="shared" si="711"/>
        <v>0</v>
      </c>
      <c r="DU730" s="70">
        <f t="shared" si="712"/>
        <v>0</v>
      </c>
      <c r="DV730" s="70" t="b">
        <f t="shared" si="766"/>
        <v>0</v>
      </c>
      <c r="DW730" s="70" t="b">
        <f t="shared" si="767"/>
        <v>0</v>
      </c>
      <c r="DX730" s="70"/>
      <c r="DY730" s="70" t="b">
        <f t="shared" si="768"/>
        <v>0</v>
      </c>
      <c r="DZ730" s="70">
        <f t="shared" si="769"/>
        <v>0</v>
      </c>
      <c r="EA730" s="70"/>
    </row>
    <row r="731" spans="1:131" x14ac:dyDescent="0.25">
      <c r="A731" s="24" t="str">
        <f t="shared" si="734"/>
        <v/>
      </c>
      <c r="B731" s="36"/>
      <c r="C731" s="37"/>
      <c r="D731" s="38"/>
      <c r="E731" s="37"/>
      <c r="F731" s="38"/>
      <c r="G731" s="39"/>
      <c r="H731" s="35"/>
      <c r="I731" s="30"/>
      <c r="J731" s="38"/>
      <c r="K731" s="36"/>
      <c r="L731" s="40"/>
      <c r="M731" s="43"/>
      <c r="N731" s="44"/>
      <c r="O731" s="35"/>
      <c r="P731" s="87"/>
      <c r="R731" s="70"/>
      <c r="S731" s="70"/>
      <c r="T731" s="99" t="s">
        <v>1603</v>
      </c>
      <c r="U731" s="146" t="s">
        <v>1604</v>
      </c>
      <c r="V731" s="70"/>
      <c r="W731" s="70"/>
      <c r="X731" s="70"/>
      <c r="Y731" s="70"/>
      <c r="Z731" t="b">
        <f t="shared" si="713"/>
        <v>0</v>
      </c>
      <c r="AA731" t="b">
        <f t="shared" si="735"/>
        <v>0</v>
      </c>
      <c r="AB731" t="b">
        <f t="shared" si="714"/>
        <v>0</v>
      </c>
      <c r="AC731" t="b">
        <f t="shared" si="715"/>
        <v>0</v>
      </c>
      <c r="AD731" s="101" t="b">
        <f t="shared" si="716"/>
        <v>0</v>
      </c>
      <c r="AE731" t="e">
        <f t="shared" si="717"/>
        <v>#VALUE!</v>
      </c>
      <c r="AF731" t="b">
        <f t="shared" si="718"/>
        <v>0</v>
      </c>
      <c r="AG731" s="135"/>
      <c r="AH731" s="82" t="b">
        <f t="shared" si="719"/>
        <v>0</v>
      </c>
      <c r="AI731" s="99" t="b">
        <f t="shared" si="720"/>
        <v>0</v>
      </c>
      <c r="AJ731" s="70" t="b">
        <f t="shared" si="721"/>
        <v>0</v>
      </c>
      <c r="AK731" s="111" t="b">
        <f t="shared" si="736"/>
        <v>0</v>
      </c>
      <c r="AL731" s="82" t="e">
        <f t="shared" si="722"/>
        <v>#VALUE!</v>
      </c>
      <c r="AM731" s="82" t="b">
        <f t="shared" si="723"/>
        <v>0</v>
      </c>
      <c r="AN731" s="82" t="b">
        <f t="shared" si="724"/>
        <v>0</v>
      </c>
      <c r="AO731" s="82" t="b">
        <f t="shared" si="737"/>
        <v>0</v>
      </c>
      <c r="AP731" s="82" t="b">
        <f t="shared" si="725"/>
        <v>0</v>
      </c>
      <c r="AQ731" s="82" t="b">
        <f t="shared" si="738"/>
        <v>0</v>
      </c>
      <c r="AR731" s="70">
        <f t="shared" si="739"/>
        <v>0</v>
      </c>
      <c r="AS731" s="82" t="b">
        <f t="shared" si="726"/>
        <v>0</v>
      </c>
      <c r="AT731" s="82" t="b">
        <f t="shared" si="727"/>
        <v>0</v>
      </c>
      <c r="AU731" s="82" t="b">
        <f t="shared" si="728"/>
        <v>0</v>
      </c>
      <c r="AV731" s="82" t="b">
        <f t="shared" si="729"/>
        <v>0</v>
      </c>
      <c r="AW731" s="82" t="b">
        <f t="shared" si="730"/>
        <v>0</v>
      </c>
      <c r="AX731" s="82" t="b">
        <f t="shared" si="731"/>
        <v>0</v>
      </c>
      <c r="AY731" s="82" t="b">
        <f t="shared" si="740"/>
        <v>0</v>
      </c>
      <c r="AZ731" s="82"/>
      <c r="BA731" s="82" t="b">
        <f t="shared" si="741"/>
        <v>0</v>
      </c>
      <c r="BB731" s="82" t="b">
        <f t="shared" si="742"/>
        <v>0</v>
      </c>
      <c r="BC731" s="82" t="b">
        <f t="shared" si="743"/>
        <v>0</v>
      </c>
      <c r="BD731" s="70"/>
      <c r="BE731" s="70" t="str">
        <f t="shared" si="732"/>
        <v/>
      </c>
      <c r="BF731" s="70">
        <v>720</v>
      </c>
      <c r="BG731" s="70"/>
      <c r="BH731" s="70"/>
      <c r="BI731" s="70"/>
      <c r="BJ731" s="70"/>
      <c r="BK731" s="70"/>
      <c r="BL731" s="70"/>
      <c r="BM731" s="70"/>
      <c r="BN731" s="70"/>
      <c r="BO731" s="70"/>
      <c r="BP731" s="70"/>
      <c r="BQ731" s="70"/>
      <c r="BR731" s="70"/>
      <c r="BS731" s="70" t="b">
        <f t="shared" si="733"/>
        <v>0</v>
      </c>
      <c r="BT731" s="70">
        <f>COUNTA(B732:$O$830)</f>
        <v>0</v>
      </c>
      <c r="BU731" s="70"/>
      <c r="BV731" s="163"/>
      <c r="BW731" s="163"/>
      <c r="BX731" s="163"/>
      <c r="BY731" s="163"/>
      <c r="BZ731" s="163"/>
      <c r="CA731" s="163"/>
      <c r="CB731" s="163"/>
      <c r="CC731" s="163"/>
      <c r="CD731" s="163"/>
      <c r="CE731" s="163" t="str">
        <f t="shared" si="744"/>
        <v/>
      </c>
      <c r="CF731" s="163" t="str">
        <f t="shared" si="745"/>
        <v/>
      </c>
      <c r="CG731" s="163" t="str">
        <f t="shared" si="746"/>
        <v/>
      </c>
      <c r="CH731" s="163" t="str">
        <f t="shared" si="747"/>
        <v/>
      </c>
      <c r="CI731" s="163" t="str">
        <f t="shared" si="748"/>
        <v/>
      </c>
      <c r="CJ731" s="163" t="str">
        <f t="shared" si="749"/>
        <v/>
      </c>
      <c r="CK731" s="163" t="str">
        <f t="shared" si="750"/>
        <v/>
      </c>
      <c r="CL731" s="163" t="str">
        <f t="shared" si="751"/>
        <v/>
      </c>
      <c r="CM731" s="163" t="str">
        <f t="shared" si="752"/>
        <v/>
      </c>
      <c r="CN731" s="163"/>
      <c r="CO731" s="163"/>
      <c r="CP731" s="163" t="str">
        <f t="shared" si="753"/>
        <v/>
      </c>
      <c r="CQ731" s="163"/>
      <c r="CR731" s="163"/>
      <c r="CS731" s="185" t="str">
        <f t="shared" si="770"/>
        <v/>
      </c>
      <c r="CT731" s="70"/>
      <c r="CU731" s="70">
        <f t="shared" si="754"/>
        <v>0</v>
      </c>
      <c r="CV731" s="70">
        <f t="shared" si="755"/>
        <v>0</v>
      </c>
      <c r="CW731" s="70"/>
      <c r="CX731" s="96">
        <f t="shared" si="756"/>
        <v>0</v>
      </c>
      <c r="CY731" s="70"/>
      <c r="CZ731" s="70" t="e">
        <f t="shared" si="757"/>
        <v>#VALUE!</v>
      </c>
      <c r="DA731" s="70" t="e">
        <f t="shared" si="758"/>
        <v>#VALUE!</v>
      </c>
      <c r="DB731" s="70"/>
      <c r="DC731" s="70" t="b">
        <f t="shared" si="771"/>
        <v>0</v>
      </c>
      <c r="DD731" s="70">
        <f t="shared" si="759"/>
        <v>0</v>
      </c>
      <c r="DE731" s="70" t="str">
        <f t="shared" si="760"/>
        <v/>
      </c>
      <c r="DF731" s="70"/>
      <c r="DG731" s="70" t="str">
        <f t="shared" si="708"/>
        <v/>
      </c>
      <c r="DH731" s="70" t="b">
        <f t="shared" si="709"/>
        <v>0</v>
      </c>
      <c r="DI731" s="70" t="str">
        <f t="shared" si="710"/>
        <v/>
      </c>
      <c r="DJ731" s="70"/>
      <c r="DK731" s="70" t="str">
        <f t="shared" si="761"/>
        <v/>
      </c>
      <c r="DL731" s="70" t="str">
        <f t="shared" si="762"/>
        <v/>
      </c>
      <c r="DM731" s="70"/>
      <c r="DN731" s="70" t="str">
        <f t="shared" si="763"/>
        <v/>
      </c>
      <c r="DO731" s="70" t="str">
        <f>IF(DK731="","",AND((COUNTIF($DK$12:DL731,DK731))=1,(COUNTIF($DK$12:DL731,DL731))=1))</f>
        <v/>
      </c>
      <c r="DP731" s="70" t="str">
        <f>IF(DK731="","",AND((COUNTIF(DK731:$DL$812,DK731))=1,(COUNTIF(DK731:$DL$812,DL731))=1))</f>
        <v/>
      </c>
      <c r="DQ731" s="70"/>
      <c r="DR731" s="70" t="b">
        <f t="shared" si="764"/>
        <v>0</v>
      </c>
      <c r="DS731" s="70" t="b">
        <f t="shared" si="765"/>
        <v>0</v>
      </c>
      <c r="DT731" s="70">
        <f t="shared" si="711"/>
        <v>0</v>
      </c>
      <c r="DU731" s="70">
        <f t="shared" si="712"/>
        <v>0</v>
      </c>
      <c r="DV731" s="70" t="b">
        <f t="shared" si="766"/>
        <v>0</v>
      </c>
      <c r="DW731" s="70" t="b">
        <f t="shared" si="767"/>
        <v>0</v>
      </c>
      <c r="DX731" s="70"/>
      <c r="DY731" s="70" t="b">
        <f t="shared" si="768"/>
        <v>0</v>
      </c>
      <c r="DZ731" s="70">
        <f t="shared" si="769"/>
        <v>0</v>
      </c>
      <c r="EA731" s="70"/>
    </row>
    <row r="732" spans="1:131" x14ac:dyDescent="0.25">
      <c r="A732" s="24" t="str">
        <f t="shared" si="734"/>
        <v/>
      </c>
      <c r="B732" s="36"/>
      <c r="C732" s="37"/>
      <c r="D732" s="38"/>
      <c r="E732" s="37"/>
      <c r="F732" s="38"/>
      <c r="G732" s="39"/>
      <c r="H732" s="35"/>
      <c r="I732" s="30"/>
      <c r="J732" s="38"/>
      <c r="K732" s="36"/>
      <c r="L732" s="40"/>
      <c r="M732" s="43"/>
      <c r="N732" s="44"/>
      <c r="O732" s="35"/>
      <c r="P732" s="87"/>
      <c r="R732" s="70"/>
      <c r="S732" s="70"/>
      <c r="T732" s="99" t="s">
        <v>1605</v>
      </c>
      <c r="U732" s="146" t="s">
        <v>1606</v>
      </c>
      <c r="V732" s="70"/>
      <c r="W732" s="70"/>
      <c r="X732" s="70"/>
      <c r="Y732" s="70"/>
      <c r="Z732" t="b">
        <f t="shared" si="713"/>
        <v>0</v>
      </c>
      <c r="AA732" t="b">
        <f t="shared" si="735"/>
        <v>0</v>
      </c>
      <c r="AB732" t="b">
        <f t="shared" si="714"/>
        <v>0</v>
      </c>
      <c r="AC732" t="b">
        <f t="shared" si="715"/>
        <v>0</v>
      </c>
      <c r="AD732" s="101" t="b">
        <f t="shared" si="716"/>
        <v>0</v>
      </c>
      <c r="AE732" t="e">
        <f t="shared" si="717"/>
        <v>#VALUE!</v>
      </c>
      <c r="AF732" t="b">
        <f t="shared" si="718"/>
        <v>0</v>
      </c>
      <c r="AG732" s="135"/>
      <c r="AH732" s="82" t="b">
        <f t="shared" si="719"/>
        <v>0</v>
      </c>
      <c r="AI732" s="99" t="b">
        <f t="shared" si="720"/>
        <v>0</v>
      </c>
      <c r="AJ732" s="70" t="b">
        <f t="shared" si="721"/>
        <v>0</v>
      </c>
      <c r="AK732" s="111" t="b">
        <f t="shared" si="736"/>
        <v>0</v>
      </c>
      <c r="AL732" s="82" t="e">
        <f t="shared" si="722"/>
        <v>#VALUE!</v>
      </c>
      <c r="AM732" s="82" t="b">
        <f t="shared" si="723"/>
        <v>0</v>
      </c>
      <c r="AN732" s="82" t="b">
        <f t="shared" si="724"/>
        <v>0</v>
      </c>
      <c r="AO732" s="82" t="b">
        <f t="shared" si="737"/>
        <v>0</v>
      </c>
      <c r="AP732" s="82" t="b">
        <f t="shared" si="725"/>
        <v>0</v>
      </c>
      <c r="AQ732" s="82" t="b">
        <f t="shared" si="738"/>
        <v>0</v>
      </c>
      <c r="AR732" s="70">
        <f t="shared" si="739"/>
        <v>0</v>
      </c>
      <c r="AS732" s="82" t="b">
        <f t="shared" si="726"/>
        <v>0</v>
      </c>
      <c r="AT732" s="82" t="b">
        <f t="shared" si="727"/>
        <v>0</v>
      </c>
      <c r="AU732" s="82" t="b">
        <f t="shared" si="728"/>
        <v>0</v>
      </c>
      <c r="AV732" s="82" t="b">
        <f t="shared" si="729"/>
        <v>0</v>
      </c>
      <c r="AW732" s="82" t="b">
        <f t="shared" si="730"/>
        <v>0</v>
      </c>
      <c r="AX732" s="82" t="b">
        <f t="shared" si="731"/>
        <v>0</v>
      </c>
      <c r="AY732" s="82" t="b">
        <f t="shared" si="740"/>
        <v>0</v>
      </c>
      <c r="AZ732" s="82"/>
      <c r="BA732" s="82" t="b">
        <f t="shared" si="741"/>
        <v>0</v>
      </c>
      <c r="BB732" s="82" t="b">
        <f t="shared" si="742"/>
        <v>0</v>
      </c>
      <c r="BC732" s="82" t="b">
        <f t="shared" si="743"/>
        <v>0</v>
      </c>
      <c r="BD732" s="70"/>
      <c r="BE732" s="70" t="str">
        <f t="shared" si="732"/>
        <v/>
      </c>
      <c r="BF732" s="70">
        <v>721</v>
      </c>
      <c r="BG732" s="70"/>
      <c r="BH732" s="70"/>
      <c r="BI732" s="70"/>
      <c r="BJ732" s="70"/>
      <c r="BK732" s="70"/>
      <c r="BL732" s="70"/>
      <c r="BM732" s="70"/>
      <c r="BN732" s="70"/>
      <c r="BO732" s="70"/>
      <c r="BP732" s="70"/>
      <c r="BQ732" s="70"/>
      <c r="BR732" s="70"/>
      <c r="BS732" s="70" t="b">
        <f t="shared" si="733"/>
        <v>0</v>
      </c>
      <c r="BT732" s="70">
        <f>COUNTA(B733:$O$830)</f>
        <v>0</v>
      </c>
      <c r="BU732" s="70"/>
      <c r="BV732" s="163"/>
      <c r="BW732" s="163"/>
      <c r="BX732" s="163"/>
      <c r="BY732" s="163"/>
      <c r="BZ732" s="163"/>
      <c r="CA732" s="163"/>
      <c r="CB732" s="163"/>
      <c r="CC732" s="163"/>
      <c r="CD732" s="163"/>
      <c r="CE732" s="163" t="str">
        <f t="shared" si="744"/>
        <v/>
      </c>
      <c r="CF732" s="163" t="str">
        <f t="shared" si="745"/>
        <v/>
      </c>
      <c r="CG732" s="163" t="str">
        <f t="shared" si="746"/>
        <v/>
      </c>
      <c r="CH732" s="163" t="str">
        <f t="shared" si="747"/>
        <v/>
      </c>
      <c r="CI732" s="163" t="str">
        <f t="shared" si="748"/>
        <v/>
      </c>
      <c r="CJ732" s="163" t="str">
        <f t="shared" si="749"/>
        <v/>
      </c>
      <c r="CK732" s="163" t="str">
        <f t="shared" si="750"/>
        <v/>
      </c>
      <c r="CL732" s="163" t="str">
        <f t="shared" si="751"/>
        <v/>
      </c>
      <c r="CM732" s="163" t="str">
        <f t="shared" si="752"/>
        <v/>
      </c>
      <c r="CN732" s="163"/>
      <c r="CO732" s="163"/>
      <c r="CP732" s="163" t="str">
        <f t="shared" si="753"/>
        <v/>
      </c>
      <c r="CQ732" s="163"/>
      <c r="CR732" s="163"/>
      <c r="CS732" s="185" t="str">
        <f t="shared" si="770"/>
        <v/>
      </c>
      <c r="CT732" s="70"/>
      <c r="CU732" s="70">
        <f t="shared" si="754"/>
        <v>0</v>
      </c>
      <c r="CV732" s="70">
        <f t="shared" si="755"/>
        <v>0</v>
      </c>
      <c r="CW732" s="70"/>
      <c r="CX732" s="96">
        <f t="shared" si="756"/>
        <v>0</v>
      </c>
      <c r="CY732" s="70"/>
      <c r="CZ732" s="70" t="e">
        <f t="shared" si="757"/>
        <v>#VALUE!</v>
      </c>
      <c r="DA732" s="70" t="e">
        <f t="shared" si="758"/>
        <v>#VALUE!</v>
      </c>
      <c r="DB732" s="70"/>
      <c r="DC732" s="70" t="b">
        <f t="shared" si="771"/>
        <v>0</v>
      </c>
      <c r="DD732" s="70">
        <f t="shared" si="759"/>
        <v>0</v>
      </c>
      <c r="DE732" s="70" t="str">
        <f t="shared" si="760"/>
        <v/>
      </c>
      <c r="DF732" s="70"/>
      <c r="DG732" s="70" t="str">
        <f t="shared" si="708"/>
        <v/>
      </c>
      <c r="DH732" s="70" t="b">
        <f t="shared" si="709"/>
        <v>0</v>
      </c>
      <c r="DI732" s="70" t="str">
        <f t="shared" si="710"/>
        <v/>
      </c>
      <c r="DJ732" s="70"/>
      <c r="DK732" s="70" t="str">
        <f t="shared" si="761"/>
        <v/>
      </c>
      <c r="DL732" s="70" t="str">
        <f t="shared" si="762"/>
        <v/>
      </c>
      <c r="DM732" s="70"/>
      <c r="DN732" s="70" t="str">
        <f t="shared" si="763"/>
        <v/>
      </c>
      <c r="DO732" s="70" t="str">
        <f>IF(DK732="","",AND((COUNTIF($DK$12:DL732,DK732))=1,(COUNTIF($DK$12:DL732,DL732))=1))</f>
        <v/>
      </c>
      <c r="DP732" s="70" t="str">
        <f>IF(DK732="","",AND((COUNTIF(DK732:$DL$812,DK732))=1,(COUNTIF(DK732:$DL$812,DL732))=1))</f>
        <v/>
      </c>
      <c r="DQ732" s="70"/>
      <c r="DR732" s="70" t="b">
        <f t="shared" si="764"/>
        <v>0</v>
      </c>
      <c r="DS732" s="70" t="b">
        <f t="shared" si="765"/>
        <v>0</v>
      </c>
      <c r="DT732" s="70">
        <f t="shared" si="711"/>
        <v>0</v>
      </c>
      <c r="DU732" s="70">
        <f t="shared" si="712"/>
        <v>0</v>
      </c>
      <c r="DV732" s="70" t="b">
        <f t="shared" si="766"/>
        <v>0</v>
      </c>
      <c r="DW732" s="70" t="b">
        <f t="shared" si="767"/>
        <v>0</v>
      </c>
      <c r="DX732" s="70"/>
      <c r="DY732" s="70" t="b">
        <f t="shared" si="768"/>
        <v>0</v>
      </c>
      <c r="DZ732" s="70">
        <f t="shared" si="769"/>
        <v>0</v>
      </c>
      <c r="EA732" s="70"/>
    </row>
    <row r="733" spans="1:131" x14ac:dyDescent="0.25">
      <c r="A733" s="24" t="str">
        <f t="shared" si="734"/>
        <v/>
      </c>
      <c r="B733" s="36"/>
      <c r="C733" s="37"/>
      <c r="D733" s="38"/>
      <c r="E733" s="37"/>
      <c r="F733" s="38"/>
      <c r="G733" s="39"/>
      <c r="H733" s="35"/>
      <c r="I733" s="30"/>
      <c r="J733" s="38"/>
      <c r="K733" s="36"/>
      <c r="L733" s="40"/>
      <c r="M733" s="43"/>
      <c r="N733" s="44"/>
      <c r="O733" s="35"/>
      <c r="P733" s="87"/>
      <c r="R733" s="70"/>
      <c r="S733" s="70"/>
      <c r="T733" s="99" t="s">
        <v>1607</v>
      </c>
      <c r="U733" s="146" t="s">
        <v>1608</v>
      </c>
      <c r="V733" s="70"/>
      <c r="W733" s="70"/>
      <c r="X733" s="70"/>
      <c r="Y733" s="70"/>
      <c r="Z733" t="b">
        <f t="shared" si="713"/>
        <v>0</v>
      </c>
      <c r="AA733" t="b">
        <f t="shared" si="735"/>
        <v>0</v>
      </c>
      <c r="AB733" t="b">
        <f t="shared" si="714"/>
        <v>0</v>
      </c>
      <c r="AC733" t="b">
        <f t="shared" si="715"/>
        <v>0</v>
      </c>
      <c r="AD733" s="101" t="b">
        <f t="shared" si="716"/>
        <v>0</v>
      </c>
      <c r="AE733" t="e">
        <f t="shared" si="717"/>
        <v>#VALUE!</v>
      </c>
      <c r="AF733" t="b">
        <f t="shared" si="718"/>
        <v>0</v>
      </c>
      <c r="AG733" s="135"/>
      <c r="AH733" s="82" t="b">
        <f t="shared" si="719"/>
        <v>0</v>
      </c>
      <c r="AI733" s="99" t="b">
        <f t="shared" si="720"/>
        <v>0</v>
      </c>
      <c r="AJ733" s="70" t="b">
        <f t="shared" si="721"/>
        <v>0</v>
      </c>
      <c r="AK733" s="111" t="b">
        <f t="shared" si="736"/>
        <v>0</v>
      </c>
      <c r="AL733" s="82" t="e">
        <f t="shared" si="722"/>
        <v>#VALUE!</v>
      </c>
      <c r="AM733" s="82" t="b">
        <f t="shared" si="723"/>
        <v>0</v>
      </c>
      <c r="AN733" s="82" t="b">
        <f t="shared" si="724"/>
        <v>0</v>
      </c>
      <c r="AO733" s="82" t="b">
        <f t="shared" si="737"/>
        <v>0</v>
      </c>
      <c r="AP733" s="82" t="b">
        <f t="shared" si="725"/>
        <v>0</v>
      </c>
      <c r="AQ733" s="82" t="b">
        <f t="shared" si="738"/>
        <v>0</v>
      </c>
      <c r="AR733" s="70">
        <f t="shared" si="739"/>
        <v>0</v>
      </c>
      <c r="AS733" s="82" t="b">
        <f t="shared" si="726"/>
        <v>0</v>
      </c>
      <c r="AT733" s="82" t="b">
        <f t="shared" si="727"/>
        <v>0</v>
      </c>
      <c r="AU733" s="82" t="b">
        <f t="shared" si="728"/>
        <v>0</v>
      </c>
      <c r="AV733" s="82" t="b">
        <f t="shared" si="729"/>
        <v>0</v>
      </c>
      <c r="AW733" s="82" t="b">
        <f t="shared" si="730"/>
        <v>0</v>
      </c>
      <c r="AX733" s="82" t="b">
        <f t="shared" si="731"/>
        <v>0</v>
      </c>
      <c r="AY733" s="82" t="b">
        <f t="shared" si="740"/>
        <v>0</v>
      </c>
      <c r="AZ733" s="82"/>
      <c r="BA733" s="82" t="b">
        <f t="shared" si="741"/>
        <v>0</v>
      </c>
      <c r="BB733" s="82" t="b">
        <f t="shared" si="742"/>
        <v>0</v>
      </c>
      <c r="BC733" s="82" t="b">
        <f t="shared" si="743"/>
        <v>0</v>
      </c>
      <c r="BD733" s="70"/>
      <c r="BE733" s="70" t="str">
        <f t="shared" si="732"/>
        <v/>
      </c>
      <c r="BF733" s="70">
        <v>722</v>
      </c>
      <c r="BG733" s="70"/>
      <c r="BH733" s="70"/>
      <c r="BI733" s="70"/>
      <c r="BJ733" s="70"/>
      <c r="BK733" s="70"/>
      <c r="BL733" s="70"/>
      <c r="BM733" s="70"/>
      <c r="BN733" s="70"/>
      <c r="BO733" s="70"/>
      <c r="BP733" s="70"/>
      <c r="BQ733" s="70"/>
      <c r="BR733" s="70"/>
      <c r="BS733" s="70" t="b">
        <f t="shared" si="733"/>
        <v>0</v>
      </c>
      <c r="BT733" s="70">
        <f>COUNTA(B734:$O$830)</f>
        <v>0</v>
      </c>
      <c r="BU733" s="70"/>
      <c r="BV733" s="163"/>
      <c r="BW733" s="163"/>
      <c r="BX733" s="163"/>
      <c r="BY733" s="163"/>
      <c r="BZ733" s="163"/>
      <c r="CA733" s="163"/>
      <c r="CB733" s="163"/>
      <c r="CC733" s="163"/>
      <c r="CD733" s="163"/>
      <c r="CE733" s="163" t="str">
        <f t="shared" si="744"/>
        <v/>
      </c>
      <c r="CF733" s="163" t="str">
        <f t="shared" si="745"/>
        <v/>
      </c>
      <c r="CG733" s="163" t="str">
        <f t="shared" si="746"/>
        <v/>
      </c>
      <c r="CH733" s="163" t="str">
        <f t="shared" si="747"/>
        <v/>
      </c>
      <c r="CI733" s="163" t="str">
        <f t="shared" si="748"/>
        <v/>
      </c>
      <c r="CJ733" s="163" t="str">
        <f t="shared" si="749"/>
        <v/>
      </c>
      <c r="CK733" s="163" t="str">
        <f t="shared" si="750"/>
        <v/>
      </c>
      <c r="CL733" s="163" t="str">
        <f t="shared" si="751"/>
        <v/>
      </c>
      <c r="CM733" s="163" t="str">
        <f t="shared" si="752"/>
        <v/>
      </c>
      <c r="CN733" s="163"/>
      <c r="CO733" s="163"/>
      <c r="CP733" s="163" t="str">
        <f t="shared" si="753"/>
        <v/>
      </c>
      <c r="CQ733" s="163"/>
      <c r="CR733" s="163"/>
      <c r="CS733" s="185" t="str">
        <f t="shared" si="770"/>
        <v/>
      </c>
      <c r="CT733" s="70"/>
      <c r="CU733" s="70">
        <f t="shared" si="754"/>
        <v>0</v>
      </c>
      <c r="CV733" s="70">
        <f t="shared" si="755"/>
        <v>0</v>
      </c>
      <c r="CW733" s="70"/>
      <c r="CX733" s="96">
        <f t="shared" si="756"/>
        <v>0</v>
      </c>
      <c r="CY733" s="70"/>
      <c r="CZ733" s="70" t="e">
        <f t="shared" si="757"/>
        <v>#VALUE!</v>
      </c>
      <c r="DA733" s="70" t="e">
        <f t="shared" si="758"/>
        <v>#VALUE!</v>
      </c>
      <c r="DB733" s="70"/>
      <c r="DC733" s="70" t="b">
        <f t="shared" si="771"/>
        <v>0</v>
      </c>
      <c r="DD733" s="70">
        <f t="shared" si="759"/>
        <v>0</v>
      </c>
      <c r="DE733" s="70" t="str">
        <f t="shared" si="760"/>
        <v/>
      </c>
      <c r="DF733" s="70"/>
      <c r="DG733" s="70" t="str">
        <f t="shared" si="708"/>
        <v/>
      </c>
      <c r="DH733" s="70" t="b">
        <f t="shared" si="709"/>
        <v>0</v>
      </c>
      <c r="DI733" s="70" t="str">
        <f t="shared" si="710"/>
        <v/>
      </c>
      <c r="DJ733" s="70"/>
      <c r="DK733" s="70" t="str">
        <f t="shared" si="761"/>
        <v/>
      </c>
      <c r="DL733" s="70" t="str">
        <f t="shared" si="762"/>
        <v/>
      </c>
      <c r="DM733" s="70"/>
      <c r="DN733" s="70" t="str">
        <f t="shared" si="763"/>
        <v/>
      </c>
      <c r="DO733" s="70" t="str">
        <f>IF(DK733="","",AND((COUNTIF($DK$12:DL733,DK733))=1,(COUNTIF($DK$12:DL733,DL733))=1))</f>
        <v/>
      </c>
      <c r="DP733" s="70" t="str">
        <f>IF(DK733="","",AND((COUNTIF(DK733:$DL$812,DK733))=1,(COUNTIF(DK733:$DL$812,DL733))=1))</f>
        <v/>
      </c>
      <c r="DQ733" s="70"/>
      <c r="DR733" s="70" t="b">
        <f t="shared" si="764"/>
        <v>0</v>
      </c>
      <c r="DS733" s="70" t="b">
        <f t="shared" si="765"/>
        <v>0</v>
      </c>
      <c r="DT733" s="70">
        <f t="shared" si="711"/>
        <v>0</v>
      </c>
      <c r="DU733" s="70">
        <f t="shared" si="712"/>
        <v>0</v>
      </c>
      <c r="DV733" s="70" t="b">
        <f t="shared" si="766"/>
        <v>0</v>
      </c>
      <c r="DW733" s="70" t="b">
        <f t="shared" si="767"/>
        <v>0</v>
      </c>
      <c r="DX733" s="70"/>
      <c r="DY733" s="70" t="b">
        <f t="shared" si="768"/>
        <v>0</v>
      </c>
      <c r="DZ733" s="70">
        <f t="shared" si="769"/>
        <v>0</v>
      </c>
      <c r="EA733" s="70"/>
    </row>
    <row r="734" spans="1:131" x14ac:dyDescent="0.25">
      <c r="A734" s="24" t="str">
        <f t="shared" si="734"/>
        <v/>
      </c>
      <c r="B734" s="36"/>
      <c r="C734" s="37"/>
      <c r="D734" s="38"/>
      <c r="E734" s="37"/>
      <c r="F734" s="38"/>
      <c r="G734" s="39"/>
      <c r="H734" s="35"/>
      <c r="I734" s="30"/>
      <c r="J734" s="38"/>
      <c r="K734" s="36"/>
      <c r="L734" s="40"/>
      <c r="M734" s="43"/>
      <c r="N734" s="44"/>
      <c r="O734" s="35"/>
      <c r="P734" s="87"/>
      <c r="R734" s="70"/>
      <c r="S734" s="70"/>
      <c r="T734" s="99" t="s">
        <v>1609</v>
      </c>
      <c r="U734" s="146" t="s">
        <v>1610</v>
      </c>
      <c r="V734" s="70"/>
      <c r="W734" s="70"/>
      <c r="X734" s="70"/>
      <c r="Y734" s="70"/>
      <c r="Z734" t="b">
        <f t="shared" si="713"/>
        <v>0</v>
      </c>
      <c r="AA734" t="b">
        <f t="shared" si="735"/>
        <v>0</v>
      </c>
      <c r="AB734" t="b">
        <f t="shared" si="714"/>
        <v>0</v>
      </c>
      <c r="AC734" t="b">
        <f t="shared" si="715"/>
        <v>0</v>
      </c>
      <c r="AD734" s="101" t="b">
        <f t="shared" si="716"/>
        <v>0</v>
      </c>
      <c r="AE734" t="e">
        <f t="shared" si="717"/>
        <v>#VALUE!</v>
      </c>
      <c r="AF734" t="b">
        <f t="shared" si="718"/>
        <v>0</v>
      </c>
      <c r="AG734" s="135"/>
      <c r="AH734" s="82" t="b">
        <f t="shared" si="719"/>
        <v>0</v>
      </c>
      <c r="AI734" s="99" t="b">
        <f t="shared" si="720"/>
        <v>0</v>
      </c>
      <c r="AJ734" s="70" t="b">
        <f t="shared" si="721"/>
        <v>0</v>
      </c>
      <c r="AK734" s="111" t="b">
        <f t="shared" si="736"/>
        <v>0</v>
      </c>
      <c r="AL734" s="82" t="e">
        <f t="shared" si="722"/>
        <v>#VALUE!</v>
      </c>
      <c r="AM734" s="82" t="b">
        <f t="shared" si="723"/>
        <v>0</v>
      </c>
      <c r="AN734" s="82" t="b">
        <f t="shared" si="724"/>
        <v>0</v>
      </c>
      <c r="AO734" s="82" t="b">
        <f t="shared" si="737"/>
        <v>0</v>
      </c>
      <c r="AP734" s="82" t="b">
        <f t="shared" si="725"/>
        <v>0</v>
      </c>
      <c r="AQ734" s="82" t="b">
        <f t="shared" si="738"/>
        <v>0</v>
      </c>
      <c r="AR734" s="70">
        <f t="shared" si="739"/>
        <v>0</v>
      </c>
      <c r="AS734" s="82" t="b">
        <f t="shared" si="726"/>
        <v>0</v>
      </c>
      <c r="AT734" s="82" t="b">
        <f t="shared" si="727"/>
        <v>0</v>
      </c>
      <c r="AU734" s="82" t="b">
        <f t="shared" si="728"/>
        <v>0</v>
      </c>
      <c r="AV734" s="82" t="b">
        <f t="shared" si="729"/>
        <v>0</v>
      </c>
      <c r="AW734" s="82" t="b">
        <f t="shared" si="730"/>
        <v>0</v>
      </c>
      <c r="AX734" s="82" t="b">
        <f t="shared" si="731"/>
        <v>0</v>
      </c>
      <c r="AY734" s="82" t="b">
        <f t="shared" si="740"/>
        <v>0</v>
      </c>
      <c r="AZ734" s="82"/>
      <c r="BA734" s="82" t="b">
        <f t="shared" si="741"/>
        <v>0</v>
      </c>
      <c r="BB734" s="82" t="b">
        <f t="shared" si="742"/>
        <v>0</v>
      </c>
      <c r="BC734" s="82" t="b">
        <f t="shared" si="743"/>
        <v>0</v>
      </c>
      <c r="BD734" s="70"/>
      <c r="BE734" s="70" t="str">
        <f t="shared" si="732"/>
        <v/>
      </c>
      <c r="BF734" s="70">
        <v>723</v>
      </c>
      <c r="BG734" s="70"/>
      <c r="BH734" s="70"/>
      <c r="BI734" s="70"/>
      <c r="BJ734" s="70"/>
      <c r="BK734" s="70"/>
      <c r="BL734" s="70"/>
      <c r="BM734" s="70"/>
      <c r="BN734" s="70"/>
      <c r="BO734" s="70"/>
      <c r="BP734" s="70"/>
      <c r="BQ734" s="70"/>
      <c r="BR734" s="70"/>
      <c r="BS734" s="70" t="b">
        <f t="shared" si="733"/>
        <v>0</v>
      </c>
      <c r="BT734" s="70">
        <f>COUNTA(B735:$O$830)</f>
        <v>0</v>
      </c>
      <c r="BU734" s="70"/>
      <c r="BV734" s="163"/>
      <c r="BW734" s="163"/>
      <c r="BX734" s="163"/>
      <c r="BY734" s="163"/>
      <c r="BZ734" s="163"/>
      <c r="CA734" s="163"/>
      <c r="CB734" s="163"/>
      <c r="CC734" s="163"/>
      <c r="CD734" s="163"/>
      <c r="CE734" s="163" t="str">
        <f t="shared" si="744"/>
        <v/>
      </c>
      <c r="CF734" s="163" t="str">
        <f t="shared" si="745"/>
        <v/>
      </c>
      <c r="CG734" s="163" t="str">
        <f t="shared" si="746"/>
        <v/>
      </c>
      <c r="CH734" s="163" t="str">
        <f t="shared" si="747"/>
        <v/>
      </c>
      <c r="CI734" s="163" t="str">
        <f t="shared" si="748"/>
        <v/>
      </c>
      <c r="CJ734" s="163" t="str">
        <f t="shared" si="749"/>
        <v/>
      </c>
      <c r="CK734" s="163" t="str">
        <f t="shared" si="750"/>
        <v/>
      </c>
      <c r="CL734" s="163" t="str">
        <f t="shared" si="751"/>
        <v/>
      </c>
      <c r="CM734" s="163" t="str">
        <f t="shared" si="752"/>
        <v/>
      </c>
      <c r="CN734" s="163"/>
      <c r="CO734" s="163"/>
      <c r="CP734" s="163" t="str">
        <f t="shared" si="753"/>
        <v/>
      </c>
      <c r="CQ734" s="163"/>
      <c r="CR734" s="163"/>
      <c r="CS734" s="185" t="str">
        <f t="shared" si="770"/>
        <v/>
      </c>
      <c r="CT734" s="70"/>
      <c r="CU734" s="70">
        <f t="shared" si="754"/>
        <v>0</v>
      </c>
      <c r="CV734" s="70">
        <f t="shared" si="755"/>
        <v>0</v>
      </c>
      <c r="CW734" s="70"/>
      <c r="CX734" s="96">
        <f t="shared" si="756"/>
        <v>0</v>
      </c>
      <c r="CY734" s="70"/>
      <c r="CZ734" s="70" t="e">
        <f t="shared" si="757"/>
        <v>#VALUE!</v>
      </c>
      <c r="DA734" s="70" t="e">
        <f t="shared" si="758"/>
        <v>#VALUE!</v>
      </c>
      <c r="DB734" s="70"/>
      <c r="DC734" s="70" t="b">
        <f t="shared" si="771"/>
        <v>0</v>
      </c>
      <c r="DD734" s="70">
        <f t="shared" si="759"/>
        <v>0</v>
      </c>
      <c r="DE734" s="70" t="str">
        <f t="shared" si="760"/>
        <v/>
      </c>
      <c r="DF734" s="70"/>
      <c r="DG734" s="70" t="str">
        <f t="shared" si="708"/>
        <v/>
      </c>
      <c r="DH734" s="70" t="b">
        <f t="shared" si="709"/>
        <v>0</v>
      </c>
      <c r="DI734" s="70" t="str">
        <f t="shared" si="710"/>
        <v/>
      </c>
      <c r="DJ734" s="70"/>
      <c r="DK734" s="70" t="str">
        <f t="shared" si="761"/>
        <v/>
      </c>
      <c r="DL734" s="70" t="str">
        <f t="shared" si="762"/>
        <v/>
      </c>
      <c r="DM734" s="70"/>
      <c r="DN734" s="70" t="str">
        <f t="shared" si="763"/>
        <v/>
      </c>
      <c r="DO734" s="70" t="str">
        <f>IF(DK734="","",AND((COUNTIF($DK$12:DL734,DK734))=1,(COUNTIF($DK$12:DL734,DL734))=1))</f>
        <v/>
      </c>
      <c r="DP734" s="70" t="str">
        <f>IF(DK734="","",AND((COUNTIF(DK734:$DL$812,DK734))=1,(COUNTIF(DK734:$DL$812,DL734))=1))</f>
        <v/>
      </c>
      <c r="DQ734" s="70"/>
      <c r="DR734" s="70" t="b">
        <f t="shared" si="764"/>
        <v>0</v>
      </c>
      <c r="DS734" s="70" t="b">
        <f t="shared" si="765"/>
        <v>0</v>
      </c>
      <c r="DT734" s="70">
        <f t="shared" si="711"/>
        <v>0</v>
      </c>
      <c r="DU734" s="70">
        <f t="shared" si="712"/>
        <v>0</v>
      </c>
      <c r="DV734" s="70" t="b">
        <f t="shared" si="766"/>
        <v>0</v>
      </c>
      <c r="DW734" s="70" t="b">
        <f t="shared" si="767"/>
        <v>0</v>
      </c>
      <c r="DX734" s="70"/>
      <c r="DY734" s="70" t="b">
        <f t="shared" si="768"/>
        <v>0</v>
      </c>
      <c r="DZ734" s="70">
        <f t="shared" si="769"/>
        <v>0</v>
      </c>
      <c r="EA734" s="70"/>
    </row>
    <row r="735" spans="1:131" x14ac:dyDescent="0.25">
      <c r="A735" s="24" t="str">
        <f t="shared" si="734"/>
        <v/>
      </c>
      <c r="B735" s="36"/>
      <c r="C735" s="37"/>
      <c r="D735" s="38"/>
      <c r="E735" s="37"/>
      <c r="F735" s="38"/>
      <c r="G735" s="39"/>
      <c r="H735" s="35"/>
      <c r="I735" s="30"/>
      <c r="J735" s="38"/>
      <c r="K735" s="36"/>
      <c r="L735" s="40"/>
      <c r="M735" s="43"/>
      <c r="N735" s="44"/>
      <c r="O735" s="35"/>
      <c r="P735" s="87"/>
      <c r="R735" s="70"/>
      <c r="S735" s="70"/>
      <c r="T735" s="99" t="s">
        <v>1611</v>
      </c>
      <c r="U735" s="146" t="s">
        <v>1612</v>
      </c>
      <c r="V735" s="70"/>
      <c r="W735" s="70"/>
      <c r="X735" s="70"/>
      <c r="Y735" s="70"/>
      <c r="Z735" t="b">
        <f t="shared" si="713"/>
        <v>0</v>
      </c>
      <c r="AA735" t="b">
        <f t="shared" si="735"/>
        <v>0</v>
      </c>
      <c r="AB735" t="b">
        <f t="shared" si="714"/>
        <v>0</v>
      </c>
      <c r="AC735" t="b">
        <f t="shared" si="715"/>
        <v>0</v>
      </c>
      <c r="AD735" s="101" t="b">
        <f t="shared" si="716"/>
        <v>0</v>
      </c>
      <c r="AE735" t="e">
        <f t="shared" si="717"/>
        <v>#VALUE!</v>
      </c>
      <c r="AF735" t="b">
        <f t="shared" si="718"/>
        <v>0</v>
      </c>
      <c r="AG735" s="135"/>
      <c r="AH735" s="82" t="b">
        <f t="shared" si="719"/>
        <v>0</v>
      </c>
      <c r="AI735" s="99" t="b">
        <f t="shared" si="720"/>
        <v>0</v>
      </c>
      <c r="AJ735" s="70" t="b">
        <f t="shared" si="721"/>
        <v>0</v>
      </c>
      <c r="AK735" s="111" t="b">
        <f t="shared" si="736"/>
        <v>0</v>
      </c>
      <c r="AL735" s="82" t="e">
        <f t="shared" si="722"/>
        <v>#VALUE!</v>
      </c>
      <c r="AM735" s="82" t="b">
        <f t="shared" si="723"/>
        <v>0</v>
      </c>
      <c r="AN735" s="82" t="b">
        <f t="shared" si="724"/>
        <v>0</v>
      </c>
      <c r="AO735" s="82" t="b">
        <f t="shared" si="737"/>
        <v>0</v>
      </c>
      <c r="AP735" s="82" t="b">
        <f t="shared" si="725"/>
        <v>0</v>
      </c>
      <c r="AQ735" s="82" t="b">
        <f t="shared" si="738"/>
        <v>0</v>
      </c>
      <c r="AR735" s="70">
        <f t="shared" si="739"/>
        <v>0</v>
      </c>
      <c r="AS735" s="82" t="b">
        <f t="shared" si="726"/>
        <v>0</v>
      </c>
      <c r="AT735" s="82" t="b">
        <f t="shared" si="727"/>
        <v>0</v>
      </c>
      <c r="AU735" s="82" t="b">
        <f t="shared" si="728"/>
        <v>0</v>
      </c>
      <c r="AV735" s="82" t="b">
        <f t="shared" si="729"/>
        <v>0</v>
      </c>
      <c r="AW735" s="82" t="b">
        <f t="shared" si="730"/>
        <v>0</v>
      </c>
      <c r="AX735" s="82" t="b">
        <f t="shared" si="731"/>
        <v>0</v>
      </c>
      <c r="AY735" s="82" t="b">
        <f t="shared" si="740"/>
        <v>0</v>
      </c>
      <c r="AZ735" s="82"/>
      <c r="BA735" s="82" t="b">
        <f t="shared" si="741"/>
        <v>0</v>
      </c>
      <c r="BB735" s="82" t="b">
        <f t="shared" si="742"/>
        <v>0</v>
      </c>
      <c r="BC735" s="82" t="b">
        <f t="shared" si="743"/>
        <v>0</v>
      </c>
      <c r="BD735" s="70"/>
      <c r="BE735" s="70" t="str">
        <f t="shared" si="732"/>
        <v/>
      </c>
      <c r="BF735" s="70">
        <v>724</v>
      </c>
      <c r="BG735" s="70"/>
      <c r="BH735" s="70"/>
      <c r="BI735" s="70"/>
      <c r="BJ735" s="70"/>
      <c r="BK735" s="70"/>
      <c r="BL735" s="70"/>
      <c r="BM735" s="70"/>
      <c r="BN735" s="70"/>
      <c r="BO735" s="70"/>
      <c r="BP735" s="70"/>
      <c r="BQ735" s="70"/>
      <c r="BR735" s="70"/>
      <c r="BS735" s="70" t="b">
        <f t="shared" si="733"/>
        <v>0</v>
      </c>
      <c r="BT735" s="70">
        <f>COUNTA(B736:$O$830)</f>
        <v>0</v>
      </c>
      <c r="BU735" s="70"/>
      <c r="BV735" s="163"/>
      <c r="BW735" s="163"/>
      <c r="BX735" s="163"/>
      <c r="BY735" s="163"/>
      <c r="BZ735" s="163"/>
      <c r="CA735" s="163"/>
      <c r="CB735" s="163"/>
      <c r="CC735" s="163"/>
      <c r="CD735" s="163"/>
      <c r="CE735" s="163" t="str">
        <f t="shared" si="744"/>
        <v/>
      </c>
      <c r="CF735" s="163" t="str">
        <f t="shared" si="745"/>
        <v/>
      </c>
      <c r="CG735" s="163" t="str">
        <f t="shared" si="746"/>
        <v/>
      </c>
      <c r="CH735" s="163" t="str">
        <f t="shared" si="747"/>
        <v/>
      </c>
      <c r="CI735" s="163" t="str">
        <f t="shared" si="748"/>
        <v/>
      </c>
      <c r="CJ735" s="163" t="str">
        <f t="shared" si="749"/>
        <v/>
      </c>
      <c r="CK735" s="163" t="str">
        <f t="shared" si="750"/>
        <v/>
      </c>
      <c r="CL735" s="163" t="str">
        <f t="shared" si="751"/>
        <v/>
      </c>
      <c r="CM735" s="163" t="str">
        <f t="shared" si="752"/>
        <v/>
      </c>
      <c r="CN735" s="163"/>
      <c r="CO735" s="163"/>
      <c r="CP735" s="163" t="str">
        <f t="shared" si="753"/>
        <v/>
      </c>
      <c r="CQ735" s="163"/>
      <c r="CR735" s="163"/>
      <c r="CS735" s="185" t="str">
        <f t="shared" si="770"/>
        <v/>
      </c>
      <c r="CT735" s="70"/>
      <c r="CU735" s="70">
        <f t="shared" si="754"/>
        <v>0</v>
      </c>
      <c r="CV735" s="70">
        <f t="shared" si="755"/>
        <v>0</v>
      </c>
      <c r="CW735" s="70"/>
      <c r="CX735" s="96">
        <f t="shared" si="756"/>
        <v>0</v>
      </c>
      <c r="CY735" s="70"/>
      <c r="CZ735" s="70" t="e">
        <f t="shared" si="757"/>
        <v>#VALUE!</v>
      </c>
      <c r="DA735" s="70" t="e">
        <f t="shared" si="758"/>
        <v>#VALUE!</v>
      </c>
      <c r="DB735" s="70"/>
      <c r="DC735" s="70" t="b">
        <f t="shared" si="771"/>
        <v>0</v>
      </c>
      <c r="DD735" s="70">
        <f t="shared" si="759"/>
        <v>0</v>
      </c>
      <c r="DE735" s="70" t="str">
        <f t="shared" si="760"/>
        <v/>
      </c>
      <c r="DF735" s="70"/>
      <c r="DG735" s="70" t="str">
        <f t="shared" si="708"/>
        <v/>
      </c>
      <c r="DH735" s="70" t="b">
        <f t="shared" si="709"/>
        <v>0</v>
      </c>
      <c r="DI735" s="70" t="str">
        <f t="shared" si="710"/>
        <v/>
      </c>
      <c r="DJ735" s="70"/>
      <c r="DK735" s="70" t="str">
        <f t="shared" si="761"/>
        <v/>
      </c>
      <c r="DL735" s="70" t="str">
        <f t="shared" si="762"/>
        <v/>
      </c>
      <c r="DM735" s="70"/>
      <c r="DN735" s="70" t="str">
        <f t="shared" si="763"/>
        <v/>
      </c>
      <c r="DO735" s="70" t="str">
        <f>IF(DK735="","",AND((COUNTIF($DK$12:DL735,DK735))=1,(COUNTIF($DK$12:DL735,DL735))=1))</f>
        <v/>
      </c>
      <c r="DP735" s="70" t="str">
        <f>IF(DK735="","",AND((COUNTIF(DK735:$DL$812,DK735))=1,(COUNTIF(DK735:$DL$812,DL735))=1))</f>
        <v/>
      </c>
      <c r="DQ735" s="70"/>
      <c r="DR735" s="70" t="b">
        <f t="shared" si="764"/>
        <v>0</v>
      </c>
      <c r="DS735" s="70" t="b">
        <f t="shared" si="765"/>
        <v>0</v>
      </c>
      <c r="DT735" s="70">
        <f t="shared" si="711"/>
        <v>0</v>
      </c>
      <c r="DU735" s="70">
        <f t="shared" si="712"/>
        <v>0</v>
      </c>
      <c r="DV735" s="70" t="b">
        <f t="shared" si="766"/>
        <v>0</v>
      </c>
      <c r="DW735" s="70" t="b">
        <f t="shared" si="767"/>
        <v>0</v>
      </c>
      <c r="DX735" s="70"/>
      <c r="DY735" s="70" t="b">
        <f t="shared" si="768"/>
        <v>0</v>
      </c>
      <c r="DZ735" s="70">
        <f t="shared" si="769"/>
        <v>0</v>
      </c>
      <c r="EA735" s="70"/>
    </row>
    <row r="736" spans="1:131" x14ac:dyDescent="0.25">
      <c r="A736" s="24" t="str">
        <f t="shared" si="734"/>
        <v/>
      </c>
      <c r="B736" s="36"/>
      <c r="C736" s="37"/>
      <c r="D736" s="38"/>
      <c r="E736" s="37"/>
      <c r="F736" s="38"/>
      <c r="G736" s="39"/>
      <c r="H736" s="35"/>
      <c r="I736" s="30"/>
      <c r="J736" s="38"/>
      <c r="K736" s="36"/>
      <c r="L736" s="40"/>
      <c r="M736" s="43"/>
      <c r="N736" s="44"/>
      <c r="O736" s="35"/>
      <c r="P736" s="87"/>
      <c r="R736" s="70"/>
      <c r="S736" s="70"/>
      <c r="T736" s="99" t="s">
        <v>1613</v>
      </c>
      <c r="U736" s="146" t="s">
        <v>1614</v>
      </c>
      <c r="V736" s="70"/>
      <c r="W736" s="70"/>
      <c r="X736" s="70"/>
      <c r="Y736" s="70"/>
      <c r="Z736" t="b">
        <f t="shared" si="713"/>
        <v>0</v>
      </c>
      <c r="AA736" t="b">
        <f t="shared" si="735"/>
        <v>0</v>
      </c>
      <c r="AB736" t="b">
        <f t="shared" si="714"/>
        <v>0</v>
      </c>
      <c r="AC736" t="b">
        <f t="shared" si="715"/>
        <v>0</v>
      </c>
      <c r="AD736" s="101" t="b">
        <f t="shared" si="716"/>
        <v>0</v>
      </c>
      <c r="AE736" t="e">
        <f t="shared" si="717"/>
        <v>#VALUE!</v>
      </c>
      <c r="AF736" t="b">
        <f t="shared" si="718"/>
        <v>0</v>
      </c>
      <c r="AG736" s="135"/>
      <c r="AH736" s="82" t="b">
        <f t="shared" si="719"/>
        <v>0</v>
      </c>
      <c r="AI736" s="99" t="b">
        <f t="shared" si="720"/>
        <v>0</v>
      </c>
      <c r="AJ736" s="70" t="b">
        <f t="shared" si="721"/>
        <v>0</v>
      </c>
      <c r="AK736" s="111" t="b">
        <f t="shared" si="736"/>
        <v>0</v>
      </c>
      <c r="AL736" s="82" t="e">
        <f t="shared" si="722"/>
        <v>#VALUE!</v>
      </c>
      <c r="AM736" s="82" t="b">
        <f t="shared" si="723"/>
        <v>0</v>
      </c>
      <c r="AN736" s="82" t="b">
        <f t="shared" si="724"/>
        <v>0</v>
      </c>
      <c r="AO736" s="82" t="b">
        <f t="shared" si="737"/>
        <v>0</v>
      </c>
      <c r="AP736" s="82" t="b">
        <f t="shared" si="725"/>
        <v>0</v>
      </c>
      <c r="AQ736" s="82" t="b">
        <f t="shared" si="738"/>
        <v>0</v>
      </c>
      <c r="AR736" s="70">
        <f t="shared" si="739"/>
        <v>0</v>
      </c>
      <c r="AS736" s="82" t="b">
        <f t="shared" si="726"/>
        <v>0</v>
      </c>
      <c r="AT736" s="82" t="b">
        <f t="shared" si="727"/>
        <v>0</v>
      </c>
      <c r="AU736" s="82" t="b">
        <f t="shared" si="728"/>
        <v>0</v>
      </c>
      <c r="AV736" s="82" t="b">
        <f t="shared" si="729"/>
        <v>0</v>
      </c>
      <c r="AW736" s="82" t="b">
        <f t="shared" si="730"/>
        <v>0</v>
      </c>
      <c r="AX736" s="82" t="b">
        <f t="shared" si="731"/>
        <v>0</v>
      </c>
      <c r="AY736" s="82" t="b">
        <f t="shared" si="740"/>
        <v>0</v>
      </c>
      <c r="AZ736" s="82"/>
      <c r="BA736" s="82" t="b">
        <f t="shared" si="741"/>
        <v>0</v>
      </c>
      <c r="BB736" s="82" t="b">
        <f t="shared" si="742"/>
        <v>0</v>
      </c>
      <c r="BC736" s="82" t="b">
        <f t="shared" si="743"/>
        <v>0</v>
      </c>
      <c r="BD736" s="70"/>
      <c r="BE736" s="70" t="str">
        <f t="shared" si="732"/>
        <v/>
      </c>
      <c r="BF736" s="70">
        <v>725</v>
      </c>
      <c r="BG736" s="70"/>
      <c r="BH736" s="70"/>
      <c r="BI736" s="70"/>
      <c r="BJ736" s="70"/>
      <c r="BK736" s="70"/>
      <c r="BL736" s="70"/>
      <c r="BM736" s="70"/>
      <c r="BN736" s="70"/>
      <c r="BO736" s="70"/>
      <c r="BP736" s="70"/>
      <c r="BQ736" s="70"/>
      <c r="BR736" s="70"/>
      <c r="BS736" s="70" t="b">
        <f t="shared" si="733"/>
        <v>0</v>
      </c>
      <c r="BT736" s="70">
        <f>COUNTA(B737:$O$830)</f>
        <v>0</v>
      </c>
      <c r="BU736" s="70"/>
      <c r="BV736" s="163"/>
      <c r="BW736" s="163"/>
      <c r="BX736" s="163"/>
      <c r="BY736" s="163"/>
      <c r="BZ736" s="163"/>
      <c r="CA736" s="163"/>
      <c r="CB736" s="163"/>
      <c r="CC736" s="163"/>
      <c r="CD736" s="163"/>
      <c r="CE736" s="163" t="str">
        <f t="shared" si="744"/>
        <v/>
      </c>
      <c r="CF736" s="163" t="str">
        <f t="shared" si="745"/>
        <v/>
      </c>
      <c r="CG736" s="163" t="str">
        <f t="shared" si="746"/>
        <v/>
      </c>
      <c r="CH736" s="163" t="str">
        <f t="shared" si="747"/>
        <v/>
      </c>
      <c r="CI736" s="163" t="str">
        <f t="shared" si="748"/>
        <v/>
      </c>
      <c r="CJ736" s="163" t="str">
        <f t="shared" si="749"/>
        <v/>
      </c>
      <c r="CK736" s="163" t="str">
        <f t="shared" si="750"/>
        <v/>
      </c>
      <c r="CL736" s="163" t="str">
        <f t="shared" si="751"/>
        <v/>
      </c>
      <c r="CM736" s="163" t="str">
        <f t="shared" si="752"/>
        <v/>
      </c>
      <c r="CN736" s="163"/>
      <c r="CO736" s="163"/>
      <c r="CP736" s="163" t="str">
        <f t="shared" si="753"/>
        <v/>
      </c>
      <c r="CQ736" s="163"/>
      <c r="CR736" s="163"/>
      <c r="CS736" s="185" t="str">
        <f t="shared" si="770"/>
        <v/>
      </c>
      <c r="CT736" s="70"/>
      <c r="CU736" s="70">
        <f t="shared" si="754"/>
        <v>0</v>
      </c>
      <c r="CV736" s="70">
        <f t="shared" si="755"/>
        <v>0</v>
      </c>
      <c r="CW736" s="70"/>
      <c r="CX736" s="96">
        <f t="shared" si="756"/>
        <v>0</v>
      </c>
      <c r="CY736" s="70"/>
      <c r="CZ736" s="70" t="e">
        <f t="shared" si="757"/>
        <v>#VALUE!</v>
      </c>
      <c r="DA736" s="70" t="e">
        <f t="shared" si="758"/>
        <v>#VALUE!</v>
      </c>
      <c r="DB736" s="70"/>
      <c r="DC736" s="70" t="b">
        <f t="shared" si="771"/>
        <v>0</v>
      </c>
      <c r="DD736" s="70">
        <f t="shared" si="759"/>
        <v>0</v>
      </c>
      <c r="DE736" s="70" t="str">
        <f t="shared" si="760"/>
        <v/>
      </c>
      <c r="DF736" s="70"/>
      <c r="DG736" s="70" t="str">
        <f t="shared" ref="DG736:DG799" si="772">E736&amp;F736</f>
        <v/>
      </c>
      <c r="DH736" s="70" t="b">
        <f t="shared" ref="DH736:DH799" si="773">OR(IF(((B736="ss")+(B736="se")+(E736&lt;&gt;"c"))=2,TRUE,IF(OR(B736="se",B736="ss"),OR((ISNA(MATCH(IF(((B736="ss")+(B736="se")+(E736="c"))=2,C736&amp;D736,""),$DG$12:$DG$812,0))),(ISNA(MATCH(IF(((B736="ss")+(B736="se")+(E736="c"))=2,C736&amp;D736,""),$DG$12:$DG$812,0)))),)),IF(OR(B736="ss",B736="se"),COUNTIF($DE$12:$DE$830,DE736)&lt;&gt;COUNTIF($DI$12:$DI$812,DI736),FALSE))</f>
        <v>0</v>
      </c>
      <c r="DI736" s="70" t="str">
        <f t="shared" ref="DI736:DI799" si="774">C736&amp;D736</f>
        <v/>
      </c>
      <c r="DJ736" s="70"/>
      <c r="DK736" s="70" t="str">
        <f t="shared" si="761"/>
        <v/>
      </c>
      <c r="DL736" s="70" t="str">
        <f t="shared" si="762"/>
        <v/>
      </c>
      <c r="DM736" s="70"/>
      <c r="DN736" s="70" t="str">
        <f t="shared" si="763"/>
        <v/>
      </c>
      <c r="DO736" s="70" t="str">
        <f>IF(DK736="","",AND((COUNTIF($DK$12:DL736,DK736))=1,(COUNTIF($DK$12:DL736,DL736))=1))</f>
        <v/>
      </c>
      <c r="DP736" s="70" t="str">
        <f>IF(DK736="","",AND((COUNTIF(DK736:$DL$812,DK736))=1,(COUNTIF(DK736:$DL$812,DL736))=1))</f>
        <v/>
      </c>
      <c r="DQ736" s="70"/>
      <c r="DR736" s="70" t="b">
        <f t="shared" si="764"/>
        <v>0</v>
      </c>
      <c r="DS736" s="70" t="b">
        <f t="shared" si="765"/>
        <v>0</v>
      </c>
      <c r="DT736" s="70">
        <f t="shared" ref="DT736:DT799" si="775">IF(LEFT(M736,13)="oui percement",C736&amp;D736,)</f>
        <v>0</v>
      </c>
      <c r="DU736" s="70">
        <f t="shared" ref="DU736:DU799" si="776">IF(RIGHT(M736,5)="appui",C736&amp;D736,)</f>
        <v>0</v>
      </c>
      <c r="DV736" s="70" t="b">
        <f t="shared" si="766"/>
        <v>0</v>
      </c>
      <c r="DW736" s="70" t="b">
        <f t="shared" si="767"/>
        <v>0</v>
      </c>
      <c r="DX736" s="70"/>
      <c r="DY736" s="70" t="b">
        <f t="shared" si="768"/>
        <v>0</v>
      </c>
      <c r="DZ736" s="70">
        <f t="shared" si="769"/>
        <v>0</v>
      </c>
      <c r="EA736" s="70"/>
    </row>
    <row r="737" spans="1:131" x14ac:dyDescent="0.25">
      <c r="A737" s="24" t="str">
        <f t="shared" si="734"/>
        <v/>
      </c>
      <c r="B737" s="36"/>
      <c r="C737" s="37"/>
      <c r="D737" s="38"/>
      <c r="E737" s="37"/>
      <c r="F737" s="38"/>
      <c r="G737" s="39"/>
      <c r="H737" s="35"/>
      <c r="I737" s="30"/>
      <c r="J737" s="38"/>
      <c r="K737" s="36"/>
      <c r="L737" s="40"/>
      <c r="M737" s="43"/>
      <c r="N737" s="44"/>
      <c r="O737" s="35"/>
      <c r="P737" s="87"/>
      <c r="R737" s="70"/>
      <c r="S737" s="70"/>
      <c r="T737" s="99" t="s">
        <v>1615</v>
      </c>
      <c r="U737" s="146" t="s">
        <v>1616</v>
      </c>
      <c r="V737" s="70"/>
      <c r="W737" s="70"/>
      <c r="X737" s="70"/>
      <c r="Y737" s="70"/>
      <c r="Z737" t="b">
        <f t="shared" si="713"/>
        <v>0</v>
      </c>
      <c r="AA737" t="b">
        <f t="shared" si="735"/>
        <v>0</v>
      </c>
      <c r="AB737" t="b">
        <f t="shared" si="714"/>
        <v>0</v>
      </c>
      <c r="AC737" t="b">
        <f t="shared" si="715"/>
        <v>0</v>
      </c>
      <c r="AD737" s="101" t="b">
        <f t="shared" si="716"/>
        <v>0</v>
      </c>
      <c r="AE737" t="e">
        <f t="shared" si="717"/>
        <v>#VALUE!</v>
      </c>
      <c r="AF737" t="b">
        <f t="shared" si="718"/>
        <v>0</v>
      </c>
      <c r="AG737" s="135"/>
      <c r="AH737" s="82" t="b">
        <f t="shared" si="719"/>
        <v>0</v>
      </c>
      <c r="AI737" s="99" t="b">
        <f t="shared" si="720"/>
        <v>0</v>
      </c>
      <c r="AJ737" s="70" t="b">
        <f t="shared" si="721"/>
        <v>0</v>
      </c>
      <c r="AK737" s="111" t="b">
        <f t="shared" si="736"/>
        <v>0</v>
      </c>
      <c r="AL737" s="82" t="e">
        <f t="shared" si="722"/>
        <v>#VALUE!</v>
      </c>
      <c r="AM737" s="82" t="b">
        <f t="shared" si="723"/>
        <v>0</v>
      </c>
      <c r="AN737" s="82" t="b">
        <f t="shared" si="724"/>
        <v>0</v>
      </c>
      <c r="AO737" s="82" t="b">
        <f t="shared" si="737"/>
        <v>0</v>
      </c>
      <c r="AP737" s="82" t="b">
        <f t="shared" si="725"/>
        <v>0</v>
      </c>
      <c r="AQ737" s="82" t="b">
        <f t="shared" si="738"/>
        <v>0</v>
      </c>
      <c r="AR737" s="70">
        <f t="shared" si="739"/>
        <v>0</v>
      </c>
      <c r="AS737" s="82" t="b">
        <f t="shared" si="726"/>
        <v>0</v>
      </c>
      <c r="AT737" s="82" t="b">
        <f t="shared" si="727"/>
        <v>0</v>
      </c>
      <c r="AU737" s="82" t="b">
        <f t="shared" si="728"/>
        <v>0</v>
      </c>
      <c r="AV737" s="82" t="b">
        <f t="shared" si="729"/>
        <v>0</v>
      </c>
      <c r="AW737" s="82" t="b">
        <f t="shared" si="730"/>
        <v>0</v>
      </c>
      <c r="AX737" s="82" t="b">
        <f t="shared" si="731"/>
        <v>0</v>
      </c>
      <c r="AY737" s="82" t="b">
        <f t="shared" si="740"/>
        <v>0</v>
      </c>
      <c r="AZ737" s="82"/>
      <c r="BA737" s="82" t="b">
        <f t="shared" si="741"/>
        <v>0</v>
      </c>
      <c r="BB737" s="82" t="b">
        <f t="shared" si="742"/>
        <v>0</v>
      </c>
      <c r="BC737" s="82" t="b">
        <f t="shared" si="743"/>
        <v>0</v>
      </c>
      <c r="BD737" s="70"/>
      <c r="BE737" s="70" t="str">
        <f t="shared" si="732"/>
        <v/>
      </c>
      <c r="BF737" s="70">
        <v>726</v>
      </c>
      <c r="BG737" s="70"/>
      <c r="BH737" s="70"/>
      <c r="BI737" s="70"/>
      <c r="BJ737" s="70"/>
      <c r="BK737" s="70"/>
      <c r="BL737" s="70"/>
      <c r="BM737" s="70"/>
      <c r="BN737" s="70"/>
      <c r="BO737" s="70"/>
      <c r="BP737" s="70"/>
      <c r="BQ737" s="70"/>
      <c r="BR737" s="70"/>
      <c r="BS737" s="70" t="b">
        <f t="shared" si="733"/>
        <v>0</v>
      </c>
      <c r="BT737" s="70">
        <f>COUNTA(B738:$O$830)</f>
        <v>0</v>
      </c>
      <c r="BU737" s="70"/>
      <c r="BV737" s="163"/>
      <c r="BW737" s="163"/>
      <c r="BX737" s="163"/>
      <c r="BY737" s="163"/>
      <c r="BZ737" s="163"/>
      <c r="CA737" s="163"/>
      <c r="CB737" s="163"/>
      <c r="CC737" s="163"/>
      <c r="CD737" s="163"/>
      <c r="CE737" s="163" t="str">
        <f t="shared" si="744"/>
        <v/>
      </c>
      <c r="CF737" s="163" t="str">
        <f t="shared" si="745"/>
        <v/>
      </c>
      <c r="CG737" s="163" t="str">
        <f t="shared" si="746"/>
        <v/>
      </c>
      <c r="CH737" s="163" t="str">
        <f t="shared" si="747"/>
        <v/>
      </c>
      <c r="CI737" s="163" t="str">
        <f t="shared" si="748"/>
        <v/>
      </c>
      <c r="CJ737" s="163" t="str">
        <f t="shared" si="749"/>
        <v/>
      </c>
      <c r="CK737" s="163" t="str">
        <f t="shared" si="750"/>
        <v/>
      </c>
      <c r="CL737" s="163" t="str">
        <f t="shared" si="751"/>
        <v/>
      </c>
      <c r="CM737" s="163" t="str">
        <f t="shared" si="752"/>
        <v/>
      </c>
      <c r="CN737" s="163"/>
      <c r="CO737" s="163"/>
      <c r="CP737" s="163" t="str">
        <f t="shared" si="753"/>
        <v/>
      </c>
      <c r="CQ737" s="163"/>
      <c r="CR737" s="163"/>
      <c r="CS737" s="185" t="str">
        <f t="shared" si="770"/>
        <v/>
      </c>
      <c r="CT737" s="70"/>
      <c r="CU737" s="70">
        <f t="shared" si="754"/>
        <v>0</v>
      </c>
      <c r="CV737" s="70">
        <f t="shared" si="755"/>
        <v>0</v>
      </c>
      <c r="CW737" s="70"/>
      <c r="CX737" s="96">
        <f t="shared" si="756"/>
        <v>0</v>
      </c>
      <c r="CY737" s="70"/>
      <c r="CZ737" s="70" t="e">
        <f t="shared" si="757"/>
        <v>#VALUE!</v>
      </c>
      <c r="DA737" s="70" t="e">
        <f t="shared" si="758"/>
        <v>#VALUE!</v>
      </c>
      <c r="DB737" s="70"/>
      <c r="DC737" s="70" t="b">
        <f t="shared" si="771"/>
        <v>0</v>
      </c>
      <c r="DD737" s="70">
        <f t="shared" si="759"/>
        <v>0</v>
      </c>
      <c r="DE737" s="70" t="str">
        <f t="shared" si="760"/>
        <v/>
      </c>
      <c r="DF737" s="70"/>
      <c r="DG737" s="70" t="str">
        <f t="shared" si="772"/>
        <v/>
      </c>
      <c r="DH737" s="70" t="b">
        <f t="shared" si="773"/>
        <v>0</v>
      </c>
      <c r="DI737" s="70" t="str">
        <f t="shared" si="774"/>
        <v/>
      </c>
      <c r="DJ737" s="70"/>
      <c r="DK737" s="70" t="str">
        <f t="shared" si="761"/>
        <v/>
      </c>
      <c r="DL737" s="70" t="str">
        <f t="shared" si="762"/>
        <v/>
      </c>
      <c r="DM737" s="70"/>
      <c r="DN737" s="70" t="str">
        <f t="shared" si="763"/>
        <v/>
      </c>
      <c r="DO737" s="70" t="str">
        <f>IF(DK737="","",AND((COUNTIF($DK$12:DL737,DK737))=1,(COUNTIF($DK$12:DL737,DL737))=1))</f>
        <v/>
      </c>
      <c r="DP737" s="70" t="str">
        <f>IF(DK737="","",AND((COUNTIF(DK737:$DL$812,DK737))=1,(COUNTIF(DK737:$DL$812,DL737))=1))</f>
        <v/>
      </c>
      <c r="DQ737" s="70"/>
      <c r="DR737" s="70" t="b">
        <f t="shared" si="764"/>
        <v>0</v>
      </c>
      <c r="DS737" s="70" t="b">
        <f t="shared" si="765"/>
        <v>0</v>
      </c>
      <c r="DT737" s="70">
        <f t="shared" si="775"/>
        <v>0</v>
      </c>
      <c r="DU737" s="70">
        <f t="shared" si="776"/>
        <v>0</v>
      </c>
      <c r="DV737" s="70" t="b">
        <f t="shared" si="766"/>
        <v>0</v>
      </c>
      <c r="DW737" s="70" t="b">
        <f t="shared" si="767"/>
        <v>0</v>
      </c>
      <c r="DX737" s="70"/>
      <c r="DY737" s="70" t="b">
        <f t="shared" si="768"/>
        <v>0</v>
      </c>
      <c r="DZ737" s="70">
        <f t="shared" si="769"/>
        <v>0</v>
      </c>
      <c r="EA737" s="70"/>
    </row>
    <row r="738" spans="1:131" x14ac:dyDescent="0.25">
      <c r="A738" s="24" t="str">
        <f t="shared" si="734"/>
        <v/>
      </c>
      <c r="B738" s="36"/>
      <c r="C738" s="37"/>
      <c r="D738" s="38"/>
      <c r="E738" s="37"/>
      <c r="F738" s="38"/>
      <c r="G738" s="39"/>
      <c r="H738" s="35"/>
      <c r="I738" s="30"/>
      <c r="J738" s="38"/>
      <c r="K738" s="36"/>
      <c r="L738" s="40"/>
      <c r="M738" s="43"/>
      <c r="N738" s="44"/>
      <c r="O738" s="35"/>
      <c r="P738" s="87"/>
      <c r="R738" s="70"/>
      <c r="S738" s="70"/>
      <c r="T738" s="99" t="s">
        <v>1617</v>
      </c>
      <c r="U738" s="146" t="s">
        <v>1618</v>
      </c>
      <c r="V738" s="70"/>
      <c r="W738" s="70"/>
      <c r="X738" s="70"/>
      <c r="Y738" s="70"/>
      <c r="Z738" t="b">
        <f t="shared" si="713"/>
        <v>0</v>
      </c>
      <c r="AA738" t="b">
        <f t="shared" si="735"/>
        <v>0</v>
      </c>
      <c r="AB738" t="b">
        <f t="shared" si="714"/>
        <v>0</v>
      </c>
      <c r="AC738" t="b">
        <f t="shared" si="715"/>
        <v>0</v>
      </c>
      <c r="AD738" s="101" t="b">
        <f t="shared" si="716"/>
        <v>0</v>
      </c>
      <c r="AE738" t="e">
        <f t="shared" si="717"/>
        <v>#VALUE!</v>
      </c>
      <c r="AF738" t="b">
        <f t="shared" si="718"/>
        <v>0</v>
      </c>
      <c r="AG738" s="135"/>
      <c r="AH738" s="82" t="b">
        <f t="shared" si="719"/>
        <v>0</v>
      </c>
      <c r="AI738" s="99" t="b">
        <f t="shared" si="720"/>
        <v>0</v>
      </c>
      <c r="AJ738" s="70" t="b">
        <f t="shared" si="721"/>
        <v>0</v>
      </c>
      <c r="AK738" s="111" t="b">
        <f t="shared" si="736"/>
        <v>0</v>
      </c>
      <c r="AL738" s="82" t="e">
        <f t="shared" si="722"/>
        <v>#VALUE!</v>
      </c>
      <c r="AM738" s="82" t="b">
        <f t="shared" si="723"/>
        <v>0</v>
      </c>
      <c r="AN738" s="82" t="b">
        <f t="shared" si="724"/>
        <v>0</v>
      </c>
      <c r="AO738" s="82" t="b">
        <f t="shared" si="737"/>
        <v>0</v>
      </c>
      <c r="AP738" s="82" t="b">
        <f t="shared" si="725"/>
        <v>0</v>
      </c>
      <c r="AQ738" s="82" t="b">
        <f t="shared" si="738"/>
        <v>0</v>
      </c>
      <c r="AR738" s="70">
        <f t="shared" si="739"/>
        <v>0</v>
      </c>
      <c r="AS738" s="82" t="b">
        <f t="shared" si="726"/>
        <v>0</v>
      </c>
      <c r="AT738" s="82" t="b">
        <f t="shared" si="727"/>
        <v>0</v>
      </c>
      <c r="AU738" s="82" t="b">
        <f t="shared" si="728"/>
        <v>0</v>
      </c>
      <c r="AV738" s="82" t="b">
        <f t="shared" si="729"/>
        <v>0</v>
      </c>
      <c r="AW738" s="82" t="b">
        <f t="shared" si="730"/>
        <v>0</v>
      </c>
      <c r="AX738" s="82" t="b">
        <f t="shared" si="731"/>
        <v>0</v>
      </c>
      <c r="AY738" s="82" t="b">
        <f t="shared" si="740"/>
        <v>0</v>
      </c>
      <c r="AZ738" s="82"/>
      <c r="BA738" s="82" t="b">
        <f t="shared" si="741"/>
        <v>0</v>
      </c>
      <c r="BB738" s="82" t="b">
        <f t="shared" si="742"/>
        <v>0</v>
      </c>
      <c r="BC738" s="82" t="b">
        <f t="shared" si="743"/>
        <v>0</v>
      </c>
      <c r="BD738" s="70"/>
      <c r="BE738" s="70" t="str">
        <f t="shared" si="732"/>
        <v/>
      </c>
      <c r="BF738" s="70">
        <v>727</v>
      </c>
      <c r="BG738" s="70"/>
      <c r="BH738" s="70"/>
      <c r="BI738" s="70"/>
      <c r="BJ738" s="70"/>
      <c r="BK738" s="70"/>
      <c r="BL738" s="70"/>
      <c r="BM738" s="70"/>
      <c r="BN738" s="70"/>
      <c r="BO738" s="70"/>
      <c r="BP738" s="70"/>
      <c r="BQ738" s="70"/>
      <c r="BR738" s="70"/>
      <c r="BS738" s="70" t="b">
        <f t="shared" si="733"/>
        <v>0</v>
      </c>
      <c r="BT738" s="70">
        <f>COUNTA(B739:$O$830)</f>
        <v>0</v>
      </c>
      <c r="BU738" s="70"/>
      <c r="BV738" s="163"/>
      <c r="BW738" s="163"/>
      <c r="BX738" s="163"/>
      <c r="BY738" s="163"/>
      <c r="BZ738" s="163"/>
      <c r="CA738" s="163"/>
      <c r="CB738" s="163"/>
      <c r="CC738" s="163"/>
      <c r="CD738" s="163"/>
      <c r="CE738" s="163" t="str">
        <f t="shared" si="744"/>
        <v/>
      </c>
      <c r="CF738" s="163" t="str">
        <f t="shared" si="745"/>
        <v/>
      </c>
      <c r="CG738" s="163" t="str">
        <f t="shared" si="746"/>
        <v/>
      </c>
      <c r="CH738" s="163" t="str">
        <f t="shared" si="747"/>
        <v/>
      </c>
      <c r="CI738" s="163" t="str">
        <f t="shared" si="748"/>
        <v/>
      </c>
      <c r="CJ738" s="163" t="str">
        <f t="shared" si="749"/>
        <v/>
      </c>
      <c r="CK738" s="163" t="str">
        <f t="shared" si="750"/>
        <v/>
      </c>
      <c r="CL738" s="163" t="str">
        <f t="shared" si="751"/>
        <v/>
      </c>
      <c r="CM738" s="163" t="str">
        <f t="shared" si="752"/>
        <v/>
      </c>
      <c r="CN738" s="163"/>
      <c r="CO738" s="163"/>
      <c r="CP738" s="163" t="str">
        <f t="shared" si="753"/>
        <v/>
      </c>
      <c r="CQ738" s="163"/>
      <c r="CR738" s="163"/>
      <c r="CS738" s="185" t="str">
        <f t="shared" si="770"/>
        <v/>
      </c>
      <c r="CT738" s="70"/>
      <c r="CU738" s="70">
        <f t="shared" si="754"/>
        <v>0</v>
      </c>
      <c r="CV738" s="70">
        <f t="shared" si="755"/>
        <v>0</v>
      </c>
      <c r="CW738" s="70"/>
      <c r="CX738" s="96">
        <f t="shared" si="756"/>
        <v>0</v>
      </c>
      <c r="CY738" s="70"/>
      <c r="CZ738" s="70" t="e">
        <f t="shared" si="757"/>
        <v>#VALUE!</v>
      </c>
      <c r="DA738" s="70" t="e">
        <f t="shared" si="758"/>
        <v>#VALUE!</v>
      </c>
      <c r="DB738" s="70"/>
      <c r="DC738" s="70" t="b">
        <f t="shared" si="771"/>
        <v>0</v>
      </c>
      <c r="DD738" s="70">
        <f t="shared" si="759"/>
        <v>0</v>
      </c>
      <c r="DE738" s="70" t="str">
        <f t="shared" si="760"/>
        <v/>
      </c>
      <c r="DF738" s="70"/>
      <c r="DG738" s="70" t="str">
        <f t="shared" si="772"/>
        <v/>
      </c>
      <c r="DH738" s="70" t="b">
        <f t="shared" si="773"/>
        <v>0</v>
      </c>
      <c r="DI738" s="70" t="str">
        <f t="shared" si="774"/>
        <v/>
      </c>
      <c r="DJ738" s="70"/>
      <c r="DK738" s="70" t="str">
        <f t="shared" si="761"/>
        <v/>
      </c>
      <c r="DL738" s="70" t="str">
        <f t="shared" si="762"/>
        <v/>
      </c>
      <c r="DM738" s="70"/>
      <c r="DN738" s="70" t="str">
        <f t="shared" si="763"/>
        <v/>
      </c>
      <c r="DO738" s="70" t="str">
        <f>IF(DK738="","",AND((COUNTIF($DK$12:DL738,DK738))=1,(COUNTIF($DK$12:DL738,DL738))=1))</f>
        <v/>
      </c>
      <c r="DP738" s="70" t="str">
        <f>IF(DK738="","",AND((COUNTIF(DK738:$DL$812,DK738))=1,(COUNTIF(DK738:$DL$812,DL738))=1))</f>
        <v/>
      </c>
      <c r="DQ738" s="70"/>
      <c r="DR738" s="70" t="b">
        <f t="shared" si="764"/>
        <v>0</v>
      </c>
      <c r="DS738" s="70" t="b">
        <f t="shared" si="765"/>
        <v>0</v>
      </c>
      <c r="DT738" s="70">
        <f t="shared" si="775"/>
        <v>0</v>
      </c>
      <c r="DU738" s="70">
        <f t="shared" si="776"/>
        <v>0</v>
      </c>
      <c r="DV738" s="70" t="b">
        <f t="shared" si="766"/>
        <v>0</v>
      </c>
      <c r="DW738" s="70" t="b">
        <f t="shared" si="767"/>
        <v>0</v>
      </c>
      <c r="DX738" s="70"/>
      <c r="DY738" s="70" t="b">
        <f t="shared" si="768"/>
        <v>0</v>
      </c>
      <c r="DZ738" s="70">
        <f t="shared" si="769"/>
        <v>0</v>
      </c>
      <c r="EA738" s="70"/>
    </row>
    <row r="739" spans="1:131" x14ac:dyDescent="0.25">
      <c r="A739" s="24" t="str">
        <f t="shared" si="734"/>
        <v/>
      </c>
      <c r="B739" s="36"/>
      <c r="C739" s="37"/>
      <c r="D739" s="38"/>
      <c r="E739" s="37"/>
      <c r="F739" s="38"/>
      <c r="G739" s="39"/>
      <c r="H739" s="35"/>
      <c r="I739" s="30"/>
      <c r="J739" s="38"/>
      <c r="K739" s="36"/>
      <c r="L739" s="40"/>
      <c r="M739" s="43"/>
      <c r="N739" s="44"/>
      <c r="O739" s="35"/>
      <c r="P739" s="87"/>
      <c r="R739" s="70"/>
      <c r="S739" s="70"/>
      <c r="T739" s="99" t="s">
        <v>1619</v>
      </c>
      <c r="U739" s="146" t="s">
        <v>1620</v>
      </c>
      <c r="V739" s="70"/>
      <c r="W739" s="70"/>
      <c r="X739" s="70"/>
      <c r="Y739" s="70"/>
      <c r="Z739" t="b">
        <f t="shared" si="713"/>
        <v>0</v>
      </c>
      <c r="AA739" t="b">
        <f t="shared" si="735"/>
        <v>0</v>
      </c>
      <c r="AB739" t="b">
        <f t="shared" si="714"/>
        <v>0</v>
      </c>
      <c r="AC739" t="b">
        <f t="shared" si="715"/>
        <v>0</v>
      </c>
      <c r="AD739" s="101" t="b">
        <f t="shared" si="716"/>
        <v>0</v>
      </c>
      <c r="AE739" t="e">
        <f t="shared" si="717"/>
        <v>#VALUE!</v>
      </c>
      <c r="AF739" t="b">
        <f t="shared" si="718"/>
        <v>0</v>
      </c>
      <c r="AG739" s="135"/>
      <c r="AH739" s="82" t="b">
        <f t="shared" si="719"/>
        <v>0</v>
      </c>
      <c r="AI739" s="99" t="b">
        <f t="shared" si="720"/>
        <v>0</v>
      </c>
      <c r="AJ739" s="70" t="b">
        <f t="shared" si="721"/>
        <v>0</v>
      </c>
      <c r="AK739" s="111" t="b">
        <f t="shared" si="736"/>
        <v>0</v>
      </c>
      <c r="AL739" s="82" t="e">
        <f t="shared" si="722"/>
        <v>#VALUE!</v>
      </c>
      <c r="AM739" s="82" t="b">
        <f t="shared" si="723"/>
        <v>0</v>
      </c>
      <c r="AN739" s="82" t="b">
        <f t="shared" si="724"/>
        <v>0</v>
      </c>
      <c r="AO739" s="82" t="b">
        <f t="shared" si="737"/>
        <v>0</v>
      </c>
      <c r="AP739" s="82" t="b">
        <f t="shared" si="725"/>
        <v>0</v>
      </c>
      <c r="AQ739" s="82" t="b">
        <f t="shared" si="738"/>
        <v>0</v>
      </c>
      <c r="AR739" s="70">
        <f t="shared" si="739"/>
        <v>0</v>
      </c>
      <c r="AS739" s="82" t="b">
        <f t="shared" si="726"/>
        <v>0</v>
      </c>
      <c r="AT739" s="82" t="b">
        <f t="shared" si="727"/>
        <v>0</v>
      </c>
      <c r="AU739" s="82" t="b">
        <f t="shared" si="728"/>
        <v>0</v>
      </c>
      <c r="AV739" s="82" t="b">
        <f t="shared" si="729"/>
        <v>0</v>
      </c>
      <c r="AW739" s="82" t="b">
        <f t="shared" si="730"/>
        <v>0</v>
      </c>
      <c r="AX739" s="82" t="b">
        <f t="shared" si="731"/>
        <v>0</v>
      </c>
      <c r="AY739" s="82" t="b">
        <f t="shared" si="740"/>
        <v>0</v>
      </c>
      <c r="AZ739" s="82"/>
      <c r="BA739" s="82" t="b">
        <f t="shared" si="741"/>
        <v>0</v>
      </c>
      <c r="BB739" s="82" t="b">
        <f t="shared" si="742"/>
        <v>0</v>
      </c>
      <c r="BC739" s="82" t="b">
        <f t="shared" si="743"/>
        <v>0</v>
      </c>
      <c r="BD739" s="70"/>
      <c r="BE739" s="70" t="str">
        <f t="shared" si="732"/>
        <v/>
      </c>
      <c r="BF739" s="70">
        <v>728</v>
      </c>
      <c r="BG739" s="70"/>
      <c r="BH739" s="70"/>
      <c r="BI739" s="70"/>
      <c r="BJ739" s="70"/>
      <c r="BK739" s="70"/>
      <c r="BL739" s="70"/>
      <c r="BM739" s="70"/>
      <c r="BN739" s="70"/>
      <c r="BO739" s="70"/>
      <c r="BP739" s="70"/>
      <c r="BQ739" s="70"/>
      <c r="BR739" s="70"/>
      <c r="BS739" s="70" t="b">
        <f t="shared" si="733"/>
        <v>0</v>
      </c>
      <c r="BT739" s="70">
        <f>COUNTA(B740:$O$830)</f>
        <v>0</v>
      </c>
      <c r="BU739" s="70"/>
      <c r="BV739" s="163"/>
      <c r="BW739" s="163"/>
      <c r="BX739" s="163"/>
      <c r="BY739" s="163"/>
      <c r="BZ739" s="163"/>
      <c r="CA739" s="163"/>
      <c r="CB739" s="163"/>
      <c r="CC739" s="163"/>
      <c r="CD739" s="163"/>
      <c r="CE739" s="163" t="str">
        <f t="shared" si="744"/>
        <v/>
      </c>
      <c r="CF739" s="163" t="str">
        <f t="shared" si="745"/>
        <v/>
      </c>
      <c r="CG739" s="163" t="str">
        <f t="shared" si="746"/>
        <v/>
      </c>
      <c r="CH739" s="163" t="str">
        <f t="shared" si="747"/>
        <v/>
      </c>
      <c r="CI739" s="163" t="str">
        <f t="shared" si="748"/>
        <v/>
      </c>
      <c r="CJ739" s="163" t="str">
        <f t="shared" si="749"/>
        <v/>
      </c>
      <c r="CK739" s="163" t="str">
        <f t="shared" si="750"/>
        <v/>
      </c>
      <c r="CL739" s="163" t="str">
        <f t="shared" si="751"/>
        <v/>
      </c>
      <c r="CM739" s="163" t="str">
        <f t="shared" si="752"/>
        <v/>
      </c>
      <c r="CN739" s="163"/>
      <c r="CO739" s="163"/>
      <c r="CP739" s="163" t="str">
        <f t="shared" si="753"/>
        <v/>
      </c>
      <c r="CQ739" s="163"/>
      <c r="CR739" s="163"/>
      <c r="CS739" s="185" t="str">
        <f t="shared" si="770"/>
        <v/>
      </c>
      <c r="CT739" s="70"/>
      <c r="CU739" s="70">
        <f t="shared" si="754"/>
        <v>0</v>
      </c>
      <c r="CV739" s="70">
        <f t="shared" si="755"/>
        <v>0</v>
      </c>
      <c r="CW739" s="70"/>
      <c r="CX739" s="96">
        <f t="shared" si="756"/>
        <v>0</v>
      </c>
      <c r="CY739" s="70"/>
      <c r="CZ739" s="70" t="e">
        <f t="shared" si="757"/>
        <v>#VALUE!</v>
      </c>
      <c r="DA739" s="70" t="e">
        <f t="shared" si="758"/>
        <v>#VALUE!</v>
      </c>
      <c r="DB739" s="70"/>
      <c r="DC739" s="70" t="b">
        <f t="shared" si="771"/>
        <v>0</v>
      </c>
      <c r="DD739" s="70">
        <f t="shared" si="759"/>
        <v>0</v>
      </c>
      <c r="DE739" s="70" t="str">
        <f t="shared" si="760"/>
        <v/>
      </c>
      <c r="DF739" s="70"/>
      <c r="DG739" s="70" t="str">
        <f t="shared" si="772"/>
        <v/>
      </c>
      <c r="DH739" s="70" t="b">
        <f t="shared" si="773"/>
        <v>0</v>
      </c>
      <c r="DI739" s="70" t="str">
        <f t="shared" si="774"/>
        <v/>
      </c>
      <c r="DJ739" s="70"/>
      <c r="DK739" s="70" t="str">
        <f t="shared" si="761"/>
        <v/>
      </c>
      <c r="DL739" s="70" t="str">
        <f t="shared" si="762"/>
        <v/>
      </c>
      <c r="DM739" s="70"/>
      <c r="DN739" s="70" t="str">
        <f t="shared" si="763"/>
        <v/>
      </c>
      <c r="DO739" s="70" t="str">
        <f>IF(DK739="","",AND((COUNTIF($DK$12:DL739,DK739))=1,(COUNTIF($DK$12:DL739,DL739))=1))</f>
        <v/>
      </c>
      <c r="DP739" s="70" t="str">
        <f>IF(DK739="","",AND((COUNTIF(DK739:$DL$812,DK739))=1,(COUNTIF(DK739:$DL$812,DL739))=1))</f>
        <v/>
      </c>
      <c r="DQ739" s="70"/>
      <c r="DR739" s="70" t="b">
        <f t="shared" si="764"/>
        <v>0</v>
      </c>
      <c r="DS739" s="70" t="b">
        <f t="shared" si="765"/>
        <v>0</v>
      </c>
      <c r="DT739" s="70">
        <f t="shared" si="775"/>
        <v>0</v>
      </c>
      <c r="DU739" s="70">
        <f t="shared" si="776"/>
        <v>0</v>
      </c>
      <c r="DV739" s="70" t="b">
        <f t="shared" si="766"/>
        <v>0</v>
      </c>
      <c r="DW739" s="70" t="b">
        <f t="shared" si="767"/>
        <v>0</v>
      </c>
      <c r="DX739" s="70"/>
      <c r="DY739" s="70" t="b">
        <f t="shared" si="768"/>
        <v>0</v>
      </c>
      <c r="DZ739" s="70">
        <f t="shared" si="769"/>
        <v>0</v>
      </c>
      <c r="EA739" s="70"/>
    </row>
    <row r="740" spans="1:131" x14ac:dyDescent="0.25">
      <c r="A740" s="24" t="str">
        <f t="shared" si="734"/>
        <v/>
      </c>
      <c r="B740" s="36"/>
      <c r="C740" s="37"/>
      <c r="D740" s="38"/>
      <c r="E740" s="37"/>
      <c r="F740" s="38"/>
      <c r="G740" s="39"/>
      <c r="H740" s="35"/>
      <c r="I740" s="30"/>
      <c r="J740" s="38"/>
      <c r="K740" s="36"/>
      <c r="L740" s="40"/>
      <c r="M740" s="43"/>
      <c r="N740" s="44"/>
      <c r="O740" s="35"/>
      <c r="P740" s="87"/>
      <c r="R740" s="70"/>
      <c r="S740" s="70"/>
      <c r="T740" s="99" t="s">
        <v>1621</v>
      </c>
      <c r="U740" s="146" t="s">
        <v>1622</v>
      </c>
      <c r="V740" s="70"/>
      <c r="W740" s="70"/>
      <c r="X740" s="70"/>
      <c r="Y740" s="70"/>
      <c r="Z740" t="b">
        <f t="shared" si="713"/>
        <v>0</v>
      </c>
      <c r="AA740" t="b">
        <f t="shared" si="735"/>
        <v>0</v>
      </c>
      <c r="AB740" t="b">
        <f t="shared" si="714"/>
        <v>0</v>
      </c>
      <c r="AC740" t="b">
        <f t="shared" si="715"/>
        <v>0</v>
      </c>
      <c r="AD740" s="101" t="b">
        <f t="shared" si="716"/>
        <v>0</v>
      </c>
      <c r="AE740" t="e">
        <f t="shared" si="717"/>
        <v>#VALUE!</v>
      </c>
      <c r="AF740" t="b">
        <f t="shared" si="718"/>
        <v>0</v>
      </c>
      <c r="AG740" s="135"/>
      <c r="AH740" s="82" t="b">
        <f t="shared" si="719"/>
        <v>0</v>
      </c>
      <c r="AI740" s="99" t="b">
        <f t="shared" si="720"/>
        <v>0</v>
      </c>
      <c r="AJ740" s="70" t="b">
        <f t="shared" si="721"/>
        <v>0</v>
      </c>
      <c r="AK740" s="111" t="b">
        <f t="shared" si="736"/>
        <v>0</v>
      </c>
      <c r="AL740" s="82" t="e">
        <f t="shared" si="722"/>
        <v>#VALUE!</v>
      </c>
      <c r="AM740" s="82" t="b">
        <f t="shared" si="723"/>
        <v>0</v>
      </c>
      <c r="AN740" s="82" t="b">
        <f t="shared" si="724"/>
        <v>0</v>
      </c>
      <c r="AO740" s="82" t="b">
        <f t="shared" si="737"/>
        <v>0</v>
      </c>
      <c r="AP740" s="82" t="b">
        <f t="shared" si="725"/>
        <v>0</v>
      </c>
      <c r="AQ740" s="82" t="b">
        <f t="shared" si="738"/>
        <v>0</v>
      </c>
      <c r="AR740" s="70">
        <f t="shared" si="739"/>
        <v>0</v>
      </c>
      <c r="AS740" s="82" t="b">
        <f t="shared" si="726"/>
        <v>0</v>
      </c>
      <c r="AT740" s="82" t="b">
        <f t="shared" si="727"/>
        <v>0</v>
      </c>
      <c r="AU740" s="82" t="b">
        <f t="shared" si="728"/>
        <v>0</v>
      </c>
      <c r="AV740" s="82" t="b">
        <f t="shared" si="729"/>
        <v>0</v>
      </c>
      <c r="AW740" s="82" t="b">
        <f t="shared" si="730"/>
        <v>0</v>
      </c>
      <c r="AX740" s="82" t="b">
        <f t="shared" si="731"/>
        <v>0</v>
      </c>
      <c r="AY740" s="82" t="b">
        <f t="shared" si="740"/>
        <v>0</v>
      </c>
      <c r="AZ740" s="82"/>
      <c r="BA740" s="82" t="b">
        <f t="shared" si="741"/>
        <v>0</v>
      </c>
      <c r="BB740" s="82" t="b">
        <f t="shared" si="742"/>
        <v>0</v>
      </c>
      <c r="BC740" s="82" t="b">
        <f t="shared" si="743"/>
        <v>0</v>
      </c>
      <c r="BD740" s="70"/>
      <c r="BE740" s="70" t="str">
        <f t="shared" si="732"/>
        <v/>
      </c>
      <c r="BF740" s="70">
        <v>729</v>
      </c>
      <c r="BG740" s="70"/>
      <c r="BH740" s="70"/>
      <c r="BI740" s="70"/>
      <c r="BJ740" s="70"/>
      <c r="BK740" s="70"/>
      <c r="BL740" s="70"/>
      <c r="BM740" s="70"/>
      <c r="BN740" s="70"/>
      <c r="BO740" s="70"/>
      <c r="BP740" s="70"/>
      <c r="BQ740" s="70"/>
      <c r="BR740" s="70"/>
      <c r="BS740" s="70" t="b">
        <f t="shared" si="733"/>
        <v>0</v>
      </c>
      <c r="BT740" s="70">
        <f>COUNTA(B741:$O$830)</f>
        <v>0</v>
      </c>
      <c r="BU740" s="70"/>
      <c r="BV740" s="163"/>
      <c r="BW740" s="163"/>
      <c r="BX740" s="163"/>
      <c r="BY740" s="163"/>
      <c r="BZ740" s="163"/>
      <c r="CA740" s="163"/>
      <c r="CB740" s="163"/>
      <c r="CC740" s="163"/>
      <c r="CD740" s="163"/>
      <c r="CE740" s="163" t="str">
        <f t="shared" si="744"/>
        <v/>
      </c>
      <c r="CF740" s="163" t="str">
        <f t="shared" si="745"/>
        <v/>
      </c>
      <c r="CG740" s="163" t="str">
        <f t="shared" si="746"/>
        <v/>
      </c>
      <c r="CH740" s="163" t="str">
        <f t="shared" si="747"/>
        <v/>
      </c>
      <c r="CI740" s="163" t="str">
        <f t="shared" si="748"/>
        <v/>
      </c>
      <c r="CJ740" s="163" t="str">
        <f t="shared" si="749"/>
        <v/>
      </c>
      <c r="CK740" s="163" t="str">
        <f t="shared" si="750"/>
        <v/>
      </c>
      <c r="CL740" s="163" t="str">
        <f t="shared" si="751"/>
        <v/>
      </c>
      <c r="CM740" s="163" t="str">
        <f t="shared" si="752"/>
        <v/>
      </c>
      <c r="CN740" s="163"/>
      <c r="CO740" s="163"/>
      <c r="CP740" s="163" t="str">
        <f t="shared" si="753"/>
        <v/>
      </c>
      <c r="CQ740" s="163"/>
      <c r="CR740" s="163"/>
      <c r="CS740" s="185" t="str">
        <f t="shared" si="770"/>
        <v/>
      </c>
      <c r="CT740" s="70"/>
      <c r="CU740" s="70">
        <f t="shared" si="754"/>
        <v>0</v>
      </c>
      <c r="CV740" s="70">
        <f t="shared" si="755"/>
        <v>0</v>
      </c>
      <c r="CW740" s="70"/>
      <c r="CX740" s="96">
        <f t="shared" si="756"/>
        <v>0</v>
      </c>
      <c r="CY740" s="70"/>
      <c r="CZ740" s="70" t="e">
        <f t="shared" si="757"/>
        <v>#VALUE!</v>
      </c>
      <c r="DA740" s="70" t="e">
        <f t="shared" si="758"/>
        <v>#VALUE!</v>
      </c>
      <c r="DB740" s="70"/>
      <c r="DC740" s="70" t="b">
        <f t="shared" si="771"/>
        <v>0</v>
      </c>
      <c r="DD740" s="70">
        <f t="shared" si="759"/>
        <v>0</v>
      </c>
      <c r="DE740" s="70" t="str">
        <f t="shared" si="760"/>
        <v/>
      </c>
      <c r="DF740" s="70"/>
      <c r="DG740" s="70" t="str">
        <f t="shared" si="772"/>
        <v/>
      </c>
      <c r="DH740" s="70" t="b">
        <f t="shared" si="773"/>
        <v>0</v>
      </c>
      <c r="DI740" s="70" t="str">
        <f t="shared" si="774"/>
        <v/>
      </c>
      <c r="DJ740" s="70"/>
      <c r="DK740" s="70" t="str">
        <f t="shared" si="761"/>
        <v/>
      </c>
      <c r="DL740" s="70" t="str">
        <f t="shared" si="762"/>
        <v/>
      </c>
      <c r="DM740" s="70"/>
      <c r="DN740" s="70" t="str">
        <f t="shared" si="763"/>
        <v/>
      </c>
      <c r="DO740" s="70" t="str">
        <f>IF(DK740="","",AND((COUNTIF($DK$12:DL740,DK740))=1,(COUNTIF($DK$12:DL740,DL740))=1))</f>
        <v/>
      </c>
      <c r="DP740" s="70" t="str">
        <f>IF(DK740="","",AND((COUNTIF(DK740:$DL$812,DK740))=1,(COUNTIF(DK740:$DL$812,DL740))=1))</f>
        <v/>
      </c>
      <c r="DQ740" s="70"/>
      <c r="DR740" s="70" t="b">
        <f t="shared" si="764"/>
        <v>0</v>
      </c>
      <c r="DS740" s="70" t="b">
        <f t="shared" si="765"/>
        <v>0</v>
      </c>
      <c r="DT740" s="70">
        <f t="shared" si="775"/>
        <v>0</v>
      </c>
      <c r="DU740" s="70">
        <f t="shared" si="776"/>
        <v>0</v>
      </c>
      <c r="DV740" s="70" t="b">
        <f t="shared" si="766"/>
        <v>0</v>
      </c>
      <c r="DW740" s="70" t="b">
        <f t="shared" si="767"/>
        <v>0</v>
      </c>
      <c r="DX740" s="70"/>
      <c r="DY740" s="70" t="b">
        <f t="shared" si="768"/>
        <v>0</v>
      </c>
      <c r="DZ740" s="70">
        <f t="shared" si="769"/>
        <v>0</v>
      </c>
      <c r="EA740" s="70"/>
    </row>
    <row r="741" spans="1:131" x14ac:dyDescent="0.25">
      <c r="A741" s="24" t="str">
        <f t="shared" si="734"/>
        <v/>
      </c>
      <c r="B741" s="36"/>
      <c r="C741" s="37"/>
      <c r="D741" s="38"/>
      <c r="E741" s="37"/>
      <c r="F741" s="38"/>
      <c r="G741" s="39"/>
      <c r="H741" s="35"/>
      <c r="I741" s="30"/>
      <c r="J741" s="38"/>
      <c r="K741" s="36"/>
      <c r="L741" s="40"/>
      <c r="M741" s="43"/>
      <c r="N741" s="44"/>
      <c r="O741" s="35"/>
      <c r="P741" s="87"/>
      <c r="R741" s="70"/>
      <c r="S741" s="70"/>
      <c r="T741" s="99" t="s">
        <v>1623</v>
      </c>
      <c r="U741" s="146" t="s">
        <v>1624</v>
      </c>
      <c r="V741" s="70"/>
      <c r="W741" s="70"/>
      <c r="X741" s="70"/>
      <c r="Y741" s="70"/>
      <c r="Z741" t="b">
        <f t="shared" si="713"/>
        <v>0</v>
      </c>
      <c r="AA741" t="b">
        <f t="shared" si="735"/>
        <v>0</v>
      </c>
      <c r="AB741" t="b">
        <f t="shared" si="714"/>
        <v>0</v>
      </c>
      <c r="AC741" t="b">
        <f t="shared" si="715"/>
        <v>0</v>
      </c>
      <c r="AD741" s="101" t="b">
        <f t="shared" si="716"/>
        <v>0</v>
      </c>
      <c r="AE741" t="e">
        <f t="shared" si="717"/>
        <v>#VALUE!</v>
      </c>
      <c r="AF741" t="b">
        <f t="shared" si="718"/>
        <v>0</v>
      </c>
      <c r="AG741" s="135"/>
      <c r="AH741" s="82" t="b">
        <f t="shared" si="719"/>
        <v>0</v>
      </c>
      <c r="AI741" s="99" t="b">
        <f t="shared" si="720"/>
        <v>0</v>
      </c>
      <c r="AJ741" s="70" t="b">
        <f t="shared" si="721"/>
        <v>0</v>
      </c>
      <c r="AK741" s="111" t="b">
        <f t="shared" si="736"/>
        <v>0</v>
      </c>
      <c r="AL741" s="82" t="e">
        <f t="shared" si="722"/>
        <v>#VALUE!</v>
      </c>
      <c r="AM741" s="82" t="b">
        <f t="shared" si="723"/>
        <v>0</v>
      </c>
      <c r="AN741" s="82" t="b">
        <f t="shared" si="724"/>
        <v>0</v>
      </c>
      <c r="AO741" s="82" t="b">
        <f t="shared" si="737"/>
        <v>0</v>
      </c>
      <c r="AP741" s="82" t="b">
        <f t="shared" si="725"/>
        <v>0</v>
      </c>
      <c r="AQ741" s="82" t="b">
        <f t="shared" si="738"/>
        <v>0</v>
      </c>
      <c r="AR741" s="70">
        <f t="shared" si="739"/>
        <v>0</v>
      </c>
      <c r="AS741" s="82" t="b">
        <f t="shared" si="726"/>
        <v>0</v>
      </c>
      <c r="AT741" s="82" t="b">
        <f t="shared" si="727"/>
        <v>0</v>
      </c>
      <c r="AU741" s="82" t="b">
        <f t="shared" si="728"/>
        <v>0</v>
      </c>
      <c r="AV741" s="82" t="b">
        <f t="shared" si="729"/>
        <v>0</v>
      </c>
      <c r="AW741" s="82" t="b">
        <f t="shared" si="730"/>
        <v>0</v>
      </c>
      <c r="AX741" s="82" t="b">
        <f t="shared" si="731"/>
        <v>0</v>
      </c>
      <c r="AY741" s="82" t="b">
        <f t="shared" si="740"/>
        <v>0</v>
      </c>
      <c r="AZ741" s="82"/>
      <c r="BA741" s="82" t="b">
        <f t="shared" si="741"/>
        <v>0</v>
      </c>
      <c r="BB741" s="82" t="b">
        <f t="shared" si="742"/>
        <v>0</v>
      </c>
      <c r="BC741" s="82" t="b">
        <f t="shared" si="743"/>
        <v>0</v>
      </c>
      <c r="BD741" s="70"/>
      <c r="BE741" s="70" t="str">
        <f t="shared" si="732"/>
        <v/>
      </c>
      <c r="BF741" s="70">
        <v>730</v>
      </c>
      <c r="BG741" s="70"/>
      <c r="BH741" s="70"/>
      <c r="BI741" s="70"/>
      <c r="BJ741" s="70"/>
      <c r="BK741" s="70"/>
      <c r="BL741" s="70"/>
      <c r="BM741" s="70"/>
      <c r="BN741" s="70"/>
      <c r="BO741" s="70"/>
      <c r="BP741" s="70"/>
      <c r="BQ741" s="70"/>
      <c r="BR741" s="70"/>
      <c r="BS741" s="70" t="b">
        <f t="shared" si="733"/>
        <v>0</v>
      </c>
      <c r="BT741" s="70">
        <f>COUNTA(B742:$O$830)</f>
        <v>0</v>
      </c>
      <c r="BU741" s="70"/>
      <c r="BV741" s="163"/>
      <c r="BW741" s="163"/>
      <c r="BX741" s="163"/>
      <c r="BY741" s="163"/>
      <c r="BZ741" s="163"/>
      <c r="CA741" s="163"/>
      <c r="CB741" s="163"/>
      <c r="CC741" s="163"/>
      <c r="CD741" s="163"/>
      <c r="CE741" s="163" t="str">
        <f t="shared" si="744"/>
        <v/>
      </c>
      <c r="CF741" s="163" t="str">
        <f t="shared" si="745"/>
        <v/>
      </c>
      <c r="CG741" s="163" t="str">
        <f t="shared" si="746"/>
        <v/>
      </c>
      <c r="CH741" s="163" t="str">
        <f t="shared" si="747"/>
        <v/>
      </c>
      <c r="CI741" s="163" t="str">
        <f t="shared" si="748"/>
        <v/>
      </c>
      <c r="CJ741" s="163" t="str">
        <f t="shared" si="749"/>
        <v/>
      </c>
      <c r="CK741" s="163" t="str">
        <f t="shared" si="750"/>
        <v/>
      </c>
      <c r="CL741" s="163" t="str">
        <f t="shared" si="751"/>
        <v/>
      </c>
      <c r="CM741" s="163" t="str">
        <f t="shared" si="752"/>
        <v/>
      </c>
      <c r="CN741" s="163"/>
      <c r="CO741" s="163"/>
      <c r="CP741" s="163" t="str">
        <f t="shared" si="753"/>
        <v/>
      </c>
      <c r="CQ741" s="163"/>
      <c r="CR741" s="163"/>
      <c r="CS741" s="185" t="str">
        <f t="shared" si="770"/>
        <v/>
      </c>
      <c r="CT741" s="70"/>
      <c r="CU741" s="70">
        <f t="shared" si="754"/>
        <v>0</v>
      </c>
      <c r="CV741" s="70">
        <f t="shared" si="755"/>
        <v>0</v>
      </c>
      <c r="CW741" s="70"/>
      <c r="CX741" s="96">
        <f t="shared" si="756"/>
        <v>0</v>
      </c>
      <c r="CY741" s="70"/>
      <c r="CZ741" s="70" t="e">
        <f t="shared" si="757"/>
        <v>#VALUE!</v>
      </c>
      <c r="DA741" s="70" t="e">
        <f t="shared" si="758"/>
        <v>#VALUE!</v>
      </c>
      <c r="DB741" s="70"/>
      <c r="DC741" s="70" t="b">
        <f t="shared" si="771"/>
        <v>0</v>
      </c>
      <c r="DD741" s="70">
        <f t="shared" si="759"/>
        <v>0</v>
      </c>
      <c r="DE741" s="70" t="str">
        <f t="shared" si="760"/>
        <v/>
      </c>
      <c r="DF741" s="70"/>
      <c r="DG741" s="70" t="str">
        <f t="shared" si="772"/>
        <v/>
      </c>
      <c r="DH741" s="70" t="b">
        <f t="shared" si="773"/>
        <v>0</v>
      </c>
      <c r="DI741" s="70" t="str">
        <f t="shared" si="774"/>
        <v/>
      </c>
      <c r="DJ741" s="70"/>
      <c r="DK741" s="70" t="str">
        <f t="shared" si="761"/>
        <v/>
      </c>
      <c r="DL741" s="70" t="str">
        <f t="shared" si="762"/>
        <v/>
      </c>
      <c r="DM741" s="70"/>
      <c r="DN741" s="70" t="str">
        <f t="shared" si="763"/>
        <v/>
      </c>
      <c r="DO741" s="70" t="str">
        <f>IF(DK741="","",AND((COUNTIF($DK$12:DL741,DK741))=1,(COUNTIF($DK$12:DL741,DL741))=1))</f>
        <v/>
      </c>
      <c r="DP741" s="70" t="str">
        <f>IF(DK741="","",AND((COUNTIF(DK741:$DL$812,DK741))=1,(COUNTIF(DK741:$DL$812,DL741))=1))</f>
        <v/>
      </c>
      <c r="DQ741" s="70"/>
      <c r="DR741" s="70" t="b">
        <f t="shared" si="764"/>
        <v>0</v>
      </c>
      <c r="DS741" s="70" t="b">
        <f t="shared" si="765"/>
        <v>0</v>
      </c>
      <c r="DT741" s="70">
        <f t="shared" si="775"/>
        <v>0</v>
      </c>
      <c r="DU741" s="70">
        <f t="shared" si="776"/>
        <v>0</v>
      </c>
      <c r="DV741" s="70" t="b">
        <f t="shared" si="766"/>
        <v>0</v>
      </c>
      <c r="DW741" s="70" t="b">
        <f t="shared" si="767"/>
        <v>0</v>
      </c>
      <c r="DX741" s="70"/>
      <c r="DY741" s="70" t="b">
        <f t="shared" si="768"/>
        <v>0</v>
      </c>
      <c r="DZ741" s="70">
        <f t="shared" si="769"/>
        <v>0</v>
      </c>
      <c r="EA741" s="70"/>
    </row>
    <row r="742" spans="1:131" x14ac:dyDescent="0.25">
      <c r="A742" s="24" t="str">
        <f t="shared" si="734"/>
        <v/>
      </c>
      <c r="B742" s="36"/>
      <c r="C742" s="37"/>
      <c r="D742" s="38"/>
      <c r="E742" s="37"/>
      <c r="F742" s="38"/>
      <c r="G742" s="39"/>
      <c r="H742" s="35"/>
      <c r="I742" s="30"/>
      <c r="J742" s="38"/>
      <c r="K742" s="36"/>
      <c r="L742" s="40"/>
      <c r="M742" s="43"/>
      <c r="N742" s="44"/>
      <c r="O742" s="35"/>
      <c r="P742" s="87"/>
      <c r="R742" s="70"/>
      <c r="S742" s="70"/>
      <c r="T742" s="99" t="s">
        <v>1625</v>
      </c>
      <c r="U742" s="146" t="s">
        <v>1626</v>
      </c>
      <c r="V742" s="70"/>
      <c r="W742" s="70"/>
      <c r="X742" s="70"/>
      <c r="Y742" s="70"/>
      <c r="Z742" t="b">
        <f t="shared" si="713"/>
        <v>0</v>
      </c>
      <c r="AA742" t="b">
        <f t="shared" si="735"/>
        <v>0</v>
      </c>
      <c r="AB742" t="b">
        <f t="shared" si="714"/>
        <v>0</v>
      </c>
      <c r="AC742" t="b">
        <f t="shared" si="715"/>
        <v>0</v>
      </c>
      <c r="AD742" s="101" t="b">
        <f t="shared" si="716"/>
        <v>0</v>
      </c>
      <c r="AE742" t="e">
        <f t="shared" si="717"/>
        <v>#VALUE!</v>
      </c>
      <c r="AF742" t="b">
        <f t="shared" si="718"/>
        <v>0</v>
      </c>
      <c r="AG742" s="135"/>
      <c r="AH742" s="82" t="b">
        <f t="shared" si="719"/>
        <v>0</v>
      </c>
      <c r="AI742" s="99" t="b">
        <f t="shared" si="720"/>
        <v>0</v>
      </c>
      <c r="AJ742" s="70" t="b">
        <f t="shared" si="721"/>
        <v>0</v>
      </c>
      <c r="AK742" s="111" t="b">
        <f t="shared" si="736"/>
        <v>0</v>
      </c>
      <c r="AL742" s="82" t="e">
        <f t="shared" si="722"/>
        <v>#VALUE!</v>
      </c>
      <c r="AM742" s="82" t="b">
        <f t="shared" si="723"/>
        <v>0</v>
      </c>
      <c r="AN742" s="82" t="b">
        <f t="shared" si="724"/>
        <v>0</v>
      </c>
      <c r="AO742" s="82" t="b">
        <f t="shared" si="737"/>
        <v>0</v>
      </c>
      <c r="AP742" s="82" t="b">
        <f t="shared" si="725"/>
        <v>0</v>
      </c>
      <c r="AQ742" s="82" t="b">
        <f t="shared" si="738"/>
        <v>0</v>
      </c>
      <c r="AR742" s="70">
        <f t="shared" si="739"/>
        <v>0</v>
      </c>
      <c r="AS742" s="82" t="b">
        <f t="shared" si="726"/>
        <v>0</v>
      </c>
      <c r="AT742" s="82" t="b">
        <f t="shared" si="727"/>
        <v>0</v>
      </c>
      <c r="AU742" s="82" t="b">
        <f t="shared" si="728"/>
        <v>0</v>
      </c>
      <c r="AV742" s="82" t="b">
        <f t="shared" si="729"/>
        <v>0</v>
      </c>
      <c r="AW742" s="82" t="b">
        <f t="shared" si="730"/>
        <v>0</v>
      </c>
      <c r="AX742" s="82" t="b">
        <f t="shared" si="731"/>
        <v>0</v>
      </c>
      <c r="AY742" s="82" t="b">
        <f t="shared" si="740"/>
        <v>0</v>
      </c>
      <c r="AZ742" s="82"/>
      <c r="BA742" s="82" t="b">
        <f t="shared" si="741"/>
        <v>0</v>
      </c>
      <c r="BB742" s="82" t="b">
        <f t="shared" si="742"/>
        <v>0</v>
      </c>
      <c r="BC742" s="82" t="b">
        <f t="shared" si="743"/>
        <v>0</v>
      </c>
      <c r="BD742" s="70"/>
      <c r="BE742" s="70" t="str">
        <f t="shared" si="732"/>
        <v/>
      </c>
      <c r="BF742" s="70">
        <v>731</v>
      </c>
      <c r="BG742" s="70"/>
      <c r="BH742" s="70"/>
      <c r="BI742" s="70"/>
      <c r="BJ742" s="70"/>
      <c r="BK742" s="70"/>
      <c r="BL742" s="70"/>
      <c r="BM742" s="70"/>
      <c r="BN742" s="70"/>
      <c r="BO742" s="70"/>
      <c r="BP742" s="70"/>
      <c r="BQ742" s="70"/>
      <c r="BR742" s="70"/>
      <c r="BS742" s="70" t="b">
        <f t="shared" si="733"/>
        <v>0</v>
      </c>
      <c r="BT742" s="70">
        <f>COUNTA(B743:$O$830)</f>
        <v>0</v>
      </c>
      <c r="BU742" s="70"/>
      <c r="BV742" s="163"/>
      <c r="BW742" s="163"/>
      <c r="BX742" s="163"/>
      <c r="BY742" s="163"/>
      <c r="BZ742" s="163"/>
      <c r="CA742" s="163"/>
      <c r="CB742" s="163"/>
      <c r="CC742" s="163"/>
      <c r="CD742" s="163"/>
      <c r="CE742" s="163" t="str">
        <f t="shared" si="744"/>
        <v/>
      </c>
      <c r="CF742" s="163" t="str">
        <f t="shared" si="745"/>
        <v/>
      </c>
      <c r="CG742" s="163" t="str">
        <f t="shared" si="746"/>
        <v/>
      </c>
      <c r="CH742" s="163" t="str">
        <f t="shared" si="747"/>
        <v/>
      </c>
      <c r="CI742" s="163" t="str">
        <f t="shared" si="748"/>
        <v/>
      </c>
      <c r="CJ742" s="163" t="str">
        <f t="shared" si="749"/>
        <v/>
      </c>
      <c r="CK742" s="163" t="str">
        <f t="shared" si="750"/>
        <v/>
      </c>
      <c r="CL742" s="163" t="str">
        <f t="shared" si="751"/>
        <v/>
      </c>
      <c r="CM742" s="163" t="str">
        <f t="shared" si="752"/>
        <v/>
      </c>
      <c r="CN742" s="163"/>
      <c r="CO742" s="163"/>
      <c r="CP742" s="163" t="str">
        <f t="shared" si="753"/>
        <v/>
      </c>
      <c r="CQ742" s="163"/>
      <c r="CR742" s="163"/>
      <c r="CS742" s="185" t="str">
        <f t="shared" si="770"/>
        <v/>
      </c>
      <c r="CT742" s="70"/>
      <c r="CU742" s="70">
        <f t="shared" si="754"/>
        <v>0</v>
      </c>
      <c r="CV742" s="70">
        <f t="shared" si="755"/>
        <v>0</v>
      </c>
      <c r="CW742" s="70"/>
      <c r="CX742" s="96">
        <f t="shared" si="756"/>
        <v>0</v>
      </c>
      <c r="CY742" s="70"/>
      <c r="CZ742" s="70" t="e">
        <f t="shared" si="757"/>
        <v>#VALUE!</v>
      </c>
      <c r="DA742" s="70" t="e">
        <f t="shared" si="758"/>
        <v>#VALUE!</v>
      </c>
      <c r="DB742" s="70"/>
      <c r="DC742" s="70" t="b">
        <f t="shared" si="771"/>
        <v>0</v>
      </c>
      <c r="DD742" s="70">
        <f t="shared" si="759"/>
        <v>0</v>
      </c>
      <c r="DE742" s="70" t="str">
        <f t="shared" si="760"/>
        <v/>
      </c>
      <c r="DF742" s="70"/>
      <c r="DG742" s="70" t="str">
        <f t="shared" si="772"/>
        <v/>
      </c>
      <c r="DH742" s="70" t="b">
        <f t="shared" si="773"/>
        <v>0</v>
      </c>
      <c r="DI742" s="70" t="str">
        <f t="shared" si="774"/>
        <v/>
      </c>
      <c r="DJ742" s="70"/>
      <c r="DK742" s="70" t="str">
        <f t="shared" si="761"/>
        <v/>
      </c>
      <c r="DL742" s="70" t="str">
        <f t="shared" si="762"/>
        <v/>
      </c>
      <c r="DM742" s="70"/>
      <c r="DN742" s="70" t="str">
        <f t="shared" si="763"/>
        <v/>
      </c>
      <c r="DO742" s="70" t="str">
        <f>IF(DK742="","",AND((COUNTIF($DK$12:DL742,DK742))=1,(COUNTIF($DK$12:DL742,DL742))=1))</f>
        <v/>
      </c>
      <c r="DP742" s="70" t="str">
        <f>IF(DK742="","",AND((COUNTIF(DK742:$DL$812,DK742))=1,(COUNTIF(DK742:$DL$812,DL742))=1))</f>
        <v/>
      </c>
      <c r="DQ742" s="70"/>
      <c r="DR742" s="70" t="b">
        <f t="shared" si="764"/>
        <v>0</v>
      </c>
      <c r="DS742" s="70" t="b">
        <f t="shared" si="765"/>
        <v>0</v>
      </c>
      <c r="DT742" s="70">
        <f t="shared" si="775"/>
        <v>0</v>
      </c>
      <c r="DU742" s="70">
        <f t="shared" si="776"/>
        <v>0</v>
      </c>
      <c r="DV742" s="70" t="b">
        <f t="shared" si="766"/>
        <v>0</v>
      </c>
      <c r="DW742" s="70" t="b">
        <f t="shared" si="767"/>
        <v>0</v>
      </c>
      <c r="DX742" s="70"/>
      <c r="DY742" s="70" t="b">
        <f t="shared" si="768"/>
        <v>0</v>
      </c>
      <c r="DZ742" s="70">
        <f t="shared" si="769"/>
        <v>0</v>
      </c>
      <c r="EA742" s="70"/>
    </row>
    <row r="743" spans="1:131" x14ac:dyDescent="0.25">
      <c r="A743" s="24" t="str">
        <f t="shared" si="734"/>
        <v/>
      </c>
      <c r="B743" s="36"/>
      <c r="C743" s="37"/>
      <c r="D743" s="38"/>
      <c r="E743" s="37"/>
      <c r="F743" s="38"/>
      <c r="G743" s="39"/>
      <c r="H743" s="35"/>
      <c r="I743" s="30"/>
      <c r="J743" s="38"/>
      <c r="K743" s="36"/>
      <c r="L743" s="40"/>
      <c r="M743" s="43"/>
      <c r="N743" s="44"/>
      <c r="O743" s="35"/>
      <c r="P743" s="87"/>
      <c r="R743" s="70"/>
      <c r="S743" s="70"/>
      <c r="T743" s="99" t="s">
        <v>1627</v>
      </c>
      <c r="U743" s="146" t="s">
        <v>1628</v>
      </c>
      <c r="V743" s="70"/>
      <c r="W743" s="70"/>
      <c r="X743" s="70"/>
      <c r="Y743" s="70"/>
      <c r="Z743" t="b">
        <f t="shared" si="713"/>
        <v>0</v>
      </c>
      <c r="AA743" t="b">
        <f t="shared" si="735"/>
        <v>0</v>
      </c>
      <c r="AB743" t="b">
        <f t="shared" si="714"/>
        <v>0</v>
      </c>
      <c r="AC743" t="b">
        <f t="shared" si="715"/>
        <v>0</v>
      </c>
      <c r="AD743" s="101" t="b">
        <f t="shared" si="716"/>
        <v>0</v>
      </c>
      <c r="AE743" t="e">
        <f t="shared" si="717"/>
        <v>#VALUE!</v>
      </c>
      <c r="AF743" t="b">
        <f t="shared" si="718"/>
        <v>0</v>
      </c>
      <c r="AG743" s="135"/>
      <c r="AH743" s="82" t="b">
        <f t="shared" si="719"/>
        <v>0</v>
      </c>
      <c r="AI743" s="99" t="b">
        <f t="shared" si="720"/>
        <v>0</v>
      </c>
      <c r="AJ743" s="70" t="b">
        <f t="shared" si="721"/>
        <v>0</v>
      </c>
      <c r="AK743" s="111" t="b">
        <f t="shared" si="736"/>
        <v>0</v>
      </c>
      <c r="AL743" s="82" t="e">
        <f t="shared" si="722"/>
        <v>#VALUE!</v>
      </c>
      <c r="AM743" s="82" t="b">
        <f t="shared" si="723"/>
        <v>0</v>
      </c>
      <c r="AN743" s="82" t="b">
        <f t="shared" si="724"/>
        <v>0</v>
      </c>
      <c r="AO743" s="82" t="b">
        <f t="shared" si="737"/>
        <v>0</v>
      </c>
      <c r="AP743" s="82" t="b">
        <f t="shared" si="725"/>
        <v>0</v>
      </c>
      <c r="AQ743" s="82" t="b">
        <f t="shared" si="738"/>
        <v>0</v>
      </c>
      <c r="AR743" s="70">
        <f t="shared" si="739"/>
        <v>0</v>
      </c>
      <c r="AS743" s="82" t="b">
        <f t="shared" si="726"/>
        <v>0</v>
      </c>
      <c r="AT743" s="82" t="b">
        <f t="shared" si="727"/>
        <v>0</v>
      </c>
      <c r="AU743" s="82" t="b">
        <f t="shared" si="728"/>
        <v>0</v>
      </c>
      <c r="AV743" s="82" t="b">
        <f t="shared" si="729"/>
        <v>0</v>
      </c>
      <c r="AW743" s="82" t="b">
        <f t="shared" si="730"/>
        <v>0</v>
      </c>
      <c r="AX743" s="82" t="b">
        <f t="shared" si="731"/>
        <v>0</v>
      </c>
      <c r="AY743" s="82" t="b">
        <f t="shared" si="740"/>
        <v>0</v>
      </c>
      <c r="AZ743" s="82"/>
      <c r="BA743" s="82" t="b">
        <f t="shared" si="741"/>
        <v>0</v>
      </c>
      <c r="BB743" s="82" t="b">
        <f t="shared" si="742"/>
        <v>0</v>
      </c>
      <c r="BC743" s="82" t="b">
        <f t="shared" si="743"/>
        <v>0</v>
      </c>
      <c r="BD743" s="70"/>
      <c r="BE743" s="70" t="str">
        <f t="shared" si="732"/>
        <v/>
      </c>
      <c r="BF743" s="70">
        <v>732</v>
      </c>
      <c r="BG743" s="70"/>
      <c r="BH743" s="70"/>
      <c r="BI743" s="70"/>
      <c r="BJ743" s="70"/>
      <c r="BK743" s="70"/>
      <c r="BL743" s="70"/>
      <c r="BM743" s="70"/>
      <c r="BN743" s="70"/>
      <c r="BO743" s="70"/>
      <c r="BP743" s="70"/>
      <c r="BQ743" s="70"/>
      <c r="BR743" s="70"/>
      <c r="BS743" s="70" t="b">
        <f t="shared" si="733"/>
        <v>0</v>
      </c>
      <c r="BT743" s="70">
        <f>COUNTA(B744:$O$830)</f>
        <v>0</v>
      </c>
      <c r="BU743" s="70"/>
      <c r="BV743" s="163"/>
      <c r="BW743" s="163"/>
      <c r="BX743" s="163"/>
      <c r="BY743" s="163"/>
      <c r="BZ743" s="163"/>
      <c r="CA743" s="163"/>
      <c r="CB743" s="163"/>
      <c r="CC743" s="163"/>
      <c r="CD743" s="163"/>
      <c r="CE743" s="163" t="str">
        <f t="shared" si="744"/>
        <v/>
      </c>
      <c r="CF743" s="163" t="str">
        <f t="shared" si="745"/>
        <v/>
      </c>
      <c r="CG743" s="163" t="str">
        <f t="shared" si="746"/>
        <v/>
      </c>
      <c r="CH743" s="163" t="str">
        <f t="shared" si="747"/>
        <v/>
      </c>
      <c r="CI743" s="163" t="str">
        <f t="shared" si="748"/>
        <v/>
      </c>
      <c r="CJ743" s="163" t="str">
        <f t="shared" si="749"/>
        <v/>
      </c>
      <c r="CK743" s="163" t="str">
        <f t="shared" si="750"/>
        <v/>
      </c>
      <c r="CL743" s="163" t="str">
        <f t="shared" si="751"/>
        <v/>
      </c>
      <c r="CM743" s="163" t="str">
        <f t="shared" si="752"/>
        <v/>
      </c>
      <c r="CN743" s="163"/>
      <c r="CO743" s="163"/>
      <c r="CP743" s="163" t="str">
        <f t="shared" si="753"/>
        <v/>
      </c>
      <c r="CQ743" s="163"/>
      <c r="CR743" s="163"/>
      <c r="CS743" s="185" t="str">
        <f t="shared" si="770"/>
        <v/>
      </c>
      <c r="CT743" s="70"/>
      <c r="CU743" s="70">
        <f t="shared" si="754"/>
        <v>0</v>
      </c>
      <c r="CV743" s="70">
        <f t="shared" si="755"/>
        <v>0</v>
      </c>
      <c r="CW743" s="70"/>
      <c r="CX743" s="96">
        <f t="shared" si="756"/>
        <v>0</v>
      </c>
      <c r="CY743" s="70"/>
      <c r="CZ743" s="70" t="e">
        <f t="shared" si="757"/>
        <v>#VALUE!</v>
      </c>
      <c r="DA743" s="70" t="e">
        <f t="shared" si="758"/>
        <v>#VALUE!</v>
      </c>
      <c r="DB743" s="70"/>
      <c r="DC743" s="70" t="b">
        <f t="shared" si="771"/>
        <v>0</v>
      </c>
      <c r="DD743" s="70">
        <f t="shared" si="759"/>
        <v>0</v>
      </c>
      <c r="DE743" s="70" t="str">
        <f t="shared" si="760"/>
        <v/>
      </c>
      <c r="DF743" s="70"/>
      <c r="DG743" s="70" t="str">
        <f t="shared" si="772"/>
        <v/>
      </c>
      <c r="DH743" s="70" t="b">
        <f t="shared" si="773"/>
        <v>0</v>
      </c>
      <c r="DI743" s="70" t="str">
        <f t="shared" si="774"/>
        <v/>
      </c>
      <c r="DJ743" s="70"/>
      <c r="DK743" s="70" t="str">
        <f t="shared" si="761"/>
        <v/>
      </c>
      <c r="DL743" s="70" t="str">
        <f t="shared" si="762"/>
        <v/>
      </c>
      <c r="DM743" s="70"/>
      <c r="DN743" s="70" t="str">
        <f t="shared" si="763"/>
        <v/>
      </c>
      <c r="DO743" s="70" t="str">
        <f>IF(DK743="","",AND((COUNTIF($DK$12:DL743,DK743))=1,(COUNTIF($DK$12:DL743,DL743))=1))</f>
        <v/>
      </c>
      <c r="DP743" s="70" t="str">
        <f>IF(DK743="","",AND((COUNTIF(DK743:$DL$812,DK743))=1,(COUNTIF(DK743:$DL$812,DL743))=1))</f>
        <v/>
      </c>
      <c r="DQ743" s="70"/>
      <c r="DR743" s="70" t="b">
        <f t="shared" si="764"/>
        <v>0</v>
      </c>
      <c r="DS743" s="70" t="b">
        <f t="shared" si="765"/>
        <v>0</v>
      </c>
      <c r="DT743" s="70">
        <f t="shared" si="775"/>
        <v>0</v>
      </c>
      <c r="DU743" s="70">
        <f t="shared" si="776"/>
        <v>0</v>
      </c>
      <c r="DV743" s="70" t="b">
        <f t="shared" si="766"/>
        <v>0</v>
      </c>
      <c r="DW743" s="70" t="b">
        <f t="shared" si="767"/>
        <v>0</v>
      </c>
      <c r="DX743" s="70"/>
      <c r="DY743" s="70" t="b">
        <f t="shared" si="768"/>
        <v>0</v>
      </c>
      <c r="DZ743" s="70">
        <f t="shared" si="769"/>
        <v>0</v>
      </c>
      <c r="EA743" s="70"/>
    </row>
    <row r="744" spans="1:131" x14ac:dyDescent="0.25">
      <c r="A744" s="24" t="str">
        <f t="shared" si="734"/>
        <v/>
      </c>
      <c r="B744" s="36"/>
      <c r="C744" s="37"/>
      <c r="D744" s="38"/>
      <c r="E744" s="37"/>
      <c r="F744" s="38"/>
      <c r="G744" s="39"/>
      <c r="H744" s="35"/>
      <c r="I744" s="30"/>
      <c r="J744" s="38"/>
      <c r="K744" s="36"/>
      <c r="L744" s="40"/>
      <c r="M744" s="43"/>
      <c r="N744" s="44"/>
      <c r="O744" s="35"/>
      <c r="P744" s="87"/>
      <c r="R744" s="70"/>
      <c r="S744" s="70"/>
      <c r="T744" s="99" t="s">
        <v>1629</v>
      </c>
      <c r="U744" s="146" t="s">
        <v>1630</v>
      </c>
      <c r="V744" s="70"/>
      <c r="W744" s="70"/>
      <c r="X744" s="70"/>
      <c r="Y744" s="70"/>
      <c r="Z744" t="b">
        <f t="shared" si="713"/>
        <v>0</v>
      </c>
      <c r="AA744" t="b">
        <f t="shared" si="735"/>
        <v>0</v>
      </c>
      <c r="AB744" t="b">
        <f t="shared" si="714"/>
        <v>0</v>
      </c>
      <c r="AC744" t="b">
        <f t="shared" si="715"/>
        <v>0</v>
      </c>
      <c r="AD744" s="101" t="b">
        <f t="shared" si="716"/>
        <v>0</v>
      </c>
      <c r="AE744" t="e">
        <f t="shared" si="717"/>
        <v>#VALUE!</v>
      </c>
      <c r="AF744" t="b">
        <f t="shared" si="718"/>
        <v>0</v>
      </c>
      <c r="AG744" s="135"/>
      <c r="AH744" s="82" t="b">
        <f t="shared" si="719"/>
        <v>0</v>
      </c>
      <c r="AI744" s="99" t="b">
        <f t="shared" si="720"/>
        <v>0</v>
      </c>
      <c r="AJ744" s="70" t="b">
        <f t="shared" si="721"/>
        <v>0</v>
      </c>
      <c r="AK744" s="111" t="b">
        <f t="shared" si="736"/>
        <v>0</v>
      </c>
      <c r="AL744" s="82" t="e">
        <f t="shared" si="722"/>
        <v>#VALUE!</v>
      </c>
      <c r="AM744" s="82" t="b">
        <f t="shared" si="723"/>
        <v>0</v>
      </c>
      <c r="AN744" s="82" t="b">
        <f t="shared" si="724"/>
        <v>0</v>
      </c>
      <c r="AO744" s="82" t="b">
        <f t="shared" si="737"/>
        <v>0</v>
      </c>
      <c r="AP744" s="82" t="b">
        <f t="shared" si="725"/>
        <v>0</v>
      </c>
      <c r="AQ744" s="82" t="b">
        <f t="shared" si="738"/>
        <v>0</v>
      </c>
      <c r="AR744" s="70">
        <f t="shared" si="739"/>
        <v>0</v>
      </c>
      <c r="AS744" s="82" t="b">
        <f t="shared" si="726"/>
        <v>0</v>
      </c>
      <c r="AT744" s="82" t="b">
        <f t="shared" si="727"/>
        <v>0</v>
      </c>
      <c r="AU744" s="82" t="b">
        <f t="shared" si="728"/>
        <v>0</v>
      </c>
      <c r="AV744" s="82" t="b">
        <f t="shared" si="729"/>
        <v>0</v>
      </c>
      <c r="AW744" s="82" t="b">
        <f t="shared" si="730"/>
        <v>0</v>
      </c>
      <c r="AX744" s="82" t="b">
        <f t="shared" si="731"/>
        <v>0</v>
      </c>
      <c r="AY744" s="82" t="b">
        <f t="shared" si="740"/>
        <v>0</v>
      </c>
      <c r="AZ744" s="82"/>
      <c r="BA744" s="82" t="b">
        <f t="shared" si="741"/>
        <v>0</v>
      </c>
      <c r="BB744" s="82" t="b">
        <f t="shared" si="742"/>
        <v>0</v>
      </c>
      <c r="BC744" s="82" t="b">
        <f t="shared" si="743"/>
        <v>0</v>
      </c>
      <c r="BD744" s="70"/>
      <c r="BE744" s="70" t="str">
        <f t="shared" si="732"/>
        <v/>
      </c>
      <c r="BF744" s="70">
        <v>733</v>
      </c>
      <c r="BG744" s="70"/>
      <c r="BH744" s="70"/>
      <c r="BI744" s="70"/>
      <c r="BJ744" s="70"/>
      <c r="BK744" s="70"/>
      <c r="BL744" s="70"/>
      <c r="BM744" s="70"/>
      <c r="BN744" s="70"/>
      <c r="BO744" s="70"/>
      <c r="BP744" s="70"/>
      <c r="BQ744" s="70"/>
      <c r="BR744" s="70"/>
      <c r="BS744" s="70" t="b">
        <f t="shared" si="733"/>
        <v>0</v>
      </c>
      <c r="BT744" s="70">
        <f>COUNTA(B745:$O$830)</f>
        <v>0</v>
      </c>
      <c r="BU744" s="70"/>
      <c r="BV744" s="163"/>
      <c r="BW744" s="163"/>
      <c r="BX744" s="163"/>
      <c r="BY744" s="163"/>
      <c r="BZ744" s="163"/>
      <c r="CA744" s="163"/>
      <c r="CB744" s="163"/>
      <c r="CC744" s="163"/>
      <c r="CD744" s="163"/>
      <c r="CE744" s="163" t="str">
        <f t="shared" si="744"/>
        <v/>
      </c>
      <c r="CF744" s="163" t="str">
        <f t="shared" si="745"/>
        <v/>
      </c>
      <c r="CG744" s="163" t="str">
        <f t="shared" si="746"/>
        <v/>
      </c>
      <c r="CH744" s="163" t="str">
        <f t="shared" si="747"/>
        <v/>
      </c>
      <c r="CI744" s="163" t="str">
        <f t="shared" si="748"/>
        <v/>
      </c>
      <c r="CJ744" s="163" t="str">
        <f t="shared" si="749"/>
        <v/>
      </c>
      <c r="CK744" s="163" t="str">
        <f t="shared" si="750"/>
        <v/>
      </c>
      <c r="CL744" s="163" t="str">
        <f t="shared" si="751"/>
        <v/>
      </c>
      <c r="CM744" s="163" t="str">
        <f t="shared" si="752"/>
        <v/>
      </c>
      <c r="CN744" s="163"/>
      <c r="CO744" s="163"/>
      <c r="CP744" s="163" t="str">
        <f t="shared" si="753"/>
        <v/>
      </c>
      <c r="CQ744" s="163"/>
      <c r="CR744" s="163"/>
      <c r="CS744" s="185" t="str">
        <f t="shared" si="770"/>
        <v/>
      </c>
      <c r="CT744" s="70"/>
      <c r="CU744" s="70">
        <f t="shared" si="754"/>
        <v>0</v>
      </c>
      <c r="CV744" s="70">
        <f t="shared" si="755"/>
        <v>0</v>
      </c>
      <c r="CW744" s="70"/>
      <c r="CX744" s="96">
        <f t="shared" si="756"/>
        <v>0</v>
      </c>
      <c r="CY744" s="70"/>
      <c r="CZ744" s="70" t="e">
        <f t="shared" si="757"/>
        <v>#VALUE!</v>
      </c>
      <c r="DA744" s="70" t="e">
        <f t="shared" si="758"/>
        <v>#VALUE!</v>
      </c>
      <c r="DB744" s="70"/>
      <c r="DC744" s="70" t="b">
        <f t="shared" si="771"/>
        <v>0</v>
      </c>
      <c r="DD744" s="70">
        <f t="shared" si="759"/>
        <v>0</v>
      </c>
      <c r="DE744" s="70" t="str">
        <f t="shared" si="760"/>
        <v/>
      </c>
      <c r="DF744" s="70"/>
      <c r="DG744" s="70" t="str">
        <f t="shared" si="772"/>
        <v/>
      </c>
      <c r="DH744" s="70" t="b">
        <f t="shared" si="773"/>
        <v>0</v>
      </c>
      <c r="DI744" s="70" t="str">
        <f t="shared" si="774"/>
        <v/>
      </c>
      <c r="DJ744" s="70"/>
      <c r="DK744" s="70" t="str">
        <f t="shared" si="761"/>
        <v/>
      </c>
      <c r="DL744" s="70" t="str">
        <f t="shared" si="762"/>
        <v/>
      </c>
      <c r="DM744" s="70"/>
      <c r="DN744" s="70" t="str">
        <f t="shared" si="763"/>
        <v/>
      </c>
      <c r="DO744" s="70" t="str">
        <f>IF(DK744="","",AND((COUNTIF($DK$12:DL744,DK744))=1,(COUNTIF($DK$12:DL744,DL744))=1))</f>
        <v/>
      </c>
      <c r="DP744" s="70" t="str">
        <f>IF(DK744="","",AND((COUNTIF(DK744:$DL$812,DK744))=1,(COUNTIF(DK744:$DL$812,DL744))=1))</f>
        <v/>
      </c>
      <c r="DQ744" s="70"/>
      <c r="DR744" s="70" t="b">
        <f t="shared" si="764"/>
        <v>0</v>
      </c>
      <c r="DS744" s="70" t="b">
        <f t="shared" si="765"/>
        <v>0</v>
      </c>
      <c r="DT744" s="70">
        <f t="shared" si="775"/>
        <v>0</v>
      </c>
      <c r="DU744" s="70">
        <f t="shared" si="776"/>
        <v>0</v>
      </c>
      <c r="DV744" s="70" t="b">
        <f t="shared" si="766"/>
        <v>0</v>
      </c>
      <c r="DW744" s="70" t="b">
        <f t="shared" si="767"/>
        <v>0</v>
      </c>
      <c r="DX744" s="70"/>
      <c r="DY744" s="70" t="b">
        <f t="shared" si="768"/>
        <v>0</v>
      </c>
      <c r="DZ744" s="70">
        <f t="shared" si="769"/>
        <v>0</v>
      </c>
      <c r="EA744" s="70"/>
    </row>
    <row r="745" spans="1:131" x14ac:dyDescent="0.25">
      <c r="A745" s="24" t="str">
        <f t="shared" si="734"/>
        <v/>
      </c>
      <c r="B745" s="36"/>
      <c r="C745" s="37"/>
      <c r="D745" s="38"/>
      <c r="E745" s="37"/>
      <c r="F745" s="38"/>
      <c r="G745" s="39"/>
      <c r="H745" s="35"/>
      <c r="I745" s="30"/>
      <c r="J745" s="38"/>
      <c r="K745" s="36"/>
      <c r="L745" s="40"/>
      <c r="M745" s="43"/>
      <c r="N745" s="44"/>
      <c r="O745" s="35"/>
      <c r="P745" s="87"/>
      <c r="R745" s="70"/>
      <c r="S745" s="70"/>
      <c r="T745" s="99" t="s">
        <v>1631</v>
      </c>
      <c r="U745" s="146" t="s">
        <v>1632</v>
      </c>
      <c r="V745" s="70"/>
      <c r="W745" s="70"/>
      <c r="X745" s="70"/>
      <c r="Y745" s="70"/>
      <c r="Z745" t="b">
        <f t="shared" si="713"/>
        <v>0</v>
      </c>
      <c r="AA745" t="b">
        <f t="shared" si="735"/>
        <v>0</v>
      </c>
      <c r="AB745" t="b">
        <f t="shared" si="714"/>
        <v>0</v>
      </c>
      <c r="AC745" t="b">
        <f t="shared" si="715"/>
        <v>0</v>
      </c>
      <c r="AD745" s="101" t="b">
        <f t="shared" si="716"/>
        <v>0</v>
      </c>
      <c r="AE745" t="e">
        <f t="shared" si="717"/>
        <v>#VALUE!</v>
      </c>
      <c r="AF745" t="b">
        <f t="shared" si="718"/>
        <v>0</v>
      </c>
      <c r="AG745" s="135"/>
      <c r="AH745" s="82" t="b">
        <f t="shared" si="719"/>
        <v>0</v>
      </c>
      <c r="AI745" s="99" t="b">
        <f t="shared" si="720"/>
        <v>0</v>
      </c>
      <c r="AJ745" s="70" t="b">
        <f t="shared" si="721"/>
        <v>0</v>
      </c>
      <c r="AK745" s="111" t="b">
        <f t="shared" si="736"/>
        <v>0</v>
      </c>
      <c r="AL745" s="82" t="e">
        <f t="shared" si="722"/>
        <v>#VALUE!</v>
      </c>
      <c r="AM745" s="82" t="b">
        <f t="shared" si="723"/>
        <v>0</v>
      </c>
      <c r="AN745" s="82" t="b">
        <f t="shared" si="724"/>
        <v>0</v>
      </c>
      <c r="AO745" s="82" t="b">
        <f t="shared" si="737"/>
        <v>0</v>
      </c>
      <c r="AP745" s="82" t="b">
        <f t="shared" si="725"/>
        <v>0</v>
      </c>
      <c r="AQ745" s="82" t="b">
        <f t="shared" si="738"/>
        <v>0</v>
      </c>
      <c r="AR745" s="70">
        <f t="shared" si="739"/>
        <v>0</v>
      </c>
      <c r="AS745" s="82" t="b">
        <f t="shared" si="726"/>
        <v>0</v>
      </c>
      <c r="AT745" s="82" t="b">
        <f t="shared" si="727"/>
        <v>0</v>
      </c>
      <c r="AU745" s="82" t="b">
        <f t="shared" si="728"/>
        <v>0</v>
      </c>
      <c r="AV745" s="82" t="b">
        <f t="shared" si="729"/>
        <v>0</v>
      </c>
      <c r="AW745" s="82" t="b">
        <f t="shared" si="730"/>
        <v>0</v>
      </c>
      <c r="AX745" s="82" t="b">
        <f t="shared" si="731"/>
        <v>0</v>
      </c>
      <c r="AY745" s="82" t="b">
        <f t="shared" si="740"/>
        <v>0</v>
      </c>
      <c r="AZ745" s="82"/>
      <c r="BA745" s="82" t="b">
        <f t="shared" si="741"/>
        <v>0</v>
      </c>
      <c r="BB745" s="82" t="b">
        <f t="shared" si="742"/>
        <v>0</v>
      </c>
      <c r="BC745" s="82" t="b">
        <f t="shared" si="743"/>
        <v>0</v>
      </c>
      <c r="BD745" s="70"/>
      <c r="BE745" s="70" t="str">
        <f t="shared" si="732"/>
        <v/>
      </c>
      <c r="BF745" s="70">
        <v>734</v>
      </c>
      <c r="BG745" s="70"/>
      <c r="BH745" s="70"/>
      <c r="BI745" s="70"/>
      <c r="BJ745" s="70"/>
      <c r="BK745" s="70"/>
      <c r="BL745" s="70"/>
      <c r="BM745" s="70"/>
      <c r="BN745" s="70"/>
      <c r="BO745" s="70"/>
      <c r="BP745" s="70"/>
      <c r="BQ745" s="70"/>
      <c r="BR745" s="70"/>
      <c r="BS745" s="70" t="b">
        <f t="shared" si="733"/>
        <v>0</v>
      </c>
      <c r="BT745" s="70">
        <f>COUNTA(B746:$O$830)</f>
        <v>0</v>
      </c>
      <c r="BU745" s="70"/>
      <c r="BV745" s="163"/>
      <c r="BW745" s="163"/>
      <c r="BX745" s="163"/>
      <c r="BY745" s="163"/>
      <c r="BZ745" s="163"/>
      <c r="CA745" s="163"/>
      <c r="CB745" s="163"/>
      <c r="CC745" s="163"/>
      <c r="CD745" s="163"/>
      <c r="CE745" s="163" t="str">
        <f t="shared" si="744"/>
        <v/>
      </c>
      <c r="CF745" s="163" t="str">
        <f t="shared" si="745"/>
        <v/>
      </c>
      <c r="CG745" s="163" t="str">
        <f t="shared" si="746"/>
        <v/>
      </c>
      <c r="CH745" s="163" t="str">
        <f t="shared" si="747"/>
        <v/>
      </c>
      <c r="CI745" s="163" t="str">
        <f t="shared" si="748"/>
        <v/>
      </c>
      <c r="CJ745" s="163" t="str">
        <f t="shared" si="749"/>
        <v/>
      </c>
      <c r="CK745" s="163" t="str">
        <f t="shared" si="750"/>
        <v/>
      </c>
      <c r="CL745" s="163" t="str">
        <f t="shared" si="751"/>
        <v/>
      </c>
      <c r="CM745" s="163" t="str">
        <f t="shared" si="752"/>
        <v/>
      </c>
      <c r="CN745" s="163"/>
      <c r="CO745" s="163"/>
      <c r="CP745" s="163" t="str">
        <f t="shared" si="753"/>
        <v/>
      </c>
      <c r="CQ745" s="163"/>
      <c r="CR745" s="163"/>
      <c r="CS745" s="185" t="str">
        <f t="shared" si="770"/>
        <v/>
      </c>
      <c r="CT745" s="70"/>
      <c r="CU745" s="70">
        <f t="shared" si="754"/>
        <v>0</v>
      </c>
      <c r="CV745" s="70">
        <f t="shared" si="755"/>
        <v>0</v>
      </c>
      <c r="CW745" s="70"/>
      <c r="CX745" s="96">
        <f t="shared" si="756"/>
        <v>0</v>
      </c>
      <c r="CY745" s="70"/>
      <c r="CZ745" s="70" t="e">
        <f t="shared" si="757"/>
        <v>#VALUE!</v>
      </c>
      <c r="DA745" s="70" t="e">
        <f t="shared" si="758"/>
        <v>#VALUE!</v>
      </c>
      <c r="DB745" s="70"/>
      <c r="DC745" s="70" t="b">
        <f t="shared" si="771"/>
        <v>0</v>
      </c>
      <c r="DD745" s="70">
        <f t="shared" si="759"/>
        <v>0</v>
      </c>
      <c r="DE745" s="70" t="str">
        <f t="shared" si="760"/>
        <v/>
      </c>
      <c r="DF745" s="70"/>
      <c r="DG745" s="70" t="str">
        <f t="shared" si="772"/>
        <v/>
      </c>
      <c r="DH745" s="70" t="b">
        <f t="shared" si="773"/>
        <v>0</v>
      </c>
      <c r="DI745" s="70" t="str">
        <f t="shared" si="774"/>
        <v/>
      </c>
      <c r="DJ745" s="70"/>
      <c r="DK745" s="70" t="str">
        <f t="shared" si="761"/>
        <v/>
      </c>
      <c r="DL745" s="70" t="str">
        <f t="shared" si="762"/>
        <v/>
      </c>
      <c r="DM745" s="70"/>
      <c r="DN745" s="70" t="str">
        <f t="shared" si="763"/>
        <v/>
      </c>
      <c r="DO745" s="70" t="str">
        <f>IF(DK745="","",AND((COUNTIF($DK$12:DL745,DK745))=1,(COUNTIF($DK$12:DL745,DL745))=1))</f>
        <v/>
      </c>
      <c r="DP745" s="70" t="str">
        <f>IF(DK745="","",AND((COUNTIF(DK745:$DL$812,DK745))=1,(COUNTIF(DK745:$DL$812,DL745))=1))</f>
        <v/>
      </c>
      <c r="DQ745" s="70"/>
      <c r="DR745" s="70" t="b">
        <f t="shared" si="764"/>
        <v>0</v>
      </c>
      <c r="DS745" s="70" t="b">
        <f t="shared" si="765"/>
        <v>0</v>
      </c>
      <c r="DT745" s="70">
        <f t="shared" si="775"/>
        <v>0</v>
      </c>
      <c r="DU745" s="70">
        <f t="shared" si="776"/>
        <v>0</v>
      </c>
      <c r="DV745" s="70" t="b">
        <f t="shared" si="766"/>
        <v>0</v>
      </c>
      <c r="DW745" s="70" t="b">
        <f t="shared" si="767"/>
        <v>0</v>
      </c>
      <c r="DX745" s="70"/>
      <c r="DY745" s="70" t="b">
        <f t="shared" si="768"/>
        <v>0</v>
      </c>
      <c r="DZ745" s="70">
        <f t="shared" si="769"/>
        <v>0</v>
      </c>
      <c r="EA745" s="70"/>
    </row>
    <row r="746" spans="1:131" x14ac:dyDescent="0.25">
      <c r="A746" s="24" t="str">
        <f t="shared" si="734"/>
        <v/>
      </c>
      <c r="B746" s="36"/>
      <c r="C746" s="37"/>
      <c r="D746" s="38"/>
      <c r="E746" s="37"/>
      <c r="F746" s="38"/>
      <c r="G746" s="39"/>
      <c r="H746" s="35"/>
      <c r="I746" s="30"/>
      <c r="J746" s="38"/>
      <c r="K746" s="36"/>
      <c r="L746" s="40"/>
      <c r="M746" s="43"/>
      <c r="N746" s="44"/>
      <c r="O746" s="35"/>
      <c r="P746" s="87"/>
      <c r="R746" s="70"/>
      <c r="S746" s="70"/>
      <c r="T746" s="99" t="s">
        <v>1633</v>
      </c>
      <c r="U746" s="146" t="s">
        <v>1634</v>
      </c>
      <c r="V746" s="70"/>
      <c r="W746" s="70"/>
      <c r="X746" s="70"/>
      <c r="Y746" s="70"/>
      <c r="Z746" t="b">
        <f t="shared" si="713"/>
        <v>0</v>
      </c>
      <c r="AA746" t="b">
        <f t="shared" si="735"/>
        <v>0</v>
      </c>
      <c r="AB746" t="b">
        <f t="shared" si="714"/>
        <v>0</v>
      </c>
      <c r="AC746" t="b">
        <f t="shared" si="715"/>
        <v>0</v>
      </c>
      <c r="AD746" s="101" t="b">
        <f t="shared" si="716"/>
        <v>0</v>
      </c>
      <c r="AE746" t="e">
        <f t="shared" si="717"/>
        <v>#VALUE!</v>
      </c>
      <c r="AF746" t="b">
        <f t="shared" si="718"/>
        <v>0</v>
      </c>
      <c r="AG746" s="135"/>
      <c r="AH746" s="82" t="b">
        <f t="shared" si="719"/>
        <v>0</v>
      </c>
      <c r="AI746" s="99" t="b">
        <f t="shared" si="720"/>
        <v>0</v>
      </c>
      <c r="AJ746" s="70" t="b">
        <f t="shared" si="721"/>
        <v>0</v>
      </c>
      <c r="AK746" s="111" t="b">
        <f t="shared" si="736"/>
        <v>0</v>
      </c>
      <c r="AL746" s="82" t="e">
        <f t="shared" si="722"/>
        <v>#VALUE!</v>
      </c>
      <c r="AM746" s="82" t="b">
        <f t="shared" si="723"/>
        <v>0</v>
      </c>
      <c r="AN746" s="82" t="b">
        <f t="shared" si="724"/>
        <v>0</v>
      </c>
      <c r="AO746" s="82" t="b">
        <f t="shared" si="737"/>
        <v>0</v>
      </c>
      <c r="AP746" s="82" t="b">
        <f t="shared" si="725"/>
        <v>0</v>
      </c>
      <c r="AQ746" s="82" t="b">
        <f t="shared" si="738"/>
        <v>0</v>
      </c>
      <c r="AR746" s="70">
        <f t="shared" si="739"/>
        <v>0</v>
      </c>
      <c r="AS746" s="82" t="b">
        <f t="shared" si="726"/>
        <v>0</v>
      </c>
      <c r="AT746" s="82" t="b">
        <f t="shared" si="727"/>
        <v>0</v>
      </c>
      <c r="AU746" s="82" t="b">
        <f t="shared" si="728"/>
        <v>0</v>
      </c>
      <c r="AV746" s="82" t="b">
        <f t="shared" si="729"/>
        <v>0</v>
      </c>
      <c r="AW746" s="82" t="b">
        <f t="shared" si="730"/>
        <v>0</v>
      </c>
      <c r="AX746" s="82" t="b">
        <f t="shared" si="731"/>
        <v>0</v>
      </c>
      <c r="AY746" s="82" t="b">
        <f t="shared" si="740"/>
        <v>0</v>
      </c>
      <c r="AZ746" s="82"/>
      <c r="BA746" s="82" t="b">
        <f t="shared" si="741"/>
        <v>0</v>
      </c>
      <c r="BB746" s="82" t="b">
        <f t="shared" si="742"/>
        <v>0</v>
      </c>
      <c r="BC746" s="82" t="b">
        <f t="shared" si="743"/>
        <v>0</v>
      </c>
      <c r="BD746" s="70"/>
      <c r="BE746" s="70" t="str">
        <f t="shared" si="732"/>
        <v/>
      </c>
      <c r="BF746" s="70">
        <v>735</v>
      </c>
      <c r="BG746" s="70"/>
      <c r="BH746" s="70"/>
      <c r="BI746" s="70"/>
      <c r="BJ746" s="70"/>
      <c r="BK746" s="70"/>
      <c r="BL746" s="70"/>
      <c r="BM746" s="70"/>
      <c r="BN746" s="70"/>
      <c r="BO746" s="70"/>
      <c r="BP746" s="70"/>
      <c r="BQ746" s="70"/>
      <c r="BR746" s="70"/>
      <c r="BS746" s="70" t="b">
        <f t="shared" si="733"/>
        <v>0</v>
      </c>
      <c r="BT746" s="70">
        <f>COUNTA(B747:$O$830)</f>
        <v>0</v>
      </c>
      <c r="BU746" s="70"/>
      <c r="BV746" s="163"/>
      <c r="BW746" s="163"/>
      <c r="BX746" s="163"/>
      <c r="BY746" s="163"/>
      <c r="BZ746" s="163"/>
      <c r="CA746" s="163"/>
      <c r="CB746" s="163"/>
      <c r="CC746" s="163"/>
      <c r="CD746" s="163"/>
      <c r="CE746" s="163" t="str">
        <f t="shared" si="744"/>
        <v/>
      </c>
      <c r="CF746" s="163" t="str">
        <f t="shared" si="745"/>
        <v/>
      </c>
      <c r="CG746" s="163" t="str">
        <f t="shared" si="746"/>
        <v/>
      </c>
      <c r="CH746" s="163" t="str">
        <f t="shared" si="747"/>
        <v/>
      </c>
      <c r="CI746" s="163" t="str">
        <f t="shared" si="748"/>
        <v/>
      </c>
      <c r="CJ746" s="163" t="str">
        <f t="shared" si="749"/>
        <v/>
      </c>
      <c r="CK746" s="163" t="str">
        <f t="shared" si="750"/>
        <v/>
      </c>
      <c r="CL746" s="163" t="str">
        <f t="shared" si="751"/>
        <v/>
      </c>
      <c r="CM746" s="163" t="str">
        <f t="shared" si="752"/>
        <v/>
      </c>
      <c r="CN746" s="163"/>
      <c r="CO746" s="163"/>
      <c r="CP746" s="163" t="str">
        <f t="shared" si="753"/>
        <v/>
      </c>
      <c r="CQ746" s="163"/>
      <c r="CR746" s="163"/>
      <c r="CS746" s="185" t="str">
        <f t="shared" si="770"/>
        <v/>
      </c>
      <c r="CT746" s="70"/>
      <c r="CU746" s="70">
        <f t="shared" si="754"/>
        <v>0</v>
      </c>
      <c r="CV746" s="70">
        <f t="shared" si="755"/>
        <v>0</v>
      </c>
      <c r="CW746" s="70"/>
      <c r="CX746" s="96">
        <f t="shared" si="756"/>
        <v>0</v>
      </c>
      <c r="CY746" s="70"/>
      <c r="CZ746" s="70" t="e">
        <f t="shared" si="757"/>
        <v>#VALUE!</v>
      </c>
      <c r="DA746" s="70" t="e">
        <f t="shared" si="758"/>
        <v>#VALUE!</v>
      </c>
      <c r="DB746" s="70"/>
      <c r="DC746" s="70" t="b">
        <f t="shared" si="771"/>
        <v>0</v>
      </c>
      <c r="DD746" s="70">
        <f t="shared" si="759"/>
        <v>0</v>
      </c>
      <c r="DE746" s="70" t="str">
        <f t="shared" si="760"/>
        <v/>
      </c>
      <c r="DF746" s="70"/>
      <c r="DG746" s="70" t="str">
        <f t="shared" si="772"/>
        <v/>
      </c>
      <c r="DH746" s="70" t="b">
        <f t="shared" si="773"/>
        <v>0</v>
      </c>
      <c r="DI746" s="70" t="str">
        <f t="shared" si="774"/>
        <v/>
      </c>
      <c r="DJ746" s="70"/>
      <c r="DK746" s="70" t="str">
        <f t="shared" si="761"/>
        <v/>
      </c>
      <c r="DL746" s="70" t="str">
        <f t="shared" si="762"/>
        <v/>
      </c>
      <c r="DM746" s="70"/>
      <c r="DN746" s="70" t="str">
        <f t="shared" si="763"/>
        <v/>
      </c>
      <c r="DO746" s="70" t="str">
        <f>IF(DK746="","",AND((COUNTIF($DK$12:DL746,DK746))=1,(COUNTIF($DK$12:DL746,DL746))=1))</f>
        <v/>
      </c>
      <c r="DP746" s="70" t="str">
        <f>IF(DK746="","",AND((COUNTIF(DK746:$DL$812,DK746))=1,(COUNTIF(DK746:$DL$812,DL746))=1))</f>
        <v/>
      </c>
      <c r="DQ746" s="70"/>
      <c r="DR746" s="70" t="b">
        <f t="shared" si="764"/>
        <v>0</v>
      </c>
      <c r="DS746" s="70" t="b">
        <f t="shared" si="765"/>
        <v>0</v>
      </c>
      <c r="DT746" s="70">
        <f t="shared" si="775"/>
        <v>0</v>
      </c>
      <c r="DU746" s="70">
        <f t="shared" si="776"/>
        <v>0</v>
      </c>
      <c r="DV746" s="70" t="b">
        <f t="shared" si="766"/>
        <v>0</v>
      </c>
      <c r="DW746" s="70" t="b">
        <f t="shared" si="767"/>
        <v>0</v>
      </c>
      <c r="DX746" s="70"/>
      <c r="DY746" s="70" t="b">
        <f t="shared" si="768"/>
        <v>0</v>
      </c>
      <c r="DZ746" s="70">
        <f t="shared" si="769"/>
        <v>0</v>
      </c>
      <c r="EA746" s="70"/>
    </row>
    <row r="747" spans="1:131" x14ac:dyDescent="0.25">
      <c r="A747" s="24" t="str">
        <f t="shared" si="734"/>
        <v/>
      </c>
      <c r="B747" s="36"/>
      <c r="C747" s="37"/>
      <c r="D747" s="38"/>
      <c r="E747" s="37"/>
      <c r="F747" s="38"/>
      <c r="G747" s="39"/>
      <c r="H747" s="35"/>
      <c r="I747" s="30"/>
      <c r="J747" s="38"/>
      <c r="K747" s="36"/>
      <c r="L747" s="40"/>
      <c r="M747" s="43"/>
      <c r="N747" s="44"/>
      <c r="O747" s="35"/>
      <c r="P747" s="87"/>
      <c r="R747" s="70"/>
      <c r="S747" s="70"/>
      <c r="T747" s="99" t="s">
        <v>1635</v>
      </c>
      <c r="U747" s="146" t="s">
        <v>1636</v>
      </c>
      <c r="V747" s="70"/>
      <c r="W747" s="70"/>
      <c r="X747" s="70"/>
      <c r="Y747" s="70"/>
      <c r="Z747" t="b">
        <f t="shared" si="713"/>
        <v>0</v>
      </c>
      <c r="AA747" t="b">
        <f t="shared" si="735"/>
        <v>0</v>
      </c>
      <c r="AB747" t="b">
        <f t="shared" si="714"/>
        <v>0</v>
      </c>
      <c r="AC747" t="b">
        <f t="shared" si="715"/>
        <v>0</v>
      </c>
      <c r="AD747" s="101" t="b">
        <f t="shared" si="716"/>
        <v>0</v>
      </c>
      <c r="AE747" t="e">
        <f t="shared" si="717"/>
        <v>#VALUE!</v>
      </c>
      <c r="AF747" t="b">
        <f t="shared" si="718"/>
        <v>0</v>
      </c>
      <c r="AG747" s="135"/>
      <c r="AH747" s="82" t="b">
        <f t="shared" si="719"/>
        <v>0</v>
      </c>
      <c r="AI747" s="99" t="b">
        <f t="shared" si="720"/>
        <v>0</v>
      </c>
      <c r="AJ747" s="70" t="b">
        <f t="shared" si="721"/>
        <v>0</v>
      </c>
      <c r="AK747" s="111" t="b">
        <f t="shared" si="736"/>
        <v>0</v>
      </c>
      <c r="AL747" s="82" t="e">
        <f t="shared" si="722"/>
        <v>#VALUE!</v>
      </c>
      <c r="AM747" s="82" t="b">
        <f t="shared" si="723"/>
        <v>0</v>
      </c>
      <c r="AN747" s="82" t="b">
        <f t="shared" si="724"/>
        <v>0</v>
      </c>
      <c r="AO747" s="82" t="b">
        <f t="shared" si="737"/>
        <v>0</v>
      </c>
      <c r="AP747" s="82" t="b">
        <f t="shared" si="725"/>
        <v>0</v>
      </c>
      <c r="AQ747" s="82" t="b">
        <f t="shared" si="738"/>
        <v>0</v>
      </c>
      <c r="AR747" s="70">
        <f t="shared" si="739"/>
        <v>0</v>
      </c>
      <c r="AS747" s="82" t="b">
        <f t="shared" si="726"/>
        <v>0</v>
      </c>
      <c r="AT747" s="82" t="b">
        <f t="shared" si="727"/>
        <v>0</v>
      </c>
      <c r="AU747" s="82" t="b">
        <f t="shared" si="728"/>
        <v>0</v>
      </c>
      <c r="AV747" s="82" t="b">
        <f t="shared" si="729"/>
        <v>0</v>
      </c>
      <c r="AW747" s="82" t="b">
        <f t="shared" si="730"/>
        <v>0</v>
      </c>
      <c r="AX747" s="82" t="b">
        <f t="shared" si="731"/>
        <v>0</v>
      </c>
      <c r="AY747" s="82" t="b">
        <f t="shared" si="740"/>
        <v>0</v>
      </c>
      <c r="AZ747" s="82"/>
      <c r="BA747" s="82" t="b">
        <f t="shared" si="741"/>
        <v>0</v>
      </c>
      <c r="BB747" s="82" t="b">
        <f t="shared" si="742"/>
        <v>0</v>
      </c>
      <c r="BC747" s="82" t="b">
        <f t="shared" si="743"/>
        <v>0</v>
      </c>
      <c r="BD747" s="70"/>
      <c r="BE747" s="70" t="str">
        <f t="shared" si="732"/>
        <v/>
      </c>
      <c r="BF747" s="70">
        <v>736</v>
      </c>
      <c r="BG747" s="70"/>
      <c r="BH747" s="70"/>
      <c r="BI747" s="70"/>
      <c r="BJ747" s="70"/>
      <c r="BK747" s="70"/>
      <c r="BL747" s="70"/>
      <c r="BM747" s="70"/>
      <c r="BN747" s="70"/>
      <c r="BO747" s="70"/>
      <c r="BP747" s="70"/>
      <c r="BQ747" s="70"/>
      <c r="BR747" s="70"/>
      <c r="BS747" s="70" t="b">
        <f t="shared" si="733"/>
        <v>0</v>
      </c>
      <c r="BT747" s="70">
        <f>COUNTA(B748:$O$830)</f>
        <v>0</v>
      </c>
      <c r="BU747" s="70"/>
      <c r="BV747" s="163"/>
      <c r="BW747" s="163"/>
      <c r="BX747" s="163"/>
      <c r="BY747" s="163"/>
      <c r="BZ747" s="163"/>
      <c r="CA747" s="163"/>
      <c r="CB747" s="163"/>
      <c r="CC747" s="163"/>
      <c r="CD747" s="163"/>
      <c r="CE747" s="163" t="str">
        <f t="shared" si="744"/>
        <v/>
      </c>
      <c r="CF747" s="163" t="str">
        <f t="shared" si="745"/>
        <v/>
      </c>
      <c r="CG747" s="163" t="str">
        <f t="shared" si="746"/>
        <v/>
      </c>
      <c r="CH747" s="163" t="str">
        <f t="shared" si="747"/>
        <v/>
      </c>
      <c r="CI747" s="163" t="str">
        <f t="shared" si="748"/>
        <v/>
      </c>
      <c r="CJ747" s="163" t="str">
        <f t="shared" si="749"/>
        <v/>
      </c>
      <c r="CK747" s="163" t="str">
        <f t="shared" si="750"/>
        <v/>
      </c>
      <c r="CL747" s="163" t="str">
        <f t="shared" si="751"/>
        <v/>
      </c>
      <c r="CM747" s="163" t="str">
        <f t="shared" si="752"/>
        <v/>
      </c>
      <c r="CN747" s="163"/>
      <c r="CO747" s="163"/>
      <c r="CP747" s="163" t="str">
        <f t="shared" si="753"/>
        <v/>
      </c>
      <c r="CQ747" s="163"/>
      <c r="CR747" s="163"/>
      <c r="CS747" s="185" t="str">
        <f t="shared" si="770"/>
        <v/>
      </c>
      <c r="CT747" s="70"/>
      <c r="CU747" s="70">
        <f t="shared" si="754"/>
        <v>0</v>
      </c>
      <c r="CV747" s="70">
        <f t="shared" si="755"/>
        <v>0</v>
      </c>
      <c r="CW747" s="70"/>
      <c r="CX747" s="96">
        <f t="shared" si="756"/>
        <v>0</v>
      </c>
      <c r="CY747" s="70"/>
      <c r="CZ747" s="70" t="e">
        <f t="shared" si="757"/>
        <v>#VALUE!</v>
      </c>
      <c r="DA747" s="70" t="e">
        <f t="shared" si="758"/>
        <v>#VALUE!</v>
      </c>
      <c r="DB747" s="70"/>
      <c r="DC747" s="70" t="b">
        <f t="shared" si="771"/>
        <v>0</v>
      </c>
      <c r="DD747" s="70">
        <f t="shared" si="759"/>
        <v>0</v>
      </c>
      <c r="DE747" s="70" t="str">
        <f t="shared" si="760"/>
        <v/>
      </c>
      <c r="DF747" s="70"/>
      <c r="DG747" s="70" t="str">
        <f t="shared" si="772"/>
        <v/>
      </c>
      <c r="DH747" s="70" t="b">
        <f t="shared" si="773"/>
        <v>0</v>
      </c>
      <c r="DI747" s="70" t="str">
        <f t="shared" si="774"/>
        <v/>
      </c>
      <c r="DJ747" s="70"/>
      <c r="DK747" s="70" t="str">
        <f t="shared" si="761"/>
        <v/>
      </c>
      <c r="DL747" s="70" t="str">
        <f t="shared" si="762"/>
        <v/>
      </c>
      <c r="DM747" s="70"/>
      <c r="DN747" s="70" t="str">
        <f t="shared" si="763"/>
        <v/>
      </c>
      <c r="DO747" s="70" t="str">
        <f>IF(DK747="","",AND((COUNTIF($DK$12:DL747,DK747))=1,(COUNTIF($DK$12:DL747,DL747))=1))</f>
        <v/>
      </c>
      <c r="DP747" s="70" t="str">
        <f>IF(DK747="","",AND((COUNTIF(DK747:$DL$812,DK747))=1,(COUNTIF(DK747:$DL$812,DL747))=1))</f>
        <v/>
      </c>
      <c r="DQ747" s="70"/>
      <c r="DR747" s="70" t="b">
        <f t="shared" si="764"/>
        <v>0</v>
      </c>
      <c r="DS747" s="70" t="b">
        <f t="shared" si="765"/>
        <v>0</v>
      </c>
      <c r="DT747" s="70">
        <f t="shared" si="775"/>
        <v>0</v>
      </c>
      <c r="DU747" s="70">
        <f t="shared" si="776"/>
        <v>0</v>
      </c>
      <c r="DV747" s="70" t="b">
        <f t="shared" si="766"/>
        <v>0</v>
      </c>
      <c r="DW747" s="70" t="b">
        <f t="shared" si="767"/>
        <v>0</v>
      </c>
      <c r="DX747" s="70"/>
      <c r="DY747" s="70" t="b">
        <f t="shared" si="768"/>
        <v>0</v>
      </c>
      <c r="DZ747" s="70">
        <f t="shared" si="769"/>
        <v>0</v>
      </c>
      <c r="EA747" s="70"/>
    </row>
    <row r="748" spans="1:131" x14ac:dyDescent="0.25">
      <c r="A748" s="24" t="str">
        <f t="shared" si="734"/>
        <v/>
      </c>
      <c r="B748" s="36"/>
      <c r="C748" s="37"/>
      <c r="D748" s="38"/>
      <c r="E748" s="37"/>
      <c r="F748" s="38"/>
      <c r="G748" s="39"/>
      <c r="H748" s="35"/>
      <c r="I748" s="30"/>
      <c r="J748" s="38"/>
      <c r="K748" s="36"/>
      <c r="L748" s="40"/>
      <c r="M748" s="43"/>
      <c r="N748" s="44"/>
      <c r="O748" s="35"/>
      <c r="P748" s="87"/>
      <c r="R748" s="70"/>
      <c r="S748" s="70"/>
      <c r="T748" s="99" t="s">
        <v>1637</v>
      </c>
      <c r="U748" s="146" t="s">
        <v>1638</v>
      </c>
      <c r="V748" s="70"/>
      <c r="W748" s="70"/>
      <c r="X748" s="70"/>
      <c r="Y748" s="70"/>
      <c r="Z748" t="b">
        <f t="shared" si="713"/>
        <v>0</v>
      </c>
      <c r="AA748" t="b">
        <f t="shared" si="735"/>
        <v>0</v>
      </c>
      <c r="AB748" t="b">
        <f t="shared" si="714"/>
        <v>0</v>
      </c>
      <c r="AC748" t="b">
        <f t="shared" si="715"/>
        <v>0</v>
      </c>
      <c r="AD748" s="101" t="b">
        <f t="shared" si="716"/>
        <v>0</v>
      </c>
      <c r="AE748" t="e">
        <f t="shared" si="717"/>
        <v>#VALUE!</v>
      </c>
      <c r="AF748" t="b">
        <f t="shared" si="718"/>
        <v>0</v>
      </c>
      <c r="AG748" s="135"/>
      <c r="AH748" s="82" t="b">
        <f t="shared" si="719"/>
        <v>0</v>
      </c>
      <c r="AI748" s="99" t="b">
        <f t="shared" si="720"/>
        <v>0</v>
      </c>
      <c r="AJ748" s="70" t="b">
        <f t="shared" si="721"/>
        <v>0</v>
      </c>
      <c r="AK748" s="111" t="b">
        <f t="shared" si="736"/>
        <v>0</v>
      </c>
      <c r="AL748" s="82" t="e">
        <f t="shared" si="722"/>
        <v>#VALUE!</v>
      </c>
      <c r="AM748" s="82" t="b">
        <f t="shared" si="723"/>
        <v>0</v>
      </c>
      <c r="AN748" s="82" t="b">
        <f t="shared" si="724"/>
        <v>0</v>
      </c>
      <c r="AO748" s="82" t="b">
        <f t="shared" si="737"/>
        <v>0</v>
      </c>
      <c r="AP748" s="82" t="b">
        <f t="shared" si="725"/>
        <v>0</v>
      </c>
      <c r="AQ748" s="82" t="b">
        <f t="shared" si="738"/>
        <v>0</v>
      </c>
      <c r="AR748" s="70">
        <f t="shared" si="739"/>
        <v>0</v>
      </c>
      <c r="AS748" s="82" t="b">
        <f t="shared" si="726"/>
        <v>0</v>
      </c>
      <c r="AT748" s="82" t="b">
        <f t="shared" si="727"/>
        <v>0</v>
      </c>
      <c r="AU748" s="82" t="b">
        <f t="shared" si="728"/>
        <v>0</v>
      </c>
      <c r="AV748" s="82" t="b">
        <f t="shared" si="729"/>
        <v>0</v>
      </c>
      <c r="AW748" s="82" t="b">
        <f t="shared" si="730"/>
        <v>0</v>
      </c>
      <c r="AX748" s="82" t="b">
        <f t="shared" si="731"/>
        <v>0</v>
      </c>
      <c r="AY748" s="82" t="b">
        <f t="shared" si="740"/>
        <v>0</v>
      </c>
      <c r="AZ748" s="82"/>
      <c r="BA748" s="82" t="b">
        <f t="shared" si="741"/>
        <v>0</v>
      </c>
      <c r="BB748" s="82" t="b">
        <f t="shared" si="742"/>
        <v>0</v>
      </c>
      <c r="BC748" s="82" t="b">
        <f t="shared" si="743"/>
        <v>0</v>
      </c>
      <c r="BD748" s="70"/>
      <c r="BE748" s="70" t="str">
        <f t="shared" si="732"/>
        <v/>
      </c>
      <c r="BF748" s="70">
        <v>737</v>
      </c>
      <c r="BG748" s="70"/>
      <c r="BH748" s="70"/>
      <c r="BI748" s="70"/>
      <c r="BJ748" s="70"/>
      <c r="BK748" s="70"/>
      <c r="BL748" s="70"/>
      <c r="BM748" s="70"/>
      <c r="BN748" s="70"/>
      <c r="BO748" s="70"/>
      <c r="BP748" s="70"/>
      <c r="BQ748" s="70"/>
      <c r="BR748" s="70"/>
      <c r="BS748" s="70" t="b">
        <f t="shared" si="733"/>
        <v>0</v>
      </c>
      <c r="BT748" s="70">
        <f>COUNTA(B749:$O$830)</f>
        <v>0</v>
      </c>
      <c r="BU748" s="70"/>
      <c r="BV748" s="163"/>
      <c r="BW748" s="163"/>
      <c r="BX748" s="163"/>
      <c r="BY748" s="163"/>
      <c r="BZ748" s="163"/>
      <c r="CA748" s="163"/>
      <c r="CB748" s="163"/>
      <c r="CC748" s="163"/>
      <c r="CD748" s="163"/>
      <c r="CE748" s="163" t="str">
        <f t="shared" si="744"/>
        <v/>
      </c>
      <c r="CF748" s="163" t="str">
        <f t="shared" si="745"/>
        <v/>
      </c>
      <c r="CG748" s="163" t="str">
        <f t="shared" si="746"/>
        <v/>
      </c>
      <c r="CH748" s="163" t="str">
        <f t="shared" si="747"/>
        <v/>
      </c>
      <c r="CI748" s="163" t="str">
        <f t="shared" si="748"/>
        <v/>
      </c>
      <c r="CJ748" s="163" t="str">
        <f t="shared" si="749"/>
        <v/>
      </c>
      <c r="CK748" s="163" t="str">
        <f t="shared" si="750"/>
        <v/>
      </c>
      <c r="CL748" s="163" t="str">
        <f t="shared" si="751"/>
        <v/>
      </c>
      <c r="CM748" s="163" t="str">
        <f t="shared" si="752"/>
        <v/>
      </c>
      <c r="CN748" s="163"/>
      <c r="CO748" s="163"/>
      <c r="CP748" s="163" t="str">
        <f t="shared" si="753"/>
        <v/>
      </c>
      <c r="CQ748" s="163"/>
      <c r="CR748" s="163"/>
      <c r="CS748" s="185" t="str">
        <f t="shared" si="770"/>
        <v/>
      </c>
      <c r="CT748" s="70"/>
      <c r="CU748" s="70">
        <f t="shared" si="754"/>
        <v>0</v>
      </c>
      <c r="CV748" s="70">
        <f t="shared" si="755"/>
        <v>0</v>
      </c>
      <c r="CW748" s="70"/>
      <c r="CX748" s="96">
        <f t="shared" si="756"/>
        <v>0</v>
      </c>
      <c r="CY748" s="70"/>
      <c r="CZ748" s="70" t="e">
        <f t="shared" si="757"/>
        <v>#VALUE!</v>
      </c>
      <c r="DA748" s="70" t="e">
        <f t="shared" si="758"/>
        <v>#VALUE!</v>
      </c>
      <c r="DB748" s="70"/>
      <c r="DC748" s="70" t="b">
        <f t="shared" si="771"/>
        <v>0</v>
      </c>
      <c r="DD748" s="70">
        <f t="shared" si="759"/>
        <v>0</v>
      </c>
      <c r="DE748" s="70" t="str">
        <f t="shared" si="760"/>
        <v/>
      </c>
      <c r="DF748" s="70"/>
      <c r="DG748" s="70" t="str">
        <f t="shared" si="772"/>
        <v/>
      </c>
      <c r="DH748" s="70" t="b">
        <f t="shared" si="773"/>
        <v>0</v>
      </c>
      <c r="DI748" s="70" t="str">
        <f t="shared" si="774"/>
        <v/>
      </c>
      <c r="DJ748" s="70"/>
      <c r="DK748" s="70" t="str">
        <f t="shared" si="761"/>
        <v/>
      </c>
      <c r="DL748" s="70" t="str">
        <f t="shared" si="762"/>
        <v/>
      </c>
      <c r="DM748" s="70"/>
      <c r="DN748" s="70" t="str">
        <f t="shared" si="763"/>
        <v/>
      </c>
      <c r="DO748" s="70" t="str">
        <f>IF(DK748="","",AND((COUNTIF($DK$12:DL748,DK748))=1,(COUNTIF($DK$12:DL748,DL748))=1))</f>
        <v/>
      </c>
      <c r="DP748" s="70" t="str">
        <f>IF(DK748="","",AND((COUNTIF(DK748:$DL$812,DK748))=1,(COUNTIF(DK748:$DL$812,DL748))=1))</f>
        <v/>
      </c>
      <c r="DQ748" s="70"/>
      <c r="DR748" s="70" t="b">
        <f t="shared" si="764"/>
        <v>0</v>
      </c>
      <c r="DS748" s="70" t="b">
        <f t="shared" si="765"/>
        <v>0</v>
      </c>
      <c r="DT748" s="70">
        <f t="shared" si="775"/>
        <v>0</v>
      </c>
      <c r="DU748" s="70">
        <f t="shared" si="776"/>
        <v>0</v>
      </c>
      <c r="DV748" s="70" t="b">
        <f t="shared" si="766"/>
        <v>0</v>
      </c>
      <c r="DW748" s="70" t="b">
        <f t="shared" si="767"/>
        <v>0</v>
      </c>
      <c r="DX748" s="70"/>
      <c r="DY748" s="70" t="b">
        <f t="shared" si="768"/>
        <v>0</v>
      </c>
      <c r="DZ748" s="70">
        <f t="shared" si="769"/>
        <v>0</v>
      </c>
      <c r="EA748" s="70"/>
    </row>
    <row r="749" spans="1:131" x14ac:dyDescent="0.25">
      <c r="A749" s="24" t="str">
        <f t="shared" si="734"/>
        <v/>
      </c>
      <c r="B749" s="36"/>
      <c r="C749" s="37"/>
      <c r="D749" s="38"/>
      <c r="E749" s="37"/>
      <c r="F749" s="38"/>
      <c r="G749" s="39"/>
      <c r="H749" s="35"/>
      <c r="I749" s="30"/>
      <c r="J749" s="38"/>
      <c r="K749" s="36"/>
      <c r="L749" s="40"/>
      <c r="M749" s="43"/>
      <c r="N749" s="44"/>
      <c r="O749" s="35"/>
      <c r="P749" s="87"/>
      <c r="R749" s="70"/>
      <c r="S749" s="70"/>
      <c r="T749" s="99" t="s">
        <v>1639</v>
      </c>
      <c r="U749" s="146" t="s">
        <v>1640</v>
      </c>
      <c r="V749" s="70"/>
      <c r="W749" s="70"/>
      <c r="X749" s="70"/>
      <c r="Y749" s="70"/>
      <c r="Z749" t="b">
        <f t="shared" si="713"/>
        <v>0</v>
      </c>
      <c r="AA749" t="b">
        <f t="shared" si="735"/>
        <v>0</v>
      </c>
      <c r="AB749" t="b">
        <f t="shared" si="714"/>
        <v>0</v>
      </c>
      <c r="AC749" t="b">
        <f t="shared" si="715"/>
        <v>0</v>
      </c>
      <c r="AD749" s="101" t="b">
        <f t="shared" si="716"/>
        <v>0</v>
      </c>
      <c r="AE749" t="e">
        <f t="shared" si="717"/>
        <v>#VALUE!</v>
      </c>
      <c r="AF749" t="b">
        <f t="shared" si="718"/>
        <v>0</v>
      </c>
      <c r="AG749" s="135"/>
      <c r="AH749" s="82" t="b">
        <f t="shared" si="719"/>
        <v>0</v>
      </c>
      <c r="AI749" s="99" t="b">
        <f t="shared" si="720"/>
        <v>0</v>
      </c>
      <c r="AJ749" s="70" t="b">
        <f t="shared" si="721"/>
        <v>0</v>
      </c>
      <c r="AK749" s="111" t="b">
        <f t="shared" si="736"/>
        <v>0</v>
      </c>
      <c r="AL749" s="82" t="e">
        <f t="shared" si="722"/>
        <v>#VALUE!</v>
      </c>
      <c r="AM749" s="82" t="b">
        <f t="shared" si="723"/>
        <v>0</v>
      </c>
      <c r="AN749" s="82" t="b">
        <f t="shared" si="724"/>
        <v>0</v>
      </c>
      <c r="AO749" s="82" t="b">
        <f t="shared" si="737"/>
        <v>0</v>
      </c>
      <c r="AP749" s="82" t="b">
        <f t="shared" si="725"/>
        <v>0</v>
      </c>
      <c r="AQ749" s="82" t="b">
        <f t="shared" si="738"/>
        <v>0</v>
      </c>
      <c r="AR749" s="70">
        <f t="shared" si="739"/>
        <v>0</v>
      </c>
      <c r="AS749" s="82" t="b">
        <f t="shared" si="726"/>
        <v>0</v>
      </c>
      <c r="AT749" s="82" t="b">
        <f t="shared" si="727"/>
        <v>0</v>
      </c>
      <c r="AU749" s="82" t="b">
        <f t="shared" si="728"/>
        <v>0</v>
      </c>
      <c r="AV749" s="82" t="b">
        <f t="shared" si="729"/>
        <v>0</v>
      </c>
      <c r="AW749" s="82" t="b">
        <f t="shared" si="730"/>
        <v>0</v>
      </c>
      <c r="AX749" s="82" t="b">
        <f t="shared" si="731"/>
        <v>0</v>
      </c>
      <c r="AY749" s="82" t="b">
        <f t="shared" si="740"/>
        <v>0</v>
      </c>
      <c r="AZ749" s="82"/>
      <c r="BA749" s="82" t="b">
        <f t="shared" si="741"/>
        <v>0</v>
      </c>
      <c r="BB749" s="82" t="b">
        <f t="shared" si="742"/>
        <v>0</v>
      </c>
      <c r="BC749" s="82" t="b">
        <f t="shared" si="743"/>
        <v>0</v>
      </c>
      <c r="BD749" s="70"/>
      <c r="BE749" s="70" t="str">
        <f t="shared" si="732"/>
        <v/>
      </c>
      <c r="BF749" s="70">
        <v>738</v>
      </c>
      <c r="BG749" s="70"/>
      <c r="BH749" s="70"/>
      <c r="BI749" s="70"/>
      <c r="BJ749" s="70"/>
      <c r="BK749" s="70"/>
      <c r="BL749" s="70"/>
      <c r="BM749" s="70"/>
      <c r="BN749" s="70"/>
      <c r="BO749" s="70"/>
      <c r="BP749" s="70"/>
      <c r="BQ749" s="70"/>
      <c r="BR749" s="70"/>
      <c r="BS749" s="70" t="b">
        <f t="shared" si="733"/>
        <v>0</v>
      </c>
      <c r="BT749" s="70">
        <f>COUNTA(B750:$O$830)</f>
        <v>0</v>
      </c>
      <c r="BU749" s="70"/>
      <c r="BV749" s="163"/>
      <c r="BW749" s="163"/>
      <c r="BX749" s="163"/>
      <c r="BY749" s="163"/>
      <c r="BZ749" s="163"/>
      <c r="CA749" s="163"/>
      <c r="CB749" s="163"/>
      <c r="CC749" s="163"/>
      <c r="CD749" s="163"/>
      <c r="CE749" s="163" t="str">
        <f t="shared" si="744"/>
        <v/>
      </c>
      <c r="CF749" s="163" t="str">
        <f t="shared" si="745"/>
        <v/>
      </c>
      <c r="CG749" s="163" t="str">
        <f t="shared" si="746"/>
        <v/>
      </c>
      <c r="CH749" s="163" t="str">
        <f t="shared" si="747"/>
        <v/>
      </c>
      <c r="CI749" s="163" t="str">
        <f t="shared" si="748"/>
        <v/>
      </c>
      <c r="CJ749" s="163" t="str">
        <f t="shared" si="749"/>
        <v/>
      </c>
      <c r="CK749" s="163" t="str">
        <f t="shared" si="750"/>
        <v/>
      </c>
      <c r="CL749" s="163" t="str">
        <f t="shared" si="751"/>
        <v/>
      </c>
      <c r="CM749" s="163" t="str">
        <f t="shared" si="752"/>
        <v/>
      </c>
      <c r="CN749" s="163"/>
      <c r="CO749" s="163"/>
      <c r="CP749" s="163" t="str">
        <f t="shared" si="753"/>
        <v/>
      </c>
      <c r="CQ749" s="163"/>
      <c r="CR749" s="163"/>
      <c r="CS749" s="185" t="str">
        <f t="shared" si="770"/>
        <v/>
      </c>
      <c r="CT749" s="70"/>
      <c r="CU749" s="70">
        <f t="shared" si="754"/>
        <v>0</v>
      </c>
      <c r="CV749" s="70">
        <f t="shared" si="755"/>
        <v>0</v>
      </c>
      <c r="CW749" s="70"/>
      <c r="CX749" s="96">
        <f t="shared" si="756"/>
        <v>0</v>
      </c>
      <c r="CY749" s="70"/>
      <c r="CZ749" s="70" t="e">
        <f t="shared" si="757"/>
        <v>#VALUE!</v>
      </c>
      <c r="DA749" s="70" t="e">
        <f t="shared" si="758"/>
        <v>#VALUE!</v>
      </c>
      <c r="DB749" s="70"/>
      <c r="DC749" s="70" t="b">
        <f t="shared" si="771"/>
        <v>0</v>
      </c>
      <c r="DD749" s="70">
        <f t="shared" si="759"/>
        <v>0</v>
      </c>
      <c r="DE749" s="70" t="str">
        <f t="shared" si="760"/>
        <v/>
      </c>
      <c r="DF749" s="70"/>
      <c r="DG749" s="70" t="str">
        <f t="shared" si="772"/>
        <v/>
      </c>
      <c r="DH749" s="70" t="b">
        <f t="shared" si="773"/>
        <v>0</v>
      </c>
      <c r="DI749" s="70" t="str">
        <f t="shared" si="774"/>
        <v/>
      </c>
      <c r="DJ749" s="70"/>
      <c r="DK749" s="70" t="str">
        <f t="shared" si="761"/>
        <v/>
      </c>
      <c r="DL749" s="70" t="str">
        <f t="shared" si="762"/>
        <v/>
      </c>
      <c r="DM749" s="70"/>
      <c r="DN749" s="70" t="str">
        <f t="shared" si="763"/>
        <v/>
      </c>
      <c r="DO749" s="70" t="str">
        <f>IF(DK749="","",AND((COUNTIF($DK$12:DL749,DK749))=1,(COUNTIF($DK$12:DL749,DL749))=1))</f>
        <v/>
      </c>
      <c r="DP749" s="70" t="str">
        <f>IF(DK749="","",AND((COUNTIF(DK749:$DL$812,DK749))=1,(COUNTIF(DK749:$DL$812,DL749))=1))</f>
        <v/>
      </c>
      <c r="DQ749" s="70"/>
      <c r="DR749" s="70" t="b">
        <f t="shared" si="764"/>
        <v>0</v>
      </c>
      <c r="DS749" s="70" t="b">
        <f t="shared" si="765"/>
        <v>0</v>
      </c>
      <c r="DT749" s="70">
        <f t="shared" si="775"/>
        <v>0</v>
      </c>
      <c r="DU749" s="70">
        <f t="shared" si="776"/>
        <v>0</v>
      </c>
      <c r="DV749" s="70" t="b">
        <f t="shared" si="766"/>
        <v>0</v>
      </c>
      <c r="DW749" s="70" t="b">
        <f t="shared" si="767"/>
        <v>0</v>
      </c>
      <c r="DX749" s="70"/>
      <c r="DY749" s="70" t="b">
        <f t="shared" si="768"/>
        <v>0</v>
      </c>
      <c r="DZ749" s="70">
        <f t="shared" si="769"/>
        <v>0</v>
      </c>
      <c r="EA749" s="70"/>
    </row>
    <row r="750" spans="1:131" x14ac:dyDescent="0.25">
      <c r="A750" s="24" t="str">
        <f t="shared" si="734"/>
        <v/>
      </c>
      <c r="B750" s="36"/>
      <c r="C750" s="37"/>
      <c r="D750" s="38"/>
      <c r="E750" s="37"/>
      <c r="F750" s="38"/>
      <c r="G750" s="39"/>
      <c r="H750" s="35"/>
      <c r="I750" s="30"/>
      <c r="J750" s="38"/>
      <c r="K750" s="36"/>
      <c r="L750" s="40"/>
      <c r="M750" s="43"/>
      <c r="N750" s="44"/>
      <c r="O750" s="35"/>
      <c r="P750" s="87"/>
      <c r="R750" s="70"/>
      <c r="S750" s="70"/>
      <c r="T750" s="99" t="s">
        <v>1641</v>
      </c>
      <c r="U750" s="146" t="s">
        <v>1642</v>
      </c>
      <c r="V750" s="70"/>
      <c r="W750" s="70"/>
      <c r="X750" s="70"/>
      <c r="Y750" s="70"/>
      <c r="Z750" t="b">
        <f t="shared" si="713"/>
        <v>0</v>
      </c>
      <c r="AA750" t="b">
        <f t="shared" si="735"/>
        <v>0</v>
      </c>
      <c r="AB750" t="b">
        <f t="shared" si="714"/>
        <v>0</v>
      </c>
      <c r="AC750" t="b">
        <f t="shared" si="715"/>
        <v>0</v>
      </c>
      <c r="AD750" s="101" t="b">
        <f t="shared" si="716"/>
        <v>0</v>
      </c>
      <c r="AE750" t="e">
        <f t="shared" si="717"/>
        <v>#VALUE!</v>
      </c>
      <c r="AF750" t="b">
        <f t="shared" si="718"/>
        <v>0</v>
      </c>
      <c r="AG750" s="135"/>
      <c r="AH750" s="82" t="b">
        <f t="shared" si="719"/>
        <v>0</v>
      </c>
      <c r="AI750" s="99" t="b">
        <f t="shared" si="720"/>
        <v>0</v>
      </c>
      <c r="AJ750" s="70" t="b">
        <f t="shared" si="721"/>
        <v>0</v>
      </c>
      <c r="AK750" s="111" t="b">
        <f t="shared" si="736"/>
        <v>0</v>
      </c>
      <c r="AL750" s="82" t="e">
        <f t="shared" si="722"/>
        <v>#VALUE!</v>
      </c>
      <c r="AM750" s="82" t="b">
        <f t="shared" si="723"/>
        <v>0</v>
      </c>
      <c r="AN750" s="82" t="b">
        <f t="shared" si="724"/>
        <v>0</v>
      </c>
      <c r="AO750" s="82" t="b">
        <f t="shared" si="737"/>
        <v>0</v>
      </c>
      <c r="AP750" s="82" t="b">
        <f t="shared" si="725"/>
        <v>0</v>
      </c>
      <c r="AQ750" s="82" t="b">
        <f t="shared" si="738"/>
        <v>0</v>
      </c>
      <c r="AR750" s="70">
        <f t="shared" si="739"/>
        <v>0</v>
      </c>
      <c r="AS750" s="82" t="b">
        <f t="shared" si="726"/>
        <v>0</v>
      </c>
      <c r="AT750" s="82" t="b">
        <f t="shared" si="727"/>
        <v>0</v>
      </c>
      <c r="AU750" s="82" t="b">
        <f t="shared" si="728"/>
        <v>0</v>
      </c>
      <c r="AV750" s="82" t="b">
        <f t="shared" si="729"/>
        <v>0</v>
      </c>
      <c r="AW750" s="82" t="b">
        <f t="shared" si="730"/>
        <v>0</v>
      </c>
      <c r="AX750" s="82" t="b">
        <f t="shared" si="731"/>
        <v>0</v>
      </c>
      <c r="AY750" s="82" t="b">
        <f t="shared" si="740"/>
        <v>0</v>
      </c>
      <c r="AZ750" s="82"/>
      <c r="BA750" s="82" t="b">
        <f t="shared" si="741"/>
        <v>0</v>
      </c>
      <c r="BB750" s="82" t="b">
        <f t="shared" si="742"/>
        <v>0</v>
      </c>
      <c r="BC750" s="82" t="b">
        <f t="shared" si="743"/>
        <v>0</v>
      </c>
      <c r="BD750" s="70"/>
      <c r="BE750" s="70" t="str">
        <f t="shared" si="732"/>
        <v/>
      </c>
      <c r="BF750" s="70">
        <v>739</v>
      </c>
      <c r="BG750" s="70"/>
      <c r="BH750" s="70"/>
      <c r="BI750" s="70"/>
      <c r="BJ750" s="70"/>
      <c r="BK750" s="70"/>
      <c r="BL750" s="70"/>
      <c r="BM750" s="70"/>
      <c r="BN750" s="70"/>
      <c r="BO750" s="70"/>
      <c r="BP750" s="70"/>
      <c r="BQ750" s="70"/>
      <c r="BR750" s="70"/>
      <c r="BS750" s="70" t="b">
        <f t="shared" si="733"/>
        <v>0</v>
      </c>
      <c r="BT750" s="70">
        <f>COUNTA(B751:$O$830)</f>
        <v>0</v>
      </c>
      <c r="BU750" s="70"/>
      <c r="BV750" s="163"/>
      <c r="BW750" s="163"/>
      <c r="BX750" s="163"/>
      <c r="BY750" s="163"/>
      <c r="BZ750" s="163"/>
      <c r="CA750" s="163"/>
      <c r="CB750" s="163"/>
      <c r="CC750" s="163"/>
      <c r="CD750" s="163"/>
      <c r="CE750" s="163" t="str">
        <f t="shared" si="744"/>
        <v/>
      </c>
      <c r="CF750" s="163" t="str">
        <f t="shared" si="745"/>
        <v/>
      </c>
      <c r="CG750" s="163" t="str">
        <f t="shared" si="746"/>
        <v/>
      </c>
      <c r="CH750" s="163" t="str">
        <f t="shared" si="747"/>
        <v/>
      </c>
      <c r="CI750" s="163" t="str">
        <f t="shared" si="748"/>
        <v/>
      </c>
      <c r="CJ750" s="163" t="str">
        <f t="shared" si="749"/>
        <v/>
      </c>
      <c r="CK750" s="163" t="str">
        <f t="shared" si="750"/>
        <v/>
      </c>
      <c r="CL750" s="163" t="str">
        <f t="shared" si="751"/>
        <v/>
      </c>
      <c r="CM750" s="163" t="str">
        <f t="shared" si="752"/>
        <v/>
      </c>
      <c r="CN750" s="163"/>
      <c r="CO750" s="163"/>
      <c r="CP750" s="163" t="str">
        <f t="shared" si="753"/>
        <v/>
      </c>
      <c r="CQ750" s="163"/>
      <c r="CR750" s="163"/>
      <c r="CS750" s="185" t="str">
        <f t="shared" si="770"/>
        <v/>
      </c>
      <c r="CT750" s="70"/>
      <c r="CU750" s="70">
        <f t="shared" si="754"/>
        <v>0</v>
      </c>
      <c r="CV750" s="70">
        <f t="shared" si="755"/>
        <v>0</v>
      </c>
      <c r="CW750" s="70"/>
      <c r="CX750" s="96">
        <f t="shared" si="756"/>
        <v>0</v>
      </c>
      <c r="CY750" s="70"/>
      <c r="CZ750" s="70" t="e">
        <f t="shared" si="757"/>
        <v>#VALUE!</v>
      </c>
      <c r="DA750" s="70" t="e">
        <f t="shared" si="758"/>
        <v>#VALUE!</v>
      </c>
      <c r="DB750" s="70"/>
      <c r="DC750" s="70" t="b">
        <f t="shared" si="771"/>
        <v>0</v>
      </c>
      <c r="DD750" s="70">
        <f t="shared" si="759"/>
        <v>0</v>
      </c>
      <c r="DE750" s="70" t="str">
        <f t="shared" si="760"/>
        <v/>
      </c>
      <c r="DF750" s="70"/>
      <c r="DG750" s="70" t="str">
        <f t="shared" si="772"/>
        <v/>
      </c>
      <c r="DH750" s="70" t="b">
        <f t="shared" si="773"/>
        <v>0</v>
      </c>
      <c r="DI750" s="70" t="str">
        <f t="shared" si="774"/>
        <v/>
      </c>
      <c r="DJ750" s="70"/>
      <c r="DK750" s="70" t="str">
        <f t="shared" si="761"/>
        <v/>
      </c>
      <c r="DL750" s="70" t="str">
        <f t="shared" si="762"/>
        <v/>
      </c>
      <c r="DM750" s="70"/>
      <c r="DN750" s="70" t="str">
        <f t="shared" si="763"/>
        <v/>
      </c>
      <c r="DO750" s="70" t="str">
        <f>IF(DK750="","",AND((COUNTIF($DK$12:DL750,DK750))=1,(COUNTIF($DK$12:DL750,DL750))=1))</f>
        <v/>
      </c>
      <c r="DP750" s="70" t="str">
        <f>IF(DK750="","",AND((COUNTIF(DK750:$DL$812,DK750))=1,(COUNTIF(DK750:$DL$812,DL750))=1))</f>
        <v/>
      </c>
      <c r="DQ750" s="70"/>
      <c r="DR750" s="70" t="b">
        <f t="shared" si="764"/>
        <v>0</v>
      </c>
      <c r="DS750" s="70" t="b">
        <f t="shared" si="765"/>
        <v>0</v>
      </c>
      <c r="DT750" s="70">
        <f t="shared" si="775"/>
        <v>0</v>
      </c>
      <c r="DU750" s="70">
        <f t="shared" si="776"/>
        <v>0</v>
      </c>
      <c r="DV750" s="70" t="b">
        <f t="shared" si="766"/>
        <v>0</v>
      </c>
      <c r="DW750" s="70" t="b">
        <f t="shared" si="767"/>
        <v>0</v>
      </c>
      <c r="DX750" s="70"/>
      <c r="DY750" s="70" t="b">
        <f t="shared" si="768"/>
        <v>0</v>
      </c>
      <c r="DZ750" s="70">
        <f t="shared" si="769"/>
        <v>0</v>
      </c>
      <c r="EA750" s="70"/>
    </row>
    <row r="751" spans="1:131" x14ac:dyDescent="0.25">
      <c r="A751" s="24" t="str">
        <f t="shared" si="734"/>
        <v/>
      </c>
      <c r="B751" s="36"/>
      <c r="C751" s="37"/>
      <c r="D751" s="38"/>
      <c r="E751" s="37"/>
      <c r="F751" s="38"/>
      <c r="G751" s="39"/>
      <c r="H751" s="35"/>
      <c r="I751" s="30"/>
      <c r="J751" s="38"/>
      <c r="K751" s="36"/>
      <c r="L751" s="40"/>
      <c r="M751" s="43"/>
      <c r="N751" s="44"/>
      <c r="O751" s="35"/>
      <c r="P751" s="87"/>
      <c r="R751" s="70"/>
      <c r="S751" s="70"/>
      <c r="T751" s="99" t="s">
        <v>1643</v>
      </c>
      <c r="U751" s="146" t="s">
        <v>1644</v>
      </c>
      <c r="V751" s="70"/>
      <c r="W751" s="70"/>
      <c r="X751" s="70"/>
      <c r="Y751" s="70"/>
      <c r="Z751" t="b">
        <f t="shared" si="713"/>
        <v>0</v>
      </c>
      <c r="AA751" t="b">
        <f t="shared" si="735"/>
        <v>0</v>
      </c>
      <c r="AB751" t="b">
        <f t="shared" si="714"/>
        <v>0</v>
      </c>
      <c r="AC751" t="b">
        <f t="shared" si="715"/>
        <v>0</v>
      </c>
      <c r="AD751" s="101" t="b">
        <f t="shared" si="716"/>
        <v>0</v>
      </c>
      <c r="AE751" t="e">
        <f t="shared" si="717"/>
        <v>#VALUE!</v>
      </c>
      <c r="AF751" t="b">
        <f t="shared" si="718"/>
        <v>0</v>
      </c>
      <c r="AG751" s="135"/>
      <c r="AH751" s="82" t="b">
        <f t="shared" si="719"/>
        <v>0</v>
      </c>
      <c r="AI751" s="99" t="b">
        <f t="shared" si="720"/>
        <v>0</v>
      </c>
      <c r="AJ751" s="70" t="b">
        <f t="shared" si="721"/>
        <v>0</v>
      </c>
      <c r="AK751" s="111" t="b">
        <f t="shared" si="736"/>
        <v>0</v>
      </c>
      <c r="AL751" s="82" t="e">
        <f t="shared" si="722"/>
        <v>#VALUE!</v>
      </c>
      <c r="AM751" s="82" t="b">
        <f t="shared" si="723"/>
        <v>0</v>
      </c>
      <c r="AN751" s="82" t="b">
        <f t="shared" si="724"/>
        <v>0</v>
      </c>
      <c r="AO751" s="82" t="b">
        <f t="shared" si="737"/>
        <v>0</v>
      </c>
      <c r="AP751" s="82" t="b">
        <f t="shared" si="725"/>
        <v>0</v>
      </c>
      <c r="AQ751" s="82" t="b">
        <f t="shared" si="738"/>
        <v>0</v>
      </c>
      <c r="AR751" s="70">
        <f t="shared" si="739"/>
        <v>0</v>
      </c>
      <c r="AS751" s="82" t="b">
        <f t="shared" si="726"/>
        <v>0</v>
      </c>
      <c r="AT751" s="82" t="b">
        <f t="shared" si="727"/>
        <v>0</v>
      </c>
      <c r="AU751" s="82" t="b">
        <f t="shared" si="728"/>
        <v>0</v>
      </c>
      <c r="AV751" s="82" t="b">
        <f t="shared" si="729"/>
        <v>0</v>
      </c>
      <c r="AW751" s="82" t="b">
        <f t="shared" si="730"/>
        <v>0</v>
      </c>
      <c r="AX751" s="82" t="b">
        <f t="shared" si="731"/>
        <v>0</v>
      </c>
      <c r="AY751" s="82" t="b">
        <f t="shared" si="740"/>
        <v>0</v>
      </c>
      <c r="AZ751" s="82"/>
      <c r="BA751" s="82" t="b">
        <f t="shared" si="741"/>
        <v>0</v>
      </c>
      <c r="BB751" s="82" t="b">
        <f t="shared" si="742"/>
        <v>0</v>
      </c>
      <c r="BC751" s="82" t="b">
        <f t="shared" si="743"/>
        <v>0</v>
      </c>
      <c r="BD751" s="70"/>
      <c r="BE751" s="70" t="str">
        <f t="shared" si="732"/>
        <v/>
      </c>
      <c r="BF751" s="70">
        <v>740</v>
      </c>
      <c r="BG751" s="70"/>
      <c r="BH751" s="70"/>
      <c r="BI751" s="70"/>
      <c r="BJ751" s="70"/>
      <c r="BK751" s="70"/>
      <c r="BL751" s="70"/>
      <c r="BM751" s="70"/>
      <c r="BN751" s="70"/>
      <c r="BO751" s="70"/>
      <c r="BP751" s="70"/>
      <c r="BQ751" s="70"/>
      <c r="BR751" s="70"/>
      <c r="BS751" s="70" t="b">
        <f t="shared" si="733"/>
        <v>0</v>
      </c>
      <c r="BT751" s="70">
        <f>COUNTA(B752:$O$830)</f>
        <v>0</v>
      </c>
      <c r="BU751" s="70"/>
      <c r="BV751" s="163"/>
      <c r="BW751" s="163"/>
      <c r="BX751" s="163"/>
      <c r="BY751" s="163"/>
      <c r="BZ751" s="163"/>
      <c r="CA751" s="163"/>
      <c r="CB751" s="163"/>
      <c r="CC751" s="163"/>
      <c r="CD751" s="163"/>
      <c r="CE751" s="163" t="str">
        <f t="shared" si="744"/>
        <v/>
      </c>
      <c r="CF751" s="163" t="str">
        <f t="shared" si="745"/>
        <v/>
      </c>
      <c r="CG751" s="163" t="str">
        <f t="shared" si="746"/>
        <v/>
      </c>
      <c r="CH751" s="163" t="str">
        <f t="shared" si="747"/>
        <v/>
      </c>
      <c r="CI751" s="163" t="str">
        <f t="shared" si="748"/>
        <v/>
      </c>
      <c r="CJ751" s="163" t="str">
        <f t="shared" si="749"/>
        <v/>
      </c>
      <c r="CK751" s="163" t="str">
        <f t="shared" si="750"/>
        <v/>
      </c>
      <c r="CL751" s="163" t="str">
        <f t="shared" si="751"/>
        <v/>
      </c>
      <c r="CM751" s="163" t="str">
        <f t="shared" si="752"/>
        <v/>
      </c>
      <c r="CN751" s="163"/>
      <c r="CO751" s="163"/>
      <c r="CP751" s="163" t="str">
        <f t="shared" si="753"/>
        <v/>
      </c>
      <c r="CQ751" s="163"/>
      <c r="CR751" s="163"/>
      <c r="CS751" s="185" t="str">
        <f t="shared" si="770"/>
        <v/>
      </c>
      <c r="CT751" s="70"/>
      <c r="CU751" s="70">
        <f t="shared" si="754"/>
        <v>0</v>
      </c>
      <c r="CV751" s="70">
        <f t="shared" si="755"/>
        <v>0</v>
      </c>
      <c r="CW751" s="70"/>
      <c r="CX751" s="96">
        <f t="shared" si="756"/>
        <v>0</v>
      </c>
      <c r="CY751" s="70"/>
      <c r="CZ751" s="70" t="e">
        <f t="shared" si="757"/>
        <v>#VALUE!</v>
      </c>
      <c r="DA751" s="70" t="e">
        <f t="shared" si="758"/>
        <v>#VALUE!</v>
      </c>
      <c r="DB751" s="70"/>
      <c r="DC751" s="70" t="b">
        <f t="shared" si="771"/>
        <v>0</v>
      </c>
      <c r="DD751" s="70">
        <f t="shared" si="759"/>
        <v>0</v>
      </c>
      <c r="DE751" s="70" t="str">
        <f t="shared" si="760"/>
        <v/>
      </c>
      <c r="DF751" s="70"/>
      <c r="DG751" s="70" t="str">
        <f t="shared" si="772"/>
        <v/>
      </c>
      <c r="DH751" s="70" t="b">
        <f t="shared" si="773"/>
        <v>0</v>
      </c>
      <c r="DI751" s="70" t="str">
        <f t="shared" si="774"/>
        <v/>
      </c>
      <c r="DJ751" s="70"/>
      <c r="DK751" s="70" t="str">
        <f t="shared" si="761"/>
        <v/>
      </c>
      <c r="DL751" s="70" t="str">
        <f t="shared" si="762"/>
        <v/>
      </c>
      <c r="DM751" s="70"/>
      <c r="DN751" s="70" t="str">
        <f t="shared" si="763"/>
        <v/>
      </c>
      <c r="DO751" s="70" t="str">
        <f>IF(DK751="","",AND((COUNTIF($DK$12:DL751,DK751))=1,(COUNTIF($DK$12:DL751,DL751))=1))</f>
        <v/>
      </c>
      <c r="DP751" s="70" t="str">
        <f>IF(DK751="","",AND((COUNTIF(DK751:$DL$812,DK751))=1,(COUNTIF(DK751:$DL$812,DL751))=1))</f>
        <v/>
      </c>
      <c r="DQ751" s="70"/>
      <c r="DR751" s="70" t="b">
        <f t="shared" si="764"/>
        <v>0</v>
      </c>
      <c r="DS751" s="70" t="b">
        <f t="shared" si="765"/>
        <v>0</v>
      </c>
      <c r="DT751" s="70">
        <f t="shared" si="775"/>
        <v>0</v>
      </c>
      <c r="DU751" s="70">
        <f t="shared" si="776"/>
        <v>0</v>
      </c>
      <c r="DV751" s="70" t="b">
        <f t="shared" si="766"/>
        <v>0</v>
      </c>
      <c r="DW751" s="70" t="b">
        <f t="shared" si="767"/>
        <v>0</v>
      </c>
      <c r="DX751" s="70"/>
      <c r="DY751" s="70" t="b">
        <f t="shared" si="768"/>
        <v>0</v>
      </c>
      <c r="DZ751" s="70">
        <f t="shared" si="769"/>
        <v>0</v>
      </c>
      <c r="EA751" s="70"/>
    </row>
    <row r="752" spans="1:131" x14ac:dyDescent="0.25">
      <c r="A752" s="24" t="str">
        <f t="shared" si="734"/>
        <v/>
      </c>
      <c r="B752" s="36"/>
      <c r="C752" s="37"/>
      <c r="D752" s="38"/>
      <c r="E752" s="37"/>
      <c r="F752" s="38"/>
      <c r="G752" s="39"/>
      <c r="H752" s="35"/>
      <c r="I752" s="30"/>
      <c r="J752" s="38"/>
      <c r="K752" s="36"/>
      <c r="L752" s="40"/>
      <c r="M752" s="43"/>
      <c r="N752" s="44"/>
      <c r="O752" s="35"/>
      <c r="P752" s="87"/>
      <c r="R752" s="70"/>
      <c r="S752" s="70"/>
      <c r="T752" s="99" t="s">
        <v>1645</v>
      </c>
      <c r="U752" s="146" t="s">
        <v>1646</v>
      </c>
      <c r="V752" s="70"/>
      <c r="W752" s="70"/>
      <c r="X752" s="70"/>
      <c r="Y752" s="70"/>
      <c r="Z752" t="b">
        <f t="shared" si="713"/>
        <v>0</v>
      </c>
      <c r="AA752" t="b">
        <f t="shared" si="735"/>
        <v>0</v>
      </c>
      <c r="AB752" t="b">
        <f t="shared" si="714"/>
        <v>0</v>
      </c>
      <c r="AC752" t="b">
        <f t="shared" si="715"/>
        <v>0</v>
      </c>
      <c r="AD752" s="101" t="b">
        <f t="shared" si="716"/>
        <v>0</v>
      </c>
      <c r="AE752" t="e">
        <f t="shared" si="717"/>
        <v>#VALUE!</v>
      </c>
      <c r="AF752" t="b">
        <f t="shared" si="718"/>
        <v>0</v>
      </c>
      <c r="AG752" s="135"/>
      <c r="AH752" s="82" t="b">
        <f t="shared" si="719"/>
        <v>0</v>
      </c>
      <c r="AI752" s="99" t="b">
        <f t="shared" si="720"/>
        <v>0</v>
      </c>
      <c r="AJ752" s="70" t="b">
        <f t="shared" si="721"/>
        <v>0</v>
      </c>
      <c r="AK752" s="111" t="b">
        <f t="shared" si="736"/>
        <v>0</v>
      </c>
      <c r="AL752" s="82" t="e">
        <f t="shared" si="722"/>
        <v>#VALUE!</v>
      </c>
      <c r="AM752" s="82" t="b">
        <f t="shared" si="723"/>
        <v>0</v>
      </c>
      <c r="AN752" s="82" t="b">
        <f t="shared" si="724"/>
        <v>0</v>
      </c>
      <c r="AO752" s="82" t="b">
        <f t="shared" si="737"/>
        <v>0</v>
      </c>
      <c r="AP752" s="82" t="b">
        <f t="shared" si="725"/>
        <v>0</v>
      </c>
      <c r="AQ752" s="82" t="b">
        <f t="shared" si="738"/>
        <v>0</v>
      </c>
      <c r="AR752" s="70">
        <f t="shared" si="739"/>
        <v>0</v>
      </c>
      <c r="AS752" s="82" t="b">
        <f t="shared" si="726"/>
        <v>0</v>
      </c>
      <c r="AT752" s="82" t="b">
        <f t="shared" si="727"/>
        <v>0</v>
      </c>
      <c r="AU752" s="82" t="b">
        <f t="shared" si="728"/>
        <v>0</v>
      </c>
      <c r="AV752" s="82" t="b">
        <f t="shared" si="729"/>
        <v>0</v>
      </c>
      <c r="AW752" s="82" t="b">
        <f t="shared" si="730"/>
        <v>0</v>
      </c>
      <c r="AX752" s="82" t="b">
        <f t="shared" si="731"/>
        <v>0</v>
      </c>
      <c r="AY752" s="82" t="b">
        <f t="shared" si="740"/>
        <v>0</v>
      </c>
      <c r="AZ752" s="82"/>
      <c r="BA752" s="82" t="b">
        <f t="shared" si="741"/>
        <v>0</v>
      </c>
      <c r="BB752" s="82" t="b">
        <f t="shared" si="742"/>
        <v>0</v>
      </c>
      <c r="BC752" s="82" t="b">
        <f t="shared" si="743"/>
        <v>0</v>
      </c>
      <c r="BD752" s="70"/>
      <c r="BE752" s="70" t="str">
        <f t="shared" si="732"/>
        <v/>
      </c>
      <c r="BF752" s="70">
        <v>741</v>
      </c>
      <c r="BG752" s="70"/>
      <c r="BH752" s="70"/>
      <c r="BI752" s="70"/>
      <c r="BJ752" s="70"/>
      <c r="BK752" s="70"/>
      <c r="BL752" s="70"/>
      <c r="BM752" s="70"/>
      <c r="BN752" s="70"/>
      <c r="BO752" s="70"/>
      <c r="BP752" s="70"/>
      <c r="BQ752" s="70"/>
      <c r="BR752" s="70"/>
      <c r="BS752" s="70" t="b">
        <f t="shared" si="733"/>
        <v>0</v>
      </c>
      <c r="BT752" s="70">
        <f>COUNTA(B753:$O$830)</f>
        <v>0</v>
      </c>
      <c r="BU752" s="70"/>
      <c r="BV752" s="163"/>
      <c r="BW752" s="163"/>
      <c r="BX752" s="163"/>
      <c r="BY752" s="163"/>
      <c r="BZ752" s="163"/>
      <c r="CA752" s="163"/>
      <c r="CB752" s="163"/>
      <c r="CC752" s="163"/>
      <c r="CD752" s="163"/>
      <c r="CE752" s="163" t="str">
        <f t="shared" si="744"/>
        <v/>
      </c>
      <c r="CF752" s="163" t="str">
        <f t="shared" si="745"/>
        <v/>
      </c>
      <c r="CG752" s="163" t="str">
        <f t="shared" si="746"/>
        <v/>
      </c>
      <c r="CH752" s="163" t="str">
        <f t="shared" si="747"/>
        <v/>
      </c>
      <c r="CI752" s="163" t="str">
        <f t="shared" si="748"/>
        <v/>
      </c>
      <c r="CJ752" s="163" t="str">
        <f t="shared" si="749"/>
        <v/>
      </c>
      <c r="CK752" s="163" t="str">
        <f t="shared" si="750"/>
        <v/>
      </c>
      <c r="CL752" s="163" t="str">
        <f t="shared" si="751"/>
        <v/>
      </c>
      <c r="CM752" s="163" t="str">
        <f t="shared" si="752"/>
        <v/>
      </c>
      <c r="CN752" s="163"/>
      <c r="CO752" s="163"/>
      <c r="CP752" s="163" t="str">
        <f t="shared" si="753"/>
        <v/>
      </c>
      <c r="CQ752" s="163"/>
      <c r="CR752" s="163"/>
      <c r="CS752" s="185" t="str">
        <f t="shared" si="770"/>
        <v/>
      </c>
      <c r="CT752" s="70"/>
      <c r="CU752" s="70">
        <f t="shared" si="754"/>
        <v>0</v>
      </c>
      <c r="CV752" s="70">
        <f t="shared" si="755"/>
        <v>0</v>
      </c>
      <c r="CW752" s="70"/>
      <c r="CX752" s="96">
        <f t="shared" si="756"/>
        <v>0</v>
      </c>
      <c r="CY752" s="70"/>
      <c r="CZ752" s="70" t="e">
        <f t="shared" si="757"/>
        <v>#VALUE!</v>
      </c>
      <c r="DA752" s="70" t="e">
        <f t="shared" si="758"/>
        <v>#VALUE!</v>
      </c>
      <c r="DB752" s="70"/>
      <c r="DC752" s="70" t="b">
        <f t="shared" si="771"/>
        <v>0</v>
      </c>
      <c r="DD752" s="70">
        <f t="shared" si="759"/>
        <v>0</v>
      </c>
      <c r="DE752" s="70" t="str">
        <f t="shared" si="760"/>
        <v/>
      </c>
      <c r="DF752" s="70"/>
      <c r="DG752" s="70" t="str">
        <f t="shared" si="772"/>
        <v/>
      </c>
      <c r="DH752" s="70" t="b">
        <f t="shared" si="773"/>
        <v>0</v>
      </c>
      <c r="DI752" s="70" t="str">
        <f t="shared" si="774"/>
        <v/>
      </c>
      <c r="DJ752" s="70"/>
      <c r="DK752" s="70" t="str">
        <f t="shared" si="761"/>
        <v/>
      </c>
      <c r="DL752" s="70" t="str">
        <f t="shared" si="762"/>
        <v/>
      </c>
      <c r="DM752" s="70"/>
      <c r="DN752" s="70" t="str">
        <f t="shared" si="763"/>
        <v/>
      </c>
      <c r="DO752" s="70" t="str">
        <f>IF(DK752="","",AND((COUNTIF($DK$12:DL752,DK752))=1,(COUNTIF($DK$12:DL752,DL752))=1))</f>
        <v/>
      </c>
      <c r="DP752" s="70" t="str">
        <f>IF(DK752="","",AND((COUNTIF(DK752:$DL$812,DK752))=1,(COUNTIF(DK752:$DL$812,DL752))=1))</f>
        <v/>
      </c>
      <c r="DQ752" s="70"/>
      <c r="DR752" s="70" t="b">
        <f t="shared" si="764"/>
        <v>0</v>
      </c>
      <c r="DS752" s="70" t="b">
        <f t="shared" si="765"/>
        <v>0</v>
      </c>
      <c r="DT752" s="70">
        <f t="shared" si="775"/>
        <v>0</v>
      </c>
      <c r="DU752" s="70">
        <f t="shared" si="776"/>
        <v>0</v>
      </c>
      <c r="DV752" s="70" t="b">
        <f t="shared" si="766"/>
        <v>0</v>
      </c>
      <c r="DW752" s="70" t="b">
        <f t="shared" si="767"/>
        <v>0</v>
      </c>
      <c r="DX752" s="70"/>
      <c r="DY752" s="70" t="b">
        <f t="shared" si="768"/>
        <v>0</v>
      </c>
      <c r="DZ752" s="70">
        <f t="shared" si="769"/>
        <v>0</v>
      </c>
      <c r="EA752" s="70"/>
    </row>
    <row r="753" spans="1:131" x14ac:dyDescent="0.25">
      <c r="A753" s="24" t="str">
        <f t="shared" si="734"/>
        <v/>
      </c>
      <c r="B753" s="36"/>
      <c r="C753" s="37"/>
      <c r="D753" s="38"/>
      <c r="E753" s="37"/>
      <c r="F753" s="38"/>
      <c r="G753" s="39"/>
      <c r="H753" s="35"/>
      <c r="I753" s="30"/>
      <c r="J753" s="38"/>
      <c r="K753" s="36"/>
      <c r="L753" s="40"/>
      <c r="M753" s="43"/>
      <c r="N753" s="44"/>
      <c r="O753" s="35"/>
      <c r="P753" s="87"/>
      <c r="R753" s="70"/>
      <c r="S753" s="70"/>
      <c r="T753" s="99" t="s">
        <v>1647</v>
      </c>
      <c r="U753" s="146" t="s">
        <v>1648</v>
      </c>
      <c r="V753" s="70"/>
      <c r="W753" s="70"/>
      <c r="X753" s="70"/>
      <c r="Y753" s="70"/>
      <c r="Z753" t="b">
        <f t="shared" si="713"/>
        <v>0</v>
      </c>
      <c r="AA753" t="b">
        <f t="shared" si="735"/>
        <v>0</v>
      </c>
      <c r="AB753" t="b">
        <f t="shared" si="714"/>
        <v>0</v>
      </c>
      <c r="AC753" t="b">
        <f t="shared" si="715"/>
        <v>0</v>
      </c>
      <c r="AD753" s="101" t="b">
        <f t="shared" si="716"/>
        <v>0</v>
      </c>
      <c r="AE753" t="e">
        <f t="shared" si="717"/>
        <v>#VALUE!</v>
      </c>
      <c r="AF753" t="b">
        <f t="shared" si="718"/>
        <v>0</v>
      </c>
      <c r="AG753" s="135"/>
      <c r="AH753" s="82" t="b">
        <f t="shared" si="719"/>
        <v>0</v>
      </c>
      <c r="AI753" s="99" t="b">
        <f t="shared" si="720"/>
        <v>0</v>
      </c>
      <c r="AJ753" s="70" t="b">
        <f t="shared" si="721"/>
        <v>0</v>
      </c>
      <c r="AK753" s="111" t="b">
        <f t="shared" si="736"/>
        <v>0</v>
      </c>
      <c r="AL753" s="82" t="e">
        <f t="shared" si="722"/>
        <v>#VALUE!</v>
      </c>
      <c r="AM753" s="82" t="b">
        <f t="shared" si="723"/>
        <v>0</v>
      </c>
      <c r="AN753" s="82" t="b">
        <f t="shared" si="724"/>
        <v>0</v>
      </c>
      <c r="AO753" s="82" t="b">
        <f t="shared" si="737"/>
        <v>0</v>
      </c>
      <c r="AP753" s="82" t="b">
        <f t="shared" si="725"/>
        <v>0</v>
      </c>
      <c r="AQ753" s="82" t="b">
        <f t="shared" si="738"/>
        <v>0</v>
      </c>
      <c r="AR753" s="70">
        <f t="shared" si="739"/>
        <v>0</v>
      </c>
      <c r="AS753" s="82" t="b">
        <f t="shared" si="726"/>
        <v>0</v>
      </c>
      <c r="AT753" s="82" t="b">
        <f t="shared" si="727"/>
        <v>0</v>
      </c>
      <c r="AU753" s="82" t="b">
        <f t="shared" si="728"/>
        <v>0</v>
      </c>
      <c r="AV753" s="82" t="b">
        <f t="shared" si="729"/>
        <v>0</v>
      </c>
      <c r="AW753" s="82" t="b">
        <f t="shared" si="730"/>
        <v>0</v>
      </c>
      <c r="AX753" s="82" t="b">
        <f t="shared" si="731"/>
        <v>0</v>
      </c>
      <c r="AY753" s="82" t="b">
        <f t="shared" si="740"/>
        <v>0</v>
      </c>
      <c r="AZ753" s="82"/>
      <c r="BA753" s="82" t="b">
        <f t="shared" si="741"/>
        <v>0</v>
      </c>
      <c r="BB753" s="82" t="b">
        <f t="shared" si="742"/>
        <v>0</v>
      </c>
      <c r="BC753" s="82" t="b">
        <f t="shared" si="743"/>
        <v>0</v>
      </c>
      <c r="BD753" s="70"/>
      <c r="BE753" s="70" t="str">
        <f t="shared" si="732"/>
        <v/>
      </c>
      <c r="BF753" s="70">
        <v>742</v>
      </c>
      <c r="BG753" s="70"/>
      <c r="BH753" s="70"/>
      <c r="BI753" s="70"/>
      <c r="BJ753" s="70"/>
      <c r="BK753" s="70"/>
      <c r="BL753" s="70"/>
      <c r="BM753" s="70"/>
      <c r="BN753" s="70"/>
      <c r="BO753" s="70"/>
      <c r="BP753" s="70"/>
      <c r="BQ753" s="70"/>
      <c r="BR753" s="70"/>
      <c r="BS753" s="70" t="b">
        <f t="shared" si="733"/>
        <v>0</v>
      </c>
      <c r="BT753" s="70">
        <f>COUNTA(B754:$O$830)</f>
        <v>0</v>
      </c>
      <c r="BU753" s="70"/>
      <c r="BV753" s="163"/>
      <c r="BW753" s="163"/>
      <c r="BX753" s="163"/>
      <c r="BY753" s="163"/>
      <c r="BZ753" s="163"/>
      <c r="CA753" s="163"/>
      <c r="CB753" s="163"/>
      <c r="CC753" s="163"/>
      <c r="CD753" s="163"/>
      <c r="CE753" s="163" t="str">
        <f t="shared" si="744"/>
        <v/>
      </c>
      <c r="CF753" s="163" t="str">
        <f t="shared" si="745"/>
        <v/>
      </c>
      <c r="CG753" s="163" t="str">
        <f t="shared" si="746"/>
        <v/>
      </c>
      <c r="CH753" s="163" t="str">
        <f t="shared" si="747"/>
        <v/>
      </c>
      <c r="CI753" s="163" t="str">
        <f t="shared" si="748"/>
        <v/>
      </c>
      <c r="CJ753" s="163" t="str">
        <f t="shared" si="749"/>
        <v/>
      </c>
      <c r="CK753" s="163" t="str">
        <f t="shared" si="750"/>
        <v/>
      </c>
      <c r="CL753" s="163" t="str">
        <f t="shared" si="751"/>
        <v/>
      </c>
      <c r="CM753" s="163" t="str">
        <f t="shared" si="752"/>
        <v/>
      </c>
      <c r="CN753" s="163"/>
      <c r="CO753" s="163"/>
      <c r="CP753" s="163" t="str">
        <f t="shared" si="753"/>
        <v/>
      </c>
      <c r="CQ753" s="163"/>
      <c r="CR753" s="163"/>
      <c r="CS753" s="185" t="str">
        <f t="shared" si="770"/>
        <v/>
      </c>
      <c r="CT753" s="70"/>
      <c r="CU753" s="70">
        <f t="shared" si="754"/>
        <v>0</v>
      </c>
      <c r="CV753" s="70">
        <f t="shared" si="755"/>
        <v>0</v>
      </c>
      <c r="CW753" s="70"/>
      <c r="CX753" s="96">
        <f t="shared" si="756"/>
        <v>0</v>
      </c>
      <c r="CY753" s="70"/>
      <c r="CZ753" s="70" t="e">
        <f t="shared" si="757"/>
        <v>#VALUE!</v>
      </c>
      <c r="DA753" s="70" t="e">
        <f t="shared" si="758"/>
        <v>#VALUE!</v>
      </c>
      <c r="DB753" s="70"/>
      <c r="DC753" s="70" t="b">
        <f t="shared" si="771"/>
        <v>0</v>
      </c>
      <c r="DD753" s="70">
        <f t="shared" si="759"/>
        <v>0</v>
      </c>
      <c r="DE753" s="70" t="str">
        <f t="shared" si="760"/>
        <v/>
      </c>
      <c r="DF753" s="70"/>
      <c r="DG753" s="70" t="str">
        <f t="shared" si="772"/>
        <v/>
      </c>
      <c r="DH753" s="70" t="b">
        <f t="shared" si="773"/>
        <v>0</v>
      </c>
      <c r="DI753" s="70" t="str">
        <f t="shared" si="774"/>
        <v/>
      </c>
      <c r="DJ753" s="70"/>
      <c r="DK753" s="70" t="str">
        <f t="shared" si="761"/>
        <v/>
      </c>
      <c r="DL753" s="70" t="str">
        <f t="shared" si="762"/>
        <v/>
      </c>
      <c r="DM753" s="70"/>
      <c r="DN753" s="70" t="str">
        <f t="shared" si="763"/>
        <v/>
      </c>
      <c r="DO753" s="70" t="str">
        <f>IF(DK753="","",AND((COUNTIF($DK$12:DL753,DK753))=1,(COUNTIF($DK$12:DL753,DL753))=1))</f>
        <v/>
      </c>
      <c r="DP753" s="70" t="str">
        <f>IF(DK753="","",AND((COUNTIF(DK753:$DL$812,DK753))=1,(COUNTIF(DK753:$DL$812,DL753))=1))</f>
        <v/>
      </c>
      <c r="DQ753" s="70"/>
      <c r="DR753" s="70" t="b">
        <f t="shared" si="764"/>
        <v>0</v>
      </c>
      <c r="DS753" s="70" t="b">
        <f t="shared" si="765"/>
        <v>0</v>
      </c>
      <c r="DT753" s="70">
        <f t="shared" si="775"/>
        <v>0</v>
      </c>
      <c r="DU753" s="70">
        <f t="shared" si="776"/>
        <v>0</v>
      </c>
      <c r="DV753" s="70" t="b">
        <f t="shared" si="766"/>
        <v>0</v>
      </c>
      <c r="DW753" s="70" t="b">
        <f t="shared" si="767"/>
        <v>0</v>
      </c>
      <c r="DX753" s="70"/>
      <c r="DY753" s="70" t="b">
        <f t="shared" si="768"/>
        <v>0</v>
      </c>
      <c r="DZ753" s="70">
        <f t="shared" si="769"/>
        <v>0</v>
      </c>
      <c r="EA753" s="70"/>
    </row>
    <row r="754" spans="1:131" x14ac:dyDescent="0.25">
      <c r="A754" s="24" t="str">
        <f t="shared" si="734"/>
        <v/>
      </c>
      <c r="B754" s="36"/>
      <c r="C754" s="37"/>
      <c r="D754" s="38"/>
      <c r="E754" s="37"/>
      <c r="F754" s="38"/>
      <c r="G754" s="39"/>
      <c r="H754" s="35"/>
      <c r="I754" s="30"/>
      <c r="J754" s="38"/>
      <c r="K754" s="36"/>
      <c r="L754" s="40"/>
      <c r="M754" s="43"/>
      <c r="N754" s="44"/>
      <c r="O754" s="35"/>
      <c r="P754" s="87"/>
      <c r="R754" s="70"/>
      <c r="S754" s="70"/>
      <c r="T754" s="99" t="s">
        <v>1649</v>
      </c>
      <c r="U754" s="146" t="s">
        <v>1650</v>
      </c>
      <c r="V754" s="70"/>
      <c r="W754" s="70"/>
      <c r="X754" s="70"/>
      <c r="Y754" s="70"/>
      <c r="Z754" t="b">
        <f t="shared" si="713"/>
        <v>0</v>
      </c>
      <c r="AA754" t="b">
        <f t="shared" si="735"/>
        <v>0</v>
      </c>
      <c r="AB754" t="b">
        <f t="shared" si="714"/>
        <v>0</v>
      </c>
      <c r="AC754" t="b">
        <f t="shared" si="715"/>
        <v>0</v>
      </c>
      <c r="AD754" s="101" t="b">
        <f t="shared" si="716"/>
        <v>0</v>
      </c>
      <c r="AE754" t="e">
        <f t="shared" si="717"/>
        <v>#VALUE!</v>
      </c>
      <c r="AF754" t="b">
        <f t="shared" si="718"/>
        <v>0</v>
      </c>
      <c r="AG754" s="135"/>
      <c r="AH754" s="82" t="b">
        <f t="shared" si="719"/>
        <v>0</v>
      </c>
      <c r="AI754" s="99" t="b">
        <f t="shared" si="720"/>
        <v>0</v>
      </c>
      <c r="AJ754" s="70" t="b">
        <f t="shared" si="721"/>
        <v>0</v>
      </c>
      <c r="AK754" s="111" t="b">
        <f t="shared" si="736"/>
        <v>0</v>
      </c>
      <c r="AL754" s="82" t="e">
        <f t="shared" si="722"/>
        <v>#VALUE!</v>
      </c>
      <c r="AM754" s="82" t="b">
        <f t="shared" si="723"/>
        <v>0</v>
      </c>
      <c r="AN754" s="82" t="b">
        <f t="shared" si="724"/>
        <v>0</v>
      </c>
      <c r="AO754" s="82" t="b">
        <f t="shared" si="737"/>
        <v>0</v>
      </c>
      <c r="AP754" s="82" t="b">
        <f t="shared" si="725"/>
        <v>0</v>
      </c>
      <c r="AQ754" s="82" t="b">
        <f t="shared" si="738"/>
        <v>0</v>
      </c>
      <c r="AR754" s="70">
        <f t="shared" si="739"/>
        <v>0</v>
      </c>
      <c r="AS754" s="82" t="b">
        <f t="shared" si="726"/>
        <v>0</v>
      </c>
      <c r="AT754" s="82" t="b">
        <f t="shared" si="727"/>
        <v>0</v>
      </c>
      <c r="AU754" s="82" t="b">
        <f t="shared" si="728"/>
        <v>0</v>
      </c>
      <c r="AV754" s="82" t="b">
        <f t="shared" si="729"/>
        <v>0</v>
      </c>
      <c r="AW754" s="82" t="b">
        <f t="shared" si="730"/>
        <v>0</v>
      </c>
      <c r="AX754" s="82" t="b">
        <f t="shared" si="731"/>
        <v>0</v>
      </c>
      <c r="AY754" s="82" t="b">
        <f t="shared" si="740"/>
        <v>0</v>
      </c>
      <c r="AZ754" s="82"/>
      <c r="BA754" s="82" t="b">
        <f t="shared" si="741"/>
        <v>0</v>
      </c>
      <c r="BB754" s="82" t="b">
        <f t="shared" si="742"/>
        <v>0</v>
      </c>
      <c r="BC754" s="82" t="b">
        <f t="shared" si="743"/>
        <v>0</v>
      </c>
      <c r="BD754" s="70"/>
      <c r="BE754" s="70" t="str">
        <f t="shared" si="732"/>
        <v/>
      </c>
      <c r="BF754" s="70">
        <v>743</v>
      </c>
      <c r="BG754" s="70"/>
      <c r="BH754" s="70"/>
      <c r="BI754" s="70"/>
      <c r="BJ754" s="70"/>
      <c r="BK754" s="70"/>
      <c r="BL754" s="70"/>
      <c r="BM754" s="70"/>
      <c r="BN754" s="70"/>
      <c r="BO754" s="70"/>
      <c r="BP754" s="70"/>
      <c r="BQ754" s="70"/>
      <c r="BR754" s="70"/>
      <c r="BS754" s="70" t="b">
        <f t="shared" si="733"/>
        <v>0</v>
      </c>
      <c r="BT754" s="70">
        <f>COUNTA(B755:$O$830)</f>
        <v>0</v>
      </c>
      <c r="BU754" s="70"/>
      <c r="BV754" s="163"/>
      <c r="BW754" s="163"/>
      <c r="BX754" s="163"/>
      <c r="BY754" s="163"/>
      <c r="BZ754" s="163"/>
      <c r="CA754" s="163"/>
      <c r="CB754" s="163"/>
      <c r="CC754" s="163"/>
      <c r="CD754" s="163"/>
      <c r="CE754" s="163" t="str">
        <f t="shared" si="744"/>
        <v/>
      </c>
      <c r="CF754" s="163" t="str">
        <f t="shared" si="745"/>
        <v/>
      </c>
      <c r="CG754" s="163" t="str">
        <f t="shared" si="746"/>
        <v/>
      </c>
      <c r="CH754" s="163" t="str">
        <f t="shared" si="747"/>
        <v/>
      </c>
      <c r="CI754" s="163" t="str">
        <f t="shared" si="748"/>
        <v/>
      </c>
      <c r="CJ754" s="163" t="str">
        <f t="shared" si="749"/>
        <v/>
      </c>
      <c r="CK754" s="163" t="str">
        <f t="shared" si="750"/>
        <v/>
      </c>
      <c r="CL754" s="163" t="str">
        <f t="shared" si="751"/>
        <v/>
      </c>
      <c r="CM754" s="163" t="str">
        <f t="shared" si="752"/>
        <v/>
      </c>
      <c r="CN754" s="163"/>
      <c r="CO754" s="163"/>
      <c r="CP754" s="163" t="str">
        <f t="shared" si="753"/>
        <v/>
      </c>
      <c r="CQ754" s="163"/>
      <c r="CR754" s="163"/>
      <c r="CS754" s="185" t="str">
        <f t="shared" si="770"/>
        <v/>
      </c>
      <c r="CT754" s="70"/>
      <c r="CU754" s="70">
        <f t="shared" si="754"/>
        <v>0</v>
      </c>
      <c r="CV754" s="70">
        <f t="shared" si="755"/>
        <v>0</v>
      </c>
      <c r="CW754" s="70"/>
      <c r="CX754" s="96">
        <f t="shared" si="756"/>
        <v>0</v>
      </c>
      <c r="CY754" s="70"/>
      <c r="CZ754" s="70" t="e">
        <f t="shared" si="757"/>
        <v>#VALUE!</v>
      </c>
      <c r="DA754" s="70" t="e">
        <f t="shared" si="758"/>
        <v>#VALUE!</v>
      </c>
      <c r="DB754" s="70"/>
      <c r="DC754" s="70" t="b">
        <f t="shared" si="771"/>
        <v>0</v>
      </c>
      <c r="DD754" s="70">
        <f t="shared" si="759"/>
        <v>0</v>
      </c>
      <c r="DE754" s="70" t="str">
        <f t="shared" si="760"/>
        <v/>
      </c>
      <c r="DF754" s="70"/>
      <c r="DG754" s="70" t="str">
        <f t="shared" si="772"/>
        <v/>
      </c>
      <c r="DH754" s="70" t="b">
        <f t="shared" si="773"/>
        <v>0</v>
      </c>
      <c r="DI754" s="70" t="str">
        <f t="shared" si="774"/>
        <v/>
      </c>
      <c r="DJ754" s="70"/>
      <c r="DK754" s="70" t="str">
        <f t="shared" si="761"/>
        <v/>
      </c>
      <c r="DL754" s="70" t="str">
        <f t="shared" si="762"/>
        <v/>
      </c>
      <c r="DM754" s="70"/>
      <c r="DN754" s="70" t="str">
        <f t="shared" si="763"/>
        <v/>
      </c>
      <c r="DO754" s="70" t="str">
        <f>IF(DK754="","",AND((COUNTIF($DK$12:DL754,DK754))=1,(COUNTIF($DK$12:DL754,DL754))=1))</f>
        <v/>
      </c>
      <c r="DP754" s="70" t="str">
        <f>IF(DK754="","",AND((COUNTIF(DK754:$DL$812,DK754))=1,(COUNTIF(DK754:$DL$812,DL754))=1))</f>
        <v/>
      </c>
      <c r="DQ754" s="70"/>
      <c r="DR754" s="70" t="b">
        <f t="shared" si="764"/>
        <v>0</v>
      </c>
      <c r="DS754" s="70" t="b">
        <f t="shared" si="765"/>
        <v>0</v>
      </c>
      <c r="DT754" s="70">
        <f t="shared" si="775"/>
        <v>0</v>
      </c>
      <c r="DU754" s="70">
        <f t="shared" si="776"/>
        <v>0</v>
      </c>
      <c r="DV754" s="70" t="b">
        <f t="shared" si="766"/>
        <v>0</v>
      </c>
      <c r="DW754" s="70" t="b">
        <f t="shared" si="767"/>
        <v>0</v>
      </c>
      <c r="DX754" s="70"/>
      <c r="DY754" s="70" t="b">
        <f t="shared" si="768"/>
        <v>0</v>
      </c>
      <c r="DZ754" s="70">
        <f t="shared" si="769"/>
        <v>0</v>
      </c>
      <c r="EA754" s="70"/>
    </row>
    <row r="755" spans="1:131" x14ac:dyDescent="0.25">
      <c r="A755" s="24" t="str">
        <f t="shared" si="734"/>
        <v/>
      </c>
      <c r="B755" s="36"/>
      <c r="C755" s="37"/>
      <c r="D755" s="38"/>
      <c r="E755" s="37"/>
      <c r="F755" s="38"/>
      <c r="G755" s="39"/>
      <c r="H755" s="35"/>
      <c r="I755" s="30"/>
      <c r="J755" s="38"/>
      <c r="K755" s="36"/>
      <c r="L755" s="40"/>
      <c r="M755" s="43"/>
      <c r="N755" s="44"/>
      <c r="O755" s="35"/>
      <c r="P755" s="87"/>
      <c r="R755" s="70"/>
      <c r="S755" s="70"/>
      <c r="T755" s="99" t="s">
        <v>1651</v>
      </c>
      <c r="U755" s="146" t="s">
        <v>1652</v>
      </c>
      <c r="V755" s="70"/>
      <c r="W755" s="70"/>
      <c r="X755" s="70"/>
      <c r="Y755" s="70"/>
      <c r="Z755" t="b">
        <f t="shared" si="713"/>
        <v>0</v>
      </c>
      <c r="AA755" t="b">
        <f t="shared" si="735"/>
        <v>0</v>
      </c>
      <c r="AB755" t="b">
        <f t="shared" si="714"/>
        <v>0</v>
      </c>
      <c r="AC755" t="b">
        <f t="shared" si="715"/>
        <v>0</v>
      </c>
      <c r="AD755" s="101" t="b">
        <f t="shared" si="716"/>
        <v>0</v>
      </c>
      <c r="AE755" t="e">
        <f t="shared" si="717"/>
        <v>#VALUE!</v>
      </c>
      <c r="AF755" t="b">
        <f t="shared" si="718"/>
        <v>0</v>
      </c>
      <c r="AG755" s="135"/>
      <c r="AH755" s="82" t="b">
        <f t="shared" si="719"/>
        <v>0</v>
      </c>
      <c r="AI755" s="99" t="b">
        <f t="shared" si="720"/>
        <v>0</v>
      </c>
      <c r="AJ755" s="70" t="b">
        <f t="shared" si="721"/>
        <v>0</v>
      </c>
      <c r="AK755" s="111" t="b">
        <f t="shared" si="736"/>
        <v>0</v>
      </c>
      <c r="AL755" s="82" t="e">
        <f t="shared" si="722"/>
        <v>#VALUE!</v>
      </c>
      <c r="AM755" s="82" t="b">
        <f t="shared" si="723"/>
        <v>0</v>
      </c>
      <c r="AN755" s="82" t="b">
        <f t="shared" si="724"/>
        <v>0</v>
      </c>
      <c r="AO755" s="82" t="b">
        <f t="shared" si="737"/>
        <v>0</v>
      </c>
      <c r="AP755" s="82" t="b">
        <f t="shared" si="725"/>
        <v>0</v>
      </c>
      <c r="AQ755" s="82" t="b">
        <f t="shared" si="738"/>
        <v>0</v>
      </c>
      <c r="AR755" s="70">
        <f t="shared" si="739"/>
        <v>0</v>
      </c>
      <c r="AS755" s="82" t="b">
        <f t="shared" si="726"/>
        <v>0</v>
      </c>
      <c r="AT755" s="82" t="b">
        <f t="shared" si="727"/>
        <v>0</v>
      </c>
      <c r="AU755" s="82" t="b">
        <f t="shared" si="728"/>
        <v>0</v>
      </c>
      <c r="AV755" s="82" t="b">
        <f t="shared" si="729"/>
        <v>0</v>
      </c>
      <c r="AW755" s="82" t="b">
        <f t="shared" si="730"/>
        <v>0</v>
      </c>
      <c r="AX755" s="82" t="b">
        <f t="shared" si="731"/>
        <v>0</v>
      </c>
      <c r="AY755" s="82" t="b">
        <f t="shared" si="740"/>
        <v>0</v>
      </c>
      <c r="AZ755" s="82"/>
      <c r="BA755" s="82" t="b">
        <f t="shared" si="741"/>
        <v>0</v>
      </c>
      <c r="BB755" s="82" t="b">
        <f t="shared" si="742"/>
        <v>0</v>
      </c>
      <c r="BC755" s="82" t="b">
        <f t="shared" si="743"/>
        <v>0</v>
      </c>
      <c r="BD755" s="70"/>
      <c r="BE755" s="70" t="str">
        <f t="shared" si="732"/>
        <v/>
      </c>
      <c r="BF755" s="70">
        <v>744</v>
      </c>
      <c r="BG755" s="70"/>
      <c r="BH755" s="70"/>
      <c r="BI755" s="70"/>
      <c r="BJ755" s="70"/>
      <c r="BK755" s="70"/>
      <c r="BL755" s="70"/>
      <c r="BM755" s="70"/>
      <c r="BN755" s="70"/>
      <c r="BO755" s="70"/>
      <c r="BP755" s="70"/>
      <c r="BQ755" s="70"/>
      <c r="BR755" s="70"/>
      <c r="BS755" s="70" t="b">
        <f t="shared" si="733"/>
        <v>0</v>
      </c>
      <c r="BT755" s="70">
        <f>COUNTA(B756:$O$830)</f>
        <v>0</v>
      </c>
      <c r="BU755" s="70"/>
      <c r="BV755" s="163"/>
      <c r="BW755" s="163"/>
      <c r="BX755" s="163"/>
      <c r="BY755" s="163"/>
      <c r="BZ755" s="163"/>
      <c r="CA755" s="163"/>
      <c r="CB755" s="163"/>
      <c r="CC755" s="163"/>
      <c r="CD755" s="163"/>
      <c r="CE755" s="163" t="str">
        <f t="shared" si="744"/>
        <v/>
      </c>
      <c r="CF755" s="163" t="str">
        <f t="shared" si="745"/>
        <v/>
      </c>
      <c r="CG755" s="163" t="str">
        <f t="shared" si="746"/>
        <v/>
      </c>
      <c r="CH755" s="163" t="str">
        <f t="shared" si="747"/>
        <v/>
      </c>
      <c r="CI755" s="163" t="str">
        <f t="shared" si="748"/>
        <v/>
      </c>
      <c r="CJ755" s="163" t="str">
        <f t="shared" si="749"/>
        <v/>
      </c>
      <c r="CK755" s="163" t="str">
        <f t="shared" si="750"/>
        <v/>
      </c>
      <c r="CL755" s="163" t="str">
        <f t="shared" si="751"/>
        <v/>
      </c>
      <c r="CM755" s="163" t="str">
        <f t="shared" si="752"/>
        <v/>
      </c>
      <c r="CN755" s="163"/>
      <c r="CO755" s="163"/>
      <c r="CP755" s="163" t="str">
        <f t="shared" si="753"/>
        <v/>
      </c>
      <c r="CQ755" s="163"/>
      <c r="CR755" s="163"/>
      <c r="CS755" s="185" t="str">
        <f t="shared" si="770"/>
        <v/>
      </c>
      <c r="CT755" s="70"/>
      <c r="CU755" s="70">
        <f t="shared" si="754"/>
        <v>0</v>
      </c>
      <c r="CV755" s="70">
        <f t="shared" si="755"/>
        <v>0</v>
      </c>
      <c r="CW755" s="70"/>
      <c r="CX755" s="96">
        <f t="shared" si="756"/>
        <v>0</v>
      </c>
      <c r="CY755" s="70"/>
      <c r="CZ755" s="70" t="e">
        <f t="shared" si="757"/>
        <v>#VALUE!</v>
      </c>
      <c r="DA755" s="70" t="e">
        <f t="shared" si="758"/>
        <v>#VALUE!</v>
      </c>
      <c r="DB755" s="70"/>
      <c r="DC755" s="70" t="b">
        <f t="shared" si="771"/>
        <v>0</v>
      </c>
      <c r="DD755" s="70">
        <f t="shared" si="759"/>
        <v>0</v>
      </c>
      <c r="DE755" s="70" t="str">
        <f t="shared" si="760"/>
        <v/>
      </c>
      <c r="DF755" s="70"/>
      <c r="DG755" s="70" t="str">
        <f t="shared" si="772"/>
        <v/>
      </c>
      <c r="DH755" s="70" t="b">
        <f t="shared" si="773"/>
        <v>0</v>
      </c>
      <c r="DI755" s="70" t="str">
        <f t="shared" si="774"/>
        <v/>
      </c>
      <c r="DJ755" s="70"/>
      <c r="DK755" s="70" t="str">
        <f t="shared" si="761"/>
        <v/>
      </c>
      <c r="DL755" s="70" t="str">
        <f t="shared" si="762"/>
        <v/>
      </c>
      <c r="DM755" s="70"/>
      <c r="DN755" s="70" t="str">
        <f t="shared" si="763"/>
        <v/>
      </c>
      <c r="DO755" s="70" t="str">
        <f>IF(DK755="","",AND((COUNTIF($DK$12:DL755,DK755))=1,(COUNTIF($DK$12:DL755,DL755))=1))</f>
        <v/>
      </c>
      <c r="DP755" s="70" t="str">
        <f>IF(DK755="","",AND((COUNTIF(DK755:$DL$812,DK755))=1,(COUNTIF(DK755:$DL$812,DL755))=1))</f>
        <v/>
      </c>
      <c r="DQ755" s="70"/>
      <c r="DR755" s="70" t="b">
        <f t="shared" si="764"/>
        <v>0</v>
      </c>
      <c r="DS755" s="70" t="b">
        <f t="shared" si="765"/>
        <v>0</v>
      </c>
      <c r="DT755" s="70">
        <f t="shared" si="775"/>
        <v>0</v>
      </c>
      <c r="DU755" s="70">
        <f t="shared" si="776"/>
        <v>0</v>
      </c>
      <c r="DV755" s="70" t="b">
        <f t="shared" si="766"/>
        <v>0</v>
      </c>
      <c r="DW755" s="70" t="b">
        <f t="shared" si="767"/>
        <v>0</v>
      </c>
      <c r="DX755" s="70"/>
      <c r="DY755" s="70" t="b">
        <f t="shared" si="768"/>
        <v>0</v>
      </c>
      <c r="DZ755" s="70">
        <f t="shared" si="769"/>
        <v>0</v>
      </c>
      <c r="EA755" s="70"/>
    </row>
    <row r="756" spans="1:131" x14ac:dyDescent="0.25">
      <c r="A756" s="24" t="str">
        <f t="shared" si="734"/>
        <v/>
      </c>
      <c r="B756" s="36"/>
      <c r="C756" s="37"/>
      <c r="D756" s="38"/>
      <c r="E756" s="37"/>
      <c r="F756" s="38"/>
      <c r="G756" s="39"/>
      <c r="H756" s="35"/>
      <c r="I756" s="30"/>
      <c r="J756" s="38"/>
      <c r="K756" s="36"/>
      <c r="L756" s="40"/>
      <c r="M756" s="43"/>
      <c r="N756" s="44"/>
      <c r="O756" s="35"/>
      <c r="P756" s="87"/>
      <c r="R756" s="70"/>
      <c r="S756" s="70"/>
      <c r="T756" s="99" t="s">
        <v>1653</v>
      </c>
      <c r="U756" s="146" t="s">
        <v>1654</v>
      </c>
      <c r="V756" s="70"/>
      <c r="W756" s="70"/>
      <c r="X756" s="70"/>
      <c r="Y756" s="70"/>
      <c r="Z756" t="b">
        <f t="shared" si="713"/>
        <v>0</v>
      </c>
      <c r="AA756" t="b">
        <f t="shared" si="735"/>
        <v>0</v>
      </c>
      <c r="AB756" t="b">
        <f t="shared" si="714"/>
        <v>0</v>
      </c>
      <c r="AC756" t="b">
        <f t="shared" si="715"/>
        <v>0</v>
      </c>
      <c r="AD756" s="101" t="b">
        <f t="shared" si="716"/>
        <v>0</v>
      </c>
      <c r="AE756" t="e">
        <f t="shared" si="717"/>
        <v>#VALUE!</v>
      </c>
      <c r="AF756" t="b">
        <f t="shared" si="718"/>
        <v>0</v>
      </c>
      <c r="AG756" s="135"/>
      <c r="AH756" s="82" t="b">
        <f t="shared" si="719"/>
        <v>0</v>
      </c>
      <c r="AI756" s="99" t="b">
        <f t="shared" si="720"/>
        <v>0</v>
      </c>
      <c r="AJ756" s="70" t="b">
        <f t="shared" si="721"/>
        <v>0</v>
      </c>
      <c r="AK756" s="111" t="b">
        <f t="shared" si="736"/>
        <v>0</v>
      </c>
      <c r="AL756" s="82" t="e">
        <f t="shared" si="722"/>
        <v>#VALUE!</v>
      </c>
      <c r="AM756" s="82" t="b">
        <f t="shared" si="723"/>
        <v>0</v>
      </c>
      <c r="AN756" s="82" t="b">
        <f t="shared" si="724"/>
        <v>0</v>
      </c>
      <c r="AO756" s="82" t="b">
        <f t="shared" si="737"/>
        <v>0</v>
      </c>
      <c r="AP756" s="82" t="b">
        <f t="shared" si="725"/>
        <v>0</v>
      </c>
      <c r="AQ756" s="82" t="b">
        <f t="shared" si="738"/>
        <v>0</v>
      </c>
      <c r="AR756" s="70">
        <f t="shared" si="739"/>
        <v>0</v>
      </c>
      <c r="AS756" s="82" t="b">
        <f t="shared" si="726"/>
        <v>0</v>
      </c>
      <c r="AT756" s="82" t="b">
        <f t="shared" si="727"/>
        <v>0</v>
      </c>
      <c r="AU756" s="82" t="b">
        <f t="shared" si="728"/>
        <v>0</v>
      </c>
      <c r="AV756" s="82" t="b">
        <f t="shared" si="729"/>
        <v>0</v>
      </c>
      <c r="AW756" s="82" t="b">
        <f t="shared" si="730"/>
        <v>0</v>
      </c>
      <c r="AX756" s="82" t="b">
        <f t="shared" si="731"/>
        <v>0</v>
      </c>
      <c r="AY756" s="82" t="b">
        <f t="shared" si="740"/>
        <v>0</v>
      </c>
      <c r="AZ756" s="82"/>
      <c r="BA756" s="82" t="b">
        <f t="shared" si="741"/>
        <v>0</v>
      </c>
      <c r="BB756" s="82" t="b">
        <f t="shared" si="742"/>
        <v>0</v>
      </c>
      <c r="BC756" s="82" t="b">
        <f t="shared" si="743"/>
        <v>0</v>
      </c>
      <c r="BD756" s="70"/>
      <c r="BE756" s="70" t="str">
        <f t="shared" si="732"/>
        <v/>
      </c>
      <c r="BF756" s="70">
        <v>745</v>
      </c>
      <c r="BG756" s="70"/>
      <c r="BH756" s="70"/>
      <c r="BI756" s="70"/>
      <c r="BJ756" s="70"/>
      <c r="BK756" s="70"/>
      <c r="BL756" s="70"/>
      <c r="BM756" s="70"/>
      <c r="BN756" s="70"/>
      <c r="BO756" s="70"/>
      <c r="BP756" s="70"/>
      <c r="BQ756" s="70"/>
      <c r="BR756" s="70"/>
      <c r="BS756" s="70" t="b">
        <f t="shared" si="733"/>
        <v>0</v>
      </c>
      <c r="BT756" s="70">
        <f>COUNTA(B757:$O$830)</f>
        <v>0</v>
      </c>
      <c r="BU756" s="70"/>
      <c r="BV756" s="163"/>
      <c r="BW756" s="163"/>
      <c r="BX756" s="163"/>
      <c r="BY756" s="163"/>
      <c r="BZ756" s="163"/>
      <c r="CA756" s="163"/>
      <c r="CB756" s="163"/>
      <c r="CC756" s="163"/>
      <c r="CD756" s="163"/>
      <c r="CE756" s="163" t="str">
        <f t="shared" si="744"/>
        <v/>
      </c>
      <c r="CF756" s="163" t="str">
        <f t="shared" si="745"/>
        <v/>
      </c>
      <c r="CG756" s="163" t="str">
        <f t="shared" si="746"/>
        <v/>
      </c>
      <c r="CH756" s="163" t="str">
        <f t="shared" si="747"/>
        <v/>
      </c>
      <c r="CI756" s="163" t="str">
        <f t="shared" si="748"/>
        <v/>
      </c>
      <c r="CJ756" s="163" t="str">
        <f t="shared" si="749"/>
        <v/>
      </c>
      <c r="CK756" s="163" t="str">
        <f t="shared" si="750"/>
        <v/>
      </c>
      <c r="CL756" s="163" t="str">
        <f t="shared" si="751"/>
        <v/>
      </c>
      <c r="CM756" s="163" t="str">
        <f t="shared" si="752"/>
        <v/>
      </c>
      <c r="CN756" s="163"/>
      <c r="CO756" s="163"/>
      <c r="CP756" s="163" t="str">
        <f t="shared" si="753"/>
        <v/>
      </c>
      <c r="CQ756" s="163"/>
      <c r="CR756" s="163"/>
      <c r="CS756" s="185" t="str">
        <f t="shared" si="770"/>
        <v/>
      </c>
      <c r="CT756" s="70"/>
      <c r="CU756" s="70">
        <f t="shared" si="754"/>
        <v>0</v>
      </c>
      <c r="CV756" s="70">
        <f t="shared" si="755"/>
        <v>0</v>
      </c>
      <c r="CW756" s="70"/>
      <c r="CX756" s="96">
        <f t="shared" si="756"/>
        <v>0</v>
      </c>
      <c r="CY756" s="70"/>
      <c r="CZ756" s="70" t="e">
        <f t="shared" si="757"/>
        <v>#VALUE!</v>
      </c>
      <c r="DA756" s="70" t="e">
        <f t="shared" si="758"/>
        <v>#VALUE!</v>
      </c>
      <c r="DB756" s="70"/>
      <c r="DC756" s="70" t="b">
        <f t="shared" si="771"/>
        <v>0</v>
      </c>
      <c r="DD756" s="70">
        <f t="shared" si="759"/>
        <v>0</v>
      </c>
      <c r="DE756" s="70" t="str">
        <f t="shared" si="760"/>
        <v/>
      </c>
      <c r="DF756" s="70"/>
      <c r="DG756" s="70" t="str">
        <f t="shared" si="772"/>
        <v/>
      </c>
      <c r="DH756" s="70" t="b">
        <f t="shared" si="773"/>
        <v>0</v>
      </c>
      <c r="DI756" s="70" t="str">
        <f t="shared" si="774"/>
        <v/>
      </c>
      <c r="DJ756" s="70"/>
      <c r="DK756" s="70" t="str">
        <f t="shared" si="761"/>
        <v/>
      </c>
      <c r="DL756" s="70" t="str">
        <f t="shared" si="762"/>
        <v/>
      </c>
      <c r="DM756" s="70"/>
      <c r="DN756" s="70" t="str">
        <f t="shared" si="763"/>
        <v/>
      </c>
      <c r="DO756" s="70" t="str">
        <f>IF(DK756="","",AND((COUNTIF($DK$12:DL756,DK756))=1,(COUNTIF($DK$12:DL756,DL756))=1))</f>
        <v/>
      </c>
      <c r="DP756" s="70" t="str">
        <f>IF(DK756="","",AND((COUNTIF(DK756:$DL$812,DK756))=1,(COUNTIF(DK756:$DL$812,DL756))=1))</f>
        <v/>
      </c>
      <c r="DQ756" s="70"/>
      <c r="DR756" s="70" t="b">
        <f t="shared" si="764"/>
        <v>0</v>
      </c>
      <c r="DS756" s="70" t="b">
        <f t="shared" si="765"/>
        <v>0</v>
      </c>
      <c r="DT756" s="70">
        <f t="shared" si="775"/>
        <v>0</v>
      </c>
      <c r="DU756" s="70">
        <f t="shared" si="776"/>
        <v>0</v>
      </c>
      <c r="DV756" s="70" t="b">
        <f t="shared" si="766"/>
        <v>0</v>
      </c>
      <c r="DW756" s="70" t="b">
        <f t="shared" si="767"/>
        <v>0</v>
      </c>
      <c r="DX756" s="70"/>
      <c r="DY756" s="70" t="b">
        <f t="shared" si="768"/>
        <v>0</v>
      </c>
      <c r="DZ756" s="70">
        <f t="shared" si="769"/>
        <v>0</v>
      </c>
      <c r="EA756" s="70"/>
    </row>
    <row r="757" spans="1:131" x14ac:dyDescent="0.25">
      <c r="A757" s="24" t="str">
        <f t="shared" si="734"/>
        <v/>
      </c>
      <c r="B757" s="36"/>
      <c r="C757" s="37"/>
      <c r="D757" s="38"/>
      <c r="E757" s="37"/>
      <c r="F757" s="38"/>
      <c r="G757" s="39"/>
      <c r="H757" s="35"/>
      <c r="I757" s="30"/>
      <c r="J757" s="38"/>
      <c r="K757" s="36"/>
      <c r="L757" s="40"/>
      <c r="M757" s="43"/>
      <c r="N757" s="44"/>
      <c r="O757" s="35"/>
      <c r="P757" s="87"/>
      <c r="R757" s="70"/>
      <c r="S757" s="70"/>
      <c r="T757" s="99" t="s">
        <v>1655</v>
      </c>
      <c r="U757" s="146" t="s">
        <v>1656</v>
      </c>
      <c r="V757" s="70"/>
      <c r="W757" s="70"/>
      <c r="X757" s="70"/>
      <c r="Y757" s="70"/>
      <c r="Z757" t="b">
        <f t="shared" si="713"/>
        <v>0</v>
      </c>
      <c r="AA757" t="b">
        <f t="shared" si="735"/>
        <v>0</v>
      </c>
      <c r="AB757" t="b">
        <f t="shared" si="714"/>
        <v>0</v>
      </c>
      <c r="AC757" t="b">
        <f t="shared" si="715"/>
        <v>0</v>
      </c>
      <c r="AD757" s="101" t="b">
        <f t="shared" si="716"/>
        <v>0</v>
      </c>
      <c r="AE757" t="e">
        <f t="shared" si="717"/>
        <v>#VALUE!</v>
      </c>
      <c r="AF757" t="b">
        <f t="shared" si="718"/>
        <v>0</v>
      </c>
      <c r="AG757" s="135"/>
      <c r="AH757" s="82" t="b">
        <f t="shared" si="719"/>
        <v>0</v>
      </c>
      <c r="AI757" s="99" t="b">
        <f t="shared" si="720"/>
        <v>0</v>
      </c>
      <c r="AJ757" s="70" t="b">
        <f t="shared" si="721"/>
        <v>0</v>
      </c>
      <c r="AK757" s="111" t="b">
        <f t="shared" si="736"/>
        <v>0</v>
      </c>
      <c r="AL757" s="82" t="e">
        <f t="shared" si="722"/>
        <v>#VALUE!</v>
      </c>
      <c r="AM757" s="82" t="b">
        <f t="shared" si="723"/>
        <v>0</v>
      </c>
      <c r="AN757" s="82" t="b">
        <f t="shared" si="724"/>
        <v>0</v>
      </c>
      <c r="AO757" s="82" t="b">
        <f t="shared" si="737"/>
        <v>0</v>
      </c>
      <c r="AP757" s="82" t="b">
        <f t="shared" si="725"/>
        <v>0</v>
      </c>
      <c r="AQ757" s="82" t="b">
        <f t="shared" si="738"/>
        <v>0</v>
      </c>
      <c r="AR757" s="70">
        <f t="shared" si="739"/>
        <v>0</v>
      </c>
      <c r="AS757" s="82" t="b">
        <f t="shared" si="726"/>
        <v>0</v>
      </c>
      <c r="AT757" s="82" t="b">
        <f t="shared" si="727"/>
        <v>0</v>
      </c>
      <c r="AU757" s="82" t="b">
        <f t="shared" si="728"/>
        <v>0</v>
      </c>
      <c r="AV757" s="82" t="b">
        <f t="shared" si="729"/>
        <v>0</v>
      </c>
      <c r="AW757" s="82" t="b">
        <f t="shared" si="730"/>
        <v>0</v>
      </c>
      <c r="AX757" s="82" t="b">
        <f t="shared" si="731"/>
        <v>0</v>
      </c>
      <c r="AY757" s="82" t="b">
        <f t="shared" si="740"/>
        <v>0</v>
      </c>
      <c r="AZ757" s="82"/>
      <c r="BA757" s="82" t="b">
        <f t="shared" si="741"/>
        <v>0</v>
      </c>
      <c r="BB757" s="82" t="b">
        <f t="shared" si="742"/>
        <v>0</v>
      </c>
      <c r="BC757" s="82" t="b">
        <f t="shared" si="743"/>
        <v>0</v>
      </c>
      <c r="BD757" s="70"/>
      <c r="BE757" s="70" t="str">
        <f t="shared" si="732"/>
        <v/>
      </c>
      <c r="BF757" s="70">
        <v>746</v>
      </c>
      <c r="BG757" s="70"/>
      <c r="BH757" s="70"/>
      <c r="BI757" s="70"/>
      <c r="BJ757" s="70"/>
      <c r="BK757" s="70"/>
      <c r="BL757" s="70"/>
      <c r="BM757" s="70"/>
      <c r="BN757" s="70"/>
      <c r="BO757" s="70"/>
      <c r="BP757" s="70"/>
      <c r="BQ757" s="70"/>
      <c r="BR757" s="70"/>
      <c r="BS757" s="70" t="b">
        <f t="shared" si="733"/>
        <v>0</v>
      </c>
      <c r="BT757" s="70">
        <f>COUNTA(B758:$O$830)</f>
        <v>0</v>
      </c>
      <c r="BU757" s="70"/>
      <c r="BV757" s="163"/>
      <c r="BW757" s="163"/>
      <c r="BX757" s="163"/>
      <c r="BY757" s="163"/>
      <c r="BZ757" s="163"/>
      <c r="CA757" s="163"/>
      <c r="CB757" s="163"/>
      <c r="CC757" s="163"/>
      <c r="CD757" s="163"/>
      <c r="CE757" s="163" t="str">
        <f t="shared" si="744"/>
        <v/>
      </c>
      <c r="CF757" s="163" t="str">
        <f t="shared" si="745"/>
        <v/>
      </c>
      <c r="CG757" s="163" t="str">
        <f t="shared" si="746"/>
        <v/>
      </c>
      <c r="CH757" s="163" t="str">
        <f t="shared" si="747"/>
        <v/>
      </c>
      <c r="CI757" s="163" t="str">
        <f t="shared" si="748"/>
        <v/>
      </c>
      <c r="CJ757" s="163" t="str">
        <f t="shared" si="749"/>
        <v/>
      </c>
      <c r="CK757" s="163" t="str">
        <f t="shared" si="750"/>
        <v/>
      </c>
      <c r="CL757" s="163" t="str">
        <f t="shared" si="751"/>
        <v/>
      </c>
      <c r="CM757" s="163" t="str">
        <f t="shared" si="752"/>
        <v/>
      </c>
      <c r="CN757" s="163"/>
      <c r="CO757" s="163"/>
      <c r="CP757" s="163" t="str">
        <f t="shared" si="753"/>
        <v/>
      </c>
      <c r="CQ757" s="163"/>
      <c r="CR757" s="163"/>
      <c r="CS757" s="185" t="str">
        <f t="shared" si="770"/>
        <v/>
      </c>
      <c r="CT757" s="70"/>
      <c r="CU757" s="70">
        <f t="shared" si="754"/>
        <v>0</v>
      </c>
      <c r="CV757" s="70">
        <f t="shared" si="755"/>
        <v>0</v>
      </c>
      <c r="CW757" s="70"/>
      <c r="CX757" s="96">
        <f t="shared" si="756"/>
        <v>0</v>
      </c>
      <c r="CY757" s="70"/>
      <c r="CZ757" s="70" t="e">
        <f t="shared" si="757"/>
        <v>#VALUE!</v>
      </c>
      <c r="DA757" s="70" t="e">
        <f t="shared" si="758"/>
        <v>#VALUE!</v>
      </c>
      <c r="DB757" s="70"/>
      <c r="DC757" s="70" t="b">
        <f t="shared" si="771"/>
        <v>0</v>
      </c>
      <c r="DD757" s="70">
        <f t="shared" si="759"/>
        <v>0</v>
      </c>
      <c r="DE757" s="70" t="str">
        <f t="shared" si="760"/>
        <v/>
      </c>
      <c r="DF757" s="70"/>
      <c r="DG757" s="70" t="str">
        <f t="shared" si="772"/>
        <v/>
      </c>
      <c r="DH757" s="70" t="b">
        <f t="shared" si="773"/>
        <v>0</v>
      </c>
      <c r="DI757" s="70" t="str">
        <f t="shared" si="774"/>
        <v/>
      </c>
      <c r="DJ757" s="70"/>
      <c r="DK757" s="70" t="str">
        <f t="shared" si="761"/>
        <v/>
      </c>
      <c r="DL757" s="70" t="str">
        <f t="shared" si="762"/>
        <v/>
      </c>
      <c r="DM757" s="70"/>
      <c r="DN757" s="70" t="str">
        <f t="shared" si="763"/>
        <v/>
      </c>
      <c r="DO757" s="70" t="str">
        <f>IF(DK757="","",AND((COUNTIF($DK$12:DL757,DK757))=1,(COUNTIF($DK$12:DL757,DL757))=1))</f>
        <v/>
      </c>
      <c r="DP757" s="70" t="str">
        <f>IF(DK757="","",AND((COUNTIF(DK757:$DL$812,DK757))=1,(COUNTIF(DK757:$DL$812,DL757))=1))</f>
        <v/>
      </c>
      <c r="DQ757" s="70"/>
      <c r="DR757" s="70" t="b">
        <f t="shared" si="764"/>
        <v>0</v>
      </c>
      <c r="DS757" s="70" t="b">
        <f t="shared" si="765"/>
        <v>0</v>
      </c>
      <c r="DT757" s="70">
        <f t="shared" si="775"/>
        <v>0</v>
      </c>
      <c r="DU757" s="70">
        <f t="shared" si="776"/>
        <v>0</v>
      </c>
      <c r="DV757" s="70" t="b">
        <f t="shared" si="766"/>
        <v>0</v>
      </c>
      <c r="DW757" s="70" t="b">
        <f t="shared" si="767"/>
        <v>0</v>
      </c>
      <c r="DX757" s="70"/>
      <c r="DY757" s="70" t="b">
        <f t="shared" si="768"/>
        <v>0</v>
      </c>
      <c r="DZ757" s="70">
        <f t="shared" si="769"/>
        <v>0</v>
      </c>
      <c r="EA757" s="70"/>
    </row>
    <row r="758" spans="1:131" x14ac:dyDescent="0.25">
      <c r="A758" s="24" t="str">
        <f t="shared" si="734"/>
        <v/>
      </c>
      <c r="B758" s="36"/>
      <c r="C758" s="37"/>
      <c r="D758" s="38"/>
      <c r="E758" s="37"/>
      <c r="F758" s="38"/>
      <c r="G758" s="39"/>
      <c r="H758" s="35"/>
      <c r="I758" s="30"/>
      <c r="J758" s="38"/>
      <c r="K758" s="36"/>
      <c r="L758" s="40"/>
      <c r="M758" s="43"/>
      <c r="N758" s="44"/>
      <c r="O758" s="35"/>
      <c r="P758" s="87"/>
      <c r="R758" s="70"/>
      <c r="S758" s="70"/>
      <c r="T758" s="99" t="s">
        <v>1657</v>
      </c>
      <c r="U758" s="146" t="s">
        <v>1658</v>
      </c>
      <c r="V758" s="70"/>
      <c r="W758" s="70"/>
      <c r="X758" s="70"/>
      <c r="Y758" s="70"/>
      <c r="Z758" t="b">
        <f t="shared" si="713"/>
        <v>0</v>
      </c>
      <c r="AA758" t="b">
        <f t="shared" si="735"/>
        <v>0</v>
      </c>
      <c r="AB758" t="b">
        <f t="shared" si="714"/>
        <v>0</v>
      </c>
      <c r="AC758" t="b">
        <f t="shared" si="715"/>
        <v>0</v>
      </c>
      <c r="AD758" s="101" t="b">
        <f t="shared" si="716"/>
        <v>0</v>
      </c>
      <c r="AE758" t="e">
        <f t="shared" si="717"/>
        <v>#VALUE!</v>
      </c>
      <c r="AF758" t="b">
        <f t="shared" si="718"/>
        <v>0</v>
      </c>
      <c r="AG758" s="135"/>
      <c r="AH758" s="82" t="b">
        <f t="shared" si="719"/>
        <v>0</v>
      </c>
      <c r="AI758" s="99" t="b">
        <f t="shared" si="720"/>
        <v>0</v>
      </c>
      <c r="AJ758" s="70" t="b">
        <f t="shared" si="721"/>
        <v>0</v>
      </c>
      <c r="AK758" s="111" t="b">
        <f t="shared" si="736"/>
        <v>0</v>
      </c>
      <c r="AL758" s="82" t="e">
        <f t="shared" si="722"/>
        <v>#VALUE!</v>
      </c>
      <c r="AM758" s="82" t="b">
        <f t="shared" si="723"/>
        <v>0</v>
      </c>
      <c r="AN758" s="82" t="b">
        <f t="shared" si="724"/>
        <v>0</v>
      </c>
      <c r="AO758" s="82" t="b">
        <f t="shared" si="737"/>
        <v>0</v>
      </c>
      <c r="AP758" s="82" t="b">
        <f t="shared" si="725"/>
        <v>0</v>
      </c>
      <c r="AQ758" s="82" t="b">
        <f t="shared" si="738"/>
        <v>0</v>
      </c>
      <c r="AR758" s="70">
        <f t="shared" si="739"/>
        <v>0</v>
      </c>
      <c r="AS758" s="82" t="b">
        <f t="shared" si="726"/>
        <v>0</v>
      </c>
      <c r="AT758" s="82" t="b">
        <f t="shared" si="727"/>
        <v>0</v>
      </c>
      <c r="AU758" s="82" t="b">
        <f t="shared" si="728"/>
        <v>0</v>
      </c>
      <c r="AV758" s="82" t="b">
        <f t="shared" si="729"/>
        <v>0</v>
      </c>
      <c r="AW758" s="82" t="b">
        <f t="shared" si="730"/>
        <v>0</v>
      </c>
      <c r="AX758" s="82" t="b">
        <f t="shared" si="731"/>
        <v>0</v>
      </c>
      <c r="AY758" s="82" t="b">
        <f t="shared" si="740"/>
        <v>0</v>
      </c>
      <c r="AZ758" s="82"/>
      <c r="BA758" s="82" t="b">
        <f t="shared" si="741"/>
        <v>0</v>
      </c>
      <c r="BB758" s="82" t="b">
        <f t="shared" si="742"/>
        <v>0</v>
      </c>
      <c r="BC758" s="82" t="b">
        <f t="shared" si="743"/>
        <v>0</v>
      </c>
      <c r="BD758" s="70"/>
      <c r="BE758" s="70" t="str">
        <f t="shared" si="732"/>
        <v/>
      </c>
      <c r="BF758" s="70">
        <v>747</v>
      </c>
      <c r="BG758" s="70"/>
      <c r="BH758" s="70"/>
      <c r="BI758" s="70"/>
      <c r="BJ758" s="70"/>
      <c r="BK758" s="70"/>
      <c r="BL758" s="70"/>
      <c r="BM758" s="70"/>
      <c r="BN758" s="70"/>
      <c r="BO758" s="70"/>
      <c r="BP758" s="70"/>
      <c r="BQ758" s="70"/>
      <c r="BR758" s="70"/>
      <c r="BS758" s="70" t="b">
        <f t="shared" si="733"/>
        <v>0</v>
      </c>
      <c r="BT758" s="70">
        <f>COUNTA(B759:$O$830)</f>
        <v>0</v>
      </c>
      <c r="BU758" s="70"/>
      <c r="BV758" s="163"/>
      <c r="BW758" s="163"/>
      <c r="BX758" s="163"/>
      <c r="BY758" s="163"/>
      <c r="BZ758" s="163"/>
      <c r="CA758" s="163"/>
      <c r="CB758" s="163"/>
      <c r="CC758" s="163"/>
      <c r="CD758" s="163"/>
      <c r="CE758" s="163" t="str">
        <f t="shared" si="744"/>
        <v/>
      </c>
      <c r="CF758" s="163" t="str">
        <f t="shared" si="745"/>
        <v/>
      </c>
      <c r="CG758" s="163" t="str">
        <f t="shared" si="746"/>
        <v/>
      </c>
      <c r="CH758" s="163" t="str">
        <f t="shared" si="747"/>
        <v/>
      </c>
      <c r="CI758" s="163" t="str">
        <f t="shared" si="748"/>
        <v/>
      </c>
      <c r="CJ758" s="163" t="str">
        <f t="shared" si="749"/>
        <v/>
      </c>
      <c r="CK758" s="163" t="str">
        <f t="shared" si="750"/>
        <v/>
      </c>
      <c r="CL758" s="163" t="str">
        <f t="shared" si="751"/>
        <v/>
      </c>
      <c r="CM758" s="163" t="str">
        <f t="shared" si="752"/>
        <v/>
      </c>
      <c r="CN758" s="163"/>
      <c r="CO758" s="163"/>
      <c r="CP758" s="163" t="str">
        <f t="shared" si="753"/>
        <v/>
      </c>
      <c r="CQ758" s="163"/>
      <c r="CR758" s="163"/>
      <c r="CS758" s="185" t="str">
        <f t="shared" si="770"/>
        <v/>
      </c>
      <c r="CT758" s="70"/>
      <c r="CU758" s="70">
        <f t="shared" si="754"/>
        <v>0</v>
      </c>
      <c r="CV758" s="70">
        <f t="shared" si="755"/>
        <v>0</v>
      </c>
      <c r="CW758" s="70"/>
      <c r="CX758" s="96">
        <f t="shared" si="756"/>
        <v>0</v>
      </c>
      <c r="CY758" s="70"/>
      <c r="CZ758" s="70" t="e">
        <f t="shared" si="757"/>
        <v>#VALUE!</v>
      </c>
      <c r="DA758" s="70" t="e">
        <f t="shared" si="758"/>
        <v>#VALUE!</v>
      </c>
      <c r="DB758" s="70"/>
      <c r="DC758" s="70" t="b">
        <f t="shared" si="771"/>
        <v>0</v>
      </c>
      <c r="DD758" s="70">
        <f t="shared" si="759"/>
        <v>0</v>
      </c>
      <c r="DE758" s="70" t="str">
        <f t="shared" si="760"/>
        <v/>
      </c>
      <c r="DF758" s="70"/>
      <c r="DG758" s="70" t="str">
        <f t="shared" si="772"/>
        <v/>
      </c>
      <c r="DH758" s="70" t="b">
        <f t="shared" si="773"/>
        <v>0</v>
      </c>
      <c r="DI758" s="70" t="str">
        <f t="shared" si="774"/>
        <v/>
      </c>
      <c r="DJ758" s="70"/>
      <c r="DK758" s="70" t="str">
        <f t="shared" si="761"/>
        <v/>
      </c>
      <c r="DL758" s="70" t="str">
        <f t="shared" si="762"/>
        <v/>
      </c>
      <c r="DM758" s="70"/>
      <c r="DN758" s="70" t="str">
        <f t="shared" si="763"/>
        <v/>
      </c>
      <c r="DO758" s="70" t="str">
        <f>IF(DK758="","",AND((COUNTIF($DK$12:DL758,DK758))=1,(COUNTIF($DK$12:DL758,DL758))=1))</f>
        <v/>
      </c>
      <c r="DP758" s="70" t="str">
        <f>IF(DK758="","",AND((COUNTIF(DK758:$DL$812,DK758))=1,(COUNTIF(DK758:$DL$812,DL758))=1))</f>
        <v/>
      </c>
      <c r="DQ758" s="70"/>
      <c r="DR758" s="70" t="b">
        <f t="shared" si="764"/>
        <v>0</v>
      </c>
      <c r="DS758" s="70" t="b">
        <f t="shared" si="765"/>
        <v>0</v>
      </c>
      <c r="DT758" s="70">
        <f t="shared" si="775"/>
        <v>0</v>
      </c>
      <c r="DU758" s="70">
        <f t="shared" si="776"/>
        <v>0</v>
      </c>
      <c r="DV758" s="70" t="b">
        <f t="shared" si="766"/>
        <v>0</v>
      </c>
      <c r="DW758" s="70" t="b">
        <f t="shared" si="767"/>
        <v>0</v>
      </c>
      <c r="DX758" s="70"/>
      <c r="DY758" s="70" t="b">
        <f t="shared" si="768"/>
        <v>0</v>
      </c>
      <c r="DZ758" s="70">
        <f t="shared" si="769"/>
        <v>0</v>
      </c>
      <c r="EA758" s="70"/>
    </row>
    <row r="759" spans="1:131" x14ac:dyDescent="0.25">
      <c r="A759" s="24" t="str">
        <f t="shared" si="734"/>
        <v/>
      </c>
      <c r="B759" s="36"/>
      <c r="C759" s="37"/>
      <c r="D759" s="38"/>
      <c r="E759" s="37"/>
      <c r="F759" s="38"/>
      <c r="G759" s="39"/>
      <c r="H759" s="35"/>
      <c r="I759" s="30"/>
      <c r="J759" s="38"/>
      <c r="K759" s="36"/>
      <c r="L759" s="40"/>
      <c r="M759" s="43"/>
      <c r="N759" s="44"/>
      <c r="O759" s="35"/>
      <c r="P759" s="87"/>
      <c r="R759" s="70"/>
      <c r="S759" s="70"/>
      <c r="T759" s="99" t="s">
        <v>1659</v>
      </c>
      <c r="U759" s="146" t="s">
        <v>1660</v>
      </c>
      <c r="V759" s="70"/>
      <c r="W759" s="70"/>
      <c r="X759" s="70"/>
      <c r="Y759" s="70"/>
      <c r="Z759" t="b">
        <f t="shared" si="713"/>
        <v>0</v>
      </c>
      <c r="AA759" t="b">
        <f t="shared" si="735"/>
        <v>0</v>
      </c>
      <c r="AB759" t="b">
        <f t="shared" si="714"/>
        <v>0</v>
      </c>
      <c r="AC759" t="b">
        <f t="shared" si="715"/>
        <v>0</v>
      </c>
      <c r="AD759" s="101" t="b">
        <f t="shared" si="716"/>
        <v>0</v>
      </c>
      <c r="AE759" t="e">
        <f t="shared" si="717"/>
        <v>#VALUE!</v>
      </c>
      <c r="AF759" t="b">
        <f t="shared" si="718"/>
        <v>0</v>
      </c>
      <c r="AG759" s="135"/>
      <c r="AH759" s="82" t="b">
        <f t="shared" si="719"/>
        <v>0</v>
      </c>
      <c r="AI759" s="99" t="b">
        <f t="shared" si="720"/>
        <v>0</v>
      </c>
      <c r="AJ759" s="70" t="b">
        <f t="shared" si="721"/>
        <v>0</v>
      </c>
      <c r="AK759" s="111" t="b">
        <f t="shared" si="736"/>
        <v>0</v>
      </c>
      <c r="AL759" s="82" t="e">
        <f t="shared" si="722"/>
        <v>#VALUE!</v>
      </c>
      <c r="AM759" s="82" t="b">
        <f t="shared" si="723"/>
        <v>0</v>
      </c>
      <c r="AN759" s="82" t="b">
        <f t="shared" si="724"/>
        <v>0</v>
      </c>
      <c r="AO759" s="82" t="b">
        <f t="shared" si="737"/>
        <v>0</v>
      </c>
      <c r="AP759" s="82" t="b">
        <f t="shared" si="725"/>
        <v>0</v>
      </c>
      <c r="AQ759" s="82" t="b">
        <f t="shared" si="738"/>
        <v>0</v>
      </c>
      <c r="AR759" s="70">
        <f t="shared" si="739"/>
        <v>0</v>
      </c>
      <c r="AS759" s="82" t="b">
        <f t="shared" si="726"/>
        <v>0</v>
      </c>
      <c r="AT759" s="82" t="b">
        <f t="shared" si="727"/>
        <v>0</v>
      </c>
      <c r="AU759" s="82" t="b">
        <f t="shared" si="728"/>
        <v>0</v>
      </c>
      <c r="AV759" s="82" t="b">
        <f t="shared" si="729"/>
        <v>0</v>
      </c>
      <c r="AW759" s="82" t="b">
        <f t="shared" si="730"/>
        <v>0</v>
      </c>
      <c r="AX759" s="82" t="b">
        <f t="shared" si="731"/>
        <v>0</v>
      </c>
      <c r="AY759" s="82" t="b">
        <f t="shared" si="740"/>
        <v>0</v>
      </c>
      <c r="AZ759" s="82"/>
      <c r="BA759" s="82" t="b">
        <f t="shared" si="741"/>
        <v>0</v>
      </c>
      <c r="BB759" s="82" t="b">
        <f t="shared" si="742"/>
        <v>0</v>
      </c>
      <c r="BC759" s="82" t="b">
        <f t="shared" si="743"/>
        <v>0</v>
      </c>
      <c r="BD759" s="70"/>
      <c r="BE759" s="70" t="str">
        <f t="shared" si="732"/>
        <v/>
      </c>
      <c r="BF759" s="70">
        <v>748</v>
      </c>
      <c r="BG759" s="70"/>
      <c r="BH759" s="70"/>
      <c r="BI759" s="70"/>
      <c r="BJ759" s="70"/>
      <c r="BK759" s="70"/>
      <c r="BL759" s="70"/>
      <c r="BM759" s="70"/>
      <c r="BN759" s="70"/>
      <c r="BO759" s="70"/>
      <c r="BP759" s="70"/>
      <c r="BQ759" s="70"/>
      <c r="BR759" s="70"/>
      <c r="BS759" s="70" t="b">
        <f t="shared" si="733"/>
        <v>0</v>
      </c>
      <c r="BT759" s="70">
        <f>COUNTA(B760:$O$830)</f>
        <v>0</v>
      </c>
      <c r="BU759" s="70"/>
      <c r="BV759" s="163"/>
      <c r="BW759" s="163"/>
      <c r="BX759" s="163"/>
      <c r="BY759" s="163"/>
      <c r="BZ759" s="163"/>
      <c r="CA759" s="163"/>
      <c r="CB759" s="163"/>
      <c r="CC759" s="163"/>
      <c r="CD759" s="163"/>
      <c r="CE759" s="163" t="str">
        <f t="shared" si="744"/>
        <v/>
      </c>
      <c r="CF759" s="163" t="str">
        <f t="shared" si="745"/>
        <v/>
      </c>
      <c r="CG759" s="163" t="str">
        <f t="shared" si="746"/>
        <v/>
      </c>
      <c r="CH759" s="163" t="str">
        <f t="shared" si="747"/>
        <v/>
      </c>
      <c r="CI759" s="163" t="str">
        <f t="shared" si="748"/>
        <v/>
      </c>
      <c r="CJ759" s="163" t="str">
        <f t="shared" si="749"/>
        <v/>
      </c>
      <c r="CK759" s="163" t="str">
        <f t="shared" si="750"/>
        <v/>
      </c>
      <c r="CL759" s="163" t="str">
        <f t="shared" si="751"/>
        <v/>
      </c>
      <c r="CM759" s="163" t="str">
        <f t="shared" si="752"/>
        <v/>
      </c>
      <c r="CN759" s="163"/>
      <c r="CO759" s="163"/>
      <c r="CP759" s="163" t="str">
        <f t="shared" si="753"/>
        <v/>
      </c>
      <c r="CQ759" s="163"/>
      <c r="CR759" s="163"/>
      <c r="CS759" s="185" t="str">
        <f t="shared" si="770"/>
        <v/>
      </c>
      <c r="CT759" s="70"/>
      <c r="CU759" s="70">
        <f t="shared" si="754"/>
        <v>0</v>
      </c>
      <c r="CV759" s="70">
        <f t="shared" si="755"/>
        <v>0</v>
      </c>
      <c r="CW759" s="70"/>
      <c r="CX759" s="96">
        <f t="shared" si="756"/>
        <v>0</v>
      </c>
      <c r="CY759" s="70"/>
      <c r="CZ759" s="70" t="e">
        <f t="shared" si="757"/>
        <v>#VALUE!</v>
      </c>
      <c r="DA759" s="70" t="e">
        <f t="shared" si="758"/>
        <v>#VALUE!</v>
      </c>
      <c r="DB759" s="70"/>
      <c r="DC759" s="70" t="b">
        <f t="shared" si="771"/>
        <v>0</v>
      </c>
      <c r="DD759" s="70">
        <f t="shared" si="759"/>
        <v>0</v>
      </c>
      <c r="DE759" s="70" t="str">
        <f t="shared" si="760"/>
        <v/>
      </c>
      <c r="DF759" s="70"/>
      <c r="DG759" s="70" t="str">
        <f t="shared" si="772"/>
        <v/>
      </c>
      <c r="DH759" s="70" t="b">
        <f t="shared" si="773"/>
        <v>0</v>
      </c>
      <c r="DI759" s="70" t="str">
        <f t="shared" si="774"/>
        <v/>
      </c>
      <c r="DJ759" s="70"/>
      <c r="DK759" s="70" t="str">
        <f t="shared" si="761"/>
        <v/>
      </c>
      <c r="DL759" s="70" t="str">
        <f t="shared" si="762"/>
        <v/>
      </c>
      <c r="DM759" s="70"/>
      <c r="DN759" s="70" t="str">
        <f t="shared" si="763"/>
        <v/>
      </c>
      <c r="DO759" s="70" t="str">
        <f>IF(DK759="","",AND((COUNTIF($DK$12:DL759,DK759))=1,(COUNTIF($DK$12:DL759,DL759))=1))</f>
        <v/>
      </c>
      <c r="DP759" s="70" t="str">
        <f>IF(DK759="","",AND((COUNTIF(DK759:$DL$812,DK759))=1,(COUNTIF(DK759:$DL$812,DL759))=1))</f>
        <v/>
      </c>
      <c r="DQ759" s="70"/>
      <c r="DR759" s="70" t="b">
        <f t="shared" si="764"/>
        <v>0</v>
      </c>
      <c r="DS759" s="70" t="b">
        <f t="shared" si="765"/>
        <v>0</v>
      </c>
      <c r="DT759" s="70">
        <f t="shared" si="775"/>
        <v>0</v>
      </c>
      <c r="DU759" s="70">
        <f t="shared" si="776"/>
        <v>0</v>
      </c>
      <c r="DV759" s="70" t="b">
        <f t="shared" si="766"/>
        <v>0</v>
      </c>
      <c r="DW759" s="70" t="b">
        <f t="shared" si="767"/>
        <v>0</v>
      </c>
      <c r="DX759" s="70"/>
      <c r="DY759" s="70" t="b">
        <f t="shared" si="768"/>
        <v>0</v>
      </c>
      <c r="DZ759" s="70">
        <f t="shared" si="769"/>
        <v>0</v>
      </c>
      <c r="EA759" s="70"/>
    </row>
    <row r="760" spans="1:131" x14ac:dyDescent="0.25">
      <c r="A760" s="24" t="str">
        <f t="shared" si="734"/>
        <v/>
      </c>
      <c r="B760" s="36"/>
      <c r="C760" s="37"/>
      <c r="D760" s="38"/>
      <c r="E760" s="37"/>
      <c r="F760" s="38"/>
      <c r="G760" s="39"/>
      <c r="H760" s="35"/>
      <c r="I760" s="30"/>
      <c r="J760" s="38"/>
      <c r="K760" s="36"/>
      <c r="L760" s="40"/>
      <c r="M760" s="43"/>
      <c r="N760" s="44"/>
      <c r="O760" s="35"/>
      <c r="P760" s="87"/>
      <c r="R760" s="70"/>
      <c r="S760" s="70"/>
      <c r="T760" s="99" t="s">
        <v>1661</v>
      </c>
      <c r="U760" s="146" t="s">
        <v>1662</v>
      </c>
      <c r="V760" s="70"/>
      <c r="W760" s="70"/>
      <c r="X760" s="70"/>
      <c r="Y760" s="70"/>
      <c r="Z760" t="b">
        <f t="shared" si="713"/>
        <v>0</v>
      </c>
      <c r="AA760" t="b">
        <f t="shared" si="735"/>
        <v>0</v>
      </c>
      <c r="AB760" t="b">
        <f t="shared" si="714"/>
        <v>0</v>
      </c>
      <c r="AC760" t="b">
        <f t="shared" si="715"/>
        <v>0</v>
      </c>
      <c r="AD760" s="101" t="b">
        <f t="shared" si="716"/>
        <v>0</v>
      </c>
      <c r="AE760" t="e">
        <f t="shared" si="717"/>
        <v>#VALUE!</v>
      </c>
      <c r="AF760" t="b">
        <f t="shared" si="718"/>
        <v>0</v>
      </c>
      <c r="AG760" s="135"/>
      <c r="AH760" s="82" t="b">
        <f t="shared" si="719"/>
        <v>0</v>
      </c>
      <c r="AI760" s="99" t="b">
        <f t="shared" si="720"/>
        <v>0</v>
      </c>
      <c r="AJ760" s="70" t="b">
        <f t="shared" si="721"/>
        <v>0</v>
      </c>
      <c r="AK760" s="111" t="b">
        <f t="shared" si="736"/>
        <v>0</v>
      </c>
      <c r="AL760" s="82" t="e">
        <f t="shared" si="722"/>
        <v>#VALUE!</v>
      </c>
      <c r="AM760" s="82" t="b">
        <f t="shared" si="723"/>
        <v>0</v>
      </c>
      <c r="AN760" s="82" t="b">
        <f t="shared" si="724"/>
        <v>0</v>
      </c>
      <c r="AO760" s="82" t="b">
        <f t="shared" si="737"/>
        <v>0</v>
      </c>
      <c r="AP760" s="82" t="b">
        <f t="shared" si="725"/>
        <v>0</v>
      </c>
      <c r="AQ760" s="82" t="b">
        <f t="shared" si="738"/>
        <v>0</v>
      </c>
      <c r="AR760" s="70">
        <f t="shared" si="739"/>
        <v>0</v>
      </c>
      <c r="AS760" s="82" t="b">
        <f t="shared" si="726"/>
        <v>0</v>
      </c>
      <c r="AT760" s="82" t="b">
        <f t="shared" si="727"/>
        <v>0</v>
      </c>
      <c r="AU760" s="82" t="b">
        <f t="shared" si="728"/>
        <v>0</v>
      </c>
      <c r="AV760" s="82" t="b">
        <f t="shared" si="729"/>
        <v>0</v>
      </c>
      <c r="AW760" s="82" t="b">
        <f t="shared" si="730"/>
        <v>0</v>
      </c>
      <c r="AX760" s="82" t="b">
        <f t="shared" si="731"/>
        <v>0</v>
      </c>
      <c r="AY760" s="82" t="b">
        <f t="shared" si="740"/>
        <v>0</v>
      </c>
      <c r="AZ760" s="82"/>
      <c r="BA760" s="82" t="b">
        <f t="shared" si="741"/>
        <v>0</v>
      </c>
      <c r="BB760" s="82" t="b">
        <f t="shared" si="742"/>
        <v>0</v>
      </c>
      <c r="BC760" s="82" t="b">
        <f t="shared" si="743"/>
        <v>0</v>
      </c>
      <c r="BD760" s="70"/>
      <c r="BE760" s="70" t="str">
        <f t="shared" si="732"/>
        <v/>
      </c>
      <c r="BF760" s="70">
        <v>749</v>
      </c>
      <c r="BG760" s="70"/>
      <c r="BH760" s="70"/>
      <c r="BI760" s="70"/>
      <c r="BJ760" s="70"/>
      <c r="BK760" s="70"/>
      <c r="BL760" s="70"/>
      <c r="BM760" s="70"/>
      <c r="BN760" s="70"/>
      <c r="BO760" s="70"/>
      <c r="BP760" s="70"/>
      <c r="BQ760" s="70"/>
      <c r="BR760" s="70"/>
      <c r="BS760" s="70" t="b">
        <f t="shared" si="733"/>
        <v>0</v>
      </c>
      <c r="BT760" s="70">
        <f>COUNTA(B761:$O$830)</f>
        <v>0</v>
      </c>
      <c r="BU760" s="70"/>
      <c r="BV760" s="163"/>
      <c r="BW760" s="163"/>
      <c r="BX760" s="163"/>
      <c r="BY760" s="163"/>
      <c r="BZ760" s="163"/>
      <c r="CA760" s="163"/>
      <c r="CB760" s="163"/>
      <c r="CC760" s="163"/>
      <c r="CD760" s="163"/>
      <c r="CE760" s="163" t="str">
        <f t="shared" si="744"/>
        <v/>
      </c>
      <c r="CF760" s="163" t="str">
        <f t="shared" si="745"/>
        <v/>
      </c>
      <c r="CG760" s="163" t="str">
        <f t="shared" si="746"/>
        <v/>
      </c>
      <c r="CH760" s="163" t="str">
        <f t="shared" si="747"/>
        <v/>
      </c>
      <c r="CI760" s="163" t="str">
        <f t="shared" si="748"/>
        <v/>
      </c>
      <c r="CJ760" s="163" t="str">
        <f t="shared" si="749"/>
        <v/>
      </c>
      <c r="CK760" s="163" t="str">
        <f t="shared" si="750"/>
        <v/>
      </c>
      <c r="CL760" s="163" t="str">
        <f t="shared" si="751"/>
        <v/>
      </c>
      <c r="CM760" s="163" t="str">
        <f t="shared" si="752"/>
        <v/>
      </c>
      <c r="CN760" s="163"/>
      <c r="CO760" s="163"/>
      <c r="CP760" s="163" t="str">
        <f t="shared" si="753"/>
        <v/>
      </c>
      <c r="CQ760" s="163"/>
      <c r="CR760" s="163"/>
      <c r="CS760" s="185" t="str">
        <f t="shared" si="770"/>
        <v/>
      </c>
      <c r="CT760" s="70"/>
      <c r="CU760" s="70">
        <f t="shared" si="754"/>
        <v>0</v>
      </c>
      <c r="CV760" s="70">
        <f t="shared" si="755"/>
        <v>0</v>
      </c>
      <c r="CW760" s="70"/>
      <c r="CX760" s="96">
        <f t="shared" si="756"/>
        <v>0</v>
      </c>
      <c r="CY760" s="70"/>
      <c r="CZ760" s="70" t="e">
        <f t="shared" si="757"/>
        <v>#VALUE!</v>
      </c>
      <c r="DA760" s="70" t="e">
        <f t="shared" si="758"/>
        <v>#VALUE!</v>
      </c>
      <c r="DB760" s="70"/>
      <c r="DC760" s="70" t="b">
        <f t="shared" si="771"/>
        <v>0</v>
      </c>
      <c r="DD760" s="70">
        <f t="shared" si="759"/>
        <v>0</v>
      </c>
      <c r="DE760" s="70" t="str">
        <f t="shared" si="760"/>
        <v/>
      </c>
      <c r="DF760" s="70"/>
      <c r="DG760" s="70" t="str">
        <f t="shared" si="772"/>
        <v/>
      </c>
      <c r="DH760" s="70" t="b">
        <f t="shared" si="773"/>
        <v>0</v>
      </c>
      <c r="DI760" s="70" t="str">
        <f t="shared" si="774"/>
        <v/>
      </c>
      <c r="DJ760" s="70"/>
      <c r="DK760" s="70" t="str">
        <f t="shared" si="761"/>
        <v/>
      </c>
      <c r="DL760" s="70" t="str">
        <f t="shared" si="762"/>
        <v/>
      </c>
      <c r="DM760" s="70"/>
      <c r="DN760" s="70" t="str">
        <f t="shared" si="763"/>
        <v/>
      </c>
      <c r="DO760" s="70" t="str">
        <f>IF(DK760="","",AND((COUNTIF($DK$12:DL760,DK760))=1,(COUNTIF($DK$12:DL760,DL760))=1))</f>
        <v/>
      </c>
      <c r="DP760" s="70" t="str">
        <f>IF(DK760="","",AND((COUNTIF(DK760:$DL$812,DK760))=1,(COUNTIF(DK760:$DL$812,DL760))=1))</f>
        <v/>
      </c>
      <c r="DQ760" s="70"/>
      <c r="DR760" s="70" t="b">
        <f t="shared" si="764"/>
        <v>0</v>
      </c>
      <c r="DS760" s="70" t="b">
        <f t="shared" si="765"/>
        <v>0</v>
      </c>
      <c r="DT760" s="70">
        <f t="shared" si="775"/>
        <v>0</v>
      </c>
      <c r="DU760" s="70">
        <f t="shared" si="776"/>
        <v>0</v>
      </c>
      <c r="DV760" s="70" t="b">
        <f t="shared" si="766"/>
        <v>0</v>
      </c>
      <c r="DW760" s="70" t="b">
        <f t="shared" si="767"/>
        <v>0</v>
      </c>
      <c r="DX760" s="70"/>
      <c r="DY760" s="70" t="b">
        <f t="shared" si="768"/>
        <v>0</v>
      </c>
      <c r="DZ760" s="70">
        <f t="shared" si="769"/>
        <v>0</v>
      </c>
      <c r="EA760" s="70"/>
    </row>
    <row r="761" spans="1:131" x14ac:dyDescent="0.25">
      <c r="A761" s="24" t="str">
        <f t="shared" si="734"/>
        <v/>
      </c>
      <c r="B761" s="36"/>
      <c r="C761" s="37"/>
      <c r="D761" s="38"/>
      <c r="E761" s="37"/>
      <c r="F761" s="38"/>
      <c r="G761" s="39"/>
      <c r="H761" s="35"/>
      <c r="I761" s="30"/>
      <c r="J761" s="38"/>
      <c r="K761" s="36"/>
      <c r="L761" s="40"/>
      <c r="M761" s="43"/>
      <c r="N761" s="44"/>
      <c r="O761" s="35"/>
      <c r="P761" s="87"/>
      <c r="R761" s="70"/>
      <c r="S761" s="70"/>
      <c r="T761" s="99" t="s">
        <v>1663</v>
      </c>
      <c r="U761" s="146" t="s">
        <v>1664</v>
      </c>
      <c r="V761" s="70"/>
      <c r="W761" s="70"/>
      <c r="X761" s="70"/>
      <c r="Y761" s="70"/>
      <c r="Z761" t="b">
        <f t="shared" si="713"/>
        <v>0</v>
      </c>
      <c r="AA761" t="b">
        <f t="shared" si="735"/>
        <v>0</v>
      </c>
      <c r="AB761" t="b">
        <f t="shared" si="714"/>
        <v>0</v>
      </c>
      <c r="AC761" t="b">
        <f t="shared" si="715"/>
        <v>0</v>
      </c>
      <c r="AD761" s="101" t="b">
        <f t="shared" si="716"/>
        <v>0</v>
      </c>
      <c r="AE761" t="e">
        <f t="shared" si="717"/>
        <v>#VALUE!</v>
      </c>
      <c r="AF761" t="b">
        <f t="shared" si="718"/>
        <v>0</v>
      </c>
      <c r="AG761" s="135"/>
      <c r="AH761" s="82" t="b">
        <f t="shared" si="719"/>
        <v>0</v>
      </c>
      <c r="AI761" s="99" t="b">
        <f t="shared" si="720"/>
        <v>0</v>
      </c>
      <c r="AJ761" s="70" t="b">
        <f t="shared" si="721"/>
        <v>0</v>
      </c>
      <c r="AK761" s="111" t="b">
        <f t="shared" si="736"/>
        <v>0</v>
      </c>
      <c r="AL761" s="82" t="e">
        <f t="shared" si="722"/>
        <v>#VALUE!</v>
      </c>
      <c r="AM761" s="82" t="b">
        <f t="shared" si="723"/>
        <v>0</v>
      </c>
      <c r="AN761" s="82" t="b">
        <f t="shared" si="724"/>
        <v>0</v>
      </c>
      <c r="AO761" s="82" t="b">
        <f t="shared" si="737"/>
        <v>0</v>
      </c>
      <c r="AP761" s="82" t="b">
        <f t="shared" si="725"/>
        <v>0</v>
      </c>
      <c r="AQ761" s="82" t="b">
        <f t="shared" si="738"/>
        <v>0</v>
      </c>
      <c r="AR761" s="70">
        <f t="shared" si="739"/>
        <v>0</v>
      </c>
      <c r="AS761" s="82" t="b">
        <f t="shared" si="726"/>
        <v>0</v>
      </c>
      <c r="AT761" s="82" t="b">
        <f t="shared" si="727"/>
        <v>0</v>
      </c>
      <c r="AU761" s="82" t="b">
        <f t="shared" si="728"/>
        <v>0</v>
      </c>
      <c r="AV761" s="82" t="b">
        <f t="shared" si="729"/>
        <v>0</v>
      </c>
      <c r="AW761" s="82" t="b">
        <f t="shared" si="730"/>
        <v>0</v>
      </c>
      <c r="AX761" s="82" t="b">
        <f t="shared" si="731"/>
        <v>0</v>
      </c>
      <c r="AY761" s="82" t="b">
        <f t="shared" si="740"/>
        <v>0</v>
      </c>
      <c r="AZ761" s="82"/>
      <c r="BA761" s="82" t="b">
        <f t="shared" si="741"/>
        <v>0</v>
      </c>
      <c r="BB761" s="82" t="b">
        <f t="shared" si="742"/>
        <v>0</v>
      </c>
      <c r="BC761" s="82" t="b">
        <f t="shared" si="743"/>
        <v>0</v>
      </c>
      <c r="BD761" s="70"/>
      <c r="BE761" s="70" t="str">
        <f t="shared" si="732"/>
        <v/>
      </c>
      <c r="BF761" s="70">
        <v>750</v>
      </c>
      <c r="BG761" s="70"/>
      <c r="BH761" s="70"/>
      <c r="BI761" s="70"/>
      <c r="BJ761" s="70"/>
      <c r="BK761" s="70"/>
      <c r="BL761" s="70"/>
      <c r="BM761" s="70"/>
      <c r="BN761" s="70"/>
      <c r="BO761" s="70"/>
      <c r="BP761" s="70"/>
      <c r="BQ761" s="70"/>
      <c r="BR761" s="70"/>
      <c r="BS761" s="70" t="b">
        <f t="shared" si="733"/>
        <v>0</v>
      </c>
      <c r="BT761" s="70">
        <f>COUNTA(B762:$O$830)</f>
        <v>0</v>
      </c>
      <c r="BU761" s="70"/>
      <c r="BV761" s="163"/>
      <c r="BW761" s="163"/>
      <c r="BX761" s="163"/>
      <c r="BY761" s="163"/>
      <c r="BZ761" s="163"/>
      <c r="CA761" s="163"/>
      <c r="CB761" s="163"/>
      <c r="CC761" s="163"/>
      <c r="CD761" s="163"/>
      <c r="CE761" s="163" t="str">
        <f t="shared" si="744"/>
        <v/>
      </c>
      <c r="CF761" s="163" t="str">
        <f t="shared" si="745"/>
        <v/>
      </c>
      <c r="CG761" s="163" t="str">
        <f t="shared" si="746"/>
        <v/>
      </c>
      <c r="CH761" s="163" t="str">
        <f t="shared" si="747"/>
        <v/>
      </c>
      <c r="CI761" s="163" t="str">
        <f t="shared" si="748"/>
        <v/>
      </c>
      <c r="CJ761" s="163" t="str">
        <f t="shared" si="749"/>
        <v/>
      </c>
      <c r="CK761" s="163" t="str">
        <f t="shared" si="750"/>
        <v/>
      </c>
      <c r="CL761" s="163" t="str">
        <f t="shared" si="751"/>
        <v/>
      </c>
      <c r="CM761" s="163" t="str">
        <f t="shared" si="752"/>
        <v/>
      </c>
      <c r="CN761" s="163"/>
      <c r="CO761" s="163"/>
      <c r="CP761" s="163" t="str">
        <f t="shared" si="753"/>
        <v/>
      </c>
      <c r="CQ761" s="163"/>
      <c r="CR761" s="163"/>
      <c r="CS761" s="185" t="str">
        <f t="shared" si="770"/>
        <v/>
      </c>
      <c r="CT761" s="70"/>
      <c r="CU761" s="70">
        <f t="shared" si="754"/>
        <v>0</v>
      </c>
      <c r="CV761" s="70">
        <f t="shared" si="755"/>
        <v>0</v>
      </c>
      <c r="CW761" s="70"/>
      <c r="CX761" s="96">
        <f t="shared" si="756"/>
        <v>0</v>
      </c>
      <c r="CY761" s="70"/>
      <c r="CZ761" s="70" t="e">
        <f t="shared" si="757"/>
        <v>#VALUE!</v>
      </c>
      <c r="DA761" s="70" t="e">
        <f t="shared" si="758"/>
        <v>#VALUE!</v>
      </c>
      <c r="DB761" s="70"/>
      <c r="DC761" s="70" t="b">
        <f t="shared" si="771"/>
        <v>0</v>
      </c>
      <c r="DD761" s="70">
        <f t="shared" si="759"/>
        <v>0</v>
      </c>
      <c r="DE761" s="70" t="str">
        <f t="shared" si="760"/>
        <v/>
      </c>
      <c r="DF761" s="70"/>
      <c r="DG761" s="70" t="str">
        <f t="shared" si="772"/>
        <v/>
      </c>
      <c r="DH761" s="70" t="b">
        <f t="shared" si="773"/>
        <v>0</v>
      </c>
      <c r="DI761" s="70" t="str">
        <f t="shared" si="774"/>
        <v/>
      </c>
      <c r="DJ761" s="70"/>
      <c r="DK761" s="70" t="str">
        <f t="shared" si="761"/>
        <v/>
      </c>
      <c r="DL761" s="70" t="str">
        <f t="shared" si="762"/>
        <v/>
      </c>
      <c r="DM761" s="70"/>
      <c r="DN761" s="70" t="str">
        <f t="shared" si="763"/>
        <v/>
      </c>
      <c r="DO761" s="70" t="str">
        <f>IF(DK761="","",AND((COUNTIF($DK$12:DL761,DK761))=1,(COUNTIF($DK$12:DL761,DL761))=1))</f>
        <v/>
      </c>
      <c r="DP761" s="70" t="str">
        <f>IF(DK761="","",AND((COUNTIF(DK761:$DL$812,DK761))=1,(COUNTIF(DK761:$DL$812,DL761))=1))</f>
        <v/>
      </c>
      <c r="DQ761" s="70"/>
      <c r="DR761" s="70" t="b">
        <f t="shared" si="764"/>
        <v>0</v>
      </c>
      <c r="DS761" s="70" t="b">
        <f t="shared" si="765"/>
        <v>0</v>
      </c>
      <c r="DT761" s="70">
        <f t="shared" si="775"/>
        <v>0</v>
      </c>
      <c r="DU761" s="70">
        <f t="shared" si="776"/>
        <v>0</v>
      </c>
      <c r="DV761" s="70" t="b">
        <f t="shared" si="766"/>
        <v>0</v>
      </c>
      <c r="DW761" s="70" t="b">
        <f t="shared" si="767"/>
        <v>0</v>
      </c>
      <c r="DX761" s="70"/>
      <c r="DY761" s="70" t="b">
        <f t="shared" si="768"/>
        <v>0</v>
      </c>
      <c r="DZ761" s="70">
        <f t="shared" si="769"/>
        <v>0</v>
      </c>
      <c r="EA761" s="70"/>
    </row>
    <row r="762" spans="1:131" x14ac:dyDescent="0.25">
      <c r="A762" s="24" t="str">
        <f t="shared" si="734"/>
        <v/>
      </c>
      <c r="B762" s="36"/>
      <c r="C762" s="37"/>
      <c r="D762" s="38"/>
      <c r="E762" s="37"/>
      <c r="F762" s="38"/>
      <c r="G762" s="39"/>
      <c r="H762" s="35"/>
      <c r="I762" s="30"/>
      <c r="J762" s="38"/>
      <c r="K762" s="36"/>
      <c r="L762" s="40"/>
      <c r="M762" s="43"/>
      <c r="N762" s="44"/>
      <c r="O762" s="35"/>
      <c r="P762" s="87"/>
      <c r="R762" s="70"/>
      <c r="S762" s="70"/>
      <c r="T762" s="99" t="s">
        <v>1665</v>
      </c>
      <c r="U762" s="146" t="s">
        <v>1666</v>
      </c>
      <c r="V762" s="70"/>
      <c r="W762" s="70"/>
      <c r="X762" s="70"/>
      <c r="Y762" s="70"/>
      <c r="Z762" t="b">
        <f t="shared" si="713"/>
        <v>0</v>
      </c>
      <c r="AA762" t="b">
        <f t="shared" si="735"/>
        <v>0</v>
      </c>
      <c r="AB762" t="b">
        <f t="shared" si="714"/>
        <v>0</v>
      </c>
      <c r="AC762" t="b">
        <f t="shared" si="715"/>
        <v>0</v>
      </c>
      <c r="AD762" s="101" t="b">
        <f t="shared" si="716"/>
        <v>0</v>
      </c>
      <c r="AE762" t="e">
        <f t="shared" si="717"/>
        <v>#VALUE!</v>
      </c>
      <c r="AF762" t="b">
        <f t="shared" si="718"/>
        <v>0</v>
      </c>
      <c r="AG762" s="135"/>
      <c r="AH762" s="82" t="b">
        <f t="shared" si="719"/>
        <v>0</v>
      </c>
      <c r="AI762" s="99" t="b">
        <f t="shared" si="720"/>
        <v>0</v>
      </c>
      <c r="AJ762" s="70" t="b">
        <f t="shared" si="721"/>
        <v>0</v>
      </c>
      <c r="AK762" s="111" t="b">
        <f t="shared" si="736"/>
        <v>0</v>
      </c>
      <c r="AL762" s="82" t="e">
        <f t="shared" si="722"/>
        <v>#VALUE!</v>
      </c>
      <c r="AM762" s="82" t="b">
        <f t="shared" si="723"/>
        <v>0</v>
      </c>
      <c r="AN762" s="82" t="b">
        <f t="shared" si="724"/>
        <v>0</v>
      </c>
      <c r="AO762" s="82" t="b">
        <f t="shared" si="737"/>
        <v>0</v>
      </c>
      <c r="AP762" s="82" t="b">
        <f t="shared" si="725"/>
        <v>0</v>
      </c>
      <c r="AQ762" s="82" t="b">
        <f t="shared" si="738"/>
        <v>0</v>
      </c>
      <c r="AR762" s="70">
        <f t="shared" si="739"/>
        <v>0</v>
      </c>
      <c r="AS762" s="82" t="b">
        <f t="shared" si="726"/>
        <v>0</v>
      </c>
      <c r="AT762" s="82" t="b">
        <f t="shared" si="727"/>
        <v>0</v>
      </c>
      <c r="AU762" s="82" t="b">
        <f t="shared" si="728"/>
        <v>0</v>
      </c>
      <c r="AV762" s="82" t="b">
        <f t="shared" si="729"/>
        <v>0</v>
      </c>
      <c r="AW762" s="82" t="b">
        <f t="shared" si="730"/>
        <v>0</v>
      </c>
      <c r="AX762" s="82" t="b">
        <f t="shared" si="731"/>
        <v>0</v>
      </c>
      <c r="AY762" s="82" t="b">
        <f t="shared" si="740"/>
        <v>0</v>
      </c>
      <c r="AZ762" s="82"/>
      <c r="BA762" s="82" t="b">
        <f t="shared" si="741"/>
        <v>0</v>
      </c>
      <c r="BB762" s="82" t="b">
        <f t="shared" si="742"/>
        <v>0</v>
      </c>
      <c r="BC762" s="82" t="b">
        <f t="shared" si="743"/>
        <v>0</v>
      </c>
      <c r="BD762" s="70"/>
      <c r="BE762" s="70" t="str">
        <f t="shared" si="732"/>
        <v/>
      </c>
      <c r="BF762" s="70">
        <v>751</v>
      </c>
      <c r="BG762" s="70"/>
      <c r="BH762" s="70"/>
      <c r="BI762" s="70"/>
      <c r="BJ762" s="70"/>
      <c r="BK762" s="70"/>
      <c r="BL762" s="70"/>
      <c r="BM762" s="70"/>
      <c r="BN762" s="70"/>
      <c r="BO762" s="70"/>
      <c r="BP762" s="70"/>
      <c r="BQ762" s="70"/>
      <c r="BR762" s="70"/>
      <c r="BS762" s="70" t="b">
        <f t="shared" si="733"/>
        <v>0</v>
      </c>
      <c r="BT762" s="70">
        <f>COUNTA(B763:$O$830)</f>
        <v>0</v>
      </c>
      <c r="BU762" s="70"/>
      <c r="BV762" s="163"/>
      <c r="BW762" s="163"/>
      <c r="BX762" s="163"/>
      <c r="BY762" s="163"/>
      <c r="BZ762" s="163"/>
      <c r="CA762" s="163"/>
      <c r="CB762" s="163"/>
      <c r="CC762" s="163"/>
      <c r="CD762" s="163"/>
      <c r="CE762" s="163" t="str">
        <f t="shared" si="744"/>
        <v/>
      </c>
      <c r="CF762" s="163" t="str">
        <f t="shared" si="745"/>
        <v/>
      </c>
      <c r="CG762" s="163" t="str">
        <f t="shared" si="746"/>
        <v/>
      </c>
      <c r="CH762" s="163" t="str">
        <f t="shared" si="747"/>
        <v/>
      </c>
      <c r="CI762" s="163" t="str">
        <f t="shared" si="748"/>
        <v/>
      </c>
      <c r="CJ762" s="163" t="str">
        <f t="shared" si="749"/>
        <v/>
      </c>
      <c r="CK762" s="163" t="str">
        <f t="shared" si="750"/>
        <v/>
      </c>
      <c r="CL762" s="163" t="str">
        <f t="shared" si="751"/>
        <v/>
      </c>
      <c r="CM762" s="163" t="str">
        <f t="shared" si="752"/>
        <v/>
      </c>
      <c r="CN762" s="163"/>
      <c r="CO762" s="163"/>
      <c r="CP762" s="163" t="str">
        <f t="shared" si="753"/>
        <v/>
      </c>
      <c r="CQ762" s="163"/>
      <c r="CR762" s="163"/>
      <c r="CS762" s="185" t="str">
        <f t="shared" si="770"/>
        <v/>
      </c>
      <c r="CT762" s="70"/>
      <c r="CU762" s="70">
        <f t="shared" si="754"/>
        <v>0</v>
      </c>
      <c r="CV762" s="70">
        <f t="shared" si="755"/>
        <v>0</v>
      </c>
      <c r="CW762" s="70"/>
      <c r="CX762" s="96">
        <f t="shared" si="756"/>
        <v>0</v>
      </c>
      <c r="CY762" s="70"/>
      <c r="CZ762" s="70" t="e">
        <f t="shared" si="757"/>
        <v>#VALUE!</v>
      </c>
      <c r="DA762" s="70" t="e">
        <f t="shared" si="758"/>
        <v>#VALUE!</v>
      </c>
      <c r="DB762" s="70"/>
      <c r="DC762" s="70" t="b">
        <f t="shared" si="771"/>
        <v>0</v>
      </c>
      <c r="DD762" s="70">
        <f t="shared" si="759"/>
        <v>0</v>
      </c>
      <c r="DE762" s="70" t="str">
        <f t="shared" si="760"/>
        <v/>
      </c>
      <c r="DF762" s="70"/>
      <c r="DG762" s="70" t="str">
        <f t="shared" si="772"/>
        <v/>
      </c>
      <c r="DH762" s="70" t="b">
        <f t="shared" si="773"/>
        <v>0</v>
      </c>
      <c r="DI762" s="70" t="str">
        <f t="shared" si="774"/>
        <v/>
      </c>
      <c r="DJ762" s="70"/>
      <c r="DK762" s="70" t="str">
        <f t="shared" si="761"/>
        <v/>
      </c>
      <c r="DL762" s="70" t="str">
        <f t="shared" si="762"/>
        <v/>
      </c>
      <c r="DM762" s="70"/>
      <c r="DN762" s="70" t="str">
        <f t="shared" si="763"/>
        <v/>
      </c>
      <c r="DO762" s="70" t="str">
        <f>IF(DK762="","",AND((COUNTIF($DK$12:DL762,DK762))=1,(COUNTIF($DK$12:DL762,DL762))=1))</f>
        <v/>
      </c>
      <c r="DP762" s="70" t="str">
        <f>IF(DK762="","",AND((COUNTIF(DK762:$DL$812,DK762))=1,(COUNTIF(DK762:$DL$812,DL762))=1))</f>
        <v/>
      </c>
      <c r="DQ762" s="70"/>
      <c r="DR762" s="70" t="b">
        <f t="shared" si="764"/>
        <v>0</v>
      </c>
      <c r="DS762" s="70" t="b">
        <f t="shared" si="765"/>
        <v>0</v>
      </c>
      <c r="DT762" s="70">
        <f t="shared" si="775"/>
        <v>0</v>
      </c>
      <c r="DU762" s="70">
        <f t="shared" si="776"/>
        <v>0</v>
      </c>
      <c r="DV762" s="70" t="b">
        <f t="shared" si="766"/>
        <v>0</v>
      </c>
      <c r="DW762" s="70" t="b">
        <f t="shared" si="767"/>
        <v>0</v>
      </c>
      <c r="DX762" s="70"/>
      <c r="DY762" s="70" t="b">
        <f t="shared" si="768"/>
        <v>0</v>
      </c>
      <c r="DZ762" s="70">
        <f t="shared" si="769"/>
        <v>0</v>
      </c>
      <c r="EA762" s="70"/>
    </row>
    <row r="763" spans="1:131" x14ac:dyDescent="0.25">
      <c r="A763" s="24" t="str">
        <f t="shared" si="734"/>
        <v/>
      </c>
      <c r="B763" s="36"/>
      <c r="C763" s="37"/>
      <c r="D763" s="38"/>
      <c r="E763" s="37"/>
      <c r="F763" s="38"/>
      <c r="G763" s="39"/>
      <c r="H763" s="35"/>
      <c r="I763" s="30"/>
      <c r="J763" s="38"/>
      <c r="K763" s="36"/>
      <c r="L763" s="40"/>
      <c r="M763" s="43"/>
      <c r="N763" s="44"/>
      <c r="O763" s="35"/>
      <c r="P763" s="87"/>
      <c r="R763" s="70"/>
      <c r="S763" s="70"/>
      <c r="T763" s="99" t="s">
        <v>1667</v>
      </c>
      <c r="U763" s="146" t="s">
        <v>1668</v>
      </c>
      <c r="V763" s="70"/>
      <c r="W763" s="70"/>
      <c r="X763" s="70"/>
      <c r="Y763" s="70"/>
      <c r="Z763" t="b">
        <f t="shared" si="713"/>
        <v>0</v>
      </c>
      <c r="AA763" t="b">
        <f t="shared" si="735"/>
        <v>0</v>
      </c>
      <c r="AB763" t="b">
        <f t="shared" si="714"/>
        <v>0</v>
      </c>
      <c r="AC763" t="b">
        <f t="shared" si="715"/>
        <v>0</v>
      </c>
      <c r="AD763" s="101" t="b">
        <f t="shared" si="716"/>
        <v>0</v>
      </c>
      <c r="AE763" t="e">
        <f t="shared" si="717"/>
        <v>#VALUE!</v>
      </c>
      <c r="AF763" t="b">
        <f t="shared" si="718"/>
        <v>0</v>
      </c>
      <c r="AG763" s="135"/>
      <c r="AH763" s="82" t="b">
        <f t="shared" si="719"/>
        <v>0</v>
      </c>
      <c r="AI763" s="99" t="b">
        <f t="shared" si="720"/>
        <v>0</v>
      </c>
      <c r="AJ763" s="70" t="b">
        <f t="shared" si="721"/>
        <v>0</v>
      </c>
      <c r="AK763" s="111" t="b">
        <f t="shared" si="736"/>
        <v>0</v>
      </c>
      <c r="AL763" s="82" t="e">
        <f t="shared" si="722"/>
        <v>#VALUE!</v>
      </c>
      <c r="AM763" s="82" t="b">
        <f t="shared" si="723"/>
        <v>0</v>
      </c>
      <c r="AN763" s="82" t="b">
        <f t="shared" si="724"/>
        <v>0</v>
      </c>
      <c r="AO763" s="82" t="b">
        <f t="shared" si="737"/>
        <v>0</v>
      </c>
      <c r="AP763" s="82" t="b">
        <f t="shared" si="725"/>
        <v>0</v>
      </c>
      <c r="AQ763" s="82" t="b">
        <f t="shared" si="738"/>
        <v>0</v>
      </c>
      <c r="AR763" s="70">
        <f t="shared" si="739"/>
        <v>0</v>
      </c>
      <c r="AS763" s="82" t="b">
        <f t="shared" si="726"/>
        <v>0</v>
      </c>
      <c r="AT763" s="82" t="b">
        <f t="shared" si="727"/>
        <v>0</v>
      </c>
      <c r="AU763" s="82" t="b">
        <f t="shared" si="728"/>
        <v>0</v>
      </c>
      <c r="AV763" s="82" t="b">
        <f t="shared" si="729"/>
        <v>0</v>
      </c>
      <c r="AW763" s="82" t="b">
        <f t="shared" si="730"/>
        <v>0</v>
      </c>
      <c r="AX763" s="82" t="b">
        <f t="shared" si="731"/>
        <v>0</v>
      </c>
      <c r="AY763" s="82" t="b">
        <f t="shared" si="740"/>
        <v>0</v>
      </c>
      <c r="AZ763" s="82"/>
      <c r="BA763" s="82" t="b">
        <f t="shared" si="741"/>
        <v>0</v>
      </c>
      <c r="BB763" s="82" t="b">
        <f t="shared" si="742"/>
        <v>0</v>
      </c>
      <c r="BC763" s="82" t="b">
        <f t="shared" si="743"/>
        <v>0</v>
      </c>
      <c r="BD763" s="70"/>
      <c r="BE763" s="70" t="str">
        <f t="shared" si="732"/>
        <v/>
      </c>
      <c r="BF763" s="70">
        <v>752</v>
      </c>
      <c r="BG763" s="70"/>
      <c r="BH763" s="70"/>
      <c r="BI763" s="70"/>
      <c r="BJ763" s="70"/>
      <c r="BK763" s="70"/>
      <c r="BL763" s="70"/>
      <c r="BM763" s="70"/>
      <c r="BN763" s="70"/>
      <c r="BO763" s="70"/>
      <c r="BP763" s="70"/>
      <c r="BQ763" s="70"/>
      <c r="BR763" s="70"/>
      <c r="BS763" s="70" t="b">
        <f t="shared" si="733"/>
        <v>0</v>
      </c>
      <c r="BT763" s="70">
        <f>COUNTA(B764:$O$830)</f>
        <v>0</v>
      </c>
      <c r="BU763" s="70"/>
      <c r="BV763" s="163"/>
      <c r="BW763" s="163"/>
      <c r="BX763" s="163"/>
      <c r="BY763" s="163"/>
      <c r="BZ763" s="163"/>
      <c r="CA763" s="163"/>
      <c r="CB763" s="163"/>
      <c r="CC763" s="163"/>
      <c r="CD763" s="163"/>
      <c r="CE763" s="163" t="str">
        <f t="shared" si="744"/>
        <v/>
      </c>
      <c r="CF763" s="163" t="str">
        <f t="shared" si="745"/>
        <v/>
      </c>
      <c r="CG763" s="163" t="str">
        <f t="shared" si="746"/>
        <v/>
      </c>
      <c r="CH763" s="163" t="str">
        <f t="shared" si="747"/>
        <v/>
      </c>
      <c r="CI763" s="163" t="str">
        <f t="shared" si="748"/>
        <v/>
      </c>
      <c r="CJ763" s="163" t="str">
        <f t="shared" si="749"/>
        <v/>
      </c>
      <c r="CK763" s="163" t="str">
        <f t="shared" si="750"/>
        <v/>
      </c>
      <c r="CL763" s="163" t="str">
        <f t="shared" si="751"/>
        <v/>
      </c>
      <c r="CM763" s="163" t="str">
        <f t="shared" si="752"/>
        <v/>
      </c>
      <c r="CN763" s="163"/>
      <c r="CO763" s="163"/>
      <c r="CP763" s="163" t="str">
        <f t="shared" si="753"/>
        <v/>
      </c>
      <c r="CQ763" s="163"/>
      <c r="CR763" s="163"/>
      <c r="CS763" s="185" t="str">
        <f t="shared" si="770"/>
        <v/>
      </c>
      <c r="CT763" s="70"/>
      <c r="CU763" s="70">
        <f t="shared" si="754"/>
        <v>0</v>
      </c>
      <c r="CV763" s="70">
        <f t="shared" si="755"/>
        <v>0</v>
      </c>
      <c r="CW763" s="70"/>
      <c r="CX763" s="96">
        <f t="shared" si="756"/>
        <v>0</v>
      </c>
      <c r="CY763" s="70"/>
      <c r="CZ763" s="70" t="e">
        <f t="shared" si="757"/>
        <v>#VALUE!</v>
      </c>
      <c r="DA763" s="70" t="e">
        <f t="shared" si="758"/>
        <v>#VALUE!</v>
      </c>
      <c r="DB763" s="70"/>
      <c r="DC763" s="70" t="b">
        <f t="shared" si="771"/>
        <v>0</v>
      </c>
      <c r="DD763" s="70">
        <f t="shared" si="759"/>
        <v>0</v>
      </c>
      <c r="DE763" s="70" t="str">
        <f t="shared" si="760"/>
        <v/>
      </c>
      <c r="DF763" s="70"/>
      <c r="DG763" s="70" t="str">
        <f t="shared" si="772"/>
        <v/>
      </c>
      <c r="DH763" s="70" t="b">
        <f t="shared" si="773"/>
        <v>0</v>
      </c>
      <c r="DI763" s="70" t="str">
        <f t="shared" si="774"/>
        <v/>
      </c>
      <c r="DJ763" s="70"/>
      <c r="DK763" s="70" t="str">
        <f t="shared" si="761"/>
        <v/>
      </c>
      <c r="DL763" s="70" t="str">
        <f t="shared" si="762"/>
        <v/>
      </c>
      <c r="DM763" s="70"/>
      <c r="DN763" s="70" t="str">
        <f t="shared" si="763"/>
        <v/>
      </c>
      <c r="DO763" s="70" t="str">
        <f>IF(DK763="","",AND((COUNTIF($DK$12:DL763,DK763))=1,(COUNTIF($DK$12:DL763,DL763))=1))</f>
        <v/>
      </c>
      <c r="DP763" s="70" t="str">
        <f>IF(DK763="","",AND((COUNTIF(DK763:$DL$812,DK763))=1,(COUNTIF(DK763:$DL$812,DL763))=1))</f>
        <v/>
      </c>
      <c r="DQ763" s="70"/>
      <c r="DR763" s="70" t="b">
        <f t="shared" si="764"/>
        <v>0</v>
      </c>
      <c r="DS763" s="70" t="b">
        <f t="shared" si="765"/>
        <v>0</v>
      </c>
      <c r="DT763" s="70">
        <f t="shared" si="775"/>
        <v>0</v>
      </c>
      <c r="DU763" s="70">
        <f t="shared" si="776"/>
        <v>0</v>
      </c>
      <c r="DV763" s="70" t="b">
        <f t="shared" si="766"/>
        <v>0</v>
      </c>
      <c r="DW763" s="70" t="b">
        <f t="shared" si="767"/>
        <v>0</v>
      </c>
      <c r="DX763" s="70"/>
      <c r="DY763" s="70" t="b">
        <f t="shared" si="768"/>
        <v>0</v>
      </c>
      <c r="DZ763" s="70">
        <f t="shared" si="769"/>
        <v>0</v>
      </c>
      <c r="EA763" s="70"/>
    </row>
    <row r="764" spans="1:131" x14ac:dyDescent="0.25">
      <c r="A764" s="24" t="str">
        <f t="shared" si="734"/>
        <v/>
      </c>
      <c r="B764" s="36"/>
      <c r="C764" s="37"/>
      <c r="D764" s="38"/>
      <c r="E764" s="37"/>
      <c r="F764" s="38"/>
      <c r="G764" s="39"/>
      <c r="H764" s="35"/>
      <c r="I764" s="30"/>
      <c r="J764" s="38"/>
      <c r="K764" s="36"/>
      <c r="L764" s="40"/>
      <c r="M764" s="43"/>
      <c r="N764" s="44"/>
      <c r="O764" s="35"/>
      <c r="P764" s="87"/>
      <c r="R764" s="70"/>
      <c r="S764" s="70"/>
      <c r="T764" s="99" t="s">
        <v>1669</v>
      </c>
      <c r="U764" s="146" t="s">
        <v>1670</v>
      </c>
      <c r="V764" s="70"/>
      <c r="W764" s="70"/>
      <c r="X764" s="70"/>
      <c r="Y764" s="70"/>
      <c r="Z764" t="b">
        <f t="shared" si="713"/>
        <v>0</v>
      </c>
      <c r="AA764" t="b">
        <f t="shared" si="735"/>
        <v>0</v>
      </c>
      <c r="AB764" t="b">
        <f t="shared" si="714"/>
        <v>0</v>
      </c>
      <c r="AC764" t="b">
        <f t="shared" si="715"/>
        <v>0</v>
      </c>
      <c r="AD764" s="101" t="b">
        <f t="shared" si="716"/>
        <v>0</v>
      </c>
      <c r="AE764" t="e">
        <f t="shared" si="717"/>
        <v>#VALUE!</v>
      </c>
      <c r="AF764" t="b">
        <f t="shared" si="718"/>
        <v>0</v>
      </c>
      <c r="AG764" s="135"/>
      <c r="AH764" s="82" t="b">
        <f t="shared" si="719"/>
        <v>0</v>
      </c>
      <c r="AI764" s="99" t="b">
        <f t="shared" si="720"/>
        <v>0</v>
      </c>
      <c r="AJ764" s="70" t="b">
        <f t="shared" si="721"/>
        <v>0</v>
      </c>
      <c r="AK764" s="111" t="b">
        <f t="shared" si="736"/>
        <v>0</v>
      </c>
      <c r="AL764" s="82" t="e">
        <f t="shared" si="722"/>
        <v>#VALUE!</v>
      </c>
      <c r="AM764" s="82" t="b">
        <f t="shared" si="723"/>
        <v>0</v>
      </c>
      <c r="AN764" s="82" t="b">
        <f t="shared" si="724"/>
        <v>0</v>
      </c>
      <c r="AO764" s="82" t="b">
        <f t="shared" si="737"/>
        <v>0</v>
      </c>
      <c r="AP764" s="82" t="b">
        <f t="shared" si="725"/>
        <v>0</v>
      </c>
      <c r="AQ764" s="82" t="b">
        <f t="shared" si="738"/>
        <v>0</v>
      </c>
      <c r="AR764" s="70">
        <f t="shared" si="739"/>
        <v>0</v>
      </c>
      <c r="AS764" s="82" t="b">
        <f t="shared" si="726"/>
        <v>0</v>
      </c>
      <c r="AT764" s="82" t="b">
        <f t="shared" si="727"/>
        <v>0</v>
      </c>
      <c r="AU764" s="82" t="b">
        <f t="shared" si="728"/>
        <v>0</v>
      </c>
      <c r="AV764" s="82" t="b">
        <f t="shared" si="729"/>
        <v>0</v>
      </c>
      <c r="AW764" s="82" t="b">
        <f t="shared" si="730"/>
        <v>0</v>
      </c>
      <c r="AX764" s="82" t="b">
        <f t="shared" si="731"/>
        <v>0</v>
      </c>
      <c r="AY764" s="82" t="b">
        <f t="shared" si="740"/>
        <v>0</v>
      </c>
      <c r="AZ764" s="82"/>
      <c r="BA764" s="82" t="b">
        <f t="shared" si="741"/>
        <v>0</v>
      </c>
      <c r="BB764" s="82" t="b">
        <f t="shared" si="742"/>
        <v>0</v>
      </c>
      <c r="BC764" s="82" t="b">
        <f t="shared" si="743"/>
        <v>0</v>
      </c>
      <c r="BD764" s="70"/>
      <c r="BE764" s="70" t="str">
        <f t="shared" si="732"/>
        <v/>
      </c>
      <c r="BF764" s="70">
        <v>753</v>
      </c>
      <c r="BG764" s="70"/>
      <c r="BH764" s="70"/>
      <c r="BI764" s="70"/>
      <c r="BJ764" s="70"/>
      <c r="BK764" s="70"/>
      <c r="BL764" s="70"/>
      <c r="BM764" s="70"/>
      <c r="BN764" s="70"/>
      <c r="BO764" s="70"/>
      <c r="BP764" s="70"/>
      <c r="BQ764" s="70"/>
      <c r="BR764" s="70"/>
      <c r="BS764" s="70" t="b">
        <f t="shared" si="733"/>
        <v>0</v>
      </c>
      <c r="BT764" s="70">
        <f>COUNTA(B765:$O$830)</f>
        <v>0</v>
      </c>
      <c r="BU764" s="70"/>
      <c r="BV764" s="163"/>
      <c r="BW764" s="163"/>
      <c r="BX764" s="163"/>
      <c r="BY764" s="163"/>
      <c r="BZ764" s="163"/>
      <c r="CA764" s="163"/>
      <c r="CB764" s="163"/>
      <c r="CC764" s="163"/>
      <c r="CD764" s="163"/>
      <c r="CE764" s="163" t="str">
        <f t="shared" si="744"/>
        <v/>
      </c>
      <c r="CF764" s="163" t="str">
        <f t="shared" si="745"/>
        <v/>
      </c>
      <c r="CG764" s="163" t="str">
        <f t="shared" si="746"/>
        <v/>
      </c>
      <c r="CH764" s="163" t="str">
        <f t="shared" si="747"/>
        <v/>
      </c>
      <c r="CI764" s="163" t="str">
        <f t="shared" si="748"/>
        <v/>
      </c>
      <c r="CJ764" s="163" t="str">
        <f t="shared" si="749"/>
        <v/>
      </c>
      <c r="CK764" s="163" t="str">
        <f t="shared" si="750"/>
        <v/>
      </c>
      <c r="CL764" s="163" t="str">
        <f t="shared" si="751"/>
        <v/>
      </c>
      <c r="CM764" s="163" t="str">
        <f t="shared" si="752"/>
        <v/>
      </c>
      <c r="CN764" s="163"/>
      <c r="CO764" s="163"/>
      <c r="CP764" s="163" t="str">
        <f t="shared" si="753"/>
        <v/>
      </c>
      <c r="CQ764" s="163"/>
      <c r="CR764" s="163"/>
      <c r="CS764" s="185" t="str">
        <f t="shared" si="770"/>
        <v/>
      </c>
      <c r="CT764" s="70"/>
      <c r="CU764" s="70">
        <f t="shared" si="754"/>
        <v>0</v>
      </c>
      <c r="CV764" s="70">
        <f t="shared" si="755"/>
        <v>0</v>
      </c>
      <c r="CW764" s="70"/>
      <c r="CX764" s="96">
        <f t="shared" si="756"/>
        <v>0</v>
      </c>
      <c r="CY764" s="70"/>
      <c r="CZ764" s="70" t="e">
        <f t="shared" si="757"/>
        <v>#VALUE!</v>
      </c>
      <c r="DA764" s="70" t="e">
        <f t="shared" si="758"/>
        <v>#VALUE!</v>
      </c>
      <c r="DB764" s="70"/>
      <c r="DC764" s="70" t="b">
        <f t="shared" si="771"/>
        <v>0</v>
      </c>
      <c r="DD764" s="70">
        <f t="shared" si="759"/>
        <v>0</v>
      </c>
      <c r="DE764" s="70" t="str">
        <f t="shared" si="760"/>
        <v/>
      </c>
      <c r="DF764" s="70"/>
      <c r="DG764" s="70" t="str">
        <f t="shared" si="772"/>
        <v/>
      </c>
      <c r="DH764" s="70" t="b">
        <f t="shared" si="773"/>
        <v>0</v>
      </c>
      <c r="DI764" s="70" t="str">
        <f t="shared" si="774"/>
        <v/>
      </c>
      <c r="DJ764" s="70"/>
      <c r="DK764" s="70" t="str">
        <f t="shared" si="761"/>
        <v/>
      </c>
      <c r="DL764" s="70" t="str">
        <f t="shared" si="762"/>
        <v/>
      </c>
      <c r="DM764" s="70"/>
      <c r="DN764" s="70" t="str">
        <f t="shared" si="763"/>
        <v/>
      </c>
      <c r="DO764" s="70" t="str">
        <f>IF(DK764="","",AND((COUNTIF($DK$12:DL764,DK764))=1,(COUNTIF($DK$12:DL764,DL764))=1))</f>
        <v/>
      </c>
      <c r="DP764" s="70" t="str">
        <f>IF(DK764="","",AND((COUNTIF(DK764:$DL$812,DK764))=1,(COUNTIF(DK764:$DL$812,DL764))=1))</f>
        <v/>
      </c>
      <c r="DQ764" s="70"/>
      <c r="DR764" s="70" t="b">
        <f t="shared" si="764"/>
        <v>0</v>
      </c>
      <c r="DS764" s="70" t="b">
        <f t="shared" si="765"/>
        <v>0</v>
      </c>
      <c r="DT764" s="70">
        <f t="shared" si="775"/>
        <v>0</v>
      </c>
      <c r="DU764" s="70">
        <f t="shared" si="776"/>
        <v>0</v>
      </c>
      <c r="DV764" s="70" t="b">
        <f t="shared" si="766"/>
        <v>0</v>
      </c>
      <c r="DW764" s="70" t="b">
        <f t="shared" si="767"/>
        <v>0</v>
      </c>
      <c r="DX764" s="70"/>
      <c r="DY764" s="70" t="b">
        <f t="shared" si="768"/>
        <v>0</v>
      </c>
      <c r="DZ764" s="70">
        <f t="shared" si="769"/>
        <v>0</v>
      </c>
      <c r="EA764" s="70"/>
    </row>
    <row r="765" spans="1:131" x14ac:dyDescent="0.25">
      <c r="A765" s="24" t="str">
        <f t="shared" si="734"/>
        <v/>
      </c>
      <c r="B765" s="36"/>
      <c r="C765" s="37"/>
      <c r="D765" s="38"/>
      <c r="E765" s="37"/>
      <c r="F765" s="38"/>
      <c r="G765" s="39"/>
      <c r="H765" s="35"/>
      <c r="I765" s="30"/>
      <c r="J765" s="38"/>
      <c r="K765" s="36"/>
      <c r="L765" s="40"/>
      <c r="M765" s="43"/>
      <c r="N765" s="44"/>
      <c r="O765" s="35"/>
      <c r="P765" s="87"/>
      <c r="R765" s="70"/>
      <c r="S765" s="70"/>
      <c r="T765" s="99" t="s">
        <v>1671</v>
      </c>
      <c r="U765" s="146" t="s">
        <v>1672</v>
      </c>
      <c r="V765" s="70"/>
      <c r="W765" s="70"/>
      <c r="X765" s="70"/>
      <c r="Y765" s="70"/>
      <c r="Z765" t="b">
        <f t="shared" si="713"/>
        <v>0</v>
      </c>
      <c r="AA765" t="b">
        <f t="shared" si="735"/>
        <v>0</v>
      </c>
      <c r="AB765" t="b">
        <f t="shared" si="714"/>
        <v>0</v>
      </c>
      <c r="AC765" t="b">
        <f t="shared" si="715"/>
        <v>0</v>
      </c>
      <c r="AD765" s="101" t="b">
        <f t="shared" si="716"/>
        <v>0</v>
      </c>
      <c r="AE765" t="e">
        <f t="shared" si="717"/>
        <v>#VALUE!</v>
      </c>
      <c r="AF765" t="b">
        <f t="shared" si="718"/>
        <v>0</v>
      </c>
      <c r="AG765" s="135"/>
      <c r="AH765" s="82" t="b">
        <f t="shared" si="719"/>
        <v>0</v>
      </c>
      <c r="AI765" s="99" t="b">
        <f t="shared" si="720"/>
        <v>0</v>
      </c>
      <c r="AJ765" s="70" t="b">
        <f t="shared" si="721"/>
        <v>0</v>
      </c>
      <c r="AK765" s="111" t="b">
        <f t="shared" si="736"/>
        <v>0</v>
      </c>
      <c r="AL765" s="82" t="e">
        <f t="shared" si="722"/>
        <v>#VALUE!</v>
      </c>
      <c r="AM765" s="82" t="b">
        <f t="shared" si="723"/>
        <v>0</v>
      </c>
      <c r="AN765" s="82" t="b">
        <f t="shared" si="724"/>
        <v>0</v>
      </c>
      <c r="AO765" s="82" t="b">
        <f t="shared" si="737"/>
        <v>0</v>
      </c>
      <c r="AP765" s="82" t="b">
        <f t="shared" si="725"/>
        <v>0</v>
      </c>
      <c r="AQ765" s="82" t="b">
        <f t="shared" si="738"/>
        <v>0</v>
      </c>
      <c r="AR765" s="70">
        <f t="shared" si="739"/>
        <v>0</v>
      </c>
      <c r="AS765" s="82" t="b">
        <f t="shared" si="726"/>
        <v>0</v>
      </c>
      <c r="AT765" s="82" t="b">
        <f t="shared" si="727"/>
        <v>0</v>
      </c>
      <c r="AU765" s="82" t="b">
        <f t="shared" si="728"/>
        <v>0</v>
      </c>
      <c r="AV765" s="82" t="b">
        <f t="shared" si="729"/>
        <v>0</v>
      </c>
      <c r="AW765" s="82" t="b">
        <f t="shared" si="730"/>
        <v>0</v>
      </c>
      <c r="AX765" s="82" t="b">
        <f t="shared" si="731"/>
        <v>0</v>
      </c>
      <c r="AY765" s="82" t="b">
        <f t="shared" si="740"/>
        <v>0</v>
      </c>
      <c r="AZ765" s="82"/>
      <c r="BA765" s="82" t="b">
        <f t="shared" si="741"/>
        <v>0</v>
      </c>
      <c r="BB765" s="82" t="b">
        <f t="shared" si="742"/>
        <v>0</v>
      </c>
      <c r="BC765" s="82" t="b">
        <f t="shared" si="743"/>
        <v>0</v>
      </c>
      <c r="BD765" s="70"/>
      <c r="BE765" s="70" t="str">
        <f t="shared" si="732"/>
        <v/>
      </c>
      <c r="BF765" s="70">
        <v>754</v>
      </c>
      <c r="BG765" s="70"/>
      <c r="BH765" s="70"/>
      <c r="BI765" s="70"/>
      <c r="BJ765" s="70"/>
      <c r="BK765" s="70"/>
      <c r="BL765" s="70"/>
      <c r="BM765" s="70"/>
      <c r="BN765" s="70"/>
      <c r="BO765" s="70"/>
      <c r="BP765" s="70"/>
      <c r="BQ765" s="70"/>
      <c r="BR765" s="70"/>
      <c r="BS765" s="70" t="b">
        <f t="shared" si="733"/>
        <v>0</v>
      </c>
      <c r="BT765" s="70">
        <f>COUNTA(B766:$O$830)</f>
        <v>0</v>
      </c>
      <c r="BU765" s="70"/>
      <c r="BV765" s="163"/>
      <c r="BW765" s="163"/>
      <c r="BX765" s="163"/>
      <c r="BY765" s="163"/>
      <c r="BZ765" s="163"/>
      <c r="CA765" s="163"/>
      <c r="CB765" s="163"/>
      <c r="CC765" s="163"/>
      <c r="CD765" s="163"/>
      <c r="CE765" s="163" t="str">
        <f t="shared" si="744"/>
        <v/>
      </c>
      <c r="CF765" s="163" t="str">
        <f t="shared" si="745"/>
        <v/>
      </c>
      <c r="CG765" s="163" t="str">
        <f t="shared" si="746"/>
        <v/>
      </c>
      <c r="CH765" s="163" t="str">
        <f t="shared" si="747"/>
        <v/>
      </c>
      <c r="CI765" s="163" t="str">
        <f t="shared" si="748"/>
        <v/>
      </c>
      <c r="CJ765" s="163" t="str">
        <f t="shared" si="749"/>
        <v/>
      </c>
      <c r="CK765" s="163" t="str">
        <f t="shared" si="750"/>
        <v/>
      </c>
      <c r="CL765" s="163" t="str">
        <f t="shared" si="751"/>
        <v/>
      </c>
      <c r="CM765" s="163" t="str">
        <f t="shared" si="752"/>
        <v/>
      </c>
      <c r="CN765" s="163"/>
      <c r="CO765" s="163"/>
      <c r="CP765" s="163" t="str">
        <f t="shared" si="753"/>
        <v/>
      </c>
      <c r="CQ765" s="163"/>
      <c r="CR765" s="163"/>
      <c r="CS765" s="185" t="str">
        <f t="shared" si="770"/>
        <v/>
      </c>
      <c r="CT765" s="70"/>
      <c r="CU765" s="70">
        <f t="shared" si="754"/>
        <v>0</v>
      </c>
      <c r="CV765" s="70">
        <f t="shared" si="755"/>
        <v>0</v>
      </c>
      <c r="CW765" s="70"/>
      <c r="CX765" s="96">
        <f t="shared" si="756"/>
        <v>0</v>
      </c>
      <c r="CY765" s="70"/>
      <c r="CZ765" s="70" t="e">
        <f t="shared" si="757"/>
        <v>#VALUE!</v>
      </c>
      <c r="DA765" s="70" t="e">
        <f t="shared" si="758"/>
        <v>#VALUE!</v>
      </c>
      <c r="DB765" s="70"/>
      <c r="DC765" s="70" t="b">
        <f t="shared" si="771"/>
        <v>0</v>
      </c>
      <c r="DD765" s="70">
        <f t="shared" si="759"/>
        <v>0</v>
      </c>
      <c r="DE765" s="70" t="str">
        <f t="shared" si="760"/>
        <v/>
      </c>
      <c r="DF765" s="70"/>
      <c r="DG765" s="70" t="str">
        <f t="shared" si="772"/>
        <v/>
      </c>
      <c r="DH765" s="70" t="b">
        <f t="shared" si="773"/>
        <v>0</v>
      </c>
      <c r="DI765" s="70" t="str">
        <f t="shared" si="774"/>
        <v/>
      </c>
      <c r="DJ765" s="70"/>
      <c r="DK765" s="70" t="str">
        <f t="shared" si="761"/>
        <v/>
      </c>
      <c r="DL765" s="70" t="str">
        <f t="shared" si="762"/>
        <v/>
      </c>
      <c r="DM765" s="70"/>
      <c r="DN765" s="70" t="str">
        <f t="shared" si="763"/>
        <v/>
      </c>
      <c r="DO765" s="70" t="str">
        <f>IF(DK765="","",AND((COUNTIF($DK$12:DL765,DK765))=1,(COUNTIF($DK$12:DL765,DL765))=1))</f>
        <v/>
      </c>
      <c r="DP765" s="70" t="str">
        <f>IF(DK765="","",AND((COUNTIF(DK765:$DL$812,DK765))=1,(COUNTIF(DK765:$DL$812,DL765))=1))</f>
        <v/>
      </c>
      <c r="DQ765" s="70"/>
      <c r="DR765" s="70" t="b">
        <f t="shared" si="764"/>
        <v>0</v>
      </c>
      <c r="DS765" s="70" t="b">
        <f t="shared" si="765"/>
        <v>0</v>
      </c>
      <c r="DT765" s="70">
        <f t="shared" si="775"/>
        <v>0</v>
      </c>
      <c r="DU765" s="70">
        <f t="shared" si="776"/>
        <v>0</v>
      </c>
      <c r="DV765" s="70" t="b">
        <f t="shared" si="766"/>
        <v>0</v>
      </c>
      <c r="DW765" s="70" t="b">
        <f t="shared" si="767"/>
        <v>0</v>
      </c>
      <c r="DX765" s="70"/>
      <c r="DY765" s="70" t="b">
        <f t="shared" si="768"/>
        <v>0</v>
      </c>
      <c r="DZ765" s="70">
        <f t="shared" si="769"/>
        <v>0</v>
      </c>
      <c r="EA765" s="70"/>
    </row>
    <row r="766" spans="1:131" x14ac:dyDescent="0.25">
      <c r="A766" s="24" t="str">
        <f t="shared" si="734"/>
        <v/>
      </c>
      <c r="B766" s="36"/>
      <c r="C766" s="37"/>
      <c r="D766" s="38"/>
      <c r="E766" s="37"/>
      <c r="F766" s="38"/>
      <c r="G766" s="39"/>
      <c r="H766" s="35"/>
      <c r="I766" s="30"/>
      <c r="J766" s="38"/>
      <c r="K766" s="36"/>
      <c r="L766" s="40"/>
      <c r="M766" s="43"/>
      <c r="N766" s="44"/>
      <c r="O766" s="35"/>
      <c r="P766" s="87"/>
      <c r="R766" s="70"/>
      <c r="S766" s="70"/>
      <c r="T766" s="99" t="s">
        <v>1673</v>
      </c>
      <c r="U766" s="146" t="s">
        <v>1674</v>
      </c>
      <c r="V766" s="70"/>
      <c r="W766" s="70"/>
      <c r="X766" s="70"/>
      <c r="Y766" s="70"/>
      <c r="Z766" t="b">
        <f t="shared" si="713"/>
        <v>0</v>
      </c>
      <c r="AA766" t="b">
        <f t="shared" si="735"/>
        <v>0</v>
      </c>
      <c r="AB766" t="b">
        <f t="shared" si="714"/>
        <v>0</v>
      </c>
      <c r="AC766" t="b">
        <f t="shared" si="715"/>
        <v>0</v>
      </c>
      <c r="AD766" s="101" t="b">
        <f t="shared" si="716"/>
        <v>0</v>
      </c>
      <c r="AE766" t="e">
        <f t="shared" si="717"/>
        <v>#VALUE!</v>
      </c>
      <c r="AF766" t="b">
        <f t="shared" si="718"/>
        <v>0</v>
      </c>
      <c r="AG766" s="135"/>
      <c r="AH766" s="82" t="b">
        <f t="shared" si="719"/>
        <v>0</v>
      </c>
      <c r="AI766" s="99" t="b">
        <f t="shared" si="720"/>
        <v>0</v>
      </c>
      <c r="AJ766" s="70" t="b">
        <f t="shared" si="721"/>
        <v>0</v>
      </c>
      <c r="AK766" s="111" t="b">
        <f t="shared" si="736"/>
        <v>0</v>
      </c>
      <c r="AL766" s="82" t="e">
        <f t="shared" si="722"/>
        <v>#VALUE!</v>
      </c>
      <c r="AM766" s="82" t="b">
        <f t="shared" si="723"/>
        <v>0</v>
      </c>
      <c r="AN766" s="82" t="b">
        <f t="shared" si="724"/>
        <v>0</v>
      </c>
      <c r="AO766" s="82" t="b">
        <f t="shared" si="737"/>
        <v>0</v>
      </c>
      <c r="AP766" s="82" t="b">
        <f t="shared" si="725"/>
        <v>0</v>
      </c>
      <c r="AQ766" s="82" t="b">
        <f t="shared" si="738"/>
        <v>0</v>
      </c>
      <c r="AR766" s="70">
        <f t="shared" si="739"/>
        <v>0</v>
      </c>
      <c r="AS766" s="82" t="b">
        <f t="shared" si="726"/>
        <v>0</v>
      </c>
      <c r="AT766" s="82" t="b">
        <f t="shared" si="727"/>
        <v>0</v>
      </c>
      <c r="AU766" s="82" t="b">
        <f t="shared" si="728"/>
        <v>0</v>
      </c>
      <c r="AV766" s="82" t="b">
        <f t="shared" si="729"/>
        <v>0</v>
      </c>
      <c r="AW766" s="82" t="b">
        <f t="shared" si="730"/>
        <v>0</v>
      </c>
      <c r="AX766" s="82" t="b">
        <f t="shared" si="731"/>
        <v>0</v>
      </c>
      <c r="AY766" s="82" t="b">
        <f t="shared" si="740"/>
        <v>0</v>
      </c>
      <c r="AZ766" s="82"/>
      <c r="BA766" s="82" t="b">
        <f t="shared" si="741"/>
        <v>0</v>
      </c>
      <c r="BB766" s="82" t="b">
        <f t="shared" si="742"/>
        <v>0</v>
      </c>
      <c r="BC766" s="82" t="b">
        <f t="shared" si="743"/>
        <v>0</v>
      </c>
      <c r="BD766" s="70"/>
      <c r="BE766" s="70" t="str">
        <f t="shared" si="732"/>
        <v/>
      </c>
      <c r="BF766" s="70">
        <v>755</v>
      </c>
      <c r="BG766" s="70"/>
      <c r="BH766" s="70"/>
      <c r="BI766" s="70"/>
      <c r="BJ766" s="70"/>
      <c r="BK766" s="70"/>
      <c r="BL766" s="70"/>
      <c r="BM766" s="70"/>
      <c r="BN766" s="70"/>
      <c r="BO766" s="70"/>
      <c r="BP766" s="70"/>
      <c r="BQ766" s="70"/>
      <c r="BR766" s="70"/>
      <c r="BS766" s="70" t="b">
        <f t="shared" si="733"/>
        <v>0</v>
      </c>
      <c r="BT766" s="70">
        <f>COUNTA(B767:$O$830)</f>
        <v>0</v>
      </c>
      <c r="BU766" s="70"/>
      <c r="BV766" s="163"/>
      <c r="BW766" s="163"/>
      <c r="BX766" s="163"/>
      <c r="BY766" s="163"/>
      <c r="BZ766" s="163"/>
      <c r="CA766" s="163"/>
      <c r="CB766" s="163"/>
      <c r="CC766" s="163"/>
      <c r="CD766" s="163"/>
      <c r="CE766" s="163" t="str">
        <f t="shared" si="744"/>
        <v/>
      </c>
      <c r="CF766" s="163" t="str">
        <f t="shared" si="745"/>
        <v/>
      </c>
      <c r="CG766" s="163" t="str">
        <f t="shared" si="746"/>
        <v/>
      </c>
      <c r="CH766" s="163" t="str">
        <f t="shared" si="747"/>
        <v/>
      </c>
      <c r="CI766" s="163" t="str">
        <f t="shared" si="748"/>
        <v/>
      </c>
      <c r="CJ766" s="163" t="str">
        <f t="shared" si="749"/>
        <v/>
      </c>
      <c r="CK766" s="163" t="str">
        <f t="shared" si="750"/>
        <v/>
      </c>
      <c r="CL766" s="163" t="str">
        <f t="shared" si="751"/>
        <v/>
      </c>
      <c r="CM766" s="163" t="str">
        <f t="shared" si="752"/>
        <v/>
      </c>
      <c r="CN766" s="163"/>
      <c r="CO766" s="163"/>
      <c r="CP766" s="163" t="str">
        <f t="shared" si="753"/>
        <v/>
      </c>
      <c r="CQ766" s="163"/>
      <c r="CR766" s="163"/>
      <c r="CS766" s="185" t="str">
        <f t="shared" si="770"/>
        <v/>
      </c>
      <c r="CT766" s="70"/>
      <c r="CU766" s="70">
        <f t="shared" si="754"/>
        <v>0</v>
      </c>
      <c r="CV766" s="70">
        <f t="shared" si="755"/>
        <v>0</v>
      </c>
      <c r="CW766" s="70"/>
      <c r="CX766" s="96">
        <f t="shared" si="756"/>
        <v>0</v>
      </c>
      <c r="CY766" s="70"/>
      <c r="CZ766" s="70" t="e">
        <f t="shared" si="757"/>
        <v>#VALUE!</v>
      </c>
      <c r="DA766" s="70" t="e">
        <f t="shared" si="758"/>
        <v>#VALUE!</v>
      </c>
      <c r="DB766" s="70"/>
      <c r="DC766" s="70" t="b">
        <f t="shared" si="771"/>
        <v>0</v>
      </c>
      <c r="DD766" s="70">
        <f t="shared" si="759"/>
        <v>0</v>
      </c>
      <c r="DE766" s="70" t="str">
        <f t="shared" si="760"/>
        <v/>
      </c>
      <c r="DF766" s="70"/>
      <c r="DG766" s="70" t="str">
        <f t="shared" si="772"/>
        <v/>
      </c>
      <c r="DH766" s="70" t="b">
        <f t="shared" si="773"/>
        <v>0</v>
      </c>
      <c r="DI766" s="70" t="str">
        <f t="shared" si="774"/>
        <v/>
      </c>
      <c r="DJ766" s="70"/>
      <c r="DK766" s="70" t="str">
        <f t="shared" si="761"/>
        <v/>
      </c>
      <c r="DL766" s="70" t="str">
        <f t="shared" si="762"/>
        <v/>
      </c>
      <c r="DM766" s="70"/>
      <c r="DN766" s="70" t="str">
        <f t="shared" si="763"/>
        <v/>
      </c>
      <c r="DO766" s="70" t="str">
        <f>IF(DK766="","",AND((COUNTIF($DK$12:DL766,DK766))=1,(COUNTIF($DK$12:DL766,DL766))=1))</f>
        <v/>
      </c>
      <c r="DP766" s="70" t="str">
        <f>IF(DK766="","",AND((COUNTIF(DK766:$DL$812,DK766))=1,(COUNTIF(DK766:$DL$812,DL766))=1))</f>
        <v/>
      </c>
      <c r="DQ766" s="70"/>
      <c r="DR766" s="70" t="b">
        <f t="shared" si="764"/>
        <v>0</v>
      </c>
      <c r="DS766" s="70" t="b">
        <f t="shared" si="765"/>
        <v>0</v>
      </c>
      <c r="DT766" s="70">
        <f t="shared" si="775"/>
        <v>0</v>
      </c>
      <c r="DU766" s="70">
        <f t="shared" si="776"/>
        <v>0</v>
      </c>
      <c r="DV766" s="70" t="b">
        <f t="shared" si="766"/>
        <v>0</v>
      </c>
      <c r="DW766" s="70" t="b">
        <f t="shared" si="767"/>
        <v>0</v>
      </c>
      <c r="DX766" s="70"/>
      <c r="DY766" s="70" t="b">
        <f t="shared" si="768"/>
        <v>0</v>
      </c>
      <c r="DZ766" s="70">
        <f t="shared" si="769"/>
        <v>0</v>
      </c>
      <c r="EA766" s="70"/>
    </row>
    <row r="767" spans="1:131" x14ac:dyDescent="0.25">
      <c r="A767" s="24" t="str">
        <f t="shared" si="734"/>
        <v/>
      </c>
      <c r="B767" s="36"/>
      <c r="C767" s="37"/>
      <c r="D767" s="38"/>
      <c r="E767" s="37"/>
      <c r="F767" s="38"/>
      <c r="G767" s="39"/>
      <c r="H767" s="35"/>
      <c r="I767" s="30"/>
      <c r="J767" s="38"/>
      <c r="K767" s="36"/>
      <c r="L767" s="40"/>
      <c r="M767" s="43"/>
      <c r="N767" s="44"/>
      <c r="O767" s="35"/>
      <c r="P767" s="87"/>
      <c r="R767" s="70"/>
      <c r="S767" s="70"/>
      <c r="T767" s="99" t="s">
        <v>1675</v>
      </c>
      <c r="U767" s="146" t="s">
        <v>1676</v>
      </c>
      <c r="V767" s="70"/>
      <c r="W767" s="70"/>
      <c r="X767" s="70"/>
      <c r="Y767" s="70"/>
      <c r="Z767" t="b">
        <f t="shared" si="713"/>
        <v>0</v>
      </c>
      <c r="AA767" t="b">
        <f t="shared" si="735"/>
        <v>0</v>
      </c>
      <c r="AB767" t="b">
        <f t="shared" si="714"/>
        <v>0</v>
      </c>
      <c r="AC767" t="b">
        <f t="shared" si="715"/>
        <v>0</v>
      </c>
      <c r="AD767" s="101" t="b">
        <f t="shared" si="716"/>
        <v>0</v>
      </c>
      <c r="AE767" t="e">
        <f t="shared" si="717"/>
        <v>#VALUE!</v>
      </c>
      <c r="AF767" t="b">
        <f t="shared" si="718"/>
        <v>0</v>
      </c>
      <c r="AG767" s="135"/>
      <c r="AH767" s="82" t="b">
        <f t="shared" si="719"/>
        <v>0</v>
      </c>
      <c r="AI767" s="99" t="b">
        <f t="shared" si="720"/>
        <v>0</v>
      </c>
      <c r="AJ767" s="70" t="b">
        <f t="shared" si="721"/>
        <v>0</v>
      </c>
      <c r="AK767" s="111" t="b">
        <f t="shared" si="736"/>
        <v>0</v>
      </c>
      <c r="AL767" s="82" t="e">
        <f t="shared" si="722"/>
        <v>#VALUE!</v>
      </c>
      <c r="AM767" s="82" t="b">
        <f t="shared" si="723"/>
        <v>0</v>
      </c>
      <c r="AN767" s="82" t="b">
        <f t="shared" si="724"/>
        <v>0</v>
      </c>
      <c r="AO767" s="82" t="b">
        <f t="shared" si="737"/>
        <v>0</v>
      </c>
      <c r="AP767" s="82" t="b">
        <f t="shared" si="725"/>
        <v>0</v>
      </c>
      <c r="AQ767" s="82" t="b">
        <f t="shared" si="738"/>
        <v>0</v>
      </c>
      <c r="AR767" s="70">
        <f t="shared" si="739"/>
        <v>0</v>
      </c>
      <c r="AS767" s="82" t="b">
        <f t="shared" si="726"/>
        <v>0</v>
      </c>
      <c r="AT767" s="82" t="b">
        <f t="shared" si="727"/>
        <v>0</v>
      </c>
      <c r="AU767" s="82" t="b">
        <f t="shared" si="728"/>
        <v>0</v>
      </c>
      <c r="AV767" s="82" t="b">
        <f t="shared" si="729"/>
        <v>0</v>
      </c>
      <c r="AW767" s="82" t="b">
        <f t="shared" si="730"/>
        <v>0</v>
      </c>
      <c r="AX767" s="82" t="b">
        <f t="shared" si="731"/>
        <v>0</v>
      </c>
      <c r="AY767" s="82" t="b">
        <f t="shared" si="740"/>
        <v>0</v>
      </c>
      <c r="AZ767" s="82"/>
      <c r="BA767" s="82" t="b">
        <f t="shared" si="741"/>
        <v>0</v>
      </c>
      <c r="BB767" s="82" t="b">
        <f t="shared" si="742"/>
        <v>0</v>
      </c>
      <c r="BC767" s="82" t="b">
        <f t="shared" si="743"/>
        <v>0</v>
      </c>
      <c r="BD767" s="70"/>
      <c r="BE767" s="70" t="str">
        <f t="shared" si="732"/>
        <v/>
      </c>
      <c r="BF767" s="70">
        <v>756</v>
      </c>
      <c r="BG767" s="70"/>
      <c r="BH767" s="70"/>
      <c r="BI767" s="70"/>
      <c r="BJ767" s="70"/>
      <c r="BK767" s="70"/>
      <c r="BL767" s="70"/>
      <c r="BM767" s="70"/>
      <c r="BN767" s="70"/>
      <c r="BO767" s="70"/>
      <c r="BP767" s="70"/>
      <c r="BQ767" s="70"/>
      <c r="BR767" s="70"/>
      <c r="BS767" s="70" t="b">
        <f t="shared" si="733"/>
        <v>0</v>
      </c>
      <c r="BT767" s="70">
        <f>COUNTA(B768:$O$830)</f>
        <v>0</v>
      </c>
      <c r="BU767" s="70"/>
      <c r="BV767" s="163"/>
      <c r="BW767" s="163"/>
      <c r="BX767" s="163"/>
      <c r="BY767" s="163"/>
      <c r="BZ767" s="163"/>
      <c r="CA767" s="163"/>
      <c r="CB767" s="163"/>
      <c r="CC767" s="163"/>
      <c r="CD767" s="163"/>
      <c r="CE767" s="163" t="str">
        <f t="shared" si="744"/>
        <v/>
      </c>
      <c r="CF767" s="163" t="str">
        <f t="shared" si="745"/>
        <v/>
      </c>
      <c r="CG767" s="163" t="str">
        <f t="shared" si="746"/>
        <v/>
      </c>
      <c r="CH767" s="163" t="str">
        <f t="shared" si="747"/>
        <v/>
      </c>
      <c r="CI767" s="163" t="str">
        <f t="shared" si="748"/>
        <v/>
      </c>
      <c r="CJ767" s="163" t="str">
        <f t="shared" si="749"/>
        <v/>
      </c>
      <c r="CK767" s="163" t="str">
        <f t="shared" si="750"/>
        <v/>
      </c>
      <c r="CL767" s="163" t="str">
        <f t="shared" si="751"/>
        <v/>
      </c>
      <c r="CM767" s="163" t="str">
        <f t="shared" si="752"/>
        <v/>
      </c>
      <c r="CN767" s="163"/>
      <c r="CO767" s="163"/>
      <c r="CP767" s="163" t="str">
        <f t="shared" si="753"/>
        <v/>
      </c>
      <c r="CQ767" s="163"/>
      <c r="CR767" s="163"/>
      <c r="CS767" s="185" t="str">
        <f t="shared" si="770"/>
        <v/>
      </c>
      <c r="CT767" s="70"/>
      <c r="CU767" s="70">
        <f t="shared" si="754"/>
        <v>0</v>
      </c>
      <c r="CV767" s="70">
        <f t="shared" si="755"/>
        <v>0</v>
      </c>
      <c r="CW767" s="70"/>
      <c r="CX767" s="96">
        <f t="shared" si="756"/>
        <v>0</v>
      </c>
      <c r="CY767" s="70"/>
      <c r="CZ767" s="70" t="e">
        <f t="shared" si="757"/>
        <v>#VALUE!</v>
      </c>
      <c r="DA767" s="70" t="e">
        <f t="shared" si="758"/>
        <v>#VALUE!</v>
      </c>
      <c r="DB767" s="70"/>
      <c r="DC767" s="70" t="b">
        <f t="shared" si="771"/>
        <v>0</v>
      </c>
      <c r="DD767" s="70">
        <f t="shared" si="759"/>
        <v>0</v>
      </c>
      <c r="DE767" s="70" t="str">
        <f t="shared" si="760"/>
        <v/>
      </c>
      <c r="DF767" s="70"/>
      <c r="DG767" s="70" t="str">
        <f t="shared" si="772"/>
        <v/>
      </c>
      <c r="DH767" s="70" t="b">
        <f t="shared" si="773"/>
        <v>0</v>
      </c>
      <c r="DI767" s="70" t="str">
        <f t="shared" si="774"/>
        <v/>
      </c>
      <c r="DJ767" s="70"/>
      <c r="DK767" s="70" t="str">
        <f t="shared" si="761"/>
        <v/>
      </c>
      <c r="DL767" s="70" t="str">
        <f t="shared" si="762"/>
        <v/>
      </c>
      <c r="DM767" s="70"/>
      <c r="DN767" s="70" t="str">
        <f t="shared" si="763"/>
        <v/>
      </c>
      <c r="DO767" s="70" t="str">
        <f>IF(DK767="","",AND((COUNTIF($DK$12:DL767,DK767))=1,(COUNTIF($DK$12:DL767,DL767))=1))</f>
        <v/>
      </c>
      <c r="DP767" s="70" t="str">
        <f>IF(DK767="","",AND((COUNTIF(DK767:$DL$812,DK767))=1,(COUNTIF(DK767:$DL$812,DL767))=1))</f>
        <v/>
      </c>
      <c r="DQ767" s="70"/>
      <c r="DR767" s="70" t="b">
        <f t="shared" si="764"/>
        <v>0</v>
      </c>
      <c r="DS767" s="70" t="b">
        <f t="shared" si="765"/>
        <v>0</v>
      </c>
      <c r="DT767" s="70">
        <f t="shared" si="775"/>
        <v>0</v>
      </c>
      <c r="DU767" s="70">
        <f t="shared" si="776"/>
        <v>0</v>
      </c>
      <c r="DV767" s="70" t="b">
        <f t="shared" si="766"/>
        <v>0</v>
      </c>
      <c r="DW767" s="70" t="b">
        <f t="shared" si="767"/>
        <v>0</v>
      </c>
      <c r="DX767" s="70"/>
      <c r="DY767" s="70" t="b">
        <f t="shared" si="768"/>
        <v>0</v>
      </c>
      <c r="DZ767" s="70">
        <f t="shared" si="769"/>
        <v>0</v>
      </c>
      <c r="EA767" s="70"/>
    </row>
    <row r="768" spans="1:131" x14ac:dyDescent="0.25">
      <c r="A768" s="24" t="str">
        <f t="shared" si="734"/>
        <v/>
      </c>
      <c r="B768" s="36"/>
      <c r="C768" s="37"/>
      <c r="D768" s="38"/>
      <c r="E768" s="37"/>
      <c r="F768" s="38"/>
      <c r="G768" s="39"/>
      <c r="H768" s="35"/>
      <c r="I768" s="30"/>
      <c r="J768" s="38"/>
      <c r="K768" s="36"/>
      <c r="L768" s="40"/>
      <c r="M768" s="43"/>
      <c r="N768" s="44"/>
      <c r="O768" s="35"/>
      <c r="P768" s="87"/>
      <c r="R768" s="70"/>
      <c r="S768" s="70"/>
      <c r="T768" s="99" t="s">
        <v>1677</v>
      </c>
      <c r="U768" s="146" t="s">
        <v>1678</v>
      </c>
      <c r="V768" s="70"/>
      <c r="W768" s="70"/>
      <c r="X768" s="70"/>
      <c r="Y768" s="70"/>
      <c r="Z768" t="b">
        <f t="shared" si="713"/>
        <v>0</v>
      </c>
      <c r="AA768" t="b">
        <f t="shared" si="735"/>
        <v>0</v>
      </c>
      <c r="AB768" t="b">
        <f t="shared" si="714"/>
        <v>0</v>
      </c>
      <c r="AC768" t="b">
        <f t="shared" si="715"/>
        <v>0</v>
      </c>
      <c r="AD768" s="101" t="b">
        <f t="shared" si="716"/>
        <v>0</v>
      </c>
      <c r="AE768" t="e">
        <f t="shared" si="717"/>
        <v>#VALUE!</v>
      </c>
      <c r="AF768" t="b">
        <f t="shared" si="718"/>
        <v>0</v>
      </c>
      <c r="AG768" s="135"/>
      <c r="AH768" s="82" t="b">
        <f t="shared" si="719"/>
        <v>0</v>
      </c>
      <c r="AI768" s="99" t="b">
        <f t="shared" si="720"/>
        <v>0</v>
      </c>
      <c r="AJ768" s="70" t="b">
        <f t="shared" si="721"/>
        <v>0</v>
      </c>
      <c r="AK768" s="111" t="b">
        <f t="shared" si="736"/>
        <v>0</v>
      </c>
      <c r="AL768" s="82" t="e">
        <f t="shared" si="722"/>
        <v>#VALUE!</v>
      </c>
      <c r="AM768" s="82" t="b">
        <f t="shared" si="723"/>
        <v>0</v>
      </c>
      <c r="AN768" s="82" t="b">
        <f t="shared" si="724"/>
        <v>0</v>
      </c>
      <c r="AO768" s="82" t="b">
        <f t="shared" si="737"/>
        <v>0</v>
      </c>
      <c r="AP768" s="82" t="b">
        <f t="shared" si="725"/>
        <v>0</v>
      </c>
      <c r="AQ768" s="82" t="b">
        <f t="shared" si="738"/>
        <v>0</v>
      </c>
      <c r="AR768" s="70">
        <f t="shared" si="739"/>
        <v>0</v>
      </c>
      <c r="AS768" s="82" t="b">
        <f t="shared" si="726"/>
        <v>0</v>
      </c>
      <c r="AT768" s="82" t="b">
        <f t="shared" si="727"/>
        <v>0</v>
      </c>
      <c r="AU768" s="82" t="b">
        <f t="shared" si="728"/>
        <v>0</v>
      </c>
      <c r="AV768" s="82" t="b">
        <f t="shared" si="729"/>
        <v>0</v>
      </c>
      <c r="AW768" s="82" t="b">
        <f t="shared" si="730"/>
        <v>0</v>
      </c>
      <c r="AX768" s="82" t="b">
        <f t="shared" si="731"/>
        <v>0</v>
      </c>
      <c r="AY768" s="82" t="b">
        <f t="shared" si="740"/>
        <v>0</v>
      </c>
      <c r="AZ768" s="82"/>
      <c r="BA768" s="82" t="b">
        <f t="shared" si="741"/>
        <v>0</v>
      </c>
      <c r="BB768" s="82" t="b">
        <f t="shared" si="742"/>
        <v>0</v>
      </c>
      <c r="BC768" s="82" t="b">
        <f t="shared" si="743"/>
        <v>0</v>
      </c>
      <c r="BD768" s="70"/>
      <c r="BE768" s="70" t="str">
        <f t="shared" si="732"/>
        <v/>
      </c>
      <c r="BF768" s="70">
        <v>757</v>
      </c>
      <c r="BG768" s="70"/>
      <c r="BH768" s="70"/>
      <c r="BI768" s="70"/>
      <c r="BJ768" s="70"/>
      <c r="BK768" s="70"/>
      <c r="BL768" s="70"/>
      <c r="BM768" s="70"/>
      <c r="BN768" s="70"/>
      <c r="BO768" s="70"/>
      <c r="BP768" s="70"/>
      <c r="BQ768" s="70"/>
      <c r="BR768" s="70"/>
      <c r="BS768" s="70" t="b">
        <f t="shared" si="733"/>
        <v>0</v>
      </c>
      <c r="BT768" s="70">
        <f>COUNTA(B769:$O$830)</f>
        <v>0</v>
      </c>
      <c r="BU768" s="70"/>
      <c r="BV768" s="163"/>
      <c r="BW768" s="163"/>
      <c r="BX768" s="163"/>
      <c r="BY768" s="163"/>
      <c r="BZ768" s="163"/>
      <c r="CA768" s="163"/>
      <c r="CB768" s="163"/>
      <c r="CC768" s="163"/>
      <c r="CD768" s="163"/>
      <c r="CE768" s="163" t="str">
        <f t="shared" si="744"/>
        <v/>
      </c>
      <c r="CF768" s="163" t="str">
        <f t="shared" si="745"/>
        <v/>
      </c>
      <c r="CG768" s="163" t="str">
        <f t="shared" si="746"/>
        <v/>
      </c>
      <c r="CH768" s="163" t="str">
        <f t="shared" si="747"/>
        <v/>
      </c>
      <c r="CI768" s="163" t="str">
        <f t="shared" si="748"/>
        <v/>
      </c>
      <c r="CJ768" s="163" t="str">
        <f t="shared" si="749"/>
        <v/>
      </c>
      <c r="CK768" s="163" t="str">
        <f t="shared" si="750"/>
        <v/>
      </c>
      <c r="CL768" s="163" t="str">
        <f t="shared" si="751"/>
        <v/>
      </c>
      <c r="CM768" s="163" t="str">
        <f t="shared" si="752"/>
        <v/>
      </c>
      <c r="CN768" s="163"/>
      <c r="CO768" s="163"/>
      <c r="CP768" s="163" t="str">
        <f t="shared" si="753"/>
        <v/>
      </c>
      <c r="CQ768" s="163"/>
      <c r="CR768" s="163"/>
      <c r="CS768" s="185" t="str">
        <f t="shared" si="770"/>
        <v/>
      </c>
      <c r="CT768" s="70"/>
      <c r="CU768" s="70">
        <f t="shared" si="754"/>
        <v>0</v>
      </c>
      <c r="CV768" s="70">
        <f t="shared" si="755"/>
        <v>0</v>
      </c>
      <c r="CW768" s="70"/>
      <c r="CX768" s="96">
        <f t="shared" si="756"/>
        <v>0</v>
      </c>
      <c r="CY768" s="70"/>
      <c r="CZ768" s="70" t="e">
        <f t="shared" si="757"/>
        <v>#VALUE!</v>
      </c>
      <c r="DA768" s="70" t="e">
        <f t="shared" si="758"/>
        <v>#VALUE!</v>
      </c>
      <c r="DB768" s="70"/>
      <c r="DC768" s="70" t="b">
        <f t="shared" si="771"/>
        <v>0</v>
      </c>
      <c r="DD768" s="70">
        <f t="shared" si="759"/>
        <v>0</v>
      </c>
      <c r="DE768" s="70" t="str">
        <f t="shared" si="760"/>
        <v/>
      </c>
      <c r="DF768" s="70"/>
      <c r="DG768" s="70" t="str">
        <f t="shared" si="772"/>
        <v/>
      </c>
      <c r="DH768" s="70" t="b">
        <f t="shared" si="773"/>
        <v>0</v>
      </c>
      <c r="DI768" s="70" t="str">
        <f t="shared" si="774"/>
        <v/>
      </c>
      <c r="DJ768" s="70"/>
      <c r="DK768" s="70" t="str">
        <f t="shared" si="761"/>
        <v/>
      </c>
      <c r="DL768" s="70" t="str">
        <f t="shared" si="762"/>
        <v/>
      </c>
      <c r="DM768" s="70"/>
      <c r="DN768" s="70" t="str">
        <f t="shared" si="763"/>
        <v/>
      </c>
      <c r="DO768" s="70" t="str">
        <f>IF(DK768="","",AND((COUNTIF($DK$12:DL768,DK768))=1,(COUNTIF($DK$12:DL768,DL768))=1))</f>
        <v/>
      </c>
      <c r="DP768" s="70" t="str">
        <f>IF(DK768="","",AND((COUNTIF(DK768:$DL$812,DK768))=1,(COUNTIF(DK768:$DL$812,DL768))=1))</f>
        <v/>
      </c>
      <c r="DQ768" s="70"/>
      <c r="DR768" s="70" t="b">
        <f t="shared" si="764"/>
        <v>0</v>
      </c>
      <c r="DS768" s="70" t="b">
        <f t="shared" si="765"/>
        <v>0</v>
      </c>
      <c r="DT768" s="70">
        <f t="shared" si="775"/>
        <v>0</v>
      </c>
      <c r="DU768" s="70">
        <f t="shared" si="776"/>
        <v>0</v>
      </c>
      <c r="DV768" s="70" t="b">
        <f t="shared" si="766"/>
        <v>0</v>
      </c>
      <c r="DW768" s="70" t="b">
        <f t="shared" si="767"/>
        <v>0</v>
      </c>
      <c r="DX768" s="70"/>
      <c r="DY768" s="70" t="b">
        <f t="shared" si="768"/>
        <v>0</v>
      </c>
      <c r="DZ768" s="70">
        <f t="shared" si="769"/>
        <v>0</v>
      </c>
      <c r="EA768" s="70"/>
    </row>
    <row r="769" spans="1:131" x14ac:dyDescent="0.25">
      <c r="A769" s="24" t="str">
        <f t="shared" si="734"/>
        <v/>
      </c>
      <c r="B769" s="36"/>
      <c r="C769" s="37"/>
      <c r="D769" s="38"/>
      <c r="E769" s="37"/>
      <c r="F769" s="38"/>
      <c r="G769" s="39"/>
      <c r="H769" s="35"/>
      <c r="I769" s="30"/>
      <c r="J769" s="38"/>
      <c r="K769" s="36"/>
      <c r="L769" s="40"/>
      <c r="M769" s="43"/>
      <c r="N769" s="44"/>
      <c r="O769" s="35"/>
      <c r="P769" s="87"/>
      <c r="R769" s="70"/>
      <c r="S769" s="70"/>
      <c r="T769" s="99" t="s">
        <v>1679</v>
      </c>
      <c r="U769" s="146" t="s">
        <v>1680</v>
      </c>
      <c r="V769" s="70"/>
      <c r="W769" s="70"/>
      <c r="X769" s="70"/>
      <c r="Y769" s="70"/>
      <c r="Z769" t="b">
        <f t="shared" si="713"/>
        <v>0</v>
      </c>
      <c r="AA769" t="b">
        <f t="shared" si="735"/>
        <v>0</v>
      </c>
      <c r="AB769" t="b">
        <f t="shared" si="714"/>
        <v>0</v>
      </c>
      <c r="AC769" t="b">
        <f t="shared" si="715"/>
        <v>0</v>
      </c>
      <c r="AD769" s="101" t="b">
        <f t="shared" si="716"/>
        <v>0</v>
      </c>
      <c r="AE769" t="e">
        <f t="shared" si="717"/>
        <v>#VALUE!</v>
      </c>
      <c r="AF769" t="b">
        <f t="shared" si="718"/>
        <v>0</v>
      </c>
      <c r="AG769" s="135"/>
      <c r="AH769" s="82" t="b">
        <f t="shared" si="719"/>
        <v>0</v>
      </c>
      <c r="AI769" s="99" t="b">
        <f t="shared" si="720"/>
        <v>0</v>
      </c>
      <c r="AJ769" s="70" t="b">
        <f t="shared" si="721"/>
        <v>0</v>
      </c>
      <c r="AK769" s="111" t="b">
        <f t="shared" si="736"/>
        <v>0</v>
      </c>
      <c r="AL769" s="82" t="e">
        <f t="shared" si="722"/>
        <v>#VALUE!</v>
      </c>
      <c r="AM769" s="82" t="b">
        <f t="shared" si="723"/>
        <v>0</v>
      </c>
      <c r="AN769" s="82" t="b">
        <f t="shared" si="724"/>
        <v>0</v>
      </c>
      <c r="AO769" s="82" t="b">
        <f t="shared" si="737"/>
        <v>0</v>
      </c>
      <c r="AP769" s="82" t="b">
        <f t="shared" si="725"/>
        <v>0</v>
      </c>
      <c r="AQ769" s="82" t="b">
        <f t="shared" si="738"/>
        <v>0</v>
      </c>
      <c r="AR769" s="70">
        <f t="shared" si="739"/>
        <v>0</v>
      </c>
      <c r="AS769" s="82" t="b">
        <f t="shared" si="726"/>
        <v>0</v>
      </c>
      <c r="AT769" s="82" t="b">
        <f t="shared" si="727"/>
        <v>0</v>
      </c>
      <c r="AU769" s="82" t="b">
        <f t="shared" si="728"/>
        <v>0</v>
      </c>
      <c r="AV769" s="82" t="b">
        <f t="shared" si="729"/>
        <v>0</v>
      </c>
      <c r="AW769" s="82" t="b">
        <f t="shared" si="730"/>
        <v>0</v>
      </c>
      <c r="AX769" s="82" t="b">
        <f t="shared" si="731"/>
        <v>0</v>
      </c>
      <c r="AY769" s="82" t="b">
        <f t="shared" si="740"/>
        <v>0</v>
      </c>
      <c r="AZ769" s="82"/>
      <c r="BA769" s="82" t="b">
        <f t="shared" si="741"/>
        <v>0</v>
      </c>
      <c r="BB769" s="82" t="b">
        <f t="shared" si="742"/>
        <v>0</v>
      </c>
      <c r="BC769" s="82" t="b">
        <f t="shared" si="743"/>
        <v>0</v>
      </c>
      <c r="BD769" s="70"/>
      <c r="BE769" s="70" t="str">
        <f t="shared" si="732"/>
        <v/>
      </c>
      <c r="BF769" s="70">
        <v>758</v>
      </c>
      <c r="BG769" s="70"/>
      <c r="BH769" s="70"/>
      <c r="BI769" s="70"/>
      <c r="BJ769" s="70"/>
      <c r="BK769" s="70"/>
      <c r="BL769" s="70"/>
      <c r="BM769" s="70"/>
      <c r="BN769" s="70"/>
      <c r="BO769" s="70"/>
      <c r="BP769" s="70"/>
      <c r="BQ769" s="70"/>
      <c r="BR769" s="70"/>
      <c r="BS769" s="70" t="b">
        <f t="shared" si="733"/>
        <v>0</v>
      </c>
      <c r="BT769" s="70">
        <f>COUNTA(B770:$O$830)</f>
        <v>0</v>
      </c>
      <c r="BU769" s="70"/>
      <c r="BV769" s="163"/>
      <c r="BW769" s="163"/>
      <c r="BX769" s="163"/>
      <c r="BY769" s="163"/>
      <c r="BZ769" s="163"/>
      <c r="CA769" s="163"/>
      <c r="CB769" s="163"/>
      <c r="CC769" s="163"/>
      <c r="CD769" s="163"/>
      <c r="CE769" s="163" t="str">
        <f t="shared" si="744"/>
        <v/>
      </c>
      <c r="CF769" s="163" t="str">
        <f t="shared" si="745"/>
        <v/>
      </c>
      <c r="CG769" s="163" t="str">
        <f t="shared" si="746"/>
        <v/>
      </c>
      <c r="CH769" s="163" t="str">
        <f t="shared" si="747"/>
        <v/>
      </c>
      <c r="CI769" s="163" t="str">
        <f t="shared" si="748"/>
        <v/>
      </c>
      <c r="CJ769" s="163" t="str">
        <f t="shared" si="749"/>
        <v/>
      </c>
      <c r="CK769" s="163" t="str">
        <f t="shared" si="750"/>
        <v/>
      </c>
      <c r="CL769" s="163" t="str">
        <f t="shared" si="751"/>
        <v/>
      </c>
      <c r="CM769" s="163" t="str">
        <f t="shared" si="752"/>
        <v/>
      </c>
      <c r="CN769" s="163"/>
      <c r="CO769" s="163"/>
      <c r="CP769" s="163" t="str">
        <f t="shared" si="753"/>
        <v/>
      </c>
      <c r="CQ769" s="163"/>
      <c r="CR769" s="163"/>
      <c r="CS769" s="185" t="str">
        <f t="shared" si="770"/>
        <v/>
      </c>
      <c r="CT769" s="70"/>
      <c r="CU769" s="70">
        <f t="shared" si="754"/>
        <v>0</v>
      </c>
      <c r="CV769" s="70">
        <f t="shared" si="755"/>
        <v>0</v>
      </c>
      <c r="CW769" s="70"/>
      <c r="CX769" s="96">
        <f t="shared" si="756"/>
        <v>0</v>
      </c>
      <c r="CY769" s="70"/>
      <c r="CZ769" s="70" t="e">
        <f t="shared" si="757"/>
        <v>#VALUE!</v>
      </c>
      <c r="DA769" s="70" t="e">
        <f t="shared" si="758"/>
        <v>#VALUE!</v>
      </c>
      <c r="DB769" s="70"/>
      <c r="DC769" s="70" t="b">
        <f t="shared" si="771"/>
        <v>0</v>
      </c>
      <c r="DD769" s="70">
        <f t="shared" si="759"/>
        <v>0</v>
      </c>
      <c r="DE769" s="70" t="str">
        <f t="shared" si="760"/>
        <v/>
      </c>
      <c r="DF769" s="70"/>
      <c r="DG769" s="70" t="str">
        <f t="shared" si="772"/>
        <v/>
      </c>
      <c r="DH769" s="70" t="b">
        <f t="shared" si="773"/>
        <v>0</v>
      </c>
      <c r="DI769" s="70" t="str">
        <f t="shared" si="774"/>
        <v/>
      </c>
      <c r="DJ769" s="70"/>
      <c r="DK769" s="70" t="str">
        <f t="shared" si="761"/>
        <v/>
      </c>
      <c r="DL769" s="70" t="str">
        <f t="shared" si="762"/>
        <v/>
      </c>
      <c r="DM769" s="70"/>
      <c r="DN769" s="70" t="str">
        <f t="shared" si="763"/>
        <v/>
      </c>
      <c r="DO769" s="70" t="str">
        <f>IF(DK769="","",AND((COUNTIF($DK$12:DL769,DK769))=1,(COUNTIF($DK$12:DL769,DL769))=1))</f>
        <v/>
      </c>
      <c r="DP769" s="70" t="str">
        <f>IF(DK769="","",AND((COUNTIF(DK769:$DL$812,DK769))=1,(COUNTIF(DK769:$DL$812,DL769))=1))</f>
        <v/>
      </c>
      <c r="DQ769" s="70"/>
      <c r="DR769" s="70" t="b">
        <f t="shared" si="764"/>
        <v>0</v>
      </c>
      <c r="DS769" s="70" t="b">
        <f t="shared" si="765"/>
        <v>0</v>
      </c>
      <c r="DT769" s="70">
        <f t="shared" si="775"/>
        <v>0</v>
      </c>
      <c r="DU769" s="70">
        <f t="shared" si="776"/>
        <v>0</v>
      </c>
      <c r="DV769" s="70" t="b">
        <f t="shared" si="766"/>
        <v>0</v>
      </c>
      <c r="DW769" s="70" t="b">
        <f t="shared" si="767"/>
        <v>0</v>
      </c>
      <c r="DX769" s="70"/>
      <c r="DY769" s="70" t="b">
        <f t="shared" si="768"/>
        <v>0</v>
      </c>
      <c r="DZ769" s="70">
        <f t="shared" si="769"/>
        <v>0</v>
      </c>
      <c r="EA769" s="70"/>
    </row>
    <row r="770" spans="1:131" x14ac:dyDescent="0.25">
      <c r="A770" s="24" t="str">
        <f t="shared" si="734"/>
        <v/>
      </c>
      <c r="B770" s="36"/>
      <c r="C770" s="37"/>
      <c r="D770" s="38"/>
      <c r="E770" s="37"/>
      <c r="F770" s="38"/>
      <c r="G770" s="39"/>
      <c r="H770" s="35"/>
      <c r="I770" s="30"/>
      <c r="J770" s="38"/>
      <c r="K770" s="36"/>
      <c r="L770" s="40"/>
      <c r="M770" s="43"/>
      <c r="N770" s="44"/>
      <c r="O770" s="35"/>
      <c r="P770" s="87"/>
      <c r="R770" s="70"/>
      <c r="S770" s="70"/>
      <c r="T770" s="99" t="s">
        <v>1681</v>
      </c>
      <c r="U770" s="146" t="s">
        <v>1682</v>
      </c>
      <c r="V770" s="70"/>
      <c r="W770" s="70"/>
      <c r="X770" s="70"/>
      <c r="Y770" s="70"/>
      <c r="Z770" t="b">
        <f t="shared" si="713"/>
        <v>0</v>
      </c>
      <c r="AA770" t="b">
        <f t="shared" si="735"/>
        <v>0</v>
      </c>
      <c r="AB770" t="b">
        <f t="shared" si="714"/>
        <v>0</v>
      </c>
      <c r="AC770" t="b">
        <f t="shared" si="715"/>
        <v>0</v>
      </c>
      <c r="AD770" s="101" t="b">
        <f t="shared" si="716"/>
        <v>0</v>
      </c>
      <c r="AE770" t="e">
        <f t="shared" si="717"/>
        <v>#VALUE!</v>
      </c>
      <c r="AF770" t="b">
        <f t="shared" si="718"/>
        <v>0</v>
      </c>
      <c r="AG770" s="135"/>
      <c r="AH770" s="82" t="b">
        <f t="shared" si="719"/>
        <v>0</v>
      </c>
      <c r="AI770" s="99" t="b">
        <f t="shared" si="720"/>
        <v>0</v>
      </c>
      <c r="AJ770" s="70" t="b">
        <f t="shared" si="721"/>
        <v>0</v>
      </c>
      <c r="AK770" s="111" t="b">
        <f t="shared" si="736"/>
        <v>0</v>
      </c>
      <c r="AL770" s="82" t="e">
        <f t="shared" si="722"/>
        <v>#VALUE!</v>
      </c>
      <c r="AM770" s="82" t="b">
        <f t="shared" si="723"/>
        <v>0</v>
      </c>
      <c r="AN770" s="82" t="b">
        <f t="shared" si="724"/>
        <v>0</v>
      </c>
      <c r="AO770" s="82" t="b">
        <f t="shared" si="737"/>
        <v>0</v>
      </c>
      <c r="AP770" s="82" t="b">
        <f t="shared" si="725"/>
        <v>0</v>
      </c>
      <c r="AQ770" s="82" t="b">
        <f t="shared" si="738"/>
        <v>0</v>
      </c>
      <c r="AR770" s="70">
        <f t="shared" si="739"/>
        <v>0</v>
      </c>
      <c r="AS770" s="82" t="b">
        <f t="shared" si="726"/>
        <v>0</v>
      </c>
      <c r="AT770" s="82" t="b">
        <f t="shared" si="727"/>
        <v>0</v>
      </c>
      <c r="AU770" s="82" t="b">
        <f t="shared" si="728"/>
        <v>0</v>
      </c>
      <c r="AV770" s="82" t="b">
        <f t="shared" si="729"/>
        <v>0</v>
      </c>
      <c r="AW770" s="82" t="b">
        <f t="shared" si="730"/>
        <v>0</v>
      </c>
      <c r="AX770" s="82" t="b">
        <f t="shared" si="731"/>
        <v>0</v>
      </c>
      <c r="AY770" s="82" t="b">
        <f t="shared" si="740"/>
        <v>0</v>
      </c>
      <c r="AZ770" s="82"/>
      <c r="BA770" s="82" t="b">
        <f t="shared" si="741"/>
        <v>0</v>
      </c>
      <c r="BB770" s="82" t="b">
        <f t="shared" si="742"/>
        <v>0</v>
      </c>
      <c r="BC770" s="82" t="b">
        <f t="shared" si="743"/>
        <v>0</v>
      </c>
      <c r="BD770" s="70"/>
      <c r="BE770" s="70" t="str">
        <f t="shared" si="732"/>
        <v/>
      </c>
      <c r="BF770" s="70">
        <v>759</v>
      </c>
      <c r="BG770" s="70"/>
      <c r="BH770" s="70"/>
      <c r="BI770" s="70"/>
      <c r="BJ770" s="70"/>
      <c r="BK770" s="70"/>
      <c r="BL770" s="70"/>
      <c r="BM770" s="70"/>
      <c r="BN770" s="70"/>
      <c r="BO770" s="70"/>
      <c r="BP770" s="70"/>
      <c r="BQ770" s="70"/>
      <c r="BR770" s="70"/>
      <c r="BS770" s="70" t="b">
        <f t="shared" si="733"/>
        <v>0</v>
      </c>
      <c r="BT770" s="70">
        <f>COUNTA(B771:$O$830)</f>
        <v>0</v>
      </c>
      <c r="BU770" s="70"/>
      <c r="BV770" s="163"/>
      <c r="BW770" s="163"/>
      <c r="BX770" s="163"/>
      <c r="BY770" s="163"/>
      <c r="BZ770" s="163"/>
      <c r="CA770" s="163"/>
      <c r="CB770" s="163"/>
      <c r="CC770" s="163"/>
      <c r="CD770" s="163"/>
      <c r="CE770" s="163" t="str">
        <f t="shared" si="744"/>
        <v/>
      </c>
      <c r="CF770" s="163" t="str">
        <f t="shared" si="745"/>
        <v/>
      </c>
      <c r="CG770" s="163" t="str">
        <f t="shared" si="746"/>
        <v/>
      </c>
      <c r="CH770" s="163" t="str">
        <f t="shared" si="747"/>
        <v/>
      </c>
      <c r="CI770" s="163" t="str">
        <f t="shared" si="748"/>
        <v/>
      </c>
      <c r="CJ770" s="163" t="str">
        <f t="shared" si="749"/>
        <v/>
      </c>
      <c r="CK770" s="163" t="str">
        <f t="shared" si="750"/>
        <v/>
      </c>
      <c r="CL770" s="163" t="str">
        <f t="shared" si="751"/>
        <v/>
      </c>
      <c r="CM770" s="163" t="str">
        <f t="shared" si="752"/>
        <v/>
      </c>
      <c r="CN770" s="163"/>
      <c r="CO770" s="163"/>
      <c r="CP770" s="163" t="str">
        <f t="shared" si="753"/>
        <v/>
      </c>
      <c r="CQ770" s="163"/>
      <c r="CR770" s="163"/>
      <c r="CS770" s="185" t="str">
        <f t="shared" si="770"/>
        <v/>
      </c>
      <c r="CT770" s="70"/>
      <c r="CU770" s="70">
        <f t="shared" si="754"/>
        <v>0</v>
      </c>
      <c r="CV770" s="70">
        <f t="shared" si="755"/>
        <v>0</v>
      </c>
      <c r="CW770" s="70"/>
      <c r="CX770" s="96">
        <f t="shared" si="756"/>
        <v>0</v>
      </c>
      <c r="CY770" s="70"/>
      <c r="CZ770" s="70" t="e">
        <f t="shared" si="757"/>
        <v>#VALUE!</v>
      </c>
      <c r="DA770" s="70" t="e">
        <f t="shared" si="758"/>
        <v>#VALUE!</v>
      </c>
      <c r="DB770" s="70"/>
      <c r="DC770" s="70" t="b">
        <f t="shared" si="771"/>
        <v>0</v>
      </c>
      <c r="DD770" s="70">
        <f t="shared" si="759"/>
        <v>0</v>
      </c>
      <c r="DE770" s="70" t="str">
        <f t="shared" si="760"/>
        <v/>
      </c>
      <c r="DF770" s="70"/>
      <c r="DG770" s="70" t="str">
        <f t="shared" si="772"/>
        <v/>
      </c>
      <c r="DH770" s="70" t="b">
        <f t="shared" si="773"/>
        <v>0</v>
      </c>
      <c r="DI770" s="70" t="str">
        <f t="shared" si="774"/>
        <v/>
      </c>
      <c r="DJ770" s="70"/>
      <c r="DK770" s="70" t="str">
        <f t="shared" si="761"/>
        <v/>
      </c>
      <c r="DL770" s="70" t="str">
        <f t="shared" si="762"/>
        <v/>
      </c>
      <c r="DM770" s="70"/>
      <c r="DN770" s="70" t="str">
        <f t="shared" si="763"/>
        <v/>
      </c>
      <c r="DO770" s="70" t="str">
        <f>IF(DK770="","",AND((COUNTIF($DK$12:DL770,DK770))=1,(COUNTIF($DK$12:DL770,DL770))=1))</f>
        <v/>
      </c>
      <c r="DP770" s="70" t="str">
        <f>IF(DK770="","",AND((COUNTIF(DK770:$DL$812,DK770))=1,(COUNTIF(DK770:$DL$812,DL770))=1))</f>
        <v/>
      </c>
      <c r="DQ770" s="70"/>
      <c r="DR770" s="70" t="b">
        <f t="shared" si="764"/>
        <v>0</v>
      </c>
      <c r="DS770" s="70" t="b">
        <f t="shared" si="765"/>
        <v>0</v>
      </c>
      <c r="DT770" s="70">
        <f t="shared" si="775"/>
        <v>0</v>
      </c>
      <c r="DU770" s="70">
        <f t="shared" si="776"/>
        <v>0</v>
      </c>
      <c r="DV770" s="70" t="b">
        <f t="shared" si="766"/>
        <v>0</v>
      </c>
      <c r="DW770" s="70" t="b">
        <f t="shared" si="767"/>
        <v>0</v>
      </c>
      <c r="DX770" s="70"/>
      <c r="DY770" s="70" t="b">
        <f t="shared" si="768"/>
        <v>0</v>
      </c>
      <c r="DZ770" s="70">
        <f t="shared" si="769"/>
        <v>0</v>
      </c>
      <c r="EA770" s="70"/>
    </row>
    <row r="771" spans="1:131" x14ac:dyDescent="0.25">
      <c r="A771" s="24" t="str">
        <f t="shared" si="734"/>
        <v/>
      </c>
      <c r="B771" s="36"/>
      <c r="C771" s="37"/>
      <c r="D771" s="38"/>
      <c r="E771" s="37"/>
      <c r="F771" s="38"/>
      <c r="G771" s="39"/>
      <c r="H771" s="35"/>
      <c r="I771" s="30"/>
      <c r="J771" s="38"/>
      <c r="K771" s="36"/>
      <c r="L771" s="40"/>
      <c r="M771" s="43"/>
      <c r="N771" s="44"/>
      <c r="O771" s="35"/>
      <c r="P771" s="87"/>
      <c r="R771" s="70"/>
      <c r="S771" s="70"/>
      <c r="T771" s="99" t="s">
        <v>1683</v>
      </c>
      <c r="U771" s="146" t="s">
        <v>1684</v>
      </c>
      <c r="V771" s="70"/>
      <c r="W771" s="70"/>
      <c r="X771" s="70"/>
      <c r="Y771" s="70"/>
      <c r="Z771" t="b">
        <f t="shared" si="713"/>
        <v>0</v>
      </c>
      <c r="AA771" t="b">
        <f t="shared" si="735"/>
        <v>0</v>
      </c>
      <c r="AB771" t="b">
        <f t="shared" si="714"/>
        <v>0</v>
      </c>
      <c r="AC771" t="b">
        <f t="shared" si="715"/>
        <v>0</v>
      </c>
      <c r="AD771" s="101" t="b">
        <f t="shared" si="716"/>
        <v>0</v>
      </c>
      <c r="AE771" t="e">
        <f t="shared" si="717"/>
        <v>#VALUE!</v>
      </c>
      <c r="AF771" t="b">
        <f t="shared" si="718"/>
        <v>0</v>
      </c>
      <c r="AG771" s="135"/>
      <c r="AH771" s="82" t="b">
        <f t="shared" si="719"/>
        <v>0</v>
      </c>
      <c r="AI771" s="99" t="b">
        <f t="shared" si="720"/>
        <v>0</v>
      </c>
      <c r="AJ771" s="70" t="b">
        <f t="shared" si="721"/>
        <v>0</v>
      </c>
      <c r="AK771" s="111" t="b">
        <f t="shared" si="736"/>
        <v>0</v>
      </c>
      <c r="AL771" s="82" t="e">
        <f t="shared" si="722"/>
        <v>#VALUE!</v>
      </c>
      <c r="AM771" s="82" t="b">
        <f t="shared" si="723"/>
        <v>0</v>
      </c>
      <c r="AN771" s="82" t="b">
        <f t="shared" si="724"/>
        <v>0</v>
      </c>
      <c r="AO771" s="82" t="b">
        <f t="shared" si="737"/>
        <v>0</v>
      </c>
      <c r="AP771" s="82" t="b">
        <f t="shared" si="725"/>
        <v>0</v>
      </c>
      <c r="AQ771" s="82" t="b">
        <f t="shared" si="738"/>
        <v>0</v>
      </c>
      <c r="AR771" s="70">
        <f t="shared" si="739"/>
        <v>0</v>
      </c>
      <c r="AS771" s="82" t="b">
        <f t="shared" si="726"/>
        <v>0</v>
      </c>
      <c r="AT771" s="82" t="b">
        <f t="shared" si="727"/>
        <v>0</v>
      </c>
      <c r="AU771" s="82" t="b">
        <f t="shared" si="728"/>
        <v>0</v>
      </c>
      <c r="AV771" s="82" t="b">
        <f t="shared" si="729"/>
        <v>0</v>
      </c>
      <c r="AW771" s="82" t="b">
        <f t="shared" si="730"/>
        <v>0</v>
      </c>
      <c r="AX771" s="82" t="b">
        <f t="shared" si="731"/>
        <v>0</v>
      </c>
      <c r="AY771" s="82" t="b">
        <f t="shared" si="740"/>
        <v>0</v>
      </c>
      <c r="AZ771" s="82"/>
      <c r="BA771" s="82" t="b">
        <f t="shared" si="741"/>
        <v>0</v>
      </c>
      <c r="BB771" s="82" t="b">
        <f t="shared" si="742"/>
        <v>0</v>
      </c>
      <c r="BC771" s="82" t="b">
        <f t="shared" si="743"/>
        <v>0</v>
      </c>
      <c r="BD771" s="70"/>
      <c r="BE771" s="70" t="str">
        <f t="shared" si="732"/>
        <v/>
      </c>
      <c r="BF771" s="70">
        <v>760</v>
      </c>
      <c r="BG771" s="70"/>
      <c r="BH771" s="70"/>
      <c r="BI771" s="70"/>
      <c r="BJ771" s="70"/>
      <c r="BK771" s="70"/>
      <c r="BL771" s="70"/>
      <c r="BM771" s="70"/>
      <c r="BN771" s="70"/>
      <c r="BO771" s="70"/>
      <c r="BP771" s="70"/>
      <c r="BQ771" s="70"/>
      <c r="BR771" s="70"/>
      <c r="BS771" s="70" t="b">
        <f t="shared" si="733"/>
        <v>0</v>
      </c>
      <c r="BT771" s="70">
        <f>COUNTA(B772:$O$830)</f>
        <v>0</v>
      </c>
      <c r="BU771" s="70"/>
      <c r="BV771" s="163"/>
      <c r="BW771" s="163"/>
      <c r="BX771" s="163"/>
      <c r="BY771" s="163"/>
      <c r="BZ771" s="163"/>
      <c r="CA771" s="163"/>
      <c r="CB771" s="163"/>
      <c r="CC771" s="163"/>
      <c r="CD771" s="163"/>
      <c r="CE771" s="163" t="str">
        <f t="shared" si="744"/>
        <v/>
      </c>
      <c r="CF771" s="163" t="str">
        <f t="shared" si="745"/>
        <v/>
      </c>
      <c r="CG771" s="163" t="str">
        <f t="shared" si="746"/>
        <v/>
      </c>
      <c r="CH771" s="163" t="str">
        <f t="shared" si="747"/>
        <v/>
      </c>
      <c r="CI771" s="163" t="str">
        <f t="shared" si="748"/>
        <v/>
      </c>
      <c r="CJ771" s="163" t="str">
        <f t="shared" si="749"/>
        <v/>
      </c>
      <c r="CK771" s="163" t="str">
        <f t="shared" si="750"/>
        <v/>
      </c>
      <c r="CL771" s="163" t="str">
        <f t="shared" si="751"/>
        <v/>
      </c>
      <c r="CM771" s="163" t="str">
        <f t="shared" si="752"/>
        <v/>
      </c>
      <c r="CN771" s="163"/>
      <c r="CO771" s="163"/>
      <c r="CP771" s="163" t="str">
        <f t="shared" si="753"/>
        <v/>
      </c>
      <c r="CQ771" s="163"/>
      <c r="CR771" s="163"/>
      <c r="CS771" s="185" t="str">
        <f t="shared" si="770"/>
        <v/>
      </c>
      <c r="CT771" s="70"/>
      <c r="CU771" s="70">
        <f t="shared" si="754"/>
        <v>0</v>
      </c>
      <c r="CV771" s="70">
        <f t="shared" si="755"/>
        <v>0</v>
      </c>
      <c r="CW771" s="70"/>
      <c r="CX771" s="96">
        <f t="shared" si="756"/>
        <v>0</v>
      </c>
      <c r="CY771" s="70"/>
      <c r="CZ771" s="70" t="e">
        <f t="shared" si="757"/>
        <v>#VALUE!</v>
      </c>
      <c r="DA771" s="70" t="e">
        <f t="shared" si="758"/>
        <v>#VALUE!</v>
      </c>
      <c r="DB771" s="70"/>
      <c r="DC771" s="70" t="b">
        <f t="shared" si="771"/>
        <v>0</v>
      </c>
      <c r="DD771" s="70">
        <f t="shared" si="759"/>
        <v>0</v>
      </c>
      <c r="DE771" s="70" t="str">
        <f t="shared" si="760"/>
        <v/>
      </c>
      <c r="DF771" s="70"/>
      <c r="DG771" s="70" t="str">
        <f t="shared" si="772"/>
        <v/>
      </c>
      <c r="DH771" s="70" t="b">
        <f t="shared" si="773"/>
        <v>0</v>
      </c>
      <c r="DI771" s="70" t="str">
        <f t="shared" si="774"/>
        <v/>
      </c>
      <c r="DJ771" s="70"/>
      <c r="DK771" s="70" t="str">
        <f t="shared" si="761"/>
        <v/>
      </c>
      <c r="DL771" s="70" t="str">
        <f t="shared" si="762"/>
        <v/>
      </c>
      <c r="DM771" s="70"/>
      <c r="DN771" s="70" t="str">
        <f t="shared" si="763"/>
        <v/>
      </c>
      <c r="DO771" s="70" t="str">
        <f>IF(DK771="","",AND((COUNTIF($DK$12:DL771,DK771))=1,(COUNTIF($DK$12:DL771,DL771))=1))</f>
        <v/>
      </c>
      <c r="DP771" s="70" t="str">
        <f>IF(DK771="","",AND((COUNTIF(DK771:$DL$812,DK771))=1,(COUNTIF(DK771:$DL$812,DL771))=1))</f>
        <v/>
      </c>
      <c r="DQ771" s="70"/>
      <c r="DR771" s="70" t="b">
        <f t="shared" si="764"/>
        <v>0</v>
      </c>
      <c r="DS771" s="70" t="b">
        <f t="shared" si="765"/>
        <v>0</v>
      </c>
      <c r="DT771" s="70">
        <f t="shared" si="775"/>
        <v>0</v>
      </c>
      <c r="DU771" s="70">
        <f t="shared" si="776"/>
        <v>0</v>
      </c>
      <c r="DV771" s="70" t="b">
        <f t="shared" si="766"/>
        <v>0</v>
      </c>
      <c r="DW771" s="70" t="b">
        <f t="shared" si="767"/>
        <v>0</v>
      </c>
      <c r="DX771" s="70"/>
      <c r="DY771" s="70" t="b">
        <f t="shared" si="768"/>
        <v>0</v>
      </c>
      <c r="DZ771" s="70">
        <f t="shared" si="769"/>
        <v>0</v>
      </c>
      <c r="EA771" s="70"/>
    </row>
    <row r="772" spans="1:131" x14ac:dyDescent="0.25">
      <c r="A772" s="24" t="str">
        <f t="shared" si="734"/>
        <v/>
      </c>
      <c r="B772" s="36"/>
      <c r="C772" s="37"/>
      <c r="D772" s="38"/>
      <c r="E772" s="37"/>
      <c r="F772" s="38"/>
      <c r="G772" s="39"/>
      <c r="H772" s="35"/>
      <c r="I772" s="30"/>
      <c r="J772" s="38"/>
      <c r="K772" s="36"/>
      <c r="L772" s="40"/>
      <c r="M772" s="43"/>
      <c r="N772" s="44"/>
      <c r="O772" s="35"/>
      <c r="P772" s="87"/>
      <c r="R772" s="70"/>
      <c r="S772" s="70"/>
      <c r="T772" s="99" t="s">
        <v>1685</v>
      </c>
      <c r="U772" s="146" t="s">
        <v>1686</v>
      </c>
      <c r="V772" s="70"/>
      <c r="W772" s="70"/>
      <c r="X772" s="70"/>
      <c r="Y772" s="70"/>
      <c r="Z772" t="b">
        <f t="shared" si="713"/>
        <v>0</v>
      </c>
      <c r="AA772" t="b">
        <f t="shared" si="735"/>
        <v>0</v>
      </c>
      <c r="AB772" t="b">
        <f t="shared" si="714"/>
        <v>0</v>
      </c>
      <c r="AC772" t="b">
        <f t="shared" si="715"/>
        <v>0</v>
      </c>
      <c r="AD772" s="101" t="b">
        <f t="shared" si="716"/>
        <v>0</v>
      </c>
      <c r="AE772" t="e">
        <f t="shared" si="717"/>
        <v>#VALUE!</v>
      </c>
      <c r="AF772" t="b">
        <f t="shared" si="718"/>
        <v>0</v>
      </c>
      <c r="AG772" s="135"/>
      <c r="AH772" s="82" t="b">
        <f t="shared" si="719"/>
        <v>0</v>
      </c>
      <c r="AI772" s="99" t="b">
        <f t="shared" si="720"/>
        <v>0</v>
      </c>
      <c r="AJ772" s="70" t="b">
        <f t="shared" si="721"/>
        <v>0</v>
      </c>
      <c r="AK772" s="111" t="b">
        <f t="shared" si="736"/>
        <v>0</v>
      </c>
      <c r="AL772" s="82" t="e">
        <f t="shared" si="722"/>
        <v>#VALUE!</v>
      </c>
      <c r="AM772" s="82" t="b">
        <f t="shared" si="723"/>
        <v>0</v>
      </c>
      <c r="AN772" s="82" t="b">
        <f t="shared" si="724"/>
        <v>0</v>
      </c>
      <c r="AO772" s="82" t="b">
        <f t="shared" si="737"/>
        <v>0</v>
      </c>
      <c r="AP772" s="82" t="b">
        <f t="shared" si="725"/>
        <v>0</v>
      </c>
      <c r="AQ772" s="82" t="b">
        <f t="shared" si="738"/>
        <v>0</v>
      </c>
      <c r="AR772" s="70">
        <f t="shared" si="739"/>
        <v>0</v>
      </c>
      <c r="AS772" s="82" t="b">
        <f t="shared" si="726"/>
        <v>0</v>
      </c>
      <c r="AT772" s="82" t="b">
        <f t="shared" si="727"/>
        <v>0</v>
      </c>
      <c r="AU772" s="82" t="b">
        <f t="shared" si="728"/>
        <v>0</v>
      </c>
      <c r="AV772" s="82" t="b">
        <f t="shared" si="729"/>
        <v>0</v>
      </c>
      <c r="AW772" s="82" t="b">
        <f t="shared" si="730"/>
        <v>0</v>
      </c>
      <c r="AX772" s="82" t="b">
        <f t="shared" si="731"/>
        <v>0</v>
      </c>
      <c r="AY772" s="82" t="b">
        <f t="shared" si="740"/>
        <v>0</v>
      </c>
      <c r="AZ772" s="82"/>
      <c r="BA772" s="82" t="b">
        <f t="shared" si="741"/>
        <v>0</v>
      </c>
      <c r="BB772" s="82" t="b">
        <f t="shared" si="742"/>
        <v>0</v>
      </c>
      <c r="BC772" s="82" t="b">
        <f t="shared" si="743"/>
        <v>0</v>
      </c>
      <c r="BD772" s="70"/>
      <c r="BE772" s="70" t="str">
        <f t="shared" si="732"/>
        <v/>
      </c>
      <c r="BF772" s="70">
        <v>761</v>
      </c>
      <c r="BG772" s="70"/>
      <c r="BH772" s="70"/>
      <c r="BI772" s="70"/>
      <c r="BJ772" s="70"/>
      <c r="BK772" s="70"/>
      <c r="BL772" s="70"/>
      <c r="BM772" s="70"/>
      <c r="BN772" s="70"/>
      <c r="BO772" s="70"/>
      <c r="BP772" s="70"/>
      <c r="BQ772" s="70"/>
      <c r="BR772" s="70"/>
      <c r="BS772" s="70" t="b">
        <f t="shared" si="733"/>
        <v>0</v>
      </c>
      <c r="BT772" s="70">
        <f>COUNTA(B773:$O$830)</f>
        <v>0</v>
      </c>
      <c r="BU772" s="70"/>
      <c r="BV772" s="163"/>
      <c r="BW772" s="163"/>
      <c r="BX772" s="163"/>
      <c r="BY772" s="163"/>
      <c r="BZ772" s="163"/>
      <c r="CA772" s="163"/>
      <c r="CB772" s="163"/>
      <c r="CC772" s="163"/>
      <c r="CD772" s="163"/>
      <c r="CE772" s="163" t="str">
        <f t="shared" si="744"/>
        <v/>
      </c>
      <c r="CF772" s="163" t="str">
        <f t="shared" si="745"/>
        <v/>
      </c>
      <c r="CG772" s="163" t="str">
        <f t="shared" si="746"/>
        <v/>
      </c>
      <c r="CH772" s="163" t="str">
        <f t="shared" si="747"/>
        <v/>
      </c>
      <c r="CI772" s="163" t="str">
        <f t="shared" si="748"/>
        <v/>
      </c>
      <c r="CJ772" s="163" t="str">
        <f t="shared" si="749"/>
        <v/>
      </c>
      <c r="CK772" s="163" t="str">
        <f t="shared" si="750"/>
        <v/>
      </c>
      <c r="CL772" s="163" t="str">
        <f t="shared" si="751"/>
        <v/>
      </c>
      <c r="CM772" s="163" t="str">
        <f t="shared" si="752"/>
        <v/>
      </c>
      <c r="CN772" s="163"/>
      <c r="CO772" s="163"/>
      <c r="CP772" s="163" t="str">
        <f t="shared" si="753"/>
        <v/>
      </c>
      <c r="CQ772" s="163"/>
      <c r="CR772" s="163"/>
      <c r="CS772" s="185" t="str">
        <f t="shared" si="770"/>
        <v/>
      </c>
      <c r="CT772" s="70"/>
      <c r="CU772" s="70">
        <f t="shared" si="754"/>
        <v>0</v>
      </c>
      <c r="CV772" s="70">
        <f t="shared" si="755"/>
        <v>0</v>
      </c>
      <c r="CW772" s="70"/>
      <c r="CX772" s="96">
        <f t="shared" si="756"/>
        <v>0</v>
      </c>
      <c r="CY772" s="70"/>
      <c r="CZ772" s="70" t="e">
        <f t="shared" si="757"/>
        <v>#VALUE!</v>
      </c>
      <c r="DA772" s="70" t="e">
        <f t="shared" si="758"/>
        <v>#VALUE!</v>
      </c>
      <c r="DB772" s="70"/>
      <c r="DC772" s="70" t="b">
        <f t="shared" si="771"/>
        <v>0</v>
      </c>
      <c r="DD772" s="70">
        <f t="shared" si="759"/>
        <v>0</v>
      </c>
      <c r="DE772" s="70" t="str">
        <f t="shared" si="760"/>
        <v/>
      </c>
      <c r="DF772" s="70"/>
      <c r="DG772" s="70" t="str">
        <f t="shared" si="772"/>
        <v/>
      </c>
      <c r="DH772" s="70" t="b">
        <f t="shared" si="773"/>
        <v>0</v>
      </c>
      <c r="DI772" s="70" t="str">
        <f t="shared" si="774"/>
        <v/>
      </c>
      <c r="DJ772" s="70"/>
      <c r="DK772" s="70" t="str">
        <f t="shared" si="761"/>
        <v/>
      </c>
      <c r="DL772" s="70" t="str">
        <f t="shared" si="762"/>
        <v/>
      </c>
      <c r="DM772" s="70"/>
      <c r="DN772" s="70" t="str">
        <f t="shared" si="763"/>
        <v/>
      </c>
      <c r="DO772" s="70" t="str">
        <f>IF(DK772="","",AND((COUNTIF($DK$12:DL772,DK772))=1,(COUNTIF($DK$12:DL772,DL772))=1))</f>
        <v/>
      </c>
      <c r="DP772" s="70" t="str">
        <f>IF(DK772="","",AND((COUNTIF(DK772:$DL$812,DK772))=1,(COUNTIF(DK772:$DL$812,DL772))=1))</f>
        <v/>
      </c>
      <c r="DQ772" s="70"/>
      <c r="DR772" s="70" t="b">
        <f t="shared" si="764"/>
        <v>0</v>
      </c>
      <c r="DS772" s="70" t="b">
        <f t="shared" si="765"/>
        <v>0</v>
      </c>
      <c r="DT772" s="70">
        <f t="shared" si="775"/>
        <v>0</v>
      </c>
      <c r="DU772" s="70">
        <f t="shared" si="776"/>
        <v>0</v>
      </c>
      <c r="DV772" s="70" t="b">
        <f t="shared" si="766"/>
        <v>0</v>
      </c>
      <c r="DW772" s="70" t="b">
        <f t="shared" si="767"/>
        <v>0</v>
      </c>
      <c r="DX772" s="70"/>
      <c r="DY772" s="70" t="b">
        <f t="shared" si="768"/>
        <v>0</v>
      </c>
      <c r="DZ772" s="70">
        <f t="shared" si="769"/>
        <v>0</v>
      </c>
      <c r="EA772" s="70"/>
    </row>
    <row r="773" spans="1:131" x14ac:dyDescent="0.25">
      <c r="A773" s="24" t="str">
        <f t="shared" si="734"/>
        <v/>
      </c>
      <c r="B773" s="36"/>
      <c r="C773" s="37"/>
      <c r="D773" s="38"/>
      <c r="E773" s="37"/>
      <c r="F773" s="38"/>
      <c r="G773" s="39"/>
      <c r="H773" s="35"/>
      <c r="I773" s="30"/>
      <c r="J773" s="38"/>
      <c r="K773" s="36"/>
      <c r="L773" s="40"/>
      <c r="M773" s="43"/>
      <c r="N773" s="44"/>
      <c r="O773" s="35"/>
      <c r="P773" s="87"/>
      <c r="R773" s="70"/>
      <c r="S773" s="70"/>
      <c r="T773" s="99" t="s">
        <v>1687</v>
      </c>
      <c r="U773" s="146" t="s">
        <v>1688</v>
      </c>
      <c r="V773" s="70"/>
      <c r="W773" s="70"/>
      <c r="X773" s="70"/>
      <c r="Y773" s="70"/>
      <c r="Z773" t="b">
        <f t="shared" si="713"/>
        <v>0</v>
      </c>
      <c r="AA773" t="b">
        <f t="shared" si="735"/>
        <v>0</v>
      </c>
      <c r="AB773" t="b">
        <f t="shared" si="714"/>
        <v>0</v>
      </c>
      <c r="AC773" t="b">
        <f t="shared" si="715"/>
        <v>0</v>
      </c>
      <c r="AD773" s="101" t="b">
        <f t="shared" si="716"/>
        <v>0</v>
      </c>
      <c r="AE773" t="e">
        <f t="shared" si="717"/>
        <v>#VALUE!</v>
      </c>
      <c r="AF773" t="b">
        <f t="shared" si="718"/>
        <v>0</v>
      </c>
      <c r="AG773" s="135"/>
      <c r="AH773" s="82" t="b">
        <f t="shared" si="719"/>
        <v>0</v>
      </c>
      <c r="AI773" s="99" t="b">
        <f t="shared" si="720"/>
        <v>0</v>
      </c>
      <c r="AJ773" s="70" t="b">
        <f t="shared" si="721"/>
        <v>0</v>
      </c>
      <c r="AK773" s="111" t="b">
        <f t="shared" si="736"/>
        <v>0</v>
      </c>
      <c r="AL773" s="82" t="e">
        <f t="shared" si="722"/>
        <v>#VALUE!</v>
      </c>
      <c r="AM773" s="82" t="b">
        <f t="shared" si="723"/>
        <v>0</v>
      </c>
      <c r="AN773" s="82" t="b">
        <f t="shared" si="724"/>
        <v>0</v>
      </c>
      <c r="AO773" s="82" t="b">
        <f t="shared" si="737"/>
        <v>0</v>
      </c>
      <c r="AP773" s="82" t="b">
        <f t="shared" si="725"/>
        <v>0</v>
      </c>
      <c r="AQ773" s="82" t="b">
        <f t="shared" si="738"/>
        <v>0</v>
      </c>
      <c r="AR773" s="70">
        <f t="shared" si="739"/>
        <v>0</v>
      </c>
      <c r="AS773" s="82" t="b">
        <f t="shared" si="726"/>
        <v>0</v>
      </c>
      <c r="AT773" s="82" t="b">
        <f t="shared" si="727"/>
        <v>0</v>
      </c>
      <c r="AU773" s="82" t="b">
        <f t="shared" si="728"/>
        <v>0</v>
      </c>
      <c r="AV773" s="82" t="b">
        <f t="shared" si="729"/>
        <v>0</v>
      </c>
      <c r="AW773" s="82" t="b">
        <f t="shared" si="730"/>
        <v>0</v>
      </c>
      <c r="AX773" s="82" t="b">
        <f t="shared" si="731"/>
        <v>0</v>
      </c>
      <c r="AY773" s="82" t="b">
        <f t="shared" si="740"/>
        <v>0</v>
      </c>
      <c r="AZ773" s="82"/>
      <c r="BA773" s="82" t="b">
        <f t="shared" si="741"/>
        <v>0</v>
      </c>
      <c r="BB773" s="82" t="b">
        <f t="shared" si="742"/>
        <v>0</v>
      </c>
      <c r="BC773" s="82" t="b">
        <f t="shared" si="743"/>
        <v>0</v>
      </c>
      <c r="BD773" s="70"/>
      <c r="BE773" s="70" t="str">
        <f t="shared" si="732"/>
        <v/>
      </c>
      <c r="BF773" s="70">
        <v>762</v>
      </c>
      <c r="BG773" s="70"/>
      <c r="BH773" s="70"/>
      <c r="BI773" s="70"/>
      <c r="BJ773" s="70"/>
      <c r="BK773" s="70"/>
      <c r="BL773" s="70"/>
      <c r="BM773" s="70"/>
      <c r="BN773" s="70"/>
      <c r="BO773" s="70"/>
      <c r="BP773" s="70"/>
      <c r="BQ773" s="70"/>
      <c r="BR773" s="70"/>
      <c r="BS773" s="70" t="b">
        <f t="shared" si="733"/>
        <v>0</v>
      </c>
      <c r="BT773" s="70">
        <f>COUNTA(B774:$O$830)</f>
        <v>0</v>
      </c>
      <c r="BU773" s="70"/>
      <c r="BV773" s="163"/>
      <c r="BW773" s="163"/>
      <c r="BX773" s="163"/>
      <c r="BY773" s="163"/>
      <c r="BZ773" s="163"/>
      <c r="CA773" s="163"/>
      <c r="CB773" s="163"/>
      <c r="CC773" s="163"/>
      <c r="CD773" s="163"/>
      <c r="CE773" s="163" t="str">
        <f t="shared" si="744"/>
        <v/>
      </c>
      <c r="CF773" s="163" t="str">
        <f t="shared" si="745"/>
        <v/>
      </c>
      <c r="CG773" s="163" t="str">
        <f t="shared" si="746"/>
        <v/>
      </c>
      <c r="CH773" s="163" t="str">
        <f t="shared" si="747"/>
        <v/>
      </c>
      <c r="CI773" s="163" t="str">
        <f t="shared" si="748"/>
        <v/>
      </c>
      <c r="CJ773" s="163" t="str">
        <f t="shared" si="749"/>
        <v/>
      </c>
      <c r="CK773" s="163" t="str">
        <f t="shared" si="750"/>
        <v/>
      </c>
      <c r="CL773" s="163" t="str">
        <f t="shared" si="751"/>
        <v/>
      </c>
      <c r="CM773" s="163" t="str">
        <f t="shared" si="752"/>
        <v/>
      </c>
      <c r="CN773" s="163"/>
      <c r="CO773" s="163"/>
      <c r="CP773" s="163" t="str">
        <f t="shared" si="753"/>
        <v/>
      </c>
      <c r="CQ773" s="163"/>
      <c r="CR773" s="163"/>
      <c r="CS773" s="185" t="str">
        <f t="shared" si="770"/>
        <v/>
      </c>
      <c r="CT773" s="70"/>
      <c r="CU773" s="70">
        <f t="shared" si="754"/>
        <v>0</v>
      </c>
      <c r="CV773" s="70">
        <f t="shared" si="755"/>
        <v>0</v>
      </c>
      <c r="CW773" s="70"/>
      <c r="CX773" s="96">
        <f t="shared" si="756"/>
        <v>0</v>
      </c>
      <c r="CY773" s="70"/>
      <c r="CZ773" s="70" t="e">
        <f t="shared" si="757"/>
        <v>#VALUE!</v>
      </c>
      <c r="DA773" s="70" t="e">
        <f t="shared" si="758"/>
        <v>#VALUE!</v>
      </c>
      <c r="DB773" s="70"/>
      <c r="DC773" s="70" t="b">
        <f t="shared" si="771"/>
        <v>0</v>
      </c>
      <c r="DD773" s="70">
        <f t="shared" si="759"/>
        <v>0</v>
      </c>
      <c r="DE773" s="70" t="str">
        <f t="shared" si="760"/>
        <v/>
      </c>
      <c r="DF773" s="70"/>
      <c r="DG773" s="70" t="str">
        <f t="shared" si="772"/>
        <v/>
      </c>
      <c r="DH773" s="70" t="b">
        <f t="shared" si="773"/>
        <v>0</v>
      </c>
      <c r="DI773" s="70" t="str">
        <f t="shared" si="774"/>
        <v/>
      </c>
      <c r="DJ773" s="70"/>
      <c r="DK773" s="70" t="str">
        <f t="shared" si="761"/>
        <v/>
      </c>
      <c r="DL773" s="70" t="str">
        <f t="shared" si="762"/>
        <v/>
      </c>
      <c r="DM773" s="70"/>
      <c r="DN773" s="70" t="str">
        <f t="shared" si="763"/>
        <v/>
      </c>
      <c r="DO773" s="70" t="str">
        <f>IF(DK773="","",AND((COUNTIF($DK$12:DL773,DK773))=1,(COUNTIF($DK$12:DL773,DL773))=1))</f>
        <v/>
      </c>
      <c r="DP773" s="70" t="str">
        <f>IF(DK773="","",AND((COUNTIF(DK773:$DL$812,DK773))=1,(COUNTIF(DK773:$DL$812,DL773))=1))</f>
        <v/>
      </c>
      <c r="DQ773" s="70"/>
      <c r="DR773" s="70" t="b">
        <f t="shared" si="764"/>
        <v>0</v>
      </c>
      <c r="DS773" s="70" t="b">
        <f t="shared" si="765"/>
        <v>0</v>
      </c>
      <c r="DT773" s="70">
        <f t="shared" si="775"/>
        <v>0</v>
      </c>
      <c r="DU773" s="70">
        <f t="shared" si="776"/>
        <v>0</v>
      </c>
      <c r="DV773" s="70" t="b">
        <f t="shared" si="766"/>
        <v>0</v>
      </c>
      <c r="DW773" s="70" t="b">
        <f t="shared" si="767"/>
        <v>0</v>
      </c>
      <c r="DX773" s="70"/>
      <c r="DY773" s="70" t="b">
        <f t="shared" si="768"/>
        <v>0</v>
      </c>
      <c r="DZ773" s="70">
        <f t="shared" si="769"/>
        <v>0</v>
      </c>
      <c r="EA773" s="70"/>
    </row>
    <row r="774" spans="1:131" x14ac:dyDescent="0.25">
      <c r="A774" s="24" t="str">
        <f t="shared" si="734"/>
        <v/>
      </c>
      <c r="B774" s="36"/>
      <c r="C774" s="37"/>
      <c r="D774" s="38"/>
      <c r="E774" s="37"/>
      <c r="F774" s="38"/>
      <c r="G774" s="39"/>
      <c r="H774" s="35"/>
      <c r="I774" s="30"/>
      <c r="J774" s="38"/>
      <c r="K774" s="36"/>
      <c r="L774" s="40"/>
      <c r="M774" s="43"/>
      <c r="N774" s="44"/>
      <c r="O774" s="35"/>
      <c r="P774" s="87"/>
      <c r="R774" s="70"/>
      <c r="S774" s="70"/>
      <c r="T774" s="99" t="s">
        <v>1689</v>
      </c>
      <c r="U774" s="146" t="s">
        <v>1690</v>
      </c>
      <c r="V774" s="70"/>
      <c r="W774" s="70"/>
      <c r="X774" s="70"/>
      <c r="Y774" s="70"/>
      <c r="Z774" t="b">
        <f t="shared" si="713"/>
        <v>0</v>
      </c>
      <c r="AA774" t="b">
        <f t="shared" si="735"/>
        <v>0</v>
      </c>
      <c r="AB774" t="b">
        <f t="shared" si="714"/>
        <v>0</v>
      </c>
      <c r="AC774" t="b">
        <f t="shared" si="715"/>
        <v>0</v>
      </c>
      <c r="AD774" s="101" t="b">
        <f t="shared" si="716"/>
        <v>0</v>
      </c>
      <c r="AE774" t="e">
        <f t="shared" si="717"/>
        <v>#VALUE!</v>
      </c>
      <c r="AF774" t="b">
        <f t="shared" si="718"/>
        <v>0</v>
      </c>
      <c r="AG774" s="135"/>
      <c r="AH774" s="82" t="b">
        <f t="shared" si="719"/>
        <v>0</v>
      </c>
      <c r="AI774" s="99" t="b">
        <f t="shared" si="720"/>
        <v>0</v>
      </c>
      <c r="AJ774" s="70" t="b">
        <f t="shared" si="721"/>
        <v>0</v>
      </c>
      <c r="AK774" s="111" t="b">
        <f t="shared" si="736"/>
        <v>0</v>
      </c>
      <c r="AL774" s="82" t="e">
        <f t="shared" si="722"/>
        <v>#VALUE!</v>
      </c>
      <c r="AM774" s="82" t="b">
        <f t="shared" si="723"/>
        <v>0</v>
      </c>
      <c r="AN774" s="82" t="b">
        <f t="shared" si="724"/>
        <v>0</v>
      </c>
      <c r="AO774" s="82" t="b">
        <f t="shared" si="737"/>
        <v>0</v>
      </c>
      <c r="AP774" s="82" t="b">
        <f t="shared" si="725"/>
        <v>0</v>
      </c>
      <c r="AQ774" s="82" t="b">
        <f t="shared" si="738"/>
        <v>0</v>
      </c>
      <c r="AR774" s="70">
        <f t="shared" si="739"/>
        <v>0</v>
      </c>
      <c r="AS774" s="82" t="b">
        <f t="shared" si="726"/>
        <v>0</v>
      </c>
      <c r="AT774" s="82" t="b">
        <f t="shared" si="727"/>
        <v>0</v>
      </c>
      <c r="AU774" s="82" t="b">
        <f t="shared" si="728"/>
        <v>0</v>
      </c>
      <c r="AV774" s="82" t="b">
        <f t="shared" si="729"/>
        <v>0</v>
      </c>
      <c r="AW774" s="82" t="b">
        <f t="shared" si="730"/>
        <v>0</v>
      </c>
      <c r="AX774" s="82" t="b">
        <f t="shared" si="731"/>
        <v>0</v>
      </c>
      <c r="AY774" s="82" t="b">
        <f t="shared" si="740"/>
        <v>0</v>
      </c>
      <c r="AZ774" s="82"/>
      <c r="BA774" s="82" t="b">
        <f t="shared" si="741"/>
        <v>0</v>
      </c>
      <c r="BB774" s="82" t="b">
        <f t="shared" si="742"/>
        <v>0</v>
      </c>
      <c r="BC774" s="82" t="b">
        <f t="shared" si="743"/>
        <v>0</v>
      </c>
      <c r="BD774" s="70"/>
      <c r="BE774" s="70" t="str">
        <f t="shared" si="732"/>
        <v/>
      </c>
      <c r="BF774" s="70">
        <v>763</v>
      </c>
      <c r="BG774" s="70"/>
      <c r="BH774" s="70"/>
      <c r="BI774" s="70"/>
      <c r="BJ774" s="70"/>
      <c r="BK774" s="70"/>
      <c r="BL774" s="70"/>
      <c r="BM774" s="70"/>
      <c r="BN774" s="70"/>
      <c r="BO774" s="70"/>
      <c r="BP774" s="70"/>
      <c r="BQ774" s="70"/>
      <c r="BR774" s="70"/>
      <c r="BS774" s="70" t="b">
        <f t="shared" si="733"/>
        <v>0</v>
      </c>
      <c r="BT774" s="70">
        <f>COUNTA(B775:$O$830)</f>
        <v>0</v>
      </c>
      <c r="BU774" s="70"/>
      <c r="BV774" s="163"/>
      <c r="BW774" s="163"/>
      <c r="BX774" s="163"/>
      <c r="BY774" s="163"/>
      <c r="BZ774" s="163"/>
      <c r="CA774" s="163"/>
      <c r="CB774" s="163"/>
      <c r="CC774" s="163"/>
      <c r="CD774" s="163"/>
      <c r="CE774" s="163" t="str">
        <f t="shared" si="744"/>
        <v/>
      </c>
      <c r="CF774" s="163" t="str">
        <f t="shared" si="745"/>
        <v/>
      </c>
      <c r="CG774" s="163" t="str">
        <f t="shared" si="746"/>
        <v/>
      </c>
      <c r="CH774" s="163" t="str">
        <f t="shared" si="747"/>
        <v/>
      </c>
      <c r="CI774" s="163" t="str">
        <f t="shared" si="748"/>
        <v/>
      </c>
      <c r="CJ774" s="163" t="str">
        <f t="shared" si="749"/>
        <v/>
      </c>
      <c r="CK774" s="163" t="str">
        <f t="shared" si="750"/>
        <v/>
      </c>
      <c r="CL774" s="163" t="str">
        <f t="shared" si="751"/>
        <v/>
      </c>
      <c r="CM774" s="163" t="str">
        <f t="shared" si="752"/>
        <v/>
      </c>
      <c r="CN774" s="163"/>
      <c r="CO774" s="163"/>
      <c r="CP774" s="163" t="str">
        <f t="shared" si="753"/>
        <v/>
      </c>
      <c r="CQ774" s="163"/>
      <c r="CR774" s="163"/>
      <c r="CS774" s="185" t="str">
        <f t="shared" si="770"/>
        <v/>
      </c>
      <c r="CT774" s="70"/>
      <c r="CU774" s="70">
        <f t="shared" si="754"/>
        <v>0</v>
      </c>
      <c r="CV774" s="70">
        <f t="shared" si="755"/>
        <v>0</v>
      </c>
      <c r="CW774" s="70"/>
      <c r="CX774" s="96">
        <f t="shared" si="756"/>
        <v>0</v>
      </c>
      <c r="CY774" s="70"/>
      <c r="CZ774" s="70" t="e">
        <f t="shared" si="757"/>
        <v>#VALUE!</v>
      </c>
      <c r="DA774" s="70" t="e">
        <f t="shared" si="758"/>
        <v>#VALUE!</v>
      </c>
      <c r="DB774" s="70"/>
      <c r="DC774" s="70" t="b">
        <f t="shared" si="771"/>
        <v>0</v>
      </c>
      <c r="DD774" s="70">
        <f t="shared" si="759"/>
        <v>0</v>
      </c>
      <c r="DE774" s="70" t="str">
        <f t="shared" si="760"/>
        <v/>
      </c>
      <c r="DF774" s="70"/>
      <c r="DG774" s="70" t="str">
        <f t="shared" si="772"/>
        <v/>
      </c>
      <c r="DH774" s="70" t="b">
        <f t="shared" si="773"/>
        <v>0</v>
      </c>
      <c r="DI774" s="70" t="str">
        <f t="shared" si="774"/>
        <v/>
      </c>
      <c r="DJ774" s="70"/>
      <c r="DK774" s="70" t="str">
        <f t="shared" si="761"/>
        <v/>
      </c>
      <c r="DL774" s="70" t="str">
        <f t="shared" si="762"/>
        <v/>
      </c>
      <c r="DM774" s="70"/>
      <c r="DN774" s="70" t="str">
        <f t="shared" si="763"/>
        <v/>
      </c>
      <c r="DO774" s="70" t="str">
        <f>IF(DK774="","",AND((COUNTIF($DK$12:DL774,DK774))=1,(COUNTIF($DK$12:DL774,DL774))=1))</f>
        <v/>
      </c>
      <c r="DP774" s="70" t="str">
        <f>IF(DK774="","",AND((COUNTIF(DK774:$DL$812,DK774))=1,(COUNTIF(DK774:$DL$812,DL774))=1))</f>
        <v/>
      </c>
      <c r="DQ774" s="70"/>
      <c r="DR774" s="70" t="b">
        <f t="shared" si="764"/>
        <v>0</v>
      </c>
      <c r="DS774" s="70" t="b">
        <f t="shared" si="765"/>
        <v>0</v>
      </c>
      <c r="DT774" s="70">
        <f t="shared" si="775"/>
        <v>0</v>
      </c>
      <c r="DU774" s="70">
        <f t="shared" si="776"/>
        <v>0</v>
      </c>
      <c r="DV774" s="70" t="b">
        <f t="shared" si="766"/>
        <v>0</v>
      </c>
      <c r="DW774" s="70" t="b">
        <f t="shared" si="767"/>
        <v>0</v>
      </c>
      <c r="DX774" s="70"/>
      <c r="DY774" s="70" t="b">
        <f t="shared" si="768"/>
        <v>0</v>
      </c>
      <c r="DZ774" s="70">
        <f t="shared" si="769"/>
        <v>0</v>
      </c>
      <c r="EA774" s="70"/>
    </row>
    <row r="775" spans="1:131" x14ac:dyDescent="0.25">
      <c r="A775" s="24" t="str">
        <f t="shared" si="734"/>
        <v/>
      </c>
      <c r="B775" s="36"/>
      <c r="C775" s="37"/>
      <c r="D775" s="38"/>
      <c r="E775" s="37"/>
      <c r="F775" s="38"/>
      <c r="G775" s="39"/>
      <c r="H775" s="35"/>
      <c r="I775" s="30"/>
      <c r="J775" s="38"/>
      <c r="K775" s="36"/>
      <c r="L775" s="40"/>
      <c r="M775" s="43"/>
      <c r="N775" s="44"/>
      <c r="O775" s="35"/>
      <c r="P775" s="87"/>
      <c r="R775" s="70"/>
      <c r="S775" s="70"/>
      <c r="T775" s="99" t="s">
        <v>1691</v>
      </c>
      <c r="U775" s="146" t="s">
        <v>1692</v>
      </c>
      <c r="V775" s="70"/>
      <c r="W775" s="70"/>
      <c r="X775" s="70"/>
      <c r="Y775" s="70"/>
      <c r="Z775" t="b">
        <f t="shared" si="713"/>
        <v>0</v>
      </c>
      <c r="AA775" t="b">
        <f t="shared" si="735"/>
        <v>0</v>
      </c>
      <c r="AB775" t="b">
        <f t="shared" si="714"/>
        <v>0</v>
      </c>
      <c r="AC775" t="b">
        <f t="shared" si="715"/>
        <v>0</v>
      </c>
      <c r="AD775" s="101" t="b">
        <f t="shared" si="716"/>
        <v>0</v>
      </c>
      <c r="AE775" t="e">
        <f t="shared" si="717"/>
        <v>#VALUE!</v>
      </c>
      <c r="AF775" t="b">
        <f t="shared" si="718"/>
        <v>0</v>
      </c>
      <c r="AG775" s="135"/>
      <c r="AH775" s="82" t="b">
        <f t="shared" si="719"/>
        <v>0</v>
      </c>
      <c r="AI775" s="99" t="b">
        <f t="shared" si="720"/>
        <v>0</v>
      </c>
      <c r="AJ775" s="70" t="b">
        <f t="shared" si="721"/>
        <v>0</v>
      </c>
      <c r="AK775" s="111" t="b">
        <f t="shared" si="736"/>
        <v>0</v>
      </c>
      <c r="AL775" s="82" t="e">
        <f t="shared" si="722"/>
        <v>#VALUE!</v>
      </c>
      <c r="AM775" s="82" t="b">
        <f t="shared" si="723"/>
        <v>0</v>
      </c>
      <c r="AN775" s="82" t="b">
        <f t="shared" si="724"/>
        <v>0</v>
      </c>
      <c r="AO775" s="82" t="b">
        <f t="shared" si="737"/>
        <v>0</v>
      </c>
      <c r="AP775" s="82" t="b">
        <f t="shared" si="725"/>
        <v>0</v>
      </c>
      <c r="AQ775" s="82" t="b">
        <f t="shared" si="738"/>
        <v>0</v>
      </c>
      <c r="AR775" s="70">
        <f t="shared" si="739"/>
        <v>0</v>
      </c>
      <c r="AS775" s="82" t="b">
        <f t="shared" si="726"/>
        <v>0</v>
      </c>
      <c r="AT775" s="82" t="b">
        <f t="shared" si="727"/>
        <v>0</v>
      </c>
      <c r="AU775" s="82" t="b">
        <f t="shared" si="728"/>
        <v>0</v>
      </c>
      <c r="AV775" s="82" t="b">
        <f t="shared" si="729"/>
        <v>0</v>
      </c>
      <c r="AW775" s="82" t="b">
        <f t="shared" si="730"/>
        <v>0</v>
      </c>
      <c r="AX775" s="82" t="b">
        <f t="shared" si="731"/>
        <v>0</v>
      </c>
      <c r="AY775" s="82" t="b">
        <f t="shared" si="740"/>
        <v>0</v>
      </c>
      <c r="AZ775" s="82"/>
      <c r="BA775" s="82" t="b">
        <f t="shared" si="741"/>
        <v>0</v>
      </c>
      <c r="BB775" s="82" t="b">
        <f t="shared" si="742"/>
        <v>0</v>
      </c>
      <c r="BC775" s="82" t="b">
        <f t="shared" si="743"/>
        <v>0</v>
      </c>
      <c r="BD775" s="70"/>
      <c r="BE775" s="70" t="str">
        <f t="shared" si="732"/>
        <v/>
      </c>
      <c r="BF775" s="70">
        <v>764</v>
      </c>
      <c r="BG775" s="70"/>
      <c r="BH775" s="70"/>
      <c r="BI775" s="70"/>
      <c r="BJ775" s="70"/>
      <c r="BK775" s="70"/>
      <c r="BL775" s="70"/>
      <c r="BM775" s="70"/>
      <c r="BN775" s="70"/>
      <c r="BO775" s="70"/>
      <c r="BP775" s="70"/>
      <c r="BQ775" s="70"/>
      <c r="BR775" s="70"/>
      <c r="BS775" s="70" t="b">
        <f t="shared" si="733"/>
        <v>0</v>
      </c>
      <c r="BT775" s="70">
        <f>COUNTA(B776:$O$830)</f>
        <v>0</v>
      </c>
      <c r="BU775" s="70"/>
      <c r="BV775" s="163"/>
      <c r="BW775" s="163"/>
      <c r="BX775" s="163"/>
      <c r="BY775" s="163"/>
      <c r="BZ775" s="163"/>
      <c r="CA775" s="163"/>
      <c r="CB775" s="163"/>
      <c r="CC775" s="163"/>
      <c r="CD775" s="163"/>
      <c r="CE775" s="163" t="str">
        <f t="shared" si="744"/>
        <v/>
      </c>
      <c r="CF775" s="163" t="str">
        <f t="shared" si="745"/>
        <v/>
      </c>
      <c r="CG775" s="163" t="str">
        <f t="shared" si="746"/>
        <v/>
      </c>
      <c r="CH775" s="163" t="str">
        <f t="shared" si="747"/>
        <v/>
      </c>
      <c r="CI775" s="163" t="str">
        <f t="shared" si="748"/>
        <v/>
      </c>
      <c r="CJ775" s="163" t="str">
        <f t="shared" si="749"/>
        <v/>
      </c>
      <c r="CK775" s="163" t="str">
        <f t="shared" si="750"/>
        <v/>
      </c>
      <c r="CL775" s="163" t="str">
        <f t="shared" si="751"/>
        <v/>
      </c>
      <c r="CM775" s="163" t="str">
        <f t="shared" si="752"/>
        <v/>
      </c>
      <c r="CN775" s="163"/>
      <c r="CO775" s="163"/>
      <c r="CP775" s="163" t="str">
        <f t="shared" si="753"/>
        <v/>
      </c>
      <c r="CQ775" s="163"/>
      <c r="CR775" s="163"/>
      <c r="CS775" s="185" t="str">
        <f t="shared" si="770"/>
        <v/>
      </c>
      <c r="CT775" s="70"/>
      <c r="CU775" s="70">
        <f t="shared" si="754"/>
        <v>0</v>
      </c>
      <c r="CV775" s="70">
        <f t="shared" si="755"/>
        <v>0</v>
      </c>
      <c r="CW775" s="70"/>
      <c r="CX775" s="96">
        <f t="shared" si="756"/>
        <v>0</v>
      </c>
      <c r="CY775" s="70"/>
      <c r="CZ775" s="70" t="e">
        <f t="shared" si="757"/>
        <v>#VALUE!</v>
      </c>
      <c r="DA775" s="70" t="e">
        <f t="shared" si="758"/>
        <v>#VALUE!</v>
      </c>
      <c r="DB775" s="70"/>
      <c r="DC775" s="70" t="b">
        <f t="shared" si="771"/>
        <v>0</v>
      </c>
      <c r="DD775" s="70">
        <f t="shared" si="759"/>
        <v>0</v>
      </c>
      <c r="DE775" s="70" t="str">
        <f t="shared" si="760"/>
        <v/>
      </c>
      <c r="DF775" s="70"/>
      <c r="DG775" s="70" t="str">
        <f t="shared" si="772"/>
        <v/>
      </c>
      <c r="DH775" s="70" t="b">
        <f t="shared" si="773"/>
        <v>0</v>
      </c>
      <c r="DI775" s="70" t="str">
        <f t="shared" si="774"/>
        <v/>
      </c>
      <c r="DJ775" s="70"/>
      <c r="DK775" s="70" t="str">
        <f t="shared" si="761"/>
        <v/>
      </c>
      <c r="DL775" s="70" t="str">
        <f t="shared" si="762"/>
        <v/>
      </c>
      <c r="DM775" s="70"/>
      <c r="DN775" s="70" t="str">
        <f t="shared" si="763"/>
        <v/>
      </c>
      <c r="DO775" s="70" t="str">
        <f>IF(DK775="","",AND((COUNTIF($DK$12:DL775,DK775))=1,(COUNTIF($DK$12:DL775,DL775))=1))</f>
        <v/>
      </c>
      <c r="DP775" s="70" t="str">
        <f>IF(DK775="","",AND((COUNTIF(DK775:$DL$812,DK775))=1,(COUNTIF(DK775:$DL$812,DL775))=1))</f>
        <v/>
      </c>
      <c r="DQ775" s="70"/>
      <c r="DR775" s="70" t="b">
        <f t="shared" si="764"/>
        <v>0</v>
      </c>
      <c r="DS775" s="70" t="b">
        <f t="shared" si="765"/>
        <v>0</v>
      </c>
      <c r="DT775" s="70">
        <f t="shared" si="775"/>
        <v>0</v>
      </c>
      <c r="DU775" s="70">
        <f t="shared" si="776"/>
        <v>0</v>
      </c>
      <c r="DV775" s="70" t="b">
        <f t="shared" si="766"/>
        <v>0</v>
      </c>
      <c r="DW775" s="70" t="b">
        <f t="shared" si="767"/>
        <v>0</v>
      </c>
      <c r="DX775" s="70"/>
      <c r="DY775" s="70" t="b">
        <f t="shared" si="768"/>
        <v>0</v>
      </c>
      <c r="DZ775" s="70">
        <f t="shared" si="769"/>
        <v>0</v>
      </c>
      <c r="EA775" s="70"/>
    </row>
    <row r="776" spans="1:131" x14ac:dyDescent="0.25">
      <c r="A776" s="24" t="str">
        <f t="shared" si="734"/>
        <v/>
      </c>
      <c r="B776" s="36"/>
      <c r="C776" s="37"/>
      <c r="D776" s="38"/>
      <c r="E776" s="37"/>
      <c r="F776" s="38"/>
      <c r="G776" s="39"/>
      <c r="H776" s="35"/>
      <c r="I776" s="30"/>
      <c r="J776" s="38"/>
      <c r="K776" s="36"/>
      <c r="L776" s="40"/>
      <c r="M776" s="43"/>
      <c r="N776" s="44"/>
      <c r="O776" s="35"/>
      <c r="P776" s="87"/>
      <c r="R776" s="70"/>
      <c r="S776" s="70"/>
      <c r="T776" s="99" t="s">
        <v>1693</v>
      </c>
      <c r="U776" s="146" t="s">
        <v>1694</v>
      </c>
      <c r="V776" s="70"/>
      <c r="W776" s="70"/>
      <c r="X776" s="70"/>
      <c r="Y776" s="70"/>
      <c r="Z776" t="b">
        <f t="shared" si="713"/>
        <v>0</v>
      </c>
      <c r="AA776" t="b">
        <f t="shared" si="735"/>
        <v>0</v>
      </c>
      <c r="AB776" t="b">
        <f t="shared" si="714"/>
        <v>0</v>
      </c>
      <c r="AC776" t="b">
        <f t="shared" si="715"/>
        <v>0</v>
      </c>
      <c r="AD776" s="101" t="b">
        <f t="shared" si="716"/>
        <v>0</v>
      </c>
      <c r="AE776" t="e">
        <f t="shared" si="717"/>
        <v>#VALUE!</v>
      </c>
      <c r="AF776" t="b">
        <f t="shared" si="718"/>
        <v>0</v>
      </c>
      <c r="AG776" s="135"/>
      <c r="AH776" s="82" t="b">
        <f t="shared" si="719"/>
        <v>0</v>
      </c>
      <c r="AI776" s="99" t="b">
        <f t="shared" si="720"/>
        <v>0</v>
      </c>
      <c r="AJ776" s="70" t="b">
        <f t="shared" si="721"/>
        <v>0</v>
      </c>
      <c r="AK776" s="111" t="b">
        <f t="shared" si="736"/>
        <v>0</v>
      </c>
      <c r="AL776" s="82" t="e">
        <f t="shared" si="722"/>
        <v>#VALUE!</v>
      </c>
      <c r="AM776" s="82" t="b">
        <f t="shared" si="723"/>
        <v>0</v>
      </c>
      <c r="AN776" s="82" t="b">
        <f t="shared" si="724"/>
        <v>0</v>
      </c>
      <c r="AO776" s="82" t="b">
        <f t="shared" si="737"/>
        <v>0</v>
      </c>
      <c r="AP776" s="82" t="b">
        <f t="shared" si="725"/>
        <v>0</v>
      </c>
      <c r="AQ776" s="82" t="b">
        <f t="shared" si="738"/>
        <v>0</v>
      </c>
      <c r="AR776" s="70">
        <f t="shared" si="739"/>
        <v>0</v>
      </c>
      <c r="AS776" s="82" t="b">
        <f t="shared" si="726"/>
        <v>0</v>
      </c>
      <c r="AT776" s="82" t="b">
        <f t="shared" si="727"/>
        <v>0</v>
      </c>
      <c r="AU776" s="82" t="b">
        <f t="shared" si="728"/>
        <v>0</v>
      </c>
      <c r="AV776" s="82" t="b">
        <f t="shared" si="729"/>
        <v>0</v>
      </c>
      <c r="AW776" s="82" t="b">
        <f t="shared" si="730"/>
        <v>0</v>
      </c>
      <c r="AX776" s="82" t="b">
        <f t="shared" si="731"/>
        <v>0</v>
      </c>
      <c r="AY776" s="82" t="b">
        <f t="shared" si="740"/>
        <v>0</v>
      </c>
      <c r="AZ776" s="82"/>
      <c r="BA776" s="82" t="b">
        <f t="shared" si="741"/>
        <v>0</v>
      </c>
      <c r="BB776" s="82" t="b">
        <f t="shared" si="742"/>
        <v>0</v>
      </c>
      <c r="BC776" s="82" t="b">
        <f t="shared" si="743"/>
        <v>0</v>
      </c>
      <c r="BD776" s="70"/>
      <c r="BE776" s="70" t="str">
        <f t="shared" si="732"/>
        <v/>
      </c>
      <c r="BF776" s="70">
        <v>765</v>
      </c>
      <c r="BG776" s="70"/>
      <c r="BH776" s="70"/>
      <c r="BI776" s="70"/>
      <c r="BJ776" s="70"/>
      <c r="BK776" s="70"/>
      <c r="BL776" s="70"/>
      <c r="BM776" s="70"/>
      <c r="BN776" s="70"/>
      <c r="BO776" s="70"/>
      <c r="BP776" s="70"/>
      <c r="BQ776" s="70"/>
      <c r="BR776" s="70"/>
      <c r="BS776" s="70" t="b">
        <f t="shared" si="733"/>
        <v>0</v>
      </c>
      <c r="BT776" s="70">
        <f>COUNTA(B777:$O$830)</f>
        <v>0</v>
      </c>
      <c r="BU776" s="70"/>
      <c r="BV776" s="163"/>
      <c r="BW776" s="163"/>
      <c r="BX776" s="163"/>
      <c r="BY776" s="163"/>
      <c r="BZ776" s="163"/>
      <c r="CA776" s="163"/>
      <c r="CB776" s="163"/>
      <c r="CC776" s="163"/>
      <c r="CD776" s="163"/>
      <c r="CE776" s="163" t="str">
        <f t="shared" si="744"/>
        <v/>
      </c>
      <c r="CF776" s="163" t="str">
        <f t="shared" si="745"/>
        <v/>
      </c>
      <c r="CG776" s="163" t="str">
        <f t="shared" si="746"/>
        <v/>
      </c>
      <c r="CH776" s="163" t="str">
        <f t="shared" si="747"/>
        <v/>
      </c>
      <c r="CI776" s="163" t="str">
        <f t="shared" si="748"/>
        <v/>
      </c>
      <c r="CJ776" s="163" t="str">
        <f t="shared" si="749"/>
        <v/>
      </c>
      <c r="CK776" s="163" t="str">
        <f t="shared" si="750"/>
        <v/>
      </c>
      <c r="CL776" s="163" t="str">
        <f t="shared" si="751"/>
        <v/>
      </c>
      <c r="CM776" s="163" t="str">
        <f t="shared" si="752"/>
        <v/>
      </c>
      <c r="CN776" s="163"/>
      <c r="CO776" s="163"/>
      <c r="CP776" s="163" t="str">
        <f t="shared" si="753"/>
        <v/>
      </c>
      <c r="CQ776" s="163"/>
      <c r="CR776" s="163"/>
      <c r="CS776" s="185" t="str">
        <f t="shared" si="770"/>
        <v/>
      </c>
      <c r="CT776" s="70"/>
      <c r="CU776" s="70">
        <f t="shared" si="754"/>
        <v>0</v>
      </c>
      <c r="CV776" s="70">
        <f t="shared" si="755"/>
        <v>0</v>
      </c>
      <c r="CW776" s="70"/>
      <c r="CX776" s="96">
        <f t="shared" si="756"/>
        <v>0</v>
      </c>
      <c r="CY776" s="70"/>
      <c r="CZ776" s="70" t="e">
        <f t="shared" si="757"/>
        <v>#VALUE!</v>
      </c>
      <c r="DA776" s="70" t="e">
        <f t="shared" si="758"/>
        <v>#VALUE!</v>
      </c>
      <c r="DB776" s="70"/>
      <c r="DC776" s="70" t="b">
        <f t="shared" si="771"/>
        <v>0</v>
      </c>
      <c r="DD776" s="70">
        <f t="shared" si="759"/>
        <v>0</v>
      </c>
      <c r="DE776" s="70" t="str">
        <f t="shared" si="760"/>
        <v/>
      </c>
      <c r="DF776" s="70"/>
      <c r="DG776" s="70" t="str">
        <f t="shared" si="772"/>
        <v/>
      </c>
      <c r="DH776" s="70" t="b">
        <f t="shared" si="773"/>
        <v>0</v>
      </c>
      <c r="DI776" s="70" t="str">
        <f t="shared" si="774"/>
        <v/>
      </c>
      <c r="DJ776" s="70"/>
      <c r="DK776" s="70" t="str">
        <f t="shared" si="761"/>
        <v/>
      </c>
      <c r="DL776" s="70" t="str">
        <f t="shared" si="762"/>
        <v/>
      </c>
      <c r="DM776" s="70"/>
      <c r="DN776" s="70" t="str">
        <f t="shared" si="763"/>
        <v/>
      </c>
      <c r="DO776" s="70" t="str">
        <f>IF(DK776="","",AND((COUNTIF($DK$12:DL776,DK776))=1,(COUNTIF($DK$12:DL776,DL776))=1))</f>
        <v/>
      </c>
      <c r="DP776" s="70" t="str">
        <f>IF(DK776="","",AND((COUNTIF(DK776:$DL$812,DK776))=1,(COUNTIF(DK776:$DL$812,DL776))=1))</f>
        <v/>
      </c>
      <c r="DQ776" s="70"/>
      <c r="DR776" s="70" t="b">
        <f t="shared" si="764"/>
        <v>0</v>
      </c>
      <c r="DS776" s="70" t="b">
        <f t="shared" si="765"/>
        <v>0</v>
      </c>
      <c r="DT776" s="70">
        <f t="shared" si="775"/>
        <v>0</v>
      </c>
      <c r="DU776" s="70">
        <f t="shared" si="776"/>
        <v>0</v>
      </c>
      <c r="DV776" s="70" t="b">
        <f t="shared" si="766"/>
        <v>0</v>
      </c>
      <c r="DW776" s="70" t="b">
        <f t="shared" si="767"/>
        <v>0</v>
      </c>
      <c r="DX776" s="70"/>
      <c r="DY776" s="70" t="b">
        <f t="shared" si="768"/>
        <v>0</v>
      </c>
      <c r="DZ776" s="70">
        <f t="shared" si="769"/>
        <v>0</v>
      </c>
      <c r="EA776" s="70"/>
    </row>
    <row r="777" spans="1:131" x14ac:dyDescent="0.25">
      <c r="A777" s="24" t="str">
        <f t="shared" si="734"/>
        <v/>
      </c>
      <c r="B777" s="36"/>
      <c r="C777" s="37"/>
      <c r="D777" s="38"/>
      <c r="E777" s="37"/>
      <c r="F777" s="38"/>
      <c r="G777" s="39"/>
      <c r="H777" s="35"/>
      <c r="I777" s="30"/>
      <c r="J777" s="38"/>
      <c r="K777" s="36"/>
      <c r="L777" s="40"/>
      <c r="M777" s="43"/>
      <c r="N777" s="44"/>
      <c r="O777" s="35"/>
      <c r="P777" s="87"/>
      <c r="R777" s="70"/>
      <c r="S777" s="70"/>
      <c r="T777" s="99" t="s">
        <v>1695</v>
      </c>
      <c r="U777" s="146" t="s">
        <v>1696</v>
      </c>
      <c r="V777" s="70"/>
      <c r="W777" s="70"/>
      <c r="X777" s="70"/>
      <c r="Y777" s="70"/>
      <c r="Z777" t="b">
        <f t="shared" si="713"/>
        <v>0</v>
      </c>
      <c r="AA777" t="b">
        <f t="shared" si="735"/>
        <v>0</v>
      </c>
      <c r="AB777" t="b">
        <f t="shared" si="714"/>
        <v>0</v>
      </c>
      <c r="AC777" t="b">
        <f t="shared" si="715"/>
        <v>0</v>
      </c>
      <c r="AD777" s="101" t="b">
        <f t="shared" si="716"/>
        <v>0</v>
      </c>
      <c r="AE777" t="e">
        <f t="shared" si="717"/>
        <v>#VALUE!</v>
      </c>
      <c r="AF777" t="b">
        <f t="shared" si="718"/>
        <v>0</v>
      </c>
      <c r="AG777" s="135"/>
      <c r="AH777" s="82" t="b">
        <f t="shared" si="719"/>
        <v>0</v>
      </c>
      <c r="AI777" s="99" t="b">
        <f t="shared" si="720"/>
        <v>0</v>
      </c>
      <c r="AJ777" s="70" t="b">
        <f t="shared" si="721"/>
        <v>0</v>
      </c>
      <c r="AK777" s="111" t="b">
        <f t="shared" si="736"/>
        <v>0</v>
      </c>
      <c r="AL777" s="82" t="e">
        <f t="shared" si="722"/>
        <v>#VALUE!</v>
      </c>
      <c r="AM777" s="82" t="b">
        <f t="shared" si="723"/>
        <v>0</v>
      </c>
      <c r="AN777" s="82" t="b">
        <f t="shared" si="724"/>
        <v>0</v>
      </c>
      <c r="AO777" s="82" t="b">
        <f t="shared" si="737"/>
        <v>0</v>
      </c>
      <c r="AP777" s="82" t="b">
        <f t="shared" si="725"/>
        <v>0</v>
      </c>
      <c r="AQ777" s="82" t="b">
        <f t="shared" si="738"/>
        <v>0</v>
      </c>
      <c r="AR777" s="70">
        <f t="shared" si="739"/>
        <v>0</v>
      </c>
      <c r="AS777" s="82" t="b">
        <f t="shared" si="726"/>
        <v>0</v>
      </c>
      <c r="AT777" s="82" t="b">
        <f t="shared" si="727"/>
        <v>0</v>
      </c>
      <c r="AU777" s="82" t="b">
        <f t="shared" si="728"/>
        <v>0</v>
      </c>
      <c r="AV777" s="82" t="b">
        <f t="shared" si="729"/>
        <v>0</v>
      </c>
      <c r="AW777" s="82" t="b">
        <f t="shared" si="730"/>
        <v>0</v>
      </c>
      <c r="AX777" s="82" t="b">
        <f t="shared" si="731"/>
        <v>0</v>
      </c>
      <c r="AY777" s="82" t="b">
        <f t="shared" si="740"/>
        <v>0</v>
      </c>
      <c r="AZ777" s="82"/>
      <c r="BA777" s="82" t="b">
        <f t="shared" si="741"/>
        <v>0</v>
      </c>
      <c r="BB777" s="82" t="b">
        <f t="shared" si="742"/>
        <v>0</v>
      </c>
      <c r="BC777" s="82" t="b">
        <f t="shared" si="743"/>
        <v>0</v>
      </c>
      <c r="BD777" s="70"/>
      <c r="BE777" s="70" t="str">
        <f t="shared" si="732"/>
        <v/>
      </c>
      <c r="BF777" s="70">
        <v>766</v>
      </c>
      <c r="BG777" s="70"/>
      <c r="BH777" s="70"/>
      <c r="BI777" s="70"/>
      <c r="BJ777" s="70"/>
      <c r="BK777" s="70"/>
      <c r="BL777" s="70"/>
      <c r="BM777" s="70"/>
      <c r="BN777" s="70"/>
      <c r="BO777" s="70"/>
      <c r="BP777" s="70"/>
      <c r="BQ777" s="70"/>
      <c r="BR777" s="70"/>
      <c r="BS777" s="70" t="b">
        <f t="shared" si="733"/>
        <v>0</v>
      </c>
      <c r="BT777" s="70">
        <f>COUNTA(B778:$O$830)</f>
        <v>0</v>
      </c>
      <c r="BU777" s="70"/>
      <c r="BV777" s="163"/>
      <c r="BW777" s="163"/>
      <c r="BX777" s="163"/>
      <c r="BY777" s="163"/>
      <c r="BZ777" s="163"/>
      <c r="CA777" s="163"/>
      <c r="CB777" s="163"/>
      <c r="CC777" s="163"/>
      <c r="CD777" s="163"/>
      <c r="CE777" s="163" t="str">
        <f t="shared" si="744"/>
        <v/>
      </c>
      <c r="CF777" s="163" t="str">
        <f t="shared" si="745"/>
        <v/>
      </c>
      <c r="CG777" s="163" t="str">
        <f t="shared" si="746"/>
        <v/>
      </c>
      <c r="CH777" s="163" t="str">
        <f t="shared" si="747"/>
        <v/>
      </c>
      <c r="CI777" s="163" t="str">
        <f t="shared" si="748"/>
        <v/>
      </c>
      <c r="CJ777" s="163" t="str">
        <f t="shared" si="749"/>
        <v/>
      </c>
      <c r="CK777" s="163" t="str">
        <f t="shared" si="750"/>
        <v/>
      </c>
      <c r="CL777" s="163" t="str">
        <f t="shared" si="751"/>
        <v/>
      </c>
      <c r="CM777" s="163" t="str">
        <f t="shared" si="752"/>
        <v/>
      </c>
      <c r="CN777" s="163"/>
      <c r="CO777" s="163"/>
      <c r="CP777" s="163" t="str">
        <f t="shared" si="753"/>
        <v/>
      </c>
      <c r="CQ777" s="163"/>
      <c r="CR777" s="163"/>
      <c r="CS777" s="185" t="str">
        <f t="shared" si="770"/>
        <v/>
      </c>
      <c r="CT777" s="70"/>
      <c r="CU777" s="70">
        <f t="shared" si="754"/>
        <v>0</v>
      </c>
      <c r="CV777" s="70">
        <f t="shared" si="755"/>
        <v>0</v>
      </c>
      <c r="CW777" s="70"/>
      <c r="CX777" s="96">
        <f t="shared" si="756"/>
        <v>0</v>
      </c>
      <c r="CY777" s="70"/>
      <c r="CZ777" s="70" t="e">
        <f t="shared" si="757"/>
        <v>#VALUE!</v>
      </c>
      <c r="DA777" s="70" t="e">
        <f t="shared" si="758"/>
        <v>#VALUE!</v>
      </c>
      <c r="DB777" s="70"/>
      <c r="DC777" s="70" t="b">
        <f t="shared" si="771"/>
        <v>0</v>
      </c>
      <c r="DD777" s="70">
        <f t="shared" si="759"/>
        <v>0</v>
      </c>
      <c r="DE777" s="70" t="str">
        <f t="shared" si="760"/>
        <v/>
      </c>
      <c r="DF777" s="70"/>
      <c r="DG777" s="70" t="str">
        <f t="shared" si="772"/>
        <v/>
      </c>
      <c r="DH777" s="70" t="b">
        <f t="shared" si="773"/>
        <v>0</v>
      </c>
      <c r="DI777" s="70" t="str">
        <f t="shared" si="774"/>
        <v/>
      </c>
      <c r="DJ777" s="70"/>
      <c r="DK777" s="70" t="str">
        <f t="shared" si="761"/>
        <v/>
      </c>
      <c r="DL777" s="70" t="str">
        <f t="shared" si="762"/>
        <v/>
      </c>
      <c r="DM777" s="70"/>
      <c r="DN777" s="70" t="str">
        <f t="shared" si="763"/>
        <v/>
      </c>
      <c r="DO777" s="70" t="str">
        <f>IF(DK777="","",AND((COUNTIF($DK$12:DL777,DK777))=1,(COUNTIF($DK$12:DL777,DL777))=1))</f>
        <v/>
      </c>
      <c r="DP777" s="70" t="str">
        <f>IF(DK777="","",AND((COUNTIF(DK777:$DL$812,DK777))=1,(COUNTIF(DK777:$DL$812,DL777))=1))</f>
        <v/>
      </c>
      <c r="DQ777" s="70"/>
      <c r="DR777" s="70" t="b">
        <f t="shared" si="764"/>
        <v>0</v>
      </c>
      <c r="DS777" s="70" t="b">
        <f t="shared" si="765"/>
        <v>0</v>
      </c>
      <c r="DT777" s="70">
        <f t="shared" si="775"/>
        <v>0</v>
      </c>
      <c r="DU777" s="70">
        <f t="shared" si="776"/>
        <v>0</v>
      </c>
      <c r="DV777" s="70" t="b">
        <f t="shared" si="766"/>
        <v>0</v>
      </c>
      <c r="DW777" s="70" t="b">
        <f t="shared" si="767"/>
        <v>0</v>
      </c>
      <c r="DX777" s="70"/>
      <c r="DY777" s="70" t="b">
        <f t="shared" si="768"/>
        <v>0</v>
      </c>
      <c r="DZ777" s="70">
        <f t="shared" si="769"/>
        <v>0</v>
      </c>
      <c r="EA777" s="70"/>
    </row>
    <row r="778" spans="1:131" x14ac:dyDescent="0.25">
      <c r="A778" s="24" t="str">
        <f t="shared" si="734"/>
        <v/>
      </c>
      <c r="B778" s="36"/>
      <c r="C778" s="37"/>
      <c r="D778" s="38"/>
      <c r="E778" s="37"/>
      <c r="F778" s="38"/>
      <c r="G778" s="39"/>
      <c r="H778" s="35"/>
      <c r="I778" s="30"/>
      <c r="J778" s="38"/>
      <c r="K778" s="36"/>
      <c r="L778" s="40"/>
      <c r="M778" s="43"/>
      <c r="N778" s="44"/>
      <c r="O778" s="35"/>
      <c r="P778" s="87"/>
      <c r="R778" s="70"/>
      <c r="S778" s="70"/>
      <c r="T778" s="99" t="s">
        <v>1697</v>
      </c>
      <c r="U778" s="146" t="s">
        <v>1698</v>
      </c>
      <c r="V778" s="70"/>
      <c r="W778" s="70"/>
      <c r="X778" s="70"/>
      <c r="Y778" s="70"/>
      <c r="Z778" t="b">
        <f t="shared" si="713"/>
        <v>0</v>
      </c>
      <c r="AA778" t="b">
        <f t="shared" si="735"/>
        <v>0</v>
      </c>
      <c r="AB778" t="b">
        <f t="shared" si="714"/>
        <v>0</v>
      </c>
      <c r="AC778" t="b">
        <f t="shared" si="715"/>
        <v>0</v>
      </c>
      <c r="AD778" s="101" t="b">
        <f t="shared" si="716"/>
        <v>0</v>
      </c>
      <c r="AE778" t="e">
        <f t="shared" si="717"/>
        <v>#VALUE!</v>
      </c>
      <c r="AF778" t="b">
        <f t="shared" si="718"/>
        <v>0</v>
      </c>
      <c r="AG778" s="135"/>
      <c r="AH778" s="82" t="b">
        <f t="shared" si="719"/>
        <v>0</v>
      </c>
      <c r="AI778" s="99" t="b">
        <f t="shared" si="720"/>
        <v>0</v>
      </c>
      <c r="AJ778" s="70" t="b">
        <f t="shared" si="721"/>
        <v>0</v>
      </c>
      <c r="AK778" s="111" t="b">
        <f t="shared" si="736"/>
        <v>0</v>
      </c>
      <c r="AL778" s="82" t="e">
        <f t="shared" si="722"/>
        <v>#VALUE!</v>
      </c>
      <c r="AM778" s="82" t="b">
        <f t="shared" si="723"/>
        <v>0</v>
      </c>
      <c r="AN778" s="82" t="b">
        <f t="shared" si="724"/>
        <v>0</v>
      </c>
      <c r="AO778" s="82" t="b">
        <f t="shared" si="737"/>
        <v>0</v>
      </c>
      <c r="AP778" s="82" t="b">
        <f t="shared" si="725"/>
        <v>0</v>
      </c>
      <c r="AQ778" s="82" t="b">
        <f t="shared" si="738"/>
        <v>0</v>
      </c>
      <c r="AR778" s="70">
        <f t="shared" si="739"/>
        <v>0</v>
      </c>
      <c r="AS778" s="82" t="b">
        <f t="shared" si="726"/>
        <v>0</v>
      </c>
      <c r="AT778" s="82" t="b">
        <f t="shared" si="727"/>
        <v>0</v>
      </c>
      <c r="AU778" s="82" t="b">
        <f t="shared" si="728"/>
        <v>0</v>
      </c>
      <c r="AV778" s="82" t="b">
        <f t="shared" si="729"/>
        <v>0</v>
      </c>
      <c r="AW778" s="82" t="b">
        <f t="shared" si="730"/>
        <v>0</v>
      </c>
      <c r="AX778" s="82" t="b">
        <f t="shared" si="731"/>
        <v>0</v>
      </c>
      <c r="AY778" s="82" t="b">
        <f t="shared" si="740"/>
        <v>0</v>
      </c>
      <c r="AZ778" s="82"/>
      <c r="BA778" s="82" t="b">
        <f t="shared" si="741"/>
        <v>0</v>
      </c>
      <c r="BB778" s="82" t="b">
        <f t="shared" si="742"/>
        <v>0</v>
      </c>
      <c r="BC778" s="82" t="b">
        <f t="shared" si="743"/>
        <v>0</v>
      </c>
      <c r="BD778" s="70"/>
      <c r="BE778" s="70" t="str">
        <f t="shared" si="732"/>
        <v/>
      </c>
      <c r="BF778" s="70">
        <v>767</v>
      </c>
      <c r="BG778" s="70"/>
      <c r="BH778" s="70"/>
      <c r="BI778" s="70"/>
      <c r="BJ778" s="70"/>
      <c r="BK778" s="70"/>
      <c r="BL778" s="70"/>
      <c r="BM778" s="70"/>
      <c r="BN778" s="70"/>
      <c r="BO778" s="70"/>
      <c r="BP778" s="70"/>
      <c r="BQ778" s="70"/>
      <c r="BR778" s="70"/>
      <c r="BS778" s="70" t="b">
        <f t="shared" si="733"/>
        <v>0</v>
      </c>
      <c r="BT778" s="70">
        <f>COUNTA(B779:$O$830)</f>
        <v>0</v>
      </c>
      <c r="BU778" s="70"/>
      <c r="BV778" s="163"/>
      <c r="BW778" s="163"/>
      <c r="BX778" s="163"/>
      <c r="BY778" s="163"/>
      <c r="BZ778" s="163"/>
      <c r="CA778" s="163"/>
      <c r="CB778" s="163"/>
      <c r="CC778" s="163"/>
      <c r="CD778" s="163"/>
      <c r="CE778" s="163" t="str">
        <f t="shared" si="744"/>
        <v/>
      </c>
      <c r="CF778" s="163" t="str">
        <f t="shared" si="745"/>
        <v/>
      </c>
      <c r="CG778" s="163" t="str">
        <f t="shared" si="746"/>
        <v/>
      </c>
      <c r="CH778" s="163" t="str">
        <f t="shared" si="747"/>
        <v/>
      </c>
      <c r="CI778" s="163" t="str">
        <f t="shared" si="748"/>
        <v/>
      </c>
      <c r="CJ778" s="163" t="str">
        <f t="shared" si="749"/>
        <v/>
      </c>
      <c r="CK778" s="163" t="str">
        <f t="shared" si="750"/>
        <v/>
      </c>
      <c r="CL778" s="163" t="str">
        <f t="shared" si="751"/>
        <v/>
      </c>
      <c r="CM778" s="163" t="str">
        <f t="shared" si="752"/>
        <v/>
      </c>
      <c r="CN778" s="163"/>
      <c r="CO778" s="163"/>
      <c r="CP778" s="163" t="str">
        <f t="shared" si="753"/>
        <v/>
      </c>
      <c r="CQ778" s="163"/>
      <c r="CR778" s="163"/>
      <c r="CS778" s="185" t="str">
        <f t="shared" si="770"/>
        <v/>
      </c>
      <c r="CT778" s="70"/>
      <c r="CU778" s="70">
        <f t="shared" si="754"/>
        <v>0</v>
      </c>
      <c r="CV778" s="70">
        <f t="shared" si="755"/>
        <v>0</v>
      </c>
      <c r="CW778" s="70"/>
      <c r="CX778" s="96">
        <f t="shared" si="756"/>
        <v>0</v>
      </c>
      <c r="CY778" s="70"/>
      <c r="CZ778" s="70" t="e">
        <f t="shared" si="757"/>
        <v>#VALUE!</v>
      </c>
      <c r="DA778" s="70" t="e">
        <f t="shared" si="758"/>
        <v>#VALUE!</v>
      </c>
      <c r="DB778" s="70"/>
      <c r="DC778" s="70" t="b">
        <f t="shared" si="771"/>
        <v>0</v>
      </c>
      <c r="DD778" s="70">
        <f t="shared" si="759"/>
        <v>0</v>
      </c>
      <c r="DE778" s="70" t="str">
        <f t="shared" si="760"/>
        <v/>
      </c>
      <c r="DF778" s="70"/>
      <c r="DG778" s="70" t="str">
        <f t="shared" si="772"/>
        <v/>
      </c>
      <c r="DH778" s="70" t="b">
        <f t="shared" si="773"/>
        <v>0</v>
      </c>
      <c r="DI778" s="70" t="str">
        <f t="shared" si="774"/>
        <v/>
      </c>
      <c r="DJ778" s="70"/>
      <c r="DK778" s="70" t="str">
        <f t="shared" si="761"/>
        <v/>
      </c>
      <c r="DL778" s="70" t="str">
        <f t="shared" si="762"/>
        <v/>
      </c>
      <c r="DM778" s="70"/>
      <c r="DN778" s="70" t="str">
        <f t="shared" si="763"/>
        <v/>
      </c>
      <c r="DO778" s="70" t="str">
        <f>IF(DK778="","",AND((COUNTIF($DK$12:DL778,DK778))=1,(COUNTIF($DK$12:DL778,DL778))=1))</f>
        <v/>
      </c>
      <c r="DP778" s="70" t="str">
        <f>IF(DK778="","",AND((COUNTIF(DK778:$DL$812,DK778))=1,(COUNTIF(DK778:$DL$812,DL778))=1))</f>
        <v/>
      </c>
      <c r="DQ778" s="70"/>
      <c r="DR778" s="70" t="b">
        <f t="shared" si="764"/>
        <v>0</v>
      </c>
      <c r="DS778" s="70" t="b">
        <f t="shared" si="765"/>
        <v>0</v>
      </c>
      <c r="DT778" s="70">
        <f t="shared" si="775"/>
        <v>0</v>
      </c>
      <c r="DU778" s="70">
        <f t="shared" si="776"/>
        <v>0</v>
      </c>
      <c r="DV778" s="70" t="b">
        <f t="shared" si="766"/>
        <v>0</v>
      </c>
      <c r="DW778" s="70" t="b">
        <f t="shared" si="767"/>
        <v>0</v>
      </c>
      <c r="DX778" s="70"/>
      <c r="DY778" s="70" t="b">
        <f t="shared" si="768"/>
        <v>0</v>
      </c>
      <c r="DZ778" s="70">
        <f t="shared" si="769"/>
        <v>0</v>
      </c>
      <c r="EA778" s="70"/>
    </row>
    <row r="779" spans="1:131" x14ac:dyDescent="0.25">
      <c r="A779" s="24" t="str">
        <f t="shared" si="734"/>
        <v/>
      </c>
      <c r="B779" s="36"/>
      <c r="C779" s="37"/>
      <c r="D779" s="38"/>
      <c r="E779" s="37"/>
      <c r="F779" s="38"/>
      <c r="G779" s="39"/>
      <c r="H779" s="35"/>
      <c r="I779" s="30"/>
      <c r="J779" s="38"/>
      <c r="K779" s="36"/>
      <c r="L779" s="40"/>
      <c r="M779" s="43"/>
      <c r="N779" s="44"/>
      <c r="O779" s="35"/>
      <c r="P779" s="87"/>
      <c r="R779" s="70"/>
      <c r="S779" s="70"/>
      <c r="T779" s="99" t="s">
        <v>1699</v>
      </c>
      <c r="U779" s="146" t="s">
        <v>1700</v>
      </c>
      <c r="V779" s="70"/>
      <c r="W779" s="70"/>
      <c r="X779" s="70"/>
      <c r="Y779" s="70"/>
      <c r="Z779" t="b">
        <f t="shared" si="713"/>
        <v>0</v>
      </c>
      <c r="AA779" t="b">
        <f t="shared" si="735"/>
        <v>0</v>
      </c>
      <c r="AB779" t="b">
        <f t="shared" si="714"/>
        <v>0</v>
      </c>
      <c r="AC779" t="b">
        <f t="shared" si="715"/>
        <v>0</v>
      </c>
      <c r="AD779" s="101" t="b">
        <f t="shared" si="716"/>
        <v>0</v>
      </c>
      <c r="AE779" t="e">
        <f t="shared" si="717"/>
        <v>#VALUE!</v>
      </c>
      <c r="AF779" t="b">
        <f t="shared" si="718"/>
        <v>0</v>
      </c>
      <c r="AG779" s="135"/>
      <c r="AH779" s="82" t="b">
        <f t="shared" si="719"/>
        <v>0</v>
      </c>
      <c r="AI779" s="99" t="b">
        <f t="shared" si="720"/>
        <v>0</v>
      </c>
      <c r="AJ779" s="70" t="b">
        <f t="shared" si="721"/>
        <v>0</v>
      </c>
      <c r="AK779" s="111" t="b">
        <f t="shared" si="736"/>
        <v>0</v>
      </c>
      <c r="AL779" s="82" t="e">
        <f t="shared" si="722"/>
        <v>#VALUE!</v>
      </c>
      <c r="AM779" s="82" t="b">
        <f t="shared" si="723"/>
        <v>0</v>
      </c>
      <c r="AN779" s="82" t="b">
        <f t="shared" si="724"/>
        <v>0</v>
      </c>
      <c r="AO779" s="82" t="b">
        <f t="shared" si="737"/>
        <v>0</v>
      </c>
      <c r="AP779" s="82" t="b">
        <f t="shared" si="725"/>
        <v>0</v>
      </c>
      <c r="AQ779" s="82" t="b">
        <f t="shared" si="738"/>
        <v>0</v>
      </c>
      <c r="AR779" s="70">
        <f t="shared" si="739"/>
        <v>0</v>
      </c>
      <c r="AS779" s="82" t="b">
        <f t="shared" si="726"/>
        <v>0</v>
      </c>
      <c r="AT779" s="82" t="b">
        <f t="shared" si="727"/>
        <v>0</v>
      </c>
      <c r="AU779" s="82" t="b">
        <f t="shared" si="728"/>
        <v>0</v>
      </c>
      <c r="AV779" s="82" t="b">
        <f t="shared" si="729"/>
        <v>0</v>
      </c>
      <c r="AW779" s="82" t="b">
        <f t="shared" si="730"/>
        <v>0</v>
      </c>
      <c r="AX779" s="82" t="b">
        <f t="shared" si="731"/>
        <v>0</v>
      </c>
      <c r="AY779" s="82" t="b">
        <f t="shared" si="740"/>
        <v>0</v>
      </c>
      <c r="AZ779" s="82"/>
      <c r="BA779" s="82" t="b">
        <f t="shared" si="741"/>
        <v>0</v>
      </c>
      <c r="BB779" s="82" t="b">
        <f t="shared" si="742"/>
        <v>0</v>
      </c>
      <c r="BC779" s="82" t="b">
        <f t="shared" si="743"/>
        <v>0</v>
      </c>
      <c r="BD779" s="70"/>
      <c r="BE779" s="70" t="str">
        <f t="shared" si="732"/>
        <v/>
      </c>
      <c r="BF779" s="70">
        <v>768</v>
      </c>
      <c r="BG779" s="70"/>
      <c r="BH779" s="70"/>
      <c r="BI779" s="70"/>
      <c r="BJ779" s="70"/>
      <c r="BK779" s="70"/>
      <c r="BL779" s="70"/>
      <c r="BM779" s="70"/>
      <c r="BN779" s="70"/>
      <c r="BO779" s="70"/>
      <c r="BP779" s="70"/>
      <c r="BQ779" s="70"/>
      <c r="BR779" s="70"/>
      <c r="BS779" s="70" t="b">
        <f t="shared" si="733"/>
        <v>0</v>
      </c>
      <c r="BT779" s="70">
        <f>COUNTA(B780:$O$830)</f>
        <v>0</v>
      </c>
      <c r="BU779" s="70"/>
      <c r="BV779" s="163"/>
      <c r="BW779" s="163"/>
      <c r="BX779" s="163"/>
      <c r="BY779" s="163"/>
      <c r="BZ779" s="163"/>
      <c r="CA779" s="163"/>
      <c r="CB779" s="163"/>
      <c r="CC779" s="163"/>
      <c r="CD779" s="163"/>
      <c r="CE779" s="163" t="str">
        <f t="shared" si="744"/>
        <v/>
      </c>
      <c r="CF779" s="163" t="str">
        <f t="shared" si="745"/>
        <v/>
      </c>
      <c r="CG779" s="163" t="str">
        <f t="shared" si="746"/>
        <v/>
      </c>
      <c r="CH779" s="163" t="str">
        <f t="shared" si="747"/>
        <v/>
      </c>
      <c r="CI779" s="163" t="str">
        <f t="shared" si="748"/>
        <v/>
      </c>
      <c r="CJ779" s="163" t="str">
        <f t="shared" si="749"/>
        <v/>
      </c>
      <c r="CK779" s="163" t="str">
        <f t="shared" si="750"/>
        <v/>
      </c>
      <c r="CL779" s="163" t="str">
        <f t="shared" si="751"/>
        <v/>
      </c>
      <c r="CM779" s="163" t="str">
        <f t="shared" si="752"/>
        <v/>
      </c>
      <c r="CN779" s="163"/>
      <c r="CO779" s="163"/>
      <c r="CP779" s="163" t="str">
        <f t="shared" si="753"/>
        <v/>
      </c>
      <c r="CQ779" s="163"/>
      <c r="CR779" s="163"/>
      <c r="CS779" s="185" t="str">
        <f t="shared" si="770"/>
        <v/>
      </c>
      <c r="CT779" s="70"/>
      <c r="CU779" s="70">
        <f t="shared" si="754"/>
        <v>0</v>
      </c>
      <c r="CV779" s="70">
        <f t="shared" si="755"/>
        <v>0</v>
      </c>
      <c r="CW779" s="70"/>
      <c r="CX779" s="96">
        <f t="shared" si="756"/>
        <v>0</v>
      </c>
      <c r="CY779" s="70"/>
      <c r="CZ779" s="70" t="e">
        <f t="shared" si="757"/>
        <v>#VALUE!</v>
      </c>
      <c r="DA779" s="70" t="e">
        <f t="shared" si="758"/>
        <v>#VALUE!</v>
      </c>
      <c r="DB779" s="70"/>
      <c r="DC779" s="70" t="b">
        <f t="shared" si="771"/>
        <v>0</v>
      </c>
      <c r="DD779" s="70">
        <f t="shared" si="759"/>
        <v>0</v>
      </c>
      <c r="DE779" s="70" t="str">
        <f t="shared" si="760"/>
        <v/>
      </c>
      <c r="DF779" s="70"/>
      <c r="DG779" s="70" t="str">
        <f t="shared" si="772"/>
        <v/>
      </c>
      <c r="DH779" s="70" t="b">
        <f t="shared" si="773"/>
        <v>0</v>
      </c>
      <c r="DI779" s="70" t="str">
        <f t="shared" si="774"/>
        <v/>
      </c>
      <c r="DJ779" s="70"/>
      <c r="DK779" s="70" t="str">
        <f t="shared" si="761"/>
        <v/>
      </c>
      <c r="DL779" s="70" t="str">
        <f t="shared" si="762"/>
        <v/>
      </c>
      <c r="DM779" s="70"/>
      <c r="DN779" s="70" t="str">
        <f t="shared" si="763"/>
        <v/>
      </c>
      <c r="DO779" s="70" t="str">
        <f>IF(DK779="","",AND((COUNTIF($DK$12:DL779,DK779))=1,(COUNTIF($DK$12:DL779,DL779))=1))</f>
        <v/>
      </c>
      <c r="DP779" s="70" t="str">
        <f>IF(DK779="","",AND((COUNTIF(DK779:$DL$812,DK779))=1,(COUNTIF(DK779:$DL$812,DL779))=1))</f>
        <v/>
      </c>
      <c r="DQ779" s="70"/>
      <c r="DR779" s="70" t="b">
        <f t="shared" si="764"/>
        <v>0</v>
      </c>
      <c r="DS779" s="70" t="b">
        <f t="shared" si="765"/>
        <v>0</v>
      </c>
      <c r="DT779" s="70">
        <f t="shared" si="775"/>
        <v>0</v>
      </c>
      <c r="DU779" s="70">
        <f t="shared" si="776"/>
        <v>0</v>
      </c>
      <c r="DV779" s="70" t="b">
        <f t="shared" si="766"/>
        <v>0</v>
      </c>
      <c r="DW779" s="70" t="b">
        <f t="shared" si="767"/>
        <v>0</v>
      </c>
      <c r="DX779" s="70"/>
      <c r="DY779" s="70" t="b">
        <f t="shared" si="768"/>
        <v>0</v>
      </c>
      <c r="DZ779" s="70">
        <f t="shared" si="769"/>
        <v>0</v>
      </c>
      <c r="EA779" s="70"/>
    </row>
    <row r="780" spans="1:131" x14ac:dyDescent="0.25">
      <c r="A780" s="24" t="str">
        <f t="shared" si="734"/>
        <v/>
      </c>
      <c r="B780" s="36"/>
      <c r="C780" s="37"/>
      <c r="D780" s="38"/>
      <c r="E780" s="37"/>
      <c r="F780" s="38"/>
      <c r="G780" s="39"/>
      <c r="H780" s="35"/>
      <c r="I780" s="30"/>
      <c r="J780" s="38"/>
      <c r="K780" s="36"/>
      <c r="L780" s="40"/>
      <c r="M780" s="43"/>
      <c r="N780" s="44"/>
      <c r="O780" s="35"/>
      <c r="P780" s="87"/>
      <c r="R780" s="70"/>
      <c r="S780" s="70"/>
      <c r="T780" s="99" t="s">
        <v>1701</v>
      </c>
      <c r="U780" s="146" t="s">
        <v>1702</v>
      </c>
      <c r="V780" s="70"/>
      <c r="W780" s="70"/>
      <c r="X780" s="70"/>
      <c r="Y780" s="70"/>
      <c r="Z780" t="b">
        <f t="shared" ref="Z780:Z812" si="777">NOT(OR(COUNTA(B780:O780,)=1,C780="C",C780="A",C780="P",C780="IMB",C780="F",C780="CT",C780="AT",C780="PT"))</f>
        <v>0</v>
      </c>
      <c r="AA780" t="b">
        <f t="shared" si="735"/>
        <v>0</v>
      </c>
      <c r="AB780" t="b">
        <f t="shared" ref="AB780:AB812" si="778">IF(COUNTA(B780:O780,)=1,FALSE,AND(OR(C780="CT",C780="AT",C780="PT"),D780&lt;&gt;""))</f>
        <v>0</v>
      </c>
      <c r="AC780" t="b">
        <f t="shared" ref="AC780:AC812" si="779">IF(ISBLANK(C780),FALSE,IF((((ISBLANK(D780))+(C780&lt;&gt;"c")+(C780&lt;&gt;"a")+(C780&lt;&gt;"p"))=4),FALSE,IF(OR(C780="P",C780="ct",C780="at",C780="pt"),FALSE,IF(OR(ISERROR(SEARCH("/",D780)),(NOT(ISBLANK(D780))+(C780="c")+(C780="a")+(C780="p")=1)),TRUE,OR(((AND((MID(D780,SEARCH("/",D780),3))="/ft",C780="c")+(AND((MID(D780,SEARCH("/",D780),3))="/ae",C780="a"))+(AND((MID(D780,SEARCH("/",D780),3))="/of",C780="c")))+(ISNUMBER(MID(D780,SEARCH("/",D780)+1,LEN(D780)-SEARCH("/",D780))*1)))&lt;&gt;1,SEARCH("/",D780)&lt;&gt;6,IF(OR(LEFT(D780,2)="2A",LEFT(D780,2)="2B"),ISERROR(VALUE(MID(D780,3,3))),ISERROR(VALUE(LEFT(D780,5)))))))))</f>
        <v>0</v>
      </c>
      <c r="AD780" s="101" t="b">
        <f t="shared" ref="AD780:AD812" si="780">IF(ISBLANK(E780),FALSE,OR(C780&amp;D780=E780&amp;F780,LEFT(D780,2)="20"))</f>
        <v>0</v>
      </c>
      <c r="AE780" t="e">
        <f t="shared" ref="AE780:AE812" si="781">TEXT($I$3,"00000")&lt;&gt;MID(D780,1,SEARCH("/",D780)-1)</f>
        <v>#VALUE!</v>
      </c>
      <c r="AF780" t="b">
        <f t="shared" ref="AF780:AF812" si="782">NOT(OR(COUNTA(B780:O780,)=1,E780="C",E780="A",E780="P",E780="IMB",E780="F",E780="CT",E780="AT",E780="PT"))</f>
        <v>0</v>
      </c>
      <c r="AG780" s="135"/>
      <c r="AH780" s="82" t="b">
        <f t="shared" ref="AH780:AH812" si="783">IF(COUNTA(B780:O780,)=1,FALSE,IF(ISNA(LOOKUP(C780&amp;E780&amp;H780,ceh)),TRUE,IF(C780&amp;E780&amp;H780&lt;&gt;LOOKUP(C780&amp;E780&amp;H780,ceh),TRUE,FALSE)))</f>
        <v>0</v>
      </c>
      <c r="AI780" s="99" t="b">
        <f t="shared" ref="AI780:AI812" si="784">IF(COUNTA(B780:O780,)=1,FALSE,AND(OR(E780="CT",E780="AT",E780="PT"),F780&lt;&gt;""))</f>
        <v>0</v>
      </c>
      <c r="AJ780" s="70" t="b">
        <f t="shared" ref="AJ780:AJ812" si="785">IF(ISBLANK(E780),FALSE,IF((((ISBLANK(F780))+(E780&lt;&gt;"c")+(E780&lt;&gt;"a")+(E780&lt;&gt;"p"))=4),FALSE,IF(OR(E780="P",E780="ct",E780="at",E780="pt"),FALSE,IF(OR(ISERROR(SEARCH("/",F780)),(NOT(ISBLANK(F780))+(E780="c")+(E780="a")+(E780="p")=1)),TRUE,OR(((AND((MID(F780,SEARCH("/",F780),3))="/ft",E780="c")+(AND((MID(F780,SEARCH("/",F780),3))="/ae",E780="a"))+(AND((MID(F780,SEARCH("/",F780),3))="/of",E780="c")))+(ISNUMBER(MID(F780,SEARCH("/",F780)+1,LEN(F780)-SEARCH("/",F780))*1)))&lt;&gt;1,SEARCH("/",F780)&lt;&gt;6,IF(OR(LEFT(F780,2)="2A",LEFT(F780,2)="2B"),ISERROR(VALUE(MID(F780,3,3))),ISERROR(VALUE(LEFT(F780,5)))))))))</f>
        <v>0</v>
      </c>
      <c r="AK780" s="111" t="b">
        <f t="shared" si="736"/>
        <v>0</v>
      </c>
      <c r="AL780" s="82" t="e">
        <f t="shared" ref="AL780:AL812" si="786">TEXT($I$3,"00000")&lt;&gt;MID(F780,1,SEARCH("/",F780)-1)</f>
        <v>#VALUE!</v>
      </c>
      <c r="AM780" s="82" t="b">
        <f t="shared" ref="AM780:AM812" si="787">IF(COUNTA(B780:O780,)=1,FALSE,OR(G780=0,ISBLANK(G780),ISTEXT(G780)))</f>
        <v>0</v>
      </c>
      <c r="AN780" s="82" t="b">
        <f t="shared" ref="AN780:AN812" si="788">((C780&amp;E780="cimb")+(C780&amp;E880="cf")+(C780&amp;E780="aimb")+(C780&amp;E780="af")+(C780&amp;E780="pf")+(C780&amp;E780="imbc")+(C780&amp;E780="fc")+(C780&amp;E780="imba")+(C780&amp;E780="fa")+(C780&amp;E780="fp")+(G780&lt;&gt;7))=2</f>
        <v>0</v>
      </c>
      <c r="AO780" s="82" t="b">
        <f t="shared" si="737"/>
        <v>0</v>
      </c>
      <c r="AP780" s="82" t="b">
        <f t="shared" ref="AP780:AP812" si="789">IF(AND(COUNTA(B780:O780,)&lt;&gt;1,ISBLANK(H780)),TRUE,IF(ISNA(LOOKUP(H780,Diamètre_Conduite)),TRUE,IF(H780&lt;&gt;LOOKUP(H780,Diamètre_Conduite),TRUE,FALSE)))</f>
        <v>0</v>
      </c>
      <c r="AQ780" s="82" t="b">
        <f t="shared" si="738"/>
        <v>0</v>
      </c>
      <c r="AR780" s="70">
        <f t="shared" si="739"/>
        <v>0</v>
      </c>
      <c r="AS780" s="82" t="b">
        <f t="shared" ref="AS780:AS812" si="790">IF(COUNTA(B780:O780,)=1,FALSE,IF(ISNA(LOOKUP(K780,diamcable)),TRUE,IF(K780&lt;&gt;LOOKUP(K780,diamcable),TRUE,FALSE)))</f>
        <v>0</v>
      </c>
      <c r="AT780" s="82" t="b">
        <f t="shared" ref="AT780:AT812" si="791">IF(OR(AND(C780="",E780="",H780=""),COUNTA(B780:O780,)=1),FALSE,IF(ISNA(LOOKUP(C780&amp;E780,CE)),TRUE,IF(C780&amp;E780&lt;&gt;LOOKUP(C780&amp;E780,CE),TRUE,FALSE)))</f>
        <v>0</v>
      </c>
      <c r="AU780" s="82" t="b">
        <f t="shared" ref="AU780:AU812" si="792">IF(OR(COUNTA(B780:O780,)=1,M780=""),FALSE,OR(AND(C780="c",OR(B780="se",B780="ss")),AND(C780="c",NOT(OR(M780="oui transition égout petit pied droit",M780="oui transition égout grand pied droit",M780="oui percement avec plus de 4 alvéoles",M780="oui percement petit pied droit",M780="oui percement grand pied droit"))),AND(C780="a",NOT(OR(M780="oui renforcement appui sans commande d'appui",M780="oui remplacement appui",M780="oui renforcement appui avec commande d'appui"))),(C780&lt;&gt;"c")+(C780&lt;&gt;"a")=2))</f>
        <v>0</v>
      </c>
      <c r="AV780" s="82" t="b">
        <f t="shared" ref="AV780:AV812" si="793">IF(OR(COUNTA(B780:O780,)=1,N780=""),FALSE,OR(AND(E780="c",NOT(OR(N780="oui transition égout petit pied droit",N780="oui transition égout grand pied droit",N780="oui percement avec plus de 4 alvéoles",N780="oui percement petit pied droit",N780="oui percement grand pied droit"))),AND(E780="a",NOT(OR(N780="oui renforcement appui sans commande d'appui",N780="oui remplacement appui",N780="oui renforcement appui avec commande d'appui"))),(E780&lt;&gt;"c")+(E780&lt;&gt;"a")=2))</f>
        <v>0</v>
      </c>
      <c r="AW780" s="82" t="b">
        <f t="shared" ref="AW780:AW812" si="794">IF(OR(COUNTA(B780:O780,)=1,O780=""),FALSE,IF(((O780="A PEO")+(O780="B PEO")+(O780="A Manchon &gt; 2dm3")+(O780="A Micro Manchon &lt; 2dm3")+(O780="B Manchon &gt; 2dm3")+(O780="B Micro Manchon &lt; 2dm3")+(O780="A PMSB")+(O780="B PMSB")+(O780=""))&lt;&gt;1,TRUE,IF(AND((LEFT(O780,1)="a"),OR((C780="c"),(C780="a"))),FALSE,IF(AND((LEFT(O780,1)="b"),OR(E780="c",E780="a")),FALSE,TRUE))))</f>
        <v>0</v>
      </c>
      <c r="AX780" s="82" t="b">
        <f t="shared" ref="AX780:AX812" si="795">IF(OR(COUNTA(B780:O780,)=1,O780=""),FALSE,IF(((O780="A PB Chambre")+(O780="B PB Chambre")+(O780="A PB Appui")+(O780="B PB Appui")+(O780=""))&lt;&gt;1,TRUE,IF((((O780="A PB Chambre")+(C780="c"))=2)+(((O780="B PB Chambre")+(E780="c"))=2)+(((O780="A PB Appui")+(C780="a"))=2)+(((O780="B PB Appui")+(E780="a"))=2),FALSE,TRUE)))</f>
        <v>0</v>
      </c>
      <c r="AY780" s="82" t="b">
        <f t="shared" si="740"/>
        <v>0</v>
      </c>
      <c r="AZ780" s="82"/>
      <c r="BA780" s="82" t="b">
        <f t="shared" si="741"/>
        <v>0</v>
      </c>
      <c r="BB780" s="82" t="b">
        <f t="shared" si="742"/>
        <v>0</v>
      </c>
      <c r="BC780" s="82" t="b">
        <f t="shared" si="743"/>
        <v>0</v>
      </c>
      <c r="BD780" s="70"/>
      <c r="BE780" s="70" t="str">
        <f t="shared" ref="BE780:BE800" si="796">IF(ISERR(LEFT(D780,SEARCH("/",D780,1)-1)),"",LEFT(D780,SEARCH("/",D780,1)-1))</f>
        <v/>
      </c>
      <c r="BF780" s="70">
        <v>769</v>
      </c>
      <c r="BG780" s="70"/>
      <c r="BH780" s="70"/>
      <c r="BI780" s="70"/>
      <c r="BJ780" s="70"/>
      <c r="BK780" s="70"/>
      <c r="BL780" s="70"/>
      <c r="BM780" s="70"/>
      <c r="BN780" s="70"/>
      <c r="BO780" s="70"/>
      <c r="BP780" s="70"/>
      <c r="BQ780" s="70"/>
      <c r="BR780" s="70"/>
      <c r="BS780" s="70" t="b">
        <f t="shared" ref="BS780:BS812" si="797">IF(AND(COUNTA(B780:O780)=0,BT780&lt;&gt;0),TRUE,FALSE)</f>
        <v>0</v>
      </c>
      <c r="BT780" s="70">
        <f>COUNTA(B781:$O$830)</f>
        <v>0</v>
      </c>
      <c r="BU780" s="70"/>
      <c r="BV780" s="163"/>
      <c r="BW780" s="163"/>
      <c r="BX780" s="163"/>
      <c r="BY780" s="163"/>
      <c r="BZ780" s="163"/>
      <c r="CA780" s="163"/>
      <c r="CB780" s="163"/>
      <c r="CC780" s="163"/>
      <c r="CD780" s="163"/>
      <c r="CE780" s="163" t="str">
        <f t="shared" si="744"/>
        <v/>
      </c>
      <c r="CF780" s="163" t="str">
        <f t="shared" si="745"/>
        <v/>
      </c>
      <c r="CG780" s="163" t="str">
        <f t="shared" si="746"/>
        <v/>
      </c>
      <c r="CH780" s="163" t="str">
        <f t="shared" si="747"/>
        <v/>
      </c>
      <c r="CI780" s="163" t="str">
        <f t="shared" si="748"/>
        <v/>
      </c>
      <c r="CJ780" s="163" t="str">
        <f t="shared" si="749"/>
        <v/>
      </c>
      <c r="CK780" s="163" t="str">
        <f t="shared" si="750"/>
        <v/>
      </c>
      <c r="CL780" s="163" t="str">
        <f t="shared" si="751"/>
        <v/>
      </c>
      <c r="CM780" s="163" t="str">
        <f t="shared" si="752"/>
        <v/>
      </c>
      <c r="CN780" s="163"/>
      <c r="CO780" s="163"/>
      <c r="CP780" s="163" t="str">
        <f t="shared" si="753"/>
        <v/>
      </c>
      <c r="CQ780" s="163"/>
      <c r="CR780" s="163"/>
      <c r="CS780" s="185" t="str">
        <f t="shared" si="770"/>
        <v/>
      </c>
      <c r="CT780" s="70"/>
      <c r="CU780" s="70">
        <f t="shared" si="754"/>
        <v>0</v>
      </c>
      <c r="CV780" s="70">
        <f t="shared" si="755"/>
        <v>0</v>
      </c>
      <c r="CW780" s="70"/>
      <c r="CX780" s="96">
        <f t="shared" si="756"/>
        <v>0</v>
      </c>
      <c r="CY780" s="70"/>
      <c r="CZ780" s="70" t="e">
        <f t="shared" si="757"/>
        <v>#VALUE!</v>
      </c>
      <c r="DA780" s="70" t="e">
        <f t="shared" si="758"/>
        <v>#VALUE!</v>
      </c>
      <c r="DB780" s="70"/>
      <c r="DC780" s="70" t="b">
        <f t="shared" si="771"/>
        <v>0</v>
      </c>
      <c r="DD780" s="70">
        <f t="shared" si="759"/>
        <v>0</v>
      </c>
      <c r="DE780" s="70" t="str">
        <f t="shared" si="760"/>
        <v/>
      </c>
      <c r="DF780" s="70"/>
      <c r="DG780" s="70" t="str">
        <f t="shared" si="772"/>
        <v/>
      </c>
      <c r="DH780" s="70" t="b">
        <f t="shared" si="773"/>
        <v>0</v>
      </c>
      <c r="DI780" s="70" t="str">
        <f t="shared" si="774"/>
        <v/>
      </c>
      <c r="DJ780" s="70"/>
      <c r="DK780" s="70" t="str">
        <f t="shared" si="761"/>
        <v/>
      </c>
      <c r="DL780" s="70" t="str">
        <f t="shared" si="762"/>
        <v/>
      </c>
      <c r="DM780" s="70"/>
      <c r="DN780" s="70" t="str">
        <f t="shared" si="763"/>
        <v/>
      </c>
      <c r="DO780" s="70" t="str">
        <f>IF(DK780="","",AND((COUNTIF($DK$12:DL780,DK780))=1,(COUNTIF($DK$12:DL780,DL780))=1))</f>
        <v/>
      </c>
      <c r="DP780" s="70" t="str">
        <f>IF(DK780="","",AND((COUNTIF(DK780:$DL$812,DK780))=1,(COUNTIF(DK780:$DL$812,DL780))=1))</f>
        <v/>
      </c>
      <c r="DQ780" s="70"/>
      <c r="DR780" s="70" t="b">
        <f t="shared" si="764"/>
        <v>0</v>
      </c>
      <c r="DS780" s="70" t="b">
        <f t="shared" si="765"/>
        <v>0</v>
      </c>
      <c r="DT780" s="70">
        <f t="shared" si="775"/>
        <v>0</v>
      </c>
      <c r="DU780" s="70">
        <f t="shared" si="776"/>
        <v>0</v>
      </c>
      <c r="DV780" s="70" t="b">
        <f t="shared" si="766"/>
        <v>0</v>
      </c>
      <c r="DW780" s="70" t="b">
        <f t="shared" si="767"/>
        <v>0</v>
      </c>
      <c r="DX780" s="70"/>
      <c r="DY780" s="70" t="b">
        <f t="shared" si="768"/>
        <v>0</v>
      </c>
      <c r="DZ780" s="70">
        <f t="shared" si="769"/>
        <v>0</v>
      </c>
      <c r="EA780" s="70"/>
    </row>
    <row r="781" spans="1:131" x14ac:dyDescent="0.25">
      <c r="A781" s="24" t="str">
        <f t="shared" ref="A781:A812" si="798">IF(BS781=TRUE,"ligne vide interdite","")</f>
        <v/>
      </c>
      <c r="B781" s="36"/>
      <c r="C781" s="37"/>
      <c r="D781" s="38"/>
      <c r="E781" s="37"/>
      <c r="F781" s="38"/>
      <c r="G781" s="39"/>
      <c r="H781" s="35"/>
      <c r="I781" s="30"/>
      <c r="J781" s="38"/>
      <c r="K781" s="36"/>
      <c r="L781" s="40"/>
      <c r="M781" s="43"/>
      <c r="N781" s="44"/>
      <c r="O781" s="35"/>
      <c r="P781" s="87"/>
      <c r="R781" s="70"/>
      <c r="S781" s="70"/>
      <c r="T781" s="99" t="s">
        <v>1703</v>
      </c>
      <c r="U781" s="146" t="s">
        <v>1704</v>
      </c>
      <c r="V781" s="70"/>
      <c r="W781" s="70"/>
      <c r="X781" s="70"/>
      <c r="Y781" s="70"/>
      <c r="Z781" t="b">
        <f t="shared" si="777"/>
        <v>0</v>
      </c>
      <c r="AA781" t="b">
        <f t="shared" ref="AA781:AA812" si="799">AND($DN$11&gt;1,DN781=TRUE)</f>
        <v>0</v>
      </c>
      <c r="AB781" t="b">
        <f t="shared" si="778"/>
        <v>0</v>
      </c>
      <c r="AC781" t="b">
        <f t="shared" si="779"/>
        <v>0</v>
      </c>
      <c r="AD781" s="101" t="b">
        <f t="shared" si="780"/>
        <v>0</v>
      </c>
      <c r="AE781" t="e">
        <f t="shared" si="781"/>
        <v>#VALUE!</v>
      </c>
      <c r="AF781" t="b">
        <f t="shared" si="782"/>
        <v>0</v>
      </c>
      <c r="AG781" s="135"/>
      <c r="AH781" s="82" t="b">
        <f t="shared" si="783"/>
        <v>0</v>
      </c>
      <c r="AI781" s="99" t="b">
        <f t="shared" si="784"/>
        <v>0</v>
      </c>
      <c r="AJ781" s="70" t="b">
        <f t="shared" si="785"/>
        <v>0</v>
      </c>
      <c r="AK781" s="111" t="b">
        <f t="shared" ref="AK781:AK812" si="800">IF(ISBLANK(E781),FALSE,OR(C781&amp;D781=E781&amp;F781,LEFT(F781,2)="20"))</f>
        <v>0</v>
      </c>
      <c r="AL781" s="82" t="e">
        <f t="shared" si="786"/>
        <v>#VALUE!</v>
      </c>
      <c r="AM781" s="82" t="b">
        <f t="shared" si="787"/>
        <v>0</v>
      </c>
      <c r="AN781" s="82" t="b">
        <f t="shared" si="788"/>
        <v>0</v>
      </c>
      <c r="AO781" s="82" t="b">
        <f t="shared" ref="AO781:AO812" si="801">OR(AP781,AND((ISERROR(SEARCH("t",B781))+(H781&lt;&gt;"sous tubage existant"))=1,(H781&lt;&gt;"sous tubage existant")))</f>
        <v>0</v>
      </c>
      <c r="AP781" s="82" t="b">
        <f t="shared" si="789"/>
        <v>0</v>
      </c>
      <c r="AQ781" s="82" t="b">
        <f t="shared" ref="AQ781:AQ812" si="802">OR(AND(I781="oui",J781=""),(I781="oui")+(J781="6/8mm")+(J781="8/10mm")+(J781="11/14mm")+(J781="13/16mm")+(J781="15/18mm")+(J781="16/20mm")+(J781="21/25mm")+(J781="27/32mm")=1)</f>
        <v>0</v>
      </c>
      <c r="AR781" s="70">
        <f t="shared" ref="AR781:AR812" si="803">IF(I781="Oui",OR(((AND((K781&lt;=8),((LEFT(J781,SEARCH("/",J781,1)-1)*1)&lt;=11)))+(AND((K781&gt;8),(K781&lt;=12),((LEFT(J781,SEARCH("/",J781,1)-1)*1)&lt;=15)))+(AND((K781&gt;12),(K781&lt;=16),((LEFT(J781,SEARCH("/",J781,1)-1)*1)&lt;=21)))+(AND((K781&gt;16),((LEFT(J781,SEARCH("/",J781,1)-1)*1)&lt;=27))))&lt;&gt;1,(K781)&gt;(LEFT(J781,SEARCH("/",J781,1)-1)-(ROUNDUP((MID(J781,SEARCH("/",J781,1)+1,(SEARCH("mm",J781,1)-1)-SEARCH("/",J781,1))-(LEFT(J781,SEARCH("/",J781,1)-1)))/2,0)))),)</f>
        <v>0</v>
      </c>
      <c r="AS781" s="82" t="b">
        <f t="shared" si="790"/>
        <v>0</v>
      </c>
      <c r="AT781" s="82" t="b">
        <f t="shared" si="791"/>
        <v>0</v>
      </c>
      <c r="AU781" s="82" t="b">
        <f t="shared" si="792"/>
        <v>0</v>
      </c>
      <c r="AV781" s="82" t="b">
        <f t="shared" si="793"/>
        <v>0</v>
      </c>
      <c r="AW781" s="82" t="b">
        <f t="shared" si="794"/>
        <v>0</v>
      </c>
      <c r="AX781" s="82" t="b">
        <f t="shared" si="795"/>
        <v>0</v>
      </c>
      <c r="AY781" s="82" t="b">
        <f t="shared" ref="AY781:AY812" si="804">COUNTIF(AW781:AX781,TRUE)=2</f>
        <v>0</v>
      </c>
      <c r="AZ781" s="82"/>
      <c r="BA781" s="82" t="b">
        <f t="shared" ref="BA781:BA812" si="805">IF(AND(C781&amp;E781="cc",H781=150,I781="oui"),FALSE,AND(I781="oui",NOT(OR(C781&amp;E781&lt;&gt;"cc",NOT(H781=100)))))</f>
        <v>0</v>
      </c>
      <c r="BB781" s="82" t="b">
        <f t="shared" ref="BB781:BB812" si="806">AND(I781="oui",NOT(OR(C781&amp;E781&lt;&gt;"cc",G781&lt;100,NOT(OR(H781=60,H781=80)))))</f>
        <v>0</v>
      </c>
      <c r="BC781" s="82" t="b">
        <f t="shared" ref="BC781:BC812" si="807">IF(OR(I781="",AND(I781="oui",C781&amp;E781="cc")),FALSE,TRUE)</f>
        <v>0</v>
      </c>
      <c r="BD781" s="70"/>
      <c r="BE781" s="70" t="str">
        <f t="shared" si="796"/>
        <v/>
      </c>
      <c r="BF781" s="70">
        <v>770</v>
      </c>
      <c r="BG781" s="70"/>
      <c r="BH781" s="70"/>
      <c r="BI781" s="70"/>
      <c r="BJ781" s="70"/>
      <c r="BK781" s="70"/>
      <c r="BL781" s="70"/>
      <c r="BM781" s="70"/>
      <c r="BN781" s="70"/>
      <c r="BO781" s="70"/>
      <c r="BP781" s="70"/>
      <c r="BQ781" s="70"/>
      <c r="BR781" s="70"/>
      <c r="BS781" s="70" t="b">
        <f t="shared" si="797"/>
        <v>0</v>
      </c>
      <c r="BT781" s="70">
        <f>COUNTA(B782:$O$830)</f>
        <v>0</v>
      </c>
      <c r="BU781" s="70"/>
      <c r="BV781" s="163"/>
      <c r="BW781" s="163"/>
      <c r="BX781" s="163"/>
      <c r="BY781" s="163"/>
      <c r="BZ781" s="163"/>
      <c r="CA781" s="163"/>
      <c r="CB781" s="163"/>
      <c r="CC781" s="163"/>
      <c r="CD781" s="163"/>
      <c r="CE781" s="163" t="str">
        <f t="shared" ref="CE781:CE812" si="808">IF(OR(BV781="",BV781="non"),"",IF(LEFT(BV781,3)="oui","Oui",""))</f>
        <v/>
      </c>
      <c r="CF781" s="163" t="str">
        <f t="shared" ref="CF781:CF812" si="809">IF(BW781="","",BW781)</f>
        <v/>
      </c>
      <c r="CG781" s="163" t="str">
        <f t="shared" ref="CG781:CG812" si="810">IF(BX781="","",BX781)</f>
        <v/>
      </c>
      <c r="CH781" s="163" t="str">
        <f t="shared" ref="CH781:CH812" si="811">IF(BY781="","",BY781)</f>
        <v/>
      </c>
      <c r="CI781" s="163" t="str">
        <f t="shared" ref="CI781:CI812" si="812">IF(OR(BZ781=0,BZ781="non"),"",BZ781)</f>
        <v/>
      </c>
      <c r="CJ781" s="163" t="str">
        <f t="shared" ref="CJ781:CJ812" si="813">IF(OR(CA781=0,CA781="non"),"",CA781)</f>
        <v/>
      </c>
      <c r="CK781" s="163" t="str">
        <f t="shared" ref="CK781:CK812" si="814">IF(AND(CL781="",CM781=""),"",IF(AND(CL781&lt;&gt;"",CM781&lt;&gt;""),CL781&amp;" + "&amp;CM781,CL781&amp;CM781))</f>
        <v/>
      </c>
      <c r="CL781" s="163" t="str">
        <f t="shared" ref="CL781:CL812" si="815">IF(OR(CB781="non",CB781=0),"",CB781)</f>
        <v/>
      </c>
      <c r="CM781" s="163" t="str">
        <f t="shared" ref="CM781:CM812" si="816">IF(OR(CC781=0,CC781="non"),"",IF(CC781="PB Appui A","A PB Appui",IF(CC781="PB Appui B","B PB Appui",IF(CC781="PB Chambre A","A PB Chambre",IF(CC781="PB Chambre B","B PB Chambre",CC781)))))</f>
        <v/>
      </c>
      <c r="CN781" s="163"/>
      <c r="CO781" s="163"/>
      <c r="CP781" s="163" t="str">
        <f t="shared" ref="CP781:CP812" si="817">IF(OR(CO781="",CO781="non"),"",CO781)</f>
        <v/>
      </c>
      <c r="CQ781" s="163"/>
      <c r="CR781" s="163"/>
      <c r="CS781" s="185" t="str">
        <f t="shared" si="770"/>
        <v/>
      </c>
      <c r="CT781" s="70"/>
      <c r="CU781" s="70">
        <f t="shared" ref="CU781:CU812" si="818">IF(C781="c",D781,0)</f>
        <v>0</v>
      </c>
      <c r="CV781" s="70">
        <f t="shared" ref="CV781:CV812" si="819">IF(C781="a",D781,0)</f>
        <v>0</v>
      </c>
      <c r="CW781" s="70"/>
      <c r="CX781" s="96">
        <f t="shared" ref="CX781:CX812" si="820">IF(COUNTA(B781:O781,)&gt;1,1,0)</f>
        <v>0</v>
      </c>
      <c r="CY781" s="70"/>
      <c r="CZ781" s="70" t="e">
        <f t="shared" ref="CZ781:CZ811" si="821">TEXT($I$3,"00000")&lt;&gt;MID(D781,1,SEARCH("/",D781)-1)</f>
        <v>#VALUE!</v>
      </c>
      <c r="DA781" s="70" t="e">
        <f t="shared" ref="DA781:DA812" si="822">MID(D781,1,SEARCH("/",D781)-1)</f>
        <v>#VALUE!</v>
      </c>
      <c r="DB781" s="70"/>
      <c r="DC781" s="70" t="b">
        <f t="shared" si="771"/>
        <v>0</v>
      </c>
      <c r="DD781" s="70">
        <f t="shared" ref="DD781:DD812" si="823">IF(OR(B781="se",B781="ss"),OR(NOT(ISNA(MATCH("se"&amp;E781&amp;F781,$DE$12:$DE$812,0))),NOT(ISNA(MATCH("ss"&amp;E781&amp;F781,$DE$12:$DE$812,0)))),)</f>
        <v>0</v>
      </c>
      <c r="DE781" s="70" t="str">
        <f t="shared" ref="DE781:DE812" si="824">B781&amp;C781&amp;D781</f>
        <v/>
      </c>
      <c r="DF781" s="70"/>
      <c r="DG781" s="70" t="str">
        <f t="shared" si="772"/>
        <v/>
      </c>
      <c r="DH781" s="70" t="b">
        <f t="shared" si="773"/>
        <v>0</v>
      </c>
      <c r="DI781" s="70" t="str">
        <f t="shared" si="774"/>
        <v/>
      </c>
      <c r="DJ781" s="70"/>
      <c r="DK781" s="70" t="str">
        <f t="shared" ref="DK781:DK812" si="825">IF((C781="a")+(C781="c")+(C781="p")+(E781="a")+(E781="c")+(E781="p")=0,"",IF(((C781="a")+(C781="c")+(C781="p"))=1,C781&amp;D781,C781&amp;ROW(D781)&amp;"a"))</f>
        <v/>
      </c>
      <c r="DL781" s="70" t="str">
        <f t="shared" ref="DL781:DL812" si="826">IF((C781="a")+(C781="c")+(C781="p")+(E781="a")+(E781="c")+(E781="p")=0,"",IF(((E781="a")+(E781="c")+(E781="p"))=1,E781&amp;F781,E800&amp;ROW(F781)&amp;"b"))</f>
        <v/>
      </c>
      <c r="DM781" s="70"/>
      <c r="DN781" s="70" t="str">
        <f t="shared" ref="DN781:DN812" si="827">IF($DO$11&lt;$DP$11,DO781,DP781)</f>
        <v/>
      </c>
      <c r="DO781" s="70" t="str">
        <f>IF(DK781="","",AND((COUNTIF($DK$12:DL781,DK781))=1,(COUNTIF($DK$12:DL781,DL781))=1))</f>
        <v/>
      </c>
      <c r="DP781" s="70" t="str">
        <f>IF(DK781="","",AND((COUNTIF(DK781:$DL$812,DK781))=1,(COUNTIF(DK781:$DL$812,DL781))=1))</f>
        <v/>
      </c>
      <c r="DQ781" s="70"/>
      <c r="DR781" s="70" t="b">
        <f t="shared" ref="DR781:DR812" si="828">IF(LEFT(M781,13)="oui percement",COUNTIF($DT$12:$DT$1613,DT781)&gt;1,FALSE)</f>
        <v>0</v>
      </c>
      <c r="DS781" s="70" t="b">
        <f t="shared" ref="DS781:DS812" si="829">IF(RIGHT(M781,5)="appui",COUNTIF($DU$12:$DU$1613,DU781)&gt;1,FALSE)</f>
        <v>0</v>
      </c>
      <c r="DT781" s="70">
        <f t="shared" si="775"/>
        <v>0</v>
      </c>
      <c r="DU781" s="70">
        <f t="shared" si="776"/>
        <v>0</v>
      </c>
      <c r="DV781" s="70" t="b">
        <f t="shared" ref="DV781:DV812" si="830">IF(LEFT(N781,13)="oui percement",COUNTIF($DT$12:$DT$1613,DT1582)&gt;1,FALSE)</f>
        <v>0</v>
      </c>
      <c r="DW781" s="70" t="b">
        <f t="shared" ref="DW781:DW811" si="831">IF(RIGHT(N781,5)="appui",COUNTIF($DU$12:$DU$1613,DU1582)&gt;1,FALSE)</f>
        <v>0</v>
      </c>
      <c r="DX781" s="70"/>
      <c r="DY781" s="70" t="b">
        <f t="shared" ref="DY781:DY812" si="832">IF(OR(O781="",O781="non"),FALSE,(COUNTIF($DZ$12:$DZ$812,DZ781))&gt;1)</f>
        <v>0</v>
      </c>
      <c r="DZ781" s="70">
        <f t="shared" ref="DZ781:DZ812" si="833">IF(LEFT(O781,1)="a",D781,IF(LEFT(O781,1)="b",F781,))</f>
        <v>0</v>
      </c>
      <c r="EA781" s="70"/>
    </row>
    <row r="782" spans="1:131" x14ac:dyDescent="0.25">
      <c r="A782" s="24" t="str">
        <f t="shared" si="798"/>
        <v/>
      </c>
      <c r="B782" s="36"/>
      <c r="C782" s="37"/>
      <c r="D782" s="38"/>
      <c r="E782" s="37"/>
      <c r="F782" s="38"/>
      <c r="G782" s="39"/>
      <c r="H782" s="35"/>
      <c r="I782" s="30"/>
      <c r="J782" s="38"/>
      <c r="K782" s="36"/>
      <c r="L782" s="40"/>
      <c r="M782" s="43"/>
      <c r="N782" s="44"/>
      <c r="O782" s="35"/>
      <c r="P782" s="87"/>
      <c r="R782" s="70"/>
      <c r="S782" s="70"/>
      <c r="T782" s="99" t="s">
        <v>1705</v>
      </c>
      <c r="U782" s="146" t="s">
        <v>1706</v>
      </c>
      <c r="V782" s="70"/>
      <c r="W782" s="70"/>
      <c r="X782" s="70"/>
      <c r="Y782" s="70"/>
      <c r="Z782" t="b">
        <f t="shared" si="777"/>
        <v>0</v>
      </c>
      <c r="AA782" t="b">
        <f t="shared" si="799"/>
        <v>0</v>
      </c>
      <c r="AB782" t="b">
        <f t="shared" si="778"/>
        <v>0</v>
      </c>
      <c r="AC782" t="b">
        <f t="shared" si="779"/>
        <v>0</v>
      </c>
      <c r="AD782" s="101" t="b">
        <f t="shared" si="780"/>
        <v>0</v>
      </c>
      <c r="AE782" t="e">
        <f t="shared" si="781"/>
        <v>#VALUE!</v>
      </c>
      <c r="AF782" t="b">
        <f t="shared" si="782"/>
        <v>0</v>
      </c>
      <c r="AG782" s="135"/>
      <c r="AH782" s="82" t="b">
        <f t="shared" si="783"/>
        <v>0</v>
      </c>
      <c r="AI782" s="99" t="b">
        <f t="shared" si="784"/>
        <v>0</v>
      </c>
      <c r="AJ782" s="70" t="b">
        <f t="shared" si="785"/>
        <v>0</v>
      </c>
      <c r="AK782" s="111" t="b">
        <f t="shared" si="800"/>
        <v>0</v>
      </c>
      <c r="AL782" s="82" t="e">
        <f t="shared" si="786"/>
        <v>#VALUE!</v>
      </c>
      <c r="AM782" s="82" t="b">
        <f t="shared" si="787"/>
        <v>0</v>
      </c>
      <c r="AN782" s="82" t="b">
        <f t="shared" si="788"/>
        <v>0</v>
      </c>
      <c r="AO782" s="82" t="b">
        <f t="shared" si="801"/>
        <v>0</v>
      </c>
      <c r="AP782" s="82" t="b">
        <f t="shared" si="789"/>
        <v>0</v>
      </c>
      <c r="AQ782" s="82" t="b">
        <f t="shared" si="802"/>
        <v>0</v>
      </c>
      <c r="AR782" s="70">
        <f t="shared" si="803"/>
        <v>0</v>
      </c>
      <c r="AS782" s="82" t="b">
        <f t="shared" si="790"/>
        <v>0</v>
      </c>
      <c r="AT782" s="82" t="b">
        <f t="shared" si="791"/>
        <v>0</v>
      </c>
      <c r="AU782" s="82" t="b">
        <f t="shared" si="792"/>
        <v>0</v>
      </c>
      <c r="AV782" s="82" t="b">
        <f t="shared" si="793"/>
        <v>0</v>
      </c>
      <c r="AW782" s="82" t="b">
        <f t="shared" si="794"/>
        <v>0</v>
      </c>
      <c r="AX782" s="82" t="b">
        <f t="shared" si="795"/>
        <v>0</v>
      </c>
      <c r="AY782" s="82" t="b">
        <f t="shared" si="804"/>
        <v>0</v>
      </c>
      <c r="AZ782" s="82"/>
      <c r="BA782" s="82" t="b">
        <f t="shared" si="805"/>
        <v>0</v>
      </c>
      <c r="BB782" s="82" t="b">
        <f t="shared" si="806"/>
        <v>0</v>
      </c>
      <c r="BC782" s="82" t="b">
        <f t="shared" si="807"/>
        <v>0</v>
      </c>
      <c r="BD782" s="70"/>
      <c r="BE782" s="70" t="str">
        <f t="shared" si="796"/>
        <v/>
      </c>
      <c r="BF782" s="70">
        <v>771</v>
      </c>
      <c r="BG782" s="70"/>
      <c r="BH782" s="70"/>
      <c r="BI782" s="70"/>
      <c r="BJ782" s="70"/>
      <c r="BK782" s="70"/>
      <c r="BL782" s="70"/>
      <c r="BM782" s="70"/>
      <c r="BN782" s="70"/>
      <c r="BO782" s="70"/>
      <c r="BP782" s="70"/>
      <c r="BQ782" s="70"/>
      <c r="BR782" s="70"/>
      <c r="BS782" s="70" t="b">
        <f t="shared" si="797"/>
        <v>0</v>
      </c>
      <c r="BT782" s="70">
        <f>COUNTA(B783:$O$830)</f>
        <v>0</v>
      </c>
      <c r="BU782" s="70"/>
      <c r="BV782" s="163"/>
      <c r="BW782" s="163"/>
      <c r="BX782" s="163"/>
      <c r="BY782" s="163"/>
      <c r="BZ782" s="163"/>
      <c r="CA782" s="163"/>
      <c r="CB782" s="163"/>
      <c r="CC782" s="163"/>
      <c r="CD782" s="163"/>
      <c r="CE782" s="163" t="str">
        <f t="shared" si="808"/>
        <v/>
      </c>
      <c r="CF782" s="163" t="str">
        <f t="shared" si="809"/>
        <v/>
      </c>
      <c r="CG782" s="163" t="str">
        <f t="shared" si="810"/>
        <v/>
      </c>
      <c r="CH782" s="163" t="str">
        <f t="shared" si="811"/>
        <v/>
      </c>
      <c r="CI782" s="163" t="str">
        <f t="shared" si="812"/>
        <v/>
      </c>
      <c r="CJ782" s="163" t="str">
        <f t="shared" si="813"/>
        <v/>
      </c>
      <c r="CK782" s="163" t="str">
        <f t="shared" si="814"/>
        <v/>
      </c>
      <c r="CL782" s="163" t="str">
        <f t="shared" si="815"/>
        <v/>
      </c>
      <c r="CM782" s="163" t="str">
        <f t="shared" si="816"/>
        <v/>
      </c>
      <c r="CN782" s="163"/>
      <c r="CO782" s="163"/>
      <c r="CP782" s="163" t="str">
        <f t="shared" si="817"/>
        <v/>
      </c>
      <c r="CQ782" s="163"/>
      <c r="CR782" s="163"/>
      <c r="CS782" s="185" t="str">
        <f t="shared" si="770"/>
        <v/>
      </c>
      <c r="CT782" s="70"/>
      <c r="CU782" s="70">
        <f t="shared" si="818"/>
        <v>0</v>
      </c>
      <c r="CV782" s="70">
        <f t="shared" si="819"/>
        <v>0</v>
      </c>
      <c r="CW782" s="70"/>
      <c r="CX782" s="96">
        <f t="shared" si="820"/>
        <v>0</v>
      </c>
      <c r="CY782" s="70"/>
      <c r="CZ782" s="70" t="e">
        <f t="shared" si="821"/>
        <v>#VALUE!</v>
      </c>
      <c r="DA782" s="70" t="e">
        <f t="shared" si="822"/>
        <v>#VALUE!</v>
      </c>
      <c r="DB782" s="70"/>
      <c r="DC782" s="70" t="b">
        <f t="shared" si="771"/>
        <v>0</v>
      </c>
      <c r="DD782" s="70">
        <f t="shared" si="823"/>
        <v>0</v>
      </c>
      <c r="DE782" s="70" t="str">
        <f t="shared" si="824"/>
        <v/>
      </c>
      <c r="DF782" s="70"/>
      <c r="DG782" s="70" t="str">
        <f t="shared" si="772"/>
        <v/>
      </c>
      <c r="DH782" s="70" t="b">
        <f t="shared" si="773"/>
        <v>0</v>
      </c>
      <c r="DI782" s="70" t="str">
        <f t="shared" si="774"/>
        <v/>
      </c>
      <c r="DJ782" s="70"/>
      <c r="DK782" s="70" t="str">
        <f t="shared" si="825"/>
        <v/>
      </c>
      <c r="DL782" s="70" t="str">
        <f t="shared" si="826"/>
        <v/>
      </c>
      <c r="DM782" s="70"/>
      <c r="DN782" s="70" t="str">
        <f t="shared" si="827"/>
        <v/>
      </c>
      <c r="DO782" s="70" t="str">
        <f>IF(DK782="","",AND((COUNTIF($DK$12:DL782,DK782))=1,(COUNTIF($DK$12:DL782,DL782))=1))</f>
        <v/>
      </c>
      <c r="DP782" s="70" t="str">
        <f>IF(DK782="","",AND((COUNTIF(DK782:$DL$812,DK782))=1,(COUNTIF(DK782:$DL$812,DL782))=1))</f>
        <v/>
      </c>
      <c r="DQ782" s="70"/>
      <c r="DR782" s="70" t="b">
        <f t="shared" si="828"/>
        <v>0</v>
      </c>
      <c r="DS782" s="70" t="b">
        <f t="shared" si="829"/>
        <v>0</v>
      </c>
      <c r="DT782" s="70">
        <f t="shared" si="775"/>
        <v>0</v>
      </c>
      <c r="DU782" s="70">
        <f t="shared" si="776"/>
        <v>0</v>
      </c>
      <c r="DV782" s="70" t="b">
        <f t="shared" si="830"/>
        <v>0</v>
      </c>
      <c r="DW782" s="70" t="b">
        <f t="shared" si="831"/>
        <v>0</v>
      </c>
      <c r="DX782" s="70"/>
      <c r="DY782" s="70" t="b">
        <f t="shared" si="832"/>
        <v>0</v>
      </c>
      <c r="DZ782" s="70">
        <f t="shared" si="833"/>
        <v>0</v>
      </c>
      <c r="EA782" s="70"/>
    </row>
    <row r="783" spans="1:131" x14ac:dyDescent="0.25">
      <c r="A783" s="24" t="str">
        <f t="shared" si="798"/>
        <v/>
      </c>
      <c r="B783" s="36"/>
      <c r="C783" s="37"/>
      <c r="D783" s="38"/>
      <c r="E783" s="37"/>
      <c r="F783" s="38"/>
      <c r="G783" s="39"/>
      <c r="H783" s="35"/>
      <c r="I783" s="30"/>
      <c r="J783" s="38"/>
      <c r="K783" s="36"/>
      <c r="L783" s="40"/>
      <c r="M783" s="43"/>
      <c r="N783" s="44"/>
      <c r="O783" s="35"/>
      <c r="P783" s="87"/>
      <c r="R783" s="70"/>
      <c r="S783" s="70"/>
      <c r="T783" s="99" t="s">
        <v>1707</v>
      </c>
      <c r="U783" s="146" t="s">
        <v>1708</v>
      </c>
      <c r="V783" s="70"/>
      <c r="W783" s="70"/>
      <c r="X783" s="70"/>
      <c r="Y783" s="70"/>
      <c r="Z783" t="b">
        <f t="shared" si="777"/>
        <v>0</v>
      </c>
      <c r="AA783" t="b">
        <f t="shared" si="799"/>
        <v>0</v>
      </c>
      <c r="AB783" t="b">
        <f t="shared" si="778"/>
        <v>0</v>
      </c>
      <c r="AC783" t="b">
        <f t="shared" si="779"/>
        <v>0</v>
      </c>
      <c r="AD783" s="101" t="b">
        <f t="shared" si="780"/>
        <v>0</v>
      </c>
      <c r="AE783" t="e">
        <f t="shared" si="781"/>
        <v>#VALUE!</v>
      </c>
      <c r="AF783" t="b">
        <f t="shared" si="782"/>
        <v>0</v>
      </c>
      <c r="AG783" s="135"/>
      <c r="AH783" s="82" t="b">
        <f t="shared" si="783"/>
        <v>0</v>
      </c>
      <c r="AI783" s="99" t="b">
        <f t="shared" si="784"/>
        <v>0</v>
      </c>
      <c r="AJ783" s="70" t="b">
        <f t="shared" si="785"/>
        <v>0</v>
      </c>
      <c r="AK783" s="111" t="b">
        <f t="shared" si="800"/>
        <v>0</v>
      </c>
      <c r="AL783" s="82" t="e">
        <f t="shared" si="786"/>
        <v>#VALUE!</v>
      </c>
      <c r="AM783" s="82" t="b">
        <f t="shared" si="787"/>
        <v>0</v>
      </c>
      <c r="AN783" s="82" t="b">
        <f t="shared" si="788"/>
        <v>0</v>
      </c>
      <c r="AO783" s="82" t="b">
        <f t="shared" si="801"/>
        <v>0</v>
      </c>
      <c r="AP783" s="82" t="b">
        <f t="shared" si="789"/>
        <v>0</v>
      </c>
      <c r="AQ783" s="82" t="b">
        <f t="shared" si="802"/>
        <v>0</v>
      </c>
      <c r="AR783" s="70">
        <f t="shared" si="803"/>
        <v>0</v>
      </c>
      <c r="AS783" s="82" t="b">
        <f t="shared" si="790"/>
        <v>0</v>
      </c>
      <c r="AT783" s="82" t="b">
        <f t="shared" si="791"/>
        <v>0</v>
      </c>
      <c r="AU783" s="82" t="b">
        <f t="shared" si="792"/>
        <v>0</v>
      </c>
      <c r="AV783" s="82" t="b">
        <f t="shared" si="793"/>
        <v>0</v>
      </c>
      <c r="AW783" s="82" t="b">
        <f t="shared" si="794"/>
        <v>0</v>
      </c>
      <c r="AX783" s="82" t="b">
        <f t="shared" si="795"/>
        <v>0</v>
      </c>
      <c r="AY783" s="82" t="b">
        <f t="shared" si="804"/>
        <v>0</v>
      </c>
      <c r="AZ783" s="82"/>
      <c r="BA783" s="82" t="b">
        <f t="shared" si="805"/>
        <v>0</v>
      </c>
      <c r="BB783" s="82" t="b">
        <f t="shared" si="806"/>
        <v>0</v>
      </c>
      <c r="BC783" s="82" t="b">
        <f t="shared" si="807"/>
        <v>0</v>
      </c>
      <c r="BD783" s="70"/>
      <c r="BE783" s="70" t="str">
        <f t="shared" si="796"/>
        <v/>
      </c>
      <c r="BF783" s="70">
        <v>772</v>
      </c>
      <c r="BG783" s="70"/>
      <c r="BH783" s="70"/>
      <c r="BI783" s="70"/>
      <c r="BJ783" s="70"/>
      <c r="BK783" s="70"/>
      <c r="BL783" s="70"/>
      <c r="BM783" s="70"/>
      <c r="BN783" s="70"/>
      <c r="BO783" s="70"/>
      <c r="BP783" s="70"/>
      <c r="BQ783" s="70"/>
      <c r="BR783" s="70"/>
      <c r="BS783" s="70" t="b">
        <f t="shared" si="797"/>
        <v>0</v>
      </c>
      <c r="BT783" s="70">
        <f>COUNTA(B784:$O$830)</f>
        <v>0</v>
      </c>
      <c r="BU783" s="70"/>
      <c r="BV783" s="163"/>
      <c r="BW783" s="163"/>
      <c r="BX783" s="163"/>
      <c r="BY783" s="163"/>
      <c r="BZ783" s="163"/>
      <c r="CA783" s="163"/>
      <c r="CB783" s="163"/>
      <c r="CC783" s="163"/>
      <c r="CD783" s="163"/>
      <c r="CE783" s="163" t="str">
        <f t="shared" si="808"/>
        <v/>
      </c>
      <c r="CF783" s="163" t="str">
        <f t="shared" si="809"/>
        <v/>
      </c>
      <c r="CG783" s="163" t="str">
        <f t="shared" si="810"/>
        <v/>
      </c>
      <c r="CH783" s="163" t="str">
        <f t="shared" si="811"/>
        <v/>
      </c>
      <c r="CI783" s="163" t="str">
        <f t="shared" si="812"/>
        <v/>
      </c>
      <c r="CJ783" s="163" t="str">
        <f t="shared" si="813"/>
        <v/>
      </c>
      <c r="CK783" s="163" t="str">
        <f t="shared" si="814"/>
        <v/>
      </c>
      <c r="CL783" s="163" t="str">
        <f t="shared" si="815"/>
        <v/>
      </c>
      <c r="CM783" s="163" t="str">
        <f t="shared" si="816"/>
        <v/>
      </c>
      <c r="CN783" s="163"/>
      <c r="CO783" s="163"/>
      <c r="CP783" s="163" t="str">
        <f t="shared" si="817"/>
        <v/>
      </c>
      <c r="CQ783" s="163"/>
      <c r="CR783" s="163"/>
      <c r="CS783" s="185" t="str">
        <f t="shared" ref="CS783:CS812" si="834">IF(OR(CQ783="",CQ783="non"),"",CQ783)&amp;IF(AND(NOT(OR(CQ783="",CQ783="non")),NOT(OR(CR783="",CR783="non")))," + ","")&amp;IF(OR(CR783="",CR783="non"),"",CR783)</f>
        <v/>
      </c>
      <c r="CT783" s="70"/>
      <c r="CU783" s="70">
        <f t="shared" si="818"/>
        <v>0</v>
      </c>
      <c r="CV783" s="70">
        <f t="shared" si="819"/>
        <v>0</v>
      </c>
      <c r="CW783" s="70"/>
      <c r="CX783" s="96">
        <f t="shared" si="820"/>
        <v>0</v>
      </c>
      <c r="CY783" s="70"/>
      <c r="CZ783" s="70" t="e">
        <f t="shared" si="821"/>
        <v>#VALUE!</v>
      </c>
      <c r="DA783" s="70" t="e">
        <f t="shared" si="822"/>
        <v>#VALUE!</v>
      </c>
      <c r="DB783" s="70"/>
      <c r="DC783" s="70" t="b">
        <f t="shared" si="771"/>
        <v>0</v>
      </c>
      <c r="DD783" s="70">
        <f t="shared" si="823"/>
        <v>0</v>
      </c>
      <c r="DE783" s="70" t="str">
        <f t="shared" si="824"/>
        <v/>
      </c>
      <c r="DF783" s="70"/>
      <c r="DG783" s="70" t="str">
        <f t="shared" si="772"/>
        <v/>
      </c>
      <c r="DH783" s="70" t="b">
        <f t="shared" si="773"/>
        <v>0</v>
      </c>
      <c r="DI783" s="70" t="str">
        <f t="shared" si="774"/>
        <v/>
      </c>
      <c r="DJ783" s="70"/>
      <c r="DK783" s="70" t="str">
        <f t="shared" si="825"/>
        <v/>
      </c>
      <c r="DL783" s="70" t="str">
        <f t="shared" si="826"/>
        <v/>
      </c>
      <c r="DM783" s="70"/>
      <c r="DN783" s="70" t="str">
        <f t="shared" si="827"/>
        <v/>
      </c>
      <c r="DO783" s="70" t="str">
        <f>IF(DK783="","",AND((COUNTIF($DK$12:DL783,DK783))=1,(COUNTIF($DK$12:DL783,DL783))=1))</f>
        <v/>
      </c>
      <c r="DP783" s="70" t="str">
        <f>IF(DK783="","",AND((COUNTIF(DK783:$DL$812,DK783))=1,(COUNTIF(DK783:$DL$812,DL783))=1))</f>
        <v/>
      </c>
      <c r="DQ783" s="70"/>
      <c r="DR783" s="70" t="b">
        <f t="shared" si="828"/>
        <v>0</v>
      </c>
      <c r="DS783" s="70" t="b">
        <f t="shared" si="829"/>
        <v>0</v>
      </c>
      <c r="DT783" s="70">
        <f t="shared" si="775"/>
        <v>0</v>
      </c>
      <c r="DU783" s="70">
        <f t="shared" si="776"/>
        <v>0</v>
      </c>
      <c r="DV783" s="70" t="b">
        <f t="shared" si="830"/>
        <v>0</v>
      </c>
      <c r="DW783" s="70" t="b">
        <f t="shared" si="831"/>
        <v>0</v>
      </c>
      <c r="DX783" s="70"/>
      <c r="DY783" s="70" t="b">
        <f t="shared" si="832"/>
        <v>0</v>
      </c>
      <c r="DZ783" s="70">
        <f t="shared" si="833"/>
        <v>0</v>
      </c>
      <c r="EA783" s="70"/>
    </row>
    <row r="784" spans="1:131" x14ac:dyDescent="0.25">
      <c r="A784" s="24" t="str">
        <f t="shared" si="798"/>
        <v/>
      </c>
      <c r="B784" s="36"/>
      <c r="C784" s="37"/>
      <c r="D784" s="38"/>
      <c r="E784" s="37"/>
      <c r="F784" s="38"/>
      <c r="G784" s="39"/>
      <c r="H784" s="35"/>
      <c r="I784" s="30"/>
      <c r="J784" s="38"/>
      <c r="K784" s="36"/>
      <c r="L784" s="40"/>
      <c r="M784" s="43"/>
      <c r="N784" s="44"/>
      <c r="O784" s="35"/>
      <c r="P784" s="87"/>
      <c r="R784" s="70"/>
      <c r="S784" s="70"/>
      <c r="T784" s="99" t="s">
        <v>1709</v>
      </c>
      <c r="U784" s="146" t="s">
        <v>1710</v>
      </c>
      <c r="V784" s="70"/>
      <c r="W784" s="70"/>
      <c r="X784" s="70"/>
      <c r="Y784" s="70"/>
      <c r="Z784" t="b">
        <f t="shared" si="777"/>
        <v>0</v>
      </c>
      <c r="AA784" t="b">
        <f t="shared" si="799"/>
        <v>0</v>
      </c>
      <c r="AB784" t="b">
        <f t="shared" si="778"/>
        <v>0</v>
      </c>
      <c r="AC784" t="b">
        <f t="shared" si="779"/>
        <v>0</v>
      </c>
      <c r="AD784" s="101" t="b">
        <f t="shared" si="780"/>
        <v>0</v>
      </c>
      <c r="AE784" t="e">
        <f t="shared" si="781"/>
        <v>#VALUE!</v>
      </c>
      <c r="AF784" t="b">
        <f t="shared" si="782"/>
        <v>0</v>
      </c>
      <c r="AG784" s="135"/>
      <c r="AH784" s="82" t="b">
        <f t="shared" si="783"/>
        <v>0</v>
      </c>
      <c r="AI784" s="99" t="b">
        <f t="shared" si="784"/>
        <v>0</v>
      </c>
      <c r="AJ784" s="70" t="b">
        <f t="shared" si="785"/>
        <v>0</v>
      </c>
      <c r="AK784" s="111" t="b">
        <f t="shared" si="800"/>
        <v>0</v>
      </c>
      <c r="AL784" s="82" t="e">
        <f t="shared" si="786"/>
        <v>#VALUE!</v>
      </c>
      <c r="AM784" s="82" t="b">
        <f t="shared" si="787"/>
        <v>0</v>
      </c>
      <c r="AN784" s="82" t="b">
        <f t="shared" si="788"/>
        <v>0</v>
      </c>
      <c r="AO784" s="82" t="b">
        <f t="shared" si="801"/>
        <v>0</v>
      </c>
      <c r="AP784" s="82" t="b">
        <f t="shared" si="789"/>
        <v>0</v>
      </c>
      <c r="AQ784" s="82" t="b">
        <f t="shared" si="802"/>
        <v>0</v>
      </c>
      <c r="AR784" s="70">
        <f t="shared" si="803"/>
        <v>0</v>
      </c>
      <c r="AS784" s="82" t="b">
        <f t="shared" si="790"/>
        <v>0</v>
      </c>
      <c r="AT784" s="82" t="b">
        <f t="shared" si="791"/>
        <v>0</v>
      </c>
      <c r="AU784" s="82" t="b">
        <f t="shared" si="792"/>
        <v>0</v>
      </c>
      <c r="AV784" s="82" t="b">
        <f t="shared" si="793"/>
        <v>0</v>
      </c>
      <c r="AW784" s="82" t="b">
        <f t="shared" si="794"/>
        <v>0</v>
      </c>
      <c r="AX784" s="82" t="b">
        <f t="shared" si="795"/>
        <v>0</v>
      </c>
      <c r="AY784" s="82" t="b">
        <f t="shared" si="804"/>
        <v>0</v>
      </c>
      <c r="AZ784" s="82"/>
      <c r="BA784" s="82" t="b">
        <f t="shared" si="805"/>
        <v>0</v>
      </c>
      <c r="BB784" s="82" t="b">
        <f t="shared" si="806"/>
        <v>0</v>
      </c>
      <c r="BC784" s="82" t="b">
        <f t="shared" si="807"/>
        <v>0</v>
      </c>
      <c r="BD784" s="70"/>
      <c r="BE784" s="70" t="str">
        <f t="shared" si="796"/>
        <v/>
      </c>
      <c r="BF784" s="70">
        <v>773</v>
      </c>
      <c r="BG784" s="70"/>
      <c r="BH784" s="70"/>
      <c r="BI784" s="70"/>
      <c r="BJ784" s="70"/>
      <c r="BK784" s="70"/>
      <c r="BL784" s="70"/>
      <c r="BM784" s="70"/>
      <c r="BN784" s="70"/>
      <c r="BO784" s="70"/>
      <c r="BP784" s="70"/>
      <c r="BQ784" s="70"/>
      <c r="BR784" s="70"/>
      <c r="BS784" s="70" t="b">
        <f t="shared" si="797"/>
        <v>0</v>
      </c>
      <c r="BT784" s="70">
        <f>COUNTA(B785:$O$830)</f>
        <v>0</v>
      </c>
      <c r="BU784" s="70"/>
      <c r="BV784" s="163"/>
      <c r="BW784" s="163"/>
      <c r="BX784" s="163"/>
      <c r="BY784" s="163"/>
      <c r="BZ784" s="163"/>
      <c r="CA784" s="163"/>
      <c r="CB784" s="163"/>
      <c r="CC784" s="163"/>
      <c r="CD784" s="163"/>
      <c r="CE784" s="163" t="str">
        <f t="shared" si="808"/>
        <v/>
      </c>
      <c r="CF784" s="163" t="str">
        <f t="shared" si="809"/>
        <v/>
      </c>
      <c r="CG784" s="163" t="str">
        <f t="shared" si="810"/>
        <v/>
      </c>
      <c r="CH784" s="163" t="str">
        <f t="shared" si="811"/>
        <v/>
      </c>
      <c r="CI784" s="163" t="str">
        <f t="shared" si="812"/>
        <v/>
      </c>
      <c r="CJ784" s="163" t="str">
        <f t="shared" si="813"/>
        <v/>
      </c>
      <c r="CK784" s="163" t="str">
        <f t="shared" si="814"/>
        <v/>
      </c>
      <c r="CL784" s="163" t="str">
        <f t="shared" si="815"/>
        <v/>
      </c>
      <c r="CM784" s="163" t="str">
        <f t="shared" si="816"/>
        <v/>
      </c>
      <c r="CN784" s="163"/>
      <c r="CO784" s="163"/>
      <c r="CP784" s="163" t="str">
        <f t="shared" si="817"/>
        <v/>
      </c>
      <c r="CQ784" s="163"/>
      <c r="CR784" s="163"/>
      <c r="CS784" s="185" t="str">
        <f t="shared" si="834"/>
        <v/>
      </c>
      <c r="CT784" s="70"/>
      <c r="CU784" s="70">
        <f t="shared" si="818"/>
        <v>0</v>
      </c>
      <c r="CV784" s="70">
        <f t="shared" si="819"/>
        <v>0</v>
      </c>
      <c r="CW784" s="70"/>
      <c r="CX784" s="96">
        <f t="shared" si="820"/>
        <v>0</v>
      </c>
      <c r="CY784" s="70"/>
      <c r="CZ784" s="70" t="e">
        <f t="shared" si="821"/>
        <v>#VALUE!</v>
      </c>
      <c r="DA784" s="70" t="e">
        <f t="shared" si="822"/>
        <v>#VALUE!</v>
      </c>
      <c r="DB784" s="70"/>
      <c r="DC784" s="70" t="b">
        <f t="shared" si="771"/>
        <v>0</v>
      </c>
      <c r="DD784" s="70">
        <f t="shared" si="823"/>
        <v>0</v>
      </c>
      <c r="DE784" s="70" t="str">
        <f t="shared" si="824"/>
        <v/>
      </c>
      <c r="DF784" s="70"/>
      <c r="DG784" s="70" t="str">
        <f t="shared" si="772"/>
        <v/>
      </c>
      <c r="DH784" s="70" t="b">
        <f t="shared" si="773"/>
        <v>0</v>
      </c>
      <c r="DI784" s="70" t="str">
        <f t="shared" si="774"/>
        <v/>
      </c>
      <c r="DJ784" s="70"/>
      <c r="DK784" s="70" t="str">
        <f t="shared" si="825"/>
        <v/>
      </c>
      <c r="DL784" s="70" t="str">
        <f t="shared" si="826"/>
        <v/>
      </c>
      <c r="DM784" s="70"/>
      <c r="DN784" s="70" t="str">
        <f t="shared" si="827"/>
        <v/>
      </c>
      <c r="DO784" s="70" t="str">
        <f>IF(DK784="","",AND((COUNTIF($DK$12:DL784,DK784))=1,(COUNTIF($DK$12:DL784,DL784))=1))</f>
        <v/>
      </c>
      <c r="DP784" s="70" t="str">
        <f>IF(DK784="","",AND((COUNTIF(DK784:$DL$812,DK784))=1,(COUNTIF(DK784:$DL$812,DL784))=1))</f>
        <v/>
      </c>
      <c r="DQ784" s="70"/>
      <c r="DR784" s="70" t="b">
        <f t="shared" si="828"/>
        <v>0</v>
      </c>
      <c r="DS784" s="70" t="b">
        <f t="shared" si="829"/>
        <v>0</v>
      </c>
      <c r="DT784" s="70">
        <f t="shared" si="775"/>
        <v>0</v>
      </c>
      <c r="DU784" s="70">
        <f t="shared" si="776"/>
        <v>0</v>
      </c>
      <c r="DV784" s="70" t="b">
        <f t="shared" si="830"/>
        <v>0</v>
      </c>
      <c r="DW784" s="70" t="b">
        <f t="shared" si="831"/>
        <v>0</v>
      </c>
      <c r="DX784" s="70"/>
      <c r="DY784" s="70" t="b">
        <f t="shared" si="832"/>
        <v>0</v>
      </c>
      <c r="DZ784" s="70">
        <f t="shared" si="833"/>
        <v>0</v>
      </c>
      <c r="EA784" s="70"/>
    </row>
    <row r="785" spans="1:131" x14ac:dyDescent="0.25">
      <c r="A785" s="24" t="str">
        <f t="shared" si="798"/>
        <v/>
      </c>
      <c r="B785" s="36"/>
      <c r="C785" s="37"/>
      <c r="D785" s="38"/>
      <c r="E785" s="37"/>
      <c r="F785" s="38"/>
      <c r="G785" s="39"/>
      <c r="H785" s="35"/>
      <c r="I785" s="30"/>
      <c r="J785" s="38"/>
      <c r="K785" s="36"/>
      <c r="L785" s="40"/>
      <c r="M785" s="43"/>
      <c r="N785" s="44"/>
      <c r="O785" s="35"/>
      <c r="P785" s="87"/>
      <c r="R785" s="70"/>
      <c r="S785" s="70"/>
      <c r="T785" s="99" t="s">
        <v>1711</v>
      </c>
      <c r="U785" s="146" t="s">
        <v>1712</v>
      </c>
      <c r="V785" s="70"/>
      <c r="W785" s="70"/>
      <c r="X785" s="70"/>
      <c r="Y785" s="70"/>
      <c r="Z785" t="b">
        <f t="shared" si="777"/>
        <v>0</v>
      </c>
      <c r="AA785" t="b">
        <f t="shared" si="799"/>
        <v>0</v>
      </c>
      <c r="AB785" t="b">
        <f t="shared" si="778"/>
        <v>0</v>
      </c>
      <c r="AC785" t="b">
        <f t="shared" si="779"/>
        <v>0</v>
      </c>
      <c r="AD785" s="101" t="b">
        <f t="shared" si="780"/>
        <v>0</v>
      </c>
      <c r="AE785" t="e">
        <f t="shared" si="781"/>
        <v>#VALUE!</v>
      </c>
      <c r="AF785" t="b">
        <f t="shared" si="782"/>
        <v>0</v>
      </c>
      <c r="AG785" s="135"/>
      <c r="AH785" s="82" t="b">
        <f t="shared" si="783"/>
        <v>0</v>
      </c>
      <c r="AI785" s="99" t="b">
        <f t="shared" si="784"/>
        <v>0</v>
      </c>
      <c r="AJ785" s="70" t="b">
        <f t="shared" si="785"/>
        <v>0</v>
      </c>
      <c r="AK785" s="111" t="b">
        <f t="shared" si="800"/>
        <v>0</v>
      </c>
      <c r="AL785" s="82" t="e">
        <f t="shared" si="786"/>
        <v>#VALUE!</v>
      </c>
      <c r="AM785" s="82" t="b">
        <f t="shared" si="787"/>
        <v>0</v>
      </c>
      <c r="AN785" s="82" t="b">
        <f t="shared" si="788"/>
        <v>0</v>
      </c>
      <c r="AO785" s="82" t="b">
        <f t="shared" si="801"/>
        <v>0</v>
      </c>
      <c r="AP785" s="82" t="b">
        <f t="shared" si="789"/>
        <v>0</v>
      </c>
      <c r="AQ785" s="82" t="b">
        <f t="shared" si="802"/>
        <v>0</v>
      </c>
      <c r="AR785" s="70">
        <f t="shared" si="803"/>
        <v>0</v>
      </c>
      <c r="AS785" s="82" t="b">
        <f t="shared" si="790"/>
        <v>0</v>
      </c>
      <c r="AT785" s="82" t="b">
        <f t="shared" si="791"/>
        <v>0</v>
      </c>
      <c r="AU785" s="82" t="b">
        <f t="shared" si="792"/>
        <v>0</v>
      </c>
      <c r="AV785" s="82" t="b">
        <f t="shared" si="793"/>
        <v>0</v>
      </c>
      <c r="AW785" s="82" t="b">
        <f t="shared" si="794"/>
        <v>0</v>
      </c>
      <c r="AX785" s="82" t="b">
        <f t="shared" si="795"/>
        <v>0</v>
      </c>
      <c r="AY785" s="82" t="b">
        <f t="shared" si="804"/>
        <v>0</v>
      </c>
      <c r="AZ785" s="82"/>
      <c r="BA785" s="82" t="b">
        <f t="shared" si="805"/>
        <v>0</v>
      </c>
      <c r="BB785" s="82" t="b">
        <f t="shared" si="806"/>
        <v>0</v>
      </c>
      <c r="BC785" s="82" t="b">
        <f t="shared" si="807"/>
        <v>0</v>
      </c>
      <c r="BD785" s="70"/>
      <c r="BE785" s="70" t="str">
        <f t="shared" si="796"/>
        <v/>
      </c>
      <c r="BF785" s="70">
        <v>774</v>
      </c>
      <c r="BG785" s="70"/>
      <c r="BH785" s="70"/>
      <c r="BI785" s="70"/>
      <c r="BJ785" s="70"/>
      <c r="BK785" s="70"/>
      <c r="BL785" s="70"/>
      <c r="BM785" s="70"/>
      <c r="BN785" s="70"/>
      <c r="BO785" s="70"/>
      <c r="BP785" s="70"/>
      <c r="BQ785" s="70"/>
      <c r="BR785" s="70"/>
      <c r="BS785" s="70" t="b">
        <f t="shared" si="797"/>
        <v>0</v>
      </c>
      <c r="BT785" s="70">
        <f>COUNTA(B786:$O$830)</f>
        <v>0</v>
      </c>
      <c r="BU785" s="70"/>
      <c r="BV785" s="163"/>
      <c r="BW785" s="163"/>
      <c r="BX785" s="163"/>
      <c r="BY785" s="163"/>
      <c r="BZ785" s="163"/>
      <c r="CA785" s="163"/>
      <c r="CB785" s="163"/>
      <c r="CC785" s="163"/>
      <c r="CD785" s="163"/>
      <c r="CE785" s="163" t="str">
        <f t="shared" si="808"/>
        <v/>
      </c>
      <c r="CF785" s="163" t="str">
        <f t="shared" si="809"/>
        <v/>
      </c>
      <c r="CG785" s="163" t="str">
        <f t="shared" si="810"/>
        <v/>
      </c>
      <c r="CH785" s="163" t="str">
        <f t="shared" si="811"/>
        <v/>
      </c>
      <c r="CI785" s="163" t="str">
        <f t="shared" si="812"/>
        <v/>
      </c>
      <c r="CJ785" s="163" t="str">
        <f t="shared" si="813"/>
        <v/>
      </c>
      <c r="CK785" s="163" t="str">
        <f t="shared" si="814"/>
        <v/>
      </c>
      <c r="CL785" s="163" t="str">
        <f t="shared" si="815"/>
        <v/>
      </c>
      <c r="CM785" s="163" t="str">
        <f t="shared" si="816"/>
        <v/>
      </c>
      <c r="CN785" s="163"/>
      <c r="CO785" s="163"/>
      <c r="CP785" s="163" t="str">
        <f t="shared" si="817"/>
        <v/>
      </c>
      <c r="CQ785" s="163"/>
      <c r="CR785" s="163"/>
      <c r="CS785" s="185" t="str">
        <f t="shared" si="834"/>
        <v/>
      </c>
      <c r="CT785" s="70"/>
      <c r="CU785" s="70">
        <f t="shared" si="818"/>
        <v>0</v>
      </c>
      <c r="CV785" s="70">
        <f t="shared" si="819"/>
        <v>0</v>
      </c>
      <c r="CW785" s="70"/>
      <c r="CX785" s="96">
        <f t="shared" si="820"/>
        <v>0</v>
      </c>
      <c r="CY785" s="70"/>
      <c r="CZ785" s="70" t="e">
        <f t="shared" si="821"/>
        <v>#VALUE!</v>
      </c>
      <c r="DA785" s="70" t="e">
        <f t="shared" si="822"/>
        <v>#VALUE!</v>
      </c>
      <c r="DB785" s="70"/>
      <c r="DC785" s="70" t="b">
        <f t="shared" si="771"/>
        <v>0</v>
      </c>
      <c r="DD785" s="70">
        <f t="shared" si="823"/>
        <v>0</v>
      </c>
      <c r="DE785" s="70" t="str">
        <f t="shared" si="824"/>
        <v/>
      </c>
      <c r="DF785" s="70"/>
      <c r="DG785" s="70" t="str">
        <f t="shared" si="772"/>
        <v/>
      </c>
      <c r="DH785" s="70" t="b">
        <f t="shared" si="773"/>
        <v>0</v>
      </c>
      <c r="DI785" s="70" t="str">
        <f t="shared" si="774"/>
        <v/>
      </c>
      <c r="DJ785" s="70"/>
      <c r="DK785" s="70" t="str">
        <f t="shared" si="825"/>
        <v/>
      </c>
      <c r="DL785" s="70" t="str">
        <f t="shared" si="826"/>
        <v/>
      </c>
      <c r="DM785" s="70"/>
      <c r="DN785" s="70" t="str">
        <f t="shared" si="827"/>
        <v/>
      </c>
      <c r="DO785" s="70" t="str">
        <f>IF(DK785="","",AND((COUNTIF($DK$12:DL785,DK785))=1,(COUNTIF($DK$12:DL785,DL785))=1))</f>
        <v/>
      </c>
      <c r="DP785" s="70" t="str">
        <f>IF(DK785="","",AND((COUNTIF(DK785:$DL$812,DK785))=1,(COUNTIF(DK785:$DL$812,DL785))=1))</f>
        <v/>
      </c>
      <c r="DQ785" s="70"/>
      <c r="DR785" s="70" t="b">
        <f t="shared" si="828"/>
        <v>0</v>
      </c>
      <c r="DS785" s="70" t="b">
        <f t="shared" si="829"/>
        <v>0</v>
      </c>
      <c r="DT785" s="70">
        <f t="shared" si="775"/>
        <v>0</v>
      </c>
      <c r="DU785" s="70">
        <f t="shared" si="776"/>
        <v>0</v>
      </c>
      <c r="DV785" s="70" t="b">
        <f t="shared" si="830"/>
        <v>0</v>
      </c>
      <c r="DW785" s="70" t="b">
        <f t="shared" si="831"/>
        <v>0</v>
      </c>
      <c r="DX785" s="70"/>
      <c r="DY785" s="70" t="b">
        <f t="shared" si="832"/>
        <v>0</v>
      </c>
      <c r="DZ785" s="70">
        <f t="shared" si="833"/>
        <v>0</v>
      </c>
      <c r="EA785" s="70"/>
    </row>
    <row r="786" spans="1:131" x14ac:dyDescent="0.25">
      <c r="A786" s="24" t="str">
        <f t="shared" si="798"/>
        <v/>
      </c>
      <c r="B786" s="36"/>
      <c r="C786" s="37"/>
      <c r="D786" s="38"/>
      <c r="E786" s="37"/>
      <c r="F786" s="38"/>
      <c r="G786" s="39"/>
      <c r="H786" s="35"/>
      <c r="I786" s="30"/>
      <c r="J786" s="38"/>
      <c r="K786" s="36"/>
      <c r="L786" s="40"/>
      <c r="M786" s="43"/>
      <c r="N786" s="44"/>
      <c r="O786" s="35"/>
      <c r="P786" s="87"/>
      <c r="R786" s="70"/>
      <c r="S786" s="70"/>
      <c r="T786" s="99" t="s">
        <v>1713</v>
      </c>
      <c r="U786" s="146" t="s">
        <v>1714</v>
      </c>
      <c r="V786" s="70"/>
      <c r="W786" s="70"/>
      <c r="X786" s="70"/>
      <c r="Y786" s="70"/>
      <c r="Z786" t="b">
        <f t="shared" si="777"/>
        <v>0</v>
      </c>
      <c r="AA786" t="b">
        <f t="shared" si="799"/>
        <v>0</v>
      </c>
      <c r="AB786" t="b">
        <f t="shared" si="778"/>
        <v>0</v>
      </c>
      <c r="AC786" t="b">
        <f t="shared" si="779"/>
        <v>0</v>
      </c>
      <c r="AD786" s="101" t="b">
        <f t="shared" si="780"/>
        <v>0</v>
      </c>
      <c r="AE786" t="e">
        <f t="shared" si="781"/>
        <v>#VALUE!</v>
      </c>
      <c r="AF786" t="b">
        <f t="shared" si="782"/>
        <v>0</v>
      </c>
      <c r="AG786" s="135"/>
      <c r="AH786" s="82" t="b">
        <f t="shared" si="783"/>
        <v>0</v>
      </c>
      <c r="AI786" s="99" t="b">
        <f t="shared" si="784"/>
        <v>0</v>
      </c>
      <c r="AJ786" s="70" t="b">
        <f t="shared" si="785"/>
        <v>0</v>
      </c>
      <c r="AK786" s="111" t="b">
        <f t="shared" si="800"/>
        <v>0</v>
      </c>
      <c r="AL786" s="82" t="e">
        <f t="shared" si="786"/>
        <v>#VALUE!</v>
      </c>
      <c r="AM786" s="82" t="b">
        <f t="shared" si="787"/>
        <v>0</v>
      </c>
      <c r="AN786" s="82" t="b">
        <f t="shared" si="788"/>
        <v>0</v>
      </c>
      <c r="AO786" s="82" t="b">
        <f t="shared" si="801"/>
        <v>0</v>
      </c>
      <c r="AP786" s="82" t="b">
        <f t="shared" si="789"/>
        <v>0</v>
      </c>
      <c r="AQ786" s="82" t="b">
        <f t="shared" si="802"/>
        <v>0</v>
      </c>
      <c r="AR786" s="70">
        <f t="shared" si="803"/>
        <v>0</v>
      </c>
      <c r="AS786" s="82" t="b">
        <f t="shared" si="790"/>
        <v>0</v>
      </c>
      <c r="AT786" s="82" t="b">
        <f t="shared" si="791"/>
        <v>0</v>
      </c>
      <c r="AU786" s="82" t="b">
        <f t="shared" si="792"/>
        <v>0</v>
      </c>
      <c r="AV786" s="82" t="b">
        <f t="shared" si="793"/>
        <v>0</v>
      </c>
      <c r="AW786" s="82" t="b">
        <f t="shared" si="794"/>
        <v>0</v>
      </c>
      <c r="AX786" s="82" t="b">
        <f t="shared" si="795"/>
        <v>0</v>
      </c>
      <c r="AY786" s="82" t="b">
        <f t="shared" si="804"/>
        <v>0</v>
      </c>
      <c r="AZ786" s="82"/>
      <c r="BA786" s="82" t="b">
        <f t="shared" si="805"/>
        <v>0</v>
      </c>
      <c r="BB786" s="82" t="b">
        <f t="shared" si="806"/>
        <v>0</v>
      </c>
      <c r="BC786" s="82" t="b">
        <f t="shared" si="807"/>
        <v>0</v>
      </c>
      <c r="BD786" s="70"/>
      <c r="BE786" s="70" t="str">
        <f t="shared" si="796"/>
        <v/>
      </c>
      <c r="BF786" s="70">
        <v>775</v>
      </c>
      <c r="BG786" s="70"/>
      <c r="BH786" s="70"/>
      <c r="BI786" s="70"/>
      <c r="BJ786" s="70"/>
      <c r="BK786" s="70"/>
      <c r="BL786" s="70"/>
      <c r="BM786" s="70"/>
      <c r="BN786" s="70"/>
      <c r="BO786" s="70"/>
      <c r="BP786" s="70"/>
      <c r="BQ786" s="70"/>
      <c r="BR786" s="70"/>
      <c r="BS786" s="70" t="b">
        <f t="shared" si="797"/>
        <v>0</v>
      </c>
      <c r="BT786" s="70">
        <f>COUNTA(B787:$O$830)</f>
        <v>0</v>
      </c>
      <c r="BU786" s="70"/>
      <c r="BV786" s="163"/>
      <c r="BW786" s="163"/>
      <c r="BX786" s="163"/>
      <c r="BY786" s="163"/>
      <c r="BZ786" s="163"/>
      <c r="CA786" s="163"/>
      <c r="CB786" s="163"/>
      <c r="CC786" s="163"/>
      <c r="CD786" s="163"/>
      <c r="CE786" s="163" t="str">
        <f t="shared" si="808"/>
        <v/>
      </c>
      <c r="CF786" s="163" t="str">
        <f t="shared" si="809"/>
        <v/>
      </c>
      <c r="CG786" s="163" t="str">
        <f t="shared" si="810"/>
        <v/>
      </c>
      <c r="CH786" s="163" t="str">
        <f t="shared" si="811"/>
        <v/>
      </c>
      <c r="CI786" s="163" t="str">
        <f t="shared" si="812"/>
        <v/>
      </c>
      <c r="CJ786" s="163" t="str">
        <f t="shared" si="813"/>
        <v/>
      </c>
      <c r="CK786" s="163" t="str">
        <f t="shared" si="814"/>
        <v/>
      </c>
      <c r="CL786" s="163" t="str">
        <f t="shared" si="815"/>
        <v/>
      </c>
      <c r="CM786" s="163" t="str">
        <f t="shared" si="816"/>
        <v/>
      </c>
      <c r="CN786" s="163"/>
      <c r="CO786" s="163"/>
      <c r="CP786" s="163" t="str">
        <f t="shared" si="817"/>
        <v/>
      </c>
      <c r="CQ786" s="163"/>
      <c r="CR786" s="163"/>
      <c r="CS786" s="185" t="str">
        <f t="shared" si="834"/>
        <v/>
      </c>
      <c r="CT786" s="70"/>
      <c r="CU786" s="70">
        <f t="shared" si="818"/>
        <v>0</v>
      </c>
      <c r="CV786" s="70">
        <f t="shared" si="819"/>
        <v>0</v>
      </c>
      <c r="CW786" s="70"/>
      <c r="CX786" s="96">
        <f t="shared" si="820"/>
        <v>0</v>
      </c>
      <c r="CY786" s="70"/>
      <c r="CZ786" s="70" t="e">
        <f t="shared" si="821"/>
        <v>#VALUE!</v>
      </c>
      <c r="DA786" s="70" t="e">
        <f t="shared" si="822"/>
        <v>#VALUE!</v>
      </c>
      <c r="DB786" s="70"/>
      <c r="DC786" s="70" t="b">
        <f t="shared" ref="DC786:DC812" si="835">IF(ISBLANK(C786),FALSE,OR(B786="imb",AND((B786="apae"),((C786="a")+(E786="a")+(C786="p")+(E786="p")+(C786="AT")+(E786="AT")+(C786="F")+(E786="F")+(C786="PT")+(E786="PT"))&lt;&gt;2),AND(B786&lt;&gt;"apae",ISBLANK(B786)=FALSE,((C786="a")+(E786="a")+(C786="p")+(E786="p")+(C786="AT")+(E786="AT")+(C786="F")+(E786="F")+(C786="PT")+(E786="PT"))=2), AND(B786="gv",C786&amp;E786&amp;H786&lt;&gt;"ccgalerie"), AND(ISBLANK(B786),(C786&amp;E786="cc")),AND(B786="cf",OR(C786&amp;E786&lt;&gt;"cc",AND(C786&amp;E786="cc",H786="caniveau"),AND(C786&amp;E786="cc",H786="galerie"))),AND(NOT(ISBLANK(B786)),OR((C786="ct"),(E786="ct"))),AND(NOT(ISBLANK(B786)),OR((C786&amp;E786="imba"),(C786&amp;E786="aimb"))),AND((B786="ca"),OR(C786&amp;E786&lt;&gt;"imbc"),(C786&amp;E786&lt;&gt;"cimb")),AND(B786="gv",C786&amp;E786&amp;H786&lt;&gt;"ccgalerie"),AND(B786&lt;&gt;"gv",C786&amp;E786&amp;H786="ccgalerie"),(NOT(C786="c"))+(B786="ss")+(B786="se")=2))</f>
        <v>0</v>
      </c>
      <c r="DD786" s="70">
        <f t="shared" si="823"/>
        <v>0</v>
      </c>
      <c r="DE786" s="70" t="str">
        <f t="shared" si="824"/>
        <v/>
      </c>
      <c r="DF786" s="70"/>
      <c r="DG786" s="70" t="str">
        <f t="shared" si="772"/>
        <v/>
      </c>
      <c r="DH786" s="70" t="b">
        <f t="shared" si="773"/>
        <v>0</v>
      </c>
      <c r="DI786" s="70" t="str">
        <f t="shared" si="774"/>
        <v/>
      </c>
      <c r="DJ786" s="70"/>
      <c r="DK786" s="70" t="str">
        <f t="shared" si="825"/>
        <v/>
      </c>
      <c r="DL786" s="70" t="str">
        <f t="shared" si="826"/>
        <v/>
      </c>
      <c r="DM786" s="70"/>
      <c r="DN786" s="70" t="str">
        <f t="shared" si="827"/>
        <v/>
      </c>
      <c r="DO786" s="70" t="str">
        <f>IF(DK786="","",AND((COUNTIF($DK$12:DL786,DK786))=1,(COUNTIF($DK$12:DL786,DL786))=1))</f>
        <v/>
      </c>
      <c r="DP786" s="70" t="str">
        <f>IF(DK786="","",AND((COUNTIF(DK786:$DL$812,DK786))=1,(COUNTIF(DK786:$DL$812,DL786))=1))</f>
        <v/>
      </c>
      <c r="DQ786" s="70"/>
      <c r="DR786" s="70" t="b">
        <f t="shared" si="828"/>
        <v>0</v>
      </c>
      <c r="DS786" s="70" t="b">
        <f t="shared" si="829"/>
        <v>0</v>
      </c>
      <c r="DT786" s="70">
        <f t="shared" si="775"/>
        <v>0</v>
      </c>
      <c r="DU786" s="70">
        <f t="shared" si="776"/>
        <v>0</v>
      </c>
      <c r="DV786" s="70" t="b">
        <f t="shared" si="830"/>
        <v>0</v>
      </c>
      <c r="DW786" s="70" t="b">
        <f t="shared" si="831"/>
        <v>0</v>
      </c>
      <c r="DX786" s="70"/>
      <c r="DY786" s="70" t="b">
        <f t="shared" si="832"/>
        <v>0</v>
      </c>
      <c r="DZ786" s="70">
        <f t="shared" si="833"/>
        <v>0</v>
      </c>
      <c r="EA786" s="70"/>
    </row>
    <row r="787" spans="1:131" x14ac:dyDescent="0.25">
      <c r="A787" s="24" t="str">
        <f t="shared" si="798"/>
        <v/>
      </c>
      <c r="B787" s="36"/>
      <c r="C787" s="37"/>
      <c r="D787" s="38"/>
      <c r="E787" s="37"/>
      <c r="F787" s="38"/>
      <c r="G787" s="39"/>
      <c r="H787" s="35"/>
      <c r="I787" s="30"/>
      <c r="J787" s="38"/>
      <c r="K787" s="36"/>
      <c r="L787" s="40"/>
      <c r="M787" s="43"/>
      <c r="N787" s="44"/>
      <c r="O787" s="35"/>
      <c r="P787" s="87"/>
      <c r="R787" s="70"/>
      <c r="S787" s="70"/>
      <c r="T787" s="99" t="s">
        <v>1715</v>
      </c>
      <c r="U787" s="146" t="s">
        <v>1716</v>
      </c>
      <c r="V787" s="70"/>
      <c r="W787" s="70"/>
      <c r="X787" s="70"/>
      <c r="Y787" s="70"/>
      <c r="Z787" t="b">
        <f t="shared" si="777"/>
        <v>0</v>
      </c>
      <c r="AA787" t="b">
        <f t="shared" si="799"/>
        <v>0</v>
      </c>
      <c r="AB787" t="b">
        <f t="shared" si="778"/>
        <v>0</v>
      </c>
      <c r="AC787" t="b">
        <f t="shared" si="779"/>
        <v>0</v>
      </c>
      <c r="AD787" s="101" t="b">
        <f t="shared" si="780"/>
        <v>0</v>
      </c>
      <c r="AE787" t="e">
        <f t="shared" si="781"/>
        <v>#VALUE!</v>
      </c>
      <c r="AF787" t="b">
        <f t="shared" si="782"/>
        <v>0</v>
      </c>
      <c r="AG787" s="135"/>
      <c r="AH787" s="82" t="b">
        <f t="shared" si="783"/>
        <v>0</v>
      </c>
      <c r="AI787" s="99" t="b">
        <f t="shared" si="784"/>
        <v>0</v>
      </c>
      <c r="AJ787" s="70" t="b">
        <f t="shared" si="785"/>
        <v>0</v>
      </c>
      <c r="AK787" s="111" t="b">
        <f t="shared" si="800"/>
        <v>0</v>
      </c>
      <c r="AL787" s="82" t="e">
        <f t="shared" si="786"/>
        <v>#VALUE!</v>
      </c>
      <c r="AM787" s="82" t="b">
        <f t="shared" si="787"/>
        <v>0</v>
      </c>
      <c r="AN787" s="82" t="b">
        <f t="shared" si="788"/>
        <v>0</v>
      </c>
      <c r="AO787" s="82" t="b">
        <f t="shared" si="801"/>
        <v>0</v>
      </c>
      <c r="AP787" s="82" t="b">
        <f t="shared" si="789"/>
        <v>0</v>
      </c>
      <c r="AQ787" s="82" t="b">
        <f t="shared" si="802"/>
        <v>0</v>
      </c>
      <c r="AR787" s="70">
        <f t="shared" si="803"/>
        <v>0</v>
      </c>
      <c r="AS787" s="82" t="b">
        <f t="shared" si="790"/>
        <v>0</v>
      </c>
      <c r="AT787" s="82" t="b">
        <f t="shared" si="791"/>
        <v>0</v>
      </c>
      <c r="AU787" s="82" t="b">
        <f t="shared" si="792"/>
        <v>0</v>
      </c>
      <c r="AV787" s="82" t="b">
        <f t="shared" si="793"/>
        <v>0</v>
      </c>
      <c r="AW787" s="82" t="b">
        <f t="shared" si="794"/>
        <v>0</v>
      </c>
      <c r="AX787" s="82" t="b">
        <f t="shared" si="795"/>
        <v>0</v>
      </c>
      <c r="AY787" s="82" t="b">
        <f t="shared" si="804"/>
        <v>0</v>
      </c>
      <c r="AZ787" s="82"/>
      <c r="BA787" s="82" t="b">
        <f t="shared" si="805"/>
        <v>0</v>
      </c>
      <c r="BB787" s="82" t="b">
        <f t="shared" si="806"/>
        <v>0</v>
      </c>
      <c r="BC787" s="82" t="b">
        <f t="shared" si="807"/>
        <v>0</v>
      </c>
      <c r="BD787" s="70"/>
      <c r="BE787" s="70" t="str">
        <f t="shared" si="796"/>
        <v/>
      </c>
      <c r="BF787" s="70">
        <v>776</v>
      </c>
      <c r="BG787" s="70"/>
      <c r="BH787" s="70"/>
      <c r="BI787" s="70"/>
      <c r="BJ787" s="70"/>
      <c r="BK787" s="70"/>
      <c r="BL787" s="70"/>
      <c r="BM787" s="70"/>
      <c r="BN787" s="70"/>
      <c r="BO787" s="70"/>
      <c r="BP787" s="70"/>
      <c r="BQ787" s="70"/>
      <c r="BR787" s="70"/>
      <c r="BS787" s="70" t="b">
        <f t="shared" si="797"/>
        <v>0</v>
      </c>
      <c r="BT787" s="70">
        <f>COUNTA(B788:$O$830)</f>
        <v>0</v>
      </c>
      <c r="BU787" s="70"/>
      <c r="BV787" s="163"/>
      <c r="BW787" s="163"/>
      <c r="BX787" s="163"/>
      <c r="BY787" s="163"/>
      <c r="BZ787" s="163"/>
      <c r="CA787" s="163"/>
      <c r="CB787" s="163"/>
      <c r="CC787" s="163"/>
      <c r="CD787" s="163"/>
      <c r="CE787" s="163" t="str">
        <f t="shared" si="808"/>
        <v/>
      </c>
      <c r="CF787" s="163" t="str">
        <f t="shared" si="809"/>
        <v/>
      </c>
      <c r="CG787" s="163" t="str">
        <f t="shared" si="810"/>
        <v/>
      </c>
      <c r="CH787" s="163" t="str">
        <f t="shared" si="811"/>
        <v/>
      </c>
      <c r="CI787" s="163" t="str">
        <f t="shared" si="812"/>
        <v/>
      </c>
      <c r="CJ787" s="163" t="str">
        <f t="shared" si="813"/>
        <v/>
      </c>
      <c r="CK787" s="163" t="str">
        <f t="shared" si="814"/>
        <v/>
      </c>
      <c r="CL787" s="163" t="str">
        <f t="shared" si="815"/>
        <v/>
      </c>
      <c r="CM787" s="163" t="str">
        <f t="shared" si="816"/>
        <v/>
      </c>
      <c r="CN787" s="163"/>
      <c r="CO787" s="163"/>
      <c r="CP787" s="163" t="str">
        <f t="shared" si="817"/>
        <v/>
      </c>
      <c r="CQ787" s="163"/>
      <c r="CR787" s="163"/>
      <c r="CS787" s="185" t="str">
        <f t="shared" si="834"/>
        <v/>
      </c>
      <c r="CT787" s="70"/>
      <c r="CU787" s="70">
        <f t="shared" si="818"/>
        <v>0</v>
      </c>
      <c r="CV787" s="70">
        <f t="shared" si="819"/>
        <v>0</v>
      </c>
      <c r="CW787" s="70"/>
      <c r="CX787" s="96">
        <f t="shared" si="820"/>
        <v>0</v>
      </c>
      <c r="CY787" s="70"/>
      <c r="CZ787" s="70" t="e">
        <f t="shared" si="821"/>
        <v>#VALUE!</v>
      </c>
      <c r="DA787" s="70" t="e">
        <f t="shared" si="822"/>
        <v>#VALUE!</v>
      </c>
      <c r="DB787" s="70"/>
      <c r="DC787" s="70" t="b">
        <f t="shared" si="835"/>
        <v>0</v>
      </c>
      <c r="DD787" s="70">
        <f t="shared" si="823"/>
        <v>0</v>
      </c>
      <c r="DE787" s="70" t="str">
        <f t="shared" si="824"/>
        <v/>
      </c>
      <c r="DF787" s="70"/>
      <c r="DG787" s="70" t="str">
        <f t="shared" si="772"/>
        <v/>
      </c>
      <c r="DH787" s="70" t="b">
        <f t="shared" si="773"/>
        <v>0</v>
      </c>
      <c r="DI787" s="70" t="str">
        <f t="shared" si="774"/>
        <v/>
      </c>
      <c r="DJ787" s="70"/>
      <c r="DK787" s="70" t="str">
        <f t="shared" si="825"/>
        <v/>
      </c>
      <c r="DL787" s="70" t="str">
        <f t="shared" si="826"/>
        <v/>
      </c>
      <c r="DM787" s="70"/>
      <c r="DN787" s="70" t="str">
        <f t="shared" si="827"/>
        <v/>
      </c>
      <c r="DO787" s="70" t="str">
        <f>IF(DK787="","",AND((COUNTIF($DK$12:DL787,DK787))=1,(COUNTIF($DK$12:DL787,DL787))=1))</f>
        <v/>
      </c>
      <c r="DP787" s="70" t="str">
        <f>IF(DK787="","",AND((COUNTIF(DK787:$DL$812,DK787))=1,(COUNTIF(DK787:$DL$812,DL787))=1))</f>
        <v/>
      </c>
      <c r="DQ787" s="70"/>
      <c r="DR787" s="70" t="b">
        <f t="shared" si="828"/>
        <v>0</v>
      </c>
      <c r="DS787" s="70" t="b">
        <f t="shared" si="829"/>
        <v>0</v>
      </c>
      <c r="DT787" s="70">
        <f t="shared" si="775"/>
        <v>0</v>
      </c>
      <c r="DU787" s="70">
        <f t="shared" si="776"/>
        <v>0</v>
      </c>
      <c r="DV787" s="70" t="b">
        <f t="shared" si="830"/>
        <v>0</v>
      </c>
      <c r="DW787" s="70" t="b">
        <f t="shared" si="831"/>
        <v>0</v>
      </c>
      <c r="DX787" s="70"/>
      <c r="DY787" s="70" t="b">
        <f t="shared" si="832"/>
        <v>0</v>
      </c>
      <c r="DZ787" s="70">
        <f t="shared" si="833"/>
        <v>0</v>
      </c>
      <c r="EA787" s="70"/>
    </row>
    <row r="788" spans="1:131" x14ac:dyDescent="0.25">
      <c r="A788" s="24" t="str">
        <f t="shared" si="798"/>
        <v/>
      </c>
      <c r="B788" s="36"/>
      <c r="C788" s="37"/>
      <c r="D788" s="38"/>
      <c r="E788" s="37"/>
      <c r="F788" s="38"/>
      <c r="G788" s="39"/>
      <c r="H788" s="35"/>
      <c r="I788" s="30"/>
      <c r="J788" s="38"/>
      <c r="K788" s="36"/>
      <c r="L788" s="40"/>
      <c r="M788" s="43"/>
      <c r="N788" s="44"/>
      <c r="O788" s="35"/>
      <c r="P788" s="87"/>
      <c r="R788" s="70"/>
      <c r="S788" s="70"/>
      <c r="T788" s="99" t="s">
        <v>1717</v>
      </c>
      <c r="U788" s="146" t="s">
        <v>1718</v>
      </c>
      <c r="V788" s="70"/>
      <c r="W788" s="70"/>
      <c r="X788" s="70"/>
      <c r="Y788" s="70"/>
      <c r="Z788" t="b">
        <f t="shared" si="777"/>
        <v>0</v>
      </c>
      <c r="AA788" t="b">
        <f t="shared" si="799"/>
        <v>0</v>
      </c>
      <c r="AB788" t="b">
        <f t="shared" si="778"/>
        <v>0</v>
      </c>
      <c r="AC788" t="b">
        <f t="shared" si="779"/>
        <v>0</v>
      </c>
      <c r="AD788" s="101" t="b">
        <f t="shared" si="780"/>
        <v>0</v>
      </c>
      <c r="AE788" t="e">
        <f t="shared" si="781"/>
        <v>#VALUE!</v>
      </c>
      <c r="AF788" t="b">
        <f t="shared" si="782"/>
        <v>0</v>
      </c>
      <c r="AG788" s="135"/>
      <c r="AH788" s="82" t="b">
        <f t="shared" si="783"/>
        <v>0</v>
      </c>
      <c r="AI788" s="99" t="b">
        <f t="shared" si="784"/>
        <v>0</v>
      </c>
      <c r="AJ788" s="70" t="b">
        <f t="shared" si="785"/>
        <v>0</v>
      </c>
      <c r="AK788" s="111" t="b">
        <f t="shared" si="800"/>
        <v>0</v>
      </c>
      <c r="AL788" s="82" t="e">
        <f t="shared" si="786"/>
        <v>#VALUE!</v>
      </c>
      <c r="AM788" s="82" t="b">
        <f t="shared" si="787"/>
        <v>0</v>
      </c>
      <c r="AN788" s="82" t="b">
        <f t="shared" si="788"/>
        <v>0</v>
      </c>
      <c r="AO788" s="82" t="b">
        <f t="shared" si="801"/>
        <v>0</v>
      </c>
      <c r="AP788" s="82" t="b">
        <f t="shared" si="789"/>
        <v>0</v>
      </c>
      <c r="AQ788" s="82" t="b">
        <f t="shared" si="802"/>
        <v>0</v>
      </c>
      <c r="AR788" s="70">
        <f t="shared" si="803"/>
        <v>0</v>
      </c>
      <c r="AS788" s="82" t="b">
        <f t="shared" si="790"/>
        <v>0</v>
      </c>
      <c r="AT788" s="82" t="b">
        <f t="shared" si="791"/>
        <v>0</v>
      </c>
      <c r="AU788" s="82" t="b">
        <f t="shared" si="792"/>
        <v>0</v>
      </c>
      <c r="AV788" s="82" t="b">
        <f t="shared" si="793"/>
        <v>0</v>
      </c>
      <c r="AW788" s="82" t="b">
        <f t="shared" si="794"/>
        <v>0</v>
      </c>
      <c r="AX788" s="82" t="b">
        <f t="shared" si="795"/>
        <v>0</v>
      </c>
      <c r="AY788" s="82" t="b">
        <f t="shared" si="804"/>
        <v>0</v>
      </c>
      <c r="AZ788" s="82"/>
      <c r="BA788" s="82" t="b">
        <f t="shared" si="805"/>
        <v>0</v>
      </c>
      <c r="BB788" s="82" t="b">
        <f t="shared" si="806"/>
        <v>0</v>
      </c>
      <c r="BC788" s="82" t="b">
        <f t="shared" si="807"/>
        <v>0</v>
      </c>
      <c r="BD788" s="70"/>
      <c r="BE788" s="70" t="str">
        <f t="shared" si="796"/>
        <v/>
      </c>
      <c r="BF788" s="70">
        <v>777</v>
      </c>
      <c r="BG788" s="70"/>
      <c r="BH788" s="70"/>
      <c r="BI788" s="70"/>
      <c r="BJ788" s="70"/>
      <c r="BK788" s="70"/>
      <c r="BL788" s="70"/>
      <c r="BM788" s="70"/>
      <c r="BN788" s="70"/>
      <c r="BO788" s="70"/>
      <c r="BP788" s="70"/>
      <c r="BQ788" s="70"/>
      <c r="BR788" s="70"/>
      <c r="BS788" s="70" t="b">
        <f t="shared" si="797"/>
        <v>0</v>
      </c>
      <c r="BT788" s="70">
        <f>COUNTA(B789:$O$830)</f>
        <v>0</v>
      </c>
      <c r="BU788" s="70"/>
      <c r="BV788" s="163"/>
      <c r="BW788" s="163"/>
      <c r="BX788" s="163"/>
      <c r="BY788" s="163"/>
      <c r="BZ788" s="163"/>
      <c r="CA788" s="163"/>
      <c r="CB788" s="163"/>
      <c r="CC788" s="163"/>
      <c r="CD788" s="163"/>
      <c r="CE788" s="163" t="str">
        <f t="shared" si="808"/>
        <v/>
      </c>
      <c r="CF788" s="163" t="str">
        <f t="shared" si="809"/>
        <v/>
      </c>
      <c r="CG788" s="163" t="str">
        <f t="shared" si="810"/>
        <v/>
      </c>
      <c r="CH788" s="163" t="str">
        <f t="shared" si="811"/>
        <v/>
      </c>
      <c r="CI788" s="163" t="str">
        <f t="shared" si="812"/>
        <v/>
      </c>
      <c r="CJ788" s="163" t="str">
        <f t="shared" si="813"/>
        <v/>
      </c>
      <c r="CK788" s="163" t="str">
        <f t="shared" si="814"/>
        <v/>
      </c>
      <c r="CL788" s="163" t="str">
        <f t="shared" si="815"/>
        <v/>
      </c>
      <c r="CM788" s="163" t="str">
        <f t="shared" si="816"/>
        <v/>
      </c>
      <c r="CN788" s="163"/>
      <c r="CO788" s="163"/>
      <c r="CP788" s="163" t="str">
        <f t="shared" si="817"/>
        <v/>
      </c>
      <c r="CQ788" s="163"/>
      <c r="CR788" s="163"/>
      <c r="CS788" s="185" t="str">
        <f t="shared" si="834"/>
        <v/>
      </c>
      <c r="CT788" s="70"/>
      <c r="CU788" s="70">
        <f t="shared" si="818"/>
        <v>0</v>
      </c>
      <c r="CV788" s="70">
        <f t="shared" si="819"/>
        <v>0</v>
      </c>
      <c r="CW788" s="70"/>
      <c r="CX788" s="96">
        <f t="shared" si="820"/>
        <v>0</v>
      </c>
      <c r="CY788" s="70"/>
      <c r="CZ788" s="70" t="e">
        <f t="shared" si="821"/>
        <v>#VALUE!</v>
      </c>
      <c r="DA788" s="70" t="e">
        <f t="shared" si="822"/>
        <v>#VALUE!</v>
      </c>
      <c r="DB788" s="70"/>
      <c r="DC788" s="70" t="b">
        <f t="shared" si="835"/>
        <v>0</v>
      </c>
      <c r="DD788" s="70">
        <f t="shared" si="823"/>
        <v>0</v>
      </c>
      <c r="DE788" s="70" t="str">
        <f t="shared" si="824"/>
        <v/>
      </c>
      <c r="DF788" s="70"/>
      <c r="DG788" s="70" t="str">
        <f t="shared" si="772"/>
        <v/>
      </c>
      <c r="DH788" s="70" t="b">
        <f t="shared" si="773"/>
        <v>0</v>
      </c>
      <c r="DI788" s="70" t="str">
        <f t="shared" si="774"/>
        <v/>
      </c>
      <c r="DJ788" s="70"/>
      <c r="DK788" s="70" t="str">
        <f t="shared" si="825"/>
        <v/>
      </c>
      <c r="DL788" s="70" t="str">
        <f t="shared" si="826"/>
        <v/>
      </c>
      <c r="DM788" s="70"/>
      <c r="DN788" s="70" t="str">
        <f t="shared" si="827"/>
        <v/>
      </c>
      <c r="DO788" s="70" t="str">
        <f>IF(DK788="","",AND((COUNTIF($DK$12:DL788,DK788))=1,(COUNTIF($DK$12:DL788,DL788))=1))</f>
        <v/>
      </c>
      <c r="DP788" s="70" t="str">
        <f>IF(DK788="","",AND((COUNTIF(DK788:$DL$812,DK788))=1,(COUNTIF(DK788:$DL$812,DL788))=1))</f>
        <v/>
      </c>
      <c r="DQ788" s="70"/>
      <c r="DR788" s="70" t="b">
        <f t="shared" si="828"/>
        <v>0</v>
      </c>
      <c r="DS788" s="70" t="b">
        <f t="shared" si="829"/>
        <v>0</v>
      </c>
      <c r="DT788" s="70">
        <f t="shared" si="775"/>
        <v>0</v>
      </c>
      <c r="DU788" s="70">
        <f t="shared" si="776"/>
        <v>0</v>
      </c>
      <c r="DV788" s="70" t="b">
        <f t="shared" si="830"/>
        <v>0</v>
      </c>
      <c r="DW788" s="70" t="b">
        <f t="shared" si="831"/>
        <v>0</v>
      </c>
      <c r="DX788" s="70"/>
      <c r="DY788" s="70" t="b">
        <f t="shared" si="832"/>
        <v>0</v>
      </c>
      <c r="DZ788" s="70">
        <f t="shared" si="833"/>
        <v>0</v>
      </c>
      <c r="EA788" s="70"/>
    </row>
    <row r="789" spans="1:131" x14ac:dyDescent="0.25">
      <c r="A789" s="24" t="str">
        <f t="shared" si="798"/>
        <v/>
      </c>
      <c r="B789" s="36"/>
      <c r="C789" s="37"/>
      <c r="D789" s="38"/>
      <c r="E789" s="37"/>
      <c r="F789" s="38"/>
      <c r="G789" s="39"/>
      <c r="H789" s="35"/>
      <c r="I789" s="30"/>
      <c r="J789" s="38"/>
      <c r="K789" s="36"/>
      <c r="L789" s="40"/>
      <c r="M789" s="43"/>
      <c r="N789" s="44"/>
      <c r="O789" s="35"/>
      <c r="P789" s="87"/>
      <c r="R789" s="70"/>
      <c r="S789" s="70"/>
      <c r="T789" s="99" t="s">
        <v>1719</v>
      </c>
      <c r="U789" s="146" t="s">
        <v>1720</v>
      </c>
      <c r="V789" s="70"/>
      <c r="W789" s="70"/>
      <c r="X789" s="70"/>
      <c r="Y789" s="70"/>
      <c r="Z789" t="b">
        <f t="shared" si="777"/>
        <v>0</v>
      </c>
      <c r="AA789" t="b">
        <f t="shared" si="799"/>
        <v>0</v>
      </c>
      <c r="AB789" t="b">
        <f t="shared" si="778"/>
        <v>0</v>
      </c>
      <c r="AC789" t="b">
        <f t="shared" si="779"/>
        <v>0</v>
      </c>
      <c r="AD789" s="101" t="b">
        <f t="shared" si="780"/>
        <v>0</v>
      </c>
      <c r="AE789" t="e">
        <f t="shared" si="781"/>
        <v>#VALUE!</v>
      </c>
      <c r="AF789" t="b">
        <f t="shared" si="782"/>
        <v>0</v>
      </c>
      <c r="AG789" s="135"/>
      <c r="AH789" s="82" t="b">
        <f t="shared" si="783"/>
        <v>0</v>
      </c>
      <c r="AI789" s="99" t="b">
        <f t="shared" si="784"/>
        <v>0</v>
      </c>
      <c r="AJ789" s="70" t="b">
        <f t="shared" si="785"/>
        <v>0</v>
      </c>
      <c r="AK789" s="111" t="b">
        <f t="shared" si="800"/>
        <v>0</v>
      </c>
      <c r="AL789" s="82" t="e">
        <f t="shared" si="786"/>
        <v>#VALUE!</v>
      </c>
      <c r="AM789" s="82" t="b">
        <f t="shared" si="787"/>
        <v>0</v>
      </c>
      <c r="AN789" s="82" t="b">
        <f t="shared" si="788"/>
        <v>0</v>
      </c>
      <c r="AO789" s="82" t="b">
        <f t="shared" si="801"/>
        <v>0</v>
      </c>
      <c r="AP789" s="82" t="b">
        <f t="shared" si="789"/>
        <v>0</v>
      </c>
      <c r="AQ789" s="82" t="b">
        <f t="shared" si="802"/>
        <v>0</v>
      </c>
      <c r="AR789" s="70">
        <f t="shared" si="803"/>
        <v>0</v>
      </c>
      <c r="AS789" s="82" t="b">
        <f t="shared" si="790"/>
        <v>0</v>
      </c>
      <c r="AT789" s="82" t="b">
        <f t="shared" si="791"/>
        <v>0</v>
      </c>
      <c r="AU789" s="82" t="b">
        <f t="shared" si="792"/>
        <v>0</v>
      </c>
      <c r="AV789" s="82" t="b">
        <f t="shared" si="793"/>
        <v>0</v>
      </c>
      <c r="AW789" s="82" t="b">
        <f t="shared" si="794"/>
        <v>0</v>
      </c>
      <c r="AX789" s="82" t="b">
        <f t="shared" si="795"/>
        <v>0</v>
      </c>
      <c r="AY789" s="82" t="b">
        <f t="shared" si="804"/>
        <v>0</v>
      </c>
      <c r="AZ789" s="82"/>
      <c r="BA789" s="82" t="b">
        <f t="shared" si="805"/>
        <v>0</v>
      </c>
      <c r="BB789" s="82" t="b">
        <f t="shared" si="806"/>
        <v>0</v>
      </c>
      <c r="BC789" s="82" t="b">
        <f t="shared" si="807"/>
        <v>0</v>
      </c>
      <c r="BD789" s="70"/>
      <c r="BE789" s="70" t="str">
        <f t="shared" si="796"/>
        <v/>
      </c>
      <c r="BF789" s="70">
        <v>778</v>
      </c>
      <c r="BG789" s="70"/>
      <c r="BH789" s="70"/>
      <c r="BI789" s="70"/>
      <c r="BJ789" s="70"/>
      <c r="BK789" s="70"/>
      <c r="BL789" s="70"/>
      <c r="BM789" s="70"/>
      <c r="BN789" s="70"/>
      <c r="BO789" s="70"/>
      <c r="BP789" s="70"/>
      <c r="BQ789" s="70"/>
      <c r="BR789" s="70"/>
      <c r="BS789" s="70" t="b">
        <f t="shared" si="797"/>
        <v>0</v>
      </c>
      <c r="BT789" s="70">
        <f>COUNTA(B790:$O$830)</f>
        <v>0</v>
      </c>
      <c r="BU789" s="70"/>
      <c r="BV789" s="163"/>
      <c r="BW789" s="163"/>
      <c r="BX789" s="163"/>
      <c r="BY789" s="163"/>
      <c r="BZ789" s="163"/>
      <c r="CA789" s="163"/>
      <c r="CB789" s="163"/>
      <c r="CC789" s="163"/>
      <c r="CD789" s="163"/>
      <c r="CE789" s="163" t="str">
        <f t="shared" si="808"/>
        <v/>
      </c>
      <c r="CF789" s="163" t="str">
        <f t="shared" si="809"/>
        <v/>
      </c>
      <c r="CG789" s="163" t="str">
        <f t="shared" si="810"/>
        <v/>
      </c>
      <c r="CH789" s="163" t="str">
        <f t="shared" si="811"/>
        <v/>
      </c>
      <c r="CI789" s="163" t="str">
        <f t="shared" si="812"/>
        <v/>
      </c>
      <c r="CJ789" s="163" t="str">
        <f t="shared" si="813"/>
        <v/>
      </c>
      <c r="CK789" s="163" t="str">
        <f t="shared" si="814"/>
        <v/>
      </c>
      <c r="CL789" s="163" t="str">
        <f t="shared" si="815"/>
        <v/>
      </c>
      <c r="CM789" s="163" t="str">
        <f t="shared" si="816"/>
        <v/>
      </c>
      <c r="CN789" s="163"/>
      <c r="CO789" s="163"/>
      <c r="CP789" s="163" t="str">
        <f t="shared" si="817"/>
        <v/>
      </c>
      <c r="CQ789" s="163"/>
      <c r="CR789" s="163"/>
      <c r="CS789" s="185" t="str">
        <f t="shared" si="834"/>
        <v/>
      </c>
      <c r="CT789" s="70"/>
      <c r="CU789" s="70">
        <f t="shared" si="818"/>
        <v>0</v>
      </c>
      <c r="CV789" s="70">
        <f t="shared" si="819"/>
        <v>0</v>
      </c>
      <c r="CW789" s="70"/>
      <c r="CX789" s="96">
        <f t="shared" si="820"/>
        <v>0</v>
      </c>
      <c r="CY789" s="70"/>
      <c r="CZ789" s="70" t="e">
        <f t="shared" si="821"/>
        <v>#VALUE!</v>
      </c>
      <c r="DA789" s="70" t="e">
        <f t="shared" si="822"/>
        <v>#VALUE!</v>
      </c>
      <c r="DB789" s="70"/>
      <c r="DC789" s="70" t="b">
        <f t="shared" si="835"/>
        <v>0</v>
      </c>
      <c r="DD789" s="70">
        <f t="shared" si="823"/>
        <v>0</v>
      </c>
      <c r="DE789" s="70" t="str">
        <f t="shared" si="824"/>
        <v/>
      </c>
      <c r="DF789" s="70"/>
      <c r="DG789" s="70" t="str">
        <f t="shared" si="772"/>
        <v/>
      </c>
      <c r="DH789" s="70" t="b">
        <f t="shared" si="773"/>
        <v>0</v>
      </c>
      <c r="DI789" s="70" t="str">
        <f t="shared" si="774"/>
        <v/>
      </c>
      <c r="DJ789" s="70"/>
      <c r="DK789" s="70" t="str">
        <f t="shared" si="825"/>
        <v/>
      </c>
      <c r="DL789" s="70" t="str">
        <f t="shared" si="826"/>
        <v/>
      </c>
      <c r="DM789" s="70"/>
      <c r="DN789" s="70" t="str">
        <f t="shared" si="827"/>
        <v/>
      </c>
      <c r="DO789" s="70" t="str">
        <f>IF(DK789="","",AND((COUNTIF($DK$12:DL789,DK789))=1,(COUNTIF($DK$12:DL789,DL789))=1))</f>
        <v/>
      </c>
      <c r="DP789" s="70" t="str">
        <f>IF(DK789="","",AND((COUNTIF(DK789:$DL$812,DK789))=1,(COUNTIF(DK789:$DL$812,DL789))=1))</f>
        <v/>
      </c>
      <c r="DQ789" s="70"/>
      <c r="DR789" s="70" t="b">
        <f t="shared" si="828"/>
        <v>0</v>
      </c>
      <c r="DS789" s="70" t="b">
        <f t="shared" si="829"/>
        <v>0</v>
      </c>
      <c r="DT789" s="70">
        <f t="shared" si="775"/>
        <v>0</v>
      </c>
      <c r="DU789" s="70">
        <f t="shared" si="776"/>
        <v>0</v>
      </c>
      <c r="DV789" s="70" t="b">
        <f t="shared" si="830"/>
        <v>0</v>
      </c>
      <c r="DW789" s="70" t="b">
        <f t="shared" si="831"/>
        <v>0</v>
      </c>
      <c r="DX789" s="70"/>
      <c r="DY789" s="70" t="b">
        <f t="shared" si="832"/>
        <v>0</v>
      </c>
      <c r="DZ789" s="70">
        <f t="shared" si="833"/>
        <v>0</v>
      </c>
      <c r="EA789" s="70"/>
    </row>
    <row r="790" spans="1:131" x14ac:dyDescent="0.25">
      <c r="A790" s="24" t="str">
        <f t="shared" si="798"/>
        <v/>
      </c>
      <c r="B790" s="36"/>
      <c r="C790" s="37"/>
      <c r="D790" s="38"/>
      <c r="E790" s="37"/>
      <c r="F790" s="38"/>
      <c r="G790" s="39"/>
      <c r="H790" s="35"/>
      <c r="I790" s="30"/>
      <c r="J790" s="38"/>
      <c r="K790" s="36"/>
      <c r="L790" s="40"/>
      <c r="M790" s="43"/>
      <c r="N790" s="44"/>
      <c r="O790" s="35"/>
      <c r="P790" s="87"/>
      <c r="R790" s="70"/>
      <c r="S790" s="70"/>
      <c r="T790" s="99" t="s">
        <v>1721</v>
      </c>
      <c r="U790" s="146" t="s">
        <v>1722</v>
      </c>
      <c r="V790" s="70"/>
      <c r="W790" s="70"/>
      <c r="X790" s="70"/>
      <c r="Y790" s="70"/>
      <c r="Z790" t="b">
        <f t="shared" si="777"/>
        <v>0</v>
      </c>
      <c r="AA790" t="b">
        <f t="shared" si="799"/>
        <v>0</v>
      </c>
      <c r="AB790" t="b">
        <f t="shared" si="778"/>
        <v>0</v>
      </c>
      <c r="AC790" t="b">
        <f t="shared" si="779"/>
        <v>0</v>
      </c>
      <c r="AD790" s="101" t="b">
        <f t="shared" si="780"/>
        <v>0</v>
      </c>
      <c r="AE790" t="e">
        <f t="shared" si="781"/>
        <v>#VALUE!</v>
      </c>
      <c r="AF790" t="b">
        <f t="shared" si="782"/>
        <v>0</v>
      </c>
      <c r="AG790" s="135"/>
      <c r="AH790" s="82" t="b">
        <f t="shared" si="783"/>
        <v>0</v>
      </c>
      <c r="AI790" s="99" t="b">
        <f t="shared" si="784"/>
        <v>0</v>
      </c>
      <c r="AJ790" s="70" t="b">
        <f t="shared" si="785"/>
        <v>0</v>
      </c>
      <c r="AK790" s="111" t="b">
        <f t="shared" si="800"/>
        <v>0</v>
      </c>
      <c r="AL790" s="82" t="e">
        <f t="shared" si="786"/>
        <v>#VALUE!</v>
      </c>
      <c r="AM790" s="82" t="b">
        <f t="shared" si="787"/>
        <v>0</v>
      </c>
      <c r="AN790" s="82" t="b">
        <f t="shared" si="788"/>
        <v>0</v>
      </c>
      <c r="AO790" s="82" t="b">
        <f t="shared" si="801"/>
        <v>0</v>
      </c>
      <c r="AP790" s="82" t="b">
        <f t="shared" si="789"/>
        <v>0</v>
      </c>
      <c r="AQ790" s="82" t="b">
        <f t="shared" si="802"/>
        <v>0</v>
      </c>
      <c r="AR790" s="70">
        <f t="shared" si="803"/>
        <v>0</v>
      </c>
      <c r="AS790" s="82" t="b">
        <f t="shared" si="790"/>
        <v>0</v>
      </c>
      <c r="AT790" s="82" t="b">
        <f t="shared" si="791"/>
        <v>0</v>
      </c>
      <c r="AU790" s="82" t="b">
        <f t="shared" si="792"/>
        <v>0</v>
      </c>
      <c r="AV790" s="82" t="b">
        <f t="shared" si="793"/>
        <v>0</v>
      </c>
      <c r="AW790" s="82" t="b">
        <f t="shared" si="794"/>
        <v>0</v>
      </c>
      <c r="AX790" s="82" t="b">
        <f t="shared" si="795"/>
        <v>0</v>
      </c>
      <c r="AY790" s="82" t="b">
        <f t="shared" si="804"/>
        <v>0</v>
      </c>
      <c r="AZ790" s="82"/>
      <c r="BA790" s="82" t="b">
        <f t="shared" si="805"/>
        <v>0</v>
      </c>
      <c r="BB790" s="82" t="b">
        <f t="shared" si="806"/>
        <v>0</v>
      </c>
      <c r="BC790" s="82" t="b">
        <f t="shared" si="807"/>
        <v>0</v>
      </c>
      <c r="BD790" s="70"/>
      <c r="BE790" s="70" t="str">
        <f t="shared" si="796"/>
        <v/>
      </c>
      <c r="BF790" s="70">
        <v>779</v>
      </c>
      <c r="BG790" s="70"/>
      <c r="BH790" s="70"/>
      <c r="BI790" s="70"/>
      <c r="BJ790" s="70"/>
      <c r="BK790" s="70"/>
      <c r="BL790" s="70"/>
      <c r="BM790" s="70"/>
      <c r="BN790" s="70"/>
      <c r="BO790" s="70"/>
      <c r="BP790" s="70"/>
      <c r="BQ790" s="70"/>
      <c r="BR790" s="70"/>
      <c r="BS790" s="70" t="b">
        <f t="shared" si="797"/>
        <v>0</v>
      </c>
      <c r="BT790" s="70">
        <f>COUNTA(B791:$O$830)</f>
        <v>0</v>
      </c>
      <c r="BU790" s="70"/>
      <c r="BV790" s="163"/>
      <c r="BW790" s="163"/>
      <c r="BX790" s="163"/>
      <c r="BY790" s="163"/>
      <c r="BZ790" s="163"/>
      <c r="CA790" s="163"/>
      <c r="CB790" s="163"/>
      <c r="CC790" s="163"/>
      <c r="CD790" s="163"/>
      <c r="CE790" s="163" t="str">
        <f t="shared" si="808"/>
        <v/>
      </c>
      <c r="CF790" s="163" t="str">
        <f t="shared" si="809"/>
        <v/>
      </c>
      <c r="CG790" s="163" t="str">
        <f t="shared" si="810"/>
        <v/>
      </c>
      <c r="CH790" s="163" t="str">
        <f t="shared" si="811"/>
        <v/>
      </c>
      <c r="CI790" s="163" t="str">
        <f t="shared" si="812"/>
        <v/>
      </c>
      <c r="CJ790" s="163" t="str">
        <f t="shared" si="813"/>
        <v/>
      </c>
      <c r="CK790" s="163" t="str">
        <f t="shared" si="814"/>
        <v/>
      </c>
      <c r="CL790" s="163" t="str">
        <f t="shared" si="815"/>
        <v/>
      </c>
      <c r="CM790" s="163" t="str">
        <f t="shared" si="816"/>
        <v/>
      </c>
      <c r="CN790" s="163"/>
      <c r="CO790" s="163"/>
      <c r="CP790" s="163" t="str">
        <f t="shared" si="817"/>
        <v/>
      </c>
      <c r="CQ790" s="163"/>
      <c r="CR790" s="163"/>
      <c r="CS790" s="185" t="str">
        <f t="shared" si="834"/>
        <v/>
      </c>
      <c r="CT790" s="70"/>
      <c r="CU790" s="70">
        <f t="shared" si="818"/>
        <v>0</v>
      </c>
      <c r="CV790" s="70">
        <f t="shared" si="819"/>
        <v>0</v>
      </c>
      <c r="CW790" s="70"/>
      <c r="CX790" s="96">
        <f t="shared" si="820"/>
        <v>0</v>
      </c>
      <c r="CY790" s="70"/>
      <c r="CZ790" s="70" t="e">
        <f t="shared" si="821"/>
        <v>#VALUE!</v>
      </c>
      <c r="DA790" s="70" t="e">
        <f t="shared" si="822"/>
        <v>#VALUE!</v>
      </c>
      <c r="DB790" s="70"/>
      <c r="DC790" s="70" t="b">
        <f t="shared" si="835"/>
        <v>0</v>
      </c>
      <c r="DD790" s="70">
        <f t="shared" si="823"/>
        <v>0</v>
      </c>
      <c r="DE790" s="70" t="str">
        <f t="shared" si="824"/>
        <v/>
      </c>
      <c r="DF790" s="70"/>
      <c r="DG790" s="70" t="str">
        <f t="shared" si="772"/>
        <v/>
      </c>
      <c r="DH790" s="70" t="b">
        <f t="shared" si="773"/>
        <v>0</v>
      </c>
      <c r="DI790" s="70" t="str">
        <f t="shared" si="774"/>
        <v/>
      </c>
      <c r="DJ790" s="70"/>
      <c r="DK790" s="70" t="str">
        <f t="shared" si="825"/>
        <v/>
      </c>
      <c r="DL790" s="70" t="str">
        <f t="shared" si="826"/>
        <v/>
      </c>
      <c r="DM790" s="70"/>
      <c r="DN790" s="70" t="str">
        <f t="shared" si="827"/>
        <v/>
      </c>
      <c r="DO790" s="70" t="str">
        <f>IF(DK790="","",AND((COUNTIF($DK$12:DL790,DK790))=1,(COUNTIF($DK$12:DL790,DL790))=1))</f>
        <v/>
      </c>
      <c r="DP790" s="70" t="str">
        <f>IF(DK790="","",AND((COUNTIF(DK790:$DL$812,DK790))=1,(COUNTIF(DK790:$DL$812,DL790))=1))</f>
        <v/>
      </c>
      <c r="DQ790" s="70"/>
      <c r="DR790" s="70" t="b">
        <f t="shared" si="828"/>
        <v>0</v>
      </c>
      <c r="DS790" s="70" t="b">
        <f t="shared" si="829"/>
        <v>0</v>
      </c>
      <c r="DT790" s="70">
        <f t="shared" si="775"/>
        <v>0</v>
      </c>
      <c r="DU790" s="70">
        <f t="shared" si="776"/>
        <v>0</v>
      </c>
      <c r="DV790" s="70" t="b">
        <f t="shared" si="830"/>
        <v>0</v>
      </c>
      <c r="DW790" s="70" t="b">
        <f t="shared" si="831"/>
        <v>0</v>
      </c>
      <c r="DX790" s="70"/>
      <c r="DY790" s="70" t="b">
        <f t="shared" si="832"/>
        <v>0</v>
      </c>
      <c r="DZ790" s="70">
        <f t="shared" si="833"/>
        <v>0</v>
      </c>
      <c r="EA790" s="70"/>
    </row>
    <row r="791" spans="1:131" x14ac:dyDescent="0.25">
      <c r="A791" s="24" t="str">
        <f t="shared" si="798"/>
        <v/>
      </c>
      <c r="B791" s="36"/>
      <c r="C791" s="37"/>
      <c r="D791" s="38"/>
      <c r="E791" s="37"/>
      <c r="F791" s="38"/>
      <c r="G791" s="39"/>
      <c r="H791" s="35"/>
      <c r="I791" s="30"/>
      <c r="J791" s="38"/>
      <c r="K791" s="36"/>
      <c r="L791" s="40"/>
      <c r="M791" s="43"/>
      <c r="N791" s="44"/>
      <c r="O791" s="35"/>
      <c r="P791" s="87"/>
      <c r="R791" s="70"/>
      <c r="S791" s="70"/>
      <c r="T791" s="99" t="s">
        <v>1723</v>
      </c>
      <c r="U791" s="146" t="s">
        <v>1724</v>
      </c>
      <c r="V791" s="70"/>
      <c r="W791" s="70"/>
      <c r="X791" s="70"/>
      <c r="Y791" s="70"/>
      <c r="Z791" t="b">
        <f t="shared" si="777"/>
        <v>0</v>
      </c>
      <c r="AA791" t="b">
        <f t="shared" si="799"/>
        <v>0</v>
      </c>
      <c r="AB791" t="b">
        <f t="shared" si="778"/>
        <v>0</v>
      </c>
      <c r="AC791" t="b">
        <f t="shared" si="779"/>
        <v>0</v>
      </c>
      <c r="AD791" s="101" t="b">
        <f t="shared" si="780"/>
        <v>0</v>
      </c>
      <c r="AE791" t="e">
        <f t="shared" si="781"/>
        <v>#VALUE!</v>
      </c>
      <c r="AF791" t="b">
        <f t="shared" si="782"/>
        <v>0</v>
      </c>
      <c r="AG791" s="135"/>
      <c r="AH791" s="82" t="b">
        <f t="shared" si="783"/>
        <v>0</v>
      </c>
      <c r="AI791" s="99" t="b">
        <f t="shared" si="784"/>
        <v>0</v>
      </c>
      <c r="AJ791" s="70" t="b">
        <f t="shared" si="785"/>
        <v>0</v>
      </c>
      <c r="AK791" s="111" t="b">
        <f t="shared" si="800"/>
        <v>0</v>
      </c>
      <c r="AL791" s="82" t="e">
        <f t="shared" si="786"/>
        <v>#VALUE!</v>
      </c>
      <c r="AM791" s="82" t="b">
        <f t="shared" si="787"/>
        <v>0</v>
      </c>
      <c r="AN791" s="82" t="b">
        <f t="shared" si="788"/>
        <v>0</v>
      </c>
      <c r="AO791" s="82" t="b">
        <f t="shared" si="801"/>
        <v>0</v>
      </c>
      <c r="AP791" s="82" t="b">
        <f t="shared" si="789"/>
        <v>0</v>
      </c>
      <c r="AQ791" s="82" t="b">
        <f t="shared" si="802"/>
        <v>0</v>
      </c>
      <c r="AR791" s="70">
        <f t="shared" si="803"/>
        <v>0</v>
      </c>
      <c r="AS791" s="82" t="b">
        <f t="shared" si="790"/>
        <v>0</v>
      </c>
      <c r="AT791" s="82" t="b">
        <f t="shared" si="791"/>
        <v>0</v>
      </c>
      <c r="AU791" s="82" t="b">
        <f t="shared" si="792"/>
        <v>0</v>
      </c>
      <c r="AV791" s="82" t="b">
        <f t="shared" si="793"/>
        <v>0</v>
      </c>
      <c r="AW791" s="82" t="b">
        <f t="shared" si="794"/>
        <v>0</v>
      </c>
      <c r="AX791" s="82" t="b">
        <f t="shared" si="795"/>
        <v>0</v>
      </c>
      <c r="AY791" s="82" t="b">
        <f t="shared" si="804"/>
        <v>0</v>
      </c>
      <c r="AZ791" s="82"/>
      <c r="BA791" s="82" t="b">
        <f t="shared" si="805"/>
        <v>0</v>
      </c>
      <c r="BB791" s="82" t="b">
        <f t="shared" si="806"/>
        <v>0</v>
      </c>
      <c r="BC791" s="82" t="b">
        <f t="shared" si="807"/>
        <v>0</v>
      </c>
      <c r="BD791" s="70"/>
      <c r="BE791" s="70" t="str">
        <f t="shared" si="796"/>
        <v/>
      </c>
      <c r="BF791" s="70">
        <v>780</v>
      </c>
      <c r="BG791" s="70"/>
      <c r="BH791" s="70"/>
      <c r="BI791" s="70"/>
      <c r="BJ791" s="70"/>
      <c r="BK791" s="70"/>
      <c r="BL791" s="70"/>
      <c r="BM791" s="70"/>
      <c r="BN791" s="70"/>
      <c r="BO791" s="70"/>
      <c r="BP791" s="70"/>
      <c r="BQ791" s="70"/>
      <c r="BR791" s="70"/>
      <c r="BS791" s="70" t="b">
        <f t="shared" si="797"/>
        <v>0</v>
      </c>
      <c r="BT791" s="70">
        <f>COUNTA(B792:$O$830)</f>
        <v>0</v>
      </c>
      <c r="BU791" s="70"/>
      <c r="BV791" s="163"/>
      <c r="BW791" s="163"/>
      <c r="BX791" s="163"/>
      <c r="BY791" s="163"/>
      <c r="BZ791" s="163"/>
      <c r="CA791" s="163"/>
      <c r="CB791" s="163"/>
      <c r="CC791" s="163"/>
      <c r="CD791" s="163"/>
      <c r="CE791" s="163" t="str">
        <f t="shared" si="808"/>
        <v/>
      </c>
      <c r="CF791" s="163" t="str">
        <f t="shared" si="809"/>
        <v/>
      </c>
      <c r="CG791" s="163" t="str">
        <f t="shared" si="810"/>
        <v/>
      </c>
      <c r="CH791" s="163" t="str">
        <f t="shared" si="811"/>
        <v/>
      </c>
      <c r="CI791" s="163" t="str">
        <f t="shared" si="812"/>
        <v/>
      </c>
      <c r="CJ791" s="163" t="str">
        <f t="shared" si="813"/>
        <v/>
      </c>
      <c r="CK791" s="163" t="str">
        <f t="shared" si="814"/>
        <v/>
      </c>
      <c r="CL791" s="163" t="str">
        <f t="shared" si="815"/>
        <v/>
      </c>
      <c r="CM791" s="163" t="str">
        <f t="shared" si="816"/>
        <v/>
      </c>
      <c r="CN791" s="163"/>
      <c r="CO791" s="163"/>
      <c r="CP791" s="163" t="str">
        <f t="shared" si="817"/>
        <v/>
      </c>
      <c r="CQ791" s="163"/>
      <c r="CR791" s="163"/>
      <c r="CS791" s="185" t="str">
        <f t="shared" si="834"/>
        <v/>
      </c>
      <c r="CT791" s="70"/>
      <c r="CU791" s="70">
        <f t="shared" si="818"/>
        <v>0</v>
      </c>
      <c r="CV791" s="70">
        <f t="shared" si="819"/>
        <v>0</v>
      </c>
      <c r="CW791" s="70"/>
      <c r="CX791" s="96">
        <f t="shared" si="820"/>
        <v>0</v>
      </c>
      <c r="CY791" s="70"/>
      <c r="CZ791" s="70" t="e">
        <f t="shared" si="821"/>
        <v>#VALUE!</v>
      </c>
      <c r="DA791" s="70" t="e">
        <f t="shared" si="822"/>
        <v>#VALUE!</v>
      </c>
      <c r="DB791" s="70"/>
      <c r="DC791" s="70" t="b">
        <f t="shared" si="835"/>
        <v>0</v>
      </c>
      <c r="DD791" s="70">
        <f t="shared" si="823"/>
        <v>0</v>
      </c>
      <c r="DE791" s="70" t="str">
        <f t="shared" si="824"/>
        <v/>
      </c>
      <c r="DF791" s="70"/>
      <c r="DG791" s="70" t="str">
        <f t="shared" si="772"/>
        <v/>
      </c>
      <c r="DH791" s="70" t="b">
        <f t="shared" si="773"/>
        <v>0</v>
      </c>
      <c r="DI791" s="70" t="str">
        <f t="shared" si="774"/>
        <v/>
      </c>
      <c r="DJ791" s="70"/>
      <c r="DK791" s="70" t="str">
        <f t="shared" si="825"/>
        <v/>
      </c>
      <c r="DL791" s="70" t="str">
        <f t="shared" si="826"/>
        <v/>
      </c>
      <c r="DM791" s="70"/>
      <c r="DN791" s="70" t="str">
        <f t="shared" si="827"/>
        <v/>
      </c>
      <c r="DO791" s="70" t="str">
        <f>IF(DK791="","",AND((COUNTIF($DK$12:DL791,DK791))=1,(COUNTIF($DK$12:DL791,DL791))=1))</f>
        <v/>
      </c>
      <c r="DP791" s="70" t="str">
        <f>IF(DK791="","",AND((COUNTIF(DK791:$DL$812,DK791))=1,(COUNTIF(DK791:$DL$812,DL791))=1))</f>
        <v/>
      </c>
      <c r="DQ791" s="70"/>
      <c r="DR791" s="70" t="b">
        <f t="shared" si="828"/>
        <v>0</v>
      </c>
      <c r="DS791" s="70" t="b">
        <f t="shared" si="829"/>
        <v>0</v>
      </c>
      <c r="DT791" s="70">
        <f t="shared" si="775"/>
        <v>0</v>
      </c>
      <c r="DU791" s="70">
        <f t="shared" si="776"/>
        <v>0</v>
      </c>
      <c r="DV791" s="70" t="b">
        <f t="shared" si="830"/>
        <v>0</v>
      </c>
      <c r="DW791" s="70" t="b">
        <f t="shared" si="831"/>
        <v>0</v>
      </c>
      <c r="DX791" s="70"/>
      <c r="DY791" s="70" t="b">
        <f t="shared" si="832"/>
        <v>0</v>
      </c>
      <c r="DZ791" s="70">
        <f t="shared" si="833"/>
        <v>0</v>
      </c>
      <c r="EA791" s="70"/>
    </row>
    <row r="792" spans="1:131" x14ac:dyDescent="0.25">
      <c r="A792" s="24" t="str">
        <f t="shared" si="798"/>
        <v/>
      </c>
      <c r="B792" s="36"/>
      <c r="C792" s="37"/>
      <c r="D792" s="38"/>
      <c r="E792" s="37"/>
      <c r="F792" s="38"/>
      <c r="G792" s="39"/>
      <c r="H792" s="35"/>
      <c r="I792" s="30"/>
      <c r="J792" s="38"/>
      <c r="K792" s="36"/>
      <c r="L792" s="40"/>
      <c r="M792" s="43"/>
      <c r="N792" s="44"/>
      <c r="O792" s="35"/>
      <c r="P792" s="87"/>
      <c r="R792" s="70"/>
      <c r="S792" s="70"/>
      <c r="T792" s="99" t="s">
        <v>1725</v>
      </c>
      <c r="U792" s="146" t="s">
        <v>1726</v>
      </c>
      <c r="V792" s="70"/>
      <c r="W792" s="70"/>
      <c r="X792" s="70"/>
      <c r="Y792" s="70"/>
      <c r="Z792" t="b">
        <f t="shared" si="777"/>
        <v>0</v>
      </c>
      <c r="AA792" t="b">
        <f t="shared" si="799"/>
        <v>0</v>
      </c>
      <c r="AB792" t="b">
        <f t="shared" si="778"/>
        <v>0</v>
      </c>
      <c r="AC792" t="b">
        <f t="shared" si="779"/>
        <v>0</v>
      </c>
      <c r="AD792" s="101" t="b">
        <f t="shared" si="780"/>
        <v>0</v>
      </c>
      <c r="AE792" t="e">
        <f t="shared" si="781"/>
        <v>#VALUE!</v>
      </c>
      <c r="AF792" t="b">
        <f t="shared" si="782"/>
        <v>0</v>
      </c>
      <c r="AG792" s="135"/>
      <c r="AH792" s="82" t="b">
        <f t="shared" si="783"/>
        <v>0</v>
      </c>
      <c r="AI792" s="99" t="b">
        <f t="shared" si="784"/>
        <v>0</v>
      </c>
      <c r="AJ792" s="70" t="b">
        <f t="shared" si="785"/>
        <v>0</v>
      </c>
      <c r="AK792" s="111" t="b">
        <f t="shared" si="800"/>
        <v>0</v>
      </c>
      <c r="AL792" s="82" t="e">
        <f t="shared" si="786"/>
        <v>#VALUE!</v>
      </c>
      <c r="AM792" s="82" t="b">
        <f t="shared" si="787"/>
        <v>0</v>
      </c>
      <c r="AN792" s="82" t="b">
        <f t="shared" si="788"/>
        <v>0</v>
      </c>
      <c r="AO792" s="82" t="b">
        <f t="shared" si="801"/>
        <v>0</v>
      </c>
      <c r="AP792" s="82" t="b">
        <f t="shared" si="789"/>
        <v>0</v>
      </c>
      <c r="AQ792" s="82" t="b">
        <f t="shared" si="802"/>
        <v>0</v>
      </c>
      <c r="AR792" s="70">
        <f t="shared" si="803"/>
        <v>0</v>
      </c>
      <c r="AS792" s="82" t="b">
        <f t="shared" si="790"/>
        <v>0</v>
      </c>
      <c r="AT792" s="82" t="b">
        <f t="shared" si="791"/>
        <v>0</v>
      </c>
      <c r="AU792" s="82" t="b">
        <f t="shared" si="792"/>
        <v>0</v>
      </c>
      <c r="AV792" s="82" t="b">
        <f t="shared" si="793"/>
        <v>0</v>
      </c>
      <c r="AW792" s="82" t="b">
        <f t="shared" si="794"/>
        <v>0</v>
      </c>
      <c r="AX792" s="82" t="b">
        <f t="shared" si="795"/>
        <v>0</v>
      </c>
      <c r="AY792" s="82" t="b">
        <f t="shared" si="804"/>
        <v>0</v>
      </c>
      <c r="AZ792" s="82"/>
      <c r="BA792" s="82" t="b">
        <f t="shared" si="805"/>
        <v>0</v>
      </c>
      <c r="BB792" s="82" t="b">
        <f t="shared" si="806"/>
        <v>0</v>
      </c>
      <c r="BC792" s="82" t="b">
        <f t="shared" si="807"/>
        <v>0</v>
      </c>
      <c r="BD792" s="70"/>
      <c r="BE792" s="70" t="str">
        <f t="shared" si="796"/>
        <v/>
      </c>
      <c r="BF792" s="70">
        <v>781</v>
      </c>
      <c r="BG792" s="70"/>
      <c r="BH792" s="70"/>
      <c r="BI792" s="70"/>
      <c r="BJ792" s="70"/>
      <c r="BK792" s="70"/>
      <c r="BL792" s="70"/>
      <c r="BM792" s="70"/>
      <c r="BN792" s="70"/>
      <c r="BO792" s="70"/>
      <c r="BP792" s="70"/>
      <c r="BQ792" s="70"/>
      <c r="BR792" s="70"/>
      <c r="BS792" s="70" t="b">
        <f t="shared" si="797"/>
        <v>0</v>
      </c>
      <c r="BT792" s="70">
        <f>COUNTA(B793:$O$830)</f>
        <v>0</v>
      </c>
      <c r="BU792" s="70"/>
      <c r="BV792" s="163"/>
      <c r="BW792" s="163"/>
      <c r="BX792" s="163"/>
      <c r="BY792" s="163"/>
      <c r="BZ792" s="163"/>
      <c r="CA792" s="163"/>
      <c r="CB792" s="163"/>
      <c r="CC792" s="163"/>
      <c r="CD792" s="163"/>
      <c r="CE792" s="163" t="str">
        <f t="shared" si="808"/>
        <v/>
      </c>
      <c r="CF792" s="163" t="str">
        <f t="shared" si="809"/>
        <v/>
      </c>
      <c r="CG792" s="163" t="str">
        <f t="shared" si="810"/>
        <v/>
      </c>
      <c r="CH792" s="163" t="str">
        <f t="shared" si="811"/>
        <v/>
      </c>
      <c r="CI792" s="163" t="str">
        <f t="shared" si="812"/>
        <v/>
      </c>
      <c r="CJ792" s="163" t="str">
        <f t="shared" si="813"/>
        <v/>
      </c>
      <c r="CK792" s="163" t="str">
        <f t="shared" si="814"/>
        <v/>
      </c>
      <c r="CL792" s="163" t="str">
        <f t="shared" si="815"/>
        <v/>
      </c>
      <c r="CM792" s="163" t="str">
        <f t="shared" si="816"/>
        <v/>
      </c>
      <c r="CN792" s="163"/>
      <c r="CO792" s="163"/>
      <c r="CP792" s="163" t="str">
        <f t="shared" si="817"/>
        <v/>
      </c>
      <c r="CQ792" s="163"/>
      <c r="CR792" s="163"/>
      <c r="CS792" s="185" t="str">
        <f t="shared" si="834"/>
        <v/>
      </c>
      <c r="CT792" s="70"/>
      <c r="CU792" s="70">
        <f t="shared" si="818"/>
        <v>0</v>
      </c>
      <c r="CV792" s="70">
        <f t="shared" si="819"/>
        <v>0</v>
      </c>
      <c r="CW792" s="70"/>
      <c r="CX792" s="96">
        <f t="shared" si="820"/>
        <v>0</v>
      </c>
      <c r="CY792" s="70"/>
      <c r="CZ792" s="70" t="e">
        <f t="shared" si="821"/>
        <v>#VALUE!</v>
      </c>
      <c r="DA792" s="70" t="e">
        <f t="shared" si="822"/>
        <v>#VALUE!</v>
      </c>
      <c r="DB792" s="70"/>
      <c r="DC792" s="70" t="b">
        <f t="shared" si="835"/>
        <v>0</v>
      </c>
      <c r="DD792" s="70">
        <f t="shared" si="823"/>
        <v>0</v>
      </c>
      <c r="DE792" s="70" t="str">
        <f t="shared" si="824"/>
        <v/>
      </c>
      <c r="DF792" s="70"/>
      <c r="DG792" s="70" t="str">
        <f t="shared" si="772"/>
        <v/>
      </c>
      <c r="DH792" s="70" t="b">
        <f t="shared" si="773"/>
        <v>0</v>
      </c>
      <c r="DI792" s="70" t="str">
        <f t="shared" si="774"/>
        <v/>
      </c>
      <c r="DJ792" s="70"/>
      <c r="DK792" s="70" t="str">
        <f t="shared" si="825"/>
        <v/>
      </c>
      <c r="DL792" s="70" t="str">
        <f t="shared" si="826"/>
        <v/>
      </c>
      <c r="DM792" s="70"/>
      <c r="DN792" s="70" t="str">
        <f t="shared" si="827"/>
        <v/>
      </c>
      <c r="DO792" s="70" t="str">
        <f>IF(DK792="","",AND((COUNTIF($DK$12:DL792,DK792))=1,(COUNTIF($DK$12:DL792,DL792))=1))</f>
        <v/>
      </c>
      <c r="DP792" s="70" t="str">
        <f>IF(DK792="","",AND((COUNTIF(DK792:$DL$812,DK792))=1,(COUNTIF(DK792:$DL$812,DL792))=1))</f>
        <v/>
      </c>
      <c r="DQ792" s="70"/>
      <c r="DR792" s="70" t="b">
        <f t="shared" si="828"/>
        <v>0</v>
      </c>
      <c r="DS792" s="70" t="b">
        <f t="shared" si="829"/>
        <v>0</v>
      </c>
      <c r="DT792" s="70">
        <f t="shared" si="775"/>
        <v>0</v>
      </c>
      <c r="DU792" s="70">
        <f t="shared" si="776"/>
        <v>0</v>
      </c>
      <c r="DV792" s="70" t="b">
        <f t="shared" si="830"/>
        <v>0</v>
      </c>
      <c r="DW792" s="70" t="b">
        <f t="shared" si="831"/>
        <v>0</v>
      </c>
      <c r="DX792" s="70"/>
      <c r="DY792" s="70" t="b">
        <f t="shared" si="832"/>
        <v>0</v>
      </c>
      <c r="DZ792" s="70">
        <f t="shared" si="833"/>
        <v>0</v>
      </c>
      <c r="EA792" s="70"/>
    </row>
    <row r="793" spans="1:131" x14ac:dyDescent="0.25">
      <c r="A793" s="24" t="str">
        <f t="shared" si="798"/>
        <v/>
      </c>
      <c r="B793" s="36"/>
      <c r="C793" s="37"/>
      <c r="D793" s="38"/>
      <c r="E793" s="37"/>
      <c r="F793" s="38"/>
      <c r="G793" s="39"/>
      <c r="H793" s="35"/>
      <c r="I793" s="30"/>
      <c r="J793" s="38"/>
      <c r="K793" s="36"/>
      <c r="L793" s="40"/>
      <c r="M793" s="43"/>
      <c r="N793" s="44"/>
      <c r="O793" s="35"/>
      <c r="P793" s="87"/>
      <c r="R793" s="70"/>
      <c r="S793" s="70"/>
      <c r="T793" s="99" t="s">
        <v>1727</v>
      </c>
      <c r="U793" s="146" t="s">
        <v>1728</v>
      </c>
      <c r="V793" s="70"/>
      <c r="W793" s="70"/>
      <c r="X793" s="70"/>
      <c r="Y793" s="70"/>
      <c r="Z793" t="b">
        <f t="shared" si="777"/>
        <v>0</v>
      </c>
      <c r="AA793" t="b">
        <f t="shared" si="799"/>
        <v>0</v>
      </c>
      <c r="AB793" t="b">
        <f t="shared" si="778"/>
        <v>0</v>
      </c>
      <c r="AC793" t="b">
        <f t="shared" si="779"/>
        <v>0</v>
      </c>
      <c r="AD793" s="101" t="b">
        <f t="shared" si="780"/>
        <v>0</v>
      </c>
      <c r="AE793" t="e">
        <f t="shared" si="781"/>
        <v>#VALUE!</v>
      </c>
      <c r="AF793" t="b">
        <f t="shared" si="782"/>
        <v>0</v>
      </c>
      <c r="AG793" s="135"/>
      <c r="AH793" s="82" t="b">
        <f t="shared" si="783"/>
        <v>0</v>
      </c>
      <c r="AI793" s="99" t="b">
        <f t="shared" si="784"/>
        <v>0</v>
      </c>
      <c r="AJ793" s="70" t="b">
        <f t="shared" si="785"/>
        <v>0</v>
      </c>
      <c r="AK793" s="111" t="b">
        <f t="shared" si="800"/>
        <v>0</v>
      </c>
      <c r="AL793" s="82" t="e">
        <f t="shared" si="786"/>
        <v>#VALUE!</v>
      </c>
      <c r="AM793" s="82" t="b">
        <f t="shared" si="787"/>
        <v>0</v>
      </c>
      <c r="AN793" s="82" t="b">
        <f t="shared" si="788"/>
        <v>0</v>
      </c>
      <c r="AO793" s="82" t="b">
        <f t="shared" si="801"/>
        <v>0</v>
      </c>
      <c r="AP793" s="82" t="b">
        <f t="shared" si="789"/>
        <v>0</v>
      </c>
      <c r="AQ793" s="82" t="b">
        <f t="shared" si="802"/>
        <v>0</v>
      </c>
      <c r="AR793" s="70">
        <f t="shared" si="803"/>
        <v>0</v>
      </c>
      <c r="AS793" s="82" t="b">
        <f t="shared" si="790"/>
        <v>0</v>
      </c>
      <c r="AT793" s="82" t="b">
        <f t="shared" si="791"/>
        <v>0</v>
      </c>
      <c r="AU793" s="82" t="b">
        <f t="shared" si="792"/>
        <v>0</v>
      </c>
      <c r="AV793" s="82" t="b">
        <f t="shared" si="793"/>
        <v>0</v>
      </c>
      <c r="AW793" s="82" t="b">
        <f t="shared" si="794"/>
        <v>0</v>
      </c>
      <c r="AX793" s="82" t="b">
        <f t="shared" si="795"/>
        <v>0</v>
      </c>
      <c r="AY793" s="82" t="b">
        <f t="shared" si="804"/>
        <v>0</v>
      </c>
      <c r="AZ793" s="82"/>
      <c r="BA793" s="82" t="b">
        <f t="shared" si="805"/>
        <v>0</v>
      </c>
      <c r="BB793" s="82" t="b">
        <f t="shared" si="806"/>
        <v>0</v>
      </c>
      <c r="BC793" s="82" t="b">
        <f t="shared" si="807"/>
        <v>0</v>
      </c>
      <c r="BD793" s="70"/>
      <c r="BE793" s="70" t="str">
        <f t="shared" si="796"/>
        <v/>
      </c>
      <c r="BF793" s="70">
        <v>782</v>
      </c>
      <c r="BG793" s="70"/>
      <c r="BH793" s="70"/>
      <c r="BI793" s="70"/>
      <c r="BJ793" s="70"/>
      <c r="BK793" s="70"/>
      <c r="BL793" s="70"/>
      <c r="BM793" s="70"/>
      <c r="BN793" s="70"/>
      <c r="BO793" s="70"/>
      <c r="BP793" s="70"/>
      <c r="BQ793" s="70"/>
      <c r="BR793" s="70"/>
      <c r="BS793" s="70" t="b">
        <f t="shared" si="797"/>
        <v>0</v>
      </c>
      <c r="BT793" s="70">
        <f>COUNTA(B794:$O$830)</f>
        <v>0</v>
      </c>
      <c r="BU793" s="70"/>
      <c r="BV793" s="163"/>
      <c r="BW793" s="163"/>
      <c r="BX793" s="163"/>
      <c r="BY793" s="163"/>
      <c r="BZ793" s="163"/>
      <c r="CA793" s="163"/>
      <c r="CB793" s="163"/>
      <c r="CC793" s="163"/>
      <c r="CD793" s="163"/>
      <c r="CE793" s="163" t="str">
        <f t="shared" si="808"/>
        <v/>
      </c>
      <c r="CF793" s="163" t="str">
        <f t="shared" si="809"/>
        <v/>
      </c>
      <c r="CG793" s="163" t="str">
        <f t="shared" si="810"/>
        <v/>
      </c>
      <c r="CH793" s="163" t="str">
        <f t="shared" si="811"/>
        <v/>
      </c>
      <c r="CI793" s="163" t="str">
        <f t="shared" si="812"/>
        <v/>
      </c>
      <c r="CJ793" s="163" t="str">
        <f t="shared" si="813"/>
        <v/>
      </c>
      <c r="CK793" s="163" t="str">
        <f t="shared" si="814"/>
        <v/>
      </c>
      <c r="CL793" s="163" t="str">
        <f t="shared" si="815"/>
        <v/>
      </c>
      <c r="CM793" s="163" t="str">
        <f t="shared" si="816"/>
        <v/>
      </c>
      <c r="CN793" s="163"/>
      <c r="CO793" s="163"/>
      <c r="CP793" s="163" t="str">
        <f t="shared" si="817"/>
        <v/>
      </c>
      <c r="CQ793" s="163"/>
      <c r="CR793" s="163"/>
      <c r="CS793" s="185" t="str">
        <f t="shared" si="834"/>
        <v/>
      </c>
      <c r="CT793" s="70"/>
      <c r="CU793" s="70">
        <f t="shared" si="818"/>
        <v>0</v>
      </c>
      <c r="CV793" s="70">
        <f t="shared" si="819"/>
        <v>0</v>
      </c>
      <c r="CW793" s="70"/>
      <c r="CX793" s="96">
        <f t="shared" si="820"/>
        <v>0</v>
      </c>
      <c r="CY793" s="70"/>
      <c r="CZ793" s="70" t="e">
        <f t="shared" si="821"/>
        <v>#VALUE!</v>
      </c>
      <c r="DA793" s="70" t="e">
        <f t="shared" si="822"/>
        <v>#VALUE!</v>
      </c>
      <c r="DB793" s="70"/>
      <c r="DC793" s="70" t="b">
        <f t="shared" si="835"/>
        <v>0</v>
      </c>
      <c r="DD793" s="70">
        <f t="shared" si="823"/>
        <v>0</v>
      </c>
      <c r="DE793" s="70" t="str">
        <f t="shared" si="824"/>
        <v/>
      </c>
      <c r="DF793" s="70"/>
      <c r="DG793" s="70" t="str">
        <f t="shared" si="772"/>
        <v/>
      </c>
      <c r="DH793" s="70" t="b">
        <f t="shared" si="773"/>
        <v>0</v>
      </c>
      <c r="DI793" s="70" t="str">
        <f t="shared" si="774"/>
        <v/>
      </c>
      <c r="DJ793" s="70"/>
      <c r="DK793" s="70" t="str">
        <f t="shared" si="825"/>
        <v/>
      </c>
      <c r="DL793" s="70" t="str">
        <f t="shared" si="826"/>
        <v/>
      </c>
      <c r="DM793" s="70"/>
      <c r="DN793" s="70" t="str">
        <f t="shared" si="827"/>
        <v/>
      </c>
      <c r="DO793" s="70" t="str">
        <f>IF(DK793="","",AND((COUNTIF($DK$12:DL793,DK793))=1,(COUNTIF($DK$12:DL793,DL793))=1))</f>
        <v/>
      </c>
      <c r="DP793" s="70" t="str">
        <f>IF(DK793="","",AND((COUNTIF(DK793:$DL$812,DK793))=1,(COUNTIF(DK793:$DL$812,DL793))=1))</f>
        <v/>
      </c>
      <c r="DQ793" s="70"/>
      <c r="DR793" s="70" t="b">
        <f t="shared" si="828"/>
        <v>0</v>
      </c>
      <c r="DS793" s="70" t="b">
        <f t="shared" si="829"/>
        <v>0</v>
      </c>
      <c r="DT793" s="70">
        <f t="shared" si="775"/>
        <v>0</v>
      </c>
      <c r="DU793" s="70">
        <f t="shared" si="776"/>
        <v>0</v>
      </c>
      <c r="DV793" s="70" t="b">
        <f t="shared" si="830"/>
        <v>0</v>
      </c>
      <c r="DW793" s="70" t="b">
        <f t="shared" si="831"/>
        <v>0</v>
      </c>
      <c r="DX793" s="70"/>
      <c r="DY793" s="70" t="b">
        <f t="shared" si="832"/>
        <v>0</v>
      </c>
      <c r="DZ793" s="70">
        <f t="shared" si="833"/>
        <v>0</v>
      </c>
      <c r="EA793" s="70"/>
    </row>
    <row r="794" spans="1:131" x14ac:dyDescent="0.25">
      <c r="A794" s="24" t="str">
        <f t="shared" si="798"/>
        <v/>
      </c>
      <c r="B794" s="36"/>
      <c r="C794" s="37"/>
      <c r="D794" s="38"/>
      <c r="E794" s="37"/>
      <c r="F794" s="38"/>
      <c r="G794" s="39"/>
      <c r="H794" s="35"/>
      <c r="I794" s="30"/>
      <c r="J794" s="38"/>
      <c r="K794" s="36"/>
      <c r="L794" s="40"/>
      <c r="M794" s="43"/>
      <c r="N794" s="44"/>
      <c r="O794" s="35"/>
      <c r="P794" s="87"/>
      <c r="R794" s="70"/>
      <c r="S794" s="70"/>
      <c r="T794" s="99" t="s">
        <v>1729</v>
      </c>
      <c r="U794" s="146" t="s">
        <v>1730</v>
      </c>
      <c r="V794" s="70"/>
      <c r="W794" s="70"/>
      <c r="X794" s="70"/>
      <c r="Y794" s="70"/>
      <c r="Z794" t="b">
        <f t="shared" si="777"/>
        <v>0</v>
      </c>
      <c r="AA794" t="b">
        <f t="shared" si="799"/>
        <v>0</v>
      </c>
      <c r="AB794" t="b">
        <f t="shared" si="778"/>
        <v>0</v>
      </c>
      <c r="AC794" t="b">
        <f t="shared" si="779"/>
        <v>0</v>
      </c>
      <c r="AD794" s="101" t="b">
        <f t="shared" si="780"/>
        <v>0</v>
      </c>
      <c r="AE794" t="e">
        <f t="shared" si="781"/>
        <v>#VALUE!</v>
      </c>
      <c r="AF794" t="b">
        <f t="shared" si="782"/>
        <v>0</v>
      </c>
      <c r="AG794" s="135"/>
      <c r="AH794" s="82" t="b">
        <f t="shared" si="783"/>
        <v>0</v>
      </c>
      <c r="AI794" s="99" t="b">
        <f t="shared" si="784"/>
        <v>0</v>
      </c>
      <c r="AJ794" s="70" t="b">
        <f t="shared" si="785"/>
        <v>0</v>
      </c>
      <c r="AK794" s="111" t="b">
        <f t="shared" si="800"/>
        <v>0</v>
      </c>
      <c r="AL794" s="82" t="e">
        <f t="shared" si="786"/>
        <v>#VALUE!</v>
      </c>
      <c r="AM794" s="82" t="b">
        <f t="shared" si="787"/>
        <v>0</v>
      </c>
      <c r="AN794" s="82" t="b">
        <f t="shared" si="788"/>
        <v>0</v>
      </c>
      <c r="AO794" s="82" t="b">
        <f t="shared" si="801"/>
        <v>0</v>
      </c>
      <c r="AP794" s="82" t="b">
        <f t="shared" si="789"/>
        <v>0</v>
      </c>
      <c r="AQ794" s="82" t="b">
        <f t="shared" si="802"/>
        <v>0</v>
      </c>
      <c r="AR794" s="70">
        <f t="shared" si="803"/>
        <v>0</v>
      </c>
      <c r="AS794" s="82" t="b">
        <f t="shared" si="790"/>
        <v>0</v>
      </c>
      <c r="AT794" s="82" t="b">
        <f t="shared" si="791"/>
        <v>0</v>
      </c>
      <c r="AU794" s="82" t="b">
        <f t="shared" si="792"/>
        <v>0</v>
      </c>
      <c r="AV794" s="82" t="b">
        <f t="shared" si="793"/>
        <v>0</v>
      </c>
      <c r="AW794" s="82" t="b">
        <f t="shared" si="794"/>
        <v>0</v>
      </c>
      <c r="AX794" s="82" t="b">
        <f t="shared" si="795"/>
        <v>0</v>
      </c>
      <c r="AY794" s="82" t="b">
        <f t="shared" si="804"/>
        <v>0</v>
      </c>
      <c r="AZ794" s="82"/>
      <c r="BA794" s="82" t="b">
        <f t="shared" si="805"/>
        <v>0</v>
      </c>
      <c r="BB794" s="82" t="b">
        <f t="shared" si="806"/>
        <v>0</v>
      </c>
      <c r="BC794" s="82" t="b">
        <f t="shared" si="807"/>
        <v>0</v>
      </c>
      <c r="BD794" s="70"/>
      <c r="BE794" s="70" t="str">
        <f t="shared" si="796"/>
        <v/>
      </c>
      <c r="BF794" s="70">
        <v>783</v>
      </c>
      <c r="BG794" s="70"/>
      <c r="BH794" s="70"/>
      <c r="BI794" s="70"/>
      <c r="BJ794" s="70"/>
      <c r="BK794" s="70"/>
      <c r="BL794" s="70"/>
      <c r="BM794" s="70"/>
      <c r="BN794" s="70"/>
      <c r="BO794" s="70"/>
      <c r="BP794" s="70"/>
      <c r="BQ794" s="70"/>
      <c r="BR794" s="70"/>
      <c r="BS794" s="70" t="b">
        <f t="shared" si="797"/>
        <v>0</v>
      </c>
      <c r="BT794" s="70">
        <f>COUNTA(B795:$O$830)</f>
        <v>0</v>
      </c>
      <c r="BU794" s="70"/>
      <c r="BV794" s="163"/>
      <c r="BW794" s="163"/>
      <c r="BX794" s="163"/>
      <c r="BY794" s="163"/>
      <c r="BZ794" s="163"/>
      <c r="CA794" s="163"/>
      <c r="CB794" s="163"/>
      <c r="CC794" s="163"/>
      <c r="CD794" s="163"/>
      <c r="CE794" s="163" t="str">
        <f t="shared" si="808"/>
        <v/>
      </c>
      <c r="CF794" s="163" t="str">
        <f t="shared" si="809"/>
        <v/>
      </c>
      <c r="CG794" s="163" t="str">
        <f t="shared" si="810"/>
        <v/>
      </c>
      <c r="CH794" s="163" t="str">
        <f t="shared" si="811"/>
        <v/>
      </c>
      <c r="CI794" s="163" t="str">
        <f t="shared" si="812"/>
        <v/>
      </c>
      <c r="CJ794" s="163" t="str">
        <f t="shared" si="813"/>
        <v/>
      </c>
      <c r="CK794" s="163" t="str">
        <f t="shared" si="814"/>
        <v/>
      </c>
      <c r="CL794" s="163" t="str">
        <f t="shared" si="815"/>
        <v/>
      </c>
      <c r="CM794" s="163" t="str">
        <f t="shared" si="816"/>
        <v/>
      </c>
      <c r="CN794" s="163"/>
      <c r="CO794" s="163"/>
      <c r="CP794" s="163" t="str">
        <f t="shared" si="817"/>
        <v/>
      </c>
      <c r="CQ794" s="163"/>
      <c r="CR794" s="163"/>
      <c r="CS794" s="185" t="str">
        <f t="shared" si="834"/>
        <v/>
      </c>
      <c r="CT794" s="70"/>
      <c r="CU794" s="70">
        <f t="shared" si="818"/>
        <v>0</v>
      </c>
      <c r="CV794" s="70">
        <f t="shared" si="819"/>
        <v>0</v>
      </c>
      <c r="CW794" s="70"/>
      <c r="CX794" s="96">
        <f t="shared" si="820"/>
        <v>0</v>
      </c>
      <c r="CY794" s="70"/>
      <c r="CZ794" s="70" t="e">
        <f t="shared" si="821"/>
        <v>#VALUE!</v>
      </c>
      <c r="DA794" s="70" t="e">
        <f t="shared" si="822"/>
        <v>#VALUE!</v>
      </c>
      <c r="DB794" s="70"/>
      <c r="DC794" s="70" t="b">
        <f t="shared" si="835"/>
        <v>0</v>
      </c>
      <c r="DD794" s="70">
        <f t="shared" si="823"/>
        <v>0</v>
      </c>
      <c r="DE794" s="70" t="str">
        <f t="shared" si="824"/>
        <v/>
      </c>
      <c r="DF794" s="70"/>
      <c r="DG794" s="70" t="str">
        <f t="shared" si="772"/>
        <v/>
      </c>
      <c r="DH794" s="70" t="b">
        <f t="shared" si="773"/>
        <v>0</v>
      </c>
      <c r="DI794" s="70" t="str">
        <f t="shared" si="774"/>
        <v/>
      </c>
      <c r="DJ794" s="70"/>
      <c r="DK794" s="70" t="str">
        <f t="shared" si="825"/>
        <v/>
      </c>
      <c r="DL794" s="70" t="str">
        <f t="shared" si="826"/>
        <v/>
      </c>
      <c r="DM794" s="70"/>
      <c r="DN794" s="70" t="str">
        <f t="shared" si="827"/>
        <v/>
      </c>
      <c r="DO794" s="70" t="str">
        <f>IF(DK794="","",AND((COUNTIF($DK$12:DL794,DK794))=1,(COUNTIF($DK$12:DL794,DL794))=1))</f>
        <v/>
      </c>
      <c r="DP794" s="70" t="str">
        <f>IF(DK794="","",AND((COUNTIF(DK794:$DL$812,DK794))=1,(COUNTIF(DK794:$DL$812,DL794))=1))</f>
        <v/>
      </c>
      <c r="DQ794" s="70"/>
      <c r="DR794" s="70" t="b">
        <f t="shared" si="828"/>
        <v>0</v>
      </c>
      <c r="DS794" s="70" t="b">
        <f t="shared" si="829"/>
        <v>0</v>
      </c>
      <c r="DT794" s="70">
        <f t="shared" si="775"/>
        <v>0</v>
      </c>
      <c r="DU794" s="70">
        <f t="shared" si="776"/>
        <v>0</v>
      </c>
      <c r="DV794" s="70" t="b">
        <f t="shared" si="830"/>
        <v>0</v>
      </c>
      <c r="DW794" s="70" t="b">
        <f t="shared" si="831"/>
        <v>0</v>
      </c>
      <c r="DX794" s="70"/>
      <c r="DY794" s="70" t="b">
        <f t="shared" si="832"/>
        <v>0</v>
      </c>
      <c r="DZ794" s="70">
        <f t="shared" si="833"/>
        <v>0</v>
      </c>
      <c r="EA794" s="70"/>
    </row>
    <row r="795" spans="1:131" x14ac:dyDescent="0.25">
      <c r="A795" s="24" t="str">
        <f t="shared" si="798"/>
        <v/>
      </c>
      <c r="B795" s="36"/>
      <c r="C795" s="37"/>
      <c r="D795" s="38"/>
      <c r="E795" s="37"/>
      <c r="F795" s="38"/>
      <c r="G795" s="39"/>
      <c r="H795" s="35"/>
      <c r="I795" s="30"/>
      <c r="J795" s="38"/>
      <c r="K795" s="36"/>
      <c r="L795" s="40"/>
      <c r="M795" s="43"/>
      <c r="N795" s="44"/>
      <c r="O795" s="35"/>
      <c r="P795" s="87"/>
      <c r="R795" s="70"/>
      <c r="S795" s="70"/>
      <c r="T795" s="99" t="s">
        <v>1731</v>
      </c>
      <c r="U795" s="146" t="s">
        <v>1732</v>
      </c>
      <c r="V795" s="70"/>
      <c r="W795" s="70"/>
      <c r="X795" s="70"/>
      <c r="Y795" s="70"/>
      <c r="Z795" t="b">
        <f t="shared" si="777"/>
        <v>0</v>
      </c>
      <c r="AA795" t="b">
        <f t="shared" si="799"/>
        <v>0</v>
      </c>
      <c r="AB795" t="b">
        <f t="shared" si="778"/>
        <v>0</v>
      </c>
      <c r="AC795" t="b">
        <f t="shared" si="779"/>
        <v>0</v>
      </c>
      <c r="AD795" s="101" t="b">
        <f t="shared" si="780"/>
        <v>0</v>
      </c>
      <c r="AE795" t="e">
        <f t="shared" si="781"/>
        <v>#VALUE!</v>
      </c>
      <c r="AF795" t="b">
        <f t="shared" si="782"/>
        <v>0</v>
      </c>
      <c r="AG795" s="135"/>
      <c r="AH795" s="82" t="b">
        <f t="shared" si="783"/>
        <v>0</v>
      </c>
      <c r="AI795" s="99" t="b">
        <f t="shared" si="784"/>
        <v>0</v>
      </c>
      <c r="AJ795" s="70" t="b">
        <f t="shared" si="785"/>
        <v>0</v>
      </c>
      <c r="AK795" s="111" t="b">
        <f t="shared" si="800"/>
        <v>0</v>
      </c>
      <c r="AL795" s="82" t="e">
        <f t="shared" si="786"/>
        <v>#VALUE!</v>
      </c>
      <c r="AM795" s="82" t="b">
        <f t="shared" si="787"/>
        <v>0</v>
      </c>
      <c r="AN795" s="82" t="b">
        <f t="shared" si="788"/>
        <v>0</v>
      </c>
      <c r="AO795" s="82" t="b">
        <f t="shared" si="801"/>
        <v>0</v>
      </c>
      <c r="AP795" s="82" t="b">
        <f t="shared" si="789"/>
        <v>0</v>
      </c>
      <c r="AQ795" s="82" t="b">
        <f t="shared" si="802"/>
        <v>0</v>
      </c>
      <c r="AR795" s="70">
        <f t="shared" si="803"/>
        <v>0</v>
      </c>
      <c r="AS795" s="82" t="b">
        <f t="shared" si="790"/>
        <v>0</v>
      </c>
      <c r="AT795" s="82" t="b">
        <f t="shared" si="791"/>
        <v>0</v>
      </c>
      <c r="AU795" s="82" t="b">
        <f t="shared" si="792"/>
        <v>0</v>
      </c>
      <c r="AV795" s="82" t="b">
        <f t="shared" si="793"/>
        <v>0</v>
      </c>
      <c r="AW795" s="82" t="b">
        <f t="shared" si="794"/>
        <v>0</v>
      </c>
      <c r="AX795" s="82" t="b">
        <f t="shared" si="795"/>
        <v>0</v>
      </c>
      <c r="AY795" s="82" t="b">
        <f t="shared" si="804"/>
        <v>0</v>
      </c>
      <c r="AZ795" s="82"/>
      <c r="BA795" s="82" t="b">
        <f t="shared" si="805"/>
        <v>0</v>
      </c>
      <c r="BB795" s="82" t="b">
        <f t="shared" si="806"/>
        <v>0</v>
      </c>
      <c r="BC795" s="82" t="b">
        <f t="shared" si="807"/>
        <v>0</v>
      </c>
      <c r="BD795" s="70"/>
      <c r="BE795" s="70" t="str">
        <f t="shared" si="796"/>
        <v/>
      </c>
      <c r="BF795" s="70">
        <v>784</v>
      </c>
      <c r="BG795" s="70"/>
      <c r="BH795" s="70"/>
      <c r="BI795" s="70"/>
      <c r="BJ795" s="70"/>
      <c r="BK795" s="70"/>
      <c r="BL795" s="70"/>
      <c r="BM795" s="70"/>
      <c r="BN795" s="70"/>
      <c r="BO795" s="70"/>
      <c r="BP795" s="70"/>
      <c r="BQ795" s="70"/>
      <c r="BR795" s="70"/>
      <c r="BS795" s="70" t="b">
        <f t="shared" si="797"/>
        <v>0</v>
      </c>
      <c r="BT795" s="70">
        <f>COUNTA(B796:$O$830)</f>
        <v>0</v>
      </c>
      <c r="BU795" s="70"/>
      <c r="BV795" s="163"/>
      <c r="BW795" s="163"/>
      <c r="BX795" s="163"/>
      <c r="BY795" s="163"/>
      <c r="BZ795" s="163"/>
      <c r="CA795" s="163"/>
      <c r="CB795" s="163"/>
      <c r="CC795" s="163"/>
      <c r="CD795" s="163"/>
      <c r="CE795" s="163" t="str">
        <f t="shared" si="808"/>
        <v/>
      </c>
      <c r="CF795" s="163" t="str">
        <f t="shared" si="809"/>
        <v/>
      </c>
      <c r="CG795" s="163" t="str">
        <f t="shared" si="810"/>
        <v/>
      </c>
      <c r="CH795" s="163" t="str">
        <f t="shared" si="811"/>
        <v/>
      </c>
      <c r="CI795" s="163" t="str">
        <f t="shared" si="812"/>
        <v/>
      </c>
      <c r="CJ795" s="163" t="str">
        <f t="shared" si="813"/>
        <v/>
      </c>
      <c r="CK795" s="163" t="str">
        <f t="shared" si="814"/>
        <v/>
      </c>
      <c r="CL795" s="163" t="str">
        <f t="shared" si="815"/>
        <v/>
      </c>
      <c r="CM795" s="163" t="str">
        <f t="shared" si="816"/>
        <v/>
      </c>
      <c r="CN795" s="163"/>
      <c r="CO795" s="163"/>
      <c r="CP795" s="163" t="str">
        <f t="shared" si="817"/>
        <v/>
      </c>
      <c r="CQ795" s="163"/>
      <c r="CR795" s="163"/>
      <c r="CS795" s="185" t="str">
        <f t="shared" si="834"/>
        <v/>
      </c>
      <c r="CT795" s="70"/>
      <c r="CU795" s="70">
        <f t="shared" si="818"/>
        <v>0</v>
      </c>
      <c r="CV795" s="70">
        <f t="shared" si="819"/>
        <v>0</v>
      </c>
      <c r="CW795" s="70"/>
      <c r="CX795" s="96">
        <f t="shared" si="820"/>
        <v>0</v>
      </c>
      <c r="CY795" s="70"/>
      <c r="CZ795" s="70" t="e">
        <f t="shared" si="821"/>
        <v>#VALUE!</v>
      </c>
      <c r="DA795" s="70" t="e">
        <f t="shared" si="822"/>
        <v>#VALUE!</v>
      </c>
      <c r="DB795" s="70"/>
      <c r="DC795" s="70" t="b">
        <f t="shared" si="835"/>
        <v>0</v>
      </c>
      <c r="DD795" s="70">
        <f t="shared" si="823"/>
        <v>0</v>
      </c>
      <c r="DE795" s="70" t="str">
        <f t="shared" si="824"/>
        <v/>
      </c>
      <c r="DF795" s="70"/>
      <c r="DG795" s="70" t="str">
        <f t="shared" si="772"/>
        <v/>
      </c>
      <c r="DH795" s="70" t="b">
        <f t="shared" si="773"/>
        <v>0</v>
      </c>
      <c r="DI795" s="70" t="str">
        <f t="shared" si="774"/>
        <v/>
      </c>
      <c r="DJ795" s="70"/>
      <c r="DK795" s="70" t="str">
        <f t="shared" si="825"/>
        <v/>
      </c>
      <c r="DL795" s="70" t="str">
        <f t="shared" si="826"/>
        <v/>
      </c>
      <c r="DM795" s="70"/>
      <c r="DN795" s="70" t="str">
        <f t="shared" si="827"/>
        <v/>
      </c>
      <c r="DO795" s="70" t="str">
        <f>IF(DK795="","",AND((COUNTIF($DK$12:DL795,DK795))=1,(COUNTIF($DK$12:DL795,DL795))=1))</f>
        <v/>
      </c>
      <c r="DP795" s="70" t="str">
        <f>IF(DK795="","",AND((COUNTIF(DK795:$DL$812,DK795))=1,(COUNTIF(DK795:$DL$812,DL795))=1))</f>
        <v/>
      </c>
      <c r="DQ795" s="70"/>
      <c r="DR795" s="70" t="b">
        <f t="shared" si="828"/>
        <v>0</v>
      </c>
      <c r="DS795" s="70" t="b">
        <f t="shared" si="829"/>
        <v>0</v>
      </c>
      <c r="DT795" s="70">
        <f t="shared" si="775"/>
        <v>0</v>
      </c>
      <c r="DU795" s="70">
        <f t="shared" si="776"/>
        <v>0</v>
      </c>
      <c r="DV795" s="70" t="b">
        <f t="shared" si="830"/>
        <v>0</v>
      </c>
      <c r="DW795" s="70" t="b">
        <f t="shared" si="831"/>
        <v>0</v>
      </c>
      <c r="DX795" s="70"/>
      <c r="DY795" s="70" t="b">
        <f t="shared" si="832"/>
        <v>0</v>
      </c>
      <c r="DZ795" s="70">
        <f t="shared" si="833"/>
        <v>0</v>
      </c>
      <c r="EA795" s="70"/>
    </row>
    <row r="796" spans="1:131" x14ac:dyDescent="0.25">
      <c r="A796" s="24" t="str">
        <f t="shared" si="798"/>
        <v/>
      </c>
      <c r="B796" s="36"/>
      <c r="C796" s="37"/>
      <c r="D796" s="38"/>
      <c r="E796" s="37"/>
      <c r="F796" s="38"/>
      <c r="G796" s="39"/>
      <c r="H796" s="35"/>
      <c r="I796" s="30"/>
      <c r="J796" s="38"/>
      <c r="K796" s="36"/>
      <c r="L796" s="40"/>
      <c r="M796" s="43"/>
      <c r="N796" s="44"/>
      <c r="O796" s="35"/>
      <c r="P796" s="87"/>
      <c r="R796" s="70"/>
      <c r="S796" s="70"/>
      <c r="T796" s="99" t="s">
        <v>1733</v>
      </c>
      <c r="U796" s="146" t="s">
        <v>1734</v>
      </c>
      <c r="V796" s="70"/>
      <c r="W796" s="70"/>
      <c r="X796" s="70"/>
      <c r="Y796" s="70"/>
      <c r="Z796" t="b">
        <f t="shared" si="777"/>
        <v>0</v>
      </c>
      <c r="AA796" t="b">
        <f t="shared" si="799"/>
        <v>0</v>
      </c>
      <c r="AB796" t="b">
        <f t="shared" si="778"/>
        <v>0</v>
      </c>
      <c r="AC796" t="b">
        <f t="shared" si="779"/>
        <v>0</v>
      </c>
      <c r="AD796" s="101" t="b">
        <f t="shared" si="780"/>
        <v>0</v>
      </c>
      <c r="AE796" t="e">
        <f t="shared" si="781"/>
        <v>#VALUE!</v>
      </c>
      <c r="AF796" t="b">
        <f t="shared" si="782"/>
        <v>0</v>
      </c>
      <c r="AG796" s="135"/>
      <c r="AH796" s="82" t="b">
        <f t="shared" si="783"/>
        <v>0</v>
      </c>
      <c r="AI796" s="99" t="b">
        <f t="shared" si="784"/>
        <v>0</v>
      </c>
      <c r="AJ796" s="70" t="b">
        <f t="shared" si="785"/>
        <v>0</v>
      </c>
      <c r="AK796" s="111" t="b">
        <f t="shared" si="800"/>
        <v>0</v>
      </c>
      <c r="AL796" s="82" t="e">
        <f t="shared" si="786"/>
        <v>#VALUE!</v>
      </c>
      <c r="AM796" s="82" t="b">
        <f t="shared" si="787"/>
        <v>0</v>
      </c>
      <c r="AN796" s="82" t="b">
        <f t="shared" si="788"/>
        <v>0</v>
      </c>
      <c r="AO796" s="82" t="b">
        <f t="shared" si="801"/>
        <v>0</v>
      </c>
      <c r="AP796" s="82" t="b">
        <f t="shared" si="789"/>
        <v>0</v>
      </c>
      <c r="AQ796" s="82" t="b">
        <f t="shared" si="802"/>
        <v>0</v>
      </c>
      <c r="AR796" s="70">
        <f t="shared" si="803"/>
        <v>0</v>
      </c>
      <c r="AS796" s="82" t="b">
        <f t="shared" si="790"/>
        <v>0</v>
      </c>
      <c r="AT796" s="82" t="b">
        <f t="shared" si="791"/>
        <v>0</v>
      </c>
      <c r="AU796" s="82" t="b">
        <f t="shared" si="792"/>
        <v>0</v>
      </c>
      <c r="AV796" s="82" t="b">
        <f t="shared" si="793"/>
        <v>0</v>
      </c>
      <c r="AW796" s="82" t="b">
        <f t="shared" si="794"/>
        <v>0</v>
      </c>
      <c r="AX796" s="82" t="b">
        <f t="shared" si="795"/>
        <v>0</v>
      </c>
      <c r="AY796" s="82" t="b">
        <f t="shared" si="804"/>
        <v>0</v>
      </c>
      <c r="AZ796" s="82"/>
      <c r="BA796" s="82" t="b">
        <f t="shared" si="805"/>
        <v>0</v>
      </c>
      <c r="BB796" s="82" t="b">
        <f t="shared" si="806"/>
        <v>0</v>
      </c>
      <c r="BC796" s="82" t="b">
        <f t="shared" si="807"/>
        <v>0</v>
      </c>
      <c r="BD796" s="70"/>
      <c r="BE796" s="70" t="str">
        <f t="shared" si="796"/>
        <v/>
      </c>
      <c r="BF796" s="70">
        <v>785</v>
      </c>
      <c r="BG796" s="70"/>
      <c r="BH796" s="70"/>
      <c r="BI796" s="70"/>
      <c r="BJ796" s="70"/>
      <c r="BK796" s="70"/>
      <c r="BL796" s="70"/>
      <c r="BM796" s="70"/>
      <c r="BN796" s="70"/>
      <c r="BO796" s="70"/>
      <c r="BP796" s="70"/>
      <c r="BQ796" s="70"/>
      <c r="BR796" s="70"/>
      <c r="BS796" s="70" t="b">
        <f t="shared" si="797"/>
        <v>0</v>
      </c>
      <c r="BT796" s="70">
        <f>COUNTA(B797:$O$830)</f>
        <v>0</v>
      </c>
      <c r="BU796" s="70"/>
      <c r="BV796" s="163"/>
      <c r="BW796" s="163"/>
      <c r="BX796" s="163"/>
      <c r="BY796" s="163"/>
      <c r="BZ796" s="163"/>
      <c r="CA796" s="163"/>
      <c r="CB796" s="163"/>
      <c r="CC796" s="163"/>
      <c r="CD796" s="163"/>
      <c r="CE796" s="163" t="str">
        <f t="shared" si="808"/>
        <v/>
      </c>
      <c r="CF796" s="163" t="str">
        <f t="shared" si="809"/>
        <v/>
      </c>
      <c r="CG796" s="163" t="str">
        <f t="shared" si="810"/>
        <v/>
      </c>
      <c r="CH796" s="163" t="str">
        <f t="shared" si="811"/>
        <v/>
      </c>
      <c r="CI796" s="163" t="str">
        <f t="shared" si="812"/>
        <v/>
      </c>
      <c r="CJ796" s="163" t="str">
        <f t="shared" si="813"/>
        <v/>
      </c>
      <c r="CK796" s="163" t="str">
        <f t="shared" si="814"/>
        <v/>
      </c>
      <c r="CL796" s="163" t="str">
        <f t="shared" si="815"/>
        <v/>
      </c>
      <c r="CM796" s="163" t="str">
        <f t="shared" si="816"/>
        <v/>
      </c>
      <c r="CN796" s="163"/>
      <c r="CO796" s="163"/>
      <c r="CP796" s="163" t="str">
        <f t="shared" si="817"/>
        <v/>
      </c>
      <c r="CQ796" s="163"/>
      <c r="CR796" s="163"/>
      <c r="CS796" s="185" t="str">
        <f t="shared" si="834"/>
        <v/>
      </c>
      <c r="CT796" s="70"/>
      <c r="CU796" s="70">
        <f t="shared" si="818"/>
        <v>0</v>
      </c>
      <c r="CV796" s="70">
        <f t="shared" si="819"/>
        <v>0</v>
      </c>
      <c r="CW796" s="70"/>
      <c r="CX796" s="96">
        <f t="shared" si="820"/>
        <v>0</v>
      </c>
      <c r="CY796" s="70"/>
      <c r="CZ796" s="70" t="e">
        <f t="shared" si="821"/>
        <v>#VALUE!</v>
      </c>
      <c r="DA796" s="70" t="e">
        <f t="shared" si="822"/>
        <v>#VALUE!</v>
      </c>
      <c r="DB796" s="70"/>
      <c r="DC796" s="70" t="b">
        <f t="shared" si="835"/>
        <v>0</v>
      </c>
      <c r="DD796" s="70">
        <f t="shared" si="823"/>
        <v>0</v>
      </c>
      <c r="DE796" s="70" t="str">
        <f t="shared" si="824"/>
        <v/>
      </c>
      <c r="DF796" s="70"/>
      <c r="DG796" s="70" t="str">
        <f t="shared" si="772"/>
        <v/>
      </c>
      <c r="DH796" s="70" t="b">
        <f t="shared" si="773"/>
        <v>0</v>
      </c>
      <c r="DI796" s="70" t="str">
        <f t="shared" si="774"/>
        <v/>
      </c>
      <c r="DJ796" s="70"/>
      <c r="DK796" s="70" t="str">
        <f t="shared" si="825"/>
        <v/>
      </c>
      <c r="DL796" s="70" t="str">
        <f t="shared" si="826"/>
        <v/>
      </c>
      <c r="DM796" s="70"/>
      <c r="DN796" s="70" t="str">
        <f t="shared" si="827"/>
        <v/>
      </c>
      <c r="DO796" s="70" t="str">
        <f>IF(DK796="","",AND((COUNTIF($DK$12:DL796,DK796))=1,(COUNTIF($DK$12:DL796,DL796))=1))</f>
        <v/>
      </c>
      <c r="DP796" s="70" t="str">
        <f>IF(DK796="","",AND((COUNTIF(DK796:$DL$812,DK796))=1,(COUNTIF(DK796:$DL$812,DL796))=1))</f>
        <v/>
      </c>
      <c r="DQ796" s="70"/>
      <c r="DR796" s="70" t="b">
        <f t="shared" si="828"/>
        <v>0</v>
      </c>
      <c r="DS796" s="70" t="b">
        <f t="shared" si="829"/>
        <v>0</v>
      </c>
      <c r="DT796" s="70">
        <f t="shared" si="775"/>
        <v>0</v>
      </c>
      <c r="DU796" s="70">
        <f t="shared" si="776"/>
        <v>0</v>
      </c>
      <c r="DV796" s="70" t="b">
        <f t="shared" si="830"/>
        <v>0</v>
      </c>
      <c r="DW796" s="70" t="b">
        <f t="shared" si="831"/>
        <v>0</v>
      </c>
      <c r="DX796" s="70"/>
      <c r="DY796" s="70" t="b">
        <f t="shared" si="832"/>
        <v>0</v>
      </c>
      <c r="DZ796" s="70">
        <f t="shared" si="833"/>
        <v>0</v>
      </c>
      <c r="EA796" s="70"/>
    </row>
    <row r="797" spans="1:131" x14ac:dyDescent="0.25">
      <c r="A797" s="24" t="str">
        <f t="shared" si="798"/>
        <v/>
      </c>
      <c r="B797" s="36"/>
      <c r="C797" s="37"/>
      <c r="D797" s="38"/>
      <c r="E797" s="37"/>
      <c r="F797" s="38"/>
      <c r="G797" s="39"/>
      <c r="H797" s="35"/>
      <c r="I797" s="30"/>
      <c r="J797" s="38"/>
      <c r="K797" s="36"/>
      <c r="L797" s="40"/>
      <c r="M797" s="43"/>
      <c r="N797" s="44"/>
      <c r="O797" s="35"/>
      <c r="P797" s="87"/>
      <c r="R797" s="70"/>
      <c r="S797" s="70"/>
      <c r="T797" s="99" t="s">
        <v>1735</v>
      </c>
      <c r="U797" s="146" t="s">
        <v>1736</v>
      </c>
      <c r="V797" s="70"/>
      <c r="W797" s="70"/>
      <c r="X797" s="70"/>
      <c r="Y797" s="70"/>
      <c r="Z797" t="b">
        <f t="shared" si="777"/>
        <v>0</v>
      </c>
      <c r="AA797" t="b">
        <f t="shared" si="799"/>
        <v>0</v>
      </c>
      <c r="AB797" t="b">
        <f t="shared" si="778"/>
        <v>0</v>
      </c>
      <c r="AC797" t="b">
        <f t="shared" si="779"/>
        <v>0</v>
      </c>
      <c r="AD797" s="101" t="b">
        <f t="shared" si="780"/>
        <v>0</v>
      </c>
      <c r="AE797" t="e">
        <f t="shared" si="781"/>
        <v>#VALUE!</v>
      </c>
      <c r="AF797" t="b">
        <f t="shared" si="782"/>
        <v>0</v>
      </c>
      <c r="AG797" s="135"/>
      <c r="AH797" s="82" t="b">
        <f t="shared" si="783"/>
        <v>0</v>
      </c>
      <c r="AI797" s="99" t="b">
        <f t="shared" si="784"/>
        <v>0</v>
      </c>
      <c r="AJ797" s="70" t="b">
        <f t="shared" si="785"/>
        <v>0</v>
      </c>
      <c r="AK797" s="111" t="b">
        <f t="shared" si="800"/>
        <v>0</v>
      </c>
      <c r="AL797" s="82" t="e">
        <f t="shared" si="786"/>
        <v>#VALUE!</v>
      </c>
      <c r="AM797" s="82" t="b">
        <f t="shared" si="787"/>
        <v>0</v>
      </c>
      <c r="AN797" s="82" t="b">
        <f t="shared" si="788"/>
        <v>0</v>
      </c>
      <c r="AO797" s="82" t="b">
        <f t="shared" si="801"/>
        <v>0</v>
      </c>
      <c r="AP797" s="82" t="b">
        <f t="shared" si="789"/>
        <v>0</v>
      </c>
      <c r="AQ797" s="82" t="b">
        <f t="shared" si="802"/>
        <v>0</v>
      </c>
      <c r="AR797" s="70">
        <f t="shared" si="803"/>
        <v>0</v>
      </c>
      <c r="AS797" s="82" t="b">
        <f t="shared" si="790"/>
        <v>0</v>
      </c>
      <c r="AT797" s="82" t="b">
        <f t="shared" si="791"/>
        <v>0</v>
      </c>
      <c r="AU797" s="82" t="b">
        <f t="shared" si="792"/>
        <v>0</v>
      </c>
      <c r="AV797" s="82" t="b">
        <f t="shared" si="793"/>
        <v>0</v>
      </c>
      <c r="AW797" s="82" t="b">
        <f t="shared" si="794"/>
        <v>0</v>
      </c>
      <c r="AX797" s="82" t="b">
        <f t="shared" si="795"/>
        <v>0</v>
      </c>
      <c r="AY797" s="82" t="b">
        <f t="shared" si="804"/>
        <v>0</v>
      </c>
      <c r="AZ797" s="82"/>
      <c r="BA797" s="82" t="b">
        <f t="shared" si="805"/>
        <v>0</v>
      </c>
      <c r="BB797" s="82" t="b">
        <f t="shared" si="806"/>
        <v>0</v>
      </c>
      <c r="BC797" s="82" t="b">
        <f t="shared" si="807"/>
        <v>0</v>
      </c>
      <c r="BD797" s="70"/>
      <c r="BE797" s="70" t="str">
        <f t="shared" si="796"/>
        <v/>
      </c>
      <c r="BF797" s="70">
        <v>786</v>
      </c>
      <c r="BG797" s="70"/>
      <c r="BH797" s="70"/>
      <c r="BI797" s="70"/>
      <c r="BJ797" s="70"/>
      <c r="BK797" s="70"/>
      <c r="BL797" s="70"/>
      <c r="BM797" s="70"/>
      <c r="BN797" s="70"/>
      <c r="BO797" s="70"/>
      <c r="BP797" s="70"/>
      <c r="BQ797" s="70"/>
      <c r="BR797" s="70"/>
      <c r="BS797" s="70" t="b">
        <f t="shared" si="797"/>
        <v>0</v>
      </c>
      <c r="BT797" s="70">
        <f>COUNTA(B798:$O$830)</f>
        <v>0</v>
      </c>
      <c r="BU797" s="70"/>
      <c r="BV797" s="163"/>
      <c r="BW797" s="163"/>
      <c r="BX797" s="163"/>
      <c r="BY797" s="163"/>
      <c r="BZ797" s="163"/>
      <c r="CA797" s="163"/>
      <c r="CB797" s="163"/>
      <c r="CC797" s="163"/>
      <c r="CD797" s="163"/>
      <c r="CE797" s="163" t="str">
        <f t="shared" si="808"/>
        <v/>
      </c>
      <c r="CF797" s="163" t="str">
        <f t="shared" si="809"/>
        <v/>
      </c>
      <c r="CG797" s="163" t="str">
        <f t="shared" si="810"/>
        <v/>
      </c>
      <c r="CH797" s="163" t="str">
        <f t="shared" si="811"/>
        <v/>
      </c>
      <c r="CI797" s="163" t="str">
        <f t="shared" si="812"/>
        <v/>
      </c>
      <c r="CJ797" s="163" t="str">
        <f t="shared" si="813"/>
        <v/>
      </c>
      <c r="CK797" s="163" t="str">
        <f t="shared" si="814"/>
        <v/>
      </c>
      <c r="CL797" s="163" t="str">
        <f t="shared" si="815"/>
        <v/>
      </c>
      <c r="CM797" s="163" t="str">
        <f t="shared" si="816"/>
        <v/>
      </c>
      <c r="CN797" s="163"/>
      <c r="CO797" s="163"/>
      <c r="CP797" s="163" t="str">
        <f t="shared" si="817"/>
        <v/>
      </c>
      <c r="CQ797" s="163"/>
      <c r="CR797" s="163"/>
      <c r="CS797" s="185" t="str">
        <f t="shared" si="834"/>
        <v/>
      </c>
      <c r="CT797" s="70"/>
      <c r="CU797" s="70">
        <f t="shared" si="818"/>
        <v>0</v>
      </c>
      <c r="CV797" s="70">
        <f t="shared" si="819"/>
        <v>0</v>
      </c>
      <c r="CW797" s="70"/>
      <c r="CX797" s="96">
        <f t="shared" si="820"/>
        <v>0</v>
      </c>
      <c r="CY797" s="70"/>
      <c r="CZ797" s="70" t="e">
        <f t="shared" si="821"/>
        <v>#VALUE!</v>
      </c>
      <c r="DA797" s="70" t="e">
        <f t="shared" si="822"/>
        <v>#VALUE!</v>
      </c>
      <c r="DB797" s="70"/>
      <c r="DC797" s="70" t="b">
        <f t="shared" si="835"/>
        <v>0</v>
      </c>
      <c r="DD797" s="70">
        <f t="shared" si="823"/>
        <v>0</v>
      </c>
      <c r="DE797" s="70" t="str">
        <f t="shared" si="824"/>
        <v/>
      </c>
      <c r="DF797" s="70"/>
      <c r="DG797" s="70" t="str">
        <f t="shared" si="772"/>
        <v/>
      </c>
      <c r="DH797" s="70" t="b">
        <f t="shared" si="773"/>
        <v>0</v>
      </c>
      <c r="DI797" s="70" t="str">
        <f t="shared" si="774"/>
        <v/>
      </c>
      <c r="DJ797" s="70"/>
      <c r="DK797" s="70" t="str">
        <f t="shared" si="825"/>
        <v/>
      </c>
      <c r="DL797" s="70" t="str">
        <f t="shared" si="826"/>
        <v/>
      </c>
      <c r="DM797" s="70"/>
      <c r="DN797" s="70" t="str">
        <f t="shared" si="827"/>
        <v/>
      </c>
      <c r="DO797" s="70" t="str">
        <f>IF(DK797="","",AND((COUNTIF($DK$12:DL797,DK797))=1,(COUNTIF($DK$12:DL797,DL797))=1))</f>
        <v/>
      </c>
      <c r="DP797" s="70" t="str">
        <f>IF(DK797="","",AND((COUNTIF(DK797:$DL$812,DK797))=1,(COUNTIF(DK797:$DL$812,DL797))=1))</f>
        <v/>
      </c>
      <c r="DQ797" s="70"/>
      <c r="DR797" s="70" t="b">
        <f t="shared" si="828"/>
        <v>0</v>
      </c>
      <c r="DS797" s="70" t="b">
        <f t="shared" si="829"/>
        <v>0</v>
      </c>
      <c r="DT797" s="70">
        <f t="shared" si="775"/>
        <v>0</v>
      </c>
      <c r="DU797" s="70">
        <f t="shared" si="776"/>
        <v>0</v>
      </c>
      <c r="DV797" s="70" t="b">
        <f t="shared" si="830"/>
        <v>0</v>
      </c>
      <c r="DW797" s="70" t="b">
        <f t="shared" si="831"/>
        <v>0</v>
      </c>
      <c r="DX797" s="70"/>
      <c r="DY797" s="70" t="b">
        <f t="shared" si="832"/>
        <v>0</v>
      </c>
      <c r="DZ797" s="70">
        <f t="shared" si="833"/>
        <v>0</v>
      </c>
      <c r="EA797" s="70"/>
    </row>
    <row r="798" spans="1:131" x14ac:dyDescent="0.25">
      <c r="A798" s="24" t="str">
        <f t="shared" si="798"/>
        <v/>
      </c>
      <c r="B798" s="36"/>
      <c r="C798" s="37"/>
      <c r="D798" s="38"/>
      <c r="E798" s="37"/>
      <c r="F798" s="38"/>
      <c r="G798" s="39"/>
      <c r="H798" s="35"/>
      <c r="I798" s="30"/>
      <c r="J798" s="38"/>
      <c r="K798" s="36"/>
      <c r="L798" s="40"/>
      <c r="M798" s="43"/>
      <c r="N798" s="44"/>
      <c r="O798" s="35"/>
      <c r="P798" s="87"/>
      <c r="R798" s="70"/>
      <c r="S798" s="70"/>
      <c r="T798" s="99" t="s">
        <v>1737</v>
      </c>
      <c r="U798" s="146" t="s">
        <v>1738</v>
      </c>
      <c r="V798" s="70"/>
      <c r="W798" s="70"/>
      <c r="X798" s="70"/>
      <c r="Y798" s="70"/>
      <c r="Z798" t="b">
        <f t="shared" si="777"/>
        <v>0</v>
      </c>
      <c r="AA798" t="b">
        <f t="shared" si="799"/>
        <v>0</v>
      </c>
      <c r="AB798" t="b">
        <f t="shared" si="778"/>
        <v>0</v>
      </c>
      <c r="AC798" t="b">
        <f t="shared" si="779"/>
        <v>0</v>
      </c>
      <c r="AD798" s="101" t="b">
        <f t="shared" si="780"/>
        <v>0</v>
      </c>
      <c r="AE798" t="e">
        <f t="shared" si="781"/>
        <v>#VALUE!</v>
      </c>
      <c r="AF798" t="b">
        <f t="shared" si="782"/>
        <v>0</v>
      </c>
      <c r="AG798" s="135"/>
      <c r="AH798" s="82" t="b">
        <f t="shared" si="783"/>
        <v>0</v>
      </c>
      <c r="AI798" s="99" t="b">
        <f t="shared" si="784"/>
        <v>0</v>
      </c>
      <c r="AJ798" s="70" t="b">
        <f t="shared" si="785"/>
        <v>0</v>
      </c>
      <c r="AK798" s="111" t="b">
        <f t="shared" si="800"/>
        <v>0</v>
      </c>
      <c r="AL798" s="82" t="e">
        <f t="shared" si="786"/>
        <v>#VALUE!</v>
      </c>
      <c r="AM798" s="82" t="b">
        <f t="shared" si="787"/>
        <v>0</v>
      </c>
      <c r="AN798" s="82" t="b">
        <f t="shared" si="788"/>
        <v>0</v>
      </c>
      <c r="AO798" s="82" t="b">
        <f t="shared" si="801"/>
        <v>0</v>
      </c>
      <c r="AP798" s="82" t="b">
        <f t="shared" si="789"/>
        <v>0</v>
      </c>
      <c r="AQ798" s="82" t="b">
        <f t="shared" si="802"/>
        <v>0</v>
      </c>
      <c r="AR798" s="70">
        <f t="shared" si="803"/>
        <v>0</v>
      </c>
      <c r="AS798" s="82" t="b">
        <f t="shared" si="790"/>
        <v>0</v>
      </c>
      <c r="AT798" s="82" t="b">
        <f t="shared" si="791"/>
        <v>0</v>
      </c>
      <c r="AU798" s="82" t="b">
        <f t="shared" si="792"/>
        <v>0</v>
      </c>
      <c r="AV798" s="82" t="b">
        <f t="shared" si="793"/>
        <v>0</v>
      </c>
      <c r="AW798" s="82" t="b">
        <f t="shared" si="794"/>
        <v>0</v>
      </c>
      <c r="AX798" s="82" t="b">
        <f t="shared" si="795"/>
        <v>0</v>
      </c>
      <c r="AY798" s="82" t="b">
        <f t="shared" si="804"/>
        <v>0</v>
      </c>
      <c r="AZ798" s="82"/>
      <c r="BA798" s="82" t="b">
        <f t="shared" si="805"/>
        <v>0</v>
      </c>
      <c r="BB798" s="82" t="b">
        <f t="shared" si="806"/>
        <v>0</v>
      </c>
      <c r="BC798" s="82" t="b">
        <f t="shared" si="807"/>
        <v>0</v>
      </c>
      <c r="BD798" s="70"/>
      <c r="BE798" s="70" t="str">
        <f t="shared" si="796"/>
        <v/>
      </c>
      <c r="BF798" s="70">
        <v>787</v>
      </c>
      <c r="BG798" s="70"/>
      <c r="BH798" s="70"/>
      <c r="BI798" s="70"/>
      <c r="BJ798" s="70"/>
      <c r="BK798" s="70"/>
      <c r="BL798" s="70"/>
      <c r="BM798" s="70"/>
      <c r="BN798" s="70"/>
      <c r="BO798" s="70"/>
      <c r="BP798" s="70"/>
      <c r="BQ798" s="70"/>
      <c r="BR798" s="70"/>
      <c r="BS798" s="70" t="b">
        <f t="shared" si="797"/>
        <v>0</v>
      </c>
      <c r="BT798" s="70">
        <f>COUNTA(B799:$O$830)</f>
        <v>0</v>
      </c>
      <c r="BU798" s="70"/>
      <c r="BV798" s="163"/>
      <c r="BW798" s="163"/>
      <c r="BX798" s="163"/>
      <c r="BY798" s="163"/>
      <c r="BZ798" s="163"/>
      <c r="CA798" s="163"/>
      <c r="CB798" s="163"/>
      <c r="CC798" s="163"/>
      <c r="CD798" s="163"/>
      <c r="CE798" s="163" t="str">
        <f t="shared" si="808"/>
        <v/>
      </c>
      <c r="CF798" s="163" t="str">
        <f t="shared" si="809"/>
        <v/>
      </c>
      <c r="CG798" s="163" t="str">
        <f t="shared" si="810"/>
        <v/>
      </c>
      <c r="CH798" s="163" t="str">
        <f t="shared" si="811"/>
        <v/>
      </c>
      <c r="CI798" s="163" t="str">
        <f t="shared" si="812"/>
        <v/>
      </c>
      <c r="CJ798" s="163" t="str">
        <f t="shared" si="813"/>
        <v/>
      </c>
      <c r="CK798" s="163" t="str">
        <f t="shared" si="814"/>
        <v/>
      </c>
      <c r="CL798" s="163" t="str">
        <f t="shared" si="815"/>
        <v/>
      </c>
      <c r="CM798" s="163" t="str">
        <f t="shared" si="816"/>
        <v/>
      </c>
      <c r="CN798" s="163"/>
      <c r="CO798" s="163"/>
      <c r="CP798" s="163" t="str">
        <f t="shared" si="817"/>
        <v/>
      </c>
      <c r="CQ798" s="163"/>
      <c r="CR798" s="163"/>
      <c r="CS798" s="185" t="str">
        <f t="shared" si="834"/>
        <v/>
      </c>
      <c r="CT798" s="70"/>
      <c r="CU798" s="70">
        <f t="shared" si="818"/>
        <v>0</v>
      </c>
      <c r="CV798" s="70">
        <f t="shared" si="819"/>
        <v>0</v>
      </c>
      <c r="CW798" s="70"/>
      <c r="CX798" s="96">
        <f t="shared" si="820"/>
        <v>0</v>
      </c>
      <c r="CY798" s="70"/>
      <c r="CZ798" s="70" t="e">
        <f t="shared" si="821"/>
        <v>#VALUE!</v>
      </c>
      <c r="DA798" s="70" t="e">
        <f t="shared" si="822"/>
        <v>#VALUE!</v>
      </c>
      <c r="DB798" s="70"/>
      <c r="DC798" s="70" t="b">
        <f t="shared" si="835"/>
        <v>0</v>
      </c>
      <c r="DD798" s="70">
        <f t="shared" si="823"/>
        <v>0</v>
      </c>
      <c r="DE798" s="70" t="str">
        <f t="shared" si="824"/>
        <v/>
      </c>
      <c r="DF798" s="70"/>
      <c r="DG798" s="70" t="str">
        <f t="shared" si="772"/>
        <v/>
      </c>
      <c r="DH798" s="70" t="b">
        <f t="shared" si="773"/>
        <v>0</v>
      </c>
      <c r="DI798" s="70" t="str">
        <f t="shared" si="774"/>
        <v/>
      </c>
      <c r="DJ798" s="70"/>
      <c r="DK798" s="70" t="str">
        <f t="shared" si="825"/>
        <v/>
      </c>
      <c r="DL798" s="70" t="str">
        <f t="shared" si="826"/>
        <v/>
      </c>
      <c r="DM798" s="70"/>
      <c r="DN798" s="70" t="str">
        <f t="shared" si="827"/>
        <v/>
      </c>
      <c r="DO798" s="70" t="str">
        <f>IF(DK798="","",AND((COUNTIF($DK$12:DL798,DK798))=1,(COUNTIF($DK$12:DL798,DL798))=1))</f>
        <v/>
      </c>
      <c r="DP798" s="70" t="str">
        <f>IF(DK798="","",AND((COUNTIF(DK798:$DL$812,DK798))=1,(COUNTIF(DK798:$DL$812,DL798))=1))</f>
        <v/>
      </c>
      <c r="DQ798" s="70"/>
      <c r="DR798" s="70" t="b">
        <f t="shared" si="828"/>
        <v>0</v>
      </c>
      <c r="DS798" s="70" t="b">
        <f t="shared" si="829"/>
        <v>0</v>
      </c>
      <c r="DT798" s="70">
        <f t="shared" si="775"/>
        <v>0</v>
      </c>
      <c r="DU798" s="70">
        <f t="shared" si="776"/>
        <v>0</v>
      </c>
      <c r="DV798" s="70" t="b">
        <f t="shared" si="830"/>
        <v>0</v>
      </c>
      <c r="DW798" s="70" t="b">
        <f t="shared" si="831"/>
        <v>0</v>
      </c>
      <c r="DX798" s="70"/>
      <c r="DY798" s="70" t="b">
        <f t="shared" si="832"/>
        <v>0</v>
      </c>
      <c r="DZ798" s="70">
        <f t="shared" si="833"/>
        <v>0</v>
      </c>
      <c r="EA798" s="70"/>
    </row>
    <row r="799" spans="1:131" x14ac:dyDescent="0.25">
      <c r="A799" s="24" t="str">
        <f t="shared" si="798"/>
        <v/>
      </c>
      <c r="B799" s="36"/>
      <c r="C799" s="37"/>
      <c r="D799" s="38"/>
      <c r="E799" s="37"/>
      <c r="F799" s="38"/>
      <c r="G799" s="39"/>
      <c r="H799" s="35"/>
      <c r="I799" s="30"/>
      <c r="J799" s="38"/>
      <c r="K799" s="36"/>
      <c r="L799" s="40"/>
      <c r="M799" s="43"/>
      <c r="N799" s="44"/>
      <c r="O799" s="35"/>
      <c r="P799" s="87"/>
      <c r="R799" s="70"/>
      <c r="S799" s="70"/>
      <c r="T799" s="99" t="s">
        <v>1739</v>
      </c>
      <c r="U799" s="146" t="s">
        <v>1740</v>
      </c>
      <c r="V799" s="70"/>
      <c r="W799" s="70"/>
      <c r="X799" s="70"/>
      <c r="Y799" s="70"/>
      <c r="Z799" t="b">
        <f t="shared" si="777"/>
        <v>0</v>
      </c>
      <c r="AA799" t="b">
        <f t="shared" si="799"/>
        <v>0</v>
      </c>
      <c r="AB799" t="b">
        <f t="shared" si="778"/>
        <v>0</v>
      </c>
      <c r="AC799" t="b">
        <f t="shared" si="779"/>
        <v>0</v>
      </c>
      <c r="AD799" s="101" t="b">
        <f t="shared" si="780"/>
        <v>0</v>
      </c>
      <c r="AE799" t="e">
        <f t="shared" si="781"/>
        <v>#VALUE!</v>
      </c>
      <c r="AF799" t="b">
        <f t="shared" si="782"/>
        <v>0</v>
      </c>
      <c r="AG799" s="135"/>
      <c r="AH799" s="82" t="b">
        <f t="shared" si="783"/>
        <v>0</v>
      </c>
      <c r="AI799" s="99" t="b">
        <f t="shared" si="784"/>
        <v>0</v>
      </c>
      <c r="AJ799" s="70" t="b">
        <f t="shared" si="785"/>
        <v>0</v>
      </c>
      <c r="AK799" s="111" t="b">
        <f t="shared" si="800"/>
        <v>0</v>
      </c>
      <c r="AL799" s="82" t="e">
        <f t="shared" si="786"/>
        <v>#VALUE!</v>
      </c>
      <c r="AM799" s="82" t="b">
        <f t="shared" si="787"/>
        <v>0</v>
      </c>
      <c r="AN799" s="82" t="b">
        <f t="shared" si="788"/>
        <v>0</v>
      </c>
      <c r="AO799" s="82" t="b">
        <f t="shared" si="801"/>
        <v>0</v>
      </c>
      <c r="AP799" s="82" t="b">
        <f t="shared" si="789"/>
        <v>0</v>
      </c>
      <c r="AQ799" s="82" t="b">
        <f t="shared" si="802"/>
        <v>0</v>
      </c>
      <c r="AR799" s="70">
        <f t="shared" si="803"/>
        <v>0</v>
      </c>
      <c r="AS799" s="82" t="b">
        <f t="shared" si="790"/>
        <v>0</v>
      </c>
      <c r="AT799" s="82" t="b">
        <f t="shared" si="791"/>
        <v>0</v>
      </c>
      <c r="AU799" s="82" t="b">
        <f t="shared" si="792"/>
        <v>0</v>
      </c>
      <c r="AV799" s="82" t="b">
        <f t="shared" si="793"/>
        <v>0</v>
      </c>
      <c r="AW799" s="82" t="b">
        <f t="shared" si="794"/>
        <v>0</v>
      </c>
      <c r="AX799" s="82" t="b">
        <f t="shared" si="795"/>
        <v>0</v>
      </c>
      <c r="AY799" s="82" t="b">
        <f t="shared" si="804"/>
        <v>0</v>
      </c>
      <c r="AZ799" s="82"/>
      <c r="BA799" s="82" t="b">
        <f t="shared" si="805"/>
        <v>0</v>
      </c>
      <c r="BB799" s="82" t="b">
        <f t="shared" si="806"/>
        <v>0</v>
      </c>
      <c r="BC799" s="82" t="b">
        <f t="shared" si="807"/>
        <v>0</v>
      </c>
      <c r="BD799" s="70"/>
      <c r="BE799" s="70" t="str">
        <f t="shared" si="796"/>
        <v/>
      </c>
      <c r="BF799" s="70">
        <v>788</v>
      </c>
      <c r="BG799" s="70"/>
      <c r="BH799" s="70"/>
      <c r="BI799" s="70"/>
      <c r="BJ799" s="70"/>
      <c r="BK799" s="70"/>
      <c r="BL799" s="70"/>
      <c r="BM799" s="70"/>
      <c r="BN799" s="70"/>
      <c r="BO799" s="70"/>
      <c r="BP799" s="70"/>
      <c r="BQ799" s="70"/>
      <c r="BR799" s="70"/>
      <c r="BS799" s="70" t="b">
        <f t="shared" si="797"/>
        <v>0</v>
      </c>
      <c r="BT799" s="70">
        <f>COUNTA(B800:$O$830)</f>
        <v>0</v>
      </c>
      <c r="BU799" s="70"/>
      <c r="BV799" s="163"/>
      <c r="BW799" s="163"/>
      <c r="BX799" s="163"/>
      <c r="BY799" s="163"/>
      <c r="BZ799" s="163"/>
      <c r="CA799" s="163"/>
      <c r="CB799" s="163"/>
      <c r="CC799" s="163"/>
      <c r="CD799" s="163"/>
      <c r="CE799" s="163" t="str">
        <f t="shared" si="808"/>
        <v/>
      </c>
      <c r="CF799" s="163" t="str">
        <f t="shared" si="809"/>
        <v/>
      </c>
      <c r="CG799" s="163" t="str">
        <f t="shared" si="810"/>
        <v/>
      </c>
      <c r="CH799" s="163" t="str">
        <f t="shared" si="811"/>
        <v/>
      </c>
      <c r="CI799" s="163" t="str">
        <f t="shared" si="812"/>
        <v/>
      </c>
      <c r="CJ799" s="163" t="str">
        <f t="shared" si="813"/>
        <v/>
      </c>
      <c r="CK799" s="163" t="str">
        <f t="shared" si="814"/>
        <v/>
      </c>
      <c r="CL799" s="163" t="str">
        <f t="shared" si="815"/>
        <v/>
      </c>
      <c r="CM799" s="163" t="str">
        <f t="shared" si="816"/>
        <v/>
      </c>
      <c r="CN799" s="163"/>
      <c r="CO799" s="163"/>
      <c r="CP799" s="163" t="str">
        <f t="shared" si="817"/>
        <v/>
      </c>
      <c r="CQ799" s="163"/>
      <c r="CR799" s="163"/>
      <c r="CS799" s="185" t="str">
        <f t="shared" si="834"/>
        <v/>
      </c>
      <c r="CT799" s="70"/>
      <c r="CU799" s="70">
        <f t="shared" si="818"/>
        <v>0</v>
      </c>
      <c r="CV799" s="70">
        <f t="shared" si="819"/>
        <v>0</v>
      </c>
      <c r="CW799" s="70"/>
      <c r="CX799" s="96">
        <f t="shared" si="820"/>
        <v>0</v>
      </c>
      <c r="CY799" s="70"/>
      <c r="CZ799" s="70" t="e">
        <f t="shared" si="821"/>
        <v>#VALUE!</v>
      </c>
      <c r="DA799" s="70" t="e">
        <f t="shared" si="822"/>
        <v>#VALUE!</v>
      </c>
      <c r="DB799" s="70"/>
      <c r="DC799" s="70" t="b">
        <f t="shared" si="835"/>
        <v>0</v>
      </c>
      <c r="DD799" s="70">
        <f t="shared" si="823"/>
        <v>0</v>
      </c>
      <c r="DE799" s="70" t="str">
        <f t="shared" si="824"/>
        <v/>
      </c>
      <c r="DF799" s="70"/>
      <c r="DG799" s="70" t="str">
        <f t="shared" si="772"/>
        <v/>
      </c>
      <c r="DH799" s="70" t="b">
        <f t="shared" si="773"/>
        <v>0</v>
      </c>
      <c r="DI799" s="70" t="str">
        <f t="shared" si="774"/>
        <v/>
      </c>
      <c r="DJ799" s="70"/>
      <c r="DK799" s="70" t="str">
        <f t="shared" si="825"/>
        <v/>
      </c>
      <c r="DL799" s="70" t="str">
        <f t="shared" si="826"/>
        <v/>
      </c>
      <c r="DM799" s="70"/>
      <c r="DN799" s="70" t="str">
        <f t="shared" si="827"/>
        <v/>
      </c>
      <c r="DO799" s="70" t="str">
        <f>IF(DK799="","",AND((COUNTIF($DK$12:DL799,DK799))=1,(COUNTIF($DK$12:DL799,DL799))=1))</f>
        <v/>
      </c>
      <c r="DP799" s="70" t="str">
        <f>IF(DK799="","",AND((COUNTIF(DK799:$DL$812,DK799))=1,(COUNTIF(DK799:$DL$812,DL799))=1))</f>
        <v/>
      </c>
      <c r="DQ799" s="70"/>
      <c r="DR799" s="70" t="b">
        <f t="shared" si="828"/>
        <v>0</v>
      </c>
      <c r="DS799" s="70" t="b">
        <f t="shared" si="829"/>
        <v>0</v>
      </c>
      <c r="DT799" s="70">
        <f t="shared" si="775"/>
        <v>0</v>
      </c>
      <c r="DU799" s="70">
        <f t="shared" si="776"/>
        <v>0</v>
      </c>
      <c r="DV799" s="70" t="b">
        <f t="shared" si="830"/>
        <v>0</v>
      </c>
      <c r="DW799" s="70" t="b">
        <f t="shared" si="831"/>
        <v>0</v>
      </c>
      <c r="DX799" s="70"/>
      <c r="DY799" s="70" t="b">
        <f t="shared" si="832"/>
        <v>0</v>
      </c>
      <c r="DZ799" s="70">
        <f t="shared" si="833"/>
        <v>0</v>
      </c>
      <c r="EA799" s="70"/>
    </row>
    <row r="800" spans="1:131" x14ac:dyDescent="0.25">
      <c r="A800" s="24" t="str">
        <f t="shared" si="798"/>
        <v/>
      </c>
      <c r="B800" s="36"/>
      <c r="C800" s="37"/>
      <c r="D800" s="38"/>
      <c r="E800" s="37"/>
      <c r="F800" s="38"/>
      <c r="G800" s="39"/>
      <c r="H800" s="35"/>
      <c r="I800" s="30"/>
      <c r="J800" s="38"/>
      <c r="K800" s="36"/>
      <c r="L800" s="40"/>
      <c r="M800" s="43"/>
      <c r="N800" s="44"/>
      <c r="O800" s="35"/>
      <c r="P800" s="87"/>
      <c r="R800" s="70"/>
      <c r="S800" s="70"/>
      <c r="T800" s="99" t="s">
        <v>1741</v>
      </c>
      <c r="U800" s="146" t="s">
        <v>1742</v>
      </c>
      <c r="V800" s="70"/>
      <c r="W800" s="70"/>
      <c r="X800" s="70"/>
      <c r="Y800" s="70"/>
      <c r="Z800" t="b">
        <f t="shared" si="777"/>
        <v>0</v>
      </c>
      <c r="AA800" t="b">
        <f t="shared" si="799"/>
        <v>0</v>
      </c>
      <c r="AB800" t="b">
        <f t="shared" si="778"/>
        <v>0</v>
      </c>
      <c r="AC800" t="b">
        <f t="shared" si="779"/>
        <v>0</v>
      </c>
      <c r="AD800" s="101" t="b">
        <f t="shared" si="780"/>
        <v>0</v>
      </c>
      <c r="AE800" t="e">
        <f t="shared" si="781"/>
        <v>#VALUE!</v>
      </c>
      <c r="AF800" t="b">
        <f t="shared" si="782"/>
        <v>0</v>
      </c>
      <c r="AG800" s="135"/>
      <c r="AH800" s="82" t="b">
        <f t="shared" si="783"/>
        <v>0</v>
      </c>
      <c r="AI800" s="99" t="b">
        <f t="shared" si="784"/>
        <v>0</v>
      </c>
      <c r="AJ800" s="70" t="b">
        <f t="shared" si="785"/>
        <v>0</v>
      </c>
      <c r="AK800" s="111" t="b">
        <f t="shared" si="800"/>
        <v>0</v>
      </c>
      <c r="AL800" s="82" t="e">
        <f t="shared" si="786"/>
        <v>#VALUE!</v>
      </c>
      <c r="AM800" s="82" t="b">
        <f t="shared" si="787"/>
        <v>0</v>
      </c>
      <c r="AN800" s="82" t="b">
        <f t="shared" si="788"/>
        <v>0</v>
      </c>
      <c r="AO800" s="82" t="b">
        <f t="shared" si="801"/>
        <v>0</v>
      </c>
      <c r="AP800" s="82" t="b">
        <f t="shared" si="789"/>
        <v>0</v>
      </c>
      <c r="AQ800" s="82" t="b">
        <f t="shared" si="802"/>
        <v>0</v>
      </c>
      <c r="AR800" s="70">
        <f t="shared" si="803"/>
        <v>0</v>
      </c>
      <c r="AS800" s="82" t="b">
        <f t="shared" si="790"/>
        <v>0</v>
      </c>
      <c r="AT800" s="82" t="b">
        <f t="shared" si="791"/>
        <v>0</v>
      </c>
      <c r="AU800" s="82" t="b">
        <f t="shared" si="792"/>
        <v>0</v>
      </c>
      <c r="AV800" s="82" t="b">
        <f t="shared" si="793"/>
        <v>0</v>
      </c>
      <c r="AW800" s="82" t="b">
        <f t="shared" si="794"/>
        <v>0</v>
      </c>
      <c r="AX800" s="82" t="b">
        <f t="shared" si="795"/>
        <v>0</v>
      </c>
      <c r="AY800" s="82" t="b">
        <f t="shared" si="804"/>
        <v>0</v>
      </c>
      <c r="AZ800" s="82"/>
      <c r="BA800" s="82" t="b">
        <f t="shared" si="805"/>
        <v>0</v>
      </c>
      <c r="BB800" s="82" t="b">
        <f t="shared" si="806"/>
        <v>0</v>
      </c>
      <c r="BC800" s="82" t="b">
        <f t="shared" si="807"/>
        <v>0</v>
      </c>
      <c r="BD800" s="70"/>
      <c r="BE800" s="70" t="str">
        <f t="shared" si="796"/>
        <v/>
      </c>
      <c r="BF800" s="70">
        <v>789</v>
      </c>
      <c r="BG800" s="70"/>
      <c r="BH800" s="70"/>
      <c r="BI800" s="70"/>
      <c r="BJ800" s="70"/>
      <c r="BK800" s="70"/>
      <c r="BL800" s="70"/>
      <c r="BM800" s="70"/>
      <c r="BN800" s="70"/>
      <c r="BO800" s="70"/>
      <c r="BP800" s="70"/>
      <c r="BQ800" s="70"/>
      <c r="BR800" s="70"/>
      <c r="BS800" s="70" t="b">
        <f t="shared" si="797"/>
        <v>0</v>
      </c>
      <c r="BT800" s="70">
        <f>COUNTA(B801:$O$830)</f>
        <v>0</v>
      </c>
      <c r="BU800" s="70"/>
      <c r="BV800" s="163"/>
      <c r="BW800" s="163"/>
      <c r="BX800" s="163"/>
      <c r="BY800" s="163"/>
      <c r="BZ800" s="163"/>
      <c r="CA800" s="163"/>
      <c r="CB800" s="163"/>
      <c r="CC800" s="163"/>
      <c r="CD800" s="163"/>
      <c r="CE800" s="163" t="str">
        <f t="shared" si="808"/>
        <v/>
      </c>
      <c r="CF800" s="163" t="str">
        <f t="shared" si="809"/>
        <v/>
      </c>
      <c r="CG800" s="163" t="str">
        <f t="shared" si="810"/>
        <v/>
      </c>
      <c r="CH800" s="163" t="str">
        <f t="shared" si="811"/>
        <v/>
      </c>
      <c r="CI800" s="163" t="str">
        <f t="shared" si="812"/>
        <v/>
      </c>
      <c r="CJ800" s="163" t="str">
        <f t="shared" si="813"/>
        <v/>
      </c>
      <c r="CK800" s="163" t="str">
        <f t="shared" si="814"/>
        <v/>
      </c>
      <c r="CL800" s="163" t="str">
        <f t="shared" si="815"/>
        <v/>
      </c>
      <c r="CM800" s="163" t="str">
        <f t="shared" si="816"/>
        <v/>
      </c>
      <c r="CN800" s="163"/>
      <c r="CO800" s="163"/>
      <c r="CP800" s="163" t="str">
        <f t="shared" si="817"/>
        <v/>
      </c>
      <c r="CQ800" s="163"/>
      <c r="CR800" s="163"/>
      <c r="CS800" s="185" t="str">
        <f t="shared" si="834"/>
        <v/>
      </c>
      <c r="CT800" s="70"/>
      <c r="CU800" s="70">
        <f t="shared" si="818"/>
        <v>0</v>
      </c>
      <c r="CV800" s="70">
        <f t="shared" si="819"/>
        <v>0</v>
      </c>
      <c r="CW800" s="70"/>
      <c r="CX800" s="96">
        <f t="shared" si="820"/>
        <v>0</v>
      </c>
      <c r="CY800" s="70"/>
      <c r="CZ800" s="70" t="e">
        <f t="shared" si="821"/>
        <v>#VALUE!</v>
      </c>
      <c r="DA800" s="70" t="e">
        <f t="shared" si="822"/>
        <v>#VALUE!</v>
      </c>
      <c r="DB800" s="70"/>
      <c r="DC800" s="70" t="b">
        <f t="shared" si="835"/>
        <v>0</v>
      </c>
      <c r="DD800" s="70">
        <f t="shared" si="823"/>
        <v>0</v>
      </c>
      <c r="DE800" s="70" t="str">
        <f t="shared" si="824"/>
        <v/>
      </c>
      <c r="DF800" s="70"/>
      <c r="DG800" s="70" t="str">
        <f t="shared" ref="DG800:DG812" si="836">E800&amp;F800</f>
        <v/>
      </c>
      <c r="DH800" s="70" t="b">
        <f t="shared" ref="DH800:DH812" si="837">OR(IF(((B800="ss")+(B800="se")+(E800&lt;&gt;"c"))=2,TRUE,IF(OR(B800="se",B800="ss"),OR((ISNA(MATCH(IF(((B800="ss")+(B800="se")+(E800="c"))=2,C800&amp;D800,""),$DG$12:$DG$812,0))),(ISNA(MATCH(IF(((B800="ss")+(B800="se")+(E800="c"))=2,C800&amp;D800,""),$DG$12:$DG$812,0)))),)),IF(OR(B800="ss",B800="se"),COUNTIF($DE$12:$DE$830,DE800)&lt;&gt;COUNTIF($DI$12:$DI$812,DI800),FALSE))</f>
        <v>0</v>
      </c>
      <c r="DI800" s="70" t="str">
        <f t="shared" ref="DI800:DI812" si="838">C800&amp;D800</f>
        <v/>
      </c>
      <c r="DJ800" s="70"/>
      <c r="DK800" s="70" t="str">
        <f t="shared" si="825"/>
        <v/>
      </c>
      <c r="DL800" s="70" t="str">
        <f t="shared" si="826"/>
        <v/>
      </c>
      <c r="DM800" s="70"/>
      <c r="DN800" s="70" t="str">
        <f t="shared" si="827"/>
        <v/>
      </c>
      <c r="DO800" s="70" t="str">
        <f>IF(DK800="","",AND((COUNTIF($DK$12:DL800,DK800))=1,(COUNTIF($DK$12:DL800,DL800))=1))</f>
        <v/>
      </c>
      <c r="DP800" s="70" t="str">
        <f>IF(DK800="","",AND((COUNTIF(DK800:$DL$812,DK800))=1,(COUNTIF(DK800:$DL$812,DL800))=1))</f>
        <v/>
      </c>
      <c r="DQ800" s="70"/>
      <c r="DR800" s="70" t="b">
        <f t="shared" si="828"/>
        <v>0</v>
      </c>
      <c r="DS800" s="70" t="b">
        <f t="shared" si="829"/>
        <v>0</v>
      </c>
      <c r="DT800" s="70">
        <f t="shared" ref="DT800:DT812" si="839">IF(LEFT(M800,13)="oui percement",C800&amp;D800,)</f>
        <v>0</v>
      </c>
      <c r="DU800" s="70">
        <f t="shared" ref="DU800:DU812" si="840">IF(RIGHT(M800,5)="appui",C800&amp;D800,)</f>
        <v>0</v>
      </c>
      <c r="DV800" s="70" t="b">
        <f t="shared" si="830"/>
        <v>0</v>
      </c>
      <c r="DW800" s="70" t="b">
        <f t="shared" si="831"/>
        <v>0</v>
      </c>
      <c r="DX800" s="70"/>
      <c r="DY800" s="70" t="b">
        <f t="shared" si="832"/>
        <v>0</v>
      </c>
      <c r="DZ800" s="70">
        <f t="shared" si="833"/>
        <v>0</v>
      </c>
      <c r="EA800" s="70"/>
    </row>
    <row r="801" spans="1:131" x14ac:dyDescent="0.25">
      <c r="A801" s="24" t="str">
        <f t="shared" si="798"/>
        <v/>
      </c>
      <c r="B801" s="36"/>
      <c r="C801" s="37"/>
      <c r="D801" s="38"/>
      <c r="E801" s="37"/>
      <c r="F801" s="38"/>
      <c r="G801" s="39"/>
      <c r="H801" s="35"/>
      <c r="I801" s="30"/>
      <c r="J801" s="38"/>
      <c r="K801" s="36"/>
      <c r="L801" s="40"/>
      <c r="M801" s="43"/>
      <c r="N801" s="44"/>
      <c r="O801" s="35"/>
      <c r="P801" s="87"/>
      <c r="R801" s="70"/>
      <c r="S801" s="70"/>
      <c r="T801" s="99" t="s">
        <v>1743</v>
      </c>
      <c r="U801" s="146" t="s">
        <v>1744</v>
      </c>
      <c r="V801" s="70"/>
      <c r="W801" s="70"/>
      <c r="X801" s="70"/>
      <c r="Y801" s="70"/>
      <c r="Z801" t="b">
        <f t="shared" si="777"/>
        <v>0</v>
      </c>
      <c r="AA801" t="b">
        <f t="shared" si="799"/>
        <v>0</v>
      </c>
      <c r="AB801" t="b">
        <f t="shared" si="778"/>
        <v>0</v>
      </c>
      <c r="AC801" t="b">
        <f t="shared" si="779"/>
        <v>0</v>
      </c>
      <c r="AD801" s="101" t="b">
        <f t="shared" si="780"/>
        <v>0</v>
      </c>
      <c r="AE801" t="e">
        <f t="shared" si="781"/>
        <v>#VALUE!</v>
      </c>
      <c r="AF801" t="b">
        <f t="shared" si="782"/>
        <v>0</v>
      </c>
      <c r="AG801" s="135"/>
      <c r="AH801" s="82" t="b">
        <f t="shared" si="783"/>
        <v>0</v>
      </c>
      <c r="AI801" s="99" t="b">
        <f t="shared" si="784"/>
        <v>0</v>
      </c>
      <c r="AJ801" s="70" t="b">
        <f t="shared" si="785"/>
        <v>0</v>
      </c>
      <c r="AK801" s="111" t="b">
        <f t="shared" si="800"/>
        <v>0</v>
      </c>
      <c r="AL801" s="82" t="e">
        <f t="shared" si="786"/>
        <v>#VALUE!</v>
      </c>
      <c r="AM801" s="82" t="b">
        <f t="shared" si="787"/>
        <v>0</v>
      </c>
      <c r="AN801" s="82" t="b">
        <f t="shared" si="788"/>
        <v>0</v>
      </c>
      <c r="AO801" s="82" t="b">
        <f t="shared" si="801"/>
        <v>0</v>
      </c>
      <c r="AP801" s="82" t="b">
        <f t="shared" si="789"/>
        <v>0</v>
      </c>
      <c r="AQ801" s="82" t="b">
        <f t="shared" si="802"/>
        <v>0</v>
      </c>
      <c r="AR801" s="70">
        <f t="shared" si="803"/>
        <v>0</v>
      </c>
      <c r="AS801" s="82" t="b">
        <f t="shared" si="790"/>
        <v>0</v>
      </c>
      <c r="AT801" s="82" t="b">
        <f t="shared" si="791"/>
        <v>0</v>
      </c>
      <c r="AU801" s="82" t="b">
        <f t="shared" si="792"/>
        <v>0</v>
      </c>
      <c r="AV801" s="82" t="b">
        <f t="shared" si="793"/>
        <v>0</v>
      </c>
      <c r="AW801" s="82" t="b">
        <f t="shared" si="794"/>
        <v>0</v>
      </c>
      <c r="AX801" s="82" t="b">
        <f t="shared" si="795"/>
        <v>0</v>
      </c>
      <c r="AY801" s="82" t="b">
        <f t="shared" si="804"/>
        <v>0</v>
      </c>
      <c r="AZ801" s="82"/>
      <c r="BA801" s="82" t="b">
        <f t="shared" si="805"/>
        <v>0</v>
      </c>
      <c r="BB801" s="82" t="b">
        <f t="shared" si="806"/>
        <v>0</v>
      </c>
      <c r="BC801" s="82" t="b">
        <f t="shared" si="807"/>
        <v>0</v>
      </c>
      <c r="BD801" s="70"/>
      <c r="BE801" s="70" t="str">
        <f t="shared" ref="BE801:BE812" si="841">IF(ISERR(LEFT(D801,SEARCH("/",D801,1)-1)),"",LEFT(D801,SEARCH("/",D801,1)-1))</f>
        <v/>
      </c>
      <c r="BF801" s="70">
        <v>790</v>
      </c>
      <c r="BG801" s="70"/>
      <c r="BH801" s="70"/>
      <c r="BI801" s="70"/>
      <c r="BJ801" s="70"/>
      <c r="BK801" s="70"/>
      <c r="BL801" s="70"/>
      <c r="BM801" s="70"/>
      <c r="BN801" s="70"/>
      <c r="BO801" s="70"/>
      <c r="BP801" s="70"/>
      <c r="BQ801" s="70"/>
      <c r="BR801" s="70"/>
      <c r="BS801" s="70" t="b">
        <f t="shared" si="797"/>
        <v>0</v>
      </c>
      <c r="BT801" s="70">
        <f>COUNTA(B802:$O$830)</f>
        <v>0</v>
      </c>
      <c r="BU801" s="70"/>
      <c r="BV801" s="163"/>
      <c r="BW801" s="163"/>
      <c r="BX801" s="163"/>
      <c r="BY801" s="163"/>
      <c r="BZ801" s="163"/>
      <c r="CA801" s="163"/>
      <c r="CB801" s="163"/>
      <c r="CC801" s="163"/>
      <c r="CD801" s="163"/>
      <c r="CE801" s="163" t="str">
        <f t="shared" si="808"/>
        <v/>
      </c>
      <c r="CF801" s="163" t="str">
        <f t="shared" si="809"/>
        <v/>
      </c>
      <c r="CG801" s="163" t="str">
        <f t="shared" si="810"/>
        <v/>
      </c>
      <c r="CH801" s="163" t="str">
        <f t="shared" si="811"/>
        <v/>
      </c>
      <c r="CI801" s="163" t="str">
        <f t="shared" si="812"/>
        <v/>
      </c>
      <c r="CJ801" s="163" t="str">
        <f t="shared" si="813"/>
        <v/>
      </c>
      <c r="CK801" s="163" t="str">
        <f t="shared" si="814"/>
        <v/>
      </c>
      <c r="CL801" s="163" t="str">
        <f t="shared" si="815"/>
        <v/>
      </c>
      <c r="CM801" s="163" t="str">
        <f t="shared" si="816"/>
        <v/>
      </c>
      <c r="CN801" s="163"/>
      <c r="CO801" s="163"/>
      <c r="CP801" s="163" t="str">
        <f t="shared" si="817"/>
        <v/>
      </c>
      <c r="CQ801" s="163"/>
      <c r="CR801" s="163"/>
      <c r="CS801" s="185" t="str">
        <f t="shared" si="834"/>
        <v/>
      </c>
      <c r="CT801" s="70"/>
      <c r="CU801" s="70">
        <f t="shared" si="818"/>
        <v>0</v>
      </c>
      <c r="CV801" s="70">
        <f t="shared" si="819"/>
        <v>0</v>
      </c>
      <c r="CW801" s="70"/>
      <c r="CX801" s="96">
        <f t="shared" si="820"/>
        <v>0</v>
      </c>
      <c r="CY801" s="70"/>
      <c r="CZ801" s="70" t="e">
        <f t="shared" si="821"/>
        <v>#VALUE!</v>
      </c>
      <c r="DA801" s="70" t="e">
        <f t="shared" si="822"/>
        <v>#VALUE!</v>
      </c>
      <c r="DB801" s="70"/>
      <c r="DC801" s="70" t="b">
        <f t="shared" si="835"/>
        <v>0</v>
      </c>
      <c r="DD801" s="70">
        <f t="shared" si="823"/>
        <v>0</v>
      </c>
      <c r="DE801" s="70" t="str">
        <f t="shared" si="824"/>
        <v/>
      </c>
      <c r="DF801" s="70"/>
      <c r="DG801" s="70" t="str">
        <f t="shared" si="836"/>
        <v/>
      </c>
      <c r="DH801" s="70" t="b">
        <f t="shared" si="837"/>
        <v>0</v>
      </c>
      <c r="DI801" s="70" t="str">
        <f t="shared" si="838"/>
        <v/>
      </c>
      <c r="DJ801" s="70"/>
      <c r="DK801" s="70" t="str">
        <f t="shared" si="825"/>
        <v/>
      </c>
      <c r="DL801" s="70" t="str">
        <f t="shared" si="826"/>
        <v/>
      </c>
      <c r="DM801" s="70"/>
      <c r="DN801" s="70" t="str">
        <f t="shared" si="827"/>
        <v/>
      </c>
      <c r="DO801" s="70" t="str">
        <f>IF(DK801="","",AND((COUNTIF($DK$12:DL801,DK801))=1,(COUNTIF($DK$12:DL801,DL801))=1))</f>
        <v/>
      </c>
      <c r="DP801" s="70" t="str">
        <f>IF(DK801="","",AND((COUNTIF(DK801:$DL$812,DK801))=1,(COUNTIF(DK801:$DL$812,DL801))=1))</f>
        <v/>
      </c>
      <c r="DQ801" s="70"/>
      <c r="DR801" s="70" t="b">
        <f t="shared" si="828"/>
        <v>0</v>
      </c>
      <c r="DS801" s="70" t="b">
        <f t="shared" si="829"/>
        <v>0</v>
      </c>
      <c r="DT801" s="70">
        <f t="shared" si="839"/>
        <v>0</v>
      </c>
      <c r="DU801" s="70">
        <f t="shared" si="840"/>
        <v>0</v>
      </c>
      <c r="DV801" s="70" t="b">
        <f t="shared" si="830"/>
        <v>0</v>
      </c>
      <c r="DW801" s="70" t="b">
        <f t="shared" si="831"/>
        <v>0</v>
      </c>
      <c r="DX801" s="70"/>
      <c r="DY801" s="70" t="b">
        <f t="shared" si="832"/>
        <v>0</v>
      </c>
      <c r="DZ801" s="70">
        <f t="shared" si="833"/>
        <v>0</v>
      </c>
      <c r="EA801" s="70"/>
    </row>
    <row r="802" spans="1:131" x14ac:dyDescent="0.25">
      <c r="A802" s="24" t="str">
        <f t="shared" si="798"/>
        <v/>
      </c>
      <c r="B802" s="36"/>
      <c r="C802" s="37"/>
      <c r="D802" s="38"/>
      <c r="E802" s="37"/>
      <c r="F802" s="38"/>
      <c r="G802" s="39"/>
      <c r="H802" s="35"/>
      <c r="I802" s="30"/>
      <c r="J802" s="38"/>
      <c r="K802" s="36"/>
      <c r="L802" s="40"/>
      <c r="M802" s="43"/>
      <c r="N802" s="44"/>
      <c r="O802" s="35"/>
      <c r="P802" s="87"/>
      <c r="R802" s="70"/>
      <c r="S802" s="70"/>
      <c r="T802" s="99" t="s">
        <v>1745</v>
      </c>
      <c r="U802" s="146" t="s">
        <v>1746</v>
      </c>
      <c r="V802" s="70"/>
      <c r="W802" s="70"/>
      <c r="X802" s="70"/>
      <c r="Y802" s="70"/>
      <c r="Z802" t="b">
        <f t="shared" si="777"/>
        <v>0</v>
      </c>
      <c r="AA802" t="b">
        <f t="shared" si="799"/>
        <v>0</v>
      </c>
      <c r="AB802" t="b">
        <f t="shared" si="778"/>
        <v>0</v>
      </c>
      <c r="AC802" t="b">
        <f t="shared" si="779"/>
        <v>0</v>
      </c>
      <c r="AD802" s="101" t="b">
        <f t="shared" si="780"/>
        <v>0</v>
      </c>
      <c r="AE802" t="e">
        <f t="shared" si="781"/>
        <v>#VALUE!</v>
      </c>
      <c r="AF802" t="b">
        <f t="shared" si="782"/>
        <v>0</v>
      </c>
      <c r="AG802" s="135"/>
      <c r="AH802" s="82" t="b">
        <f t="shared" si="783"/>
        <v>0</v>
      </c>
      <c r="AI802" s="99" t="b">
        <f t="shared" si="784"/>
        <v>0</v>
      </c>
      <c r="AJ802" s="70" t="b">
        <f t="shared" si="785"/>
        <v>0</v>
      </c>
      <c r="AK802" s="111" t="b">
        <f t="shared" si="800"/>
        <v>0</v>
      </c>
      <c r="AL802" s="82" t="e">
        <f t="shared" si="786"/>
        <v>#VALUE!</v>
      </c>
      <c r="AM802" s="82" t="b">
        <f t="shared" si="787"/>
        <v>0</v>
      </c>
      <c r="AN802" s="82" t="b">
        <f t="shared" si="788"/>
        <v>0</v>
      </c>
      <c r="AO802" s="82" t="b">
        <f t="shared" si="801"/>
        <v>0</v>
      </c>
      <c r="AP802" s="82" t="b">
        <f t="shared" si="789"/>
        <v>0</v>
      </c>
      <c r="AQ802" s="82" t="b">
        <f t="shared" si="802"/>
        <v>0</v>
      </c>
      <c r="AR802" s="70">
        <f t="shared" si="803"/>
        <v>0</v>
      </c>
      <c r="AS802" s="82" t="b">
        <f t="shared" si="790"/>
        <v>0</v>
      </c>
      <c r="AT802" s="82" t="b">
        <f t="shared" si="791"/>
        <v>0</v>
      </c>
      <c r="AU802" s="82" t="b">
        <f t="shared" si="792"/>
        <v>0</v>
      </c>
      <c r="AV802" s="82" t="b">
        <f t="shared" si="793"/>
        <v>0</v>
      </c>
      <c r="AW802" s="82" t="b">
        <f t="shared" si="794"/>
        <v>0</v>
      </c>
      <c r="AX802" s="82" t="b">
        <f t="shared" si="795"/>
        <v>0</v>
      </c>
      <c r="AY802" s="82" t="b">
        <f t="shared" si="804"/>
        <v>0</v>
      </c>
      <c r="AZ802" s="82"/>
      <c r="BA802" s="82" t="b">
        <f t="shared" si="805"/>
        <v>0</v>
      </c>
      <c r="BB802" s="82" t="b">
        <f t="shared" si="806"/>
        <v>0</v>
      </c>
      <c r="BC802" s="82" t="b">
        <f t="shared" si="807"/>
        <v>0</v>
      </c>
      <c r="BD802" s="70"/>
      <c r="BE802" s="70" t="str">
        <f t="shared" si="841"/>
        <v/>
      </c>
      <c r="BF802" s="70">
        <v>791</v>
      </c>
      <c r="BG802" s="70"/>
      <c r="BH802" s="70"/>
      <c r="BI802" s="70"/>
      <c r="BJ802" s="70"/>
      <c r="BK802" s="70"/>
      <c r="BL802" s="70"/>
      <c r="BM802" s="70"/>
      <c r="BN802" s="70"/>
      <c r="BO802" s="70"/>
      <c r="BP802" s="70"/>
      <c r="BQ802" s="70"/>
      <c r="BR802" s="70"/>
      <c r="BS802" s="70" t="b">
        <f t="shared" si="797"/>
        <v>0</v>
      </c>
      <c r="BT802" s="70">
        <f>COUNTA(B803:$O$830)</f>
        <v>0</v>
      </c>
      <c r="BU802" s="70"/>
      <c r="BV802" s="163"/>
      <c r="BW802" s="163"/>
      <c r="BX802" s="163"/>
      <c r="BY802" s="163"/>
      <c r="BZ802" s="163"/>
      <c r="CA802" s="163"/>
      <c r="CB802" s="163"/>
      <c r="CC802" s="163"/>
      <c r="CD802" s="163"/>
      <c r="CE802" s="163" t="str">
        <f t="shared" si="808"/>
        <v/>
      </c>
      <c r="CF802" s="163" t="str">
        <f t="shared" si="809"/>
        <v/>
      </c>
      <c r="CG802" s="163" t="str">
        <f t="shared" si="810"/>
        <v/>
      </c>
      <c r="CH802" s="163" t="str">
        <f t="shared" si="811"/>
        <v/>
      </c>
      <c r="CI802" s="163" t="str">
        <f t="shared" si="812"/>
        <v/>
      </c>
      <c r="CJ802" s="163" t="str">
        <f t="shared" si="813"/>
        <v/>
      </c>
      <c r="CK802" s="163" t="str">
        <f t="shared" si="814"/>
        <v/>
      </c>
      <c r="CL802" s="163" t="str">
        <f t="shared" si="815"/>
        <v/>
      </c>
      <c r="CM802" s="163" t="str">
        <f t="shared" si="816"/>
        <v/>
      </c>
      <c r="CN802" s="163"/>
      <c r="CO802" s="163"/>
      <c r="CP802" s="163" t="str">
        <f t="shared" si="817"/>
        <v/>
      </c>
      <c r="CQ802" s="163"/>
      <c r="CR802" s="163"/>
      <c r="CS802" s="185" t="str">
        <f t="shared" si="834"/>
        <v/>
      </c>
      <c r="CT802" s="70"/>
      <c r="CU802" s="70">
        <f t="shared" si="818"/>
        <v>0</v>
      </c>
      <c r="CV802" s="70">
        <f t="shared" si="819"/>
        <v>0</v>
      </c>
      <c r="CW802" s="70"/>
      <c r="CX802" s="96">
        <f t="shared" si="820"/>
        <v>0</v>
      </c>
      <c r="CY802" s="70"/>
      <c r="CZ802" s="70" t="e">
        <f t="shared" si="821"/>
        <v>#VALUE!</v>
      </c>
      <c r="DA802" s="70" t="e">
        <f t="shared" si="822"/>
        <v>#VALUE!</v>
      </c>
      <c r="DB802" s="70"/>
      <c r="DC802" s="70" t="b">
        <f t="shared" si="835"/>
        <v>0</v>
      </c>
      <c r="DD802" s="70">
        <f t="shared" si="823"/>
        <v>0</v>
      </c>
      <c r="DE802" s="70" t="str">
        <f t="shared" si="824"/>
        <v/>
      </c>
      <c r="DF802" s="70"/>
      <c r="DG802" s="70" t="str">
        <f t="shared" si="836"/>
        <v/>
      </c>
      <c r="DH802" s="70" t="b">
        <f t="shared" si="837"/>
        <v>0</v>
      </c>
      <c r="DI802" s="70" t="str">
        <f t="shared" si="838"/>
        <v/>
      </c>
      <c r="DJ802" s="70"/>
      <c r="DK802" s="70" t="str">
        <f t="shared" si="825"/>
        <v/>
      </c>
      <c r="DL802" s="70" t="str">
        <f t="shared" si="826"/>
        <v/>
      </c>
      <c r="DM802" s="70"/>
      <c r="DN802" s="70" t="str">
        <f t="shared" si="827"/>
        <v/>
      </c>
      <c r="DO802" s="70" t="str">
        <f>IF(DK802="","",AND((COUNTIF($DK$12:DL802,DK802))=1,(COUNTIF($DK$12:DL802,DL802))=1))</f>
        <v/>
      </c>
      <c r="DP802" s="70" t="str">
        <f>IF(DK802="","",AND((COUNTIF(DK802:$DL$812,DK802))=1,(COUNTIF(DK802:$DL$812,DL802))=1))</f>
        <v/>
      </c>
      <c r="DQ802" s="70"/>
      <c r="DR802" s="70" t="b">
        <f t="shared" si="828"/>
        <v>0</v>
      </c>
      <c r="DS802" s="70" t="b">
        <f t="shared" si="829"/>
        <v>0</v>
      </c>
      <c r="DT802" s="70">
        <f t="shared" si="839"/>
        <v>0</v>
      </c>
      <c r="DU802" s="70">
        <f t="shared" si="840"/>
        <v>0</v>
      </c>
      <c r="DV802" s="70" t="b">
        <f t="shared" si="830"/>
        <v>0</v>
      </c>
      <c r="DW802" s="70" t="b">
        <f t="shared" si="831"/>
        <v>0</v>
      </c>
      <c r="DX802" s="70"/>
      <c r="DY802" s="70" t="b">
        <f t="shared" si="832"/>
        <v>0</v>
      </c>
      <c r="DZ802" s="70">
        <f t="shared" si="833"/>
        <v>0</v>
      </c>
      <c r="EA802" s="70"/>
    </row>
    <row r="803" spans="1:131" x14ac:dyDescent="0.25">
      <c r="A803" s="24" t="str">
        <f t="shared" si="798"/>
        <v/>
      </c>
      <c r="B803" s="36"/>
      <c r="C803" s="37"/>
      <c r="D803" s="38"/>
      <c r="E803" s="37"/>
      <c r="F803" s="38"/>
      <c r="G803" s="39"/>
      <c r="H803" s="35"/>
      <c r="I803" s="30"/>
      <c r="J803" s="38"/>
      <c r="K803" s="36"/>
      <c r="L803" s="40"/>
      <c r="M803" s="43"/>
      <c r="N803" s="44"/>
      <c r="O803" s="35"/>
      <c r="P803" s="87"/>
      <c r="R803" s="70"/>
      <c r="S803" s="70"/>
      <c r="T803" s="99" t="s">
        <v>1747</v>
      </c>
      <c r="U803" s="146" t="s">
        <v>1748</v>
      </c>
      <c r="V803" s="70"/>
      <c r="W803" s="70"/>
      <c r="X803" s="70"/>
      <c r="Y803" s="70"/>
      <c r="Z803" t="b">
        <f t="shared" si="777"/>
        <v>0</v>
      </c>
      <c r="AA803" t="b">
        <f t="shared" si="799"/>
        <v>0</v>
      </c>
      <c r="AB803" t="b">
        <f t="shared" si="778"/>
        <v>0</v>
      </c>
      <c r="AC803" t="b">
        <f t="shared" si="779"/>
        <v>0</v>
      </c>
      <c r="AD803" s="101" t="b">
        <f t="shared" si="780"/>
        <v>0</v>
      </c>
      <c r="AE803" t="e">
        <f t="shared" si="781"/>
        <v>#VALUE!</v>
      </c>
      <c r="AF803" t="b">
        <f t="shared" si="782"/>
        <v>0</v>
      </c>
      <c r="AG803" s="135"/>
      <c r="AH803" s="82" t="b">
        <f t="shared" si="783"/>
        <v>0</v>
      </c>
      <c r="AI803" s="99" t="b">
        <f t="shared" si="784"/>
        <v>0</v>
      </c>
      <c r="AJ803" s="70" t="b">
        <f t="shared" si="785"/>
        <v>0</v>
      </c>
      <c r="AK803" s="111" t="b">
        <f t="shared" si="800"/>
        <v>0</v>
      </c>
      <c r="AL803" s="82" t="e">
        <f t="shared" si="786"/>
        <v>#VALUE!</v>
      </c>
      <c r="AM803" s="82" t="b">
        <f t="shared" si="787"/>
        <v>0</v>
      </c>
      <c r="AN803" s="82" t="b">
        <f t="shared" si="788"/>
        <v>0</v>
      </c>
      <c r="AO803" s="82" t="b">
        <f t="shared" si="801"/>
        <v>0</v>
      </c>
      <c r="AP803" s="82" t="b">
        <f t="shared" si="789"/>
        <v>0</v>
      </c>
      <c r="AQ803" s="82" t="b">
        <f t="shared" si="802"/>
        <v>0</v>
      </c>
      <c r="AR803" s="70">
        <f t="shared" si="803"/>
        <v>0</v>
      </c>
      <c r="AS803" s="82" t="b">
        <f t="shared" si="790"/>
        <v>0</v>
      </c>
      <c r="AT803" s="82" t="b">
        <f t="shared" si="791"/>
        <v>0</v>
      </c>
      <c r="AU803" s="82" t="b">
        <f t="shared" si="792"/>
        <v>0</v>
      </c>
      <c r="AV803" s="82" t="b">
        <f t="shared" si="793"/>
        <v>0</v>
      </c>
      <c r="AW803" s="82" t="b">
        <f t="shared" si="794"/>
        <v>0</v>
      </c>
      <c r="AX803" s="82" t="b">
        <f t="shared" si="795"/>
        <v>0</v>
      </c>
      <c r="AY803" s="82" t="b">
        <f t="shared" si="804"/>
        <v>0</v>
      </c>
      <c r="AZ803" s="82"/>
      <c r="BA803" s="82" t="b">
        <f t="shared" si="805"/>
        <v>0</v>
      </c>
      <c r="BB803" s="82" t="b">
        <f t="shared" si="806"/>
        <v>0</v>
      </c>
      <c r="BC803" s="82" t="b">
        <f t="shared" si="807"/>
        <v>0</v>
      </c>
      <c r="BD803" s="70"/>
      <c r="BE803" s="70" t="str">
        <f t="shared" si="841"/>
        <v/>
      </c>
      <c r="BF803" s="70">
        <v>792</v>
      </c>
      <c r="BG803" s="70"/>
      <c r="BH803" s="70"/>
      <c r="BI803" s="70"/>
      <c r="BJ803" s="70"/>
      <c r="BK803" s="70"/>
      <c r="BL803" s="70"/>
      <c r="BM803" s="70"/>
      <c r="BN803" s="70"/>
      <c r="BO803" s="70"/>
      <c r="BP803" s="70"/>
      <c r="BQ803" s="70"/>
      <c r="BR803" s="70"/>
      <c r="BS803" s="70" t="b">
        <f t="shared" si="797"/>
        <v>0</v>
      </c>
      <c r="BT803" s="70">
        <f>COUNTA(B804:$O$830)</f>
        <v>0</v>
      </c>
      <c r="BU803" s="70"/>
      <c r="BV803" s="163"/>
      <c r="BW803" s="163"/>
      <c r="BX803" s="163"/>
      <c r="BY803" s="163"/>
      <c r="BZ803" s="163"/>
      <c r="CA803" s="163"/>
      <c r="CB803" s="163"/>
      <c r="CC803" s="163"/>
      <c r="CD803" s="163"/>
      <c r="CE803" s="163" t="str">
        <f t="shared" si="808"/>
        <v/>
      </c>
      <c r="CF803" s="163" t="str">
        <f t="shared" si="809"/>
        <v/>
      </c>
      <c r="CG803" s="163" t="str">
        <f t="shared" si="810"/>
        <v/>
      </c>
      <c r="CH803" s="163" t="str">
        <f t="shared" si="811"/>
        <v/>
      </c>
      <c r="CI803" s="163" t="str">
        <f t="shared" si="812"/>
        <v/>
      </c>
      <c r="CJ803" s="163" t="str">
        <f t="shared" si="813"/>
        <v/>
      </c>
      <c r="CK803" s="163" t="str">
        <f t="shared" si="814"/>
        <v/>
      </c>
      <c r="CL803" s="163" t="str">
        <f t="shared" si="815"/>
        <v/>
      </c>
      <c r="CM803" s="163" t="str">
        <f t="shared" si="816"/>
        <v/>
      </c>
      <c r="CN803" s="163"/>
      <c r="CO803" s="163"/>
      <c r="CP803" s="163" t="str">
        <f t="shared" si="817"/>
        <v/>
      </c>
      <c r="CQ803" s="163"/>
      <c r="CR803" s="163"/>
      <c r="CS803" s="185" t="str">
        <f t="shared" si="834"/>
        <v/>
      </c>
      <c r="CT803" s="70"/>
      <c r="CU803" s="70">
        <f t="shared" si="818"/>
        <v>0</v>
      </c>
      <c r="CV803" s="70">
        <f t="shared" si="819"/>
        <v>0</v>
      </c>
      <c r="CW803" s="70"/>
      <c r="CX803" s="96">
        <f t="shared" si="820"/>
        <v>0</v>
      </c>
      <c r="CY803" s="70"/>
      <c r="CZ803" s="70" t="e">
        <f t="shared" si="821"/>
        <v>#VALUE!</v>
      </c>
      <c r="DA803" s="70" t="e">
        <f t="shared" si="822"/>
        <v>#VALUE!</v>
      </c>
      <c r="DB803" s="70"/>
      <c r="DC803" s="70" t="b">
        <f t="shared" si="835"/>
        <v>0</v>
      </c>
      <c r="DD803" s="70">
        <f t="shared" si="823"/>
        <v>0</v>
      </c>
      <c r="DE803" s="70" t="str">
        <f t="shared" si="824"/>
        <v/>
      </c>
      <c r="DF803" s="70"/>
      <c r="DG803" s="70" t="str">
        <f t="shared" si="836"/>
        <v/>
      </c>
      <c r="DH803" s="70" t="b">
        <f t="shared" si="837"/>
        <v>0</v>
      </c>
      <c r="DI803" s="70" t="str">
        <f t="shared" si="838"/>
        <v/>
      </c>
      <c r="DJ803" s="70"/>
      <c r="DK803" s="70" t="str">
        <f t="shared" si="825"/>
        <v/>
      </c>
      <c r="DL803" s="70" t="str">
        <f t="shared" si="826"/>
        <v/>
      </c>
      <c r="DM803" s="70"/>
      <c r="DN803" s="70" t="str">
        <f t="shared" si="827"/>
        <v/>
      </c>
      <c r="DO803" s="70" t="str">
        <f>IF(DK803="","",AND((COUNTIF($DK$12:DL803,DK803))=1,(COUNTIF($DK$12:DL803,DL803))=1))</f>
        <v/>
      </c>
      <c r="DP803" s="70" t="str">
        <f>IF(DK803="","",AND((COUNTIF(DK803:$DL$812,DK803))=1,(COUNTIF(DK803:$DL$812,DL803))=1))</f>
        <v/>
      </c>
      <c r="DQ803" s="70"/>
      <c r="DR803" s="70" t="b">
        <f t="shared" si="828"/>
        <v>0</v>
      </c>
      <c r="DS803" s="70" t="b">
        <f t="shared" si="829"/>
        <v>0</v>
      </c>
      <c r="DT803" s="70">
        <f t="shared" si="839"/>
        <v>0</v>
      </c>
      <c r="DU803" s="70">
        <f t="shared" si="840"/>
        <v>0</v>
      </c>
      <c r="DV803" s="70" t="b">
        <f t="shared" si="830"/>
        <v>0</v>
      </c>
      <c r="DW803" s="70" t="b">
        <f t="shared" si="831"/>
        <v>0</v>
      </c>
      <c r="DX803" s="70"/>
      <c r="DY803" s="70" t="b">
        <f t="shared" si="832"/>
        <v>0</v>
      </c>
      <c r="DZ803" s="70">
        <f t="shared" si="833"/>
        <v>0</v>
      </c>
      <c r="EA803" s="70"/>
    </row>
    <row r="804" spans="1:131" x14ac:dyDescent="0.25">
      <c r="A804" s="24" t="str">
        <f t="shared" si="798"/>
        <v/>
      </c>
      <c r="B804" s="36"/>
      <c r="C804" s="37"/>
      <c r="D804" s="38"/>
      <c r="E804" s="37"/>
      <c r="F804" s="38"/>
      <c r="G804" s="39"/>
      <c r="H804" s="35"/>
      <c r="I804" s="30"/>
      <c r="J804" s="38"/>
      <c r="K804" s="36"/>
      <c r="L804" s="40"/>
      <c r="M804" s="43"/>
      <c r="N804" s="44"/>
      <c r="O804" s="35"/>
      <c r="P804" s="87"/>
      <c r="R804" s="70"/>
      <c r="S804" s="70"/>
      <c r="T804" s="99" t="s">
        <v>1749</v>
      </c>
      <c r="U804" s="146" t="s">
        <v>1750</v>
      </c>
      <c r="V804" s="70"/>
      <c r="W804" s="70"/>
      <c r="X804" s="70"/>
      <c r="Y804" s="70"/>
      <c r="Z804" t="b">
        <f t="shared" si="777"/>
        <v>0</v>
      </c>
      <c r="AA804" t="b">
        <f t="shared" si="799"/>
        <v>0</v>
      </c>
      <c r="AB804" t="b">
        <f t="shared" si="778"/>
        <v>0</v>
      </c>
      <c r="AC804" t="b">
        <f t="shared" si="779"/>
        <v>0</v>
      </c>
      <c r="AD804" s="101" t="b">
        <f t="shared" si="780"/>
        <v>0</v>
      </c>
      <c r="AE804" t="e">
        <f t="shared" si="781"/>
        <v>#VALUE!</v>
      </c>
      <c r="AF804" t="b">
        <f t="shared" si="782"/>
        <v>0</v>
      </c>
      <c r="AG804" s="135"/>
      <c r="AH804" s="82" t="b">
        <f t="shared" si="783"/>
        <v>0</v>
      </c>
      <c r="AI804" s="99" t="b">
        <f t="shared" si="784"/>
        <v>0</v>
      </c>
      <c r="AJ804" s="70" t="b">
        <f t="shared" si="785"/>
        <v>0</v>
      </c>
      <c r="AK804" s="111" t="b">
        <f t="shared" si="800"/>
        <v>0</v>
      </c>
      <c r="AL804" s="82" t="e">
        <f t="shared" si="786"/>
        <v>#VALUE!</v>
      </c>
      <c r="AM804" s="82" t="b">
        <f t="shared" si="787"/>
        <v>0</v>
      </c>
      <c r="AN804" s="82" t="b">
        <f t="shared" si="788"/>
        <v>0</v>
      </c>
      <c r="AO804" s="82" t="b">
        <f t="shared" si="801"/>
        <v>0</v>
      </c>
      <c r="AP804" s="82" t="b">
        <f t="shared" si="789"/>
        <v>0</v>
      </c>
      <c r="AQ804" s="82" t="b">
        <f t="shared" si="802"/>
        <v>0</v>
      </c>
      <c r="AR804" s="70">
        <f t="shared" si="803"/>
        <v>0</v>
      </c>
      <c r="AS804" s="82" t="b">
        <f t="shared" si="790"/>
        <v>0</v>
      </c>
      <c r="AT804" s="82" t="b">
        <f t="shared" si="791"/>
        <v>0</v>
      </c>
      <c r="AU804" s="82" t="b">
        <f t="shared" si="792"/>
        <v>0</v>
      </c>
      <c r="AV804" s="82" t="b">
        <f t="shared" si="793"/>
        <v>0</v>
      </c>
      <c r="AW804" s="82" t="b">
        <f t="shared" si="794"/>
        <v>0</v>
      </c>
      <c r="AX804" s="82" t="b">
        <f t="shared" si="795"/>
        <v>0</v>
      </c>
      <c r="AY804" s="82" t="b">
        <f t="shared" si="804"/>
        <v>0</v>
      </c>
      <c r="AZ804" s="82"/>
      <c r="BA804" s="82" t="b">
        <f t="shared" si="805"/>
        <v>0</v>
      </c>
      <c r="BB804" s="82" t="b">
        <f t="shared" si="806"/>
        <v>0</v>
      </c>
      <c r="BC804" s="82" t="b">
        <f t="shared" si="807"/>
        <v>0</v>
      </c>
      <c r="BD804" s="70"/>
      <c r="BE804" s="70" t="str">
        <f t="shared" si="841"/>
        <v/>
      </c>
      <c r="BF804" s="70">
        <v>793</v>
      </c>
      <c r="BG804" s="70"/>
      <c r="BH804" s="70"/>
      <c r="BI804" s="70"/>
      <c r="BJ804" s="70"/>
      <c r="BK804" s="70"/>
      <c r="BL804" s="70"/>
      <c r="BM804" s="70"/>
      <c r="BN804" s="70"/>
      <c r="BO804" s="70"/>
      <c r="BP804" s="70"/>
      <c r="BQ804" s="70"/>
      <c r="BR804" s="70"/>
      <c r="BS804" s="70" t="b">
        <f t="shared" si="797"/>
        <v>0</v>
      </c>
      <c r="BT804" s="70">
        <f>COUNTA(B805:$O$830)</f>
        <v>0</v>
      </c>
      <c r="BU804" s="70"/>
      <c r="BV804" s="163"/>
      <c r="BW804" s="163"/>
      <c r="BX804" s="163"/>
      <c r="BY804" s="163"/>
      <c r="BZ804" s="163"/>
      <c r="CA804" s="163"/>
      <c r="CB804" s="163"/>
      <c r="CC804" s="163"/>
      <c r="CD804" s="163"/>
      <c r="CE804" s="163" t="str">
        <f t="shared" si="808"/>
        <v/>
      </c>
      <c r="CF804" s="163" t="str">
        <f t="shared" si="809"/>
        <v/>
      </c>
      <c r="CG804" s="163" t="str">
        <f t="shared" si="810"/>
        <v/>
      </c>
      <c r="CH804" s="163" t="str">
        <f t="shared" si="811"/>
        <v/>
      </c>
      <c r="CI804" s="163" t="str">
        <f t="shared" si="812"/>
        <v/>
      </c>
      <c r="CJ804" s="163" t="str">
        <f t="shared" si="813"/>
        <v/>
      </c>
      <c r="CK804" s="163" t="str">
        <f t="shared" si="814"/>
        <v/>
      </c>
      <c r="CL804" s="163" t="str">
        <f t="shared" si="815"/>
        <v/>
      </c>
      <c r="CM804" s="163" t="str">
        <f t="shared" si="816"/>
        <v/>
      </c>
      <c r="CN804" s="163"/>
      <c r="CO804" s="163"/>
      <c r="CP804" s="163" t="str">
        <f t="shared" si="817"/>
        <v/>
      </c>
      <c r="CQ804" s="163"/>
      <c r="CR804" s="163"/>
      <c r="CS804" s="185" t="str">
        <f t="shared" si="834"/>
        <v/>
      </c>
      <c r="CT804" s="70"/>
      <c r="CU804" s="70">
        <f t="shared" si="818"/>
        <v>0</v>
      </c>
      <c r="CV804" s="70">
        <f t="shared" si="819"/>
        <v>0</v>
      </c>
      <c r="CW804" s="70"/>
      <c r="CX804" s="96">
        <f t="shared" si="820"/>
        <v>0</v>
      </c>
      <c r="CY804" s="70"/>
      <c r="CZ804" s="70" t="e">
        <f t="shared" si="821"/>
        <v>#VALUE!</v>
      </c>
      <c r="DA804" s="70" t="e">
        <f t="shared" si="822"/>
        <v>#VALUE!</v>
      </c>
      <c r="DB804" s="70"/>
      <c r="DC804" s="70" t="b">
        <f t="shared" si="835"/>
        <v>0</v>
      </c>
      <c r="DD804" s="70">
        <f t="shared" si="823"/>
        <v>0</v>
      </c>
      <c r="DE804" s="70" t="str">
        <f t="shared" si="824"/>
        <v/>
      </c>
      <c r="DF804" s="70"/>
      <c r="DG804" s="70" t="str">
        <f t="shared" si="836"/>
        <v/>
      </c>
      <c r="DH804" s="70" t="b">
        <f t="shared" si="837"/>
        <v>0</v>
      </c>
      <c r="DI804" s="70" t="str">
        <f t="shared" si="838"/>
        <v/>
      </c>
      <c r="DJ804" s="70"/>
      <c r="DK804" s="70" t="str">
        <f t="shared" si="825"/>
        <v/>
      </c>
      <c r="DL804" s="70" t="str">
        <f t="shared" si="826"/>
        <v/>
      </c>
      <c r="DM804" s="70"/>
      <c r="DN804" s="70" t="str">
        <f t="shared" si="827"/>
        <v/>
      </c>
      <c r="DO804" s="70" t="str">
        <f>IF(DK804="","",AND((COUNTIF($DK$12:DL804,DK804))=1,(COUNTIF($DK$12:DL804,DL804))=1))</f>
        <v/>
      </c>
      <c r="DP804" s="70" t="str">
        <f>IF(DK804="","",AND((COUNTIF(DK804:$DL$812,DK804))=1,(COUNTIF(DK804:$DL$812,DL804))=1))</f>
        <v/>
      </c>
      <c r="DQ804" s="70"/>
      <c r="DR804" s="70" t="b">
        <f t="shared" si="828"/>
        <v>0</v>
      </c>
      <c r="DS804" s="70" t="b">
        <f t="shared" si="829"/>
        <v>0</v>
      </c>
      <c r="DT804" s="70">
        <f t="shared" si="839"/>
        <v>0</v>
      </c>
      <c r="DU804" s="70">
        <f t="shared" si="840"/>
        <v>0</v>
      </c>
      <c r="DV804" s="70" t="b">
        <f t="shared" si="830"/>
        <v>0</v>
      </c>
      <c r="DW804" s="70" t="b">
        <f t="shared" si="831"/>
        <v>0</v>
      </c>
      <c r="DX804" s="70"/>
      <c r="DY804" s="70" t="b">
        <f t="shared" si="832"/>
        <v>0</v>
      </c>
      <c r="DZ804" s="70">
        <f t="shared" si="833"/>
        <v>0</v>
      </c>
      <c r="EA804" s="70"/>
    </row>
    <row r="805" spans="1:131" x14ac:dyDescent="0.25">
      <c r="A805" s="24" t="str">
        <f t="shared" si="798"/>
        <v/>
      </c>
      <c r="B805" s="36"/>
      <c r="C805" s="37"/>
      <c r="D805" s="38"/>
      <c r="E805" s="37"/>
      <c r="F805" s="38"/>
      <c r="G805" s="39"/>
      <c r="H805" s="35"/>
      <c r="I805" s="30"/>
      <c r="J805" s="38"/>
      <c r="K805" s="36"/>
      <c r="L805" s="40"/>
      <c r="M805" s="43"/>
      <c r="N805" s="44"/>
      <c r="O805" s="35"/>
      <c r="P805" s="87"/>
      <c r="R805" s="70"/>
      <c r="S805" s="70"/>
      <c r="T805" s="99" t="s">
        <v>1751</v>
      </c>
      <c r="U805" s="146" t="s">
        <v>1752</v>
      </c>
      <c r="V805" s="70"/>
      <c r="W805" s="70"/>
      <c r="X805" s="70"/>
      <c r="Y805" s="70"/>
      <c r="Z805" t="b">
        <f t="shared" si="777"/>
        <v>0</v>
      </c>
      <c r="AA805" t="b">
        <f t="shared" si="799"/>
        <v>0</v>
      </c>
      <c r="AB805" t="b">
        <f t="shared" si="778"/>
        <v>0</v>
      </c>
      <c r="AC805" t="b">
        <f t="shared" si="779"/>
        <v>0</v>
      </c>
      <c r="AD805" s="101" t="b">
        <f t="shared" si="780"/>
        <v>0</v>
      </c>
      <c r="AE805" t="e">
        <f t="shared" si="781"/>
        <v>#VALUE!</v>
      </c>
      <c r="AF805" t="b">
        <f t="shared" si="782"/>
        <v>0</v>
      </c>
      <c r="AG805" s="135"/>
      <c r="AH805" s="82" t="b">
        <f t="shared" si="783"/>
        <v>0</v>
      </c>
      <c r="AI805" s="99" t="b">
        <f t="shared" si="784"/>
        <v>0</v>
      </c>
      <c r="AJ805" s="70" t="b">
        <f t="shared" si="785"/>
        <v>0</v>
      </c>
      <c r="AK805" s="111" t="b">
        <f t="shared" si="800"/>
        <v>0</v>
      </c>
      <c r="AL805" s="82" t="e">
        <f t="shared" si="786"/>
        <v>#VALUE!</v>
      </c>
      <c r="AM805" s="82" t="b">
        <f t="shared" si="787"/>
        <v>0</v>
      </c>
      <c r="AN805" s="82" t="b">
        <f t="shared" si="788"/>
        <v>0</v>
      </c>
      <c r="AO805" s="82" t="b">
        <f t="shared" si="801"/>
        <v>0</v>
      </c>
      <c r="AP805" s="82" t="b">
        <f t="shared" si="789"/>
        <v>0</v>
      </c>
      <c r="AQ805" s="82" t="b">
        <f t="shared" si="802"/>
        <v>0</v>
      </c>
      <c r="AR805" s="70">
        <f t="shared" si="803"/>
        <v>0</v>
      </c>
      <c r="AS805" s="82" t="b">
        <f t="shared" si="790"/>
        <v>0</v>
      </c>
      <c r="AT805" s="82" t="b">
        <f t="shared" si="791"/>
        <v>0</v>
      </c>
      <c r="AU805" s="82" t="b">
        <f t="shared" si="792"/>
        <v>0</v>
      </c>
      <c r="AV805" s="82" t="b">
        <f t="shared" si="793"/>
        <v>0</v>
      </c>
      <c r="AW805" s="82" t="b">
        <f t="shared" si="794"/>
        <v>0</v>
      </c>
      <c r="AX805" s="82" t="b">
        <f t="shared" si="795"/>
        <v>0</v>
      </c>
      <c r="AY805" s="82" t="b">
        <f t="shared" si="804"/>
        <v>0</v>
      </c>
      <c r="AZ805" s="82"/>
      <c r="BA805" s="82" t="b">
        <f t="shared" si="805"/>
        <v>0</v>
      </c>
      <c r="BB805" s="82" t="b">
        <f t="shared" si="806"/>
        <v>0</v>
      </c>
      <c r="BC805" s="82" t="b">
        <f t="shared" si="807"/>
        <v>0</v>
      </c>
      <c r="BD805" s="70"/>
      <c r="BE805" s="70" t="str">
        <f t="shared" si="841"/>
        <v/>
      </c>
      <c r="BF805" s="70">
        <v>794</v>
      </c>
      <c r="BG805" s="70"/>
      <c r="BH805" s="70"/>
      <c r="BI805" s="70"/>
      <c r="BJ805" s="70"/>
      <c r="BK805" s="70"/>
      <c r="BL805" s="70"/>
      <c r="BM805" s="70"/>
      <c r="BN805" s="70"/>
      <c r="BO805" s="70"/>
      <c r="BP805" s="70"/>
      <c r="BQ805" s="70"/>
      <c r="BR805" s="70"/>
      <c r="BS805" s="70" t="b">
        <f t="shared" si="797"/>
        <v>0</v>
      </c>
      <c r="BT805" s="70">
        <f>COUNTA(B806:$O$830)</f>
        <v>0</v>
      </c>
      <c r="BU805" s="70"/>
      <c r="BV805" s="163"/>
      <c r="BW805" s="163"/>
      <c r="BX805" s="163"/>
      <c r="BY805" s="163"/>
      <c r="BZ805" s="163"/>
      <c r="CA805" s="163"/>
      <c r="CB805" s="163"/>
      <c r="CC805" s="163"/>
      <c r="CD805" s="163"/>
      <c r="CE805" s="163" t="str">
        <f t="shared" si="808"/>
        <v/>
      </c>
      <c r="CF805" s="163" t="str">
        <f t="shared" si="809"/>
        <v/>
      </c>
      <c r="CG805" s="163" t="str">
        <f t="shared" si="810"/>
        <v/>
      </c>
      <c r="CH805" s="163" t="str">
        <f t="shared" si="811"/>
        <v/>
      </c>
      <c r="CI805" s="163" t="str">
        <f t="shared" si="812"/>
        <v/>
      </c>
      <c r="CJ805" s="163" t="str">
        <f t="shared" si="813"/>
        <v/>
      </c>
      <c r="CK805" s="163" t="str">
        <f t="shared" si="814"/>
        <v/>
      </c>
      <c r="CL805" s="163" t="str">
        <f t="shared" si="815"/>
        <v/>
      </c>
      <c r="CM805" s="163" t="str">
        <f t="shared" si="816"/>
        <v/>
      </c>
      <c r="CN805" s="163"/>
      <c r="CO805" s="163"/>
      <c r="CP805" s="163" t="str">
        <f t="shared" si="817"/>
        <v/>
      </c>
      <c r="CQ805" s="163"/>
      <c r="CR805" s="163"/>
      <c r="CS805" s="185" t="str">
        <f t="shared" si="834"/>
        <v/>
      </c>
      <c r="CT805" s="70"/>
      <c r="CU805" s="70">
        <f t="shared" si="818"/>
        <v>0</v>
      </c>
      <c r="CV805" s="70">
        <f t="shared" si="819"/>
        <v>0</v>
      </c>
      <c r="CW805" s="70"/>
      <c r="CX805" s="96">
        <f t="shared" si="820"/>
        <v>0</v>
      </c>
      <c r="CY805" s="70"/>
      <c r="CZ805" s="70" t="e">
        <f t="shared" si="821"/>
        <v>#VALUE!</v>
      </c>
      <c r="DA805" s="70" t="e">
        <f t="shared" si="822"/>
        <v>#VALUE!</v>
      </c>
      <c r="DB805" s="70"/>
      <c r="DC805" s="70" t="b">
        <f t="shared" si="835"/>
        <v>0</v>
      </c>
      <c r="DD805" s="70">
        <f t="shared" si="823"/>
        <v>0</v>
      </c>
      <c r="DE805" s="70" t="str">
        <f t="shared" si="824"/>
        <v/>
      </c>
      <c r="DF805" s="70"/>
      <c r="DG805" s="70" t="str">
        <f t="shared" si="836"/>
        <v/>
      </c>
      <c r="DH805" s="70" t="b">
        <f t="shared" si="837"/>
        <v>0</v>
      </c>
      <c r="DI805" s="70" t="str">
        <f t="shared" si="838"/>
        <v/>
      </c>
      <c r="DJ805" s="70"/>
      <c r="DK805" s="70" t="str">
        <f t="shared" si="825"/>
        <v/>
      </c>
      <c r="DL805" s="70" t="str">
        <f t="shared" si="826"/>
        <v/>
      </c>
      <c r="DM805" s="70"/>
      <c r="DN805" s="70" t="str">
        <f t="shared" si="827"/>
        <v/>
      </c>
      <c r="DO805" s="70" t="str">
        <f>IF(DK805="","",AND((COUNTIF($DK$12:DL805,DK805))=1,(COUNTIF($DK$12:DL805,DL805))=1))</f>
        <v/>
      </c>
      <c r="DP805" s="70" t="str">
        <f>IF(DK805="","",AND((COUNTIF(DK805:$DL$812,DK805))=1,(COUNTIF(DK805:$DL$812,DL805))=1))</f>
        <v/>
      </c>
      <c r="DQ805" s="70"/>
      <c r="DR805" s="70" t="b">
        <f t="shared" si="828"/>
        <v>0</v>
      </c>
      <c r="DS805" s="70" t="b">
        <f t="shared" si="829"/>
        <v>0</v>
      </c>
      <c r="DT805" s="70">
        <f t="shared" si="839"/>
        <v>0</v>
      </c>
      <c r="DU805" s="70">
        <f t="shared" si="840"/>
        <v>0</v>
      </c>
      <c r="DV805" s="70" t="b">
        <f t="shared" si="830"/>
        <v>0</v>
      </c>
      <c r="DW805" s="70" t="b">
        <f t="shared" si="831"/>
        <v>0</v>
      </c>
      <c r="DX805" s="70"/>
      <c r="DY805" s="70" t="b">
        <f t="shared" si="832"/>
        <v>0</v>
      </c>
      <c r="DZ805" s="70">
        <f t="shared" si="833"/>
        <v>0</v>
      </c>
      <c r="EA805" s="70"/>
    </row>
    <row r="806" spans="1:131" x14ac:dyDescent="0.25">
      <c r="A806" s="24" t="str">
        <f t="shared" si="798"/>
        <v/>
      </c>
      <c r="B806" s="36"/>
      <c r="C806" s="37"/>
      <c r="D806" s="38"/>
      <c r="E806" s="37"/>
      <c r="F806" s="38"/>
      <c r="G806" s="39"/>
      <c r="H806" s="35"/>
      <c r="I806" s="30"/>
      <c r="J806" s="38"/>
      <c r="K806" s="36"/>
      <c r="L806" s="40"/>
      <c r="M806" s="43"/>
      <c r="N806" s="44"/>
      <c r="O806" s="35"/>
      <c r="P806" s="87"/>
      <c r="R806" s="70"/>
      <c r="S806" s="70"/>
      <c r="T806" s="99" t="s">
        <v>1753</v>
      </c>
      <c r="U806" s="146" t="s">
        <v>1754</v>
      </c>
      <c r="V806" s="70"/>
      <c r="W806" s="70"/>
      <c r="X806" s="70"/>
      <c r="Y806" s="70"/>
      <c r="Z806" t="b">
        <f t="shared" si="777"/>
        <v>0</v>
      </c>
      <c r="AA806" t="b">
        <f t="shared" si="799"/>
        <v>0</v>
      </c>
      <c r="AB806" t="b">
        <f t="shared" si="778"/>
        <v>0</v>
      </c>
      <c r="AC806" t="b">
        <f t="shared" si="779"/>
        <v>0</v>
      </c>
      <c r="AD806" s="101" t="b">
        <f t="shared" si="780"/>
        <v>0</v>
      </c>
      <c r="AE806" t="e">
        <f t="shared" si="781"/>
        <v>#VALUE!</v>
      </c>
      <c r="AF806" t="b">
        <f t="shared" si="782"/>
        <v>0</v>
      </c>
      <c r="AG806" s="135"/>
      <c r="AH806" s="82" t="b">
        <f t="shared" si="783"/>
        <v>0</v>
      </c>
      <c r="AI806" s="99" t="b">
        <f t="shared" si="784"/>
        <v>0</v>
      </c>
      <c r="AJ806" s="70" t="b">
        <f t="shared" si="785"/>
        <v>0</v>
      </c>
      <c r="AK806" s="111" t="b">
        <f t="shared" si="800"/>
        <v>0</v>
      </c>
      <c r="AL806" s="82" t="e">
        <f t="shared" si="786"/>
        <v>#VALUE!</v>
      </c>
      <c r="AM806" s="82" t="b">
        <f t="shared" si="787"/>
        <v>0</v>
      </c>
      <c r="AN806" s="82" t="b">
        <f t="shared" si="788"/>
        <v>0</v>
      </c>
      <c r="AO806" s="82" t="b">
        <f t="shared" si="801"/>
        <v>0</v>
      </c>
      <c r="AP806" s="82" t="b">
        <f t="shared" si="789"/>
        <v>0</v>
      </c>
      <c r="AQ806" s="82" t="b">
        <f t="shared" si="802"/>
        <v>0</v>
      </c>
      <c r="AR806" s="70">
        <f t="shared" si="803"/>
        <v>0</v>
      </c>
      <c r="AS806" s="82" t="b">
        <f t="shared" si="790"/>
        <v>0</v>
      </c>
      <c r="AT806" s="82" t="b">
        <f t="shared" si="791"/>
        <v>0</v>
      </c>
      <c r="AU806" s="82" t="b">
        <f t="shared" si="792"/>
        <v>0</v>
      </c>
      <c r="AV806" s="82" t="b">
        <f t="shared" si="793"/>
        <v>0</v>
      </c>
      <c r="AW806" s="82" t="b">
        <f t="shared" si="794"/>
        <v>0</v>
      </c>
      <c r="AX806" s="82" t="b">
        <f t="shared" si="795"/>
        <v>0</v>
      </c>
      <c r="AY806" s="82" t="b">
        <f t="shared" si="804"/>
        <v>0</v>
      </c>
      <c r="AZ806" s="82"/>
      <c r="BA806" s="82" t="b">
        <f t="shared" si="805"/>
        <v>0</v>
      </c>
      <c r="BB806" s="82" t="b">
        <f t="shared" si="806"/>
        <v>0</v>
      </c>
      <c r="BC806" s="82" t="b">
        <f t="shared" si="807"/>
        <v>0</v>
      </c>
      <c r="BD806" s="70"/>
      <c r="BE806" s="70" t="str">
        <f t="shared" si="841"/>
        <v/>
      </c>
      <c r="BF806" s="70">
        <v>795</v>
      </c>
      <c r="BG806" s="70"/>
      <c r="BH806" s="70"/>
      <c r="BI806" s="70"/>
      <c r="BJ806" s="70"/>
      <c r="BK806" s="70"/>
      <c r="BL806" s="70"/>
      <c r="BM806" s="70"/>
      <c r="BN806" s="70"/>
      <c r="BO806" s="70"/>
      <c r="BP806" s="70"/>
      <c r="BQ806" s="70"/>
      <c r="BR806" s="70"/>
      <c r="BS806" s="70" t="b">
        <f t="shared" si="797"/>
        <v>0</v>
      </c>
      <c r="BT806" s="70">
        <f>COUNTA(B807:$O$830)</f>
        <v>0</v>
      </c>
      <c r="BU806" s="70"/>
      <c r="BV806" s="163"/>
      <c r="BW806" s="163"/>
      <c r="BX806" s="163"/>
      <c r="BY806" s="163"/>
      <c r="BZ806" s="163"/>
      <c r="CA806" s="163"/>
      <c r="CB806" s="163"/>
      <c r="CC806" s="163"/>
      <c r="CD806" s="163"/>
      <c r="CE806" s="163" t="str">
        <f t="shared" si="808"/>
        <v/>
      </c>
      <c r="CF806" s="163" t="str">
        <f t="shared" si="809"/>
        <v/>
      </c>
      <c r="CG806" s="163" t="str">
        <f t="shared" si="810"/>
        <v/>
      </c>
      <c r="CH806" s="163" t="str">
        <f t="shared" si="811"/>
        <v/>
      </c>
      <c r="CI806" s="163" t="str">
        <f t="shared" si="812"/>
        <v/>
      </c>
      <c r="CJ806" s="163" t="str">
        <f t="shared" si="813"/>
        <v/>
      </c>
      <c r="CK806" s="163" t="str">
        <f t="shared" si="814"/>
        <v/>
      </c>
      <c r="CL806" s="163" t="str">
        <f t="shared" si="815"/>
        <v/>
      </c>
      <c r="CM806" s="163" t="str">
        <f t="shared" si="816"/>
        <v/>
      </c>
      <c r="CN806" s="163"/>
      <c r="CO806" s="163"/>
      <c r="CP806" s="163" t="str">
        <f t="shared" si="817"/>
        <v/>
      </c>
      <c r="CQ806" s="163"/>
      <c r="CR806" s="163"/>
      <c r="CS806" s="185" t="str">
        <f t="shared" si="834"/>
        <v/>
      </c>
      <c r="CT806" s="70"/>
      <c r="CU806" s="70">
        <f t="shared" si="818"/>
        <v>0</v>
      </c>
      <c r="CV806" s="70">
        <f t="shared" si="819"/>
        <v>0</v>
      </c>
      <c r="CW806" s="70"/>
      <c r="CX806" s="96">
        <f t="shared" si="820"/>
        <v>0</v>
      </c>
      <c r="CY806" s="70"/>
      <c r="CZ806" s="70" t="e">
        <f t="shared" si="821"/>
        <v>#VALUE!</v>
      </c>
      <c r="DA806" s="70" t="e">
        <f t="shared" si="822"/>
        <v>#VALUE!</v>
      </c>
      <c r="DB806" s="70"/>
      <c r="DC806" s="70" t="b">
        <f t="shared" si="835"/>
        <v>0</v>
      </c>
      <c r="DD806" s="70">
        <f t="shared" si="823"/>
        <v>0</v>
      </c>
      <c r="DE806" s="70" t="str">
        <f t="shared" si="824"/>
        <v/>
      </c>
      <c r="DF806" s="70"/>
      <c r="DG806" s="70" t="str">
        <f t="shared" si="836"/>
        <v/>
      </c>
      <c r="DH806" s="70" t="b">
        <f t="shared" si="837"/>
        <v>0</v>
      </c>
      <c r="DI806" s="70" t="str">
        <f t="shared" si="838"/>
        <v/>
      </c>
      <c r="DJ806" s="70"/>
      <c r="DK806" s="70" t="str">
        <f t="shared" si="825"/>
        <v/>
      </c>
      <c r="DL806" s="70" t="str">
        <f t="shared" si="826"/>
        <v/>
      </c>
      <c r="DM806" s="70"/>
      <c r="DN806" s="70" t="str">
        <f t="shared" si="827"/>
        <v/>
      </c>
      <c r="DO806" s="70" t="str">
        <f>IF(DK806="","",AND((COUNTIF($DK$12:DL806,DK806))=1,(COUNTIF($DK$12:DL806,DL806))=1))</f>
        <v/>
      </c>
      <c r="DP806" s="70" t="str">
        <f>IF(DK806="","",AND((COUNTIF(DK806:$DL$812,DK806))=1,(COUNTIF(DK806:$DL$812,DL806))=1))</f>
        <v/>
      </c>
      <c r="DQ806" s="70"/>
      <c r="DR806" s="70" t="b">
        <f t="shared" si="828"/>
        <v>0</v>
      </c>
      <c r="DS806" s="70" t="b">
        <f t="shared" si="829"/>
        <v>0</v>
      </c>
      <c r="DT806" s="70">
        <f t="shared" si="839"/>
        <v>0</v>
      </c>
      <c r="DU806" s="70">
        <f t="shared" si="840"/>
        <v>0</v>
      </c>
      <c r="DV806" s="70" t="b">
        <f t="shared" si="830"/>
        <v>0</v>
      </c>
      <c r="DW806" s="70" t="b">
        <f t="shared" si="831"/>
        <v>0</v>
      </c>
      <c r="DX806" s="70"/>
      <c r="DY806" s="70" t="b">
        <f t="shared" si="832"/>
        <v>0</v>
      </c>
      <c r="DZ806" s="70">
        <f t="shared" si="833"/>
        <v>0</v>
      </c>
      <c r="EA806" s="70"/>
    </row>
    <row r="807" spans="1:131" x14ac:dyDescent="0.25">
      <c r="A807" s="24" t="str">
        <f t="shared" si="798"/>
        <v/>
      </c>
      <c r="B807" s="36"/>
      <c r="C807" s="37"/>
      <c r="D807" s="38"/>
      <c r="E807" s="37"/>
      <c r="F807" s="38"/>
      <c r="G807" s="39"/>
      <c r="H807" s="35"/>
      <c r="I807" s="30"/>
      <c r="J807" s="38"/>
      <c r="K807" s="36"/>
      <c r="L807" s="40"/>
      <c r="M807" s="43"/>
      <c r="N807" s="44"/>
      <c r="O807" s="35"/>
      <c r="P807" s="87"/>
      <c r="R807" s="70"/>
      <c r="S807" s="70"/>
      <c r="T807" s="99" t="s">
        <v>1755</v>
      </c>
      <c r="U807" s="146" t="s">
        <v>1756</v>
      </c>
      <c r="V807" s="70"/>
      <c r="W807" s="70"/>
      <c r="X807" s="70"/>
      <c r="Y807" s="70"/>
      <c r="Z807" t="b">
        <f t="shared" si="777"/>
        <v>0</v>
      </c>
      <c r="AA807" t="b">
        <f t="shared" si="799"/>
        <v>0</v>
      </c>
      <c r="AB807" t="b">
        <f t="shared" si="778"/>
        <v>0</v>
      </c>
      <c r="AC807" t="b">
        <f t="shared" si="779"/>
        <v>0</v>
      </c>
      <c r="AD807" s="101" t="b">
        <f t="shared" si="780"/>
        <v>0</v>
      </c>
      <c r="AE807" t="e">
        <f t="shared" si="781"/>
        <v>#VALUE!</v>
      </c>
      <c r="AF807" t="b">
        <f t="shared" si="782"/>
        <v>0</v>
      </c>
      <c r="AG807" s="135"/>
      <c r="AH807" s="82" t="b">
        <f t="shared" si="783"/>
        <v>0</v>
      </c>
      <c r="AI807" s="99" t="b">
        <f t="shared" si="784"/>
        <v>0</v>
      </c>
      <c r="AJ807" s="70" t="b">
        <f t="shared" si="785"/>
        <v>0</v>
      </c>
      <c r="AK807" s="111" t="b">
        <f t="shared" si="800"/>
        <v>0</v>
      </c>
      <c r="AL807" s="82" t="e">
        <f t="shared" si="786"/>
        <v>#VALUE!</v>
      </c>
      <c r="AM807" s="82" t="b">
        <f t="shared" si="787"/>
        <v>0</v>
      </c>
      <c r="AN807" s="82" t="b">
        <f t="shared" si="788"/>
        <v>0</v>
      </c>
      <c r="AO807" s="82" t="b">
        <f t="shared" si="801"/>
        <v>0</v>
      </c>
      <c r="AP807" s="82" t="b">
        <f t="shared" si="789"/>
        <v>0</v>
      </c>
      <c r="AQ807" s="82" t="b">
        <f t="shared" si="802"/>
        <v>0</v>
      </c>
      <c r="AR807" s="70">
        <f t="shared" si="803"/>
        <v>0</v>
      </c>
      <c r="AS807" s="82" t="b">
        <f t="shared" si="790"/>
        <v>0</v>
      </c>
      <c r="AT807" s="82" t="b">
        <f t="shared" si="791"/>
        <v>0</v>
      </c>
      <c r="AU807" s="82" t="b">
        <f t="shared" si="792"/>
        <v>0</v>
      </c>
      <c r="AV807" s="82" t="b">
        <f t="shared" si="793"/>
        <v>0</v>
      </c>
      <c r="AW807" s="82" t="b">
        <f t="shared" si="794"/>
        <v>0</v>
      </c>
      <c r="AX807" s="82" t="b">
        <f t="shared" si="795"/>
        <v>0</v>
      </c>
      <c r="AY807" s="82" t="b">
        <f t="shared" si="804"/>
        <v>0</v>
      </c>
      <c r="AZ807" s="82"/>
      <c r="BA807" s="82" t="b">
        <f t="shared" si="805"/>
        <v>0</v>
      </c>
      <c r="BB807" s="82" t="b">
        <f t="shared" si="806"/>
        <v>0</v>
      </c>
      <c r="BC807" s="82" t="b">
        <f t="shared" si="807"/>
        <v>0</v>
      </c>
      <c r="BD807" s="70"/>
      <c r="BE807" s="70" t="str">
        <f t="shared" si="841"/>
        <v/>
      </c>
      <c r="BF807" s="70">
        <v>796</v>
      </c>
      <c r="BG807" s="70"/>
      <c r="BH807" s="70"/>
      <c r="BI807" s="70"/>
      <c r="BJ807" s="70"/>
      <c r="BK807" s="70"/>
      <c r="BL807" s="70"/>
      <c r="BM807" s="70"/>
      <c r="BN807" s="70"/>
      <c r="BO807" s="70"/>
      <c r="BP807" s="70"/>
      <c r="BQ807" s="70"/>
      <c r="BR807" s="70"/>
      <c r="BS807" s="70" t="b">
        <f t="shared" si="797"/>
        <v>0</v>
      </c>
      <c r="BT807" s="70">
        <f>COUNTA(B808:$O$830)</f>
        <v>0</v>
      </c>
      <c r="BU807" s="70"/>
      <c r="BV807" s="163"/>
      <c r="BW807" s="163"/>
      <c r="BX807" s="163"/>
      <c r="BY807" s="163"/>
      <c r="BZ807" s="163"/>
      <c r="CA807" s="163"/>
      <c r="CB807" s="163"/>
      <c r="CC807" s="163"/>
      <c r="CD807" s="163"/>
      <c r="CE807" s="163" t="str">
        <f t="shared" si="808"/>
        <v/>
      </c>
      <c r="CF807" s="163" t="str">
        <f t="shared" si="809"/>
        <v/>
      </c>
      <c r="CG807" s="163" t="str">
        <f t="shared" si="810"/>
        <v/>
      </c>
      <c r="CH807" s="163" t="str">
        <f t="shared" si="811"/>
        <v/>
      </c>
      <c r="CI807" s="163" t="str">
        <f t="shared" si="812"/>
        <v/>
      </c>
      <c r="CJ807" s="163" t="str">
        <f t="shared" si="813"/>
        <v/>
      </c>
      <c r="CK807" s="163" t="str">
        <f t="shared" si="814"/>
        <v/>
      </c>
      <c r="CL807" s="163" t="str">
        <f t="shared" si="815"/>
        <v/>
      </c>
      <c r="CM807" s="163" t="str">
        <f t="shared" si="816"/>
        <v/>
      </c>
      <c r="CN807" s="163"/>
      <c r="CO807" s="163"/>
      <c r="CP807" s="163" t="str">
        <f t="shared" si="817"/>
        <v/>
      </c>
      <c r="CQ807" s="163"/>
      <c r="CR807" s="163"/>
      <c r="CS807" s="185" t="str">
        <f t="shared" si="834"/>
        <v/>
      </c>
      <c r="CT807" s="70"/>
      <c r="CU807" s="70">
        <f t="shared" si="818"/>
        <v>0</v>
      </c>
      <c r="CV807" s="70">
        <f t="shared" si="819"/>
        <v>0</v>
      </c>
      <c r="CW807" s="70"/>
      <c r="CX807" s="96">
        <f t="shared" si="820"/>
        <v>0</v>
      </c>
      <c r="CY807" s="70"/>
      <c r="CZ807" s="70" t="e">
        <f t="shared" si="821"/>
        <v>#VALUE!</v>
      </c>
      <c r="DA807" s="70" t="e">
        <f t="shared" si="822"/>
        <v>#VALUE!</v>
      </c>
      <c r="DB807" s="70"/>
      <c r="DC807" s="70" t="b">
        <f t="shared" si="835"/>
        <v>0</v>
      </c>
      <c r="DD807" s="70">
        <f t="shared" si="823"/>
        <v>0</v>
      </c>
      <c r="DE807" s="70" t="str">
        <f t="shared" si="824"/>
        <v/>
      </c>
      <c r="DF807" s="70"/>
      <c r="DG807" s="70" t="str">
        <f t="shared" si="836"/>
        <v/>
      </c>
      <c r="DH807" s="70" t="b">
        <f t="shared" si="837"/>
        <v>0</v>
      </c>
      <c r="DI807" s="70" t="str">
        <f t="shared" si="838"/>
        <v/>
      </c>
      <c r="DJ807" s="70"/>
      <c r="DK807" s="70" t="str">
        <f t="shared" si="825"/>
        <v/>
      </c>
      <c r="DL807" s="70" t="str">
        <f t="shared" si="826"/>
        <v/>
      </c>
      <c r="DM807" s="70"/>
      <c r="DN807" s="70" t="str">
        <f t="shared" si="827"/>
        <v/>
      </c>
      <c r="DO807" s="70" t="str">
        <f>IF(DK807="","",AND((COUNTIF($DK$12:DL807,DK807))=1,(COUNTIF($DK$12:DL807,DL807))=1))</f>
        <v/>
      </c>
      <c r="DP807" s="70" t="str">
        <f>IF(DK807="","",AND((COUNTIF(DK807:$DL$812,DK807))=1,(COUNTIF(DK807:$DL$812,DL807))=1))</f>
        <v/>
      </c>
      <c r="DQ807" s="70"/>
      <c r="DR807" s="70" t="b">
        <f t="shared" si="828"/>
        <v>0</v>
      </c>
      <c r="DS807" s="70" t="b">
        <f t="shared" si="829"/>
        <v>0</v>
      </c>
      <c r="DT807" s="70">
        <f t="shared" si="839"/>
        <v>0</v>
      </c>
      <c r="DU807" s="70">
        <f t="shared" si="840"/>
        <v>0</v>
      </c>
      <c r="DV807" s="70" t="b">
        <f t="shared" si="830"/>
        <v>0</v>
      </c>
      <c r="DW807" s="70" t="b">
        <f t="shared" si="831"/>
        <v>0</v>
      </c>
      <c r="DX807" s="70"/>
      <c r="DY807" s="70" t="b">
        <f t="shared" si="832"/>
        <v>0</v>
      </c>
      <c r="DZ807" s="70">
        <f t="shared" si="833"/>
        <v>0</v>
      </c>
      <c r="EA807" s="70"/>
    </row>
    <row r="808" spans="1:131" x14ac:dyDescent="0.25">
      <c r="A808" s="24" t="str">
        <f t="shared" si="798"/>
        <v/>
      </c>
      <c r="B808" s="36"/>
      <c r="C808" s="37"/>
      <c r="D808" s="38"/>
      <c r="E808" s="37"/>
      <c r="F808" s="38"/>
      <c r="G808" s="39"/>
      <c r="H808" s="35"/>
      <c r="I808" s="30"/>
      <c r="J808" s="38"/>
      <c r="K808" s="36"/>
      <c r="L808" s="40"/>
      <c r="M808" s="43"/>
      <c r="N808" s="44"/>
      <c r="O808" s="35"/>
      <c r="P808" s="87"/>
      <c r="R808" s="70"/>
      <c r="S808" s="70"/>
      <c r="T808" s="99" t="s">
        <v>1757</v>
      </c>
      <c r="U808" s="146" t="s">
        <v>1758</v>
      </c>
      <c r="V808" s="70"/>
      <c r="W808" s="70"/>
      <c r="X808" s="70"/>
      <c r="Y808" s="70"/>
      <c r="Z808" t="b">
        <f t="shared" si="777"/>
        <v>0</v>
      </c>
      <c r="AA808" t="b">
        <f t="shared" si="799"/>
        <v>0</v>
      </c>
      <c r="AB808" t="b">
        <f t="shared" si="778"/>
        <v>0</v>
      </c>
      <c r="AC808" t="b">
        <f t="shared" si="779"/>
        <v>0</v>
      </c>
      <c r="AD808" s="101" t="b">
        <f t="shared" si="780"/>
        <v>0</v>
      </c>
      <c r="AE808" t="e">
        <f t="shared" si="781"/>
        <v>#VALUE!</v>
      </c>
      <c r="AF808" t="b">
        <f t="shared" si="782"/>
        <v>0</v>
      </c>
      <c r="AG808" s="135"/>
      <c r="AH808" s="82" t="b">
        <f t="shared" si="783"/>
        <v>0</v>
      </c>
      <c r="AI808" s="99" t="b">
        <f t="shared" si="784"/>
        <v>0</v>
      </c>
      <c r="AJ808" s="70" t="b">
        <f t="shared" si="785"/>
        <v>0</v>
      </c>
      <c r="AK808" s="111" t="b">
        <f t="shared" si="800"/>
        <v>0</v>
      </c>
      <c r="AL808" s="82" t="e">
        <f t="shared" si="786"/>
        <v>#VALUE!</v>
      </c>
      <c r="AM808" s="82" t="b">
        <f t="shared" si="787"/>
        <v>0</v>
      </c>
      <c r="AN808" s="82" t="b">
        <f t="shared" si="788"/>
        <v>0</v>
      </c>
      <c r="AO808" s="82" t="b">
        <f t="shared" si="801"/>
        <v>0</v>
      </c>
      <c r="AP808" s="82" t="b">
        <f t="shared" si="789"/>
        <v>0</v>
      </c>
      <c r="AQ808" s="82" t="b">
        <f t="shared" si="802"/>
        <v>0</v>
      </c>
      <c r="AR808" s="70">
        <f t="shared" si="803"/>
        <v>0</v>
      </c>
      <c r="AS808" s="82" t="b">
        <f t="shared" si="790"/>
        <v>0</v>
      </c>
      <c r="AT808" s="82" t="b">
        <f t="shared" si="791"/>
        <v>0</v>
      </c>
      <c r="AU808" s="82" t="b">
        <f t="shared" si="792"/>
        <v>0</v>
      </c>
      <c r="AV808" s="82" t="b">
        <f t="shared" si="793"/>
        <v>0</v>
      </c>
      <c r="AW808" s="82" t="b">
        <f t="shared" si="794"/>
        <v>0</v>
      </c>
      <c r="AX808" s="82" t="b">
        <f t="shared" si="795"/>
        <v>0</v>
      </c>
      <c r="AY808" s="82" t="b">
        <f t="shared" si="804"/>
        <v>0</v>
      </c>
      <c r="AZ808" s="82"/>
      <c r="BA808" s="82" t="b">
        <f t="shared" si="805"/>
        <v>0</v>
      </c>
      <c r="BB808" s="82" t="b">
        <f t="shared" si="806"/>
        <v>0</v>
      </c>
      <c r="BC808" s="82" t="b">
        <f t="shared" si="807"/>
        <v>0</v>
      </c>
      <c r="BD808" s="70"/>
      <c r="BE808" s="70" t="str">
        <f t="shared" si="841"/>
        <v/>
      </c>
      <c r="BF808" s="70">
        <v>797</v>
      </c>
      <c r="BG808" s="70"/>
      <c r="BH808" s="70"/>
      <c r="BI808" s="70"/>
      <c r="BJ808" s="70"/>
      <c r="BK808" s="70"/>
      <c r="BL808" s="70"/>
      <c r="BM808" s="70"/>
      <c r="BN808" s="70"/>
      <c r="BO808" s="70"/>
      <c r="BP808" s="70"/>
      <c r="BQ808" s="70"/>
      <c r="BR808" s="70"/>
      <c r="BS808" s="70" t="b">
        <f t="shared" si="797"/>
        <v>0</v>
      </c>
      <c r="BT808" s="70">
        <f>COUNTA(B809:$O$830)</f>
        <v>0</v>
      </c>
      <c r="BU808" s="70"/>
      <c r="BV808" s="163"/>
      <c r="BW808" s="163"/>
      <c r="BX808" s="163"/>
      <c r="BY808" s="163"/>
      <c r="BZ808" s="163"/>
      <c r="CA808" s="163"/>
      <c r="CB808" s="163"/>
      <c r="CC808" s="163"/>
      <c r="CD808" s="163"/>
      <c r="CE808" s="163" t="str">
        <f t="shared" si="808"/>
        <v/>
      </c>
      <c r="CF808" s="163" t="str">
        <f t="shared" si="809"/>
        <v/>
      </c>
      <c r="CG808" s="163" t="str">
        <f t="shared" si="810"/>
        <v/>
      </c>
      <c r="CH808" s="163" t="str">
        <f t="shared" si="811"/>
        <v/>
      </c>
      <c r="CI808" s="163" t="str">
        <f t="shared" si="812"/>
        <v/>
      </c>
      <c r="CJ808" s="163" t="str">
        <f t="shared" si="813"/>
        <v/>
      </c>
      <c r="CK808" s="163" t="str">
        <f t="shared" si="814"/>
        <v/>
      </c>
      <c r="CL808" s="163" t="str">
        <f t="shared" si="815"/>
        <v/>
      </c>
      <c r="CM808" s="163" t="str">
        <f t="shared" si="816"/>
        <v/>
      </c>
      <c r="CN808" s="163"/>
      <c r="CO808" s="163"/>
      <c r="CP808" s="163" t="str">
        <f t="shared" si="817"/>
        <v/>
      </c>
      <c r="CQ808" s="163"/>
      <c r="CR808" s="163"/>
      <c r="CS808" s="185" t="str">
        <f t="shared" si="834"/>
        <v/>
      </c>
      <c r="CT808" s="70"/>
      <c r="CU808" s="70">
        <f t="shared" si="818"/>
        <v>0</v>
      </c>
      <c r="CV808" s="70">
        <f t="shared" si="819"/>
        <v>0</v>
      </c>
      <c r="CW808" s="70"/>
      <c r="CX808" s="96">
        <f t="shared" si="820"/>
        <v>0</v>
      </c>
      <c r="CY808" s="70"/>
      <c r="CZ808" s="70" t="e">
        <f t="shared" si="821"/>
        <v>#VALUE!</v>
      </c>
      <c r="DA808" s="70" t="e">
        <f t="shared" si="822"/>
        <v>#VALUE!</v>
      </c>
      <c r="DB808" s="70"/>
      <c r="DC808" s="70" t="b">
        <f t="shared" si="835"/>
        <v>0</v>
      </c>
      <c r="DD808" s="70">
        <f t="shared" si="823"/>
        <v>0</v>
      </c>
      <c r="DE808" s="70" t="str">
        <f t="shared" si="824"/>
        <v/>
      </c>
      <c r="DF808" s="70"/>
      <c r="DG808" s="70" t="str">
        <f t="shared" si="836"/>
        <v/>
      </c>
      <c r="DH808" s="70" t="b">
        <f t="shared" si="837"/>
        <v>0</v>
      </c>
      <c r="DI808" s="70" t="str">
        <f t="shared" si="838"/>
        <v/>
      </c>
      <c r="DJ808" s="70"/>
      <c r="DK808" s="70" t="str">
        <f t="shared" si="825"/>
        <v/>
      </c>
      <c r="DL808" s="70" t="str">
        <f t="shared" si="826"/>
        <v/>
      </c>
      <c r="DM808" s="70"/>
      <c r="DN808" s="70" t="str">
        <f t="shared" si="827"/>
        <v/>
      </c>
      <c r="DO808" s="70" t="str">
        <f>IF(DK808="","",AND((COUNTIF($DK$12:DL808,DK808))=1,(COUNTIF($DK$12:DL808,DL808))=1))</f>
        <v/>
      </c>
      <c r="DP808" s="70" t="str">
        <f>IF(DK808="","",AND((COUNTIF(DK808:$DL$812,DK808))=1,(COUNTIF(DK808:$DL$812,DL808))=1))</f>
        <v/>
      </c>
      <c r="DQ808" s="70"/>
      <c r="DR808" s="70" t="b">
        <f t="shared" si="828"/>
        <v>0</v>
      </c>
      <c r="DS808" s="70" t="b">
        <f t="shared" si="829"/>
        <v>0</v>
      </c>
      <c r="DT808" s="70">
        <f t="shared" si="839"/>
        <v>0</v>
      </c>
      <c r="DU808" s="70">
        <f t="shared" si="840"/>
        <v>0</v>
      </c>
      <c r="DV808" s="70" t="b">
        <f t="shared" si="830"/>
        <v>0</v>
      </c>
      <c r="DW808" s="70" t="b">
        <f t="shared" si="831"/>
        <v>0</v>
      </c>
      <c r="DX808" s="70"/>
      <c r="DY808" s="70" t="b">
        <f t="shared" si="832"/>
        <v>0</v>
      </c>
      <c r="DZ808" s="70">
        <f t="shared" si="833"/>
        <v>0</v>
      </c>
      <c r="EA808" s="70"/>
    </row>
    <row r="809" spans="1:131" x14ac:dyDescent="0.25">
      <c r="A809" s="24" t="str">
        <f t="shared" si="798"/>
        <v/>
      </c>
      <c r="B809" s="36"/>
      <c r="C809" s="37"/>
      <c r="D809" s="38"/>
      <c r="E809" s="37"/>
      <c r="F809" s="38"/>
      <c r="G809" s="39"/>
      <c r="H809" s="35"/>
      <c r="I809" s="30"/>
      <c r="J809" s="38"/>
      <c r="K809" s="36"/>
      <c r="L809" s="40"/>
      <c r="M809" s="43"/>
      <c r="N809" s="44"/>
      <c r="O809" s="35"/>
      <c r="P809" s="87"/>
      <c r="R809" s="70"/>
      <c r="S809" s="70"/>
      <c r="T809" s="99" t="s">
        <v>1759</v>
      </c>
      <c r="U809" s="146" t="s">
        <v>1760</v>
      </c>
      <c r="V809" s="70"/>
      <c r="W809" s="70"/>
      <c r="X809" s="70"/>
      <c r="Y809" s="70"/>
      <c r="Z809" t="b">
        <f t="shared" si="777"/>
        <v>0</v>
      </c>
      <c r="AA809" t="b">
        <f t="shared" si="799"/>
        <v>0</v>
      </c>
      <c r="AB809" t="b">
        <f t="shared" si="778"/>
        <v>0</v>
      </c>
      <c r="AC809" t="b">
        <f t="shared" si="779"/>
        <v>0</v>
      </c>
      <c r="AD809" s="101" t="b">
        <f t="shared" si="780"/>
        <v>0</v>
      </c>
      <c r="AE809" t="e">
        <f t="shared" si="781"/>
        <v>#VALUE!</v>
      </c>
      <c r="AF809" t="b">
        <f t="shared" si="782"/>
        <v>0</v>
      </c>
      <c r="AG809" s="135"/>
      <c r="AH809" s="82" t="b">
        <f t="shared" si="783"/>
        <v>0</v>
      </c>
      <c r="AI809" s="99" t="b">
        <f t="shared" si="784"/>
        <v>0</v>
      </c>
      <c r="AJ809" s="70" t="b">
        <f t="shared" si="785"/>
        <v>0</v>
      </c>
      <c r="AK809" s="111" t="b">
        <f t="shared" si="800"/>
        <v>0</v>
      </c>
      <c r="AL809" s="82" t="e">
        <f t="shared" si="786"/>
        <v>#VALUE!</v>
      </c>
      <c r="AM809" s="82" t="b">
        <f t="shared" si="787"/>
        <v>0</v>
      </c>
      <c r="AN809" s="82" t="b">
        <f t="shared" si="788"/>
        <v>0</v>
      </c>
      <c r="AO809" s="82" t="b">
        <f t="shared" si="801"/>
        <v>0</v>
      </c>
      <c r="AP809" s="82" t="b">
        <f t="shared" si="789"/>
        <v>0</v>
      </c>
      <c r="AQ809" s="82" t="b">
        <f t="shared" si="802"/>
        <v>0</v>
      </c>
      <c r="AR809" s="70">
        <f t="shared" si="803"/>
        <v>0</v>
      </c>
      <c r="AS809" s="82" t="b">
        <f t="shared" si="790"/>
        <v>0</v>
      </c>
      <c r="AT809" s="82" t="b">
        <f t="shared" si="791"/>
        <v>0</v>
      </c>
      <c r="AU809" s="82" t="b">
        <f t="shared" si="792"/>
        <v>0</v>
      </c>
      <c r="AV809" s="82" t="b">
        <f t="shared" si="793"/>
        <v>0</v>
      </c>
      <c r="AW809" s="82" t="b">
        <f t="shared" si="794"/>
        <v>0</v>
      </c>
      <c r="AX809" s="82" t="b">
        <f t="shared" si="795"/>
        <v>0</v>
      </c>
      <c r="AY809" s="82" t="b">
        <f t="shared" si="804"/>
        <v>0</v>
      </c>
      <c r="AZ809" s="82"/>
      <c r="BA809" s="82" t="b">
        <f t="shared" si="805"/>
        <v>0</v>
      </c>
      <c r="BB809" s="82" t="b">
        <f t="shared" si="806"/>
        <v>0</v>
      </c>
      <c r="BC809" s="82" t="b">
        <f t="shared" si="807"/>
        <v>0</v>
      </c>
      <c r="BD809" s="70"/>
      <c r="BE809" s="70" t="str">
        <f t="shared" si="841"/>
        <v/>
      </c>
      <c r="BF809" s="70">
        <v>798</v>
      </c>
      <c r="BG809" s="70"/>
      <c r="BH809" s="70"/>
      <c r="BI809" s="70"/>
      <c r="BJ809" s="70"/>
      <c r="BK809" s="70"/>
      <c r="BL809" s="70"/>
      <c r="BM809" s="70"/>
      <c r="BN809" s="70"/>
      <c r="BO809" s="70"/>
      <c r="BP809" s="70"/>
      <c r="BQ809" s="70"/>
      <c r="BR809" s="70"/>
      <c r="BS809" s="70" t="b">
        <f t="shared" si="797"/>
        <v>0</v>
      </c>
      <c r="BT809" s="70">
        <f>COUNTA(B810:$O$830)</f>
        <v>0</v>
      </c>
      <c r="BU809" s="70"/>
      <c r="BV809" s="163"/>
      <c r="BW809" s="163"/>
      <c r="BX809" s="163"/>
      <c r="BY809" s="163"/>
      <c r="BZ809" s="163"/>
      <c r="CA809" s="163"/>
      <c r="CB809" s="163"/>
      <c r="CC809" s="163"/>
      <c r="CD809" s="163"/>
      <c r="CE809" s="163" t="str">
        <f t="shared" si="808"/>
        <v/>
      </c>
      <c r="CF809" s="163" t="str">
        <f t="shared" si="809"/>
        <v/>
      </c>
      <c r="CG809" s="163" t="str">
        <f t="shared" si="810"/>
        <v/>
      </c>
      <c r="CH809" s="163" t="str">
        <f t="shared" si="811"/>
        <v/>
      </c>
      <c r="CI809" s="163" t="str">
        <f t="shared" si="812"/>
        <v/>
      </c>
      <c r="CJ809" s="163" t="str">
        <f t="shared" si="813"/>
        <v/>
      </c>
      <c r="CK809" s="163" t="str">
        <f t="shared" si="814"/>
        <v/>
      </c>
      <c r="CL809" s="163" t="str">
        <f t="shared" si="815"/>
        <v/>
      </c>
      <c r="CM809" s="163" t="str">
        <f t="shared" si="816"/>
        <v/>
      </c>
      <c r="CN809" s="163"/>
      <c r="CO809" s="163"/>
      <c r="CP809" s="163" t="str">
        <f t="shared" si="817"/>
        <v/>
      </c>
      <c r="CQ809" s="163"/>
      <c r="CR809" s="163"/>
      <c r="CS809" s="185" t="str">
        <f t="shared" si="834"/>
        <v/>
      </c>
      <c r="CT809" s="70"/>
      <c r="CU809" s="70">
        <f t="shared" si="818"/>
        <v>0</v>
      </c>
      <c r="CV809" s="70">
        <f t="shared" si="819"/>
        <v>0</v>
      </c>
      <c r="CW809" s="70"/>
      <c r="CX809" s="96">
        <f t="shared" si="820"/>
        <v>0</v>
      </c>
      <c r="CY809" s="70"/>
      <c r="CZ809" s="70" t="e">
        <f t="shared" si="821"/>
        <v>#VALUE!</v>
      </c>
      <c r="DA809" s="70" t="e">
        <f t="shared" si="822"/>
        <v>#VALUE!</v>
      </c>
      <c r="DB809" s="70"/>
      <c r="DC809" s="70" t="b">
        <f t="shared" si="835"/>
        <v>0</v>
      </c>
      <c r="DD809" s="70">
        <f t="shared" si="823"/>
        <v>0</v>
      </c>
      <c r="DE809" s="70" t="str">
        <f t="shared" si="824"/>
        <v/>
      </c>
      <c r="DF809" s="70"/>
      <c r="DG809" s="70" t="str">
        <f t="shared" si="836"/>
        <v/>
      </c>
      <c r="DH809" s="70" t="b">
        <f t="shared" si="837"/>
        <v>0</v>
      </c>
      <c r="DI809" s="70" t="str">
        <f t="shared" si="838"/>
        <v/>
      </c>
      <c r="DJ809" s="70"/>
      <c r="DK809" s="70" t="str">
        <f t="shared" si="825"/>
        <v/>
      </c>
      <c r="DL809" s="70" t="str">
        <f t="shared" si="826"/>
        <v/>
      </c>
      <c r="DM809" s="70"/>
      <c r="DN809" s="70" t="str">
        <f t="shared" si="827"/>
        <v/>
      </c>
      <c r="DO809" s="70" t="str">
        <f>IF(DK809="","",AND((COUNTIF($DK$12:DL809,DK809))=1,(COUNTIF($DK$12:DL809,DL809))=1))</f>
        <v/>
      </c>
      <c r="DP809" s="70" t="str">
        <f>IF(DK809="","",AND((COUNTIF(DK809:$DL$812,DK809))=1,(COUNTIF(DK809:$DL$812,DL809))=1))</f>
        <v/>
      </c>
      <c r="DQ809" s="70"/>
      <c r="DR809" s="70" t="b">
        <f t="shared" si="828"/>
        <v>0</v>
      </c>
      <c r="DS809" s="70" t="b">
        <f t="shared" si="829"/>
        <v>0</v>
      </c>
      <c r="DT809" s="70">
        <f t="shared" si="839"/>
        <v>0</v>
      </c>
      <c r="DU809" s="70">
        <f t="shared" si="840"/>
        <v>0</v>
      </c>
      <c r="DV809" s="70" t="b">
        <f t="shared" si="830"/>
        <v>0</v>
      </c>
      <c r="DW809" s="70" t="b">
        <f t="shared" si="831"/>
        <v>0</v>
      </c>
      <c r="DX809" s="70"/>
      <c r="DY809" s="70" t="b">
        <f t="shared" si="832"/>
        <v>0</v>
      </c>
      <c r="DZ809" s="70">
        <f t="shared" si="833"/>
        <v>0</v>
      </c>
      <c r="EA809" s="70"/>
    </row>
    <row r="810" spans="1:131" x14ac:dyDescent="0.25">
      <c r="A810" s="24" t="str">
        <f t="shared" si="798"/>
        <v/>
      </c>
      <c r="B810" s="36"/>
      <c r="C810" s="37"/>
      <c r="D810" s="38"/>
      <c r="E810" s="37"/>
      <c r="F810" s="38"/>
      <c r="G810" s="39"/>
      <c r="H810" s="35"/>
      <c r="I810" s="30"/>
      <c r="J810" s="38"/>
      <c r="K810" s="36"/>
      <c r="L810" s="40"/>
      <c r="M810" s="43"/>
      <c r="N810" s="44"/>
      <c r="O810" s="35"/>
      <c r="P810" s="87"/>
      <c r="R810" s="70"/>
      <c r="S810" s="70"/>
      <c r="T810" s="99" t="s">
        <v>1761</v>
      </c>
      <c r="U810" s="146" t="s">
        <v>1762</v>
      </c>
      <c r="V810" s="70"/>
      <c r="W810" s="70"/>
      <c r="X810" s="70"/>
      <c r="Y810" s="70"/>
      <c r="Z810" t="b">
        <f t="shared" si="777"/>
        <v>0</v>
      </c>
      <c r="AA810" t="b">
        <f t="shared" si="799"/>
        <v>0</v>
      </c>
      <c r="AB810" t="b">
        <f t="shared" si="778"/>
        <v>0</v>
      </c>
      <c r="AC810" t="b">
        <f t="shared" si="779"/>
        <v>0</v>
      </c>
      <c r="AD810" s="101" t="b">
        <f t="shared" si="780"/>
        <v>0</v>
      </c>
      <c r="AE810" t="e">
        <f t="shared" si="781"/>
        <v>#VALUE!</v>
      </c>
      <c r="AF810" t="b">
        <f t="shared" si="782"/>
        <v>0</v>
      </c>
      <c r="AG810" s="135"/>
      <c r="AH810" s="82" t="b">
        <f t="shared" si="783"/>
        <v>0</v>
      </c>
      <c r="AI810" s="99" t="b">
        <f t="shared" si="784"/>
        <v>0</v>
      </c>
      <c r="AJ810" s="70" t="b">
        <f t="shared" si="785"/>
        <v>0</v>
      </c>
      <c r="AK810" s="111" t="b">
        <f t="shared" si="800"/>
        <v>0</v>
      </c>
      <c r="AL810" s="82" t="e">
        <f t="shared" si="786"/>
        <v>#VALUE!</v>
      </c>
      <c r="AM810" s="82" t="b">
        <f t="shared" si="787"/>
        <v>0</v>
      </c>
      <c r="AN810" s="82" t="b">
        <f t="shared" si="788"/>
        <v>0</v>
      </c>
      <c r="AO810" s="82" t="b">
        <f t="shared" si="801"/>
        <v>0</v>
      </c>
      <c r="AP810" s="82" t="b">
        <f t="shared" si="789"/>
        <v>0</v>
      </c>
      <c r="AQ810" s="82" t="b">
        <f t="shared" si="802"/>
        <v>0</v>
      </c>
      <c r="AR810" s="70">
        <f t="shared" si="803"/>
        <v>0</v>
      </c>
      <c r="AS810" s="82" t="b">
        <f t="shared" si="790"/>
        <v>0</v>
      </c>
      <c r="AT810" s="82" t="b">
        <f t="shared" si="791"/>
        <v>0</v>
      </c>
      <c r="AU810" s="82" t="b">
        <f t="shared" si="792"/>
        <v>0</v>
      </c>
      <c r="AV810" s="82" t="b">
        <f t="shared" si="793"/>
        <v>0</v>
      </c>
      <c r="AW810" s="82" t="b">
        <f t="shared" si="794"/>
        <v>0</v>
      </c>
      <c r="AX810" s="82" t="b">
        <f t="shared" si="795"/>
        <v>0</v>
      </c>
      <c r="AY810" s="82" t="b">
        <f t="shared" si="804"/>
        <v>0</v>
      </c>
      <c r="AZ810" s="82"/>
      <c r="BA810" s="82" t="b">
        <f t="shared" si="805"/>
        <v>0</v>
      </c>
      <c r="BB810" s="82" t="b">
        <f t="shared" si="806"/>
        <v>0</v>
      </c>
      <c r="BC810" s="82" t="b">
        <f t="shared" si="807"/>
        <v>0</v>
      </c>
      <c r="BD810" s="70"/>
      <c r="BE810" s="70" t="str">
        <f t="shared" si="841"/>
        <v/>
      </c>
      <c r="BF810" s="70">
        <v>799</v>
      </c>
      <c r="BG810" s="70"/>
      <c r="BH810" s="70"/>
      <c r="BI810" s="70"/>
      <c r="BJ810" s="70"/>
      <c r="BK810" s="70"/>
      <c r="BL810" s="70"/>
      <c r="BM810" s="70"/>
      <c r="BN810" s="70"/>
      <c r="BO810" s="70"/>
      <c r="BP810" s="70"/>
      <c r="BQ810" s="70"/>
      <c r="BR810" s="70"/>
      <c r="BS810" s="70" t="b">
        <f t="shared" si="797"/>
        <v>0</v>
      </c>
      <c r="BT810" s="70">
        <f>COUNTA(B811:$O$830)</f>
        <v>0</v>
      </c>
      <c r="BU810" s="70"/>
      <c r="BV810" s="163"/>
      <c r="BW810" s="163"/>
      <c r="BX810" s="163"/>
      <c r="BY810" s="163"/>
      <c r="BZ810" s="163"/>
      <c r="CA810" s="163"/>
      <c r="CB810" s="163"/>
      <c r="CC810" s="163"/>
      <c r="CD810" s="163"/>
      <c r="CE810" s="163" t="str">
        <f t="shared" si="808"/>
        <v/>
      </c>
      <c r="CF810" s="163" t="str">
        <f t="shared" si="809"/>
        <v/>
      </c>
      <c r="CG810" s="163" t="str">
        <f t="shared" si="810"/>
        <v/>
      </c>
      <c r="CH810" s="163" t="str">
        <f t="shared" si="811"/>
        <v/>
      </c>
      <c r="CI810" s="163" t="str">
        <f t="shared" si="812"/>
        <v/>
      </c>
      <c r="CJ810" s="163" t="str">
        <f t="shared" si="813"/>
        <v/>
      </c>
      <c r="CK810" s="163" t="str">
        <f t="shared" si="814"/>
        <v/>
      </c>
      <c r="CL810" s="163" t="str">
        <f t="shared" si="815"/>
        <v/>
      </c>
      <c r="CM810" s="163" t="str">
        <f t="shared" si="816"/>
        <v/>
      </c>
      <c r="CN810" s="163"/>
      <c r="CO810" s="163"/>
      <c r="CP810" s="163" t="str">
        <f t="shared" si="817"/>
        <v/>
      </c>
      <c r="CQ810" s="163"/>
      <c r="CR810" s="163"/>
      <c r="CS810" s="185" t="str">
        <f t="shared" si="834"/>
        <v/>
      </c>
      <c r="CT810" s="70"/>
      <c r="CU810" s="70">
        <f t="shared" si="818"/>
        <v>0</v>
      </c>
      <c r="CV810" s="70">
        <f t="shared" si="819"/>
        <v>0</v>
      </c>
      <c r="CW810" s="70"/>
      <c r="CX810" s="96">
        <f t="shared" si="820"/>
        <v>0</v>
      </c>
      <c r="CY810" s="70"/>
      <c r="CZ810" s="70" t="e">
        <f t="shared" si="821"/>
        <v>#VALUE!</v>
      </c>
      <c r="DA810" s="70" t="e">
        <f t="shared" si="822"/>
        <v>#VALUE!</v>
      </c>
      <c r="DB810" s="70"/>
      <c r="DC810" s="70" t="b">
        <f t="shared" si="835"/>
        <v>0</v>
      </c>
      <c r="DD810" s="70">
        <f t="shared" si="823"/>
        <v>0</v>
      </c>
      <c r="DE810" s="70" t="str">
        <f t="shared" si="824"/>
        <v/>
      </c>
      <c r="DF810" s="70"/>
      <c r="DG810" s="70" t="str">
        <f t="shared" si="836"/>
        <v/>
      </c>
      <c r="DH810" s="70" t="b">
        <f t="shared" si="837"/>
        <v>0</v>
      </c>
      <c r="DI810" s="70" t="str">
        <f t="shared" si="838"/>
        <v/>
      </c>
      <c r="DJ810" s="70"/>
      <c r="DK810" s="70" t="str">
        <f t="shared" si="825"/>
        <v/>
      </c>
      <c r="DL810" s="70" t="str">
        <f t="shared" si="826"/>
        <v/>
      </c>
      <c r="DM810" s="70"/>
      <c r="DN810" s="70" t="str">
        <f t="shared" si="827"/>
        <v/>
      </c>
      <c r="DO810" s="70" t="str">
        <f>IF(DK810="","",AND((COUNTIF($DK$12:DL810,DK810))=1,(COUNTIF($DK$12:DL810,DL810))=1))</f>
        <v/>
      </c>
      <c r="DP810" s="70" t="str">
        <f>IF(DK810="","",AND((COUNTIF(DK810:$DL$812,DK810))=1,(COUNTIF(DK810:$DL$812,DL810))=1))</f>
        <v/>
      </c>
      <c r="DQ810" s="70"/>
      <c r="DR810" s="70" t="b">
        <f t="shared" si="828"/>
        <v>0</v>
      </c>
      <c r="DS810" s="70" t="b">
        <f t="shared" si="829"/>
        <v>0</v>
      </c>
      <c r="DT810" s="70">
        <f t="shared" si="839"/>
        <v>0</v>
      </c>
      <c r="DU810" s="70">
        <f t="shared" si="840"/>
        <v>0</v>
      </c>
      <c r="DV810" s="70" t="b">
        <f t="shared" si="830"/>
        <v>0</v>
      </c>
      <c r="DW810" s="70" t="b">
        <f t="shared" si="831"/>
        <v>0</v>
      </c>
      <c r="DX810" s="70"/>
      <c r="DY810" s="70" t="b">
        <f t="shared" si="832"/>
        <v>0</v>
      </c>
      <c r="DZ810" s="70">
        <f t="shared" si="833"/>
        <v>0</v>
      </c>
      <c r="EA810" s="70"/>
    </row>
    <row r="811" spans="1:131" x14ac:dyDescent="0.25">
      <c r="A811" s="24" t="str">
        <f t="shared" si="798"/>
        <v/>
      </c>
      <c r="B811" s="36"/>
      <c r="C811" s="37"/>
      <c r="D811" s="38"/>
      <c r="E811" s="37"/>
      <c r="F811" s="38"/>
      <c r="G811" s="39"/>
      <c r="H811" s="35"/>
      <c r="I811" s="30"/>
      <c r="J811" s="38"/>
      <c r="K811" s="36"/>
      <c r="L811" s="40"/>
      <c r="M811" s="43"/>
      <c r="N811" s="44"/>
      <c r="O811" s="35"/>
      <c r="P811" s="87"/>
      <c r="R811" s="70"/>
      <c r="S811" s="70"/>
      <c r="T811" s="99" t="s">
        <v>1763</v>
      </c>
      <c r="U811" s="146" t="s">
        <v>1764</v>
      </c>
      <c r="V811" s="70"/>
      <c r="W811" s="70"/>
      <c r="X811" s="70"/>
      <c r="Y811" s="70"/>
      <c r="Z811" t="b">
        <f t="shared" si="777"/>
        <v>0</v>
      </c>
      <c r="AA811" t="b">
        <f t="shared" si="799"/>
        <v>0</v>
      </c>
      <c r="AB811" t="b">
        <f t="shared" si="778"/>
        <v>0</v>
      </c>
      <c r="AC811" t="b">
        <f t="shared" si="779"/>
        <v>0</v>
      </c>
      <c r="AD811" s="101" t="b">
        <f t="shared" si="780"/>
        <v>0</v>
      </c>
      <c r="AE811" t="e">
        <f t="shared" si="781"/>
        <v>#VALUE!</v>
      </c>
      <c r="AF811" t="b">
        <f t="shared" si="782"/>
        <v>0</v>
      </c>
      <c r="AG811" s="135"/>
      <c r="AH811" s="82" t="b">
        <f t="shared" si="783"/>
        <v>0</v>
      </c>
      <c r="AI811" s="99" t="b">
        <f t="shared" si="784"/>
        <v>0</v>
      </c>
      <c r="AJ811" s="70" t="b">
        <f t="shared" si="785"/>
        <v>0</v>
      </c>
      <c r="AK811" s="111" t="b">
        <f t="shared" si="800"/>
        <v>0</v>
      </c>
      <c r="AL811" s="82" t="e">
        <f t="shared" si="786"/>
        <v>#VALUE!</v>
      </c>
      <c r="AM811" s="82" t="b">
        <f t="shared" si="787"/>
        <v>0</v>
      </c>
      <c r="AN811" s="82" t="b">
        <f t="shared" si="788"/>
        <v>0</v>
      </c>
      <c r="AO811" s="82" t="b">
        <f t="shared" si="801"/>
        <v>0</v>
      </c>
      <c r="AP811" s="82" t="b">
        <f t="shared" si="789"/>
        <v>0</v>
      </c>
      <c r="AQ811" s="82" t="b">
        <f t="shared" si="802"/>
        <v>0</v>
      </c>
      <c r="AR811" s="70">
        <f t="shared" si="803"/>
        <v>0</v>
      </c>
      <c r="AS811" s="82" t="b">
        <f t="shared" si="790"/>
        <v>0</v>
      </c>
      <c r="AT811" s="82" t="b">
        <f t="shared" si="791"/>
        <v>0</v>
      </c>
      <c r="AU811" s="82" t="b">
        <f t="shared" si="792"/>
        <v>0</v>
      </c>
      <c r="AV811" s="82" t="b">
        <f t="shared" si="793"/>
        <v>0</v>
      </c>
      <c r="AW811" s="82" t="b">
        <f t="shared" si="794"/>
        <v>0</v>
      </c>
      <c r="AX811" s="82" t="b">
        <f t="shared" si="795"/>
        <v>0</v>
      </c>
      <c r="AY811" s="82" t="b">
        <f t="shared" si="804"/>
        <v>0</v>
      </c>
      <c r="AZ811" s="82"/>
      <c r="BA811" s="82" t="b">
        <f t="shared" si="805"/>
        <v>0</v>
      </c>
      <c r="BB811" s="82" t="b">
        <f t="shared" si="806"/>
        <v>0</v>
      </c>
      <c r="BC811" s="82" t="b">
        <f t="shared" si="807"/>
        <v>0</v>
      </c>
      <c r="BD811" s="70"/>
      <c r="BE811" s="70" t="str">
        <f t="shared" si="841"/>
        <v/>
      </c>
      <c r="BF811" s="70">
        <v>800</v>
      </c>
      <c r="BG811" s="70"/>
      <c r="BH811" s="70"/>
      <c r="BI811" s="70"/>
      <c r="BJ811" s="70"/>
      <c r="BK811" s="70"/>
      <c r="BL811" s="70"/>
      <c r="BM811" s="70"/>
      <c r="BN811" s="70"/>
      <c r="BO811" s="70"/>
      <c r="BP811" s="70"/>
      <c r="BQ811" s="70"/>
      <c r="BR811" s="70"/>
      <c r="BS811" s="70" t="b">
        <f t="shared" si="797"/>
        <v>0</v>
      </c>
      <c r="BT811" s="70">
        <f>COUNTA(B812:$O$830)</f>
        <v>0</v>
      </c>
      <c r="BU811" s="70"/>
      <c r="BV811" s="163"/>
      <c r="BW811" s="163"/>
      <c r="BX811" s="163"/>
      <c r="BY811" s="163"/>
      <c r="BZ811" s="163"/>
      <c r="CA811" s="163"/>
      <c r="CB811" s="163"/>
      <c r="CC811" s="163"/>
      <c r="CD811" s="163"/>
      <c r="CE811" s="163" t="str">
        <f t="shared" si="808"/>
        <v/>
      </c>
      <c r="CF811" s="163" t="str">
        <f t="shared" si="809"/>
        <v/>
      </c>
      <c r="CG811" s="163" t="str">
        <f t="shared" si="810"/>
        <v/>
      </c>
      <c r="CH811" s="163" t="str">
        <f t="shared" si="811"/>
        <v/>
      </c>
      <c r="CI811" s="163" t="str">
        <f t="shared" si="812"/>
        <v/>
      </c>
      <c r="CJ811" s="163" t="str">
        <f t="shared" si="813"/>
        <v/>
      </c>
      <c r="CK811" s="163" t="str">
        <f t="shared" si="814"/>
        <v/>
      </c>
      <c r="CL811" s="163" t="str">
        <f t="shared" si="815"/>
        <v/>
      </c>
      <c r="CM811" s="163" t="str">
        <f t="shared" si="816"/>
        <v/>
      </c>
      <c r="CN811" s="163"/>
      <c r="CO811" s="163"/>
      <c r="CP811" s="163" t="str">
        <f t="shared" si="817"/>
        <v/>
      </c>
      <c r="CQ811" s="163"/>
      <c r="CR811" s="163"/>
      <c r="CS811" s="185" t="str">
        <f t="shared" si="834"/>
        <v/>
      </c>
      <c r="CT811" s="70"/>
      <c r="CU811" s="70">
        <f t="shared" si="818"/>
        <v>0</v>
      </c>
      <c r="CV811" s="70">
        <f t="shared" si="819"/>
        <v>0</v>
      </c>
      <c r="CW811" s="70"/>
      <c r="CX811" s="96">
        <f t="shared" si="820"/>
        <v>0</v>
      </c>
      <c r="CY811" s="70"/>
      <c r="CZ811" s="70" t="e">
        <f t="shared" si="821"/>
        <v>#VALUE!</v>
      </c>
      <c r="DA811" s="70" t="e">
        <f t="shared" si="822"/>
        <v>#VALUE!</v>
      </c>
      <c r="DB811" s="70"/>
      <c r="DC811" s="70" t="b">
        <f t="shared" si="835"/>
        <v>0</v>
      </c>
      <c r="DD811" s="70">
        <f t="shared" si="823"/>
        <v>0</v>
      </c>
      <c r="DE811" s="70" t="str">
        <f t="shared" si="824"/>
        <v/>
      </c>
      <c r="DF811" s="70"/>
      <c r="DG811" s="70" t="str">
        <f t="shared" si="836"/>
        <v/>
      </c>
      <c r="DH811" s="70" t="b">
        <f t="shared" si="837"/>
        <v>0</v>
      </c>
      <c r="DI811" s="70" t="str">
        <f t="shared" si="838"/>
        <v/>
      </c>
      <c r="DJ811" s="70"/>
      <c r="DK811" s="70" t="str">
        <f t="shared" si="825"/>
        <v/>
      </c>
      <c r="DL811" s="70" t="str">
        <f t="shared" si="826"/>
        <v/>
      </c>
      <c r="DM811" s="70"/>
      <c r="DN811" s="70" t="str">
        <f t="shared" si="827"/>
        <v/>
      </c>
      <c r="DO811" s="70" t="str">
        <f>IF(DK811="","",AND((COUNTIF($DK$12:DL811,DK811))=1,(COUNTIF($DK$12:DL811,DL811))=1))</f>
        <v/>
      </c>
      <c r="DP811" s="70" t="str">
        <f>IF(DK811="","",AND((COUNTIF(DK811:$DL$812,DK811))=1,(COUNTIF(DK811:$DL$812,DL811))=1))</f>
        <v/>
      </c>
      <c r="DQ811" s="70"/>
      <c r="DR811" s="70" t="b">
        <f t="shared" si="828"/>
        <v>0</v>
      </c>
      <c r="DS811" s="70" t="b">
        <f t="shared" si="829"/>
        <v>0</v>
      </c>
      <c r="DT811" s="70">
        <f t="shared" si="839"/>
        <v>0</v>
      </c>
      <c r="DU811" s="70">
        <f t="shared" si="840"/>
        <v>0</v>
      </c>
      <c r="DV811" s="70" t="b">
        <f t="shared" si="830"/>
        <v>0</v>
      </c>
      <c r="DW811" s="70" t="b">
        <f t="shared" si="831"/>
        <v>0</v>
      </c>
      <c r="DX811" s="70"/>
      <c r="DY811" s="70" t="b">
        <f t="shared" si="832"/>
        <v>0</v>
      </c>
      <c r="DZ811" s="70">
        <f t="shared" si="833"/>
        <v>0</v>
      </c>
      <c r="EA811" s="70"/>
    </row>
    <row r="812" spans="1:131" ht="15.75" thickBot="1" x14ac:dyDescent="0.3">
      <c r="A812" s="45" t="str">
        <f t="shared" si="798"/>
        <v/>
      </c>
      <c r="B812" s="46"/>
      <c r="C812" s="47"/>
      <c r="D812" s="48"/>
      <c r="E812" s="47"/>
      <c r="F812" s="48"/>
      <c r="G812" s="49"/>
      <c r="H812" s="50"/>
      <c r="I812" s="51"/>
      <c r="J812" s="48"/>
      <c r="K812" s="46"/>
      <c r="L812" s="52"/>
      <c r="M812" s="53"/>
      <c r="N812" s="54"/>
      <c r="O812" s="50"/>
      <c r="P812" s="88"/>
      <c r="R812" s="70"/>
      <c r="S812" s="70"/>
      <c r="T812" s="99" t="s">
        <v>1765</v>
      </c>
      <c r="U812" s="146" t="s">
        <v>1766</v>
      </c>
      <c r="V812" s="70"/>
      <c r="W812" s="70"/>
      <c r="X812" s="70"/>
      <c r="Y812" s="70"/>
      <c r="Z812" t="b">
        <f t="shared" si="777"/>
        <v>0</v>
      </c>
      <c r="AA812" t="b">
        <f t="shared" si="799"/>
        <v>0</v>
      </c>
      <c r="AB812" t="b">
        <f t="shared" si="778"/>
        <v>0</v>
      </c>
      <c r="AC812" t="b">
        <f t="shared" si="779"/>
        <v>0</v>
      </c>
      <c r="AD812" s="101" t="b">
        <f t="shared" si="780"/>
        <v>0</v>
      </c>
      <c r="AE812" t="e">
        <f t="shared" si="781"/>
        <v>#VALUE!</v>
      </c>
      <c r="AF812" t="b">
        <f t="shared" si="782"/>
        <v>0</v>
      </c>
      <c r="AG812" s="135"/>
      <c r="AH812" s="82" t="b">
        <f t="shared" si="783"/>
        <v>0</v>
      </c>
      <c r="AI812" s="99" t="b">
        <f t="shared" si="784"/>
        <v>0</v>
      </c>
      <c r="AJ812" s="70" t="b">
        <f t="shared" si="785"/>
        <v>0</v>
      </c>
      <c r="AK812" s="111" t="b">
        <f t="shared" si="800"/>
        <v>0</v>
      </c>
      <c r="AL812" s="82" t="e">
        <f t="shared" si="786"/>
        <v>#VALUE!</v>
      </c>
      <c r="AM812" s="82" t="b">
        <f t="shared" si="787"/>
        <v>0</v>
      </c>
      <c r="AN812" s="82" t="b">
        <f t="shared" si="788"/>
        <v>0</v>
      </c>
      <c r="AO812" s="82" t="b">
        <f t="shared" si="801"/>
        <v>0</v>
      </c>
      <c r="AP812" s="82" t="b">
        <f t="shared" si="789"/>
        <v>0</v>
      </c>
      <c r="AQ812" s="82" t="b">
        <f t="shared" si="802"/>
        <v>0</v>
      </c>
      <c r="AR812" s="70">
        <f t="shared" si="803"/>
        <v>0</v>
      </c>
      <c r="AS812" s="82" t="b">
        <f t="shared" si="790"/>
        <v>0</v>
      </c>
      <c r="AT812" s="82" t="b">
        <f t="shared" si="791"/>
        <v>0</v>
      </c>
      <c r="AU812" s="82" t="b">
        <f t="shared" si="792"/>
        <v>0</v>
      </c>
      <c r="AV812" s="82" t="b">
        <f t="shared" si="793"/>
        <v>0</v>
      </c>
      <c r="AW812" s="82" t="b">
        <f t="shared" si="794"/>
        <v>0</v>
      </c>
      <c r="AX812" s="82" t="b">
        <f t="shared" si="795"/>
        <v>0</v>
      </c>
      <c r="AY812" s="82" t="b">
        <f t="shared" si="804"/>
        <v>0</v>
      </c>
      <c r="AZ812" s="82"/>
      <c r="BA812" s="82" t="b">
        <f t="shared" si="805"/>
        <v>0</v>
      </c>
      <c r="BB812" s="82" t="b">
        <f t="shared" si="806"/>
        <v>0</v>
      </c>
      <c r="BC812" s="82" t="b">
        <f t="shared" si="807"/>
        <v>0</v>
      </c>
      <c r="BD812" s="70"/>
      <c r="BE812" s="70" t="str">
        <f t="shared" si="841"/>
        <v/>
      </c>
      <c r="BF812" s="70">
        <v>801</v>
      </c>
      <c r="BG812" s="70"/>
      <c r="BH812" s="70"/>
      <c r="BI812" s="70"/>
      <c r="BJ812" s="70"/>
      <c r="BK812" s="70"/>
      <c r="BL812" s="70"/>
      <c r="BM812" s="70"/>
      <c r="BN812" s="70"/>
      <c r="BO812" s="70"/>
      <c r="BP812" s="70"/>
      <c r="BQ812" s="70"/>
      <c r="BR812" s="70"/>
      <c r="BS812" s="70" t="b">
        <f t="shared" si="797"/>
        <v>0</v>
      </c>
      <c r="BT812" s="70">
        <f>COUNTA(B813:$O$830)</f>
        <v>0</v>
      </c>
      <c r="BU812" s="70"/>
      <c r="BV812" s="163"/>
      <c r="BW812" s="163"/>
      <c r="BX812" s="163"/>
      <c r="BY812" s="163"/>
      <c r="BZ812" s="163"/>
      <c r="CA812" s="163"/>
      <c r="CB812" s="163"/>
      <c r="CC812" s="163"/>
      <c r="CD812" s="163"/>
      <c r="CE812" s="163" t="str">
        <f t="shared" si="808"/>
        <v/>
      </c>
      <c r="CF812" s="163" t="str">
        <f t="shared" si="809"/>
        <v/>
      </c>
      <c r="CG812" s="163" t="str">
        <f t="shared" si="810"/>
        <v/>
      </c>
      <c r="CH812" s="163" t="str">
        <f t="shared" si="811"/>
        <v/>
      </c>
      <c r="CI812" s="163" t="str">
        <f t="shared" si="812"/>
        <v/>
      </c>
      <c r="CJ812" s="163" t="str">
        <f t="shared" si="813"/>
        <v/>
      </c>
      <c r="CK812" s="163" t="str">
        <f t="shared" si="814"/>
        <v/>
      </c>
      <c r="CL812" s="163" t="str">
        <f t="shared" si="815"/>
        <v/>
      </c>
      <c r="CM812" s="163" t="str">
        <f t="shared" si="816"/>
        <v/>
      </c>
      <c r="CN812" s="163"/>
      <c r="CO812" s="163"/>
      <c r="CP812" s="163" t="str">
        <f t="shared" si="817"/>
        <v/>
      </c>
      <c r="CQ812" s="163"/>
      <c r="CR812" s="163"/>
      <c r="CS812" s="185" t="str">
        <f t="shared" si="834"/>
        <v/>
      </c>
      <c r="CT812" s="70"/>
      <c r="CU812" s="70">
        <f t="shared" si="818"/>
        <v>0</v>
      </c>
      <c r="CV812" s="70">
        <f t="shared" si="819"/>
        <v>0</v>
      </c>
      <c r="CW812" s="70"/>
      <c r="CX812" s="96">
        <f t="shared" si="820"/>
        <v>0</v>
      </c>
      <c r="CY812" s="70"/>
      <c r="CZ812" s="70" t="e">
        <f>TEXT($I$3,"00000")&lt;&gt;MID(D812,1,SEARCH("/",D812)-1)</f>
        <v>#VALUE!</v>
      </c>
      <c r="DA812" s="70" t="e">
        <f t="shared" si="822"/>
        <v>#VALUE!</v>
      </c>
      <c r="DB812" s="70"/>
      <c r="DC812" s="70" t="b">
        <f t="shared" si="835"/>
        <v>0</v>
      </c>
      <c r="DD812" s="70">
        <f t="shared" si="823"/>
        <v>0</v>
      </c>
      <c r="DE812" s="70" t="str">
        <f t="shared" si="824"/>
        <v/>
      </c>
      <c r="DF812" s="70"/>
      <c r="DG812" s="70" t="str">
        <f t="shared" si="836"/>
        <v/>
      </c>
      <c r="DH812" s="70" t="b">
        <f t="shared" si="837"/>
        <v>0</v>
      </c>
      <c r="DI812" s="70" t="str">
        <f t="shared" si="838"/>
        <v/>
      </c>
      <c r="DJ812" s="70"/>
      <c r="DK812" s="70" t="str">
        <f t="shared" si="825"/>
        <v/>
      </c>
      <c r="DL812" s="70" t="str">
        <f t="shared" si="826"/>
        <v/>
      </c>
      <c r="DM812" s="70"/>
      <c r="DN812" s="70" t="str">
        <f t="shared" si="827"/>
        <v/>
      </c>
      <c r="DO812" s="70" t="str">
        <f>IF(DK812="","",AND((COUNTIF($DK$12:DL812,DK812))=1,(COUNTIF($DK$12:DL812,DL812))=1))</f>
        <v/>
      </c>
      <c r="DP812" s="70" t="str">
        <f>IF(DK812="","",AND((COUNTIF(DK812:$DL$812,DK812))=1,(COUNTIF(DK812:$DL$812,DL812))=1))</f>
        <v/>
      </c>
      <c r="DQ812" s="70"/>
      <c r="DR812" s="70" t="b">
        <f t="shared" si="828"/>
        <v>0</v>
      </c>
      <c r="DS812" s="70" t="b">
        <f t="shared" si="829"/>
        <v>0</v>
      </c>
      <c r="DT812" s="70">
        <f t="shared" si="839"/>
        <v>0</v>
      </c>
      <c r="DU812" s="70">
        <f t="shared" si="840"/>
        <v>0</v>
      </c>
      <c r="DV812" s="70" t="b">
        <f t="shared" si="830"/>
        <v>0</v>
      </c>
      <c r="DW812" s="70" t="b">
        <f>IF(RIGHT(N812,5)="appui",COUNTIF($DU$12:$DU$1613,DU1613)&gt;1,FALSE)</f>
        <v>0</v>
      </c>
      <c r="DX812" s="70"/>
      <c r="DY812" s="70" t="b">
        <f t="shared" si="832"/>
        <v>0</v>
      </c>
      <c r="DZ812" s="70">
        <f t="shared" si="833"/>
        <v>0</v>
      </c>
      <c r="EA812" s="70"/>
    </row>
    <row r="813" spans="1:131" x14ac:dyDescent="0.25">
      <c r="R813" s="70"/>
      <c r="S813" s="70"/>
      <c r="T813" s="99" t="s">
        <v>1767</v>
      </c>
      <c r="U813" s="146" t="s">
        <v>1768</v>
      </c>
      <c r="V813" s="70"/>
      <c r="W813" s="70"/>
      <c r="X813" s="70"/>
      <c r="Y813" s="70"/>
      <c r="AG813" s="135"/>
      <c r="AH813" s="70"/>
      <c r="AI813" s="99"/>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t="str">
        <f t="shared" ref="BE813:BE876" si="842">IF(ISERR(LEFT(F12,SEARCH("/",F12,1)-1)),"",LEFT(F12,SEARCH("/",F12,1)-1))</f>
        <v/>
      </c>
      <c r="BF813" s="70">
        <v>1</v>
      </c>
      <c r="BG813" s="70"/>
      <c r="BH813" s="70"/>
      <c r="BI813" s="70"/>
      <c r="BJ813" s="70"/>
      <c r="BK813" s="70"/>
      <c r="BL813" s="70"/>
      <c r="BM813" s="70"/>
      <c r="BN813" s="70"/>
      <c r="BO813" s="70"/>
      <c r="BP813" s="70"/>
      <c r="BQ813" s="70"/>
      <c r="BR813" s="70"/>
      <c r="BS813" s="70"/>
      <c r="BT813" s="70"/>
      <c r="BU813" s="70"/>
      <c r="CT813" s="70"/>
      <c r="CU813" s="70">
        <f>IF(E12="c",F12,0)</f>
        <v>0</v>
      </c>
      <c r="CV813" s="70">
        <f>IF(E12="a",F12,0)</f>
        <v>0</v>
      </c>
      <c r="CW813" s="70"/>
      <c r="CX813" s="70"/>
      <c r="CY813" s="70"/>
      <c r="CZ813" s="70" t="e">
        <f>TEXT($I$3,"00000")&lt;&gt;MID(F12,1,SEARCH("/",F12)-1)</f>
        <v>#VALUE!</v>
      </c>
      <c r="DA813" s="70" t="e">
        <f>MID(F12,1,SEARCH("/",F12)-1)</f>
        <v>#VALUE!</v>
      </c>
      <c r="DB813" s="70"/>
      <c r="DC813" s="70"/>
      <c r="DD813" s="70"/>
      <c r="DE813" s="70"/>
      <c r="DF813" s="70"/>
      <c r="DG813" s="70"/>
      <c r="DH813" s="70"/>
      <c r="DI813" s="70"/>
      <c r="DJ813" s="70"/>
      <c r="DK813" s="70"/>
      <c r="DL813" s="70"/>
      <c r="DM813" s="70"/>
      <c r="DN813" s="70"/>
      <c r="DO813" s="70"/>
      <c r="DP813" s="70"/>
      <c r="DQ813" s="70"/>
      <c r="DR813" s="70"/>
      <c r="DS813" s="70"/>
      <c r="DT813" s="70">
        <f>IF(LEFT(N12,13)="oui percement",E12&amp;F12,)</f>
        <v>0</v>
      </c>
      <c r="DU813" s="70">
        <f>IF(RIGHT(N12,5)="appui",E12&amp;F12,)</f>
        <v>0</v>
      </c>
      <c r="DV813" s="70"/>
      <c r="DW813" s="70"/>
      <c r="DX813" s="70"/>
      <c r="DY813" s="70"/>
      <c r="DZ813" s="70"/>
      <c r="EA813" s="70"/>
    </row>
    <row r="814" spans="1:131" x14ac:dyDescent="0.25">
      <c r="R814" s="70"/>
      <c r="S814" s="70"/>
      <c r="T814" s="99" t="s">
        <v>1769</v>
      </c>
      <c r="U814" s="146" t="s">
        <v>1770</v>
      </c>
      <c r="V814" s="70"/>
      <c r="W814" s="70"/>
      <c r="X814" s="70"/>
      <c r="Y814" s="70"/>
      <c r="AG814" s="135"/>
      <c r="AH814" s="70"/>
      <c r="AI814" s="99"/>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t="str">
        <f t="shared" si="842"/>
        <v/>
      </c>
      <c r="BF814" s="70">
        <v>2</v>
      </c>
      <c r="BG814" s="70"/>
      <c r="BH814" s="70"/>
      <c r="BI814" s="70"/>
      <c r="BJ814" s="70"/>
      <c r="BK814" s="70"/>
      <c r="BL814" s="70"/>
      <c r="BM814" s="70"/>
      <c r="BN814" s="70"/>
      <c r="BO814" s="70"/>
      <c r="BP814" s="70"/>
      <c r="BQ814" s="70"/>
      <c r="BR814" s="70"/>
      <c r="BS814" s="70"/>
      <c r="BT814" s="70"/>
      <c r="BU814" s="70"/>
      <c r="CT814" s="70"/>
      <c r="CU814" s="70">
        <f t="shared" ref="CU814:CU844" si="843">IF(E13="c",F13,0)</f>
        <v>0</v>
      </c>
      <c r="CV814" s="70">
        <f t="shared" ref="CV814:CV844" si="844">IF(E13="a",F13,0)</f>
        <v>0</v>
      </c>
      <c r="CW814" s="70"/>
      <c r="CX814" s="70"/>
      <c r="CY814" s="70"/>
      <c r="CZ814" s="70" t="e">
        <f t="shared" ref="CZ814:CZ829" si="845">TEXT($I$3,"00000")&lt;&gt;MID(F13,1,SEARCH("/",F13)-1)</f>
        <v>#VALUE!</v>
      </c>
      <c r="DA814" s="70" t="e">
        <f t="shared" ref="DA814:DA829" si="846">MID(F13,1,SEARCH("/",F13)-1)</f>
        <v>#VALUE!</v>
      </c>
      <c r="DB814" s="70"/>
      <c r="DC814" s="70"/>
      <c r="DD814" s="70"/>
      <c r="DE814" s="70"/>
      <c r="DF814" s="70"/>
      <c r="DG814" s="70"/>
      <c r="DH814" s="70"/>
      <c r="DI814" s="70"/>
      <c r="DJ814" s="70"/>
      <c r="DK814" s="70"/>
      <c r="DL814" s="70"/>
      <c r="DM814" s="70"/>
      <c r="DN814" s="70"/>
      <c r="DO814" s="70"/>
      <c r="DP814" s="70"/>
      <c r="DQ814" s="70"/>
      <c r="DR814" s="70"/>
      <c r="DS814" s="70"/>
      <c r="DT814" s="70">
        <f t="shared" ref="DT814:DT877" si="847">IF(LEFT(N13,13)="oui percement",E13&amp;F13,)</f>
        <v>0</v>
      </c>
      <c r="DU814" s="70">
        <f t="shared" ref="DU814:DU877" si="848">IF(RIGHT(N13,5)="appui",E13&amp;F13,)</f>
        <v>0</v>
      </c>
      <c r="DV814" s="70"/>
      <c r="DW814" s="70"/>
      <c r="DX814" s="70"/>
      <c r="DY814" s="70"/>
      <c r="DZ814" s="70"/>
      <c r="EA814" s="70"/>
    </row>
    <row r="815" spans="1:131" x14ac:dyDescent="0.25">
      <c r="R815" s="70"/>
      <c r="S815" s="70"/>
      <c r="T815" s="99" t="s">
        <v>1771</v>
      </c>
      <c r="U815" s="146" t="s">
        <v>1772</v>
      </c>
      <c r="V815" s="70"/>
      <c r="W815" s="70"/>
      <c r="X815" s="70"/>
      <c r="Y815" s="70"/>
      <c r="AG815" s="135"/>
      <c r="AH815" s="70"/>
      <c r="AI815" s="99"/>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t="str">
        <f t="shared" si="842"/>
        <v/>
      </c>
      <c r="BF815" s="70">
        <v>3</v>
      </c>
      <c r="BG815" s="70"/>
      <c r="BH815" s="70"/>
      <c r="BI815" s="70"/>
      <c r="BJ815" s="70"/>
      <c r="BK815" s="70"/>
      <c r="BL815" s="70"/>
      <c r="BM815" s="70"/>
      <c r="BN815" s="70"/>
      <c r="BO815" s="70"/>
      <c r="BP815" s="70"/>
      <c r="BQ815" s="70"/>
      <c r="BR815" s="70"/>
      <c r="BS815" s="70"/>
      <c r="BT815" s="70"/>
      <c r="BU815" s="70"/>
      <c r="CT815" s="70"/>
      <c r="CU815" s="70">
        <f t="shared" si="843"/>
        <v>0</v>
      </c>
      <c r="CV815" s="70">
        <f t="shared" si="844"/>
        <v>0</v>
      </c>
      <c r="CW815" s="70"/>
      <c r="CX815" s="70"/>
      <c r="CY815" s="70"/>
      <c r="CZ815" s="70" t="e">
        <f t="shared" si="845"/>
        <v>#VALUE!</v>
      </c>
      <c r="DA815" s="70" t="e">
        <f t="shared" si="846"/>
        <v>#VALUE!</v>
      </c>
      <c r="DB815" s="70"/>
      <c r="DC815" s="70"/>
      <c r="DD815" s="70"/>
      <c r="DE815" s="70"/>
      <c r="DF815" s="70"/>
      <c r="DG815" s="70"/>
      <c r="DH815" s="70"/>
      <c r="DI815" s="70"/>
      <c r="DJ815" s="70"/>
      <c r="DK815" s="70"/>
      <c r="DL815" s="70"/>
      <c r="DM815" s="70"/>
      <c r="DN815" s="70"/>
      <c r="DO815" s="70"/>
      <c r="DP815" s="70"/>
      <c r="DQ815" s="70"/>
      <c r="DR815" s="70"/>
      <c r="DS815" s="70"/>
      <c r="DT815" s="70">
        <f t="shared" si="847"/>
        <v>0</v>
      </c>
      <c r="DU815" s="70">
        <f t="shared" si="848"/>
        <v>0</v>
      </c>
      <c r="DV815" s="70"/>
      <c r="DW815" s="70"/>
      <c r="DX815" s="70"/>
      <c r="DY815" s="70"/>
      <c r="DZ815" s="70"/>
      <c r="EA815" s="70"/>
    </row>
    <row r="816" spans="1:131" x14ac:dyDescent="0.25">
      <c r="R816" s="70"/>
      <c r="S816" s="70"/>
      <c r="T816" s="99" t="s">
        <v>1773</v>
      </c>
      <c r="U816" s="146" t="s">
        <v>1774</v>
      </c>
      <c r="V816" s="70"/>
      <c r="W816" s="70"/>
      <c r="X816" s="70"/>
      <c r="Y816" s="70"/>
      <c r="AG816" s="135"/>
      <c r="AH816" s="70"/>
      <c r="AI816" s="99"/>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t="str">
        <f t="shared" si="842"/>
        <v/>
      </c>
      <c r="BF816" s="70">
        <v>4</v>
      </c>
      <c r="BG816" s="70"/>
      <c r="BH816" s="70"/>
      <c r="BI816" s="70"/>
      <c r="BJ816" s="70"/>
      <c r="BK816" s="70"/>
      <c r="BL816" s="70"/>
      <c r="BM816" s="70"/>
      <c r="BN816" s="70"/>
      <c r="BO816" s="70"/>
      <c r="BP816" s="70"/>
      <c r="BQ816" s="70"/>
      <c r="BR816" s="70"/>
      <c r="BS816" s="70"/>
      <c r="BT816" s="70"/>
      <c r="BU816" s="70"/>
      <c r="CT816" s="70"/>
      <c r="CU816" s="70">
        <f t="shared" si="843"/>
        <v>0</v>
      </c>
      <c r="CV816" s="70">
        <f t="shared" si="844"/>
        <v>0</v>
      </c>
      <c r="CW816" s="70"/>
      <c r="CX816" s="70"/>
      <c r="CY816" s="70"/>
      <c r="CZ816" s="70" t="e">
        <f t="shared" si="845"/>
        <v>#VALUE!</v>
      </c>
      <c r="DA816" s="70" t="e">
        <f t="shared" si="846"/>
        <v>#VALUE!</v>
      </c>
      <c r="DB816" s="70"/>
      <c r="DC816" s="70"/>
      <c r="DD816" s="70"/>
      <c r="DE816" s="70"/>
      <c r="DF816" s="70"/>
      <c r="DG816" s="70"/>
      <c r="DH816" s="70"/>
      <c r="DI816" s="70"/>
      <c r="DJ816" s="70"/>
      <c r="DK816" s="70"/>
      <c r="DL816" s="70"/>
      <c r="DM816" s="70"/>
      <c r="DN816" s="70"/>
      <c r="DO816" s="70"/>
      <c r="DP816" s="70"/>
      <c r="DQ816" s="70"/>
      <c r="DR816" s="70"/>
      <c r="DS816" s="70"/>
      <c r="DT816" s="70">
        <f t="shared" si="847"/>
        <v>0</v>
      </c>
      <c r="DU816" s="70">
        <f t="shared" si="848"/>
        <v>0</v>
      </c>
      <c r="DV816" s="70"/>
      <c r="DW816" s="70"/>
      <c r="DX816" s="70"/>
      <c r="DY816" s="70"/>
      <c r="DZ816" s="70"/>
      <c r="EA816" s="70"/>
    </row>
    <row r="817" spans="18:131" x14ac:dyDescent="0.25">
      <c r="R817" s="70"/>
      <c r="S817" s="70"/>
      <c r="T817" s="99" t="s">
        <v>1775</v>
      </c>
      <c r="U817" s="146" t="s">
        <v>1776</v>
      </c>
      <c r="V817" s="70"/>
      <c r="W817" s="70"/>
      <c r="X817" s="70"/>
      <c r="Y817" s="70"/>
      <c r="AG817" s="135"/>
      <c r="AH817" s="70"/>
      <c r="AI817" s="99"/>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t="str">
        <f t="shared" si="842"/>
        <v/>
      </c>
      <c r="BF817" s="70">
        <v>5</v>
      </c>
      <c r="BG817" s="70"/>
      <c r="BH817" s="70"/>
      <c r="BI817" s="70"/>
      <c r="BJ817" s="70"/>
      <c r="BK817" s="70"/>
      <c r="BL817" s="70"/>
      <c r="BM817" s="70"/>
      <c r="BN817" s="70"/>
      <c r="BO817" s="70"/>
      <c r="BP817" s="70"/>
      <c r="BQ817" s="70"/>
      <c r="BR817" s="70"/>
      <c r="BS817" s="70"/>
      <c r="BT817" s="70"/>
      <c r="BU817" s="70"/>
      <c r="CT817" s="70"/>
      <c r="CU817" s="70">
        <f t="shared" si="843"/>
        <v>0</v>
      </c>
      <c r="CV817" s="70">
        <f t="shared" si="844"/>
        <v>0</v>
      </c>
      <c r="CW817" s="70"/>
      <c r="CX817" s="70"/>
      <c r="CY817" s="70"/>
      <c r="CZ817" s="70" t="e">
        <f t="shared" si="845"/>
        <v>#VALUE!</v>
      </c>
      <c r="DA817" s="70" t="e">
        <f t="shared" si="846"/>
        <v>#VALUE!</v>
      </c>
      <c r="DB817" s="70"/>
      <c r="DC817" s="70"/>
      <c r="DD817" s="70"/>
      <c r="DE817" s="70"/>
      <c r="DF817" s="70"/>
      <c r="DG817" s="70"/>
      <c r="DH817" s="70"/>
      <c r="DI817" s="70"/>
      <c r="DJ817" s="70"/>
      <c r="DK817" s="70"/>
      <c r="DL817" s="70"/>
      <c r="DM817" s="70"/>
      <c r="DN817" s="70"/>
      <c r="DO817" s="70"/>
      <c r="DP817" s="70"/>
      <c r="DQ817" s="70"/>
      <c r="DR817" s="70"/>
      <c r="DS817" s="70"/>
      <c r="DT817" s="70">
        <f t="shared" si="847"/>
        <v>0</v>
      </c>
      <c r="DU817" s="70">
        <f t="shared" si="848"/>
        <v>0</v>
      </c>
      <c r="DV817" s="70"/>
      <c r="DW817" s="70"/>
      <c r="DX817" s="70"/>
      <c r="DY817" s="70"/>
      <c r="DZ817" s="70"/>
      <c r="EA817" s="70"/>
    </row>
    <row r="818" spans="18:131" x14ac:dyDescent="0.25">
      <c r="R818" s="70"/>
      <c r="S818" s="70"/>
      <c r="T818" s="99" t="s">
        <v>1777</v>
      </c>
      <c r="U818" s="146" t="s">
        <v>1778</v>
      </c>
      <c r="V818" s="70"/>
      <c r="W818" s="70"/>
      <c r="X818" s="70"/>
      <c r="Y818" s="70"/>
      <c r="AG818" s="135"/>
      <c r="AH818" s="70"/>
      <c r="AI818" s="99"/>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t="str">
        <f t="shared" si="842"/>
        <v/>
      </c>
      <c r="BF818" s="70">
        <v>6</v>
      </c>
      <c r="BG818" s="70"/>
      <c r="BH818" s="70"/>
      <c r="BI818" s="70"/>
      <c r="BJ818" s="70"/>
      <c r="BK818" s="70"/>
      <c r="BL818" s="70"/>
      <c r="BM818" s="70"/>
      <c r="BN818" s="70"/>
      <c r="BO818" s="70"/>
      <c r="BP818" s="70"/>
      <c r="BQ818" s="70"/>
      <c r="BR818" s="70"/>
      <c r="BS818" s="70"/>
      <c r="BT818" s="70"/>
      <c r="BU818" s="70"/>
      <c r="CT818" s="70"/>
      <c r="CU818" s="70">
        <f t="shared" si="843"/>
        <v>0</v>
      </c>
      <c r="CV818" s="70">
        <f t="shared" si="844"/>
        <v>0</v>
      </c>
      <c r="CW818" s="70"/>
      <c r="CX818" s="70"/>
      <c r="CY818" s="70"/>
      <c r="CZ818" s="70" t="e">
        <f t="shared" si="845"/>
        <v>#VALUE!</v>
      </c>
      <c r="DA818" s="70" t="e">
        <f t="shared" si="846"/>
        <v>#VALUE!</v>
      </c>
      <c r="DB818" s="70"/>
      <c r="DC818" s="70"/>
      <c r="DD818" s="70"/>
      <c r="DE818" s="70"/>
      <c r="DF818" s="70"/>
      <c r="DG818" s="70"/>
      <c r="DH818" s="70"/>
      <c r="DI818" s="70"/>
      <c r="DJ818" s="70"/>
      <c r="DK818" s="70"/>
      <c r="DL818" s="70"/>
      <c r="DM818" s="70"/>
      <c r="DN818" s="70"/>
      <c r="DO818" s="70"/>
      <c r="DP818" s="70"/>
      <c r="DQ818" s="70"/>
      <c r="DR818" s="70"/>
      <c r="DS818" s="70"/>
      <c r="DT818" s="70">
        <f t="shared" si="847"/>
        <v>0</v>
      </c>
      <c r="DU818" s="70">
        <f t="shared" si="848"/>
        <v>0</v>
      </c>
      <c r="DV818" s="70"/>
      <c r="DW818" s="70"/>
      <c r="DX818" s="70"/>
      <c r="DY818" s="70"/>
      <c r="DZ818" s="70"/>
      <c r="EA818" s="70"/>
    </row>
    <row r="819" spans="18:131" x14ac:dyDescent="0.25">
      <c r="R819" s="70"/>
      <c r="S819" s="70"/>
      <c r="T819" s="99" t="s">
        <v>1779</v>
      </c>
      <c r="U819" s="146" t="s">
        <v>1780</v>
      </c>
      <c r="V819" s="70"/>
      <c r="W819" s="70"/>
      <c r="X819" s="70"/>
      <c r="Y819" s="70"/>
      <c r="AG819" s="135"/>
      <c r="AH819" s="70"/>
      <c r="AI819" s="99"/>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t="str">
        <f t="shared" si="842"/>
        <v/>
      </c>
      <c r="BF819" s="70">
        <v>7</v>
      </c>
      <c r="BG819" s="70"/>
      <c r="BH819" s="70"/>
      <c r="BI819" s="70"/>
      <c r="BJ819" s="70"/>
      <c r="BK819" s="70"/>
      <c r="BL819" s="70"/>
      <c r="BM819" s="70"/>
      <c r="BN819" s="70"/>
      <c r="BO819" s="70"/>
      <c r="BP819" s="70"/>
      <c r="BQ819" s="70"/>
      <c r="BR819" s="70"/>
      <c r="BS819" s="70"/>
      <c r="BT819" s="70"/>
      <c r="BU819" s="70"/>
      <c r="CT819" s="70"/>
      <c r="CU819" s="70">
        <f t="shared" si="843"/>
        <v>0</v>
      </c>
      <c r="CV819" s="70">
        <f t="shared" si="844"/>
        <v>0</v>
      </c>
      <c r="CW819" s="70"/>
      <c r="CX819" s="70"/>
      <c r="CY819" s="70"/>
      <c r="CZ819" s="70" t="e">
        <f t="shared" si="845"/>
        <v>#VALUE!</v>
      </c>
      <c r="DA819" s="70" t="e">
        <f t="shared" si="846"/>
        <v>#VALUE!</v>
      </c>
      <c r="DB819" s="70"/>
      <c r="DC819" s="70"/>
      <c r="DD819" s="70"/>
      <c r="DE819" s="70"/>
      <c r="DF819" s="70"/>
      <c r="DG819" s="70"/>
      <c r="DH819" s="70"/>
      <c r="DI819" s="70"/>
      <c r="DJ819" s="70"/>
      <c r="DK819" s="70"/>
      <c r="DL819" s="70"/>
      <c r="DM819" s="70"/>
      <c r="DN819" s="70"/>
      <c r="DO819" s="70"/>
      <c r="DP819" s="70"/>
      <c r="DQ819" s="70"/>
      <c r="DR819" s="70"/>
      <c r="DS819" s="70"/>
      <c r="DT819" s="70">
        <f t="shared" si="847"/>
        <v>0</v>
      </c>
      <c r="DU819" s="70">
        <f t="shared" si="848"/>
        <v>0</v>
      </c>
      <c r="DV819" s="70"/>
      <c r="DW819" s="70"/>
      <c r="DX819" s="70"/>
      <c r="DY819" s="70"/>
      <c r="DZ819" s="70"/>
      <c r="EA819" s="70"/>
    </row>
    <row r="820" spans="18:131" x14ac:dyDescent="0.25">
      <c r="R820" s="70"/>
      <c r="S820" s="70"/>
      <c r="T820" s="99" t="s">
        <v>1781</v>
      </c>
      <c r="U820" s="146" t="s">
        <v>1782</v>
      </c>
      <c r="V820" s="70"/>
      <c r="W820" s="70"/>
      <c r="X820" s="70"/>
      <c r="Y820" s="70"/>
      <c r="AG820" s="135"/>
      <c r="AH820" s="70"/>
      <c r="AI820" s="99"/>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t="str">
        <f t="shared" si="842"/>
        <v/>
      </c>
      <c r="BF820" s="70">
        <v>8</v>
      </c>
      <c r="BG820" s="70"/>
      <c r="BH820" s="70"/>
      <c r="BI820" s="70"/>
      <c r="BJ820" s="70"/>
      <c r="BK820" s="70"/>
      <c r="BL820" s="70"/>
      <c r="BM820" s="70"/>
      <c r="BN820" s="70"/>
      <c r="BO820" s="70"/>
      <c r="BP820" s="70"/>
      <c r="BQ820" s="70"/>
      <c r="BR820" s="70"/>
      <c r="BS820" s="70"/>
      <c r="BT820" s="70"/>
      <c r="BU820" s="70"/>
      <c r="CT820" s="70"/>
      <c r="CU820" s="70">
        <f t="shared" si="843"/>
        <v>0</v>
      </c>
      <c r="CV820" s="70">
        <f t="shared" si="844"/>
        <v>0</v>
      </c>
      <c r="CW820" s="70"/>
      <c r="CX820" s="70"/>
      <c r="CY820" s="70"/>
      <c r="CZ820" s="70" t="e">
        <f t="shared" si="845"/>
        <v>#VALUE!</v>
      </c>
      <c r="DA820" s="70" t="e">
        <f t="shared" si="846"/>
        <v>#VALUE!</v>
      </c>
      <c r="DB820" s="70"/>
      <c r="DC820" s="70"/>
      <c r="DD820" s="70"/>
      <c r="DE820" s="70"/>
      <c r="DF820" s="70"/>
      <c r="DG820" s="70"/>
      <c r="DH820" s="70"/>
      <c r="DI820" s="70"/>
      <c r="DJ820" s="70"/>
      <c r="DK820" s="70"/>
      <c r="DL820" s="70"/>
      <c r="DM820" s="70"/>
      <c r="DN820" s="70"/>
      <c r="DO820" s="70"/>
      <c r="DP820" s="70"/>
      <c r="DQ820" s="70"/>
      <c r="DR820" s="70"/>
      <c r="DS820" s="70"/>
      <c r="DT820" s="70">
        <f t="shared" si="847"/>
        <v>0</v>
      </c>
      <c r="DU820" s="70">
        <f t="shared" si="848"/>
        <v>0</v>
      </c>
      <c r="DV820" s="70"/>
      <c r="DW820" s="70"/>
      <c r="DX820" s="70"/>
      <c r="DY820" s="70"/>
      <c r="DZ820" s="70"/>
      <c r="EA820" s="70"/>
    </row>
    <row r="821" spans="18:131" x14ac:dyDescent="0.25">
      <c r="R821" s="70"/>
      <c r="S821" s="70"/>
      <c r="T821" s="99" t="s">
        <v>1783</v>
      </c>
      <c r="U821" s="146" t="s">
        <v>1784</v>
      </c>
      <c r="V821" s="70"/>
      <c r="W821" s="70"/>
      <c r="X821" s="70"/>
      <c r="Y821" s="70"/>
      <c r="AG821" s="135"/>
      <c r="AH821" s="70"/>
      <c r="AI821" s="99"/>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t="str">
        <f t="shared" si="842"/>
        <v/>
      </c>
      <c r="BF821" s="70">
        <v>9</v>
      </c>
      <c r="BG821" s="70"/>
      <c r="BH821" s="70"/>
      <c r="BI821" s="70"/>
      <c r="BJ821" s="70"/>
      <c r="BK821" s="70"/>
      <c r="BL821" s="70"/>
      <c r="BM821" s="70"/>
      <c r="BN821" s="70"/>
      <c r="BO821" s="70"/>
      <c r="BP821" s="70"/>
      <c r="BQ821" s="70"/>
      <c r="BR821" s="70"/>
      <c r="BS821" s="70"/>
      <c r="BT821" s="70"/>
      <c r="BU821" s="70"/>
      <c r="CT821" s="70"/>
      <c r="CU821" s="70">
        <f t="shared" si="843"/>
        <v>0</v>
      </c>
      <c r="CV821" s="70">
        <f t="shared" si="844"/>
        <v>0</v>
      </c>
      <c r="CW821" s="70"/>
      <c r="CX821" s="70"/>
      <c r="CY821" s="70"/>
      <c r="CZ821" s="70" t="e">
        <f t="shared" si="845"/>
        <v>#VALUE!</v>
      </c>
      <c r="DA821" s="70" t="e">
        <f t="shared" si="846"/>
        <v>#VALUE!</v>
      </c>
      <c r="DB821" s="70"/>
      <c r="DC821" s="70"/>
      <c r="DD821" s="70"/>
      <c r="DE821" s="70"/>
      <c r="DF821" s="70"/>
      <c r="DG821" s="70"/>
      <c r="DH821" s="70"/>
      <c r="DI821" s="70"/>
      <c r="DJ821" s="70"/>
      <c r="DK821" s="70"/>
      <c r="DL821" s="70"/>
      <c r="DM821" s="70"/>
      <c r="DN821" s="70"/>
      <c r="DO821" s="70"/>
      <c r="DP821" s="70"/>
      <c r="DQ821" s="70"/>
      <c r="DR821" s="70"/>
      <c r="DS821" s="70"/>
      <c r="DT821" s="70">
        <f t="shared" si="847"/>
        <v>0</v>
      </c>
      <c r="DU821" s="70">
        <f t="shared" si="848"/>
        <v>0</v>
      </c>
      <c r="DV821" s="70"/>
      <c r="DW821" s="70"/>
      <c r="DX821" s="70"/>
      <c r="DY821" s="70"/>
      <c r="DZ821" s="70"/>
      <c r="EA821" s="70"/>
    </row>
    <row r="822" spans="18:131" x14ac:dyDescent="0.25">
      <c r="R822" s="70"/>
      <c r="S822" s="70"/>
      <c r="T822" s="99" t="s">
        <v>1785</v>
      </c>
      <c r="U822" s="146" t="s">
        <v>1786</v>
      </c>
      <c r="V822" s="70"/>
      <c r="W822" s="70"/>
      <c r="X822" s="70"/>
      <c r="Y822" s="70"/>
      <c r="AG822" s="135"/>
      <c r="AH822" s="70"/>
      <c r="AI822" s="99"/>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t="str">
        <f t="shared" si="842"/>
        <v/>
      </c>
      <c r="BF822" s="70">
        <v>10</v>
      </c>
      <c r="BG822" s="70"/>
      <c r="BH822" s="70"/>
      <c r="BI822" s="70"/>
      <c r="BJ822" s="70"/>
      <c r="BK822" s="70"/>
      <c r="BL822" s="70"/>
      <c r="BM822" s="70"/>
      <c r="BN822" s="70"/>
      <c r="BO822" s="70"/>
      <c r="BP822" s="70"/>
      <c r="BQ822" s="70"/>
      <c r="BR822" s="70"/>
      <c r="BS822" s="70"/>
      <c r="BT822" s="70"/>
      <c r="BU822" s="70"/>
      <c r="CT822" s="70"/>
      <c r="CU822" s="70">
        <f t="shared" si="843"/>
        <v>0</v>
      </c>
      <c r="CV822" s="70">
        <f t="shared" si="844"/>
        <v>0</v>
      </c>
      <c r="CW822" s="70"/>
      <c r="CX822" s="70"/>
      <c r="CY822" s="70"/>
      <c r="CZ822" s="70" t="e">
        <f t="shared" si="845"/>
        <v>#VALUE!</v>
      </c>
      <c r="DA822" s="70" t="e">
        <f t="shared" si="846"/>
        <v>#VALUE!</v>
      </c>
      <c r="DB822" s="70"/>
      <c r="DC822" s="70"/>
      <c r="DD822" s="70"/>
      <c r="DE822" s="70"/>
      <c r="DF822" s="70"/>
      <c r="DG822" s="70"/>
      <c r="DH822" s="70"/>
      <c r="DI822" s="70"/>
      <c r="DJ822" s="70"/>
      <c r="DK822" s="70"/>
      <c r="DL822" s="70"/>
      <c r="DM822" s="70"/>
      <c r="DN822" s="70"/>
      <c r="DO822" s="70"/>
      <c r="DP822" s="70"/>
      <c r="DQ822" s="70"/>
      <c r="DR822" s="70"/>
      <c r="DS822" s="70"/>
      <c r="DT822" s="70">
        <f t="shared" si="847"/>
        <v>0</v>
      </c>
      <c r="DU822" s="70">
        <f t="shared" si="848"/>
        <v>0</v>
      </c>
      <c r="DV822" s="70"/>
      <c r="DW822" s="70"/>
      <c r="DX822" s="70"/>
      <c r="DY822" s="70"/>
      <c r="DZ822" s="70"/>
      <c r="EA822" s="70"/>
    </row>
    <row r="823" spans="18:131" x14ac:dyDescent="0.25">
      <c r="R823" s="70"/>
      <c r="S823" s="70"/>
      <c r="T823" s="99" t="s">
        <v>1787</v>
      </c>
      <c r="U823" s="146" t="s">
        <v>1788</v>
      </c>
      <c r="V823" s="70"/>
      <c r="W823" s="70"/>
      <c r="X823" s="70"/>
      <c r="Y823" s="70"/>
      <c r="AG823" s="135"/>
      <c r="AH823" s="70"/>
      <c r="AI823" s="99"/>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t="str">
        <f t="shared" si="842"/>
        <v/>
      </c>
      <c r="BF823" s="70">
        <v>11</v>
      </c>
      <c r="BG823" s="70"/>
      <c r="BH823" s="70"/>
      <c r="BI823" s="70"/>
      <c r="BJ823" s="70"/>
      <c r="BK823" s="70"/>
      <c r="BL823" s="70"/>
      <c r="BM823" s="70"/>
      <c r="BN823" s="70"/>
      <c r="BO823" s="70"/>
      <c r="BP823" s="70"/>
      <c r="BQ823" s="70"/>
      <c r="BR823" s="70"/>
      <c r="BS823" s="70"/>
      <c r="BT823" s="70"/>
      <c r="BU823" s="70"/>
      <c r="CT823" s="70"/>
      <c r="CU823" s="70">
        <f t="shared" si="843"/>
        <v>0</v>
      </c>
      <c r="CV823" s="70">
        <f t="shared" si="844"/>
        <v>0</v>
      </c>
      <c r="CW823" s="70"/>
      <c r="CX823" s="70"/>
      <c r="CY823" s="70"/>
      <c r="CZ823" s="70" t="e">
        <f t="shared" si="845"/>
        <v>#VALUE!</v>
      </c>
      <c r="DA823" s="70" t="e">
        <f t="shared" si="846"/>
        <v>#VALUE!</v>
      </c>
      <c r="DB823" s="70"/>
      <c r="DC823" s="70"/>
      <c r="DD823" s="70"/>
      <c r="DE823" s="70"/>
      <c r="DF823" s="70"/>
      <c r="DG823" s="70"/>
      <c r="DH823" s="70"/>
      <c r="DI823" s="70"/>
      <c r="DJ823" s="70"/>
      <c r="DK823" s="70"/>
      <c r="DL823" s="70"/>
      <c r="DM823" s="70"/>
      <c r="DN823" s="70"/>
      <c r="DO823" s="70"/>
      <c r="DP823" s="70"/>
      <c r="DQ823" s="70"/>
      <c r="DR823" s="70"/>
      <c r="DS823" s="70"/>
      <c r="DT823" s="70">
        <f t="shared" si="847"/>
        <v>0</v>
      </c>
      <c r="DU823" s="70">
        <f t="shared" si="848"/>
        <v>0</v>
      </c>
      <c r="DV823" s="70"/>
      <c r="DW823" s="70"/>
      <c r="DX823" s="70"/>
      <c r="DY823" s="70"/>
      <c r="DZ823" s="70"/>
      <c r="EA823" s="70"/>
    </row>
    <row r="824" spans="18:131" x14ac:dyDescent="0.25">
      <c r="R824" s="70"/>
      <c r="S824" s="70"/>
      <c r="T824" s="99" t="s">
        <v>1789</v>
      </c>
      <c r="U824" s="146" t="s">
        <v>1790</v>
      </c>
      <c r="V824" s="70"/>
      <c r="W824" s="70"/>
      <c r="X824" s="70"/>
      <c r="Y824" s="70"/>
      <c r="AG824" s="135"/>
      <c r="AH824" s="70"/>
      <c r="AI824" s="99"/>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t="str">
        <f t="shared" si="842"/>
        <v/>
      </c>
      <c r="BF824" s="70">
        <v>12</v>
      </c>
      <c r="BG824" s="70"/>
      <c r="BH824" s="70"/>
      <c r="BI824" s="70"/>
      <c r="BJ824" s="70"/>
      <c r="BK824" s="70"/>
      <c r="BL824" s="70"/>
      <c r="BM824" s="70"/>
      <c r="BN824" s="70"/>
      <c r="BO824" s="70"/>
      <c r="BP824" s="70"/>
      <c r="BQ824" s="70"/>
      <c r="BR824" s="70"/>
      <c r="BS824" s="70"/>
      <c r="BT824" s="70"/>
      <c r="BU824" s="70"/>
      <c r="CT824" s="70"/>
      <c r="CU824" s="70">
        <f t="shared" si="843"/>
        <v>0</v>
      </c>
      <c r="CV824" s="70">
        <f t="shared" si="844"/>
        <v>0</v>
      </c>
      <c r="CW824" s="70"/>
      <c r="CX824" s="70"/>
      <c r="CY824" s="70"/>
      <c r="CZ824" s="70" t="e">
        <f t="shared" si="845"/>
        <v>#VALUE!</v>
      </c>
      <c r="DA824" s="70" t="e">
        <f t="shared" si="846"/>
        <v>#VALUE!</v>
      </c>
      <c r="DB824" s="70"/>
      <c r="DC824" s="70"/>
      <c r="DD824" s="70"/>
      <c r="DE824" s="70"/>
      <c r="DF824" s="70"/>
      <c r="DG824" s="70"/>
      <c r="DH824" s="70"/>
      <c r="DI824" s="70"/>
      <c r="DJ824" s="70"/>
      <c r="DK824" s="70"/>
      <c r="DL824" s="70"/>
      <c r="DM824" s="70"/>
      <c r="DN824" s="70"/>
      <c r="DO824" s="70"/>
      <c r="DP824" s="70"/>
      <c r="DQ824" s="70"/>
      <c r="DR824" s="70"/>
      <c r="DS824" s="70"/>
      <c r="DT824" s="70">
        <f t="shared" si="847"/>
        <v>0</v>
      </c>
      <c r="DU824" s="70">
        <f t="shared" si="848"/>
        <v>0</v>
      </c>
      <c r="DV824" s="70"/>
      <c r="DW824" s="70"/>
      <c r="DX824" s="70"/>
      <c r="DY824" s="70"/>
      <c r="DZ824" s="70"/>
      <c r="EA824" s="70"/>
    </row>
    <row r="825" spans="18:131" x14ac:dyDescent="0.25">
      <c r="R825" s="70"/>
      <c r="S825" s="70"/>
      <c r="T825" s="99" t="s">
        <v>1791</v>
      </c>
      <c r="U825" s="146" t="s">
        <v>1792</v>
      </c>
      <c r="V825" s="70"/>
      <c r="W825" s="70"/>
      <c r="X825" s="70"/>
      <c r="Y825" s="70"/>
      <c r="AG825" s="135"/>
      <c r="AH825" s="70"/>
      <c r="AI825" s="99"/>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t="str">
        <f t="shared" si="842"/>
        <v/>
      </c>
      <c r="BF825" s="70">
        <v>13</v>
      </c>
      <c r="BG825" s="70"/>
      <c r="BH825" s="70"/>
      <c r="BI825" s="70"/>
      <c r="BJ825" s="70"/>
      <c r="BK825" s="70"/>
      <c r="BL825" s="70"/>
      <c r="BM825" s="70"/>
      <c r="BN825" s="70"/>
      <c r="BO825" s="70"/>
      <c r="BP825" s="70"/>
      <c r="BQ825" s="70"/>
      <c r="BR825" s="70"/>
      <c r="BS825" s="70"/>
      <c r="BT825" s="70"/>
      <c r="BU825" s="70"/>
      <c r="CT825" s="70"/>
      <c r="CU825" s="70">
        <f t="shared" si="843"/>
        <v>0</v>
      </c>
      <c r="CV825" s="70">
        <f t="shared" si="844"/>
        <v>0</v>
      </c>
      <c r="CW825" s="70"/>
      <c r="CX825" s="70"/>
      <c r="CY825" s="70"/>
      <c r="CZ825" s="70" t="e">
        <f t="shared" si="845"/>
        <v>#VALUE!</v>
      </c>
      <c r="DA825" s="70" t="e">
        <f t="shared" si="846"/>
        <v>#VALUE!</v>
      </c>
      <c r="DB825" s="70"/>
      <c r="DC825" s="70"/>
      <c r="DD825" s="70"/>
      <c r="DE825" s="70"/>
      <c r="DF825" s="70"/>
      <c r="DG825" s="70"/>
      <c r="DH825" s="70"/>
      <c r="DI825" s="70"/>
      <c r="DJ825" s="70"/>
      <c r="DK825" s="70"/>
      <c r="DL825" s="70"/>
      <c r="DM825" s="70"/>
      <c r="DN825" s="70"/>
      <c r="DO825" s="70"/>
      <c r="DP825" s="70"/>
      <c r="DQ825" s="70"/>
      <c r="DR825" s="70"/>
      <c r="DS825" s="70"/>
      <c r="DT825" s="70">
        <f t="shared" si="847"/>
        <v>0</v>
      </c>
      <c r="DU825" s="70">
        <f t="shared" si="848"/>
        <v>0</v>
      </c>
      <c r="DV825" s="70"/>
      <c r="DW825" s="70"/>
      <c r="DX825" s="70"/>
      <c r="DY825" s="70"/>
      <c r="DZ825" s="70"/>
      <c r="EA825" s="70"/>
    </row>
    <row r="826" spans="18:131" x14ac:dyDescent="0.25">
      <c r="R826" s="70"/>
      <c r="S826" s="70"/>
      <c r="T826" s="99" t="s">
        <v>1793</v>
      </c>
      <c r="U826" s="146" t="s">
        <v>1794</v>
      </c>
      <c r="V826" s="70"/>
      <c r="W826" s="70"/>
      <c r="X826" s="70"/>
      <c r="Y826" s="70"/>
      <c r="AG826" s="135"/>
      <c r="AH826" s="70"/>
      <c r="AI826" s="99"/>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t="str">
        <f t="shared" si="842"/>
        <v/>
      </c>
      <c r="BF826" s="70">
        <v>14</v>
      </c>
      <c r="BG826" s="70"/>
      <c r="BH826" s="70"/>
      <c r="BI826" s="70"/>
      <c r="BJ826" s="70"/>
      <c r="BK826" s="70"/>
      <c r="BL826" s="70"/>
      <c r="BM826" s="70"/>
      <c r="BN826" s="70"/>
      <c r="BO826" s="70"/>
      <c r="BP826" s="70"/>
      <c r="BQ826" s="70"/>
      <c r="BR826" s="70"/>
      <c r="BS826" s="70"/>
      <c r="BT826" s="70"/>
      <c r="BU826" s="70"/>
      <c r="CT826" s="70"/>
      <c r="CU826" s="70">
        <f t="shared" si="843"/>
        <v>0</v>
      </c>
      <c r="CV826" s="70">
        <f t="shared" si="844"/>
        <v>0</v>
      </c>
      <c r="CW826" s="70"/>
      <c r="CX826" s="70"/>
      <c r="CY826" s="70"/>
      <c r="CZ826" s="70" t="e">
        <f t="shared" si="845"/>
        <v>#VALUE!</v>
      </c>
      <c r="DA826" s="70" t="e">
        <f t="shared" si="846"/>
        <v>#VALUE!</v>
      </c>
      <c r="DB826" s="70"/>
      <c r="DC826" s="70"/>
      <c r="DD826" s="70"/>
      <c r="DE826" s="70"/>
      <c r="DF826" s="70"/>
      <c r="DG826" s="70"/>
      <c r="DH826" s="70"/>
      <c r="DI826" s="70"/>
      <c r="DJ826" s="70"/>
      <c r="DK826" s="70"/>
      <c r="DL826" s="70"/>
      <c r="DM826" s="70"/>
      <c r="DN826" s="70"/>
      <c r="DO826" s="70"/>
      <c r="DP826" s="70"/>
      <c r="DQ826" s="70"/>
      <c r="DR826" s="70"/>
      <c r="DS826" s="70"/>
      <c r="DT826" s="70">
        <f t="shared" si="847"/>
        <v>0</v>
      </c>
      <c r="DU826" s="70">
        <f t="shared" si="848"/>
        <v>0</v>
      </c>
      <c r="DV826" s="70"/>
      <c r="DW826" s="70"/>
      <c r="DX826" s="70"/>
      <c r="DY826" s="70"/>
      <c r="DZ826" s="70"/>
      <c r="EA826" s="70"/>
    </row>
    <row r="827" spans="18:131" x14ac:dyDescent="0.25">
      <c r="R827" s="70"/>
      <c r="S827" s="70"/>
      <c r="T827" s="99" t="s">
        <v>1795</v>
      </c>
      <c r="U827" s="146" t="s">
        <v>1796</v>
      </c>
      <c r="V827" s="70"/>
      <c r="W827" s="70"/>
      <c r="X827" s="70"/>
      <c r="Y827" s="70"/>
      <c r="AG827" s="135"/>
      <c r="AH827" s="70"/>
      <c r="AI827" s="99"/>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t="str">
        <f t="shared" si="842"/>
        <v/>
      </c>
      <c r="BF827" s="70">
        <v>15</v>
      </c>
      <c r="BG827" s="70"/>
      <c r="BH827" s="70"/>
      <c r="BI827" s="70"/>
      <c r="BJ827" s="70"/>
      <c r="BK827" s="70"/>
      <c r="BL827" s="70"/>
      <c r="BM827" s="70"/>
      <c r="BN827" s="70"/>
      <c r="BO827" s="70"/>
      <c r="BP827" s="70"/>
      <c r="BQ827" s="70"/>
      <c r="BR827" s="70"/>
      <c r="BS827" s="70"/>
      <c r="BT827" s="70"/>
      <c r="BU827" s="70"/>
      <c r="CT827" s="70"/>
      <c r="CU827" s="70">
        <f t="shared" si="843"/>
        <v>0</v>
      </c>
      <c r="CV827" s="70">
        <f t="shared" si="844"/>
        <v>0</v>
      </c>
      <c r="CW827" s="70"/>
      <c r="CX827" s="70"/>
      <c r="CY827" s="70"/>
      <c r="CZ827" s="70" t="e">
        <f t="shared" si="845"/>
        <v>#VALUE!</v>
      </c>
      <c r="DA827" s="70" t="e">
        <f t="shared" si="846"/>
        <v>#VALUE!</v>
      </c>
      <c r="DB827" s="70"/>
      <c r="DC827" s="70"/>
      <c r="DD827" s="70"/>
      <c r="DE827" s="70"/>
      <c r="DF827" s="70"/>
      <c r="DG827" s="70"/>
      <c r="DH827" s="70"/>
      <c r="DI827" s="70"/>
      <c r="DJ827" s="70"/>
      <c r="DK827" s="70"/>
      <c r="DL827" s="70"/>
      <c r="DM827" s="70"/>
      <c r="DN827" s="70"/>
      <c r="DO827" s="70"/>
      <c r="DP827" s="70"/>
      <c r="DQ827" s="70"/>
      <c r="DR827" s="70"/>
      <c r="DS827" s="70"/>
      <c r="DT827" s="70">
        <f t="shared" si="847"/>
        <v>0</v>
      </c>
      <c r="DU827" s="70">
        <f t="shared" si="848"/>
        <v>0</v>
      </c>
      <c r="DV827" s="70"/>
      <c r="DW827" s="70"/>
      <c r="DX827" s="70"/>
      <c r="DY827" s="70"/>
      <c r="DZ827" s="70"/>
      <c r="EA827" s="70"/>
    </row>
    <row r="828" spans="18:131" x14ac:dyDescent="0.25">
      <c r="R828" s="70"/>
      <c r="S828" s="70"/>
      <c r="T828" s="99" t="s">
        <v>1797</v>
      </c>
      <c r="U828" s="146" t="s">
        <v>1798</v>
      </c>
      <c r="V828" s="70"/>
      <c r="W828" s="70"/>
      <c r="X828" s="70"/>
      <c r="Y828" s="70"/>
      <c r="AG828" s="135"/>
      <c r="AH828" s="70"/>
      <c r="AI828" s="99"/>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t="str">
        <f t="shared" si="842"/>
        <v/>
      </c>
      <c r="BF828" s="70">
        <v>16</v>
      </c>
      <c r="BG828" s="70"/>
      <c r="BH828" s="70"/>
      <c r="BI828" s="70"/>
      <c r="BJ828" s="70"/>
      <c r="BK828" s="70"/>
      <c r="BL828" s="70"/>
      <c r="BM828" s="70"/>
      <c r="BN828" s="70"/>
      <c r="BO828" s="70"/>
      <c r="BP828" s="70"/>
      <c r="BQ828" s="70"/>
      <c r="BR828" s="70"/>
      <c r="BS828" s="70"/>
      <c r="BT828" s="70"/>
      <c r="BU828" s="70"/>
      <c r="CT828" s="70"/>
      <c r="CU828" s="70">
        <f t="shared" si="843"/>
        <v>0</v>
      </c>
      <c r="CV828" s="70">
        <f t="shared" si="844"/>
        <v>0</v>
      </c>
      <c r="CW828" s="70"/>
      <c r="CX828" s="70"/>
      <c r="CY828" s="70"/>
      <c r="CZ828" s="70" t="e">
        <f t="shared" si="845"/>
        <v>#VALUE!</v>
      </c>
      <c r="DA828" s="70" t="e">
        <f t="shared" si="846"/>
        <v>#VALUE!</v>
      </c>
      <c r="DB828" s="70"/>
      <c r="DC828" s="70"/>
      <c r="DD828" s="70"/>
      <c r="DE828" s="70"/>
      <c r="DF828" s="70"/>
      <c r="DG828" s="70"/>
      <c r="DH828" s="70"/>
      <c r="DI828" s="70"/>
      <c r="DJ828" s="70"/>
      <c r="DK828" s="70"/>
      <c r="DL828" s="70"/>
      <c r="DM828" s="70"/>
      <c r="DN828" s="70"/>
      <c r="DO828" s="70"/>
      <c r="DP828" s="70"/>
      <c r="DQ828" s="70"/>
      <c r="DR828" s="70"/>
      <c r="DS828" s="70"/>
      <c r="DT828" s="70">
        <f t="shared" si="847"/>
        <v>0</v>
      </c>
      <c r="DU828" s="70">
        <f t="shared" si="848"/>
        <v>0</v>
      </c>
      <c r="DV828" s="70"/>
      <c r="DW828" s="70"/>
      <c r="DX828" s="70"/>
      <c r="DY828" s="70"/>
      <c r="DZ828" s="70"/>
      <c r="EA828" s="70"/>
    </row>
    <row r="829" spans="18:131" x14ac:dyDescent="0.25">
      <c r="R829" s="70"/>
      <c r="S829" s="70"/>
      <c r="T829" s="99" t="s">
        <v>1799</v>
      </c>
      <c r="U829" s="146" t="s">
        <v>1800</v>
      </c>
      <c r="V829" s="70"/>
      <c r="W829" s="70"/>
      <c r="X829" s="70"/>
      <c r="Y829" s="70"/>
      <c r="AG829" s="135"/>
      <c r="AH829" s="70"/>
      <c r="AI829" s="99"/>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t="str">
        <f t="shared" si="842"/>
        <v/>
      </c>
      <c r="BF829" s="70">
        <v>17</v>
      </c>
      <c r="BG829" s="70"/>
      <c r="BH829" s="70"/>
      <c r="BI829" s="70"/>
      <c r="BJ829" s="70"/>
      <c r="BK829" s="70"/>
      <c r="BL829" s="70"/>
      <c r="BM829" s="70"/>
      <c r="BN829" s="70"/>
      <c r="BO829" s="70"/>
      <c r="BP829" s="70"/>
      <c r="BQ829" s="70"/>
      <c r="BR829" s="70"/>
      <c r="BS829" s="70"/>
      <c r="BT829" s="70"/>
      <c r="BU829" s="70"/>
      <c r="CT829" s="70"/>
      <c r="CU829" s="70">
        <f t="shared" si="843"/>
        <v>0</v>
      </c>
      <c r="CV829" s="70">
        <f t="shared" si="844"/>
        <v>0</v>
      </c>
      <c r="CW829" s="70"/>
      <c r="CX829" s="70"/>
      <c r="CY829" s="70"/>
      <c r="CZ829" s="70" t="e">
        <f t="shared" si="845"/>
        <v>#VALUE!</v>
      </c>
      <c r="DA829" s="70" t="e">
        <f t="shared" si="846"/>
        <v>#VALUE!</v>
      </c>
      <c r="DB829" s="70"/>
      <c r="DC829" s="70"/>
      <c r="DD829" s="70"/>
      <c r="DE829" s="70"/>
      <c r="DF829" s="70"/>
      <c r="DG829" s="70"/>
      <c r="DH829" s="70"/>
      <c r="DI829" s="70"/>
      <c r="DJ829" s="70"/>
      <c r="DK829" s="70"/>
      <c r="DL829" s="70"/>
      <c r="DM829" s="70"/>
      <c r="DN829" s="70"/>
      <c r="DO829" s="70"/>
      <c r="DP829" s="70"/>
      <c r="DQ829" s="70"/>
      <c r="DR829" s="70"/>
      <c r="DS829" s="70"/>
      <c r="DT829" s="70">
        <f t="shared" si="847"/>
        <v>0</v>
      </c>
      <c r="DU829" s="70">
        <f t="shared" si="848"/>
        <v>0</v>
      </c>
      <c r="DV829" s="70"/>
      <c r="DW829" s="70"/>
      <c r="DX829" s="70"/>
      <c r="DY829" s="70"/>
      <c r="DZ829" s="70"/>
      <c r="EA829" s="70"/>
    </row>
    <row r="830" spans="18:131" x14ac:dyDescent="0.25">
      <c r="R830" s="70"/>
      <c r="S830" s="70"/>
      <c r="T830" s="99" t="s">
        <v>1801</v>
      </c>
      <c r="U830" s="146" t="s">
        <v>1802</v>
      </c>
      <c r="V830" s="70"/>
      <c r="W830" s="70"/>
      <c r="X830" s="70"/>
      <c r="Y830" s="70"/>
      <c r="AG830" s="135"/>
      <c r="AH830" s="70"/>
      <c r="AI830" s="99"/>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t="str">
        <f t="shared" si="842"/>
        <v/>
      </c>
      <c r="BF830" s="70">
        <v>18</v>
      </c>
      <c r="BG830" s="70"/>
      <c r="BH830" s="70"/>
      <c r="BI830" s="70"/>
      <c r="BJ830" s="70"/>
      <c r="BK830" s="70"/>
      <c r="BL830" s="70"/>
      <c r="BM830" s="70"/>
      <c r="BN830" s="70"/>
      <c r="BO830" s="70"/>
      <c r="BP830" s="70"/>
      <c r="BQ830" s="70"/>
      <c r="BR830" s="70"/>
      <c r="BS830" s="70"/>
      <c r="BT830" s="70"/>
      <c r="BU830" s="70"/>
      <c r="CT830" s="70"/>
      <c r="CU830" s="70">
        <f t="shared" si="843"/>
        <v>0</v>
      </c>
      <c r="CV830" s="70">
        <f t="shared" si="844"/>
        <v>0</v>
      </c>
      <c r="CW830" s="70"/>
      <c r="CX830" s="70"/>
      <c r="CY830" s="70"/>
      <c r="CZ830" s="70" t="e">
        <f t="shared" ref="CZ830:CZ893" si="849">TEXT($I$3,"00000")&lt;&gt;MID(F29,1,SEARCH("/",F29)-1)</f>
        <v>#VALUE!</v>
      </c>
      <c r="DA830" s="70" t="e">
        <f t="shared" ref="DA830:DA893" si="850">MID(F29,1,SEARCH("/",F29)-1)</f>
        <v>#VALUE!</v>
      </c>
      <c r="DB830" s="70"/>
      <c r="DC830" s="70"/>
      <c r="DD830" s="70"/>
      <c r="DE830" s="70"/>
      <c r="DF830" s="70"/>
      <c r="DG830" s="70"/>
      <c r="DH830" s="70"/>
      <c r="DI830" s="70"/>
      <c r="DJ830" s="70"/>
      <c r="DK830" s="70"/>
      <c r="DL830" s="70"/>
      <c r="DM830" s="70"/>
      <c r="DN830" s="70"/>
      <c r="DO830" s="70"/>
      <c r="DP830" s="70"/>
      <c r="DQ830" s="70"/>
      <c r="DR830" s="70"/>
      <c r="DS830" s="70"/>
      <c r="DT830" s="70">
        <f t="shared" si="847"/>
        <v>0</v>
      </c>
      <c r="DU830" s="70">
        <f t="shared" si="848"/>
        <v>0</v>
      </c>
      <c r="DV830" s="70"/>
      <c r="DW830" s="70"/>
      <c r="DX830" s="70"/>
      <c r="DY830" s="70"/>
      <c r="DZ830" s="70"/>
      <c r="EA830" s="70"/>
    </row>
    <row r="831" spans="18:131" x14ac:dyDescent="0.25">
      <c r="R831" s="70"/>
      <c r="S831" s="70"/>
      <c r="T831" s="99" t="s">
        <v>1803</v>
      </c>
      <c r="U831" s="146" t="s">
        <v>1804</v>
      </c>
      <c r="V831" s="70"/>
      <c r="W831" s="70"/>
      <c r="X831" s="70"/>
      <c r="Y831" s="70"/>
      <c r="AG831" s="135"/>
      <c r="AH831" s="70"/>
      <c r="AI831" s="99"/>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t="str">
        <f t="shared" si="842"/>
        <v/>
      </c>
      <c r="BF831" s="70">
        <v>19</v>
      </c>
      <c r="BG831" s="70"/>
      <c r="BH831" s="70"/>
      <c r="BI831" s="70"/>
      <c r="BJ831" s="70"/>
      <c r="BK831" s="70"/>
      <c r="BL831" s="70"/>
      <c r="BM831" s="70"/>
      <c r="BN831" s="70"/>
      <c r="BO831" s="70"/>
      <c r="BP831" s="70"/>
      <c r="BQ831" s="70"/>
      <c r="BR831" s="70"/>
      <c r="BS831" s="70"/>
      <c r="BT831" s="70"/>
      <c r="BU831" s="70"/>
      <c r="CT831" s="70"/>
      <c r="CU831" s="70">
        <f t="shared" si="843"/>
        <v>0</v>
      </c>
      <c r="CV831" s="70">
        <f t="shared" si="844"/>
        <v>0</v>
      </c>
      <c r="CW831" s="70"/>
      <c r="CX831" s="70"/>
      <c r="CY831" s="70"/>
      <c r="CZ831" s="70" t="e">
        <f t="shared" si="849"/>
        <v>#VALUE!</v>
      </c>
      <c r="DA831" s="70" t="e">
        <f t="shared" si="850"/>
        <v>#VALUE!</v>
      </c>
      <c r="DB831" s="70"/>
      <c r="DC831" s="70"/>
      <c r="DD831" s="70"/>
      <c r="DE831" s="70"/>
      <c r="DF831" s="70"/>
      <c r="DG831" s="70"/>
      <c r="DH831" s="70"/>
      <c r="DI831" s="70"/>
      <c r="DJ831" s="70"/>
      <c r="DK831" s="70"/>
      <c r="DL831" s="70"/>
      <c r="DM831" s="70"/>
      <c r="DN831" s="70"/>
      <c r="DO831" s="70"/>
      <c r="DP831" s="70"/>
      <c r="DQ831" s="70"/>
      <c r="DR831" s="70"/>
      <c r="DS831" s="70"/>
      <c r="DT831" s="70">
        <f t="shared" si="847"/>
        <v>0</v>
      </c>
      <c r="DU831" s="70">
        <f t="shared" si="848"/>
        <v>0</v>
      </c>
      <c r="DV831" s="70"/>
      <c r="DW831" s="70"/>
      <c r="DX831" s="70"/>
      <c r="DY831" s="70"/>
      <c r="DZ831" s="70"/>
      <c r="EA831" s="70"/>
    </row>
    <row r="832" spans="18:131" x14ac:dyDescent="0.25">
      <c r="R832" s="70"/>
      <c r="S832" s="70"/>
      <c r="T832" s="99" t="s">
        <v>1805</v>
      </c>
      <c r="U832" s="146" t="s">
        <v>1806</v>
      </c>
      <c r="V832" s="70"/>
      <c r="W832" s="70"/>
      <c r="X832" s="70"/>
      <c r="Y832" s="70"/>
      <c r="AG832" s="135"/>
      <c r="AH832" s="70"/>
      <c r="AI832" s="99"/>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t="str">
        <f t="shared" si="842"/>
        <v/>
      </c>
      <c r="BF832" s="70">
        <v>20</v>
      </c>
      <c r="BG832" s="70"/>
      <c r="BH832" s="70"/>
      <c r="BI832" s="70"/>
      <c r="BJ832" s="70"/>
      <c r="BK832" s="70"/>
      <c r="BL832" s="70"/>
      <c r="BM832" s="70"/>
      <c r="BN832" s="70"/>
      <c r="BO832" s="70"/>
      <c r="BP832" s="70"/>
      <c r="BQ832" s="70"/>
      <c r="BR832" s="70"/>
      <c r="BS832" s="70"/>
      <c r="BT832" s="70"/>
      <c r="BU832" s="70"/>
      <c r="CT832" s="70"/>
      <c r="CU832" s="70">
        <f t="shared" si="843"/>
        <v>0</v>
      </c>
      <c r="CV832" s="70">
        <f t="shared" si="844"/>
        <v>0</v>
      </c>
      <c r="CW832" s="70"/>
      <c r="CX832" s="70"/>
      <c r="CY832" s="70"/>
      <c r="CZ832" s="70" t="e">
        <f t="shared" si="849"/>
        <v>#VALUE!</v>
      </c>
      <c r="DA832" s="70" t="e">
        <f t="shared" si="850"/>
        <v>#VALUE!</v>
      </c>
      <c r="DB832" s="70"/>
      <c r="DC832" s="70"/>
      <c r="DD832" s="70"/>
      <c r="DE832" s="70"/>
      <c r="DF832" s="70"/>
      <c r="DG832" s="70"/>
      <c r="DH832" s="70"/>
      <c r="DI832" s="70"/>
      <c r="DJ832" s="70"/>
      <c r="DK832" s="70"/>
      <c r="DL832" s="70"/>
      <c r="DM832" s="70"/>
      <c r="DN832" s="70"/>
      <c r="DO832" s="70"/>
      <c r="DP832" s="70"/>
      <c r="DQ832" s="70"/>
      <c r="DR832" s="70"/>
      <c r="DS832" s="70"/>
      <c r="DT832" s="70">
        <f t="shared" si="847"/>
        <v>0</v>
      </c>
      <c r="DU832" s="70">
        <f t="shared" si="848"/>
        <v>0</v>
      </c>
      <c r="DV832" s="70"/>
      <c r="DW832" s="70"/>
      <c r="DX832" s="70"/>
      <c r="DY832" s="70"/>
      <c r="DZ832" s="70"/>
      <c r="EA832" s="70"/>
    </row>
    <row r="833" spans="18:131" x14ac:dyDescent="0.25">
      <c r="R833" s="70"/>
      <c r="S833" s="70"/>
      <c r="T833" s="99" t="s">
        <v>1807</v>
      </c>
      <c r="U833" s="146" t="s">
        <v>1808</v>
      </c>
      <c r="V833" s="70"/>
      <c r="W833" s="70"/>
      <c r="X833" s="70"/>
      <c r="Y833" s="70"/>
      <c r="AG833" s="135"/>
      <c r="AH833" s="70"/>
      <c r="AI833" s="99"/>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t="str">
        <f t="shared" si="842"/>
        <v/>
      </c>
      <c r="BF833" s="70">
        <v>21</v>
      </c>
      <c r="BG833" s="70"/>
      <c r="BH833" s="70"/>
      <c r="BI833" s="70"/>
      <c r="BJ833" s="70"/>
      <c r="BK833" s="70"/>
      <c r="BL833" s="70"/>
      <c r="BM833" s="70"/>
      <c r="BN833" s="70"/>
      <c r="BO833" s="70"/>
      <c r="BP833" s="70"/>
      <c r="BQ833" s="70"/>
      <c r="BR833" s="70"/>
      <c r="BS833" s="70"/>
      <c r="BT833" s="70"/>
      <c r="BU833" s="70"/>
      <c r="CT833" s="70"/>
      <c r="CU833" s="70">
        <f t="shared" si="843"/>
        <v>0</v>
      </c>
      <c r="CV833" s="70">
        <f t="shared" si="844"/>
        <v>0</v>
      </c>
      <c r="CW833" s="70"/>
      <c r="CX833" s="70"/>
      <c r="CY833" s="70"/>
      <c r="CZ833" s="70" t="e">
        <f t="shared" si="849"/>
        <v>#VALUE!</v>
      </c>
      <c r="DA833" s="70" t="e">
        <f t="shared" si="850"/>
        <v>#VALUE!</v>
      </c>
      <c r="DB833" s="70"/>
      <c r="DC833" s="70"/>
      <c r="DD833" s="70"/>
      <c r="DE833" s="70"/>
      <c r="DF833" s="70"/>
      <c r="DG833" s="70"/>
      <c r="DH833" s="70"/>
      <c r="DI833" s="70"/>
      <c r="DJ833" s="70"/>
      <c r="DK833" s="70"/>
      <c r="DL833" s="70"/>
      <c r="DM833" s="70"/>
      <c r="DN833" s="70"/>
      <c r="DO833" s="70"/>
      <c r="DP833" s="70"/>
      <c r="DQ833" s="70"/>
      <c r="DR833" s="70"/>
      <c r="DS833" s="70"/>
      <c r="DT833" s="70">
        <f t="shared" si="847"/>
        <v>0</v>
      </c>
      <c r="DU833" s="70">
        <f t="shared" si="848"/>
        <v>0</v>
      </c>
      <c r="DV833" s="70"/>
      <c r="DW833" s="70"/>
      <c r="DX833" s="70"/>
      <c r="DY833" s="70"/>
      <c r="DZ833" s="70"/>
      <c r="EA833" s="70"/>
    </row>
    <row r="834" spans="18:131" x14ac:dyDescent="0.25">
      <c r="R834" s="70"/>
      <c r="S834" s="70"/>
      <c r="T834" s="99" t="s">
        <v>1809</v>
      </c>
      <c r="U834" s="146" t="s">
        <v>1810</v>
      </c>
      <c r="V834" s="70"/>
      <c r="W834" s="70"/>
      <c r="X834" s="70"/>
      <c r="Y834" s="70"/>
      <c r="AG834" s="135"/>
      <c r="AH834" s="70"/>
      <c r="AI834" s="99"/>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t="str">
        <f t="shared" si="842"/>
        <v/>
      </c>
      <c r="BF834" s="70">
        <v>22</v>
      </c>
      <c r="BG834" s="70"/>
      <c r="BH834" s="70"/>
      <c r="BI834" s="70"/>
      <c r="BJ834" s="70"/>
      <c r="BK834" s="70"/>
      <c r="BL834" s="70"/>
      <c r="BM834" s="70"/>
      <c r="BN834" s="70"/>
      <c r="BO834" s="70"/>
      <c r="BP834" s="70"/>
      <c r="BQ834" s="70"/>
      <c r="BR834" s="70"/>
      <c r="BS834" s="70"/>
      <c r="BT834" s="70"/>
      <c r="BU834" s="70"/>
      <c r="CT834" s="70"/>
      <c r="CU834" s="70">
        <f t="shared" si="843"/>
        <v>0</v>
      </c>
      <c r="CV834" s="70">
        <f t="shared" si="844"/>
        <v>0</v>
      </c>
      <c r="CW834" s="70"/>
      <c r="CX834" s="70"/>
      <c r="CY834" s="70"/>
      <c r="CZ834" s="70" t="e">
        <f t="shared" si="849"/>
        <v>#VALUE!</v>
      </c>
      <c r="DA834" s="70" t="e">
        <f t="shared" si="850"/>
        <v>#VALUE!</v>
      </c>
      <c r="DB834" s="70"/>
      <c r="DC834" s="70"/>
      <c r="DD834" s="70"/>
      <c r="DE834" s="70"/>
      <c r="DF834" s="70"/>
      <c r="DG834" s="70"/>
      <c r="DH834" s="70"/>
      <c r="DI834" s="70"/>
      <c r="DJ834" s="70"/>
      <c r="DK834" s="70"/>
      <c r="DL834" s="70"/>
      <c r="DM834" s="70"/>
      <c r="DN834" s="70"/>
      <c r="DO834" s="70"/>
      <c r="DP834" s="70"/>
      <c r="DQ834" s="70"/>
      <c r="DR834" s="70"/>
      <c r="DS834" s="70"/>
      <c r="DT834" s="70">
        <f t="shared" si="847"/>
        <v>0</v>
      </c>
      <c r="DU834" s="70">
        <f t="shared" si="848"/>
        <v>0</v>
      </c>
      <c r="DV834" s="70"/>
      <c r="DW834" s="70"/>
      <c r="DX834" s="70"/>
      <c r="DY834" s="70"/>
      <c r="DZ834" s="70"/>
      <c r="EA834" s="70"/>
    </row>
    <row r="835" spans="18:131" x14ac:dyDescent="0.25">
      <c r="R835" s="70"/>
      <c r="S835" s="70"/>
      <c r="T835" s="99" t="s">
        <v>1811</v>
      </c>
      <c r="U835" s="146" t="s">
        <v>1812</v>
      </c>
      <c r="V835" s="70"/>
      <c r="W835" s="70"/>
      <c r="X835" s="70"/>
      <c r="Y835" s="70"/>
      <c r="AG835" s="135"/>
      <c r="AH835" s="70"/>
      <c r="AI835" s="99"/>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t="str">
        <f t="shared" si="842"/>
        <v/>
      </c>
      <c r="BF835" s="70">
        <v>23</v>
      </c>
      <c r="BG835" s="70"/>
      <c r="BH835" s="70"/>
      <c r="BI835" s="70"/>
      <c r="BJ835" s="70"/>
      <c r="BK835" s="70"/>
      <c r="BL835" s="70"/>
      <c r="BM835" s="70"/>
      <c r="BN835" s="70"/>
      <c r="BO835" s="70"/>
      <c r="BP835" s="70"/>
      <c r="BQ835" s="70"/>
      <c r="BR835" s="70"/>
      <c r="BS835" s="70"/>
      <c r="BT835" s="70"/>
      <c r="BU835" s="70"/>
      <c r="CT835" s="70"/>
      <c r="CU835" s="70">
        <f t="shared" si="843"/>
        <v>0</v>
      </c>
      <c r="CV835" s="70">
        <f t="shared" si="844"/>
        <v>0</v>
      </c>
      <c r="CW835" s="70"/>
      <c r="CX835" s="70"/>
      <c r="CY835" s="70"/>
      <c r="CZ835" s="70" t="e">
        <f t="shared" si="849"/>
        <v>#VALUE!</v>
      </c>
      <c r="DA835" s="70" t="e">
        <f t="shared" si="850"/>
        <v>#VALUE!</v>
      </c>
      <c r="DB835" s="70"/>
      <c r="DC835" s="70"/>
      <c r="DD835" s="70"/>
      <c r="DE835" s="70"/>
      <c r="DF835" s="70"/>
      <c r="DG835" s="70"/>
      <c r="DH835" s="70"/>
      <c r="DI835" s="70"/>
      <c r="DJ835" s="70"/>
      <c r="DK835" s="70"/>
      <c r="DL835" s="70"/>
      <c r="DM835" s="70"/>
      <c r="DN835" s="70"/>
      <c r="DO835" s="70"/>
      <c r="DP835" s="70"/>
      <c r="DQ835" s="70"/>
      <c r="DR835" s="70"/>
      <c r="DS835" s="70"/>
      <c r="DT835" s="70">
        <f t="shared" si="847"/>
        <v>0</v>
      </c>
      <c r="DU835" s="70">
        <f t="shared" si="848"/>
        <v>0</v>
      </c>
      <c r="DV835" s="70"/>
      <c r="DW835" s="70"/>
      <c r="DX835" s="70"/>
      <c r="DY835" s="70"/>
      <c r="DZ835" s="70"/>
      <c r="EA835" s="70"/>
    </row>
    <row r="836" spans="18:131" x14ac:dyDescent="0.25">
      <c r="R836" s="70"/>
      <c r="S836" s="70"/>
      <c r="T836" s="99" t="s">
        <v>1813</v>
      </c>
      <c r="U836" s="146" t="s">
        <v>1814</v>
      </c>
      <c r="V836" s="70"/>
      <c r="W836" s="70"/>
      <c r="X836" s="70"/>
      <c r="Y836" s="70"/>
      <c r="AG836" s="135"/>
      <c r="AH836" s="70"/>
      <c r="AI836" s="99"/>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t="str">
        <f t="shared" si="842"/>
        <v/>
      </c>
      <c r="BF836" s="70">
        <v>24</v>
      </c>
      <c r="BG836" s="70"/>
      <c r="BH836" s="70"/>
      <c r="BI836" s="70"/>
      <c r="BJ836" s="70"/>
      <c r="BK836" s="70"/>
      <c r="BL836" s="70"/>
      <c r="BM836" s="70"/>
      <c r="BN836" s="70"/>
      <c r="BO836" s="70"/>
      <c r="BP836" s="70"/>
      <c r="BQ836" s="70"/>
      <c r="BR836" s="70"/>
      <c r="BS836" s="70"/>
      <c r="BT836" s="70"/>
      <c r="BU836" s="70"/>
      <c r="CT836" s="70"/>
      <c r="CU836" s="70">
        <f t="shared" si="843"/>
        <v>0</v>
      </c>
      <c r="CV836" s="70">
        <f t="shared" si="844"/>
        <v>0</v>
      </c>
      <c r="CW836" s="70"/>
      <c r="CX836" s="70"/>
      <c r="CY836" s="70"/>
      <c r="CZ836" s="70" t="e">
        <f t="shared" si="849"/>
        <v>#VALUE!</v>
      </c>
      <c r="DA836" s="70" t="e">
        <f t="shared" si="850"/>
        <v>#VALUE!</v>
      </c>
      <c r="DB836" s="70"/>
      <c r="DC836" s="70"/>
      <c r="DD836" s="70"/>
      <c r="DE836" s="70"/>
      <c r="DF836" s="70"/>
      <c r="DG836" s="70"/>
      <c r="DH836" s="70"/>
      <c r="DI836" s="70"/>
      <c r="DJ836" s="70"/>
      <c r="DK836" s="70"/>
      <c r="DL836" s="70"/>
      <c r="DM836" s="70"/>
      <c r="DN836" s="70"/>
      <c r="DO836" s="70"/>
      <c r="DP836" s="70"/>
      <c r="DQ836" s="70"/>
      <c r="DR836" s="70"/>
      <c r="DS836" s="70"/>
      <c r="DT836" s="70">
        <f t="shared" si="847"/>
        <v>0</v>
      </c>
      <c r="DU836" s="70">
        <f t="shared" si="848"/>
        <v>0</v>
      </c>
      <c r="DV836" s="70"/>
      <c r="DW836" s="70"/>
      <c r="DX836" s="70"/>
      <c r="DY836" s="70"/>
      <c r="DZ836" s="70"/>
      <c r="EA836" s="70"/>
    </row>
    <row r="837" spans="18:131" x14ac:dyDescent="0.25">
      <c r="R837" s="70"/>
      <c r="S837" s="70"/>
      <c r="T837" s="99" t="s">
        <v>1815</v>
      </c>
      <c r="U837" s="146" t="s">
        <v>1816</v>
      </c>
      <c r="V837" s="70"/>
      <c r="W837" s="70"/>
      <c r="X837" s="70"/>
      <c r="Y837" s="70"/>
      <c r="AG837" s="135"/>
      <c r="AH837" s="70"/>
      <c r="AI837" s="99"/>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t="str">
        <f t="shared" si="842"/>
        <v/>
      </c>
      <c r="BF837" s="70">
        <v>25</v>
      </c>
      <c r="BG837" s="70"/>
      <c r="BH837" s="70"/>
      <c r="BI837" s="70"/>
      <c r="BJ837" s="70"/>
      <c r="BK837" s="70"/>
      <c r="BL837" s="70"/>
      <c r="BM837" s="70"/>
      <c r="BN837" s="70"/>
      <c r="BO837" s="70"/>
      <c r="BP837" s="70"/>
      <c r="BQ837" s="70"/>
      <c r="BR837" s="70"/>
      <c r="BS837" s="70"/>
      <c r="BT837" s="70"/>
      <c r="BU837" s="70"/>
      <c r="CT837" s="70"/>
      <c r="CU837" s="70">
        <f t="shared" si="843"/>
        <v>0</v>
      </c>
      <c r="CV837" s="70">
        <f t="shared" si="844"/>
        <v>0</v>
      </c>
      <c r="CW837" s="70"/>
      <c r="CX837" s="70"/>
      <c r="CY837" s="70"/>
      <c r="CZ837" s="70" t="e">
        <f t="shared" si="849"/>
        <v>#VALUE!</v>
      </c>
      <c r="DA837" s="70" t="e">
        <f t="shared" si="850"/>
        <v>#VALUE!</v>
      </c>
      <c r="DB837" s="70"/>
      <c r="DC837" s="70"/>
      <c r="DD837" s="70"/>
      <c r="DE837" s="70"/>
      <c r="DF837" s="70"/>
      <c r="DG837" s="70"/>
      <c r="DH837" s="70"/>
      <c r="DI837" s="70"/>
      <c r="DJ837" s="70"/>
      <c r="DK837" s="70"/>
      <c r="DL837" s="70"/>
      <c r="DM837" s="70"/>
      <c r="DN837" s="70"/>
      <c r="DO837" s="70"/>
      <c r="DP837" s="70"/>
      <c r="DQ837" s="70"/>
      <c r="DR837" s="70"/>
      <c r="DS837" s="70"/>
      <c r="DT837" s="70">
        <f t="shared" si="847"/>
        <v>0</v>
      </c>
      <c r="DU837" s="70">
        <f t="shared" si="848"/>
        <v>0</v>
      </c>
      <c r="DV837" s="70"/>
      <c r="DW837" s="70"/>
      <c r="DX837" s="70"/>
      <c r="DY837" s="70"/>
      <c r="DZ837" s="70"/>
      <c r="EA837" s="70"/>
    </row>
    <row r="838" spans="18:131" x14ac:dyDescent="0.25">
      <c r="R838" s="70"/>
      <c r="S838" s="70"/>
      <c r="T838" s="99" t="s">
        <v>1817</v>
      </c>
      <c r="U838" s="146" t="s">
        <v>1818</v>
      </c>
      <c r="V838" s="70"/>
      <c r="W838" s="70"/>
      <c r="X838" s="70"/>
      <c r="Y838" s="70"/>
      <c r="AG838" s="135"/>
      <c r="AH838" s="70"/>
      <c r="AI838" s="99"/>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t="str">
        <f t="shared" si="842"/>
        <v/>
      </c>
      <c r="BF838" s="70">
        <v>26</v>
      </c>
      <c r="BG838" s="70"/>
      <c r="BH838" s="70"/>
      <c r="BI838" s="70"/>
      <c r="BJ838" s="70"/>
      <c r="BK838" s="70"/>
      <c r="BL838" s="70"/>
      <c r="BM838" s="70"/>
      <c r="BN838" s="70"/>
      <c r="BO838" s="70"/>
      <c r="BP838" s="70"/>
      <c r="BQ838" s="70"/>
      <c r="BR838" s="70"/>
      <c r="BS838" s="70"/>
      <c r="BT838" s="70"/>
      <c r="BU838" s="70"/>
      <c r="CT838" s="70"/>
      <c r="CU838" s="70">
        <f t="shared" si="843"/>
        <v>0</v>
      </c>
      <c r="CV838" s="70">
        <f t="shared" si="844"/>
        <v>0</v>
      </c>
      <c r="CW838" s="70"/>
      <c r="CX838" s="70"/>
      <c r="CY838" s="70"/>
      <c r="CZ838" s="70" t="e">
        <f t="shared" si="849"/>
        <v>#VALUE!</v>
      </c>
      <c r="DA838" s="70" t="e">
        <f t="shared" si="850"/>
        <v>#VALUE!</v>
      </c>
      <c r="DB838" s="70"/>
      <c r="DC838" s="70"/>
      <c r="DD838" s="70"/>
      <c r="DE838" s="70"/>
      <c r="DF838" s="70"/>
      <c r="DG838" s="70"/>
      <c r="DH838" s="70"/>
      <c r="DI838" s="70"/>
      <c r="DJ838" s="70"/>
      <c r="DK838" s="70"/>
      <c r="DL838" s="70"/>
      <c r="DM838" s="70"/>
      <c r="DN838" s="70"/>
      <c r="DO838" s="70"/>
      <c r="DP838" s="70"/>
      <c r="DQ838" s="70"/>
      <c r="DR838" s="70"/>
      <c r="DS838" s="70"/>
      <c r="DT838" s="70">
        <f t="shared" si="847"/>
        <v>0</v>
      </c>
      <c r="DU838" s="70">
        <f t="shared" si="848"/>
        <v>0</v>
      </c>
      <c r="DV838" s="70"/>
      <c r="DW838" s="70"/>
      <c r="DX838" s="70"/>
      <c r="DY838" s="70"/>
      <c r="DZ838" s="70"/>
      <c r="EA838" s="70"/>
    </row>
    <row r="839" spans="18:131" x14ac:dyDescent="0.25">
      <c r="R839" s="70"/>
      <c r="S839" s="70"/>
      <c r="T839" s="99" t="s">
        <v>1819</v>
      </c>
      <c r="U839" s="146" t="s">
        <v>1820</v>
      </c>
      <c r="V839" s="70"/>
      <c r="W839" s="70"/>
      <c r="X839" s="70"/>
      <c r="Y839" s="70"/>
      <c r="AG839" s="135"/>
      <c r="AH839" s="70"/>
      <c r="AI839" s="99"/>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t="str">
        <f t="shared" si="842"/>
        <v/>
      </c>
      <c r="BF839" s="70">
        <v>27</v>
      </c>
      <c r="BG839" s="70"/>
      <c r="BH839" s="70"/>
      <c r="BI839" s="70"/>
      <c r="BJ839" s="70"/>
      <c r="BK839" s="70"/>
      <c r="BL839" s="70"/>
      <c r="BM839" s="70"/>
      <c r="BN839" s="70"/>
      <c r="BO839" s="70"/>
      <c r="BP839" s="70"/>
      <c r="BQ839" s="70"/>
      <c r="BR839" s="70"/>
      <c r="BS839" s="70"/>
      <c r="BT839" s="70"/>
      <c r="BU839" s="70"/>
      <c r="CT839" s="70"/>
      <c r="CU839" s="70">
        <f t="shared" si="843"/>
        <v>0</v>
      </c>
      <c r="CV839" s="70">
        <f t="shared" si="844"/>
        <v>0</v>
      </c>
      <c r="CW839" s="70"/>
      <c r="CX839" s="70"/>
      <c r="CY839" s="70"/>
      <c r="CZ839" s="70" t="e">
        <f t="shared" si="849"/>
        <v>#VALUE!</v>
      </c>
      <c r="DA839" s="70" t="e">
        <f t="shared" si="850"/>
        <v>#VALUE!</v>
      </c>
      <c r="DB839" s="70"/>
      <c r="DC839" s="70"/>
      <c r="DD839" s="70"/>
      <c r="DE839" s="70"/>
      <c r="DF839" s="70"/>
      <c r="DG839" s="70"/>
      <c r="DH839" s="70"/>
      <c r="DI839" s="70"/>
      <c r="DJ839" s="70"/>
      <c r="DK839" s="70"/>
      <c r="DL839" s="70"/>
      <c r="DM839" s="70"/>
      <c r="DN839" s="70"/>
      <c r="DO839" s="70"/>
      <c r="DP839" s="70"/>
      <c r="DQ839" s="70"/>
      <c r="DR839" s="70"/>
      <c r="DS839" s="70"/>
      <c r="DT839" s="70">
        <f t="shared" si="847"/>
        <v>0</v>
      </c>
      <c r="DU839" s="70">
        <f t="shared" si="848"/>
        <v>0</v>
      </c>
      <c r="DV839" s="70"/>
      <c r="DW839" s="70"/>
      <c r="DX839" s="70"/>
      <c r="DY839" s="70"/>
      <c r="DZ839" s="70"/>
      <c r="EA839" s="70"/>
    </row>
    <row r="840" spans="18:131" x14ac:dyDescent="0.25">
      <c r="R840" s="70"/>
      <c r="S840" s="70"/>
      <c r="T840" s="99" t="s">
        <v>1821</v>
      </c>
      <c r="U840" s="146" t="s">
        <v>1822</v>
      </c>
      <c r="V840" s="70"/>
      <c r="W840" s="70"/>
      <c r="X840" s="70"/>
      <c r="Y840" s="70"/>
      <c r="AG840" s="135"/>
      <c r="AH840" s="70"/>
      <c r="AI840" s="99"/>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t="str">
        <f t="shared" si="842"/>
        <v/>
      </c>
      <c r="BF840" s="70">
        <v>28</v>
      </c>
      <c r="BG840" s="70"/>
      <c r="BH840" s="70"/>
      <c r="BI840" s="70"/>
      <c r="BJ840" s="70"/>
      <c r="BK840" s="70"/>
      <c r="BL840" s="70"/>
      <c r="BM840" s="70"/>
      <c r="BN840" s="70"/>
      <c r="BO840" s="70"/>
      <c r="BP840" s="70"/>
      <c r="BQ840" s="70"/>
      <c r="BR840" s="70"/>
      <c r="BS840" s="70"/>
      <c r="BT840" s="70"/>
      <c r="BU840" s="70"/>
      <c r="CT840" s="70"/>
      <c r="CU840" s="70">
        <f t="shared" si="843"/>
        <v>0</v>
      </c>
      <c r="CV840" s="70">
        <f t="shared" si="844"/>
        <v>0</v>
      </c>
      <c r="CW840" s="70"/>
      <c r="CX840" s="70"/>
      <c r="CY840" s="70"/>
      <c r="CZ840" s="70" t="e">
        <f t="shared" si="849"/>
        <v>#VALUE!</v>
      </c>
      <c r="DA840" s="70" t="e">
        <f t="shared" si="850"/>
        <v>#VALUE!</v>
      </c>
      <c r="DB840" s="70"/>
      <c r="DC840" s="70"/>
      <c r="DD840" s="70"/>
      <c r="DE840" s="70"/>
      <c r="DF840" s="70"/>
      <c r="DG840" s="70"/>
      <c r="DH840" s="70"/>
      <c r="DI840" s="70"/>
      <c r="DJ840" s="70"/>
      <c r="DK840" s="70"/>
      <c r="DL840" s="70"/>
      <c r="DM840" s="70"/>
      <c r="DN840" s="70"/>
      <c r="DO840" s="70"/>
      <c r="DP840" s="70"/>
      <c r="DQ840" s="70"/>
      <c r="DR840" s="70"/>
      <c r="DS840" s="70"/>
      <c r="DT840" s="70">
        <f t="shared" si="847"/>
        <v>0</v>
      </c>
      <c r="DU840" s="70">
        <f t="shared" si="848"/>
        <v>0</v>
      </c>
      <c r="DV840" s="70"/>
      <c r="DW840" s="70"/>
      <c r="DX840" s="70"/>
      <c r="DY840" s="70"/>
      <c r="DZ840" s="70"/>
      <c r="EA840" s="70"/>
    </row>
    <row r="841" spans="18:131" x14ac:dyDescent="0.25">
      <c r="R841" s="70"/>
      <c r="S841" s="70"/>
      <c r="T841" s="99" t="s">
        <v>1823</v>
      </c>
      <c r="U841" s="146" t="s">
        <v>1824</v>
      </c>
      <c r="V841" s="70"/>
      <c r="W841" s="70"/>
      <c r="X841" s="70"/>
      <c r="Y841" s="70"/>
      <c r="AG841" s="135"/>
      <c r="AH841" s="70"/>
      <c r="AI841" s="99"/>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t="str">
        <f t="shared" si="842"/>
        <v/>
      </c>
      <c r="BF841" s="70">
        <v>29</v>
      </c>
      <c r="BG841" s="70"/>
      <c r="BH841" s="70"/>
      <c r="BI841" s="70"/>
      <c r="BJ841" s="70"/>
      <c r="BK841" s="70"/>
      <c r="BL841" s="70"/>
      <c r="BM841" s="70"/>
      <c r="BN841" s="70"/>
      <c r="BO841" s="70"/>
      <c r="BP841" s="70"/>
      <c r="BQ841" s="70"/>
      <c r="BR841" s="70"/>
      <c r="BS841" s="70"/>
      <c r="BT841" s="70"/>
      <c r="BU841" s="70"/>
      <c r="CT841" s="70"/>
      <c r="CU841" s="70">
        <f t="shared" si="843"/>
        <v>0</v>
      </c>
      <c r="CV841" s="70">
        <f t="shared" si="844"/>
        <v>0</v>
      </c>
      <c r="CW841" s="70"/>
      <c r="CX841" s="70"/>
      <c r="CY841" s="70"/>
      <c r="CZ841" s="70" t="e">
        <f t="shared" si="849"/>
        <v>#VALUE!</v>
      </c>
      <c r="DA841" s="70" t="e">
        <f t="shared" si="850"/>
        <v>#VALUE!</v>
      </c>
      <c r="DB841" s="70"/>
      <c r="DC841" s="70"/>
      <c r="DD841" s="70"/>
      <c r="DE841" s="70"/>
      <c r="DF841" s="70"/>
      <c r="DG841" s="70"/>
      <c r="DH841" s="70"/>
      <c r="DI841" s="70"/>
      <c r="DJ841" s="70"/>
      <c r="DK841" s="70"/>
      <c r="DL841" s="70"/>
      <c r="DM841" s="70"/>
      <c r="DN841" s="70"/>
      <c r="DO841" s="70"/>
      <c r="DP841" s="70"/>
      <c r="DQ841" s="70"/>
      <c r="DR841" s="70"/>
      <c r="DS841" s="70"/>
      <c r="DT841" s="70">
        <f t="shared" si="847"/>
        <v>0</v>
      </c>
      <c r="DU841" s="70">
        <f t="shared" si="848"/>
        <v>0</v>
      </c>
      <c r="DV841" s="70"/>
      <c r="DW841" s="70"/>
      <c r="DX841" s="70"/>
      <c r="DY841" s="70"/>
      <c r="DZ841" s="70"/>
      <c r="EA841" s="70"/>
    </row>
    <row r="842" spans="18:131" x14ac:dyDescent="0.25">
      <c r="R842" s="70"/>
      <c r="S842" s="70"/>
      <c r="T842" s="99" t="s">
        <v>1825</v>
      </c>
      <c r="U842" s="146" t="s">
        <v>1826</v>
      </c>
      <c r="V842" s="70"/>
      <c r="W842" s="70"/>
      <c r="X842" s="70"/>
      <c r="Y842" s="70"/>
      <c r="AG842" s="135"/>
      <c r="AH842" s="70"/>
      <c r="AI842" s="99"/>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t="str">
        <f t="shared" si="842"/>
        <v/>
      </c>
      <c r="BF842" s="70">
        <v>30</v>
      </c>
      <c r="BG842" s="70"/>
      <c r="BH842" s="70"/>
      <c r="BI842" s="70"/>
      <c r="BJ842" s="70"/>
      <c r="BK842" s="70"/>
      <c r="BL842" s="70"/>
      <c r="BM842" s="70"/>
      <c r="BN842" s="70"/>
      <c r="BO842" s="70"/>
      <c r="BP842" s="70"/>
      <c r="BQ842" s="70"/>
      <c r="BR842" s="70"/>
      <c r="BS842" s="70"/>
      <c r="BT842" s="70"/>
      <c r="BU842" s="70"/>
      <c r="CT842" s="70"/>
      <c r="CU842" s="70">
        <f t="shared" si="843"/>
        <v>0</v>
      </c>
      <c r="CV842" s="70">
        <f t="shared" si="844"/>
        <v>0</v>
      </c>
      <c r="CW842" s="70"/>
      <c r="CX842" s="70"/>
      <c r="CY842" s="70"/>
      <c r="CZ842" s="70" t="e">
        <f t="shared" si="849"/>
        <v>#VALUE!</v>
      </c>
      <c r="DA842" s="70" t="e">
        <f t="shared" si="850"/>
        <v>#VALUE!</v>
      </c>
      <c r="DB842" s="70"/>
      <c r="DC842" s="70"/>
      <c r="DD842" s="70"/>
      <c r="DE842" s="70"/>
      <c r="DF842" s="70"/>
      <c r="DG842" s="70"/>
      <c r="DH842" s="70"/>
      <c r="DI842" s="70"/>
      <c r="DJ842" s="70"/>
      <c r="DK842" s="70"/>
      <c r="DL842" s="70"/>
      <c r="DM842" s="70"/>
      <c r="DN842" s="70"/>
      <c r="DO842" s="70"/>
      <c r="DP842" s="70"/>
      <c r="DQ842" s="70"/>
      <c r="DR842" s="70"/>
      <c r="DS842" s="70"/>
      <c r="DT842" s="70">
        <f t="shared" si="847"/>
        <v>0</v>
      </c>
      <c r="DU842" s="70">
        <f t="shared" si="848"/>
        <v>0</v>
      </c>
      <c r="DV842" s="70"/>
      <c r="DW842" s="70"/>
      <c r="DX842" s="70"/>
      <c r="DY842" s="70"/>
      <c r="DZ842" s="70"/>
      <c r="EA842" s="70"/>
    </row>
    <row r="843" spans="18:131" x14ac:dyDescent="0.25">
      <c r="R843" s="70"/>
      <c r="S843" s="70"/>
      <c r="T843" s="99" t="s">
        <v>1827</v>
      </c>
      <c r="U843" s="146" t="s">
        <v>1828</v>
      </c>
      <c r="V843" s="70"/>
      <c r="W843" s="70"/>
      <c r="X843" s="70"/>
      <c r="Y843" s="70"/>
      <c r="AG843" s="135"/>
      <c r="AH843" s="70"/>
      <c r="AI843" s="99"/>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t="str">
        <f t="shared" si="842"/>
        <v/>
      </c>
      <c r="BF843" s="70">
        <v>31</v>
      </c>
      <c r="BG843" s="70"/>
      <c r="BH843" s="70"/>
      <c r="BI843" s="70"/>
      <c r="BJ843" s="70"/>
      <c r="BK843" s="70"/>
      <c r="BL843" s="70"/>
      <c r="BM843" s="70"/>
      <c r="BN843" s="70"/>
      <c r="BO843" s="70"/>
      <c r="BP843" s="70"/>
      <c r="BQ843" s="70"/>
      <c r="BR843" s="70"/>
      <c r="BS843" s="70"/>
      <c r="BT843" s="70"/>
      <c r="BU843" s="70"/>
      <c r="CT843" s="70"/>
      <c r="CU843" s="70">
        <f t="shared" si="843"/>
        <v>0</v>
      </c>
      <c r="CV843" s="70">
        <f t="shared" si="844"/>
        <v>0</v>
      </c>
      <c r="CW843" s="70"/>
      <c r="CX843" s="70"/>
      <c r="CY843" s="70"/>
      <c r="CZ843" s="70" t="e">
        <f t="shared" si="849"/>
        <v>#VALUE!</v>
      </c>
      <c r="DA843" s="70" t="e">
        <f t="shared" si="850"/>
        <v>#VALUE!</v>
      </c>
      <c r="DB843" s="70"/>
      <c r="DC843" s="70"/>
      <c r="DD843" s="70"/>
      <c r="DE843" s="70"/>
      <c r="DF843" s="70"/>
      <c r="DG843" s="70"/>
      <c r="DH843" s="70"/>
      <c r="DI843" s="70"/>
      <c r="DJ843" s="70"/>
      <c r="DK843" s="70"/>
      <c r="DL843" s="70"/>
      <c r="DM843" s="70"/>
      <c r="DN843" s="70"/>
      <c r="DO843" s="70"/>
      <c r="DP843" s="70"/>
      <c r="DQ843" s="70"/>
      <c r="DR843" s="70"/>
      <c r="DS843" s="70"/>
      <c r="DT843" s="70">
        <f t="shared" si="847"/>
        <v>0</v>
      </c>
      <c r="DU843" s="70">
        <f t="shared" si="848"/>
        <v>0</v>
      </c>
      <c r="DV843" s="70"/>
      <c r="DW843" s="70"/>
      <c r="DX843" s="70"/>
      <c r="DY843" s="70"/>
      <c r="DZ843" s="70"/>
      <c r="EA843" s="70"/>
    </row>
    <row r="844" spans="18:131" x14ac:dyDescent="0.25">
      <c r="R844" s="70"/>
      <c r="S844" s="70"/>
      <c r="T844" s="99" t="s">
        <v>1829</v>
      </c>
      <c r="U844" s="146" t="s">
        <v>1830</v>
      </c>
      <c r="V844" s="70"/>
      <c r="W844" s="70"/>
      <c r="X844" s="70"/>
      <c r="Y844" s="70"/>
      <c r="AG844" s="135"/>
      <c r="AH844" s="70"/>
      <c r="AI844" s="99"/>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t="str">
        <f t="shared" si="842"/>
        <v/>
      </c>
      <c r="BF844" s="70">
        <v>32</v>
      </c>
      <c r="BG844" s="70"/>
      <c r="BH844" s="70"/>
      <c r="BI844" s="70"/>
      <c r="BJ844" s="70"/>
      <c r="BK844" s="70"/>
      <c r="BL844" s="70"/>
      <c r="BM844" s="70"/>
      <c r="BN844" s="70"/>
      <c r="BO844" s="70"/>
      <c r="BP844" s="70"/>
      <c r="BQ844" s="70"/>
      <c r="BR844" s="70"/>
      <c r="BS844" s="70"/>
      <c r="BT844" s="70"/>
      <c r="BU844" s="70"/>
      <c r="CT844" s="70"/>
      <c r="CU844" s="70">
        <f t="shared" si="843"/>
        <v>0</v>
      </c>
      <c r="CV844" s="70">
        <f t="shared" si="844"/>
        <v>0</v>
      </c>
      <c r="CW844" s="70"/>
      <c r="CX844" s="70"/>
      <c r="CY844" s="70"/>
      <c r="CZ844" s="70" t="e">
        <f t="shared" si="849"/>
        <v>#VALUE!</v>
      </c>
      <c r="DA844" s="70" t="e">
        <f t="shared" si="850"/>
        <v>#VALUE!</v>
      </c>
      <c r="DB844" s="70"/>
      <c r="DC844" s="70"/>
      <c r="DD844" s="70"/>
      <c r="DE844" s="70"/>
      <c r="DF844" s="70"/>
      <c r="DG844" s="70"/>
      <c r="DH844" s="70"/>
      <c r="DI844" s="70"/>
      <c r="DJ844" s="70"/>
      <c r="DK844" s="70"/>
      <c r="DL844" s="70"/>
      <c r="DM844" s="70"/>
      <c r="DN844" s="70"/>
      <c r="DO844" s="70"/>
      <c r="DP844" s="70"/>
      <c r="DQ844" s="70"/>
      <c r="DR844" s="70"/>
      <c r="DS844" s="70"/>
      <c r="DT844" s="70">
        <f t="shared" si="847"/>
        <v>0</v>
      </c>
      <c r="DU844" s="70">
        <f t="shared" si="848"/>
        <v>0</v>
      </c>
      <c r="DV844" s="70"/>
      <c r="DW844" s="70"/>
      <c r="DX844" s="70"/>
      <c r="DY844" s="70"/>
      <c r="DZ844" s="70"/>
      <c r="EA844" s="70"/>
    </row>
    <row r="845" spans="18:131" x14ac:dyDescent="0.25">
      <c r="R845" s="70"/>
      <c r="S845" s="70"/>
      <c r="T845" s="99" t="s">
        <v>1831</v>
      </c>
      <c r="U845" s="146" t="s">
        <v>1832</v>
      </c>
      <c r="V845" s="70"/>
      <c r="W845" s="70"/>
      <c r="X845" s="70"/>
      <c r="Y845" s="70"/>
      <c r="AG845" s="135"/>
      <c r="AH845" s="70"/>
      <c r="AI845" s="99"/>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t="str">
        <f t="shared" si="842"/>
        <v/>
      </c>
      <c r="BF845" s="70">
        <v>33</v>
      </c>
      <c r="BG845" s="70"/>
      <c r="BH845" s="70"/>
      <c r="BI845" s="70"/>
      <c r="BJ845" s="70"/>
      <c r="BK845" s="70"/>
      <c r="BL845" s="70"/>
      <c r="BM845" s="70"/>
      <c r="BN845" s="70"/>
      <c r="BO845" s="70"/>
      <c r="BP845" s="70"/>
      <c r="BQ845" s="70"/>
      <c r="BR845" s="70"/>
      <c r="BS845" s="70"/>
      <c r="BT845" s="70"/>
      <c r="BU845" s="70"/>
      <c r="CT845" s="70"/>
      <c r="CU845" s="70">
        <f t="shared" ref="CU845:CU908" si="851">IF(E44="c",F44,0)</f>
        <v>0</v>
      </c>
      <c r="CV845" s="70">
        <f t="shared" ref="CV845:CV908" si="852">IF(E44="a",F44,0)</f>
        <v>0</v>
      </c>
      <c r="CW845" s="70"/>
      <c r="CX845" s="70"/>
      <c r="CY845" s="70"/>
      <c r="CZ845" s="70" t="e">
        <f t="shared" si="849"/>
        <v>#VALUE!</v>
      </c>
      <c r="DA845" s="70" t="e">
        <f t="shared" si="850"/>
        <v>#VALUE!</v>
      </c>
      <c r="DB845" s="70"/>
      <c r="DC845" s="70"/>
      <c r="DD845" s="70"/>
      <c r="DE845" s="70"/>
      <c r="DF845" s="70"/>
      <c r="DG845" s="70"/>
      <c r="DH845" s="70"/>
      <c r="DI845" s="70"/>
      <c r="DJ845" s="70"/>
      <c r="DK845" s="70"/>
      <c r="DL845" s="70"/>
      <c r="DM845" s="70"/>
      <c r="DN845" s="70"/>
      <c r="DO845" s="70"/>
      <c r="DP845" s="70"/>
      <c r="DQ845" s="70"/>
      <c r="DR845" s="70"/>
      <c r="DS845" s="70"/>
      <c r="DT845" s="70">
        <f t="shared" si="847"/>
        <v>0</v>
      </c>
      <c r="DU845" s="70">
        <f t="shared" si="848"/>
        <v>0</v>
      </c>
      <c r="DV845" s="70"/>
      <c r="DW845" s="70"/>
      <c r="DX845" s="70"/>
      <c r="DY845" s="70"/>
      <c r="DZ845" s="70"/>
      <c r="EA845" s="70"/>
    </row>
    <row r="846" spans="18:131" x14ac:dyDescent="0.25">
      <c r="R846" s="70"/>
      <c r="S846" s="70"/>
      <c r="T846" s="99" t="s">
        <v>1833</v>
      </c>
      <c r="U846" s="146" t="s">
        <v>1834</v>
      </c>
      <c r="V846" s="70"/>
      <c r="W846" s="70"/>
      <c r="X846" s="70"/>
      <c r="Y846" s="70"/>
      <c r="AG846" s="135"/>
      <c r="AH846" s="70"/>
      <c r="AI846" s="99"/>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t="str">
        <f t="shared" si="842"/>
        <v/>
      </c>
      <c r="BF846" s="70">
        <v>34</v>
      </c>
      <c r="BG846" s="70"/>
      <c r="BH846" s="70"/>
      <c r="BI846" s="70"/>
      <c r="BJ846" s="70"/>
      <c r="BK846" s="70"/>
      <c r="BL846" s="70"/>
      <c r="BM846" s="70"/>
      <c r="BN846" s="70"/>
      <c r="BO846" s="70"/>
      <c r="BP846" s="70"/>
      <c r="BQ846" s="70"/>
      <c r="BR846" s="70"/>
      <c r="BS846" s="70"/>
      <c r="BT846" s="70"/>
      <c r="BU846" s="70"/>
      <c r="CT846" s="70"/>
      <c r="CU846" s="70">
        <f t="shared" si="851"/>
        <v>0</v>
      </c>
      <c r="CV846" s="70">
        <f t="shared" si="852"/>
        <v>0</v>
      </c>
      <c r="CW846" s="70"/>
      <c r="CX846" s="70"/>
      <c r="CY846" s="70"/>
      <c r="CZ846" s="70" t="e">
        <f t="shared" si="849"/>
        <v>#VALUE!</v>
      </c>
      <c r="DA846" s="70" t="e">
        <f t="shared" si="850"/>
        <v>#VALUE!</v>
      </c>
      <c r="DB846" s="70"/>
      <c r="DC846" s="70"/>
      <c r="DD846" s="70"/>
      <c r="DE846" s="70"/>
      <c r="DF846" s="70"/>
      <c r="DG846" s="70"/>
      <c r="DH846" s="70"/>
      <c r="DI846" s="70"/>
      <c r="DJ846" s="70"/>
      <c r="DK846" s="70"/>
      <c r="DL846" s="70"/>
      <c r="DM846" s="70"/>
      <c r="DN846" s="70"/>
      <c r="DO846" s="70"/>
      <c r="DP846" s="70"/>
      <c r="DQ846" s="70"/>
      <c r="DR846" s="70"/>
      <c r="DS846" s="70"/>
      <c r="DT846" s="70">
        <f t="shared" si="847"/>
        <v>0</v>
      </c>
      <c r="DU846" s="70">
        <f t="shared" si="848"/>
        <v>0</v>
      </c>
      <c r="DV846" s="70"/>
      <c r="DW846" s="70"/>
      <c r="DX846" s="70"/>
      <c r="DY846" s="70"/>
      <c r="DZ846" s="70"/>
      <c r="EA846" s="70"/>
    </row>
    <row r="847" spans="18:131" x14ac:dyDescent="0.25">
      <c r="R847" s="70"/>
      <c r="S847" s="70"/>
      <c r="T847" s="99" t="s">
        <v>1835</v>
      </c>
      <c r="U847" s="146" t="s">
        <v>1836</v>
      </c>
      <c r="V847" s="70"/>
      <c r="W847" s="70"/>
      <c r="X847" s="70"/>
      <c r="Y847" s="70"/>
      <c r="AG847" s="135"/>
      <c r="AH847" s="70"/>
      <c r="AI847" s="99"/>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t="str">
        <f t="shared" si="842"/>
        <v/>
      </c>
      <c r="BF847" s="70">
        <v>35</v>
      </c>
      <c r="BG847" s="70"/>
      <c r="BH847" s="70"/>
      <c r="BI847" s="70"/>
      <c r="BJ847" s="70"/>
      <c r="BK847" s="70"/>
      <c r="BL847" s="70"/>
      <c r="BM847" s="70"/>
      <c r="BN847" s="70"/>
      <c r="BO847" s="70"/>
      <c r="BP847" s="70"/>
      <c r="BQ847" s="70"/>
      <c r="BR847" s="70"/>
      <c r="BS847" s="70"/>
      <c r="BT847" s="70"/>
      <c r="BU847" s="70"/>
      <c r="CT847" s="70"/>
      <c r="CU847" s="70">
        <f t="shared" si="851"/>
        <v>0</v>
      </c>
      <c r="CV847" s="70">
        <f t="shared" si="852"/>
        <v>0</v>
      </c>
      <c r="CW847" s="70"/>
      <c r="CX847" s="70"/>
      <c r="CY847" s="70"/>
      <c r="CZ847" s="70" t="e">
        <f t="shared" si="849"/>
        <v>#VALUE!</v>
      </c>
      <c r="DA847" s="70" t="e">
        <f t="shared" si="850"/>
        <v>#VALUE!</v>
      </c>
      <c r="DB847" s="70"/>
      <c r="DC847" s="70"/>
      <c r="DD847" s="70"/>
      <c r="DE847" s="70"/>
      <c r="DF847" s="70"/>
      <c r="DG847" s="70"/>
      <c r="DH847" s="70"/>
      <c r="DI847" s="70"/>
      <c r="DJ847" s="70"/>
      <c r="DK847" s="70"/>
      <c r="DL847" s="70"/>
      <c r="DM847" s="70"/>
      <c r="DN847" s="70"/>
      <c r="DO847" s="70"/>
      <c r="DP847" s="70"/>
      <c r="DQ847" s="70"/>
      <c r="DR847" s="70"/>
      <c r="DS847" s="70"/>
      <c r="DT847" s="70">
        <f t="shared" si="847"/>
        <v>0</v>
      </c>
      <c r="DU847" s="70">
        <f t="shared" si="848"/>
        <v>0</v>
      </c>
      <c r="DV847" s="70"/>
      <c r="DW847" s="70"/>
      <c r="DX847" s="70"/>
      <c r="DY847" s="70"/>
      <c r="DZ847" s="70"/>
      <c r="EA847" s="70"/>
    </row>
    <row r="848" spans="18:131" x14ac:dyDescent="0.25">
      <c r="R848" s="70"/>
      <c r="S848" s="70"/>
      <c r="T848" s="99" t="s">
        <v>1837</v>
      </c>
      <c r="U848" s="146" t="s">
        <v>1838</v>
      </c>
      <c r="V848" s="70"/>
      <c r="W848" s="70"/>
      <c r="X848" s="70"/>
      <c r="Y848" s="70"/>
      <c r="AG848" s="135"/>
      <c r="AH848" s="70"/>
      <c r="AI848" s="99"/>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t="str">
        <f t="shared" si="842"/>
        <v/>
      </c>
      <c r="BF848" s="70">
        <v>36</v>
      </c>
      <c r="BG848" s="70"/>
      <c r="BH848" s="70"/>
      <c r="BI848" s="70"/>
      <c r="BJ848" s="70"/>
      <c r="BK848" s="70"/>
      <c r="BL848" s="70"/>
      <c r="BM848" s="70"/>
      <c r="BN848" s="70"/>
      <c r="BO848" s="70"/>
      <c r="BP848" s="70"/>
      <c r="BQ848" s="70"/>
      <c r="BR848" s="70"/>
      <c r="BS848" s="70"/>
      <c r="BT848" s="70"/>
      <c r="BU848" s="70"/>
      <c r="CT848" s="70"/>
      <c r="CU848" s="70">
        <f t="shared" si="851"/>
        <v>0</v>
      </c>
      <c r="CV848" s="70">
        <f t="shared" si="852"/>
        <v>0</v>
      </c>
      <c r="CW848" s="70"/>
      <c r="CX848" s="70"/>
      <c r="CY848" s="70"/>
      <c r="CZ848" s="70" t="e">
        <f t="shared" si="849"/>
        <v>#VALUE!</v>
      </c>
      <c r="DA848" s="70" t="e">
        <f t="shared" si="850"/>
        <v>#VALUE!</v>
      </c>
      <c r="DB848" s="70"/>
      <c r="DC848" s="70"/>
      <c r="DD848" s="70"/>
      <c r="DE848" s="70"/>
      <c r="DF848" s="70"/>
      <c r="DG848" s="70"/>
      <c r="DH848" s="70"/>
      <c r="DI848" s="70"/>
      <c r="DJ848" s="70"/>
      <c r="DK848" s="70"/>
      <c r="DL848" s="70"/>
      <c r="DM848" s="70"/>
      <c r="DN848" s="70"/>
      <c r="DO848" s="70"/>
      <c r="DP848" s="70"/>
      <c r="DQ848" s="70"/>
      <c r="DR848" s="70"/>
      <c r="DS848" s="70"/>
      <c r="DT848" s="70">
        <f t="shared" si="847"/>
        <v>0</v>
      </c>
      <c r="DU848" s="70">
        <f t="shared" si="848"/>
        <v>0</v>
      </c>
      <c r="DV848" s="70"/>
      <c r="DW848" s="70"/>
      <c r="DX848" s="70"/>
      <c r="DY848" s="70"/>
      <c r="DZ848" s="70"/>
      <c r="EA848" s="70"/>
    </row>
    <row r="849" spans="18:131" x14ac:dyDescent="0.25">
      <c r="R849" s="70"/>
      <c r="S849" s="70"/>
      <c r="T849" s="99" t="s">
        <v>1839</v>
      </c>
      <c r="U849" s="146" t="s">
        <v>1840</v>
      </c>
      <c r="V849" s="70"/>
      <c r="W849" s="70"/>
      <c r="X849" s="70"/>
      <c r="Y849" s="70"/>
      <c r="AG849" s="135"/>
      <c r="AH849" s="70"/>
      <c r="AI849" s="99"/>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t="str">
        <f t="shared" si="842"/>
        <v/>
      </c>
      <c r="BF849" s="70">
        <v>37</v>
      </c>
      <c r="BG849" s="70"/>
      <c r="BH849" s="70"/>
      <c r="BI849" s="70"/>
      <c r="BJ849" s="70"/>
      <c r="BK849" s="70"/>
      <c r="BL849" s="70"/>
      <c r="BM849" s="70"/>
      <c r="BN849" s="70"/>
      <c r="BO849" s="70"/>
      <c r="BP849" s="70"/>
      <c r="BQ849" s="70"/>
      <c r="BR849" s="70"/>
      <c r="BS849" s="70"/>
      <c r="BT849" s="70"/>
      <c r="BU849" s="70"/>
      <c r="CT849" s="70"/>
      <c r="CU849" s="70">
        <f t="shared" si="851"/>
        <v>0</v>
      </c>
      <c r="CV849" s="70">
        <f t="shared" si="852"/>
        <v>0</v>
      </c>
      <c r="CW849" s="70"/>
      <c r="CX849" s="70"/>
      <c r="CY849" s="70"/>
      <c r="CZ849" s="70" t="e">
        <f t="shared" si="849"/>
        <v>#VALUE!</v>
      </c>
      <c r="DA849" s="70" t="e">
        <f t="shared" si="850"/>
        <v>#VALUE!</v>
      </c>
      <c r="DB849" s="70"/>
      <c r="DC849" s="70"/>
      <c r="DD849" s="70"/>
      <c r="DE849" s="70"/>
      <c r="DF849" s="70"/>
      <c r="DG849" s="70"/>
      <c r="DH849" s="70"/>
      <c r="DI849" s="70"/>
      <c r="DJ849" s="70"/>
      <c r="DK849" s="70"/>
      <c r="DL849" s="70"/>
      <c r="DM849" s="70"/>
      <c r="DN849" s="70"/>
      <c r="DO849" s="70"/>
      <c r="DP849" s="70"/>
      <c r="DQ849" s="70"/>
      <c r="DR849" s="70"/>
      <c r="DS849" s="70"/>
      <c r="DT849" s="70">
        <f t="shared" si="847"/>
        <v>0</v>
      </c>
      <c r="DU849" s="70">
        <f t="shared" si="848"/>
        <v>0</v>
      </c>
      <c r="DV849" s="70"/>
      <c r="DW849" s="70"/>
      <c r="DX849" s="70"/>
      <c r="DY849" s="70"/>
      <c r="DZ849" s="70"/>
      <c r="EA849" s="70"/>
    </row>
    <row r="850" spans="18:131" x14ac:dyDescent="0.25">
      <c r="R850" s="70"/>
      <c r="S850" s="70"/>
      <c r="T850" s="99" t="s">
        <v>1841</v>
      </c>
      <c r="U850" s="146" t="s">
        <v>1842</v>
      </c>
      <c r="V850" s="70"/>
      <c r="W850" s="70"/>
      <c r="X850" s="70"/>
      <c r="Y850" s="70"/>
      <c r="AG850" s="135"/>
      <c r="AH850" s="70"/>
      <c r="AI850" s="99"/>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t="str">
        <f t="shared" si="842"/>
        <v/>
      </c>
      <c r="BF850" s="70">
        <v>38</v>
      </c>
      <c r="BG850" s="70"/>
      <c r="BH850" s="70"/>
      <c r="BI850" s="70"/>
      <c r="BJ850" s="70"/>
      <c r="BK850" s="70"/>
      <c r="BL850" s="70"/>
      <c r="BM850" s="70"/>
      <c r="BN850" s="70"/>
      <c r="BO850" s="70"/>
      <c r="BP850" s="70"/>
      <c r="BQ850" s="70"/>
      <c r="BR850" s="70"/>
      <c r="BS850" s="70"/>
      <c r="BT850" s="70"/>
      <c r="BU850" s="70"/>
      <c r="CT850" s="70"/>
      <c r="CU850" s="70">
        <f t="shared" si="851"/>
        <v>0</v>
      </c>
      <c r="CV850" s="70">
        <f t="shared" si="852"/>
        <v>0</v>
      </c>
      <c r="CW850" s="70"/>
      <c r="CX850" s="70"/>
      <c r="CY850" s="70"/>
      <c r="CZ850" s="70" t="e">
        <f t="shared" si="849"/>
        <v>#VALUE!</v>
      </c>
      <c r="DA850" s="70" t="e">
        <f t="shared" si="850"/>
        <v>#VALUE!</v>
      </c>
      <c r="DB850" s="70"/>
      <c r="DC850" s="70"/>
      <c r="DD850" s="70"/>
      <c r="DE850" s="70"/>
      <c r="DF850" s="70"/>
      <c r="DG850" s="70"/>
      <c r="DH850" s="70"/>
      <c r="DI850" s="70"/>
      <c r="DJ850" s="70"/>
      <c r="DK850" s="70"/>
      <c r="DL850" s="70"/>
      <c r="DM850" s="70"/>
      <c r="DN850" s="70"/>
      <c r="DO850" s="70"/>
      <c r="DP850" s="70"/>
      <c r="DQ850" s="70"/>
      <c r="DR850" s="70"/>
      <c r="DS850" s="70"/>
      <c r="DT850" s="70">
        <f t="shared" si="847"/>
        <v>0</v>
      </c>
      <c r="DU850" s="70">
        <f t="shared" si="848"/>
        <v>0</v>
      </c>
      <c r="DV850" s="70"/>
      <c r="DW850" s="70"/>
      <c r="DX850" s="70"/>
      <c r="DY850" s="70"/>
      <c r="DZ850" s="70"/>
      <c r="EA850" s="70"/>
    </row>
    <row r="851" spans="18:131" x14ac:dyDescent="0.25">
      <c r="R851" s="70"/>
      <c r="S851" s="70"/>
      <c r="T851" s="99" t="s">
        <v>1843</v>
      </c>
      <c r="U851" s="146" t="s">
        <v>1844</v>
      </c>
      <c r="V851" s="70"/>
      <c r="W851" s="70"/>
      <c r="X851" s="70"/>
      <c r="Y851" s="70"/>
      <c r="AG851" s="135"/>
      <c r="AH851" s="70"/>
      <c r="AI851" s="99"/>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t="str">
        <f t="shared" si="842"/>
        <v/>
      </c>
      <c r="BF851" s="70">
        <v>39</v>
      </c>
      <c r="BG851" s="70"/>
      <c r="BH851" s="70"/>
      <c r="BI851" s="70"/>
      <c r="BJ851" s="70"/>
      <c r="BK851" s="70"/>
      <c r="BL851" s="70"/>
      <c r="BM851" s="70"/>
      <c r="BN851" s="70"/>
      <c r="BO851" s="70"/>
      <c r="BP851" s="70"/>
      <c r="BQ851" s="70"/>
      <c r="BR851" s="70"/>
      <c r="BS851" s="70"/>
      <c r="BT851" s="70"/>
      <c r="BU851" s="70"/>
      <c r="CT851" s="70"/>
      <c r="CU851" s="70">
        <f t="shared" si="851"/>
        <v>0</v>
      </c>
      <c r="CV851" s="70">
        <f t="shared" si="852"/>
        <v>0</v>
      </c>
      <c r="CW851" s="70"/>
      <c r="CX851" s="70"/>
      <c r="CY851" s="70"/>
      <c r="CZ851" s="70" t="e">
        <f t="shared" si="849"/>
        <v>#VALUE!</v>
      </c>
      <c r="DA851" s="70" t="e">
        <f t="shared" si="850"/>
        <v>#VALUE!</v>
      </c>
      <c r="DB851" s="70"/>
      <c r="DC851" s="70"/>
      <c r="DD851" s="70"/>
      <c r="DE851" s="70"/>
      <c r="DF851" s="70"/>
      <c r="DG851" s="70"/>
      <c r="DH851" s="70"/>
      <c r="DI851" s="70"/>
      <c r="DJ851" s="70"/>
      <c r="DK851" s="70"/>
      <c r="DL851" s="70"/>
      <c r="DM851" s="70"/>
      <c r="DN851" s="70"/>
      <c r="DO851" s="70"/>
      <c r="DP851" s="70"/>
      <c r="DQ851" s="70"/>
      <c r="DR851" s="70"/>
      <c r="DS851" s="70"/>
      <c r="DT851" s="70">
        <f t="shared" si="847"/>
        <v>0</v>
      </c>
      <c r="DU851" s="70">
        <f t="shared" si="848"/>
        <v>0</v>
      </c>
      <c r="DV851" s="70"/>
      <c r="DW851" s="70"/>
      <c r="DX851" s="70"/>
      <c r="DY851" s="70"/>
      <c r="DZ851" s="70"/>
      <c r="EA851" s="70"/>
    </row>
    <row r="852" spans="18:131" x14ac:dyDescent="0.25">
      <c r="R852" s="70"/>
      <c r="S852" s="70"/>
      <c r="T852" s="99" t="s">
        <v>1845</v>
      </c>
      <c r="U852" s="146" t="s">
        <v>1846</v>
      </c>
      <c r="V852" s="70"/>
      <c r="W852" s="70"/>
      <c r="X852" s="70"/>
      <c r="Y852" s="70"/>
      <c r="AG852" s="135"/>
      <c r="AH852" s="70"/>
      <c r="AI852" s="99"/>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t="str">
        <f t="shared" si="842"/>
        <v/>
      </c>
      <c r="BF852" s="70">
        <v>40</v>
      </c>
      <c r="BG852" s="70"/>
      <c r="BH852" s="70"/>
      <c r="BI852" s="70"/>
      <c r="BJ852" s="70"/>
      <c r="BK852" s="70"/>
      <c r="BL852" s="70"/>
      <c r="BM852" s="70"/>
      <c r="BN852" s="70"/>
      <c r="BO852" s="70"/>
      <c r="BP852" s="70"/>
      <c r="BQ852" s="70"/>
      <c r="BR852" s="70"/>
      <c r="BS852" s="70"/>
      <c r="BT852" s="70"/>
      <c r="BU852" s="70"/>
      <c r="CT852" s="70"/>
      <c r="CU852" s="70">
        <f t="shared" si="851"/>
        <v>0</v>
      </c>
      <c r="CV852" s="70">
        <f t="shared" si="852"/>
        <v>0</v>
      </c>
      <c r="CW852" s="70"/>
      <c r="CX852" s="70"/>
      <c r="CY852" s="70"/>
      <c r="CZ852" s="70" t="e">
        <f t="shared" si="849"/>
        <v>#VALUE!</v>
      </c>
      <c r="DA852" s="70" t="e">
        <f t="shared" si="850"/>
        <v>#VALUE!</v>
      </c>
      <c r="DB852" s="70"/>
      <c r="DC852" s="70"/>
      <c r="DD852" s="70"/>
      <c r="DE852" s="70"/>
      <c r="DF852" s="70"/>
      <c r="DG852" s="70"/>
      <c r="DH852" s="70"/>
      <c r="DI852" s="70"/>
      <c r="DJ852" s="70"/>
      <c r="DK852" s="70"/>
      <c r="DL852" s="70"/>
      <c r="DM852" s="70"/>
      <c r="DN852" s="70"/>
      <c r="DO852" s="70"/>
      <c r="DP852" s="70"/>
      <c r="DQ852" s="70"/>
      <c r="DR852" s="70"/>
      <c r="DS852" s="70"/>
      <c r="DT852" s="70">
        <f t="shared" si="847"/>
        <v>0</v>
      </c>
      <c r="DU852" s="70">
        <f t="shared" si="848"/>
        <v>0</v>
      </c>
      <c r="DV852" s="70"/>
      <c r="DW852" s="70"/>
      <c r="DX852" s="70"/>
      <c r="DY852" s="70"/>
      <c r="DZ852" s="70"/>
      <c r="EA852" s="70"/>
    </row>
    <row r="853" spans="18:131" x14ac:dyDescent="0.25">
      <c r="R853" s="70"/>
      <c r="S853" s="70"/>
      <c r="T853" s="99" t="s">
        <v>1847</v>
      </c>
      <c r="U853" s="146" t="s">
        <v>1848</v>
      </c>
      <c r="V853" s="70"/>
      <c r="W853" s="70"/>
      <c r="X853" s="70"/>
      <c r="Y853" s="70"/>
      <c r="AG853" s="135"/>
      <c r="AH853" s="70"/>
      <c r="AI853" s="99"/>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t="str">
        <f t="shared" si="842"/>
        <v/>
      </c>
      <c r="BF853" s="70">
        <v>41</v>
      </c>
      <c r="BG853" s="70"/>
      <c r="BH853" s="70"/>
      <c r="BI853" s="70"/>
      <c r="BJ853" s="70"/>
      <c r="BK853" s="70"/>
      <c r="BL853" s="70"/>
      <c r="BM853" s="70"/>
      <c r="BN853" s="70"/>
      <c r="BO853" s="70"/>
      <c r="BP853" s="70"/>
      <c r="BQ853" s="70"/>
      <c r="BR853" s="70"/>
      <c r="BS853" s="70"/>
      <c r="BT853" s="70"/>
      <c r="BU853" s="70"/>
      <c r="CT853" s="70"/>
      <c r="CU853" s="70">
        <f t="shared" si="851"/>
        <v>0</v>
      </c>
      <c r="CV853" s="70">
        <f t="shared" si="852"/>
        <v>0</v>
      </c>
      <c r="CW853" s="70"/>
      <c r="CX853" s="70"/>
      <c r="CY853" s="70"/>
      <c r="CZ853" s="70" t="e">
        <f t="shared" si="849"/>
        <v>#VALUE!</v>
      </c>
      <c r="DA853" s="70" t="e">
        <f t="shared" si="850"/>
        <v>#VALUE!</v>
      </c>
      <c r="DB853" s="70"/>
      <c r="DC853" s="70"/>
      <c r="DD853" s="70"/>
      <c r="DE853" s="70"/>
      <c r="DF853" s="70"/>
      <c r="DG853" s="70"/>
      <c r="DH853" s="70"/>
      <c r="DI853" s="70"/>
      <c r="DJ853" s="70"/>
      <c r="DK853" s="70"/>
      <c r="DL853" s="70"/>
      <c r="DM853" s="70"/>
      <c r="DN853" s="70"/>
      <c r="DO853" s="70"/>
      <c r="DP853" s="70"/>
      <c r="DQ853" s="70"/>
      <c r="DR853" s="70"/>
      <c r="DS853" s="70"/>
      <c r="DT853" s="70">
        <f t="shared" si="847"/>
        <v>0</v>
      </c>
      <c r="DU853" s="70">
        <f t="shared" si="848"/>
        <v>0</v>
      </c>
      <c r="DV853" s="70"/>
      <c r="DW853" s="70"/>
      <c r="DX853" s="70"/>
      <c r="DY853" s="70"/>
      <c r="DZ853" s="70"/>
      <c r="EA853" s="70"/>
    </row>
    <row r="854" spans="18:131" x14ac:dyDescent="0.25">
      <c r="R854" s="70"/>
      <c r="S854" s="70"/>
      <c r="T854" s="99" t="s">
        <v>1849</v>
      </c>
      <c r="U854" s="146" t="s">
        <v>1850</v>
      </c>
      <c r="V854" s="70"/>
      <c r="W854" s="70"/>
      <c r="X854" s="70"/>
      <c r="Y854" s="70"/>
      <c r="AG854" s="135"/>
      <c r="AH854" s="70"/>
      <c r="AI854" s="99"/>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t="str">
        <f t="shared" si="842"/>
        <v/>
      </c>
      <c r="BF854" s="70">
        <v>42</v>
      </c>
      <c r="BG854" s="70"/>
      <c r="BH854" s="70"/>
      <c r="BI854" s="70"/>
      <c r="BJ854" s="70"/>
      <c r="BK854" s="70"/>
      <c r="BL854" s="70"/>
      <c r="BM854" s="70"/>
      <c r="BN854" s="70"/>
      <c r="BO854" s="70"/>
      <c r="BP854" s="70"/>
      <c r="BQ854" s="70"/>
      <c r="BR854" s="70"/>
      <c r="BS854" s="70"/>
      <c r="BT854" s="70"/>
      <c r="BU854" s="70"/>
      <c r="CT854" s="70"/>
      <c r="CU854" s="70">
        <f t="shared" si="851"/>
        <v>0</v>
      </c>
      <c r="CV854" s="70">
        <f t="shared" si="852"/>
        <v>0</v>
      </c>
      <c r="CW854" s="70"/>
      <c r="CX854" s="70"/>
      <c r="CY854" s="70"/>
      <c r="CZ854" s="70" t="e">
        <f t="shared" si="849"/>
        <v>#VALUE!</v>
      </c>
      <c r="DA854" s="70" t="e">
        <f t="shared" si="850"/>
        <v>#VALUE!</v>
      </c>
      <c r="DB854" s="70"/>
      <c r="DC854" s="70"/>
      <c r="DD854" s="70"/>
      <c r="DE854" s="70"/>
      <c r="DF854" s="70"/>
      <c r="DG854" s="70"/>
      <c r="DH854" s="70"/>
      <c r="DI854" s="70"/>
      <c r="DJ854" s="70"/>
      <c r="DK854" s="70"/>
      <c r="DL854" s="70"/>
      <c r="DM854" s="70"/>
      <c r="DN854" s="70"/>
      <c r="DO854" s="70"/>
      <c r="DP854" s="70"/>
      <c r="DQ854" s="70"/>
      <c r="DR854" s="70"/>
      <c r="DS854" s="70"/>
      <c r="DT854" s="70">
        <f t="shared" si="847"/>
        <v>0</v>
      </c>
      <c r="DU854" s="70">
        <f t="shared" si="848"/>
        <v>0</v>
      </c>
      <c r="DV854" s="70"/>
      <c r="DW854" s="70"/>
      <c r="DX854" s="70"/>
      <c r="DY854" s="70"/>
      <c r="DZ854" s="70"/>
      <c r="EA854" s="70"/>
    </row>
    <row r="855" spans="18:131" x14ac:dyDescent="0.25">
      <c r="R855" s="70"/>
      <c r="S855" s="70"/>
      <c r="T855" s="99" t="s">
        <v>1851</v>
      </c>
      <c r="U855" s="146" t="s">
        <v>1852</v>
      </c>
      <c r="V855" s="70"/>
      <c r="W855" s="70"/>
      <c r="X855" s="70"/>
      <c r="Y855" s="70"/>
      <c r="AG855" s="135"/>
      <c r="AH855" s="70"/>
      <c r="AI855" s="99"/>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t="str">
        <f t="shared" si="842"/>
        <v/>
      </c>
      <c r="BF855" s="70">
        <v>43</v>
      </c>
      <c r="BG855" s="70"/>
      <c r="BH855" s="70"/>
      <c r="BI855" s="70"/>
      <c r="BJ855" s="70"/>
      <c r="BK855" s="70"/>
      <c r="BL855" s="70"/>
      <c r="BM855" s="70"/>
      <c r="BN855" s="70"/>
      <c r="BO855" s="70"/>
      <c r="BP855" s="70"/>
      <c r="BQ855" s="70"/>
      <c r="BR855" s="70"/>
      <c r="BS855" s="70"/>
      <c r="BT855" s="70"/>
      <c r="BU855" s="70"/>
      <c r="CT855" s="70"/>
      <c r="CU855" s="70">
        <f t="shared" si="851"/>
        <v>0</v>
      </c>
      <c r="CV855" s="70">
        <f t="shared" si="852"/>
        <v>0</v>
      </c>
      <c r="CW855" s="70"/>
      <c r="CX855" s="70"/>
      <c r="CY855" s="70"/>
      <c r="CZ855" s="70" t="e">
        <f t="shared" si="849"/>
        <v>#VALUE!</v>
      </c>
      <c r="DA855" s="70" t="e">
        <f t="shared" si="850"/>
        <v>#VALUE!</v>
      </c>
      <c r="DB855" s="70"/>
      <c r="DC855" s="70"/>
      <c r="DD855" s="70"/>
      <c r="DE855" s="70"/>
      <c r="DF855" s="70"/>
      <c r="DG855" s="70"/>
      <c r="DH855" s="70"/>
      <c r="DI855" s="70"/>
      <c r="DJ855" s="70"/>
      <c r="DK855" s="70"/>
      <c r="DL855" s="70"/>
      <c r="DM855" s="70"/>
      <c r="DN855" s="70"/>
      <c r="DO855" s="70"/>
      <c r="DP855" s="70"/>
      <c r="DQ855" s="70"/>
      <c r="DR855" s="70"/>
      <c r="DS855" s="70"/>
      <c r="DT855" s="70">
        <f t="shared" si="847"/>
        <v>0</v>
      </c>
      <c r="DU855" s="70">
        <f t="shared" si="848"/>
        <v>0</v>
      </c>
      <c r="DV855" s="70"/>
      <c r="DW855" s="70"/>
      <c r="DX855" s="70"/>
      <c r="DY855" s="70"/>
      <c r="DZ855" s="70"/>
      <c r="EA855" s="70"/>
    </row>
    <row r="856" spans="18:131" x14ac:dyDescent="0.25">
      <c r="R856" s="70"/>
      <c r="S856" s="70"/>
      <c r="T856" s="99" t="s">
        <v>1853</v>
      </c>
      <c r="U856" s="146" t="s">
        <v>1854</v>
      </c>
      <c r="V856" s="70"/>
      <c r="W856" s="70"/>
      <c r="X856" s="70"/>
      <c r="Y856" s="70"/>
      <c r="AG856" s="135"/>
      <c r="AH856" s="70"/>
      <c r="AI856" s="99"/>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t="str">
        <f t="shared" si="842"/>
        <v/>
      </c>
      <c r="BF856" s="70">
        <v>44</v>
      </c>
      <c r="BG856" s="70"/>
      <c r="BH856" s="70"/>
      <c r="BI856" s="70"/>
      <c r="BJ856" s="70"/>
      <c r="BK856" s="70"/>
      <c r="BL856" s="70"/>
      <c r="BM856" s="70"/>
      <c r="BN856" s="70"/>
      <c r="BO856" s="70"/>
      <c r="BP856" s="70"/>
      <c r="BQ856" s="70"/>
      <c r="BR856" s="70"/>
      <c r="BS856" s="70"/>
      <c r="BT856" s="70"/>
      <c r="BU856" s="70"/>
      <c r="CT856" s="70"/>
      <c r="CU856" s="70">
        <f t="shared" si="851"/>
        <v>0</v>
      </c>
      <c r="CV856" s="70">
        <f t="shared" si="852"/>
        <v>0</v>
      </c>
      <c r="CW856" s="70"/>
      <c r="CX856" s="70"/>
      <c r="CY856" s="70"/>
      <c r="CZ856" s="70" t="e">
        <f t="shared" si="849"/>
        <v>#VALUE!</v>
      </c>
      <c r="DA856" s="70" t="e">
        <f t="shared" si="850"/>
        <v>#VALUE!</v>
      </c>
      <c r="DB856" s="70"/>
      <c r="DC856" s="70"/>
      <c r="DD856" s="70"/>
      <c r="DE856" s="70"/>
      <c r="DF856" s="70"/>
      <c r="DG856" s="70"/>
      <c r="DH856" s="70"/>
      <c r="DI856" s="70"/>
      <c r="DJ856" s="70"/>
      <c r="DK856" s="70"/>
      <c r="DL856" s="70"/>
      <c r="DM856" s="70"/>
      <c r="DN856" s="70"/>
      <c r="DO856" s="70"/>
      <c r="DP856" s="70"/>
      <c r="DQ856" s="70"/>
      <c r="DR856" s="70"/>
      <c r="DS856" s="70"/>
      <c r="DT856" s="70">
        <f t="shared" si="847"/>
        <v>0</v>
      </c>
      <c r="DU856" s="70">
        <f t="shared" si="848"/>
        <v>0</v>
      </c>
      <c r="DV856" s="70"/>
      <c r="DW856" s="70"/>
      <c r="DX856" s="70"/>
      <c r="DY856" s="70"/>
      <c r="DZ856" s="70"/>
      <c r="EA856" s="70"/>
    </row>
    <row r="857" spans="18:131" x14ac:dyDescent="0.25">
      <c r="R857" s="70"/>
      <c r="S857" s="70"/>
      <c r="T857" s="99" t="s">
        <v>1855</v>
      </c>
      <c r="U857" s="146" t="s">
        <v>1856</v>
      </c>
      <c r="V857" s="70"/>
      <c r="W857" s="70"/>
      <c r="X857" s="70"/>
      <c r="Y857" s="70"/>
      <c r="AG857" s="135"/>
      <c r="AH857" s="70"/>
      <c r="AI857" s="99"/>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t="str">
        <f t="shared" si="842"/>
        <v/>
      </c>
      <c r="BF857" s="70">
        <v>45</v>
      </c>
      <c r="BG857" s="70"/>
      <c r="BH857" s="70"/>
      <c r="BI857" s="70"/>
      <c r="BJ857" s="70"/>
      <c r="BK857" s="70"/>
      <c r="BL857" s="70"/>
      <c r="BM857" s="70"/>
      <c r="BN857" s="70"/>
      <c r="BO857" s="70"/>
      <c r="BP857" s="70"/>
      <c r="BQ857" s="70"/>
      <c r="BR857" s="70"/>
      <c r="BS857" s="70"/>
      <c r="BT857" s="70"/>
      <c r="BU857" s="70"/>
      <c r="CT857" s="70"/>
      <c r="CU857" s="70">
        <f t="shared" si="851"/>
        <v>0</v>
      </c>
      <c r="CV857" s="70">
        <f t="shared" si="852"/>
        <v>0</v>
      </c>
      <c r="CW857" s="70"/>
      <c r="CX857" s="70"/>
      <c r="CY857" s="70"/>
      <c r="CZ857" s="70" t="e">
        <f t="shared" si="849"/>
        <v>#VALUE!</v>
      </c>
      <c r="DA857" s="70" t="e">
        <f t="shared" si="850"/>
        <v>#VALUE!</v>
      </c>
      <c r="DB857" s="70"/>
      <c r="DC857" s="70"/>
      <c r="DD857" s="70"/>
      <c r="DE857" s="70"/>
      <c r="DF857" s="70"/>
      <c r="DG857" s="70"/>
      <c r="DH857" s="70"/>
      <c r="DI857" s="70"/>
      <c r="DJ857" s="70"/>
      <c r="DK857" s="70"/>
      <c r="DL857" s="70"/>
      <c r="DM857" s="70"/>
      <c r="DN857" s="70"/>
      <c r="DO857" s="70"/>
      <c r="DP857" s="70"/>
      <c r="DQ857" s="70"/>
      <c r="DR857" s="70"/>
      <c r="DS857" s="70"/>
      <c r="DT857" s="70">
        <f t="shared" si="847"/>
        <v>0</v>
      </c>
      <c r="DU857" s="70">
        <f t="shared" si="848"/>
        <v>0</v>
      </c>
      <c r="DV857" s="70"/>
      <c r="DW857" s="70"/>
      <c r="DX857" s="70"/>
      <c r="DY857" s="70"/>
      <c r="DZ857" s="70"/>
      <c r="EA857" s="70"/>
    </row>
    <row r="858" spans="18:131" x14ac:dyDescent="0.25">
      <c r="R858" s="70"/>
      <c r="S858" s="70"/>
      <c r="T858" s="99" t="s">
        <v>1857</v>
      </c>
      <c r="U858" s="146" t="s">
        <v>1858</v>
      </c>
      <c r="V858" s="70"/>
      <c r="W858" s="70"/>
      <c r="X858" s="70"/>
      <c r="Y858" s="70"/>
      <c r="AG858" s="135"/>
      <c r="AH858" s="70"/>
      <c r="AI858" s="99"/>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t="str">
        <f t="shared" si="842"/>
        <v/>
      </c>
      <c r="BF858" s="70">
        <v>46</v>
      </c>
      <c r="BG858" s="70"/>
      <c r="BH858" s="70"/>
      <c r="BI858" s="70"/>
      <c r="BJ858" s="70"/>
      <c r="BK858" s="70"/>
      <c r="BL858" s="70"/>
      <c r="BM858" s="70"/>
      <c r="BN858" s="70"/>
      <c r="BO858" s="70"/>
      <c r="BP858" s="70"/>
      <c r="BQ858" s="70"/>
      <c r="BR858" s="70"/>
      <c r="BS858" s="70"/>
      <c r="BT858" s="70"/>
      <c r="BU858" s="70"/>
      <c r="CT858" s="70"/>
      <c r="CU858" s="70">
        <f t="shared" si="851"/>
        <v>0</v>
      </c>
      <c r="CV858" s="70">
        <f t="shared" si="852"/>
        <v>0</v>
      </c>
      <c r="CW858" s="70"/>
      <c r="CX858" s="70"/>
      <c r="CY858" s="70"/>
      <c r="CZ858" s="70" t="e">
        <f t="shared" si="849"/>
        <v>#VALUE!</v>
      </c>
      <c r="DA858" s="70" t="e">
        <f t="shared" si="850"/>
        <v>#VALUE!</v>
      </c>
      <c r="DB858" s="70"/>
      <c r="DC858" s="70"/>
      <c r="DD858" s="70"/>
      <c r="DE858" s="70"/>
      <c r="DF858" s="70"/>
      <c r="DG858" s="70"/>
      <c r="DH858" s="70"/>
      <c r="DI858" s="70"/>
      <c r="DJ858" s="70"/>
      <c r="DK858" s="70"/>
      <c r="DL858" s="70"/>
      <c r="DM858" s="70"/>
      <c r="DN858" s="70"/>
      <c r="DO858" s="70"/>
      <c r="DP858" s="70"/>
      <c r="DQ858" s="70"/>
      <c r="DR858" s="70"/>
      <c r="DS858" s="70"/>
      <c r="DT858" s="70">
        <f t="shared" si="847"/>
        <v>0</v>
      </c>
      <c r="DU858" s="70">
        <f t="shared" si="848"/>
        <v>0</v>
      </c>
      <c r="DV858" s="70"/>
      <c r="DW858" s="70"/>
      <c r="DX858" s="70"/>
      <c r="DY858" s="70"/>
      <c r="DZ858" s="70"/>
      <c r="EA858" s="70"/>
    </row>
    <row r="859" spans="18:131" x14ac:dyDescent="0.25">
      <c r="R859" s="70"/>
      <c r="S859" s="70"/>
      <c r="T859" s="99" t="s">
        <v>1859</v>
      </c>
      <c r="U859" s="146" t="s">
        <v>1860</v>
      </c>
      <c r="V859" s="70"/>
      <c r="W859" s="70"/>
      <c r="X859" s="70"/>
      <c r="Y859" s="70"/>
      <c r="AG859" s="135"/>
      <c r="AH859" s="70"/>
      <c r="AI859" s="99"/>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t="str">
        <f t="shared" si="842"/>
        <v/>
      </c>
      <c r="BF859" s="70">
        <v>47</v>
      </c>
      <c r="BG859" s="70"/>
      <c r="BH859" s="70"/>
      <c r="BI859" s="70"/>
      <c r="BJ859" s="70"/>
      <c r="BK859" s="70"/>
      <c r="BL859" s="70"/>
      <c r="BM859" s="70"/>
      <c r="BN859" s="70"/>
      <c r="BO859" s="70"/>
      <c r="BP859" s="70"/>
      <c r="BQ859" s="70"/>
      <c r="BR859" s="70"/>
      <c r="BS859" s="70"/>
      <c r="BT859" s="70"/>
      <c r="BU859" s="70"/>
      <c r="CT859" s="70"/>
      <c r="CU859" s="70">
        <f t="shared" si="851"/>
        <v>0</v>
      </c>
      <c r="CV859" s="70">
        <f t="shared" si="852"/>
        <v>0</v>
      </c>
      <c r="CW859" s="70"/>
      <c r="CX859" s="70"/>
      <c r="CY859" s="70"/>
      <c r="CZ859" s="70" t="e">
        <f t="shared" si="849"/>
        <v>#VALUE!</v>
      </c>
      <c r="DA859" s="70" t="e">
        <f t="shared" si="850"/>
        <v>#VALUE!</v>
      </c>
      <c r="DB859" s="70"/>
      <c r="DC859" s="70"/>
      <c r="DD859" s="70"/>
      <c r="DE859" s="70"/>
      <c r="DF859" s="70"/>
      <c r="DG859" s="70"/>
      <c r="DH859" s="70"/>
      <c r="DI859" s="70"/>
      <c r="DJ859" s="70"/>
      <c r="DK859" s="70"/>
      <c r="DL859" s="70"/>
      <c r="DM859" s="70"/>
      <c r="DN859" s="70"/>
      <c r="DO859" s="70"/>
      <c r="DP859" s="70"/>
      <c r="DQ859" s="70"/>
      <c r="DR859" s="70"/>
      <c r="DS859" s="70"/>
      <c r="DT859" s="70">
        <f t="shared" si="847"/>
        <v>0</v>
      </c>
      <c r="DU859" s="70">
        <f t="shared" si="848"/>
        <v>0</v>
      </c>
      <c r="DV859" s="70"/>
      <c r="DW859" s="70"/>
      <c r="DX859" s="70"/>
      <c r="DY859" s="70"/>
      <c r="DZ859" s="70"/>
      <c r="EA859" s="70"/>
    </row>
    <row r="860" spans="18:131" x14ac:dyDescent="0.25">
      <c r="R860" s="70"/>
      <c r="S860" s="70"/>
      <c r="T860" s="99" t="s">
        <v>1861</v>
      </c>
      <c r="U860" s="146" t="s">
        <v>1862</v>
      </c>
      <c r="V860" s="70"/>
      <c r="W860" s="70"/>
      <c r="X860" s="70"/>
      <c r="Y860" s="70"/>
      <c r="AG860" s="135"/>
      <c r="AH860" s="70"/>
      <c r="AI860" s="99"/>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t="str">
        <f t="shared" si="842"/>
        <v/>
      </c>
      <c r="BF860" s="70">
        <v>48</v>
      </c>
      <c r="BG860" s="70"/>
      <c r="BH860" s="70"/>
      <c r="BI860" s="70"/>
      <c r="BJ860" s="70"/>
      <c r="BK860" s="70"/>
      <c r="BL860" s="70"/>
      <c r="BM860" s="70"/>
      <c r="BN860" s="70"/>
      <c r="BO860" s="70"/>
      <c r="BP860" s="70"/>
      <c r="BQ860" s="70"/>
      <c r="BR860" s="70"/>
      <c r="BS860" s="70"/>
      <c r="BT860" s="70"/>
      <c r="BU860" s="70"/>
      <c r="CT860" s="70"/>
      <c r="CU860" s="70">
        <f t="shared" si="851"/>
        <v>0</v>
      </c>
      <c r="CV860" s="70">
        <f t="shared" si="852"/>
        <v>0</v>
      </c>
      <c r="CW860" s="70"/>
      <c r="CX860" s="70"/>
      <c r="CY860" s="70"/>
      <c r="CZ860" s="70" t="e">
        <f t="shared" si="849"/>
        <v>#VALUE!</v>
      </c>
      <c r="DA860" s="70" t="e">
        <f t="shared" si="850"/>
        <v>#VALUE!</v>
      </c>
      <c r="DB860" s="70"/>
      <c r="DC860" s="70"/>
      <c r="DD860" s="70"/>
      <c r="DE860" s="70"/>
      <c r="DF860" s="70"/>
      <c r="DG860" s="70"/>
      <c r="DH860" s="70"/>
      <c r="DI860" s="70"/>
      <c r="DJ860" s="70"/>
      <c r="DK860" s="70"/>
      <c r="DL860" s="70"/>
      <c r="DM860" s="70"/>
      <c r="DN860" s="70"/>
      <c r="DO860" s="70"/>
      <c r="DP860" s="70"/>
      <c r="DQ860" s="70"/>
      <c r="DR860" s="70"/>
      <c r="DS860" s="70"/>
      <c r="DT860" s="70">
        <f t="shared" si="847"/>
        <v>0</v>
      </c>
      <c r="DU860" s="70">
        <f t="shared" si="848"/>
        <v>0</v>
      </c>
      <c r="DV860" s="70"/>
      <c r="DW860" s="70"/>
      <c r="DX860" s="70"/>
      <c r="DY860" s="70"/>
      <c r="DZ860" s="70"/>
      <c r="EA860" s="70"/>
    </row>
    <row r="861" spans="18:131" x14ac:dyDescent="0.25">
      <c r="R861" s="70"/>
      <c r="S861" s="70"/>
      <c r="T861" s="99" t="s">
        <v>1863</v>
      </c>
      <c r="U861" s="146" t="s">
        <v>1864</v>
      </c>
      <c r="V861" s="70"/>
      <c r="W861" s="70"/>
      <c r="X861" s="70"/>
      <c r="Y861" s="70"/>
      <c r="AG861" s="135"/>
      <c r="AH861" s="70"/>
      <c r="AI861" s="99"/>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t="str">
        <f t="shared" si="842"/>
        <v/>
      </c>
      <c r="BF861" s="70">
        <v>49</v>
      </c>
      <c r="BG861" s="70"/>
      <c r="BH861" s="70"/>
      <c r="BI861" s="70"/>
      <c r="BJ861" s="70"/>
      <c r="BK861" s="70"/>
      <c r="BL861" s="70"/>
      <c r="BM861" s="70"/>
      <c r="BN861" s="70"/>
      <c r="BO861" s="70"/>
      <c r="BP861" s="70"/>
      <c r="BQ861" s="70"/>
      <c r="BR861" s="70"/>
      <c r="BS861" s="70"/>
      <c r="BT861" s="70"/>
      <c r="BU861" s="70"/>
      <c r="CT861" s="70"/>
      <c r="CU861" s="70">
        <f t="shared" si="851"/>
        <v>0</v>
      </c>
      <c r="CV861" s="70">
        <f t="shared" si="852"/>
        <v>0</v>
      </c>
      <c r="CW861" s="70"/>
      <c r="CX861" s="70"/>
      <c r="CY861" s="70"/>
      <c r="CZ861" s="70" t="e">
        <f t="shared" si="849"/>
        <v>#VALUE!</v>
      </c>
      <c r="DA861" s="70" t="e">
        <f t="shared" si="850"/>
        <v>#VALUE!</v>
      </c>
      <c r="DB861" s="70"/>
      <c r="DC861" s="70"/>
      <c r="DD861" s="70"/>
      <c r="DE861" s="70"/>
      <c r="DF861" s="70"/>
      <c r="DG861" s="70"/>
      <c r="DH861" s="70"/>
      <c r="DI861" s="70"/>
      <c r="DJ861" s="70"/>
      <c r="DK861" s="70"/>
      <c r="DL861" s="70"/>
      <c r="DM861" s="70"/>
      <c r="DN861" s="70"/>
      <c r="DO861" s="70"/>
      <c r="DP861" s="70"/>
      <c r="DQ861" s="70"/>
      <c r="DR861" s="70"/>
      <c r="DS861" s="70"/>
      <c r="DT861" s="70">
        <f t="shared" si="847"/>
        <v>0</v>
      </c>
      <c r="DU861" s="70">
        <f t="shared" si="848"/>
        <v>0</v>
      </c>
      <c r="DV861" s="70"/>
      <c r="DW861" s="70"/>
      <c r="DX861" s="70"/>
      <c r="DY861" s="70"/>
      <c r="DZ861" s="70"/>
      <c r="EA861" s="70"/>
    </row>
    <row r="862" spans="18:131" x14ac:dyDescent="0.25">
      <c r="R862" s="70"/>
      <c r="S862" s="70"/>
      <c r="T862" s="99" t="s">
        <v>1865</v>
      </c>
      <c r="U862" s="146" t="s">
        <v>1866</v>
      </c>
      <c r="V862" s="70"/>
      <c r="W862" s="70"/>
      <c r="X862" s="70"/>
      <c r="Y862" s="70"/>
      <c r="AG862" s="135"/>
      <c r="AH862" s="70"/>
      <c r="AI862" s="99"/>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t="str">
        <f t="shared" si="842"/>
        <v/>
      </c>
      <c r="BF862" s="70">
        <v>50</v>
      </c>
      <c r="BG862" s="70"/>
      <c r="BH862" s="70"/>
      <c r="BI862" s="70"/>
      <c r="BJ862" s="70"/>
      <c r="BK862" s="70"/>
      <c r="BL862" s="70"/>
      <c r="BM862" s="70"/>
      <c r="BN862" s="70"/>
      <c r="BO862" s="70"/>
      <c r="BP862" s="70"/>
      <c r="BQ862" s="70"/>
      <c r="BR862" s="70"/>
      <c r="BS862" s="70"/>
      <c r="BT862" s="70"/>
      <c r="BU862" s="70"/>
      <c r="CT862" s="70"/>
      <c r="CU862" s="70">
        <f t="shared" si="851"/>
        <v>0</v>
      </c>
      <c r="CV862" s="70">
        <f t="shared" si="852"/>
        <v>0</v>
      </c>
      <c r="CW862" s="70"/>
      <c r="CX862" s="70"/>
      <c r="CY862" s="70"/>
      <c r="CZ862" s="70" t="e">
        <f t="shared" si="849"/>
        <v>#VALUE!</v>
      </c>
      <c r="DA862" s="70" t="e">
        <f t="shared" si="850"/>
        <v>#VALUE!</v>
      </c>
      <c r="DB862" s="70"/>
      <c r="DC862" s="70"/>
      <c r="DD862" s="70"/>
      <c r="DE862" s="70"/>
      <c r="DF862" s="70"/>
      <c r="DG862" s="70"/>
      <c r="DH862" s="70"/>
      <c r="DI862" s="70"/>
      <c r="DJ862" s="70"/>
      <c r="DK862" s="70"/>
      <c r="DL862" s="70"/>
      <c r="DM862" s="70"/>
      <c r="DN862" s="70"/>
      <c r="DO862" s="70"/>
      <c r="DP862" s="70"/>
      <c r="DQ862" s="70"/>
      <c r="DR862" s="70"/>
      <c r="DS862" s="70"/>
      <c r="DT862" s="70">
        <f t="shared" si="847"/>
        <v>0</v>
      </c>
      <c r="DU862" s="70">
        <f t="shared" si="848"/>
        <v>0</v>
      </c>
      <c r="DV862" s="70"/>
      <c r="DW862" s="70"/>
      <c r="DX862" s="70"/>
      <c r="DY862" s="70"/>
      <c r="DZ862" s="70"/>
      <c r="EA862" s="70"/>
    </row>
    <row r="863" spans="18:131" x14ac:dyDescent="0.25">
      <c r="R863" s="70"/>
      <c r="S863" s="70"/>
      <c r="T863" s="99" t="s">
        <v>1867</v>
      </c>
      <c r="U863" s="146" t="s">
        <v>1868</v>
      </c>
      <c r="V863" s="70"/>
      <c r="W863" s="70"/>
      <c r="X863" s="70"/>
      <c r="Y863" s="70"/>
      <c r="AG863" s="135"/>
      <c r="AH863" s="70"/>
      <c r="AI863" s="99"/>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t="str">
        <f t="shared" si="842"/>
        <v/>
      </c>
      <c r="BF863" s="70">
        <v>51</v>
      </c>
      <c r="BG863" s="70"/>
      <c r="BH863" s="70"/>
      <c r="BI863" s="70"/>
      <c r="BJ863" s="70"/>
      <c r="BK863" s="70"/>
      <c r="BL863" s="70"/>
      <c r="BM863" s="70"/>
      <c r="BN863" s="70"/>
      <c r="BO863" s="70"/>
      <c r="BP863" s="70"/>
      <c r="BQ863" s="70"/>
      <c r="BR863" s="70"/>
      <c r="BS863" s="70"/>
      <c r="BT863" s="70"/>
      <c r="BU863" s="70"/>
      <c r="CT863" s="70"/>
      <c r="CU863" s="70">
        <f t="shared" si="851"/>
        <v>0</v>
      </c>
      <c r="CV863" s="70">
        <f t="shared" si="852"/>
        <v>0</v>
      </c>
      <c r="CW863" s="70"/>
      <c r="CX863" s="70"/>
      <c r="CY863" s="70"/>
      <c r="CZ863" s="70" t="e">
        <f t="shared" si="849"/>
        <v>#VALUE!</v>
      </c>
      <c r="DA863" s="70" t="e">
        <f t="shared" si="850"/>
        <v>#VALUE!</v>
      </c>
      <c r="DB863" s="70"/>
      <c r="DC863" s="70"/>
      <c r="DD863" s="70"/>
      <c r="DE863" s="70"/>
      <c r="DF863" s="70"/>
      <c r="DG863" s="70"/>
      <c r="DH863" s="70"/>
      <c r="DI863" s="70"/>
      <c r="DJ863" s="70"/>
      <c r="DK863" s="70"/>
      <c r="DL863" s="70"/>
      <c r="DM863" s="70"/>
      <c r="DN863" s="70"/>
      <c r="DO863" s="70"/>
      <c r="DP863" s="70"/>
      <c r="DQ863" s="70"/>
      <c r="DR863" s="70"/>
      <c r="DS863" s="70"/>
      <c r="DT863" s="70">
        <f t="shared" si="847"/>
        <v>0</v>
      </c>
      <c r="DU863" s="70">
        <f t="shared" si="848"/>
        <v>0</v>
      </c>
      <c r="DV863" s="70"/>
      <c r="DW863" s="70"/>
      <c r="DX863" s="70"/>
      <c r="DY863" s="70"/>
      <c r="DZ863" s="70"/>
      <c r="EA863" s="70"/>
    </row>
    <row r="864" spans="18:131" x14ac:dyDescent="0.25">
      <c r="R864" s="70"/>
      <c r="S864" s="70"/>
      <c r="T864" s="99" t="s">
        <v>1869</v>
      </c>
      <c r="U864" s="146" t="s">
        <v>1870</v>
      </c>
      <c r="V864" s="70"/>
      <c r="W864" s="70"/>
      <c r="X864" s="70"/>
      <c r="Y864" s="70"/>
      <c r="AG864" s="135"/>
      <c r="AH864" s="70"/>
      <c r="AI864" s="99"/>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t="str">
        <f t="shared" si="842"/>
        <v/>
      </c>
      <c r="BF864" s="70">
        <v>52</v>
      </c>
      <c r="BG864" s="70"/>
      <c r="BH864" s="70"/>
      <c r="BI864" s="70"/>
      <c r="BJ864" s="70"/>
      <c r="BK864" s="70"/>
      <c r="BL864" s="70"/>
      <c r="BM864" s="70"/>
      <c r="BN864" s="70"/>
      <c r="BO864" s="70"/>
      <c r="BP864" s="70"/>
      <c r="BQ864" s="70"/>
      <c r="BR864" s="70"/>
      <c r="BS864" s="70"/>
      <c r="BT864" s="70"/>
      <c r="BU864" s="70"/>
      <c r="CT864" s="70"/>
      <c r="CU864" s="70">
        <f t="shared" si="851"/>
        <v>0</v>
      </c>
      <c r="CV864" s="70">
        <f t="shared" si="852"/>
        <v>0</v>
      </c>
      <c r="CW864" s="70"/>
      <c r="CX864" s="70"/>
      <c r="CY864" s="70"/>
      <c r="CZ864" s="70" t="e">
        <f t="shared" si="849"/>
        <v>#VALUE!</v>
      </c>
      <c r="DA864" s="70" t="e">
        <f t="shared" si="850"/>
        <v>#VALUE!</v>
      </c>
      <c r="DB864" s="70"/>
      <c r="DC864" s="70"/>
      <c r="DD864" s="70"/>
      <c r="DE864" s="70"/>
      <c r="DF864" s="70"/>
      <c r="DG864" s="70"/>
      <c r="DH864" s="70"/>
      <c r="DI864" s="70"/>
      <c r="DJ864" s="70"/>
      <c r="DK864" s="70"/>
      <c r="DL864" s="70"/>
      <c r="DM864" s="70"/>
      <c r="DN864" s="70"/>
      <c r="DO864" s="70"/>
      <c r="DP864" s="70"/>
      <c r="DQ864" s="70"/>
      <c r="DR864" s="70"/>
      <c r="DS864" s="70"/>
      <c r="DT864" s="70">
        <f t="shared" si="847"/>
        <v>0</v>
      </c>
      <c r="DU864" s="70">
        <f t="shared" si="848"/>
        <v>0</v>
      </c>
      <c r="DV864" s="70"/>
      <c r="DW864" s="70"/>
      <c r="DX864" s="70"/>
      <c r="DY864" s="70"/>
      <c r="DZ864" s="70"/>
      <c r="EA864" s="70"/>
    </row>
    <row r="865" spans="18:131" x14ac:dyDescent="0.25">
      <c r="R865" s="70"/>
      <c r="S865" s="70"/>
      <c r="T865" s="99" t="s">
        <v>1871</v>
      </c>
      <c r="U865" s="146" t="s">
        <v>1872</v>
      </c>
      <c r="V865" s="70"/>
      <c r="W865" s="70"/>
      <c r="X865" s="70"/>
      <c r="Y865" s="70"/>
      <c r="AG865" s="135"/>
      <c r="AH865" s="70"/>
      <c r="AI865" s="99"/>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t="str">
        <f t="shared" si="842"/>
        <v/>
      </c>
      <c r="BF865" s="70">
        <v>53</v>
      </c>
      <c r="BG865" s="70"/>
      <c r="BH865" s="70"/>
      <c r="BI865" s="70"/>
      <c r="BJ865" s="70"/>
      <c r="BK865" s="70"/>
      <c r="BL865" s="70"/>
      <c r="BM865" s="70"/>
      <c r="BN865" s="70"/>
      <c r="BO865" s="70"/>
      <c r="BP865" s="70"/>
      <c r="BQ865" s="70"/>
      <c r="BR865" s="70"/>
      <c r="BS865" s="70"/>
      <c r="BT865" s="70"/>
      <c r="BU865" s="70"/>
      <c r="CT865" s="70"/>
      <c r="CU865" s="70">
        <f t="shared" si="851"/>
        <v>0</v>
      </c>
      <c r="CV865" s="70">
        <f t="shared" si="852"/>
        <v>0</v>
      </c>
      <c r="CW865" s="70"/>
      <c r="CX865" s="70"/>
      <c r="CY865" s="70"/>
      <c r="CZ865" s="70" t="e">
        <f t="shared" si="849"/>
        <v>#VALUE!</v>
      </c>
      <c r="DA865" s="70" t="e">
        <f t="shared" si="850"/>
        <v>#VALUE!</v>
      </c>
      <c r="DB865" s="70"/>
      <c r="DC865" s="70"/>
      <c r="DD865" s="70"/>
      <c r="DE865" s="70"/>
      <c r="DF865" s="70"/>
      <c r="DG865" s="70"/>
      <c r="DH865" s="70"/>
      <c r="DI865" s="70"/>
      <c r="DJ865" s="70"/>
      <c r="DK865" s="70"/>
      <c r="DL865" s="70"/>
      <c r="DM865" s="70"/>
      <c r="DN865" s="70"/>
      <c r="DO865" s="70"/>
      <c r="DP865" s="70"/>
      <c r="DQ865" s="70"/>
      <c r="DR865" s="70"/>
      <c r="DS865" s="70"/>
      <c r="DT865" s="70">
        <f t="shared" si="847"/>
        <v>0</v>
      </c>
      <c r="DU865" s="70">
        <f t="shared" si="848"/>
        <v>0</v>
      </c>
      <c r="DV865" s="70"/>
      <c r="DW865" s="70"/>
      <c r="DX865" s="70"/>
      <c r="DY865" s="70"/>
      <c r="DZ865" s="70"/>
      <c r="EA865" s="70"/>
    </row>
    <row r="866" spans="18:131" x14ac:dyDescent="0.25">
      <c r="R866" s="70"/>
      <c r="S866" s="70"/>
      <c r="T866" s="99" t="s">
        <v>1873</v>
      </c>
      <c r="U866" s="146" t="s">
        <v>1874</v>
      </c>
      <c r="V866" s="70"/>
      <c r="W866" s="70"/>
      <c r="X866" s="70"/>
      <c r="Y866" s="70"/>
      <c r="AG866" s="135"/>
      <c r="AH866" s="70"/>
      <c r="AI866" s="99"/>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t="str">
        <f t="shared" si="842"/>
        <v/>
      </c>
      <c r="BF866" s="70">
        <v>54</v>
      </c>
      <c r="BG866" s="70"/>
      <c r="BH866" s="70"/>
      <c r="BI866" s="70"/>
      <c r="BJ866" s="70"/>
      <c r="BK866" s="70"/>
      <c r="BL866" s="70"/>
      <c r="BM866" s="70"/>
      <c r="BN866" s="70"/>
      <c r="BO866" s="70"/>
      <c r="BP866" s="70"/>
      <c r="BQ866" s="70"/>
      <c r="BR866" s="70"/>
      <c r="BS866" s="70"/>
      <c r="BT866" s="70"/>
      <c r="BU866" s="70"/>
      <c r="CT866" s="70"/>
      <c r="CU866" s="70">
        <f t="shared" si="851"/>
        <v>0</v>
      </c>
      <c r="CV866" s="70">
        <f t="shared" si="852"/>
        <v>0</v>
      </c>
      <c r="CW866" s="70"/>
      <c r="CX866" s="70"/>
      <c r="CY866" s="70"/>
      <c r="CZ866" s="70" t="e">
        <f t="shared" si="849"/>
        <v>#VALUE!</v>
      </c>
      <c r="DA866" s="70" t="e">
        <f t="shared" si="850"/>
        <v>#VALUE!</v>
      </c>
      <c r="DB866" s="70"/>
      <c r="DC866" s="70"/>
      <c r="DD866" s="70"/>
      <c r="DE866" s="70"/>
      <c r="DF866" s="70"/>
      <c r="DG866" s="70"/>
      <c r="DH866" s="70"/>
      <c r="DI866" s="70"/>
      <c r="DJ866" s="70"/>
      <c r="DK866" s="70"/>
      <c r="DL866" s="70"/>
      <c r="DM866" s="70"/>
      <c r="DN866" s="70"/>
      <c r="DO866" s="70"/>
      <c r="DP866" s="70"/>
      <c r="DQ866" s="70"/>
      <c r="DR866" s="70"/>
      <c r="DS866" s="70"/>
      <c r="DT866" s="70">
        <f t="shared" si="847"/>
        <v>0</v>
      </c>
      <c r="DU866" s="70">
        <f t="shared" si="848"/>
        <v>0</v>
      </c>
      <c r="DV866" s="70"/>
      <c r="DW866" s="70"/>
      <c r="DX866" s="70"/>
      <c r="DY866" s="70"/>
      <c r="DZ866" s="70"/>
      <c r="EA866" s="70"/>
    </row>
    <row r="867" spans="18:131" x14ac:dyDescent="0.25">
      <c r="R867" s="70"/>
      <c r="S867" s="70"/>
      <c r="T867" s="99" t="s">
        <v>1875</v>
      </c>
      <c r="U867" s="146" t="s">
        <v>1876</v>
      </c>
      <c r="V867" s="70"/>
      <c r="W867" s="70"/>
      <c r="X867" s="70"/>
      <c r="Y867" s="70"/>
      <c r="AG867" s="135"/>
      <c r="AH867" s="70"/>
      <c r="AI867" s="99"/>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t="str">
        <f t="shared" si="842"/>
        <v/>
      </c>
      <c r="BF867" s="70">
        <v>55</v>
      </c>
      <c r="BG867" s="70"/>
      <c r="BH867" s="70"/>
      <c r="BI867" s="70"/>
      <c r="BJ867" s="70"/>
      <c r="BK867" s="70"/>
      <c r="BL867" s="70"/>
      <c r="BM867" s="70"/>
      <c r="BN867" s="70"/>
      <c r="BO867" s="70"/>
      <c r="BP867" s="70"/>
      <c r="BQ867" s="70"/>
      <c r="BR867" s="70"/>
      <c r="BS867" s="70"/>
      <c r="BT867" s="70"/>
      <c r="BU867" s="70"/>
      <c r="CT867" s="70"/>
      <c r="CU867" s="70">
        <f t="shared" si="851"/>
        <v>0</v>
      </c>
      <c r="CV867" s="70">
        <f t="shared" si="852"/>
        <v>0</v>
      </c>
      <c r="CW867" s="70"/>
      <c r="CX867" s="70"/>
      <c r="CY867" s="70"/>
      <c r="CZ867" s="70" t="e">
        <f t="shared" si="849"/>
        <v>#VALUE!</v>
      </c>
      <c r="DA867" s="70" t="e">
        <f t="shared" si="850"/>
        <v>#VALUE!</v>
      </c>
      <c r="DB867" s="70"/>
      <c r="DC867" s="70"/>
      <c r="DD867" s="70"/>
      <c r="DE867" s="70"/>
      <c r="DF867" s="70"/>
      <c r="DG867" s="70"/>
      <c r="DH867" s="70"/>
      <c r="DI867" s="70"/>
      <c r="DJ867" s="70"/>
      <c r="DK867" s="70"/>
      <c r="DL867" s="70"/>
      <c r="DM867" s="70"/>
      <c r="DN867" s="70"/>
      <c r="DO867" s="70"/>
      <c r="DP867" s="70"/>
      <c r="DQ867" s="70"/>
      <c r="DR867" s="70"/>
      <c r="DS867" s="70"/>
      <c r="DT867" s="70">
        <f t="shared" si="847"/>
        <v>0</v>
      </c>
      <c r="DU867" s="70">
        <f t="shared" si="848"/>
        <v>0</v>
      </c>
      <c r="DV867" s="70"/>
      <c r="DW867" s="70"/>
      <c r="DX867" s="70"/>
      <c r="DY867" s="70"/>
      <c r="DZ867" s="70"/>
      <c r="EA867" s="70"/>
    </row>
    <row r="868" spans="18:131" x14ac:dyDescent="0.25">
      <c r="R868" s="70"/>
      <c r="S868" s="70"/>
      <c r="T868" s="99" t="s">
        <v>1877</v>
      </c>
      <c r="U868" s="146" t="s">
        <v>1878</v>
      </c>
      <c r="V868" s="70"/>
      <c r="W868" s="70"/>
      <c r="X868" s="70"/>
      <c r="Y868" s="70"/>
      <c r="AG868" s="135"/>
      <c r="AH868" s="70"/>
      <c r="AI868" s="99"/>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t="str">
        <f t="shared" si="842"/>
        <v/>
      </c>
      <c r="BF868" s="70">
        <v>56</v>
      </c>
      <c r="BG868" s="70"/>
      <c r="BH868" s="70"/>
      <c r="BI868" s="70"/>
      <c r="BJ868" s="70"/>
      <c r="BK868" s="70"/>
      <c r="BL868" s="70"/>
      <c r="BM868" s="70"/>
      <c r="BN868" s="70"/>
      <c r="BO868" s="70"/>
      <c r="BP868" s="70"/>
      <c r="BQ868" s="70"/>
      <c r="BR868" s="70"/>
      <c r="BS868" s="70"/>
      <c r="BT868" s="70"/>
      <c r="BU868" s="70"/>
      <c r="CT868" s="70"/>
      <c r="CU868" s="70">
        <f t="shared" si="851"/>
        <v>0</v>
      </c>
      <c r="CV868" s="70">
        <f t="shared" si="852"/>
        <v>0</v>
      </c>
      <c r="CW868" s="70"/>
      <c r="CX868" s="70"/>
      <c r="CY868" s="70"/>
      <c r="CZ868" s="70" t="e">
        <f t="shared" si="849"/>
        <v>#VALUE!</v>
      </c>
      <c r="DA868" s="70" t="e">
        <f t="shared" si="850"/>
        <v>#VALUE!</v>
      </c>
      <c r="DB868" s="70"/>
      <c r="DC868" s="70"/>
      <c r="DD868" s="70"/>
      <c r="DE868" s="70"/>
      <c r="DF868" s="70"/>
      <c r="DG868" s="70"/>
      <c r="DH868" s="70"/>
      <c r="DI868" s="70"/>
      <c r="DJ868" s="70"/>
      <c r="DK868" s="70"/>
      <c r="DL868" s="70"/>
      <c r="DM868" s="70"/>
      <c r="DN868" s="70"/>
      <c r="DO868" s="70"/>
      <c r="DP868" s="70"/>
      <c r="DQ868" s="70"/>
      <c r="DR868" s="70"/>
      <c r="DS868" s="70"/>
      <c r="DT868" s="70">
        <f t="shared" si="847"/>
        <v>0</v>
      </c>
      <c r="DU868" s="70">
        <f t="shared" si="848"/>
        <v>0</v>
      </c>
      <c r="DV868" s="70"/>
      <c r="DW868" s="70"/>
      <c r="DX868" s="70"/>
      <c r="DY868" s="70"/>
      <c r="DZ868" s="70"/>
      <c r="EA868" s="70"/>
    </row>
    <row r="869" spans="18:131" x14ac:dyDescent="0.25">
      <c r="R869" s="70"/>
      <c r="S869" s="70"/>
      <c r="T869" s="99" t="s">
        <v>1879</v>
      </c>
      <c r="U869" s="146" t="s">
        <v>1880</v>
      </c>
      <c r="V869" s="70"/>
      <c r="W869" s="70"/>
      <c r="X869" s="70"/>
      <c r="Y869" s="70"/>
      <c r="AG869" s="135"/>
      <c r="AH869" s="70"/>
      <c r="AI869" s="99"/>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t="str">
        <f t="shared" si="842"/>
        <v/>
      </c>
      <c r="BF869" s="70">
        <v>57</v>
      </c>
      <c r="BG869" s="70"/>
      <c r="BH869" s="70"/>
      <c r="BI869" s="70"/>
      <c r="BJ869" s="70"/>
      <c r="BK869" s="70"/>
      <c r="BL869" s="70"/>
      <c r="BM869" s="70"/>
      <c r="BN869" s="70"/>
      <c r="BO869" s="70"/>
      <c r="BP869" s="70"/>
      <c r="BQ869" s="70"/>
      <c r="BR869" s="70"/>
      <c r="BS869" s="70"/>
      <c r="BT869" s="70"/>
      <c r="BU869" s="70"/>
      <c r="CT869" s="70"/>
      <c r="CU869" s="70">
        <f t="shared" si="851"/>
        <v>0</v>
      </c>
      <c r="CV869" s="70">
        <f t="shared" si="852"/>
        <v>0</v>
      </c>
      <c r="CW869" s="70"/>
      <c r="CX869" s="70"/>
      <c r="CY869" s="70"/>
      <c r="CZ869" s="70" t="e">
        <f t="shared" si="849"/>
        <v>#VALUE!</v>
      </c>
      <c r="DA869" s="70" t="e">
        <f t="shared" si="850"/>
        <v>#VALUE!</v>
      </c>
      <c r="DB869" s="70"/>
      <c r="DC869" s="70"/>
      <c r="DD869" s="70"/>
      <c r="DE869" s="70"/>
      <c r="DF869" s="70"/>
      <c r="DG869" s="70"/>
      <c r="DH869" s="70"/>
      <c r="DI869" s="70"/>
      <c r="DJ869" s="70"/>
      <c r="DK869" s="70"/>
      <c r="DL869" s="70"/>
      <c r="DM869" s="70"/>
      <c r="DN869" s="70"/>
      <c r="DO869" s="70"/>
      <c r="DP869" s="70"/>
      <c r="DQ869" s="70"/>
      <c r="DR869" s="70"/>
      <c r="DS869" s="70"/>
      <c r="DT869" s="70">
        <f t="shared" si="847"/>
        <v>0</v>
      </c>
      <c r="DU869" s="70">
        <f t="shared" si="848"/>
        <v>0</v>
      </c>
      <c r="DV869" s="70"/>
      <c r="DW869" s="70"/>
      <c r="DX869" s="70"/>
      <c r="DY869" s="70"/>
      <c r="DZ869" s="70"/>
      <c r="EA869" s="70"/>
    </row>
    <row r="870" spans="18:131" x14ac:dyDescent="0.25">
      <c r="R870" s="70"/>
      <c r="S870" s="70"/>
      <c r="T870" s="99" t="s">
        <v>1881</v>
      </c>
      <c r="U870" s="146" t="s">
        <v>1882</v>
      </c>
      <c r="V870" s="70"/>
      <c r="W870" s="70"/>
      <c r="X870" s="70"/>
      <c r="Y870" s="70"/>
      <c r="AG870" s="135"/>
      <c r="AH870" s="70"/>
      <c r="AI870" s="99"/>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t="str">
        <f t="shared" si="842"/>
        <v/>
      </c>
      <c r="BF870" s="70">
        <v>58</v>
      </c>
      <c r="BG870" s="70"/>
      <c r="BH870" s="70"/>
      <c r="BI870" s="70"/>
      <c r="BJ870" s="70"/>
      <c r="BK870" s="70"/>
      <c r="BL870" s="70"/>
      <c r="BM870" s="70"/>
      <c r="BN870" s="70"/>
      <c r="BO870" s="70"/>
      <c r="BP870" s="70"/>
      <c r="BQ870" s="70"/>
      <c r="BR870" s="70"/>
      <c r="BS870" s="70"/>
      <c r="BT870" s="70"/>
      <c r="BU870" s="70"/>
      <c r="CT870" s="70"/>
      <c r="CU870" s="70">
        <f t="shared" si="851"/>
        <v>0</v>
      </c>
      <c r="CV870" s="70">
        <f t="shared" si="852"/>
        <v>0</v>
      </c>
      <c r="CW870" s="70"/>
      <c r="CX870" s="70"/>
      <c r="CY870" s="70"/>
      <c r="CZ870" s="70" t="e">
        <f t="shared" si="849"/>
        <v>#VALUE!</v>
      </c>
      <c r="DA870" s="70" t="e">
        <f t="shared" si="850"/>
        <v>#VALUE!</v>
      </c>
      <c r="DB870" s="70"/>
      <c r="DC870" s="70"/>
      <c r="DD870" s="70"/>
      <c r="DE870" s="70"/>
      <c r="DF870" s="70"/>
      <c r="DG870" s="70"/>
      <c r="DH870" s="70"/>
      <c r="DI870" s="70"/>
      <c r="DJ870" s="70"/>
      <c r="DK870" s="70"/>
      <c r="DL870" s="70"/>
      <c r="DM870" s="70"/>
      <c r="DN870" s="70"/>
      <c r="DO870" s="70"/>
      <c r="DP870" s="70"/>
      <c r="DQ870" s="70"/>
      <c r="DR870" s="70"/>
      <c r="DS870" s="70"/>
      <c r="DT870" s="70">
        <f t="shared" si="847"/>
        <v>0</v>
      </c>
      <c r="DU870" s="70">
        <f t="shared" si="848"/>
        <v>0</v>
      </c>
      <c r="DV870" s="70"/>
      <c r="DW870" s="70"/>
      <c r="DX870" s="70"/>
      <c r="DY870" s="70"/>
      <c r="DZ870" s="70"/>
      <c r="EA870" s="70"/>
    </row>
    <row r="871" spans="18:131" x14ac:dyDescent="0.25">
      <c r="R871" s="70"/>
      <c r="S871" s="70"/>
      <c r="T871" s="99" t="s">
        <v>1883</v>
      </c>
      <c r="U871" s="146" t="s">
        <v>1884</v>
      </c>
      <c r="V871" s="70"/>
      <c r="W871" s="70"/>
      <c r="X871" s="70"/>
      <c r="Y871" s="70"/>
      <c r="AG871" s="135"/>
      <c r="AH871" s="70"/>
      <c r="AI871" s="99"/>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t="str">
        <f t="shared" si="842"/>
        <v/>
      </c>
      <c r="BF871" s="70">
        <v>59</v>
      </c>
      <c r="BG871" s="70"/>
      <c r="BH871" s="70"/>
      <c r="BI871" s="70"/>
      <c r="BJ871" s="70"/>
      <c r="BK871" s="70"/>
      <c r="BL871" s="70"/>
      <c r="BM871" s="70"/>
      <c r="BN871" s="70"/>
      <c r="BO871" s="70"/>
      <c r="BP871" s="70"/>
      <c r="BQ871" s="70"/>
      <c r="BR871" s="70"/>
      <c r="BS871" s="70"/>
      <c r="BT871" s="70"/>
      <c r="BU871" s="70"/>
      <c r="CT871" s="70"/>
      <c r="CU871" s="70">
        <f t="shared" si="851"/>
        <v>0</v>
      </c>
      <c r="CV871" s="70">
        <f t="shared" si="852"/>
        <v>0</v>
      </c>
      <c r="CW871" s="70"/>
      <c r="CX871" s="70"/>
      <c r="CY871" s="70"/>
      <c r="CZ871" s="70" t="e">
        <f t="shared" si="849"/>
        <v>#VALUE!</v>
      </c>
      <c r="DA871" s="70" t="e">
        <f t="shared" si="850"/>
        <v>#VALUE!</v>
      </c>
      <c r="DB871" s="70"/>
      <c r="DC871" s="70"/>
      <c r="DD871" s="70"/>
      <c r="DE871" s="70"/>
      <c r="DF871" s="70"/>
      <c r="DG871" s="70"/>
      <c r="DH871" s="70"/>
      <c r="DI871" s="70"/>
      <c r="DJ871" s="70"/>
      <c r="DK871" s="70"/>
      <c r="DL871" s="70"/>
      <c r="DM871" s="70"/>
      <c r="DN871" s="70"/>
      <c r="DO871" s="70"/>
      <c r="DP871" s="70"/>
      <c r="DQ871" s="70"/>
      <c r="DR871" s="70"/>
      <c r="DS871" s="70"/>
      <c r="DT871" s="70">
        <f t="shared" si="847"/>
        <v>0</v>
      </c>
      <c r="DU871" s="70">
        <f t="shared" si="848"/>
        <v>0</v>
      </c>
      <c r="DV871" s="70"/>
      <c r="DW871" s="70"/>
      <c r="DX871" s="70"/>
      <c r="DY871" s="70"/>
      <c r="DZ871" s="70"/>
      <c r="EA871" s="70"/>
    </row>
    <row r="872" spans="18:131" x14ac:dyDescent="0.25">
      <c r="R872" s="70"/>
      <c r="S872" s="70"/>
      <c r="T872" s="99" t="s">
        <v>1885</v>
      </c>
      <c r="U872" s="146" t="s">
        <v>1886</v>
      </c>
      <c r="V872" s="70"/>
      <c r="W872" s="70"/>
      <c r="X872" s="70"/>
      <c r="Y872" s="70"/>
      <c r="AG872" s="135"/>
      <c r="AH872" s="70"/>
      <c r="AI872" s="99"/>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t="str">
        <f t="shared" si="842"/>
        <v/>
      </c>
      <c r="BF872" s="70">
        <v>60</v>
      </c>
      <c r="BG872" s="70"/>
      <c r="BH872" s="70"/>
      <c r="BI872" s="70"/>
      <c r="BJ872" s="70"/>
      <c r="BK872" s="70"/>
      <c r="BL872" s="70"/>
      <c r="BM872" s="70"/>
      <c r="BN872" s="70"/>
      <c r="BO872" s="70"/>
      <c r="BP872" s="70"/>
      <c r="BQ872" s="70"/>
      <c r="BR872" s="70"/>
      <c r="BS872" s="70"/>
      <c r="BT872" s="70"/>
      <c r="BU872" s="70"/>
      <c r="CT872" s="70"/>
      <c r="CU872" s="70">
        <f t="shared" si="851"/>
        <v>0</v>
      </c>
      <c r="CV872" s="70">
        <f t="shared" si="852"/>
        <v>0</v>
      </c>
      <c r="CW872" s="70"/>
      <c r="CX872" s="70"/>
      <c r="CY872" s="70"/>
      <c r="CZ872" s="70" t="e">
        <f t="shared" si="849"/>
        <v>#VALUE!</v>
      </c>
      <c r="DA872" s="70" t="e">
        <f t="shared" si="850"/>
        <v>#VALUE!</v>
      </c>
      <c r="DB872" s="70"/>
      <c r="DC872" s="70"/>
      <c r="DD872" s="70"/>
      <c r="DE872" s="70"/>
      <c r="DF872" s="70"/>
      <c r="DG872" s="70"/>
      <c r="DH872" s="70"/>
      <c r="DI872" s="70"/>
      <c r="DJ872" s="70"/>
      <c r="DK872" s="70"/>
      <c r="DL872" s="70"/>
      <c r="DM872" s="70"/>
      <c r="DN872" s="70"/>
      <c r="DO872" s="70"/>
      <c r="DP872" s="70"/>
      <c r="DQ872" s="70"/>
      <c r="DR872" s="70"/>
      <c r="DS872" s="70"/>
      <c r="DT872" s="70">
        <f t="shared" si="847"/>
        <v>0</v>
      </c>
      <c r="DU872" s="70">
        <f t="shared" si="848"/>
        <v>0</v>
      </c>
      <c r="DV872" s="70"/>
      <c r="DW872" s="70"/>
      <c r="DX872" s="70"/>
      <c r="DY872" s="70"/>
      <c r="DZ872" s="70"/>
      <c r="EA872" s="70"/>
    </row>
    <row r="873" spans="18:131" x14ac:dyDescent="0.25">
      <c r="R873" s="70"/>
      <c r="S873" s="70"/>
      <c r="T873" s="99" t="s">
        <v>1887</v>
      </c>
      <c r="U873" s="146" t="s">
        <v>1888</v>
      </c>
      <c r="V873" s="70"/>
      <c r="W873" s="70"/>
      <c r="X873" s="70"/>
      <c r="Y873" s="70"/>
      <c r="AG873" s="135"/>
      <c r="AH873" s="70"/>
      <c r="AI873" s="99"/>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t="str">
        <f t="shared" si="842"/>
        <v/>
      </c>
      <c r="BF873" s="70">
        <v>61</v>
      </c>
      <c r="BG873" s="70"/>
      <c r="BH873" s="70"/>
      <c r="BI873" s="70"/>
      <c r="BJ873" s="70"/>
      <c r="BK873" s="70"/>
      <c r="BL873" s="70"/>
      <c r="BM873" s="70"/>
      <c r="BN873" s="70"/>
      <c r="BO873" s="70"/>
      <c r="BP873" s="70"/>
      <c r="BQ873" s="70"/>
      <c r="BR873" s="70"/>
      <c r="BS873" s="70"/>
      <c r="BT873" s="70"/>
      <c r="BU873" s="70"/>
      <c r="CT873" s="70"/>
      <c r="CU873" s="70">
        <f t="shared" si="851"/>
        <v>0</v>
      </c>
      <c r="CV873" s="70">
        <f t="shared" si="852"/>
        <v>0</v>
      </c>
      <c r="CW873" s="70"/>
      <c r="CX873" s="70"/>
      <c r="CY873" s="70"/>
      <c r="CZ873" s="70" t="e">
        <f t="shared" si="849"/>
        <v>#VALUE!</v>
      </c>
      <c r="DA873" s="70" t="e">
        <f t="shared" si="850"/>
        <v>#VALUE!</v>
      </c>
      <c r="DB873" s="70"/>
      <c r="DC873" s="70"/>
      <c r="DD873" s="70"/>
      <c r="DE873" s="70"/>
      <c r="DF873" s="70"/>
      <c r="DG873" s="70"/>
      <c r="DH873" s="70"/>
      <c r="DI873" s="70"/>
      <c r="DJ873" s="70"/>
      <c r="DK873" s="70"/>
      <c r="DL873" s="70"/>
      <c r="DM873" s="70"/>
      <c r="DN873" s="70"/>
      <c r="DO873" s="70"/>
      <c r="DP873" s="70"/>
      <c r="DQ873" s="70"/>
      <c r="DR873" s="70"/>
      <c r="DS873" s="70"/>
      <c r="DT873" s="70">
        <f t="shared" si="847"/>
        <v>0</v>
      </c>
      <c r="DU873" s="70">
        <f t="shared" si="848"/>
        <v>0</v>
      </c>
      <c r="DV873" s="70"/>
      <c r="DW873" s="70"/>
      <c r="DX873" s="70"/>
      <c r="DY873" s="70"/>
      <c r="DZ873" s="70"/>
      <c r="EA873" s="70"/>
    </row>
    <row r="874" spans="18:131" x14ac:dyDescent="0.25">
      <c r="R874" s="70"/>
      <c r="S874" s="70"/>
      <c r="T874" s="99" t="s">
        <v>1889</v>
      </c>
      <c r="U874" s="146" t="s">
        <v>1890</v>
      </c>
      <c r="V874" s="70"/>
      <c r="W874" s="70"/>
      <c r="X874" s="70"/>
      <c r="Y874" s="70"/>
      <c r="AG874" s="135"/>
      <c r="AH874" s="70"/>
      <c r="AI874" s="99"/>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t="str">
        <f t="shared" si="842"/>
        <v/>
      </c>
      <c r="BF874" s="70">
        <v>62</v>
      </c>
      <c r="BG874" s="70"/>
      <c r="BH874" s="70"/>
      <c r="BI874" s="70"/>
      <c r="BJ874" s="70"/>
      <c r="BK874" s="70"/>
      <c r="BL874" s="70"/>
      <c r="BM874" s="70"/>
      <c r="BN874" s="70"/>
      <c r="BO874" s="70"/>
      <c r="BP874" s="70"/>
      <c r="BQ874" s="70"/>
      <c r="BR874" s="70"/>
      <c r="BS874" s="70"/>
      <c r="BT874" s="70"/>
      <c r="BU874" s="70"/>
      <c r="CT874" s="70"/>
      <c r="CU874" s="70">
        <f t="shared" si="851"/>
        <v>0</v>
      </c>
      <c r="CV874" s="70">
        <f t="shared" si="852"/>
        <v>0</v>
      </c>
      <c r="CW874" s="70"/>
      <c r="CX874" s="70"/>
      <c r="CY874" s="70"/>
      <c r="CZ874" s="70" t="e">
        <f t="shared" si="849"/>
        <v>#VALUE!</v>
      </c>
      <c r="DA874" s="70" t="e">
        <f t="shared" si="850"/>
        <v>#VALUE!</v>
      </c>
      <c r="DB874" s="70"/>
      <c r="DC874" s="70"/>
      <c r="DD874" s="70"/>
      <c r="DE874" s="70"/>
      <c r="DF874" s="70"/>
      <c r="DG874" s="70"/>
      <c r="DH874" s="70"/>
      <c r="DI874" s="70"/>
      <c r="DJ874" s="70"/>
      <c r="DK874" s="70"/>
      <c r="DL874" s="70"/>
      <c r="DM874" s="70"/>
      <c r="DN874" s="70"/>
      <c r="DO874" s="70"/>
      <c r="DP874" s="70"/>
      <c r="DQ874" s="70"/>
      <c r="DR874" s="70"/>
      <c r="DS874" s="70"/>
      <c r="DT874" s="70">
        <f t="shared" si="847"/>
        <v>0</v>
      </c>
      <c r="DU874" s="70">
        <f t="shared" si="848"/>
        <v>0</v>
      </c>
      <c r="DV874" s="70"/>
      <c r="DW874" s="70"/>
      <c r="DX874" s="70"/>
      <c r="DY874" s="70"/>
      <c r="DZ874" s="70"/>
      <c r="EA874" s="70"/>
    </row>
    <row r="875" spans="18:131" x14ac:dyDescent="0.25">
      <c r="R875" s="70"/>
      <c r="S875" s="70"/>
      <c r="T875" s="99" t="s">
        <v>1891</v>
      </c>
      <c r="U875" s="146" t="s">
        <v>1892</v>
      </c>
      <c r="V875" s="70"/>
      <c r="W875" s="70"/>
      <c r="X875" s="70"/>
      <c r="Y875" s="70"/>
      <c r="AG875" s="135"/>
      <c r="AH875" s="70"/>
      <c r="AI875" s="99"/>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t="str">
        <f t="shared" si="842"/>
        <v/>
      </c>
      <c r="BF875" s="70">
        <v>63</v>
      </c>
      <c r="BG875" s="70"/>
      <c r="BH875" s="70"/>
      <c r="BI875" s="70"/>
      <c r="BJ875" s="70"/>
      <c r="BK875" s="70"/>
      <c r="BL875" s="70"/>
      <c r="BM875" s="70"/>
      <c r="BN875" s="70"/>
      <c r="BO875" s="70"/>
      <c r="BP875" s="70"/>
      <c r="BQ875" s="70"/>
      <c r="BR875" s="70"/>
      <c r="BS875" s="70"/>
      <c r="BT875" s="70"/>
      <c r="BU875" s="70"/>
      <c r="CT875" s="70"/>
      <c r="CU875" s="70">
        <f t="shared" si="851"/>
        <v>0</v>
      </c>
      <c r="CV875" s="70">
        <f t="shared" si="852"/>
        <v>0</v>
      </c>
      <c r="CW875" s="70"/>
      <c r="CX875" s="70"/>
      <c r="CY875" s="70"/>
      <c r="CZ875" s="70" t="e">
        <f t="shared" si="849"/>
        <v>#VALUE!</v>
      </c>
      <c r="DA875" s="70" t="e">
        <f t="shared" si="850"/>
        <v>#VALUE!</v>
      </c>
      <c r="DB875" s="70"/>
      <c r="DC875" s="70"/>
      <c r="DD875" s="70"/>
      <c r="DE875" s="70"/>
      <c r="DF875" s="70"/>
      <c r="DG875" s="70"/>
      <c r="DH875" s="70"/>
      <c r="DI875" s="70"/>
      <c r="DJ875" s="70"/>
      <c r="DK875" s="70"/>
      <c r="DL875" s="70"/>
      <c r="DM875" s="70"/>
      <c r="DN875" s="70"/>
      <c r="DO875" s="70"/>
      <c r="DP875" s="70"/>
      <c r="DQ875" s="70"/>
      <c r="DR875" s="70"/>
      <c r="DS875" s="70"/>
      <c r="DT875" s="70">
        <f t="shared" si="847"/>
        <v>0</v>
      </c>
      <c r="DU875" s="70">
        <f t="shared" si="848"/>
        <v>0</v>
      </c>
      <c r="DV875" s="70"/>
      <c r="DW875" s="70"/>
      <c r="DX875" s="70"/>
      <c r="DY875" s="70"/>
      <c r="DZ875" s="70"/>
      <c r="EA875" s="70"/>
    </row>
    <row r="876" spans="18:131" x14ac:dyDescent="0.25">
      <c r="R876" s="70"/>
      <c r="S876" s="70"/>
      <c r="T876" s="99" t="s">
        <v>1893</v>
      </c>
      <c r="U876" s="146" t="s">
        <v>1894</v>
      </c>
      <c r="V876" s="70"/>
      <c r="W876" s="70"/>
      <c r="X876" s="70"/>
      <c r="Y876" s="70"/>
      <c r="AG876" s="135"/>
      <c r="AH876" s="70"/>
      <c r="AI876" s="99"/>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t="str">
        <f t="shared" si="842"/>
        <v/>
      </c>
      <c r="BF876" s="70">
        <v>64</v>
      </c>
      <c r="BG876" s="70"/>
      <c r="BH876" s="70"/>
      <c r="BI876" s="70"/>
      <c r="BJ876" s="70"/>
      <c r="BK876" s="70"/>
      <c r="BL876" s="70"/>
      <c r="BM876" s="70"/>
      <c r="BN876" s="70"/>
      <c r="BO876" s="70"/>
      <c r="BP876" s="70"/>
      <c r="BQ876" s="70"/>
      <c r="BR876" s="70"/>
      <c r="BS876" s="70"/>
      <c r="BT876" s="70"/>
      <c r="BU876" s="70"/>
      <c r="CT876" s="70"/>
      <c r="CU876" s="70">
        <f t="shared" si="851"/>
        <v>0</v>
      </c>
      <c r="CV876" s="70">
        <f t="shared" si="852"/>
        <v>0</v>
      </c>
      <c r="CW876" s="70"/>
      <c r="CX876" s="70"/>
      <c r="CY876" s="70"/>
      <c r="CZ876" s="70" t="e">
        <f t="shared" si="849"/>
        <v>#VALUE!</v>
      </c>
      <c r="DA876" s="70" t="e">
        <f t="shared" si="850"/>
        <v>#VALUE!</v>
      </c>
      <c r="DB876" s="70"/>
      <c r="DC876" s="70"/>
      <c r="DD876" s="70"/>
      <c r="DE876" s="70"/>
      <c r="DF876" s="70"/>
      <c r="DG876" s="70"/>
      <c r="DH876" s="70"/>
      <c r="DI876" s="70"/>
      <c r="DJ876" s="70"/>
      <c r="DK876" s="70"/>
      <c r="DL876" s="70"/>
      <c r="DM876" s="70"/>
      <c r="DN876" s="70"/>
      <c r="DO876" s="70"/>
      <c r="DP876" s="70"/>
      <c r="DQ876" s="70"/>
      <c r="DR876" s="70"/>
      <c r="DS876" s="70"/>
      <c r="DT876" s="70">
        <f t="shared" si="847"/>
        <v>0</v>
      </c>
      <c r="DU876" s="70">
        <f t="shared" si="848"/>
        <v>0</v>
      </c>
      <c r="DV876" s="70"/>
      <c r="DW876" s="70"/>
      <c r="DX876" s="70"/>
      <c r="DY876" s="70"/>
      <c r="DZ876" s="70"/>
      <c r="EA876" s="70"/>
    </row>
    <row r="877" spans="18:131" x14ac:dyDescent="0.25">
      <c r="R877" s="70"/>
      <c r="S877" s="70"/>
      <c r="T877" s="99" t="s">
        <v>1895</v>
      </c>
      <c r="U877" s="146" t="s">
        <v>1896</v>
      </c>
      <c r="V877" s="70"/>
      <c r="W877" s="70"/>
      <c r="X877" s="70"/>
      <c r="Y877" s="70"/>
      <c r="AG877" s="135"/>
      <c r="AH877" s="70"/>
      <c r="AI877" s="99"/>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t="str">
        <f t="shared" ref="BE877:BE940" si="853">IF(ISERR(LEFT(F76,SEARCH("/",F76,1)-1)),"",LEFT(F76,SEARCH("/",F76,1)-1))</f>
        <v/>
      </c>
      <c r="BF877" s="70">
        <v>65</v>
      </c>
      <c r="BG877" s="70"/>
      <c r="BH877" s="70"/>
      <c r="BI877" s="70"/>
      <c r="BJ877" s="70"/>
      <c r="BK877" s="70"/>
      <c r="BL877" s="70"/>
      <c r="BM877" s="70"/>
      <c r="BN877" s="70"/>
      <c r="BO877" s="70"/>
      <c r="BP877" s="70"/>
      <c r="BQ877" s="70"/>
      <c r="BR877" s="70"/>
      <c r="BS877" s="70"/>
      <c r="BT877" s="70"/>
      <c r="BU877" s="70"/>
      <c r="CT877" s="70"/>
      <c r="CU877" s="70">
        <f t="shared" si="851"/>
        <v>0</v>
      </c>
      <c r="CV877" s="70">
        <f t="shared" si="852"/>
        <v>0</v>
      </c>
      <c r="CW877" s="70"/>
      <c r="CX877" s="70"/>
      <c r="CY877" s="70"/>
      <c r="CZ877" s="70" t="e">
        <f t="shared" si="849"/>
        <v>#VALUE!</v>
      </c>
      <c r="DA877" s="70" t="e">
        <f t="shared" si="850"/>
        <v>#VALUE!</v>
      </c>
      <c r="DB877" s="70"/>
      <c r="DC877" s="70"/>
      <c r="DD877" s="70"/>
      <c r="DE877" s="70"/>
      <c r="DF877" s="70"/>
      <c r="DG877" s="70"/>
      <c r="DH877" s="70"/>
      <c r="DI877" s="70"/>
      <c r="DJ877" s="70"/>
      <c r="DK877" s="70"/>
      <c r="DL877" s="70"/>
      <c r="DM877" s="70"/>
      <c r="DN877" s="70"/>
      <c r="DO877" s="70"/>
      <c r="DP877" s="70"/>
      <c r="DQ877" s="70"/>
      <c r="DR877" s="70"/>
      <c r="DS877" s="70"/>
      <c r="DT877" s="70">
        <f t="shared" si="847"/>
        <v>0</v>
      </c>
      <c r="DU877" s="70">
        <f t="shared" si="848"/>
        <v>0</v>
      </c>
      <c r="DV877" s="70"/>
      <c r="DW877" s="70"/>
      <c r="DX877" s="70"/>
      <c r="DY877" s="70"/>
      <c r="DZ877" s="70"/>
      <c r="EA877" s="70"/>
    </row>
    <row r="878" spans="18:131" x14ac:dyDescent="0.25">
      <c r="R878" s="70"/>
      <c r="S878" s="70"/>
      <c r="T878" s="99" t="s">
        <v>1897</v>
      </c>
      <c r="U878" s="146" t="s">
        <v>1898</v>
      </c>
      <c r="V878" s="70"/>
      <c r="W878" s="70"/>
      <c r="X878" s="70"/>
      <c r="Y878" s="70"/>
      <c r="AG878" s="135"/>
      <c r="AH878" s="70"/>
      <c r="AI878" s="99"/>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t="str">
        <f t="shared" si="853"/>
        <v/>
      </c>
      <c r="BF878" s="70">
        <v>66</v>
      </c>
      <c r="BG878" s="70"/>
      <c r="BH878" s="70"/>
      <c r="BI878" s="70"/>
      <c r="BJ878" s="70"/>
      <c r="BK878" s="70"/>
      <c r="BL878" s="70"/>
      <c r="BM878" s="70"/>
      <c r="BN878" s="70"/>
      <c r="BO878" s="70"/>
      <c r="BP878" s="70"/>
      <c r="BQ878" s="70"/>
      <c r="BR878" s="70"/>
      <c r="BS878" s="70"/>
      <c r="BT878" s="70"/>
      <c r="BU878" s="70"/>
      <c r="CT878" s="70"/>
      <c r="CU878" s="70">
        <f t="shared" si="851"/>
        <v>0</v>
      </c>
      <c r="CV878" s="70">
        <f t="shared" si="852"/>
        <v>0</v>
      </c>
      <c r="CW878" s="70"/>
      <c r="CX878" s="70"/>
      <c r="CY878" s="70"/>
      <c r="CZ878" s="70" t="e">
        <f t="shared" si="849"/>
        <v>#VALUE!</v>
      </c>
      <c r="DA878" s="70" t="e">
        <f t="shared" si="850"/>
        <v>#VALUE!</v>
      </c>
      <c r="DB878" s="70"/>
      <c r="DC878" s="70"/>
      <c r="DD878" s="70"/>
      <c r="DE878" s="70"/>
      <c r="DF878" s="70"/>
      <c r="DG878" s="70"/>
      <c r="DH878" s="70"/>
      <c r="DI878" s="70"/>
      <c r="DJ878" s="70"/>
      <c r="DK878" s="70"/>
      <c r="DL878" s="70"/>
      <c r="DM878" s="70"/>
      <c r="DN878" s="70"/>
      <c r="DO878" s="70"/>
      <c r="DP878" s="70"/>
      <c r="DQ878" s="70"/>
      <c r="DR878" s="70"/>
      <c r="DS878" s="70"/>
      <c r="DT878" s="70">
        <f t="shared" ref="DT878:DT941" si="854">IF(LEFT(N77,13)="oui percement",E77&amp;F77,)</f>
        <v>0</v>
      </c>
      <c r="DU878" s="70">
        <f t="shared" ref="DU878:DU941" si="855">IF(RIGHT(N77,5)="appui",E77&amp;F77,)</f>
        <v>0</v>
      </c>
      <c r="DV878" s="70"/>
      <c r="DW878" s="70"/>
      <c r="DX878" s="70"/>
      <c r="DY878" s="70"/>
      <c r="DZ878" s="70"/>
      <c r="EA878" s="70"/>
    </row>
    <row r="879" spans="18:131" x14ac:dyDescent="0.25">
      <c r="R879" s="70"/>
      <c r="S879" s="70"/>
      <c r="T879" s="99" t="s">
        <v>1899</v>
      </c>
      <c r="U879" s="146" t="s">
        <v>1900</v>
      </c>
      <c r="V879" s="70"/>
      <c r="W879" s="70"/>
      <c r="X879" s="70"/>
      <c r="Y879" s="70"/>
      <c r="AG879" s="135"/>
      <c r="AH879" s="70"/>
      <c r="AI879" s="99"/>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t="str">
        <f t="shared" si="853"/>
        <v/>
      </c>
      <c r="BF879" s="70">
        <v>67</v>
      </c>
      <c r="BG879" s="70"/>
      <c r="BH879" s="70"/>
      <c r="BI879" s="70"/>
      <c r="BJ879" s="70"/>
      <c r="BK879" s="70"/>
      <c r="BL879" s="70"/>
      <c r="BM879" s="70"/>
      <c r="BN879" s="70"/>
      <c r="BO879" s="70"/>
      <c r="BP879" s="70"/>
      <c r="BQ879" s="70"/>
      <c r="BR879" s="70"/>
      <c r="BS879" s="70"/>
      <c r="BT879" s="70"/>
      <c r="BU879" s="70"/>
      <c r="CT879" s="70"/>
      <c r="CU879" s="70">
        <f t="shared" si="851"/>
        <v>0</v>
      </c>
      <c r="CV879" s="70">
        <f t="shared" si="852"/>
        <v>0</v>
      </c>
      <c r="CW879" s="70"/>
      <c r="CX879" s="70"/>
      <c r="CY879" s="70"/>
      <c r="CZ879" s="70" t="e">
        <f t="shared" si="849"/>
        <v>#VALUE!</v>
      </c>
      <c r="DA879" s="70" t="e">
        <f t="shared" si="850"/>
        <v>#VALUE!</v>
      </c>
      <c r="DB879" s="70"/>
      <c r="DC879" s="70"/>
      <c r="DD879" s="70"/>
      <c r="DE879" s="70"/>
      <c r="DF879" s="70"/>
      <c r="DG879" s="70"/>
      <c r="DH879" s="70"/>
      <c r="DI879" s="70"/>
      <c r="DJ879" s="70"/>
      <c r="DK879" s="70"/>
      <c r="DL879" s="70"/>
      <c r="DM879" s="70"/>
      <c r="DN879" s="70"/>
      <c r="DO879" s="70"/>
      <c r="DP879" s="70"/>
      <c r="DQ879" s="70"/>
      <c r="DR879" s="70"/>
      <c r="DS879" s="70"/>
      <c r="DT879" s="70">
        <f t="shared" si="854"/>
        <v>0</v>
      </c>
      <c r="DU879" s="70">
        <f t="shared" si="855"/>
        <v>0</v>
      </c>
      <c r="DV879" s="70"/>
      <c r="DW879" s="70"/>
      <c r="DX879" s="70"/>
      <c r="DY879" s="70"/>
      <c r="DZ879" s="70"/>
      <c r="EA879" s="70"/>
    </row>
    <row r="880" spans="18:131" x14ac:dyDescent="0.25">
      <c r="R880" s="70"/>
      <c r="S880" s="70"/>
      <c r="T880" s="99" t="s">
        <v>1901</v>
      </c>
      <c r="U880" s="146" t="s">
        <v>1902</v>
      </c>
      <c r="V880" s="70"/>
      <c r="W880" s="70"/>
      <c r="X880" s="70"/>
      <c r="Y880" s="70"/>
      <c r="AG880" s="135"/>
      <c r="AH880" s="70"/>
      <c r="AI880" s="99"/>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t="str">
        <f t="shared" si="853"/>
        <v/>
      </c>
      <c r="BF880" s="70">
        <v>68</v>
      </c>
      <c r="BG880" s="70"/>
      <c r="BH880" s="70"/>
      <c r="BI880" s="70"/>
      <c r="BJ880" s="70"/>
      <c r="BK880" s="70"/>
      <c r="BL880" s="70"/>
      <c r="BM880" s="70"/>
      <c r="BN880" s="70"/>
      <c r="BO880" s="70"/>
      <c r="BP880" s="70"/>
      <c r="BQ880" s="70"/>
      <c r="BR880" s="70"/>
      <c r="BS880" s="70"/>
      <c r="BT880" s="70"/>
      <c r="BU880" s="70"/>
      <c r="CT880" s="70"/>
      <c r="CU880" s="70">
        <f t="shared" si="851"/>
        <v>0</v>
      </c>
      <c r="CV880" s="70">
        <f t="shared" si="852"/>
        <v>0</v>
      </c>
      <c r="CW880" s="70"/>
      <c r="CX880" s="70"/>
      <c r="CY880" s="70"/>
      <c r="CZ880" s="70" t="e">
        <f t="shared" si="849"/>
        <v>#VALUE!</v>
      </c>
      <c r="DA880" s="70" t="e">
        <f t="shared" si="850"/>
        <v>#VALUE!</v>
      </c>
      <c r="DB880" s="70"/>
      <c r="DC880" s="70"/>
      <c r="DD880" s="70"/>
      <c r="DE880" s="70"/>
      <c r="DF880" s="70"/>
      <c r="DG880" s="70"/>
      <c r="DH880" s="70"/>
      <c r="DI880" s="70"/>
      <c r="DJ880" s="70"/>
      <c r="DK880" s="70"/>
      <c r="DL880" s="70"/>
      <c r="DM880" s="70"/>
      <c r="DN880" s="70"/>
      <c r="DO880" s="70"/>
      <c r="DP880" s="70"/>
      <c r="DQ880" s="70"/>
      <c r="DR880" s="70"/>
      <c r="DS880" s="70"/>
      <c r="DT880" s="70">
        <f t="shared" si="854"/>
        <v>0</v>
      </c>
      <c r="DU880" s="70">
        <f t="shared" si="855"/>
        <v>0</v>
      </c>
      <c r="DV880" s="70"/>
      <c r="DW880" s="70"/>
      <c r="DX880" s="70"/>
      <c r="DY880" s="70"/>
      <c r="DZ880" s="70"/>
      <c r="EA880" s="70"/>
    </row>
    <row r="881" spans="18:131" x14ac:dyDescent="0.25">
      <c r="R881" s="70"/>
      <c r="S881" s="70"/>
      <c r="T881" s="99" t="s">
        <v>1903</v>
      </c>
      <c r="U881" s="146" t="s">
        <v>1904</v>
      </c>
      <c r="V881" s="70"/>
      <c r="W881" s="70"/>
      <c r="X881" s="70"/>
      <c r="Y881" s="70"/>
      <c r="AG881" s="135"/>
      <c r="AH881" s="70"/>
      <c r="AI881" s="99"/>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t="str">
        <f t="shared" si="853"/>
        <v/>
      </c>
      <c r="BF881" s="70">
        <v>69</v>
      </c>
      <c r="BG881" s="70"/>
      <c r="BH881" s="70"/>
      <c r="BI881" s="70"/>
      <c r="BJ881" s="70"/>
      <c r="BK881" s="70"/>
      <c r="BL881" s="70"/>
      <c r="BM881" s="70"/>
      <c r="BN881" s="70"/>
      <c r="BO881" s="70"/>
      <c r="BP881" s="70"/>
      <c r="BQ881" s="70"/>
      <c r="BR881" s="70"/>
      <c r="BS881" s="70"/>
      <c r="BT881" s="70"/>
      <c r="BU881" s="70"/>
      <c r="CT881" s="70"/>
      <c r="CU881" s="70">
        <f t="shared" si="851"/>
        <v>0</v>
      </c>
      <c r="CV881" s="70">
        <f t="shared" si="852"/>
        <v>0</v>
      </c>
      <c r="CW881" s="70"/>
      <c r="CX881" s="70"/>
      <c r="CY881" s="70"/>
      <c r="CZ881" s="70" t="e">
        <f t="shared" si="849"/>
        <v>#VALUE!</v>
      </c>
      <c r="DA881" s="70" t="e">
        <f t="shared" si="850"/>
        <v>#VALUE!</v>
      </c>
      <c r="DB881" s="70"/>
      <c r="DC881" s="70"/>
      <c r="DD881" s="70"/>
      <c r="DE881" s="70"/>
      <c r="DF881" s="70"/>
      <c r="DG881" s="70"/>
      <c r="DH881" s="70"/>
      <c r="DI881" s="70"/>
      <c r="DJ881" s="70"/>
      <c r="DK881" s="70"/>
      <c r="DL881" s="70"/>
      <c r="DM881" s="70"/>
      <c r="DN881" s="70"/>
      <c r="DO881" s="70"/>
      <c r="DP881" s="70"/>
      <c r="DQ881" s="70"/>
      <c r="DR881" s="70"/>
      <c r="DS881" s="70"/>
      <c r="DT881" s="70">
        <f t="shared" si="854"/>
        <v>0</v>
      </c>
      <c r="DU881" s="70">
        <f t="shared" si="855"/>
        <v>0</v>
      </c>
      <c r="DV881" s="70"/>
      <c r="DW881" s="70"/>
      <c r="DX881" s="70"/>
      <c r="DY881" s="70"/>
      <c r="DZ881" s="70"/>
      <c r="EA881" s="70"/>
    </row>
    <row r="882" spans="18:131" x14ac:dyDescent="0.25">
      <c r="R882" s="70"/>
      <c r="S882" s="70"/>
      <c r="T882" s="99" t="s">
        <v>1905</v>
      </c>
      <c r="U882" s="146" t="s">
        <v>1906</v>
      </c>
      <c r="V882" s="70"/>
      <c r="W882" s="70"/>
      <c r="X882" s="70"/>
      <c r="Y882" s="70"/>
      <c r="AG882" s="135"/>
      <c r="AH882" s="70"/>
      <c r="AI882" s="99"/>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t="str">
        <f t="shared" si="853"/>
        <v/>
      </c>
      <c r="BF882" s="70">
        <v>70</v>
      </c>
      <c r="BG882" s="70"/>
      <c r="BH882" s="70"/>
      <c r="BI882" s="70"/>
      <c r="BJ882" s="70"/>
      <c r="BK882" s="70"/>
      <c r="BL882" s="70"/>
      <c r="BM882" s="70"/>
      <c r="BN882" s="70"/>
      <c r="BO882" s="70"/>
      <c r="BP882" s="70"/>
      <c r="BQ882" s="70"/>
      <c r="BR882" s="70"/>
      <c r="BS882" s="70"/>
      <c r="BT882" s="70"/>
      <c r="BU882" s="70"/>
      <c r="CT882" s="70"/>
      <c r="CU882" s="70">
        <f t="shared" si="851"/>
        <v>0</v>
      </c>
      <c r="CV882" s="70">
        <f t="shared" si="852"/>
        <v>0</v>
      </c>
      <c r="CW882" s="70"/>
      <c r="CX882" s="70"/>
      <c r="CY882" s="70"/>
      <c r="CZ882" s="70" t="e">
        <f t="shared" si="849"/>
        <v>#VALUE!</v>
      </c>
      <c r="DA882" s="70" t="e">
        <f t="shared" si="850"/>
        <v>#VALUE!</v>
      </c>
      <c r="DB882" s="70"/>
      <c r="DC882" s="70"/>
      <c r="DD882" s="70"/>
      <c r="DE882" s="70"/>
      <c r="DF882" s="70"/>
      <c r="DG882" s="70"/>
      <c r="DH882" s="70"/>
      <c r="DI882" s="70"/>
      <c r="DJ882" s="70"/>
      <c r="DK882" s="70"/>
      <c r="DL882" s="70"/>
      <c r="DM882" s="70"/>
      <c r="DN882" s="70"/>
      <c r="DO882" s="70"/>
      <c r="DP882" s="70"/>
      <c r="DQ882" s="70"/>
      <c r="DR882" s="70"/>
      <c r="DS882" s="70"/>
      <c r="DT882" s="70">
        <f t="shared" si="854"/>
        <v>0</v>
      </c>
      <c r="DU882" s="70">
        <f t="shared" si="855"/>
        <v>0</v>
      </c>
      <c r="DV882" s="70"/>
      <c r="DW882" s="70"/>
      <c r="DX882" s="70"/>
      <c r="DY882" s="70"/>
      <c r="DZ882" s="70"/>
      <c r="EA882" s="70"/>
    </row>
    <row r="883" spans="18:131" x14ac:dyDescent="0.25">
      <c r="R883" s="70"/>
      <c r="S883" s="70"/>
      <c r="T883" s="99" t="s">
        <v>1907</v>
      </c>
      <c r="U883" s="146" t="s">
        <v>1908</v>
      </c>
      <c r="V883" s="70"/>
      <c r="W883" s="70"/>
      <c r="X883" s="70"/>
      <c r="Y883" s="70"/>
      <c r="AG883" s="135"/>
      <c r="AH883" s="70"/>
      <c r="AI883" s="99"/>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t="str">
        <f t="shared" si="853"/>
        <v/>
      </c>
      <c r="BF883" s="70">
        <v>71</v>
      </c>
      <c r="BG883" s="70"/>
      <c r="BH883" s="70"/>
      <c r="BI883" s="70"/>
      <c r="BJ883" s="70"/>
      <c r="BK883" s="70"/>
      <c r="BL883" s="70"/>
      <c r="BM883" s="70"/>
      <c r="BN883" s="70"/>
      <c r="BO883" s="70"/>
      <c r="BP883" s="70"/>
      <c r="BQ883" s="70"/>
      <c r="BR883" s="70"/>
      <c r="BS883" s="70"/>
      <c r="BT883" s="70"/>
      <c r="BU883" s="70"/>
      <c r="CT883" s="70"/>
      <c r="CU883" s="70">
        <f t="shared" si="851"/>
        <v>0</v>
      </c>
      <c r="CV883" s="70">
        <f t="shared" si="852"/>
        <v>0</v>
      </c>
      <c r="CW883" s="70"/>
      <c r="CX883" s="70"/>
      <c r="CY883" s="70"/>
      <c r="CZ883" s="70" t="e">
        <f t="shared" si="849"/>
        <v>#VALUE!</v>
      </c>
      <c r="DA883" s="70" t="e">
        <f t="shared" si="850"/>
        <v>#VALUE!</v>
      </c>
      <c r="DB883" s="70"/>
      <c r="DC883" s="70"/>
      <c r="DD883" s="70"/>
      <c r="DE883" s="70"/>
      <c r="DF883" s="70"/>
      <c r="DG883" s="70"/>
      <c r="DH883" s="70"/>
      <c r="DI883" s="70"/>
      <c r="DJ883" s="70"/>
      <c r="DK883" s="70"/>
      <c r="DL883" s="70"/>
      <c r="DM883" s="70"/>
      <c r="DN883" s="70"/>
      <c r="DO883" s="70"/>
      <c r="DP883" s="70"/>
      <c r="DQ883" s="70"/>
      <c r="DR883" s="70"/>
      <c r="DS883" s="70"/>
      <c r="DT883" s="70">
        <f t="shared" si="854"/>
        <v>0</v>
      </c>
      <c r="DU883" s="70">
        <f t="shared" si="855"/>
        <v>0</v>
      </c>
      <c r="DV883" s="70"/>
      <c r="DW883" s="70"/>
      <c r="DX883" s="70"/>
      <c r="DY883" s="70"/>
      <c r="DZ883" s="70"/>
      <c r="EA883" s="70"/>
    </row>
    <row r="884" spans="18:131" x14ac:dyDescent="0.25">
      <c r="R884" s="70"/>
      <c r="S884" s="70"/>
      <c r="T884" s="99" t="s">
        <v>1909</v>
      </c>
      <c r="U884" s="146" t="s">
        <v>1910</v>
      </c>
      <c r="V884" s="70"/>
      <c r="W884" s="70"/>
      <c r="X884" s="70"/>
      <c r="Y884" s="70"/>
      <c r="AG884" s="135"/>
      <c r="AH884" s="70"/>
      <c r="AI884" s="99"/>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t="str">
        <f t="shared" si="853"/>
        <v/>
      </c>
      <c r="BF884" s="70">
        <v>72</v>
      </c>
      <c r="BG884" s="70"/>
      <c r="BH884" s="70"/>
      <c r="BI884" s="70"/>
      <c r="BJ884" s="70"/>
      <c r="BK884" s="70"/>
      <c r="BL884" s="70"/>
      <c r="BM884" s="70"/>
      <c r="BN884" s="70"/>
      <c r="BO884" s="70"/>
      <c r="BP884" s="70"/>
      <c r="BQ884" s="70"/>
      <c r="BR884" s="70"/>
      <c r="BS884" s="70"/>
      <c r="BT884" s="70"/>
      <c r="BU884" s="70"/>
      <c r="CT884" s="70"/>
      <c r="CU884" s="70">
        <f t="shared" si="851"/>
        <v>0</v>
      </c>
      <c r="CV884" s="70">
        <f t="shared" si="852"/>
        <v>0</v>
      </c>
      <c r="CW884" s="70"/>
      <c r="CX884" s="70"/>
      <c r="CY884" s="70"/>
      <c r="CZ884" s="70" t="e">
        <f t="shared" si="849"/>
        <v>#VALUE!</v>
      </c>
      <c r="DA884" s="70" t="e">
        <f t="shared" si="850"/>
        <v>#VALUE!</v>
      </c>
      <c r="DB884" s="70"/>
      <c r="DC884" s="70"/>
      <c r="DD884" s="70"/>
      <c r="DE884" s="70"/>
      <c r="DF884" s="70"/>
      <c r="DG884" s="70"/>
      <c r="DH884" s="70"/>
      <c r="DI884" s="70"/>
      <c r="DJ884" s="70"/>
      <c r="DK884" s="70"/>
      <c r="DL884" s="70"/>
      <c r="DM884" s="70"/>
      <c r="DN884" s="70"/>
      <c r="DO884" s="70"/>
      <c r="DP884" s="70"/>
      <c r="DQ884" s="70"/>
      <c r="DR884" s="70"/>
      <c r="DS884" s="70"/>
      <c r="DT884" s="70">
        <f t="shared" si="854"/>
        <v>0</v>
      </c>
      <c r="DU884" s="70">
        <f t="shared" si="855"/>
        <v>0</v>
      </c>
      <c r="DV884" s="70"/>
      <c r="DW884" s="70"/>
      <c r="DX884" s="70"/>
      <c r="DY884" s="70"/>
      <c r="DZ884" s="70"/>
      <c r="EA884" s="70"/>
    </row>
    <row r="885" spans="18:131" x14ac:dyDescent="0.25">
      <c r="R885" s="70"/>
      <c r="S885" s="70"/>
      <c r="T885" s="99" t="s">
        <v>1911</v>
      </c>
      <c r="U885" s="146" t="s">
        <v>1912</v>
      </c>
      <c r="V885" s="70"/>
      <c r="W885" s="70"/>
      <c r="X885" s="70"/>
      <c r="Y885" s="70"/>
      <c r="AG885" s="135"/>
      <c r="AH885" s="70"/>
      <c r="AI885" s="99"/>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t="str">
        <f t="shared" si="853"/>
        <v/>
      </c>
      <c r="BF885" s="70">
        <v>73</v>
      </c>
      <c r="BG885" s="70"/>
      <c r="BH885" s="70"/>
      <c r="BI885" s="70"/>
      <c r="BJ885" s="70"/>
      <c r="BK885" s="70"/>
      <c r="BL885" s="70"/>
      <c r="BM885" s="70"/>
      <c r="BN885" s="70"/>
      <c r="BO885" s="70"/>
      <c r="BP885" s="70"/>
      <c r="BQ885" s="70"/>
      <c r="BR885" s="70"/>
      <c r="BS885" s="70"/>
      <c r="BT885" s="70"/>
      <c r="BU885" s="70"/>
      <c r="CT885" s="70"/>
      <c r="CU885" s="70">
        <f t="shared" si="851"/>
        <v>0</v>
      </c>
      <c r="CV885" s="70">
        <f t="shared" si="852"/>
        <v>0</v>
      </c>
      <c r="CW885" s="70"/>
      <c r="CX885" s="70"/>
      <c r="CY885" s="70"/>
      <c r="CZ885" s="70" t="e">
        <f t="shared" si="849"/>
        <v>#VALUE!</v>
      </c>
      <c r="DA885" s="70" t="e">
        <f t="shared" si="850"/>
        <v>#VALUE!</v>
      </c>
      <c r="DB885" s="70"/>
      <c r="DC885" s="70"/>
      <c r="DD885" s="70"/>
      <c r="DE885" s="70"/>
      <c r="DF885" s="70"/>
      <c r="DG885" s="70"/>
      <c r="DH885" s="70"/>
      <c r="DI885" s="70"/>
      <c r="DJ885" s="70"/>
      <c r="DK885" s="70"/>
      <c r="DL885" s="70"/>
      <c r="DM885" s="70"/>
      <c r="DN885" s="70"/>
      <c r="DO885" s="70"/>
      <c r="DP885" s="70"/>
      <c r="DQ885" s="70"/>
      <c r="DR885" s="70"/>
      <c r="DS885" s="70"/>
      <c r="DT885" s="70">
        <f t="shared" si="854"/>
        <v>0</v>
      </c>
      <c r="DU885" s="70">
        <f t="shared" si="855"/>
        <v>0</v>
      </c>
      <c r="DV885" s="70"/>
      <c r="DW885" s="70"/>
      <c r="DX885" s="70"/>
      <c r="DY885" s="70"/>
      <c r="DZ885" s="70"/>
      <c r="EA885" s="70"/>
    </row>
    <row r="886" spans="18:131" x14ac:dyDescent="0.25">
      <c r="R886" s="70"/>
      <c r="S886" s="70"/>
      <c r="T886" s="99" t="s">
        <v>1913</v>
      </c>
      <c r="U886" s="146" t="s">
        <v>1914</v>
      </c>
      <c r="V886" s="70"/>
      <c r="W886" s="70"/>
      <c r="X886" s="70"/>
      <c r="Y886" s="70"/>
      <c r="AG886" s="135"/>
      <c r="AH886" s="70"/>
      <c r="AI886" s="99"/>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t="str">
        <f t="shared" si="853"/>
        <v/>
      </c>
      <c r="BF886" s="70">
        <v>74</v>
      </c>
      <c r="BG886" s="70"/>
      <c r="BH886" s="70"/>
      <c r="BI886" s="70"/>
      <c r="BJ886" s="70"/>
      <c r="BK886" s="70"/>
      <c r="BL886" s="70"/>
      <c r="BM886" s="70"/>
      <c r="BN886" s="70"/>
      <c r="BO886" s="70"/>
      <c r="BP886" s="70"/>
      <c r="BQ886" s="70"/>
      <c r="BR886" s="70"/>
      <c r="BS886" s="70"/>
      <c r="BT886" s="70"/>
      <c r="BU886" s="70"/>
      <c r="CT886" s="70"/>
      <c r="CU886" s="70">
        <f t="shared" si="851"/>
        <v>0</v>
      </c>
      <c r="CV886" s="70">
        <f t="shared" si="852"/>
        <v>0</v>
      </c>
      <c r="CW886" s="70"/>
      <c r="CX886" s="70"/>
      <c r="CY886" s="70"/>
      <c r="CZ886" s="70" t="e">
        <f t="shared" si="849"/>
        <v>#VALUE!</v>
      </c>
      <c r="DA886" s="70" t="e">
        <f t="shared" si="850"/>
        <v>#VALUE!</v>
      </c>
      <c r="DB886" s="70"/>
      <c r="DC886" s="70"/>
      <c r="DD886" s="70"/>
      <c r="DE886" s="70"/>
      <c r="DF886" s="70"/>
      <c r="DG886" s="70"/>
      <c r="DH886" s="70"/>
      <c r="DI886" s="70"/>
      <c r="DJ886" s="70"/>
      <c r="DK886" s="70"/>
      <c r="DL886" s="70"/>
      <c r="DM886" s="70"/>
      <c r="DN886" s="70"/>
      <c r="DO886" s="70"/>
      <c r="DP886" s="70"/>
      <c r="DQ886" s="70"/>
      <c r="DR886" s="70"/>
      <c r="DS886" s="70"/>
      <c r="DT886" s="70">
        <f t="shared" si="854"/>
        <v>0</v>
      </c>
      <c r="DU886" s="70">
        <f t="shared" si="855"/>
        <v>0</v>
      </c>
      <c r="DV886" s="70"/>
      <c r="DW886" s="70"/>
      <c r="DX886" s="70"/>
      <c r="DY886" s="70"/>
      <c r="DZ886" s="70"/>
      <c r="EA886" s="70"/>
    </row>
    <row r="887" spans="18:131" x14ac:dyDescent="0.25">
      <c r="R887" s="70"/>
      <c r="S887" s="70"/>
      <c r="T887" s="99" t="s">
        <v>1915</v>
      </c>
      <c r="U887" s="146" t="s">
        <v>1916</v>
      </c>
      <c r="V887" s="70"/>
      <c r="W887" s="70"/>
      <c r="X887" s="70"/>
      <c r="Y887" s="70"/>
      <c r="AG887" s="135"/>
      <c r="AH887" s="70"/>
      <c r="AI887" s="99"/>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t="str">
        <f t="shared" si="853"/>
        <v/>
      </c>
      <c r="BF887" s="70">
        <v>75</v>
      </c>
      <c r="BG887" s="70"/>
      <c r="BH887" s="70"/>
      <c r="BI887" s="70"/>
      <c r="BJ887" s="70"/>
      <c r="BK887" s="70"/>
      <c r="BL887" s="70"/>
      <c r="BM887" s="70"/>
      <c r="BN887" s="70"/>
      <c r="BO887" s="70"/>
      <c r="BP887" s="70"/>
      <c r="BQ887" s="70"/>
      <c r="BR887" s="70"/>
      <c r="BS887" s="70"/>
      <c r="BT887" s="70"/>
      <c r="BU887" s="70"/>
      <c r="CT887" s="70"/>
      <c r="CU887" s="70">
        <f t="shared" si="851"/>
        <v>0</v>
      </c>
      <c r="CV887" s="70">
        <f t="shared" si="852"/>
        <v>0</v>
      </c>
      <c r="CW887" s="70"/>
      <c r="CX887" s="70"/>
      <c r="CY887" s="70"/>
      <c r="CZ887" s="70" t="e">
        <f t="shared" si="849"/>
        <v>#VALUE!</v>
      </c>
      <c r="DA887" s="70" t="e">
        <f t="shared" si="850"/>
        <v>#VALUE!</v>
      </c>
      <c r="DB887" s="70"/>
      <c r="DC887" s="70"/>
      <c r="DD887" s="70"/>
      <c r="DE887" s="70"/>
      <c r="DF887" s="70"/>
      <c r="DG887" s="70"/>
      <c r="DH887" s="70"/>
      <c r="DI887" s="70"/>
      <c r="DJ887" s="70"/>
      <c r="DK887" s="70"/>
      <c r="DL887" s="70"/>
      <c r="DM887" s="70"/>
      <c r="DN887" s="70"/>
      <c r="DO887" s="70"/>
      <c r="DP887" s="70"/>
      <c r="DQ887" s="70"/>
      <c r="DR887" s="70"/>
      <c r="DS887" s="70"/>
      <c r="DT887" s="70">
        <f t="shared" si="854"/>
        <v>0</v>
      </c>
      <c r="DU887" s="70">
        <f t="shared" si="855"/>
        <v>0</v>
      </c>
      <c r="DV887" s="70"/>
      <c r="DW887" s="70"/>
      <c r="DX887" s="70"/>
      <c r="DY887" s="70"/>
      <c r="DZ887" s="70"/>
      <c r="EA887" s="70"/>
    </row>
    <row r="888" spans="18:131" x14ac:dyDescent="0.25">
      <c r="R888" s="70"/>
      <c r="S888" s="70"/>
      <c r="T888" s="99" t="s">
        <v>1917</v>
      </c>
      <c r="U888" s="146" t="s">
        <v>1918</v>
      </c>
      <c r="V888" s="70"/>
      <c r="W888" s="70"/>
      <c r="X888" s="70"/>
      <c r="Y888" s="70"/>
      <c r="AG888" s="135"/>
      <c r="AH888" s="70"/>
      <c r="AI888" s="99"/>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t="str">
        <f t="shared" si="853"/>
        <v/>
      </c>
      <c r="BF888" s="70">
        <v>76</v>
      </c>
      <c r="BG888" s="70"/>
      <c r="BH888" s="70"/>
      <c r="BI888" s="70"/>
      <c r="BJ888" s="70"/>
      <c r="BK888" s="70"/>
      <c r="BL888" s="70"/>
      <c r="BM888" s="70"/>
      <c r="BN888" s="70"/>
      <c r="BO888" s="70"/>
      <c r="BP888" s="70"/>
      <c r="BQ888" s="70"/>
      <c r="BR888" s="70"/>
      <c r="BS888" s="70"/>
      <c r="BT888" s="70"/>
      <c r="BU888" s="70"/>
      <c r="CT888" s="70"/>
      <c r="CU888" s="70">
        <f t="shared" si="851"/>
        <v>0</v>
      </c>
      <c r="CV888" s="70">
        <f t="shared" si="852"/>
        <v>0</v>
      </c>
      <c r="CW888" s="70"/>
      <c r="CX888" s="70"/>
      <c r="CY888" s="70"/>
      <c r="CZ888" s="70" t="e">
        <f t="shared" si="849"/>
        <v>#VALUE!</v>
      </c>
      <c r="DA888" s="70" t="e">
        <f t="shared" si="850"/>
        <v>#VALUE!</v>
      </c>
      <c r="DB888" s="70"/>
      <c r="DC888" s="70"/>
      <c r="DD888" s="70"/>
      <c r="DE888" s="70"/>
      <c r="DF888" s="70"/>
      <c r="DG888" s="70"/>
      <c r="DH888" s="70"/>
      <c r="DI888" s="70"/>
      <c r="DJ888" s="70"/>
      <c r="DK888" s="70"/>
      <c r="DL888" s="70"/>
      <c r="DM888" s="70"/>
      <c r="DN888" s="70"/>
      <c r="DO888" s="70"/>
      <c r="DP888" s="70"/>
      <c r="DQ888" s="70"/>
      <c r="DR888" s="70"/>
      <c r="DS888" s="70"/>
      <c r="DT888" s="70">
        <f t="shared" si="854"/>
        <v>0</v>
      </c>
      <c r="DU888" s="70">
        <f t="shared" si="855"/>
        <v>0</v>
      </c>
      <c r="DV888" s="70"/>
      <c r="DW888" s="70"/>
      <c r="DX888" s="70"/>
      <c r="DY888" s="70"/>
      <c r="DZ888" s="70"/>
      <c r="EA888" s="70"/>
    </row>
    <row r="889" spans="18:131" x14ac:dyDescent="0.25">
      <c r="R889" s="70"/>
      <c r="S889" s="70"/>
      <c r="T889" s="99" t="s">
        <v>1919</v>
      </c>
      <c r="U889" s="146" t="s">
        <v>1920</v>
      </c>
      <c r="V889" s="70"/>
      <c r="W889" s="70"/>
      <c r="X889" s="70"/>
      <c r="Y889" s="70"/>
      <c r="AG889" s="135"/>
      <c r="AH889" s="70"/>
      <c r="AI889" s="99"/>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t="str">
        <f t="shared" si="853"/>
        <v/>
      </c>
      <c r="BF889" s="70">
        <v>77</v>
      </c>
      <c r="BG889" s="70"/>
      <c r="BH889" s="70"/>
      <c r="BI889" s="70"/>
      <c r="BJ889" s="70"/>
      <c r="BK889" s="70"/>
      <c r="BL889" s="70"/>
      <c r="BM889" s="70"/>
      <c r="BN889" s="70"/>
      <c r="BO889" s="70"/>
      <c r="BP889" s="70"/>
      <c r="BQ889" s="70"/>
      <c r="BR889" s="70"/>
      <c r="BS889" s="70"/>
      <c r="BT889" s="70"/>
      <c r="BU889" s="70"/>
      <c r="CT889" s="70"/>
      <c r="CU889" s="70">
        <f t="shared" si="851"/>
        <v>0</v>
      </c>
      <c r="CV889" s="70">
        <f t="shared" si="852"/>
        <v>0</v>
      </c>
      <c r="CW889" s="70"/>
      <c r="CX889" s="70"/>
      <c r="CY889" s="70"/>
      <c r="CZ889" s="70" t="e">
        <f t="shared" si="849"/>
        <v>#VALUE!</v>
      </c>
      <c r="DA889" s="70" t="e">
        <f t="shared" si="850"/>
        <v>#VALUE!</v>
      </c>
      <c r="DB889" s="70"/>
      <c r="DC889" s="70"/>
      <c r="DD889" s="70"/>
      <c r="DE889" s="70"/>
      <c r="DF889" s="70"/>
      <c r="DG889" s="70"/>
      <c r="DH889" s="70"/>
      <c r="DI889" s="70"/>
      <c r="DJ889" s="70"/>
      <c r="DK889" s="70"/>
      <c r="DL889" s="70"/>
      <c r="DM889" s="70"/>
      <c r="DN889" s="70"/>
      <c r="DO889" s="70"/>
      <c r="DP889" s="70"/>
      <c r="DQ889" s="70"/>
      <c r="DR889" s="70"/>
      <c r="DS889" s="70"/>
      <c r="DT889" s="70">
        <f t="shared" si="854"/>
        <v>0</v>
      </c>
      <c r="DU889" s="70">
        <f t="shared" si="855"/>
        <v>0</v>
      </c>
      <c r="DV889" s="70"/>
      <c r="DW889" s="70"/>
      <c r="DX889" s="70"/>
      <c r="DY889" s="70"/>
      <c r="DZ889" s="70"/>
      <c r="EA889" s="70"/>
    </row>
    <row r="890" spans="18:131" x14ac:dyDescent="0.25">
      <c r="R890" s="70"/>
      <c r="S890" s="70"/>
      <c r="T890" s="99" t="s">
        <v>1921</v>
      </c>
      <c r="U890" s="146" t="s">
        <v>1922</v>
      </c>
      <c r="V890" s="70"/>
      <c r="W890" s="70"/>
      <c r="X890" s="70"/>
      <c r="Y890" s="70"/>
      <c r="AG890" s="135"/>
      <c r="AH890" s="70"/>
      <c r="AI890" s="99"/>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t="str">
        <f t="shared" si="853"/>
        <v/>
      </c>
      <c r="BF890" s="70">
        <v>78</v>
      </c>
      <c r="BG890" s="70"/>
      <c r="BH890" s="70"/>
      <c r="BI890" s="70"/>
      <c r="BJ890" s="70"/>
      <c r="BK890" s="70"/>
      <c r="BL890" s="70"/>
      <c r="BM890" s="70"/>
      <c r="BN890" s="70"/>
      <c r="BO890" s="70"/>
      <c r="BP890" s="70"/>
      <c r="BQ890" s="70"/>
      <c r="BR890" s="70"/>
      <c r="BS890" s="70"/>
      <c r="BT890" s="70"/>
      <c r="BU890" s="70"/>
      <c r="CT890" s="70"/>
      <c r="CU890" s="70">
        <f t="shared" si="851"/>
        <v>0</v>
      </c>
      <c r="CV890" s="70">
        <f t="shared" si="852"/>
        <v>0</v>
      </c>
      <c r="CW890" s="70"/>
      <c r="CX890" s="70"/>
      <c r="CY890" s="70"/>
      <c r="CZ890" s="70" t="e">
        <f t="shared" si="849"/>
        <v>#VALUE!</v>
      </c>
      <c r="DA890" s="70" t="e">
        <f t="shared" si="850"/>
        <v>#VALUE!</v>
      </c>
      <c r="DB890" s="70"/>
      <c r="DC890" s="70"/>
      <c r="DD890" s="70"/>
      <c r="DE890" s="70"/>
      <c r="DF890" s="70"/>
      <c r="DG890" s="70"/>
      <c r="DH890" s="70"/>
      <c r="DI890" s="70"/>
      <c r="DJ890" s="70"/>
      <c r="DK890" s="70"/>
      <c r="DL890" s="70"/>
      <c r="DM890" s="70"/>
      <c r="DN890" s="70"/>
      <c r="DO890" s="70"/>
      <c r="DP890" s="70"/>
      <c r="DQ890" s="70"/>
      <c r="DR890" s="70"/>
      <c r="DS890" s="70"/>
      <c r="DT890" s="70">
        <f t="shared" si="854"/>
        <v>0</v>
      </c>
      <c r="DU890" s="70">
        <f t="shared" si="855"/>
        <v>0</v>
      </c>
      <c r="DV890" s="70"/>
      <c r="DW890" s="70"/>
      <c r="DX890" s="70"/>
      <c r="DY890" s="70"/>
      <c r="DZ890" s="70"/>
      <c r="EA890" s="70"/>
    </row>
    <row r="891" spans="18:131" x14ac:dyDescent="0.25">
      <c r="R891" s="70"/>
      <c r="S891" s="70"/>
      <c r="T891" s="99" t="s">
        <v>1923</v>
      </c>
      <c r="U891" s="146" t="s">
        <v>1924</v>
      </c>
      <c r="V891" s="70"/>
      <c r="W891" s="70"/>
      <c r="X891" s="70"/>
      <c r="Y891" s="70"/>
      <c r="AG891" s="135"/>
      <c r="AH891" s="70"/>
      <c r="AI891" s="99"/>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t="str">
        <f t="shared" si="853"/>
        <v/>
      </c>
      <c r="BF891" s="70">
        <v>79</v>
      </c>
      <c r="BG891" s="70"/>
      <c r="BH891" s="70"/>
      <c r="BI891" s="70"/>
      <c r="BJ891" s="70"/>
      <c r="BK891" s="70"/>
      <c r="BL891" s="70"/>
      <c r="BM891" s="70"/>
      <c r="BN891" s="70"/>
      <c r="BO891" s="70"/>
      <c r="BP891" s="70"/>
      <c r="BQ891" s="70"/>
      <c r="BR891" s="70"/>
      <c r="BS891" s="70"/>
      <c r="BT891" s="70"/>
      <c r="BU891" s="70"/>
      <c r="CT891" s="70"/>
      <c r="CU891" s="70">
        <f t="shared" si="851"/>
        <v>0</v>
      </c>
      <c r="CV891" s="70">
        <f t="shared" si="852"/>
        <v>0</v>
      </c>
      <c r="CW891" s="70"/>
      <c r="CX891" s="70"/>
      <c r="CY891" s="70"/>
      <c r="CZ891" s="70" t="e">
        <f t="shared" si="849"/>
        <v>#VALUE!</v>
      </c>
      <c r="DA891" s="70" t="e">
        <f t="shared" si="850"/>
        <v>#VALUE!</v>
      </c>
      <c r="DB891" s="70"/>
      <c r="DC891" s="70"/>
      <c r="DD891" s="70"/>
      <c r="DE891" s="70"/>
      <c r="DF891" s="70"/>
      <c r="DG891" s="70"/>
      <c r="DH891" s="70"/>
      <c r="DI891" s="70"/>
      <c r="DJ891" s="70"/>
      <c r="DK891" s="70"/>
      <c r="DL891" s="70"/>
      <c r="DM891" s="70"/>
      <c r="DN891" s="70"/>
      <c r="DO891" s="70"/>
      <c r="DP891" s="70"/>
      <c r="DQ891" s="70"/>
      <c r="DR891" s="70"/>
      <c r="DS891" s="70"/>
      <c r="DT891" s="70">
        <f t="shared" si="854"/>
        <v>0</v>
      </c>
      <c r="DU891" s="70">
        <f t="shared" si="855"/>
        <v>0</v>
      </c>
      <c r="DV891" s="70"/>
      <c r="DW891" s="70"/>
      <c r="DX891" s="70"/>
      <c r="DY891" s="70"/>
      <c r="DZ891" s="70"/>
      <c r="EA891" s="70"/>
    </row>
    <row r="892" spans="18:131" x14ac:dyDescent="0.25">
      <c r="R892" s="70"/>
      <c r="S892" s="70"/>
      <c r="T892" s="99" t="s">
        <v>1925</v>
      </c>
      <c r="U892" s="146" t="s">
        <v>1926</v>
      </c>
      <c r="V892" s="70"/>
      <c r="W892" s="70"/>
      <c r="X892" s="70"/>
      <c r="Y892" s="70"/>
      <c r="AG892" s="135"/>
      <c r="AH892" s="70"/>
      <c r="AI892" s="99"/>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t="str">
        <f t="shared" si="853"/>
        <v/>
      </c>
      <c r="BF892" s="70">
        <v>80</v>
      </c>
      <c r="BG892" s="70"/>
      <c r="BH892" s="70"/>
      <c r="BI892" s="70"/>
      <c r="BJ892" s="70"/>
      <c r="BK892" s="70"/>
      <c r="BL892" s="70"/>
      <c r="BM892" s="70"/>
      <c r="BN892" s="70"/>
      <c r="BO892" s="70"/>
      <c r="BP892" s="70"/>
      <c r="BQ892" s="70"/>
      <c r="BR892" s="70"/>
      <c r="BS892" s="70"/>
      <c r="BT892" s="70"/>
      <c r="BU892" s="70"/>
      <c r="CT892" s="70"/>
      <c r="CU892" s="70">
        <f t="shared" si="851"/>
        <v>0</v>
      </c>
      <c r="CV892" s="70">
        <f t="shared" si="852"/>
        <v>0</v>
      </c>
      <c r="CW892" s="70"/>
      <c r="CX892" s="70"/>
      <c r="CY892" s="70"/>
      <c r="CZ892" s="70" t="e">
        <f t="shared" si="849"/>
        <v>#VALUE!</v>
      </c>
      <c r="DA892" s="70" t="e">
        <f t="shared" si="850"/>
        <v>#VALUE!</v>
      </c>
      <c r="DB892" s="70"/>
      <c r="DC892" s="70"/>
      <c r="DD892" s="70"/>
      <c r="DE892" s="70"/>
      <c r="DF892" s="70"/>
      <c r="DG892" s="70"/>
      <c r="DH892" s="70"/>
      <c r="DI892" s="70"/>
      <c r="DJ892" s="70"/>
      <c r="DK892" s="70"/>
      <c r="DL892" s="70"/>
      <c r="DM892" s="70"/>
      <c r="DN892" s="70"/>
      <c r="DO892" s="70"/>
      <c r="DP892" s="70"/>
      <c r="DQ892" s="70"/>
      <c r="DR892" s="70"/>
      <c r="DS892" s="70"/>
      <c r="DT892" s="70">
        <f t="shared" si="854"/>
        <v>0</v>
      </c>
      <c r="DU892" s="70">
        <f t="shared" si="855"/>
        <v>0</v>
      </c>
      <c r="DV892" s="70"/>
      <c r="DW892" s="70"/>
      <c r="DX892" s="70"/>
      <c r="DY892" s="70"/>
      <c r="DZ892" s="70"/>
      <c r="EA892" s="70"/>
    </row>
    <row r="893" spans="18:131" x14ac:dyDescent="0.25">
      <c r="R893" s="70"/>
      <c r="S893" s="70"/>
      <c r="T893" s="99" t="s">
        <v>1927</v>
      </c>
      <c r="U893" s="146" t="s">
        <v>1928</v>
      </c>
      <c r="V893" s="70"/>
      <c r="W893" s="70"/>
      <c r="X893" s="70"/>
      <c r="Y893" s="70"/>
      <c r="AG893" s="135"/>
      <c r="AH893" s="70"/>
      <c r="AI893" s="99"/>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t="str">
        <f t="shared" si="853"/>
        <v/>
      </c>
      <c r="BF893" s="70">
        <v>81</v>
      </c>
      <c r="BG893" s="70"/>
      <c r="BH893" s="70"/>
      <c r="BI893" s="70"/>
      <c r="BJ893" s="70"/>
      <c r="BK893" s="70"/>
      <c r="BL893" s="70"/>
      <c r="BM893" s="70"/>
      <c r="BN893" s="70"/>
      <c r="BO893" s="70"/>
      <c r="BP893" s="70"/>
      <c r="BQ893" s="70"/>
      <c r="BR893" s="70"/>
      <c r="BS893" s="70"/>
      <c r="BT893" s="70"/>
      <c r="BU893" s="70"/>
      <c r="CT893" s="70"/>
      <c r="CU893" s="70">
        <f t="shared" si="851"/>
        <v>0</v>
      </c>
      <c r="CV893" s="70">
        <f t="shared" si="852"/>
        <v>0</v>
      </c>
      <c r="CW893" s="70"/>
      <c r="CX893" s="70"/>
      <c r="CY893" s="70"/>
      <c r="CZ893" s="70" t="e">
        <f t="shared" si="849"/>
        <v>#VALUE!</v>
      </c>
      <c r="DA893" s="70" t="e">
        <f t="shared" si="850"/>
        <v>#VALUE!</v>
      </c>
      <c r="DB893" s="70"/>
      <c r="DC893" s="70"/>
      <c r="DD893" s="70"/>
      <c r="DE893" s="70"/>
      <c r="DF893" s="70"/>
      <c r="DG893" s="70"/>
      <c r="DH893" s="70"/>
      <c r="DI893" s="70"/>
      <c r="DJ893" s="70"/>
      <c r="DK893" s="70"/>
      <c r="DL893" s="70"/>
      <c r="DM893" s="70"/>
      <c r="DN893" s="70"/>
      <c r="DO893" s="70"/>
      <c r="DP893" s="70"/>
      <c r="DQ893" s="70"/>
      <c r="DR893" s="70"/>
      <c r="DS893" s="70"/>
      <c r="DT893" s="70">
        <f t="shared" si="854"/>
        <v>0</v>
      </c>
      <c r="DU893" s="70">
        <f t="shared" si="855"/>
        <v>0</v>
      </c>
      <c r="DV893" s="70"/>
      <c r="DW893" s="70"/>
      <c r="DX893" s="70"/>
      <c r="DY893" s="70"/>
      <c r="DZ893" s="70"/>
      <c r="EA893" s="70"/>
    </row>
    <row r="894" spans="18:131" x14ac:dyDescent="0.25">
      <c r="R894" s="70"/>
      <c r="S894" s="70"/>
      <c r="T894" s="99" t="s">
        <v>1929</v>
      </c>
      <c r="U894" s="146" t="s">
        <v>1930</v>
      </c>
      <c r="V894" s="70"/>
      <c r="W894" s="70"/>
      <c r="X894" s="70"/>
      <c r="Y894" s="70"/>
      <c r="AG894" s="135"/>
      <c r="AH894" s="70"/>
      <c r="AI894" s="99"/>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t="str">
        <f t="shared" si="853"/>
        <v/>
      </c>
      <c r="BF894" s="70">
        <v>82</v>
      </c>
      <c r="BG894" s="70"/>
      <c r="BH894" s="70"/>
      <c r="BI894" s="70"/>
      <c r="BJ894" s="70"/>
      <c r="BK894" s="70"/>
      <c r="BL894" s="70"/>
      <c r="BM894" s="70"/>
      <c r="BN894" s="70"/>
      <c r="BO894" s="70"/>
      <c r="BP894" s="70"/>
      <c r="BQ894" s="70"/>
      <c r="BR894" s="70"/>
      <c r="BS894" s="70"/>
      <c r="BT894" s="70"/>
      <c r="BU894" s="70"/>
      <c r="CT894" s="70"/>
      <c r="CU894" s="70">
        <f t="shared" si="851"/>
        <v>0</v>
      </c>
      <c r="CV894" s="70">
        <f t="shared" si="852"/>
        <v>0</v>
      </c>
      <c r="CW894" s="70"/>
      <c r="CX894" s="70"/>
      <c r="CY894" s="70"/>
      <c r="CZ894" s="70" t="e">
        <f t="shared" ref="CZ894:CZ957" si="856">TEXT($I$3,"00000")&lt;&gt;MID(F93,1,SEARCH("/",F93)-1)</f>
        <v>#VALUE!</v>
      </c>
      <c r="DA894" s="70" t="e">
        <f t="shared" ref="DA894:DA957" si="857">MID(F93,1,SEARCH("/",F93)-1)</f>
        <v>#VALUE!</v>
      </c>
      <c r="DB894" s="70"/>
      <c r="DC894" s="70"/>
      <c r="DD894" s="70"/>
      <c r="DE894" s="70"/>
      <c r="DF894" s="70"/>
      <c r="DG894" s="70"/>
      <c r="DH894" s="70"/>
      <c r="DI894" s="70"/>
      <c r="DJ894" s="70"/>
      <c r="DK894" s="70"/>
      <c r="DL894" s="70"/>
      <c r="DM894" s="70"/>
      <c r="DN894" s="70"/>
      <c r="DO894" s="70"/>
      <c r="DP894" s="70"/>
      <c r="DQ894" s="70"/>
      <c r="DR894" s="70"/>
      <c r="DS894" s="70"/>
      <c r="DT894" s="70">
        <f t="shared" si="854"/>
        <v>0</v>
      </c>
      <c r="DU894" s="70">
        <f t="shared" si="855"/>
        <v>0</v>
      </c>
      <c r="DV894" s="70"/>
      <c r="DW894" s="70"/>
      <c r="DX894" s="70"/>
      <c r="DY894" s="70"/>
      <c r="DZ894" s="70"/>
      <c r="EA894" s="70"/>
    </row>
    <row r="895" spans="18:131" x14ac:dyDescent="0.25">
      <c r="R895" s="70"/>
      <c r="S895" s="70"/>
      <c r="T895" s="99" t="s">
        <v>1931</v>
      </c>
      <c r="U895" s="146" t="s">
        <v>1932</v>
      </c>
      <c r="V895" s="70"/>
      <c r="W895" s="70"/>
      <c r="X895" s="70"/>
      <c r="Y895" s="70"/>
      <c r="AG895" s="135"/>
      <c r="AH895" s="70"/>
      <c r="AI895" s="99"/>
      <c r="AJ895" s="70"/>
      <c r="AK895" s="70"/>
      <c r="AL895" s="70"/>
      <c r="AM895" s="70"/>
      <c r="AN895" s="70"/>
      <c r="AO895" s="70"/>
      <c r="AP895" s="70"/>
      <c r="AQ895" s="70"/>
      <c r="AR895" s="70"/>
      <c r="AS895" s="70"/>
      <c r="AT895" s="70"/>
      <c r="AU895" s="70"/>
      <c r="AV895" s="70"/>
      <c r="AW895" s="70"/>
      <c r="AX895" s="70"/>
      <c r="AY895" s="70"/>
      <c r="AZ895" s="70"/>
      <c r="BA895" s="70"/>
      <c r="BB895" s="70"/>
      <c r="BC895" s="70"/>
      <c r="BD895" s="70"/>
      <c r="BE895" s="70" t="str">
        <f t="shared" si="853"/>
        <v/>
      </c>
      <c r="BF895" s="70">
        <v>83</v>
      </c>
      <c r="BG895" s="70"/>
      <c r="BH895" s="70"/>
      <c r="BI895" s="70"/>
      <c r="BJ895" s="70"/>
      <c r="BK895" s="70"/>
      <c r="BL895" s="70"/>
      <c r="BM895" s="70"/>
      <c r="BN895" s="70"/>
      <c r="BO895" s="70"/>
      <c r="BP895" s="70"/>
      <c r="BQ895" s="70"/>
      <c r="BR895" s="70"/>
      <c r="BS895" s="70"/>
      <c r="BT895" s="70"/>
      <c r="BU895" s="70"/>
      <c r="CT895" s="70"/>
      <c r="CU895" s="70">
        <f t="shared" si="851"/>
        <v>0</v>
      </c>
      <c r="CV895" s="70">
        <f t="shared" si="852"/>
        <v>0</v>
      </c>
      <c r="CW895" s="70"/>
      <c r="CX895" s="70"/>
      <c r="CY895" s="70"/>
      <c r="CZ895" s="70" t="e">
        <f t="shared" si="856"/>
        <v>#VALUE!</v>
      </c>
      <c r="DA895" s="70" t="e">
        <f t="shared" si="857"/>
        <v>#VALUE!</v>
      </c>
      <c r="DB895" s="70"/>
      <c r="DC895" s="70"/>
      <c r="DD895" s="70"/>
      <c r="DE895" s="70"/>
      <c r="DF895" s="70"/>
      <c r="DG895" s="70"/>
      <c r="DH895" s="70"/>
      <c r="DI895" s="70"/>
      <c r="DJ895" s="70"/>
      <c r="DK895" s="70"/>
      <c r="DL895" s="70"/>
      <c r="DM895" s="70"/>
      <c r="DN895" s="70"/>
      <c r="DO895" s="70"/>
      <c r="DP895" s="70"/>
      <c r="DQ895" s="70"/>
      <c r="DR895" s="70"/>
      <c r="DS895" s="70"/>
      <c r="DT895" s="70">
        <f t="shared" si="854"/>
        <v>0</v>
      </c>
      <c r="DU895" s="70">
        <f t="shared" si="855"/>
        <v>0</v>
      </c>
      <c r="DV895" s="70"/>
      <c r="DW895" s="70"/>
      <c r="DX895" s="70"/>
      <c r="DY895" s="70"/>
      <c r="DZ895" s="70"/>
      <c r="EA895" s="70"/>
    </row>
    <row r="896" spans="18:131" x14ac:dyDescent="0.25">
      <c r="R896" s="70"/>
      <c r="S896" s="70"/>
      <c r="T896" s="99" t="s">
        <v>1933</v>
      </c>
      <c r="U896" s="146" t="s">
        <v>1934</v>
      </c>
      <c r="V896" s="70"/>
      <c r="W896" s="70"/>
      <c r="X896" s="70"/>
      <c r="Y896" s="70"/>
      <c r="AG896" s="135"/>
      <c r="AH896" s="70"/>
      <c r="AI896" s="99"/>
      <c r="AJ896" s="70"/>
      <c r="AK896" s="70"/>
      <c r="AL896" s="70"/>
      <c r="AM896" s="70"/>
      <c r="AN896" s="70"/>
      <c r="AO896" s="70"/>
      <c r="AP896" s="70"/>
      <c r="AQ896" s="70"/>
      <c r="AR896" s="70"/>
      <c r="AS896" s="70"/>
      <c r="AT896" s="70"/>
      <c r="AU896" s="70"/>
      <c r="AV896" s="70"/>
      <c r="AW896" s="70"/>
      <c r="AX896" s="70"/>
      <c r="AY896" s="70"/>
      <c r="AZ896" s="70"/>
      <c r="BA896" s="70"/>
      <c r="BB896" s="70"/>
      <c r="BC896" s="70"/>
      <c r="BD896" s="70"/>
      <c r="BE896" s="70" t="str">
        <f t="shared" si="853"/>
        <v/>
      </c>
      <c r="BF896" s="70">
        <v>84</v>
      </c>
      <c r="BG896" s="70"/>
      <c r="BH896" s="70"/>
      <c r="BI896" s="70"/>
      <c r="BJ896" s="70"/>
      <c r="BK896" s="70"/>
      <c r="BL896" s="70"/>
      <c r="BM896" s="70"/>
      <c r="BN896" s="70"/>
      <c r="BO896" s="70"/>
      <c r="BP896" s="70"/>
      <c r="BQ896" s="70"/>
      <c r="BR896" s="70"/>
      <c r="BS896" s="70"/>
      <c r="BT896" s="70"/>
      <c r="BU896" s="70"/>
      <c r="CT896" s="70"/>
      <c r="CU896" s="70">
        <f t="shared" si="851"/>
        <v>0</v>
      </c>
      <c r="CV896" s="70">
        <f t="shared" si="852"/>
        <v>0</v>
      </c>
      <c r="CW896" s="70"/>
      <c r="CX896" s="70"/>
      <c r="CY896" s="70"/>
      <c r="CZ896" s="70" t="e">
        <f t="shared" si="856"/>
        <v>#VALUE!</v>
      </c>
      <c r="DA896" s="70" t="e">
        <f t="shared" si="857"/>
        <v>#VALUE!</v>
      </c>
      <c r="DB896" s="70"/>
      <c r="DC896" s="70"/>
      <c r="DD896" s="70"/>
      <c r="DE896" s="70"/>
      <c r="DF896" s="70"/>
      <c r="DG896" s="70"/>
      <c r="DH896" s="70"/>
      <c r="DI896" s="70"/>
      <c r="DJ896" s="70"/>
      <c r="DK896" s="70"/>
      <c r="DL896" s="70"/>
      <c r="DM896" s="70"/>
      <c r="DN896" s="70"/>
      <c r="DO896" s="70"/>
      <c r="DP896" s="70"/>
      <c r="DQ896" s="70"/>
      <c r="DR896" s="70"/>
      <c r="DS896" s="70"/>
      <c r="DT896" s="70">
        <f t="shared" si="854"/>
        <v>0</v>
      </c>
      <c r="DU896" s="70">
        <f t="shared" si="855"/>
        <v>0</v>
      </c>
      <c r="DV896" s="70"/>
      <c r="DW896" s="70"/>
      <c r="DX896" s="70"/>
      <c r="DY896" s="70"/>
      <c r="DZ896" s="70"/>
      <c r="EA896" s="70"/>
    </row>
    <row r="897" spans="18:131" x14ac:dyDescent="0.25">
      <c r="R897" s="70"/>
      <c r="S897" s="70"/>
      <c r="T897" s="99" t="s">
        <v>1935</v>
      </c>
      <c r="U897" s="146" t="s">
        <v>1936</v>
      </c>
      <c r="V897" s="70"/>
      <c r="W897" s="70"/>
      <c r="X897" s="70"/>
      <c r="Y897" s="70"/>
      <c r="AG897" s="135"/>
      <c r="AH897" s="70"/>
      <c r="AI897" s="99"/>
      <c r="AJ897" s="70"/>
      <c r="AK897" s="70"/>
      <c r="AL897" s="70"/>
      <c r="AM897" s="70"/>
      <c r="AN897" s="70"/>
      <c r="AO897" s="70"/>
      <c r="AP897" s="70"/>
      <c r="AQ897" s="70"/>
      <c r="AR897" s="70"/>
      <c r="AS897" s="70"/>
      <c r="AT897" s="70"/>
      <c r="AU897" s="70"/>
      <c r="AV897" s="70"/>
      <c r="AW897" s="70"/>
      <c r="AX897" s="70"/>
      <c r="AY897" s="70"/>
      <c r="AZ897" s="70"/>
      <c r="BA897" s="70"/>
      <c r="BB897" s="70"/>
      <c r="BC897" s="70"/>
      <c r="BD897" s="70"/>
      <c r="BE897" s="70" t="str">
        <f t="shared" si="853"/>
        <v/>
      </c>
      <c r="BF897" s="70">
        <v>85</v>
      </c>
      <c r="BG897" s="70"/>
      <c r="BH897" s="70"/>
      <c r="BI897" s="70"/>
      <c r="BJ897" s="70"/>
      <c r="BK897" s="70"/>
      <c r="BL897" s="70"/>
      <c r="BM897" s="70"/>
      <c r="BN897" s="70"/>
      <c r="BO897" s="70"/>
      <c r="BP897" s="70"/>
      <c r="BQ897" s="70"/>
      <c r="BR897" s="70"/>
      <c r="BS897" s="70"/>
      <c r="BT897" s="70"/>
      <c r="BU897" s="70"/>
      <c r="CT897" s="70"/>
      <c r="CU897" s="70">
        <f t="shared" si="851"/>
        <v>0</v>
      </c>
      <c r="CV897" s="70">
        <f t="shared" si="852"/>
        <v>0</v>
      </c>
      <c r="CW897" s="70"/>
      <c r="CX897" s="70"/>
      <c r="CY897" s="70"/>
      <c r="CZ897" s="70" t="e">
        <f t="shared" si="856"/>
        <v>#VALUE!</v>
      </c>
      <c r="DA897" s="70" t="e">
        <f t="shared" si="857"/>
        <v>#VALUE!</v>
      </c>
      <c r="DB897" s="70"/>
      <c r="DC897" s="70"/>
      <c r="DD897" s="70"/>
      <c r="DE897" s="70"/>
      <c r="DF897" s="70"/>
      <c r="DG897" s="70"/>
      <c r="DH897" s="70"/>
      <c r="DI897" s="70"/>
      <c r="DJ897" s="70"/>
      <c r="DK897" s="70"/>
      <c r="DL897" s="70"/>
      <c r="DM897" s="70"/>
      <c r="DN897" s="70"/>
      <c r="DO897" s="70"/>
      <c r="DP897" s="70"/>
      <c r="DQ897" s="70"/>
      <c r="DR897" s="70"/>
      <c r="DS897" s="70"/>
      <c r="DT897" s="70">
        <f t="shared" si="854"/>
        <v>0</v>
      </c>
      <c r="DU897" s="70">
        <f t="shared" si="855"/>
        <v>0</v>
      </c>
      <c r="DV897" s="70"/>
      <c r="DW897" s="70"/>
      <c r="DX897" s="70"/>
      <c r="DY897" s="70"/>
      <c r="DZ897" s="70"/>
      <c r="EA897" s="70"/>
    </row>
    <row r="898" spans="18:131" x14ac:dyDescent="0.25">
      <c r="R898" s="70"/>
      <c r="S898" s="70"/>
      <c r="T898" s="99" t="s">
        <v>1937</v>
      </c>
      <c r="U898" s="146" t="s">
        <v>1938</v>
      </c>
      <c r="V898" s="70"/>
      <c r="W898" s="70"/>
      <c r="X898" s="70"/>
      <c r="Y898" s="70"/>
      <c r="AG898" s="135"/>
      <c r="AH898" s="70"/>
      <c r="AI898" s="99"/>
      <c r="AJ898" s="70"/>
      <c r="AK898" s="70"/>
      <c r="AL898" s="70"/>
      <c r="AM898" s="70"/>
      <c r="AN898" s="70"/>
      <c r="AO898" s="70"/>
      <c r="AP898" s="70"/>
      <c r="AQ898" s="70"/>
      <c r="AR898" s="70"/>
      <c r="AS898" s="70"/>
      <c r="AT898" s="70"/>
      <c r="AU898" s="70"/>
      <c r="AV898" s="70"/>
      <c r="AW898" s="70"/>
      <c r="AX898" s="70"/>
      <c r="AY898" s="70"/>
      <c r="AZ898" s="70"/>
      <c r="BA898" s="70"/>
      <c r="BB898" s="70"/>
      <c r="BC898" s="70"/>
      <c r="BD898" s="70"/>
      <c r="BE898" s="70" t="str">
        <f t="shared" si="853"/>
        <v/>
      </c>
      <c r="BF898" s="70">
        <v>86</v>
      </c>
      <c r="BG898" s="70"/>
      <c r="BH898" s="70"/>
      <c r="BI898" s="70"/>
      <c r="BJ898" s="70"/>
      <c r="BK898" s="70"/>
      <c r="BL898" s="70"/>
      <c r="BM898" s="70"/>
      <c r="BN898" s="70"/>
      <c r="BO898" s="70"/>
      <c r="BP898" s="70"/>
      <c r="BQ898" s="70"/>
      <c r="BR898" s="70"/>
      <c r="BS898" s="70"/>
      <c r="BT898" s="70"/>
      <c r="BU898" s="70"/>
      <c r="CT898" s="70"/>
      <c r="CU898" s="70">
        <f t="shared" si="851"/>
        <v>0</v>
      </c>
      <c r="CV898" s="70">
        <f t="shared" si="852"/>
        <v>0</v>
      </c>
      <c r="CW898" s="70"/>
      <c r="CX898" s="70"/>
      <c r="CY898" s="70"/>
      <c r="CZ898" s="70" t="e">
        <f t="shared" si="856"/>
        <v>#VALUE!</v>
      </c>
      <c r="DA898" s="70" t="e">
        <f t="shared" si="857"/>
        <v>#VALUE!</v>
      </c>
      <c r="DB898" s="70"/>
      <c r="DC898" s="70"/>
      <c r="DD898" s="70"/>
      <c r="DE898" s="70"/>
      <c r="DF898" s="70"/>
      <c r="DG898" s="70"/>
      <c r="DH898" s="70"/>
      <c r="DI898" s="70"/>
      <c r="DJ898" s="70"/>
      <c r="DK898" s="70"/>
      <c r="DL898" s="70"/>
      <c r="DM898" s="70"/>
      <c r="DN898" s="70"/>
      <c r="DO898" s="70"/>
      <c r="DP898" s="70"/>
      <c r="DQ898" s="70"/>
      <c r="DR898" s="70"/>
      <c r="DS898" s="70"/>
      <c r="DT898" s="70">
        <f t="shared" si="854"/>
        <v>0</v>
      </c>
      <c r="DU898" s="70">
        <f t="shared" si="855"/>
        <v>0</v>
      </c>
      <c r="DV898" s="70"/>
      <c r="DW898" s="70"/>
      <c r="DX898" s="70"/>
      <c r="DY898" s="70"/>
      <c r="DZ898" s="70"/>
      <c r="EA898" s="70"/>
    </row>
    <row r="899" spans="18:131" x14ac:dyDescent="0.25">
      <c r="R899" s="70"/>
      <c r="S899" s="70"/>
      <c r="T899" s="99" t="s">
        <v>1939</v>
      </c>
      <c r="U899" s="146" t="s">
        <v>1940</v>
      </c>
      <c r="V899" s="70"/>
      <c r="W899" s="70"/>
      <c r="X899" s="70"/>
      <c r="Y899" s="70"/>
      <c r="AG899" s="135"/>
      <c r="AH899" s="70"/>
      <c r="AI899" s="99"/>
      <c r="AJ899" s="70"/>
      <c r="AK899" s="70"/>
      <c r="AL899" s="70"/>
      <c r="AM899" s="70"/>
      <c r="AN899" s="70"/>
      <c r="AO899" s="70"/>
      <c r="AP899" s="70"/>
      <c r="AQ899" s="70"/>
      <c r="AR899" s="70"/>
      <c r="AS899" s="70"/>
      <c r="AT899" s="70"/>
      <c r="AU899" s="70"/>
      <c r="AV899" s="70"/>
      <c r="AW899" s="70"/>
      <c r="AX899" s="70"/>
      <c r="AY899" s="70"/>
      <c r="AZ899" s="70"/>
      <c r="BA899" s="70"/>
      <c r="BB899" s="70"/>
      <c r="BC899" s="70"/>
      <c r="BD899" s="70"/>
      <c r="BE899" s="70" t="str">
        <f t="shared" si="853"/>
        <v/>
      </c>
      <c r="BF899" s="70">
        <v>87</v>
      </c>
      <c r="BG899" s="70"/>
      <c r="BH899" s="70"/>
      <c r="BI899" s="70"/>
      <c r="BJ899" s="70"/>
      <c r="BK899" s="70"/>
      <c r="BL899" s="70"/>
      <c r="BM899" s="70"/>
      <c r="BN899" s="70"/>
      <c r="BO899" s="70"/>
      <c r="BP899" s="70"/>
      <c r="BQ899" s="70"/>
      <c r="BR899" s="70"/>
      <c r="BS899" s="70"/>
      <c r="BT899" s="70"/>
      <c r="BU899" s="70"/>
      <c r="CT899" s="70"/>
      <c r="CU899" s="70">
        <f t="shared" si="851"/>
        <v>0</v>
      </c>
      <c r="CV899" s="70">
        <f t="shared" si="852"/>
        <v>0</v>
      </c>
      <c r="CW899" s="70"/>
      <c r="CX899" s="70"/>
      <c r="CY899" s="70"/>
      <c r="CZ899" s="70" t="e">
        <f t="shared" si="856"/>
        <v>#VALUE!</v>
      </c>
      <c r="DA899" s="70" t="e">
        <f t="shared" si="857"/>
        <v>#VALUE!</v>
      </c>
      <c r="DB899" s="70"/>
      <c r="DC899" s="70"/>
      <c r="DD899" s="70"/>
      <c r="DE899" s="70"/>
      <c r="DF899" s="70"/>
      <c r="DG899" s="70"/>
      <c r="DH899" s="70"/>
      <c r="DI899" s="70"/>
      <c r="DJ899" s="70"/>
      <c r="DK899" s="70"/>
      <c r="DL899" s="70"/>
      <c r="DM899" s="70"/>
      <c r="DN899" s="70"/>
      <c r="DO899" s="70"/>
      <c r="DP899" s="70"/>
      <c r="DQ899" s="70"/>
      <c r="DR899" s="70"/>
      <c r="DS899" s="70"/>
      <c r="DT899" s="70">
        <f t="shared" si="854"/>
        <v>0</v>
      </c>
      <c r="DU899" s="70">
        <f t="shared" si="855"/>
        <v>0</v>
      </c>
      <c r="DV899" s="70"/>
      <c r="DW899" s="70"/>
      <c r="DX899" s="70"/>
      <c r="DY899" s="70"/>
      <c r="DZ899" s="70"/>
      <c r="EA899" s="70"/>
    </row>
    <row r="900" spans="18:131" x14ac:dyDescent="0.25">
      <c r="R900" s="70"/>
      <c r="S900" s="70"/>
      <c r="T900" s="99" t="s">
        <v>1941</v>
      </c>
      <c r="U900" s="146" t="s">
        <v>1942</v>
      </c>
      <c r="V900" s="70"/>
      <c r="W900" s="70"/>
      <c r="X900" s="70"/>
      <c r="Y900" s="70"/>
      <c r="AG900" s="135"/>
      <c r="AH900" s="70"/>
      <c r="AI900" s="99"/>
      <c r="AJ900" s="70"/>
      <c r="AK900" s="70"/>
      <c r="AL900" s="70"/>
      <c r="AM900" s="70"/>
      <c r="AN900" s="70"/>
      <c r="AO900" s="70"/>
      <c r="AP900" s="70"/>
      <c r="AQ900" s="70"/>
      <c r="AR900" s="70"/>
      <c r="AS900" s="70"/>
      <c r="AT900" s="70"/>
      <c r="AU900" s="70"/>
      <c r="AV900" s="70"/>
      <c r="AW900" s="70"/>
      <c r="AX900" s="70"/>
      <c r="AY900" s="70"/>
      <c r="AZ900" s="70"/>
      <c r="BA900" s="70"/>
      <c r="BB900" s="70"/>
      <c r="BC900" s="70"/>
      <c r="BD900" s="70"/>
      <c r="BE900" s="70" t="str">
        <f t="shared" si="853"/>
        <v/>
      </c>
      <c r="BF900" s="70">
        <v>88</v>
      </c>
      <c r="BG900" s="70"/>
      <c r="BH900" s="70"/>
      <c r="BI900" s="70"/>
      <c r="BJ900" s="70"/>
      <c r="BK900" s="70"/>
      <c r="BL900" s="70"/>
      <c r="BM900" s="70"/>
      <c r="BN900" s="70"/>
      <c r="BO900" s="70"/>
      <c r="BP900" s="70"/>
      <c r="BQ900" s="70"/>
      <c r="BR900" s="70"/>
      <c r="BS900" s="70"/>
      <c r="BT900" s="70"/>
      <c r="BU900" s="70"/>
      <c r="CT900" s="70"/>
      <c r="CU900" s="70">
        <f t="shared" si="851"/>
        <v>0</v>
      </c>
      <c r="CV900" s="70">
        <f t="shared" si="852"/>
        <v>0</v>
      </c>
      <c r="CW900" s="70"/>
      <c r="CX900" s="70"/>
      <c r="CY900" s="70"/>
      <c r="CZ900" s="70" t="e">
        <f t="shared" si="856"/>
        <v>#VALUE!</v>
      </c>
      <c r="DA900" s="70" t="e">
        <f t="shared" si="857"/>
        <v>#VALUE!</v>
      </c>
      <c r="DB900" s="70"/>
      <c r="DC900" s="70"/>
      <c r="DD900" s="70"/>
      <c r="DE900" s="70"/>
      <c r="DF900" s="70"/>
      <c r="DG900" s="70"/>
      <c r="DH900" s="70"/>
      <c r="DI900" s="70"/>
      <c r="DJ900" s="70"/>
      <c r="DK900" s="70"/>
      <c r="DL900" s="70"/>
      <c r="DM900" s="70"/>
      <c r="DN900" s="70"/>
      <c r="DO900" s="70"/>
      <c r="DP900" s="70"/>
      <c r="DQ900" s="70"/>
      <c r="DR900" s="70"/>
      <c r="DS900" s="70"/>
      <c r="DT900" s="70">
        <f t="shared" si="854"/>
        <v>0</v>
      </c>
      <c r="DU900" s="70">
        <f t="shared" si="855"/>
        <v>0</v>
      </c>
      <c r="DV900" s="70"/>
      <c r="DW900" s="70"/>
      <c r="DX900" s="70"/>
      <c r="DY900" s="70"/>
      <c r="DZ900" s="70"/>
      <c r="EA900" s="70"/>
    </row>
    <row r="901" spans="18:131" x14ac:dyDescent="0.25">
      <c r="R901" s="70"/>
      <c r="S901" s="70"/>
      <c r="T901" s="99" t="s">
        <v>1943</v>
      </c>
      <c r="U901" s="146" t="s">
        <v>1944</v>
      </c>
      <c r="V901" s="70"/>
      <c r="W901" s="70"/>
      <c r="X901" s="70"/>
      <c r="Y901" s="70"/>
      <c r="AG901" s="135"/>
      <c r="AH901" s="70"/>
      <c r="AI901" s="99"/>
      <c r="AJ901" s="70"/>
      <c r="AK901" s="70"/>
      <c r="AL901" s="70"/>
      <c r="AM901" s="70"/>
      <c r="AN901" s="70"/>
      <c r="AO901" s="70"/>
      <c r="AP901" s="70"/>
      <c r="AQ901" s="70"/>
      <c r="AR901" s="70"/>
      <c r="AS901" s="70"/>
      <c r="AT901" s="70"/>
      <c r="AU901" s="70"/>
      <c r="AV901" s="70"/>
      <c r="AW901" s="70"/>
      <c r="AX901" s="70"/>
      <c r="AY901" s="70"/>
      <c r="AZ901" s="70"/>
      <c r="BA901" s="70"/>
      <c r="BB901" s="70"/>
      <c r="BC901" s="70"/>
      <c r="BD901" s="70"/>
      <c r="BE901" s="70" t="str">
        <f t="shared" si="853"/>
        <v/>
      </c>
      <c r="BF901" s="70">
        <v>89</v>
      </c>
      <c r="BG901" s="70"/>
      <c r="BH901" s="70"/>
      <c r="BI901" s="70"/>
      <c r="BJ901" s="70"/>
      <c r="BK901" s="70"/>
      <c r="BL901" s="70"/>
      <c r="BM901" s="70"/>
      <c r="BN901" s="70"/>
      <c r="BO901" s="70"/>
      <c r="BP901" s="70"/>
      <c r="BQ901" s="70"/>
      <c r="BR901" s="70"/>
      <c r="BS901" s="70"/>
      <c r="BT901" s="70"/>
      <c r="BU901" s="70"/>
      <c r="CT901" s="70"/>
      <c r="CU901" s="70">
        <f t="shared" si="851"/>
        <v>0</v>
      </c>
      <c r="CV901" s="70">
        <f t="shared" si="852"/>
        <v>0</v>
      </c>
      <c r="CW901" s="70"/>
      <c r="CX901" s="70"/>
      <c r="CY901" s="70"/>
      <c r="CZ901" s="70" t="e">
        <f t="shared" si="856"/>
        <v>#VALUE!</v>
      </c>
      <c r="DA901" s="70" t="e">
        <f t="shared" si="857"/>
        <v>#VALUE!</v>
      </c>
      <c r="DB901" s="70"/>
      <c r="DC901" s="70"/>
      <c r="DD901" s="70"/>
      <c r="DE901" s="70"/>
      <c r="DF901" s="70"/>
      <c r="DG901" s="70"/>
      <c r="DH901" s="70"/>
      <c r="DI901" s="70"/>
      <c r="DJ901" s="70"/>
      <c r="DK901" s="70"/>
      <c r="DL901" s="70"/>
      <c r="DM901" s="70"/>
      <c r="DN901" s="70"/>
      <c r="DO901" s="70"/>
      <c r="DP901" s="70"/>
      <c r="DQ901" s="70"/>
      <c r="DR901" s="70"/>
      <c r="DS901" s="70"/>
      <c r="DT901" s="70">
        <f t="shared" si="854"/>
        <v>0</v>
      </c>
      <c r="DU901" s="70">
        <f t="shared" si="855"/>
        <v>0</v>
      </c>
      <c r="DV901" s="70"/>
      <c r="DW901" s="70"/>
      <c r="DX901" s="70"/>
      <c r="DY901" s="70"/>
      <c r="DZ901" s="70"/>
      <c r="EA901" s="70"/>
    </row>
    <row r="902" spans="18:131" x14ac:dyDescent="0.25">
      <c r="R902" s="70"/>
      <c r="S902" s="70"/>
      <c r="T902" s="99" t="s">
        <v>1945</v>
      </c>
      <c r="U902" s="146" t="s">
        <v>1946</v>
      </c>
      <c r="V902" s="70"/>
      <c r="W902" s="70"/>
      <c r="X902" s="70"/>
      <c r="Y902" s="70"/>
      <c r="AG902" s="135"/>
      <c r="AH902" s="70"/>
      <c r="AI902" s="99"/>
      <c r="AJ902" s="70"/>
      <c r="AK902" s="70"/>
      <c r="AL902" s="70"/>
      <c r="AM902" s="70"/>
      <c r="AN902" s="70"/>
      <c r="AO902" s="70"/>
      <c r="AP902" s="70"/>
      <c r="AQ902" s="70"/>
      <c r="AR902" s="70"/>
      <c r="AS902" s="70"/>
      <c r="AT902" s="70"/>
      <c r="AU902" s="70"/>
      <c r="AV902" s="70"/>
      <c r="AW902" s="70"/>
      <c r="AX902" s="70"/>
      <c r="AY902" s="70"/>
      <c r="AZ902" s="70"/>
      <c r="BA902" s="70"/>
      <c r="BB902" s="70"/>
      <c r="BC902" s="70"/>
      <c r="BD902" s="70"/>
      <c r="BE902" s="70" t="str">
        <f t="shared" si="853"/>
        <v/>
      </c>
      <c r="BF902" s="70">
        <v>90</v>
      </c>
      <c r="BG902" s="70"/>
      <c r="BH902" s="70"/>
      <c r="BI902" s="70"/>
      <c r="BJ902" s="70"/>
      <c r="BK902" s="70"/>
      <c r="BL902" s="70"/>
      <c r="BM902" s="70"/>
      <c r="BN902" s="70"/>
      <c r="BO902" s="70"/>
      <c r="BP902" s="70"/>
      <c r="BQ902" s="70"/>
      <c r="BR902" s="70"/>
      <c r="BS902" s="70"/>
      <c r="BT902" s="70"/>
      <c r="BU902" s="70"/>
      <c r="CT902" s="70"/>
      <c r="CU902" s="70">
        <f t="shared" si="851"/>
        <v>0</v>
      </c>
      <c r="CV902" s="70">
        <f t="shared" si="852"/>
        <v>0</v>
      </c>
      <c r="CW902" s="70"/>
      <c r="CX902" s="70"/>
      <c r="CY902" s="70"/>
      <c r="CZ902" s="70" t="e">
        <f t="shared" si="856"/>
        <v>#VALUE!</v>
      </c>
      <c r="DA902" s="70" t="e">
        <f t="shared" si="857"/>
        <v>#VALUE!</v>
      </c>
      <c r="DB902" s="70"/>
      <c r="DC902" s="70"/>
      <c r="DD902" s="70"/>
      <c r="DE902" s="70"/>
      <c r="DF902" s="70"/>
      <c r="DG902" s="70"/>
      <c r="DH902" s="70"/>
      <c r="DI902" s="70"/>
      <c r="DJ902" s="70"/>
      <c r="DK902" s="70"/>
      <c r="DL902" s="70"/>
      <c r="DM902" s="70"/>
      <c r="DN902" s="70"/>
      <c r="DO902" s="70"/>
      <c r="DP902" s="70"/>
      <c r="DQ902" s="70"/>
      <c r="DR902" s="70"/>
      <c r="DS902" s="70"/>
      <c r="DT902" s="70">
        <f t="shared" si="854"/>
        <v>0</v>
      </c>
      <c r="DU902" s="70">
        <f t="shared" si="855"/>
        <v>0</v>
      </c>
      <c r="DV902" s="70"/>
      <c r="DW902" s="70"/>
      <c r="DX902" s="70"/>
      <c r="DY902" s="70"/>
      <c r="DZ902" s="70"/>
      <c r="EA902" s="70"/>
    </row>
    <row r="903" spans="18:131" x14ac:dyDescent="0.25">
      <c r="R903" s="70"/>
      <c r="S903" s="70"/>
      <c r="T903" s="99" t="s">
        <v>1947</v>
      </c>
      <c r="U903" s="146" t="s">
        <v>1948</v>
      </c>
      <c r="V903" s="70"/>
      <c r="W903" s="70"/>
      <c r="X903" s="70"/>
      <c r="Y903" s="70"/>
      <c r="AG903" s="135"/>
      <c r="AH903" s="70"/>
      <c r="AI903" s="99"/>
      <c r="AJ903" s="70"/>
      <c r="AK903" s="70"/>
      <c r="AL903" s="70"/>
      <c r="AM903" s="70"/>
      <c r="AN903" s="70"/>
      <c r="AO903" s="70"/>
      <c r="AP903" s="70"/>
      <c r="AQ903" s="70"/>
      <c r="AR903" s="70"/>
      <c r="AS903" s="70"/>
      <c r="AT903" s="70"/>
      <c r="AU903" s="70"/>
      <c r="AV903" s="70"/>
      <c r="AW903" s="70"/>
      <c r="AX903" s="70"/>
      <c r="AY903" s="70"/>
      <c r="AZ903" s="70"/>
      <c r="BA903" s="70"/>
      <c r="BB903" s="70"/>
      <c r="BC903" s="70"/>
      <c r="BD903" s="70"/>
      <c r="BE903" s="70" t="str">
        <f t="shared" si="853"/>
        <v/>
      </c>
      <c r="BF903" s="70">
        <v>91</v>
      </c>
      <c r="BG903" s="70"/>
      <c r="BH903" s="70"/>
      <c r="BI903" s="70"/>
      <c r="BJ903" s="70"/>
      <c r="BK903" s="70"/>
      <c r="BL903" s="70"/>
      <c r="BM903" s="70"/>
      <c r="BN903" s="70"/>
      <c r="BO903" s="70"/>
      <c r="BP903" s="70"/>
      <c r="BQ903" s="70"/>
      <c r="BR903" s="70"/>
      <c r="BS903" s="70"/>
      <c r="BT903" s="70"/>
      <c r="BU903" s="70"/>
      <c r="CT903" s="70"/>
      <c r="CU903" s="70">
        <f t="shared" si="851"/>
        <v>0</v>
      </c>
      <c r="CV903" s="70">
        <f t="shared" si="852"/>
        <v>0</v>
      </c>
      <c r="CW903" s="70"/>
      <c r="CX903" s="70"/>
      <c r="CY903" s="70"/>
      <c r="CZ903" s="70" t="e">
        <f t="shared" si="856"/>
        <v>#VALUE!</v>
      </c>
      <c r="DA903" s="70" t="e">
        <f t="shared" si="857"/>
        <v>#VALUE!</v>
      </c>
      <c r="DB903" s="70"/>
      <c r="DC903" s="70"/>
      <c r="DD903" s="70"/>
      <c r="DE903" s="70"/>
      <c r="DF903" s="70"/>
      <c r="DG903" s="70"/>
      <c r="DH903" s="70"/>
      <c r="DI903" s="70"/>
      <c r="DJ903" s="70"/>
      <c r="DK903" s="70"/>
      <c r="DL903" s="70"/>
      <c r="DM903" s="70"/>
      <c r="DN903" s="70"/>
      <c r="DO903" s="70"/>
      <c r="DP903" s="70"/>
      <c r="DQ903" s="70"/>
      <c r="DR903" s="70"/>
      <c r="DS903" s="70"/>
      <c r="DT903" s="70">
        <f t="shared" si="854"/>
        <v>0</v>
      </c>
      <c r="DU903" s="70">
        <f t="shared" si="855"/>
        <v>0</v>
      </c>
      <c r="DV903" s="70"/>
      <c r="DW903" s="70"/>
      <c r="DX903" s="70"/>
      <c r="DY903" s="70"/>
      <c r="DZ903" s="70"/>
      <c r="EA903" s="70"/>
    </row>
    <row r="904" spans="18:131" x14ac:dyDescent="0.25">
      <c r="R904" s="70"/>
      <c r="S904" s="70"/>
      <c r="T904" s="99" t="s">
        <v>1949</v>
      </c>
      <c r="U904" s="146" t="s">
        <v>1950</v>
      </c>
      <c r="V904" s="70"/>
      <c r="W904" s="70"/>
      <c r="X904" s="70"/>
      <c r="Y904" s="70"/>
      <c r="AG904" s="135"/>
      <c r="AH904" s="70"/>
      <c r="AI904" s="99"/>
      <c r="AJ904" s="70"/>
      <c r="AK904" s="70"/>
      <c r="AL904" s="70"/>
      <c r="AM904" s="70"/>
      <c r="AN904" s="70"/>
      <c r="AO904" s="70"/>
      <c r="AP904" s="70"/>
      <c r="AQ904" s="70"/>
      <c r="AR904" s="70"/>
      <c r="AS904" s="70"/>
      <c r="AT904" s="70"/>
      <c r="AU904" s="70"/>
      <c r="AV904" s="70"/>
      <c r="AW904" s="70"/>
      <c r="AX904" s="70"/>
      <c r="AY904" s="70"/>
      <c r="AZ904" s="70"/>
      <c r="BA904" s="70"/>
      <c r="BB904" s="70"/>
      <c r="BC904" s="70"/>
      <c r="BD904" s="70"/>
      <c r="BE904" s="70" t="str">
        <f t="shared" si="853"/>
        <v/>
      </c>
      <c r="BF904" s="70">
        <v>92</v>
      </c>
      <c r="BG904" s="70"/>
      <c r="BH904" s="70"/>
      <c r="BI904" s="70"/>
      <c r="BJ904" s="70"/>
      <c r="BK904" s="70"/>
      <c r="BL904" s="70"/>
      <c r="BM904" s="70"/>
      <c r="BN904" s="70"/>
      <c r="BO904" s="70"/>
      <c r="BP904" s="70"/>
      <c r="BQ904" s="70"/>
      <c r="BR904" s="70"/>
      <c r="BS904" s="70"/>
      <c r="BT904" s="70"/>
      <c r="BU904" s="70"/>
      <c r="CT904" s="70"/>
      <c r="CU904" s="70">
        <f t="shared" si="851"/>
        <v>0</v>
      </c>
      <c r="CV904" s="70">
        <f t="shared" si="852"/>
        <v>0</v>
      </c>
      <c r="CW904" s="70"/>
      <c r="CX904" s="70"/>
      <c r="CY904" s="70"/>
      <c r="CZ904" s="70" t="e">
        <f t="shared" si="856"/>
        <v>#VALUE!</v>
      </c>
      <c r="DA904" s="70" t="e">
        <f t="shared" si="857"/>
        <v>#VALUE!</v>
      </c>
      <c r="DB904" s="70"/>
      <c r="DC904" s="70"/>
      <c r="DD904" s="70"/>
      <c r="DE904" s="70"/>
      <c r="DF904" s="70"/>
      <c r="DG904" s="70"/>
      <c r="DH904" s="70"/>
      <c r="DI904" s="70"/>
      <c r="DJ904" s="70"/>
      <c r="DK904" s="70"/>
      <c r="DL904" s="70"/>
      <c r="DM904" s="70"/>
      <c r="DN904" s="70"/>
      <c r="DO904" s="70"/>
      <c r="DP904" s="70"/>
      <c r="DQ904" s="70"/>
      <c r="DR904" s="70"/>
      <c r="DS904" s="70"/>
      <c r="DT904" s="70">
        <f t="shared" si="854"/>
        <v>0</v>
      </c>
      <c r="DU904" s="70">
        <f t="shared" si="855"/>
        <v>0</v>
      </c>
      <c r="DV904" s="70"/>
      <c r="DW904" s="70"/>
      <c r="DX904" s="70"/>
      <c r="DY904" s="70"/>
      <c r="DZ904" s="70"/>
      <c r="EA904" s="70"/>
    </row>
    <row r="905" spans="18:131" x14ac:dyDescent="0.25">
      <c r="R905" s="70"/>
      <c r="S905" s="70"/>
      <c r="T905" s="99" t="s">
        <v>1951</v>
      </c>
      <c r="U905" s="146" t="s">
        <v>1952</v>
      </c>
      <c r="V905" s="70"/>
      <c r="W905" s="70"/>
      <c r="X905" s="70"/>
      <c r="Y905" s="70"/>
      <c r="AG905" s="135"/>
      <c r="AH905" s="70"/>
      <c r="AI905" s="99"/>
      <c r="AJ905" s="70"/>
      <c r="AK905" s="70"/>
      <c r="AL905" s="70"/>
      <c r="AM905" s="70"/>
      <c r="AN905" s="70"/>
      <c r="AO905" s="70"/>
      <c r="AP905" s="70"/>
      <c r="AQ905" s="70"/>
      <c r="AR905" s="70"/>
      <c r="AS905" s="70"/>
      <c r="AT905" s="70"/>
      <c r="AU905" s="70"/>
      <c r="AV905" s="70"/>
      <c r="AW905" s="70"/>
      <c r="AX905" s="70"/>
      <c r="AY905" s="70"/>
      <c r="AZ905" s="70"/>
      <c r="BA905" s="70"/>
      <c r="BB905" s="70"/>
      <c r="BC905" s="70"/>
      <c r="BD905" s="70"/>
      <c r="BE905" s="70" t="str">
        <f t="shared" si="853"/>
        <v/>
      </c>
      <c r="BF905" s="70">
        <v>93</v>
      </c>
      <c r="BG905" s="70"/>
      <c r="BH905" s="70"/>
      <c r="BI905" s="70"/>
      <c r="BJ905" s="70"/>
      <c r="BK905" s="70"/>
      <c r="BL905" s="70"/>
      <c r="BM905" s="70"/>
      <c r="BN905" s="70"/>
      <c r="BO905" s="70"/>
      <c r="BP905" s="70"/>
      <c r="BQ905" s="70"/>
      <c r="BR905" s="70"/>
      <c r="BS905" s="70"/>
      <c r="BT905" s="70"/>
      <c r="BU905" s="70"/>
      <c r="CT905" s="70"/>
      <c r="CU905" s="70">
        <f t="shared" si="851"/>
        <v>0</v>
      </c>
      <c r="CV905" s="70">
        <f t="shared" si="852"/>
        <v>0</v>
      </c>
      <c r="CW905" s="70"/>
      <c r="CX905" s="70"/>
      <c r="CY905" s="70"/>
      <c r="CZ905" s="70" t="e">
        <f t="shared" si="856"/>
        <v>#VALUE!</v>
      </c>
      <c r="DA905" s="70" t="e">
        <f t="shared" si="857"/>
        <v>#VALUE!</v>
      </c>
      <c r="DB905" s="70"/>
      <c r="DC905" s="70"/>
      <c r="DD905" s="70"/>
      <c r="DE905" s="70"/>
      <c r="DF905" s="70"/>
      <c r="DG905" s="70"/>
      <c r="DH905" s="70"/>
      <c r="DI905" s="70"/>
      <c r="DJ905" s="70"/>
      <c r="DK905" s="70"/>
      <c r="DL905" s="70"/>
      <c r="DM905" s="70"/>
      <c r="DN905" s="70"/>
      <c r="DO905" s="70"/>
      <c r="DP905" s="70"/>
      <c r="DQ905" s="70"/>
      <c r="DR905" s="70"/>
      <c r="DS905" s="70"/>
      <c r="DT905" s="70">
        <f t="shared" si="854"/>
        <v>0</v>
      </c>
      <c r="DU905" s="70">
        <f t="shared" si="855"/>
        <v>0</v>
      </c>
      <c r="DV905" s="70"/>
      <c r="DW905" s="70"/>
      <c r="DX905" s="70"/>
      <c r="DY905" s="70"/>
      <c r="DZ905" s="70"/>
      <c r="EA905" s="70"/>
    </row>
    <row r="906" spans="18:131" x14ac:dyDescent="0.25">
      <c r="R906" s="70"/>
      <c r="S906" s="70"/>
      <c r="T906" s="99" t="s">
        <v>1953</v>
      </c>
      <c r="U906" s="146" t="s">
        <v>1954</v>
      </c>
      <c r="V906" s="70"/>
      <c r="W906" s="70"/>
      <c r="X906" s="70"/>
      <c r="Y906" s="70"/>
      <c r="AG906" s="135"/>
      <c r="AH906" s="70"/>
      <c r="AI906" s="99"/>
      <c r="AJ906" s="70"/>
      <c r="AK906" s="70"/>
      <c r="AL906" s="70"/>
      <c r="AM906" s="70"/>
      <c r="AN906" s="70"/>
      <c r="AO906" s="70"/>
      <c r="AP906" s="70"/>
      <c r="AQ906" s="70"/>
      <c r="AR906" s="70"/>
      <c r="AS906" s="70"/>
      <c r="AT906" s="70"/>
      <c r="AU906" s="70"/>
      <c r="AV906" s="70"/>
      <c r="AW906" s="70"/>
      <c r="AX906" s="70"/>
      <c r="AY906" s="70"/>
      <c r="AZ906" s="70"/>
      <c r="BA906" s="70"/>
      <c r="BB906" s="70"/>
      <c r="BC906" s="70"/>
      <c r="BD906" s="70"/>
      <c r="BE906" s="70" t="str">
        <f t="shared" si="853"/>
        <v/>
      </c>
      <c r="BF906" s="70">
        <v>94</v>
      </c>
      <c r="BG906" s="70"/>
      <c r="BH906" s="70"/>
      <c r="BI906" s="70"/>
      <c r="BJ906" s="70"/>
      <c r="BK906" s="70"/>
      <c r="BL906" s="70"/>
      <c r="BM906" s="70"/>
      <c r="BN906" s="70"/>
      <c r="BO906" s="70"/>
      <c r="BP906" s="70"/>
      <c r="BQ906" s="70"/>
      <c r="BR906" s="70"/>
      <c r="BS906" s="70"/>
      <c r="BT906" s="70"/>
      <c r="BU906" s="70"/>
      <c r="CT906" s="70"/>
      <c r="CU906" s="70">
        <f t="shared" si="851"/>
        <v>0</v>
      </c>
      <c r="CV906" s="70">
        <f t="shared" si="852"/>
        <v>0</v>
      </c>
      <c r="CW906" s="70"/>
      <c r="CX906" s="70"/>
      <c r="CY906" s="70"/>
      <c r="CZ906" s="70" t="e">
        <f t="shared" si="856"/>
        <v>#VALUE!</v>
      </c>
      <c r="DA906" s="70" t="e">
        <f t="shared" si="857"/>
        <v>#VALUE!</v>
      </c>
      <c r="DB906" s="70"/>
      <c r="DC906" s="70"/>
      <c r="DD906" s="70"/>
      <c r="DE906" s="70"/>
      <c r="DF906" s="70"/>
      <c r="DG906" s="70"/>
      <c r="DH906" s="70"/>
      <c r="DI906" s="70"/>
      <c r="DJ906" s="70"/>
      <c r="DK906" s="70"/>
      <c r="DL906" s="70"/>
      <c r="DM906" s="70"/>
      <c r="DN906" s="70"/>
      <c r="DO906" s="70"/>
      <c r="DP906" s="70"/>
      <c r="DQ906" s="70"/>
      <c r="DR906" s="70"/>
      <c r="DS906" s="70"/>
      <c r="DT906" s="70">
        <f t="shared" si="854"/>
        <v>0</v>
      </c>
      <c r="DU906" s="70">
        <f t="shared" si="855"/>
        <v>0</v>
      </c>
      <c r="DV906" s="70"/>
      <c r="DW906" s="70"/>
      <c r="DX906" s="70"/>
      <c r="DY906" s="70"/>
      <c r="DZ906" s="70"/>
      <c r="EA906" s="70"/>
    </row>
    <row r="907" spans="18:131" x14ac:dyDescent="0.25">
      <c r="R907" s="70"/>
      <c r="S907" s="70"/>
      <c r="T907" s="99" t="s">
        <v>1955</v>
      </c>
      <c r="U907" s="146" t="s">
        <v>1956</v>
      </c>
      <c r="V907" s="70"/>
      <c r="W907" s="70"/>
      <c r="X907" s="70"/>
      <c r="Y907" s="70"/>
      <c r="AG907" s="135"/>
      <c r="AH907" s="70"/>
      <c r="AI907" s="99"/>
      <c r="AJ907" s="70"/>
      <c r="AK907" s="70"/>
      <c r="AL907" s="70"/>
      <c r="AM907" s="70"/>
      <c r="AN907" s="70"/>
      <c r="AO907" s="70"/>
      <c r="AP907" s="70"/>
      <c r="AQ907" s="70"/>
      <c r="AR907" s="70"/>
      <c r="AS907" s="70"/>
      <c r="AT907" s="70"/>
      <c r="AU907" s="70"/>
      <c r="AV907" s="70"/>
      <c r="AW907" s="70"/>
      <c r="AX907" s="70"/>
      <c r="AY907" s="70"/>
      <c r="AZ907" s="70"/>
      <c r="BA907" s="70"/>
      <c r="BB907" s="70"/>
      <c r="BC907" s="70"/>
      <c r="BD907" s="70"/>
      <c r="BE907" s="70" t="str">
        <f t="shared" si="853"/>
        <v/>
      </c>
      <c r="BF907" s="70">
        <v>95</v>
      </c>
      <c r="BG907" s="70"/>
      <c r="BH907" s="70"/>
      <c r="BI907" s="70"/>
      <c r="BJ907" s="70"/>
      <c r="BK907" s="70"/>
      <c r="BL907" s="70"/>
      <c r="BM907" s="70"/>
      <c r="BN907" s="70"/>
      <c r="BO907" s="70"/>
      <c r="BP907" s="70"/>
      <c r="BQ907" s="70"/>
      <c r="BR907" s="70"/>
      <c r="BS907" s="70"/>
      <c r="BT907" s="70"/>
      <c r="BU907" s="70"/>
      <c r="CT907" s="70"/>
      <c r="CU907" s="70">
        <f t="shared" si="851"/>
        <v>0</v>
      </c>
      <c r="CV907" s="70">
        <f t="shared" si="852"/>
        <v>0</v>
      </c>
      <c r="CW907" s="70"/>
      <c r="CX907" s="70"/>
      <c r="CY907" s="70"/>
      <c r="CZ907" s="70" t="e">
        <f t="shared" si="856"/>
        <v>#VALUE!</v>
      </c>
      <c r="DA907" s="70" t="e">
        <f t="shared" si="857"/>
        <v>#VALUE!</v>
      </c>
      <c r="DB907" s="70"/>
      <c r="DC907" s="70"/>
      <c r="DD907" s="70"/>
      <c r="DE907" s="70"/>
      <c r="DF907" s="70"/>
      <c r="DG907" s="70"/>
      <c r="DH907" s="70"/>
      <c r="DI907" s="70"/>
      <c r="DJ907" s="70"/>
      <c r="DK907" s="70"/>
      <c r="DL907" s="70"/>
      <c r="DM907" s="70"/>
      <c r="DN907" s="70"/>
      <c r="DO907" s="70"/>
      <c r="DP907" s="70"/>
      <c r="DQ907" s="70"/>
      <c r="DR907" s="70"/>
      <c r="DS907" s="70"/>
      <c r="DT907" s="70">
        <f t="shared" si="854"/>
        <v>0</v>
      </c>
      <c r="DU907" s="70">
        <f t="shared" si="855"/>
        <v>0</v>
      </c>
      <c r="DV907" s="70"/>
      <c r="DW907" s="70"/>
      <c r="DX907" s="70"/>
      <c r="DY907" s="70"/>
      <c r="DZ907" s="70"/>
      <c r="EA907" s="70"/>
    </row>
    <row r="908" spans="18:131" x14ac:dyDescent="0.25">
      <c r="R908" s="70"/>
      <c r="S908" s="70"/>
      <c r="T908" s="99" t="s">
        <v>1957</v>
      </c>
      <c r="U908" s="146" t="s">
        <v>1958</v>
      </c>
      <c r="V908" s="70"/>
      <c r="W908" s="70"/>
      <c r="X908" s="70"/>
      <c r="Y908" s="70"/>
      <c r="AG908" s="135"/>
      <c r="AH908" s="70"/>
      <c r="AI908" s="99"/>
      <c r="AJ908" s="70"/>
      <c r="AK908" s="70"/>
      <c r="AL908" s="70"/>
      <c r="AM908" s="70"/>
      <c r="AN908" s="70"/>
      <c r="AO908" s="70"/>
      <c r="AP908" s="70"/>
      <c r="AQ908" s="70"/>
      <c r="AR908" s="70"/>
      <c r="AS908" s="70"/>
      <c r="AT908" s="70"/>
      <c r="AU908" s="70"/>
      <c r="AV908" s="70"/>
      <c r="AW908" s="70"/>
      <c r="AX908" s="70"/>
      <c r="AY908" s="70"/>
      <c r="AZ908" s="70"/>
      <c r="BA908" s="70"/>
      <c r="BB908" s="70"/>
      <c r="BC908" s="70"/>
      <c r="BD908" s="70"/>
      <c r="BE908" s="70" t="str">
        <f t="shared" si="853"/>
        <v/>
      </c>
      <c r="BF908" s="70">
        <v>96</v>
      </c>
      <c r="BG908" s="70"/>
      <c r="BH908" s="70"/>
      <c r="BI908" s="70"/>
      <c r="BJ908" s="70"/>
      <c r="BK908" s="70"/>
      <c r="BL908" s="70"/>
      <c r="BM908" s="70"/>
      <c r="BN908" s="70"/>
      <c r="BO908" s="70"/>
      <c r="BP908" s="70"/>
      <c r="BQ908" s="70"/>
      <c r="BR908" s="70"/>
      <c r="BS908" s="70"/>
      <c r="BT908" s="70"/>
      <c r="BU908" s="70"/>
      <c r="CT908" s="70"/>
      <c r="CU908" s="70">
        <f t="shared" si="851"/>
        <v>0</v>
      </c>
      <c r="CV908" s="70">
        <f t="shared" si="852"/>
        <v>0</v>
      </c>
      <c r="CW908" s="70"/>
      <c r="CX908" s="70"/>
      <c r="CY908" s="70"/>
      <c r="CZ908" s="70" t="e">
        <f t="shared" si="856"/>
        <v>#VALUE!</v>
      </c>
      <c r="DA908" s="70" t="e">
        <f t="shared" si="857"/>
        <v>#VALUE!</v>
      </c>
      <c r="DB908" s="70"/>
      <c r="DC908" s="70"/>
      <c r="DD908" s="70"/>
      <c r="DE908" s="70"/>
      <c r="DF908" s="70"/>
      <c r="DG908" s="70"/>
      <c r="DH908" s="70"/>
      <c r="DI908" s="70"/>
      <c r="DJ908" s="70"/>
      <c r="DK908" s="70"/>
      <c r="DL908" s="70"/>
      <c r="DM908" s="70"/>
      <c r="DN908" s="70"/>
      <c r="DO908" s="70"/>
      <c r="DP908" s="70"/>
      <c r="DQ908" s="70"/>
      <c r="DR908" s="70"/>
      <c r="DS908" s="70"/>
      <c r="DT908" s="70">
        <f t="shared" si="854"/>
        <v>0</v>
      </c>
      <c r="DU908" s="70">
        <f t="shared" si="855"/>
        <v>0</v>
      </c>
      <c r="DV908" s="70"/>
      <c r="DW908" s="70"/>
      <c r="DX908" s="70"/>
      <c r="DY908" s="70"/>
      <c r="DZ908" s="70"/>
      <c r="EA908" s="70"/>
    </row>
    <row r="909" spans="18:131" x14ac:dyDescent="0.25">
      <c r="R909" s="70"/>
      <c r="S909" s="70"/>
      <c r="T909" s="99" t="s">
        <v>1959</v>
      </c>
      <c r="U909" s="146" t="s">
        <v>1960</v>
      </c>
      <c r="V909" s="70"/>
      <c r="W909" s="70"/>
      <c r="X909" s="70"/>
      <c r="Y909" s="70"/>
      <c r="AG909" s="135"/>
      <c r="AH909" s="70"/>
      <c r="AI909" s="99"/>
      <c r="AJ909" s="70"/>
      <c r="AK909" s="70"/>
      <c r="AL909" s="70"/>
      <c r="AM909" s="70"/>
      <c r="AN909" s="70"/>
      <c r="AO909" s="70"/>
      <c r="AP909" s="70"/>
      <c r="AQ909" s="70"/>
      <c r="AR909" s="70"/>
      <c r="AS909" s="70"/>
      <c r="AT909" s="70"/>
      <c r="AU909" s="70"/>
      <c r="AV909" s="70"/>
      <c r="AW909" s="70"/>
      <c r="AX909" s="70"/>
      <c r="AY909" s="70"/>
      <c r="AZ909" s="70"/>
      <c r="BA909" s="70"/>
      <c r="BB909" s="70"/>
      <c r="BC909" s="70"/>
      <c r="BD909" s="70"/>
      <c r="BE909" s="70" t="str">
        <f t="shared" si="853"/>
        <v/>
      </c>
      <c r="BF909" s="70">
        <v>97</v>
      </c>
      <c r="BG909" s="70"/>
      <c r="BH909" s="70"/>
      <c r="BI909" s="70"/>
      <c r="BJ909" s="70"/>
      <c r="BK909" s="70"/>
      <c r="BL909" s="70"/>
      <c r="BM909" s="70"/>
      <c r="BN909" s="70"/>
      <c r="BO909" s="70"/>
      <c r="BP909" s="70"/>
      <c r="BQ909" s="70"/>
      <c r="BR909" s="70"/>
      <c r="BS909" s="70"/>
      <c r="BT909" s="70"/>
      <c r="BU909" s="70"/>
      <c r="CT909" s="70"/>
      <c r="CU909" s="70">
        <f t="shared" ref="CU909:CU972" si="858">IF(E108="c",F108,0)</f>
        <v>0</v>
      </c>
      <c r="CV909" s="70">
        <f t="shared" ref="CV909:CV972" si="859">IF(E108="a",F108,0)</f>
        <v>0</v>
      </c>
      <c r="CW909" s="70"/>
      <c r="CX909" s="70"/>
      <c r="CY909" s="70"/>
      <c r="CZ909" s="70" t="e">
        <f t="shared" si="856"/>
        <v>#VALUE!</v>
      </c>
      <c r="DA909" s="70" t="e">
        <f t="shared" si="857"/>
        <v>#VALUE!</v>
      </c>
      <c r="DB909" s="70"/>
      <c r="DC909" s="70"/>
      <c r="DD909" s="70"/>
      <c r="DE909" s="70"/>
      <c r="DF909" s="70"/>
      <c r="DG909" s="70"/>
      <c r="DH909" s="70"/>
      <c r="DI909" s="70"/>
      <c r="DJ909" s="70"/>
      <c r="DK909" s="70"/>
      <c r="DL909" s="70"/>
      <c r="DM909" s="70"/>
      <c r="DN909" s="70"/>
      <c r="DO909" s="70"/>
      <c r="DP909" s="70"/>
      <c r="DQ909" s="70"/>
      <c r="DR909" s="70"/>
      <c r="DS909" s="70"/>
      <c r="DT909" s="70">
        <f t="shared" si="854"/>
        <v>0</v>
      </c>
      <c r="DU909" s="70">
        <f t="shared" si="855"/>
        <v>0</v>
      </c>
      <c r="DV909" s="70"/>
      <c r="DW909" s="70"/>
      <c r="DX909" s="70"/>
      <c r="DY909" s="70"/>
      <c r="DZ909" s="70"/>
      <c r="EA909" s="70"/>
    </row>
    <row r="910" spans="18:131" x14ac:dyDescent="0.25">
      <c r="R910" s="70"/>
      <c r="S910" s="70"/>
      <c r="T910" s="99" t="s">
        <v>1961</v>
      </c>
      <c r="U910" s="146" t="s">
        <v>1962</v>
      </c>
      <c r="V910" s="70"/>
      <c r="W910" s="70"/>
      <c r="X910" s="70"/>
      <c r="Y910" s="70"/>
      <c r="AG910" s="135"/>
      <c r="AH910" s="70"/>
      <c r="AI910" s="99"/>
      <c r="AJ910" s="70"/>
      <c r="AK910" s="70"/>
      <c r="AL910" s="70"/>
      <c r="AM910" s="70"/>
      <c r="AN910" s="70"/>
      <c r="AO910" s="70"/>
      <c r="AP910" s="70"/>
      <c r="AQ910" s="70"/>
      <c r="AR910" s="70"/>
      <c r="AS910" s="70"/>
      <c r="AT910" s="70"/>
      <c r="AU910" s="70"/>
      <c r="AV910" s="70"/>
      <c r="AW910" s="70"/>
      <c r="AX910" s="70"/>
      <c r="AY910" s="70"/>
      <c r="AZ910" s="70"/>
      <c r="BA910" s="70"/>
      <c r="BB910" s="70"/>
      <c r="BC910" s="70"/>
      <c r="BD910" s="70"/>
      <c r="BE910" s="70" t="str">
        <f t="shared" si="853"/>
        <v/>
      </c>
      <c r="BF910" s="70">
        <v>98</v>
      </c>
      <c r="BG910" s="70"/>
      <c r="BH910" s="70"/>
      <c r="BI910" s="70"/>
      <c r="BJ910" s="70"/>
      <c r="BK910" s="70"/>
      <c r="BL910" s="70"/>
      <c r="BM910" s="70"/>
      <c r="BN910" s="70"/>
      <c r="BO910" s="70"/>
      <c r="BP910" s="70"/>
      <c r="BQ910" s="70"/>
      <c r="BR910" s="70"/>
      <c r="BS910" s="70"/>
      <c r="BT910" s="70"/>
      <c r="BU910" s="70"/>
      <c r="CT910" s="70"/>
      <c r="CU910" s="70">
        <f t="shared" si="858"/>
        <v>0</v>
      </c>
      <c r="CV910" s="70">
        <f t="shared" si="859"/>
        <v>0</v>
      </c>
      <c r="CW910" s="70"/>
      <c r="CX910" s="70"/>
      <c r="CY910" s="70"/>
      <c r="CZ910" s="70" t="e">
        <f t="shared" si="856"/>
        <v>#VALUE!</v>
      </c>
      <c r="DA910" s="70" t="e">
        <f t="shared" si="857"/>
        <v>#VALUE!</v>
      </c>
      <c r="DB910" s="70"/>
      <c r="DC910" s="70"/>
      <c r="DD910" s="70"/>
      <c r="DE910" s="70"/>
      <c r="DF910" s="70"/>
      <c r="DG910" s="70"/>
      <c r="DH910" s="70"/>
      <c r="DI910" s="70"/>
      <c r="DJ910" s="70"/>
      <c r="DK910" s="70"/>
      <c r="DL910" s="70"/>
      <c r="DM910" s="70"/>
      <c r="DN910" s="70"/>
      <c r="DO910" s="70"/>
      <c r="DP910" s="70"/>
      <c r="DQ910" s="70"/>
      <c r="DR910" s="70"/>
      <c r="DS910" s="70"/>
      <c r="DT910" s="70">
        <f t="shared" si="854"/>
        <v>0</v>
      </c>
      <c r="DU910" s="70">
        <f t="shared" si="855"/>
        <v>0</v>
      </c>
      <c r="DV910" s="70"/>
      <c r="DW910" s="70"/>
      <c r="DX910" s="70"/>
      <c r="DY910" s="70"/>
      <c r="DZ910" s="70"/>
      <c r="EA910" s="70"/>
    </row>
    <row r="911" spans="18:131" x14ac:dyDescent="0.25">
      <c r="R911" s="70"/>
      <c r="S911" s="70"/>
      <c r="T911" s="99" t="s">
        <v>1963</v>
      </c>
      <c r="U911" s="146" t="s">
        <v>1964</v>
      </c>
      <c r="V911" s="70"/>
      <c r="W911" s="70"/>
      <c r="X911" s="70"/>
      <c r="Y911" s="70"/>
      <c r="AG911" s="135"/>
      <c r="AH911" s="70"/>
      <c r="AI911" s="99"/>
      <c r="AJ911" s="70"/>
      <c r="AK911" s="70"/>
      <c r="AL911" s="70"/>
      <c r="AM911" s="70"/>
      <c r="AN911" s="70"/>
      <c r="AO911" s="70"/>
      <c r="AP911" s="70"/>
      <c r="AQ911" s="70"/>
      <c r="AR911" s="70"/>
      <c r="AS911" s="70"/>
      <c r="AT911" s="70"/>
      <c r="AU911" s="70"/>
      <c r="AV911" s="70"/>
      <c r="AW911" s="70"/>
      <c r="AX911" s="70"/>
      <c r="AY911" s="70"/>
      <c r="AZ911" s="70"/>
      <c r="BA911" s="70"/>
      <c r="BB911" s="70"/>
      <c r="BC911" s="70"/>
      <c r="BD911" s="70"/>
      <c r="BE911" s="70" t="str">
        <f t="shared" si="853"/>
        <v/>
      </c>
      <c r="BF911" s="70">
        <v>99</v>
      </c>
      <c r="BG911" s="70"/>
      <c r="BH911" s="70"/>
      <c r="BI911" s="70"/>
      <c r="BJ911" s="70"/>
      <c r="BK911" s="70"/>
      <c r="BL911" s="70"/>
      <c r="BM911" s="70"/>
      <c r="BN911" s="70"/>
      <c r="BO911" s="70"/>
      <c r="BP911" s="70"/>
      <c r="BQ911" s="70"/>
      <c r="BR911" s="70"/>
      <c r="BS911" s="70"/>
      <c r="BT911" s="70"/>
      <c r="BU911" s="70"/>
      <c r="CT911" s="70"/>
      <c r="CU911" s="70">
        <f t="shared" si="858"/>
        <v>0</v>
      </c>
      <c r="CV911" s="70">
        <f t="shared" si="859"/>
        <v>0</v>
      </c>
      <c r="CW911" s="70"/>
      <c r="CX911" s="70"/>
      <c r="CY911" s="70"/>
      <c r="CZ911" s="70" t="e">
        <f t="shared" si="856"/>
        <v>#VALUE!</v>
      </c>
      <c r="DA911" s="70" t="e">
        <f t="shared" si="857"/>
        <v>#VALUE!</v>
      </c>
      <c r="DB911" s="70"/>
      <c r="DC911" s="70"/>
      <c r="DD911" s="70"/>
      <c r="DE911" s="70"/>
      <c r="DF911" s="70"/>
      <c r="DG911" s="70"/>
      <c r="DH911" s="70"/>
      <c r="DI911" s="70"/>
      <c r="DJ911" s="70"/>
      <c r="DK911" s="70"/>
      <c r="DL911" s="70"/>
      <c r="DM911" s="70"/>
      <c r="DN911" s="70"/>
      <c r="DO911" s="70"/>
      <c r="DP911" s="70"/>
      <c r="DQ911" s="70"/>
      <c r="DR911" s="70"/>
      <c r="DS911" s="70"/>
      <c r="DT911" s="70">
        <f t="shared" si="854"/>
        <v>0</v>
      </c>
      <c r="DU911" s="70">
        <f t="shared" si="855"/>
        <v>0</v>
      </c>
      <c r="DV911" s="70"/>
      <c r="DW911" s="70"/>
      <c r="DX911" s="70"/>
      <c r="DY911" s="70"/>
      <c r="DZ911" s="70"/>
      <c r="EA911" s="70"/>
    </row>
    <row r="912" spans="18:131" x14ac:dyDescent="0.25">
      <c r="R912" s="70"/>
      <c r="S912" s="70"/>
      <c r="T912" s="99" t="s">
        <v>1965</v>
      </c>
      <c r="U912" s="146" t="s">
        <v>1966</v>
      </c>
      <c r="V912" s="70"/>
      <c r="W912" s="70"/>
      <c r="X912" s="70"/>
      <c r="Y912" s="70"/>
      <c r="AG912" s="135"/>
      <c r="AH912" s="70"/>
      <c r="AI912" s="99"/>
      <c r="AJ912" s="70"/>
      <c r="AK912" s="70"/>
      <c r="AL912" s="70"/>
      <c r="AM912" s="70"/>
      <c r="AN912" s="70"/>
      <c r="AO912" s="70"/>
      <c r="AP912" s="70"/>
      <c r="AQ912" s="70"/>
      <c r="AR912" s="70"/>
      <c r="AS912" s="70"/>
      <c r="AT912" s="70"/>
      <c r="AU912" s="70"/>
      <c r="AV912" s="70"/>
      <c r="AW912" s="70"/>
      <c r="AX912" s="70"/>
      <c r="AY912" s="70"/>
      <c r="AZ912" s="70"/>
      <c r="BA912" s="70"/>
      <c r="BB912" s="70"/>
      <c r="BC912" s="70"/>
      <c r="BD912" s="70"/>
      <c r="BE912" s="70" t="str">
        <f t="shared" si="853"/>
        <v/>
      </c>
      <c r="BF912" s="70">
        <v>100</v>
      </c>
      <c r="BG912" s="70"/>
      <c r="BH912" s="70"/>
      <c r="BI912" s="70"/>
      <c r="BJ912" s="70"/>
      <c r="BK912" s="70"/>
      <c r="BL912" s="70"/>
      <c r="BM912" s="70"/>
      <c r="BN912" s="70"/>
      <c r="BO912" s="70"/>
      <c r="BP912" s="70"/>
      <c r="BQ912" s="70"/>
      <c r="BR912" s="70"/>
      <c r="BS912" s="70"/>
      <c r="BT912" s="70"/>
      <c r="BU912" s="70"/>
      <c r="CT912" s="70"/>
      <c r="CU912" s="70">
        <f t="shared" si="858"/>
        <v>0</v>
      </c>
      <c r="CV912" s="70">
        <f t="shared" si="859"/>
        <v>0</v>
      </c>
      <c r="CW912" s="70"/>
      <c r="CX912" s="70"/>
      <c r="CY912" s="70"/>
      <c r="CZ912" s="70" t="e">
        <f t="shared" si="856"/>
        <v>#VALUE!</v>
      </c>
      <c r="DA912" s="70" t="e">
        <f t="shared" si="857"/>
        <v>#VALUE!</v>
      </c>
      <c r="DB912" s="70"/>
      <c r="DC912" s="70"/>
      <c r="DD912" s="70"/>
      <c r="DE912" s="70"/>
      <c r="DF912" s="70"/>
      <c r="DG912" s="70"/>
      <c r="DH912" s="70"/>
      <c r="DI912" s="70"/>
      <c r="DJ912" s="70"/>
      <c r="DK912" s="70"/>
      <c r="DL912" s="70"/>
      <c r="DM912" s="70"/>
      <c r="DN912" s="70"/>
      <c r="DO912" s="70"/>
      <c r="DP912" s="70"/>
      <c r="DQ912" s="70"/>
      <c r="DR912" s="70"/>
      <c r="DS912" s="70"/>
      <c r="DT912" s="70">
        <f t="shared" si="854"/>
        <v>0</v>
      </c>
      <c r="DU912" s="70">
        <f t="shared" si="855"/>
        <v>0</v>
      </c>
      <c r="DV912" s="70"/>
      <c r="DW912" s="70"/>
      <c r="DX912" s="70"/>
      <c r="DY912" s="70"/>
      <c r="DZ912" s="70"/>
      <c r="EA912" s="70"/>
    </row>
    <row r="913" spans="18:131" x14ac:dyDescent="0.25">
      <c r="R913" s="70"/>
      <c r="S913" s="70"/>
      <c r="T913" s="99" t="s">
        <v>1967</v>
      </c>
      <c r="U913" s="146" t="s">
        <v>1968</v>
      </c>
      <c r="V913" s="70"/>
      <c r="W913" s="70"/>
      <c r="X913" s="70"/>
      <c r="Y913" s="70"/>
      <c r="AG913" s="135"/>
      <c r="AH913" s="70"/>
      <c r="AI913" s="99"/>
      <c r="AJ913" s="70"/>
      <c r="AK913" s="70"/>
      <c r="AL913" s="70"/>
      <c r="AM913" s="70"/>
      <c r="AN913" s="70"/>
      <c r="AO913" s="70"/>
      <c r="AP913" s="70"/>
      <c r="AQ913" s="70"/>
      <c r="AR913" s="70"/>
      <c r="AS913" s="70"/>
      <c r="AT913" s="70"/>
      <c r="AU913" s="70"/>
      <c r="AV913" s="70"/>
      <c r="AW913" s="70"/>
      <c r="AX913" s="70"/>
      <c r="AY913" s="70"/>
      <c r="AZ913" s="70"/>
      <c r="BA913" s="70"/>
      <c r="BB913" s="70"/>
      <c r="BC913" s="70"/>
      <c r="BD913" s="70"/>
      <c r="BE913" s="70" t="str">
        <f t="shared" si="853"/>
        <v/>
      </c>
      <c r="BF913" s="70">
        <v>101</v>
      </c>
      <c r="BG913" s="70"/>
      <c r="BH913" s="70"/>
      <c r="BI913" s="70"/>
      <c r="BJ913" s="70"/>
      <c r="BK913" s="70"/>
      <c r="BL913" s="70"/>
      <c r="BM913" s="70"/>
      <c r="BN913" s="70"/>
      <c r="BO913" s="70"/>
      <c r="BP913" s="70"/>
      <c r="BQ913" s="70"/>
      <c r="BR913" s="70"/>
      <c r="BS913" s="70"/>
      <c r="BT913" s="70"/>
      <c r="BU913" s="70"/>
      <c r="CT913" s="70"/>
      <c r="CU913" s="70">
        <f t="shared" si="858"/>
        <v>0</v>
      </c>
      <c r="CV913" s="70">
        <f t="shared" si="859"/>
        <v>0</v>
      </c>
      <c r="CW913" s="70"/>
      <c r="CX913" s="70"/>
      <c r="CY913" s="70"/>
      <c r="CZ913" s="70" t="e">
        <f t="shared" si="856"/>
        <v>#VALUE!</v>
      </c>
      <c r="DA913" s="70" t="e">
        <f t="shared" si="857"/>
        <v>#VALUE!</v>
      </c>
      <c r="DB913" s="70"/>
      <c r="DC913" s="70"/>
      <c r="DD913" s="70"/>
      <c r="DE913" s="70"/>
      <c r="DF913" s="70"/>
      <c r="DG913" s="70"/>
      <c r="DH913" s="70"/>
      <c r="DI913" s="70"/>
      <c r="DJ913" s="70"/>
      <c r="DK913" s="70"/>
      <c r="DL913" s="70"/>
      <c r="DM913" s="70"/>
      <c r="DN913" s="70"/>
      <c r="DO913" s="70"/>
      <c r="DP913" s="70"/>
      <c r="DQ913" s="70"/>
      <c r="DR913" s="70"/>
      <c r="DS913" s="70"/>
      <c r="DT913" s="70">
        <f t="shared" si="854"/>
        <v>0</v>
      </c>
      <c r="DU913" s="70">
        <f t="shared" si="855"/>
        <v>0</v>
      </c>
      <c r="DV913" s="70"/>
      <c r="DW913" s="70"/>
      <c r="DX913" s="70"/>
      <c r="DY913" s="70"/>
      <c r="DZ913" s="70"/>
      <c r="EA913" s="70"/>
    </row>
    <row r="914" spans="18:131" x14ac:dyDescent="0.25">
      <c r="R914" s="70"/>
      <c r="S914" s="70"/>
      <c r="T914" s="99" t="s">
        <v>1969</v>
      </c>
      <c r="U914" s="146" t="s">
        <v>1970</v>
      </c>
      <c r="V914" s="70"/>
      <c r="W914" s="70"/>
      <c r="X914" s="70"/>
      <c r="Y914" s="70"/>
      <c r="AG914" s="135"/>
      <c r="AH914" s="70"/>
      <c r="AI914" s="99"/>
      <c r="AJ914" s="70"/>
      <c r="AK914" s="70"/>
      <c r="AL914" s="70"/>
      <c r="AM914" s="70"/>
      <c r="AN914" s="70"/>
      <c r="AO914" s="70"/>
      <c r="AP914" s="70"/>
      <c r="AQ914" s="70"/>
      <c r="AR914" s="70"/>
      <c r="AS914" s="70"/>
      <c r="AT914" s="70"/>
      <c r="AU914" s="70"/>
      <c r="AV914" s="70"/>
      <c r="AW914" s="70"/>
      <c r="AX914" s="70"/>
      <c r="AY914" s="70"/>
      <c r="AZ914" s="70"/>
      <c r="BA914" s="70"/>
      <c r="BB914" s="70"/>
      <c r="BC914" s="70"/>
      <c r="BD914" s="70"/>
      <c r="BE914" s="70" t="str">
        <f t="shared" si="853"/>
        <v/>
      </c>
      <c r="BF914" s="70">
        <v>102</v>
      </c>
      <c r="BG914" s="70"/>
      <c r="BH914" s="70"/>
      <c r="BI914" s="70"/>
      <c r="BJ914" s="70"/>
      <c r="BK914" s="70"/>
      <c r="BL914" s="70"/>
      <c r="BM914" s="70"/>
      <c r="BN914" s="70"/>
      <c r="BO914" s="70"/>
      <c r="BP914" s="70"/>
      <c r="BQ914" s="70"/>
      <c r="BR914" s="70"/>
      <c r="BS914" s="70"/>
      <c r="BT914" s="70"/>
      <c r="BU914" s="70"/>
      <c r="CT914" s="70"/>
      <c r="CU914" s="70">
        <f t="shared" si="858"/>
        <v>0</v>
      </c>
      <c r="CV914" s="70">
        <f t="shared" si="859"/>
        <v>0</v>
      </c>
      <c r="CW914" s="70"/>
      <c r="CX914" s="70"/>
      <c r="CY914" s="70"/>
      <c r="CZ914" s="70" t="e">
        <f t="shared" si="856"/>
        <v>#VALUE!</v>
      </c>
      <c r="DA914" s="70" t="e">
        <f t="shared" si="857"/>
        <v>#VALUE!</v>
      </c>
      <c r="DB914" s="70"/>
      <c r="DC914" s="70"/>
      <c r="DD914" s="70"/>
      <c r="DE914" s="70"/>
      <c r="DF914" s="70"/>
      <c r="DG914" s="70"/>
      <c r="DH914" s="70"/>
      <c r="DI914" s="70"/>
      <c r="DJ914" s="70"/>
      <c r="DK914" s="70"/>
      <c r="DL914" s="70"/>
      <c r="DM914" s="70"/>
      <c r="DN914" s="70"/>
      <c r="DO914" s="70"/>
      <c r="DP914" s="70"/>
      <c r="DQ914" s="70"/>
      <c r="DR914" s="70"/>
      <c r="DS914" s="70"/>
      <c r="DT914" s="70">
        <f t="shared" si="854"/>
        <v>0</v>
      </c>
      <c r="DU914" s="70">
        <f t="shared" si="855"/>
        <v>0</v>
      </c>
      <c r="DV914" s="70"/>
      <c r="DW914" s="70"/>
      <c r="DX914" s="70"/>
      <c r="DY914" s="70"/>
      <c r="DZ914" s="70"/>
      <c r="EA914" s="70"/>
    </row>
    <row r="915" spans="18:131" x14ac:dyDescent="0.25">
      <c r="R915" s="70"/>
      <c r="S915" s="70"/>
      <c r="T915" s="99" t="s">
        <v>1971</v>
      </c>
      <c r="U915" s="146" t="s">
        <v>1972</v>
      </c>
      <c r="V915" s="70"/>
      <c r="W915" s="70"/>
      <c r="X915" s="70"/>
      <c r="Y915" s="70"/>
      <c r="AG915" s="135"/>
      <c r="AH915" s="70"/>
      <c r="AI915" s="99"/>
      <c r="AJ915" s="70"/>
      <c r="AK915" s="70"/>
      <c r="AL915" s="70"/>
      <c r="AM915" s="70"/>
      <c r="AN915" s="70"/>
      <c r="AO915" s="70"/>
      <c r="AP915" s="70"/>
      <c r="AQ915" s="70"/>
      <c r="AR915" s="70"/>
      <c r="AS915" s="70"/>
      <c r="AT915" s="70"/>
      <c r="AU915" s="70"/>
      <c r="AV915" s="70"/>
      <c r="AW915" s="70"/>
      <c r="AX915" s="70"/>
      <c r="AY915" s="70"/>
      <c r="AZ915" s="70"/>
      <c r="BA915" s="70"/>
      <c r="BB915" s="70"/>
      <c r="BC915" s="70"/>
      <c r="BD915" s="70"/>
      <c r="BE915" s="70" t="str">
        <f t="shared" si="853"/>
        <v/>
      </c>
      <c r="BF915" s="70">
        <v>103</v>
      </c>
      <c r="BG915" s="70"/>
      <c r="BH915" s="70"/>
      <c r="BI915" s="70"/>
      <c r="BJ915" s="70"/>
      <c r="BK915" s="70"/>
      <c r="BL915" s="70"/>
      <c r="BM915" s="70"/>
      <c r="BN915" s="70"/>
      <c r="BO915" s="70"/>
      <c r="BP915" s="70"/>
      <c r="BQ915" s="70"/>
      <c r="BR915" s="70"/>
      <c r="BS915" s="70"/>
      <c r="BT915" s="70"/>
      <c r="BU915" s="70"/>
      <c r="CT915" s="70"/>
      <c r="CU915" s="70">
        <f t="shared" si="858"/>
        <v>0</v>
      </c>
      <c r="CV915" s="70">
        <f t="shared" si="859"/>
        <v>0</v>
      </c>
      <c r="CW915" s="70"/>
      <c r="CX915" s="70"/>
      <c r="CY915" s="70"/>
      <c r="CZ915" s="70" t="e">
        <f t="shared" si="856"/>
        <v>#VALUE!</v>
      </c>
      <c r="DA915" s="70" t="e">
        <f t="shared" si="857"/>
        <v>#VALUE!</v>
      </c>
      <c r="DB915" s="70"/>
      <c r="DC915" s="70"/>
      <c r="DD915" s="70"/>
      <c r="DE915" s="70"/>
      <c r="DF915" s="70"/>
      <c r="DG915" s="70"/>
      <c r="DH915" s="70"/>
      <c r="DI915" s="70"/>
      <c r="DJ915" s="70"/>
      <c r="DK915" s="70"/>
      <c r="DL915" s="70"/>
      <c r="DM915" s="70"/>
      <c r="DN915" s="70"/>
      <c r="DO915" s="70"/>
      <c r="DP915" s="70"/>
      <c r="DQ915" s="70"/>
      <c r="DR915" s="70"/>
      <c r="DS915" s="70"/>
      <c r="DT915" s="70">
        <f t="shared" si="854"/>
        <v>0</v>
      </c>
      <c r="DU915" s="70">
        <f t="shared" si="855"/>
        <v>0</v>
      </c>
      <c r="DV915" s="70"/>
      <c r="DW915" s="70"/>
      <c r="DX915" s="70"/>
      <c r="DY915" s="70"/>
      <c r="DZ915" s="70"/>
      <c r="EA915" s="70"/>
    </row>
    <row r="916" spans="18:131" x14ac:dyDescent="0.25">
      <c r="R916" s="70"/>
      <c r="S916" s="70"/>
      <c r="T916" s="99" t="s">
        <v>1973</v>
      </c>
      <c r="U916" s="146" t="s">
        <v>1974</v>
      </c>
      <c r="V916" s="70"/>
      <c r="W916" s="70"/>
      <c r="X916" s="70"/>
      <c r="Y916" s="70"/>
      <c r="AG916" s="135"/>
      <c r="AH916" s="70"/>
      <c r="AI916" s="99"/>
      <c r="AJ916" s="70"/>
      <c r="AK916" s="70"/>
      <c r="AL916" s="70"/>
      <c r="AM916" s="70"/>
      <c r="AN916" s="70"/>
      <c r="AO916" s="70"/>
      <c r="AP916" s="70"/>
      <c r="AQ916" s="70"/>
      <c r="AR916" s="70"/>
      <c r="AS916" s="70"/>
      <c r="AT916" s="70"/>
      <c r="AU916" s="70"/>
      <c r="AV916" s="70"/>
      <c r="AW916" s="70"/>
      <c r="AX916" s="70"/>
      <c r="AY916" s="70"/>
      <c r="AZ916" s="70"/>
      <c r="BA916" s="70"/>
      <c r="BB916" s="70"/>
      <c r="BC916" s="70"/>
      <c r="BD916" s="70"/>
      <c r="BE916" s="70" t="str">
        <f t="shared" si="853"/>
        <v/>
      </c>
      <c r="BF916" s="70">
        <v>104</v>
      </c>
      <c r="BG916" s="70"/>
      <c r="BH916" s="70"/>
      <c r="BI916" s="70"/>
      <c r="BJ916" s="70"/>
      <c r="BK916" s="70"/>
      <c r="BL916" s="70"/>
      <c r="BM916" s="70"/>
      <c r="BN916" s="70"/>
      <c r="BO916" s="70"/>
      <c r="BP916" s="70"/>
      <c r="BQ916" s="70"/>
      <c r="BR916" s="70"/>
      <c r="BS916" s="70"/>
      <c r="BT916" s="70"/>
      <c r="BU916" s="70"/>
      <c r="CT916" s="70"/>
      <c r="CU916" s="70">
        <f t="shared" si="858"/>
        <v>0</v>
      </c>
      <c r="CV916" s="70">
        <f t="shared" si="859"/>
        <v>0</v>
      </c>
      <c r="CW916" s="70"/>
      <c r="CX916" s="70"/>
      <c r="CY916" s="70"/>
      <c r="CZ916" s="70" t="e">
        <f t="shared" si="856"/>
        <v>#VALUE!</v>
      </c>
      <c r="DA916" s="70" t="e">
        <f t="shared" si="857"/>
        <v>#VALUE!</v>
      </c>
      <c r="DB916" s="70"/>
      <c r="DC916" s="70"/>
      <c r="DD916" s="70"/>
      <c r="DE916" s="70"/>
      <c r="DF916" s="70"/>
      <c r="DG916" s="70"/>
      <c r="DH916" s="70"/>
      <c r="DI916" s="70"/>
      <c r="DJ916" s="70"/>
      <c r="DK916" s="70"/>
      <c r="DL916" s="70"/>
      <c r="DM916" s="70"/>
      <c r="DN916" s="70"/>
      <c r="DO916" s="70"/>
      <c r="DP916" s="70"/>
      <c r="DQ916" s="70"/>
      <c r="DR916" s="70"/>
      <c r="DS916" s="70"/>
      <c r="DT916" s="70">
        <f t="shared" si="854"/>
        <v>0</v>
      </c>
      <c r="DU916" s="70">
        <f t="shared" si="855"/>
        <v>0</v>
      </c>
      <c r="DV916" s="70"/>
      <c r="DW916" s="70"/>
      <c r="DX916" s="70"/>
      <c r="DY916" s="70"/>
      <c r="DZ916" s="70"/>
      <c r="EA916" s="70"/>
    </row>
    <row r="917" spans="18:131" x14ac:dyDescent="0.25">
      <c r="R917" s="70"/>
      <c r="S917" s="70"/>
      <c r="T917" s="99" t="s">
        <v>1975</v>
      </c>
      <c r="U917" s="146" t="s">
        <v>1976</v>
      </c>
      <c r="V917" s="70"/>
      <c r="W917" s="70"/>
      <c r="X917" s="70"/>
      <c r="Y917" s="70"/>
      <c r="AG917" s="135"/>
      <c r="AH917" s="70"/>
      <c r="AI917" s="99"/>
      <c r="AJ917" s="70"/>
      <c r="AK917" s="70"/>
      <c r="AL917" s="70"/>
      <c r="AM917" s="70"/>
      <c r="AN917" s="70"/>
      <c r="AO917" s="70"/>
      <c r="AP917" s="70"/>
      <c r="AQ917" s="70"/>
      <c r="AR917" s="70"/>
      <c r="AS917" s="70"/>
      <c r="AT917" s="70"/>
      <c r="AU917" s="70"/>
      <c r="AV917" s="70"/>
      <c r="AW917" s="70"/>
      <c r="AX917" s="70"/>
      <c r="AY917" s="70"/>
      <c r="AZ917" s="70"/>
      <c r="BA917" s="70"/>
      <c r="BB917" s="70"/>
      <c r="BC917" s="70"/>
      <c r="BD917" s="70"/>
      <c r="BE917" s="70" t="str">
        <f t="shared" si="853"/>
        <v/>
      </c>
      <c r="BF917" s="70">
        <v>105</v>
      </c>
      <c r="BG917" s="70"/>
      <c r="BH917" s="70"/>
      <c r="BI917" s="70"/>
      <c r="BJ917" s="70"/>
      <c r="BK917" s="70"/>
      <c r="BL917" s="70"/>
      <c r="BM917" s="70"/>
      <c r="BN917" s="70"/>
      <c r="BO917" s="70"/>
      <c r="BP917" s="70"/>
      <c r="BQ917" s="70"/>
      <c r="BR917" s="70"/>
      <c r="BS917" s="70"/>
      <c r="BT917" s="70"/>
      <c r="BU917" s="70"/>
      <c r="CT917" s="70"/>
      <c r="CU917" s="70">
        <f t="shared" si="858"/>
        <v>0</v>
      </c>
      <c r="CV917" s="70">
        <f t="shared" si="859"/>
        <v>0</v>
      </c>
      <c r="CW917" s="70"/>
      <c r="CX917" s="70"/>
      <c r="CY917" s="70"/>
      <c r="CZ917" s="70" t="e">
        <f t="shared" si="856"/>
        <v>#VALUE!</v>
      </c>
      <c r="DA917" s="70" t="e">
        <f t="shared" si="857"/>
        <v>#VALUE!</v>
      </c>
      <c r="DB917" s="70"/>
      <c r="DC917" s="70"/>
      <c r="DD917" s="70"/>
      <c r="DE917" s="70"/>
      <c r="DF917" s="70"/>
      <c r="DG917" s="70"/>
      <c r="DH917" s="70"/>
      <c r="DI917" s="70"/>
      <c r="DJ917" s="70"/>
      <c r="DK917" s="70"/>
      <c r="DL917" s="70"/>
      <c r="DM917" s="70"/>
      <c r="DN917" s="70"/>
      <c r="DO917" s="70"/>
      <c r="DP917" s="70"/>
      <c r="DQ917" s="70"/>
      <c r="DR917" s="70"/>
      <c r="DS917" s="70"/>
      <c r="DT917" s="70">
        <f t="shared" si="854"/>
        <v>0</v>
      </c>
      <c r="DU917" s="70">
        <f t="shared" si="855"/>
        <v>0</v>
      </c>
      <c r="DV917" s="70"/>
      <c r="DW917" s="70"/>
      <c r="DX917" s="70"/>
      <c r="DY917" s="70"/>
      <c r="DZ917" s="70"/>
      <c r="EA917" s="70"/>
    </row>
    <row r="918" spans="18:131" x14ac:dyDescent="0.25">
      <c r="R918" s="70"/>
      <c r="S918" s="70"/>
      <c r="T918" s="99" t="s">
        <v>1977</v>
      </c>
      <c r="U918" s="146" t="s">
        <v>1978</v>
      </c>
      <c r="V918" s="70"/>
      <c r="W918" s="70"/>
      <c r="X918" s="70"/>
      <c r="Y918" s="70"/>
      <c r="AG918" s="135"/>
      <c r="AH918" s="70"/>
      <c r="AI918" s="99"/>
      <c r="AJ918" s="70"/>
      <c r="AK918" s="70"/>
      <c r="AL918" s="70"/>
      <c r="AM918" s="70"/>
      <c r="AN918" s="70"/>
      <c r="AO918" s="70"/>
      <c r="AP918" s="70"/>
      <c r="AQ918" s="70"/>
      <c r="AR918" s="70"/>
      <c r="AS918" s="70"/>
      <c r="AT918" s="70"/>
      <c r="AU918" s="70"/>
      <c r="AV918" s="70"/>
      <c r="AW918" s="70"/>
      <c r="AX918" s="70"/>
      <c r="AY918" s="70"/>
      <c r="AZ918" s="70"/>
      <c r="BA918" s="70"/>
      <c r="BB918" s="70"/>
      <c r="BC918" s="70"/>
      <c r="BD918" s="70"/>
      <c r="BE918" s="70" t="str">
        <f t="shared" si="853"/>
        <v/>
      </c>
      <c r="BF918" s="70">
        <v>106</v>
      </c>
      <c r="BG918" s="70"/>
      <c r="BH918" s="70"/>
      <c r="BI918" s="70"/>
      <c r="BJ918" s="70"/>
      <c r="BK918" s="70"/>
      <c r="BL918" s="70"/>
      <c r="BM918" s="70"/>
      <c r="BN918" s="70"/>
      <c r="BO918" s="70"/>
      <c r="BP918" s="70"/>
      <c r="BQ918" s="70"/>
      <c r="BR918" s="70"/>
      <c r="BS918" s="70"/>
      <c r="BT918" s="70"/>
      <c r="BU918" s="70"/>
      <c r="CT918" s="70"/>
      <c r="CU918" s="70">
        <f t="shared" si="858"/>
        <v>0</v>
      </c>
      <c r="CV918" s="70">
        <f t="shared" si="859"/>
        <v>0</v>
      </c>
      <c r="CW918" s="70"/>
      <c r="CX918" s="70"/>
      <c r="CY918" s="70"/>
      <c r="CZ918" s="70" t="e">
        <f t="shared" si="856"/>
        <v>#VALUE!</v>
      </c>
      <c r="DA918" s="70" t="e">
        <f t="shared" si="857"/>
        <v>#VALUE!</v>
      </c>
      <c r="DB918" s="70"/>
      <c r="DC918" s="70"/>
      <c r="DD918" s="70"/>
      <c r="DE918" s="70"/>
      <c r="DF918" s="70"/>
      <c r="DG918" s="70"/>
      <c r="DH918" s="70"/>
      <c r="DI918" s="70"/>
      <c r="DJ918" s="70"/>
      <c r="DK918" s="70"/>
      <c r="DL918" s="70"/>
      <c r="DM918" s="70"/>
      <c r="DN918" s="70"/>
      <c r="DO918" s="70"/>
      <c r="DP918" s="70"/>
      <c r="DQ918" s="70"/>
      <c r="DR918" s="70"/>
      <c r="DS918" s="70"/>
      <c r="DT918" s="70">
        <f t="shared" si="854"/>
        <v>0</v>
      </c>
      <c r="DU918" s="70">
        <f t="shared" si="855"/>
        <v>0</v>
      </c>
      <c r="DV918" s="70"/>
      <c r="DW918" s="70"/>
      <c r="DX918" s="70"/>
      <c r="DY918" s="70"/>
      <c r="DZ918" s="70"/>
      <c r="EA918" s="70"/>
    </row>
    <row r="919" spans="18:131" x14ac:dyDescent="0.25">
      <c r="R919" s="70"/>
      <c r="S919" s="70"/>
      <c r="T919" s="99" t="s">
        <v>1979</v>
      </c>
      <c r="U919" s="146" t="s">
        <v>1980</v>
      </c>
      <c r="V919" s="70"/>
      <c r="W919" s="70"/>
      <c r="X919" s="70"/>
      <c r="Y919" s="70"/>
      <c r="AG919" s="135"/>
      <c r="AH919" s="70"/>
      <c r="AI919" s="99"/>
      <c r="AJ919" s="70"/>
      <c r="AK919" s="70"/>
      <c r="AL919" s="70"/>
      <c r="AM919" s="70"/>
      <c r="AN919" s="70"/>
      <c r="AO919" s="70"/>
      <c r="AP919" s="70"/>
      <c r="AQ919" s="70"/>
      <c r="AR919" s="70"/>
      <c r="AS919" s="70"/>
      <c r="AT919" s="70"/>
      <c r="AU919" s="70"/>
      <c r="AV919" s="70"/>
      <c r="AW919" s="70"/>
      <c r="AX919" s="70"/>
      <c r="AY919" s="70"/>
      <c r="AZ919" s="70"/>
      <c r="BA919" s="70"/>
      <c r="BB919" s="70"/>
      <c r="BC919" s="70"/>
      <c r="BD919" s="70"/>
      <c r="BE919" s="70" t="str">
        <f t="shared" si="853"/>
        <v/>
      </c>
      <c r="BF919" s="70">
        <v>107</v>
      </c>
      <c r="BG919" s="70"/>
      <c r="BH919" s="70"/>
      <c r="BI919" s="70"/>
      <c r="BJ919" s="70"/>
      <c r="BK919" s="70"/>
      <c r="BL919" s="70"/>
      <c r="BM919" s="70"/>
      <c r="BN919" s="70"/>
      <c r="BO919" s="70"/>
      <c r="BP919" s="70"/>
      <c r="BQ919" s="70"/>
      <c r="BR919" s="70"/>
      <c r="BS919" s="70"/>
      <c r="BT919" s="70"/>
      <c r="BU919" s="70"/>
      <c r="CT919" s="70"/>
      <c r="CU919" s="70">
        <f t="shared" si="858"/>
        <v>0</v>
      </c>
      <c r="CV919" s="70">
        <f t="shared" si="859"/>
        <v>0</v>
      </c>
      <c r="CW919" s="70"/>
      <c r="CX919" s="70"/>
      <c r="CY919" s="70"/>
      <c r="CZ919" s="70" t="e">
        <f t="shared" si="856"/>
        <v>#VALUE!</v>
      </c>
      <c r="DA919" s="70" t="e">
        <f t="shared" si="857"/>
        <v>#VALUE!</v>
      </c>
      <c r="DB919" s="70"/>
      <c r="DC919" s="70"/>
      <c r="DD919" s="70"/>
      <c r="DE919" s="70"/>
      <c r="DF919" s="70"/>
      <c r="DG919" s="70"/>
      <c r="DH919" s="70"/>
      <c r="DI919" s="70"/>
      <c r="DJ919" s="70"/>
      <c r="DK919" s="70"/>
      <c r="DL919" s="70"/>
      <c r="DM919" s="70"/>
      <c r="DN919" s="70"/>
      <c r="DO919" s="70"/>
      <c r="DP919" s="70"/>
      <c r="DQ919" s="70"/>
      <c r="DR919" s="70"/>
      <c r="DS919" s="70"/>
      <c r="DT919" s="70">
        <f t="shared" si="854"/>
        <v>0</v>
      </c>
      <c r="DU919" s="70">
        <f t="shared" si="855"/>
        <v>0</v>
      </c>
      <c r="DV919" s="70"/>
      <c r="DW919" s="70"/>
      <c r="DX919" s="70"/>
      <c r="DY919" s="70"/>
      <c r="DZ919" s="70"/>
      <c r="EA919" s="70"/>
    </row>
    <row r="920" spans="18:131" x14ac:dyDescent="0.25">
      <c r="R920" s="70"/>
      <c r="S920" s="70"/>
      <c r="T920" s="99" t="s">
        <v>1981</v>
      </c>
      <c r="U920" s="146" t="s">
        <v>1982</v>
      </c>
      <c r="V920" s="70"/>
      <c r="W920" s="70"/>
      <c r="X920" s="70"/>
      <c r="Y920" s="70"/>
      <c r="AG920" s="135"/>
      <c r="AH920" s="70"/>
      <c r="AI920" s="99"/>
      <c r="AJ920" s="70"/>
      <c r="AK920" s="70"/>
      <c r="AL920" s="70"/>
      <c r="AM920" s="70"/>
      <c r="AN920" s="70"/>
      <c r="AO920" s="70"/>
      <c r="AP920" s="70"/>
      <c r="AQ920" s="70"/>
      <c r="AR920" s="70"/>
      <c r="AS920" s="70"/>
      <c r="AT920" s="70"/>
      <c r="AU920" s="70"/>
      <c r="AV920" s="70"/>
      <c r="AW920" s="70"/>
      <c r="AX920" s="70"/>
      <c r="AY920" s="70"/>
      <c r="AZ920" s="70"/>
      <c r="BA920" s="70"/>
      <c r="BB920" s="70"/>
      <c r="BC920" s="70"/>
      <c r="BD920" s="70"/>
      <c r="BE920" s="70" t="str">
        <f t="shared" si="853"/>
        <v/>
      </c>
      <c r="BF920" s="70">
        <v>108</v>
      </c>
      <c r="BG920" s="70"/>
      <c r="BH920" s="70"/>
      <c r="BI920" s="70"/>
      <c r="BJ920" s="70"/>
      <c r="BK920" s="70"/>
      <c r="BL920" s="70"/>
      <c r="BM920" s="70"/>
      <c r="BN920" s="70"/>
      <c r="BO920" s="70"/>
      <c r="BP920" s="70"/>
      <c r="BQ920" s="70"/>
      <c r="BR920" s="70"/>
      <c r="BS920" s="70"/>
      <c r="BT920" s="70"/>
      <c r="BU920" s="70"/>
      <c r="CT920" s="70"/>
      <c r="CU920" s="70">
        <f t="shared" si="858"/>
        <v>0</v>
      </c>
      <c r="CV920" s="70">
        <f t="shared" si="859"/>
        <v>0</v>
      </c>
      <c r="CW920" s="70"/>
      <c r="CX920" s="70"/>
      <c r="CY920" s="70"/>
      <c r="CZ920" s="70" t="e">
        <f t="shared" si="856"/>
        <v>#VALUE!</v>
      </c>
      <c r="DA920" s="70" t="e">
        <f t="shared" si="857"/>
        <v>#VALUE!</v>
      </c>
      <c r="DB920" s="70"/>
      <c r="DC920" s="70"/>
      <c r="DD920" s="70"/>
      <c r="DE920" s="70"/>
      <c r="DF920" s="70"/>
      <c r="DG920" s="70"/>
      <c r="DH920" s="70"/>
      <c r="DI920" s="70"/>
      <c r="DJ920" s="70"/>
      <c r="DK920" s="70"/>
      <c r="DL920" s="70"/>
      <c r="DM920" s="70"/>
      <c r="DN920" s="70"/>
      <c r="DO920" s="70"/>
      <c r="DP920" s="70"/>
      <c r="DQ920" s="70"/>
      <c r="DR920" s="70"/>
      <c r="DS920" s="70"/>
      <c r="DT920" s="70">
        <f t="shared" si="854"/>
        <v>0</v>
      </c>
      <c r="DU920" s="70">
        <f t="shared" si="855"/>
        <v>0</v>
      </c>
      <c r="DV920" s="70"/>
      <c r="DW920" s="70"/>
      <c r="DX920" s="70"/>
      <c r="DY920" s="70"/>
      <c r="DZ920" s="70"/>
      <c r="EA920" s="70"/>
    </row>
    <row r="921" spans="18:131" x14ac:dyDescent="0.25">
      <c r="R921" s="70"/>
      <c r="S921" s="70"/>
      <c r="T921" s="99" t="s">
        <v>1983</v>
      </c>
      <c r="U921" s="146" t="s">
        <v>1984</v>
      </c>
      <c r="V921" s="70"/>
      <c r="W921" s="70"/>
      <c r="X921" s="70"/>
      <c r="Y921" s="70"/>
      <c r="AG921" s="135"/>
      <c r="AH921" s="70"/>
      <c r="AI921" s="99"/>
      <c r="AJ921" s="70"/>
      <c r="AK921" s="70"/>
      <c r="AL921" s="70"/>
      <c r="AM921" s="70"/>
      <c r="AN921" s="70"/>
      <c r="AO921" s="70"/>
      <c r="AP921" s="70"/>
      <c r="AQ921" s="70"/>
      <c r="AR921" s="70"/>
      <c r="AS921" s="70"/>
      <c r="AT921" s="70"/>
      <c r="AU921" s="70"/>
      <c r="AV921" s="70"/>
      <c r="AW921" s="70"/>
      <c r="AX921" s="70"/>
      <c r="AY921" s="70"/>
      <c r="AZ921" s="70"/>
      <c r="BA921" s="70"/>
      <c r="BB921" s="70"/>
      <c r="BC921" s="70"/>
      <c r="BD921" s="70"/>
      <c r="BE921" s="70" t="str">
        <f t="shared" si="853"/>
        <v/>
      </c>
      <c r="BF921" s="70">
        <v>109</v>
      </c>
      <c r="BG921" s="70"/>
      <c r="BH921" s="70"/>
      <c r="BI921" s="70"/>
      <c r="BJ921" s="70"/>
      <c r="BK921" s="70"/>
      <c r="BL921" s="70"/>
      <c r="BM921" s="70"/>
      <c r="BN921" s="70"/>
      <c r="BO921" s="70"/>
      <c r="BP921" s="70"/>
      <c r="BQ921" s="70"/>
      <c r="BR921" s="70"/>
      <c r="BS921" s="70"/>
      <c r="BT921" s="70"/>
      <c r="BU921" s="70"/>
      <c r="CT921" s="70"/>
      <c r="CU921" s="70">
        <f t="shared" si="858"/>
        <v>0</v>
      </c>
      <c r="CV921" s="70">
        <f t="shared" si="859"/>
        <v>0</v>
      </c>
      <c r="CW921" s="70"/>
      <c r="CX921" s="70"/>
      <c r="CY921" s="70"/>
      <c r="CZ921" s="70" t="e">
        <f t="shared" si="856"/>
        <v>#VALUE!</v>
      </c>
      <c r="DA921" s="70" t="e">
        <f t="shared" si="857"/>
        <v>#VALUE!</v>
      </c>
      <c r="DB921" s="70"/>
      <c r="DC921" s="70"/>
      <c r="DD921" s="70"/>
      <c r="DE921" s="70"/>
      <c r="DF921" s="70"/>
      <c r="DG921" s="70"/>
      <c r="DH921" s="70"/>
      <c r="DI921" s="70"/>
      <c r="DJ921" s="70"/>
      <c r="DK921" s="70"/>
      <c r="DL921" s="70"/>
      <c r="DM921" s="70"/>
      <c r="DN921" s="70"/>
      <c r="DO921" s="70"/>
      <c r="DP921" s="70"/>
      <c r="DQ921" s="70"/>
      <c r="DR921" s="70"/>
      <c r="DS921" s="70"/>
      <c r="DT921" s="70">
        <f t="shared" si="854"/>
        <v>0</v>
      </c>
      <c r="DU921" s="70">
        <f t="shared" si="855"/>
        <v>0</v>
      </c>
      <c r="DV921" s="70"/>
      <c r="DW921" s="70"/>
      <c r="DX921" s="70"/>
      <c r="DY921" s="70"/>
      <c r="DZ921" s="70"/>
      <c r="EA921" s="70"/>
    </row>
    <row r="922" spans="18:131" x14ac:dyDescent="0.25">
      <c r="R922" s="70"/>
      <c r="S922" s="70"/>
      <c r="T922" s="99" t="s">
        <v>1985</v>
      </c>
      <c r="U922" s="146" t="s">
        <v>1986</v>
      </c>
      <c r="V922" s="70"/>
      <c r="W922" s="70"/>
      <c r="X922" s="70"/>
      <c r="Y922" s="70"/>
      <c r="AG922" s="135"/>
      <c r="AH922" s="70"/>
      <c r="AI922" s="99"/>
      <c r="AJ922" s="70"/>
      <c r="AK922" s="70"/>
      <c r="AL922" s="70"/>
      <c r="AM922" s="70"/>
      <c r="AN922" s="70"/>
      <c r="AO922" s="70"/>
      <c r="AP922" s="70"/>
      <c r="AQ922" s="70"/>
      <c r="AR922" s="70"/>
      <c r="AS922" s="70"/>
      <c r="AT922" s="70"/>
      <c r="AU922" s="70"/>
      <c r="AV922" s="70"/>
      <c r="AW922" s="70"/>
      <c r="AX922" s="70"/>
      <c r="AY922" s="70"/>
      <c r="AZ922" s="70"/>
      <c r="BA922" s="70"/>
      <c r="BB922" s="70"/>
      <c r="BC922" s="70"/>
      <c r="BD922" s="70"/>
      <c r="BE922" s="70" t="str">
        <f t="shared" si="853"/>
        <v/>
      </c>
      <c r="BF922" s="70">
        <v>110</v>
      </c>
      <c r="BG922" s="70"/>
      <c r="BH922" s="70"/>
      <c r="BI922" s="70"/>
      <c r="BJ922" s="70"/>
      <c r="BK922" s="70"/>
      <c r="BL922" s="70"/>
      <c r="BM922" s="70"/>
      <c r="BN922" s="70"/>
      <c r="BO922" s="70"/>
      <c r="BP922" s="70"/>
      <c r="BQ922" s="70"/>
      <c r="BR922" s="70"/>
      <c r="BS922" s="70"/>
      <c r="BT922" s="70"/>
      <c r="BU922" s="70"/>
      <c r="CT922" s="70"/>
      <c r="CU922" s="70">
        <f t="shared" si="858"/>
        <v>0</v>
      </c>
      <c r="CV922" s="70">
        <f t="shared" si="859"/>
        <v>0</v>
      </c>
      <c r="CW922" s="70"/>
      <c r="CX922" s="70"/>
      <c r="CY922" s="70"/>
      <c r="CZ922" s="70" t="e">
        <f t="shared" si="856"/>
        <v>#VALUE!</v>
      </c>
      <c r="DA922" s="70" t="e">
        <f t="shared" si="857"/>
        <v>#VALUE!</v>
      </c>
      <c r="DB922" s="70"/>
      <c r="DC922" s="70"/>
      <c r="DD922" s="70"/>
      <c r="DE922" s="70"/>
      <c r="DF922" s="70"/>
      <c r="DG922" s="70"/>
      <c r="DH922" s="70"/>
      <c r="DI922" s="70"/>
      <c r="DJ922" s="70"/>
      <c r="DK922" s="70"/>
      <c r="DL922" s="70"/>
      <c r="DM922" s="70"/>
      <c r="DN922" s="70"/>
      <c r="DO922" s="70"/>
      <c r="DP922" s="70"/>
      <c r="DQ922" s="70"/>
      <c r="DR922" s="70"/>
      <c r="DS922" s="70"/>
      <c r="DT922" s="70">
        <f t="shared" si="854"/>
        <v>0</v>
      </c>
      <c r="DU922" s="70">
        <f t="shared" si="855"/>
        <v>0</v>
      </c>
      <c r="DV922" s="70"/>
      <c r="DW922" s="70"/>
      <c r="DX922" s="70"/>
      <c r="DY922" s="70"/>
      <c r="DZ922" s="70"/>
      <c r="EA922" s="70"/>
    </row>
    <row r="923" spans="18:131" x14ac:dyDescent="0.25">
      <c r="R923" s="70"/>
      <c r="S923" s="70"/>
      <c r="T923" s="99" t="s">
        <v>1987</v>
      </c>
      <c r="U923" s="146" t="s">
        <v>1988</v>
      </c>
      <c r="V923" s="70"/>
      <c r="W923" s="70"/>
      <c r="X923" s="70"/>
      <c r="Y923" s="70"/>
      <c r="AG923" s="135"/>
      <c r="AH923" s="70"/>
      <c r="AI923" s="99"/>
      <c r="AJ923" s="70"/>
      <c r="AK923" s="70"/>
      <c r="AL923" s="70"/>
      <c r="AM923" s="70"/>
      <c r="AN923" s="70"/>
      <c r="AO923" s="70"/>
      <c r="AP923" s="70"/>
      <c r="AQ923" s="70"/>
      <c r="AR923" s="70"/>
      <c r="AS923" s="70"/>
      <c r="AT923" s="70"/>
      <c r="AU923" s="70"/>
      <c r="AV923" s="70"/>
      <c r="AW923" s="70"/>
      <c r="AX923" s="70"/>
      <c r="AY923" s="70"/>
      <c r="AZ923" s="70"/>
      <c r="BA923" s="70"/>
      <c r="BB923" s="70"/>
      <c r="BC923" s="70"/>
      <c r="BD923" s="70"/>
      <c r="BE923" s="70" t="str">
        <f t="shared" si="853"/>
        <v/>
      </c>
      <c r="BF923" s="70">
        <v>111</v>
      </c>
      <c r="BG923" s="70"/>
      <c r="BH923" s="70"/>
      <c r="BI923" s="70"/>
      <c r="BJ923" s="70"/>
      <c r="BK923" s="70"/>
      <c r="BL923" s="70"/>
      <c r="BM923" s="70"/>
      <c r="BN923" s="70"/>
      <c r="BO923" s="70"/>
      <c r="BP923" s="70"/>
      <c r="BQ923" s="70"/>
      <c r="BR923" s="70"/>
      <c r="BS923" s="70"/>
      <c r="BT923" s="70"/>
      <c r="BU923" s="70"/>
      <c r="CT923" s="70"/>
      <c r="CU923" s="70">
        <f t="shared" si="858"/>
        <v>0</v>
      </c>
      <c r="CV923" s="70">
        <f t="shared" si="859"/>
        <v>0</v>
      </c>
      <c r="CW923" s="70"/>
      <c r="CX923" s="70"/>
      <c r="CY923" s="70"/>
      <c r="CZ923" s="70" t="e">
        <f t="shared" si="856"/>
        <v>#VALUE!</v>
      </c>
      <c r="DA923" s="70" t="e">
        <f t="shared" si="857"/>
        <v>#VALUE!</v>
      </c>
      <c r="DB923" s="70"/>
      <c r="DC923" s="70"/>
      <c r="DD923" s="70"/>
      <c r="DE923" s="70"/>
      <c r="DF923" s="70"/>
      <c r="DG923" s="70"/>
      <c r="DH923" s="70"/>
      <c r="DI923" s="70"/>
      <c r="DJ923" s="70"/>
      <c r="DK923" s="70"/>
      <c r="DL923" s="70"/>
      <c r="DM923" s="70"/>
      <c r="DN923" s="70"/>
      <c r="DO923" s="70"/>
      <c r="DP923" s="70"/>
      <c r="DQ923" s="70"/>
      <c r="DR923" s="70"/>
      <c r="DS923" s="70"/>
      <c r="DT923" s="70">
        <f t="shared" si="854"/>
        <v>0</v>
      </c>
      <c r="DU923" s="70">
        <f t="shared" si="855"/>
        <v>0</v>
      </c>
      <c r="DV923" s="70"/>
      <c r="DW923" s="70"/>
      <c r="DX923" s="70"/>
      <c r="DY923" s="70"/>
      <c r="DZ923" s="70"/>
      <c r="EA923" s="70"/>
    </row>
    <row r="924" spans="18:131" x14ac:dyDescent="0.25">
      <c r="R924" s="70"/>
      <c r="S924" s="70"/>
      <c r="T924" s="99" t="s">
        <v>1989</v>
      </c>
      <c r="U924" s="146" t="s">
        <v>1990</v>
      </c>
      <c r="V924" s="70"/>
      <c r="W924" s="70"/>
      <c r="X924" s="70"/>
      <c r="Y924" s="70"/>
      <c r="AG924" s="135"/>
      <c r="AH924" s="70"/>
      <c r="AI924" s="99"/>
      <c r="AJ924" s="70"/>
      <c r="AK924" s="70"/>
      <c r="AL924" s="70"/>
      <c r="AM924" s="70"/>
      <c r="AN924" s="70"/>
      <c r="AO924" s="70"/>
      <c r="AP924" s="70"/>
      <c r="AQ924" s="70"/>
      <c r="AR924" s="70"/>
      <c r="AS924" s="70"/>
      <c r="AT924" s="70"/>
      <c r="AU924" s="70"/>
      <c r="AV924" s="70"/>
      <c r="AW924" s="70"/>
      <c r="AX924" s="70"/>
      <c r="AY924" s="70"/>
      <c r="AZ924" s="70"/>
      <c r="BA924" s="70"/>
      <c r="BB924" s="70"/>
      <c r="BC924" s="70"/>
      <c r="BD924" s="70"/>
      <c r="BE924" s="70" t="str">
        <f t="shared" si="853"/>
        <v/>
      </c>
      <c r="BF924" s="70">
        <v>112</v>
      </c>
      <c r="BG924" s="70"/>
      <c r="BH924" s="70"/>
      <c r="BI924" s="70"/>
      <c r="BJ924" s="70"/>
      <c r="BK924" s="70"/>
      <c r="BL924" s="70"/>
      <c r="BM924" s="70"/>
      <c r="BN924" s="70"/>
      <c r="BO924" s="70"/>
      <c r="BP924" s="70"/>
      <c r="BQ924" s="70"/>
      <c r="BR924" s="70"/>
      <c r="BS924" s="70"/>
      <c r="BT924" s="70"/>
      <c r="BU924" s="70"/>
      <c r="CT924" s="70"/>
      <c r="CU924" s="70">
        <f t="shared" si="858"/>
        <v>0</v>
      </c>
      <c r="CV924" s="70">
        <f t="shared" si="859"/>
        <v>0</v>
      </c>
      <c r="CW924" s="70"/>
      <c r="CX924" s="70"/>
      <c r="CY924" s="70"/>
      <c r="CZ924" s="70" t="e">
        <f t="shared" si="856"/>
        <v>#VALUE!</v>
      </c>
      <c r="DA924" s="70" t="e">
        <f t="shared" si="857"/>
        <v>#VALUE!</v>
      </c>
      <c r="DB924" s="70"/>
      <c r="DC924" s="70"/>
      <c r="DD924" s="70"/>
      <c r="DE924" s="70"/>
      <c r="DF924" s="70"/>
      <c r="DG924" s="70"/>
      <c r="DH924" s="70"/>
      <c r="DI924" s="70"/>
      <c r="DJ924" s="70"/>
      <c r="DK924" s="70"/>
      <c r="DL924" s="70"/>
      <c r="DM924" s="70"/>
      <c r="DN924" s="70"/>
      <c r="DO924" s="70"/>
      <c r="DP924" s="70"/>
      <c r="DQ924" s="70"/>
      <c r="DR924" s="70"/>
      <c r="DS924" s="70"/>
      <c r="DT924" s="70">
        <f t="shared" si="854"/>
        <v>0</v>
      </c>
      <c r="DU924" s="70">
        <f t="shared" si="855"/>
        <v>0</v>
      </c>
      <c r="DV924" s="70"/>
      <c r="DW924" s="70"/>
      <c r="DX924" s="70"/>
      <c r="DY924" s="70"/>
      <c r="DZ924" s="70"/>
      <c r="EA924" s="70"/>
    </row>
    <row r="925" spans="18:131" x14ac:dyDescent="0.25">
      <c r="R925" s="70"/>
      <c r="S925" s="70"/>
      <c r="T925" s="99" t="s">
        <v>1991</v>
      </c>
      <c r="U925" s="146" t="s">
        <v>1992</v>
      </c>
      <c r="V925" s="70"/>
      <c r="W925" s="70"/>
      <c r="X925" s="70"/>
      <c r="Y925" s="70"/>
      <c r="AG925" s="135"/>
      <c r="AH925" s="70"/>
      <c r="AI925" s="99"/>
      <c r="AJ925" s="70"/>
      <c r="AK925" s="70"/>
      <c r="AL925" s="70"/>
      <c r="AM925" s="70"/>
      <c r="AN925" s="70"/>
      <c r="AO925" s="70"/>
      <c r="AP925" s="70"/>
      <c r="AQ925" s="70"/>
      <c r="AR925" s="70"/>
      <c r="AS925" s="70"/>
      <c r="AT925" s="70"/>
      <c r="AU925" s="70"/>
      <c r="AV925" s="70"/>
      <c r="AW925" s="70"/>
      <c r="AX925" s="70"/>
      <c r="AY925" s="70"/>
      <c r="AZ925" s="70"/>
      <c r="BA925" s="70"/>
      <c r="BB925" s="70"/>
      <c r="BC925" s="70"/>
      <c r="BD925" s="70"/>
      <c r="BE925" s="70" t="str">
        <f t="shared" si="853"/>
        <v/>
      </c>
      <c r="BF925" s="70">
        <v>113</v>
      </c>
      <c r="BG925" s="70"/>
      <c r="BH925" s="70"/>
      <c r="BI925" s="70"/>
      <c r="BJ925" s="70"/>
      <c r="BK925" s="70"/>
      <c r="BL925" s="70"/>
      <c r="BM925" s="70"/>
      <c r="BN925" s="70"/>
      <c r="BO925" s="70"/>
      <c r="BP925" s="70"/>
      <c r="BQ925" s="70"/>
      <c r="BR925" s="70"/>
      <c r="BS925" s="70"/>
      <c r="BT925" s="70"/>
      <c r="BU925" s="70"/>
      <c r="CT925" s="70"/>
      <c r="CU925" s="70">
        <f t="shared" si="858"/>
        <v>0</v>
      </c>
      <c r="CV925" s="70">
        <f t="shared" si="859"/>
        <v>0</v>
      </c>
      <c r="CW925" s="70"/>
      <c r="CX925" s="70"/>
      <c r="CY925" s="70"/>
      <c r="CZ925" s="70" t="e">
        <f t="shared" si="856"/>
        <v>#VALUE!</v>
      </c>
      <c r="DA925" s="70" t="e">
        <f t="shared" si="857"/>
        <v>#VALUE!</v>
      </c>
      <c r="DB925" s="70"/>
      <c r="DC925" s="70"/>
      <c r="DD925" s="70"/>
      <c r="DE925" s="70"/>
      <c r="DF925" s="70"/>
      <c r="DG925" s="70"/>
      <c r="DH925" s="70"/>
      <c r="DI925" s="70"/>
      <c r="DJ925" s="70"/>
      <c r="DK925" s="70"/>
      <c r="DL925" s="70"/>
      <c r="DM925" s="70"/>
      <c r="DN925" s="70"/>
      <c r="DO925" s="70"/>
      <c r="DP925" s="70"/>
      <c r="DQ925" s="70"/>
      <c r="DR925" s="70"/>
      <c r="DS925" s="70"/>
      <c r="DT925" s="70">
        <f t="shared" si="854"/>
        <v>0</v>
      </c>
      <c r="DU925" s="70">
        <f t="shared" si="855"/>
        <v>0</v>
      </c>
      <c r="DV925" s="70"/>
      <c r="DW925" s="70"/>
      <c r="DX925" s="70"/>
      <c r="DY925" s="70"/>
      <c r="DZ925" s="70"/>
      <c r="EA925" s="70"/>
    </row>
    <row r="926" spans="18:131" x14ac:dyDescent="0.25">
      <c r="R926" s="70"/>
      <c r="S926" s="70"/>
      <c r="T926" s="99" t="s">
        <v>1993</v>
      </c>
      <c r="U926" s="146" t="s">
        <v>1994</v>
      </c>
      <c r="V926" s="70"/>
      <c r="W926" s="70"/>
      <c r="X926" s="70"/>
      <c r="Y926" s="70"/>
      <c r="AG926" s="135"/>
      <c r="AH926" s="70"/>
      <c r="AI926" s="99"/>
      <c r="AJ926" s="70"/>
      <c r="AK926" s="70"/>
      <c r="AL926" s="70"/>
      <c r="AM926" s="70"/>
      <c r="AN926" s="70"/>
      <c r="AO926" s="70"/>
      <c r="AP926" s="70"/>
      <c r="AQ926" s="70"/>
      <c r="AR926" s="70"/>
      <c r="AS926" s="70"/>
      <c r="AT926" s="70"/>
      <c r="AU926" s="70"/>
      <c r="AV926" s="70"/>
      <c r="AW926" s="70"/>
      <c r="AX926" s="70"/>
      <c r="AY926" s="70"/>
      <c r="AZ926" s="70"/>
      <c r="BA926" s="70"/>
      <c r="BB926" s="70"/>
      <c r="BC926" s="70"/>
      <c r="BD926" s="70"/>
      <c r="BE926" s="70" t="str">
        <f t="shared" si="853"/>
        <v/>
      </c>
      <c r="BF926" s="70">
        <v>114</v>
      </c>
      <c r="BG926" s="70"/>
      <c r="BH926" s="70"/>
      <c r="BI926" s="70"/>
      <c r="BJ926" s="70"/>
      <c r="BK926" s="70"/>
      <c r="BL926" s="70"/>
      <c r="BM926" s="70"/>
      <c r="BN926" s="70"/>
      <c r="BO926" s="70"/>
      <c r="BP926" s="70"/>
      <c r="BQ926" s="70"/>
      <c r="BR926" s="70"/>
      <c r="BS926" s="70"/>
      <c r="BT926" s="70"/>
      <c r="BU926" s="70"/>
      <c r="CT926" s="70"/>
      <c r="CU926" s="70">
        <f t="shared" si="858"/>
        <v>0</v>
      </c>
      <c r="CV926" s="70">
        <f t="shared" si="859"/>
        <v>0</v>
      </c>
      <c r="CW926" s="70"/>
      <c r="CX926" s="70"/>
      <c r="CY926" s="70"/>
      <c r="CZ926" s="70" t="e">
        <f t="shared" si="856"/>
        <v>#VALUE!</v>
      </c>
      <c r="DA926" s="70" t="e">
        <f t="shared" si="857"/>
        <v>#VALUE!</v>
      </c>
      <c r="DB926" s="70"/>
      <c r="DC926" s="70"/>
      <c r="DD926" s="70"/>
      <c r="DE926" s="70"/>
      <c r="DF926" s="70"/>
      <c r="DG926" s="70"/>
      <c r="DH926" s="70"/>
      <c r="DI926" s="70"/>
      <c r="DJ926" s="70"/>
      <c r="DK926" s="70"/>
      <c r="DL926" s="70"/>
      <c r="DM926" s="70"/>
      <c r="DN926" s="70"/>
      <c r="DO926" s="70"/>
      <c r="DP926" s="70"/>
      <c r="DQ926" s="70"/>
      <c r="DR926" s="70"/>
      <c r="DS926" s="70"/>
      <c r="DT926" s="70">
        <f t="shared" si="854"/>
        <v>0</v>
      </c>
      <c r="DU926" s="70">
        <f t="shared" si="855"/>
        <v>0</v>
      </c>
      <c r="DV926" s="70"/>
      <c r="DW926" s="70"/>
      <c r="DX926" s="70"/>
      <c r="DY926" s="70"/>
      <c r="DZ926" s="70"/>
      <c r="EA926" s="70"/>
    </row>
    <row r="927" spans="18:131" x14ac:dyDescent="0.25">
      <c r="R927" s="70"/>
      <c r="S927" s="70"/>
      <c r="T927" s="99" t="s">
        <v>1995</v>
      </c>
      <c r="U927" s="146" t="s">
        <v>1996</v>
      </c>
      <c r="V927" s="70"/>
      <c r="W927" s="70"/>
      <c r="X927" s="70"/>
      <c r="Y927" s="70"/>
      <c r="AG927" s="135"/>
      <c r="AH927" s="70"/>
      <c r="AI927" s="99"/>
      <c r="AJ927" s="70"/>
      <c r="AK927" s="70"/>
      <c r="AL927" s="70"/>
      <c r="AM927" s="70"/>
      <c r="AN927" s="70"/>
      <c r="AO927" s="70"/>
      <c r="AP927" s="70"/>
      <c r="AQ927" s="70"/>
      <c r="AR927" s="70"/>
      <c r="AS927" s="70"/>
      <c r="AT927" s="70"/>
      <c r="AU927" s="70"/>
      <c r="AV927" s="70"/>
      <c r="AW927" s="70"/>
      <c r="AX927" s="70"/>
      <c r="AY927" s="70"/>
      <c r="AZ927" s="70"/>
      <c r="BA927" s="70"/>
      <c r="BB927" s="70"/>
      <c r="BC927" s="70"/>
      <c r="BD927" s="70"/>
      <c r="BE927" s="70" t="str">
        <f t="shared" si="853"/>
        <v/>
      </c>
      <c r="BF927" s="70">
        <v>115</v>
      </c>
      <c r="BG927" s="70"/>
      <c r="BH927" s="70"/>
      <c r="BI927" s="70"/>
      <c r="BJ927" s="70"/>
      <c r="BK927" s="70"/>
      <c r="BL927" s="70"/>
      <c r="BM927" s="70"/>
      <c r="BN927" s="70"/>
      <c r="BO927" s="70"/>
      <c r="BP927" s="70"/>
      <c r="BQ927" s="70"/>
      <c r="BR927" s="70"/>
      <c r="BS927" s="70"/>
      <c r="BT927" s="70"/>
      <c r="BU927" s="70"/>
      <c r="CT927" s="70"/>
      <c r="CU927" s="70">
        <f t="shared" si="858"/>
        <v>0</v>
      </c>
      <c r="CV927" s="70">
        <f t="shared" si="859"/>
        <v>0</v>
      </c>
      <c r="CW927" s="70"/>
      <c r="CX927" s="70"/>
      <c r="CY927" s="70"/>
      <c r="CZ927" s="70" t="e">
        <f t="shared" si="856"/>
        <v>#VALUE!</v>
      </c>
      <c r="DA927" s="70" t="e">
        <f t="shared" si="857"/>
        <v>#VALUE!</v>
      </c>
      <c r="DB927" s="70"/>
      <c r="DC927" s="70"/>
      <c r="DD927" s="70"/>
      <c r="DE927" s="70"/>
      <c r="DF927" s="70"/>
      <c r="DG927" s="70"/>
      <c r="DH927" s="70"/>
      <c r="DI927" s="70"/>
      <c r="DJ927" s="70"/>
      <c r="DK927" s="70"/>
      <c r="DL927" s="70"/>
      <c r="DM927" s="70"/>
      <c r="DN927" s="70"/>
      <c r="DO927" s="70"/>
      <c r="DP927" s="70"/>
      <c r="DQ927" s="70"/>
      <c r="DR927" s="70"/>
      <c r="DS927" s="70"/>
      <c r="DT927" s="70">
        <f t="shared" si="854"/>
        <v>0</v>
      </c>
      <c r="DU927" s="70">
        <f t="shared" si="855"/>
        <v>0</v>
      </c>
      <c r="DV927" s="70"/>
      <c r="DW927" s="70"/>
      <c r="DX927" s="70"/>
      <c r="DY927" s="70"/>
      <c r="DZ927" s="70"/>
      <c r="EA927" s="70"/>
    </row>
    <row r="928" spans="18:131" x14ac:dyDescent="0.25">
      <c r="R928" s="70"/>
      <c r="S928" s="70"/>
      <c r="T928" s="99" t="s">
        <v>1997</v>
      </c>
      <c r="U928" s="146" t="s">
        <v>1998</v>
      </c>
      <c r="V928" s="70"/>
      <c r="W928" s="70"/>
      <c r="X928" s="70"/>
      <c r="Y928" s="70"/>
      <c r="AG928" s="135"/>
      <c r="AH928" s="70"/>
      <c r="AI928" s="99"/>
      <c r="AJ928" s="70"/>
      <c r="AK928" s="70"/>
      <c r="AL928" s="70"/>
      <c r="AM928" s="70"/>
      <c r="AN928" s="70"/>
      <c r="AO928" s="70"/>
      <c r="AP928" s="70"/>
      <c r="AQ928" s="70"/>
      <c r="AR928" s="70"/>
      <c r="AS928" s="70"/>
      <c r="AT928" s="70"/>
      <c r="AU928" s="70"/>
      <c r="AV928" s="70"/>
      <c r="AW928" s="70"/>
      <c r="AX928" s="70"/>
      <c r="AY928" s="70"/>
      <c r="AZ928" s="70"/>
      <c r="BA928" s="70"/>
      <c r="BB928" s="70"/>
      <c r="BC928" s="70"/>
      <c r="BD928" s="70"/>
      <c r="BE928" s="70" t="str">
        <f t="shared" si="853"/>
        <v/>
      </c>
      <c r="BF928" s="70">
        <v>116</v>
      </c>
      <c r="BG928" s="70"/>
      <c r="BH928" s="70"/>
      <c r="BI928" s="70"/>
      <c r="BJ928" s="70"/>
      <c r="BK928" s="70"/>
      <c r="BL928" s="70"/>
      <c r="BM928" s="70"/>
      <c r="BN928" s="70"/>
      <c r="BO928" s="70"/>
      <c r="BP928" s="70"/>
      <c r="BQ928" s="70"/>
      <c r="BR928" s="70"/>
      <c r="BS928" s="70"/>
      <c r="BT928" s="70"/>
      <c r="BU928" s="70"/>
      <c r="CT928" s="70"/>
      <c r="CU928" s="70">
        <f t="shared" si="858"/>
        <v>0</v>
      </c>
      <c r="CV928" s="70">
        <f t="shared" si="859"/>
        <v>0</v>
      </c>
      <c r="CW928" s="70"/>
      <c r="CX928" s="70"/>
      <c r="CY928" s="70"/>
      <c r="CZ928" s="70" t="e">
        <f t="shared" si="856"/>
        <v>#VALUE!</v>
      </c>
      <c r="DA928" s="70" t="e">
        <f t="shared" si="857"/>
        <v>#VALUE!</v>
      </c>
      <c r="DB928" s="70"/>
      <c r="DC928" s="70"/>
      <c r="DD928" s="70"/>
      <c r="DE928" s="70"/>
      <c r="DF928" s="70"/>
      <c r="DG928" s="70"/>
      <c r="DH928" s="70"/>
      <c r="DI928" s="70"/>
      <c r="DJ928" s="70"/>
      <c r="DK928" s="70"/>
      <c r="DL928" s="70"/>
      <c r="DM928" s="70"/>
      <c r="DN928" s="70"/>
      <c r="DO928" s="70"/>
      <c r="DP928" s="70"/>
      <c r="DQ928" s="70"/>
      <c r="DR928" s="70"/>
      <c r="DS928" s="70"/>
      <c r="DT928" s="70">
        <f t="shared" si="854"/>
        <v>0</v>
      </c>
      <c r="DU928" s="70">
        <f t="shared" si="855"/>
        <v>0</v>
      </c>
      <c r="DV928" s="70"/>
      <c r="DW928" s="70"/>
      <c r="DX928" s="70"/>
      <c r="DY928" s="70"/>
      <c r="DZ928" s="70"/>
      <c r="EA928" s="70"/>
    </row>
    <row r="929" spans="18:131" x14ac:dyDescent="0.25">
      <c r="R929" s="70"/>
      <c r="S929" s="70"/>
      <c r="T929" s="99" t="s">
        <v>1999</v>
      </c>
      <c r="U929" s="146" t="s">
        <v>2000</v>
      </c>
      <c r="V929" s="70"/>
      <c r="W929" s="70"/>
      <c r="X929" s="70"/>
      <c r="Y929" s="70"/>
      <c r="AG929" s="135"/>
      <c r="AH929" s="70"/>
      <c r="AI929" s="99"/>
      <c r="AJ929" s="70"/>
      <c r="AK929" s="70"/>
      <c r="AL929" s="70"/>
      <c r="AM929" s="70"/>
      <c r="AN929" s="70"/>
      <c r="AO929" s="70"/>
      <c r="AP929" s="70"/>
      <c r="AQ929" s="70"/>
      <c r="AR929" s="70"/>
      <c r="AS929" s="70"/>
      <c r="AT929" s="70"/>
      <c r="AU929" s="70"/>
      <c r="AV929" s="70"/>
      <c r="AW929" s="70"/>
      <c r="AX929" s="70"/>
      <c r="AY929" s="70"/>
      <c r="AZ929" s="70"/>
      <c r="BA929" s="70"/>
      <c r="BB929" s="70"/>
      <c r="BC929" s="70"/>
      <c r="BD929" s="70"/>
      <c r="BE929" s="70" t="str">
        <f t="shared" si="853"/>
        <v/>
      </c>
      <c r="BF929" s="70">
        <v>117</v>
      </c>
      <c r="BG929" s="70"/>
      <c r="BH929" s="70"/>
      <c r="BI929" s="70"/>
      <c r="BJ929" s="70"/>
      <c r="BK929" s="70"/>
      <c r="BL929" s="70"/>
      <c r="BM929" s="70"/>
      <c r="BN929" s="70"/>
      <c r="BO929" s="70"/>
      <c r="BP929" s="70"/>
      <c r="BQ929" s="70"/>
      <c r="BR929" s="70"/>
      <c r="BS929" s="70"/>
      <c r="BT929" s="70"/>
      <c r="BU929" s="70"/>
      <c r="CT929" s="70"/>
      <c r="CU929" s="70">
        <f t="shared" si="858"/>
        <v>0</v>
      </c>
      <c r="CV929" s="70">
        <f t="shared" si="859"/>
        <v>0</v>
      </c>
      <c r="CW929" s="70"/>
      <c r="CX929" s="70"/>
      <c r="CY929" s="70"/>
      <c r="CZ929" s="70" t="e">
        <f t="shared" si="856"/>
        <v>#VALUE!</v>
      </c>
      <c r="DA929" s="70" t="e">
        <f t="shared" si="857"/>
        <v>#VALUE!</v>
      </c>
      <c r="DB929" s="70"/>
      <c r="DC929" s="70"/>
      <c r="DD929" s="70"/>
      <c r="DE929" s="70"/>
      <c r="DF929" s="70"/>
      <c r="DG929" s="70"/>
      <c r="DH929" s="70"/>
      <c r="DI929" s="70"/>
      <c r="DJ929" s="70"/>
      <c r="DK929" s="70"/>
      <c r="DL929" s="70"/>
      <c r="DM929" s="70"/>
      <c r="DN929" s="70"/>
      <c r="DO929" s="70"/>
      <c r="DP929" s="70"/>
      <c r="DQ929" s="70"/>
      <c r="DR929" s="70"/>
      <c r="DS929" s="70"/>
      <c r="DT929" s="70">
        <f t="shared" si="854"/>
        <v>0</v>
      </c>
      <c r="DU929" s="70">
        <f t="shared" si="855"/>
        <v>0</v>
      </c>
      <c r="DV929" s="70"/>
      <c r="DW929" s="70"/>
      <c r="DX929" s="70"/>
      <c r="DY929" s="70"/>
      <c r="DZ929" s="70"/>
      <c r="EA929" s="70"/>
    </row>
    <row r="930" spans="18:131" x14ac:dyDescent="0.25">
      <c r="R930" s="70"/>
      <c r="S930" s="70"/>
      <c r="T930" s="99" t="s">
        <v>2001</v>
      </c>
      <c r="U930" s="146" t="s">
        <v>2002</v>
      </c>
      <c r="V930" s="70"/>
      <c r="W930" s="70"/>
      <c r="X930" s="70"/>
      <c r="Y930" s="70"/>
      <c r="AG930" s="135"/>
      <c r="AH930" s="70"/>
      <c r="AI930" s="99"/>
      <c r="AJ930" s="70"/>
      <c r="AK930" s="70"/>
      <c r="AL930" s="70"/>
      <c r="AM930" s="70"/>
      <c r="AN930" s="70"/>
      <c r="AO930" s="70"/>
      <c r="AP930" s="70"/>
      <c r="AQ930" s="70"/>
      <c r="AR930" s="70"/>
      <c r="AS930" s="70"/>
      <c r="AT930" s="70"/>
      <c r="AU930" s="70"/>
      <c r="AV930" s="70"/>
      <c r="AW930" s="70"/>
      <c r="AX930" s="70"/>
      <c r="AY930" s="70"/>
      <c r="AZ930" s="70"/>
      <c r="BA930" s="70"/>
      <c r="BB930" s="70"/>
      <c r="BC930" s="70"/>
      <c r="BD930" s="70"/>
      <c r="BE930" s="70" t="str">
        <f t="shared" si="853"/>
        <v/>
      </c>
      <c r="BF930" s="70">
        <v>118</v>
      </c>
      <c r="BG930" s="70"/>
      <c r="BH930" s="70"/>
      <c r="BI930" s="70"/>
      <c r="BJ930" s="70"/>
      <c r="BK930" s="70"/>
      <c r="BL930" s="70"/>
      <c r="BM930" s="70"/>
      <c r="BN930" s="70"/>
      <c r="BO930" s="70"/>
      <c r="BP930" s="70"/>
      <c r="BQ930" s="70"/>
      <c r="BR930" s="70"/>
      <c r="BS930" s="70"/>
      <c r="BT930" s="70"/>
      <c r="BU930" s="70"/>
      <c r="CT930" s="70"/>
      <c r="CU930" s="70">
        <f t="shared" si="858"/>
        <v>0</v>
      </c>
      <c r="CV930" s="70">
        <f t="shared" si="859"/>
        <v>0</v>
      </c>
      <c r="CW930" s="70"/>
      <c r="CX930" s="70"/>
      <c r="CY930" s="70"/>
      <c r="CZ930" s="70" t="e">
        <f t="shared" si="856"/>
        <v>#VALUE!</v>
      </c>
      <c r="DA930" s="70" t="e">
        <f t="shared" si="857"/>
        <v>#VALUE!</v>
      </c>
      <c r="DB930" s="70"/>
      <c r="DC930" s="70"/>
      <c r="DD930" s="70"/>
      <c r="DE930" s="70"/>
      <c r="DF930" s="70"/>
      <c r="DG930" s="70"/>
      <c r="DH930" s="70"/>
      <c r="DI930" s="70"/>
      <c r="DJ930" s="70"/>
      <c r="DK930" s="70"/>
      <c r="DL930" s="70"/>
      <c r="DM930" s="70"/>
      <c r="DN930" s="70"/>
      <c r="DO930" s="70"/>
      <c r="DP930" s="70"/>
      <c r="DQ930" s="70"/>
      <c r="DR930" s="70"/>
      <c r="DS930" s="70"/>
      <c r="DT930" s="70">
        <f t="shared" si="854"/>
        <v>0</v>
      </c>
      <c r="DU930" s="70">
        <f t="shared" si="855"/>
        <v>0</v>
      </c>
      <c r="DV930" s="70"/>
      <c r="DW930" s="70"/>
      <c r="DX930" s="70"/>
      <c r="DY930" s="70"/>
      <c r="DZ930" s="70"/>
      <c r="EA930" s="70"/>
    </row>
    <row r="931" spans="18:131" x14ac:dyDescent="0.25">
      <c r="R931" s="70"/>
      <c r="S931" s="70"/>
      <c r="T931" s="99" t="s">
        <v>2003</v>
      </c>
      <c r="U931" s="146" t="s">
        <v>2004</v>
      </c>
      <c r="V931" s="70"/>
      <c r="W931" s="70"/>
      <c r="X931" s="70"/>
      <c r="Y931" s="70"/>
      <c r="AG931" s="135"/>
      <c r="AH931" s="70"/>
      <c r="AI931" s="99"/>
      <c r="AJ931" s="70"/>
      <c r="AK931" s="70"/>
      <c r="AL931" s="70"/>
      <c r="AM931" s="70"/>
      <c r="AN931" s="70"/>
      <c r="AO931" s="70"/>
      <c r="AP931" s="70"/>
      <c r="AQ931" s="70"/>
      <c r="AR931" s="70"/>
      <c r="AS931" s="70"/>
      <c r="AT931" s="70"/>
      <c r="AU931" s="70"/>
      <c r="AV931" s="70"/>
      <c r="AW931" s="70"/>
      <c r="AX931" s="70"/>
      <c r="AY931" s="70"/>
      <c r="AZ931" s="70"/>
      <c r="BA931" s="70"/>
      <c r="BB931" s="70"/>
      <c r="BC931" s="70"/>
      <c r="BD931" s="70"/>
      <c r="BE931" s="70" t="str">
        <f t="shared" si="853"/>
        <v/>
      </c>
      <c r="BF931" s="70">
        <v>119</v>
      </c>
      <c r="BG931" s="70"/>
      <c r="BH931" s="70"/>
      <c r="BI931" s="70"/>
      <c r="BJ931" s="70"/>
      <c r="BK931" s="70"/>
      <c r="BL931" s="70"/>
      <c r="BM931" s="70"/>
      <c r="BN931" s="70"/>
      <c r="BO931" s="70"/>
      <c r="BP931" s="70"/>
      <c r="BQ931" s="70"/>
      <c r="BR931" s="70"/>
      <c r="BS931" s="70"/>
      <c r="BT931" s="70"/>
      <c r="BU931" s="70"/>
      <c r="CT931" s="70"/>
      <c r="CU931" s="70">
        <f t="shared" si="858"/>
        <v>0</v>
      </c>
      <c r="CV931" s="70">
        <f t="shared" si="859"/>
        <v>0</v>
      </c>
      <c r="CW931" s="70"/>
      <c r="CX931" s="70"/>
      <c r="CY931" s="70"/>
      <c r="CZ931" s="70" t="e">
        <f t="shared" si="856"/>
        <v>#VALUE!</v>
      </c>
      <c r="DA931" s="70" t="e">
        <f t="shared" si="857"/>
        <v>#VALUE!</v>
      </c>
      <c r="DB931" s="70"/>
      <c r="DC931" s="70"/>
      <c r="DD931" s="70"/>
      <c r="DE931" s="70"/>
      <c r="DF931" s="70"/>
      <c r="DG931" s="70"/>
      <c r="DH931" s="70"/>
      <c r="DI931" s="70"/>
      <c r="DJ931" s="70"/>
      <c r="DK931" s="70"/>
      <c r="DL931" s="70"/>
      <c r="DM931" s="70"/>
      <c r="DN931" s="70"/>
      <c r="DO931" s="70"/>
      <c r="DP931" s="70"/>
      <c r="DQ931" s="70"/>
      <c r="DR931" s="70"/>
      <c r="DS931" s="70"/>
      <c r="DT931" s="70">
        <f t="shared" si="854"/>
        <v>0</v>
      </c>
      <c r="DU931" s="70">
        <f t="shared" si="855"/>
        <v>0</v>
      </c>
      <c r="DV931" s="70"/>
      <c r="DW931" s="70"/>
      <c r="DX931" s="70"/>
      <c r="DY931" s="70"/>
      <c r="DZ931" s="70"/>
      <c r="EA931" s="70"/>
    </row>
    <row r="932" spans="18:131" x14ac:dyDescent="0.25">
      <c r="R932" s="70"/>
      <c r="S932" s="70"/>
      <c r="T932" s="99" t="s">
        <v>2005</v>
      </c>
      <c r="U932" s="146" t="s">
        <v>2006</v>
      </c>
      <c r="V932" s="70"/>
      <c r="W932" s="70"/>
      <c r="X932" s="70"/>
      <c r="Y932" s="70"/>
      <c r="AG932" s="135"/>
      <c r="AH932" s="70"/>
      <c r="AI932" s="99"/>
      <c r="AJ932" s="70"/>
      <c r="AK932" s="70"/>
      <c r="AL932" s="70"/>
      <c r="AM932" s="70"/>
      <c r="AN932" s="70"/>
      <c r="AO932" s="70"/>
      <c r="AP932" s="70"/>
      <c r="AQ932" s="70"/>
      <c r="AR932" s="70"/>
      <c r="AS932" s="70"/>
      <c r="AT932" s="70"/>
      <c r="AU932" s="70"/>
      <c r="AV932" s="70"/>
      <c r="AW932" s="70"/>
      <c r="AX932" s="70"/>
      <c r="AY932" s="70"/>
      <c r="AZ932" s="70"/>
      <c r="BA932" s="70"/>
      <c r="BB932" s="70"/>
      <c r="BC932" s="70"/>
      <c r="BD932" s="70"/>
      <c r="BE932" s="70" t="str">
        <f t="shared" si="853"/>
        <v/>
      </c>
      <c r="BF932" s="70">
        <v>120</v>
      </c>
      <c r="BG932" s="70"/>
      <c r="BH932" s="70"/>
      <c r="BI932" s="70"/>
      <c r="BJ932" s="70"/>
      <c r="BK932" s="70"/>
      <c r="BL932" s="70"/>
      <c r="BM932" s="70"/>
      <c r="BN932" s="70"/>
      <c r="BO932" s="70"/>
      <c r="BP932" s="70"/>
      <c r="BQ932" s="70"/>
      <c r="BR932" s="70"/>
      <c r="BS932" s="70"/>
      <c r="BT932" s="70"/>
      <c r="BU932" s="70"/>
      <c r="CT932" s="70"/>
      <c r="CU932" s="70">
        <f t="shared" si="858"/>
        <v>0</v>
      </c>
      <c r="CV932" s="70">
        <f t="shared" si="859"/>
        <v>0</v>
      </c>
      <c r="CW932" s="70"/>
      <c r="CX932" s="70"/>
      <c r="CY932" s="70"/>
      <c r="CZ932" s="70" t="e">
        <f t="shared" si="856"/>
        <v>#VALUE!</v>
      </c>
      <c r="DA932" s="70" t="e">
        <f t="shared" si="857"/>
        <v>#VALUE!</v>
      </c>
      <c r="DB932" s="70"/>
      <c r="DC932" s="70"/>
      <c r="DD932" s="70"/>
      <c r="DE932" s="70"/>
      <c r="DF932" s="70"/>
      <c r="DG932" s="70"/>
      <c r="DH932" s="70"/>
      <c r="DI932" s="70"/>
      <c r="DJ932" s="70"/>
      <c r="DK932" s="70"/>
      <c r="DL932" s="70"/>
      <c r="DM932" s="70"/>
      <c r="DN932" s="70"/>
      <c r="DO932" s="70"/>
      <c r="DP932" s="70"/>
      <c r="DQ932" s="70"/>
      <c r="DR932" s="70"/>
      <c r="DS932" s="70"/>
      <c r="DT932" s="70">
        <f t="shared" si="854"/>
        <v>0</v>
      </c>
      <c r="DU932" s="70">
        <f t="shared" si="855"/>
        <v>0</v>
      </c>
      <c r="DV932" s="70"/>
      <c r="DW932" s="70"/>
      <c r="DX932" s="70"/>
      <c r="DY932" s="70"/>
      <c r="DZ932" s="70"/>
      <c r="EA932" s="70"/>
    </row>
    <row r="933" spans="18:131" x14ac:dyDescent="0.25">
      <c r="R933" s="70"/>
      <c r="S933" s="70"/>
      <c r="T933" s="99" t="s">
        <v>2007</v>
      </c>
      <c r="U933" s="146" t="s">
        <v>2008</v>
      </c>
      <c r="V933" s="70"/>
      <c r="W933" s="70"/>
      <c r="X933" s="70"/>
      <c r="Y933" s="70"/>
      <c r="AG933" s="135"/>
      <c r="AH933" s="70"/>
      <c r="AI933" s="99"/>
      <c r="AJ933" s="70"/>
      <c r="AK933" s="70"/>
      <c r="AL933" s="70"/>
      <c r="AM933" s="70"/>
      <c r="AN933" s="70"/>
      <c r="AO933" s="70"/>
      <c r="AP933" s="70"/>
      <c r="AQ933" s="70"/>
      <c r="AR933" s="70"/>
      <c r="AS933" s="70"/>
      <c r="AT933" s="70"/>
      <c r="AU933" s="70"/>
      <c r="AV933" s="70"/>
      <c r="AW933" s="70"/>
      <c r="AX933" s="70"/>
      <c r="AY933" s="70"/>
      <c r="AZ933" s="70"/>
      <c r="BA933" s="70"/>
      <c r="BB933" s="70"/>
      <c r="BC933" s="70"/>
      <c r="BD933" s="70"/>
      <c r="BE933" s="70" t="str">
        <f t="shared" si="853"/>
        <v/>
      </c>
      <c r="BF933" s="70">
        <v>121</v>
      </c>
      <c r="BG933" s="70"/>
      <c r="BH933" s="70"/>
      <c r="BI933" s="70"/>
      <c r="BJ933" s="70"/>
      <c r="BK933" s="70"/>
      <c r="BL933" s="70"/>
      <c r="BM933" s="70"/>
      <c r="BN933" s="70"/>
      <c r="BO933" s="70"/>
      <c r="BP933" s="70"/>
      <c r="BQ933" s="70"/>
      <c r="BR933" s="70"/>
      <c r="BS933" s="70"/>
      <c r="BT933" s="70"/>
      <c r="BU933" s="70"/>
      <c r="CT933" s="70"/>
      <c r="CU933" s="70">
        <f t="shared" si="858"/>
        <v>0</v>
      </c>
      <c r="CV933" s="70">
        <f t="shared" si="859"/>
        <v>0</v>
      </c>
      <c r="CW933" s="70"/>
      <c r="CX933" s="70"/>
      <c r="CY933" s="70"/>
      <c r="CZ933" s="70" t="e">
        <f t="shared" si="856"/>
        <v>#VALUE!</v>
      </c>
      <c r="DA933" s="70" t="e">
        <f t="shared" si="857"/>
        <v>#VALUE!</v>
      </c>
      <c r="DB933" s="70"/>
      <c r="DC933" s="70"/>
      <c r="DD933" s="70"/>
      <c r="DE933" s="70"/>
      <c r="DF933" s="70"/>
      <c r="DG933" s="70"/>
      <c r="DH933" s="70"/>
      <c r="DI933" s="70"/>
      <c r="DJ933" s="70"/>
      <c r="DK933" s="70"/>
      <c r="DL933" s="70"/>
      <c r="DM933" s="70"/>
      <c r="DN933" s="70"/>
      <c r="DO933" s="70"/>
      <c r="DP933" s="70"/>
      <c r="DQ933" s="70"/>
      <c r="DR933" s="70"/>
      <c r="DS933" s="70"/>
      <c r="DT933" s="70">
        <f t="shared" si="854"/>
        <v>0</v>
      </c>
      <c r="DU933" s="70">
        <f t="shared" si="855"/>
        <v>0</v>
      </c>
      <c r="DV933" s="70"/>
      <c r="DW933" s="70"/>
      <c r="DX933" s="70"/>
      <c r="DY933" s="70"/>
      <c r="DZ933" s="70"/>
      <c r="EA933" s="70"/>
    </row>
    <row r="934" spans="18:131" x14ac:dyDescent="0.25">
      <c r="R934" s="70"/>
      <c r="S934" s="70"/>
      <c r="T934" s="99" t="s">
        <v>2009</v>
      </c>
      <c r="U934" s="146" t="s">
        <v>2010</v>
      </c>
      <c r="V934" s="70"/>
      <c r="W934" s="70"/>
      <c r="X934" s="70"/>
      <c r="Y934" s="70"/>
      <c r="AG934" s="135"/>
      <c r="AH934" s="70"/>
      <c r="AI934" s="99"/>
      <c r="AJ934" s="70"/>
      <c r="AK934" s="70"/>
      <c r="AL934" s="70"/>
      <c r="AM934" s="70"/>
      <c r="AN934" s="70"/>
      <c r="AO934" s="70"/>
      <c r="AP934" s="70"/>
      <c r="AQ934" s="70"/>
      <c r="AR934" s="70"/>
      <c r="AS934" s="70"/>
      <c r="AT934" s="70"/>
      <c r="AU934" s="70"/>
      <c r="AV934" s="70"/>
      <c r="AW934" s="70"/>
      <c r="AX934" s="70"/>
      <c r="AY934" s="70"/>
      <c r="AZ934" s="70"/>
      <c r="BA934" s="70"/>
      <c r="BB934" s="70"/>
      <c r="BC934" s="70"/>
      <c r="BD934" s="70"/>
      <c r="BE934" s="70" t="str">
        <f t="shared" si="853"/>
        <v/>
      </c>
      <c r="BF934" s="70">
        <v>122</v>
      </c>
      <c r="BG934" s="70"/>
      <c r="BH934" s="70"/>
      <c r="BI934" s="70"/>
      <c r="BJ934" s="70"/>
      <c r="BK934" s="70"/>
      <c r="BL934" s="70"/>
      <c r="BM934" s="70"/>
      <c r="BN934" s="70"/>
      <c r="BO934" s="70"/>
      <c r="BP934" s="70"/>
      <c r="BQ934" s="70"/>
      <c r="BR934" s="70"/>
      <c r="BS934" s="70"/>
      <c r="BT934" s="70"/>
      <c r="BU934" s="70"/>
      <c r="CT934" s="70"/>
      <c r="CU934" s="70">
        <f t="shared" si="858"/>
        <v>0</v>
      </c>
      <c r="CV934" s="70">
        <f t="shared" si="859"/>
        <v>0</v>
      </c>
      <c r="CW934" s="70"/>
      <c r="CX934" s="70"/>
      <c r="CY934" s="70"/>
      <c r="CZ934" s="70" t="e">
        <f t="shared" si="856"/>
        <v>#VALUE!</v>
      </c>
      <c r="DA934" s="70" t="e">
        <f t="shared" si="857"/>
        <v>#VALUE!</v>
      </c>
      <c r="DB934" s="70"/>
      <c r="DC934" s="70"/>
      <c r="DD934" s="70"/>
      <c r="DE934" s="70"/>
      <c r="DF934" s="70"/>
      <c r="DG934" s="70"/>
      <c r="DH934" s="70"/>
      <c r="DI934" s="70"/>
      <c r="DJ934" s="70"/>
      <c r="DK934" s="70"/>
      <c r="DL934" s="70"/>
      <c r="DM934" s="70"/>
      <c r="DN934" s="70"/>
      <c r="DO934" s="70"/>
      <c r="DP934" s="70"/>
      <c r="DQ934" s="70"/>
      <c r="DR934" s="70"/>
      <c r="DS934" s="70"/>
      <c r="DT934" s="70">
        <f t="shared" si="854"/>
        <v>0</v>
      </c>
      <c r="DU934" s="70">
        <f t="shared" si="855"/>
        <v>0</v>
      </c>
      <c r="DV934" s="70"/>
      <c r="DW934" s="70"/>
      <c r="DX934" s="70"/>
      <c r="DY934" s="70"/>
      <c r="DZ934" s="70"/>
      <c r="EA934" s="70"/>
    </row>
    <row r="935" spans="18:131" x14ac:dyDescent="0.25">
      <c r="R935" s="70"/>
      <c r="S935" s="70"/>
      <c r="T935" s="99" t="s">
        <v>2011</v>
      </c>
      <c r="U935" s="146" t="s">
        <v>2012</v>
      </c>
      <c r="V935" s="70"/>
      <c r="W935" s="70"/>
      <c r="X935" s="70"/>
      <c r="Y935" s="70"/>
      <c r="AG935" s="135"/>
      <c r="AH935" s="70"/>
      <c r="AI935" s="99"/>
      <c r="AJ935" s="70"/>
      <c r="AK935" s="70"/>
      <c r="AL935" s="70"/>
      <c r="AM935" s="70"/>
      <c r="AN935" s="70"/>
      <c r="AO935" s="70"/>
      <c r="AP935" s="70"/>
      <c r="AQ935" s="70"/>
      <c r="AR935" s="70"/>
      <c r="AS935" s="70"/>
      <c r="AT935" s="70"/>
      <c r="AU935" s="70"/>
      <c r="AV935" s="70"/>
      <c r="AW935" s="70"/>
      <c r="AX935" s="70"/>
      <c r="AY935" s="70"/>
      <c r="AZ935" s="70"/>
      <c r="BA935" s="70"/>
      <c r="BB935" s="70"/>
      <c r="BC935" s="70"/>
      <c r="BD935" s="70"/>
      <c r="BE935" s="70" t="str">
        <f t="shared" si="853"/>
        <v/>
      </c>
      <c r="BF935" s="70">
        <v>123</v>
      </c>
      <c r="BG935" s="70"/>
      <c r="BH935" s="70"/>
      <c r="BI935" s="70"/>
      <c r="BJ935" s="70"/>
      <c r="BK935" s="70"/>
      <c r="BL935" s="70"/>
      <c r="BM935" s="70"/>
      <c r="BN935" s="70"/>
      <c r="BO935" s="70"/>
      <c r="BP935" s="70"/>
      <c r="BQ935" s="70"/>
      <c r="BR935" s="70"/>
      <c r="BS935" s="70"/>
      <c r="BT935" s="70"/>
      <c r="BU935" s="70"/>
      <c r="CT935" s="70"/>
      <c r="CU935" s="70">
        <f t="shared" si="858"/>
        <v>0</v>
      </c>
      <c r="CV935" s="70">
        <f t="shared" si="859"/>
        <v>0</v>
      </c>
      <c r="CW935" s="70"/>
      <c r="CX935" s="70"/>
      <c r="CY935" s="70"/>
      <c r="CZ935" s="70" t="e">
        <f t="shared" si="856"/>
        <v>#VALUE!</v>
      </c>
      <c r="DA935" s="70" t="e">
        <f t="shared" si="857"/>
        <v>#VALUE!</v>
      </c>
      <c r="DB935" s="70"/>
      <c r="DC935" s="70"/>
      <c r="DD935" s="70"/>
      <c r="DE935" s="70"/>
      <c r="DF935" s="70"/>
      <c r="DG935" s="70"/>
      <c r="DH935" s="70"/>
      <c r="DI935" s="70"/>
      <c r="DJ935" s="70"/>
      <c r="DK935" s="70"/>
      <c r="DL935" s="70"/>
      <c r="DM935" s="70"/>
      <c r="DN935" s="70"/>
      <c r="DO935" s="70"/>
      <c r="DP935" s="70"/>
      <c r="DQ935" s="70"/>
      <c r="DR935" s="70"/>
      <c r="DS935" s="70"/>
      <c r="DT935" s="70">
        <f t="shared" si="854"/>
        <v>0</v>
      </c>
      <c r="DU935" s="70">
        <f t="shared" si="855"/>
        <v>0</v>
      </c>
      <c r="DV935" s="70"/>
      <c r="DW935" s="70"/>
      <c r="DX935" s="70"/>
      <c r="DY935" s="70"/>
      <c r="DZ935" s="70"/>
      <c r="EA935" s="70"/>
    </row>
    <row r="936" spans="18:131" x14ac:dyDescent="0.25">
      <c r="R936" s="70"/>
      <c r="S936" s="70"/>
      <c r="T936" s="99" t="s">
        <v>2013</v>
      </c>
      <c r="U936" s="146" t="s">
        <v>2014</v>
      </c>
      <c r="V936" s="70"/>
      <c r="W936" s="70"/>
      <c r="X936" s="70"/>
      <c r="Y936" s="70"/>
      <c r="AG936" s="135"/>
      <c r="AH936" s="70"/>
      <c r="AI936" s="99"/>
      <c r="AJ936" s="70"/>
      <c r="AK936" s="70"/>
      <c r="AL936" s="70"/>
      <c r="AM936" s="70"/>
      <c r="AN936" s="70"/>
      <c r="AO936" s="70"/>
      <c r="AP936" s="70"/>
      <c r="AQ936" s="70"/>
      <c r="AR936" s="70"/>
      <c r="AS936" s="70"/>
      <c r="AT936" s="70"/>
      <c r="AU936" s="70"/>
      <c r="AV936" s="70"/>
      <c r="AW936" s="70"/>
      <c r="AX936" s="70"/>
      <c r="AY936" s="70"/>
      <c r="AZ936" s="70"/>
      <c r="BA936" s="70"/>
      <c r="BB936" s="70"/>
      <c r="BC936" s="70"/>
      <c r="BD936" s="70"/>
      <c r="BE936" s="70" t="str">
        <f t="shared" si="853"/>
        <v/>
      </c>
      <c r="BF936" s="70">
        <v>124</v>
      </c>
      <c r="BG936" s="70"/>
      <c r="BH936" s="70"/>
      <c r="BI936" s="70"/>
      <c r="BJ936" s="70"/>
      <c r="BK936" s="70"/>
      <c r="BL936" s="70"/>
      <c r="BM936" s="70"/>
      <c r="BN936" s="70"/>
      <c r="BO936" s="70"/>
      <c r="BP936" s="70"/>
      <c r="BQ936" s="70"/>
      <c r="BR936" s="70"/>
      <c r="BS936" s="70"/>
      <c r="BT936" s="70"/>
      <c r="BU936" s="70"/>
      <c r="CT936" s="70"/>
      <c r="CU936" s="70">
        <f t="shared" si="858"/>
        <v>0</v>
      </c>
      <c r="CV936" s="70">
        <f t="shared" si="859"/>
        <v>0</v>
      </c>
      <c r="CW936" s="70"/>
      <c r="CX936" s="70"/>
      <c r="CY936" s="70"/>
      <c r="CZ936" s="70" t="e">
        <f t="shared" si="856"/>
        <v>#VALUE!</v>
      </c>
      <c r="DA936" s="70" t="e">
        <f t="shared" si="857"/>
        <v>#VALUE!</v>
      </c>
      <c r="DB936" s="70"/>
      <c r="DC936" s="70"/>
      <c r="DD936" s="70"/>
      <c r="DE936" s="70"/>
      <c r="DF936" s="70"/>
      <c r="DG936" s="70"/>
      <c r="DH936" s="70"/>
      <c r="DI936" s="70"/>
      <c r="DJ936" s="70"/>
      <c r="DK936" s="70"/>
      <c r="DL936" s="70"/>
      <c r="DM936" s="70"/>
      <c r="DN936" s="70"/>
      <c r="DO936" s="70"/>
      <c r="DP936" s="70"/>
      <c r="DQ936" s="70"/>
      <c r="DR936" s="70"/>
      <c r="DS936" s="70"/>
      <c r="DT936" s="70">
        <f t="shared" si="854"/>
        <v>0</v>
      </c>
      <c r="DU936" s="70">
        <f t="shared" si="855"/>
        <v>0</v>
      </c>
      <c r="DV936" s="70"/>
      <c r="DW936" s="70"/>
      <c r="DX936" s="70"/>
      <c r="DY936" s="70"/>
      <c r="DZ936" s="70"/>
      <c r="EA936" s="70"/>
    </row>
    <row r="937" spans="18:131" x14ac:dyDescent="0.25">
      <c r="R937" s="70"/>
      <c r="S937" s="70"/>
      <c r="T937" s="99" t="s">
        <v>2015</v>
      </c>
      <c r="U937" s="146" t="s">
        <v>2016</v>
      </c>
      <c r="V937" s="70"/>
      <c r="W937" s="70"/>
      <c r="X937" s="70"/>
      <c r="Y937" s="70"/>
      <c r="AG937" s="135"/>
      <c r="AH937" s="70"/>
      <c r="AI937" s="99"/>
      <c r="AJ937" s="70"/>
      <c r="AK937" s="70"/>
      <c r="AL937" s="70"/>
      <c r="AM937" s="70"/>
      <c r="AN937" s="70"/>
      <c r="AO937" s="70"/>
      <c r="AP937" s="70"/>
      <c r="AQ937" s="70"/>
      <c r="AR937" s="70"/>
      <c r="AS937" s="70"/>
      <c r="AT937" s="70"/>
      <c r="AU937" s="70"/>
      <c r="AV937" s="70"/>
      <c r="AW937" s="70"/>
      <c r="AX937" s="70"/>
      <c r="AY937" s="70"/>
      <c r="AZ937" s="70"/>
      <c r="BA937" s="70"/>
      <c r="BB937" s="70"/>
      <c r="BC937" s="70"/>
      <c r="BD937" s="70"/>
      <c r="BE937" s="70" t="str">
        <f t="shared" si="853"/>
        <v/>
      </c>
      <c r="BF937" s="70">
        <v>125</v>
      </c>
      <c r="BG937" s="70"/>
      <c r="BH937" s="70"/>
      <c r="BI937" s="70"/>
      <c r="BJ937" s="70"/>
      <c r="BK937" s="70"/>
      <c r="BL937" s="70"/>
      <c r="BM937" s="70"/>
      <c r="BN937" s="70"/>
      <c r="BO937" s="70"/>
      <c r="BP937" s="70"/>
      <c r="BQ937" s="70"/>
      <c r="BR937" s="70"/>
      <c r="BS937" s="70"/>
      <c r="BT937" s="70"/>
      <c r="BU937" s="70"/>
      <c r="CT937" s="70"/>
      <c r="CU937" s="70">
        <f t="shared" si="858"/>
        <v>0</v>
      </c>
      <c r="CV937" s="70">
        <f t="shared" si="859"/>
        <v>0</v>
      </c>
      <c r="CW937" s="70"/>
      <c r="CX937" s="70"/>
      <c r="CY937" s="70"/>
      <c r="CZ937" s="70" t="e">
        <f t="shared" si="856"/>
        <v>#VALUE!</v>
      </c>
      <c r="DA937" s="70" t="e">
        <f t="shared" si="857"/>
        <v>#VALUE!</v>
      </c>
      <c r="DB937" s="70"/>
      <c r="DC937" s="70"/>
      <c r="DD937" s="70"/>
      <c r="DE937" s="70"/>
      <c r="DF937" s="70"/>
      <c r="DG937" s="70"/>
      <c r="DH937" s="70"/>
      <c r="DI937" s="70"/>
      <c r="DJ937" s="70"/>
      <c r="DK937" s="70"/>
      <c r="DL937" s="70"/>
      <c r="DM937" s="70"/>
      <c r="DN937" s="70"/>
      <c r="DO937" s="70"/>
      <c r="DP937" s="70"/>
      <c r="DQ937" s="70"/>
      <c r="DR937" s="70"/>
      <c r="DS937" s="70"/>
      <c r="DT937" s="70">
        <f t="shared" si="854"/>
        <v>0</v>
      </c>
      <c r="DU937" s="70">
        <f t="shared" si="855"/>
        <v>0</v>
      </c>
      <c r="DV937" s="70"/>
      <c r="DW937" s="70"/>
      <c r="DX937" s="70"/>
      <c r="DY937" s="70"/>
      <c r="DZ937" s="70"/>
      <c r="EA937" s="70"/>
    </row>
    <row r="938" spans="18:131" x14ac:dyDescent="0.25">
      <c r="R938" s="70"/>
      <c r="S938" s="70"/>
      <c r="T938" s="99" t="s">
        <v>2017</v>
      </c>
      <c r="U938" s="146" t="s">
        <v>2018</v>
      </c>
      <c r="V938" s="70"/>
      <c r="W938" s="70"/>
      <c r="X938" s="70"/>
      <c r="Y938" s="70"/>
      <c r="AG938" s="135"/>
      <c r="AH938" s="70"/>
      <c r="AI938" s="99"/>
      <c r="AJ938" s="70"/>
      <c r="AK938" s="70"/>
      <c r="AL938" s="70"/>
      <c r="AM938" s="70"/>
      <c r="AN938" s="70"/>
      <c r="AO938" s="70"/>
      <c r="AP938" s="70"/>
      <c r="AQ938" s="70"/>
      <c r="AR938" s="70"/>
      <c r="AS938" s="70"/>
      <c r="AT938" s="70"/>
      <c r="AU938" s="70"/>
      <c r="AV938" s="70"/>
      <c r="AW938" s="70"/>
      <c r="AX938" s="70"/>
      <c r="AY938" s="70"/>
      <c r="AZ938" s="70"/>
      <c r="BA938" s="70"/>
      <c r="BB938" s="70"/>
      <c r="BC938" s="70"/>
      <c r="BD938" s="70"/>
      <c r="BE938" s="70" t="str">
        <f t="shared" si="853"/>
        <v/>
      </c>
      <c r="BF938" s="70">
        <v>126</v>
      </c>
      <c r="BG938" s="70"/>
      <c r="BH938" s="70"/>
      <c r="BI938" s="70"/>
      <c r="BJ938" s="70"/>
      <c r="BK938" s="70"/>
      <c r="BL938" s="70"/>
      <c r="BM938" s="70"/>
      <c r="BN938" s="70"/>
      <c r="BO938" s="70"/>
      <c r="BP938" s="70"/>
      <c r="BQ938" s="70"/>
      <c r="BR938" s="70"/>
      <c r="BS938" s="70"/>
      <c r="BT938" s="70"/>
      <c r="BU938" s="70"/>
      <c r="CT938" s="70"/>
      <c r="CU938" s="70">
        <f t="shared" si="858"/>
        <v>0</v>
      </c>
      <c r="CV938" s="70">
        <f t="shared" si="859"/>
        <v>0</v>
      </c>
      <c r="CW938" s="70"/>
      <c r="CX938" s="70"/>
      <c r="CY938" s="70"/>
      <c r="CZ938" s="70" t="e">
        <f t="shared" si="856"/>
        <v>#VALUE!</v>
      </c>
      <c r="DA938" s="70" t="e">
        <f t="shared" si="857"/>
        <v>#VALUE!</v>
      </c>
      <c r="DB938" s="70"/>
      <c r="DC938" s="70"/>
      <c r="DD938" s="70"/>
      <c r="DE938" s="70"/>
      <c r="DF938" s="70"/>
      <c r="DG938" s="70"/>
      <c r="DH938" s="70"/>
      <c r="DI938" s="70"/>
      <c r="DJ938" s="70"/>
      <c r="DK938" s="70"/>
      <c r="DL938" s="70"/>
      <c r="DM938" s="70"/>
      <c r="DN938" s="70"/>
      <c r="DO938" s="70"/>
      <c r="DP938" s="70"/>
      <c r="DQ938" s="70"/>
      <c r="DR938" s="70"/>
      <c r="DS938" s="70"/>
      <c r="DT938" s="70">
        <f t="shared" si="854"/>
        <v>0</v>
      </c>
      <c r="DU938" s="70">
        <f t="shared" si="855"/>
        <v>0</v>
      </c>
      <c r="DV938" s="70"/>
      <c r="DW938" s="70"/>
      <c r="DX938" s="70"/>
      <c r="DY938" s="70"/>
      <c r="DZ938" s="70"/>
      <c r="EA938" s="70"/>
    </row>
    <row r="939" spans="18:131" x14ac:dyDescent="0.25">
      <c r="R939" s="70"/>
      <c r="S939" s="70"/>
      <c r="T939" s="99" t="s">
        <v>2019</v>
      </c>
      <c r="U939" s="146" t="s">
        <v>2020</v>
      </c>
      <c r="V939" s="70"/>
      <c r="W939" s="70"/>
      <c r="X939" s="70"/>
      <c r="Y939" s="70"/>
      <c r="AG939" s="135"/>
      <c r="AH939" s="70"/>
      <c r="AI939" s="99"/>
      <c r="AJ939" s="70"/>
      <c r="AK939" s="70"/>
      <c r="AL939" s="70"/>
      <c r="AM939" s="70"/>
      <c r="AN939" s="70"/>
      <c r="AO939" s="70"/>
      <c r="AP939" s="70"/>
      <c r="AQ939" s="70"/>
      <c r="AR939" s="70"/>
      <c r="AS939" s="70"/>
      <c r="AT939" s="70"/>
      <c r="AU939" s="70"/>
      <c r="AV939" s="70"/>
      <c r="AW939" s="70"/>
      <c r="AX939" s="70"/>
      <c r="AY939" s="70"/>
      <c r="AZ939" s="70"/>
      <c r="BA939" s="70"/>
      <c r="BB939" s="70"/>
      <c r="BC939" s="70"/>
      <c r="BD939" s="70"/>
      <c r="BE939" s="70" t="str">
        <f t="shared" si="853"/>
        <v/>
      </c>
      <c r="BF939" s="70">
        <v>127</v>
      </c>
      <c r="BG939" s="70"/>
      <c r="BH939" s="70"/>
      <c r="BI939" s="70"/>
      <c r="BJ939" s="70"/>
      <c r="BK939" s="70"/>
      <c r="BL939" s="70"/>
      <c r="BM939" s="70"/>
      <c r="BN939" s="70"/>
      <c r="BO939" s="70"/>
      <c r="BP939" s="70"/>
      <c r="BQ939" s="70"/>
      <c r="BR939" s="70"/>
      <c r="BS939" s="70"/>
      <c r="BT939" s="70"/>
      <c r="BU939" s="70"/>
      <c r="CT939" s="70"/>
      <c r="CU939" s="70">
        <f t="shared" si="858"/>
        <v>0</v>
      </c>
      <c r="CV939" s="70">
        <f t="shared" si="859"/>
        <v>0</v>
      </c>
      <c r="CW939" s="70"/>
      <c r="CX939" s="70"/>
      <c r="CY939" s="70"/>
      <c r="CZ939" s="70" t="e">
        <f t="shared" si="856"/>
        <v>#VALUE!</v>
      </c>
      <c r="DA939" s="70" t="e">
        <f t="shared" si="857"/>
        <v>#VALUE!</v>
      </c>
      <c r="DB939" s="70"/>
      <c r="DC939" s="70"/>
      <c r="DD939" s="70"/>
      <c r="DE939" s="70"/>
      <c r="DF939" s="70"/>
      <c r="DG939" s="70"/>
      <c r="DH939" s="70"/>
      <c r="DI939" s="70"/>
      <c r="DJ939" s="70"/>
      <c r="DK939" s="70"/>
      <c r="DL939" s="70"/>
      <c r="DM939" s="70"/>
      <c r="DN939" s="70"/>
      <c r="DO939" s="70"/>
      <c r="DP939" s="70"/>
      <c r="DQ939" s="70"/>
      <c r="DR939" s="70"/>
      <c r="DS939" s="70"/>
      <c r="DT939" s="70">
        <f t="shared" si="854"/>
        <v>0</v>
      </c>
      <c r="DU939" s="70">
        <f t="shared" si="855"/>
        <v>0</v>
      </c>
      <c r="DV939" s="70"/>
      <c r="DW939" s="70"/>
      <c r="DX939" s="70"/>
      <c r="DY939" s="70"/>
      <c r="DZ939" s="70"/>
      <c r="EA939" s="70"/>
    </row>
    <row r="940" spans="18:131" x14ac:dyDescent="0.25">
      <c r="R940" s="70"/>
      <c r="S940" s="70"/>
      <c r="T940" s="99" t="s">
        <v>2021</v>
      </c>
      <c r="U940" s="146" t="s">
        <v>2022</v>
      </c>
      <c r="V940" s="70"/>
      <c r="W940" s="70"/>
      <c r="X940" s="70"/>
      <c r="Y940" s="70"/>
      <c r="AG940" s="135"/>
      <c r="AH940" s="70"/>
      <c r="AI940" s="99"/>
      <c r="AJ940" s="70"/>
      <c r="AK940" s="70"/>
      <c r="AL940" s="70"/>
      <c r="AM940" s="70"/>
      <c r="AN940" s="70"/>
      <c r="AO940" s="70"/>
      <c r="AP940" s="70"/>
      <c r="AQ940" s="70"/>
      <c r="AR940" s="70"/>
      <c r="AS940" s="70"/>
      <c r="AT940" s="70"/>
      <c r="AU940" s="70"/>
      <c r="AV940" s="70"/>
      <c r="AW940" s="70"/>
      <c r="AX940" s="70"/>
      <c r="AY940" s="70"/>
      <c r="AZ940" s="70"/>
      <c r="BA940" s="70"/>
      <c r="BB940" s="70"/>
      <c r="BC940" s="70"/>
      <c r="BD940" s="70"/>
      <c r="BE940" s="70" t="str">
        <f t="shared" si="853"/>
        <v/>
      </c>
      <c r="BF940" s="70">
        <v>128</v>
      </c>
      <c r="BG940" s="70"/>
      <c r="BH940" s="70"/>
      <c r="BI940" s="70"/>
      <c r="BJ940" s="70"/>
      <c r="BK940" s="70"/>
      <c r="BL940" s="70"/>
      <c r="BM940" s="70"/>
      <c r="BN940" s="70"/>
      <c r="BO940" s="70"/>
      <c r="BP940" s="70"/>
      <c r="BQ940" s="70"/>
      <c r="BR940" s="70"/>
      <c r="BS940" s="70"/>
      <c r="BT940" s="70"/>
      <c r="BU940" s="70"/>
      <c r="CT940" s="70"/>
      <c r="CU940" s="70">
        <f t="shared" si="858"/>
        <v>0</v>
      </c>
      <c r="CV940" s="70">
        <f t="shared" si="859"/>
        <v>0</v>
      </c>
      <c r="CW940" s="70"/>
      <c r="CX940" s="70"/>
      <c r="CY940" s="70"/>
      <c r="CZ940" s="70" t="e">
        <f t="shared" si="856"/>
        <v>#VALUE!</v>
      </c>
      <c r="DA940" s="70" t="e">
        <f t="shared" si="857"/>
        <v>#VALUE!</v>
      </c>
      <c r="DB940" s="70"/>
      <c r="DC940" s="70"/>
      <c r="DD940" s="70"/>
      <c r="DE940" s="70"/>
      <c r="DF940" s="70"/>
      <c r="DG940" s="70"/>
      <c r="DH940" s="70"/>
      <c r="DI940" s="70"/>
      <c r="DJ940" s="70"/>
      <c r="DK940" s="70"/>
      <c r="DL940" s="70"/>
      <c r="DM940" s="70"/>
      <c r="DN940" s="70"/>
      <c r="DO940" s="70"/>
      <c r="DP940" s="70"/>
      <c r="DQ940" s="70"/>
      <c r="DR940" s="70"/>
      <c r="DS940" s="70"/>
      <c r="DT940" s="70">
        <f t="shared" si="854"/>
        <v>0</v>
      </c>
      <c r="DU940" s="70">
        <f t="shared" si="855"/>
        <v>0</v>
      </c>
      <c r="DV940" s="70"/>
      <c r="DW940" s="70"/>
      <c r="DX940" s="70"/>
      <c r="DY940" s="70"/>
      <c r="DZ940" s="70"/>
      <c r="EA940" s="70"/>
    </row>
    <row r="941" spans="18:131" x14ac:dyDescent="0.25">
      <c r="R941" s="70"/>
      <c r="S941" s="70"/>
      <c r="T941" s="99" t="s">
        <v>2023</v>
      </c>
      <c r="U941" s="146" t="s">
        <v>2024</v>
      </c>
      <c r="V941" s="70"/>
      <c r="W941" s="70"/>
      <c r="X941" s="70"/>
      <c r="Y941" s="70"/>
      <c r="AG941" s="135"/>
      <c r="AH941" s="70"/>
      <c r="AI941" s="99"/>
      <c r="AJ941" s="70"/>
      <c r="AK941" s="70"/>
      <c r="AL941" s="70"/>
      <c r="AM941" s="70"/>
      <c r="AN941" s="70"/>
      <c r="AO941" s="70"/>
      <c r="AP941" s="70"/>
      <c r="AQ941" s="70"/>
      <c r="AR941" s="70"/>
      <c r="AS941" s="70"/>
      <c r="AT941" s="70"/>
      <c r="AU941" s="70"/>
      <c r="AV941" s="70"/>
      <c r="AW941" s="70"/>
      <c r="AX941" s="70"/>
      <c r="AY941" s="70"/>
      <c r="AZ941" s="70"/>
      <c r="BA941" s="70"/>
      <c r="BB941" s="70"/>
      <c r="BC941" s="70"/>
      <c r="BD941" s="70"/>
      <c r="BE941" s="70" t="str">
        <f t="shared" ref="BE941:BE1004" si="860">IF(ISERR(LEFT(F140,SEARCH("/",F140,1)-1)),"",LEFT(F140,SEARCH("/",F140,1)-1))</f>
        <v/>
      </c>
      <c r="BF941" s="70">
        <v>129</v>
      </c>
      <c r="BG941" s="70"/>
      <c r="BH941" s="70"/>
      <c r="BI941" s="70"/>
      <c r="BJ941" s="70"/>
      <c r="BK941" s="70"/>
      <c r="BL941" s="70"/>
      <c r="BM941" s="70"/>
      <c r="BN941" s="70"/>
      <c r="BO941" s="70"/>
      <c r="BP941" s="70"/>
      <c r="BQ941" s="70"/>
      <c r="BR941" s="70"/>
      <c r="BS941" s="70"/>
      <c r="BT941" s="70"/>
      <c r="BU941" s="70"/>
      <c r="CT941" s="70"/>
      <c r="CU941" s="70">
        <f t="shared" si="858"/>
        <v>0</v>
      </c>
      <c r="CV941" s="70">
        <f t="shared" si="859"/>
        <v>0</v>
      </c>
      <c r="CW941" s="70"/>
      <c r="CX941" s="70"/>
      <c r="CY941" s="70"/>
      <c r="CZ941" s="70" t="e">
        <f t="shared" si="856"/>
        <v>#VALUE!</v>
      </c>
      <c r="DA941" s="70" t="e">
        <f t="shared" si="857"/>
        <v>#VALUE!</v>
      </c>
      <c r="DB941" s="70"/>
      <c r="DC941" s="70"/>
      <c r="DD941" s="70"/>
      <c r="DE941" s="70"/>
      <c r="DF941" s="70"/>
      <c r="DG941" s="70"/>
      <c r="DH941" s="70"/>
      <c r="DI941" s="70"/>
      <c r="DJ941" s="70"/>
      <c r="DK941" s="70"/>
      <c r="DL941" s="70"/>
      <c r="DM941" s="70"/>
      <c r="DN941" s="70"/>
      <c r="DO941" s="70"/>
      <c r="DP941" s="70"/>
      <c r="DQ941" s="70"/>
      <c r="DR941" s="70"/>
      <c r="DS941" s="70"/>
      <c r="DT941" s="70">
        <f t="shared" si="854"/>
        <v>0</v>
      </c>
      <c r="DU941" s="70">
        <f t="shared" si="855"/>
        <v>0</v>
      </c>
      <c r="DV941" s="70"/>
      <c r="DW941" s="70"/>
      <c r="DX941" s="70"/>
      <c r="DY941" s="70"/>
      <c r="DZ941" s="70"/>
      <c r="EA941" s="70"/>
    </row>
    <row r="942" spans="18:131" x14ac:dyDescent="0.25">
      <c r="R942" s="70"/>
      <c r="S942" s="70"/>
      <c r="T942" s="99" t="s">
        <v>2025</v>
      </c>
      <c r="U942" s="146" t="s">
        <v>2026</v>
      </c>
      <c r="V942" s="70"/>
      <c r="W942" s="70"/>
      <c r="X942" s="70"/>
      <c r="Y942" s="70"/>
      <c r="AG942" s="135"/>
      <c r="AH942" s="70"/>
      <c r="AI942" s="99"/>
      <c r="AJ942" s="70"/>
      <c r="AK942" s="70"/>
      <c r="AL942" s="70"/>
      <c r="AM942" s="70"/>
      <c r="AN942" s="70"/>
      <c r="AO942" s="70"/>
      <c r="AP942" s="70"/>
      <c r="AQ942" s="70"/>
      <c r="AR942" s="70"/>
      <c r="AS942" s="70"/>
      <c r="AT942" s="70"/>
      <c r="AU942" s="70"/>
      <c r="AV942" s="70"/>
      <c r="AW942" s="70"/>
      <c r="AX942" s="70"/>
      <c r="AY942" s="70"/>
      <c r="AZ942" s="70"/>
      <c r="BA942" s="70"/>
      <c r="BB942" s="70"/>
      <c r="BC942" s="70"/>
      <c r="BD942" s="70"/>
      <c r="BE942" s="70" t="str">
        <f t="shared" si="860"/>
        <v/>
      </c>
      <c r="BF942" s="70">
        <v>130</v>
      </c>
      <c r="BG942" s="70"/>
      <c r="BH942" s="70"/>
      <c r="BI942" s="70"/>
      <c r="BJ942" s="70"/>
      <c r="BK942" s="70"/>
      <c r="BL942" s="70"/>
      <c r="BM942" s="70"/>
      <c r="BN942" s="70"/>
      <c r="BO942" s="70"/>
      <c r="BP942" s="70"/>
      <c r="BQ942" s="70"/>
      <c r="BR942" s="70"/>
      <c r="BS942" s="70"/>
      <c r="BT942" s="70"/>
      <c r="BU942" s="70"/>
      <c r="CT942" s="70"/>
      <c r="CU942" s="70">
        <f t="shared" si="858"/>
        <v>0</v>
      </c>
      <c r="CV942" s="70">
        <f t="shared" si="859"/>
        <v>0</v>
      </c>
      <c r="CW942" s="70"/>
      <c r="CX942" s="70"/>
      <c r="CY942" s="70"/>
      <c r="CZ942" s="70" t="e">
        <f t="shared" si="856"/>
        <v>#VALUE!</v>
      </c>
      <c r="DA942" s="70" t="e">
        <f t="shared" si="857"/>
        <v>#VALUE!</v>
      </c>
      <c r="DB942" s="70"/>
      <c r="DC942" s="70"/>
      <c r="DD942" s="70"/>
      <c r="DE942" s="70"/>
      <c r="DF942" s="70"/>
      <c r="DG942" s="70"/>
      <c r="DH942" s="70"/>
      <c r="DI942" s="70"/>
      <c r="DJ942" s="70"/>
      <c r="DK942" s="70"/>
      <c r="DL942" s="70"/>
      <c r="DM942" s="70"/>
      <c r="DN942" s="70"/>
      <c r="DO942" s="70"/>
      <c r="DP942" s="70"/>
      <c r="DQ942" s="70"/>
      <c r="DR942" s="70"/>
      <c r="DS942" s="70"/>
      <c r="DT942" s="70">
        <f t="shared" ref="DT942:DT1005" si="861">IF(LEFT(N141,13)="oui percement",E141&amp;F141,)</f>
        <v>0</v>
      </c>
      <c r="DU942" s="70">
        <f t="shared" ref="DU942:DU1005" si="862">IF(RIGHT(N141,5)="appui",E141&amp;F141,)</f>
        <v>0</v>
      </c>
      <c r="DV942" s="70"/>
      <c r="DW942" s="70"/>
      <c r="DX942" s="70"/>
      <c r="DY942" s="70"/>
      <c r="DZ942" s="70"/>
      <c r="EA942" s="70"/>
    </row>
    <row r="943" spans="18:131" x14ac:dyDescent="0.25">
      <c r="R943" s="70"/>
      <c r="S943" s="70"/>
      <c r="T943" s="99" t="s">
        <v>2027</v>
      </c>
      <c r="U943" s="146" t="s">
        <v>2028</v>
      </c>
      <c r="V943" s="70"/>
      <c r="W943" s="70"/>
      <c r="X943" s="70"/>
      <c r="Y943" s="70"/>
      <c r="AG943" s="135"/>
      <c r="AH943" s="70"/>
      <c r="AI943" s="99"/>
      <c r="AJ943" s="70"/>
      <c r="AK943" s="70"/>
      <c r="AL943" s="70"/>
      <c r="AM943" s="70"/>
      <c r="AN943" s="70"/>
      <c r="AO943" s="70"/>
      <c r="AP943" s="70"/>
      <c r="AQ943" s="70"/>
      <c r="AR943" s="70"/>
      <c r="AS943" s="70"/>
      <c r="AT943" s="70"/>
      <c r="AU943" s="70"/>
      <c r="AV943" s="70"/>
      <c r="AW943" s="70"/>
      <c r="AX943" s="70"/>
      <c r="AY943" s="70"/>
      <c r="AZ943" s="70"/>
      <c r="BA943" s="70"/>
      <c r="BB943" s="70"/>
      <c r="BC943" s="70"/>
      <c r="BD943" s="70"/>
      <c r="BE943" s="70" t="str">
        <f t="shared" si="860"/>
        <v/>
      </c>
      <c r="BF943" s="70">
        <v>131</v>
      </c>
      <c r="BG943" s="70"/>
      <c r="BH943" s="70"/>
      <c r="BI943" s="70"/>
      <c r="BJ943" s="70"/>
      <c r="BK943" s="70"/>
      <c r="BL943" s="70"/>
      <c r="BM943" s="70"/>
      <c r="BN943" s="70"/>
      <c r="BO943" s="70"/>
      <c r="BP943" s="70"/>
      <c r="BQ943" s="70"/>
      <c r="BR943" s="70"/>
      <c r="BS943" s="70"/>
      <c r="BT943" s="70"/>
      <c r="BU943" s="70"/>
      <c r="CT943" s="70"/>
      <c r="CU943" s="70">
        <f t="shared" si="858"/>
        <v>0</v>
      </c>
      <c r="CV943" s="70">
        <f t="shared" si="859"/>
        <v>0</v>
      </c>
      <c r="CW943" s="70"/>
      <c r="CX943" s="70"/>
      <c r="CY943" s="70"/>
      <c r="CZ943" s="70" t="e">
        <f t="shared" si="856"/>
        <v>#VALUE!</v>
      </c>
      <c r="DA943" s="70" t="e">
        <f t="shared" si="857"/>
        <v>#VALUE!</v>
      </c>
      <c r="DB943" s="70"/>
      <c r="DC943" s="70"/>
      <c r="DD943" s="70"/>
      <c r="DE943" s="70"/>
      <c r="DF943" s="70"/>
      <c r="DG943" s="70"/>
      <c r="DH943" s="70"/>
      <c r="DI943" s="70"/>
      <c r="DJ943" s="70"/>
      <c r="DK943" s="70"/>
      <c r="DL943" s="70"/>
      <c r="DM943" s="70"/>
      <c r="DN943" s="70"/>
      <c r="DO943" s="70"/>
      <c r="DP943" s="70"/>
      <c r="DQ943" s="70"/>
      <c r="DR943" s="70"/>
      <c r="DS943" s="70"/>
      <c r="DT943" s="70">
        <f t="shared" si="861"/>
        <v>0</v>
      </c>
      <c r="DU943" s="70">
        <f t="shared" si="862"/>
        <v>0</v>
      </c>
      <c r="DV943" s="70"/>
      <c r="DW943" s="70"/>
      <c r="DX943" s="70"/>
      <c r="DY943" s="70"/>
      <c r="DZ943" s="70"/>
      <c r="EA943" s="70"/>
    </row>
    <row r="944" spans="18:131" x14ac:dyDescent="0.25">
      <c r="R944" s="70"/>
      <c r="S944" s="70"/>
      <c r="T944" s="99" t="s">
        <v>2029</v>
      </c>
      <c r="U944" s="146" t="s">
        <v>2030</v>
      </c>
      <c r="V944" s="70"/>
      <c r="W944" s="70"/>
      <c r="X944" s="70"/>
      <c r="Y944" s="70"/>
      <c r="AG944" s="135"/>
      <c r="AH944" s="70"/>
      <c r="AI944" s="99"/>
      <c r="AJ944" s="70"/>
      <c r="AK944" s="70"/>
      <c r="AL944" s="70"/>
      <c r="AM944" s="70"/>
      <c r="AN944" s="70"/>
      <c r="AO944" s="70"/>
      <c r="AP944" s="70"/>
      <c r="AQ944" s="70"/>
      <c r="AR944" s="70"/>
      <c r="AS944" s="70"/>
      <c r="AT944" s="70"/>
      <c r="AU944" s="70"/>
      <c r="AV944" s="70"/>
      <c r="AW944" s="70"/>
      <c r="AX944" s="70"/>
      <c r="AY944" s="70"/>
      <c r="AZ944" s="70"/>
      <c r="BA944" s="70"/>
      <c r="BB944" s="70"/>
      <c r="BC944" s="70"/>
      <c r="BD944" s="70"/>
      <c r="BE944" s="70" t="str">
        <f t="shared" si="860"/>
        <v/>
      </c>
      <c r="BF944" s="70">
        <v>132</v>
      </c>
      <c r="BG944" s="70"/>
      <c r="BH944" s="70"/>
      <c r="BI944" s="70"/>
      <c r="BJ944" s="70"/>
      <c r="BK944" s="70"/>
      <c r="BL944" s="70"/>
      <c r="BM944" s="70"/>
      <c r="BN944" s="70"/>
      <c r="BO944" s="70"/>
      <c r="BP944" s="70"/>
      <c r="BQ944" s="70"/>
      <c r="BR944" s="70"/>
      <c r="BS944" s="70"/>
      <c r="BT944" s="70"/>
      <c r="BU944" s="70"/>
      <c r="CT944" s="70"/>
      <c r="CU944" s="70">
        <f t="shared" si="858"/>
        <v>0</v>
      </c>
      <c r="CV944" s="70">
        <f t="shared" si="859"/>
        <v>0</v>
      </c>
      <c r="CW944" s="70"/>
      <c r="CX944" s="70"/>
      <c r="CY944" s="70"/>
      <c r="CZ944" s="70" t="e">
        <f t="shared" si="856"/>
        <v>#VALUE!</v>
      </c>
      <c r="DA944" s="70" t="e">
        <f t="shared" si="857"/>
        <v>#VALUE!</v>
      </c>
      <c r="DB944" s="70"/>
      <c r="DC944" s="70"/>
      <c r="DD944" s="70"/>
      <c r="DE944" s="70"/>
      <c r="DF944" s="70"/>
      <c r="DG944" s="70"/>
      <c r="DH944" s="70"/>
      <c r="DI944" s="70"/>
      <c r="DJ944" s="70"/>
      <c r="DK944" s="70"/>
      <c r="DL944" s="70"/>
      <c r="DM944" s="70"/>
      <c r="DN944" s="70"/>
      <c r="DO944" s="70"/>
      <c r="DP944" s="70"/>
      <c r="DQ944" s="70"/>
      <c r="DR944" s="70"/>
      <c r="DS944" s="70"/>
      <c r="DT944" s="70">
        <f t="shared" si="861"/>
        <v>0</v>
      </c>
      <c r="DU944" s="70">
        <f t="shared" si="862"/>
        <v>0</v>
      </c>
      <c r="DV944" s="70"/>
      <c r="DW944" s="70"/>
      <c r="DX944" s="70"/>
      <c r="DY944" s="70"/>
      <c r="DZ944" s="70"/>
      <c r="EA944" s="70"/>
    </row>
    <row r="945" spans="18:131" x14ac:dyDescent="0.25">
      <c r="R945" s="70"/>
      <c r="S945" s="70"/>
      <c r="T945" s="99" t="s">
        <v>2031</v>
      </c>
      <c r="U945" s="146" t="s">
        <v>2032</v>
      </c>
      <c r="V945" s="70"/>
      <c r="W945" s="70"/>
      <c r="X945" s="70"/>
      <c r="Y945" s="70"/>
      <c r="AG945" s="135"/>
      <c r="AH945" s="70"/>
      <c r="AI945" s="99"/>
      <c r="AJ945" s="70"/>
      <c r="AK945" s="70"/>
      <c r="AL945" s="70"/>
      <c r="AM945" s="70"/>
      <c r="AN945" s="70"/>
      <c r="AO945" s="70"/>
      <c r="AP945" s="70"/>
      <c r="AQ945" s="70"/>
      <c r="AR945" s="70"/>
      <c r="AS945" s="70"/>
      <c r="AT945" s="70"/>
      <c r="AU945" s="70"/>
      <c r="AV945" s="70"/>
      <c r="AW945" s="70"/>
      <c r="AX945" s="70"/>
      <c r="AY945" s="70"/>
      <c r="AZ945" s="70"/>
      <c r="BA945" s="70"/>
      <c r="BB945" s="70"/>
      <c r="BC945" s="70"/>
      <c r="BD945" s="70"/>
      <c r="BE945" s="70" t="str">
        <f t="shared" si="860"/>
        <v/>
      </c>
      <c r="BF945" s="70">
        <v>133</v>
      </c>
      <c r="BG945" s="70"/>
      <c r="BH945" s="70"/>
      <c r="BI945" s="70"/>
      <c r="BJ945" s="70"/>
      <c r="BK945" s="70"/>
      <c r="BL945" s="70"/>
      <c r="BM945" s="70"/>
      <c r="BN945" s="70"/>
      <c r="BO945" s="70"/>
      <c r="BP945" s="70"/>
      <c r="BQ945" s="70"/>
      <c r="BR945" s="70"/>
      <c r="BS945" s="70"/>
      <c r="BT945" s="70"/>
      <c r="BU945" s="70"/>
      <c r="CT945" s="70"/>
      <c r="CU945" s="70">
        <f t="shared" si="858"/>
        <v>0</v>
      </c>
      <c r="CV945" s="70">
        <f t="shared" si="859"/>
        <v>0</v>
      </c>
      <c r="CW945" s="70"/>
      <c r="CX945" s="70"/>
      <c r="CY945" s="70"/>
      <c r="CZ945" s="70" t="e">
        <f t="shared" si="856"/>
        <v>#VALUE!</v>
      </c>
      <c r="DA945" s="70" t="e">
        <f t="shared" si="857"/>
        <v>#VALUE!</v>
      </c>
      <c r="DB945" s="70"/>
      <c r="DC945" s="70"/>
      <c r="DD945" s="70"/>
      <c r="DE945" s="70"/>
      <c r="DF945" s="70"/>
      <c r="DG945" s="70"/>
      <c r="DH945" s="70"/>
      <c r="DI945" s="70"/>
      <c r="DJ945" s="70"/>
      <c r="DK945" s="70"/>
      <c r="DL945" s="70"/>
      <c r="DM945" s="70"/>
      <c r="DN945" s="70"/>
      <c r="DO945" s="70"/>
      <c r="DP945" s="70"/>
      <c r="DQ945" s="70"/>
      <c r="DR945" s="70"/>
      <c r="DS945" s="70"/>
      <c r="DT945" s="70">
        <f t="shared" si="861"/>
        <v>0</v>
      </c>
      <c r="DU945" s="70">
        <f t="shared" si="862"/>
        <v>0</v>
      </c>
      <c r="DV945" s="70"/>
      <c r="DW945" s="70"/>
      <c r="DX945" s="70"/>
      <c r="DY945" s="70"/>
      <c r="DZ945" s="70"/>
      <c r="EA945" s="70"/>
    </row>
    <row r="946" spans="18:131" x14ac:dyDescent="0.25">
      <c r="R946" s="70"/>
      <c r="S946" s="70"/>
      <c r="T946" s="99" t="s">
        <v>2033</v>
      </c>
      <c r="U946" s="146" t="s">
        <v>2034</v>
      </c>
      <c r="V946" s="70"/>
      <c r="W946" s="70"/>
      <c r="X946" s="70"/>
      <c r="Y946" s="70"/>
      <c r="AG946" s="135"/>
      <c r="AH946" s="70"/>
      <c r="AI946" s="99"/>
      <c r="AJ946" s="70"/>
      <c r="AK946" s="70"/>
      <c r="AL946" s="70"/>
      <c r="AM946" s="70"/>
      <c r="AN946" s="70"/>
      <c r="AO946" s="70"/>
      <c r="AP946" s="70"/>
      <c r="AQ946" s="70"/>
      <c r="AR946" s="70"/>
      <c r="AS946" s="70"/>
      <c r="AT946" s="70"/>
      <c r="AU946" s="70"/>
      <c r="AV946" s="70"/>
      <c r="AW946" s="70"/>
      <c r="AX946" s="70"/>
      <c r="AY946" s="70"/>
      <c r="AZ946" s="70"/>
      <c r="BA946" s="70"/>
      <c r="BB946" s="70"/>
      <c r="BC946" s="70"/>
      <c r="BD946" s="70"/>
      <c r="BE946" s="70" t="str">
        <f t="shared" si="860"/>
        <v/>
      </c>
      <c r="BF946" s="70">
        <v>134</v>
      </c>
      <c r="BG946" s="70"/>
      <c r="BH946" s="70"/>
      <c r="BI946" s="70"/>
      <c r="BJ946" s="70"/>
      <c r="BK946" s="70"/>
      <c r="BL946" s="70"/>
      <c r="BM946" s="70"/>
      <c r="BN946" s="70"/>
      <c r="BO946" s="70"/>
      <c r="BP946" s="70"/>
      <c r="BQ946" s="70"/>
      <c r="BR946" s="70"/>
      <c r="BS946" s="70"/>
      <c r="BT946" s="70"/>
      <c r="BU946" s="70"/>
      <c r="CT946" s="70"/>
      <c r="CU946" s="70">
        <f t="shared" si="858"/>
        <v>0</v>
      </c>
      <c r="CV946" s="70">
        <f t="shared" si="859"/>
        <v>0</v>
      </c>
      <c r="CW946" s="70"/>
      <c r="CX946" s="70"/>
      <c r="CY946" s="70"/>
      <c r="CZ946" s="70" t="e">
        <f t="shared" si="856"/>
        <v>#VALUE!</v>
      </c>
      <c r="DA946" s="70" t="e">
        <f t="shared" si="857"/>
        <v>#VALUE!</v>
      </c>
      <c r="DB946" s="70"/>
      <c r="DC946" s="70"/>
      <c r="DD946" s="70"/>
      <c r="DE946" s="70"/>
      <c r="DF946" s="70"/>
      <c r="DG946" s="70"/>
      <c r="DH946" s="70"/>
      <c r="DI946" s="70"/>
      <c r="DJ946" s="70"/>
      <c r="DK946" s="70"/>
      <c r="DL946" s="70"/>
      <c r="DM946" s="70"/>
      <c r="DN946" s="70"/>
      <c r="DO946" s="70"/>
      <c r="DP946" s="70"/>
      <c r="DQ946" s="70"/>
      <c r="DR946" s="70"/>
      <c r="DS946" s="70"/>
      <c r="DT946" s="70">
        <f t="shared" si="861"/>
        <v>0</v>
      </c>
      <c r="DU946" s="70">
        <f t="shared" si="862"/>
        <v>0</v>
      </c>
      <c r="DV946" s="70"/>
      <c r="DW946" s="70"/>
      <c r="DX946" s="70"/>
      <c r="DY946" s="70"/>
      <c r="DZ946" s="70"/>
      <c r="EA946" s="70"/>
    </row>
    <row r="947" spans="18:131" x14ac:dyDescent="0.25">
      <c r="R947" s="70"/>
      <c r="S947" s="70"/>
      <c r="T947" s="99" t="s">
        <v>2035</v>
      </c>
      <c r="U947" s="146" t="s">
        <v>2036</v>
      </c>
      <c r="V947" s="70"/>
      <c r="W947" s="70"/>
      <c r="X947" s="70"/>
      <c r="Y947" s="70"/>
      <c r="AG947" s="135"/>
      <c r="AH947" s="70"/>
      <c r="AI947" s="99"/>
      <c r="AJ947" s="70"/>
      <c r="AK947" s="70"/>
      <c r="AL947" s="70"/>
      <c r="AM947" s="70"/>
      <c r="AN947" s="70"/>
      <c r="AO947" s="70"/>
      <c r="AP947" s="70"/>
      <c r="AQ947" s="70"/>
      <c r="AR947" s="70"/>
      <c r="AS947" s="70"/>
      <c r="AT947" s="70"/>
      <c r="AU947" s="70"/>
      <c r="AV947" s="70"/>
      <c r="AW947" s="70"/>
      <c r="AX947" s="70"/>
      <c r="AY947" s="70"/>
      <c r="AZ947" s="70"/>
      <c r="BA947" s="70"/>
      <c r="BB947" s="70"/>
      <c r="BC947" s="70"/>
      <c r="BD947" s="70"/>
      <c r="BE947" s="70" t="str">
        <f t="shared" si="860"/>
        <v/>
      </c>
      <c r="BF947" s="70">
        <v>135</v>
      </c>
      <c r="BG947" s="70"/>
      <c r="BH947" s="70"/>
      <c r="BI947" s="70"/>
      <c r="BJ947" s="70"/>
      <c r="BK947" s="70"/>
      <c r="BL947" s="70"/>
      <c r="BM947" s="70"/>
      <c r="BN947" s="70"/>
      <c r="BO947" s="70"/>
      <c r="BP947" s="70"/>
      <c r="BQ947" s="70"/>
      <c r="BR947" s="70"/>
      <c r="BS947" s="70"/>
      <c r="BT947" s="70"/>
      <c r="BU947" s="70"/>
      <c r="CT947" s="70"/>
      <c r="CU947" s="70">
        <f t="shared" si="858"/>
        <v>0</v>
      </c>
      <c r="CV947" s="70">
        <f t="shared" si="859"/>
        <v>0</v>
      </c>
      <c r="CW947" s="70"/>
      <c r="CX947" s="70"/>
      <c r="CY947" s="70"/>
      <c r="CZ947" s="70" t="e">
        <f t="shared" si="856"/>
        <v>#VALUE!</v>
      </c>
      <c r="DA947" s="70" t="e">
        <f t="shared" si="857"/>
        <v>#VALUE!</v>
      </c>
      <c r="DB947" s="70"/>
      <c r="DC947" s="70"/>
      <c r="DD947" s="70"/>
      <c r="DE947" s="70"/>
      <c r="DF947" s="70"/>
      <c r="DG947" s="70"/>
      <c r="DH947" s="70"/>
      <c r="DI947" s="70"/>
      <c r="DJ947" s="70"/>
      <c r="DK947" s="70"/>
      <c r="DL947" s="70"/>
      <c r="DM947" s="70"/>
      <c r="DN947" s="70"/>
      <c r="DO947" s="70"/>
      <c r="DP947" s="70"/>
      <c r="DQ947" s="70"/>
      <c r="DR947" s="70"/>
      <c r="DS947" s="70"/>
      <c r="DT947" s="70">
        <f t="shared" si="861"/>
        <v>0</v>
      </c>
      <c r="DU947" s="70">
        <f t="shared" si="862"/>
        <v>0</v>
      </c>
      <c r="DV947" s="70"/>
      <c r="DW947" s="70"/>
      <c r="DX947" s="70"/>
      <c r="DY947" s="70"/>
      <c r="DZ947" s="70"/>
      <c r="EA947" s="70"/>
    </row>
    <row r="948" spans="18:131" x14ac:dyDescent="0.25">
      <c r="R948" s="70"/>
      <c r="S948" s="70"/>
      <c r="T948" s="99" t="s">
        <v>2037</v>
      </c>
      <c r="U948" s="146" t="s">
        <v>2038</v>
      </c>
      <c r="V948" s="70"/>
      <c r="W948" s="70"/>
      <c r="X948" s="70"/>
      <c r="Y948" s="70"/>
      <c r="AG948" s="135"/>
      <c r="AH948" s="70"/>
      <c r="AI948" s="99"/>
      <c r="AJ948" s="70"/>
      <c r="AK948" s="70"/>
      <c r="AL948" s="70"/>
      <c r="AM948" s="70"/>
      <c r="AN948" s="70"/>
      <c r="AO948" s="70"/>
      <c r="AP948" s="70"/>
      <c r="AQ948" s="70"/>
      <c r="AR948" s="70"/>
      <c r="AS948" s="70"/>
      <c r="AT948" s="70"/>
      <c r="AU948" s="70"/>
      <c r="AV948" s="70"/>
      <c r="AW948" s="70"/>
      <c r="AX948" s="70"/>
      <c r="AY948" s="70"/>
      <c r="AZ948" s="70"/>
      <c r="BA948" s="70"/>
      <c r="BB948" s="70"/>
      <c r="BC948" s="70"/>
      <c r="BD948" s="70"/>
      <c r="BE948" s="70" t="str">
        <f t="shared" si="860"/>
        <v/>
      </c>
      <c r="BF948" s="70">
        <v>136</v>
      </c>
      <c r="BG948" s="70"/>
      <c r="BH948" s="70"/>
      <c r="BI948" s="70"/>
      <c r="BJ948" s="70"/>
      <c r="BK948" s="70"/>
      <c r="BL948" s="70"/>
      <c r="BM948" s="70"/>
      <c r="BN948" s="70"/>
      <c r="BO948" s="70"/>
      <c r="BP948" s="70"/>
      <c r="BQ948" s="70"/>
      <c r="BR948" s="70"/>
      <c r="BS948" s="70"/>
      <c r="BT948" s="70"/>
      <c r="BU948" s="70"/>
      <c r="CT948" s="70"/>
      <c r="CU948" s="70">
        <f t="shared" si="858"/>
        <v>0</v>
      </c>
      <c r="CV948" s="70">
        <f t="shared" si="859"/>
        <v>0</v>
      </c>
      <c r="CW948" s="70"/>
      <c r="CX948" s="70"/>
      <c r="CY948" s="70"/>
      <c r="CZ948" s="70" t="e">
        <f t="shared" si="856"/>
        <v>#VALUE!</v>
      </c>
      <c r="DA948" s="70" t="e">
        <f t="shared" si="857"/>
        <v>#VALUE!</v>
      </c>
      <c r="DB948" s="70"/>
      <c r="DC948" s="70"/>
      <c r="DD948" s="70"/>
      <c r="DE948" s="70"/>
      <c r="DF948" s="70"/>
      <c r="DG948" s="70"/>
      <c r="DH948" s="70"/>
      <c r="DI948" s="70"/>
      <c r="DJ948" s="70"/>
      <c r="DK948" s="70"/>
      <c r="DL948" s="70"/>
      <c r="DM948" s="70"/>
      <c r="DN948" s="70"/>
      <c r="DO948" s="70"/>
      <c r="DP948" s="70"/>
      <c r="DQ948" s="70"/>
      <c r="DR948" s="70"/>
      <c r="DS948" s="70"/>
      <c r="DT948" s="70">
        <f t="shared" si="861"/>
        <v>0</v>
      </c>
      <c r="DU948" s="70">
        <f t="shared" si="862"/>
        <v>0</v>
      </c>
      <c r="DV948" s="70"/>
      <c r="DW948" s="70"/>
      <c r="DX948" s="70"/>
      <c r="DY948" s="70"/>
      <c r="DZ948" s="70"/>
      <c r="EA948" s="70"/>
    </row>
    <row r="949" spans="18:131" x14ac:dyDescent="0.25">
      <c r="R949" s="70"/>
      <c r="S949" s="70"/>
      <c r="T949" s="99" t="s">
        <v>2039</v>
      </c>
      <c r="U949" s="146" t="s">
        <v>2040</v>
      </c>
      <c r="V949" s="70"/>
      <c r="W949" s="70"/>
      <c r="X949" s="70"/>
      <c r="Y949" s="70"/>
      <c r="AG949" s="135"/>
      <c r="AH949" s="70"/>
      <c r="AI949" s="99"/>
      <c r="AJ949" s="70"/>
      <c r="AK949" s="70"/>
      <c r="AL949" s="70"/>
      <c r="AM949" s="70"/>
      <c r="AN949" s="70"/>
      <c r="AO949" s="70"/>
      <c r="AP949" s="70"/>
      <c r="AQ949" s="70"/>
      <c r="AR949" s="70"/>
      <c r="AS949" s="70"/>
      <c r="AT949" s="70"/>
      <c r="AU949" s="70"/>
      <c r="AV949" s="70"/>
      <c r="AW949" s="70"/>
      <c r="AX949" s="70"/>
      <c r="AY949" s="70"/>
      <c r="AZ949" s="70"/>
      <c r="BA949" s="70"/>
      <c r="BB949" s="70"/>
      <c r="BC949" s="70"/>
      <c r="BD949" s="70"/>
      <c r="BE949" s="70" t="str">
        <f t="shared" si="860"/>
        <v/>
      </c>
      <c r="BF949" s="70">
        <v>137</v>
      </c>
      <c r="BG949" s="70"/>
      <c r="BH949" s="70"/>
      <c r="BI949" s="70"/>
      <c r="BJ949" s="70"/>
      <c r="BK949" s="70"/>
      <c r="BL949" s="70"/>
      <c r="BM949" s="70"/>
      <c r="BN949" s="70"/>
      <c r="BO949" s="70"/>
      <c r="BP949" s="70"/>
      <c r="BQ949" s="70"/>
      <c r="BR949" s="70"/>
      <c r="BS949" s="70"/>
      <c r="BT949" s="70"/>
      <c r="BU949" s="70"/>
      <c r="CT949" s="70"/>
      <c r="CU949" s="70">
        <f t="shared" si="858"/>
        <v>0</v>
      </c>
      <c r="CV949" s="70">
        <f t="shared" si="859"/>
        <v>0</v>
      </c>
      <c r="CW949" s="70"/>
      <c r="CX949" s="70"/>
      <c r="CY949" s="70"/>
      <c r="CZ949" s="70" t="e">
        <f t="shared" si="856"/>
        <v>#VALUE!</v>
      </c>
      <c r="DA949" s="70" t="e">
        <f t="shared" si="857"/>
        <v>#VALUE!</v>
      </c>
      <c r="DB949" s="70"/>
      <c r="DC949" s="70"/>
      <c r="DD949" s="70"/>
      <c r="DE949" s="70"/>
      <c r="DF949" s="70"/>
      <c r="DG949" s="70"/>
      <c r="DH949" s="70"/>
      <c r="DI949" s="70"/>
      <c r="DJ949" s="70"/>
      <c r="DK949" s="70"/>
      <c r="DL949" s="70"/>
      <c r="DM949" s="70"/>
      <c r="DN949" s="70"/>
      <c r="DO949" s="70"/>
      <c r="DP949" s="70"/>
      <c r="DQ949" s="70"/>
      <c r="DR949" s="70"/>
      <c r="DS949" s="70"/>
      <c r="DT949" s="70">
        <f t="shared" si="861"/>
        <v>0</v>
      </c>
      <c r="DU949" s="70">
        <f t="shared" si="862"/>
        <v>0</v>
      </c>
      <c r="DV949" s="70"/>
      <c r="DW949" s="70"/>
      <c r="DX949" s="70"/>
      <c r="DY949" s="70"/>
      <c r="DZ949" s="70"/>
      <c r="EA949" s="70"/>
    </row>
    <row r="950" spans="18:131" x14ac:dyDescent="0.25">
      <c r="R950" s="70"/>
      <c r="S950" s="70"/>
      <c r="T950" s="99" t="s">
        <v>2041</v>
      </c>
      <c r="U950" s="146" t="s">
        <v>2042</v>
      </c>
      <c r="V950" s="70"/>
      <c r="W950" s="70"/>
      <c r="X950" s="70"/>
      <c r="Y950" s="70"/>
      <c r="AG950" s="135"/>
      <c r="AH950" s="70"/>
      <c r="AI950" s="99"/>
      <c r="AJ950" s="70"/>
      <c r="AK950" s="70"/>
      <c r="AL950" s="70"/>
      <c r="AM950" s="70"/>
      <c r="AN950" s="70"/>
      <c r="AO950" s="70"/>
      <c r="AP950" s="70"/>
      <c r="AQ950" s="70"/>
      <c r="AR950" s="70"/>
      <c r="AS950" s="70"/>
      <c r="AT950" s="70"/>
      <c r="AU950" s="70"/>
      <c r="AV950" s="70"/>
      <c r="AW950" s="70"/>
      <c r="AX950" s="70"/>
      <c r="AY950" s="70"/>
      <c r="AZ950" s="70"/>
      <c r="BA950" s="70"/>
      <c r="BB950" s="70"/>
      <c r="BC950" s="70"/>
      <c r="BD950" s="70"/>
      <c r="BE950" s="70" t="str">
        <f t="shared" si="860"/>
        <v/>
      </c>
      <c r="BF950" s="70">
        <v>138</v>
      </c>
      <c r="BG950" s="70"/>
      <c r="BH950" s="70"/>
      <c r="BI950" s="70"/>
      <c r="BJ950" s="70"/>
      <c r="BK950" s="70"/>
      <c r="BL950" s="70"/>
      <c r="BM950" s="70"/>
      <c r="BN950" s="70"/>
      <c r="BO950" s="70"/>
      <c r="BP950" s="70"/>
      <c r="BQ950" s="70"/>
      <c r="BR950" s="70"/>
      <c r="BS950" s="70"/>
      <c r="BT950" s="70"/>
      <c r="BU950" s="70"/>
      <c r="CT950" s="70"/>
      <c r="CU950" s="70">
        <f t="shared" si="858"/>
        <v>0</v>
      </c>
      <c r="CV950" s="70">
        <f t="shared" si="859"/>
        <v>0</v>
      </c>
      <c r="CW950" s="70"/>
      <c r="CX950" s="70"/>
      <c r="CY950" s="70"/>
      <c r="CZ950" s="70" t="e">
        <f t="shared" si="856"/>
        <v>#VALUE!</v>
      </c>
      <c r="DA950" s="70" t="e">
        <f t="shared" si="857"/>
        <v>#VALUE!</v>
      </c>
      <c r="DB950" s="70"/>
      <c r="DC950" s="70"/>
      <c r="DD950" s="70"/>
      <c r="DE950" s="70"/>
      <c r="DF950" s="70"/>
      <c r="DG950" s="70"/>
      <c r="DH950" s="70"/>
      <c r="DI950" s="70"/>
      <c r="DJ950" s="70"/>
      <c r="DK950" s="70"/>
      <c r="DL950" s="70"/>
      <c r="DM950" s="70"/>
      <c r="DN950" s="70"/>
      <c r="DO950" s="70"/>
      <c r="DP950" s="70"/>
      <c r="DQ950" s="70"/>
      <c r="DR950" s="70"/>
      <c r="DS950" s="70"/>
      <c r="DT950" s="70">
        <f t="shared" si="861"/>
        <v>0</v>
      </c>
      <c r="DU950" s="70">
        <f t="shared" si="862"/>
        <v>0</v>
      </c>
      <c r="DV950" s="70"/>
      <c r="DW950" s="70"/>
      <c r="DX950" s="70"/>
      <c r="DY950" s="70"/>
      <c r="DZ950" s="70"/>
      <c r="EA950" s="70"/>
    </row>
    <row r="951" spans="18:131" x14ac:dyDescent="0.25">
      <c r="R951" s="70"/>
      <c r="S951" s="70"/>
      <c r="T951" s="99" t="s">
        <v>2043</v>
      </c>
      <c r="U951" s="146" t="s">
        <v>2044</v>
      </c>
      <c r="V951" s="70"/>
      <c r="W951" s="70"/>
      <c r="X951" s="70"/>
      <c r="Y951" s="70"/>
      <c r="AG951" s="135"/>
      <c r="AH951" s="70"/>
      <c r="AI951" s="99"/>
      <c r="AJ951" s="70"/>
      <c r="AK951" s="70"/>
      <c r="AL951" s="70"/>
      <c r="AM951" s="70"/>
      <c r="AN951" s="70"/>
      <c r="AO951" s="70"/>
      <c r="AP951" s="70"/>
      <c r="AQ951" s="70"/>
      <c r="AR951" s="70"/>
      <c r="AS951" s="70"/>
      <c r="AT951" s="70"/>
      <c r="AU951" s="70"/>
      <c r="AV951" s="70"/>
      <c r="AW951" s="70"/>
      <c r="AX951" s="70"/>
      <c r="AY951" s="70"/>
      <c r="AZ951" s="70"/>
      <c r="BA951" s="70"/>
      <c r="BB951" s="70"/>
      <c r="BC951" s="70"/>
      <c r="BD951" s="70"/>
      <c r="BE951" s="70" t="str">
        <f t="shared" si="860"/>
        <v/>
      </c>
      <c r="BF951" s="70">
        <v>139</v>
      </c>
      <c r="BG951" s="70"/>
      <c r="BH951" s="70"/>
      <c r="BI951" s="70"/>
      <c r="BJ951" s="70"/>
      <c r="BK951" s="70"/>
      <c r="BL951" s="70"/>
      <c r="BM951" s="70"/>
      <c r="BN951" s="70"/>
      <c r="BO951" s="70"/>
      <c r="BP951" s="70"/>
      <c r="BQ951" s="70"/>
      <c r="BR951" s="70"/>
      <c r="BS951" s="70"/>
      <c r="BT951" s="70"/>
      <c r="BU951" s="70"/>
      <c r="CT951" s="70"/>
      <c r="CU951" s="70">
        <f t="shared" si="858"/>
        <v>0</v>
      </c>
      <c r="CV951" s="70">
        <f t="shared" si="859"/>
        <v>0</v>
      </c>
      <c r="CW951" s="70"/>
      <c r="CX951" s="70"/>
      <c r="CY951" s="70"/>
      <c r="CZ951" s="70" t="e">
        <f t="shared" si="856"/>
        <v>#VALUE!</v>
      </c>
      <c r="DA951" s="70" t="e">
        <f t="shared" si="857"/>
        <v>#VALUE!</v>
      </c>
      <c r="DB951" s="70"/>
      <c r="DC951" s="70"/>
      <c r="DD951" s="70"/>
      <c r="DE951" s="70"/>
      <c r="DF951" s="70"/>
      <c r="DG951" s="70"/>
      <c r="DH951" s="70"/>
      <c r="DI951" s="70"/>
      <c r="DJ951" s="70"/>
      <c r="DK951" s="70"/>
      <c r="DL951" s="70"/>
      <c r="DM951" s="70"/>
      <c r="DN951" s="70"/>
      <c r="DO951" s="70"/>
      <c r="DP951" s="70"/>
      <c r="DQ951" s="70"/>
      <c r="DR951" s="70"/>
      <c r="DS951" s="70"/>
      <c r="DT951" s="70">
        <f t="shared" si="861"/>
        <v>0</v>
      </c>
      <c r="DU951" s="70">
        <f t="shared" si="862"/>
        <v>0</v>
      </c>
      <c r="DV951" s="70"/>
      <c r="DW951" s="70"/>
      <c r="DX951" s="70"/>
      <c r="DY951" s="70"/>
      <c r="DZ951" s="70"/>
      <c r="EA951" s="70"/>
    </row>
    <row r="952" spans="18:131" x14ac:dyDescent="0.25">
      <c r="R952" s="70"/>
      <c r="S952" s="70"/>
      <c r="T952" s="99" t="s">
        <v>2045</v>
      </c>
      <c r="U952" s="146" t="s">
        <v>2046</v>
      </c>
      <c r="V952" s="70"/>
      <c r="W952" s="70"/>
      <c r="X952" s="70"/>
      <c r="Y952" s="70"/>
      <c r="AG952" s="135"/>
      <c r="AH952" s="70"/>
      <c r="AI952" s="99"/>
      <c r="AJ952" s="70"/>
      <c r="AK952" s="70"/>
      <c r="AL952" s="70"/>
      <c r="AM952" s="70"/>
      <c r="AN952" s="70"/>
      <c r="AO952" s="70"/>
      <c r="AP952" s="70"/>
      <c r="AQ952" s="70"/>
      <c r="AR952" s="70"/>
      <c r="AS952" s="70"/>
      <c r="AT952" s="70"/>
      <c r="AU952" s="70"/>
      <c r="AV952" s="70"/>
      <c r="AW952" s="70"/>
      <c r="AX952" s="70"/>
      <c r="AY952" s="70"/>
      <c r="AZ952" s="70"/>
      <c r="BA952" s="70"/>
      <c r="BB952" s="70"/>
      <c r="BC952" s="70"/>
      <c r="BD952" s="70"/>
      <c r="BE952" s="70" t="str">
        <f t="shared" si="860"/>
        <v/>
      </c>
      <c r="BF952" s="70">
        <v>140</v>
      </c>
      <c r="BG952" s="70"/>
      <c r="BH952" s="70"/>
      <c r="BI952" s="70"/>
      <c r="BJ952" s="70"/>
      <c r="BK952" s="70"/>
      <c r="BL952" s="70"/>
      <c r="BM952" s="70"/>
      <c r="BN952" s="70"/>
      <c r="BO952" s="70"/>
      <c r="BP952" s="70"/>
      <c r="BQ952" s="70"/>
      <c r="BR952" s="70"/>
      <c r="BS952" s="70"/>
      <c r="BT952" s="70"/>
      <c r="BU952" s="70"/>
      <c r="CT952" s="70"/>
      <c r="CU952" s="70">
        <f t="shared" si="858"/>
        <v>0</v>
      </c>
      <c r="CV952" s="70">
        <f t="shared" si="859"/>
        <v>0</v>
      </c>
      <c r="CW952" s="70"/>
      <c r="CX952" s="70"/>
      <c r="CY952" s="70"/>
      <c r="CZ952" s="70" t="e">
        <f t="shared" si="856"/>
        <v>#VALUE!</v>
      </c>
      <c r="DA952" s="70" t="e">
        <f t="shared" si="857"/>
        <v>#VALUE!</v>
      </c>
      <c r="DB952" s="70"/>
      <c r="DC952" s="70"/>
      <c r="DD952" s="70"/>
      <c r="DE952" s="70"/>
      <c r="DF952" s="70"/>
      <c r="DG952" s="70"/>
      <c r="DH952" s="70"/>
      <c r="DI952" s="70"/>
      <c r="DJ952" s="70"/>
      <c r="DK952" s="70"/>
      <c r="DL952" s="70"/>
      <c r="DM952" s="70"/>
      <c r="DN952" s="70"/>
      <c r="DO952" s="70"/>
      <c r="DP952" s="70"/>
      <c r="DQ952" s="70"/>
      <c r="DR952" s="70"/>
      <c r="DS952" s="70"/>
      <c r="DT952" s="70">
        <f t="shared" si="861"/>
        <v>0</v>
      </c>
      <c r="DU952" s="70">
        <f t="shared" si="862"/>
        <v>0</v>
      </c>
      <c r="DV952" s="70"/>
      <c r="DW952" s="70"/>
      <c r="DX952" s="70"/>
      <c r="DY952" s="70"/>
      <c r="DZ952" s="70"/>
      <c r="EA952" s="70"/>
    </row>
    <row r="953" spans="18:131" x14ac:dyDescent="0.25">
      <c r="R953" s="70"/>
      <c r="S953" s="70"/>
      <c r="T953" s="99" t="s">
        <v>2047</v>
      </c>
      <c r="U953" s="146" t="s">
        <v>2048</v>
      </c>
      <c r="V953" s="70"/>
      <c r="W953" s="70"/>
      <c r="X953" s="70"/>
      <c r="Y953" s="70"/>
      <c r="AG953" s="135"/>
      <c r="AH953" s="70"/>
      <c r="AI953" s="99"/>
      <c r="AJ953" s="70"/>
      <c r="AK953" s="70"/>
      <c r="AL953" s="70"/>
      <c r="AM953" s="70"/>
      <c r="AN953" s="70"/>
      <c r="AO953" s="70"/>
      <c r="AP953" s="70"/>
      <c r="AQ953" s="70"/>
      <c r="AR953" s="70"/>
      <c r="AS953" s="70"/>
      <c r="AT953" s="70"/>
      <c r="AU953" s="70"/>
      <c r="AV953" s="70"/>
      <c r="AW953" s="70"/>
      <c r="AX953" s="70"/>
      <c r="AY953" s="70"/>
      <c r="AZ953" s="70"/>
      <c r="BA953" s="70"/>
      <c r="BB953" s="70"/>
      <c r="BC953" s="70"/>
      <c r="BD953" s="70"/>
      <c r="BE953" s="70" t="str">
        <f t="shared" si="860"/>
        <v/>
      </c>
      <c r="BF953" s="70">
        <v>141</v>
      </c>
      <c r="BG953" s="70"/>
      <c r="BH953" s="70"/>
      <c r="BI953" s="70"/>
      <c r="BJ953" s="70"/>
      <c r="BK953" s="70"/>
      <c r="BL953" s="70"/>
      <c r="BM953" s="70"/>
      <c r="BN953" s="70"/>
      <c r="BO953" s="70"/>
      <c r="BP953" s="70"/>
      <c r="BQ953" s="70"/>
      <c r="BR953" s="70"/>
      <c r="BS953" s="70"/>
      <c r="BT953" s="70"/>
      <c r="BU953" s="70"/>
      <c r="CT953" s="70"/>
      <c r="CU953" s="70">
        <f t="shared" si="858"/>
        <v>0</v>
      </c>
      <c r="CV953" s="70">
        <f t="shared" si="859"/>
        <v>0</v>
      </c>
      <c r="CW953" s="70"/>
      <c r="CX953" s="70"/>
      <c r="CY953" s="70"/>
      <c r="CZ953" s="70" t="e">
        <f t="shared" si="856"/>
        <v>#VALUE!</v>
      </c>
      <c r="DA953" s="70" t="e">
        <f t="shared" si="857"/>
        <v>#VALUE!</v>
      </c>
      <c r="DB953" s="70"/>
      <c r="DC953" s="70"/>
      <c r="DD953" s="70"/>
      <c r="DE953" s="70"/>
      <c r="DF953" s="70"/>
      <c r="DG953" s="70"/>
      <c r="DH953" s="70"/>
      <c r="DI953" s="70"/>
      <c r="DJ953" s="70"/>
      <c r="DK953" s="70"/>
      <c r="DL953" s="70"/>
      <c r="DM953" s="70"/>
      <c r="DN953" s="70"/>
      <c r="DO953" s="70"/>
      <c r="DP953" s="70"/>
      <c r="DQ953" s="70"/>
      <c r="DR953" s="70"/>
      <c r="DS953" s="70"/>
      <c r="DT953" s="70">
        <f t="shared" si="861"/>
        <v>0</v>
      </c>
      <c r="DU953" s="70">
        <f t="shared" si="862"/>
        <v>0</v>
      </c>
      <c r="DV953" s="70"/>
      <c r="DW953" s="70"/>
      <c r="DX953" s="70"/>
      <c r="DY953" s="70"/>
      <c r="DZ953" s="70"/>
      <c r="EA953" s="70"/>
    </row>
    <row r="954" spans="18:131" x14ac:dyDescent="0.25">
      <c r="R954" s="70"/>
      <c r="S954" s="70"/>
      <c r="T954" s="99" t="s">
        <v>2049</v>
      </c>
      <c r="U954" s="146" t="s">
        <v>2050</v>
      </c>
      <c r="V954" s="70"/>
      <c r="W954" s="70"/>
      <c r="X954" s="70"/>
      <c r="Y954" s="70"/>
      <c r="AG954" s="135"/>
      <c r="AH954" s="70"/>
      <c r="AI954" s="99"/>
      <c r="AJ954" s="70"/>
      <c r="AK954" s="70"/>
      <c r="AL954" s="70"/>
      <c r="AM954" s="70"/>
      <c r="AN954" s="70"/>
      <c r="AO954" s="70"/>
      <c r="AP954" s="70"/>
      <c r="AQ954" s="70"/>
      <c r="AR954" s="70"/>
      <c r="AS954" s="70"/>
      <c r="AT954" s="70"/>
      <c r="AU954" s="70"/>
      <c r="AV954" s="70"/>
      <c r="AW954" s="70"/>
      <c r="AX954" s="70"/>
      <c r="AY954" s="70"/>
      <c r="AZ954" s="70"/>
      <c r="BA954" s="70"/>
      <c r="BB954" s="70"/>
      <c r="BC954" s="70"/>
      <c r="BD954" s="70"/>
      <c r="BE954" s="70" t="str">
        <f t="shared" si="860"/>
        <v/>
      </c>
      <c r="BF954" s="70">
        <v>142</v>
      </c>
      <c r="BG954" s="70"/>
      <c r="BH954" s="70"/>
      <c r="BI954" s="70"/>
      <c r="BJ954" s="70"/>
      <c r="BK954" s="70"/>
      <c r="BL954" s="70"/>
      <c r="BM954" s="70"/>
      <c r="BN954" s="70"/>
      <c r="BO954" s="70"/>
      <c r="BP954" s="70"/>
      <c r="BQ954" s="70"/>
      <c r="BR954" s="70"/>
      <c r="BS954" s="70"/>
      <c r="BT954" s="70"/>
      <c r="BU954" s="70"/>
      <c r="CT954" s="70"/>
      <c r="CU954" s="70">
        <f t="shared" si="858"/>
        <v>0</v>
      </c>
      <c r="CV954" s="70">
        <f t="shared" si="859"/>
        <v>0</v>
      </c>
      <c r="CW954" s="70"/>
      <c r="CX954" s="70"/>
      <c r="CY954" s="70"/>
      <c r="CZ954" s="70" t="e">
        <f t="shared" si="856"/>
        <v>#VALUE!</v>
      </c>
      <c r="DA954" s="70" t="e">
        <f t="shared" si="857"/>
        <v>#VALUE!</v>
      </c>
      <c r="DB954" s="70"/>
      <c r="DC954" s="70"/>
      <c r="DD954" s="70"/>
      <c r="DE954" s="70"/>
      <c r="DF954" s="70"/>
      <c r="DG954" s="70"/>
      <c r="DH954" s="70"/>
      <c r="DI954" s="70"/>
      <c r="DJ954" s="70"/>
      <c r="DK954" s="70"/>
      <c r="DL954" s="70"/>
      <c r="DM954" s="70"/>
      <c r="DN954" s="70"/>
      <c r="DO954" s="70"/>
      <c r="DP954" s="70"/>
      <c r="DQ954" s="70"/>
      <c r="DR954" s="70"/>
      <c r="DS954" s="70"/>
      <c r="DT954" s="70">
        <f t="shared" si="861"/>
        <v>0</v>
      </c>
      <c r="DU954" s="70">
        <f t="shared" si="862"/>
        <v>0</v>
      </c>
      <c r="DV954" s="70"/>
      <c r="DW954" s="70"/>
      <c r="DX954" s="70"/>
      <c r="DY954" s="70"/>
      <c r="DZ954" s="70"/>
      <c r="EA954" s="70"/>
    </row>
    <row r="955" spans="18:131" x14ac:dyDescent="0.25">
      <c r="R955" s="70"/>
      <c r="S955" s="70"/>
      <c r="T955" s="99" t="s">
        <v>2051</v>
      </c>
      <c r="U955" s="146" t="s">
        <v>2052</v>
      </c>
      <c r="V955" s="70"/>
      <c r="W955" s="70"/>
      <c r="X955" s="70"/>
      <c r="Y955" s="70"/>
      <c r="AG955" s="135"/>
      <c r="AH955" s="70"/>
      <c r="AI955" s="99"/>
      <c r="AJ955" s="70"/>
      <c r="AK955" s="70"/>
      <c r="AL955" s="70"/>
      <c r="AM955" s="70"/>
      <c r="AN955" s="70"/>
      <c r="AO955" s="70"/>
      <c r="AP955" s="70"/>
      <c r="AQ955" s="70"/>
      <c r="AR955" s="70"/>
      <c r="AS955" s="70"/>
      <c r="AT955" s="70"/>
      <c r="AU955" s="70"/>
      <c r="AV955" s="70"/>
      <c r="AW955" s="70"/>
      <c r="AX955" s="70"/>
      <c r="AY955" s="70"/>
      <c r="AZ955" s="70"/>
      <c r="BA955" s="70"/>
      <c r="BB955" s="70"/>
      <c r="BC955" s="70"/>
      <c r="BD955" s="70"/>
      <c r="BE955" s="70" t="str">
        <f t="shared" si="860"/>
        <v/>
      </c>
      <c r="BF955" s="70">
        <v>143</v>
      </c>
      <c r="BG955" s="70"/>
      <c r="BH955" s="70"/>
      <c r="BI955" s="70"/>
      <c r="BJ955" s="70"/>
      <c r="BK955" s="70"/>
      <c r="BL955" s="70"/>
      <c r="BM955" s="70"/>
      <c r="BN955" s="70"/>
      <c r="BO955" s="70"/>
      <c r="BP955" s="70"/>
      <c r="BQ955" s="70"/>
      <c r="BR955" s="70"/>
      <c r="BS955" s="70"/>
      <c r="BT955" s="70"/>
      <c r="BU955" s="70"/>
      <c r="CT955" s="70"/>
      <c r="CU955" s="70">
        <f t="shared" si="858"/>
        <v>0</v>
      </c>
      <c r="CV955" s="70">
        <f t="shared" si="859"/>
        <v>0</v>
      </c>
      <c r="CW955" s="70"/>
      <c r="CX955" s="70"/>
      <c r="CY955" s="70"/>
      <c r="CZ955" s="70" t="e">
        <f t="shared" si="856"/>
        <v>#VALUE!</v>
      </c>
      <c r="DA955" s="70" t="e">
        <f t="shared" si="857"/>
        <v>#VALUE!</v>
      </c>
      <c r="DB955" s="70"/>
      <c r="DC955" s="70"/>
      <c r="DD955" s="70"/>
      <c r="DE955" s="70"/>
      <c r="DF955" s="70"/>
      <c r="DG955" s="70"/>
      <c r="DH955" s="70"/>
      <c r="DI955" s="70"/>
      <c r="DJ955" s="70"/>
      <c r="DK955" s="70"/>
      <c r="DL955" s="70"/>
      <c r="DM955" s="70"/>
      <c r="DN955" s="70"/>
      <c r="DO955" s="70"/>
      <c r="DP955" s="70"/>
      <c r="DQ955" s="70"/>
      <c r="DR955" s="70"/>
      <c r="DS955" s="70"/>
      <c r="DT955" s="70">
        <f t="shared" si="861"/>
        <v>0</v>
      </c>
      <c r="DU955" s="70">
        <f t="shared" si="862"/>
        <v>0</v>
      </c>
      <c r="DV955" s="70"/>
      <c r="DW955" s="70"/>
      <c r="DX955" s="70"/>
      <c r="DY955" s="70"/>
      <c r="DZ955" s="70"/>
      <c r="EA955" s="70"/>
    </row>
    <row r="956" spans="18:131" x14ac:dyDescent="0.25">
      <c r="R956" s="70"/>
      <c r="S956" s="70"/>
      <c r="T956" s="99" t="s">
        <v>2053</v>
      </c>
      <c r="U956" s="146" t="s">
        <v>2054</v>
      </c>
      <c r="V956" s="70"/>
      <c r="W956" s="70"/>
      <c r="X956" s="70"/>
      <c r="Y956" s="70"/>
      <c r="AG956" s="135"/>
      <c r="AH956" s="70"/>
      <c r="AI956" s="99"/>
      <c r="AJ956" s="70"/>
      <c r="AK956" s="70"/>
      <c r="AL956" s="70"/>
      <c r="AM956" s="70"/>
      <c r="AN956" s="70"/>
      <c r="AO956" s="70"/>
      <c r="AP956" s="70"/>
      <c r="AQ956" s="70"/>
      <c r="AR956" s="70"/>
      <c r="AS956" s="70"/>
      <c r="AT956" s="70"/>
      <c r="AU956" s="70"/>
      <c r="AV956" s="70"/>
      <c r="AW956" s="70"/>
      <c r="AX956" s="70"/>
      <c r="AY956" s="70"/>
      <c r="AZ956" s="70"/>
      <c r="BA956" s="70"/>
      <c r="BB956" s="70"/>
      <c r="BC956" s="70"/>
      <c r="BD956" s="70"/>
      <c r="BE956" s="70" t="str">
        <f t="shared" si="860"/>
        <v/>
      </c>
      <c r="BF956" s="70">
        <v>144</v>
      </c>
      <c r="BG956" s="70"/>
      <c r="BH956" s="70"/>
      <c r="BI956" s="70"/>
      <c r="BJ956" s="70"/>
      <c r="BK956" s="70"/>
      <c r="BL956" s="70"/>
      <c r="BM956" s="70"/>
      <c r="BN956" s="70"/>
      <c r="BO956" s="70"/>
      <c r="BP956" s="70"/>
      <c r="BQ956" s="70"/>
      <c r="BR956" s="70"/>
      <c r="BS956" s="70"/>
      <c r="BT956" s="70"/>
      <c r="BU956" s="70"/>
      <c r="CT956" s="70"/>
      <c r="CU956" s="70">
        <f t="shared" si="858"/>
        <v>0</v>
      </c>
      <c r="CV956" s="70">
        <f t="shared" si="859"/>
        <v>0</v>
      </c>
      <c r="CW956" s="70"/>
      <c r="CX956" s="70"/>
      <c r="CY956" s="70"/>
      <c r="CZ956" s="70" t="e">
        <f t="shared" si="856"/>
        <v>#VALUE!</v>
      </c>
      <c r="DA956" s="70" t="e">
        <f t="shared" si="857"/>
        <v>#VALUE!</v>
      </c>
      <c r="DB956" s="70"/>
      <c r="DC956" s="70"/>
      <c r="DD956" s="70"/>
      <c r="DE956" s="70"/>
      <c r="DF956" s="70"/>
      <c r="DG956" s="70"/>
      <c r="DH956" s="70"/>
      <c r="DI956" s="70"/>
      <c r="DJ956" s="70"/>
      <c r="DK956" s="70"/>
      <c r="DL956" s="70"/>
      <c r="DM956" s="70"/>
      <c r="DN956" s="70"/>
      <c r="DO956" s="70"/>
      <c r="DP956" s="70"/>
      <c r="DQ956" s="70"/>
      <c r="DR956" s="70"/>
      <c r="DS956" s="70"/>
      <c r="DT956" s="70">
        <f t="shared" si="861"/>
        <v>0</v>
      </c>
      <c r="DU956" s="70">
        <f t="shared" si="862"/>
        <v>0</v>
      </c>
      <c r="DV956" s="70"/>
      <c r="DW956" s="70"/>
      <c r="DX956" s="70"/>
      <c r="DY956" s="70"/>
      <c r="DZ956" s="70"/>
      <c r="EA956" s="70"/>
    </row>
    <row r="957" spans="18:131" x14ac:dyDescent="0.25">
      <c r="R957" s="70"/>
      <c r="S957" s="70"/>
      <c r="T957" s="99" t="s">
        <v>2055</v>
      </c>
      <c r="U957" s="146" t="s">
        <v>2056</v>
      </c>
      <c r="V957" s="70"/>
      <c r="W957" s="70"/>
      <c r="X957" s="70"/>
      <c r="Y957" s="70"/>
      <c r="AG957" s="135"/>
      <c r="AH957" s="70"/>
      <c r="AI957" s="99"/>
      <c r="AJ957" s="70"/>
      <c r="AK957" s="70"/>
      <c r="AL957" s="70"/>
      <c r="AM957" s="70"/>
      <c r="AN957" s="70"/>
      <c r="AO957" s="70"/>
      <c r="AP957" s="70"/>
      <c r="AQ957" s="70"/>
      <c r="AR957" s="70"/>
      <c r="AS957" s="70"/>
      <c r="AT957" s="70"/>
      <c r="AU957" s="70"/>
      <c r="AV957" s="70"/>
      <c r="AW957" s="70"/>
      <c r="AX957" s="70"/>
      <c r="AY957" s="70"/>
      <c r="AZ957" s="70"/>
      <c r="BA957" s="70"/>
      <c r="BB957" s="70"/>
      <c r="BC957" s="70"/>
      <c r="BD957" s="70"/>
      <c r="BE957" s="70" t="str">
        <f t="shared" si="860"/>
        <v/>
      </c>
      <c r="BF957" s="70">
        <v>145</v>
      </c>
      <c r="BG957" s="70"/>
      <c r="BH957" s="70"/>
      <c r="BI957" s="70"/>
      <c r="BJ957" s="70"/>
      <c r="BK957" s="70"/>
      <c r="BL957" s="70"/>
      <c r="BM957" s="70"/>
      <c r="BN957" s="70"/>
      <c r="BO957" s="70"/>
      <c r="BP957" s="70"/>
      <c r="BQ957" s="70"/>
      <c r="BR957" s="70"/>
      <c r="BS957" s="70"/>
      <c r="BT957" s="70"/>
      <c r="BU957" s="70"/>
      <c r="CT957" s="70"/>
      <c r="CU957" s="70">
        <f t="shared" si="858"/>
        <v>0</v>
      </c>
      <c r="CV957" s="70">
        <f t="shared" si="859"/>
        <v>0</v>
      </c>
      <c r="CW957" s="70"/>
      <c r="CX957" s="70"/>
      <c r="CY957" s="70"/>
      <c r="CZ957" s="70" t="e">
        <f t="shared" si="856"/>
        <v>#VALUE!</v>
      </c>
      <c r="DA957" s="70" t="e">
        <f t="shared" si="857"/>
        <v>#VALUE!</v>
      </c>
      <c r="DB957" s="70"/>
      <c r="DC957" s="70"/>
      <c r="DD957" s="70"/>
      <c r="DE957" s="70"/>
      <c r="DF957" s="70"/>
      <c r="DG957" s="70"/>
      <c r="DH957" s="70"/>
      <c r="DI957" s="70"/>
      <c r="DJ957" s="70"/>
      <c r="DK957" s="70"/>
      <c r="DL957" s="70"/>
      <c r="DM957" s="70"/>
      <c r="DN957" s="70"/>
      <c r="DO957" s="70"/>
      <c r="DP957" s="70"/>
      <c r="DQ957" s="70"/>
      <c r="DR957" s="70"/>
      <c r="DS957" s="70"/>
      <c r="DT957" s="70">
        <f t="shared" si="861"/>
        <v>0</v>
      </c>
      <c r="DU957" s="70">
        <f t="shared" si="862"/>
        <v>0</v>
      </c>
      <c r="DV957" s="70"/>
      <c r="DW957" s="70"/>
      <c r="DX957" s="70"/>
      <c r="DY957" s="70"/>
      <c r="DZ957" s="70"/>
      <c r="EA957" s="70"/>
    </row>
    <row r="958" spans="18:131" x14ac:dyDescent="0.25">
      <c r="R958" s="70"/>
      <c r="S958" s="70"/>
      <c r="T958" s="99" t="s">
        <v>2057</v>
      </c>
      <c r="U958" s="146" t="s">
        <v>2058</v>
      </c>
      <c r="V958" s="70"/>
      <c r="W958" s="70"/>
      <c r="X958" s="70"/>
      <c r="Y958" s="70"/>
      <c r="AG958" s="135"/>
      <c r="AH958" s="70"/>
      <c r="AI958" s="99"/>
      <c r="AJ958" s="70"/>
      <c r="AK958" s="70"/>
      <c r="AL958" s="70"/>
      <c r="AM958" s="70"/>
      <c r="AN958" s="70"/>
      <c r="AO958" s="70"/>
      <c r="AP958" s="70"/>
      <c r="AQ958" s="70"/>
      <c r="AR958" s="70"/>
      <c r="AS958" s="70"/>
      <c r="AT958" s="70"/>
      <c r="AU958" s="70"/>
      <c r="AV958" s="70"/>
      <c r="AW958" s="70"/>
      <c r="AX958" s="70"/>
      <c r="AY958" s="70"/>
      <c r="AZ958" s="70"/>
      <c r="BA958" s="70"/>
      <c r="BB958" s="70"/>
      <c r="BC958" s="70"/>
      <c r="BD958" s="70"/>
      <c r="BE958" s="70" t="str">
        <f t="shared" si="860"/>
        <v/>
      </c>
      <c r="BF958" s="70">
        <v>146</v>
      </c>
      <c r="BG958" s="70"/>
      <c r="BH958" s="70"/>
      <c r="BI958" s="70"/>
      <c r="BJ958" s="70"/>
      <c r="BK958" s="70"/>
      <c r="BL958" s="70"/>
      <c r="BM958" s="70"/>
      <c r="BN958" s="70"/>
      <c r="BO958" s="70"/>
      <c r="BP958" s="70"/>
      <c r="BQ958" s="70"/>
      <c r="BR958" s="70"/>
      <c r="BS958" s="70"/>
      <c r="BT958" s="70"/>
      <c r="BU958" s="70"/>
      <c r="CT958" s="70"/>
      <c r="CU958" s="70">
        <f t="shared" si="858"/>
        <v>0</v>
      </c>
      <c r="CV958" s="70">
        <f t="shared" si="859"/>
        <v>0</v>
      </c>
      <c r="CW958" s="70"/>
      <c r="CX958" s="70"/>
      <c r="CY958" s="70"/>
      <c r="CZ958" s="70" t="e">
        <f t="shared" ref="CZ958:CZ1021" si="863">TEXT($I$3,"00000")&lt;&gt;MID(F157,1,SEARCH("/",F157)-1)</f>
        <v>#VALUE!</v>
      </c>
      <c r="DA958" s="70" t="e">
        <f t="shared" ref="DA958:DA1021" si="864">MID(F157,1,SEARCH("/",F157)-1)</f>
        <v>#VALUE!</v>
      </c>
      <c r="DB958" s="70"/>
      <c r="DC958" s="70"/>
      <c r="DD958" s="70"/>
      <c r="DE958" s="70"/>
      <c r="DF958" s="70"/>
      <c r="DG958" s="70"/>
      <c r="DH958" s="70"/>
      <c r="DI958" s="70"/>
      <c r="DJ958" s="70"/>
      <c r="DK958" s="70"/>
      <c r="DL958" s="70"/>
      <c r="DM958" s="70"/>
      <c r="DN958" s="70"/>
      <c r="DO958" s="70"/>
      <c r="DP958" s="70"/>
      <c r="DQ958" s="70"/>
      <c r="DR958" s="70"/>
      <c r="DS958" s="70"/>
      <c r="DT958" s="70">
        <f t="shared" si="861"/>
        <v>0</v>
      </c>
      <c r="DU958" s="70">
        <f t="shared" si="862"/>
        <v>0</v>
      </c>
      <c r="DV958" s="70"/>
      <c r="DW958" s="70"/>
      <c r="DX958" s="70"/>
      <c r="DY958" s="70"/>
      <c r="DZ958" s="70"/>
      <c r="EA958" s="70"/>
    </row>
    <row r="959" spans="18:131" x14ac:dyDescent="0.25">
      <c r="R959" s="70"/>
      <c r="S959" s="70"/>
      <c r="T959" s="99" t="s">
        <v>2059</v>
      </c>
      <c r="U959" s="146" t="s">
        <v>2060</v>
      </c>
      <c r="V959" s="70"/>
      <c r="W959" s="70"/>
      <c r="X959" s="70"/>
      <c r="Y959" s="70"/>
      <c r="AG959" s="135"/>
      <c r="AH959" s="70"/>
      <c r="AI959" s="99"/>
      <c r="AJ959" s="70"/>
      <c r="AK959" s="70"/>
      <c r="AL959" s="70"/>
      <c r="AM959" s="70"/>
      <c r="AN959" s="70"/>
      <c r="AO959" s="70"/>
      <c r="AP959" s="70"/>
      <c r="AQ959" s="70"/>
      <c r="AR959" s="70"/>
      <c r="AS959" s="70"/>
      <c r="AT959" s="70"/>
      <c r="AU959" s="70"/>
      <c r="AV959" s="70"/>
      <c r="AW959" s="70"/>
      <c r="AX959" s="70"/>
      <c r="AY959" s="70"/>
      <c r="AZ959" s="70"/>
      <c r="BA959" s="70"/>
      <c r="BB959" s="70"/>
      <c r="BC959" s="70"/>
      <c r="BD959" s="70"/>
      <c r="BE959" s="70" t="str">
        <f t="shared" si="860"/>
        <v/>
      </c>
      <c r="BF959" s="70">
        <v>147</v>
      </c>
      <c r="BG959" s="70"/>
      <c r="BH959" s="70"/>
      <c r="BI959" s="70"/>
      <c r="BJ959" s="70"/>
      <c r="BK959" s="70"/>
      <c r="BL959" s="70"/>
      <c r="BM959" s="70"/>
      <c r="BN959" s="70"/>
      <c r="BO959" s="70"/>
      <c r="BP959" s="70"/>
      <c r="BQ959" s="70"/>
      <c r="BR959" s="70"/>
      <c r="BS959" s="70"/>
      <c r="BT959" s="70"/>
      <c r="BU959" s="70"/>
      <c r="CT959" s="70"/>
      <c r="CU959" s="70">
        <f t="shared" si="858"/>
        <v>0</v>
      </c>
      <c r="CV959" s="70">
        <f t="shared" si="859"/>
        <v>0</v>
      </c>
      <c r="CW959" s="70"/>
      <c r="CX959" s="70"/>
      <c r="CY959" s="70"/>
      <c r="CZ959" s="70" t="e">
        <f t="shared" si="863"/>
        <v>#VALUE!</v>
      </c>
      <c r="DA959" s="70" t="e">
        <f t="shared" si="864"/>
        <v>#VALUE!</v>
      </c>
      <c r="DB959" s="70"/>
      <c r="DC959" s="70"/>
      <c r="DD959" s="70"/>
      <c r="DE959" s="70"/>
      <c r="DF959" s="70"/>
      <c r="DG959" s="70"/>
      <c r="DH959" s="70"/>
      <c r="DI959" s="70"/>
      <c r="DJ959" s="70"/>
      <c r="DK959" s="70"/>
      <c r="DL959" s="70"/>
      <c r="DM959" s="70"/>
      <c r="DN959" s="70"/>
      <c r="DO959" s="70"/>
      <c r="DP959" s="70"/>
      <c r="DQ959" s="70"/>
      <c r="DR959" s="70"/>
      <c r="DS959" s="70"/>
      <c r="DT959" s="70">
        <f t="shared" si="861"/>
        <v>0</v>
      </c>
      <c r="DU959" s="70">
        <f t="shared" si="862"/>
        <v>0</v>
      </c>
      <c r="DV959" s="70"/>
      <c r="DW959" s="70"/>
      <c r="DX959" s="70"/>
      <c r="DY959" s="70"/>
      <c r="DZ959" s="70"/>
      <c r="EA959" s="70"/>
    </row>
    <row r="960" spans="18:131" x14ac:dyDescent="0.25">
      <c r="R960" s="70"/>
      <c r="S960" s="70"/>
      <c r="T960" s="99" t="s">
        <v>2061</v>
      </c>
      <c r="U960" s="146" t="s">
        <v>2062</v>
      </c>
      <c r="V960" s="70"/>
      <c r="W960" s="70"/>
      <c r="X960" s="70"/>
      <c r="Y960" s="70"/>
      <c r="AG960" s="135"/>
      <c r="AH960" s="70"/>
      <c r="AI960" s="99"/>
      <c r="AJ960" s="70"/>
      <c r="AK960" s="70"/>
      <c r="AL960" s="70"/>
      <c r="AM960" s="70"/>
      <c r="AN960" s="70"/>
      <c r="AO960" s="70"/>
      <c r="AP960" s="70"/>
      <c r="AQ960" s="70"/>
      <c r="AR960" s="70"/>
      <c r="AS960" s="70"/>
      <c r="AT960" s="70"/>
      <c r="AU960" s="70"/>
      <c r="AV960" s="70"/>
      <c r="AW960" s="70"/>
      <c r="AX960" s="70"/>
      <c r="AY960" s="70"/>
      <c r="AZ960" s="70"/>
      <c r="BA960" s="70"/>
      <c r="BB960" s="70"/>
      <c r="BC960" s="70"/>
      <c r="BD960" s="70"/>
      <c r="BE960" s="70" t="str">
        <f t="shared" si="860"/>
        <v/>
      </c>
      <c r="BF960" s="70">
        <v>148</v>
      </c>
      <c r="BG960" s="70"/>
      <c r="BH960" s="70"/>
      <c r="BI960" s="70"/>
      <c r="BJ960" s="70"/>
      <c r="BK960" s="70"/>
      <c r="BL960" s="70"/>
      <c r="BM960" s="70"/>
      <c r="BN960" s="70"/>
      <c r="BO960" s="70"/>
      <c r="BP960" s="70"/>
      <c r="BQ960" s="70"/>
      <c r="BR960" s="70"/>
      <c r="BS960" s="70"/>
      <c r="BT960" s="70"/>
      <c r="BU960" s="70"/>
      <c r="CT960" s="70"/>
      <c r="CU960" s="70">
        <f t="shared" si="858"/>
        <v>0</v>
      </c>
      <c r="CV960" s="70">
        <f t="shared" si="859"/>
        <v>0</v>
      </c>
      <c r="CW960" s="70"/>
      <c r="CX960" s="70"/>
      <c r="CY960" s="70"/>
      <c r="CZ960" s="70" t="e">
        <f t="shared" si="863"/>
        <v>#VALUE!</v>
      </c>
      <c r="DA960" s="70" t="e">
        <f t="shared" si="864"/>
        <v>#VALUE!</v>
      </c>
      <c r="DB960" s="70"/>
      <c r="DC960" s="70"/>
      <c r="DD960" s="70"/>
      <c r="DE960" s="70"/>
      <c r="DF960" s="70"/>
      <c r="DG960" s="70"/>
      <c r="DH960" s="70"/>
      <c r="DI960" s="70"/>
      <c r="DJ960" s="70"/>
      <c r="DK960" s="70"/>
      <c r="DL960" s="70"/>
      <c r="DM960" s="70"/>
      <c r="DN960" s="70"/>
      <c r="DO960" s="70"/>
      <c r="DP960" s="70"/>
      <c r="DQ960" s="70"/>
      <c r="DR960" s="70"/>
      <c r="DS960" s="70"/>
      <c r="DT960" s="70">
        <f t="shared" si="861"/>
        <v>0</v>
      </c>
      <c r="DU960" s="70">
        <f t="shared" si="862"/>
        <v>0</v>
      </c>
      <c r="DV960" s="70"/>
      <c r="DW960" s="70"/>
      <c r="DX960" s="70"/>
      <c r="DY960" s="70"/>
      <c r="DZ960" s="70"/>
      <c r="EA960" s="70"/>
    </row>
    <row r="961" spans="18:131" x14ac:dyDescent="0.25">
      <c r="R961" s="70"/>
      <c r="S961" s="70"/>
      <c r="T961" s="99" t="s">
        <v>2063</v>
      </c>
      <c r="U961" s="146" t="s">
        <v>2064</v>
      </c>
      <c r="V961" s="70"/>
      <c r="W961" s="70"/>
      <c r="X961" s="70"/>
      <c r="Y961" s="70"/>
      <c r="AG961" s="135"/>
      <c r="AH961" s="70"/>
      <c r="AI961" s="99"/>
      <c r="AJ961" s="70"/>
      <c r="AK961" s="70"/>
      <c r="AL961" s="70"/>
      <c r="AM961" s="70"/>
      <c r="AN961" s="70"/>
      <c r="AO961" s="70"/>
      <c r="AP961" s="70"/>
      <c r="AQ961" s="70"/>
      <c r="AR961" s="70"/>
      <c r="AS961" s="70"/>
      <c r="AT961" s="70"/>
      <c r="AU961" s="70"/>
      <c r="AV961" s="70"/>
      <c r="AW961" s="70"/>
      <c r="AX961" s="70"/>
      <c r="AY961" s="70"/>
      <c r="AZ961" s="70"/>
      <c r="BA961" s="70"/>
      <c r="BB961" s="70"/>
      <c r="BC961" s="70"/>
      <c r="BD961" s="70"/>
      <c r="BE961" s="70" t="str">
        <f t="shared" si="860"/>
        <v/>
      </c>
      <c r="BF961" s="70">
        <v>149</v>
      </c>
      <c r="BG961" s="70"/>
      <c r="BH961" s="70"/>
      <c r="BI961" s="70"/>
      <c r="BJ961" s="70"/>
      <c r="BK961" s="70"/>
      <c r="BL961" s="70"/>
      <c r="BM961" s="70"/>
      <c r="BN961" s="70"/>
      <c r="BO961" s="70"/>
      <c r="BP961" s="70"/>
      <c r="BQ961" s="70"/>
      <c r="BR961" s="70"/>
      <c r="BS961" s="70"/>
      <c r="BT961" s="70"/>
      <c r="BU961" s="70"/>
      <c r="CT961" s="70"/>
      <c r="CU961" s="70">
        <f t="shared" si="858"/>
        <v>0</v>
      </c>
      <c r="CV961" s="70">
        <f t="shared" si="859"/>
        <v>0</v>
      </c>
      <c r="CW961" s="70"/>
      <c r="CX961" s="70"/>
      <c r="CY961" s="70"/>
      <c r="CZ961" s="70" t="e">
        <f t="shared" si="863"/>
        <v>#VALUE!</v>
      </c>
      <c r="DA961" s="70" t="e">
        <f t="shared" si="864"/>
        <v>#VALUE!</v>
      </c>
      <c r="DB961" s="70"/>
      <c r="DC961" s="70"/>
      <c r="DD961" s="70"/>
      <c r="DE961" s="70"/>
      <c r="DF961" s="70"/>
      <c r="DG961" s="70"/>
      <c r="DH961" s="70"/>
      <c r="DI961" s="70"/>
      <c r="DJ961" s="70"/>
      <c r="DK961" s="70"/>
      <c r="DL961" s="70"/>
      <c r="DM961" s="70"/>
      <c r="DN961" s="70"/>
      <c r="DO961" s="70"/>
      <c r="DP961" s="70"/>
      <c r="DQ961" s="70"/>
      <c r="DR961" s="70"/>
      <c r="DS961" s="70"/>
      <c r="DT961" s="70">
        <f t="shared" si="861"/>
        <v>0</v>
      </c>
      <c r="DU961" s="70">
        <f t="shared" si="862"/>
        <v>0</v>
      </c>
      <c r="DV961" s="70"/>
      <c r="DW961" s="70"/>
      <c r="DX961" s="70"/>
      <c r="DY961" s="70"/>
      <c r="DZ961" s="70"/>
      <c r="EA961" s="70"/>
    </row>
    <row r="962" spans="18:131" x14ac:dyDescent="0.25">
      <c r="R962" s="70"/>
      <c r="S962" s="70"/>
      <c r="T962" s="99" t="s">
        <v>2065</v>
      </c>
      <c r="U962" s="146" t="s">
        <v>2066</v>
      </c>
      <c r="V962" s="70"/>
      <c r="W962" s="70"/>
      <c r="X962" s="70"/>
      <c r="Y962" s="70"/>
      <c r="AG962" s="135"/>
      <c r="AH962" s="70"/>
      <c r="AI962" s="99"/>
      <c r="AJ962" s="70"/>
      <c r="AK962" s="70"/>
      <c r="AL962" s="70"/>
      <c r="AM962" s="70"/>
      <c r="AN962" s="70"/>
      <c r="AO962" s="70"/>
      <c r="AP962" s="70"/>
      <c r="AQ962" s="70"/>
      <c r="AR962" s="70"/>
      <c r="AS962" s="70"/>
      <c r="AT962" s="70"/>
      <c r="AU962" s="70"/>
      <c r="AV962" s="70"/>
      <c r="AW962" s="70"/>
      <c r="AX962" s="70"/>
      <c r="AY962" s="70"/>
      <c r="AZ962" s="70"/>
      <c r="BA962" s="70"/>
      <c r="BB962" s="70"/>
      <c r="BC962" s="70"/>
      <c r="BD962" s="70"/>
      <c r="BE962" s="70" t="str">
        <f t="shared" si="860"/>
        <v/>
      </c>
      <c r="BF962" s="70">
        <v>150</v>
      </c>
      <c r="BG962" s="70"/>
      <c r="BH962" s="70"/>
      <c r="BI962" s="70"/>
      <c r="BJ962" s="70"/>
      <c r="BK962" s="70"/>
      <c r="BL962" s="70"/>
      <c r="BM962" s="70"/>
      <c r="BN962" s="70"/>
      <c r="BO962" s="70"/>
      <c r="BP962" s="70"/>
      <c r="BQ962" s="70"/>
      <c r="BR962" s="70"/>
      <c r="BS962" s="70"/>
      <c r="BT962" s="70"/>
      <c r="BU962" s="70"/>
      <c r="CT962" s="70"/>
      <c r="CU962" s="70">
        <f t="shared" si="858"/>
        <v>0</v>
      </c>
      <c r="CV962" s="70">
        <f t="shared" si="859"/>
        <v>0</v>
      </c>
      <c r="CW962" s="70"/>
      <c r="CX962" s="70"/>
      <c r="CY962" s="70"/>
      <c r="CZ962" s="70" t="e">
        <f t="shared" si="863"/>
        <v>#VALUE!</v>
      </c>
      <c r="DA962" s="70" t="e">
        <f t="shared" si="864"/>
        <v>#VALUE!</v>
      </c>
      <c r="DB962" s="70"/>
      <c r="DC962" s="70"/>
      <c r="DD962" s="70"/>
      <c r="DE962" s="70"/>
      <c r="DF962" s="70"/>
      <c r="DG962" s="70"/>
      <c r="DH962" s="70"/>
      <c r="DI962" s="70"/>
      <c r="DJ962" s="70"/>
      <c r="DK962" s="70"/>
      <c r="DL962" s="70"/>
      <c r="DM962" s="70"/>
      <c r="DN962" s="70"/>
      <c r="DO962" s="70"/>
      <c r="DP962" s="70"/>
      <c r="DQ962" s="70"/>
      <c r="DR962" s="70"/>
      <c r="DS962" s="70"/>
      <c r="DT962" s="70">
        <f t="shared" si="861"/>
        <v>0</v>
      </c>
      <c r="DU962" s="70">
        <f t="shared" si="862"/>
        <v>0</v>
      </c>
      <c r="DV962" s="70"/>
      <c r="DW962" s="70"/>
      <c r="DX962" s="70"/>
      <c r="DY962" s="70"/>
      <c r="DZ962" s="70"/>
      <c r="EA962" s="70"/>
    </row>
    <row r="963" spans="18:131" x14ac:dyDescent="0.25">
      <c r="R963" s="70"/>
      <c r="S963" s="70"/>
      <c r="T963" s="99" t="s">
        <v>2067</v>
      </c>
      <c r="U963" s="146" t="s">
        <v>2068</v>
      </c>
      <c r="V963" s="70"/>
      <c r="W963" s="70"/>
      <c r="X963" s="70"/>
      <c r="Y963" s="70"/>
      <c r="AG963" s="135"/>
      <c r="AH963" s="70"/>
      <c r="AI963" s="99"/>
      <c r="AJ963" s="70"/>
      <c r="AK963" s="70"/>
      <c r="AL963" s="70"/>
      <c r="AM963" s="70"/>
      <c r="AN963" s="70"/>
      <c r="AO963" s="70"/>
      <c r="AP963" s="70"/>
      <c r="AQ963" s="70"/>
      <c r="AR963" s="70"/>
      <c r="AS963" s="70"/>
      <c r="AT963" s="70"/>
      <c r="AU963" s="70"/>
      <c r="AV963" s="70"/>
      <c r="AW963" s="70"/>
      <c r="AX963" s="70"/>
      <c r="AY963" s="70"/>
      <c r="AZ963" s="70"/>
      <c r="BA963" s="70"/>
      <c r="BB963" s="70"/>
      <c r="BC963" s="70"/>
      <c r="BD963" s="70"/>
      <c r="BE963" s="70" t="str">
        <f t="shared" si="860"/>
        <v/>
      </c>
      <c r="BF963" s="70">
        <v>151</v>
      </c>
      <c r="BG963" s="70"/>
      <c r="BH963" s="70"/>
      <c r="BI963" s="70"/>
      <c r="BJ963" s="70"/>
      <c r="BK963" s="70"/>
      <c r="BL963" s="70"/>
      <c r="BM963" s="70"/>
      <c r="BN963" s="70"/>
      <c r="BO963" s="70"/>
      <c r="BP963" s="70"/>
      <c r="BQ963" s="70"/>
      <c r="BR963" s="70"/>
      <c r="BS963" s="70"/>
      <c r="BT963" s="70"/>
      <c r="BU963" s="70"/>
      <c r="CT963" s="70"/>
      <c r="CU963" s="70">
        <f t="shared" si="858"/>
        <v>0</v>
      </c>
      <c r="CV963" s="70">
        <f t="shared" si="859"/>
        <v>0</v>
      </c>
      <c r="CW963" s="70"/>
      <c r="CX963" s="70"/>
      <c r="CY963" s="70"/>
      <c r="CZ963" s="70" t="e">
        <f t="shared" si="863"/>
        <v>#VALUE!</v>
      </c>
      <c r="DA963" s="70" t="e">
        <f t="shared" si="864"/>
        <v>#VALUE!</v>
      </c>
      <c r="DB963" s="70"/>
      <c r="DC963" s="70"/>
      <c r="DD963" s="70"/>
      <c r="DE963" s="70"/>
      <c r="DF963" s="70"/>
      <c r="DG963" s="70"/>
      <c r="DH963" s="70"/>
      <c r="DI963" s="70"/>
      <c r="DJ963" s="70"/>
      <c r="DK963" s="70"/>
      <c r="DL963" s="70"/>
      <c r="DM963" s="70"/>
      <c r="DN963" s="70"/>
      <c r="DO963" s="70"/>
      <c r="DP963" s="70"/>
      <c r="DQ963" s="70"/>
      <c r="DR963" s="70"/>
      <c r="DS963" s="70"/>
      <c r="DT963" s="70">
        <f t="shared" si="861"/>
        <v>0</v>
      </c>
      <c r="DU963" s="70">
        <f t="shared" si="862"/>
        <v>0</v>
      </c>
      <c r="DV963" s="70"/>
      <c r="DW963" s="70"/>
      <c r="DX963" s="70"/>
      <c r="DY963" s="70"/>
      <c r="DZ963" s="70"/>
      <c r="EA963" s="70"/>
    </row>
    <row r="964" spans="18:131" x14ac:dyDescent="0.25">
      <c r="R964" s="70"/>
      <c r="S964" s="70"/>
      <c r="T964" s="99" t="s">
        <v>2069</v>
      </c>
      <c r="U964" s="146" t="s">
        <v>2070</v>
      </c>
      <c r="V964" s="70"/>
      <c r="W964" s="70"/>
      <c r="X964" s="70"/>
      <c r="Y964" s="70"/>
      <c r="AG964" s="135"/>
      <c r="AH964" s="70"/>
      <c r="AI964" s="99"/>
      <c r="AJ964" s="70"/>
      <c r="AK964" s="70"/>
      <c r="AL964" s="70"/>
      <c r="AM964" s="70"/>
      <c r="AN964" s="70"/>
      <c r="AO964" s="70"/>
      <c r="AP964" s="70"/>
      <c r="AQ964" s="70"/>
      <c r="AR964" s="70"/>
      <c r="AS964" s="70"/>
      <c r="AT964" s="70"/>
      <c r="AU964" s="70"/>
      <c r="AV964" s="70"/>
      <c r="AW964" s="70"/>
      <c r="AX964" s="70"/>
      <c r="AY964" s="70"/>
      <c r="AZ964" s="70"/>
      <c r="BA964" s="70"/>
      <c r="BB964" s="70"/>
      <c r="BC964" s="70"/>
      <c r="BD964" s="70"/>
      <c r="BE964" s="70" t="str">
        <f t="shared" si="860"/>
        <v/>
      </c>
      <c r="BF964" s="70">
        <v>152</v>
      </c>
      <c r="BG964" s="70"/>
      <c r="BH964" s="70"/>
      <c r="BI964" s="70"/>
      <c r="BJ964" s="70"/>
      <c r="BK964" s="70"/>
      <c r="BL964" s="70"/>
      <c r="BM964" s="70"/>
      <c r="BN964" s="70"/>
      <c r="BO964" s="70"/>
      <c r="BP964" s="70"/>
      <c r="BQ964" s="70"/>
      <c r="BR964" s="70"/>
      <c r="BS964" s="70"/>
      <c r="BT964" s="70"/>
      <c r="BU964" s="70"/>
      <c r="CT964" s="70"/>
      <c r="CU964" s="70">
        <f t="shared" si="858"/>
        <v>0</v>
      </c>
      <c r="CV964" s="70">
        <f t="shared" si="859"/>
        <v>0</v>
      </c>
      <c r="CW964" s="70"/>
      <c r="CX964" s="70"/>
      <c r="CY964" s="70"/>
      <c r="CZ964" s="70" t="e">
        <f t="shared" si="863"/>
        <v>#VALUE!</v>
      </c>
      <c r="DA964" s="70" t="e">
        <f t="shared" si="864"/>
        <v>#VALUE!</v>
      </c>
      <c r="DB964" s="70"/>
      <c r="DC964" s="70"/>
      <c r="DD964" s="70"/>
      <c r="DE964" s="70"/>
      <c r="DF964" s="70"/>
      <c r="DG964" s="70"/>
      <c r="DH964" s="70"/>
      <c r="DI964" s="70"/>
      <c r="DJ964" s="70"/>
      <c r="DK964" s="70"/>
      <c r="DL964" s="70"/>
      <c r="DM964" s="70"/>
      <c r="DN964" s="70"/>
      <c r="DO964" s="70"/>
      <c r="DP964" s="70"/>
      <c r="DQ964" s="70"/>
      <c r="DR964" s="70"/>
      <c r="DS964" s="70"/>
      <c r="DT964" s="70">
        <f t="shared" si="861"/>
        <v>0</v>
      </c>
      <c r="DU964" s="70">
        <f t="shared" si="862"/>
        <v>0</v>
      </c>
      <c r="DV964" s="70"/>
      <c r="DW964" s="70"/>
      <c r="DX964" s="70"/>
      <c r="DY964" s="70"/>
      <c r="DZ964" s="70"/>
      <c r="EA964" s="70"/>
    </row>
    <row r="965" spans="18:131" x14ac:dyDescent="0.25">
      <c r="R965" s="70"/>
      <c r="S965" s="70"/>
      <c r="T965" s="99" t="s">
        <v>2071</v>
      </c>
      <c r="U965" s="146" t="s">
        <v>2072</v>
      </c>
      <c r="V965" s="70"/>
      <c r="W965" s="70"/>
      <c r="X965" s="70"/>
      <c r="Y965" s="70"/>
      <c r="AG965" s="135"/>
      <c r="AH965" s="70"/>
      <c r="AI965" s="99"/>
      <c r="AJ965" s="70"/>
      <c r="AK965" s="70"/>
      <c r="AL965" s="70"/>
      <c r="AM965" s="70"/>
      <c r="AN965" s="70"/>
      <c r="AO965" s="70"/>
      <c r="AP965" s="70"/>
      <c r="AQ965" s="70"/>
      <c r="AR965" s="70"/>
      <c r="AS965" s="70"/>
      <c r="AT965" s="70"/>
      <c r="AU965" s="70"/>
      <c r="AV965" s="70"/>
      <c r="AW965" s="70"/>
      <c r="AX965" s="70"/>
      <c r="AY965" s="70"/>
      <c r="AZ965" s="70"/>
      <c r="BA965" s="70"/>
      <c r="BB965" s="70"/>
      <c r="BC965" s="70"/>
      <c r="BD965" s="70"/>
      <c r="BE965" s="70" t="str">
        <f t="shared" si="860"/>
        <v/>
      </c>
      <c r="BF965" s="70">
        <v>153</v>
      </c>
      <c r="BG965" s="70"/>
      <c r="BH965" s="70"/>
      <c r="BI965" s="70"/>
      <c r="BJ965" s="70"/>
      <c r="BK965" s="70"/>
      <c r="BL965" s="70"/>
      <c r="BM965" s="70"/>
      <c r="BN965" s="70"/>
      <c r="BO965" s="70"/>
      <c r="BP965" s="70"/>
      <c r="BQ965" s="70"/>
      <c r="BR965" s="70"/>
      <c r="BS965" s="70"/>
      <c r="BT965" s="70"/>
      <c r="BU965" s="70"/>
      <c r="CT965" s="70"/>
      <c r="CU965" s="70">
        <f t="shared" si="858"/>
        <v>0</v>
      </c>
      <c r="CV965" s="70">
        <f t="shared" si="859"/>
        <v>0</v>
      </c>
      <c r="CW965" s="70"/>
      <c r="CX965" s="70"/>
      <c r="CY965" s="70"/>
      <c r="CZ965" s="70" t="e">
        <f t="shared" si="863"/>
        <v>#VALUE!</v>
      </c>
      <c r="DA965" s="70" t="e">
        <f t="shared" si="864"/>
        <v>#VALUE!</v>
      </c>
      <c r="DB965" s="70"/>
      <c r="DC965" s="70"/>
      <c r="DD965" s="70"/>
      <c r="DE965" s="70"/>
      <c r="DF965" s="70"/>
      <c r="DG965" s="70"/>
      <c r="DH965" s="70"/>
      <c r="DI965" s="70"/>
      <c r="DJ965" s="70"/>
      <c r="DK965" s="70"/>
      <c r="DL965" s="70"/>
      <c r="DM965" s="70"/>
      <c r="DN965" s="70"/>
      <c r="DO965" s="70"/>
      <c r="DP965" s="70"/>
      <c r="DQ965" s="70"/>
      <c r="DR965" s="70"/>
      <c r="DS965" s="70"/>
      <c r="DT965" s="70">
        <f t="shared" si="861"/>
        <v>0</v>
      </c>
      <c r="DU965" s="70">
        <f t="shared" si="862"/>
        <v>0</v>
      </c>
      <c r="DV965" s="70"/>
      <c r="DW965" s="70"/>
      <c r="DX965" s="70"/>
      <c r="DY965" s="70"/>
      <c r="DZ965" s="70"/>
      <c r="EA965" s="70"/>
    </row>
    <row r="966" spans="18:131" x14ac:dyDescent="0.25">
      <c r="R966" s="70"/>
      <c r="S966" s="70"/>
      <c r="T966" s="99" t="s">
        <v>2073</v>
      </c>
      <c r="U966" s="146" t="s">
        <v>2074</v>
      </c>
      <c r="V966" s="70"/>
      <c r="W966" s="70"/>
      <c r="X966" s="70"/>
      <c r="Y966" s="70"/>
      <c r="AG966" s="135"/>
      <c r="AH966" s="70"/>
      <c r="AI966" s="99"/>
      <c r="AJ966" s="70"/>
      <c r="AK966" s="70"/>
      <c r="AL966" s="70"/>
      <c r="AM966" s="70"/>
      <c r="AN966" s="70"/>
      <c r="AO966" s="70"/>
      <c r="AP966" s="70"/>
      <c r="AQ966" s="70"/>
      <c r="AR966" s="70"/>
      <c r="AS966" s="70"/>
      <c r="AT966" s="70"/>
      <c r="AU966" s="70"/>
      <c r="AV966" s="70"/>
      <c r="AW966" s="70"/>
      <c r="AX966" s="70"/>
      <c r="AY966" s="70"/>
      <c r="AZ966" s="70"/>
      <c r="BA966" s="70"/>
      <c r="BB966" s="70"/>
      <c r="BC966" s="70"/>
      <c r="BD966" s="70"/>
      <c r="BE966" s="70" t="str">
        <f t="shared" si="860"/>
        <v/>
      </c>
      <c r="BF966" s="70">
        <v>154</v>
      </c>
      <c r="BG966" s="70"/>
      <c r="BH966" s="70"/>
      <c r="BI966" s="70"/>
      <c r="BJ966" s="70"/>
      <c r="BK966" s="70"/>
      <c r="BL966" s="70"/>
      <c r="BM966" s="70"/>
      <c r="BN966" s="70"/>
      <c r="BO966" s="70"/>
      <c r="BP966" s="70"/>
      <c r="BQ966" s="70"/>
      <c r="BR966" s="70"/>
      <c r="BS966" s="70"/>
      <c r="BT966" s="70"/>
      <c r="BU966" s="70"/>
      <c r="CT966" s="70"/>
      <c r="CU966" s="70">
        <f t="shared" si="858"/>
        <v>0</v>
      </c>
      <c r="CV966" s="70">
        <f t="shared" si="859"/>
        <v>0</v>
      </c>
      <c r="CW966" s="70"/>
      <c r="CX966" s="70"/>
      <c r="CY966" s="70"/>
      <c r="CZ966" s="70" t="e">
        <f t="shared" si="863"/>
        <v>#VALUE!</v>
      </c>
      <c r="DA966" s="70" t="e">
        <f t="shared" si="864"/>
        <v>#VALUE!</v>
      </c>
      <c r="DB966" s="70"/>
      <c r="DC966" s="70"/>
      <c r="DD966" s="70"/>
      <c r="DE966" s="70"/>
      <c r="DF966" s="70"/>
      <c r="DG966" s="70"/>
      <c r="DH966" s="70"/>
      <c r="DI966" s="70"/>
      <c r="DJ966" s="70"/>
      <c r="DK966" s="70"/>
      <c r="DL966" s="70"/>
      <c r="DM966" s="70"/>
      <c r="DN966" s="70"/>
      <c r="DO966" s="70"/>
      <c r="DP966" s="70"/>
      <c r="DQ966" s="70"/>
      <c r="DR966" s="70"/>
      <c r="DS966" s="70"/>
      <c r="DT966" s="70">
        <f t="shared" si="861"/>
        <v>0</v>
      </c>
      <c r="DU966" s="70">
        <f t="shared" si="862"/>
        <v>0</v>
      </c>
      <c r="DV966" s="70"/>
      <c r="DW966" s="70"/>
      <c r="DX966" s="70"/>
      <c r="DY966" s="70"/>
      <c r="DZ966" s="70"/>
      <c r="EA966" s="70"/>
    </row>
    <row r="967" spans="18:131" x14ac:dyDescent="0.25">
      <c r="R967" s="70"/>
      <c r="S967" s="70"/>
      <c r="T967" s="99" t="s">
        <v>2075</v>
      </c>
      <c r="U967" s="146" t="s">
        <v>2076</v>
      </c>
      <c r="V967" s="70"/>
      <c r="W967" s="70"/>
      <c r="X967" s="70"/>
      <c r="Y967" s="70"/>
      <c r="AG967" s="135"/>
      <c r="AH967" s="70"/>
      <c r="AI967" s="99"/>
      <c r="AJ967" s="70"/>
      <c r="AK967" s="70"/>
      <c r="AL967" s="70"/>
      <c r="AM967" s="70"/>
      <c r="AN967" s="70"/>
      <c r="AO967" s="70"/>
      <c r="AP967" s="70"/>
      <c r="AQ967" s="70"/>
      <c r="AR967" s="70"/>
      <c r="AS967" s="70"/>
      <c r="AT967" s="70"/>
      <c r="AU967" s="70"/>
      <c r="AV967" s="70"/>
      <c r="AW967" s="70"/>
      <c r="AX967" s="70"/>
      <c r="AY967" s="70"/>
      <c r="AZ967" s="70"/>
      <c r="BA967" s="70"/>
      <c r="BB967" s="70"/>
      <c r="BC967" s="70"/>
      <c r="BD967" s="70"/>
      <c r="BE967" s="70" t="str">
        <f t="shared" si="860"/>
        <v/>
      </c>
      <c r="BF967" s="70">
        <v>155</v>
      </c>
      <c r="BG967" s="70"/>
      <c r="BH967" s="70"/>
      <c r="BI967" s="70"/>
      <c r="BJ967" s="70"/>
      <c r="BK967" s="70"/>
      <c r="BL967" s="70"/>
      <c r="BM967" s="70"/>
      <c r="BN967" s="70"/>
      <c r="BO967" s="70"/>
      <c r="BP967" s="70"/>
      <c r="BQ967" s="70"/>
      <c r="BR967" s="70"/>
      <c r="BS967" s="70"/>
      <c r="BT967" s="70"/>
      <c r="BU967" s="70"/>
      <c r="CT967" s="70"/>
      <c r="CU967" s="70">
        <f t="shared" si="858"/>
        <v>0</v>
      </c>
      <c r="CV967" s="70">
        <f t="shared" si="859"/>
        <v>0</v>
      </c>
      <c r="CW967" s="70"/>
      <c r="CX967" s="70"/>
      <c r="CY967" s="70"/>
      <c r="CZ967" s="70" t="e">
        <f t="shared" si="863"/>
        <v>#VALUE!</v>
      </c>
      <c r="DA967" s="70" t="e">
        <f t="shared" si="864"/>
        <v>#VALUE!</v>
      </c>
      <c r="DB967" s="70"/>
      <c r="DC967" s="70"/>
      <c r="DD967" s="70"/>
      <c r="DE967" s="70"/>
      <c r="DF967" s="70"/>
      <c r="DG967" s="70"/>
      <c r="DH967" s="70"/>
      <c r="DI967" s="70"/>
      <c r="DJ967" s="70"/>
      <c r="DK967" s="70"/>
      <c r="DL967" s="70"/>
      <c r="DM967" s="70"/>
      <c r="DN967" s="70"/>
      <c r="DO967" s="70"/>
      <c r="DP967" s="70"/>
      <c r="DQ967" s="70"/>
      <c r="DR967" s="70"/>
      <c r="DS967" s="70"/>
      <c r="DT967" s="70">
        <f t="shared" si="861"/>
        <v>0</v>
      </c>
      <c r="DU967" s="70">
        <f t="shared" si="862"/>
        <v>0</v>
      </c>
      <c r="DV967" s="70"/>
      <c r="DW967" s="70"/>
      <c r="DX967" s="70"/>
      <c r="DY967" s="70"/>
      <c r="DZ967" s="70"/>
      <c r="EA967" s="70"/>
    </row>
    <row r="968" spans="18:131" x14ac:dyDescent="0.25">
      <c r="R968" s="70"/>
      <c r="S968" s="70"/>
      <c r="T968" s="99" t="s">
        <v>2077</v>
      </c>
      <c r="U968" s="146" t="s">
        <v>2078</v>
      </c>
      <c r="V968" s="70"/>
      <c r="W968" s="70"/>
      <c r="X968" s="70"/>
      <c r="Y968" s="70"/>
      <c r="AG968" s="135"/>
      <c r="AH968" s="70"/>
      <c r="AI968" s="99"/>
      <c r="AJ968" s="70"/>
      <c r="AK968" s="70"/>
      <c r="AL968" s="70"/>
      <c r="AM968" s="70"/>
      <c r="AN968" s="70"/>
      <c r="AO968" s="70"/>
      <c r="AP968" s="70"/>
      <c r="AQ968" s="70"/>
      <c r="AR968" s="70"/>
      <c r="AS968" s="70"/>
      <c r="AT968" s="70"/>
      <c r="AU968" s="70"/>
      <c r="AV968" s="70"/>
      <c r="AW968" s="70"/>
      <c r="AX968" s="70"/>
      <c r="AY968" s="70"/>
      <c r="AZ968" s="70"/>
      <c r="BA968" s="70"/>
      <c r="BB968" s="70"/>
      <c r="BC968" s="70"/>
      <c r="BD968" s="70"/>
      <c r="BE968" s="70" t="str">
        <f t="shared" si="860"/>
        <v/>
      </c>
      <c r="BF968" s="70">
        <v>156</v>
      </c>
      <c r="BG968" s="70"/>
      <c r="BH968" s="70"/>
      <c r="BI968" s="70"/>
      <c r="BJ968" s="70"/>
      <c r="BK968" s="70"/>
      <c r="BL968" s="70"/>
      <c r="BM968" s="70"/>
      <c r="BN968" s="70"/>
      <c r="BO968" s="70"/>
      <c r="BP968" s="70"/>
      <c r="BQ968" s="70"/>
      <c r="BR968" s="70"/>
      <c r="BS968" s="70"/>
      <c r="BT968" s="70"/>
      <c r="BU968" s="70"/>
      <c r="CT968" s="70"/>
      <c r="CU968" s="70">
        <f t="shared" si="858"/>
        <v>0</v>
      </c>
      <c r="CV968" s="70">
        <f t="shared" si="859"/>
        <v>0</v>
      </c>
      <c r="CW968" s="70"/>
      <c r="CX968" s="70"/>
      <c r="CY968" s="70"/>
      <c r="CZ968" s="70" t="e">
        <f t="shared" si="863"/>
        <v>#VALUE!</v>
      </c>
      <c r="DA968" s="70" t="e">
        <f t="shared" si="864"/>
        <v>#VALUE!</v>
      </c>
      <c r="DB968" s="70"/>
      <c r="DC968" s="70"/>
      <c r="DD968" s="70"/>
      <c r="DE968" s="70"/>
      <c r="DF968" s="70"/>
      <c r="DG968" s="70"/>
      <c r="DH968" s="70"/>
      <c r="DI968" s="70"/>
      <c r="DJ968" s="70"/>
      <c r="DK968" s="70"/>
      <c r="DL968" s="70"/>
      <c r="DM968" s="70"/>
      <c r="DN968" s="70"/>
      <c r="DO968" s="70"/>
      <c r="DP968" s="70"/>
      <c r="DQ968" s="70"/>
      <c r="DR968" s="70"/>
      <c r="DS968" s="70"/>
      <c r="DT968" s="70">
        <f t="shared" si="861"/>
        <v>0</v>
      </c>
      <c r="DU968" s="70">
        <f t="shared" si="862"/>
        <v>0</v>
      </c>
      <c r="DV968" s="70"/>
      <c r="DW968" s="70"/>
      <c r="DX968" s="70"/>
      <c r="DY968" s="70"/>
      <c r="DZ968" s="70"/>
      <c r="EA968" s="70"/>
    </row>
    <row r="969" spans="18:131" x14ac:dyDescent="0.25">
      <c r="R969" s="70"/>
      <c r="S969" s="70"/>
      <c r="T969" s="99" t="s">
        <v>2079</v>
      </c>
      <c r="U969" s="146" t="s">
        <v>2080</v>
      </c>
      <c r="V969" s="70"/>
      <c r="W969" s="70"/>
      <c r="X969" s="70"/>
      <c r="Y969" s="70"/>
      <c r="AG969" s="135"/>
      <c r="AH969" s="70"/>
      <c r="AI969" s="99"/>
      <c r="AJ969" s="70"/>
      <c r="AK969" s="70"/>
      <c r="AL969" s="70"/>
      <c r="AM969" s="70"/>
      <c r="AN969" s="70"/>
      <c r="AO969" s="70"/>
      <c r="AP969" s="70"/>
      <c r="AQ969" s="70"/>
      <c r="AR969" s="70"/>
      <c r="AS969" s="70"/>
      <c r="AT969" s="70"/>
      <c r="AU969" s="70"/>
      <c r="AV969" s="70"/>
      <c r="AW969" s="70"/>
      <c r="AX969" s="70"/>
      <c r="AY969" s="70"/>
      <c r="AZ969" s="70"/>
      <c r="BA969" s="70"/>
      <c r="BB969" s="70"/>
      <c r="BC969" s="70"/>
      <c r="BD969" s="70"/>
      <c r="BE969" s="70" t="str">
        <f t="shared" si="860"/>
        <v/>
      </c>
      <c r="BF969" s="70">
        <v>157</v>
      </c>
      <c r="BG969" s="70"/>
      <c r="BH969" s="70"/>
      <c r="BI969" s="70"/>
      <c r="BJ969" s="70"/>
      <c r="BK969" s="70"/>
      <c r="BL969" s="70"/>
      <c r="BM969" s="70"/>
      <c r="BN969" s="70"/>
      <c r="BO969" s="70"/>
      <c r="BP969" s="70"/>
      <c r="BQ969" s="70"/>
      <c r="BR969" s="70"/>
      <c r="BS969" s="70"/>
      <c r="BT969" s="70"/>
      <c r="BU969" s="70"/>
      <c r="CT969" s="70"/>
      <c r="CU969" s="70">
        <f t="shared" si="858"/>
        <v>0</v>
      </c>
      <c r="CV969" s="70">
        <f t="shared" si="859"/>
        <v>0</v>
      </c>
      <c r="CW969" s="70"/>
      <c r="CX969" s="70"/>
      <c r="CY969" s="70"/>
      <c r="CZ969" s="70" t="e">
        <f t="shared" si="863"/>
        <v>#VALUE!</v>
      </c>
      <c r="DA969" s="70" t="e">
        <f t="shared" si="864"/>
        <v>#VALUE!</v>
      </c>
      <c r="DB969" s="70"/>
      <c r="DC969" s="70"/>
      <c r="DD969" s="70"/>
      <c r="DE969" s="70"/>
      <c r="DF969" s="70"/>
      <c r="DG969" s="70"/>
      <c r="DH969" s="70"/>
      <c r="DI969" s="70"/>
      <c r="DJ969" s="70"/>
      <c r="DK969" s="70"/>
      <c r="DL969" s="70"/>
      <c r="DM969" s="70"/>
      <c r="DN969" s="70"/>
      <c r="DO969" s="70"/>
      <c r="DP969" s="70"/>
      <c r="DQ969" s="70"/>
      <c r="DR969" s="70"/>
      <c r="DS969" s="70"/>
      <c r="DT969" s="70">
        <f t="shared" si="861"/>
        <v>0</v>
      </c>
      <c r="DU969" s="70">
        <f t="shared" si="862"/>
        <v>0</v>
      </c>
      <c r="DV969" s="70"/>
      <c r="DW969" s="70"/>
      <c r="DX969" s="70"/>
      <c r="DY969" s="70"/>
      <c r="DZ969" s="70"/>
      <c r="EA969" s="70"/>
    </row>
    <row r="970" spans="18:131" x14ac:dyDescent="0.25">
      <c r="R970" s="70"/>
      <c r="S970" s="70"/>
      <c r="T970" s="99" t="s">
        <v>2081</v>
      </c>
      <c r="U970" s="146" t="s">
        <v>2082</v>
      </c>
      <c r="V970" s="70"/>
      <c r="W970" s="70"/>
      <c r="X970" s="70"/>
      <c r="Y970" s="70"/>
      <c r="AG970" s="135"/>
      <c r="AH970" s="70"/>
      <c r="AI970" s="99"/>
      <c r="AJ970" s="70"/>
      <c r="AK970" s="70"/>
      <c r="AL970" s="70"/>
      <c r="AM970" s="70"/>
      <c r="AN970" s="70"/>
      <c r="AO970" s="70"/>
      <c r="AP970" s="70"/>
      <c r="AQ970" s="70"/>
      <c r="AR970" s="70"/>
      <c r="AS970" s="70"/>
      <c r="AT970" s="70"/>
      <c r="AU970" s="70"/>
      <c r="AV970" s="70"/>
      <c r="AW970" s="70"/>
      <c r="AX970" s="70"/>
      <c r="AY970" s="70"/>
      <c r="AZ970" s="70"/>
      <c r="BA970" s="70"/>
      <c r="BB970" s="70"/>
      <c r="BC970" s="70"/>
      <c r="BD970" s="70"/>
      <c r="BE970" s="70" t="str">
        <f t="shared" si="860"/>
        <v/>
      </c>
      <c r="BF970" s="70">
        <v>158</v>
      </c>
      <c r="BG970" s="70"/>
      <c r="BH970" s="70"/>
      <c r="BI970" s="70"/>
      <c r="BJ970" s="70"/>
      <c r="BK970" s="70"/>
      <c r="BL970" s="70"/>
      <c r="BM970" s="70"/>
      <c r="BN970" s="70"/>
      <c r="BO970" s="70"/>
      <c r="BP970" s="70"/>
      <c r="BQ970" s="70"/>
      <c r="BR970" s="70"/>
      <c r="BS970" s="70"/>
      <c r="BT970" s="70"/>
      <c r="BU970" s="70"/>
      <c r="CT970" s="70"/>
      <c r="CU970" s="70">
        <f t="shared" si="858"/>
        <v>0</v>
      </c>
      <c r="CV970" s="70">
        <f t="shared" si="859"/>
        <v>0</v>
      </c>
      <c r="CW970" s="70"/>
      <c r="CX970" s="70"/>
      <c r="CY970" s="70"/>
      <c r="CZ970" s="70" t="e">
        <f t="shared" si="863"/>
        <v>#VALUE!</v>
      </c>
      <c r="DA970" s="70" t="e">
        <f t="shared" si="864"/>
        <v>#VALUE!</v>
      </c>
      <c r="DB970" s="70"/>
      <c r="DC970" s="70"/>
      <c r="DD970" s="70"/>
      <c r="DE970" s="70"/>
      <c r="DF970" s="70"/>
      <c r="DG970" s="70"/>
      <c r="DH970" s="70"/>
      <c r="DI970" s="70"/>
      <c r="DJ970" s="70"/>
      <c r="DK970" s="70"/>
      <c r="DL970" s="70"/>
      <c r="DM970" s="70"/>
      <c r="DN970" s="70"/>
      <c r="DO970" s="70"/>
      <c r="DP970" s="70"/>
      <c r="DQ970" s="70"/>
      <c r="DR970" s="70"/>
      <c r="DS970" s="70"/>
      <c r="DT970" s="70">
        <f t="shared" si="861"/>
        <v>0</v>
      </c>
      <c r="DU970" s="70">
        <f t="shared" si="862"/>
        <v>0</v>
      </c>
      <c r="DV970" s="70"/>
      <c r="DW970" s="70"/>
      <c r="DX970" s="70"/>
      <c r="DY970" s="70"/>
      <c r="DZ970" s="70"/>
      <c r="EA970" s="70"/>
    </row>
    <row r="971" spans="18:131" x14ac:dyDescent="0.25">
      <c r="R971" s="70"/>
      <c r="S971" s="70"/>
      <c r="T971" s="99" t="s">
        <v>2083</v>
      </c>
      <c r="U971" s="146" t="s">
        <v>2084</v>
      </c>
      <c r="V971" s="70"/>
      <c r="W971" s="70"/>
      <c r="X971" s="70"/>
      <c r="Y971" s="70"/>
      <c r="AG971" s="135"/>
      <c r="AH971" s="70"/>
      <c r="AI971" s="99"/>
      <c r="AJ971" s="70"/>
      <c r="AK971" s="70"/>
      <c r="AL971" s="70"/>
      <c r="AM971" s="70"/>
      <c r="AN971" s="70"/>
      <c r="AO971" s="70"/>
      <c r="AP971" s="70"/>
      <c r="AQ971" s="70"/>
      <c r="AR971" s="70"/>
      <c r="AS971" s="70"/>
      <c r="AT971" s="70"/>
      <c r="AU971" s="70"/>
      <c r="AV971" s="70"/>
      <c r="AW971" s="70"/>
      <c r="AX971" s="70"/>
      <c r="AY971" s="70"/>
      <c r="AZ971" s="70"/>
      <c r="BA971" s="70"/>
      <c r="BB971" s="70"/>
      <c r="BC971" s="70"/>
      <c r="BD971" s="70"/>
      <c r="BE971" s="70" t="str">
        <f t="shared" si="860"/>
        <v/>
      </c>
      <c r="BF971" s="70">
        <v>159</v>
      </c>
      <c r="BG971" s="70"/>
      <c r="BH971" s="70"/>
      <c r="BI971" s="70"/>
      <c r="BJ971" s="70"/>
      <c r="BK971" s="70"/>
      <c r="BL971" s="70"/>
      <c r="BM971" s="70"/>
      <c r="BN971" s="70"/>
      <c r="BO971" s="70"/>
      <c r="BP971" s="70"/>
      <c r="BQ971" s="70"/>
      <c r="BR971" s="70"/>
      <c r="BS971" s="70"/>
      <c r="BT971" s="70"/>
      <c r="BU971" s="70"/>
      <c r="CT971" s="70"/>
      <c r="CU971" s="70">
        <f t="shared" si="858"/>
        <v>0</v>
      </c>
      <c r="CV971" s="70">
        <f t="shared" si="859"/>
        <v>0</v>
      </c>
      <c r="CW971" s="70"/>
      <c r="CX971" s="70"/>
      <c r="CY971" s="70"/>
      <c r="CZ971" s="70" t="e">
        <f t="shared" si="863"/>
        <v>#VALUE!</v>
      </c>
      <c r="DA971" s="70" t="e">
        <f t="shared" si="864"/>
        <v>#VALUE!</v>
      </c>
      <c r="DB971" s="70"/>
      <c r="DC971" s="70"/>
      <c r="DD971" s="70"/>
      <c r="DE971" s="70"/>
      <c r="DF971" s="70"/>
      <c r="DG971" s="70"/>
      <c r="DH971" s="70"/>
      <c r="DI971" s="70"/>
      <c r="DJ971" s="70"/>
      <c r="DK971" s="70"/>
      <c r="DL971" s="70"/>
      <c r="DM971" s="70"/>
      <c r="DN971" s="70"/>
      <c r="DO971" s="70"/>
      <c r="DP971" s="70"/>
      <c r="DQ971" s="70"/>
      <c r="DR971" s="70"/>
      <c r="DS971" s="70"/>
      <c r="DT971" s="70">
        <f t="shared" si="861"/>
        <v>0</v>
      </c>
      <c r="DU971" s="70">
        <f t="shared" si="862"/>
        <v>0</v>
      </c>
      <c r="DV971" s="70"/>
      <c r="DW971" s="70"/>
      <c r="DX971" s="70"/>
      <c r="DY971" s="70"/>
      <c r="DZ971" s="70"/>
      <c r="EA971" s="70"/>
    </row>
    <row r="972" spans="18:131" x14ac:dyDescent="0.25">
      <c r="R972" s="70"/>
      <c r="S972" s="70"/>
      <c r="T972" s="99" t="s">
        <v>2085</v>
      </c>
      <c r="U972" s="146" t="s">
        <v>2086</v>
      </c>
      <c r="V972" s="70"/>
      <c r="W972" s="70"/>
      <c r="X972" s="70"/>
      <c r="Y972" s="70"/>
      <c r="AG972" s="135"/>
      <c r="AH972" s="70"/>
      <c r="AI972" s="99"/>
      <c r="AJ972" s="70"/>
      <c r="AK972" s="70"/>
      <c r="AL972" s="70"/>
      <c r="AM972" s="70"/>
      <c r="AN972" s="70"/>
      <c r="AO972" s="70"/>
      <c r="AP972" s="70"/>
      <c r="AQ972" s="70"/>
      <c r="AR972" s="70"/>
      <c r="AS972" s="70"/>
      <c r="AT972" s="70"/>
      <c r="AU972" s="70"/>
      <c r="AV972" s="70"/>
      <c r="AW972" s="70"/>
      <c r="AX972" s="70"/>
      <c r="AY972" s="70"/>
      <c r="AZ972" s="70"/>
      <c r="BA972" s="70"/>
      <c r="BB972" s="70"/>
      <c r="BC972" s="70"/>
      <c r="BD972" s="70"/>
      <c r="BE972" s="70" t="str">
        <f t="shared" si="860"/>
        <v/>
      </c>
      <c r="BF972" s="70">
        <v>160</v>
      </c>
      <c r="BG972" s="70"/>
      <c r="BH972" s="70"/>
      <c r="BI972" s="70"/>
      <c r="BJ972" s="70"/>
      <c r="BK972" s="70"/>
      <c r="BL972" s="70"/>
      <c r="BM972" s="70"/>
      <c r="BN972" s="70"/>
      <c r="BO972" s="70"/>
      <c r="BP972" s="70"/>
      <c r="BQ972" s="70"/>
      <c r="BR972" s="70"/>
      <c r="BS972" s="70"/>
      <c r="BT972" s="70"/>
      <c r="BU972" s="70"/>
      <c r="CT972" s="70"/>
      <c r="CU972" s="70">
        <f t="shared" si="858"/>
        <v>0</v>
      </c>
      <c r="CV972" s="70">
        <f t="shared" si="859"/>
        <v>0</v>
      </c>
      <c r="CW972" s="70"/>
      <c r="CX972" s="70"/>
      <c r="CY972" s="70"/>
      <c r="CZ972" s="70" t="e">
        <f t="shared" si="863"/>
        <v>#VALUE!</v>
      </c>
      <c r="DA972" s="70" t="e">
        <f t="shared" si="864"/>
        <v>#VALUE!</v>
      </c>
      <c r="DB972" s="70"/>
      <c r="DC972" s="70"/>
      <c r="DD972" s="70"/>
      <c r="DE972" s="70"/>
      <c r="DF972" s="70"/>
      <c r="DG972" s="70"/>
      <c r="DH972" s="70"/>
      <c r="DI972" s="70"/>
      <c r="DJ972" s="70"/>
      <c r="DK972" s="70"/>
      <c r="DL972" s="70"/>
      <c r="DM972" s="70"/>
      <c r="DN972" s="70"/>
      <c r="DO972" s="70"/>
      <c r="DP972" s="70"/>
      <c r="DQ972" s="70"/>
      <c r="DR972" s="70"/>
      <c r="DS972" s="70"/>
      <c r="DT972" s="70">
        <f t="shared" si="861"/>
        <v>0</v>
      </c>
      <c r="DU972" s="70">
        <f t="shared" si="862"/>
        <v>0</v>
      </c>
      <c r="DV972" s="70"/>
      <c r="DW972" s="70"/>
      <c r="DX972" s="70"/>
      <c r="DY972" s="70"/>
      <c r="DZ972" s="70"/>
      <c r="EA972" s="70"/>
    </row>
    <row r="973" spans="18:131" x14ac:dyDescent="0.25">
      <c r="R973" s="70"/>
      <c r="S973" s="70"/>
      <c r="T973" s="99" t="s">
        <v>2087</v>
      </c>
      <c r="U973" s="146" t="s">
        <v>2088</v>
      </c>
      <c r="V973" s="70"/>
      <c r="W973" s="70"/>
      <c r="X973" s="70"/>
      <c r="Y973" s="70"/>
      <c r="AG973" s="135"/>
      <c r="AH973" s="70"/>
      <c r="AI973" s="99"/>
      <c r="AJ973" s="70"/>
      <c r="AK973" s="70"/>
      <c r="AL973" s="70"/>
      <c r="AM973" s="70"/>
      <c r="AN973" s="70"/>
      <c r="AO973" s="70"/>
      <c r="AP973" s="70"/>
      <c r="AQ973" s="70"/>
      <c r="AR973" s="70"/>
      <c r="AS973" s="70"/>
      <c r="AT973" s="70"/>
      <c r="AU973" s="70"/>
      <c r="AV973" s="70"/>
      <c r="AW973" s="70"/>
      <c r="AX973" s="70"/>
      <c r="AY973" s="70"/>
      <c r="AZ973" s="70"/>
      <c r="BA973" s="70"/>
      <c r="BB973" s="70"/>
      <c r="BC973" s="70"/>
      <c r="BD973" s="70"/>
      <c r="BE973" s="70" t="str">
        <f t="shared" si="860"/>
        <v/>
      </c>
      <c r="BF973" s="70">
        <v>161</v>
      </c>
      <c r="BG973" s="70"/>
      <c r="BH973" s="70"/>
      <c r="BI973" s="70"/>
      <c r="BJ973" s="70"/>
      <c r="BK973" s="70"/>
      <c r="BL973" s="70"/>
      <c r="BM973" s="70"/>
      <c r="BN973" s="70"/>
      <c r="BO973" s="70"/>
      <c r="BP973" s="70"/>
      <c r="BQ973" s="70"/>
      <c r="BR973" s="70"/>
      <c r="BS973" s="70"/>
      <c r="BT973" s="70"/>
      <c r="BU973" s="70"/>
      <c r="CT973" s="70"/>
      <c r="CU973" s="70">
        <f t="shared" ref="CU973:CU1036" si="865">IF(E172="c",F172,0)</f>
        <v>0</v>
      </c>
      <c r="CV973" s="70">
        <f t="shared" ref="CV973:CV1036" si="866">IF(E172="a",F172,0)</f>
        <v>0</v>
      </c>
      <c r="CW973" s="70"/>
      <c r="CX973" s="70"/>
      <c r="CY973" s="70"/>
      <c r="CZ973" s="70" t="e">
        <f t="shared" si="863"/>
        <v>#VALUE!</v>
      </c>
      <c r="DA973" s="70" t="e">
        <f t="shared" si="864"/>
        <v>#VALUE!</v>
      </c>
      <c r="DB973" s="70"/>
      <c r="DC973" s="70"/>
      <c r="DD973" s="70"/>
      <c r="DE973" s="70"/>
      <c r="DF973" s="70"/>
      <c r="DG973" s="70"/>
      <c r="DH973" s="70"/>
      <c r="DI973" s="70"/>
      <c r="DJ973" s="70"/>
      <c r="DK973" s="70"/>
      <c r="DL973" s="70"/>
      <c r="DM973" s="70"/>
      <c r="DN973" s="70"/>
      <c r="DO973" s="70"/>
      <c r="DP973" s="70"/>
      <c r="DQ973" s="70"/>
      <c r="DR973" s="70"/>
      <c r="DS973" s="70"/>
      <c r="DT973" s="70">
        <f t="shared" si="861"/>
        <v>0</v>
      </c>
      <c r="DU973" s="70">
        <f t="shared" si="862"/>
        <v>0</v>
      </c>
      <c r="DV973" s="70"/>
      <c r="DW973" s="70"/>
      <c r="DX973" s="70"/>
      <c r="DY973" s="70"/>
      <c r="DZ973" s="70"/>
      <c r="EA973" s="70"/>
    </row>
    <row r="974" spans="18:131" x14ac:dyDescent="0.25">
      <c r="R974" s="70"/>
      <c r="S974" s="70"/>
      <c r="T974" s="99" t="s">
        <v>2089</v>
      </c>
      <c r="U974" s="146" t="s">
        <v>2090</v>
      </c>
      <c r="V974" s="70"/>
      <c r="W974" s="70"/>
      <c r="X974" s="70"/>
      <c r="Y974" s="70"/>
      <c r="AG974" s="135"/>
      <c r="AH974" s="70"/>
      <c r="AI974" s="99"/>
      <c r="AJ974" s="70"/>
      <c r="AK974" s="70"/>
      <c r="AL974" s="70"/>
      <c r="AM974" s="70"/>
      <c r="AN974" s="70"/>
      <c r="AO974" s="70"/>
      <c r="AP974" s="70"/>
      <c r="AQ974" s="70"/>
      <c r="AR974" s="70"/>
      <c r="AS974" s="70"/>
      <c r="AT974" s="70"/>
      <c r="AU974" s="70"/>
      <c r="AV974" s="70"/>
      <c r="AW974" s="70"/>
      <c r="AX974" s="70"/>
      <c r="AY974" s="70"/>
      <c r="AZ974" s="70"/>
      <c r="BA974" s="70"/>
      <c r="BB974" s="70"/>
      <c r="BC974" s="70"/>
      <c r="BD974" s="70"/>
      <c r="BE974" s="70" t="str">
        <f t="shared" si="860"/>
        <v/>
      </c>
      <c r="BF974" s="70">
        <v>162</v>
      </c>
      <c r="BG974" s="70"/>
      <c r="BH974" s="70"/>
      <c r="BI974" s="70"/>
      <c r="BJ974" s="70"/>
      <c r="BK974" s="70"/>
      <c r="BL974" s="70"/>
      <c r="BM974" s="70"/>
      <c r="BN974" s="70"/>
      <c r="BO974" s="70"/>
      <c r="BP974" s="70"/>
      <c r="BQ974" s="70"/>
      <c r="BR974" s="70"/>
      <c r="BS974" s="70"/>
      <c r="BT974" s="70"/>
      <c r="BU974" s="70"/>
      <c r="CT974" s="70"/>
      <c r="CU974" s="70">
        <f t="shared" si="865"/>
        <v>0</v>
      </c>
      <c r="CV974" s="70">
        <f t="shared" si="866"/>
        <v>0</v>
      </c>
      <c r="CW974" s="70"/>
      <c r="CX974" s="70"/>
      <c r="CY974" s="70"/>
      <c r="CZ974" s="70" t="e">
        <f t="shared" si="863"/>
        <v>#VALUE!</v>
      </c>
      <c r="DA974" s="70" t="e">
        <f t="shared" si="864"/>
        <v>#VALUE!</v>
      </c>
      <c r="DB974" s="70"/>
      <c r="DC974" s="70"/>
      <c r="DD974" s="70"/>
      <c r="DE974" s="70"/>
      <c r="DF974" s="70"/>
      <c r="DG974" s="70"/>
      <c r="DH974" s="70"/>
      <c r="DI974" s="70"/>
      <c r="DJ974" s="70"/>
      <c r="DK974" s="70"/>
      <c r="DL974" s="70"/>
      <c r="DM974" s="70"/>
      <c r="DN974" s="70"/>
      <c r="DO974" s="70"/>
      <c r="DP974" s="70"/>
      <c r="DQ974" s="70"/>
      <c r="DR974" s="70"/>
      <c r="DS974" s="70"/>
      <c r="DT974" s="70">
        <f t="shared" si="861"/>
        <v>0</v>
      </c>
      <c r="DU974" s="70">
        <f t="shared" si="862"/>
        <v>0</v>
      </c>
      <c r="DV974" s="70"/>
      <c r="DW974" s="70"/>
      <c r="DX974" s="70"/>
      <c r="DY974" s="70"/>
      <c r="DZ974" s="70"/>
      <c r="EA974" s="70"/>
    </row>
    <row r="975" spans="18:131" x14ac:dyDescent="0.25">
      <c r="R975" s="70"/>
      <c r="S975" s="70"/>
      <c r="T975" s="99" t="s">
        <v>2091</v>
      </c>
      <c r="U975" s="146" t="s">
        <v>2092</v>
      </c>
      <c r="V975" s="70"/>
      <c r="W975" s="70"/>
      <c r="X975" s="70"/>
      <c r="Y975" s="70"/>
      <c r="AG975" s="135"/>
      <c r="AH975" s="70"/>
      <c r="AI975" s="99"/>
      <c r="AJ975" s="70"/>
      <c r="AK975" s="70"/>
      <c r="AL975" s="70"/>
      <c r="AM975" s="70"/>
      <c r="AN975" s="70"/>
      <c r="AO975" s="70"/>
      <c r="AP975" s="70"/>
      <c r="AQ975" s="70"/>
      <c r="AR975" s="70"/>
      <c r="AS975" s="70"/>
      <c r="AT975" s="70"/>
      <c r="AU975" s="70"/>
      <c r="AV975" s="70"/>
      <c r="AW975" s="70"/>
      <c r="AX975" s="70"/>
      <c r="AY975" s="70"/>
      <c r="AZ975" s="70"/>
      <c r="BA975" s="70"/>
      <c r="BB975" s="70"/>
      <c r="BC975" s="70"/>
      <c r="BD975" s="70"/>
      <c r="BE975" s="70" t="str">
        <f t="shared" si="860"/>
        <v/>
      </c>
      <c r="BF975" s="70">
        <v>163</v>
      </c>
      <c r="BG975" s="70"/>
      <c r="BH975" s="70"/>
      <c r="BI975" s="70"/>
      <c r="BJ975" s="70"/>
      <c r="BK975" s="70"/>
      <c r="BL975" s="70"/>
      <c r="BM975" s="70"/>
      <c r="BN975" s="70"/>
      <c r="BO975" s="70"/>
      <c r="BP975" s="70"/>
      <c r="BQ975" s="70"/>
      <c r="BR975" s="70"/>
      <c r="BS975" s="70"/>
      <c r="BT975" s="70"/>
      <c r="BU975" s="70"/>
      <c r="CT975" s="70"/>
      <c r="CU975" s="70">
        <f t="shared" si="865"/>
        <v>0</v>
      </c>
      <c r="CV975" s="70">
        <f t="shared" si="866"/>
        <v>0</v>
      </c>
      <c r="CW975" s="70"/>
      <c r="CX975" s="70"/>
      <c r="CY975" s="70"/>
      <c r="CZ975" s="70" t="e">
        <f t="shared" si="863"/>
        <v>#VALUE!</v>
      </c>
      <c r="DA975" s="70" t="e">
        <f t="shared" si="864"/>
        <v>#VALUE!</v>
      </c>
      <c r="DB975" s="70"/>
      <c r="DC975" s="70"/>
      <c r="DD975" s="70"/>
      <c r="DE975" s="70"/>
      <c r="DF975" s="70"/>
      <c r="DG975" s="70"/>
      <c r="DH975" s="70"/>
      <c r="DI975" s="70"/>
      <c r="DJ975" s="70"/>
      <c r="DK975" s="70"/>
      <c r="DL975" s="70"/>
      <c r="DM975" s="70"/>
      <c r="DN975" s="70"/>
      <c r="DO975" s="70"/>
      <c r="DP975" s="70"/>
      <c r="DQ975" s="70"/>
      <c r="DR975" s="70"/>
      <c r="DS975" s="70"/>
      <c r="DT975" s="70">
        <f t="shared" si="861"/>
        <v>0</v>
      </c>
      <c r="DU975" s="70">
        <f t="shared" si="862"/>
        <v>0</v>
      </c>
      <c r="DV975" s="70"/>
      <c r="DW975" s="70"/>
      <c r="DX975" s="70"/>
      <c r="DY975" s="70"/>
      <c r="DZ975" s="70"/>
      <c r="EA975" s="70"/>
    </row>
    <row r="976" spans="18:131" x14ac:dyDescent="0.25">
      <c r="R976" s="70"/>
      <c r="S976" s="70"/>
      <c r="T976" s="99" t="s">
        <v>2093</v>
      </c>
      <c r="U976" s="146" t="s">
        <v>2094</v>
      </c>
      <c r="V976" s="70"/>
      <c r="W976" s="70"/>
      <c r="X976" s="70"/>
      <c r="Y976" s="70"/>
      <c r="AG976" s="135"/>
      <c r="AH976" s="70"/>
      <c r="AI976" s="99"/>
      <c r="AJ976" s="70"/>
      <c r="AK976" s="70"/>
      <c r="AL976" s="70"/>
      <c r="AM976" s="70"/>
      <c r="AN976" s="70"/>
      <c r="AO976" s="70"/>
      <c r="AP976" s="70"/>
      <c r="AQ976" s="70"/>
      <c r="AR976" s="70"/>
      <c r="AS976" s="70"/>
      <c r="AT976" s="70"/>
      <c r="AU976" s="70"/>
      <c r="AV976" s="70"/>
      <c r="AW976" s="70"/>
      <c r="AX976" s="70"/>
      <c r="AY976" s="70"/>
      <c r="AZ976" s="70"/>
      <c r="BA976" s="70"/>
      <c r="BB976" s="70"/>
      <c r="BC976" s="70"/>
      <c r="BD976" s="70"/>
      <c r="BE976" s="70" t="str">
        <f t="shared" si="860"/>
        <v/>
      </c>
      <c r="BF976" s="70">
        <v>164</v>
      </c>
      <c r="BG976" s="70"/>
      <c r="BH976" s="70"/>
      <c r="BI976" s="70"/>
      <c r="BJ976" s="70"/>
      <c r="BK976" s="70"/>
      <c r="BL976" s="70"/>
      <c r="BM976" s="70"/>
      <c r="BN976" s="70"/>
      <c r="BO976" s="70"/>
      <c r="BP976" s="70"/>
      <c r="BQ976" s="70"/>
      <c r="BR976" s="70"/>
      <c r="BS976" s="70"/>
      <c r="BT976" s="70"/>
      <c r="BU976" s="70"/>
      <c r="CT976" s="70"/>
      <c r="CU976" s="70">
        <f t="shared" si="865"/>
        <v>0</v>
      </c>
      <c r="CV976" s="70">
        <f t="shared" si="866"/>
        <v>0</v>
      </c>
      <c r="CW976" s="70"/>
      <c r="CX976" s="70"/>
      <c r="CY976" s="70"/>
      <c r="CZ976" s="70" t="e">
        <f t="shared" si="863"/>
        <v>#VALUE!</v>
      </c>
      <c r="DA976" s="70" t="e">
        <f t="shared" si="864"/>
        <v>#VALUE!</v>
      </c>
      <c r="DB976" s="70"/>
      <c r="DC976" s="70"/>
      <c r="DD976" s="70"/>
      <c r="DE976" s="70"/>
      <c r="DF976" s="70"/>
      <c r="DG976" s="70"/>
      <c r="DH976" s="70"/>
      <c r="DI976" s="70"/>
      <c r="DJ976" s="70"/>
      <c r="DK976" s="70"/>
      <c r="DL976" s="70"/>
      <c r="DM976" s="70"/>
      <c r="DN976" s="70"/>
      <c r="DO976" s="70"/>
      <c r="DP976" s="70"/>
      <c r="DQ976" s="70"/>
      <c r="DR976" s="70"/>
      <c r="DS976" s="70"/>
      <c r="DT976" s="70">
        <f t="shared" si="861"/>
        <v>0</v>
      </c>
      <c r="DU976" s="70">
        <f t="shared" si="862"/>
        <v>0</v>
      </c>
      <c r="DV976" s="70"/>
      <c r="DW976" s="70"/>
      <c r="DX976" s="70"/>
      <c r="DY976" s="70"/>
      <c r="DZ976" s="70"/>
      <c r="EA976" s="70"/>
    </row>
    <row r="977" spans="18:131" x14ac:dyDescent="0.25">
      <c r="R977" s="70"/>
      <c r="S977" s="70"/>
      <c r="T977" s="99" t="s">
        <v>2095</v>
      </c>
      <c r="U977" s="146" t="s">
        <v>2096</v>
      </c>
      <c r="V977" s="70"/>
      <c r="W977" s="70"/>
      <c r="X977" s="70"/>
      <c r="Y977" s="70"/>
      <c r="AG977" s="135"/>
      <c r="AH977" s="70"/>
      <c r="AI977" s="99"/>
      <c r="AJ977" s="70"/>
      <c r="AK977" s="70"/>
      <c r="AL977" s="70"/>
      <c r="AM977" s="70"/>
      <c r="AN977" s="70"/>
      <c r="AO977" s="70"/>
      <c r="AP977" s="70"/>
      <c r="AQ977" s="70"/>
      <c r="AR977" s="70"/>
      <c r="AS977" s="70"/>
      <c r="AT977" s="70"/>
      <c r="AU977" s="70"/>
      <c r="AV977" s="70"/>
      <c r="AW977" s="70"/>
      <c r="AX977" s="70"/>
      <c r="AY977" s="70"/>
      <c r="AZ977" s="70"/>
      <c r="BA977" s="70"/>
      <c r="BB977" s="70"/>
      <c r="BC977" s="70"/>
      <c r="BD977" s="70"/>
      <c r="BE977" s="70" t="str">
        <f t="shared" si="860"/>
        <v/>
      </c>
      <c r="BF977" s="70">
        <v>165</v>
      </c>
      <c r="BG977" s="70"/>
      <c r="BH977" s="70"/>
      <c r="BI977" s="70"/>
      <c r="BJ977" s="70"/>
      <c r="BK977" s="70"/>
      <c r="BL977" s="70"/>
      <c r="BM977" s="70"/>
      <c r="BN977" s="70"/>
      <c r="BO977" s="70"/>
      <c r="BP977" s="70"/>
      <c r="BQ977" s="70"/>
      <c r="BR977" s="70"/>
      <c r="BS977" s="70"/>
      <c r="BT977" s="70"/>
      <c r="BU977" s="70"/>
      <c r="CT977" s="70"/>
      <c r="CU977" s="70">
        <f t="shared" si="865"/>
        <v>0</v>
      </c>
      <c r="CV977" s="70">
        <f t="shared" si="866"/>
        <v>0</v>
      </c>
      <c r="CW977" s="70"/>
      <c r="CX977" s="70"/>
      <c r="CY977" s="70"/>
      <c r="CZ977" s="70" t="e">
        <f t="shared" si="863"/>
        <v>#VALUE!</v>
      </c>
      <c r="DA977" s="70" t="e">
        <f t="shared" si="864"/>
        <v>#VALUE!</v>
      </c>
      <c r="DB977" s="70"/>
      <c r="DC977" s="70"/>
      <c r="DD977" s="70"/>
      <c r="DE977" s="70"/>
      <c r="DF977" s="70"/>
      <c r="DG977" s="70"/>
      <c r="DH977" s="70"/>
      <c r="DI977" s="70"/>
      <c r="DJ977" s="70"/>
      <c r="DK977" s="70"/>
      <c r="DL977" s="70"/>
      <c r="DM977" s="70"/>
      <c r="DN977" s="70"/>
      <c r="DO977" s="70"/>
      <c r="DP977" s="70"/>
      <c r="DQ977" s="70"/>
      <c r="DR977" s="70"/>
      <c r="DS977" s="70"/>
      <c r="DT977" s="70">
        <f t="shared" si="861"/>
        <v>0</v>
      </c>
      <c r="DU977" s="70">
        <f t="shared" si="862"/>
        <v>0</v>
      </c>
      <c r="DV977" s="70"/>
      <c r="DW977" s="70"/>
      <c r="DX977" s="70"/>
      <c r="DY977" s="70"/>
      <c r="DZ977" s="70"/>
      <c r="EA977" s="70"/>
    </row>
    <row r="978" spans="18:131" x14ac:dyDescent="0.25">
      <c r="R978" s="70"/>
      <c r="S978" s="70"/>
      <c r="T978" s="99" t="s">
        <v>2097</v>
      </c>
      <c r="U978" s="146" t="s">
        <v>2098</v>
      </c>
      <c r="V978" s="70"/>
      <c r="W978" s="70"/>
      <c r="X978" s="70"/>
      <c r="Y978" s="70"/>
      <c r="AG978" s="135"/>
      <c r="AH978" s="70"/>
      <c r="AI978" s="99"/>
      <c r="AJ978" s="70"/>
      <c r="AK978" s="70"/>
      <c r="AL978" s="70"/>
      <c r="AM978" s="70"/>
      <c r="AN978" s="70"/>
      <c r="AO978" s="70"/>
      <c r="AP978" s="70"/>
      <c r="AQ978" s="70"/>
      <c r="AR978" s="70"/>
      <c r="AS978" s="70"/>
      <c r="AT978" s="70"/>
      <c r="AU978" s="70"/>
      <c r="AV978" s="70"/>
      <c r="AW978" s="70"/>
      <c r="AX978" s="70"/>
      <c r="AY978" s="70"/>
      <c r="AZ978" s="70"/>
      <c r="BA978" s="70"/>
      <c r="BB978" s="70"/>
      <c r="BC978" s="70"/>
      <c r="BD978" s="70"/>
      <c r="BE978" s="70" t="str">
        <f t="shared" si="860"/>
        <v/>
      </c>
      <c r="BF978" s="70">
        <v>166</v>
      </c>
      <c r="BG978" s="70"/>
      <c r="BH978" s="70"/>
      <c r="BI978" s="70"/>
      <c r="BJ978" s="70"/>
      <c r="BK978" s="70"/>
      <c r="BL978" s="70"/>
      <c r="BM978" s="70"/>
      <c r="BN978" s="70"/>
      <c r="BO978" s="70"/>
      <c r="BP978" s="70"/>
      <c r="BQ978" s="70"/>
      <c r="BR978" s="70"/>
      <c r="BS978" s="70"/>
      <c r="BT978" s="70"/>
      <c r="BU978" s="70"/>
      <c r="CT978" s="70"/>
      <c r="CU978" s="70">
        <f t="shared" si="865"/>
        <v>0</v>
      </c>
      <c r="CV978" s="70">
        <f t="shared" si="866"/>
        <v>0</v>
      </c>
      <c r="CW978" s="70"/>
      <c r="CX978" s="70"/>
      <c r="CY978" s="70"/>
      <c r="CZ978" s="70" t="e">
        <f t="shared" si="863"/>
        <v>#VALUE!</v>
      </c>
      <c r="DA978" s="70" t="e">
        <f t="shared" si="864"/>
        <v>#VALUE!</v>
      </c>
      <c r="DB978" s="70"/>
      <c r="DC978" s="70"/>
      <c r="DD978" s="70"/>
      <c r="DE978" s="70"/>
      <c r="DF978" s="70"/>
      <c r="DG978" s="70"/>
      <c r="DH978" s="70"/>
      <c r="DI978" s="70"/>
      <c r="DJ978" s="70"/>
      <c r="DK978" s="70"/>
      <c r="DL978" s="70"/>
      <c r="DM978" s="70"/>
      <c r="DN978" s="70"/>
      <c r="DO978" s="70"/>
      <c r="DP978" s="70"/>
      <c r="DQ978" s="70"/>
      <c r="DR978" s="70"/>
      <c r="DS978" s="70"/>
      <c r="DT978" s="70">
        <f t="shared" si="861"/>
        <v>0</v>
      </c>
      <c r="DU978" s="70">
        <f t="shared" si="862"/>
        <v>0</v>
      </c>
      <c r="DV978" s="70"/>
      <c r="DW978" s="70"/>
      <c r="DX978" s="70"/>
      <c r="DY978" s="70"/>
      <c r="DZ978" s="70"/>
      <c r="EA978" s="70"/>
    </row>
    <row r="979" spans="18:131" x14ac:dyDescent="0.25">
      <c r="R979" s="70"/>
      <c r="S979" s="70"/>
      <c r="T979" s="99" t="s">
        <v>2099</v>
      </c>
      <c r="U979" s="146" t="s">
        <v>2100</v>
      </c>
      <c r="V979" s="70"/>
      <c r="W979" s="70"/>
      <c r="X979" s="70"/>
      <c r="Y979" s="70"/>
      <c r="AG979" s="135"/>
      <c r="AH979" s="70"/>
      <c r="AI979" s="99"/>
      <c r="AJ979" s="70"/>
      <c r="AK979" s="70"/>
      <c r="AL979" s="70"/>
      <c r="AM979" s="70"/>
      <c r="AN979" s="70"/>
      <c r="AO979" s="70"/>
      <c r="AP979" s="70"/>
      <c r="AQ979" s="70"/>
      <c r="AR979" s="70"/>
      <c r="AS979" s="70"/>
      <c r="AT979" s="70"/>
      <c r="AU979" s="70"/>
      <c r="AV979" s="70"/>
      <c r="AW979" s="70"/>
      <c r="AX979" s="70"/>
      <c r="AY979" s="70"/>
      <c r="AZ979" s="70"/>
      <c r="BA979" s="70"/>
      <c r="BB979" s="70"/>
      <c r="BC979" s="70"/>
      <c r="BD979" s="70"/>
      <c r="BE979" s="70" t="str">
        <f t="shared" si="860"/>
        <v/>
      </c>
      <c r="BF979" s="70">
        <v>167</v>
      </c>
      <c r="BG979" s="70"/>
      <c r="BH979" s="70"/>
      <c r="BI979" s="70"/>
      <c r="BJ979" s="70"/>
      <c r="BK979" s="70"/>
      <c r="BL979" s="70"/>
      <c r="BM979" s="70"/>
      <c r="BN979" s="70"/>
      <c r="BO979" s="70"/>
      <c r="BP979" s="70"/>
      <c r="BQ979" s="70"/>
      <c r="BR979" s="70"/>
      <c r="BS979" s="70"/>
      <c r="BT979" s="70"/>
      <c r="BU979" s="70"/>
      <c r="CT979" s="70"/>
      <c r="CU979" s="70">
        <f t="shared" si="865"/>
        <v>0</v>
      </c>
      <c r="CV979" s="70">
        <f t="shared" si="866"/>
        <v>0</v>
      </c>
      <c r="CW979" s="70"/>
      <c r="CX979" s="70"/>
      <c r="CY979" s="70"/>
      <c r="CZ979" s="70" t="e">
        <f t="shared" si="863"/>
        <v>#VALUE!</v>
      </c>
      <c r="DA979" s="70" t="e">
        <f t="shared" si="864"/>
        <v>#VALUE!</v>
      </c>
      <c r="DB979" s="70"/>
      <c r="DC979" s="70"/>
      <c r="DD979" s="70"/>
      <c r="DE979" s="70"/>
      <c r="DF979" s="70"/>
      <c r="DG979" s="70"/>
      <c r="DH979" s="70"/>
      <c r="DI979" s="70"/>
      <c r="DJ979" s="70"/>
      <c r="DK979" s="70"/>
      <c r="DL979" s="70"/>
      <c r="DM979" s="70"/>
      <c r="DN979" s="70"/>
      <c r="DO979" s="70"/>
      <c r="DP979" s="70"/>
      <c r="DQ979" s="70"/>
      <c r="DR979" s="70"/>
      <c r="DS979" s="70"/>
      <c r="DT979" s="70">
        <f t="shared" si="861"/>
        <v>0</v>
      </c>
      <c r="DU979" s="70">
        <f t="shared" si="862"/>
        <v>0</v>
      </c>
      <c r="DV979" s="70"/>
      <c r="DW979" s="70"/>
      <c r="DX979" s="70"/>
      <c r="DY979" s="70"/>
      <c r="DZ979" s="70"/>
      <c r="EA979" s="70"/>
    </row>
    <row r="980" spans="18:131" x14ac:dyDescent="0.25">
      <c r="R980" s="70"/>
      <c r="S980" s="70"/>
      <c r="T980" s="99" t="s">
        <v>2101</v>
      </c>
      <c r="U980" s="146" t="s">
        <v>2102</v>
      </c>
      <c r="V980" s="70"/>
      <c r="W980" s="70"/>
      <c r="X980" s="70"/>
      <c r="Y980" s="70"/>
      <c r="AG980" s="135"/>
      <c r="AH980" s="70"/>
      <c r="AI980" s="99"/>
      <c r="AJ980" s="70"/>
      <c r="AK980" s="70"/>
      <c r="AL980" s="70"/>
      <c r="AM980" s="70"/>
      <c r="AN980" s="70"/>
      <c r="AO980" s="70"/>
      <c r="AP980" s="70"/>
      <c r="AQ980" s="70"/>
      <c r="AR980" s="70"/>
      <c r="AS980" s="70"/>
      <c r="AT980" s="70"/>
      <c r="AU980" s="70"/>
      <c r="AV980" s="70"/>
      <c r="AW980" s="70"/>
      <c r="AX980" s="70"/>
      <c r="AY980" s="70"/>
      <c r="AZ980" s="70"/>
      <c r="BA980" s="70"/>
      <c r="BB980" s="70"/>
      <c r="BC980" s="70"/>
      <c r="BD980" s="70"/>
      <c r="BE980" s="70" t="str">
        <f t="shared" si="860"/>
        <v/>
      </c>
      <c r="BF980" s="70">
        <v>168</v>
      </c>
      <c r="BG980" s="70"/>
      <c r="BH980" s="70"/>
      <c r="BI980" s="70"/>
      <c r="BJ980" s="70"/>
      <c r="BK980" s="70"/>
      <c r="BL980" s="70"/>
      <c r="BM980" s="70"/>
      <c r="BN980" s="70"/>
      <c r="BO980" s="70"/>
      <c r="BP980" s="70"/>
      <c r="BQ980" s="70"/>
      <c r="BR980" s="70"/>
      <c r="BS980" s="70"/>
      <c r="BT980" s="70"/>
      <c r="BU980" s="70"/>
      <c r="CT980" s="70"/>
      <c r="CU980" s="70">
        <f t="shared" si="865"/>
        <v>0</v>
      </c>
      <c r="CV980" s="70">
        <f t="shared" si="866"/>
        <v>0</v>
      </c>
      <c r="CW980" s="70"/>
      <c r="CX980" s="70"/>
      <c r="CY980" s="70"/>
      <c r="CZ980" s="70" t="e">
        <f t="shared" si="863"/>
        <v>#VALUE!</v>
      </c>
      <c r="DA980" s="70" t="e">
        <f t="shared" si="864"/>
        <v>#VALUE!</v>
      </c>
      <c r="DB980" s="70"/>
      <c r="DC980" s="70"/>
      <c r="DD980" s="70"/>
      <c r="DE980" s="70"/>
      <c r="DF980" s="70"/>
      <c r="DG980" s="70"/>
      <c r="DH980" s="70"/>
      <c r="DI980" s="70"/>
      <c r="DJ980" s="70"/>
      <c r="DK980" s="70"/>
      <c r="DL980" s="70"/>
      <c r="DM980" s="70"/>
      <c r="DN980" s="70"/>
      <c r="DO980" s="70"/>
      <c r="DP980" s="70"/>
      <c r="DQ980" s="70"/>
      <c r="DR980" s="70"/>
      <c r="DS980" s="70"/>
      <c r="DT980" s="70">
        <f t="shared" si="861"/>
        <v>0</v>
      </c>
      <c r="DU980" s="70">
        <f t="shared" si="862"/>
        <v>0</v>
      </c>
      <c r="DV980" s="70"/>
      <c r="DW980" s="70"/>
      <c r="DX980" s="70"/>
      <c r="DY980" s="70"/>
      <c r="DZ980" s="70"/>
      <c r="EA980" s="70"/>
    </row>
    <row r="981" spans="18:131" x14ac:dyDescent="0.25">
      <c r="R981" s="70"/>
      <c r="S981" s="70"/>
      <c r="T981" s="99" t="s">
        <v>2103</v>
      </c>
      <c r="U981" s="146" t="s">
        <v>2104</v>
      </c>
      <c r="V981" s="70"/>
      <c r="W981" s="70"/>
      <c r="X981" s="70"/>
      <c r="Y981" s="70"/>
      <c r="AG981" s="135"/>
      <c r="AH981" s="70"/>
      <c r="AI981" s="99"/>
      <c r="AJ981" s="70"/>
      <c r="AK981" s="70"/>
      <c r="AL981" s="70"/>
      <c r="AM981" s="70"/>
      <c r="AN981" s="70"/>
      <c r="AO981" s="70"/>
      <c r="AP981" s="70"/>
      <c r="AQ981" s="70"/>
      <c r="AR981" s="70"/>
      <c r="AS981" s="70"/>
      <c r="AT981" s="70"/>
      <c r="AU981" s="70"/>
      <c r="AV981" s="70"/>
      <c r="AW981" s="70"/>
      <c r="AX981" s="70"/>
      <c r="AY981" s="70"/>
      <c r="AZ981" s="70"/>
      <c r="BA981" s="70"/>
      <c r="BB981" s="70"/>
      <c r="BC981" s="70"/>
      <c r="BD981" s="70"/>
      <c r="BE981" s="70" t="str">
        <f t="shared" si="860"/>
        <v/>
      </c>
      <c r="BF981" s="70">
        <v>169</v>
      </c>
      <c r="BG981" s="70"/>
      <c r="BH981" s="70"/>
      <c r="BI981" s="70"/>
      <c r="BJ981" s="70"/>
      <c r="BK981" s="70"/>
      <c r="BL981" s="70"/>
      <c r="BM981" s="70"/>
      <c r="BN981" s="70"/>
      <c r="BO981" s="70"/>
      <c r="BP981" s="70"/>
      <c r="BQ981" s="70"/>
      <c r="BR981" s="70"/>
      <c r="BS981" s="70"/>
      <c r="BT981" s="70"/>
      <c r="BU981" s="70"/>
      <c r="CT981" s="70"/>
      <c r="CU981" s="70">
        <f t="shared" si="865"/>
        <v>0</v>
      </c>
      <c r="CV981" s="70">
        <f t="shared" si="866"/>
        <v>0</v>
      </c>
      <c r="CW981" s="70"/>
      <c r="CX981" s="70"/>
      <c r="CY981" s="70"/>
      <c r="CZ981" s="70" t="e">
        <f t="shared" si="863"/>
        <v>#VALUE!</v>
      </c>
      <c r="DA981" s="70" t="e">
        <f t="shared" si="864"/>
        <v>#VALUE!</v>
      </c>
      <c r="DB981" s="70"/>
      <c r="DC981" s="70"/>
      <c r="DD981" s="70"/>
      <c r="DE981" s="70"/>
      <c r="DF981" s="70"/>
      <c r="DG981" s="70"/>
      <c r="DH981" s="70"/>
      <c r="DI981" s="70"/>
      <c r="DJ981" s="70"/>
      <c r="DK981" s="70"/>
      <c r="DL981" s="70"/>
      <c r="DM981" s="70"/>
      <c r="DN981" s="70"/>
      <c r="DO981" s="70"/>
      <c r="DP981" s="70"/>
      <c r="DQ981" s="70"/>
      <c r="DR981" s="70"/>
      <c r="DS981" s="70"/>
      <c r="DT981" s="70">
        <f t="shared" si="861"/>
        <v>0</v>
      </c>
      <c r="DU981" s="70">
        <f t="shared" si="862"/>
        <v>0</v>
      </c>
      <c r="DV981" s="70"/>
      <c r="DW981" s="70"/>
      <c r="DX981" s="70"/>
      <c r="DY981" s="70"/>
      <c r="DZ981" s="70"/>
      <c r="EA981" s="70"/>
    </row>
    <row r="982" spans="18:131" x14ac:dyDescent="0.25">
      <c r="R982" s="70"/>
      <c r="S982" s="70"/>
      <c r="T982" s="99" t="s">
        <v>2105</v>
      </c>
      <c r="U982" s="146" t="s">
        <v>2106</v>
      </c>
      <c r="V982" s="70"/>
      <c r="W982" s="70"/>
      <c r="X982" s="70"/>
      <c r="Y982" s="70"/>
      <c r="AG982" s="135"/>
      <c r="AH982" s="70"/>
      <c r="AI982" s="99"/>
      <c r="AJ982" s="70"/>
      <c r="AK982" s="70"/>
      <c r="AL982" s="70"/>
      <c r="AM982" s="70"/>
      <c r="AN982" s="70"/>
      <c r="AO982" s="70"/>
      <c r="AP982" s="70"/>
      <c r="AQ982" s="70"/>
      <c r="AR982" s="70"/>
      <c r="AS982" s="70"/>
      <c r="AT982" s="70"/>
      <c r="AU982" s="70"/>
      <c r="AV982" s="70"/>
      <c r="AW982" s="70"/>
      <c r="AX982" s="70"/>
      <c r="AY982" s="70"/>
      <c r="AZ982" s="70"/>
      <c r="BA982" s="70"/>
      <c r="BB982" s="70"/>
      <c r="BC982" s="70"/>
      <c r="BD982" s="70"/>
      <c r="BE982" s="70" t="str">
        <f t="shared" si="860"/>
        <v/>
      </c>
      <c r="BF982" s="70">
        <v>170</v>
      </c>
      <c r="BG982" s="70"/>
      <c r="BH982" s="70"/>
      <c r="BI982" s="70"/>
      <c r="BJ982" s="70"/>
      <c r="BK982" s="70"/>
      <c r="BL982" s="70"/>
      <c r="BM982" s="70"/>
      <c r="BN982" s="70"/>
      <c r="BO982" s="70"/>
      <c r="BP982" s="70"/>
      <c r="BQ982" s="70"/>
      <c r="BR982" s="70"/>
      <c r="BS982" s="70"/>
      <c r="BT982" s="70"/>
      <c r="BU982" s="70"/>
      <c r="CT982" s="70"/>
      <c r="CU982" s="70">
        <f t="shared" si="865"/>
        <v>0</v>
      </c>
      <c r="CV982" s="70">
        <f t="shared" si="866"/>
        <v>0</v>
      </c>
      <c r="CW982" s="70"/>
      <c r="CX982" s="70"/>
      <c r="CY982" s="70"/>
      <c r="CZ982" s="70" t="e">
        <f t="shared" si="863"/>
        <v>#VALUE!</v>
      </c>
      <c r="DA982" s="70" t="e">
        <f t="shared" si="864"/>
        <v>#VALUE!</v>
      </c>
      <c r="DB982" s="70"/>
      <c r="DC982" s="70"/>
      <c r="DD982" s="70"/>
      <c r="DE982" s="70"/>
      <c r="DF982" s="70"/>
      <c r="DG982" s="70"/>
      <c r="DH982" s="70"/>
      <c r="DI982" s="70"/>
      <c r="DJ982" s="70"/>
      <c r="DK982" s="70"/>
      <c r="DL982" s="70"/>
      <c r="DM982" s="70"/>
      <c r="DN982" s="70"/>
      <c r="DO982" s="70"/>
      <c r="DP982" s="70"/>
      <c r="DQ982" s="70"/>
      <c r="DR982" s="70"/>
      <c r="DS982" s="70"/>
      <c r="DT982" s="70">
        <f t="shared" si="861"/>
        <v>0</v>
      </c>
      <c r="DU982" s="70">
        <f t="shared" si="862"/>
        <v>0</v>
      </c>
      <c r="DV982" s="70"/>
      <c r="DW982" s="70"/>
      <c r="DX982" s="70"/>
      <c r="DY982" s="70"/>
      <c r="DZ982" s="70"/>
      <c r="EA982" s="70"/>
    </row>
    <row r="983" spans="18:131" x14ac:dyDescent="0.25">
      <c r="R983" s="70"/>
      <c r="S983" s="70"/>
      <c r="T983" s="99" t="s">
        <v>2107</v>
      </c>
      <c r="U983" s="146" t="s">
        <v>2108</v>
      </c>
      <c r="V983" s="70"/>
      <c r="W983" s="70"/>
      <c r="X983" s="70"/>
      <c r="Y983" s="70"/>
      <c r="AG983" s="135"/>
      <c r="AH983" s="70"/>
      <c r="AI983" s="99"/>
      <c r="AJ983" s="70"/>
      <c r="AK983" s="70"/>
      <c r="AL983" s="70"/>
      <c r="AM983" s="70"/>
      <c r="AN983" s="70"/>
      <c r="AO983" s="70"/>
      <c r="AP983" s="70"/>
      <c r="AQ983" s="70"/>
      <c r="AR983" s="70"/>
      <c r="AS983" s="70"/>
      <c r="AT983" s="70"/>
      <c r="AU983" s="70"/>
      <c r="AV983" s="70"/>
      <c r="AW983" s="70"/>
      <c r="AX983" s="70"/>
      <c r="AY983" s="70"/>
      <c r="AZ983" s="70"/>
      <c r="BA983" s="70"/>
      <c r="BB983" s="70"/>
      <c r="BC983" s="70"/>
      <c r="BD983" s="70"/>
      <c r="BE983" s="70" t="str">
        <f t="shared" si="860"/>
        <v/>
      </c>
      <c r="BF983" s="70">
        <v>171</v>
      </c>
      <c r="BG983" s="70"/>
      <c r="BH983" s="70"/>
      <c r="BI983" s="70"/>
      <c r="BJ983" s="70"/>
      <c r="BK983" s="70"/>
      <c r="BL983" s="70"/>
      <c r="BM983" s="70"/>
      <c r="BN983" s="70"/>
      <c r="BO983" s="70"/>
      <c r="BP983" s="70"/>
      <c r="BQ983" s="70"/>
      <c r="BR983" s="70"/>
      <c r="BS983" s="70"/>
      <c r="BT983" s="70"/>
      <c r="BU983" s="70"/>
      <c r="CT983" s="70"/>
      <c r="CU983" s="70">
        <f t="shared" si="865"/>
        <v>0</v>
      </c>
      <c r="CV983" s="70">
        <f t="shared" si="866"/>
        <v>0</v>
      </c>
      <c r="CW983" s="70"/>
      <c r="CX983" s="70"/>
      <c r="CY983" s="70"/>
      <c r="CZ983" s="70" t="e">
        <f t="shared" si="863"/>
        <v>#VALUE!</v>
      </c>
      <c r="DA983" s="70" t="e">
        <f t="shared" si="864"/>
        <v>#VALUE!</v>
      </c>
      <c r="DB983" s="70"/>
      <c r="DC983" s="70"/>
      <c r="DD983" s="70"/>
      <c r="DE983" s="70"/>
      <c r="DF983" s="70"/>
      <c r="DG983" s="70"/>
      <c r="DH983" s="70"/>
      <c r="DI983" s="70"/>
      <c r="DJ983" s="70"/>
      <c r="DK983" s="70"/>
      <c r="DL983" s="70"/>
      <c r="DM983" s="70"/>
      <c r="DN983" s="70"/>
      <c r="DO983" s="70"/>
      <c r="DP983" s="70"/>
      <c r="DQ983" s="70"/>
      <c r="DR983" s="70"/>
      <c r="DS983" s="70"/>
      <c r="DT983" s="70">
        <f t="shared" si="861"/>
        <v>0</v>
      </c>
      <c r="DU983" s="70">
        <f t="shared" si="862"/>
        <v>0</v>
      </c>
      <c r="DV983" s="70"/>
      <c r="DW983" s="70"/>
      <c r="DX983" s="70"/>
      <c r="DY983" s="70"/>
      <c r="DZ983" s="70"/>
      <c r="EA983" s="70"/>
    </row>
    <row r="984" spans="18:131" x14ac:dyDescent="0.25">
      <c r="R984" s="70"/>
      <c r="S984" s="70"/>
      <c r="T984" s="99" t="s">
        <v>2109</v>
      </c>
      <c r="U984" s="146" t="s">
        <v>2110</v>
      </c>
      <c r="V984" s="70"/>
      <c r="W984" s="70"/>
      <c r="X984" s="70"/>
      <c r="Y984" s="70"/>
      <c r="AG984" s="135"/>
      <c r="AH984" s="70"/>
      <c r="AI984" s="99"/>
      <c r="AJ984" s="70"/>
      <c r="AK984" s="70"/>
      <c r="AL984" s="70"/>
      <c r="AM984" s="70"/>
      <c r="AN984" s="70"/>
      <c r="AO984" s="70"/>
      <c r="AP984" s="70"/>
      <c r="AQ984" s="70"/>
      <c r="AR984" s="70"/>
      <c r="AS984" s="70"/>
      <c r="AT984" s="70"/>
      <c r="AU984" s="70"/>
      <c r="AV984" s="70"/>
      <c r="AW984" s="70"/>
      <c r="AX984" s="70"/>
      <c r="AY984" s="70"/>
      <c r="AZ984" s="70"/>
      <c r="BA984" s="70"/>
      <c r="BB984" s="70"/>
      <c r="BC984" s="70"/>
      <c r="BD984" s="70"/>
      <c r="BE984" s="70" t="str">
        <f t="shared" si="860"/>
        <v/>
      </c>
      <c r="BF984" s="70">
        <v>172</v>
      </c>
      <c r="BG984" s="70"/>
      <c r="BH984" s="70"/>
      <c r="BI984" s="70"/>
      <c r="BJ984" s="70"/>
      <c r="BK984" s="70"/>
      <c r="BL984" s="70"/>
      <c r="BM984" s="70"/>
      <c r="BN984" s="70"/>
      <c r="BO984" s="70"/>
      <c r="BP984" s="70"/>
      <c r="BQ984" s="70"/>
      <c r="BR984" s="70"/>
      <c r="BS984" s="70"/>
      <c r="BT984" s="70"/>
      <c r="BU984" s="70"/>
      <c r="CT984" s="70"/>
      <c r="CU984" s="70">
        <f t="shared" si="865"/>
        <v>0</v>
      </c>
      <c r="CV984" s="70">
        <f t="shared" si="866"/>
        <v>0</v>
      </c>
      <c r="CW984" s="70"/>
      <c r="CX984" s="70"/>
      <c r="CY984" s="70"/>
      <c r="CZ984" s="70" t="e">
        <f t="shared" si="863"/>
        <v>#VALUE!</v>
      </c>
      <c r="DA984" s="70" t="e">
        <f t="shared" si="864"/>
        <v>#VALUE!</v>
      </c>
      <c r="DB984" s="70"/>
      <c r="DC984" s="70"/>
      <c r="DD984" s="70"/>
      <c r="DE984" s="70"/>
      <c r="DF984" s="70"/>
      <c r="DG984" s="70"/>
      <c r="DH984" s="70"/>
      <c r="DI984" s="70"/>
      <c r="DJ984" s="70"/>
      <c r="DK984" s="70"/>
      <c r="DL984" s="70"/>
      <c r="DM984" s="70"/>
      <c r="DN984" s="70"/>
      <c r="DO984" s="70"/>
      <c r="DP984" s="70"/>
      <c r="DQ984" s="70"/>
      <c r="DR984" s="70"/>
      <c r="DS984" s="70"/>
      <c r="DT984" s="70">
        <f t="shared" si="861"/>
        <v>0</v>
      </c>
      <c r="DU984" s="70">
        <f t="shared" si="862"/>
        <v>0</v>
      </c>
      <c r="DV984" s="70"/>
      <c r="DW984" s="70"/>
      <c r="DX984" s="70"/>
      <c r="DY984" s="70"/>
      <c r="DZ984" s="70"/>
      <c r="EA984" s="70"/>
    </row>
    <row r="985" spans="18:131" x14ac:dyDescent="0.25">
      <c r="R985" s="70"/>
      <c r="S985" s="70"/>
      <c r="T985" s="99" t="s">
        <v>2111</v>
      </c>
      <c r="U985" s="146" t="s">
        <v>2112</v>
      </c>
      <c r="V985" s="70"/>
      <c r="W985" s="70"/>
      <c r="X985" s="70"/>
      <c r="Y985" s="70"/>
      <c r="AG985" s="135"/>
      <c r="AH985" s="70"/>
      <c r="AI985" s="99"/>
      <c r="AJ985" s="70"/>
      <c r="AK985" s="70"/>
      <c r="AL985" s="70"/>
      <c r="AM985" s="70"/>
      <c r="AN985" s="70"/>
      <c r="AO985" s="70"/>
      <c r="AP985" s="70"/>
      <c r="AQ985" s="70"/>
      <c r="AR985" s="70"/>
      <c r="AS985" s="70"/>
      <c r="AT985" s="70"/>
      <c r="AU985" s="70"/>
      <c r="AV985" s="70"/>
      <c r="AW985" s="70"/>
      <c r="AX985" s="70"/>
      <c r="AY985" s="70"/>
      <c r="AZ985" s="70"/>
      <c r="BA985" s="70"/>
      <c r="BB985" s="70"/>
      <c r="BC985" s="70"/>
      <c r="BD985" s="70"/>
      <c r="BE985" s="70" t="str">
        <f t="shared" si="860"/>
        <v/>
      </c>
      <c r="BF985" s="70">
        <v>173</v>
      </c>
      <c r="BG985" s="70"/>
      <c r="BH985" s="70"/>
      <c r="BI985" s="70"/>
      <c r="BJ985" s="70"/>
      <c r="BK985" s="70"/>
      <c r="BL985" s="70"/>
      <c r="BM985" s="70"/>
      <c r="BN985" s="70"/>
      <c r="BO985" s="70"/>
      <c r="BP985" s="70"/>
      <c r="BQ985" s="70"/>
      <c r="BR985" s="70"/>
      <c r="BS985" s="70"/>
      <c r="BT985" s="70"/>
      <c r="BU985" s="70"/>
      <c r="CT985" s="70"/>
      <c r="CU985" s="70">
        <f t="shared" si="865"/>
        <v>0</v>
      </c>
      <c r="CV985" s="70">
        <f t="shared" si="866"/>
        <v>0</v>
      </c>
      <c r="CW985" s="70"/>
      <c r="CX985" s="70"/>
      <c r="CY985" s="70"/>
      <c r="CZ985" s="70" t="e">
        <f t="shared" si="863"/>
        <v>#VALUE!</v>
      </c>
      <c r="DA985" s="70" t="e">
        <f t="shared" si="864"/>
        <v>#VALUE!</v>
      </c>
      <c r="DB985" s="70"/>
      <c r="DC985" s="70"/>
      <c r="DD985" s="70"/>
      <c r="DE985" s="70"/>
      <c r="DF985" s="70"/>
      <c r="DG985" s="70"/>
      <c r="DH985" s="70"/>
      <c r="DI985" s="70"/>
      <c r="DJ985" s="70"/>
      <c r="DK985" s="70"/>
      <c r="DL985" s="70"/>
      <c r="DM985" s="70"/>
      <c r="DN985" s="70"/>
      <c r="DO985" s="70"/>
      <c r="DP985" s="70"/>
      <c r="DQ985" s="70"/>
      <c r="DR985" s="70"/>
      <c r="DS985" s="70"/>
      <c r="DT985" s="70">
        <f t="shared" si="861"/>
        <v>0</v>
      </c>
      <c r="DU985" s="70">
        <f t="shared" si="862"/>
        <v>0</v>
      </c>
      <c r="DV985" s="70"/>
      <c r="DW985" s="70"/>
      <c r="DX985" s="70"/>
      <c r="DY985" s="70"/>
      <c r="DZ985" s="70"/>
      <c r="EA985" s="70"/>
    </row>
    <row r="986" spans="18:131" x14ac:dyDescent="0.25">
      <c r="R986" s="70"/>
      <c r="S986" s="70"/>
      <c r="T986" s="99" t="s">
        <v>2113</v>
      </c>
      <c r="U986" s="146" t="s">
        <v>2114</v>
      </c>
      <c r="V986" s="70"/>
      <c r="W986" s="70"/>
      <c r="X986" s="70"/>
      <c r="Y986" s="70"/>
      <c r="AG986" s="135"/>
      <c r="AH986" s="70"/>
      <c r="AI986" s="99"/>
      <c r="AJ986" s="70"/>
      <c r="AK986" s="70"/>
      <c r="AL986" s="70"/>
      <c r="AM986" s="70"/>
      <c r="AN986" s="70"/>
      <c r="AO986" s="70"/>
      <c r="AP986" s="70"/>
      <c r="AQ986" s="70"/>
      <c r="AR986" s="70"/>
      <c r="AS986" s="70"/>
      <c r="AT986" s="70"/>
      <c r="AU986" s="70"/>
      <c r="AV986" s="70"/>
      <c r="AW986" s="70"/>
      <c r="AX986" s="70"/>
      <c r="AY986" s="70"/>
      <c r="AZ986" s="70"/>
      <c r="BA986" s="70"/>
      <c r="BB986" s="70"/>
      <c r="BC986" s="70"/>
      <c r="BD986" s="70"/>
      <c r="BE986" s="70" t="str">
        <f t="shared" si="860"/>
        <v/>
      </c>
      <c r="BF986" s="70">
        <v>174</v>
      </c>
      <c r="BG986" s="70"/>
      <c r="BH986" s="70"/>
      <c r="BI986" s="70"/>
      <c r="BJ986" s="70"/>
      <c r="BK986" s="70"/>
      <c r="BL986" s="70"/>
      <c r="BM986" s="70"/>
      <c r="BN986" s="70"/>
      <c r="BO986" s="70"/>
      <c r="BP986" s="70"/>
      <c r="BQ986" s="70"/>
      <c r="BR986" s="70"/>
      <c r="BS986" s="70"/>
      <c r="BT986" s="70"/>
      <c r="BU986" s="70"/>
      <c r="CT986" s="70"/>
      <c r="CU986" s="70">
        <f t="shared" si="865"/>
        <v>0</v>
      </c>
      <c r="CV986" s="70">
        <f t="shared" si="866"/>
        <v>0</v>
      </c>
      <c r="CW986" s="70"/>
      <c r="CX986" s="70"/>
      <c r="CY986" s="70"/>
      <c r="CZ986" s="70" t="e">
        <f t="shared" si="863"/>
        <v>#VALUE!</v>
      </c>
      <c r="DA986" s="70" t="e">
        <f t="shared" si="864"/>
        <v>#VALUE!</v>
      </c>
      <c r="DB986" s="70"/>
      <c r="DC986" s="70"/>
      <c r="DD986" s="70"/>
      <c r="DE986" s="70"/>
      <c r="DF986" s="70"/>
      <c r="DG986" s="70"/>
      <c r="DH986" s="70"/>
      <c r="DI986" s="70"/>
      <c r="DJ986" s="70"/>
      <c r="DK986" s="70"/>
      <c r="DL986" s="70"/>
      <c r="DM986" s="70"/>
      <c r="DN986" s="70"/>
      <c r="DO986" s="70"/>
      <c r="DP986" s="70"/>
      <c r="DQ986" s="70"/>
      <c r="DR986" s="70"/>
      <c r="DS986" s="70"/>
      <c r="DT986" s="70">
        <f t="shared" si="861"/>
        <v>0</v>
      </c>
      <c r="DU986" s="70">
        <f t="shared" si="862"/>
        <v>0</v>
      </c>
      <c r="DV986" s="70"/>
      <c r="DW986" s="70"/>
      <c r="DX986" s="70"/>
      <c r="DY986" s="70"/>
      <c r="DZ986" s="70"/>
      <c r="EA986" s="70"/>
    </row>
    <row r="987" spans="18:131" x14ac:dyDescent="0.25">
      <c r="R987" s="70"/>
      <c r="S987" s="70"/>
      <c r="T987" s="99" t="s">
        <v>2115</v>
      </c>
      <c r="U987" s="146" t="s">
        <v>2116</v>
      </c>
      <c r="V987" s="70"/>
      <c r="W987" s="70"/>
      <c r="X987" s="70"/>
      <c r="Y987" s="70"/>
      <c r="AG987" s="135"/>
      <c r="AH987" s="70"/>
      <c r="AI987" s="99"/>
      <c r="AJ987" s="70"/>
      <c r="AK987" s="70"/>
      <c r="AL987" s="70"/>
      <c r="AM987" s="70"/>
      <c r="AN987" s="70"/>
      <c r="AO987" s="70"/>
      <c r="AP987" s="70"/>
      <c r="AQ987" s="70"/>
      <c r="AR987" s="70"/>
      <c r="AS987" s="70"/>
      <c r="AT987" s="70"/>
      <c r="AU987" s="70"/>
      <c r="AV987" s="70"/>
      <c r="AW987" s="70"/>
      <c r="AX987" s="70"/>
      <c r="AY987" s="70"/>
      <c r="AZ987" s="70"/>
      <c r="BA987" s="70"/>
      <c r="BB987" s="70"/>
      <c r="BC987" s="70"/>
      <c r="BD987" s="70"/>
      <c r="BE987" s="70" t="str">
        <f t="shared" si="860"/>
        <v/>
      </c>
      <c r="BF987" s="70">
        <v>175</v>
      </c>
      <c r="BG987" s="70"/>
      <c r="BH987" s="70"/>
      <c r="BI987" s="70"/>
      <c r="BJ987" s="70"/>
      <c r="BK987" s="70"/>
      <c r="BL987" s="70"/>
      <c r="BM987" s="70"/>
      <c r="BN987" s="70"/>
      <c r="BO987" s="70"/>
      <c r="BP987" s="70"/>
      <c r="BQ987" s="70"/>
      <c r="BR987" s="70"/>
      <c r="BS987" s="70"/>
      <c r="BT987" s="70"/>
      <c r="BU987" s="70"/>
      <c r="CT987" s="70"/>
      <c r="CU987" s="70">
        <f t="shared" si="865"/>
        <v>0</v>
      </c>
      <c r="CV987" s="70">
        <f t="shared" si="866"/>
        <v>0</v>
      </c>
      <c r="CW987" s="70"/>
      <c r="CX987" s="70"/>
      <c r="CY987" s="70"/>
      <c r="CZ987" s="70" t="e">
        <f t="shared" si="863"/>
        <v>#VALUE!</v>
      </c>
      <c r="DA987" s="70" t="e">
        <f t="shared" si="864"/>
        <v>#VALUE!</v>
      </c>
      <c r="DB987" s="70"/>
      <c r="DC987" s="70"/>
      <c r="DD987" s="70"/>
      <c r="DE987" s="70"/>
      <c r="DF987" s="70"/>
      <c r="DG987" s="70"/>
      <c r="DH987" s="70"/>
      <c r="DI987" s="70"/>
      <c r="DJ987" s="70"/>
      <c r="DK987" s="70"/>
      <c r="DL987" s="70"/>
      <c r="DM987" s="70"/>
      <c r="DN987" s="70"/>
      <c r="DO987" s="70"/>
      <c r="DP987" s="70"/>
      <c r="DQ987" s="70"/>
      <c r="DR987" s="70"/>
      <c r="DS987" s="70"/>
      <c r="DT987" s="70">
        <f t="shared" si="861"/>
        <v>0</v>
      </c>
      <c r="DU987" s="70">
        <f t="shared" si="862"/>
        <v>0</v>
      </c>
      <c r="DV987" s="70"/>
      <c r="DW987" s="70"/>
      <c r="DX987" s="70"/>
      <c r="DY987" s="70"/>
      <c r="DZ987" s="70"/>
      <c r="EA987" s="70"/>
    </row>
    <row r="988" spans="18:131" x14ac:dyDescent="0.25">
      <c r="R988" s="70"/>
      <c r="S988" s="70"/>
      <c r="T988" s="99" t="s">
        <v>2117</v>
      </c>
      <c r="U988" s="146" t="s">
        <v>2118</v>
      </c>
      <c r="V988" s="70"/>
      <c r="W988" s="70"/>
      <c r="X988" s="70"/>
      <c r="Y988" s="70"/>
      <c r="AG988" s="135"/>
      <c r="AH988" s="70"/>
      <c r="AI988" s="99"/>
      <c r="AJ988" s="70"/>
      <c r="AK988" s="70"/>
      <c r="AL988" s="70"/>
      <c r="AM988" s="70"/>
      <c r="AN988" s="70"/>
      <c r="AO988" s="70"/>
      <c r="AP988" s="70"/>
      <c r="AQ988" s="70"/>
      <c r="AR988" s="70"/>
      <c r="AS988" s="70"/>
      <c r="AT988" s="70"/>
      <c r="AU988" s="70"/>
      <c r="AV988" s="70"/>
      <c r="AW988" s="70"/>
      <c r="AX988" s="70"/>
      <c r="AY988" s="70"/>
      <c r="AZ988" s="70"/>
      <c r="BA988" s="70"/>
      <c r="BB988" s="70"/>
      <c r="BC988" s="70"/>
      <c r="BD988" s="70"/>
      <c r="BE988" s="70" t="str">
        <f t="shared" si="860"/>
        <v/>
      </c>
      <c r="BF988" s="70">
        <v>176</v>
      </c>
      <c r="BG988" s="70"/>
      <c r="BH988" s="70"/>
      <c r="BI988" s="70"/>
      <c r="BJ988" s="70"/>
      <c r="BK988" s="70"/>
      <c r="BL988" s="70"/>
      <c r="BM988" s="70"/>
      <c r="BN988" s="70"/>
      <c r="BO988" s="70"/>
      <c r="BP988" s="70"/>
      <c r="BQ988" s="70"/>
      <c r="BR988" s="70"/>
      <c r="BS988" s="70"/>
      <c r="BT988" s="70"/>
      <c r="BU988" s="70"/>
      <c r="CT988" s="70"/>
      <c r="CU988" s="70">
        <f t="shared" si="865"/>
        <v>0</v>
      </c>
      <c r="CV988" s="70">
        <f t="shared" si="866"/>
        <v>0</v>
      </c>
      <c r="CW988" s="70"/>
      <c r="CX988" s="70"/>
      <c r="CY988" s="70"/>
      <c r="CZ988" s="70" t="e">
        <f t="shared" si="863"/>
        <v>#VALUE!</v>
      </c>
      <c r="DA988" s="70" t="e">
        <f t="shared" si="864"/>
        <v>#VALUE!</v>
      </c>
      <c r="DB988" s="70"/>
      <c r="DC988" s="70"/>
      <c r="DD988" s="70"/>
      <c r="DE988" s="70"/>
      <c r="DF988" s="70"/>
      <c r="DG988" s="70"/>
      <c r="DH988" s="70"/>
      <c r="DI988" s="70"/>
      <c r="DJ988" s="70"/>
      <c r="DK988" s="70"/>
      <c r="DL988" s="70"/>
      <c r="DM988" s="70"/>
      <c r="DN988" s="70"/>
      <c r="DO988" s="70"/>
      <c r="DP988" s="70"/>
      <c r="DQ988" s="70"/>
      <c r="DR988" s="70"/>
      <c r="DS988" s="70"/>
      <c r="DT988" s="70">
        <f t="shared" si="861"/>
        <v>0</v>
      </c>
      <c r="DU988" s="70">
        <f t="shared" si="862"/>
        <v>0</v>
      </c>
      <c r="DV988" s="70"/>
      <c r="DW988" s="70"/>
      <c r="DX988" s="70"/>
      <c r="DY988" s="70"/>
      <c r="DZ988" s="70"/>
      <c r="EA988" s="70"/>
    </row>
    <row r="989" spans="18:131" x14ac:dyDescent="0.25">
      <c r="R989" s="70"/>
      <c r="S989" s="70"/>
      <c r="T989" s="99" t="s">
        <v>2119</v>
      </c>
      <c r="U989" s="146" t="s">
        <v>2120</v>
      </c>
      <c r="V989" s="70"/>
      <c r="W989" s="70"/>
      <c r="X989" s="70"/>
      <c r="Y989" s="70"/>
      <c r="AG989" s="135"/>
      <c r="AH989" s="70"/>
      <c r="AI989" s="99"/>
      <c r="AJ989" s="70"/>
      <c r="AK989" s="70"/>
      <c r="AL989" s="70"/>
      <c r="AM989" s="70"/>
      <c r="AN989" s="70"/>
      <c r="AO989" s="70"/>
      <c r="AP989" s="70"/>
      <c r="AQ989" s="70"/>
      <c r="AR989" s="70"/>
      <c r="AS989" s="70"/>
      <c r="AT989" s="70"/>
      <c r="AU989" s="70"/>
      <c r="AV989" s="70"/>
      <c r="AW989" s="70"/>
      <c r="AX989" s="70"/>
      <c r="AY989" s="70"/>
      <c r="AZ989" s="70"/>
      <c r="BA989" s="70"/>
      <c r="BB989" s="70"/>
      <c r="BC989" s="70"/>
      <c r="BD989" s="70"/>
      <c r="BE989" s="70" t="str">
        <f t="shared" si="860"/>
        <v/>
      </c>
      <c r="BF989" s="70">
        <v>177</v>
      </c>
      <c r="BG989" s="70"/>
      <c r="BH989" s="70"/>
      <c r="BI989" s="70"/>
      <c r="BJ989" s="70"/>
      <c r="BK989" s="70"/>
      <c r="BL989" s="70"/>
      <c r="BM989" s="70"/>
      <c r="BN989" s="70"/>
      <c r="BO989" s="70"/>
      <c r="BP989" s="70"/>
      <c r="BQ989" s="70"/>
      <c r="BR989" s="70"/>
      <c r="BS989" s="70"/>
      <c r="BT989" s="70"/>
      <c r="BU989" s="70"/>
      <c r="CT989" s="70"/>
      <c r="CU989" s="70">
        <f t="shared" si="865"/>
        <v>0</v>
      </c>
      <c r="CV989" s="70">
        <f t="shared" si="866"/>
        <v>0</v>
      </c>
      <c r="CW989" s="70"/>
      <c r="CX989" s="70"/>
      <c r="CY989" s="70"/>
      <c r="CZ989" s="70" t="e">
        <f t="shared" si="863"/>
        <v>#VALUE!</v>
      </c>
      <c r="DA989" s="70" t="e">
        <f t="shared" si="864"/>
        <v>#VALUE!</v>
      </c>
      <c r="DB989" s="70"/>
      <c r="DC989" s="70"/>
      <c r="DD989" s="70"/>
      <c r="DE989" s="70"/>
      <c r="DF989" s="70"/>
      <c r="DG989" s="70"/>
      <c r="DH989" s="70"/>
      <c r="DI989" s="70"/>
      <c r="DJ989" s="70"/>
      <c r="DK989" s="70"/>
      <c r="DL989" s="70"/>
      <c r="DM989" s="70"/>
      <c r="DN989" s="70"/>
      <c r="DO989" s="70"/>
      <c r="DP989" s="70"/>
      <c r="DQ989" s="70"/>
      <c r="DR989" s="70"/>
      <c r="DS989" s="70"/>
      <c r="DT989" s="70">
        <f t="shared" si="861"/>
        <v>0</v>
      </c>
      <c r="DU989" s="70">
        <f t="shared" si="862"/>
        <v>0</v>
      </c>
      <c r="DV989" s="70"/>
      <c r="DW989" s="70"/>
      <c r="DX989" s="70"/>
      <c r="DY989" s="70"/>
      <c r="DZ989" s="70"/>
      <c r="EA989" s="70"/>
    </row>
    <row r="990" spans="18:131" x14ac:dyDescent="0.25">
      <c r="R990" s="70"/>
      <c r="S990" s="70"/>
      <c r="T990" s="99" t="s">
        <v>2121</v>
      </c>
      <c r="U990" s="146" t="s">
        <v>2122</v>
      </c>
      <c r="V990" s="70"/>
      <c r="W990" s="70"/>
      <c r="X990" s="70"/>
      <c r="Y990" s="70"/>
      <c r="AG990" s="135"/>
      <c r="AH990" s="70"/>
      <c r="AI990" s="99"/>
      <c r="AJ990" s="70"/>
      <c r="AK990" s="70"/>
      <c r="AL990" s="70"/>
      <c r="AM990" s="70"/>
      <c r="AN990" s="70"/>
      <c r="AO990" s="70"/>
      <c r="AP990" s="70"/>
      <c r="AQ990" s="70"/>
      <c r="AR990" s="70"/>
      <c r="AS990" s="70"/>
      <c r="AT990" s="70"/>
      <c r="AU990" s="70"/>
      <c r="AV990" s="70"/>
      <c r="AW990" s="70"/>
      <c r="AX990" s="70"/>
      <c r="AY990" s="70"/>
      <c r="AZ990" s="70"/>
      <c r="BA990" s="70"/>
      <c r="BB990" s="70"/>
      <c r="BC990" s="70"/>
      <c r="BD990" s="70"/>
      <c r="BE990" s="70" t="str">
        <f t="shared" si="860"/>
        <v/>
      </c>
      <c r="BF990" s="70">
        <v>178</v>
      </c>
      <c r="BG990" s="70"/>
      <c r="BH990" s="70"/>
      <c r="BI990" s="70"/>
      <c r="BJ990" s="70"/>
      <c r="BK990" s="70"/>
      <c r="BL990" s="70"/>
      <c r="BM990" s="70"/>
      <c r="BN990" s="70"/>
      <c r="BO990" s="70"/>
      <c r="BP990" s="70"/>
      <c r="BQ990" s="70"/>
      <c r="BR990" s="70"/>
      <c r="BS990" s="70"/>
      <c r="BT990" s="70"/>
      <c r="BU990" s="70"/>
      <c r="CT990" s="70"/>
      <c r="CU990" s="70">
        <f t="shared" si="865"/>
        <v>0</v>
      </c>
      <c r="CV990" s="70">
        <f t="shared" si="866"/>
        <v>0</v>
      </c>
      <c r="CW990" s="70"/>
      <c r="CX990" s="70"/>
      <c r="CY990" s="70"/>
      <c r="CZ990" s="70" t="e">
        <f t="shared" si="863"/>
        <v>#VALUE!</v>
      </c>
      <c r="DA990" s="70" t="e">
        <f t="shared" si="864"/>
        <v>#VALUE!</v>
      </c>
      <c r="DB990" s="70"/>
      <c r="DC990" s="70"/>
      <c r="DD990" s="70"/>
      <c r="DE990" s="70"/>
      <c r="DF990" s="70"/>
      <c r="DG990" s="70"/>
      <c r="DH990" s="70"/>
      <c r="DI990" s="70"/>
      <c r="DJ990" s="70"/>
      <c r="DK990" s="70"/>
      <c r="DL990" s="70"/>
      <c r="DM990" s="70"/>
      <c r="DN990" s="70"/>
      <c r="DO990" s="70"/>
      <c r="DP990" s="70"/>
      <c r="DQ990" s="70"/>
      <c r="DR990" s="70"/>
      <c r="DS990" s="70"/>
      <c r="DT990" s="70">
        <f t="shared" si="861"/>
        <v>0</v>
      </c>
      <c r="DU990" s="70">
        <f t="shared" si="862"/>
        <v>0</v>
      </c>
      <c r="DV990" s="70"/>
      <c r="DW990" s="70"/>
      <c r="DX990" s="70"/>
      <c r="DY990" s="70"/>
      <c r="DZ990" s="70"/>
      <c r="EA990" s="70"/>
    </row>
    <row r="991" spans="18:131" x14ac:dyDescent="0.25">
      <c r="R991" s="70"/>
      <c r="S991" s="70"/>
      <c r="T991" s="99" t="s">
        <v>2123</v>
      </c>
      <c r="U991" s="146" t="s">
        <v>2124</v>
      </c>
      <c r="V991" s="70"/>
      <c r="W991" s="70"/>
      <c r="X991" s="70"/>
      <c r="Y991" s="70"/>
      <c r="AG991" s="135"/>
      <c r="AH991" s="70"/>
      <c r="AI991" s="99"/>
      <c r="AJ991" s="70"/>
      <c r="AK991" s="70"/>
      <c r="AL991" s="70"/>
      <c r="AM991" s="70"/>
      <c r="AN991" s="70"/>
      <c r="AO991" s="70"/>
      <c r="AP991" s="70"/>
      <c r="AQ991" s="70"/>
      <c r="AR991" s="70"/>
      <c r="AS991" s="70"/>
      <c r="AT991" s="70"/>
      <c r="AU991" s="70"/>
      <c r="AV991" s="70"/>
      <c r="AW991" s="70"/>
      <c r="AX991" s="70"/>
      <c r="AY991" s="70"/>
      <c r="AZ991" s="70"/>
      <c r="BA991" s="70"/>
      <c r="BB991" s="70"/>
      <c r="BC991" s="70"/>
      <c r="BD991" s="70"/>
      <c r="BE991" s="70" t="str">
        <f t="shared" si="860"/>
        <v/>
      </c>
      <c r="BF991" s="70">
        <v>179</v>
      </c>
      <c r="BG991" s="70"/>
      <c r="BH991" s="70"/>
      <c r="BI991" s="70"/>
      <c r="BJ991" s="70"/>
      <c r="BK991" s="70"/>
      <c r="BL991" s="70"/>
      <c r="BM991" s="70"/>
      <c r="BN991" s="70"/>
      <c r="BO991" s="70"/>
      <c r="BP991" s="70"/>
      <c r="BQ991" s="70"/>
      <c r="BR991" s="70"/>
      <c r="BS991" s="70"/>
      <c r="BT991" s="70"/>
      <c r="BU991" s="70"/>
      <c r="CT991" s="70"/>
      <c r="CU991" s="70">
        <f t="shared" si="865"/>
        <v>0</v>
      </c>
      <c r="CV991" s="70">
        <f t="shared" si="866"/>
        <v>0</v>
      </c>
      <c r="CW991" s="70"/>
      <c r="CX991" s="70"/>
      <c r="CY991" s="70"/>
      <c r="CZ991" s="70" t="e">
        <f t="shared" si="863"/>
        <v>#VALUE!</v>
      </c>
      <c r="DA991" s="70" t="e">
        <f t="shared" si="864"/>
        <v>#VALUE!</v>
      </c>
      <c r="DB991" s="70"/>
      <c r="DC991" s="70"/>
      <c r="DD991" s="70"/>
      <c r="DE991" s="70"/>
      <c r="DF991" s="70"/>
      <c r="DG991" s="70"/>
      <c r="DH991" s="70"/>
      <c r="DI991" s="70"/>
      <c r="DJ991" s="70"/>
      <c r="DK991" s="70"/>
      <c r="DL991" s="70"/>
      <c r="DM991" s="70"/>
      <c r="DN991" s="70"/>
      <c r="DO991" s="70"/>
      <c r="DP991" s="70"/>
      <c r="DQ991" s="70"/>
      <c r="DR991" s="70"/>
      <c r="DS991" s="70"/>
      <c r="DT991" s="70">
        <f t="shared" si="861"/>
        <v>0</v>
      </c>
      <c r="DU991" s="70">
        <f t="shared" si="862"/>
        <v>0</v>
      </c>
      <c r="DV991" s="70"/>
      <c r="DW991" s="70"/>
      <c r="DX991" s="70"/>
      <c r="DY991" s="70"/>
      <c r="DZ991" s="70"/>
      <c r="EA991" s="70"/>
    </row>
    <row r="992" spans="18:131" x14ac:dyDescent="0.25">
      <c r="R992" s="70"/>
      <c r="S992" s="70"/>
      <c r="T992" s="99" t="s">
        <v>2125</v>
      </c>
      <c r="U992" s="146" t="s">
        <v>2126</v>
      </c>
      <c r="V992" s="70"/>
      <c r="W992" s="70"/>
      <c r="X992" s="70"/>
      <c r="Y992" s="70"/>
      <c r="AG992" s="135"/>
      <c r="AH992" s="70"/>
      <c r="AI992" s="99"/>
      <c r="AJ992" s="70"/>
      <c r="AK992" s="70"/>
      <c r="AL992" s="70"/>
      <c r="AM992" s="70"/>
      <c r="AN992" s="70"/>
      <c r="AO992" s="70"/>
      <c r="AP992" s="70"/>
      <c r="AQ992" s="70"/>
      <c r="AR992" s="70"/>
      <c r="AS992" s="70"/>
      <c r="AT992" s="70"/>
      <c r="AU992" s="70"/>
      <c r="AV992" s="70"/>
      <c r="AW992" s="70"/>
      <c r="AX992" s="70"/>
      <c r="AY992" s="70"/>
      <c r="AZ992" s="70"/>
      <c r="BA992" s="70"/>
      <c r="BB992" s="70"/>
      <c r="BC992" s="70"/>
      <c r="BD992" s="70"/>
      <c r="BE992" s="70" t="str">
        <f t="shared" si="860"/>
        <v/>
      </c>
      <c r="BF992" s="70">
        <v>180</v>
      </c>
      <c r="BG992" s="70"/>
      <c r="BH992" s="70"/>
      <c r="BI992" s="70"/>
      <c r="BJ992" s="70"/>
      <c r="BK992" s="70"/>
      <c r="BL992" s="70"/>
      <c r="BM992" s="70"/>
      <c r="BN992" s="70"/>
      <c r="BO992" s="70"/>
      <c r="BP992" s="70"/>
      <c r="BQ992" s="70"/>
      <c r="BR992" s="70"/>
      <c r="BS992" s="70"/>
      <c r="BT992" s="70"/>
      <c r="BU992" s="70"/>
      <c r="CT992" s="70"/>
      <c r="CU992" s="70">
        <f t="shared" si="865"/>
        <v>0</v>
      </c>
      <c r="CV992" s="70">
        <f t="shared" si="866"/>
        <v>0</v>
      </c>
      <c r="CW992" s="70"/>
      <c r="CX992" s="70"/>
      <c r="CY992" s="70"/>
      <c r="CZ992" s="70" t="e">
        <f t="shared" si="863"/>
        <v>#VALUE!</v>
      </c>
      <c r="DA992" s="70" t="e">
        <f t="shared" si="864"/>
        <v>#VALUE!</v>
      </c>
      <c r="DB992" s="70"/>
      <c r="DC992" s="70"/>
      <c r="DD992" s="70"/>
      <c r="DE992" s="70"/>
      <c r="DF992" s="70"/>
      <c r="DG992" s="70"/>
      <c r="DH992" s="70"/>
      <c r="DI992" s="70"/>
      <c r="DJ992" s="70"/>
      <c r="DK992" s="70"/>
      <c r="DL992" s="70"/>
      <c r="DM992" s="70"/>
      <c r="DN992" s="70"/>
      <c r="DO992" s="70"/>
      <c r="DP992" s="70"/>
      <c r="DQ992" s="70"/>
      <c r="DR992" s="70"/>
      <c r="DS992" s="70"/>
      <c r="DT992" s="70">
        <f t="shared" si="861"/>
        <v>0</v>
      </c>
      <c r="DU992" s="70">
        <f t="shared" si="862"/>
        <v>0</v>
      </c>
      <c r="DV992" s="70"/>
      <c r="DW992" s="70"/>
      <c r="DX992" s="70"/>
      <c r="DY992" s="70"/>
      <c r="DZ992" s="70"/>
      <c r="EA992" s="70"/>
    </row>
    <row r="993" spans="18:131" x14ac:dyDescent="0.25">
      <c r="R993" s="70"/>
      <c r="S993" s="70"/>
      <c r="T993" s="99" t="s">
        <v>2127</v>
      </c>
      <c r="U993" s="146" t="s">
        <v>2128</v>
      </c>
      <c r="V993" s="70"/>
      <c r="W993" s="70"/>
      <c r="X993" s="70"/>
      <c r="Y993" s="70"/>
      <c r="AG993" s="135"/>
      <c r="AH993" s="70"/>
      <c r="AI993" s="99"/>
      <c r="AJ993" s="70"/>
      <c r="AK993" s="70"/>
      <c r="AL993" s="70"/>
      <c r="AM993" s="70"/>
      <c r="AN993" s="70"/>
      <c r="AO993" s="70"/>
      <c r="AP993" s="70"/>
      <c r="AQ993" s="70"/>
      <c r="AR993" s="70"/>
      <c r="AS993" s="70"/>
      <c r="AT993" s="70"/>
      <c r="AU993" s="70"/>
      <c r="AV993" s="70"/>
      <c r="AW993" s="70"/>
      <c r="AX993" s="70"/>
      <c r="AY993" s="70"/>
      <c r="AZ993" s="70"/>
      <c r="BA993" s="70"/>
      <c r="BB993" s="70"/>
      <c r="BC993" s="70"/>
      <c r="BD993" s="70"/>
      <c r="BE993" s="70" t="str">
        <f t="shared" si="860"/>
        <v/>
      </c>
      <c r="BF993" s="70">
        <v>181</v>
      </c>
      <c r="BG993" s="70"/>
      <c r="BH993" s="70"/>
      <c r="BI993" s="70"/>
      <c r="BJ993" s="70"/>
      <c r="BK993" s="70"/>
      <c r="BL993" s="70"/>
      <c r="BM993" s="70"/>
      <c r="BN993" s="70"/>
      <c r="BO993" s="70"/>
      <c r="BP993" s="70"/>
      <c r="BQ993" s="70"/>
      <c r="BR993" s="70"/>
      <c r="BS993" s="70"/>
      <c r="BT993" s="70"/>
      <c r="BU993" s="70"/>
      <c r="CT993" s="70"/>
      <c r="CU993" s="70">
        <f t="shared" si="865"/>
        <v>0</v>
      </c>
      <c r="CV993" s="70">
        <f t="shared" si="866"/>
        <v>0</v>
      </c>
      <c r="CW993" s="70"/>
      <c r="CX993" s="70"/>
      <c r="CY993" s="70"/>
      <c r="CZ993" s="70" t="e">
        <f t="shared" si="863"/>
        <v>#VALUE!</v>
      </c>
      <c r="DA993" s="70" t="e">
        <f t="shared" si="864"/>
        <v>#VALUE!</v>
      </c>
      <c r="DB993" s="70"/>
      <c r="DC993" s="70"/>
      <c r="DD993" s="70"/>
      <c r="DE993" s="70"/>
      <c r="DF993" s="70"/>
      <c r="DG993" s="70"/>
      <c r="DH993" s="70"/>
      <c r="DI993" s="70"/>
      <c r="DJ993" s="70"/>
      <c r="DK993" s="70"/>
      <c r="DL993" s="70"/>
      <c r="DM993" s="70"/>
      <c r="DN993" s="70"/>
      <c r="DO993" s="70"/>
      <c r="DP993" s="70"/>
      <c r="DQ993" s="70"/>
      <c r="DR993" s="70"/>
      <c r="DS993" s="70"/>
      <c r="DT993" s="70">
        <f t="shared" si="861"/>
        <v>0</v>
      </c>
      <c r="DU993" s="70">
        <f t="shared" si="862"/>
        <v>0</v>
      </c>
      <c r="DV993" s="70"/>
      <c r="DW993" s="70"/>
      <c r="DX993" s="70"/>
      <c r="DY993" s="70"/>
      <c r="DZ993" s="70"/>
      <c r="EA993" s="70"/>
    </row>
    <row r="994" spans="18:131" x14ac:dyDescent="0.25">
      <c r="R994" s="70"/>
      <c r="S994" s="70"/>
      <c r="T994" s="99" t="s">
        <v>2129</v>
      </c>
      <c r="U994" s="146" t="s">
        <v>2130</v>
      </c>
      <c r="V994" s="70"/>
      <c r="W994" s="70"/>
      <c r="X994" s="70"/>
      <c r="Y994" s="70"/>
      <c r="AG994" s="135"/>
      <c r="AH994" s="70"/>
      <c r="AI994" s="99"/>
      <c r="AJ994" s="70"/>
      <c r="AK994" s="70"/>
      <c r="AL994" s="70"/>
      <c r="AM994" s="70"/>
      <c r="AN994" s="70"/>
      <c r="AO994" s="70"/>
      <c r="AP994" s="70"/>
      <c r="AQ994" s="70"/>
      <c r="AR994" s="70"/>
      <c r="AS994" s="70"/>
      <c r="AT994" s="70"/>
      <c r="AU994" s="70"/>
      <c r="AV994" s="70"/>
      <c r="AW994" s="70"/>
      <c r="AX994" s="70"/>
      <c r="AY994" s="70"/>
      <c r="AZ994" s="70"/>
      <c r="BA994" s="70"/>
      <c r="BB994" s="70"/>
      <c r="BC994" s="70"/>
      <c r="BD994" s="70"/>
      <c r="BE994" s="70" t="str">
        <f t="shared" si="860"/>
        <v/>
      </c>
      <c r="BF994" s="70">
        <v>182</v>
      </c>
      <c r="BG994" s="70"/>
      <c r="BH994" s="70"/>
      <c r="BI994" s="70"/>
      <c r="BJ994" s="70"/>
      <c r="BK994" s="70"/>
      <c r="BL994" s="70"/>
      <c r="BM994" s="70"/>
      <c r="BN994" s="70"/>
      <c r="BO994" s="70"/>
      <c r="BP994" s="70"/>
      <c r="BQ994" s="70"/>
      <c r="BR994" s="70"/>
      <c r="BS994" s="70"/>
      <c r="BT994" s="70"/>
      <c r="BU994" s="70"/>
      <c r="CT994" s="70"/>
      <c r="CU994" s="70">
        <f t="shared" si="865"/>
        <v>0</v>
      </c>
      <c r="CV994" s="70">
        <f t="shared" si="866"/>
        <v>0</v>
      </c>
      <c r="CW994" s="70"/>
      <c r="CX994" s="70"/>
      <c r="CY994" s="70"/>
      <c r="CZ994" s="70" t="e">
        <f t="shared" si="863"/>
        <v>#VALUE!</v>
      </c>
      <c r="DA994" s="70" t="e">
        <f t="shared" si="864"/>
        <v>#VALUE!</v>
      </c>
      <c r="DB994" s="70"/>
      <c r="DC994" s="70"/>
      <c r="DD994" s="70"/>
      <c r="DE994" s="70"/>
      <c r="DF994" s="70"/>
      <c r="DG994" s="70"/>
      <c r="DH994" s="70"/>
      <c r="DI994" s="70"/>
      <c r="DJ994" s="70"/>
      <c r="DK994" s="70"/>
      <c r="DL994" s="70"/>
      <c r="DM994" s="70"/>
      <c r="DN994" s="70"/>
      <c r="DO994" s="70"/>
      <c r="DP994" s="70"/>
      <c r="DQ994" s="70"/>
      <c r="DR994" s="70"/>
      <c r="DS994" s="70"/>
      <c r="DT994" s="70">
        <f t="shared" si="861"/>
        <v>0</v>
      </c>
      <c r="DU994" s="70">
        <f t="shared" si="862"/>
        <v>0</v>
      </c>
      <c r="DV994" s="70"/>
      <c r="DW994" s="70"/>
      <c r="DX994" s="70"/>
      <c r="DY994" s="70"/>
      <c r="DZ994" s="70"/>
      <c r="EA994" s="70"/>
    </row>
    <row r="995" spans="18:131" x14ac:dyDescent="0.25">
      <c r="R995" s="70"/>
      <c r="S995" s="70"/>
      <c r="T995" s="99" t="s">
        <v>2131</v>
      </c>
      <c r="U995" s="146" t="s">
        <v>2132</v>
      </c>
      <c r="V995" s="70"/>
      <c r="W995" s="70"/>
      <c r="X995" s="70"/>
      <c r="Y995" s="70"/>
      <c r="AG995" s="135"/>
      <c r="AH995" s="70"/>
      <c r="AI995" s="99"/>
      <c r="AJ995" s="70"/>
      <c r="AK995" s="70"/>
      <c r="AL995" s="70"/>
      <c r="AM995" s="70"/>
      <c r="AN995" s="70"/>
      <c r="AO995" s="70"/>
      <c r="AP995" s="70"/>
      <c r="AQ995" s="70"/>
      <c r="AR995" s="70"/>
      <c r="AS995" s="70"/>
      <c r="AT995" s="70"/>
      <c r="AU995" s="70"/>
      <c r="AV995" s="70"/>
      <c r="AW995" s="70"/>
      <c r="AX995" s="70"/>
      <c r="AY995" s="70"/>
      <c r="AZ995" s="70"/>
      <c r="BA995" s="70"/>
      <c r="BB995" s="70"/>
      <c r="BC995" s="70"/>
      <c r="BD995" s="70"/>
      <c r="BE995" s="70" t="str">
        <f t="shared" si="860"/>
        <v/>
      </c>
      <c r="BF995" s="70">
        <v>183</v>
      </c>
      <c r="BG995" s="70"/>
      <c r="BH995" s="70"/>
      <c r="BI995" s="70"/>
      <c r="BJ995" s="70"/>
      <c r="BK995" s="70"/>
      <c r="BL995" s="70"/>
      <c r="BM995" s="70"/>
      <c r="BN995" s="70"/>
      <c r="BO995" s="70"/>
      <c r="BP995" s="70"/>
      <c r="BQ995" s="70"/>
      <c r="BR995" s="70"/>
      <c r="BS995" s="70"/>
      <c r="BT995" s="70"/>
      <c r="BU995" s="70"/>
      <c r="CT995" s="70"/>
      <c r="CU995" s="70">
        <f t="shared" si="865"/>
        <v>0</v>
      </c>
      <c r="CV995" s="70">
        <f t="shared" si="866"/>
        <v>0</v>
      </c>
      <c r="CW995" s="70"/>
      <c r="CX995" s="70"/>
      <c r="CY995" s="70"/>
      <c r="CZ995" s="70" t="e">
        <f t="shared" si="863"/>
        <v>#VALUE!</v>
      </c>
      <c r="DA995" s="70" t="e">
        <f t="shared" si="864"/>
        <v>#VALUE!</v>
      </c>
      <c r="DB995" s="70"/>
      <c r="DC995" s="70"/>
      <c r="DD995" s="70"/>
      <c r="DE995" s="70"/>
      <c r="DF995" s="70"/>
      <c r="DG995" s="70"/>
      <c r="DH995" s="70"/>
      <c r="DI995" s="70"/>
      <c r="DJ995" s="70"/>
      <c r="DK995" s="70"/>
      <c r="DL995" s="70"/>
      <c r="DM995" s="70"/>
      <c r="DN995" s="70"/>
      <c r="DO995" s="70"/>
      <c r="DP995" s="70"/>
      <c r="DQ995" s="70"/>
      <c r="DR995" s="70"/>
      <c r="DS995" s="70"/>
      <c r="DT995" s="70">
        <f t="shared" si="861"/>
        <v>0</v>
      </c>
      <c r="DU995" s="70">
        <f t="shared" si="862"/>
        <v>0</v>
      </c>
      <c r="DV995" s="70"/>
      <c r="DW995" s="70"/>
      <c r="DX995" s="70"/>
      <c r="DY995" s="70"/>
      <c r="DZ995" s="70"/>
      <c r="EA995" s="70"/>
    </row>
    <row r="996" spans="18:131" x14ac:dyDescent="0.25">
      <c r="R996" s="70"/>
      <c r="S996" s="70"/>
      <c r="T996" s="99" t="s">
        <v>2133</v>
      </c>
      <c r="U996" s="146" t="s">
        <v>2134</v>
      </c>
      <c r="V996" s="70"/>
      <c r="W996" s="70"/>
      <c r="X996" s="70"/>
      <c r="Y996" s="70"/>
      <c r="AG996" s="135"/>
      <c r="AH996" s="70"/>
      <c r="AI996" s="99"/>
      <c r="AJ996" s="70"/>
      <c r="AK996" s="70"/>
      <c r="AL996" s="70"/>
      <c r="AM996" s="70"/>
      <c r="AN996" s="70"/>
      <c r="AO996" s="70"/>
      <c r="AP996" s="70"/>
      <c r="AQ996" s="70"/>
      <c r="AR996" s="70"/>
      <c r="AS996" s="70"/>
      <c r="AT996" s="70"/>
      <c r="AU996" s="70"/>
      <c r="AV996" s="70"/>
      <c r="AW996" s="70"/>
      <c r="AX996" s="70"/>
      <c r="AY996" s="70"/>
      <c r="AZ996" s="70"/>
      <c r="BA996" s="70"/>
      <c r="BB996" s="70"/>
      <c r="BC996" s="70"/>
      <c r="BD996" s="70"/>
      <c r="BE996" s="70" t="str">
        <f t="shared" si="860"/>
        <v/>
      </c>
      <c r="BF996" s="70">
        <v>184</v>
      </c>
      <c r="BG996" s="70"/>
      <c r="BH996" s="70"/>
      <c r="BI996" s="70"/>
      <c r="BJ996" s="70"/>
      <c r="BK996" s="70"/>
      <c r="BL996" s="70"/>
      <c r="BM996" s="70"/>
      <c r="BN996" s="70"/>
      <c r="BO996" s="70"/>
      <c r="BP996" s="70"/>
      <c r="BQ996" s="70"/>
      <c r="BR996" s="70"/>
      <c r="BS996" s="70"/>
      <c r="BT996" s="70"/>
      <c r="BU996" s="70"/>
      <c r="CT996" s="70"/>
      <c r="CU996" s="70">
        <f t="shared" si="865"/>
        <v>0</v>
      </c>
      <c r="CV996" s="70">
        <f t="shared" si="866"/>
        <v>0</v>
      </c>
      <c r="CW996" s="70"/>
      <c r="CX996" s="70"/>
      <c r="CY996" s="70"/>
      <c r="CZ996" s="70" t="e">
        <f t="shared" si="863"/>
        <v>#VALUE!</v>
      </c>
      <c r="DA996" s="70" t="e">
        <f t="shared" si="864"/>
        <v>#VALUE!</v>
      </c>
      <c r="DB996" s="70"/>
      <c r="DC996" s="70"/>
      <c r="DD996" s="70"/>
      <c r="DE996" s="70"/>
      <c r="DF996" s="70"/>
      <c r="DG996" s="70"/>
      <c r="DH996" s="70"/>
      <c r="DI996" s="70"/>
      <c r="DJ996" s="70"/>
      <c r="DK996" s="70"/>
      <c r="DL996" s="70"/>
      <c r="DM996" s="70"/>
      <c r="DN996" s="70"/>
      <c r="DO996" s="70"/>
      <c r="DP996" s="70"/>
      <c r="DQ996" s="70"/>
      <c r="DR996" s="70"/>
      <c r="DS996" s="70"/>
      <c r="DT996" s="70">
        <f t="shared" si="861"/>
        <v>0</v>
      </c>
      <c r="DU996" s="70">
        <f t="shared" si="862"/>
        <v>0</v>
      </c>
      <c r="DV996" s="70"/>
      <c r="DW996" s="70"/>
      <c r="DX996" s="70"/>
      <c r="DY996" s="70"/>
      <c r="DZ996" s="70"/>
      <c r="EA996" s="70"/>
    </row>
    <row r="997" spans="18:131" x14ac:dyDescent="0.25">
      <c r="R997" s="70"/>
      <c r="S997" s="70"/>
      <c r="T997" s="99" t="s">
        <v>2135</v>
      </c>
      <c r="U997" s="146" t="s">
        <v>2136</v>
      </c>
      <c r="V997" s="70"/>
      <c r="W997" s="70"/>
      <c r="X997" s="70"/>
      <c r="Y997" s="70"/>
      <c r="AG997" s="135"/>
      <c r="AH997" s="70"/>
      <c r="AI997" s="99"/>
      <c r="AJ997" s="70"/>
      <c r="AK997" s="70"/>
      <c r="AL997" s="70"/>
      <c r="AM997" s="70"/>
      <c r="AN997" s="70"/>
      <c r="AO997" s="70"/>
      <c r="AP997" s="70"/>
      <c r="AQ997" s="70"/>
      <c r="AR997" s="70"/>
      <c r="AS997" s="70"/>
      <c r="AT997" s="70"/>
      <c r="AU997" s="70"/>
      <c r="AV997" s="70"/>
      <c r="AW997" s="70"/>
      <c r="AX997" s="70"/>
      <c r="AY997" s="70"/>
      <c r="AZ997" s="70"/>
      <c r="BA997" s="70"/>
      <c r="BB997" s="70"/>
      <c r="BC997" s="70"/>
      <c r="BD997" s="70"/>
      <c r="BE997" s="70" t="str">
        <f t="shared" si="860"/>
        <v/>
      </c>
      <c r="BF997" s="70">
        <v>185</v>
      </c>
      <c r="BG997" s="70"/>
      <c r="BH997" s="70"/>
      <c r="BI997" s="70"/>
      <c r="BJ997" s="70"/>
      <c r="BK997" s="70"/>
      <c r="BL997" s="70"/>
      <c r="BM997" s="70"/>
      <c r="BN997" s="70"/>
      <c r="BO997" s="70"/>
      <c r="BP997" s="70"/>
      <c r="BQ997" s="70"/>
      <c r="BR997" s="70"/>
      <c r="BS997" s="70"/>
      <c r="BT997" s="70"/>
      <c r="BU997" s="70"/>
      <c r="CT997" s="70"/>
      <c r="CU997" s="70">
        <f t="shared" si="865"/>
        <v>0</v>
      </c>
      <c r="CV997" s="70">
        <f t="shared" si="866"/>
        <v>0</v>
      </c>
      <c r="CW997" s="70"/>
      <c r="CX997" s="70"/>
      <c r="CY997" s="70"/>
      <c r="CZ997" s="70" t="e">
        <f t="shared" si="863"/>
        <v>#VALUE!</v>
      </c>
      <c r="DA997" s="70" t="e">
        <f t="shared" si="864"/>
        <v>#VALUE!</v>
      </c>
      <c r="DB997" s="70"/>
      <c r="DC997" s="70"/>
      <c r="DD997" s="70"/>
      <c r="DE997" s="70"/>
      <c r="DF997" s="70"/>
      <c r="DG997" s="70"/>
      <c r="DH997" s="70"/>
      <c r="DI997" s="70"/>
      <c r="DJ997" s="70"/>
      <c r="DK997" s="70"/>
      <c r="DL997" s="70"/>
      <c r="DM997" s="70"/>
      <c r="DN997" s="70"/>
      <c r="DO997" s="70"/>
      <c r="DP997" s="70"/>
      <c r="DQ997" s="70"/>
      <c r="DR997" s="70"/>
      <c r="DS997" s="70"/>
      <c r="DT997" s="70">
        <f t="shared" si="861"/>
        <v>0</v>
      </c>
      <c r="DU997" s="70">
        <f t="shared" si="862"/>
        <v>0</v>
      </c>
      <c r="DV997" s="70"/>
      <c r="DW997" s="70"/>
      <c r="DX997" s="70"/>
      <c r="DY997" s="70"/>
      <c r="DZ997" s="70"/>
      <c r="EA997" s="70"/>
    </row>
    <row r="998" spans="18:131" x14ac:dyDescent="0.25">
      <c r="R998" s="70"/>
      <c r="S998" s="70"/>
      <c r="T998" s="99" t="s">
        <v>2137</v>
      </c>
      <c r="U998" s="146" t="s">
        <v>2138</v>
      </c>
      <c r="V998" s="70"/>
      <c r="W998" s="70"/>
      <c r="X998" s="70"/>
      <c r="Y998" s="70"/>
      <c r="AG998" s="135"/>
      <c r="AH998" s="70"/>
      <c r="AI998" s="99"/>
      <c r="AJ998" s="70"/>
      <c r="AK998" s="70"/>
      <c r="AL998" s="70"/>
      <c r="AM998" s="70"/>
      <c r="AN998" s="70"/>
      <c r="AO998" s="70"/>
      <c r="AP998" s="70"/>
      <c r="AQ998" s="70"/>
      <c r="AR998" s="70"/>
      <c r="AS998" s="70"/>
      <c r="AT998" s="70"/>
      <c r="AU998" s="70"/>
      <c r="AV998" s="70"/>
      <c r="AW998" s="70"/>
      <c r="AX998" s="70"/>
      <c r="AY998" s="70"/>
      <c r="AZ998" s="70"/>
      <c r="BA998" s="70"/>
      <c r="BB998" s="70"/>
      <c r="BC998" s="70"/>
      <c r="BD998" s="70"/>
      <c r="BE998" s="70" t="str">
        <f t="shared" si="860"/>
        <v/>
      </c>
      <c r="BF998" s="70">
        <v>186</v>
      </c>
      <c r="BG998" s="70"/>
      <c r="BH998" s="70"/>
      <c r="BI998" s="70"/>
      <c r="BJ998" s="70"/>
      <c r="BK998" s="70"/>
      <c r="BL998" s="70"/>
      <c r="BM998" s="70"/>
      <c r="BN998" s="70"/>
      <c r="BO998" s="70"/>
      <c r="BP998" s="70"/>
      <c r="BQ998" s="70"/>
      <c r="BR998" s="70"/>
      <c r="BS998" s="70"/>
      <c r="BT998" s="70"/>
      <c r="BU998" s="70"/>
      <c r="CT998" s="70"/>
      <c r="CU998" s="70">
        <f t="shared" si="865"/>
        <v>0</v>
      </c>
      <c r="CV998" s="70">
        <f t="shared" si="866"/>
        <v>0</v>
      </c>
      <c r="CW998" s="70"/>
      <c r="CX998" s="70"/>
      <c r="CY998" s="70"/>
      <c r="CZ998" s="70" t="e">
        <f t="shared" si="863"/>
        <v>#VALUE!</v>
      </c>
      <c r="DA998" s="70" t="e">
        <f t="shared" si="864"/>
        <v>#VALUE!</v>
      </c>
      <c r="DB998" s="70"/>
      <c r="DC998" s="70"/>
      <c r="DD998" s="70"/>
      <c r="DE998" s="70"/>
      <c r="DF998" s="70"/>
      <c r="DG998" s="70"/>
      <c r="DH998" s="70"/>
      <c r="DI998" s="70"/>
      <c r="DJ998" s="70"/>
      <c r="DK998" s="70"/>
      <c r="DL998" s="70"/>
      <c r="DM998" s="70"/>
      <c r="DN998" s="70"/>
      <c r="DO998" s="70"/>
      <c r="DP998" s="70"/>
      <c r="DQ998" s="70"/>
      <c r="DR998" s="70"/>
      <c r="DS998" s="70"/>
      <c r="DT998" s="70">
        <f t="shared" si="861"/>
        <v>0</v>
      </c>
      <c r="DU998" s="70">
        <f t="shared" si="862"/>
        <v>0</v>
      </c>
      <c r="DV998" s="70"/>
      <c r="DW998" s="70"/>
      <c r="DX998" s="70"/>
      <c r="DY998" s="70"/>
      <c r="DZ998" s="70"/>
      <c r="EA998" s="70"/>
    </row>
    <row r="999" spans="18:131" x14ac:dyDescent="0.25">
      <c r="R999" s="70"/>
      <c r="S999" s="70"/>
      <c r="T999" s="99" t="s">
        <v>2139</v>
      </c>
      <c r="U999" s="146" t="s">
        <v>2140</v>
      </c>
      <c r="V999" s="70"/>
      <c r="W999" s="70"/>
      <c r="X999" s="70"/>
      <c r="Y999" s="70"/>
      <c r="AG999" s="135"/>
      <c r="AH999" s="70"/>
      <c r="AI999" s="99"/>
      <c r="AJ999" s="70"/>
      <c r="AK999" s="70"/>
      <c r="AL999" s="70"/>
      <c r="AM999" s="70"/>
      <c r="AN999" s="70"/>
      <c r="AO999" s="70"/>
      <c r="AP999" s="70"/>
      <c r="AQ999" s="70"/>
      <c r="AR999" s="70"/>
      <c r="AS999" s="70"/>
      <c r="AT999" s="70"/>
      <c r="AU999" s="70"/>
      <c r="AV999" s="70"/>
      <c r="AW999" s="70"/>
      <c r="AX999" s="70"/>
      <c r="AY999" s="70"/>
      <c r="AZ999" s="70"/>
      <c r="BA999" s="70"/>
      <c r="BB999" s="70"/>
      <c r="BC999" s="70"/>
      <c r="BD999" s="70"/>
      <c r="BE999" s="70" t="str">
        <f t="shared" si="860"/>
        <v/>
      </c>
      <c r="BF999" s="70">
        <v>187</v>
      </c>
      <c r="BG999" s="70"/>
      <c r="BH999" s="70"/>
      <c r="BI999" s="70"/>
      <c r="BJ999" s="70"/>
      <c r="BK999" s="70"/>
      <c r="BL999" s="70"/>
      <c r="BM999" s="70"/>
      <c r="BN999" s="70"/>
      <c r="BO999" s="70"/>
      <c r="BP999" s="70"/>
      <c r="BQ999" s="70"/>
      <c r="BR999" s="70"/>
      <c r="BS999" s="70"/>
      <c r="BT999" s="70"/>
      <c r="BU999" s="70"/>
      <c r="CT999" s="70"/>
      <c r="CU999" s="70">
        <f t="shared" si="865"/>
        <v>0</v>
      </c>
      <c r="CV999" s="70">
        <f t="shared" si="866"/>
        <v>0</v>
      </c>
      <c r="CW999" s="70"/>
      <c r="CX999" s="70"/>
      <c r="CY999" s="70"/>
      <c r="CZ999" s="70" t="e">
        <f t="shared" si="863"/>
        <v>#VALUE!</v>
      </c>
      <c r="DA999" s="70" t="e">
        <f t="shared" si="864"/>
        <v>#VALUE!</v>
      </c>
      <c r="DB999" s="70"/>
      <c r="DC999" s="70"/>
      <c r="DD999" s="70"/>
      <c r="DE999" s="70"/>
      <c r="DF999" s="70"/>
      <c r="DG999" s="70"/>
      <c r="DH999" s="70"/>
      <c r="DI999" s="70"/>
      <c r="DJ999" s="70"/>
      <c r="DK999" s="70"/>
      <c r="DL999" s="70"/>
      <c r="DM999" s="70"/>
      <c r="DN999" s="70"/>
      <c r="DO999" s="70"/>
      <c r="DP999" s="70"/>
      <c r="DQ999" s="70"/>
      <c r="DR999" s="70"/>
      <c r="DS999" s="70"/>
      <c r="DT999" s="70">
        <f t="shared" si="861"/>
        <v>0</v>
      </c>
      <c r="DU999" s="70">
        <f t="shared" si="862"/>
        <v>0</v>
      </c>
      <c r="DV999" s="70"/>
      <c r="DW999" s="70"/>
      <c r="DX999" s="70"/>
      <c r="DY999" s="70"/>
      <c r="DZ999" s="70"/>
      <c r="EA999" s="70"/>
    </row>
    <row r="1000" spans="18:131" x14ac:dyDescent="0.25">
      <c r="R1000" s="70"/>
      <c r="S1000" s="70"/>
      <c r="T1000" s="99" t="s">
        <v>2141</v>
      </c>
      <c r="U1000" s="146" t="s">
        <v>2142</v>
      </c>
      <c r="V1000" s="70"/>
      <c r="W1000" s="70"/>
      <c r="X1000" s="70"/>
      <c r="Y1000" s="70"/>
      <c r="AG1000" s="135"/>
      <c r="AH1000" s="70"/>
      <c r="AI1000" s="99"/>
      <c r="AJ1000" s="70"/>
      <c r="AK1000" s="70"/>
      <c r="AL1000" s="70"/>
      <c r="AM1000" s="70"/>
      <c r="AN1000" s="70"/>
      <c r="AO1000" s="70"/>
      <c r="AP1000" s="70"/>
      <c r="AQ1000" s="70"/>
      <c r="AR1000" s="70"/>
      <c r="AS1000" s="70"/>
      <c r="AT1000" s="70"/>
      <c r="AU1000" s="70"/>
      <c r="AV1000" s="70"/>
      <c r="AW1000" s="70"/>
      <c r="AX1000" s="70"/>
      <c r="AY1000" s="70"/>
      <c r="AZ1000" s="70"/>
      <c r="BA1000" s="70"/>
      <c r="BB1000" s="70"/>
      <c r="BC1000" s="70"/>
      <c r="BD1000" s="70"/>
      <c r="BE1000" s="70" t="str">
        <f t="shared" si="860"/>
        <v/>
      </c>
      <c r="BF1000" s="70">
        <v>188</v>
      </c>
      <c r="BG1000" s="70"/>
      <c r="BH1000" s="70"/>
      <c r="BI1000" s="70"/>
      <c r="BJ1000" s="70"/>
      <c r="BK1000" s="70"/>
      <c r="BL1000" s="70"/>
      <c r="BM1000" s="70"/>
      <c r="BN1000" s="70"/>
      <c r="BO1000" s="70"/>
      <c r="BP1000" s="70"/>
      <c r="BQ1000" s="70"/>
      <c r="BR1000" s="70"/>
      <c r="BS1000" s="70"/>
      <c r="BT1000" s="70"/>
      <c r="BU1000" s="70"/>
      <c r="CT1000" s="70"/>
      <c r="CU1000" s="70">
        <f t="shared" si="865"/>
        <v>0</v>
      </c>
      <c r="CV1000" s="70">
        <f t="shared" si="866"/>
        <v>0</v>
      </c>
      <c r="CW1000" s="70"/>
      <c r="CX1000" s="70"/>
      <c r="CY1000" s="70"/>
      <c r="CZ1000" s="70" t="e">
        <f t="shared" si="863"/>
        <v>#VALUE!</v>
      </c>
      <c r="DA1000" s="70" t="e">
        <f t="shared" si="864"/>
        <v>#VALUE!</v>
      </c>
      <c r="DB1000" s="70"/>
      <c r="DC1000" s="70"/>
      <c r="DD1000" s="70"/>
      <c r="DE1000" s="70"/>
      <c r="DF1000" s="70"/>
      <c r="DG1000" s="70"/>
      <c r="DH1000" s="70"/>
      <c r="DI1000" s="70"/>
      <c r="DJ1000" s="70"/>
      <c r="DK1000" s="70"/>
      <c r="DL1000" s="70"/>
      <c r="DM1000" s="70"/>
      <c r="DN1000" s="70"/>
      <c r="DO1000" s="70"/>
      <c r="DP1000" s="70"/>
      <c r="DQ1000" s="70"/>
      <c r="DR1000" s="70"/>
      <c r="DS1000" s="70"/>
      <c r="DT1000" s="70">
        <f t="shared" si="861"/>
        <v>0</v>
      </c>
      <c r="DU1000" s="70">
        <f t="shared" si="862"/>
        <v>0</v>
      </c>
      <c r="DV1000" s="70"/>
      <c r="DW1000" s="70"/>
      <c r="DX1000" s="70"/>
      <c r="DY1000" s="70"/>
      <c r="DZ1000" s="70"/>
      <c r="EA1000" s="70"/>
    </row>
    <row r="1001" spans="18:131" x14ac:dyDescent="0.25">
      <c r="R1001" s="70"/>
      <c r="S1001" s="70"/>
      <c r="T1001" s="99" t="s">
        <v>2143</v>
      </c>
      <c r="U1001" s="146" t="s">
        <v>2144</v>
      </c>
      <c r="V1001" s="70"/>
      <c r="W1001" s="70"/>
      <c r="X1001" s="70"/>
      <c r="Y1001" s="70"/>
      <c r="AG1001" s="135"/>
      <c r="AH1001" s="70"/>
      <c r="AI1001" s="99"/>
      <c r="AJ1001" s="70"/>
      <c r="AK1001" s="70"/>
      <c r="AL1001" s="70"/>
      <c r="AM1001" s="70"/>
      <c r="AN1001" s="70"/>
      <c r="AO1001" s="70"/>
      <c r="AP1001" s="70"/>
      <c r="AQ1001" s="70"/>
      <c r="AR1001" s="70"/>
      <c r="AS1001" s="70"/>
      <c r="AT1001" s="70"/>
      <c r="AU1001" s="70"/>
      <c r="AV1001" s="70"/>
      <c r="AW1001" s="70"/>
      <c r="AX1001" s="70"/>
      <c r="AY1001" s="70"/>
      <c r="AZ1001" s="70"/>
      <c r="BA1001" s="70"/>
      <c r="BB1001" s="70"/>
      <c r="BC1001" s="70"/>
      <c r="BD1001" s="70"/>
      <c r="BE1001" s="70" t="str">
        <f t="shared" si="860"/>
        <v/>
      </c>
      <c r="BF1001" s="70">
        <v>189</v>
      </c>
      <c r="BG1001" s="70"/>
      <c r="BH1001" s="70"/>
      <c r="BI1001" s="70"/>
      <c r="BJ1001" s="70"/>
      <c r="BK1001" s="70"/>
      <c r="BL1001" s="70"/>
      <c r="BM1001" s="70"/>
      <c r="BN1001" s="70"/>
      <c r="BO1001" s="70"/>
      <c r="BP1001" s="70"/>
      <c r="BQ1001" s="70"/>
      <c r="BR1001" s="70"/>
      <c r="BS1001" s="70"/>
      <c r="BT1001" s="70"/>
      <c r="BU1001" s="70"/>
      <c r="CT1001" s="70"/>
      <c r="CU1001" s="70">
        <f t="shared" si="865"/>
        <v>0</v>
      </c>
      <c r="CV1001" s="70">
        <f t="shared" si="866"/>
        <v>0</v>
      </c>
      <c r="CW1001" s="70"/>
      <c r="CX1001" s="70"/>
      <c r="CY1001" s="70"/>
      <c r="CZ1001" s="70" t="e">
        <f t="shared" si="863"/>
        <v>#VALUE!</v>
      </c>
      <c r="DA1001" s="70" t="e">
        <f t="shared" si="864"/>
        <v>#VALUE!</v>
      </c>
      <c r="DB1001" s="70"/>
      <c r="DC1001" s="70"/>
      <c r="DD1001" s="70"/>
      <c r="DE1001" s="70"/>
      <c r="DF1001" s="70"/>
      <c r="DG1001" s="70"/>
      <c r="DH1001" s="70"/>
      <c r="DI1001" s="70"/>
      <c r="DJ1001" s="70"/>
      <c r="DK1001" s="70"/>
      <c r="DL1001" s="70"/>
      <c r="DM1001" s="70"/>
      <c r="DN1001" s="70"/>
      <c r="DO1001" s="70"/>
      <c r="DP1001" s="70"/>
      <c r="DQ1001" s="70"/>
      <c r="DR1001" s="70"/>
      <c r="DS1001" s="70"/>
      <c r="DT1001" s="70">
        <f t="shared" si="861"/>
        <v>0</v>
      </c>
      <c r="DU1001" s="70">
        <f t="shared" si="862"/>
        <v>0</v>
      </c>
      <c r="DV1001" s="70"/>
      <c r="DW1001" s="70"/>
      <c r="DX1001" s="70"/>
      <c r="DY1001" s="70"/>
      <c r="DZ1001" s="70"/>
      <c r="EA1001" s="70"/>
    </row>
    <row r="1002" spans="18:131" x14ac:dyDescent="0.25">
      <c r="R1002" s="70"/>
      <c r="S1002" s="70"/>
      <c r="T1002" s="99" t="s">
        <v>2145</v>
      </c>
      <c r="U1002" s="146" t="s">
        <v>2146</v>
      </c>
      <c r="V1002" s="70"/>
      <c r="W1002" s="70"/>
      <c r="X1002" s="70"/>
      <c r="Y1002" s="70"/>
      <c r="AG1002" s="135"/>
      <c r="AH1002" s="70"/>
      <c r="AI1002" s="99"/>
      <c r="AJ1002" s="70"/>
      <c r="AK1002" s="70"/>
      <c r="AL1002" s="70"/>
      <c r="AM1002" s="70"/>
      <c r="AN1002" s="70"/>
      <c r="AO1002" s="70"/>
      <c r="AP1002" s="70"/>
      <c r="AQ1002" s="70"/>
      <c r="AR1002" s="70"/>
      <c r="AS1002" s="70"/>
      <c r="AT1002" s="70"/>
      <c r="AU1002" s="70"/>
      <c r="AV1002" s="70"/>
      <c r="AW1002" s="70"/>
      <c r="AX1002" s="70"/>
      <c r="AY1002" s="70"/>
      <c r="AZ1002" s="70"/>
      <c r="BA1002" s="70"/>
      <c r="BB1002" s="70"/>
      <c r="BC1002" s="70"/>
      <c r="BD1002" s="70"/>
      <c r="BE1002" s="70" t="str">
        <f t="shared" si="860"/>
        <v/>
      </c>
      <c r="BF1002" s="70">
        <v>190</v>
      </c>
      <c r="BG1002" s="70"/>
      <c r="BH1002" s="70"/>
      <c r="BI1002" s="70"/>
      <c r="BJ1002" s="70"/>
      <c r="BK1002" s="70"/>
      <c r="BL1002" s="70"/>
      <c r="BM1002" s="70"/>
      <c r="BN1002" s="70"/>
      <c r="BO1002" s="70"/>
      <c r="BP1002" s="70"/>
      <c r="BQ1002" s="70"/>
      <c r="BR1002" s="70"/>
      <c r="BS1002" s="70"/>
      <c r="BT1002" s="70"/>
      <c r="BU1002" s="70"/>
      <c r="CT1002" s="70"/>
      <c r="CU1002" s="70">
        <f t="shared" si="865"/>
        <v>0</v>
      </c>
      <c r="CV1002" s="70">
        <f t="shared" si="866"/>
        <v>0</v>
      </c>
      <c r="CW1002" s="70"/>
      <c r="CX1002" s="70"/>
      <c r="CY1002" s="70"/>
      <c r="CZ1002" s="70" t="e">
        <f t="shared" si="863"/>
        <v>#VALUE!</v>
      </c>
      <c r="DA1002" s="70" t="e">
        <f t="shared" si="864"/>
        <v>#VALUE!</v>
      </c>
      <c r="DB1002" s="70"/>
      <c r="DC1002" s="70"/>
      <c r="DD1002" s="70"/>
      <c r="DE1002" s="70"/>
      <c r="DF1002" s="70"/>
      <c r="DG1002" s="70"/>
      <c r="DH1002" s="70"/>
      <c r="DI1002" s="70"/>
      <c r="DJ1002" s="70"/>
      <c r="DK1002" s="70"/>
      <c r="DL1002" s="70"/>
      <c r="DM1002" s="70"/>
      <c r="DN1002" s="70"/>
      <c r="DO1002" s="70"/>
      <c r="DP1002" s="70"/>
      <c r="DQ1002" s="70"/>
      <c r="DR1002" s="70"/>
      <c r="DS1002" s="70"/>
      <c r="DT1002" s="70">
        <f t="shared" si="861"/>
        <v>0</v>
      </c>
      <c r="DU1002" s="70">
        <f t="shared" si="862"/>
        <v>0</v>
      </c>
      <c r="DV1002" s="70"/>
      <c r="DW1002" s="70"/>
      <c r="DX1002" s="70"/>
      <c r="DY1002" s="70"/>
      <c r="DZ1002" s="70"/>
      <c r="EA1002" s="70"/>
    </row>
    <row r="1003" spans="18:131" x14ac:dyDescent="0.25">
      <c r="R1003" s="70"/>
      <c r="S1003" s="70"/>
      <c r="T1003" s="99" t="s">
        <v>2147</v>
      </c>
      <c r="U1003" s="146" t="s">
        <v>2148</v>
      </c>
      <c r="V1003" s="70"/>
      <c r="W1003" s="70"/>
      <c r="X1003" s="70"/>
      <c r="Y1003" s="70"/>
      <c r="AG1003" s="135"/>
      <c r="AH1003" s="70"/>
      <c r="AI1003" s="99"/>
      <c r="AJ1003" s="70"/>
      <c r="AK1003" s="70"/>
      <c r="AL1003" s="70"/>
      <c r="AM1003" s="70"/>
      <c r="AN1003" s="70"/>
      <c r="AO1003" s="70"/>
      <c r="AP1003" s="70"/>
      <c r="AQ1003" s="70"/>
      <c r="AR1003" s="70"/>
      <c r="AS1003" s="70"/>
      <c r="AT1003" s="70"/>
      <c r="AU1003" s="70"/>
      <c r="AV1003" s="70"/>
      <c r="AW1003" s="70"/>
      <c r="AX1003" s="70"/>
      <c r="AY1003" s="70"/>
      <c r="AZ1003" s="70"/>
      <c r="BA1003" s="70"/>
      <c r="BB1003" s="70"/>
      <c r="BC1003" s="70"/>
      <c r="BD1003" s="70"/>
      <c r="BE1003" s="70" t="str">
        <f t="shared" si="860"/>
        <v/>
      </c>
      <c r="BF1003" s="70">
        <v>191</v>
      </c>
      <c r="BG1003" s="70"/>
      <c r="BH1003" s="70"/>
      <c r="BI1003" s="70"/>
      <c r="BJ1003" s="70"/>
      <c r="BK1003" s="70"/>
      <c r="BL1003" s="70"/>
      <c r="BM1003" s="70"/>
      <c r="BN1003" s="70"/>
      <c r="BO1003" s="70"/>
      <c r="BP1003" s="70"/>
      <c r="BQ1003" s="70"/>
      <c r="BR1003" s="70"/>
      <c r="BS1003" s="70"/>
      <c r="BT1003" s="70"/>
      <c r="BU1003" s="70"/>
      <c r="CT1003" s="70"/>
      <c r="CU1003" s="70">
        <f t="shared" si="865"/>
        <v>0</v>
      </c>
      <c r="CV1003" s="70">
        <f t="shared" si="866"/>
        <v>0</v>
      </c>
      <c r="CW1003" s="70"/>
      <c r="CX1003" s="70"/>
      <c r="CY1003" s="70"/>
      <c r="CZ1003" s="70" t="e">
        <f t="shared" si="863"/>
        <v>#VALUE!</v>
      </c>
      <c r="DA1003" s="70" t="e">
        <f t="shared" si="864"/>
        <v>#VALUE!</v>
      </c>
      <c r="DB1003" s="70"/>
      <c r="DC1003" s="70"/>
      <c r="DD1003" s="70"/>
      <c r="DE1003" s="70"/>
      <c r="DF1003" s="70"/>
      <c r="DG1003" s="70"/>
      <c r="DH1003" s="70"/>
      <c r="DI1003" s="70"/>
      <c r="DJ1003" s="70"/>
      <c r="DK1003" s="70"/>
      <c r="DL1003" s="70"/>
      <c r="DM1003" s="70"/>
      <c r="DN1003" s="70"/>
      <c r="DO1003" s="70"/>
      <c r="DP1003" s="70"/>
      <c r="DQ1003" s="70"/>
      <c r="DR1003" s="70"/>
      <c r="DS1003" s="70"/>
      <c r="DT1003" s="70">
        <f t="shared" si="861"/>
        <v>0</v>
      </c>
      <c r="DU1003" s="70">
        <f t="shared" si="862"/>
        <v>0</v>
      </c>
      <c r="DV1003" s="70"/>
      <c r="DW1003" s="70"/>
      <c r="DX1003" s="70"/>
      <c r="DY1003" s="70"/>
      <c r="DZ1003" s="70"/>
      <c r="EA1003" s="70"/>
    </row>
    <row r="1004" spans="18:131" x14ac:dyDescent="0.25">
      <c r="R1004" s="70"/>
      <c r="S1004" s="70"/>
      <c r="T1004" s="99" t="s">
        <v>2149</v>
      </c>
      <c r="U1004" s="146" t="s">
        <v>2150</v>
      </c>
      <c r="V1004" s="70"/>
      <c r="W1004" s="70"/>
      <c r="X1004" s="70"/>
      <c r="Y1004" s="70"/>
      <c r="AG1004" s="135"/>
      <c r="AH1004" s="70"/>
      <c r="AI1004" s="99"/>
      <c r="AJ1004" s="70"/>
      <c r="AK1004" s="70"/>
      <c r="AL1004" s="70"/>
      <c r="AM1004" s="70"/>
      <c r="AN1004" s="70"/>
      <c r="AO1004" s="70"/>
      <c r="AP1004" s="70"/>
      <c r="AQ1004" s="70"/>
      <c r="AR1004" s="70"/>
      <c r="AS1004" s="70"/>
      <c r="AT1004" s="70"/>
      <c r="AU1004" s="70"/>
      <c r="AV1004" s="70"/>
      <c r="AW1004" s="70"/>
      <c r="AX1004" s="70"/>
      <c r="AY1004" s="70"/>
      <c r="AZ1004" s="70"/>
      <c r="BA1004" s="70"/>
      <c r="BB1004" s="70"/>
      <c r="BC1004" s="70"/>
      <c r="BD1004" s="70"/>
      <c r="BE1004" s="70" t="str">
        <f t="shared" si="860"/>
        <v/>
      </c>
      <c r="BF1004" s="70">
        <v>192</v>
      </c>
      <c r="BG1004" s="70"/>
      <c r="BH1004" s="70"/>
      <c r="BI1004" s="70"/>
      <c r="BJ1004" s="70"/>
      <c r="BK1004" s="70"/>
      <c r="BL1004" s="70"/>
      <c r="BM1004" s="70"/>
      <c r="BN1004" s="70"/>
      <c r="BO1004" s="70"/>
      <c r="BP1004" s="70"/>
      <c r="BQ1004" s="70"/>
      <c r="BR1004" s="70"/>
      <c r="BS1004" s="70"/>
      <c r="BT1004" s="70"/>
      <c r="BU1004" s="70"/>
      <c r="CT1004" s="70"/>
      <c r="CU1004" s="70">
        <f t="shared" si="865"/>
        <v>0</v>
      </c>
      <c r="CV1004" s="70">
        <f t="shared" si="866"/>
        <v>0</v>
      </c>
      <c r="CW1004" s="70"/>
      <c r="CX1004" s="70"/>
      <c r="CY1004" s="70"/>
      <c r="CZ1004" s="70" t="e">
        <f t="shared" si="863"/>
        <v>#VALUE!</v>
      </c>
      <c r="DA1004" s="70" t="e">
        <f t="shared" si="864"/>
        <v>#VALUE!</v>
      </c>
      <c r="DB1004" s="70"/>
      <c r="DC1004" s="70"/>
      <c r="DD1004" s="70"/>
      <c r="DE1004" s="70"/>
      <c r="DF1004" s="70"/>
      <c r="DG1004" s="70"/>
      <c r="DH1004" s="70"/>
      <c r="DI1004" s="70"/>
      <c r="DJ1004" s="70"/>
      <c r="DK1004" s="70"/>
      <c r="DL1004" s="70"/>
      <c r="DM1004" s="70"/>
      <c r="DN1004" s="70"/>
      <c r="DO1004" s="70"/>
      <c r="DP1004" s="70"/>
      <c r="DQ1004" s="70"/>
      <c r="DR1004" s="70"/>
      <c r="DS1004" s="70"/>
      <c r="DT1004" s="70">
        <f t="shared" si="861"/>
        <v>0</v>
      </c>
      <c r="DU1004" s="70">
        <f t="shared" si="862"/>
        <v>0</v>
      </c>
      <c r="DV1004" s="70"/>
      <c r="DW1004" s="70"/>
      <c r="DX1004" s="70"/>
      <c r="DY1004" s="70"/>
      <c r="DZ1004" s="70"/>
      <c r="EA1004" s="70"/>
    </row>
    <row r="1005" spans="18:131" x14ac:dyDescent="0.25">
      <c r="R1005" s="70"/>
      <c r="S1005" s="70"/>
      <c r="T1005" s="99" t="s">
        <v>2151</v>
      </c>
      <c r="U1005" s="146" t="s">
        <v>2152</v>
      </c>
      <c r="V1005" s="70"/>
      <c r="W1005" s="70"/>
      <c r="X1005" s="70"/>
      <c r="Y1005" s="70"/>
      <c r="AG1005" s="135"/>
      <c r="AH1005" s="70"/>
      <c r="AI1005" s="99"/>
      <c r="AJ1005" s="70"/>
      <c r="AK1005" s="70"/>
      <c r="AL1005" s="70"/>
      <c r="AM1005" s="70"/>
      <c r="AN1005" s="70"/>
      <c r="AO1005" s="70"/>
      <c r="AP1005" s="70"/>
      <c r="AQ1005" s="70"/>
      <c r="AR1005" s="70"/>
      <c r="AS1005" s="70"/>
      <c r="AT1005" s="70"/>
      <c r="AU1005" s="70"/>
      <c r="AV1005" s="70"/>
      <c r="AW1005" s="70"/>
      <c r="AX1005" s="70"/>
      <c r="AY1005" s="70"/>
      <c r="AZ1005" s="70"/>
      <c r="BA1005" s="70"/>
      <c r="BB1005" s="70"/>
      <c r="BC1005" s="70"/>
      <c r="BD1005" s="70"/>
      <c r="BE1005" s="70" t="str">
        <f t="shared" ref="BE1005:BE1068" si="867">IF(ISERR(LEFT(F204,SEARCH("/",F204,1)-1)),"",LEFT(F204,SEARCH("/",F204,1)-1))</f>
        <v/>
      </c>
      <c r="BF1005" s="70">
        <v>193</v>
      </c>
      <c r="BG1005" s="70"/>
      <c r="BH1005" s="70"/>
      <c r="BI1005" s="70"/>
      <c r="BJ1005" s="70"/>
      <c r="BK1005" s="70"/>
      <c r="BL1005" s="70"/>
      <c r="BM1005" s="70"/>
      <c r="BN1005" s="70"/>
      <c r="BO1005" s="70"/>
      <c r="BP1005" s="70"/>
      <c r="BQ1005" s="70"/>
      <c r="BR1005" s="70"/>
      <c r="BS1005" s="70"/>
      <c r="BT1005" s="70"/>
      <c r="BU1005" s="70"/>
      <c r="CT1005" s="70"/>
      <c r="CU1005" s="70">
        <f t="shared" si="865"/>
        <v>0</v>
      </c>
      <c r="CV1005" s="70">
        <f t="shared" si="866"/>
        <v>0</v>
      </c>
      <c r="CW1005" s="70"/>
      <c r="CX1005" s="70"/>
      <c r="CY1005" s="70"/>
      <c r="CZ1005" s="70" t="e">
        <f t="shared" si="863"/>
        <v>#VALUE!</v>
      </c>
      <c r="DA1005" s="70" t="e">
        <f t="shared" si="864"/>
        <v>#VALUE!</v>
      </c>
      <c r="DB1005" s="70"/>
      <c r="DC1005" s="70"/>
      <c r="DD1005" s="70"/>
      <c r="DE1005" s="70"/>
      <c r="DF1005" s="70"/>
      <c r="DG1005" s="70"/>
      <c r="DH1005" s="70"/>
      <c r="DI1005" s="70"/>
      <c r="DJ1005" s="70"/>
      <c r="DK1005" s="70"/>
      <c r="DL1005" s="70"/>
      <c r="DM1005" s="70"/>
      <c r="DN1005" s="70"/>
      <c r="DO1005" s="70"/>
      <c r="DP1005" s="70"/>
      <c r="DQ1005" s="70"/>
      <c r="DR1005" s="70"/>
      <c r="DS1005" s="70"/>
      <c r="DT1005" s="70">
        <f t="shared" si="861"/>
        <v>0</v>
      </c>
      <c r="DU1005" s="70">
        <f t="shared" si="862"/>
        <v>0</v>
      </c>
      <c r="DV1005" s="70"/>
      <c r="DW1005" s="70"/>
      <c r="DX1005" s="70"/>
      <c r="DY1005" s="70"/>
      <c r="DZ1005" s="70"/>
      <c r="EA1005" s="70"/>
    </row>
    <row r="1006" spans="18:131" x14ac:dyDescent="0.25">
      <c r="R1006" s="70"/>
      <c r="S1006" s="70"/>
      <c r="T1006" s="99" t="s">
        <v>2153</v>
      </c>
      <c r="U1006" s="146" t="s">
        <v>2154</v>
      </c>
      <c r="V1006" s="70"/>
      <c r="W1006" s="70"/>
      <c r="X1006" s="70"/>
      <c r="Y1006" s="70"/>
      <c r="AG1006" s="135"/>
      <c r="AH1006" s="70"/>
      <c r="AI1006" s="99"/>
      <c r="AJ1006" s="70"/>
      <c r="AK1006" s="70"/>
      <c r="AL1006" s="70"/>
      <c r="AM1006" s="70"/>
      <c r="AN1006" s="70"/>
      <c r="AO1006" s="70"/>
      <c r="AP1006" s="70"/>
      <c r="AQ1006" s="70"/>
      <c r="AR1006" s="70"/>
      <c r="AS1006" s="70"/>
      <c r="AT1006" s="70"/>
      <c r="AU1006" s="70"/>
      <c r="AV1006" s="70"/>
      <c r="AW1006" s="70"/>
      <c r="AX1006" s="70"/>
      <c r="AY1006" s="70"/>
      <c r="AZ1006" s="70"/>
      <c r="BA1006" s="70"/>
      <c r="BB1006" s="70"/>
      <c r="BC1006" s="70"/>
      <c r="BD1006" s="70"/>
      <c r="BE1006" s="70" t="str">
        <f t="shared" si="867"/>
        <v/>
      </c>
      <c r="BF1006" s="70">
        <v>194</v>
      </c>
      <c r="BG1006" s="70"/>
      <c r="BH1006" s="70"/>
      <c r="BI1006" s="70"/>
      <c r="BJ1006" s="70"/>
      <c r="BK1006" s="70"/>
      <c r="BL1006" s="70"/>
      <c r="BM1006" s="70"/>
      <c r="BN1006" s="70"/>
      <c r="BO1006" s="70"/>
      <c r="BP1006" s="70"/>
      <c r="BQ1006" s="70"/>
      <c r="BR1006" s="70"/>
      <c r="BS1006" s="70"/>
      <c r="BT1006" s="70"/>
      <c r="BU1006" s="70"/>
      <c r="CT1006" s="70"/>
      <c r="CU1006" s="70">
        <f t="shared" si="865"/>
        <v>0</v>
      </c>
      <c r="CV1006" s="70">
        <f t="shared" si="866"/>
        <v>0</v>
      </c>
      <c r="CW1006" s="70"/>
      <c r="CX1006" s="70"/>
      <c r="CY1006" s="70"/>
      <c r="CZ1006" s="70" t="e">
        <f t="shared" si="863"/>
        <v>#VALUE!</v>
      </c>
      <c r="DA1006" s="70" t="e">
        <f t="shared" si="864"/>
        <v>#VALUE!</v>
      </c>
      <c r="DB1006" s="70"/>
      <c r="DC1006" s="70"/>
      <c r="DD1006" s="70"/>
      <c r="DE1006" s="70"/>
      <c r="DF1006" s="70"/>
      <c r="DG1006" s="70"/>
      <c r="DH1006" s="70"/>
      <c r="DI1006" s="70"/>
      <c r="DJ1006" s="70"/>
      <c r="DK1006" s="70"/>
      <c r="DL1006" s="70"/>
      <c r="DM1006" s="70"/>
      <c r="DN1006" s="70"/>
      <c r="DO1006" s="70"/>
      <c r="DP1006" s="70"/>
      <c r="DQ1006" s="70"/>
      <c r="DR1006" s="70"/>
      <c r="DS1006" s="70"/>
      <c r="DT1006" s="70">
        <f t="shared" ref="DT1006:DT1069" si="868">IF(LEFT(N205,13)="oui percement",E205&amp;F205,)</f>
        <v>0</v>
      </c>
      <c r="DU1006" s="70">
        <f t="shared" ref="DU1006:DU1069" si="869">IF(RIGHT(N205,5)="appui",E205&amp;F205,)</f>
        <v>0</v>
      </c>
      <c r="DV1006" s="70"/>
      <c r="DW1006" s="70"/>
      <c r="DX1006" s="70"/>
      <c r="DY1006" s="70"/>
      <c r="DZ1006" s="70"/>
      <c r="EA1006" s="70"/>
    </row>
    <row r="1007" spans="18:131" x14ac:dyDescent="0.25">
      <c r="R1007" s="70"/>
      <c r="S1007" s="70"/>
      <c r="T1007" s="99" t="s">
        <v>2155</v>
      </c>
      <c r="U1007" s="146" t="s">
        <v>2156</v>
      </c>
      <c r="V1007" s="70"/>
      <c r="W1007" s="70"/>
      <c r="X1007" s="70"/>
      <c r="Y1007" s="70"/>
      <c r="AG1007" s="135"/>
      <c r="AH1007" s="70"/>
      <c r="AI1007" s="99"/>
      <c r="AJ1007" s="70"/>
      <c r="AK1007" s="70"/>
      <c r="AL1007" s="70"/>
      <c r="AM1007" s="70"/>
      <c r="AN1007" s="70"/>
      <c r="AO1007" s="70"/>
      <c r="AP1007" s="70"/>
      <c r="AQ1007" s="70"/>
      <c r="AR1007" s="70"/>
      <c r="AS1007" s="70"/>
      <c r="AT1007" s="70"/>
      <c r="AU1007" s="70"/>
      <c r="AV1007" s="70"/>
      <c r="AW1007" s="70"/>
      <c r="AX1007" s="70"/>
      <c r="AY1007" s="70"/>
      <c r="AZ1007" s="70"/>
      <c r="BA1007" s="70"/>
      <c r="BB1007" s="70"/>
      <c r="BC1007" s="70"/>
      <c r="BD1007" s="70"/>
      <c r="BE1007" s="70" t="str">
        <f t="shared" si="867"/>
        <v/>
      </c>
      <c r="BF1007" s="70">
        <v>195</v>
      </c>
      <c r="BG1007" s="70"/>
      <c r="BH1007" s="70"/>
      <c r="BI1007" s="70"/>
      <c r="BJ1007" s="70"/>
      <c r="BK1007" s="70"/>
      <c r="BL1007" s="70"/>
      <c r="BM1007" s="70"/>
      <c r="BN1007" s="70"/>
      <c r="BO1007" s="70"/>
      <c r="BP1007" s="70"/>
      <c r="BQ1007" s="70"/>
      <c r="BR1007" s="70"/>
      <c r="BS1007" s="70"/>
      <c r="BT1007" s="70"/>
      <c r="BU1007" s="70"/>
      <c r="CT1007" s="70"/>
      <c r="CU1007" s="70">
        <f t="shared" si="865"/>
        <v>0</v>
      </c>
      <c r="CV1007" s="70">
        <f t="shared" si="866"/>
        <v>0</v>
      </c>
      <c r="CW1007" s="70"/>
      <c r="CX1007" s="70"/>
      <c r="CY1007" s="70"/>
      <c r="CZ1007" s="70" t="e">
        <f t="shared" si="863"/>
        <v>#VALUE!</v>
      </c>
      <c r="DA1007" s="70" t="e">
        <f t="shared" si="864"/>
        <v>#VALUE!</v>
      </c>
      <c r="DB1007" s="70"/>
      <c r="DC1007" s="70"/>
      <c r="DD1007" s="70"/>
      <c r="DE1007" s="70"/>
      <c r="DF1007" s="70"/>
      <c r="DG1007" s="70"/>
      <c r="DH1007" s="70"/>
      <c r="DI1007" s="70"/>
      <c r="DJ1007" s="70"/>
      <c r="DK1007" s="70"/>
      <c r="DL1007" s="70"/>
      <c r="DM1007" s="70"/>
      <c r="DN1007" s="70"/>
      <c r="DO1007" s="70"/>
      <c r="DP1007" s="70"/>
      <c r="DQ1007" s="70"/>
      <c r="DR1007" s="70"/>
      <c r="DS1007" s="70"/>
      <c r="DT1007" s="70">
        <f t="shared" si="868"/>
        <v>0</v>
      </c>
      <c r="DU1007" s="70">
        <f t="shared" si="869"/>
        <v>0</v>
      </c>
      <c r="DV1007" s="70"/>
      <c r="DW1007" s="70"/>
      <c r="DX1007" s="70"/>
      <c r="DY1007" s="70"/>
      <c r="DZ1007" s="70"/>
      <c r="EA1007" s="70"/>
    </row>
    <row r="1008" spans="18:131" x14ac:dyDescent="0.25">
      <c r="R1008" s="70"/>
      <c r="S1008" s="70"/>
      <c r="T1008" s="99" t="s">
        <v>2157</v>
      </c>
      <c r="U1008" s="146" t="s">
        <v>2158</v>
      </c>
      <c r="V1008" s="70"/>
      <c r="W1008" s="70"/>
      <c r="X1008" s="70"/>
      <c r="Y1008" s="70"/>
      <c r="AG1008" s="135"/>
      <c r="AH1008" s="70"/>
      <c r="AI1008" s="99"/>
      <c r="AJ1008" s="70"/>
      <c r="AK1008" s="70"/>
      <c r="AL1008" s="70"/>
      <c r="AM1008" s="70"/>
      <c r="AN1008" s="70"/>
      <c r="AO1008" s="70"/>
      <c r="AP1008" s="70"/>
      <c r="AQ1008" s="70"/>
      <c r="AR1008" s="70"/>
      <c r="AS1008" s="70"/>
      <c r="AT1008" s="70"/>
      <c r="AU1008" s="70"/>
      <c r="AV1008" s="70"/>
      <c r="AW1008" s="70"/>
      <c r="AX1008" s="70"/>
      <c r="AY1008" s="70"/>
      <c r="AZ1008" s="70"/>
      <c r="BA1008" s="70"/>
      <c r="BB1008" s="70"/>
      <c r="BC1008" s="70"/>
      <c r="BD1008" s="70"/>
      <c r="BE1008" s="70" t="str">
        <f t="shared" si="867"/>
        <v/>
      </c>
      <c r="BF1008" s="70">
        <v>196</v>
      </c>
      <c r="BG1008" s="70"/>
      <c r="BH1008" s="70"/>
      <c r="BI1008" s="70"/>
      <c r="BJ1008" s="70"/>
      <c r="BK1008" s="70"/>
      <c r="BL1008" s="70"/>
      <c r="BM1008" s="70"/>
      <c r="BN1008" s="70"/>
      <c r="BO1008" s="70"/>
      <c r="BP1008" s="70"/>
      <c r="BQ1008" s="70"/>
      <c r="BR1008" s="70"/>
      <c r="BS1008" s="70"/>
      <c r="BT1008" s="70"/>
      <c r="BU1008" s="70"/>
      <c r="CT1008" s="70"/>
      <c r="CU1008" s="70">
        <f t="shared" si="865"/>
        <v>0</v>
      </c>
      <c r="CV1008" s="70">
        <f t="shared" si="866"/>
        <v>0</v>
      </c>
      <c r="CW1008" s="70"/>
      <c r="CX1008" s="70"/>
      <c r="CY1008" s="70"/>
      <c r="CZ1008" s="70" t="e">
        <f t="shared" si="863"/>
        <v>#VALUE!</v>
      </c>
      <c r="DA1008" s="70" t="e">
        <f t="shared" si="864"/>
        <v>#VALUE!</v>
      </c>
      <c r="DB1008" s="70"/>
      <c r="DC1008" s="70"/>
      <c r="DD1008" s="70"/>
      <c r="DE1008" s="70"/>
      <c r="DF1008" s="70"/>
      <c r="DG1008" s="70"/>
      <c r="DH1008" s="70"/>
      <c r="DI1008" s="70"/>
      <c r="DJ1008" s="70"/>
      <c r="DK1008" s="70"/>
      <c r="DL1008" s="70"/>
      <c r="DM1008" s="70"/>
      <c r="DN1008" s="70"/>
      <c r="DO1008" s="70"/>
      <c r="DP1008" s="70"/>
      <c r="DQ1008" s="70"/>
      <c r="DR1008" s="70"/>
      <c r="DS1008" s="70"/>
      <c r="DT1008" s="70">
        <f t="shared" si="868"/>
        <v>0</v>
      </c>
      <c r="DU1008" s="70">
        <f t="shared" si="869"/>
        <v>0</v>
      </c>
      <c r="DV1008" s="70"/>
      <c r="DW1008" s="70"/>
      <c r="DX1008" s="70"/>
      <c r="DY1008" s="70"/>
      <c r="DZ1008" s="70"/>
      <c r="EA1008" s="70"/>
    </row>
    <row r="1009" spans="18:131" x14ac:dyDescent="0.25">
      <c r="R1009" s="70"/>
      <c r="S1009" s="70"/>
      <c r="T1009" s="99" t="s">
        <v>2159</v>
      </c>
      <c r="U1009" s="146" t="s">
        <v>2160</v>
      </c>
      <c r="V1009" s="70"/>
      <c r="W1009" s="70"/>
      <c r="X1009" s="70"/>
      <c r="Y1009" s="70"/>
      <c r="AG1009" s="135"/>
      <c r="AH1009" s="70"/>
      <c r="AI1009" s="99"/>
      <c r="AJ1009" s="70"/>
      <c r="AK1009" s="70"/>
      <c r="AL1009" s="70"/>
      <c r="AM1009" s="70"/>
      <c r="AN1009" s="70"/>
      <c r="AO1009" s="70"/>
      <c r="AP1009" s="70"/>
      <c r="AQ1009" s="70"/>
      <c r="AR1009" s="70"/>
      <c r="AS1009" s="70"/>
      <c r="AT1009" s="70"/>
      <c r="AU1009" s="70"/>
      <c r="AV1009" s="70"/>
      <c r="AW1009" s="70"/>
      <c r="AX1009" s="70"/>
      <c r="AY1009" s="70"/>
      <c r="AZ1009" s="70"/>
      <c r="BA1009" s="70"/>
      <c r="BB1009" s="70"/>
      <c r="BC1009" s="70"/>
      <c r="BD1009" s="70"/>
      <c r="BE1009" s="70" t="str">
        <f t="shared" si="867"/>
        <v/>
      </c>
      <c r="BF1009" s="70">
        <v>197</v>
      </c>
      <c r="BG1009" s="70"/>
      <c r="BH1009" s="70"/>
      <c r="BI1009" s="70"/>
      <c r="BJ1009" s="70"/>
      <c r="BK1009" s="70"/>
      <c r="BL1009" s="70"/>
      <c r="BM1009" s="70"/>
      <c r="BN1009" s="70"/>
      <c r="BO1009" s="70"/>
      <c r="BP1009" s="70"/>
      <c r="BQ1009" s="70"/>
      <c r="BR1009" s="70"/>
      <c r="BS1009" s="70"/>
      <c r="BT1009" s="70"/>
      <c r="BU1009" s="70"/>
      <c r="CT1009" s="70"/>
      <c r="CU1009" s="70">
        <f t="shared" si="865"/>
        <v>0</v>
      </c>
      <c r="CV1009" s="70">
        <f t="shared" si="866"/>
        <v>0</v>
      </c>
      <c r="CW1009" s="70"/>
      <c r="CX1009" s="70"/>
      <c r="CY1009" s="70"/>
      <c r="CZ1009" s="70" t="e">
        <f t="shared" si="863"/>
        <v>#VALUE!</v>
      </c>
      <c r="DA1009" s="70" t="e">
        <f t="shared" si="864"/>
        <v>#VALUE!</v>
      </c>
      <c r="DB1009" s="70"/>
      <c r="DC1009" s="70"/>
      <c r="DD1009" s="70"/>
      <c r="DE1009" s="70"/>
      <c r="DF1009" s="70"/>
      <c r="DG1009" s="70"/>
      <c r="DH1009" s="70"/>
      <c r="DI1009" s="70"/>
      <c r="DJ1009" s="70"/>
      <c r="DK1009" s="70"/>
      <c r="DL1009" s="70"/>
      <c r="DM1009" s="70"/>
      <c r="DN1009" s="70"/>
      <c r="DO1009" s="70"/>
      <c r="DP1009" s="70"/>
      <c r="DQ1009" s="70"/>
      <c r="DR1009" s="70"/>
      <c r="DS1009" s="70"/>
      <c r="DT1009" s="70">
        <f t="shared" si="868"/>
        <v>0</v>
      </c>
      <c r="DU1009" s="70">
        <f t="shared" si="869"/>
        <v>0</v>
      </c>
      <c r="DV1009" s="70"/>
      <c r="DW1009" s="70"/>
      <c r="DX1009" s="70"/>
      <c r="DY1009" s="70"/>
      <c r="DZ1009" s="70"/>
      <c r="EA1009" s="70"/>
    </row>
    <row r="1010" spans="18:131" x14ac:dyDescent="0.25">
      <c r="R1010" s="70"/>
      <c r="S1010" s="70"/>
      <c r="T1010" s="99" t="s">
        <v>2161</v>
      </c>
      <c r="U1010" s="146" t="s">
        <v>2162</v>
      </c>
      <c r="V1010" s="70"/>
      <c r="W1010" s="70"/>
      <c r="X1010" s="70"/>
      <c r="Y1010" s="70"/>
      <c r="AG1010" s="135"/>
      <c r="AH1010" s="70"/>
      <c r="AI1010" s="99"/>
      <c r="AJ1010" s="70"/>
      <c r="AK1010" s="70"/>
      <c r="AL1010" s="70"/>
      <c r="AM1010" s="70"/>
      <c r="AN1010" s="70"/>
      <c r="AO1010" s="70"/>
      <c r="AP1010" s="70"/>
      <c r="AQ1010" s="70"/>
      <c r="AR1010" s="70"/>
      <c r="AS1010" s="70"/>
      <c r="AT1010" s="70"/>
      <c r="AU1010" s="70"/>
      <c r="AV1010" s="70"/>
      <c r="AW1010" s="70"/>
      <c r="AX1010" s="70"/>
      <c r="AY1010" s="70"/>
      <c r="AZ1010" s="70"/>
      <c r="BA1010" s="70"/>
      <c r="BB1010" s="70"/>
      <c r="BC1010" s="70"/>
      <c r="BD1010" s="70"/>
      <c r="BE1010" s="70" t="str">
        <f t="shared" si="867"/>
        <v/>
      </c>
      <c r="BF1010" s="70">
        <v>198</v>
      </c>
      <c r="BG1010" s="70"/>
      <c r="BH1010" s="70"/>
      <c r="BI1010" s="70"/>
      <c r="BJ1010" s="70"/>
      <c r="BK1010" s="70"/>
      <c r="BL1010" s="70"/>
      <c r="BM1010" s="70"/>
      <c r="BN1010" s="70"/>
      <c r="BO1010" s="70"/>
      <c r="BP1010" s="70"/>
      <c r="BQ1010" s="70"/>
      <c r="BR1010" s="70"/>
      <c r="BS1010" s="70"/>
      <c r="BT1010" s="70"/>
      <c r="BU1010" s="70"/>
      <c r="CT1010" s="70"/>
      <c r="CU1010" s="70">
        <f t="shared" si="865"/>
        <v>0</v>
      </c>
      <c r="CV1010" s="70">
        <f t="shared" si="866"/>
        <v>0</v>
      </c>
      <c r="CW1010" s="70"/>
      <c r="CX1010" s="70"/>
      <c r="CY1010" s="70"/>
      <c r="CZ1010" s="70" t="e">
        <f t="shared" si="863"/>
        <v>#VALUE!</v>
      </c>
      <c r="DA1010" s="70" t="e">
        <f t="shared" si="864"/>
        <v>#VALUE!</v>
      </c>
      <c r="DB1010" s="70"/>
      <c r="DC1010" s="70"/>
      <c r="DD1010" s="70"/>
      <c r="DE1010" s="70"/>
      <c r="DF1010" s="70"/>
      <c r="DG1010" s="70"/>
      <c r="DH1010" s="70"/>
      <c r="DI1010" s="70"/>
      <c r="DJ1010" s="70"/>
      <c r="DK1010" s="70"/>
      <c r="DL1010" s="70"/>
      <c r="DM1010" s="70"/>
      <c r="DN1010" s="70"/>
      <c r="DO1010" s="70"/>
      <c r="DP1010" s="70"/>
      <c r="DQ1010" s="70"/>
      <c r="DR1010" s="70"/>
      <c r="DS1010" s="70"/>
      <c r="DT1010" s="70">
        <f t="shared" si="868"/>
        <v>0</v>
      </c>
      <c r="DU1010" s="70">
        <f t="shared" si="869"/>
        <v>0</v>
      </c>
      <c r="DV1010" s="70"/>
      <c r="DW1010" s="70"/>
      <c r="DX1010" s="70"/>
      <c r="DY1010" s="70"/>
      <c r="DZ1010" s="70"/>
      <c r="EA1010" s="70"/>
    </row>
    <row r="1011" spans="18:131" x14ac:dyDescent="0.25">
      <c r="R1011" s="70"/>
      <c r="S1011" s="70"/>
      <c r="T1011" s="99" t="s">
        <v>2163</v>
      </c>
      <c r="U1011" s="146" t="s">
        <v>2164</v>
      </c>
      <c r="V1011" s="70"/>
      <c r="W1011" s="70"/>
      <c r="X1011" s="70"/>
      <c r="Y1011" s="70"/>
      <c r="AG1011" s="135"/>
      <c r="AH1011" s="70"/>
      <c r="AI1011" s="99"/>
      <c r="AJ1011" s="70"/>
      <c r="AK1011" s="70"/>
      <c r="AL1011" s="70"/>
      <c r="AM1011" s="70"/>
      <c r="AN1011" s="70"/>
      <c r="AO1011" s="70"/>
      <c r="AP1011" s="70"/>
      <c r="AQ1011" s="70"/>
      <c r="AR1011" s="70"/>
      <c r="AS1011" s="70"/>
      <c r="AT1011" s="70"/>
      <c r="AU1011" s="70"/>
      <c r="AV1011" s="70"/>
      <c r="AW1011" s="70"/>
      <c r="AX1011" s="70"/>
      <c r="AY1011" s="70"/>
      <c r="AZ1011" s="70"/>
      <c r="BA1011" s="70"/>
      <c r="BB1011" s="70"/>
      <c r="BC1011" s="70"/>
      <c r="BD1011" s="70"/>
      <c r="BE1011" s="70" t="str">
        <f t="shared" si="867"/>
        <v/>
      </c>
      <c r="BF1011" s="70">
        <v>199</v>
      </c>
      <c r="BG1011" s="70"/>
      <c r="BH1011" s="70"/>
      <c r="BI1011" s="70"/>
      <c r="BJ1011" s="70"/>
      <c r="BK1011" s="70"/>
      <c r="BL1011" s="70"/>
      <c r="BM1011" s="70"/>
      <c r="BN1011" s="70"/>
      <c r="BO1011" s="70"/>
      <c r="BP1011" s="70"/>
      <c r="BQ1011" s="70"/>
      <c r="BR1011" s="70"/>
      <c r="BS1011" s="70"/>
      <c r="BT1011" s="70"/>
      <c r="BU1011" s="70"/>
      <c r="CT1011" s="70"/>
      <c r="CU1011" s="70">
        <f t="shared" si="865"/>
        <v>0</v>
      </c>
      <c r="CV1011" s="70">
        <f t="shared" si="866"/>
        <v>0</v>
      </c>
      <c r="CW1011" s="70"/>
      <c r="CX1011" s="70"/>
      <c r="CY1011" s="70"/>
      <c r="CZ1011" s="70" t="e">
        <f t="shared" si="863"/>
        <v>#VALUE!</v>
      </c>
      <c r="DA1011" s="70" t="e">
        <f t="shared" si="864"/>
        <v>#VALUE!</v>
      </c>
      <c r="DB1011" s="70"/>
      <c r="DC1011" s="70"/>
      <c r="DD1011" s="70"/>
      <c r="DE1011" s="70"/>
      <c r="DF1011" s="70"/>
      <c r="DG1011" s="70"/>
      <c r="DH1011" s="70"/>
      <c r="DI1011" s="70"/>
      <c r="DJ1011" s="70"/>
      <c r="DK1011" s="70"/>
      <c r="DL1011" s="70"/>
      <c r="DM1011" s="70"/>
      <c r="DN1011" s="70"/>
      <c r="DO1011" s="70"/>
      <c r="DP1011" s="70"/>
      <c r="DQ1011" s="70"/>
      <c r="DR1011" s="70"/>
      <c r="DS1011" s="70"/>
      <c r="DT1011" s="70">
        <f t="shared" si="868"/>
        <v>0</v>
      </c>
      <c r="DU1011" s="70">
        <f t="shared" si="869"/>
        <v>0</v>
      </c>
      <c r="DV1011" s="70"/>
      <c r="DW1011" s="70"/>
      <c r="DX1011" s="70"/>
      <c r="DY1011" s="70"/>
      <c r="DZ1011" s="70"/>
      <c r="EA1011" s="70"/>
    </row>
    <row r="1012" spans="18:131" x14ac:dyDescent="0.25">
      <c r="R1012" s="70"/>
      <c r="S1012" s="70"/>
      <c r="T1012" s="99" t="s">
        <v>2165</v>
      </c>
      <c r="U1012" s="146" t="s">
        <v>2166</v>
      </c>
      <c r="V1012" s="70"/>
      <c r="W1012" s="70"/>
      <c r="X1012" s="70"/>
      <c r="Y1012" s="70"/>
      <c r="AG1012" s="135"/>
      <c r="AH1012" s="70"/>
      <c r="AI1012" s="99"/>
      <c r="AJ1012" s="70"/>
      <c r="AK1012" s="70"/>
      <c r="AL1012" s="70"/>
      <c r="AM1012" s="70"/>
      <c r="AN1012" s="70"/>
      <c r="AO1012" s="70"/>
      <c r="AP1012" s="70"/>
      <c r="AQ1012" s="70"/>
      <c r="AR1012" s="70"/>
      <c r="AS1012" s="70"/>
      <c r="AT1012" s="70"/>
      <c r="AU1012" s="70"/>
      <c r="AV1012" s="70"/>
      <c r="AW1012" s="70"/>
      <c r="AX1012" s="70"/>
      <c r="AY1012" s="70"/>
      <c r="AZ1012" s="70"/>
      <c r="BA1012" s="70"/>
      <c r="BB1012" s="70"/>
      <c r="BC1012" s="70"/>
      <c r="BD1012" s="70"/>
      <c r="BE1012" s="70" t="str">
        <f t="shared" si="867"/>
        <v/>
      </c>
      <c r="BF1012" s="70">
        <v>200</v>
      </c>
      <c r="BG1012" s="70"/>
      <c r="BH1012" s="70"/>
      <c r="BI1012" s="70"/>
      <c r="BJ1012" s="70"/>
      <c r="BK1012" s="70"/>
      <c r="BL1012" s="70"/>
      <c r="BM1012" s="70"/>
      <c r="BN1012" s="70"/>
      <c r="BO1012" s="70"/>
      <c r="BP1012" s="70"/>
      <c r="BQ1012" s="70"/>
      <c r="BR1012" s="70"/>
      <c r="BS1012" s="70"/>
      <c r="BT1012" s="70"/>
      <c r="BU1012" s="70"/>
      <c r="CT1012" s="70"/>
      <c r="CU1012" s="70">
        <f t="shared" si="865"/>
        <v>0</v>
      </c>
      <c r="CV1012" s="70">
        <f t="shared" si="866"/>
        <v>0</v>
      </c>
      <c r="CW1012" s="70"/>
      <c r="CX1012" s="70"/>
      <c r="CY1012" s="70"/>
      <c r="CZ1012" s="70" t="e">
        <f t="shared" si="863"/>
        <v>#VALUE!</v>
      </c>
      <c r="DA1012" s="70" t="e">
        <f t="shared" si="864"/>
        <v>#VALUE!</v>
      </c>
      <c r="DB1012" s="70"/>
      <c r="DC1012" s="70"/>
      <c r="DD1012" s="70"/>
      <c r="DE1012" s="70"/>
      <c r="DF1012" s="70"/>
      <c r="DG1012" s="70"/>
      <c r="DH1012" s="70"/>
      <c r="DI1012" s="70"/>
      <c r="DJ1012" s="70"/>
      <c r="DK1012" s="70"/>
      <c r="DL1012" s="70"/>
      <c r="DM1012" s="70"/>
      <c r="DN1012" s="70"/>
      <c r="DO1012" s="70"/>
      <c r="DP1012" s="70"/>
      <c r="DQ1012" s="70"/>
      <c r="DR1012" s="70"/>
      <c r="DS1012" s="70"/>
      <c r="DT1012" s="70">
        <f t="shared" si="868"/>
        <v>0</v>
      </c>
      <c r="DU1012" s="70">
        <f t="shared" si="869"/>
        <v>0</v>
      </c>
      <c r="DV1012" s="70"/>
      <c r="DW1012" s="70"/>
      <c r="DX1012" s="70"/>
      <c r="DY1012" s="70"/>
      <c r="DZ1012" s="70"/>
      <c r="EA1012" s="70"/>
    </row>
    <row r="1013" spans="18:131" x14ac:dyDescent="0.25">
      <c r="R1013" s="70"/>
      <c r="S1013" s="70"/>
      <c r="T1013" s="99" t="s">
        <v>2167</v>
      </c>
      <c r="U1013" s="146" t="s">
        <v>2168</v>
      </c>
      <c r="V1013" s="70"/>
      <c r="W1013" s="70"/>
      <c r="X1013" s="70"/>
      <c r="Y1013" s="70"/>
      <c r="AG1013" s="135"/>
      <c r="AH1013" s="70"/>
      <c r="AI1013" s="99"/>
      <c r="AJ1013" s="70"/>
      <c r="AK1013" s="70"/>
      <c r="AL1013" s="70"/>
      <c r="AM1013" s="70"/>
      <c r="AN1013" s="70"/>
      <c r="AO1013" s="70"/>
      <c r="AP1013" s="70"/>
      <c r="AQ1013" s="70"/>
      <c r="AR1013" s="70"/>
      <c r="AS1013" s="70"/>
      <c r="AT1013" s="70"/>
      <c r="AU1013" s="70"/>
      <c r="AV1013" s="70"/>
      <c r="AW1013" s="70"/>
      <c r="AX1013" s="70"/>
      <c r="AY1013" s="70"/>
      <c r="AZ1013" s="70"/>
      <c r="BA1013" s="70"/>
      <c r="BB1013" s="70"/>
      <c r="BC1013" s="70"/>
      <c r="BD1013" s="70"/>
      <c r="BE1013" s="70" t="str">
        <f t="shared" si="867"/>
        <v/>
      </c>
      <c r="BF1013" s="70">
        <v>201</v>
      </c>
      <c r="BG1013" s="70"/>
      <c r="BH1013" s="70"/>
      <c r="BI1013" s="70"/>
      <c r="BJ1013" s="70"/>
      <c r="BK1013" s="70"/>
      <c r="BL1013" s="70"/>
      <c r="BM1013" s="70"/>
      <c r="BN1013" s="70"/>
      <c r="BO1013" s="70"/>
      <c r="BP1013" s="70"/>
      <c r="BQ1013" s="70"/>
      <c r="BR1013" s="70"/>
      <c r="BS1013" s="70"/>
      <c r="BT1013" s="70"/>
      <c r="BU1013" s="70"/>
      <c r="CT1013" s="70"/>
      <c r="CU1013" s="70">
        <f t="shared" si="865"/>
        <v>0</v>
      </c>
      <c r="CV1013" s="70">
        <f t="shared" si="866"/>
        <v>0</v>
      </c>
      <c r="CW1013" s="70"/>
      <c r="CX1013" s="70"/>
      <c r="CY1013" s="70"/>
      <c r="CZ1013" s="70" t="e">
        <f t="shared" si="863"/>
        <v>#VALUE!</v>
      </c>
      <c r="DA1013" s="70" t="e">
        <f t="shared" si="864"/>
        <v>#VALUE!</v>
      </c>
      <c r="DB1013" s="70"/>
      <c r="DC1013" s="70"/>
      <c r="DD1013" s="70"/>
      <c r="DE1013" s="70"/>
      <c r="DF1013" s="70"/>
      <c r="DG1013" s="70"/>
      <c r="DH1013" s="70"/>
      <c r="DI1013" s="70"/>
      <c r="DJ1013" s="70"/>
      <c r="DK1013" s="70"/>
      <c r="DL1013" s="70"/>
      <c r="DM1013" s="70"/>
      <c r="DN1013" s="70"/>
      <c r="DO1013" s="70"/>
      <c r="DP1013" s="70"/>
      <c r="DQ1013" s="70"/>
      <c r="DR1013" s="70"/>
      <c r="DS1013" s="70"/>
      <c r="DT1013" s="70">
        <f t="shared" si="868"/>
        <v>0</v>
      </c>
      <c r="DU1013" s="70">
        <f t="shared" si="869"/>
        <v>0</v>
      </c>
      <c r="DV1013" s="70"/>
      <c r="DW1013" s="70"/>
      <c r="DX1013" s="70"/>
      <c r="DY1013" s="70"/>
      <c r="DZ1013" s="70"/>
      <c r="EA1013" s="70"/>
    </row>
    <row r="1014" spans="18:131" x14ac:dyDescent="0.25">
      <c r="R1014" s="70"/>
      <c r="S1014" s="70"/>
      <c r="T1014" s="99" t="s">
        <v>2169</v>
      </c>
      <c r="U1014" s="146" t="s">
        <v>2170</v>
      </c>
      <c r="V1014" s="70"/>
      <c r="W1014" s="70"/>
      <c r="X1014" s="70"/>
      <c r="Y1014" s="70"/>
      <c r="AG1014" s="135"/>
      <c r="AH1014" s="70"/>
      <c r="AI1014" s="99"/>
      <c r="AJ1014" s="70"/>
      <c r="AK1014" s="70"/>
      <c r="AL1014" s="70"/>
      <c r="AM1014" s="70"/>
      <c r="AN1014" s="70"/>
      <c r="AO1014" s="70"/>
      <c r="AP1014" s="70"/>
      <c r="AQ1014" s="70"/>
      <c r="AR1014" s="70"/>
      <c r="AS1014" s="70"/>
      <c r="AT1014" s="70"/>
      <c r="AU1014" s="70"/>
      <c r="AV1014" s="70"/>
      <c r="AW1014" s="70"/>
      <c r="AX1014" s="70"/>
      <c r="AY1014" s="70"/>
      <c r="AZ1014" s="70"/>
      <c r="BA1014" s="70"/>
      <c r="BB1014" s="70"/>
      <c r="BC1014" s="70"/>
      <c r="BD1014" s="70"/>
      <c r="BE1014" s="70" t="str">
        <f t="shared" si="867"/>
        <v/>
      </c>
      <c r="BF1014" s="70">
        <v>202</v>
      </c>
      <c r="BG1014" s="70"/>
      <c r="BH1014" s="70"/>
      <c r="BI1014" s="70"/>
      <c r="BJ1014" s="70"/>
      <c r="BK1014" s="70"/>
      <c r="BL1014" s="70"/>
      <c r="BM1014" s="70"/>
      <c r="BN1014" s="70"/>
      <c r="BO1014" s="70"/>
      <c r="BP1014" s="70"/>
      <c r="BQ1014" s="70"/>
      <c r="BR1014" s="70"/>
      <c r="BS1014" s="70"/>
      <c r="BT1014" s="70"/>
      <c r="BU1014" s="70"/>
      <c r="CT1014" s="70"/>
      <c r="CU1014" s="70">
        <f t="shared" si="865"/>
        <v>0</v>
      </c>
      <c r="CV1014" s="70">
        <f t="shared" si="866"/>
        <v>0</v>
      </c>
      <c r="CW1014" s="70"/>
      <c r="CX1014" s="70"/>
      <c r="CY1014" s="70"/>
      <c r="CZ1014" s="70" t="e">
        <f t="shared" si="863"/>
        <v>#VALUE!</v>
      </c>
      <c r="DA1014" s="70" t="e">
        <f t="shared" si="864"/>
        <v>#VALUE!</v>
      </c>
      <c r="DB1014" s="70"/>
      <c r="DC1014" s="70"/>
      <c r="DD1014" s="70"/>
      <c r="DE1014" s="70"/>
      <c r="DF1014" s="70"/>
      <c r="DG1014" s="70"/>
      <c r="DH1014" s="70"/>
      <c r="DI1014" s="70"/>
      <c r="DJ1014" s="70"/>
      <c r="DK1014" s="70"/>
      <c r="DL1014" s="70"/>
      <c r="DM1014" s="70"/>
      <c r="DN1014" s="70"/>
      <c r="DO1014" s="70"/>
      <c r="DP1014" s="70"/>
      <c r="DQ1014" s="70"/>
      <c r="DR1014" s="70"/>
      <c r="DS1014" s="70"/>
      <c r="DT1014" s="70">
        <f t="shared" si="868"/>
        <v>0</v>
      </c>
      <c r="DU1014" s="70">
        <f t="shared" si="869"/>
        <v>0</v>
      </c>
      <c r="DV1014" s="70"/>
      <c r="DW1014" s="70"/>
      <c r="DX1014" s="70"/>
      <c r="DY1014" s="70"/>
      <c r="DZ1014" s="70"/>
      <c r="EA1014" s="70"/>
    </row>
    <row r="1015" spans="18:131" x14ac:dyDescent="0.25">
      <c r="R1015" s="70"/>
      <c r="S1015" s="70"/>
      <c r="T1015" s="99" t="s">
        <v>2171</v>
      </c>
      <c r="U1015" s="146" t="s">
        <v>2172</v>
      </c>
      <c r="V1015" s="70"/>
      <c r="W1015" s="70"/>
      <c r="X1015" s="70"/>
      <c r="Y1015" s="70"/>
      <c r="AG1015" s="135"/>
      <c r="AH1015" s="70"/>
      <c r="AI1015" s="99"/>
      <c r="AJ1015" s="70"/>
      <c r="AK1015" s="70"/>
      <c r="AL1015" s="70"/>
      <c r="AM1015" s="70"/>
      <c r="AN1015" s="70"/>
      <c r="AO1015" s="70"/>
      <c r="AP1015" s="70"/>
      <c r="AQ1015" s="70"/>
      <c r="AR1015" s="70"/>
      <c r="AS1015" s="70"/>
      <c r="AT1015" s="70"/>
      <c r="AU1015" s="70"/>
      <c r="AV1015" s="70"/>
      <c r="AW1015" s="70"/>
      <c r="AX1015" s="70"/>
      <c r="AY1015" s="70"/>
      <c r="AZ1015" s="70"/>
      <c r="BA1015" s="70"/>
      <c r="BB1015" s="70"/>
      <c r="BC1015" s="70"/>
      <c r="BD1015" s="70"/>
      <c r="BE1015" s="70" t="str">
        <f t="shared" si="867"/>
        <v/>
      </c>
      <c r="BF1015" s="70">
        <v>203</v>
      </c>
      <c r="BG1015" s="70"/>
      <c r="BH1015" s="70"/>
      <c r="BI1015" s="70"/>
      <c r="BJ1015" s="70"/>
      <c r="BK1015" s="70"/>
      <c r="BL1015" s="70"/>
      <c r="BM1015" s="70"/>
      <c r="BN1015" s="70"/>
      <c r="BO1015" s="70"/>
      <c r="BP1015" s="70"/>
      <c r="BQ1015" s="70"/>
      <c r="BR1015" s="70"/>
      <c r="BS1015" s="70"/>
      <c r="BT1015" s="70"/>
      <c r="BU1015" s="70"/>
      <c r="CT1015" s="70"/>
      <c r="CU1015" s="70">
        <f t="shared" si="865"/>
        <v>0</v>
      </c>
      <c r="CV1015" s="70">
        <f t="shared" si="866"/>
        <v>0</v>
      </c>
      <c r="CW1015" s="70"/>
      <c r="CX1015" s="70"/>
      <c r="CY1015" s="70"/>
      <c r="CZ1015" s="70" t="e">
        <f t="shared" si="863"/>
        <v>#VALUE!</v>
      </c>
      <c r="DA1015" s="70" t="e">
        <f t="shared" si="864"/>
        <v>#VALUE!</v>
      </c>
      <c r="DB1015" s="70"/>
      <c r="DC1015" s="70"/>
      <c r="DD1015" s="70"/>
      <c r="DE1015" s="70"/>
      <c r="DF1015" s="70"/>
      <c r="DG1015" s="70"/>
      <c r="DH1015" s="70"/>
      <c r="DI1015" s="70"/>
      <c r="DJ1015" s="70"/>
      <c r="DK1015" s="70"/>
      <c r="DL1015" s="70"/>
      <c r="DM1015" s="70"/>
      <c r="DN1015" s="70"/>
      <c r="DO1015" s="70"/>
      <c r="DP1015" s="70"/>
      <c r="DQ1015" s="70"/>
      <c r="DR1015" s="70"/>
      <c r="DS1015" s="70"/>
      <c r="DT1015" s="70">
        <f t="shared" si="868"/>
        <v>0</v>
      </c>
      <c r="DU1015" s="70">
        <f t="shared" si="869"/>
        <v>0</v>
      </c>
      <c r="DV1015" s="70"/>
      <c r="DW1015" s="70"/>
      <c r="DX1015" s="70"/>
      <c r="DY1015" s="70"/>
      <c r="DZ1015" s="70"/>
      <c r="EA1015" s="70"/>
    </row>
    <row r="1016" spans="18:131" x14ac:dyDescent="0.25">
      <c r="R1016" s="70"/>
      <c r="S1016" s="70"/>
      <c r="T1016" s="99" t="s">
        <v>2173</v>
      </c>
      <c r="U1016" s="146" t="s">
        <v>2174</v>
      </c>
      <c r="V1016" s="70"/>
      <c r="W1016" s="70"/>
      <c r="X1016" s="70"/>
      <c r="Y1016" s="70"/>
      <c r="AG1016" s="135"/>
      <c r="AH1016" s="70"/>
      <c r="AI1016" s="99"/>
      <c r="AJ1016" s="70"/>
      <c r="AK1016" s="70"/>
      <c r="AL1016" s="70"/>
      <c r="AM1016" s="70"/>
      <c r="AN1016" s="70"/>
      <c r="AO1016" s="70"/>
      <c r="AP1016" s="70"/>
      <c r="AQ1016" s="70"/>
      <c r="AR1016" s="70"/>
      <c r="AS1016" s="70"/>
      <c r="AT1016" s="70"/>
      <c r="AU1016" s="70"/>
      <c r="AV1016" s="70"/>
      <c r="AW1016" s="70"/>
      <c r="AX1016" s="70"/>
      <c r="AY1016" s="70"/>
      <c r="AZ1016" s="70"/>
      <c r="BA1016" s="70"/>
      <c r="BB1016" s="70"/>
      <c r="BC1016" s="70"/>
      <c r="BD1016" s="70"/>
      <c r="BE1016" s="70" t="str">
        <f t="shared" si="867"/>
        <v/>
      </c>
      <c r="BF1016" s="70">
        <v>204</v>
      </c>
      <c r="BG1016" s="70"/>
      <c r="BH1016" s="70"/>
      <c r="BI1016" s="70"/>
      <c r="BJ1016" s="70"/>
      <c r="BK1016" s="70"/>
      <c r="BL1016" s="70"/>
      <c r="BM1016" s="70"/>
      <c r="BN1016" s="70"/>
      <c r="BO1016" s="70"/>
      <c r="BP1016" s="70"/>
      <c r="BQ1016" s="70"/>
      <c r="BR1016" s="70"/>
      <c r="BS1016" s="70"/>
      <c r="BT1016" s="70"/>
      <c r="BU1016" s="70"/>
      <c r="CT1016" s="70"/>
      <c r="CU1016" s="70">
        <f t="shared" si="865"/>
        <v>0</v>
      </c>
      <c r="CV1016" s="70">
        <f t="shared" si="866"/>
        <v>0</v>
      </c>
      <c r="CW1016" s="70"/>
      <c r="CX1016" s="70"/>
      <c r="CY1016" s="70"/>
      <c r="CZ1016" s="70" t="e">
        <f t="shared" si="863"/>
        <v>#VALUE!</v>
      </c>
      <c r="DA1016" s="70" t="e">
        <f t="shared" si="864"/>
        <v>#VALUE!</v>
      </c>
      <c r="DB1016" s="70"/>
      <c r="DC1016" s="70"/>
      <c r="DD1016" s="70"/>
      <c r="DE1016" s="70"/>
      <c r="DF1016" s="70"/>
      <c r="DG1016" s="70"/>
      <c r="DH1016" s="70"/>
      <c r="DI1016" s="70"/>
      <c r="DJ1016" s="70"/>
      <c r="DK1016" s="70"/>
      <c r="DL1016" s="70"/>
      <c r="DM1016" s="70"/>
      <c r="DN1016" s="70"/>
      <c r="DO1016" s="70"/>
      <c r="DP1016" s="70"/>
      <c r="DQ1016" s="70"/>
      <c r="DR1016" s="70"/>
      <c r="DS1016" s="70"/>
      <c r="DT1016" s="70">
        <f t="shared" si="868"/>
        <v>0</v>
      </c>
      <c r="DU1016" s="70">
        <f t="shared" si="869"/>
        <v>0</v>
      </c>
      <c r="DV1016" s="70"/>
      <c r="DW1016" s="70"/>
      <c r="DX1016" s="70"/>
      <c r="DY1016" s="70"/>
      <c r="DZ1016" s="70"/>
      <c r="EA1016" s="70"/>
    </row>
    <row r="1017" spans="18:131" x14ac:dyDescent="0.25">
      <c r="R1017" s="70"/>
      <c r="S1017" s="70"/>
      <c r="T1017" s="99" t="s">
        <v>2175</v>
      </c>
      <c r="U1017" s="146" t="s">
        <v>2176</v>
      </c>
      <c r="V1017" s="70"/>
      <c r="W1017" s="70"/>
      <c r="X1017" s="70"/>
      <c r="Y1017" s="70"/>
      <c r="AG1017" s="135"/>
      <c r="AH1017" s="70"/>
      <c r="AI1017" s="99"/>
      <c r="AJ1017" s="70"/>
      <c r="AK1017" s="70"/>
      <c r="AL1017" s="70"/>
      <c r="AM1017" s="70"/>
      <c r="AN1017" s="70"/>
      <c r="AO1017" s="70"/>
      <c r="AP1017" s="70"/>
      <c r="AQ1017" s="70"/>
      <c r="AR1017" s="70"/>
      <c r="AS1017" s="70"/>
      <c r="AT1017" s="70"/>
      <c r="AU1017" s="70"/>
      <c r="AV1017" s="70"/>
      <c r="AW1017" s="70"/>
      <c r="AX1017" s="70"/>
      <c r="AY1017" s="70"/>
      <c r="AZ1017" s="70"/>
      <c r="BA1017" s="70"/>
      <c r="BB1017" s="70"/>
      <c r="BC1017" s="70"/>
      <c r="BD1017" s="70"/>
      <c r="BE1017" s="70" t="str">
        <f t="shared" si="867"/>
        <v/>
      </c>
      <c r="BF1017" s="70">
        <v>205</v>
      </c>
      <c r="BG1017" s="70"/>
      <c r="BH1017" s="70"/>
      <c r="BI1017" s="70"/>
      <c r="BJ1017" s="70"/>
      <c r="BK1017" s="70"/>
      <c r="BL1017" s="70"/>
      <c r="BM1017" s="70"/>
      <c r="BN1017" s="70"/>
      <c r="BO1017" s="70"/>
      <c r="BP1017" s="70"/>
      <c r="BQ1017" s="70"/>
      <c r="BR1017" s="70"/>
      <c r="BS1017" s="70"/>
      <c r="BT1017" s="70"/>
      <c r="BU1017" s="70"/>
      <c r="CT1017" s="70"/>
      <c r="CU1017" s="70">
        <f t="shared" si="865"/>
        <v>0</v>
      </c>
      <c r="CV1017" s="70">
        <f t="shared" si="866"/>
        <v>0</v>
      </c>
      <c r="CW1017" s="70"/>
      <c r="CX1017" s="70"/>
      <c r="CY1017" s="70"/>
      <c r="CZ1017" s="70" t="e">
        <f t="shared" si="863"/>
        <v>#VALUE!</v>
      </c>
      <c r="DA1017" s="70" t="e">
        <f t="shared" si="864"/>
        <v>#VALUE!</v>
      </c>
      <c r="DB1017" s="70"/>
      <c r="DC1017" s="70"/>
      <c r="DD1017" s="70"/>
      <c r="DE1017" s="70"/>
      <c r="DF1017" s="70"/>
      <c r="DG1017" s="70"/>
      <c r="DH1017" s="70"/>
      <c r="DI1017" s="70"/>
      <c r="DJ1017" s="70"/>
      <c r="DK1017" s="70"/>
      <c r="DL1017" s="70"/>
      <c r="DM1017" s="70"/>
      <c r="DN1017" s="70"/>
      <c r="DO1017" s="70"/>
      <c r="DP1017" s="70"/>
      <c r="DQ1017" s="70"/>
      <c r="DR1017" s="70"/>
      <c r="DS1017" s="70"/>
      <c r="DT1017" s="70">
        <f t="shared" si="868"/>
        <v>0</v>
      </c>
      <c r="DU1017" s="70">
        <f t="shared" si="869"/>
        <v>0</v>
      </c>
      <c r="DV1017" s="70"/>
      <c r="DW1017" s="70"/>
      <c r="DX1017" s="70"/>
      <c r="DY1017" s="70"/>
      <c r="DZ1017" s="70"/>
      <c r="EA1017" s="70"/>
    </row>
    <row r="1018" spans="18:131" x14ac:dyDescent="0.25">
      <c r="R1018" s="70"/>
      <c r="S1018" s="70"/>
      <c r="T1018" s="99" t="s">
        <v>2177</v>
      </c>
      <c r="U1018" s="146" t="s">
        <v>2178</v>
      </c>
      <c r="V1018" s="70"/>
      <c r="W1018" s="70"/>
      <c r="X1018" s="70"/>
      <c r="Y1018" s="70"/>
      <c r="AG1018" s="135"/>
      <c r="AH1018" s="70"/>
      <c r="AI1018" s="99"/>
      <c r="AJ1018" s="70"/>
      <c r="AK1018" s="70"/>
      <c r="AL1018" s="70"/>
      <c r="AM1018" s="70"/>
      <c r="AN1018" s="70"/>
      <c r="AO1018" s="70"/>
      <c r="AP1018" s="70"/>
      <c r="AQ1018" s="70"/>
      <c r="AR1018" s="70"/>
      <c r="AS1018" s="70"/>
      <c r="AT1018" s="70"/>
      <c r="AU1018" s="70"/>
      <c r="AV1018" s="70"/>
      <c r="AW1018" s="70"/>
      <c r="AX1018" s="70"/>
      <c r="AY1018" s="70"/>
      <c r="AZ1018" s="70"/>
      <c r="BA1018" s="70"/>
      <c r="BB1018" s="70"/>
      <c r="BC1018" s="70"/>
      <c r="BD1018" s="70"/>
      <c r="BE1018" s="70" t="str">
        <f t="shared" si="867"/>
        <v/>
      </c>
      <c r="BF1018" s="70">
        <v>206</v>
      </c>
      <c r="BG1018" s="70"/>
      <c r="BH1018" s="70"/>
      <c r="BI1018" s="70"/>
      <c r="BJ1018" s="70"/>
      <c r="BK1018" s="70"/>
      <c r="BL1018" s="70"/>
      <c r="BM1018" s="70"/>
      <c r="BN1018" s="70"/>
      <c r="BO1018" s="70"/>
      <c r="BP1018" s="70"/>
      <c r="BQ1018" s="70"/>
      <c r="BR1018" s="70"/>
      <c r="BS1018" s="70"/>
      <c r="BT1018" s="70"/>
      <c r="BU1018" s="70"/>
      <c r="CT1018" s="70"/>
      <c r="CU1018" s="70">
        <f t="shared" si="865"/>
        <v>0</v>
      </c>
      <c r="CV1018" s="70">
        <f t="shared" si="866"/>
        <v>0</v>
      </c>
      <c r="CW1018" s="70"/>
      <c r="CX1018" s="70"/>
      <c r="CY1018" s="70"/>
      <c r="CZ1018" s="70" t="e">
        <f t="shared" si="863"/>
        <v>#VALUE!</v>
      </c>
      <c r="DA1018" s="70" t="e">
        <f t="shared" si="864"/>
        <v>#VALUE!</v>
      </c>
      <c r="DB1018" s="70"/>
      <c r="DC1018" s="70"/>
      <c r="DD1018" s="70"/>
      <c r="DE1018" s="70"/>
      <c r="DF1018" s="70"/>
      <c r="DG1018" s="70"/>
      <c r="DH1018" s="70"/>
      <c r="DI1018" s="70"/>
      <c r="DJ1018" s="70"/>
      <c r="DK1018" s="70"/>
      <c r="DL1018" s="70"/>
      <c r="DM1018" s="70"/>
      <c r="DN1018" s="70"/>
      <c r="DO1018" s="70"/>
      <c r="DP1018" s="70"/>
      <c r="DQ1018" s="70"/>
      <c r="DR1018" s="70"/>
      <c r="DS1018" s="70"/>
      <c r="DT1018" s="70">
        <f t="shared" si="868"/>
        <v>0</v>
      </c>
      <c r="DU1018" s="70">
        <f t="shared" si="869"/>
        <v>0</v>
      </c>
      <c r="DV1018" s="70"/>
      <c r="DW1018" s="70"/>
      <c r="DX1018" s="70"/>
      <c r="DY1018" s="70"/>
      <c r="DZ1018" s="70"/>
      <c r="EA1018" s="70"/>
    </row>
    <row r="1019" spans="18:131" x14ac:dyDescent="0.25">
      <c r="R1019" s="70"/>
      <c r="S1019" s="70"/>
      <c r="T1019" s="99" t="s">
        <v>2179</v>
      </c>
      <c r="U1019" s="146" t="s">
        <v>2180</v>
      </c>
      <c r="V1019" s="70"/>
      <c r="W1019" s="70"/>
      <c r="X1019" s="70"/>
      <c r="Y1019" s="70"/>
      <c r="AG1019" s="135"/>
      <c r="AH1019" s="70"/>
      <c r="AI1019" s="99"/>
      <c r="AJ1019" s="70"/>
      <c r="AK1019" s="70"/>
      <c r="AL1019" s="70"/>
      <c r="AM1019" s="70"/>
      <c r="AN1019" s="70"/>
      <c r="AO1019" s="70"/>
      <c r="AP1019" s="70"/>
      <c r="AQ1019" s="70"/>
      <c r="AR1019" s="70"/>
      <c r="AS1019" s="70"/>
      <c r="AT1019" s="70"/>
      <c r="AU1019" s="70"/>
      <c r="AV1019" s="70"/>
      <c r="AW1019" s="70"/>
      <c r="AX1019" s="70"/>
      <c r="AY1019" s="70"/>
      <c r="AZ1019" s="70"/>
      <c r="BA1019" s="70"/>
      <c r="BB1019" s="70"/>
      <c r="BC1019" s="70"/>
      <c r="BD1019" s="70"/>
      <c r="BE1019" s="70" t="str">
        <f t="shared" si="867"/>
        <v/>
      </c>
      <c r="BF1019" s="70">
        <v>207</v>
      </c>
      <c r="BG1019" s="70"/>
      <c r="BH1019" s="70"/>
      <c r="BI1019" s="70"/>
      <c r="BJ1019" s="70"/>
      <c r="BK1019" s="70"/>
      <c r="BL1019" s="70"/>
      <c r="BM1019" s="70"/>
      <c r="BN1019" s="70"/>
      <c r="BO1019" s="70"/>
      <c r="BP1019" s="70"/>
      <c r="BQ1019" s="70"/>
      <c r="BR1019" s="70"/>
      <c r="BS1019" s="70"/>
      <c r="BT1019" s="70"/>
      <c r="BU1019" s="70"/>
      <c r="CT1019" s="70"/>
      <c r="CU1019" s="70">
        <f t="shared" si="865"/>
        <v>0</v>
      </c>
      <c r="CV1019" s="70">
        <f t="shared" si="866"/>
        <v>0</v>
      </c>
      <c r="CW1019" s="70"/>
      <c r="CX1019" s="70"/>
      <c r="CY1019" s="70"/>
      <c r="CZ1019" s="70" t="e">
        <f t="shared" si="863"/>
        <v>#VALUE!</v>
      </c>
      <c r="DA1019" s="70" t="e">
        <f t="shared" si="864"/>
        <v>#VALUE!</v>
      </c>
      <c r="DB1019" s="70"/>
      <c r="DC1019" s="70"/>
      <c r="DD1019" s="70"/>
      <c r="DE1019" s="70"/>
      <c r="DF1019" s="70"/>
      <c r="DG1019" s="70"/>
      <c r="DH1019" s="70"/>
      <c r="DI1019" s="70"/>
      <c r="DJ1019" s="70"/>
      <c r="DK1019" s="70"/>
      <c r="DL1019" s="70"/>
      <c r="DM1019" s="70"/>
      <c r="DN1019" s="70"/>
      <c r="DO1019" s="70"/>
      <c r="DP1019" s="70"/>
      <c r="DQ1019" s="70"/>
      <c r="DR1019" s="70"/>
      <c r="DS1019" s="70"/>
      <c r="DT1019" s="70">
        <f t="shared" si="868"/>
        <v>0</v>
      </c>
      <c r="DU1019" s="70">
        <f t="shared" si="869"/>
        <v>0</v>
      </c>
      <c r="DV1019" s="70"/>
      <c r="DW1019" s="70"/>
      <c r="DX1019" s="70"/>
      <c r="DY1019" s="70"/>
      <c r="DZ1019" s="70"/>
      <c r="EA1019" s="70"/>
    </row>
    <row r="1020" spans="18:131" x14ac:dyDescent="0.25">
      <c r="R1020" s="70"/>
      <c r="S1020" s="70"/>
      <c r="T1020" s="99" t="s">
        <v>2181</v>
      </c>
      <c r="U1020" s="146" t="s">
        <v>2182</v>
      </c>
      <c r="V1020" s="70"/>
      <c r="W1020" s="70"/>
      <c r="X1020" s="70"/>
      <c r="Y1020" s="70"/>
      <c r="AG1020" s="135"/>
      <c r="AH1020" s="70"/>
      <c r="AI1020" s="99"/>
      <c r="AJ1020" s="70"/>
      <c r="AK1020" s="70"/>
      <c r="AL1020" s="70"/>
      <c r="AM1020" s="70"/>
      <c r="AN1020" s="70"/>
      <c r="AO1020" s="70"/>
      <c r="AP1020" s="70"/>
      <c r="AQ1020" s="70"/>
      <c r="AR1020" s="70"/>
      <c r="AS1020" s="70"/>
      <c r="AT1020" s="70"/>
      <c r="AU1020" s="70"/>
      <c r="AV1020" s="70"/>
      <c r="AW1020" s="70"/>
      <c r="AX1020" s="70"/>
      <c r="AY1020" s="70"/>
      <c r="AZ1020" s="70"/>
      <c r="BA1020" s="70"/>
      <c r="BB1020" s="70"/>
      <c r="BC1020" s="70"/>
      <c r="BD1020" s="70"/>
      <c r="BE1020" s="70" t="str">
        <f t="shared" si="867"/>
        <v/>
      </c>
      <c r="BF1020" s="70">
        <v>208</v>
      </c>
      <c r="BG1020" s="70"/>
      <c r="BH1020" s="70"/>
      <c r="BI1020" s="70"/>
      <c r="BJ1020" s="70"/>
      <c r="BK1020" s="70"/>
      <c r="BL1020" s="70"/>
      <c r="BM1020" s="70"/>
      <c r="BN1020" s="70"/>
      <c r="BO1020" s="70"/>
      <c r="BP1020" s="70"/>
      <c r="BQ1020" s="70"/>
      <c r="BR1020" s="70"/>
      <c r="BS1020" s="70"/>
      <c r="BT1020" s="70"/>
      <c r="BU1020" s="70"/>
      <c r="CT1020" s="70"/>
      <c r="CU1020" s="70">
        <f t="shared" si="865"/>
        <v>0</v>
      </c>
      <c r="CV1020" s="70">
        <f t="shared" si="866"/>
        <v>0</v>
      </c>
      <c r="CW1020" s="70"/>
      <c r="CX1020" s="70"/>
      <c r="CY1020" s="70"/>
      <c r="CZ1020" s="70" t="e">
        <f t="shared" si="863"/>
        <v>#VALUE!</v>
      </c>
      <c r="DA1020" s="70" t="e">
        <f t="shared" si="864"/>
        <v>#VALUE!</v>
      </c>
      <c r="DB1020" s="70"/>
      <c r="DC1020" s="70"/>
      <c r="DD1020" s="70"/>
      <c r="DE1020" s="70"/>
      <c r="DF1020" s="70"/>
      <c r="DG1020" s="70"/>
      <c r="DH1020" s="70"/>
      <c r="DI1020" s="70"/>
      <c r="DJ1020" s="70"/>
      <c r="DK1020" s="70"/>
      <c r="DL1020" s="70"/>
      <c r="DM1020" s="70"/>
      <c r="DN1020" s="70"/>
      <c r="DO1020" s="70"/>
      <c r="DP1020" s="70"/>
      <c r="DQ1020" s="70"/>
      <c r="DR1020" s="70"/>
      <c r="DS1020" s="70"/>
      <c r="DT1020" s="70">
        <f t="shared" si="868"/>
        <v>0</v>
      </c>
      <c r="DU1020" s="70">
        <f t="shared" si="869"/>
        <v>0</v>
      </c>
      <c r="DV1020" s="70"/>
      <c r="DW1020" s="70"/>
      <c r="DX1020" s="70"/>
      <c r="DY1020" s="70"/>
      <c r="DZ1020" s="70"/>
      <c r="EA1020" s="70"/>
    </row>
    <row r="1021" spans="18:131" x14ac:dyDescent="0.25">
      <c r="R1021" s="70"/>
      <c r="S1021" s="70"/>
      <c r="T1021" s="99" t="s">
        <v>2183</v>
      </c>
      <c r="U1021" s="146" t="s">
        <v>2184</v>
      </c>
      <c r="V1021" s="70"/>
      <c r="W1021" s="70"/>
      <c r="X1021" s="70"/>
      <c r="Y1021" s="70"/>
      <c r="AG1021" s="135"/>
      <c r="AH1021" s="70"/>
      <c r="AI1021" s="99"/>
      <c r="AJ1021" s="70"/>
      <c r="AK1021" s="70"/>
      <c r="AL1021" s="70"/>
      <c r="AM1021" s="70"/>
      <c r="AN1021" s="70"/>
      <c r="AO1021" s="70"/>
      <c r="AP1021" s="70"/>
      <c r="AQ1021" s="70"/>
      <c r="AR1021" s="70"/>
      <c r="AS1021" s="70"/>
      <c r="AT1021" s="70"/>
      <c r="AU1021" s="70"/>
      <c r="AV1021" s="70"/>
      <c r="AW1021" s="70"/>
      <c r="AX1021" s="70"/>
      <c r="AY1021" s="70"/>
      <c r="AZ1021" s="70"/>
      <c r="BA1021" s="70"/>
      <c r="BB1021" s="70"/>
      <c r="BC1021" s="70"/>
      <c r="BD1021" s="70"/>
      <c r="BE1021" s="70" t="str">
        <f t="shared" si="867"/>
        <v/>
      </c>
      <c r="BF1021" s="70">
        <v>209</v>
      </c>
      <c r="BG1021" s="70"/>
      <c r="BH1021" s="70"/>
      <c r="BI1021" s="70"/>
      <c r="BJ1021" s="70"/>
      <c r="BK1021" s="70"/>
      <c r="BL1021" s="70"/>
      <c r="BM1021" s="70"/>
      <c r="BN1021" s="70"/>
      <c r="BO1021" s="70"/>
      <c r="BP1021" s="70"/>
      <c r="BQ1021" s="70"/>
      <c r="BR1021" s="70"/>
      <c r="BS1021" s="70"/>
      <c r="BT1021" s="70"/>
      <c r="BU1021" s="70"/>
      <c r="CT1021" s="70"/>
      <c r="CU1021" s="70">
        <f t="shared" si="865"/>
        <v>0</v>
      </c>
      <c r="CV1021" s="70">
        <f t="shared" si="866"/>
        <v>0</v>
      </c>
      <c r="CW1021" s="70"/>
      <c r="CX1021" s="70"/>
      <c r="CY1021" s="70"/>
      <c r="CZ1021" s="70" t="e">
        <f t="shared" si="863"/>
        <v>#VALUE!</v>
      </c>
      <c r="DA1021" s="70" t="e">
        <f t="shared" si="864"/>
        <v>#VALUE!</v>
      </c>
      <c r="DB1021" s="70"/>
      <c r="DC1021" s="70"/>
      <c r="DD1021" s="70"/>
      <c r="DE1021" s="70"/>
      <c r="DF1021" s="70"/>
      <c r="DG1021" s="70"/>
      <c r="DH1021" s="70"/>
      <c r="DI1021" s="70"/>
      <c r="DJ1021" s="70"/>
      <c r="DK1021" s="70"/>
      <c r="DL1021" s="70"/>
      <c r="DM1021" s="70"/>
      <c r="DN1021" s="70"/>
      <c r="DO1021" s="70"/>
      <c r="DP1021" s="70"/>
      <c r="DQ1021" s="70"/>
      <c r="DR1021" s="70"/>
      <c r="DS1021" s="70"/>
      <c r="DT1021" s="70">
        <f t="shared" si="868"/>
        <v>0</v>
      </c>
      <c r="DU1021" s="70">
        <f t="shared" si="869"/>
        <v>0</v>
      </c>
      <c r="DV1021" s="70"/>
      <c r="DW1021" s="70"/>
      <c r="DX1021" s="70"/>
      <c r="DY1021" s="70"/>
      <c r="DZ1021" s="70"/>
      <c r="EA1021" s="70"/>
    </row>
    <row r="1022" spans="18:131" x14ac:dyDescent="0.25">
      <c r="R1022" s="70"/>
      <c r="S1022" s="70"/>
      <c r="T1022" s="99" t="s">
        <v>2185</v>
      </c>
      <c r="U1022" s="146" t="s">
        <v>2186</v>
      </c>
      <c r="V1022" s="70"/>
      <c r="W1022" s="70"/>
      <c r="X1022" s="70"/>
      <c r="Y1022" s="70"/>
      <c r="AG1022" s="135"/>
      <c r="AH1022" s="70"/>
      <c r="AI1022" s="99"/>
      <c r="AJ1022" s="70"/>
      <c r="AK1022" s="70"/>
      <c r="AL1022" s="70"/>
      <c r="AM1022" s="70"/>
      <c r="AN1022" s="70"/>
      <c r="AO1022" s="70"/>
      <c r="AP1022" s="70"/>
      <c r="AQ1022" s="70"/>
      <c r="AR1022" s="70"/>
      <c r="AS1022" s="70"/>
      <c r="AT1022" s="70"/>
      <c r="AU1022" s="70"/>
      <c r="AV1022" s="70"/>
      <c r="AW1022" s="70"/>
      <c r="AX1022" s="70"/>
      <c r="AY1022" s="70"/>
      <c r="AZ1022" s="70"/>
      <c r="BA1022" s="70"/>
      <c r="BB1022" s="70"/>
      <c r="BC1022" s="70"/>
      <c r="BD1022" s="70"/>
      <c r="BE1022" s="70" t="str">
        <f t="shared" si="867"/>
        <v/>
      </c>
      <c r="BF1022" s="70">
        <v>210</v>
      </c>
      <c r="BG1022" s="70"/>
      <c r="BH1022" s="70"/>
      <c r="BI1022" s="70"/>
      <c r="BJ1022" s="70"/>
      <c r="BK1022" s="70"/>
      <c r="BL1022" s="70"/>
      <c r="BM1022" s="70"/>
      <c r="BN1022" s="70"/>
      <c r="BO1022" s="70"/>
      <c r="BP1022" s="70"/>
      <c r="BQ1022" s="70"/>
      <c r="BR1022" s="70"/>
      <c r="BS1022" s="70"/>
      <c r="BT1022" s="70"/>
      <c r="BU1022" s="70"/>
      <c r="CT1022" s="70"/>
      <c r="CU1022" s="70">
        <f t="shared" si="865"/>
        <v>0</v>
      </c>
      <c r="CV1022" s="70">
        <f t="shared" si="866"/>
        <v>0</v>
      </c>
      <c r="CW1022" s="70"/>
      <c r="CX1022" s="70"/>
      <c r="CY1022" s="70"/>
      <c r="CZ1022" s="70" t="e">
        <f t="shared" ref="CZ1022:CZ1085" si="870">TEXT($I$3,"00000")&lt;&gt;MID(F221,1,SEARCH("/",F221)-1)</f>
        <v>#VALUE!</v>
      </c>
      <c r="DA1022" s="70" t="e">
        <f t="shared" ref="DA1022:DA1085" si="871">MID(F221,1,SEARCH("/",F221)-1)</f>
        <v>#VALUE!</v>
      </c>
      <c r="DB1022" s="70"/>
      <c r="DC1022" s="70"/>
      <c r="DD1022" s="70"/>
      <c r="DE1022" s="70"/>
      <c r="DF1022" s="70"/>
      <c r="DG1022" s="70"/>
      <c r="DH1022" s="70"/>
      <c r="DI1022" s="70"/>
      <c r="DJ1022" s="70"/>
      <c r="DK1022" s="70"/>
      <c r="DL1022" s="70"/>
      <c r="DM1022" s="70"/>
      <c r="DN1022" s="70"/>
      <c r="DO1022" s="70"/>
      <c r="DP1022" s="70"/>
      <c r="DQ1022" s="70"/>
      <c r="DR1022" s="70"/>
      <c r="DS1022" s="70"/>
      <c r="DT1022" s="70">
        <f t="shared" si="868"/>
        <v>0</v>
      </c>
      <c r="DU1022" s="70">
        <f t="shared" si="869"/>
        <v>0</v>
      </c>
      <c r="DV1022" s="70"/>
      <c r="DW1022" s="70"/>
      <c r="DX1022" s="70"/>
      <c r="DY1022" s="70"/>
      <c r="DZ1022" s="70"/>
      <c r="EA1022" s="70"/>
    </row>
    <row r="1023" spans="18:131" x14ac:dyDescent="0.25">
      <c r="R1023" s="70"/>
      <c r="S1023" s="70"/>
      <c r="T1023" s="99" t="s">
        <v>2187</v>
      </c>
      <c r="U1023" s="146" t="s">
        <v>2188</v>
      </c>
      <c r="V1023" s="70"/>
      <c r="W1023" s="70"/>
      <c r="X1023" s="70"/>
      <c r="Y1023" s="70"/>
      <c r="AG1023" s="135"/>
      <c r="AH1023" s="70"/>
      <c r="AI1023" s="99"/>
      <c r="AJ1023" s="70"/>
      <c r="AK1023" s="70"/>
      <c r="AL1023" s="70"/>
      <c r="AM1023" s="70"/>
      <c r="AN1023" s="70"/>
      <c r="AO1023" s="70"/>
      <c r="AP1023" s="70"/>
      <c r="AQ1023" s="70"/>
      <c r="AR1023" s="70"/>
      <c r="AS1023" s="70"/>
      <c r="AT1023" s="70"/>
      <c r="AU1023" s="70"/>
      <c r="AV1023" s="70"/>
      <c r="AW1023" s="70"/>
      <c r="AX1023" s="70"/>
      <c r="AY1023" s="70"/>
      <c r="AZ1023" s="70"/>
      <c r="BA1023" s="70"/>
      <c r="BB1023" s="70"/>
      <c r="BC1023" s="70"/>
      <c r="BD1023" s="70"/>
      <c r="BE1023" s="70" t="str">
        <f t="shared" si="867"/>
        <v/>
      </c>
      <c r="BF1023" s="70">
        <v>211</v>
      </c>
      <c r="BG1023" s="70"/>
      <c r="BH1023" s="70"/>
      <c r="BI1023" s="70"/>
      <c r="BJ1023" s="70"/>
      <c r="BK1023" s="70"/>
      <c r="BL1023" s="70"/>
      <c r="BM1023" s="70"/>
      <c r="BN1023" s="70"/>
      <c r="BO1023" s="70"/>
      <c r="BP1023" s="70"/>
      <c r="BQ1023" s="70"/>
      <c r="BR1023" s="70"/>
      <c r="BS1023" s="70"/>
      <c r="BT1023" s="70"/>
      <c r="BU1023" s="70"/>
      <c r="CT1023" s="70"/>
      <c r="CU1023" s="70">
        <f t="shared" si="865"/>
        <v>0</v>
      </c>
      <c r="CV1023" s="70">
        <f t="shared" si="866"/>
        <v>0</v>
      </c>
      <c r="CW1023" s="70"/>
      <c r="CX1023" s="70"/>
      <c r="CY1023" s="70"/>
      <c r="CZ1023" s="70" t="e">
        <f t="shared" si="870"/>
        <v>#VALUE!</v>
      </c>
      <c r="DA1023" s="70" t="e">
        <f t="shared" si="871"/>
        <v>#VALUE!</v>
      </c>
      <c r="DB1023" s="70"/>
      <c r="DC1023" s="70"/>
      <c r="DD1023" s="70"/>
      <c r="DE1023" s="70"/>
      <c r="DF1023" s="70"/>
      <c r="DG1023" s="70"/>
      <c r="DH1023" s="70"/>
      <c r="DI1023" s="70"/>
      <c r="DJ1023" s="70"/>
      <c r="DK1023" s="70"/>
      <c r="DL1023" s="70"/>
      <c r="DM1023" s="70"/>
      <c r="DN1023" s="70"/>
      <c r="DO1023" s="70"/>
      <c r="DP1023" s="70"/>
      <c r="DQ1023" s="70"/>
      <c r="DR1023" s="70"/>
      <c r="DS1023" s="70"/>
      <c r="DT1023" s="70">
        <f t="shared" si="868"/>
        <v>0</v>
      </c>
      <c r="DU1023" s="70">
        <f t="shared" si="869"/>
        <v>0</v>
      </c>
      <c r="DV1023" s="70"/>
      <c r="DW1023" s="70"/>
      <c r="DX1023" s="70"/>
      <c r="DY1023" s="70"/>
      <c r="DZ1023" s="70"/>
      <c r="EA1023" s="70"/>
    </row>
    <row r="1024" spans="18:131" x14ac:dyDescent="0.25">
      <c r="R1024" s="70"/>
      <c r="S1024" s="70"/>
      <c r="T1024" s="99" t="s">
        <v>2189</v>
      </c>
      <c r="U1024" s="146" t="s">
        <v>2190</v>
      </c>
      <c r="V1024" s="70"/>
      <c r="W1024" s="70"/>
      <c r="X1024" s="70"/>
      <c r="Y1024" s="70"/>
      <c r="AG1024" s="135"/>
      <c r="AH1024" s="70"/>
      <c r="AI1024" s="99"/>
      <c r="AJ1024" s="70"/>
      <c r="AK1024" s="70"/>
      <c r="AL1024" s="70"/>
      <c r="AM1024" s="70"/>
      <c r="AN1024" s="70"/>
      <c r="AO1024" s="70"/>
      <c r="AP1024" s="70"/>
      <c r="AQ1024" s="70"/>
      <c r="AR1024" s="70"/>
      <c r="AS1024" s="70"/>
      <c r="AT1024" s="70"/>
      <c r="AU1024" s="70"/>
      <c r="AV1024" s="70"/>
      <c r="AW1024" s="70"/>
      <c r="AX1024" s="70"/>
      <c r="AY1024" s="70"/>
      <c r="AZ1024" s="70"/>
      <c r="BA1024" s="70"/>
      <c r="BB1024" s="70"/>
      <c r="BC1024" s="70"/>
      <c r="BD1024" s="70"/>
      <c r="BE1024" s="70" t="str">
        <f t="shared" si="867"/>
        <v/>
      </c>
      <c r="BF1024" s="70">
        <v>212</v>
      </c>
      <c r="BG1024" s="70"/>
      <c r="BH1024" s="70"/>
      <c r="BI1024" s="70"/>
      <c r="BJ1024" s="70"/>
      <c r="BK1024" s="70"/>
      <c r="BL1024" s="70"/>
      <c r="BM1024" s="70"/>
      <c r="BN1024" s="70"/>
      <c r="BO1024" s="70"/>
      <c r="BP1024" s="70"/>
      <c r="BQ1024" s="70"/>
      <c r="BR1024" s="70"/>
      <c r="BS1024" s="70"/>
      <c r="BT1024" s="70"/>
      <c r="BU1024" s="70"/>
      <c r="CT1024" s="70"/>
      <c r="CU1024" s="70">
        <f t="shared" si="865"/>
        <v>0</v>
      </c>
      <c r="CV1024" s="70">
        <f t="shared" si="866"/>
        <v>0</v>
      </c>
      <c r="CW1024" s="70"/>
      <c r="CX1024" s="70"/>
      <c r="CY1024" s="70"/>
      <c r="CZ1024" s="70" t="e">
        <f t="shared" si="870"/>
        <v>#VALUE!</v>
      </c>
      <c r="DA1024" s="70" t="e">
        <f t="shared" si="871"/>
        <v>#VALUE!</v>
      </c>
      <c r="DB1024" s="70"/>
      <c r="DC1024" s="70"/>
      <c r="DD1024" s="70"/>
      <c r="DE1024" s="70"/>
      <c r="DF1024" s="70"/>
      <c r="DG1024" s="70"/>
      <c r="DH1024" s="70"/>
      <c r="DI1024" s="70"/>
      <c r="DJ1024" s="70"/>
      <c r="DK1024" s="70"/>
      <c r="DL1024" s="70"/>
      <c r="DM1024" s="70"/>
      <c r="DN1024" s="70"/>
      <c r="DO1024" s="70"/>
      <c r="DP1024" s="70"/>
      <c r="DQ1024" s="70"/>
      <c r="DR1024" s="70"/>
      <c r="DS1024" s="70"/>
      <c r="DT1024" s="70">
        <f t="shared" si="868"/>
        <v>0</v>
      </c>
      <c r="DU1024" s="70">
        <f t="shared" si="869"/>
        <v>0</v>
      </c>
      <c r="DV1024" s="70"/>
      <c r="DW1024" s="70"/>
      <c r="DX1024" s="70"/>
      <c r="DY1024" s="70"/>
      <c r="DZ1024" s="70"/>
      <c r="EA1024" s="70"/>
    </row>
    <row r="1025" spans="18:131" x14ac:dyDescent="0.25">
      <c r="R1025" s="70"/>
      <c r="S1025" s="70"/>
      <c r="T1025" s="99" t="s">
        <v>2191</v>
      </c>
      <c r="U1025" s="146" t="s">
        <v>2192</v>
      </c>
      <c r="V1025" s="70"/>
      <c r="W1025" s="70"/>
      <c r="X1025" s="70"/>
      <c r="Y1025" s="70"/>
      <c r="AG1025" s="135"/>
      <c r="AH1025" s="70"/>
      <c r="AI1025" s="99"/>
      <c r="AJ1025" s="70"/>
      <c r="AK1025" s="70"/>
      <c r="AL1025" s="70"/>
      <c r="AM1025" s="70"/>
      <c r="AN1025" s="70"/>
      <c r="AO1025" s="70"/>
      <c r="AP1025" s="70"/>
      <c r="AQ1025" s="70"/>
      <c r="AR1025" s="70"/>
      <c r="AS1025" s="70"/>
      <c r="AT1025" s="70"/>
      <c r="AU1025" s="70"/>
      <c r="AV1025" s="70"/>
      <c r="AW1025" s="70"/>
      <c r="AX1025" s="70"/>
      <c r="AY1025" s="70"/>
      <c r="AZ1025" s="70"/>
      <c r="BA1025" s="70"/>
      <c r="BB1025" s="70"/>
      <c r="BC1025" s="70"/>
      <c r="BD1025" s="70"/>
      <c r="BE1025" s="70" t="str">
        <f t="shared" si="867"/>
        <v/>
      </c>
      <c r="BF1025" s="70">
        <v>213</v>
      </c>
      <c r="BG1025" s="70"/>
      <c r="BH1025" s="70"/>
      <c r="BI1025" s="70"/>
      <c r="BJ1025" s="70"/>
      <c r="BK1025" s="70"/>
      <c r="BL1025" s="70"/>
      <c r="BM1025" s="70"/>
      <c r="BN1025" s="70"/>
      <c r="BO1025" s="70"/>
      <c r="BP1025" s="70"/>
      <c r="BQ1025" s="70"/>
      <c r="BR1025" s="70"/>
      <c r="BS1025" s="70"/>
      <c r="BT1025" s="70"/>
      <c r="BU1025" s="70"/>
      <c r="CT1025" s="70"/>
      <c r="CU1025" s="70">
        <f t="shared" si="865"/>
        <v>0</v>
      </c>
      <c r="CV1025" s="70">
        <f t="shared" si="866"/>
        <v>0</v>
      </c>
      <c r="CW1025" s="70"/>
      <c r="CX1025" s="70"/>
      <c r="CY1025" s="70"/>
      <c r="CZ1025" s="70" t="e">
        <f t="shared" si="870"/>
        <v>#VALUE!</v>
      </c>
      <c r="DA1025" s="70" t="e">
        <f t="shared" si="871"/>
        <v>#VALUE!</v>
      </c>
      <c r="DB1025" s="70"/>
      <c r="DC1025" s="70"/>
      <c r="DD1025" s="70"/>
      <c r="DE1025" s="70"/>
      <c r="DF1025" s="70"/>
      <c r="DG1025" s="70"/>
      <c r="DH1025" s="70"/>
      <c r="DI1025" s="70"/>
      <c r="DJ1025" s="70"/>
      <c r="DK1025" s="70"/>
      <c r="DL1025" s="70"/>
      <c r="DM1025" s="70"/>
      <c r="DN1025" s="70"/>
      <c r="DO1025" s="70"/>
      <c r="DP1025" s="70"/>
      <c r="DQ1025" s="70"/>
      <c r="DR1025" s="70"/>
      <c r="DS1025" s="70"/>
      <c r="DT1025" s="70">
        <f t="shared" si="868"/>
        <v>0</v>
      </c>
      <c r="DU1025" s="70">
        <f t="shared" si="869"/>
        <v>0</v>
      </c>
      <c r="DV1025" s="70"/>
      <c r="DW1025" s="70"/>
      <c r="DX1025" s="70"/>
      <c r="DY1025" s="70"/>
      <c r="DZ1025" s="70"/>
      <c r="EA1025" s="70"/>
    </row>
    <row r="1026" spans="18:131" x14ac:dyDescent="0.25">
      <c r="R1026" s="70"/>
      <c r="S1026" s="70"/>
      <c r="T1026" s="99" t="s">
        <v>2193</v>
      </c>
      <c r="U1026" s="146" t="s">
        <v>2194</v>
      </c>
      <c r="V1026" s="70"/>
      <c r="W1026" s="70"/>
      <c r="X1026" s="70"/>
      <c r="Y1026" s="70"/>
      <c r="AG1026" s="135"/>
      <c r="AH1026" s="70"/>
      <c r="AI1026" s="99"/>
      <c r="AJ1026" s="70"/>
      <c r="AK1026" s="70"/>
      <c r="AL1026" s="70"/>
      <c r="AM1026" s="70"/>
      <c r="AN1026" s="70"/>
      <c r="AO1026" s="70"/>
      <c r="AP1026" s="70"/>
      <c r="AQ1026" s="70"/>
      <c r="AR1026" s="70"/>
      <c r="AS1026" s="70"/>
      <c r="AT1026" s="70"/>
      <c r="AU1026" s="70"/>
      <c r="AV1026" s="70"/>
      <c r="AW1026" s="70"/>
      <c r="AX1026" s="70"/>
      <c r="AY1026" s="70"/>
      <c r="AZ1026" s="70"/>
      <c r="BA1026" s="70"/>
      <c r="BB1026" s="70"/>
      <c r="BC1026" s="70"/>
      <c r="BD1026" s="70"/>
      <c r="BE1026" s="70" t="str">
        <f t="shared" si="867"/>
        <v/>
      </c>
      <c r="BF1026" s="70">
        <v>214</v>
      </c>
      <c r="BG1026" s="70"/>
      <c r="BH1026" s="70"/>
      <c r="BI1026" s="70"/>
      <c r="BJ1026" s="70"/>
      <c r="BK1026" s="70"/>
      <c r="BL1026" s="70"/>
      <c r="BM1026" s="70"/>
      <c r="BN1026" s="70"/>
      <c r="BO1026" s="70"/>
      <c r="BP1026" s="70"/>
      <c r="BQ1026" s="70"/>
      <c r="BR1026" s="70"/>
      <c r="BS1026" s="70"/>
      <c r="BT1026" s="70"/>
      <c r="BU1026" s="70"/>
      <c r="CT1026" s="70"/>
      <c r="CU1026" s="70">
        <f t="shared" si="865"/>
        <v>0</v>
      </c>
      <c r="CV1026" s="70">
        <f t="shared" si="866"/>
        <v>0</v>
      </c>
      <c r="CW1026" s="70"/>
      <c r="CX1026" s="70"/>
      <c r="CY1026" s="70"/>
      <c r="CZ1026" s="70" t="e">
        <f t="shared" si="870"/>
        <v>#VALUE!</v>
      </c>
      <c r="DA1026" s="70" t="e">
        <f t="shared" si="871"/>
        <v>#VALUE!</v>
      </c>
      <c r="DB1026" s="70"/>
      <c r="DC1026" s="70"/>
      <c r="DD1026" s="70"/>
      <c r="DE1026" s="70"/>
      <c r="DF1026" s="70"/>
      <c r="DG1026" s="70"/>
      <c r="DH1026" s="70"/>
      <c r="DI1026" s="70"/>
      <c r="DJ1026" s="70"/>
      <c r="DK1026" s="70"/>
      <c r="DL1026" s="70"/>
      <c r="DM1026" s="70"/>
      <c r="DN1026" s="70"/>
      <c r="DO1026" s="70"/>
      <c r="DP1026" s="70"/>
      <c r="DQ1026" s="70"/>
      <c r="DR1026" s="70"/>
      <c r="DS1026" s="70"/>
      <c r="DT1026" s="70">
        <f t="shared" si="868"/>
        <v>0</v>
      </c>
      <c r="DU1026" s="70">
        <f t="shared" si="869"/>
        <v>0</v>
      </c>
      <c r="DV1026" s="70"/>
      <c r="DW1026" s="70"/>
      <c r="DX1026" s="70"/>
      <c r="DY1026" s="70"/>
      <c r="DZ1026" s="70"/>
      <c r="EA1026" s="70"/>
    </row>
    <row r="1027" spans="18:131" x14ac:dyDescent="0.25">
      <c r="R1027" s="70"/>
      <c r="S1027" s="70"/>
      <c r="T1027" s="99" t="s">
        <v>2195</v>
      </c>
      <c r="U1027" s="146" t="s">
        <v>2196</v>
      </c>
      <c r="V1027" s="70"/>
      <c r="W1027" s="70"/>
      <c r="X1027" s="70"/>
      <c r="Y1027" s="70"/>
      <c r="AG1027" s="135"/>
      <c r="AH1027" s="70"/>
      <c r="AI1027" s="99"/>
      <c r="AJ1027" s="70"/>
      <c r="AK1027" s="70"/>
      <c r="AL1027" s="70"/>
      <c r="AM1027" s="70"/>
      <c r="AN1027" s="70"/>
      <c r="AO1027" s="70"/>
      <c r="AP1027" s="70"/>
      <c r="AQ1027" s="70"/>
      <c r="AR1027" s="70"/>
      <c r="AS1027" s="70"/>
      <c r="AT1027" s="70"/>
      <c r="AU1027" s="70"/>
      <c r="AV1027" s="70"/>
      <c r="AW1027" s="70"/>
      <c r="AX1027" s="70"/>
      <c r="AY1027" s="70"/>
      <c r="AZ1027" s="70"/>
      <c r="BA1027" s="70"/>
      <c r="BB1027" s="70"/>
      <c r="BC1027" s="70"/>
      <c r="BD1027" s="70"/>
      <c r="BE1027" s="70" t="str">
        <f t="shared" si="867"/>
        <v/>
      </c>
      <c r="BF1027" s="70">
        <v>215</v>
      </c>
      <c r="BG1027" s="70"/>
      <c r="BH1027" s="70"/>
      <c r="BI1027" s="70"/>
      <c r="BJ1027" s="70"/>
      <c r="BK1027" s="70"/>
      <c r="BL1027" s="70"/>
      <c r="BM1027" s="70"/>
      <c r="BN1027" s="70"/>
      <c r="BO1027" s="70"/>
      <c r="BP1027" s="70"/>
      <c r="BQ1027" s="70"/>
      <c r="BR1027" s="70"/>
      <c r="BS1027" s="70"/>
      <c r="BT1027" s="70"/>
      <c r="BU1027" s="70"/>
      <c r="CT1027" s="70"/>
      <c r="CU1027" s="70">
        <f t="shared" si="865"/>
        <v>0</v>
      </c>
      <c r="CV1027" s="70">
        <f t="shared" si="866"/>
        <v>0</v>
      </c>
      <c r="CW1027" s="70"/>
      <c r="CX1027" s="70"/>
      <c r="CY1027" s="70"/>
      <c r="CZ1027" s="70" t="e">
        <f t="shared" si="870"/>
        <v>#VALUE!</v>
      </c>
      <c r="DA1027" s="70" t="e">
        <f t="shared" si="871"/>
        <v>#VALUE!</v>
      </c>
      <c r="DB1027" s="70"/>
      <c r="DC1027" s="70"/>
      <c r="DD1027" s="70"/>
      <c r="DE1027" s="70"/>
      <c r="DF1027" s="70"/>
      <c r="DG1027" s="70"/>
      <c r="DH1027" s="70"/>
      <c r="DI1027" s="70"/>
      <c r="DJ1027" s="70"/>
      <c r="DK1027" s="70"/>
      <c r="DL1027" s="70"/>
      <c r="DM1027" s="70"/>
      <c r="DN1027" s="70"/>
      <c r="DO1027" s="70"/>
      <c r="DP1027" s="70"/>
      <c r="DQ1027" s="70"/>
      <c r="DR1027" s="70"/>
      <c r="DS1027" s="70"/>
      <c r="DT1027" s="70">
        <f t="shared" si="868"/>
        <v>0</v>
      </c>
      <c r="DU1027" s="70">
        <f t="shared" si="869"/>
        <v>0</v>
      </c>
      <c r="DV1027" s="70"/>
      <c r="DW1027" s="70"/>
      <c r="DX1027" s="70"/>
      <c r="DY1027" s="70"/>
      <c r="DZ1027" s="70"/>
      <c r="EA1027" s="70"/>
    </row>
    <row r="1028" spans="18:131" x14ac:dyDescent="0.25">
      <c r="R1028" s="70"/>
      <c r="S1028" s="70"/>
      <c r="T1028" s="99" t="s">
        <v>2197</v>
      </c>
      <c r="U1028" s="146" t="s">
        <v>2198</v>
      </c>
      <c r="V1028" s="70"/>
      <c r="W1028" s="70"/>
      <c r="X1028" s="70"/>
      <c r="Y1028" s="70"/>
      <c r="AG1028" s="135"/>
      <c r="AH1028" s="70"/>
      <c r="AI1028" s="99"/>
      <c r="AJ1028" s="70"/>
      <c r="AK1028" s="70"/>
      <c r="AL1028" s="70"/>
      <c r="AM1028" s="70"/>
      <c r="AN1028" s="70"/>
      <c r="AO1028" s="70"/>
      <c r="AP1028" s="70"/>
      <c r="AQ1028" s="70"/>
      <c r="AR1028" s="70"/>
      <c r="AS1028" s="70"/>
      <c r="AT1028" s="70"/>
      <c r="AU1028" s="70"/>
      <c r="AV1028" s="70"/>
      <c r="AW1028" s="70"/>
      <c r="AX1028" s="70"/>
      <c r="AY1028" s="70"/>
      <c r="AZ1028" s="70"/>
      <c r="BA1028" s="70"/>
      <c r="BB1028" s="70"/>
      <c r="BC1028" s="70"/>
      <c r="BD1028" s="70"/>
      <c r="BE1028" s="70" t="str">
        <f t="shared" si="867"/>
        <v/>
      </c>
      <c r="BF1028" s="70">
        <v>216</v>
      </c>
      <c r="BG1028" s="70"/>
      <c r="BH1028" s="70"/>
      <c r="BI1028" s="70"/>
      <c r="BJ1028" s="70"/>
      <c r="BK1028" s="70"/>
      <c r="BL1028" s="70"/>
      <c r="BM1028" s="70"/>
      <c r="BN1028" s="70"/>
      <c r="BO1028" s="70"/>
      <c r="BP1028" s="70"/>
      <c r="BQ1028" s="70"/>
      <c r="BR1028" s="70"/>
      <c r="BS1028" s="70"/>
      <c r="BT1028" s="70"/>
      <c r="BU1028" s="70"/>
      <c r="CT1028" s="70"/>
      <c r="CU1028" s="70">
        <f t="shared" si="865"/>
        <v>0</v>
      </c>
      <c r="CV1028" s="70">
        <f t="shared" si="866"/>
        <v>0</v>
      </c>
      <c r="CW1028" s="70"/>
      <c r="CX1028" s="70"/>
      <c r="CY1028" s="70"/>
      <c r="CZ1028" s="70" t="e">
        <f t="shared" si="870"/>
        <v>#VALUE!</v>
      </c>
      <c r="DA1028" s="70" t="e">
        <f t="shared" si="871"/>
        <v>#VALUE!</v>
      </c>
      <c r="DB1028" s="70"/>
      <c r="DC1028" s="70"/>
      <c r="DD1028" s="70"/>
      <c r="DE1028" s="70"/>
      <c r="DF1028" s="70"/>
      <c r="DG1028" s="70"/>
      <c r="DH1028" s="70"/>
      <c r="DI1028" s="70"/>
      <c r="DJ1028" s="70"/>
      <c r="DK1028" s="70"/>
      <c r="DL1028" s="70"/>
      <c r="DM1028" s="70"/>
      <c r="DN1028" s="70"/>
      <c r="DO1028" s="70"/>
      <c r="DP1028" s="70"/>
      <c r="DQ1028" s="70"/>
      <c r="DR1028" s="70"/>
      <c r="DS1028" s="70"/>
      <c r="DT1028" s="70">
        <f t="shared" si="868"/>
        <v>0</v>
      </c>
      <c r="DU1028" s="70">
        <f t="shared" si="869"/>
        <v>0</v>
      </c>
      <c r="DV1028" s="70"/>
      <c r="DW1028" s="70"/>
      <c r="DX1028" s="70"/>
      <c r="DY1028" s="70"/>
      <c r="DZ1028" s="70"/>
      <c r="EA1028" s="70"/>
    </row>
    <row r="1029" spans="18:131" x14ac:dyDescent="0.25">
      <c r="R1029" s="70"/>
      <c r="S1029" s="70"/>
      <c r="T1029" s="99" t="s">
        <v>2199</v>
      </c>
      <c r="U1029" s="146" t="s">
        <v>2200</v>
      </c>
      <c r="V1029" s="70"/>
      <c r="W1029" s="70"/>
      <c r="X1029" s="70"/>
      <c r="Y1029" s="70"/>
      <c r="AG1029" s="135"/>
      <c r="AH1029" s="70"/>
      <c r="AI1029" s="99"/>
      <c r="AJ1029" s="70"/>
      <c r="AK1029" s="70"/>
      <c r="AL1029" s="70"/>
      <c r="AM1029" s="70"/>
      <c r="AN1029" s="70"/>
      <c r="AO1029" s="70"/>
      <c r="AP1029" s="70"/>
      <c r="AQ1029" s="70"/>
      <c r="AR1029" s="70"/>
      <c r="AS1029" s="70"/>
      <c r="AT1029" s="70"/>
      <c r="AU1029" s="70"/>
      <c r="AV1029" s="70"/>
      <c r="AW1029" s="70"/>
      <c r="AX1029" s="70"/>
      <c r="AY1029" s="70"/>
      <c r="AZ1029" s="70"/>
      <c r="BA1029" s="70"/>
      <c r="BB1029" s="70"/>
      <c r="BC1029" s="70"/>
      <c r="BD1029" s="70"/>
      <c r="BE1029" s="70" t="str">
        <f t="shared" si="867"/>
        <v/>
      </c>
      <c r="BF1029" s="70">
        <v>217</v>
      </c>
      <c r="BG1029" s="70"/>
      <c r="BH1029" s="70"/>
      <c r="BI1029" s="70"/>
      <c r="BJ1029" s="70"/>
      <c r="BK1029" s="70"/>
      <c r="BL1029" s="70"/>
      <c r="BM1029" s="70"/>
      <c r="BN1029" s="70"/>
      <c r="BO1029" s="70"/>
      <c r="BP1029" s="70"/>
      <c r="BQ1029" s="70"/>
      <c r="BR1029" s="70"/>
      <c r="BS1029" s="70"/>
      <c r="BT1029" s="70"/>
      <c r="BU1029" s="70"/>
      <c r="CT1029" s="70"/>
      <c r="CU1029" s="70">
        <f t="shared" si="865"/>
        <v>0</v>
      </c>
      <c r="CV1029" s="70">
        <f t="shared" si="866"/>
        <v>0</v>
      </c>
      <c r="CW1029" s="70"/>
      <c r="CX1029" s="70"/>
      <c r="CY1029" s="70"/>
      <c r="CZ1029" s="70" t="e">
        <f t="shared" si="870"/>
        <v>#VALUE!</v>
      </c>
      <c r="DA1029" s="70" t="e">
        <f t="shared" si="871"/>
        <v>#VALUE!</v>
      </c>
      <c r="DB1029" s="70"/>
      <c r="DC1029" s="70"/>
      <c r="DD1029" s="70"/>
      <c r="DE1029" s="70"/>
      <c r="DF1029" s="70"/>
      <c r="DG1029" s="70"/>
      <c r="DH1029" s="70"/>
      <c r="DI1029" s="70"/>
      <c r="DJ1029" s="70"/>
      <c r="DK1029" s="70"/>
      <c r="DL1029" s="70"/>
      <c r="DM1029" s="70"/>
      <c r="DN1029" s="70"/>
      <c r="DO1029" s="70"/>
      <c r="DP1029" s="70"/>
      <c r="DQ1029" s="70"/>
      <c r="DR1029" s="70"/>
      <c r="DS1029" s="70"/>
      <c r="DT1029" s="70">
        <f t="shared" si="868"/>
        <v>0</v>
      </c>
      <c r="DU1029" s="70">
        <f t="shared" si="869"/>
        <v>0</v>
      </c>
      <c r="DV1029" s="70"/>
      <c r="DW1029" s="70"/>
      <c r="DX1029" s="70"/>
      <c r="DY1029" s="70"/>
      <c r="DZ1029" s="70"/>
      <c r="EA1029" s="70"/>
    </row>
    <row r="1030" spans="18:131" x14ac:dyDescent="0.25">
      <c r="R1030" s="70"/>
      <c r="S1030" s="70"/>
      <c r="T1030" s="99" t="s">
        <v>2201</v>
      </c>
      <c r="U1030" s="146" t="s">
        <v>2202</v>
      </c>
      <c r="V1030" s="70"/>
      <c r="W1030" s="70"/>
      <c r="X1030" s="70"/>
      <c r="Y1030" s="70"/>
      <c r="AG1030" s="135"/>
      <c r="AH1030" s="70"/>
      <c r="AI1030" s="99"/>
      <c r="AJ1030" s="70"/>
      <c r="AK1030" s="70"/>
      <c r="AL1030" s="70"/>
      <c r="AM1030" s="70"/>
      <c r="AN1030" s="70"/>
      <c r="AO1030" s="70"/>
      <c r="AP1030" s="70"/>
      <c r="AQ1030" s="70"/>
      <c r="AR1030" s="70"/>
      <c r="AS1030" s="70"/>
      <c r="AT1030" s="70"/>
      <c r="AU1030" s="70"/>
      <c r="AV1030" s="70"/>
      <c r="AW1030" s="70"/>
      <c r="AX1030" s="70"/>
      <c r="AY1030" s="70"/>
      <c r="AZ1030" s="70"/>
      <c r="BA1030" s="70"/>
      <c r="BB1030" s="70"/>
      <c r="BC1030" s="70"/>
      <c r="BD1030" s="70"/>
      <c r="BE1030" s="70" t="str">
        <f t="shared" si="867"/>
        <v/>
      </c>
      <c r="BF1030" s="70">
        <v>218</v>
      </c>
      <c r="BG1030" s="70"/>
      <c r="BH1030" s="70"/>
      <c r="BI1030" s="70"/>
      <c r="BJ1030" s="70"/>
      <c r="BK1030" s="70"/>
      <c r="BL1030" s="70"/>
      <c r="BM1030" s="70"/>
      <c r="BN1030" s="70"/>
      <c r="BO1030" s="70"/>
      <c r="BP1030" s="70"/>
      <c r="BQ1030" s="70"/>
      <c r="BR1030" s="70"/>
      <c r="BS1030" s="70"/>
      <c r="BT1030" s="70"/>
      <c r="BU1030" s="70"/>
      <c r="CT1030" s="70"/>
      <c r="CU1030" s="70">
        <f t="shared" si="865"/>
        <v>0</v>
      </c>
      <c r="CV1030" s="70">
        <f t="shared" si="866"/>
        <v>0</v>
      </c>
      <c r="CW1030" s="70"/>
      <c r="CX1030" s="70"/>
      <c r="CY1030" s="70"/>
      <c r="CZ1030" s="70" t="e">
        <f t="shared" si="870"/>
        <v>#VALUE!</v>
      </c>
      <c r="DA1030" s="70" t="e">
        <f t="shared" si="871"/>
        <v>#VALUE!</v>
      </c>
      <c r="DB1030" s="70"/>
      <c r="DC1030" s="70"/>
      <c r="DD1030" s="70"/>
      <c r="DE1030" s="70"/>
      <c r="DF1030" s="70"/>
      <c r="DG1030" s="70"/>
      <c r="DH1030" s="70"/>
      <c r="DI1030" s="70"/>
      <c r="DJ1030" s="70"/>
      <c r="DK1030" s="70"/>
      <c r="DL1030" s="70"/>
      <c r="DM1030" s="70"/>
      <c r="DN1030" s="70"/>
      <c r="DO1030" s="70"/>
      <c r="DP1030" s="70"/>
      <c r="DQ1030" s="70"/>
      <c r="DR1030" s="70"/>
      <c r="DS1030" s="70"/>
      <c r="DT1030" s="70">
        <f t="shared" si="868"/>
        <v>0</v>
      </c>
      <c r="DU1030" s="70">
        <f t="shared" si="869"/>
        <v>0</v>
      </c>
      <c r="DV1030" s="70"/>
      <c r="DW1030" s="70"/>
      <c r="DX1030" s="70"/>
      <c r="DY1030" s="70"/>
      <c r="DZ1030" s="70"/>
      <c r="EA1030" s="70"/>
    </row>
    <row r="1031" spans="18:131" x14ac:dyDescent="0.25">
      <c r="R1031" s="70"/>
      <c r="S1031" s="70"/>
      <c r="T1031" s="99" t="s">
        <v>2203</v>
      </c>
      <c r="U1031" s="146" t="s">
        <v>2204</v>
      </c>
      <c r="V1031" s="70"/>
      <c r="W1031" s="70"/>
      <c r="X1031" s="70"/>
      <c r="Y1031" s="70"/>
      <c r="AG1031" s="135"/>
      <c r="AH1031" s="70"/>
      <c r="AI1031" s="99"/>
      <c r="AJ1031" s="70"/>
      <c r="AK1031" s="70"/>
      <c r="AL1031" s="70"/>
      <c r="AM1031" s="70"/>
      <c r="AN1031" s="70"/>
      <c r="AO1031" s="70"/>
      <c r="AP1031" s="70"/>
      <c r="AQ1031" s="70"/>
      <c r="AR1031" s="70"/>
      <c r="AS1031" s="70"/>
      <c r="AT1031" s="70"/>
      <c r="AU1031" s="70"/>
      <c r="AV1031" s="70"/>
      <c r="AW1031" s="70"/>
      <c r="AX1031" s="70"/>
      <c r="AY1031" s="70"/>
      <c r="AZ1031" s="70"/>
      <c r="BA1031" s="70"/>
      <c r="BB1031" s="70"/>
      <c r="BC1031" s="70"/>
      <c r="BD1031" s="70"/>
      <c r="BE1031" s="70" t="str">
        <f t="shared" si="867"/>
        <v/>
      </c>
      <c r="BF1031" s="70">
        <v>219</v>
      </c>
      <c r="BG1031" s="70"/>
      <c r="BH1031" s="70"/>
      <c r="BI1031" s="70"/>
      <c r="BJ1031" s="70"/>
      <c r="BK1031" s="70"/>
      <c r="BL1031" s="70"/>
      <c r="BM1031" s="70"/>
      <c r="BN1031" s="70"/>
      <c r="BO1031" s="70"/>
      <c r="BP1031" s="70"/>
      <c r="BQ1031" s="70"/>
      <c r="BR1031" s="70"/>
      <c r="BS1031" s="70"/>
      <c r="BT1031" s="70"/>
      <c r="BU1031" s="70"/>
      <c r="CT1031" s="70"/>
      <c r="CU1031" s="70">
        <f t="shared" si="865"/>
        <v>0</v>
      </c>
      <c r="CV1031" s="70">
        <f t="shared" si="866"/>
        <v>0</v>
      </c>
      <c r="CW1031" s="70"/>
      <c r="CX1031" s="70"/>
      <c r="CY1031" s="70"/>
      <c r="CZ1031" s="70" t="e">
        <f t="shared" si="870"/>
        <v>#VALUE!</v>
      </c>
      <c r="DA1031" s="70" t="e">
        <f t="shared" si="871"/>
        <v>#VALUE!</v>
      </c>
      <c r="DB1031" s="70"/>
      <c r="DC1031" s="70"/>
      <c r="DD1031" s="70"/>
      <c r="DE1031" s="70"/>
      <c r="DF1031" s="70"/>
      <c r="DG1031" s="70"/>
      <c r="DH1031" s="70"/>
      <c r="DI1031" s="70"/>
      <c r="DJ1031" s="70"/>
      <c r="DK1031" s="70"/>
      <c r="DL1031" s="70"/>
      <c r="DM1031" s="70"/>
      <c r="DN1031" s="70"/>
      <c r="DO1031" s="70"/>
      <c r="DP1031" s="70"/>
      <c r="DQ1031" s="70"/>
      <c r="DR1031" s="70"/>
      <c r="DS1031" s="70"/>
      <c r="DT1031" s="70">
        <f t="shared" si="868"/>
        <v>0</v>
      </c>
      <c r="DU1031" s="70">
        <f t="shared" si="869"/>
        <v>0</v>
      </c>
      <c r="DV1031" s="70"/>
      <c r="DW1031" s="70"/>
      <c r="DX1031" s="70"/>
      <c r="DY1031" s="70"/>
      <c r="DZ1031" s="70"/>
      <c r="EA1031" s="70"/>
    </row>
    <row r="1032" spans="18:131" x14ac:dyDescent="0.25">
      <c r="R1032" s="70"/>
      <c r="S1032" s="70"/>
      <c r="T1032" s="99" t="s">
        <v>2205</v>
      </c>
      <c r="U1032" s="146" t="s">
        <v>2206</v>
      </c>
      <c r="V1032" s="70"/>
      <c r="W1032" s="70"/>
      <c r="X1032" s="70"/>
      <c r="Y1032" s="70"/>
      <c r="AG1032" s="135"/>
      <c r="AH1032" s="70"/>
      <c r="AI1032" s="99"/>
      <c r="AJ1032" s="70"/>
      <c r="AK1032" s="70"/>
      <c r="AL1032" s="70"/>
      <c r="AM1032" s="70"/>
      <c r="AN1032" s="70"/>
      <c r="AO1032" s="70"/>
      <c r="AP1032" s="70"/>
      <c r="AQ1032" s="70"/>
      <c r="AR1032" s="70"/>
      <c r="AS1032" s="70"/>
      <c r="AT1032" s="70"/>
      <c r="AU1032" s="70"/>
      <c r="AV1032" s="70"/>
      <c r="AW1032" s="70"/>
      <c r="AX1032" s="70"/>
      <c r="AY1032" s="70"/>
      <c r="AZ1032" s="70"/>
      <c r="BA1032" s="70"/>
      <c r="BB1032" s="70"/>
      <c r="BC1032" s="70"/>
      <c r="BD1032" s="70"/>
      <c r="BE1032" s="70" t="str">
        <f t="shared" si="867"/>
        <v/>
      </c>
      <c r="BF1032" s="70">
        <v>220</v>
      </c>
      <c r="BG1032" s="70"/>
      <c r="BH1032" s="70"/>
      <c r="BI1032" s="70"/>
      <c r="BJ1032" s="70"/>
      <c r="BK1032" s="70"/>
      <c r="BL1032" s="70"/>
      <c r="BM1032" s="70"/>
      <c r="BN1032" s="70"/>
      <c r="BO1032" s="70"/>
      <c r="BP1032" s="70"/>
      <c r="BQ1032" s="70"/>
      <c r="BR1032" s="70"/>
      <c r="BS1032" s="70"/>
      <c r="BT1032" s="70"/>
      <c r="BU1032" s="70"/>
      <c r="CT1032" s="70"/>
      <c r="CU1032" s="70">
        <f t="shared" si="865"/>
        <v>0</v>
      </c>
      <c r="CV1032" s="70">
        <f t="shared" si="866"/>
        <v>0</v>
      </c>
      <c r="CW1032" s="70"/>
      <c r="CX1032" s="70"/>
      <c r="CY1032" s="70"/>
      <c r="CZ1032" s="70" t="e">
        <f t="shared" si="870"/>
        <v>#VALUE!</v>
      </c>
      <c r="DA1032" s="70" t="e">
        <f t="shared" si="871"/>
        <v>#VALUE!</v>
      </c>
      <c r="DB1032" s="70"/>
      <c r="DC1032" s="70"/>
      <c r="DD1032" s="70"/>
      <c r="DE1032" s="70"/>
      <c r="DF1032" s="70"/>
      <c r="DG1032" s="70"/>
      <c r="DH1032" s="70"/>
      <c r="DI1032" s="70"/>
      <c r="DJ1032" s="70"/>
      <c r="DK1032" s="70"/>
      <c r="DL1032" s="70"/>
      <c r="DM1032" s="70"/>
      <c r="DN1032" s="70"/>
      <c r="DO1032" s="70"/>
      <c r="DP1032" s="70"/>
      <c r="DQ1032" s="70"/>
      <c r="DR1032" s="70"/>
      <c r="DS1032" s="70"/>
      <c r="DT1032" s="70">
        <f t="shared" si="868"/>
        <v>0</v>
      </c>
      <c r="DU1032" s="70">
        <f t="shared" si="869"/>
        <v>0</v>
      </c>
      <c r="DV1032" s="70"/>
      <c r="DW1032" s="70"/>
      <c r="DX1032" s="70"/>
      <c r="DY1032" s="70"/>
      <c r="DZ1032" s="70"/>
      <c r="EA1032" s="70"/>
    </row>
    <row r="1033" spans="18:131" x14ac:dyDescent="0.25">
      <c r="R1033" s="70"/>
      <c r="S1033" s="70"/>
      <c r="T1033" s="99" t="s">
        <v>2207</v>
      </c>
      <c r="U1033" s="146" t="s">
        <v>2208</v>
      </c>
      <c r="V1033" s="70"/>
      <c r="W1033" s="70"/>
      <c r="X1033" s="70"/>
      <c r="Y1033" s="70"/>
      <c r="AG1033" s="135"/>
      <c r="AH1033" s="70"/>
      <c r="AI1033" s="99"/>
      <c r="AJ1033" s="70"/>
      <c r="AK1033" s="70"/>
      <c r="AL1033" s="70"/>
      <c r="AM1033" s="70"/>
      <c r="AN1033" s="70"/>
      <c r="AO1033" s="70"/>
      <c r="AP1033" s="70"/>
      <c r="AQ1033" s="70"/>
      <c r="AR1033" s="70"/>
      <c r="AS1033" s="70"/>
      <c r="AT1033" s="70"/>
      <c r="AU1033" s="70"/>
      <c r="AV1033" s="70"/>
      <c r="AW1033" s="70"/>
      <c r="AX1033" s="70"/>
      <c r="AY1033" s="70"/>
      <c r="AZ1033" s="70"/>
      <c r="BA1033" s="70"/>
      <c r="BB1033" s="70"/>
      <c r="BC1033" s="70"/>
      <c r="BD1033" s="70"/>
      <c r="BE1033" s="70" t="str">
        <f t="shared" si="867"/>
        <v/>
      </c>
      <c r="BF1033" s="70">
        <v>221</v>
      </c>
      <c r="BG1033" s="70"/>
      <c r="BH1033" s="70"/>
      <c r="BI1033" s="70"/>
      <c r="BJ1033" s="70"/>
      <c r="BK1033" s="70"/>
      <c r="BL1033" s="70"/>
      <c r="BM1033" s="70"/>
      <c r="BN1033" s="70"/>
      <c r="BO1033" s="70"/>
      <c r="BP1033" s="70"/>
      <c r="BQ1033" s="70"/>
      <c r="BR1033" s="70"/>
      <c r="BS1033" s="70"/>
      <c r="BT1033" s="70"/>
      <c r="BU1033" s="70"/>
      <c r="CT1033" s="70"/>
      <c r="CU1033" s="70">
        <f t="shared" si="865"/>
        <v>0</v>
      </c>
      <c r="CV1033" s="70">
        <f t="shared" si="866"/>
        <v>0</v>
      </c>
      <c r="CW1033" s="70"/>
      <c r="CX1033" s="70"/>
      <c r="CY1033" s="70"/>
      <c r="CZ1033" s="70" t="e">
        <f t="shared" si="870"/>
        <v>#VALUE!</v>
      </c>
      <c r="DA1033" s="70" t="e">
        <f t="shared" si="871"/>
        <v>#VALUE!</v>
      </c>
      <c r="DB1033" s="70"/>
      <c r="DC1033" s="70"/>
      <c r="DD1033" s="70"/>
      <c r="DE1033" s="70"/>
      <c r="DF1033" s="70"/>
      <c r="DG1033" s="70"/>
      <c r="DH1033" s="70"/>
      <c r="DI1033" s="70"/>
      <c r="DJ1033" s="70"/>
      <c r="DK1033" s="70"/>
      <c r="DL1033" s="70"/>
      <c r="DM1033" s="70"/>
      <c r="DN1033" s="70"/>
      <c r="DO1033" s="70"/>
      <c r="DP1033" s="70"/>
      <c r="DQ1033" s="70"/>
      <c r="DR1033" s="70"/>
      <c r="DS1033" s="70"/>
      <c r="DT1033" s="70">
        <f t="shared" si="868"/>
        <v>0</v>
      </c>
      <c r="DU1033" s="70">
        <f t="shared" si="869"/>
        <v>0</v>
      </c>
      <c r="DV1033" s="70"/>
      <c r="DW1033" s="70"/>
      <c r="DX1033" s="70"/>
      <c r="DY1033" s="70"/>
      <c r="DZ1033" s="70"/>
      <c r="EA1033" s="70"/>
    </row>
    <row r="1034" spans="18:131" x14ac:dyDescent="0.25">
      <c r="R1034" s="70"/>
      <c r="S1034" s="70"/>
      <c r="T1034" s="99" t="s">
        <v>2209</v>
      </c>
      <c r="U1034" s="146" t="s">
        <v>2210</v>
      </c>
      <c r="V1034" s="70"/>
      <c r="W1034" s="70"/>
      <c r="X1034" s="70"/>
      <c r="Y1034" s="70"/>
      <c r="AG1034" s="135"/>
      <c r="AH1034" s="70"/>
      <c r="AI1034" s="99"/>
      <c r="AJ1034" s="70"/>
      <c r="AK1034" s="70"/>
      <c r="AL1034" s="70"/>
      <c r="AM1034" s="70"/>
      <c r="AN1034" s="70"/>
      <c r="AO1034" s="70"/>
      <c r="AP1034" s="70"/>
      <c r="AQ1034" s="70"/>
      <c r="AR1034" s="70"/>
      <c r="AS1034" s="70"/>
      <c r="AT1034" s="70"/>
      <c r="AU1034" s="70"/>
      <c r="AV1034" s="70"/>
      <c r="AW1034" s="70"/>
      <c r="AX1034" s="70"/>
      <c r="AY1034" s="70"/>
      <c r="AZ1034" s="70"/>
      <c r="BA1034" s="70"/>
      <c r="BB1034" s="70"/>
      <c r="BC1034" s="70"/>
      <c r="BD1034" s="70"/>
      <c r="BE1034" s="70" t="str">
        <f t="shared" si="867"/>
        <v/>
      </c>
      <c r="BF1034" s="70">
        <v>222</v>
      </c>
      <c r="BG1034" s="70"/>
      <c r="BH1034" s="70"/>
      <c r="BI1034" s="70"/>
      <c r="BJ1034" s="70"/>
      <c r="BK1034" s="70"/>
      <c r="BL1034" s="70"/>
      <c r="BM1034" s="70"/>
      <c r="BN1034" s="70"/>
      <c r="BO1034" s="70"/>
      <c r="BP1034" s="70"/>
      <c r="BQ1034" s="70"/>
      <c r="BR1034" s="70"/>
      <c r="BS1034" s="70"/>
      <c r="BT1034" s="70"/>
      <c r="BU1034" s="70"/>
      <c r="CT1034" s="70"/>
      <c r="CU1034" s="70">
        <f t="shared" si="865"/>
        <v>0</v>
      </c>
      <c r="CV1034" s="70">
        <f t="shared" si="866"/>
        <v>0</v>
      </c>
      <c r="CW1034" s="70"/>
      <c r="CX1034" s="70"/>
      <c r="CY1034" s="70"/>
      <c r="CZ1034" s="70" t="e">
        <f t="shared" si="870"/>
        <v>#VALUE!</v>
      </c>
      <c r="DA1034" s="70" t="e">
        <f t="shared" si="871"/>
        <v>#VALUE!</v>
      </c>
      <c r="DB1034" s="70"/>
      <c r="DC1034" s="70"/>
      <c r="DD1034" s="70"/>
      <c r="DE1034" s="70"/>
      <c r="DF1034" s="70"/>
      <c r="DG1034" s="70"/>
      <c r="DH1034" s="70"/>
      <c r="DI1034" s="70"/>
      <c r="DJ1034" s="70"/>
      <c r="DK1034" s="70"/>
      <c r="DL1034" s="70"/>
      <c r="DM1034" s="70"/>
      <c r="DN1034" s="70"/>
      <c r="DO1034" s="70"/>
      <c r="DP1034" s="70"/>
      <c r="DQ1034" s="70"/>
      <c r="DR1034" s="70"/>
      <c r="DS1034" s="70"/>
      <c r="DT1034" s="70">
        <f t="shared" si="868"/>
        <v>0</v>
      </c>
      <c r="DU1034" s="70">
        <f t="shared" si="869"/>
        <v>0</v>
      </c>
      <c r="DV1034" s="70"/>
      <c r="DW1034" s="70"/>
      <c r="DX1034" s="70"/>
      <c r="DY1034" s="70"/>
      <c r="DZ1034" s="70"/>
      <c r="EA1034" s="70"/>
    </row>
    <row r="1035" spans="18:131" x14ac:dyDescent="0.25">
      <c r="R1035" s="70"/>
      <c r="S1035" s="70"/>
      <c r="T1035" s="99" t="s">
        <v>2211</v>
      </c>
      <c r="U1035" s="146" t="s">
        <v>2212</v>
      </c>
      <c r="V1035" s="70"/>
      <c r="W1035" s="70"/>
      <c r="X1035" s="70"/>
      <c r="Y1035" s="70"/>
      <c r="AG1035" s="135"/>
      <c r="AH1035" s="70"/>
      <c r="AI1035" s="99"/>
      <c r="AJ1035" s="70"/>
      <c r="AK1035" s="70"/>
      <c r="AL1035" s="70"/>
      <c r="AM1035" s="70"/>
      <c r="AN1035" s="70"/>
      <c r="AO1035" s="70"/>
      <c r="AP1035" s="70"/>
      <c r="AQ1035" s="70"/>
      <c r="AR1035" s="70"/>
      <c r="AS1035" s="70"/>
      <c r="AT1035" s="70"/>
      <c r="AU1035" s="70"/>
      <c r="AV1035" s="70"/>
      <c r="AW1035" s="70"/>
      <c r="AX1035" s="70"/>
      <c r="AY1035" s="70"/>
      <c r="AZ1035" s="70"/>
      <c r="BA1035" s="70"/>
      <c r="BB1035" s="70"/>
      <c r="BC1035" s="70"/>
      <c r="BD1035" s="70"/>
      <c r="BE1035" s="70" t="str">
        <f t="shared" si="867"/>
        <v/>
      </c>
      <c r="BF1035" s="70">
        <v>223</v>
      </c>
      <c r="BG1035" s="70"/>
      <c r="BH1035" s="70"/>
      <c r="BI1035" s="70"/>
      <c r="BJ1035" s="70"/>
      <c r="BK1035" s="70"/>
      <c r="BL1035" s="70"/>
      <c r="BM1035" s="70"/>
      <c r="BN1035" s="70"/>
      <c r="BO1035" s="70"/>
      <c r="BP1035" s="70"/>
      <c r="BQ1035" s="70"/>
      <c r="BR1035" s="70"/>
      <c r="BS1035" s="70"/>
      <c r="BT1035" s="70"/>
      <c r="BU1035" s="70"/>
      <c r="CT1035" s="70"/>
      <c r="CU1035" s="70">
        <f t="shared" si="865"/>
        <v>0</v>
      </c>
      <c r="CV1035" s="70">
        <f t="shared" si="866"/>
        <v>0</v>
      </c>
      <c r="CW1035" s="70"/>
      <c r="CX1035" s="70"/>
      <c r="CY1035" s="70"/>
      <c r="CZ1035" s="70" t="e">
        <f t="shared" si="870"/>
        <v>#VALUE!</v>
      </c>
      <c r="DA1035" s="70" t="e">
        <f t="shared" si="871"/>
        <v>#VALUE!</v>
      </c>
      <c r="DB1035" s="70"/>
      <c r="DC1035" s="70"/>
      <c r="DD1035" s="70"/>
      <c r="DE1035" s="70"/>
      <c r="DF1035" s="70"/>
      <c r="DG1035" s="70"/>
      <c r="DH1035" s="70"/>
      <c r="DI1035" s="70"/>
      <c r="DJ1035" s="70"/>
      <c r="DK1035" s="70"/>
      <c r="DL1035" s="70"/>
      <c r="DM1035" s="70"/>
      <c r="DN1035" s="70"/>
      <c r="DO1035" s="70"/>
      <c r="DP1035" s="70"/>
      <c r="DQ1035" s="70"/>
      <c r="DR1035" s="70"/>
      <c r="DS1035" s="70"/>
      <c r="DT1035" s="70">
        <f t="shared" si="868"/>
        <v>0</v>
      </c>
      <c r="DU1035" s="70">
        <f t="shared" si="869"/>
        <v>0</v>
      </c>
      <c r="DV1035" s="70"/>
      <c r="DW1035" s="70"/>
      <c r="DX1035" s="70"/>
      <c r="DY1035" s="70"/>
      <c r="DZ1035" s="70"/>
      <c r="EA1035" s="70"/>
    </row>
    <row r="1036" spans="18:131" x14ac:dyDescent="0.25">
      <c r="R1036" s="70"/>
      <c r="S1036" s="70"/>
      <c r="T1036" s="99" t="s">
        <v>2213</v>
      </c>
      <c r="U1036" s="146" t="s">
        <v>2214</v>
      </c>
      <c r="V1036" s="70"/>
      <c r="W1036" s="70"/>
      <c r="X1036" s="70"/>
      <c r="Y1036" s="70"/>
      <c r="AG1036" s="135"/>
      <c r="AH1036" s="70"/>
      <c r="AI1036" s="99"/>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t="str">
        <f t="shared" si="867"/>
        <v/>
      </c>
      <c r="BF1036" s="70">
        <v>224</v>
      </c>
      <c r="BG1036" s="70"/>
      <c r="BH1036" s="70"/>
      <c r="BI1036" s="70"/>
      <c r="BJ1036" s="70"/>
      <c r="BK1036" s="70"/>
      <c r="BL1036" s="70"/>
      <c r="BM1036" s="70"/>
      <c r="BN1036" s="70"/>
      <c r="BO1036" s="70"/>
      <c r="BP1036" s="70"/>
      <c r="BQ1036" s="70"/>
      <c r="BR1036" s="70"/>
      <c r="BS1036" s="70"/>
      <c r="BT1036" s="70"/>
      <c r="BU1036" s="70"/>
      <c r="CT1036" s="70"/>
      <c r="CU1036" s="70">
        <f t="shared" si="865"/>
        <v>0</v>
      </c>
      <c r="CV1036" s="70">
        <f t="shared" si="866"/>
        <v>0</v>
      </c>
      <c r="CW1036" s="70"/>
      <c r="CX1036" s="70"/>
      <c r="CY1036" s="70"/>
      <c r="CZ1036" s="70" t="e">
        <f t="shared" si="870"/>
        <v>#VALUE!</v>
      </c>
      <c r="DA1036" s="70" t="e">
        <f t="shared" si="871"/>
        <v>#VALUE!</v>
      </c>
      <c r="DB1036" s="70"/>
      <c r="DC1036" s="70"/>
      <c r="DD1036" s="70"/>
      <c r="DE1036" s="70"/>
      <c r="DF1036" s="70"/>
      <c r="DG1036" s="70"/>
      <c r="DH1036" s="70"/>
      <c r="DI1036" s="70"/>
      <c r="DJ1036" s="70"/>
      <c r="DK1036" s="70"/>
      <c r="DL1036" s="70"/>
      <c r="DM1036" s="70"/>
      <c r="DN1036" s="70"/>
      <c r="DO1036" s="70"/>
      <c r="DP1036" s="70"/>
      <c r="DQ1036" s="70"/>
      <c r="DR1036" s="70"/>
      <c r="DS1036" s="70"/>
      <c r="DT1036" s="70">
        <f t="shared" si="868"/>
        <v>0</v>
      </c>
      <c r="DU1036" s="70">
        <f t="shared" si="869"/>
        <v>0</v>
      </c>
      <c r="DV1036" s="70"/>
      <c r="DW1036" s="70"/>
      <c r="DX1036" s="70"/>
      <c r="DY1036" s="70"/>
      <c r="DZ1036" s="70"/>
      <c r="EA1036" s="70"/>
    </row>
    <row r="1037" spans="18:131" x14ac:dyDescent="0.25">
      <c r="R1037" s="70"/>
      <c r="S1037" s="70"/>
      <c r="T1037" s="99" t="s">
        <v>2215</v>
      </c>
      <c r="U1037" s="146" t="s">
        <v>2216</v>
      </c>
      <c r="V1037" s="70"/>
      <c r="W1037" s="70"/>
      <c r="X1037" s="70"/>
      <c r="Y1037" s="70"/>
      <c r="AG1037" s="135"/>
      <c r="AH1037" s="70"/>
      <c r="AI1037" s="99"/>
      <c r="AJ1037" s="70"/>
      <c r="AK1037" s="70"/>
      <c r="AL1037" s="70"/>
      <c r="AM1037" s="70"/>
      <c r="AN1037" s="70"/>
      <c r="AO1037" s="70"/>
      <c r="AP1037" s="70"/>
      <c r="AQ1037" s="70"/>
      <c r="AR1037" s="70"/>
      <c r="AS1037" s="70"/>
      <c r="AT1037" s="70"/>
      <c r="AU1037" s="70"/>
      <c r="AV1037" s="70"/>
      <c r="AW1037" s="70"/>
      <c r="AX1037" s="70"/>
      <c r="AY1037" s="70"/>
      <c r="AZ1037" s="70"/>
      <c r="BA1037" s="70"/>
      <c r="BB1037" s="70"/>
      <c r="BC1037" s="70"/>
      <c r="BD1037" s="70"/>
      <c r="BE1037" s="70" t="str">
        <f t="shared" si="867"/>
        <v/>
      </c>
      <c r="BF1037" s="70">
        <v>225</v>
      </c>
      <c r="BG1037" s="70"/>
      <c r="BH1037" s="70"/>
      <c r="BI1037" s="70"/>
      <c r="BJ1037" s="70"/>
      <c r="BK1037" s="70"/>
      <c r="BL1037" s="70"/>
      <c r="BM1037" s="70"/>
      <c r="BN1037" s="70"/>
      <c r="BO1037" s="70"/>
      <c r="BP1037" s="70"/>
      <c r="BQ1037" s="70"/>
      <c r="BR1037" s="70"/>
      <c r="BS1037" s="70"/>
      <c r="BT1037" s="70"/>
      <c r="BU1037" s="70"/>
      <c r="CT1037" s="70"/>
      <c r="CU1037" s="70">
        <f t="shared" ref="CU1037:CU1100" si="872">IF(E236="c",F236,0)</f>
        <v>0</v>
      </c>
      <c r="CV1037" s="70">
        <f t="shared" ref="CV1037:CV1100" si="873">IF(E236="a",F236,0)</f>
        <v>0</v>
      </c>
      <c r="CW1037" s="70"/>
      <c r="CX1037" s="70"/>
      <c r="CY1037" s="70"/>
      <c r="CZ1037" s="70" t="e">
        <f t="shared" si="870"/>
        <v>#VALUE!</v>
      </c>
      <c r="DA1037" s="70" t="e">
        <f t="shared" si="871"/>
        <v>#VALUE!</v>
      </c>
      <c r="DB1037" s="70"/>
      <c r="DC1037" s="70"/>
      <c r="DD1037" s="70"/>
      <c r="DE1037" s="70"/>
      <c r="DF1037" s="70"/>
      <c r="DG1037" s="70"/>
      <c r="DH1037" s="70"/>
      <c r="DI1037" s="70"/>
      <c r="DJ1037" s="70"/>
      <c r="DK1037" s="70"/>
      <c r="DL1037" s="70"/>
      <c r="DM1037" s="70"/>
      <c r="DN1037" s="70"/>
      <c r="DO1037" s="70"/>
      <c r="DP1037" s="70"/>
      <c r="DQ1037" s="70"/>
      <c r="DR1037" s="70"/>
      <c r="DS1037" s="70"/>
      <c r="DT1037" s="70">
        <f t="shared" si="868"/>
        <v>0</v>
      </c>
      <c r="DU1037" s="70">
        <f t="shared" si="869"/>
        <v>0</v>
      </c>
      <c r="DV1037" s="70"/>
      <c r="DW1037" s="70"/>
      <c r="DX1037" s="70"/>
      <c r="DY1037" s="70"/>
      <c r="DZ1037" s="70"/>
      <c r="EA1037" s="70"/>
    </row>
    <row r="1038" spans="18:131" x14ac:dyDescent="0.25">
      <c r="R1038" s="70"/>
      <c r="S1038" s="70"/>
      <c r="T1038" s="99" t="s">
        <v>2217</v>
      </c>
      <c r="U1038" s="146" t="s">
        <v>2218</v>
      </c>
      <c r="V1038" s="70"/>
      <c r="W1038" s="70"/>
      <c r="X1038" s="70"/>
      <c r="Y1038" s="70"/>
      <c r="AG1038" s="135"/>
      <c r="AH1038" s="70"/>
      <c r="AI1038" s="99"/>
      <c r="AJ1038" s="70"/>
      <c r="AK1038" s="70"/>
      <c r="AL1038" s="70"/>
      <c r="AM1038" s="70"/>
      <c r="AN1038" s="70"/>
      <c r="AO1038" s="70"/>
      <c r="AP1038" s="70"/>
      <c r="AQ1038" s="70"/>
      <c r="AR1038" s="70"/>
      <c r="AS1038" s="70"/>
      <c r="AT1038" s="70"/>
      <c r="AU1038" s="70"/>
      <c r="AV1038" s="70"/>
      <c r="AW1038" s="70"/>
      <c r="AX1038" s="70"/>
      <c r="AY1038" s="70"/>
      <c r="AZ1038" s="70"/>
      <c r="BA1038" s="70"/>
      <c r="BB1038" s="70"/>
      <c r="BC1038" s="70"/>
      <c r="BD1038" s="70"/>
      <c r="BE1038" s="70" t="str">
        <f t="shared" si="867"/>
        <v/>
      </c>
      <c r="BF1038" s="70">
        <v>226</v>
      </c>
      <c r="BG1038" s="70"/>
      <c r="BH1038" s="70"/>
      <c r="BI1038" s="70"/>
      <c r="BJ1038" s="70"/>
      <c r="BK1038" s="70"/>
      <c r="BL1038" s="70"/>
      <c r="BM1038" s="70"/>
      <c r="BN1038" s="70"/>
      <c r="BO1038" s="70"/>
      <c r="BP1038" s="70"/>
      <c r="BQ1038" s="70"/>
      <c r="BR1038" s="70"/>
      <c r="BS1038" s="70"/>
      <c r="BT1038" s="70"/>
      <c r="BU1038" s="70"/>
      <c r="CT1038" s="70"/>
      <c r="CU1038" s="70">
        <f t="shared" si="872"/>
        <v>0</v>
      </c>
      <c r="CV1038" s="70">
        <f t="shared" si="873"/>
        <v>0</v>
      </c>
      <c r="CW1038" s="70"/>
      <c r="CX1038" s="70"/>
      <c r="CY1038" s="70"/>
      <c r="CZ1038" s="70" t="e">
        <f t="shared" si="870"/>
        <v>#VALUE!</v>
      </c>
      <c r="DA1038" s="70" t="e">
        <f t="shared" si="871"/>
        <v>#VALUE!</v>
      </c>
      <c r="DB1038" s="70"/>
      <c r="DC1038" s="70"/>
      <c r="DD1038" s="70"/>
      <c r="DE1038" s="70"/>
      <c r="DF1038" s="70"/>
      <c r="DG1038" s="70"/>
      <c r="DH1038" s="70"/>
      <c r="DI1038" s="70"/>
      <c r="DJ1038" s="70"/>
      <c r="DK1038" s="70"/>
      <c r="DL1038" s="70"/>
      <c r="DM1038" s="70"/>
      <c r="DN1038" s="70"/>
      <c r="DO1038" s="70"/>
      <c r="DP1038" s="70"/>
      <c r="DQ1038" s="70"/>
      <c r="DR1038" s="70"/>
      <c r="DS1038" s="70"/>
      <c r="DT1038" s="70">
        <f t="shared" si="868"/>
        <v>0</v>
      </c>
      <c r="DU1038" s="70">
        <f t="shared" si="869"/>
        <v>0</v>
      </c>
      <c r="DV1038" s="70"/>
      <c r="DW1038" s="70"/>
      <c r="DX1038" s="70"/>
      <c r="DY1038" s="70"/>
      <c r="DZ1038" s="70"/>
      <c r="EA1038" s="70"/>
    </row>
    <row r="1039" spans="18:131" x14ac:dyDescent="0.25">
      <c r="R1039" s="70"/>
      <c r="S1039" s="70"/>
      <c r="T1039" s="99" t="s">
        <v>2219</v>
      </c>
      <c r="U1039" s="146" t="s">
        <v>2220</v>
      </c>
      <c r="V1039" s="70"/>
      <c r="W1039" s="70"/>
      <c r="X1039" s="70"/>
      <c r="Y1039" s="70"/>
      <c r="AG1039" s="135"/>
      <c r="AH1039" s="70"/>
      <c r="AI1039" s="99"/>
      <c r="AJ1039" s="70"/>
      <c r="AK1039" s="70"/>
      <c r="AL1039" s="70"/>
      <c r="AM1039" s="70"/>
      <c r="AN1039" s="70"/>
      <c r="AO1039" s="70"/>
      <c r="AP1039" s="70"/>
      <c r="AQ1039" s="70"/>
      <c r="AR1039" s="70"/>
      <c r="AS1039" s="70"/>
      <c r="AT1039" s="70"/>
      <c r="AU1039" s="70"/>
      <c r="AV1039" s="70"/>
      <c r="AW1039" s="70"/>
      <c r="AX1039" s="70"/>
      <c r="AY1039" s="70"/>
      <c r="AZ1039" s="70"/>
      <c r="BA1039" s="70"/>
      <c r="BB1039" s="70"/>
      <c r="BC1039" s="70"/>
      <c r="BD1039" s="70"/>
      <c r="BE1039" s="70" t="str">
        <f t="shared" si="867"/>
        <v/>
      </c>
      <c r="BF1039" s="70">
        <v>227</v>
      </c>
      <c r="BG1039" s="70"/>
      <c r="BH1039" s="70"/>
      <c r="BI1039" s="70"/>
      <c r="BJ1039" s="70"/>
      <c r="BK1039" s="70"/>
      <c r="BL1039" s="70"/>
      <c r="BM1039" s="70"/>
      <c r="BN1039" s="70"/>
      <c r="BO1039" s="70"/>
      <c r="BP1039" s="70"/>
      <c r="BQ1039" s="70"/>
      <c r="BR1039" s="70"/>
      <c r="BS1039" s="70"/>
      <c r="BT1039" s="70"/>
      <c r="BU1039" s="70"/>
      <c r="CT1039" s="70"/>
      <c r="CU1039" s="70">
        <f t="shared" si="872"/>
        <v>0</v>
      </c>
      <c r="CV1039" s="70">
        <f t="shared" si="873"/>
        <v>0</v>
      </c>
      <c r="CW1039" s="70"/>
      <c r="CX1039" s="70"/>
      <c r="CY1039" s="70"/>
      <c r="CZ1039" s="70" t="e">
        <f t="shared" si="870"/>
        <v>#VALUE!</v>
      </c>
      <c r="DA1039" s="70" t="e">
        <f t="shared" si="871"/>
        <v>#VALUE!</v>
      </c>
      <c r="DB1039" s="70"/>
      <c r="DC1039" s="70"/>
      <c r="DD1039" s="70"/>
      <c r="DE1039" s="70"/>
      <c r="DF1039" s="70"/>
      <c r="DG1039" s="70"/>
      <c r="DH1039" s="70"/>
      <c r="DI1039" s="70"/>
      <c r="DJ1039" s="70"/>
      <c r="DK1039" s="70"/>
      <c r="DL1039" s="70"/>
      <c r="DM1039" s="70"/>
      <c r="DN1039" s="70"/>
      <c r="DO1039" s="70"/>
      <c r="DP1039" s="70"/>
      <c r="DQ1039" s="70"/>
      <c r="DR1039" s="70"/>
      <c r="DS1039" s="70"/>
      <c r="DT1039" s="70">
        <f t="shared" si="868"/>
        <v>0</v>
      </c>
      <c r="DU1039" s="70">
        <f t="shared" si="869"/>
        <v>0</v>
      </c>
      <c r="DV1039" s="70"/>
      <c r="DW1039" s="70"/>
      <c r="DX1039" s="70"/>
      <c r="DY1039" s="70"/>
      <c r="DZ1039" s="70"/>
      <c r="EA1039" s="70"/>
    </row>
    <row r="1040" spans="18:131" x14ac:dyDescent="0.25">
      <c r="R1040" s="70"/>
      <c r="S1040" s="70"/>
      <c r="T1040" s="99" t="s">
        <v>2221</v>
      </c>
      <c r="U1040" s="146" t="s">
        <v>2222</v>
      </c>
      <c r="V1040" s="70"/>
      <c r="W1040" s="70"/>
      <c r="X1040" s="70"/>
      <c r="Y1040" s="70"/>
      <c r="AG1040" s="135"/>
      <c r="AH1040" s="70"/>
      <c r="AI1040" s="99"/>
      <c r="AJ1040" s="70"/>
      <c r="AK1040" s="70"/>
      <c r="AL1040" s="70"/>
      <c r="AM1040" s="70"/>
      <c r="AN1040" s="70"/>
      <c r="AO1040" s="70"/>
      <c r="AP1040" s="70"/>
      <c r="AQ1040" s="70"/>
      <c r="AR1040" s="70"/>
      <c r="AS1040" s="70"/>
      <c r="AT1040" s="70"/>
      <c r="AU1040" s="70"/>
      <c r="AV1040" s="70"/>
      <c r="AW1040" s="70"/>
      <c r="AX1040" s="70"/>
      <c r="AY1040" s="70"/>
      <c r="AZ1040" s="70"/>
      <c r="BA1040" s="70"/>
      <c r="BB1040" s="70"/>
      <c r="BC1040" s="70"/>
      <c r="BD1040" s="70"/>
      <c r="BE1040" s="70" t="str">
        <f t="shared" si="867"/>
        <v/>
      </c>
      <c r="BF1040" s="70">
        <v>228</v>
      </c>
      <c r="BG1040" s="70"/>
      <c r="BH1040" s="70"/>
      <c r="BI1040" s="70"/>
      <c r="BJ1040" s="70"/>
      <c r="BK1040" s="70"/>
      <c r="BL1040" s="70"/>
      <c r="BM1040" s="70"/>
      <c r="BN1040" s="70"/>
      <c r="BO1040" s="70"/>
      <c r="BP1040" s="70"/>
      <c r="BQ1040" s="70"/>
      <c r="BR1040" s="70"/>
      <c r="BS1040" s="70"/>
      <c r="BT1040" s="70"/>
      <c r="BU1040" s="70"/>
      <c r="CT1040" s="70"/>
      <c r="CU1040" s="70">
        <f t="shared" si="872"/>
        <v>0</v>
      </c>
      <c r="CV1040" s="70">
        <f t="shared" si="873"/>
        <v>0</v>
      </c>
      <c r="CW1040" s="70"/>
      <c r="CX1040" s="70"/>
      <c r="CY1040" s="70"/>
      <c r="CZ1040" s="70" t="e">
        <f t="shared" si="870"/>
        <v>#VALUE!</v>
      </c>
      <c r="DA1040" s="70" t="e">
        <f t="shared" si="871"/>
        <v>#VALUE!</v>
      </c>
      <c r="DB1040" s="70"/>
      <c r="DC1040" s="70"/>
      <c r="DD1040" s="70"/>
      <c r="DE1040" s="70"/>
      <c r="DF1040" s="70"/>
      <c r="DG1040" s="70"/>
      <c r="DH1040" s="70"/>
      <c r="DI1040" s="70"/>
      <c r="DJ1040" s="70"/>
      <c r="DK1040" s="70"/>
      <c r="DL1040" s="70"/>
      <c r="DM1040" s="70"/>
      <c r="DN1040" s="70"/>
      <c r="DO1040" s="70"/>
      <c r="DP1040" s="70"/>
      <c r="DQ1040" s="70"/>
      <c r="DR1040" s="70"/>
      <c r="DS1040" s="70"/>
      <c r="DT1040" s="70">
        <f t="shared" si="868"/>
        <v>0</v>
      </c>
      <c r="DU1040" s="70">
        <f t="shared" si="869"/>
        <v>0</v>
      </c>
      <c r="DV1040" s="70"/>
      <c r="DW1040" s="70"/>
      <c r="DX1040" s="70"/>
      <c r="DY1040" s="70"/>
      <c r="DZ1040" s="70"/>
      <c r="EA1040" s="70"/>
    </row>
    <row r="1041" spans="18:131" x14ac:dyDescent="0.25">
      <c r="R1041" s="70"/>
      <c r="S1041" s="70"/>
      <c r="T1041" s="99" t="s">
        <v>2223</v>
      </c>
      <c r="U1041" s="146" t="s">
        <v>2224</v>
      </c>
      <c r="V1041" s="70"/>
      <c r="W1041" s="70"/>
      <c r="X1041" s="70"/>
      <c r="Y1041" s="70"/>
      <c r="AG1041" s="135"/>
      <c r="AH1041" s="70"/>
      <c r="AI1041" s="99"/>
      <c r="AJ1041" s="70"/>
      <c r="AK1041" s="70"/>
      <c r="AL1041" s="70"/>
      <c r="AM1041" s="70"/>
      <c r="AN1041" s="70"/>
      <c r="AO1041" s="70"/>
      <c r="AP1041" s="70"/>
      <c r="AQ1041" s="70"/>
      <c r="AR1041" s="70"/>
      <c r="AS1041" s="70"/>
      <c r="AT1041" s="70"/>
      <c r="AU1041" s="70"/>
      <c r="AV1041" s="70"/>
      <c r="AW1041" s="70"/>
      <c r="AX1041" s="70"/>
      <c r="AY1041" s="70"/>
      <c r="AZ1041" s="70"/>
      <c r="BA1041" s="70"/>
      <c r="BB1041" s="70"/>
      <c r="BC1041" s="70"/>
      <c r="BD1041" s="70"/>
      <c r="BE1041" s="70" t="str">
        <f t="shared" si="867"/>
        <v/>
      </c>
      <c r="BF1041" s="70">
        <v>229</v>
      </c>
      <c r="BG1041" s="70"/>
      <c r="BH1041" s="70"/>
      <c r="BI1041" s="70"/>
      <c r="BJ1041" s="70"/>
      <c r="BK1041" s="70"/>
      <c r="BL1041" s="70"/>
      <c r="BM1041" s="70"/>
      <c r="BN1041" s="70"/>
      <c r="BO1041" s="70"/>
      <c r="BP1041" s="70"/>
      <c r="BQ1041" s="70"/>
      <c r="BR1041" s="70"/>
      <c r="BS1041" s="70"/>
      <c r="BT1041" s="70"/>
      <c r="BU1041" s="70"/>
      <c r="CT1041" s="70"/>
      <c r="CU1041" s="70">
        <f t="shared" si="872"/>
        <v>0</v>
      </c>
      <c r="CV1041" s="70">
        <f t="shared" si="873"/>
        <v>0</v>
      </c>
      <c r="CW1041" s="70"/>
      <c r="CX1041" s="70"/>
      <c r="CY1041" s="70"/>
      <c r="CZ1041" s="70" t="e">
        <f t="shared" si="870"/>
        <v>#VALUE!</v>
      </c>
      <c r="DA1041" s="70" t="e">
        <f t="shared" si="871"/>
        <v>#VALUE!</v>
      </c>
      <c r="DB1041" s="70"/>
      <c r="DC1041" s="70"/>
      <c r="DD1041" s="70"/>
      <c r="DE1041" s="70"/>
      <c r="DF1041" s="70"/>
      <c r="DG1041" s="70"/>
      <c r="DH1041" s="70"/>
      <c r="DI1041" s="70"/>
      <c r="DJ1041" s="70"/>
      <c r="DK1041" s="70"/>
      <c r="DL1041" s="70"/>
      <c r="DM1041" s="70"/>
      <c r="DN1041" s="70"/>
      <c r="DO1041" s="70"/>
      <c r="DP1041" s="70"/>
      <c r="DQ1041" s="70"/>
      <c r="DR1041" s="70"/>
      <c r="DS1041" s="70"/>
      <c r="DT1041" s="70">
        <f t="shared" si="868"/>
        <v>0</v>
      </c>
      <c r="DU1041" s="70">
        <f t="shared" si="869"/>
        <v>0</v>
      </c>
      <c r="DV1041" s="70"/>
      <c r="DW1041" s="70"/>
      <c r="DX1041" s="70"/>
      <c r="DY1041" s="70"/>
      <c r="DZ1041" s="70"/>
      <c r="EA1041" s="70"/>
    </row>
    <row r="1042" spans="18:131" x14ac:dyDescent="0.25">
      <c r="R1042" s="70"/>
      <c r="S1042" s="70"/>
      <c r="T1042" s="99" t="s">
        <v>2225</v>
      </c>
      <c r="U1042" s="146" t="s">
        <v>2226</v>
      </c>
      <c r="V1042" s="70"/>
      <c r="W1042" s="70"/>
      <c r="X1042" s="70"/>
      <c r="Y1042" s="70"/>
      <c r="AG1042" s="135"/>
      <c r="AH1042" s="70"/>
      <c r="AI1042" s="99"/>
      <c r="AJ1042" s="70"/>
      <c r="AK1042" s="70"/>
      <c r="AL1042" s="70"/>
      <c r="AM1042" s="70"/>
      <c r="AN1042" s="70"/>
      <c r="AO1042" s="70"/>
      <c r="AP1042" s="70"/>
      <c r="AQ1042" s="70"/>
      <c r="AR1042" s="70"/>
      <c r="AS1042" s="70"/>
      <c r="AT1042" s="70"/>
      <c r="AU1042" s="70"/>
      <c r="AV1042" s="70"/>
      <c r="AW1042" s="70"/>
      <c r="AX1042" s="70"/>
      <c r="AY1042" s="70"/>
      <c r="AZ1042" s="70"/>
      <c r="BA1042" s="70"/>
      <c r="BB1042" s="70"/>
      <c r="BC1042" s="70"/>
      <c r="BD1042" s="70"/>
      <c r="BE1042" s="70" t="str">
        <f t="shared" si="867"/>
        <v/>
      </c>
      <c r="BF1042" s="70">
        <v>230</v>
      </c>
      <c r="BG1042" s="70"/>
      <c r="BH1042" s="70"/>
      <c r="BI1042" s="70"/>
      <c r="BJ1042" s="70"/>
      <c r="BK1042" s="70"/>
      <c r="BL1042" s="70"/>
      <c r="BM1042" s="70"/>
      <c r="BN1042" s="70"/>
      <c r="BO1042" s="70"/>
      <c r="BP1042" s="70"/>
      <c r="BQ1042" s="70"/>
      <c r="BR1042" s="70"/>
      <c r="BS1042" s="70"/>
      <c r="BT1042" s="70"/>
      <c r="BU1042" s="70"/>
      <c r="CT1042" s="70"/>
      <c r="CU1042" s="70">
        <f t="shared" si="872"/>
        <v>0</v>
      </c>
      <c r="CV1042" s="70">
        <f t="shared" si="873"/>
        <v>0</v>
      </c>
      <c r="CW1042" s="70"/>
      <c r="CX1042" s="70"/>
      <c r="CY1042" s="70"/>
      <c r="CZ1042" s="70" t="e">
        <f t="shared" si="870"/>
        <v>#VALUE!</v>
      </c>
      <c r="DA1042" s="70" t="e">
        <f t="shared" si="871"/>
        <v>#VALUE!</v>
      </c>
      <c r="DB1042" s="70"/>
      <c r="DC1042" s="70"/>
      <c r="DD1042" s="70"/>
      <c r="DE1042" s="70"/>
      <c r="DF1042" s="70"/>
      <c r="DG1042" s="70"/>
      <c r="DH1042" s="70"/>
      <c r="DI1042" s="70"/>
      <c r="DJ1042" s="70"/>
      <c r="DK1042" s="70"/>
      <c r="DL1042" s="70"/>
      <c r="DM1042" s="70"/>
      <c r="DN1042" s="70"/>
      <c r="DO1042" s="70"/>
      <c r="DP1042" s="70"/>
      <c r="DQ1042" s="70"/>
      <c r="DR1042" s="70"/>
      <c r="DS1042" s="70"/>
      <c r="DT1042" s="70">
        <f t="shared" si="868"/>
        <v>0</v>
      </c>
      <c r="DU1042" s="70">
        <f t="shared" si="869"/>
        <v>0</v>
      </c>
      <c r="DV1042" s="70"/>
      <c r="DW1042" s="70"/>
      <c r="DX1042" s="70"/>
      <c r="DY1042" s="70"/>
      <c r="DZ1042" s="70"/>
      <c r="EA1042" s="70"/>
    </row>
    <row r="1043" spans="18:131" x14ac:dyDescent="0.25">
      <c r="R1043" s="70"/>
      <c r="S1043" s="70"/>
      <c r="T1043" s="99" t="s">
        <v>2227</v>
      </c>
      <c r="U1043" s="146" t="s">
        <v>2228</v>
      </c>
      <c r="V1043" s="70"/>
      <c r="W1043" s="70"/>
      <c r="X1043" s="70"/>
      <c r="Y1043" s="70"/>
      <c r="AG1043" s="135"/>
      <c r="AH1043" s="70"/>
      <c r="AI1043" s="99"/>
      <c r="AJ1043" s="70"/>
      <c r="AK1043" s="70"/>
      <c r="AL1043" s="70"/>
      <c r="AM1043" s="70"/>
      <c r="AN1043" s="70"/>
      <c r="AO1043" s="70"/>
      <c r="AP1043" s="70"/>
      <c r="AQ1043" s="70"/>
      <c r="AR1043" s="70"/>
      <c r="AS1043" s="70"/>
      <c r="AT1043" s="70"/>
      <c r="AU1043" s="70"/>
      <c r="AV1043" s="70"/>
      <c r="AW1043" s="70"/>
      <c r="AX1043" s="70"/>
      <c r="AY1043" s="70"/>
      <c r="AZ1043" s="70"/>
      <c r="BA1043" s="70"/>
      <c r="BB1043" s="70"/>
      <c r="BC1043" s="70"/>
      <c r="BD1043" s="70"/>
      <c r="BE1043" s="70" t="str">
        <f t="shared" si="867"/>
        <v/>
      </c>
      <c r="BF1043" s="70">
        <v>231</v>
      </c>
      <c r="BG1043" s="70"/>
      <c r="BH1043" s="70"/>
      <c r="BI1043" s="70"/>
      <c r="BJ1043" s="70"/>
      <c r="BK1043" s="70"/>
      <c r="BL1043" s="70"/>
      <c r="BM1043" s="70"/>
      <c r="BN1043" s="70"/>
      <c r="BO1043" s="70"/>
      <c r="BP1043" s="70"/>
      <c r="BQ1043" s="70"/>
      <c r="BR1043" s="70"/>
      <c r="BS1043" s="70"/>
      <c r="BT1043" s="70"/>
      <c r="BU1043" s="70"/>
      <c r="CT1043" s="70"/>
      <c r="CU1043" s="70">
        <f t="shared" si="872"/>
        <v>0</v>
      </c>
      <c r="CV1043" s="70">
        <f t="shared" si="873"/>
        <v>0</v>
      </c>
      <c r="CW1043" s="70"/>
      <c r="CX1043" s="70"/>
      <c r="CY1043" s="70"/>
      <c r="CZ1043" s="70" t="e">
        <f t="shared" si="870"/>
        <v>#VALUE!</v>
      </c>
      <c r="DA1043" s="70" t="e">
        <f t="shared" si="871"/>
        <v>#VALUE!</v>
      </c>
      <c r="DB1043" s="70"/>
      <c r="DC1043" s="70"/>
      <c r="DD1043" s="70"/>
      <c r="DE1043" s="70"/>
      <c r="DF1043" s="70"/>
      <c r="DG1043" s="70"/>
      <c r="DH1043" s="70"/>
      <c r="DI1043" s="70"/>
      <c r="DJ1043" s="70"/>
      <c r="DK1043" s="70"/>
      <c r="DL1043" s="70"/>
      <c r="DM1043" s="70"/>
      <c r="DN1043" s="70"/>
      <c r="DO1043" s="70"/>
      <c r="DP1043" s="70"/>
      <c r="DQ1043" s="70"/>
      <c r="DR1043" s="70"/>
      <c r="DS1043" s="70"/>
      <c r="DT1043" s="70">
        <f t="shared" si="868"/>
        <v>0</v>
      </c>
      <c r="DU1043" s="70">
        <f t="shared" si="869"/>
        <v>0</v>
      </c>
      <c r="DV1043" s="70"/>
      <c r="DW1043" s="70"/>
      <c r="DX1043" s="70"/>
      <c r="DY1043" s="70"/>
      <c r="DZ1043" s="70"/>
      <c r="EA1043" s="70"/>
    </row>
    <row r="1044" spans="18:131" x14ac:dyDescent="0.25">
      <c r="R1044" s="70"/>
      <c r="S1044" s="70"/>
      <c r="T1044" s="99" t="s">
        <v>2229</v>
      </c>
      <c r="U1044" s="146" t="s">
        <v>2230</v>
      </c>
      <c r="V1044" s="70"/>
      <c r="W1044" s="70"/>
      <c r="X1044" s="70"/>
      <c r="Y1044" s="70"/>
      <c r="AG1044" s="135"/>
      <c r="AH1044" s="70"/>
      <c r="AI1044" s="99"/>
      <c r="AJ1044" s="70"/>
      <c r="AK1044" s="70"/>
      <c r="AL1044" s="70"/>
      <c r="AM1044" s="70"/>
      <c r="AN1044" s="70"/>
      <c r="AO1044" s="70"/>
      <c r="AP1044" s="70"/>
      <c r="AQ1044" s="70"/>
      <c r="AR1044" s="70"/>
      <c r="AS1044" s="70"/>
      <c r="AT1044" s="70"/>
      <c r="AU1044" s="70"/>
      <c r="AV1044" s="70"/>
      <c r="AW1044" s="70"/>
      <c r="AX1044" s="70"/>
      <c r="AY1044" s="70"/>
      <c r="AZ1044" s="70"/>
      <c r="BA1044" s="70"/>
      <c r="BB1044" s="70"/>
      <c r="BC1044" s="70"/>
      <c r="BD1044" s="70"/>
      <c r="BE1044" s="70" t="str">
        <f t="shared" si="867"/>
        <v/>
      </c>
      <c r="BF1044" s="70">
        <v>232</v>
      </c>
      <c r="BG1044" s="70"/>
      <c r="BH1044" s="70"/>
      <c r="BI1044" s="70"/>
      <c r="BJ1044" s="70"/>
      <c r="BK1044" s="70"/>
      <c r="BL1044" s="70"/>
      <c r="BM1044" s="70"/>
      <c r="BN1044" s="70"/>
      <c r="BO1044" s="70"/>
      <c r="BP1044" s="70"/>
      <c r="BQ1044" s="70"/>
      <c r="BR1044" s="70"/>
      <c r="BS1044" s="70"/>
      <c r="BT1044" s="70"/>
      <c r="BU1044" s="70"/>
      <c r="CT1044" s="70"/>
      <c r="CU1044" s="70">
        <f t="shared" si="872"/>
        <v>0</v>
      </c>
      <c r="CV1044" s="70">
        <f t="shared" si="873"/>
        <v>0</v>
      </c>
      <c r="CW1044" s="70"/>
      <c r="CX1044" s="70"/>
      <c r="CY1044" s="70"/>
      <c r="CZ1044" s="70" t="e">
        <f t="shared" si="870"/>
        <v>#VALUE!</v>
      </c>
      <c r="DA1044" s="70" t="e">
        <f t="shared" si="871"/>
        <v>#VALUE!</v>
      </c>
      <c r="DB1044" s="70"/>
      <c r="DC1044" s="70"/>
      <c r="DD1044" s="70"/>
      <c r="DE1044" s="70"/>
      <c r="DF1044" s="70"/>
      <c r="DG1044" s="70"/>
      <c r="DH1044" s="70"/>
      <c r="DI1044" s="70"/>
      <c r="DJ1044" s="70"/>
      <c r="DK1044" s="70"/>
      <c r="DL1044" s="70"/>
      <c r="DM1044" s="70"/>
      <c r="DN1044" s="70"/>
      <c r="DO1044" s="70"/>
      <c r="DP1044" s="70"/>
      <c r="DQ1044" s="70"/>
      <c r="DR1044" s="70"/>
      <c r="DS1044" s="70"/>
      <c r="DT1044" s="70">
        <f t="shared" si="868"/>
        <v>0</v>
      </c>
      <c r="DU1044" s="70">
        <f t="shared" si="869"/>
        <v>0</v>
      </c>
      <c r="DV1044" s="70"/>
      <c r="DW1044" s="70"/>
      <c r="DX1044" s="70"/>
      <c r="DY1044" s="70"/>
      <c r="DZ1044" s="70"/>
      <c r="EA1044" s="70"/>
    </row>
    <row r="1045" spans="18:131" x14ac:dyDescent="0.25">
      <c r="R1045" s="70"/>
      <c r="S1045" s="70"/>
      <c r="T1045" s="99" t="s">
        <v>2231</v>
      </c>
      <c r="U1045" s="146" t="s">
        <v>2232</v>
      </c>
      <c r="V1045" s="70"/>
      <c r="W1045" s="70"/>
      <c r="X1045" s="70"/>
      <c r="Y1045" s="70"/>
      <c r="AG1045" s="135"/>
      <c r="AH1045" s="70"/>
      <c r="AI1045" s="99"/>
      <c r="AJ1045" s="70"/>
      <c r="AK1045" s="70"/>
      <c r="AL1045" s="70"/>
      <c r="AM1045" s="70"/>
      <c r="AN1045" s="70"/>
      <c r="AO1045" s="70"/>
      <c r="AP1045" s="70"/>
      <c r="AQ1045" s="70"/>
      <c r="AR1045" s="70"/>
      <c r="AS1045" s="70"/>
      <c r="AT1045" s="70"/>
      <c r="AU1045" s="70"/>
      <c r="AV1045" s="70"/>
      <c r="AW1045" s="70"/>
      <c r="AX1045" s="70"/>
      <c r="AY1045" s="70"/>
      <c r="AZ1045" s="70"/>
      <c r="BA1045" s="70"/>
      <c r="BB1045" s="70"/>
      <c r="BC1045" s="70"/>
      <c r="BD1045" s="70"/>
      <c r="BE1045" s="70" t="str">
        <f t="shared" si="867"/>
        <v/>
      </c>
      <c r="BF1045" s="70">
        <v>233</v>
      </c>
      <c r="BG1045" s="70"/>
      <c r="BH1045" s="70"/>
      <c r="BI1045" s="70"/>
      <c r="BJ1045" s="70"/>
      <c r="BK1045" s="70"/>
      <c r="BL1045" s="70"/>
      <c r="BM1045" s="70"/>
      <c r="BN1045" s="70"/>
      <c r="BO1045" s="70"/>
      <c r="BP1045" s="70"/>
      <c r="BQ1045" s="70"/>
      <c r="BR1045" s="70"/>
      <c r="BS1045" s="70"/>
      <c r="BT1045" s="70"/>
      <c r="BU1045" s="70"/>
      <c r="CT1045" s="70"/>
      <c r="CU1045" s="70">
        <f t="shared" si="872"/>
        <v>0</v>
      </c>
      <c r="CV1045" s="70">
        <f t="shared" si="873"/>
        <v>0</v>
      </c>
      <c r="CW1045" s="70"/>
      <c r="CX1045" s="70"/>
      <c r="CY1045" s="70"/>
      <c r="CZ1045" s="70" t="e">
        <f t="shared" si="870"/>
        <v>#VALUE!</v>
      </c>
      <c r="DA1045" s="70" t="e">
        <f t="shared" si="871"/>
        <v>#VALUE!</v>
      </c>
      <c r="DB1045" s="70"/>
      <c r="DC1045" s="70"/>
      <c r="DD1045" s="70"/>
      <c r="DE1045" s="70"/>
      <c r="DF1045" s="70"/>
      <c r="DG1045" s="70"/>
      <c r="DH1045" s="70"/>
      <c r="DI1045" s="70"/>
      <c r="DJ1045" s="70"/>
      <c r="DK1045" s="70"/>
      <c r="DL1045" s="70"/>
      <c r="DM1045" s="70"/>
      <c r="DN1045" s="70"/>
      <c r="DO1045" s="70"/>
      <c r="DP1045" s="70"/>
      <c r="DQ1045" s="70"/>
      <c r="DR1045" s="70"/>
      <c r="DS1045" s="70"/>
      <c r="DT1045" s="70">
        <f t="shared" si="868"/>
        <v>0</v>
      </c>
      <c r="DU1045" s="70">
        <f t="shared" si="869"/>
        <v>0</v>
      </c>
      <c r="DV1045" s="70"/>
      <c r="DW1045" s="70"/>
      <c r="DX1045" s="70"/>
      <c r="DY1045" s="70"/>
      <c r="DZ1045" s="70"/>
      <c r="EA1045" s="70"/>
    </row>
    <row r="1046" spans="18:131" x14ac:dyDescent="0.25">
      <c r="R1046" s="70"/>
      <c r="S1046" s="70"/>
      <c r="T1046" s="99" t="s">
        <v>2233</v>
      </c>
      <c r="U1046" s="146" t="s">
        <v>2234</v>
      </c>
      <c r="V1046" s="70"/>
      <c r="W1046" s="70"/>
      <c r="X1046" s="70"/>
      <c r="Y1046" s="70"/>
      <c r="AG1046" s="135"/>
      <c r="AH1046" s="70"/>
      <c r="AI1046" s="99"/>
      <c r="AJ1046" s="70"/>
      <c r="AK1046" s="70"/>
      <c r="AL1046" s="70"/>
      <c r="AM1046" s="70"/>
      <c r="AN1046" s="70"/>
      <c r="AO1046" s="70"/>
      <c r="AP1046" s="70"/>
      <c r="AQ1046" s="70"/>
      <c r="AR1046" s="70"/>
      <c r="AS1046" s="70"/>
      <c r="AT1046" s="70"/>
      <c r="AU1046" s="70"/>
      <c r="AV1046" s="70"/>
      <c r="AW1046" s="70"/>
      <c r="AX1046" s="70"/>
      <c r="AY1046" s="70"/>
      <c r="AZ1046" s="70"/>
      <c r="BA1046" s="70"/>
      <c r="BB1046" s="70"/>
      <c r="BC1046" s="70"/>
      <c r="BD1046" s="70"/>
      <c r="BE1046" s="70" t="str">
        <f t="shared" si="867"/>
        <v/>
      </c>
      <c r="BF1046" s="70">
        <v>234</v>
      </c>
      <c r="BG1046" s="70"/>
      <c r="BH1046" s="70"/>
      <c r="BI1046" s="70"/>
      <c r="BJ1046" s="70"/>
      <c r="BK1046" s="70"/>
      <c r="BL1046" s="70"/>
      <c r="BM1046" s="70"/>
      <c r="BN1046" s="70"/>
      <c r="BO1046" s="70"/>
      <c r="BP1046" s="70"/>
      <c r="BQ1046" s="70"/>
      <c r="BR1046" s="70"/>
      <c r="BS1046" s="70"/>
      <c r="BT1046" s="70"/>
      <c r="BU1046" s="70"/>
      <c r="CT1046" s="70"/>
      <c r="CU1046" s="70">
        <f t="shared" si="872"/>
        <v>0</v>
      </c>
      <c r="CV1046" s="70">
        <f t="shared" si="873"/>
        <v>0</v>
      </c>
      <c r="CW1046" s="70"/>
      <c r="CX1046" s="70"/>
      <c r="CY1046" s="70"/>
      <c r="CZ1046" s="70" t="e">
        <f t="shared" si="870"/>
        <v>#VALUE!</v>
      </c>
      <c r="DA1046" s="70" t="e">
        <f t="shared" si="871"/>
        <v>#VALUE!</v>
      </c>
      <c r="DB1046" s="70"/>
      <c r="DC1046" s="70"/>
      <c r="DD1046" s="70"/>
      <c r="DE1046" s="70"/>
      <c r="DF1046" s="70"/>
      <c r="DG1046" s="70"/>
      <c r="DH1046" s="70"/>
      <c r="DI1046" s="70"/>
      <c r="DJ1046" s="70"/>
      <c r="DK1046" s="70"/>
      <c r="DL1046" s="70"/>
      <c r="DM1046" s="70"/>
      <c r="DN1046" s="70"/>
      <c r="DO1046" s="70"/>
      <c r="DP1046" s="70"/>
      <c r="DQ1046" s="70"/>
      <c r="DR1046" s="70"/>
      <c r="DS1046" s="70"/>
      <c r="DT1046" s="70">
        <f t="shared" si="868"/>
        <v>0</v>
      </c>
      <c r="DU1046" s="70">
        <f t="shared" si="869"/>
        <v>0</v>
      </c>
      <c r="DV1046" s="70"/>
      <c r="DW1046" s="70"/>
      <c r="DX1046" s="70"/>
      <c r="DY1046" s="70"/>
      <c r="DZ1046" s="70"/>
      <c r="EA1046" s="70"/>
    </row>
    <row r="1047" spans="18:131" x14ac:dyDescent="0.25">
      <c r="R1047" s="70"/>
      <c r="S1047" s="70"/>
      <c r="T1047" s="99" t="s">
        <v>2235</v>
      </c>
      <c r="U1047" s="146" t="s">
        <v>2236</v>
      </c>
      <c r="V1047" s="70"/>
      <c r="W1047" s="70"/>
      <c r="X1047" s="70"/>
      <c r="Y1047" s="70"/>
      <c r="AG1047" s="135"/>
      <c r="AH1047" s="70"/>
      <c r="AI1047" s="99"/>
      <c r="AJ1047" s="70"/>
      <c r="AK1047" s="70"/>
      <c r="AL1047" s="70"/>
      <c r="AM1047" s="70"/>
      <c r="AN1047" s="70"/>
      <c r="AO1047" s="70"/>
      <c r="AP1047" s="70"/>
      <c r="AQ1047" s="70"/>
      <c r="AR1047" s="70"/>
      <c r="AS1047" s="70"/>
      <c r="AT1047" s="70"/>
      <c r="AU1047" s="70"/>
      <c r="AV1047" s="70"/>
      <c r="AW1047" s="70"/>
      <c r="AX1047" s="70"/>
      <c r="AY1047" s="70"/>
      <c r="AZ1047" s="70"/>
      <c r="BA1047" s="70"/>
      <c r="BB1047" s="70"/>
      <c r="BC1047" s="70"/>
      <c r="BD1047" s="70"/>
      <c r="BE1047" s="70" t="str">
        <f t="shared" si="867"/>
        <v/>
      </c>
      <c r="BF1047" s="70">
        <v>235</v>
      </c>
      <c r="BG1047" s="70"/>
      <c r="BH1047" s="70"/>
      <c r="BI1047" s="70"/>
      <c r="BJ1047" s="70"/>
      <c r="BK1047" s="70"/>
      <c r="BL1047" s="70"/>
      <c r="BM1047" s="70"/>
      <c r="BN1047" s="70"/>
      <c r="BO1047" s="70"/>
      <c r="BP1047" s="70"/>
      <c r="BQ1047" s="70"/>
      <c r="BR1047" s="70"/>
      <c r="BS1047" s="70"/>
      <c r="BT1047" s="70"/>
      <c r="BU1047" s="70"/>
      <c r="CT1047" s="70"/>
      <c r="CU1047" s="70">
        <f t="shared" si="872"/>
        <v>0</v>
      </c>
      <c r="CV1047" s="70">
        <f t="shared" si="873"/>
        <v>0</v>
      </c>
      <c r="CW1047" s="70"/>
      <c r="CX1047" s="70"/>
      <c r="CY1047" s="70"/>
      <c r="CZ1047" s="70" t="e">
        <f t="shared" si="870"/>
        <v>#VALUE!</v>
      </c>
      <c r="DA1047" s="70" t="e">
        <f t="shared" si="871"/>
        <v>#VALUE!</v>
      </c>
      <c r="DB1047" s="70"/>
      <c r="DC1047" s="70"/>
      <c r="DD1047" s="70"/>
      <c r="DE1047" s="70"/>
      <c r="DF1047" s="70"/>
      <c r="DG1047" s="70"/>
      <c r="DH1047" s="70"/>
      <c r="DI1047" s="70"/>
      <c r="DJ1047" s="70"/>
      <c r="DK1047" s="70"/>
      <c r="DL1047" s="70"/>
      <c r="DM1047" s="70"/>
      <c r="DN1047" s="70"/>
      <c r="DO1047" s="70"/>
      <c r="DP1047" s="70"/>
      <c r="DQ1047" s="70"/>
      <c r="DR1047" s="70"/>
      <c r="DS1047" s="70"/>
      <c r="DT1047" s="70">
        <f t="shared" si="868"/>
        <v>0</v>
      </c>
      <c r="DU1047" s="70">
        <f t="shared" si="869"/>
        <v>0</v>
      </c>
      <c r="DV1047" s="70"/>
      <c r="DW1047" s="70"/>
      <c r="DX1047" s="70"/>
      <c r="DY1047" s="70"/>
      <c r="DZ1047" s="70"/>
      <c r="EA1047" s="70"/>
    </row>
    <row r="1048" spans="18:131" x14ac:dyDescent="0.25">
      <c r="R1048" s="70"/>
      <c r="S1048" s="70"/>
      <c r="T1048" s="99" t="s">
        <v>2237</v>
      </c>
      <c r="U1048" s="146" t="s">
        <v>2238</v>
      </c>
      <c r="V1048" s="70"/>
      <c r="W1048" s="70"/>
      <c r="X1048" s="70"/>
      <c r="Y1048" s="70"/>
      <c r="AG1048" s="135"/>
      <c r="AH1048" s="70"/>
      <c r="AI1048" s="99"/>
      <c r="AJ1048" s="70"/>
      <c r="AK1048" s="70"/>
      <c r="AL1048" s="70"/>
      <c r="AM1048" s="70"/>
      <c r="AN1048" s="70"/>
      <c r="AO1048" s="70"/>
      <c r="AP1048" s="70"/>
      <c r="AQ1048" s="70"/>
      <c r="AR1048" s="70"/>
      <c r="AS1048" s="70"/>
      <c r="AT1048" s="70"/>
      <c r="AU1048" s="70"/>
      <c r="AV1048" s="70"/>
      <c r="AW1048" s="70"/>
      <c r="AX1048" s="70"/>
      <c r="AY1048" s="70"/>
      <c r="AZ1048" s="70"/>
      <c r="BA1048" s="70"/>
      <c r="BB1048" s="70"/>
      <c r="BC1048" s="70"/>
      <c r="BD1048" s="70"/>
      <c r="BE1048" s="70" t="str">
        <f t="shared" si="867"/>
        <v/>
      </c>
      <c r="BF1048" s="70">
        <v>236</v>
      </c>
      <c r="BG1048" s="70"/>
      <c r="BH1048" s="70"/>
      <c r="BI1048" s="70"/>
      <c r="BJ1048" s="70"/>
      <c r="BK1048" s="70"/>
      <c r="BL1048" s="70"/>
      <c r="BM1048" s="70"/>
      <c r="BN1048" s="70"/>
      <c r="BO1048" s="70"/>
      <c r="BP1048" s="70"/>
      <c r="BQ1048" s="70"/>
      <c r="BR1048" s="70"/>
      <c r="BS1048" s="70"/>
      <c r="BT1048" s="70"/>
      <c r="BU1048" s="70"/>
      <c r="CT1048" s="70"/>
      <c r="CU1048" s="70">
        <f t="shared" si="872"/>
        <v>0</v>
      </c>
      <c r="CV1048" s="70">
        <f t="shared" si="873"/>
        <v>0</v>
      </c>
      <c r="CW1048" s="70"/>
      <c r="CX1048" s="70"/>
      <c r="CY1048" s="70"/>
      <c r="CZ1048" s="70" t="e">
        <f t="shared" si="870"/>
        <v>#VALUE!</v>
      </c>
      <c r="DA1048" s="70" t="e">
        <f t="shared" si="871"/>
        <v>#VALUE!</v>
      </c>
      <c r="DB1048" s="70"/>
      <c r="DC1048" s="70"/>
      <c r="DD1048" s="70"/>
      <c r="DE1048" s="70"/>
      <c r="DF1048" s="70"/>
      <c r="DG1048" s="70"/>
      <c r="DH1048" s="70"/>
      <c r="DI1048" s="70"/>
      <c r="DJ1048" s="70"/>
      <c r="DK1048" s="70"/>
      <c r="DL1048" s="70"/>
      <c r="DM1048" s="70"/>
      <c r="DN1048" s="70"/>
      <c r="DO1048" s="70"/>
      <c r="DP1048" s="70"/>
      <c r="DQ1048" s="70"/>
      <c r="DR1048" s="70"/>
      <c r="DS1048" s="70"/>
      <c r="DT1048" s="70">
        <f t="shared" si="868"/>
        <v>0</v>
      </c>
      <c r="DU1048" s="70">
        <f t="shared" si="869"/>
        <v>0</v>
      </c>
      <c r="DV1048" s="70"/>
      <c r="DW1048" s="70"/>
      <c r="DX1048" s="70"/>
      <c r="DY1048" s="70"/>
      <c r="DZ1048" s="70"/>
      <c r="EA1048" s="70"/>
    </row>
    <row r="1049" spans="18:131" x14ac:dyDescent="0.25">
      <c r="R1049" s="70"/>
      <c r="S1049" s="70"/>
      <c r="T1049" s="99" t="s">
        <v>2239</v>
      </c>
      <c r="U1049" s="146" t="s">
        <v>2240</v>
      </c>
      <c r="V1049" s="70"/>
      <c r="W1049" s="70"/>
      <c r="X1049" s="70"/>
      <c r="Y1049" s="70"/>
      <c r="AG1049" s="135"/>
      <c r="AH1049" s="70"/>
      <c r="AI1049" s="99"/>
      <c r="AJ1049" s="70"/>
      <c r="AK1049" s="70"/>
      <c r="AL1049" s="70"/>
      <c r="AM1049" s="70"/>
      <c r="AN1049" s="70"/>
      <c r="AO1049" s="70"/>
      <c r="AP1049" s="70"/>
      <c r="AQ1049" s="70"/>
      <c r="AR1049" s="70"/>
      <c r="AS1049" s="70"/>
      <c r="AT1049" s="70"/>
      <c r="AU1049" s="70"/>
      <c r="AV1049" s="70"/>
      <c r="AW1049" s="70"/>
      <c r="AX1049" s="70"/>
      <c r="AY1049" s="70"/>
      <c r="AZ1049" s="70"/>
      <c r="BA1049" s="70"/>
      <c r="BB1049" s="70"/>
      <c r="BC1049" s="70"/>
      <c r="BD1049" s="70"/>
      <c r="BE1049" s="70" t="str">
        <f t="shared" si="867"/>
        <v/>
      </c>
      <c r="BF1049" s="70">
        <v>237</v>
      </c>
      <c r="BG1049" s="70"/>
      <c r="BH1049" s="70"/>
      <c r="BI1049" s="70"/>
      <c r="BJ1049" s="70"/>
      <c r="BK1049" s="70"/>
      <c r="BL1049" s="70"/>
      <c r="BM1049" s="70"/>
      <c r="BN1049" s="70"/>
      <c r="BO1049" s="70"/>
      <c r="BP1049" s="70"/>
      <c r="BQ1049" s="70"/>
      <c r="BR1049" s="70"/>
      <c r="BS1049" s="70"/>
      <c r="BT1049" s="70"/>
      <c r="BU1049" s="70"/>
      <c r="CT1049" s="70"/>
      <c r="CU1049" s="70">
        <f t="shared" si="872"/>
        <v>0</v>
      </c>
      <c r="CV1049" s="70">
        <f t="shared" si="873"/>
        <v>0</v>
      </c>
      <c r="CW1049" s="70"/>
      <c r="CX1049" s="70"/>
      <c r="CY1049" s="70"/>
      <c r="CZ1049" s="70" t="e">
        <f t="shared" si="870"/>
        <v>#VALUE!</v>
      </c>
      <c r="DA1049" s="70" t="e">
        <f t="shared" si="871"/>
        <v>#VALUE!</v>
      </c>
      <c r="DB1049" s="70"/>
      <c r="DC1049" s="70"/>
      <c r="DD1049" s="70"/>
      <c r="DE1049" s="70"/>
      <c r="DF1049" s="70"/>
      <c r="DG1049" s="70"/>
      <c r="DH1049" s="70"/>
      <c r="DI1049" s="70"/>
      <c r="DJ1049" s="70"/>
      <c r="DK1049" s="70"/>
      <c r="DL1049" s="70"/>
      <c r="DM1049" s="70"/>
      <c r="DN1049" s="70"/>
      <c r="DO1049" s="70"/>
      <c r="DP1049" s="70"/>
      <c r="DQ1049" s="70"/>
      <c r="DR1049" s="70"/>
      <c r="DS1049" s="70"/>
      <c r="DT1049" s="70">
        <f t="shared" si="868"/>
        <v>0</v>
      </c>
      <c r="DU1049" s="70">
        <f t="shared" si="869"/>
        <v>0</v>
      </c>
      <c r="DV1049" s="70"/>
      <c r="DW1049" s="70"/>
      <c r="DX1049" s="70"/>
      <c r="DY1049" s="70"/>
      <c r="DZ1049" s="70"/>
      <c r="EA1049" s="70"/>
    </row>
    <row r="1050" spans="18:131" x14ac:dyDescent="0.25">
      <c r="R1050" s="70"/>
      <c r="S1050" s="70"/>
      <c r="T1050" s="99" t="s">
        <v>2241</v>
      </c>
      <c r="U1050" s="146" t="s">
        <v>2242</v>
      </c>
      <c r="V1050" s="70"/>
      <c r="W1050" s="70"/>
      <c r="X1050" s="70"/>
      <c r="Y1050" s="70"/>
      <c r="AG1050" s="135"/>
      <c r="AH1050" s="70"/>
      <c r="AI1050" s="99"/>
      <c r="AJ1050" s="70"/>
      <c r="AK1050" s="70"/>
      <c r="AL1050" s="70"/>
      <c r="AM1050" s="70"/>
      <c r="AN1050" s="70"/>
      <c r="AO1050" s="70"/>
      <c r="AP1050" s="70"/>
      <c r="AQ1050" s="70"/>
      <c r="AR1050" s="70"/>
      <c r="AS1050" s="70"/>
      <c r="AT1050" s="70"/>
      <c r="AU1050" s="70"/>
      <c r="AV1050" s="70"/>
      <c r="AW1050" s="70"/>
      <c r="AX1050" s="70"/>
      <c r="AY1050" s="70"/>
      <c r="AZ1050" s="70"/>
      <c r="BA1050" s="70"/>
      <c r="BB1050" s="70"/>
      <c r="BC1050" s="70"/>
      <c r="BD1050" s="70"/>
      <c r="BE1050" s="70" t="str">
        <f t="shared" si="867"/>
        <v/>
      </c>
      <c r="BF1050" s="70">
        <v>238</v>
      </c>
      <c r="BG1050" s="70"/>
      <c r="BH1050" s="70"/>
      <c r="BI1050" s="70"/>
      <c r="BJ1050" s="70"/>
      <c r="BK1050" s="70"/>
      <c r="BL1050" s="70"/>
      <c r="BM1050" s="70"/>
      <c r="BN1050" s="70"/>
      <c r="BO1050" s="70"/>
      <c r="BP1050" s="70"/>
      <c r="BQ1050" s="70"/>
      <c r="BR1050" s="70"/>
      <c r="BS1050" s="70"/>
      <c r="BT1050" s="70"/>
      <c r="BU1050" s="70"/>
      <c r="CT1050" s="70"/>
      <c r="CU1050" s="70">
        <f t="shared" si="872"/>
        <v>0</v>
      </c>
      <c r="CV1050" s="70">
        <f t="shared" si="873"/>
        <v>0</v>
      </c>
      <c r="CW1050" s="70"/>
      <c r="CX1050" s="70"/>
      <c r="CY1050" s="70"/>
      <c r="CZ1050" s="70" t="e">
        <f t="shared" si="870"/>
        <v>#VALUE!</v>
      </c>
      <c r="DA1050" s="70" t="e">
        <f t="shared" si="871"/>
        <v>#VALUE!</v>
      </c>
      <c r="DB1050" s="70"/>
      <c r="DC1050" s="70"/>
      <c r="DD1050" s="70"/>
      <c r="DE1050" s="70"/>
      <c r="DF1050" s="70"/>
      <c r="DG1050" s="70"/>
      <c r="DH1050" s="70"/>
      <c r="DI1050" s="70"/>
      <c r="DJ1050" s="70"/>
      <c r="DK1050" s="70"/>
      <c r="DL1050" s="70"/>
      <c r="DM1050" s="70"/>
      <c r="DN1050" s="70"/>
      <c r="DO1050" s="70"/>
      <c r="DP1050" s="70"/>
      <c r="DQ1050" s="70"/>
      <c r="DR1050" s="70"/>
      <c r="DS1050" s="70"/>
      <c r="DT1050" s="70">
        <f t="shared" si="868"/>
        <v>0</v>
      </c>
      <c r="DU1050" s="70">
        <f t="shared" si="869"/>
        <v>0</v>
      </c>
      <c r="DV1050" s="70"/>
      <c r="DW1050" s="70"/>
      <c r="DX1050" s="70"/>
      <c r="DY1050" s="70"/>
      <c r="DZ1050" s="70"/>
      <c r="EA1050" s="70"/>
    </row>
    <row r="1051" spans="18:131" x14ac:dyDescent="0.25">
      <c r="R1051" s="70"/>
      <c r="S1051" s="70"/>
      <c r="T1051" s="99" t="s">
        <v>2243</v>
      </c>
      <c r="U1051" s="146" t="s">
        <v>2244</v>
      </c>
      <c r="V1051" s="70"/>
      <c r="W1051" s="70"/>
      <c r="X1051" s="70"/>
      <c r="Y1051" s="70"/>
      <c r="AG1051" s="135"/>
      <c r="AH1051" s="70"/>
      <c r="AI1051" s="99"/>
      <c r="AJ1051" s="70"/>
      <c r="AK1051" s="70"/>
      <c r="AL1051" s="70"/>
      <c r="AM1051" s="70"/>
      <c r="AN1051" s="70"/>
      <c r="AO1051" s="70"/>
      <c r="AP1051" s="70"/>
      <c r="AQ1051" s="70"/>
      <c r="AR1051" s="70"/>
      <c r="AS1051" s="70"/>
      <c r="AT1051" s="70"/>
      <c r="AU1051" s="70"/>
      <c r="AV1051" s="70"/>
      <c r="AW1051" s="70"/>
      <c r="AX1051" s="70"/>
      <c r="AY1051" s="70"/>
      <c r="AZ1051" s="70"/>
      <c r="BA1051" s="70"/>
      <c r="BB1051" s="70"/>
      <c r="BC1051" s="70"/>
      <c r="BD1051" s="70"/>
      <c r="BE1051" s="70" t="str">
        <f t="shared" si="867"/>
        <v/>
      </c>
      <c r="BF1051" s="70">
        <v>239</v>
      </c>
      <c r="BG1051" s="70"/>
      <c r="BH1051" s="70"/>
      <c r="BI1051" s="70"/>
      <c r="BJ1051" s="70"/>
      <c r="BK1051" s="70"/>
      <c r="BL1051" s="70"/>
      <c r="BM1051" s="70"/>
      <c r="BN1051" s="70"/>
      <c r="BO1051" s="70"/>
      <c r="BP1051" s="70"/>
      <c r="BQ1051" s="70"/>
      <c r="BR1051" s="70"/>
      <c r="BS1051" s="70"/>
      <c r="BT1051" s="70"/>
      <c r="BU1051" s="70"/>
      <c r="CT1051" s="70"/>
      <c r="CU1051" s="70">
        <f t="shared" si="872"/>
        <v>0</v>
      </c>
      <c r="CV1051" s="70">
        <f t="shared" si="873"/>
        <v>0</v>
      </c>
      <c r="CW1051" s="70"/>
      <c r="CX1051" s="70"/>
      <c r="CY1051" s="70"/>
      <c r="CZ1051" s="70" t="e">
        <f t="shared" si="870"/>
        <v>#VALUE!</v>
      </c>
      <c r="DA1051" s="70" t="e">
        <f t="shared" si="871"/>
        <v>#VALUE!</v>
      </c>
      <c r="DB1051" s="70"/>
      <c r="DC1051" s="70"/>
      <c r="DD1051" s="70"/>
      <c r="DE1051" s="70"/>
      <c r="DF1051" s="70"/>
      <c r="DG1051" s="70"/>
      <c r="DH1051" s="70"/>
      <c r="DI1051" s="70"/>
      <c r="DJ1051" s="70"/>
      <c r="DK1051" s="70"/>
      <c r="DL1051" s="70"/>
      <c r="DM1051" s="70"/>
      <c r="DN1051" s="70"/>
      <c r="DO1051" s="70"/>
      <c r="DP1051" s="70"/>
      <c r="DQ1051" s="70"/>
      <c r="DR1051" s="70"/>
      <c r="DS1051" s="70"/>
      <c r="DT1051" s="70">
        <f t="shared" si="868"/>
        <v>0</v>
      </c>
      <c r="DU1051" s="70">
        <f t="shared" si="869"/>
        <v>0</v>
      </c>
      <c r="DV1051" s="70"/>
      <c r="DW1051" s="70"/>
      <c r="DX1051" s="70"/>
      <c r="DY1051" s="70"/>
      <c r="DZ1051" s="70"/>
      <c r="EA1051" s="70"/>
    </row>
    <row r="1052" spans="18:131" x14ac:dyDescent="0.25">
      <c r="R1052" s="70"/>
      <c r="S1052" s="70"/>
      <c r="T1052" s="99" t="s">
        <v>2245</v>
      </c>
      <c r="U1052" s="146" t="s">
        <v>2246</v>
      </c>
      <c r="V1052" s="70"/>
      <c r="W1052" s="70"/>
      <c r="X1052" s="70"/>
      <c r="Y1052" s="70"/>
      <c r="AG1052" s="135"/>
      <c r="AH1052" s="70"/>
      <c r="AI1052" s="99"/>
      <c r="AJ1052" s="70"/>
      <c r="AK1052" s="70"/>
      <c r="AL1052" s="70"/>
      <c r="AM1052" s="70"/>
      <c r="AN1052" s="70"/>
      <c r="AO1052" s="70"/>
      <c r="AP1052" s="70"/>
      <c r="AQ1052" s="70"/>
      <c r="AR1052" s="70"/>
      <c r="AS1052" s="70"/>
      <c r="AT1052" s="70"/>
      <c r="AU1052" s="70"/>
      <c r="AV1052" s="70"/>
      <c r="AW1052" s="70"/>
      <c r="AX1052" s="70"/>
      <c r="AY1052" s="70"/>
      <c r="AZ1052" s="70"/>
      <c r="BA1052" s="70"/>
      <c r="BB1052" s="70"/>
      <c r="BC1052" s="70"/>
      <c r="BD1052" s="70"/>
      <c r="BE1052" s="70" t="str">
        <f t="shared" si="867"/>
        <v/>
      </c>
      <c r="BF1052" s="70">
        <v>240</v>
      </c>
      <c r="BG1052" s="70"/>
      <c r="BH1052" s="70"/>
      <c r="BI1052" s="70"/>
      <c r="BJ1052" s="70"/>
      <c r="BK1052" s="70"/>
      <c r="BL1052" s="70"/>
      <c r="BM1052" s="70"/>
      <c r="BN1052" s="70"/>
      <c r="BO1052" s="70"/>
      <c r="BP1052" s="70"/>
      <c r="BQ1052" s="70"/>
      <c r="BR1052" s="70"/>
      <c r="BS1052" s="70"/>
      <c r="BT1052" s="70"/>
      <c r="BU1052" s="70"/>
      <c r="CT1052" s="70"/>
      <c r="CU1052" s="70">
        <f t="shared" si="872"/>
        <v>0</v>
      </c>
      <c r="CV1052" s="70">
        <f t="shared" si="873"/>
        <v>0</v>
      </c>
      <c r="CW1052" s="70"/>
      <c r="CX1052" s="70"/>
      <c r="CY1052" s="70"/>
      <c r="CZ1052" s="70" t="e">
        <f t="shared" si="870"/>
        <v>#VALUE!</v>
      </c>
      <c r="DA1052" s="70" t="e">
        <f t="shared" si="871"/>
        <v>#VALUE!</v>
      </c>
      <c r="DB1052" s="70"/>
      <c r="DC1052" s="70"/>
      <c r="DD1052" s="70"/>
      <c r="DE1052" s="70"/>
      <c r="DF1052" s="70"/>
      <c r="DG1052" s="70"/>
      <c r="DH1052" s="70"/>
      <c r="DI1052" s="70"/>
      <c r="DJ1052" s="70"/>
      <c r="DK1052" s="70"/>
      <c r="DL1052" s="70"/>
      <c r="DM1052" s="70"/>
      <c r="DN1052" s="70"/>
      <c r="DO1052" s="70"/>
      <c r="DP1052" s="70"/>
      <c r="DQ1052" s="70"/>
      <c r="DR1052" s="70"/>
      <c r="DS1052" s="70"/>
      <c r="DT1052" s="70">
        <f t="shared" si="868"/>
        <v>0</v>
      </c>
      <c r="DU1052" s="70">
        <f t="shared" si="869"/>
        <v>0</v>
      </c>
      <c r="DV1052" s="70"/>
      <c r="DW1052" s="70"/>
      <c r="DX1052" s="70"/>
      <c r="DY1052" s="70"/>
      <c r="DZ1052" s="70"/>
      <c r="EA1052" s="70"/>
    </row>
    <row r="1053" spans="18:131" x14ac:dyDescent="0.25">
      <c r="R1053" s="70"/>
      <c r="S1053" s="70"/>
      <c r="T1053" s="99" t="s">
        <v>2247</v>
      </c>
      <c r="U1053" s="146" t="s">
        <v>2248</v>
      </c>
      <c r="V1053" s="70"/>
      <c r="W1053" s="70"/>
      <c r="X1053" s="70"/>
      <c r="Y1053" s="70"/>
      <c r="AG1053" s="135"/>
      <c r="AH1053" s="70"/>
      <c r="AI1053" s="99"/>
      <c r="AJ1053" s="70"/>
      <c r="AK1053" s="70"/>
      <c r="AL1053" s="70"/>
      <c r="AM1053" s="70"/>
      <c r="AN1053" s="70"/>
      <c r="AO1053" s="70"/>
      <c r="AP1053" s="70"/>
      <c r="AQ1053" s="70"/>
      <c r="AR1053" s="70"/>
      <c r="AS1053" s="70"/>
      <c r="AT1053" s="70"/>
      <c r="AU1053" s="70"/>
      <c r="AV1053" s="70"/>
      <c r="AW1053" s="70"/>
      <c r="AX1053" s="70"/>
      <c r="AY1053" s="70"/>
      <c r="AZ1053" s="70"/>
      <c r="BA1053" s="70"/>
      <c r="BB1053" s="70"/>
      <c r="BC1053" s="70"/>
      <c r="BD1053" s="70"/>
      <c r="BE1053" s="70" t="str">
        <f t="shared" si="867"/>
        <v/>
      </c>
      <c r="BF1053" s="70">
        <v>241</v>
      </c>
      <c r="BG1053" s="70"/>
      <c r="BH1053" s="70"/>
      <c r="BI1053" s="70"/>
      <c r="BJ1053" s="70"/>
      <c r="BK1053" s="70"/>
      <c r="BL1053" s="70"/>
      <c r="BM1053" s="70"/>
      <c r="BN1053" s="70"/>
      <c r="BO1053" s="70"/>
      <c r="BP1053" s="70"/>
      <c r="BQ1053" s="70"/>
      <c r="BR1053" s="70"/>
      <c r="BS1053" s="70"/>
      <c r="BT1053" s="70"/>
      <c r="BU1053" s="70"/>
      <c r="CT1053" s="70"/>
      <c r="CU1053" s="70">
        <f t="shared" si="872"/>
        <v>0</v>
      </c>
      <c r="CV1053" s="70">
        <f t="shared" si="873"/>
        <v>0</v>
      </c>
      <c r="CW1053" s="70"/>
      <c r="CX1053" s="70"/>
      <c r="CY1053" s="70"/>
      <c r="CZ1053" s="70" t="e">
        <f t="shared" si="870"/>
        <v>#VALUE!</v>
      </c>
      <c r="DA1053" s="70" t="e">
        <f t="shared" si="871"/>
        <v>#VALUE!</v>
      </c>
      <c r="DB1053" s="70"/>
      <c r="DC1053" s="70"/>
      <c r="DD1053" s="70"/>
      <c r="DE1053" s="70"/>
      <c r="DF1053" s="70"/>
      <c r="DG1053" s="70"/>
      <c r="DH1053" s="70"/>
      <c r="DI1053" s="70"/>
      <c r="DJ1053" s="70"/>
      <c r="DK1053" s="70"/>
      <c r="DL1053" s="70"/>
      <c r="DM1053" s="70"/>
      <c r="DN1053" s="70"/>
      <c r="DO1053" s="70"/>
      <c r="DP1053" s="70"/>
      <c r="DQ1053" s="70"/>
      <c r="DR1053" s="70"/>
      <c r="DS1053" s="70"/>
      <c r="DT1053" s="70">
        <f t="shared" si="868"/>
        <v>0</v>
      </c>
      <c r="DU1053" s="70">
        <f t="shared" si="869"/>
        <v>0</v>
      </c>
      <c r="DV1053" s="70"/>
      <c r="DW1053" s="70"/>
      <c r="DX1053" s="70"/>
      <c r="DY1053" s="70"/>
      <c r="DZ1053" s="70"/>
      <c r="EA1053" s="70"/>
    </row>
    <row r="1054" spans="18:131" x14ac:dyDescent="0.25">
      <c r="R1054" s="70"/>
      <c r="S1054" s="70"/>
      <c r="T1054" s="99" t="s">
        <v>2249</v>
      </c>
      <c r="U1054" s="146" t="s">
        <v>2250</v>
      </c>
      <c r="V1054" s="70"/>
      <c r="W1054" s="70"/>
      <c r="X1054" s="70"/>
      <c r="Y1054" s="70"/>
      <c r="AG1054" s="135"/>
      <c r="AH1054" s="70"/>
      <c r="AI1054" s="99"/>
      <c r="AJ1054" s="70"/>
      <c r="AK1054" s="70"/>
      <c r="AL1054" s="70"/>
      <c r="AM1054" s="70"/>
      <c r="AN1054" s="70"/>
      <c r="AO1054" s="70"/>
      <c r="AP1054" s="70"/>
      <c r="AQ1054" s="70"/>
      <c r="AR1054" s="70"/>
      <c r="AS1054" s="70"/>
      <c r="AT1054" s="70"/>
      <c r="AU1054" s="70"/>
      <c r="AV1054" s="70"/>
      <c r="AW1054" s="70"/>
      <c r="AX1054" s="70"/>
      <c r="AY1054" s="70"/>
      <c r="AZ1054" s="70"/>
      <c r="BA1054" s="70"/>
      <c r="BB1054" s="70"/>
      <c r="BC1054" s="70"/>
      <c r="BD1054" s="70"/>
      <c r="BE1054" s="70" t="str">
        <f t="shared" si="867"/>
        <v/>
      </c>
      <c r="BF1054" s="70">
        <v>242</v>
      </c>
      <c r="BG1054" s="70"/>
      <c r="BH1054" s="70"/>
      <c r="BI1054" s="70"/>
      <c r="BJ1054" s="70"/>
      <c r="BK1054" s="70"/>
      <c r="BL1054" s="70"/>
      <c r="BM1054" s="70"/>
      <c r="BN1054" s="70"/>
      <c r="BO1054" s="70"/>
      <c r="BP1054" s="70"/>
      <c r="BQ1054" s="70"/>
      <c r="BR1054" s="70"/>
      <c r="BS1054" s="70"/>
      <c r="BT1054" s="70"/>
      <c r="BU1054" s="70"/>
      <c r="CT1054" s="70"/>
      <c r="CU1054" s="70">
        <f t="shared" si="872"/>
        <v>0</v>
      </c>
      <c r="CV1054" s="70">
        <f t="shared" si="873"/>
        <v>0</v>
      </c>
      <c r="CW1054" s="70"/>
      <c r="CX1054" s="70"/>
      <c r="CY1054" s="70"/>
      <c r="CZ1054" s="70" t="e">
        <f t="shared" si="870"/>
        <v>#VALUE!</v>
      </c>
      <c r="DA1054" s="70" t="e">
        <f t="shared" si="871"/>
        <v>#VALUE!</v>
      </c>
      <c r="DB1054" s="70"/>
      <c r="DC1054" s="70"/>
      <c r="DD1054" s="70"/>
      <c r="DE1054" s="70"/>
      <c r="DF1054" s="70"/>
      <c r="DG1054" s="70"/>
      <c r="DH1054" s="70"/>
      <c r="DI1054" s="70"/>
      <c r="DJ1054" s="70"/>
      <c r="DK1054" s="70"/>
      <c r="DL1054" s="70"/>
      <c r="DM1054" s="70"/>
      <c r="DN1054" s="70"/>
      <c r="DO1054" s="70"/>
      <c r="DP1054" s="70"/>
      <c r="DQ1054" s="70"/>
      <c r="DR1054" s="70"/>
      <c r="DS1054" s="70"/>
      <c r="DT1054" s="70">
        <f t="shared" si="868"/>
        <v>0</v>
      </c>
      <c r="DU1054" s="70">
        <f t="shared" si="869"/>
        <v>0</v>
      </c>
      <c r="DV1054" s="70"/>
      <c r="DW1054" s="70"/>
      <c r="DX1054" s="70"/>
      <c r="DY1054" s="70"/>
      <c r="DZ1054" s="70"/>
      <c r="EA1054" s="70"/>
    </row>
    <row r="1055" spans="18:131" x14ac:dyDescent="0.25">
      <c r="R1055" s="70"/>
      <c r="S1055" s="70"/>
      <c r="T1055" s="99" t="s">
        <v>2251</v>
      </c>
      <c r="U1055" s="146" t="s">
        <v>2252</v>
      </c>
      <c r="V1055" s="70"/>
      <c r="W1055" s="70"/>
      <c r="X1055" s="70"/>
      <c r="Y1055" s="70"/>
      <c r="AG1055" s="135"/>
      <c r="AH1055" s="70"/>
      <c r="AI1055" s="99"/>
      <c r="AJ1055" s="70"/>
      <c r="AK1055" s="70"/>
      <c r="AL1055" s="70"/>
      <c r="AM1055" s="70"/>
      <c r="AN1055" s="70"/>
      <c r="AO1055" s="70"/>
      <c r="AP1055" s="70"/>
      <c r="AQ1055" s="70"/>
      <c r="AR1055" s="70"/>
      <c r="AS1055" s="70"/>
      <c r="AT1055" s="70"/>
      <c r="AU1055" s="70"/>
      <c r="AV1055" s="70"/>
      <c r="AW1055" s="70"/>
      <c r="AX1055" s="70"/>
      <c r="AY1055" s="70"/>
      <c r="AZ1055" s="70"/>
      <c r="BA1055" s="70"/>
      <c r="BB1055" s="70"/>
      <c r="BC1055" s="70"/>
      <c r="BD1055" s="70"/>
      <c r="BE1055" s="70" t="str">
        <f t="shared" si="867"/>
        <v/>
      </c>
      <c r="BF1055" s="70">
        <v>243</v>
      </c>
      <c r="BG1055" s="70"/>
      <c r="BH1055" s="70"/>
      <c r="BI1055" s="70"/>
      <c r="BJ1055" s="70"/>
      <c r="BK1055" s="70"/>
      <c r="BL1055" s="70"/>
      <c r="BM1055" s="70"/>
      <c r="BN1055" s="70"/>
      <c r="BO1055" s="70"/>
      <c r="BP1055" s="70"/>
      <c r="BQ1055" s="70"/>
      <c r="BR1055" s="70"/>
      <c r="BS1055" s="70"/>
      <c r="BT1055" s="70"/>
      <c r="BU1055" s="70"/>
      <c r="CT1055" s="70"/>
      <c r="CU1055" s="70">
        <f t="shared" si="872"/>
        <v>0</v>
      </c>
      <c r="CV1055" s="70">
        <f t="shared" si="873"/>
        <v>0</v>
      </c>
      <c r="CW1055" s="70"/>
      <c r="CX1055" s="70"/>
      <c r="CY1055" s="70"/>
      <c r="CZ1055" s="70" t="e">
        <f t="shared" si="870"/>
        <v>#VALUE!</v>
      </c>
      <c r="DA1055" s="70" t="e">
        <f t="shared" si="871"/>
        <v>#VALUE!</v>
      </c>
      <c r="DB1055" s="70"/>
      <c r="DC1055" s="70"/>
      <c r="DD1055" s="70"/>
      <c r="DE1055" s="70"/>
      <c r="DF1055" s="70"/>
      <c r="DG1055" s="70"/>
      <c r="DH1055" s="70"/>
      <c r="DI1055" s="70"/>
      <c r="DJ1055" s="70"/>
      <c r="DK1055" s="70"/>
      <c r="DL1055" s="70"/>
      <c r="DM1055" s="70"/>
      <c r="DN1055" s="70"/>
      <c r="DO1055" s="70"/>
      <c r="DP1055" s="70"/>
      <c r="DQ1055" s="70"/>
      <c r="DR1055" s="70"/>
      <c r="DS1055" s="70"/>
      <c r="DT1055" s="70">
        <f t="shared" si="868"/>
        <v>0</v>
      </c>
      <c r="DU1055" s="70">
        <f t="shared" si="869"/>
        <v>0</v>
      </c>
      <c r="DV1055" s="70"/>
      <c r="DW1055" s="70"/>
      <c r="DX1055" s="70"/>
      <c r="DY1055" s="70"/>
      <c r="DZ1055" s="70"/>
      <c r="EA1055" s="70"/>
    </row>
    <row r="1056" spans="18:131" x14ac:dyDescent="0.25">
      <c r="R1056" s="70"/>
      <c r="S1056" s="70"/>
      <c r="T1056" s="99" t="s">
        <v>2253</v>
      </c>
      <c r="U1056" s="146" t="s">
        <v>2254</v>
      </c>
      <c r="V1056" s="70"/>
      <c r="W1056" s="70"/>
      <c r="X1056" s="70"/>
      <c r="Y1056" s="70"/>
      <c r="AG1056" s="135"/>
      <c r="AH1056" s="70"/>
      <c r="AI1056" s="99"/>
      <c r="AJ1056" s="70"/>
      <c r="AK1056" s="70"/>
      <c r="AL1056" s="70"/>
      <c r="AM1056" s="70"/>
      <c r="AN1056" s="70"/>
      <c r="AO1056" s="70"/>
      <c r="AP1056" s="70"/>
      <c r="AQ1056" s="70"/>
      <c r="AR1056" s="70"/>
      <c r="AS1056" s="70"/>
      <c r="AT1056" s="70"/>
      <c r="AU1056" s="70"/>
      <c r="AV1056" s="70"/>
      <c r="AW1056" s="70"/>
      <c r="AX1056" s="70"/>
      <c r="AY1056" s="70"/>
      <c r="AZ1056" s="70"/>
      <c r="BA1056" s="70"/>
      <c r="BB1056" s="70"/>
      <c r="BC1056" s="70"/>
      <c r="BD1056" s="70"/>
      <c r="BE1056" s="70" t="str">
        <f t="shared" si="867"/>
        <v/>
      </c>
      <c r="BF1056" s="70">
        <v>244</v>
      </c>
      <c r="BG1056" s="70"/>
      <c r="BH1056" s="70"/>
      <c r="BI1056" s="70"/>
      <c r="BJ1056" s="70"/>
      <c r="BK1056" s="70"/>
      <c r="BL1056" s="70"/>
      <c r="BM1056" s="70"/>
      <c r="BN1056" s="70"/>
      <c r="BO1056" s="70"/>
      <c r="BP1056" s="70"/>
      <c r="BQ1056" s="70"/>
      <c r="BR1056" s="70"/>
      <c r="BS1056" s="70"/>
      <c r="BT1056" s="70"/>
      <c r="BU1056" s="70"/>
      <c r="CT1056" s="70"/>
      <c r="CU1056" s="70">
        <f t="shared" si="872"/>
        <v>0</v>
      </c>
      <c r="CV1056" s="70">
        <f t="shared" si="873"/>
        <v>0</v>
      </c>
      <c r="CW1056" s="70"/>
      <c r="CX1056" s="70"/>
      <c r="CY1056" s="70"/>
      <c r="CZ1056" s="70" t="e">
        <f t="shared" si="870"/>
        <v>#VALUE!</v>
      </c>
      <c r="DA1056" s="70" t="e">
        <f t="shared" si="871"/>
        <v>#VALUE!</v>
      </c>
      <c r="DB1056" s="70"/>
      <c r="DC1056" s="70"/>
      <c r="DD1056" s="70"/>
      <c r="DE1056" s="70"/>
      <c r="DF1056" s="70"/>
      <c r="DG1056" s="70"/>
      <c r="DH1056" s="70"/>
      <c r="DI1056" s="70"/>
      <c r="DJ1056" s="70"/>
      <c r="DK1056" s="70"/>
      <c r="DL1056" s="70"/>
      <c r="DM1056" s="70"/>
      <c r="DN1056" s="70"/>
      <c r="DO1056" s="70"/>
      <c r="DP1056" s="70"/>
      <c r="DQ1056" s="70"/>
      <c r="DR1056" s="70"/>
      <c r="DS1056" s="70"/>
      <c r="DT1056" s="70">
        <f t="shared" si="868"/>
        <v>0</v>
      </c>
      <c r="DU1056" s="70">
        <f t="shared" si="869"/>
        <v>0</v>
      </c>
      <c r="DV1056" s="70"/>
      <c r="DW1056" s="70"/>
      <c r="DX1056" s="70"/>
      <c r="DY1056" s="70"/>
      <c r="DZ1056" s="70"/>
      <c r="EA1056" s="70"/>
    </row>
    <row r="1057" spans="18:131" x14ac:dyDescent="0.25">
      <c r="R1057" s="70"/>
      <c r="S1057" s="70"/>
      <c r="T1057" s="99" t="s">
        <v>2255</v>
      </c>
      <c r="U1057" s="146" t="s">
        <v>2256</v>
      </c>
      <c r="V1057" s="70"/>
      <c r="W1057" s="70"/>
      <c r="X1057" s="70"/>
      <c r="Y1057" s="70"/>
      <c r="AG1057" s="135"/>
      <c r="AH1057" s="70"/>
      <c r="AI1057" s="99"/>
      <c r="AJ1057" s="70"/>
      <c r="AK1057" s="70"/>
      <c r="AL1057" s="70"/>
      <c r="AM1057" s="70"/>
      <c r="AN1057" s="70"/>
      <c r="AO1057" s="70"/>
      <c r="AP1057" s="70"/>
      <c r="AQ1057" s="70"/>
      <c r="AR1057" s="70"/>
      <c r="AS1057" s="70"/>
      <c r="AT1057" s="70"/>
      <c r="AU1057" s="70"/>
      <c r="AV1057" s="70"/>
      <c r="AW1057" s="70"/>
      <c r="AX1057" s="70"/>
      <c r="AY1057" s="70"/>
      <c r="AZ1057" s="70"/>
      <c r="BA1057" s="70"/>
      <c r="BB1057" s="70"/>
      <c r="BC1057" s="70"/>
      <c r="BD1057" s="70"/>
      <c r="BE1057" s="70" t="str">
        <f t="shared" si="867"/>
        <v/>
      </c>
      <c r="BF1057" s="70">
        <v>245</v>
      </c>
      <c r="BG1057" s="70"/>
      <c r="BH1057" s="70"/>
      <c r="BI1057" s="70"/>
      <c r="BJ1057" s="70"/>
      <c r="BK1057" s="70"/>
      <c r="BL1057" s="70"/>
      <c r="BM1057" s="70"/>
      <c r="BN1057" s="70"/>
      <c r="BO1057" s="70"/>
      <c r="BP1057" s="70"/>
      <c r="BQ1057" s="70"/>
      <c r="BR1057" s="70"/>
      <c r="BS1057" s="70"/>
      <c r="BT1057" s="70"/>
      <c r="BU1057" s="70"/>
      <c r="CT1057" s="70"/>
      <c r="CU1057" s="70">
        <f t="shared" si="872"/>
        <v>0</v>
      </c>
      <c r="CV1057" s="70">
        <f t="shared" si="873"/>
        <v>0</v>
      </c>
      <c r="CW1057" s="70"/>
      <c r="CX1057" s="70"/>
      <c r="CY1057" s="70"/>
      <c r="CZ1057" s="70" t="e">
        <f t="shared" si="870"/>
        <v>#VALUE!</v>
      </c>
      <c r="DA1057" s="70" t="e">
        <f t="shared" si="871"/>
        <v>#VALUE!</v>
      </c>
      <c r="DB1057" s="70"/>
      <c r="DC1057" s="70"/>
      <c r="DD1057" s="70"/>
      <c r="DE1057" s="70"/>
      <c r="DF1057" s="70"/>
      <c r="DG1057" s="70"/>
      <c r="DH1057" s="70"/>
      <c r="DI1057" s="70"/>
      <c r="DJ1057" s="70"/>
      <c r="DK1057" s="70"/>
      <c r="DL1057" s="70"/>
      <c r="DM1057" s="70"/>
      <c r="DN1057" s="70"/>
      <c r="DO1057" s="70"/>
      <c r="DP1057" s="70"/>
      <c r="DQ1057" s="70"/>
      <c r="DR1057" s="70"/>
      <c r="DS1057" s="70"/>
      <c r="DT1057" s="70">
        <f t="shared" si="868"/>
        <v>0</v>
      </c>
      <c r="DU1057" s="70">
        <f t="shared" si="869"/>
        <v>0</v>
      </c>
      <c r="DV1057" s="70"/>
      <c r="DW1057" s="70"/>
      <c r="DX1057" s="70"/>
      <c r="DY1057" s="70"/>
      <c r="DZ1057" s="70"/>
      <c r="EA1057" s="70"/>
    </row>
    <row r="1058" spans="18:131" x14ac:dyDescent="0.25">
      <c r="R1058" s="70"/>
      <c r="S1058" s="70"/>
      <c r="T1058" s="99" t="s">
        <v>2257</v>
      </c>
      <c r="U1058" s="146" t="s">
        <v>2258</v>
      </c>
      <c r="V1058" s="70"/>
      <c r="W1058" s="70"/>
      <c r="X1058" s="70"/>
      <c r="Y1058" s="70"/>
      <c r="AG1058" s="135"/>
      <c r="AH1058" s="70"/>
      <c r="AI1058" s="99"/>
      <c r="AJ1058" s="70"/>
      <c r="AK1058" s="70"/>
      <c r="AL1058" s="70"/>
      <c r="AM1058" s="70"/>
      <c r="AN1058" s="70"/>
      <c r="AO1058" s="70"/>
      <c r="AP1058" s="70"/>
      <c r="AQ1058" s="70"/>
      <c r="AR1058" s="70"/>
      <c r="AS1058" s="70"/>
      <c r="AT1058" s="70"/>
      <c r="AU1058" s="70"/>
      <c r="AV1058" s="70"/>
      <c r="AW1058" s="70"/>
      <c r="AX1058" s="70"/>
      <c r="AY1058" s="70"/>
      <c r="AZ1058" s="70"/>
      <c r="BA1058" s="70"/>
      <c r="BB1058" s="70"/>
      <c r="BC1058" s="70"/>
      <c r="BD1058" s="70"/>
      <c r="BE1058" s="70" t="str">
        <f t="shared" si="867"/>
        <v/>
      </c>
      <c r="BF1058" s="70">
        <v>246</v>
      </c>
      <c r="BG1058" s="70"/>
      <c r="BH1058" s="70"/>
      <c r="BI1058" s="70"/>
      <c r="BJ1058" s="70"/>
      <c r="BK1058" s="70"/>
      <c r="BL1058" s="70"/>
      <c r="BM1058" s="70"/>
      <c r="BN1058" s="70"/>
      <c r="BO1058" s="70"/>
      <c r="BP1058" s="70"/>
      <c r="BQ1058" s="70"/>
      <c r="BR1058" s="70"/>
      <c r="BS1058" s="70"/>
      <c r="BT1058" s="70"/>
      <c r="BU1058" s="70"/>
      <c r="CT1058" s="70"/>
      <c r="CU1058" s="70">
        <f t="shared" si="872"/>
        <v>0</v>
      </c>
      <c r="CV1058" s="70">
        <f t="shared" si="873"/>
        <v>0</v>
      </c>
      <c r="CW1058" s="70"/>
      <c r="CX1058" s="70"/>
      <c r="CY1058" s="70"/>
      <c r="CZ1058" s="70" t="e">
        <f t="shared" si="870"/>
        <v>#VALUE!</v>
      </c>
      <c r="DA1058" s="70" t="e">
        <f t="shared" si="871"/>
        <v>#VALUE!</v>
      </c>
      <c r="DB1058" s="70"/>
      <c r="DC1058" s="70"/>
      <c r="DD1058" s="70"/>
      <c r="DE1058" s="70"/>
      <c r="DF1058" s="70"/>
      <c r="DG1058" s="70"/>
      <c r="DH1058" s="70"/>
      <c r="DI1058" s="70"/>
      <c r="DJ1058" s="70"/>
      <c r="DK1058" s="70"/>
      <c r="DL1058" s="70"/>
      <c r="DM1058" s="70"/>
      <c r="DN1058" s="70"/>
      <c r="DO1058" s="70"/>
      <c r="DP1058" s="70"/>
      <c r="DQ1058" s="70"/>
      <c r="DR1058" s="70"/>
      <c r="DS1058" s="70"/>
      <c r="DT1058" s="70">
        <f t="shared" si="868"/>
        <v>0</v>
      </c>
      <c r="DU1058" s="70">
        <f t="shared" si="869"/>
        <v>0</v>
      </c>
      <c r="DV1058" s="70"/>
      <c r="DW1058" s="70"/>
      <c r="DX1058" s="70"/>
      <c r="DY1058" s="70"/>
      <c r="DZ1058" s="70"/>
      <c r="EA1058" s="70"/>
    </row>
    <row r="1059" spans="18:131" x14ac:dyDescent="0.25">
      <c r="R1059" s="70"/>
      <c r="S1059" s="70"/>
      <c r="T1059" s="99" t="s">
        <v>2259</v>
      </c>
      <c r="U1059" s="146" t="s">
        <v>2260</v>
      </c>
      <c r="V1059" s="70"/>
      <c r="W1059" s="70"/>
      <c r="X1059" s="70"/>
      <c r="Y1059" s="70"/>
      <c r="AG1059" s="135"/>
      <c r="AH1059" s="70"/>
      <c r="AI1059" s="99"/>
      <c r="AJ1059" s="70"/>
      <c r="AK1059" s="70"/>
      <c r="AL1059" s="70"/>
      <c r="AM1059" s="70"/>
      <c r="AN1059" s="70"/>
      <c r="AO1059" s="70"/>
      <c r="AP1059" s="70"/>
      <c r="AQ1059" s="70"/>
      <c r="AR1059" s="70"/>
      <c r="AS1059" s="70"/>
      <c r="AT1059" s="70"/>
      <c r="AU1059" s="70"/>
      <c r="AV1059" s="70"/>
      <c r="AW1059" s="70"/>
      <c r="AX1059" s="70"/>
      <c r="AY1059" s="70"/>
      <c r="AZ1059" s="70"/>
      <c r="BA1059" s="70"/>
      <c r="BB1059" s="70"/>
      <c r="BC1059" s="70"/>
      <c r="BD1059" s="70"/>
      <c r="BE1059" s="70" t="str">
        <f t="shared" si="867"/>
        <v/>
      </c>
      <c r="BF1059" s="70">
        <v>247</v>
      </c>
      <c r="BG1059" s="70"/>
      <c r="BH1059" s="70"/>
      <c r="BI1059" s="70"/>
      <c r="BJ1059" s="70"/>
      <c r="BK1059" s="70"/>
      <c r="BL1059" s="70"/>
      <c r="BM1059" s="70"/>
      <c r="BN1059" s="70"/>
      <c r="BO1059" s="70"/>
      <c r="BP1059" s="70"/>
      <c r="BQ1059" s="70"/>
      <c r="BR1059" s="70"/>
      <c r="BS1059" s="70"/>
      <c r="BT1059" s="70"/>
      <c r="BU1059" s="70"/>
      <c r="CT1059" s="70"/>
      <c r="CU1059" s="70">
        <f t="shared" si="872"/>
        <v>0</v>
      </c>
      <c r="CV1059" s="70">
        <f t="shared" si="873"/>
        <v>0</v>
      </c>
      <c r="CW1059" s="70"/>
      <c r="CX1059" s="70"/>
      <c r="CY1059" s="70"/>
      <c r="CZ1059" s="70" t="e">
        <f t="shared" si="870"/>
        <v>#VALUE!</v>
      </c>
      <c r="DA1059" s="70" t="e">
        <f t="shared" si="871"/>
        <v>#VALUE!</v>
      </c>
      <c r="DB1059" s="70"/>
      <c r="DC1059" s="70"/>
      <c r="DD1059" s="70"/>
      <c r="DE1059" s="70"/>
      <c r="DF1059" s="70"/>
      <c r="DG1059" s="70"/>
      <c r="DH1059" s="70"/>
      <c r="DI1059" s="70"/>
      <c r="DJ1059" s="70"/>
      <c r="DK1059" s="70"/>
      <c r="DL1059" s="70"/>
      <c r="DM1059" s="70"/>
      <c r="DN1059" s="70"/>
      <c r="DO1059" s="70"/>
      <c r="DP1059" s="70"/>
      <c r="DQ1059" s="70"/>
      <c r="DR1059" s="70"/>
      <c r="DS1059" s="70"/>
      <c r="DT1059" s="70">
        <f t="shared" si="868"/>
        <v>0</v>
      </c>
      <c r="DU1059" s="70">
        <f t="shared" si="869"/>
        <v>0</v>
      </c>
      <c r="DV1059" s="70"/>
      <c r="DW1059" s="70"/>
      <c r="DX1059" s="70"/>
      <c r="DY1059" s="70"/>
      <c r="DZ1059" s="70"/>
      <c r="EA1059" s="70"/>
    </row>
    <row r="1060" spans="18:131" x14ac:dyDescent="0.25">
      <c r="R1060" s="70"/>
      <c r="S1060" s="70"/>
      <c r="T1060" s="99" t="s">
        <v>2261</v>
      </c>
      <c r="U1060" s="146" t="s">
        <v>2262</v>
      </c>
      <c r="V1060" s="70"/>
      <c r="W1060" s="70"/>
      <c r="X1060" s="70"/>
      <c r="Y1060" s="70"/>
      <c r="AG1060" s="135"/>
      <c r="AH1060" s="70"/>
      <c r="AI1060" s="99"/>
      <c r="AJ1060" s="70"/>
      <c r="AK1060" s="70"/>
      <c r="AL1060" s="70"/>
      <c r="AM1060" s="70"/>
      <c r="AN1060" s="70"/>
      <c r="AO1060" s="70"/>
      <c r="AP1060" s="70"/>
      <c r="AQ1060" s="70"/>
      <c r="AR1060" s="70"/>
      <c r="AS1060" s="70"/>
      <c r="AT1060" s="70"/>
      <c r="AU1060" s="70"/>
      <c r="AV1060" s="70"/>
      <c r="AW1060" s="70"/>
      <c r="AX1060" s="70"/>
      <c r="AY1060" s="70"/>
      <c r="AZ1060" s="70"/>
      <c r="BA1060" s="70"/>
      <c r="BB1060" s="70"/>
      <c r="BC1060" s="70"/>
      <c r="BD1060" s="70"/>
      <c r="BE1060" s="70" t="str">
        <f t="shared" si="867"/>
        <v/>
      </c>
      <c r="BF1060" s="70">
        <v>248</v>
      </c>
      <c r="BG1060" s="70"/>
      <c r="BH1060" s="70"/>
      <c r="BI1060" s="70"/>
      <c r="BJ1060" s="70"/>
      <c r="BK1060" s="70"/>
      <c r="BL1060" s="70"/>
      <c r="BM1060" s="70"/>
      <c r="BN1060" s="70"/>
      <c r="BO1060" s="70"/>
      <c r="BP1060" s="70"/>
      <c r="BQ1060" s="70"/>
      <c r="BR1060" s="70"/>
      <c r="BS1060" s="70"/>
      <c r="BT1060" s="70"/>
      <c r="BU1060" s="70"/>
      <c r="CT1060" s="70"/>
      <c r="CU1060" s="70">
        <f t="shared" si="872"/>
        <v>0</v>
      </c>
      <c r="CV1060" s="70">
        <f t="shared" si="873"/>
        <v>0</v>
      </c>
      <c r="CW1060" s="70"/>
      <c r="CX1060" s="70"/>
      <c r="CY1060" s="70"/>
      <c r="CZ1060" s="70" t="e">
        <f t="shared" si="870"/>
        <v>#VALUE!</v>
      </c>
      <c r="DA1060" s="70" t="e">
        <f t="shared" si="871"/>
        <v>#VALUE!</v>
      </c>
      <c r="DB1060" s="70"/>
      <c r="DC1060" s="70"/>
      <c r="DD1060" s="70"/>
      <c r="DE1060" s="70"/>
      <c r="DF1060" s="70"/>
      <c r="DG1060" s="70"/>
      <c r="DH1060" s="70"/>
      <c r="DI1060" s="70"/>
      <c r="DJ1060" s="70"/>
      <c r="DK1060" s="70"/>
      <c r="DL1060" s="70"/>
      <c r="DM1060" s="70"/>
      <c r="DN1060" s="70"/>
      <c r="DO1060" s="70"/>
      <c r="DP1060" s="70"/>
      <c r="DQ1060" s="70"/>
      <c r="DR1060" s="70"/>
      <c r="DS1060" s="70"/>
      <c r="DT1060" s="70">
        <f t="shared" si="868"/>
        <v>0</v>
      </c>
      <c r="DU1060" s="70">
        <f t="shared" si="869"/>
        <v>0</v>
      </c>
      <c r="DV1060" s="70"/>
      <c r="DW1060" s="70"/>
      <c r="DX1060" s="70"/>
      <c r="DY1060" s="70"/>
      <c r="DZ1060" s="70"/>
      <c r="EA1060" s="70"/>
    </row>
    <row r="1061" spans="18:131" x14ac:dyDescent="0.25">
      <c r="R1061" s="70"/>
      <c r="S1061" s="70"/>
      <c r="T1061" s="99" t="s">
        <v>2263</v>
      </c>
      <c r="U1061" s="146" t="s">
        <v>2264</v>
      </c>
      <c r="V1061" s="70"/>
      <c r="W1061" s="70"/>
      <c r="X1061" s="70"/>
      <c r="Y1061" s="70"/>
      <c r="AG1061" s="135"/>
      <c r="AH1061" s="70"/>
      <c r="AI1061" s="99"/>
      <c r="AJ1061" s="70"/>
      <c r="AK1061" s="70"/>
      <c r="AL1061" s="70"/>
      <c r="AM1061" s="70"/>
      <c r="AN1061" s="70"/>
      <c r="AO1061" s="70"/>
      <c r="AP1061" s="70"/>
      <c r="AQ1061" s="70"/>
      <c r="AR1061" s="70"/>
      <c r="AS1061" s="70"/>
      <c r="AT1061" s="70"/>
      <c r="AU1061" s="70"/>
      <c r="AV1061" s="70"/>
      <c r="AW1061" s="70"/>
      <c r="AX1061" s="70"/>
      <c r="AY1061" s="70"/>
      <c r="AZ1061" s="70"/>
      <c r="BA1061" s="70"/>
      <c r="BB1061" s="70"/>
      <c r="BC1061" s="70"/>
      <c r="BD1061" s="70"/>
      <c r="BE1061" s="70" t="str">
        <f t="shared" si="867"/>
        <v/>
      </c>
      <c r="BF1061" s="70">
        <v>249</v>
      </c>
      <c r="BG1061" s="70"/>
      <c r="BH1061" s="70"/>
      <c r="BI1061" s="70"/>
      <c r="BJ1061" s="70"/>
      <c r="BK1061" s="70"/>
      <c r="BL1061" s="70"/>
      <c r="BM1061" s="70"/>
      <c r="BN1061" s="70"/>
      <c r="BO1061" s="70"/>
      <c r="BP1061" s="70"/>
      <c r="BQ1061" s="70"/>
      <c r="BR1061" s="70"/>
      <c r="BS1061" s="70"/>
      <c r="BT1061" s="70"/>
      <c r="BU1061" s="70"/>
      <c r="CT1061" s="70"/>
      <c r="CU1061" s="70">
        <f t="shared" si="872"/>
        <v>0</v>
      </c>
      <c r="CV1061" s="70">
        <f t="shared" si="873"/>
        <v>0</v>
      </c>
      <c r="CW1061" s="70"/>
      <c r="CX1061" s="70"/>
      <c r="CY1061" s="70"/>
      <c r="CZ1061" s="70" t="e">
        <f t="shared" si="870"/>
        <v>#VALUE!</v>
      </c>
      <c r="DA1061" s="70" t="e">
        <f t="shared" si="871"/>
        <v>#VALUE!</v>
      </c>
      <c r="DB1061" s="70"/>
      <c r="DC1061" s="70"/>
      <c r="DD1061" s="70"/>
      <c r="DE1061" s="70"/>
      <c r="DF1061" s="70"/>
      <c r="DG1061" s="70"/>
      <c r="DH1061" s="70"/>
      <c r="DI1061" s="70"/>
      <c r="DJ1061" s="70"/>
      <c r="DK1061" s="70"/>
      <c r="DL1061" s="70"/>
      <c r="DM1061" s="70"/>
      <c r="DN1061" s="70"/>
      <c r="DO1061" s="70"/>
      <c r="DP1061" s="70"/>
      <c r="DQ1061" s="70"/>
      <c r="DR1061" s="70"/>
      <c r="DS1061" s="70"/>
      <c r="DT1061" s="70">
        <f t="shared" si="868"/>
        <v>0</v>
      </c>
      <c r="DU1061" s="70">
        <f t="shared" si="869"/>
        <v>0</v>
      </c>
      <c r="DV1061" s="70"/>
      <c r="DW1061" s="70"/>
      <c r="DX1061" s="70"/>
      <c r="DY1061" s="70"/>
      <c r="DZ1061" s="70"/>
      <c r="EA1061" s="70"/>
    </row>
    <row r="1062" spans="18:131" x14ac:dyDescent="0.25">
      <c r="R1062" s="70"/>
      <c r="S1062" s="70"/>
      <c r="T1062" s="99" t="s">
        <v>2265</v>
      </c>
      <c r="U1062" s="146" t="s">
        <v>2266</v>
      </c>
      <c r="V1062" s="70"/>
      <c r="W1062" s="70"/>
      <c r="X1062" s="70"/>
      <c r="Y1062" s="70"/>
      <c r="AG1062" s="135"/>
      <c r="AH1062" s="70"/>
      <c r="AI1062" s="99"/>
      <c r="AJ1062" s="70"/>
      <c r="AK1062" s="70"/>
      <c r="AL1062" s="70"/>
      <c r="AM1062" s="70"/>
      <c r="AN1062" s="70"/>
      <c r="AO1062" s="70"/>
      <c r="AP1062" s="70"/>
      <c r="AQ1062" s="70"/>
      <c r="AR1062" s="70"/>
      <c r="AS1062" s="70"/>
      <c r="AT1062" s="70"/>
      <c r="AU1062" s="70"/>
      <c r="AV1062" s="70"/>
      <c r="AW1062" s="70"/>
      <c r="AX1062" s="70"/>
      <c r="AY1062" s="70"/>
      <c r="AZ1062" s="70"/>
      <c r="BA1062" s="70"/>
      <c r="BB1062" s="70"/>
      <c r="BC1062" s="70"/>
      <c r="BD1062" s="70"/>
      <c r="BE1062" s="70" t="str">
        <f t="shared" si="867"/>
        <v/>
      </c>
      <c r="BF1062" s="70">
        <v>250</v>
      </c>
      <c r="BG1062" s="70"/>
      <c r="BH1062" s="70"/>
      <c r="BI1062" s="70"/>
      <c r="BJ1062" s="70"/>
      <c r="BK1062" s="70"/>
      <c r="BL1062" s="70"/>
      <c r="BM1062" s="70"/>
      <c r="BN1062" s="70"/>
      <c r="BO1062" s="70"/>
      <c r="BP1062" s="70"/>
      <c r="BQ1062" s="70"/>
      <c r="BR1062" s="70"/>
      <c r="BS1062" s="70"/>
      <c r="BT1062" s="70"/>
      <c r="BU1062" s="70"/>
      <c r="CT1062" s="70"/>
      <c r="CU1062" s="70">
        <f t="shared" si="872"/>
        <v>0</v>
      </c>
      <c r="CV1062" s="70">
        <f t="shared" si="873"/>
        <v>0</v>
      </c>
      <c r="CW1062" s="70"/>
      <c r="CX1062" s="70"/>
      <c r="CY1062" s="70"/>
      <c r="CZ1062" s="70" t="e">
        <f t="shared" si="870"/>
        <v>#VALUE!</v>
      </c>
      <c r="DA1062" s="70" t="e">
        <f t="shared" si="871"/>
        <v>#VALUE!</v>
      </c>
      <c r="DB1062" s="70"/>
      <c r="DC1062" s="70"/>
      <c r="DD1062" s="70"/>
      <c r="DE1062" s="70"/>
      <c r="DF1062" s="70"/>
      <c r="DG1062" s="70"/>
      <c r="DH1062" s="70"/>
      <c r="DI1062" s="70"/>
      <c r="DJ1062" s="70"/>
      <c r="DK1062" s="70"/>
      <c r="DL1062" s="70"/>
      <c r="DM1062" s="70"/>
      <c r="DN1062" s="70"/>
      <c r="DO1062" s="70"/>
      <c r="DP1062" s="70"/>
      <c r="DQ1062" s="70"/>
      <c r="DR1062" s="70"/>
      <c r="DS1062" s="70"/>
      <c r="DT1062" s="70">
        <f t="shared" si="868"/>
        <v>0</v>
      </c>
      <c r="DU1062" s="70">
        <f t="shared" si="869"/>
        <v>0</v>
      </c>
      <c r="DV1062" s="70"/>
      <c r="DW1062" s="70"/>
      <c r="DX1062" s="70"/>
      <c r="DY1062" s="70"/>
      <c r="DZ1062" s="70"/>
      <c r="EA1062" s="70"/>
    </row>
    <row r="1063" spans="18:131" x14ac:dyDescent="0.25">
      <c r="R1063" s="70"/>
      <c r="S1063" s="70"/>
      <c r="T1063" s="99" t="s">
        <v>2267</v>
      </c>
      <c r="U1063" s="146" t="s">
        <v>2268</v>
      </c>
      <c r="V1063" s="70"/>
      <c r="W1063" s="70"/>
      <c r="X1063" s="70"/>
      <c r="Y1063" s="70"/>
      <c r="AG1063" s="135"/>
      <c r="AH1063" s="70"/>
      <c r="AI1063" s="99"/>
      <c r="AJ1063" s="70"/>
      <c r="AK1063" s="70"/>
      <c r="AL1063" s="70"/>
      <c r="AM1063" s="70"/>
      <c r="AN1063" s="70"/>
      <c r="AO1063" s="70"/>
      <c r="AP1063" s="70"/>
      <c r="AQ1063" s="70"/>
      <c r="AR1063" s="70"/>
      <c r="AS1063" s="70"/>
      <c r="AT1063" s="70"/>
      <c r="AU1063" s="70"/>
      <c r="AV1063" s="70"/>
      <c r="AW1063" s="70"/>
      <c r="AX1063" s="70"/>
      <c r="AY1063" s="70"/>
      <c r="AZ1063" s="70"/>
      <c r="BA1063" s="70"/>
      <c r="BB1063" s="70"/>
      <c r="BC1063" s="70"/>
      <c r="BD1063" s="70"/>
      <c r="BE1063" s="70" t="str">
        <f t="shared" si="867"/>
        <v/>
      </c>
      <c r="BF1063" s="70">
        <v>251</v>
      </c>
      <c r="BG1063" s="70"/>
      <c r="BH1063" s="70"/>
      <c r="BI1063" s="70"/>
      <c r="BJ1063" s="70"/>
      <c r="BK1063" s="70"/>
      <c r="BL1063" s="70"/>
      <c r="BM1063" s="70"/>
      <c r="BN1063" s="70"/>
      <c r="BO1063" s="70"/>
      <c r="BP1063" s="70"/>
      <c r="BQ1063" s="70"/>
      <c r="BR1063" s="70"/>
      <c r="BS1063" s="70"/>
      <c r="BT1063" s="70"/>
      <c r="BU1063" s="70"/>
      <c r="CT1063" s="70"/>
      <c r="CU1063" s="70">
        <f t="shared" si="872"/>
        <v>0</v>
      </c>
      <c r="CV1063" s="70">
        <f t="shared" si="873"/>
        <v>0</v>
      </c>
      <c r="CW1063" s="70"/>
      <c r="CX1063" s="70"/>
      <c r="CY1063" s="70"/>
      <c r="CZ1063" s="70" t="e">
        <f t="shared" si="870"/>
        <v>#VALUE!</v>
      </c>
      <c r="DA1063" s="70" t="e">
        <f t="shared" si="871"/>
        <v>#VALUE!</v>
      </c>
      <c r="DB1063" s="70"/>
      <c r="DC1063" s="70"/>
      <c r="DD1063" s="70"/>
      <c r="DE1063" s="70"/>
      <c r="DF1063" s="70"/>
      <c r="DG1063" s="70"/>
      <c r="DH1063" s="70"/>
      <c r="DI1063" s="70"/>
      <c r="DJ1063" s="70"/>
      <c r="DK1063" s="70"/>
      <c r="DL1063" s="70"/>
      <c r="DM1063" s="70"/>
      <c r="DN1063" s="70"/>
      <c r="DO1063" s="70"/>
      <c r="DP1063" s="70"/>
      <c r="DQ1063" s="70"/>
      <c r="DR1063" s="70"/>
      <c r="DS1063" s="70"/>
      <c r="DT1063" s="70">
        <f t="shared" si="868"/>
        <v>0</v>
      </c>
      <c r="DU1063" s="70">
        <f t="shared" si="869"/>
        <v>0</v>
      </c>
      <c r="DV1063" s="70"/>
      <c r="DW1063" s="70"/>
      <c r="DX1063" s="70"/>
      <c r="DY1063" s="70"/>
      <c r="DZ1063" s="70"/>
      <c r="EA1063" s="70"/>
    </row>
    <row r="1064" spans="18:131" x14ac:dyDescent="0.25">
      <c r="R1064" s="70"/>
      <c r="S1064" s="70"/>
      <c r="T1064" s="99" t="s">
        <v>2269</v>
      </c>
      <c r="U1064" s="146" t="s">
        <v>2270</v>
      </c>
      <c r="V1064" s="70"/>
      <c r="W1064" s="70"/>
      <c r="X1064" s="70"/>
      <c r="Y1064" s="70"/>
      <c r="AG1064" s="135"/>
      <c r="AH1064" s="70"/>
      <c r="AI1064" s="99"/>
      <c r="AJ1064" s="70"/>
      <c r="AK1064" s="70"/>
      <c r="AL1064" s="70"/>
      <c r="AM1064" s="70"/>
      <c r="AN1064" s="70"/>
      <c r="AO1064" s="70"/>
      <c r="AP1064" s="70"/>
      <c r="AQ1064" s="70"/>
      <c r="AR1064" s="70"/>
      <c r="AS1064" s="70"/>
      <c r="AT1064" s="70"/>
      <c r="AU1064" s="70"/>
      <c r="AV1064" s="70"/>
      <c r="AW1064" s="70"/>
      <c r="AX1064" s="70"/>
      <c r="AY1064" s="70"/>
      <c r="AZ1064" s="70"/>
      <c r="BA1064" s="70"/>
      <c r="BB1064" s="70"/>
      <c r="BC1064" s="70"/>
      <c r="BD1064" s="70"/>
      <c r="BE1064" s="70" t="str">
        <f t="shared" si="867"/>
        <v/>
      </c>
      <c r="BF1064" s="70">
        <v>252</v>
      </c>
      <c r="BG1064" s="70"/>
      <c r="BH1064" s="70"/>
      <c r="BI1064" s="70"/>
      <c r="BJ1064" s="70"/>
      <c r="BK1064" s="70"/>
      <c r="BL1064" s="70"/>
      <c r="BM1064" s="70"/>
      <c r="BN1064" s="70"/>
      <c r="BO1064" s="70"/>
      <c r="BP1064" s="70"/>
      <c r="BQ1064" s="70"/>
      <c r="BR1064" s="70"/>
      <c r="BS1064" s="70"/>
      <c r="BT1064" s="70"/>
      <c r="BU1064" s="70"/>
      <c r="CT1064" s="70"/>
      <c r="CU1064" s="70">
        <f t="shared" si="872"/>
        <v>0</v>
      </c>
      <c r="CV1064" s="70">
        <f t="shared" si="873"/>
        <v>0</v>
      </c>
      <c r="CW1064" s="70"/>
      <c r="CX1064" s="70"/>
      <c r="CY1064" s="70"/>
      <c r="CZ1064" s="70" t="e">
        <f t="shared" si="870"/>
        <v>#VALUE!</v>
      </c>
      <c r="DA1064" s="70" t="e">
        <f t="shared" si="871"/>
        <v>#VALUE!</v>
      </c>
      <c r="DB1064" s="70"/>
      <c r="DC1064" s="70"/>
      <c r="DD1064" s="70"/>
      <c r="DE1064" s="70"/>
      <c r="DF1064" s="70"/>
      <c r="DG1064" s="70"/>
      <c r="DH1064" s="70"/>
      <c r="DI1064" s="70"/>
      <c r="DJ1064" s="70"/>
      <c r="DK1064" s="70"/>
      <c r="DL1064" s="70"/>
      <c r="DM1064" s="70"/>
      <c r="DN1064" s="70"/>
      <c r="DO1064" s="70"/>
      <c r="DP1064" s="70"/>
      <c r="DQ1064" s="70"/>
      <c r="DR1064" s="70"/>
      <c r="DS1064" s="70"/>
      <c r="DT1064" s="70">
        <f t="shared" si="868"/>
        <v>0</v>
      </c>
      <c r="DU1064" s="70">
        <f t="shared" si="869"/>
        <v>0</v>
      </c>
      <c r="DV1064" s="70"/>
      <c r="DW1064" s="70"/>
      <c r="DX1064" s="70"/>
      <c r="DY1064" s="70"/>
      <c r="DZ1064" s="70"/>
      <c r="EA1064" s="70"/>
    </row>
    <row r="1065" spans="18:131" x14ac:dyDescent="0.25">
      <c r="R1065" s="70"/>
      <c r="S1065" s="70"/>
      <c r="T1065" s="99" t="s">
        <v>2271</v>
      </c>
      <c r="U1065" s="146" t="s">
        <v>2272</v>
      </c>
      <c r="V1065" s="70"/>
      <c r="W1065" s="70"/>
      <c r="X1065" s="70"/>
      <c r="Y1065" s="70"/>
      <c r="AG1065" s="135"/>
      <c r="AH1065" s="70"/>
      <c r="AI1065" s="99"/>
      <c r="AJ1065" s="70"/>
      <c r="AK1065" s="70"/>
      <c r="AL1065" s="70"/>
      <c r="AM1065" s="70"/>
      <c r="AN1065" s="70"/>
      <c r="AO1065" s="70"/>
      <c r="AP1065" s="70"/>
      <c r="AQ1065" s="70"/>
      <c r="AR1065" s="70"/>
      <c r="AS1065" s="70"/>
      <c r="AT1065" s="70"/>
      <c r="AU1065" s="70"/>
      <c r="AV1065" s="70"/>
      <c r="AW1065" s="70"/>
      <c r="AX1065" s="70"/>
      <c r="AY1065" s="70"/>
      <c r="AZ1065" s="70"/>
      <c r="BA1065" s="70"/>
      <c r="BB1065" s="70"/>
      <c r="BC1065" s="70"/>
      <c r="BD1065" s="70"/>
      <c r="BE1065" s="70" t="str">
        <f t="shared" si="867"/>
        <v/>
      </c>
      <c r="BF1065" s="70">
        <v>253</v>
      </c>
      <c r="BG1065" s="70"/>
      <c r="BH1065" s="70"/>
      <c r="BI1065" s="70"/>
      <c r="BJ1065" s="70"/>
      <c r="BK1065" s="70"/>
      <c r="BL1065" s="70"/>
      <c r="BM1065" s="70"/>
      <c r="BN1065" s="70"/>
      <c r="BO1065" s="70"/>
      <c r="BP1065" s="70"/>
      <c r="BQ1065" s="70"/>
      <c r="BR1065" s="70"/>
      <c r="BS1065" s="70"/>
      <c r="BT1065" s="70"/>
      <c r="BU1065" s="70"/>
      <c r="CT1065" s="70"/>
      <c r="CU1065" s="70">
        <f t="shared" si="872"/>
        <v>0</v>
      </c>
      <c r="CV1065" s="70">
        <f t="shared" si="873"/>
        <v>0</v>
      </c>
      <c r="CW1065" s="70"/>
      <c r="CX1065" s="70"/>
      <c r="CY1065" s="70"/>
      <c r="CZ1065" s="70" t="e">
        <f t="shared" si="870"/>
        <v>#VALUE!</v>
      </c>
      <c r="DA1065" s="70" t="e">
        <f t="shared" si="871"/>
        <v>#VALUE!</v>
      </c>
      <c r="DB1065" s="70"/>
      <c r="DC1065" s="70"/>
      <c r="DD1065" s="70"/>
      <c r="DE1065" s="70"/>
      <c r="DF1065" s="70"/>
      <c r="DG1065" s="70"/>
      <c r="DH1065" s="70"/>
      <c r="DI1065" s="70"/>
      <c r="DJ1065" s="70"/>
      <c r="DK1065" s="70"/>
      <c r="DL1065" s="70"/>
      <c r="DM1065" s="70"/>
      <c r="DN1065" s="70"/>
      <c r="DO1065" s="70"/>
      <c r="DP1065" s="70"/>
      <c r="DQ1065" s="70"/>
      <c r="DR1065" s="70"/>
      <c r="DS1065" s="70"/>
      <c r="DT1065" s="70">
        <f t="shared" si="868"/>
        <v>0</v>
      </c>
      <c r="DU1065" s="70">
        <f t="shared" si="869"/>
        <v>0</v>
      </c>
      <c r="DV1065" s="70"/>
      <c r="DW1065" s="70"/>
      <c r="DX1065" s="70"/>
      <c r="DY1065" s="70"/>
      <c r="DZ1065" s="70"/>
      <c r="EA1065" s="70"/>
    </row>
    <row r="1066" spans="18:131" x14ac:dyDescent="0.25">
      <c r="R1066" s="70"/>
      <c r="S1066" s="70"/>
      <c r="T1066" s="99" t="s">
        <v>2273</v>
      </c>
      <c r="U1066" s="146" t="s">
        <v>2274</v>
      </c>
      <c r="V1066" s="70"/>
      <c r="W1066" s="70"/>
      <c r="X1066" s="70"/>
      <c r="Y1066" s="70"/>
      <c r="AG1066" s="135"/>
      <c r="AH1066" s="70"/>
      <c r="AI1066" s="99"/>
      <c r="AJ1066" s="70"/>
      <c r="AK1066" s="70"/>
      <c r="AL1066" s="70"/>
      <c r="AM1066" s="70"/>
      <c r="AN1066" s="70"/>
      <c r="AO1066" s="70"/>
      <c r="AP1066" s="70"/>
      <c r="AQ1066" s="70"/>
      <c r="AR1066" s="70"/>
      <c r="AS1066" s="70"/>
      <c r="AT1066" s="70"/>
      <c r="AU1066" s="70"/>
      <c r="AV1066" s="70"/>
      <c r="AW1066" s="70"/>
      <c r="AX1066" s="70"/>
      <c r="AY1066" s="70"/>
      <c r="AZ1066" s="70"/>
      <c r="BA1066" s="70"/>
      <c r="BB1066" s="70"/>
      <c r="BC1066" s="70"/>
      <c r="BD1066" s="70"/>
      <c r="BE1066" s="70" t="str">
        <f t="shared" si="867"/>
        <v/>
      </c>
      <c r="BF1066" s="70">
        <v>254</v>
      </c>
      <c r="BG1066" s="70"/>
      <c r="BH1066" s="70"/>
      <c r="BI1066" s="70"/>
      <c r="BJ1066" s="70"/>
      <c r="BK1066" s="70"/>
      <c r="BL1066" s="70"/>
      <c r="BM1066" s="70"/>
      <c r="BN1066" s="70"/>
      <c r="BO1066" s="70"/>
      <c r="BP1066" s="70"/>
      <c r="BQ1066" s="70"/>
      <c r="BR1066" s="70"/>
      <c r="BS1066" s="70"/>
      <c r="BT1066" s="70"/>
      <c r="BU1066" s="70"/>
      <c r="CT1066" s="70"/>
      <c r="CU1066" s="70">
        <f t="shared" si="872"/>
        <v>0</v>
      </c>
      <c r="CV1066" s="70">
        <f t="shared" si="873"/>
        <v>0</v>
      </c>
      <c r="CW1066" s="70"/>
      <c r="CX1066" s="70"/>
      <c r="CY1066" s="70"/>
      <c r="CZ1066" s="70" t="e">
        <f t="shared" si="870"/>
        <v>#VALUE!</v>
      </c>
      <c r="DA1066" s="70" t="e">
        <f t="shared" si="871"/>
        <v>#VALUE!</v>
      </c>
      <c r="DB1066" s="70"/>
      <c r="DC1066" s="70"/>
      <c r="DD1066" s="70"/>
      <c r="DE1066" s="70"/>
      <c r="DF1066" s="70"/>
      <c r="DG1066" s="70"/>
      <c r="DH1066" s="70"/>
      <c r="DI1066" s="70"/>
      <c r="DJ1066" s="70"/>
      <c r="DK1066" s="70"/>
      <c r="DL1066" s="70"/>
      <c r="DM1066" s="70"/>
      <c r="DN1066" s="70"/>
      <c r="DO1066" s="70"/>
      <c r="DP1066" s="70"/>
      <c r="DQ1066" s="70"/>
      <c r="DR1066" s="70"/>
      <c r="DS1066" s="70"/>
      <c r="DT1066" s="70">
        <f t="shared" si="868"/>
        <v>0</v>
      </c>
      <c r="DU1066" s="70">
        <f t="shared" si="869"/>
        <v>0</v>
      </c>
      <c r="DV1066" s="70"/>
      <c r="DW1066" s="70"/>
      <c r="DX1066" s="70"/>
      <c r="DY1066" s="70"/>
      <c r="DZ1066" s="70"/>
      <c r="EA1066" s="70"/>
    </row>
    <row r="1067" spans="18:131" x14ac:dyDescent="0.25">
      <c r="R1067" s="70"/>
      <c r="S1067" s="70"/>
      <c r="T1067" s="99" t="s">
        <v>2275</v>
      </c>
      <c r="U1067" s="146" t="s">
        <v>2276</v>
      </c>
      <c r="V1067" s="70"/>
      <c r="W1067" s="70"/>
      <c r="X1067" s="70"/>
      <c r="Y1067" s="70"/>
      <c r="AG1067" s="135"/>
      <c r="AH1067" s="70"/>
      <c r="AI1067" s="99"/>
      <c r="AJ1067" s="70"/>
      <c r="AK1067" s="70"/>
      <c r="AL1067" s="70"/>
      <c r="AM1067" s="70"/>
      <c r="AN1067" s="70"/>
      <c r="AO1067" s="70"/>
      <c r="AP1067" s="70"/>
      <c r="AQ1067" s="70"/>
      <c r="AR1067" s="70"/>
      <c r="AS1067" s="70"/>
      <c r="AT1067" s="70"/>
      <c r="AU1067" s="70"/>
      <c r="AV1067" s="70"/>
      <c r="AW1067" s="70"/>
      <c r="AX1067" s="70"/>
      <c r="AY1067" s="70"/>
      <c r="AZ1067" s="70"/>
      <c r="BA1067" s="70"/>
      <c r="BB1067" s="70"/>
      <c r="BC1067" s="70"/>
      <c r="BD1067" s="70"/>
      <c r="BE1067" s="70" t="str">
        <f t="shared" si="867"/>
        <v/>
      </c>
      <c r="BF1067" s="70">
        <v>255</v>
      </c>
      <c r="BG1067" s="70"/>
      <c r="BH1067" s="70"/>
      <c r="BI1067" s="70"/>
      <c r="BJ1067" s="70"/>
      <c r="BK1067" s="70"/>
      <c r="BL1067" s="70"/>
      <c r="BM1067" s="70"/>
      <c r="BN1067" s="70"/>
      <c r="BO1067" s="70"/>
      <c r="BP1067" s="70"/>
      <c r="BQ1067" s="70"/>
      <c r="BR1067" s="70"/>
      <c r="BS1067" s="70"/>
      <c r="BT1067" s="70"/>
      <c r="BU1067" s="70"/>
      <c r="CT1067" s="70"/>
      <c r="CU1067" s="70">
        <f t="shared" si="872"/>
        <v>0</v>
      </c>
      <c r="CV1067" s="70">
        <f t="shared" si="873"/>
        <v>0</v>
      </c>
      <c r="CW1067" s="70"/>
      <c r="CX1067" s="70"/>
      <c r="CY1067" s="70"/>
      <c r="CZ1067" s="70" t="e">
        <f t="shared" si="870"/>
        <v>#VALUE!</v>
      </c>
      <c r="DA1067" s="70" t="e">
        <f t="shared" si="871"/>
        <v>#VALUE!</v>
      </c>
      <c r="DB1067" s="70"/>
      <c r="DC1067" s="70"/>
      <c r="DD1067" s="70"/>
      <c r="DE1067" s="70"/>
      <c r="DF1067" s="70"/>
      <c r="DG1067" s="70"/>
      <c r="DH1067" s="70"/>
      <c r="DI1067" s="70"/>
      <c r="DJ1067" s="70"/>
      <c r="DK1067" s="70"/>
      <c r="DL1067" s="70"/>
      <c r="DM1067" s="70"/>
      <c r="DN1067" s="70"/>
      <c r="DO1067" s="70"/>
      <c r="DP1067" s="70"/>
      <c r="DQ1067" s="70"/>
      <c r="DR1067" s="70"/>
      <c r="DS1067" s="70"/>
      <c r="DT1067" s="70">
        <f t="shared" si="868"/>
        <v>0</v>
      </c>
      <c r="DU1067" s="70">
        <f t="shared" si="869"/>
        <v>0</v>
      </c>
      <c r="DV1067" s="70"/>
      <c r="DW1067" s="70"/>
      <c r="DX1067" s="70"/>
      <c r="DY1067" s="70"/>
      <c r="DZ1067" s="70"/>
      <c r="EA1067" s="70"/>
    </row>
    <row r="1068" spans="18:131" x14ac:dyDescent="0.25">
      <c r="R1068" s="70"/>
      <c r="S1068" s="70"/>
      <c r="T1068" s="99" t="s">
        <v>2277</v>
      </c>
      <c r="U1068" s="146" t="s">
        <v>2278</v>
      </c>
      <c r="V1068" s="70"/>
      <c r="W1068" s="70"/>
      <c r="X1068" s="70"/>
      <c r="Y1068" s="70"/>
      <c r="AG1068" s="135"/>
      <c r="AH1068" s="70"/>
      <c r="AI1068" s="99"/>
      <c r="AJ1068" s="70"/>
      <c r="AK1068" s="70"/>
      <c r="AL1068" s="70"/>
      <c r="AM1068" s="70"/>
      <c r="AN1068" s="70"/>
      <c r="AO1068" s="70"/>
      <c r="AP1068" s="70"/>
      <c r="AQ1068" s="70"/>
      <c r="AR1068" s="70"/>
      <c r="AS1068" s="70"/>
      <c r="AT1068" s="70"/>
      <c r="AU1068" s="70"/>
      <c r="AV1068" s="70"/>
      <c r="AW1068" s="70"/>
      <c r="AX1068" s="70"/>
      <c r="AY1068" s="70"/>
      <c r="AZ1068" s="70"/>
      <c r="BA1068" s="70"/>
      <c r="BB1068" s="70"/>
      <c r="BC1068" s="70"/>
      <c r="BD1068" s="70"/>
      <c r="BE1068" s="70" t="str">
        <f t="shared" si="867"/>
        <v/>
      </c>
      <c r="BF1068" s="70">
        <v>256</v>
      </c>
      <c r="BG1068" s="70"/>
      <c r="BH1068" s="70"/>
      <c r="BI1068" s="70"/>
      <c r="BJ1068" s="70"/>
      <c r="BK1068" s="70"/>
      <c r="BL1068" s="70"/>
      <c r="BM1068" s="70"/>
      <c r="BN1068" s="70"/>
      <c r="BO1068" s="70"/>
      <c r="BP1068" s="70"/>
      <c r="BQ1068" s="70"/>
      <c r="BR1068" s="70"/>
      <c r="BS1068" s="70"/>
      <c r="BT1068" s="70"/>
      <c r="BU1068" s="70"/>
      <c r="CT1068" s="70"/>
      <c r="CU1068" s="70">
        <f t="shared" si="872"/>
        <v>0</v>
      </c>
      <c r="CV1068" s="70">
        <f t="shared" si="873"/>
        <v>0</v>
      </c>
      <c r="CW1068" s="70"/>
      <c r="CX1068" s="70"/>
      <c r="CY1068" s="70"/>
      <c r="CZ1068" s="70" t="e">
        <f t="shared" si="870"/>
        <v>#VALUE!</v>
      </c>
      <c r="DA1068" s="70" t="e">
        <f t="shared" si="871"/>
        <v>#VALUE!</v>
      </c>
      <c r="DB1068" s="70"/>
      <c r="DC1068" s="70"/>
      <c r="DD1068" s="70"/>
      <c r="DE1068" s="70"/>
      <c r="DF1068" s="70"/>
      <c r="DG1068" s="70"/>
      <c r="DH1068" s="70"/>
      <c r="DI1068" s="70"/>
      <c r="DJ1068" s="70"/>
      <c r="DK1068" s="70"/>
      <c r="DL1068" s="70"/>
      <c r="DM1068" s="70"/>
      <c r="DN1068" s="70"/>
      <c r="DO1068" s="70"/>
      <c r="DP1068" s="70"/>
      <c r="DQ1068" s="70"/>
      <c r="DR1068" s="70"/>
      <c r="DS1068" s="70"/>
      <c r="DT1068" s="70">
        <f t="shared" si="868"/>
        <v>0</v>
      </c>
      <c r="DU1068" s="70">
        <f t="shared" si="869"/>
        <v>0</v>
      </c>
      <c r="DV1068" s="70"/>
      <c r="DW1068" s="70"/>
      <c r="DX1068" s="70"/>
      <c r="DY1068" s="70"/>
      <c r="DZ1068" s="70"/>
      <c r="EA1068" s="70"/>
    </row>
    <row r="1069" spans="18:131" x14ac:dyDescent="0.25">
      <c r="R1069" s="70"/>
      <c r="S1069" s="70"/>
      <c r="T1069" s="99" t="s">
        <v>2279</v>
      </c>
      <c r="U1069" s="146" t="s">
        <v>2280</v>
      </c>
      <c r="V1069" s="70"/>
      <c r="W1069" s="70"/>
      <c r="X1069" s="70"/>
      <c r="Y1069" s="70"/>
      <c r="AG1069" s="135"/>
      <c r="AH1069" s="70"/>
      <c r="AI1069" s="99"/>
      <c r="AJ1069" s="70"/>
      <c r="AK1069" s="70"/>
      <c r="AL1069" s="70"/>
      <c r="AM1069" s="70"/>
      <c r="AN1069" s="70"/>
      <c r="AO1069" s="70"/>
      <c r="AP1069" s="70"/>
      <c r="AQ1069" s="70"/>
      <c r="AR1069" s="70"/>
      <c r="AS1069" s="70"/>
      <c r="AT1069" s="70"/>
      <c r="AU1069" s="70"/>
      <c r="AV1069" s="70"/>
      <c r="AW1069" s="70"/>
      <c r="AX1069" s="70"/>
      <c r="AY1069" s="70"/>
      <c r="AZ1069" s="70"/>
      <c r="BA1069" s="70"/>
      <c r="BB1069" s="70"/>
      <c r="BC1069" s="70"/>
      <c r="BD1069" s="70"/>
      <c r="BE1069" s="70" t="str">
        <f t="shared" ref="BE1069:BE1132" si="874">IF(ISERR(LEFT(F268,SEARCH("/",F268,1)-1)),"",LEFT(F268,SEARCH("/",F268,1)-1))</f>
        <v/>
      </c>
      <c r="BF1069" s="70">
        <v>257</v>
      </c>
      <c r="BG1069" s="70"/>
      <c r="BH1069" s="70"/>
      <c r="BI1069" s="70"/>
      <c r="BJ1069" s="70"/>
      <c r="BK1069" s="70"/>
      <c r="BL1069" s="70"/>
      <c r="BM1069" s="70"/>
      <c r="BN1069" s="70"/>
      <c r="BO1069" s="70"/>
      <c r="BP1069" s="70"/>
      <c r="BQ1069" s="70"/>
      <c r="BR1069" s="70"/>
      <c r="BS1069" s="70"/>
      <c r="BT1069" s="70"/>
      <c r="BU1069" s="70"/>
      <c r="CT1069" s="70"/>
      <c r="CU1069" s="70">
        <f t="shared" si="872"/>
        <v>0</v>
      </c>
      <c r="CV1069" s="70">
        <f t="shared" si="873"/>
        <v>0</v>
      </c>
      <c r="CW1069" s="70"/>
      <c r="CX1069" s="70"/>
      <c r="CY1069" s="70"/>
      <c r="CZ1069" s="70" t="e">
        <f t="shared" si="870"/>
        <v>#VALUE!</v>
      </c>
      <c r="DA1069" s="70" t="e">
        <f t="shared" si="871"/>
        <v>#VALUE!</v>
      </c>
      <c r="DB1069" s="70"/>
      <c r="DC1069" s="70"/>
      <c r="DD1069" s="70"/>
      <c r="DE1069" s="70"/>
      <c r="DF1069" s="70"/>
      <c r="DG1069" s="70"/>
      <c r="DH1069" s="70"/>
      <c r="DI1069" s="70"/>
      <c r="DJ1069" s="70"/>
      <c r="DK1069" s="70"/>
      <c r="DL1069" s="70"/>
      <c r="DM1069" s="70"/>
      <c r="DN1069" s="70"/>
      <c r="DO1069" s="70"/>
      <c r="DP1069" s="70"/>
      <c r="DQ1069" s="70"/>
      <c r="DR1069" s="70"/>
      <c r="DS1069" s="70"/>
      <c r="DT1069" s="70">
        <f t="shared" si="868"/>
        <v>0</v>
      </c>
      <c r="DU1069" s="70">
        <f t="shared" si="869"/>
        <v>0</v>
      </c>
      <c r="DV1069" s="70"/>
      <c r="DW1069" s="70"/>
      <c r="DX1069" s="70"/>
      <c r="DY1069" s="70"/>
      <c r="DZ1069" s="70"/>
      <c r="EA1069" s="70"/>
    </row>
    <row r="1070" spans="18:131" x14ac:dyDescent="0.25">
      <c r="R1070" s="70"/>
      <c r="S1070" s="70"/>
      <c r="T1070" s="99" t="s">
        <v>2281</v>
      </c>
      <c r="U1070" s="146" t="s">
        <v>2282</v>
      </c>
      <c r="V1070" s="70"/>
      <c r="W1070" s="70"/>
      <c r="X1070" s="70"/>
      <c r="Y1070" s="70"/>
      <c r="AG1070" s="135"/>
      <c r="AH1070" s="70"/>
      <c r="AI1070" s="99"/>
      <c r="AJ1070" s="70"/>
      <c r="AK1070" s="70"/>
      <c r="AL1070" s="70"/>
      <c r="AM1070" s="70"/>
      <c r="AN1070" s="70"/>
      <c r="AO1070" s="70"/>
      <c r="AP1070" s="70"/>
      <c r="AQ1070" s="70"/>
      <c r="AR1070" s="70"/>
      <c r="AS1070" s="70"/>
      <c r="AT1070" s="70"/>
      <c r="AU1070" s="70"/>
      <c r="AV1070" s="70"/>
      <c r="AW1070" s="70"/>
      <c r="AX1070" s="70"/>
      <c r="AY1070" s="70"/>
      <c r="AZ1070" s="70"/>
      <c r="BA1070" s="70"/>
      <c r="BB1070" s="70"/>
      <c r="BC1070" s="70"/>
      <c r="BD1070" s="70"/>
      <c r="BE1070" s="70" t="str">
        <f t="shared" si="874"/>
        <v/>
      </c>
      <c r="BF1070" s="70">
        <v>258</v>
      </c>
      <c r="BG1070" s="70"/>
      <c r="BH1070" s="70"/>
      <c r="BI1070" s="70"/>
      <c r="BJ1070" s="70"/>
      <c r="BK1070" s="70"/>
      <c r="BL1070" s="70"/>
      <c r="BM1070" s="70"/>
      <c r="BN1070" s="70"/>
      <c r="BO1070" s="70"/>
      <c r="BP1070" s="70"/>
      <c r="BQ1070" s="70"/>
      <c r="BR1070" s="70"/>
      <c r="BS1070" s="70"/>
      <c r="BT1070" s="70"/>
      <c r="BU1070" s="70"/>
      <c r="CT1070" s="70"/>
      <c r="CU1070" s="70">
        <f t="shared" si="872"/>
        <v>0</v>
      </c>
      <c r="CV1070" s="70">
        <f t="shared" si="873"/>
        <v>0</v>
      </c>
      <c r="CW1070" s="70"/>
      <c r="CX1070" s="70"/>
      <c r="CY1070" s="70"/>
      <c r="CZ1070" s="70" t="e">
        <f t="shared" si="870"/>
        <v>#VALUE!</v>
      </c>
      <c r="DA1070" s="70" t="e">
        <f t="shared" si="871"/>
        <v>#VALUE!</v>
      </c>
      <c r="DB1070" s="70"/>
      <c r="DC1070" s="70"/>
      <c r="DD1070" s="70"/>
      <c r="DE1070" s="70"/>
      <c r="DF1070" s="70"/>
      <c r="DG1070" s="70"/>
      <c r="DH1070" s="70"/>
      <c r="DI1070" s="70"/>
      <c r="DJ1070" s="70"/>
      <c r="DK1070" s="70"/>
      <c r="DL1070" s="70"/>
      <c r="DM1070" s="70"/>
      <c r="DN1070" s="70"/>
      <c r="DO1070" s="70"/>
      <c r="DP1070" s="70"/>
      <c r="DQ1070" s="70"/>
      <c r="DR1070" s="70"/>
      <c r="DS1070" s="70"/>
      <c r="DT1070" s="70">
        <f t="shared" ref="DT1070:DT1133" si="875">IF(LEFT(N269,13)="oui percement",E269&amp;F269,)</f>
        <v>0</v>
      </c>
      <c r="DU1070" s="70">
        <f t="shared" ref="DU1070:DU1133" si="876">IF(RIGHT(N269,5)="appui",E269&amp;F269,)</f>
        <v>0</v>
      </c>
      <c r="DV1070" s="70"/>
      <c r="DW1070" s="70"/>
      <c r="DX1070" s="70"/>
      <c r="DY1070" s="70"/>
      <c r="DZ1070" s="70"/>
      <c r="EA1070" s="70"/>
    </row>
    <row r="1071" spans="18:131" x14ac:dyDescent="0.25">
      <c r="R1071" s="70"/>
      <c r="S1071" s="70"/>
      <c r="T1071" s="99" t="s">
        <v>2283</v>
      </c>
      <c r="U1071" s="146" t="s">
        <v>2284</v>
      </c>
      <c r="V1071" s="70"/>
      <c r="W1071" s="70"/>
      <c r="X1071" s="70"/>
      <c r="Y1071" s="70"/>
      <c r="AG1071" s="135"/>
      <c r="AH1071" s="70"/>
      <c r="AI1071" s="99"/>
      <c r="AJ1071" s="70"/>
      <c r="AK1071" s="70"/>
      <c r="AL1071" s="70"/>
      <c r="AM1071" s="70"/>
      <c r="AN1071" s="70"/>
      <c r="AO1071" s="70"/>
      <c r="AP1071" s="70"/>
      <c r="AQ1071" s="70"/>
      <c r="AR1071" s="70"/>
      <c r="AS1071" s="70"/>
      <c r="AT1071" s="70"/>
      <c r="AU1071" s="70"/>
      <c r="AV1071" s="70"/>
      <c r="AW1071" s="70"/>
      <c r="AX1071" s="70"/>
      <c r="AY1071" s="70"/>
      <c r="AZ1071" s="70"/>
      <c r="BA1071" s="70"/>
      <c r="BB1071" s="70"/>
      <c r="BC1071" s="70"/>
      <c r="BD1071" s="70"/>
      <c r="BE1071" s="70" t="str">
        <f t="shared" si="874"/>
        <v/>
      </c>
      <c r="BF1071" s="70">
        <v>259</v>
      </c>
      <c r="BG1071" s="70"/>
      <c r="BH1071" s="70"/>
      <c r="BI1071" s="70"/>
      <c r="BJ1071" s="70"/>
      <c r="BK1071" s="70"/>
      <c r="BL1071" s="70"/>
      <c r="BM1071" s="70"/>
      <c r="BN1071" s="70"/>
      <c r="BO1071" s="70"/>
      <c r="BP1071" s="70"/>
      <c r="BQ1071" s="70"/>
      <c r="BR1071" s="70"/>
      <c r="BS1071" s="70"/>
      <c r="BT1071" s="70"/>
      <c r="BU1071" s="70"/>
      <c r="CT1071" s="70"/>
      <c r="CU1071" s="70">
        <f t="shared" si="872"/>
        <v>0</v>
      </c>
      <c r="CV1071" s="70">
        <f t="shared" si="873"/>
        <v>0</v>
      </c>
      <c r="CW1071" s="70"/>
      <c r="CX1071" s="70"/>
      <c r="CY1071" s="70"/>
      <c r="CZ1071" s="70" t="e">
        <f t="shared" si="870"/>
        <v>#VALUE!</v>
      </c>
      <c r="DA1071" s="70" t="e">
        <f t="shared" si="871"/>
        <v>#VALUE!</v>
      </c>
      <c r="DB1071" s="70"/>
      <c r="DC1071" s="70"/>
      <c r="DD1071" s="70"/>
      <c r="DE1071" s="70"/>
      <c r="DF1071" s="70"/>
      <c r="DG1071" s="70"/>
      <c r="DH1071" s="70"/>
      <c r="DI1071" s="70"/>
      <c r="DJ1071" s="70"/>
      <c r="DK1071" s="70"/>
      <c r="DL1071" s="70"/>
      <c r="DM1071" s="70"/>
      <c r="DN1071" s="70"/>
      <c r="DO1071" s="70"/>
      <c r="DP1071" s="70"/>
      <c r="DQ1071" s="70"/>
      <c r="DR1071" s="70"/>
      <c r="DS1071" s="70"/>
      <c r="DT1071" s="70">
        <f t="shared" si="875"/>
        <v>0</v>
      </c>
      <c r="DU1071" s="70">
        <f t="shared" si="876"/>
        <v>0</v>
      </c>
      <c r="DV1071" s="70"/>
      <c r="DW1071" s="70"/>
      <c r="DX1071" s="70"/>
      <c r="DY1071" s="70"/>
      <c r="DZ1071" s="70"/>
      <c r="EA1071" s="70"/>
    </row>
    <row r="1072" spans="18:131" x14ac:dyDescent="0.25">
      <c r="R1072" s="70"/>
      <c r="S1072" s="70"/>
      <c r="T1072" s="99" t="s">
        <v>2285</v>
      </c>
      <c r="U1072" s="146" t="s">
        <v>2286</v>
      </c>
      <c r="V1072" s="70"/>
      <c r="W1072" s="70"/>
      <c r="X1072" s="70"/>
      <c r="Y1072" s="70"/>
      <c r="AG1072" s="135"/>
      <c r="AH1072" s="70"/>
      <c r="AI1072" s="99"/>
      <c r="AJ1072" s="70"/>
      <c r="AK1072" s="70"/>
      <c r="AL1072" s="70"/>
      <c r="AM1072" s="70"/>
      <c r="AN1072" s="70"/>
      <c r="AO1072" s="70"/>
      <c r="AP1072" s="70"/>
      <c r="AQ1072" s="70"/>
      <c r="AR1072" s="70"/>
      <c r="AS1072" s="70"/>
      <c r="AT1072" s="70"/>
      <c r="AU1072" s="70"/>
      <c r="AV1072" s="70"/>
      <c r="AW1072" s="70"/>
      <c r="AX1072" s="70"/>
      <c r="AY1072" s="70"/>
      <c r="AZ1072" s="70"/>
      <c r="BA1072" s="70"/>
      <c r="BB1072" s="70"/>
      <c r="BC1072" s="70"/>
      <c r="BD1072" s="70"/>
      <c r="BE1072" s="70" t="str">
        <f t="shared" si="874"/>
        <v/>
      </c>
      <c r="BF1072" s="70">
        <v>260</v>
      </c>
      <c r="BG1072" s="70"/>
      <c r="BH1072" s="70"/>
      <c r="BI1072" s="70"/>
      <c r="BJ1072" s="70"/>
      <c r="BK1072" s="70"/>
      <c r="BL1072" s="70"/>
      <c r="BM1072" s="70"/>
      <c r="BN1072" s="70"/>
      <c r="BO1072" s="70"/>
      <c r="BP1072" s="70"/>
      <c r="BQ1072" s="70"/>
      <c r="BR1072" s="70"/>
      <c r="BS1072" s="70"/>
      <c r="BT1072" s="70"/>
      <c r="BU1072" s="70"/>
      <c r="CT1072" s="70"/>
      <c r="CU1072" s="70">
        <f t="shared" si="872"/>
        <v>0</v>
      </c>
      <c r="CV1072" s="70">
        <f t="shared" si="873"/>
        <v>0</v>
      </c>
      <c r="CW1072" s="70"/>
      <c r="CX1072" s="70"/>
      <c r="CY1072" s="70"/>
      <c r="CZ1072" s="70" t="e">
        <f t="shared" si="870"/>
        <v>#VALUE!</v>
      </c>
      <c r="DA1072" s="70" t="e">
        <f t="shared" si="871"/>
        <v>#VALUE!</v>
      </c>
      <c r="DB1072" s="70"/>
      <c r="DC1072" s="70"/>
      <c r="DD1072" s="70"/>
      <c r="DE1072" s="70"/>
      <c r="DF1072" s="70"/>
      <c r="DG1072" s="70"/>
      <c r="DH1072" s="70"/>
      <c r="DI1072" s="70"/>
      <c r="DJ1072" s="70"/>
      <c r="DK1072" s="70"/>
      <c r="DL1072" s="70"/>
      <c r="DM1072" s="70"/>
      <c r="DN1072" s="70"/>
      <c r="DO1072" s="70"/>
      <c r="DP1072" s="70"/>
      <c r="DQ1072" s="70"/>
      <c r="DR1072" s="70"/>
      <c r="DS1072" s="70"/>
      <c r="DT1072" s="70">
        <f t="shared" si="875"/>
        <v>0</v>
      </c>
      <c r="DU1072" s="70">
        <f t="shared" si="876"/>
        <v>0</v>
      </c>
      <c r="DV1072" s="70"/>
      <c r="DW1072" s="70"/>
      <c r="DX1072" s="70"/>
      <c r="DY1072" s="70"/>
      <c r="DZ1072" s="70"/>
      <c r="EA1072" s="70"/>
    </row>
    <row r="1073" spans="18:131" x14ac:dyDescent="0.25">
      <c r="R1073" s="70"/>
      <c r="S1073" s="70"/>
      <c r="T1073" s="99" t="s">
        <v>2287</v>
      </c>
      <c r="U1073" s="146" t="s">
        <v>2288</v>
      </c>
      <c r="V1073" s="70"/>
      <c r="W1073" s="70"/>
      <c r="X1073" s="70"/>
      <c r="Y1073" s="70"/>
      <c r="AG1073" s="135"/>
      <c r="AH1073" s="70"/>
      <c r="AI1073" s="99"/>
      <c r="AJ1073" s="70"/>
      <c r="AK1073" s="70"/>
      <c r="AL1073" s="70"/>
      <c r="AM1073" s="70"/>
      <c r="AN1073" s="70"/>
      <c r="AO1073" s="70"/>
      <c r="AP1073" s="70"/>
      <c r="AQ1073" s="70"/>
      <c r="AR1073" s="70"/>
      <c r="AS1073" s="70"/>
      <c r="AT1073" s="70"/>
      <c r="AU1073" s="70"/>
      <c r="AV1073" s="70"/>
      <c r="AW1073" s="70"/>
      <c r="AX1073" s="70"/>
      <c r="AY1073" s="70"/>
      <c r="AZ1073" s="70"/>
      <c r="BA1073" s="70"/>
      <c r="BB1073" s="70"/>
      <c r="BC1073" s="70"/>
      <c r="BD1073" s="70"/>
      <c r="BE1073" s="70" t="str">
        <f t="shared" si="874"/>
        <v/>
      </c>
      <c r="BF1073" s="70">
        <v>261</v>
      </c>
      <c r="BG1073" s="70"/>
      <c r="BH1073" s="70"/>
      <c r="BI1073" s="70"/>
      <c r="BJ1073" s="70"/>
      <c r="BK1073" s="70"/>
      <c r="BL1073" s="70"/>
      <c r="BM1073" s="70"/>
      <c r="BN1073" s="70"/>
      <c r="BO1073" s="70"/>
      <c r="BP1073" s="70"/>
      <c r="BQ1073" s="70"/>
      <c r="BR1073" s="70"/>
      <c r="BS1073" s="70"/>
      <c r="BT1073" s="70"/>
      <c r="BU1073" s="70"/>
      <c r="CT1073" s="70"/>
      <c r="CU1073" s="70">
        <f t="shared" si="872"/>
        <v>0</v>
      </c>
      <c r="CV1073" s="70">
        <f t="shared" si="873"/>
        <v>0</v>
      </c>
      <c r="CW1073" s="70"/>
      <c r="CX1073" s="70"/>
      <c r="CY1073" s="70"/>
      <c r="CZ1073" s="70" t="e">
        <f t="shared" si="870"/>
        <v>#VALUE!</v>
      </c>
      <c r="DA1073" s="70" t="e">
        <f t="shared" si="871"/>
        <v>#VALUE!</v>
      </c>
      <c r="DB1073" s="70"/>
      <c r="DC1073" s="70"/>
      <c r="DD1073" s="70"/>
      <c r="DE1073" s="70"/>
      <c r="DF1073" s="70"/>
      <c r="DG1073" s="70"/>
      <c r="DH1073" s="70"/>
      <c r="DI1073" s="70"/>
      <c r="DJ1073" s="70"/>
      <c r="DK1073" s="70"/>
      <c r="DL1073" s="70"/>
      <c r="DM1073" s="70"/>
      <c r="DN1073" s="70"/>
      <c r="DO1073" s="70"/>
      <c r="DP1073" s="70"/>
      <c r="DQ1073" s="70"/>
      <c r="DR1073" s="70"/>
      <c r="DS1073" s="70"/>
      <c r="DT1073" s="70">
        <f t="shared" si="875"/>
        <v>0</v>
      </c>
      <c r="DU1073" s="70">
        <f t="shared" si="876"/>
        <v>0</v>
      </c>
      <c r="DV1073" s="70"/>
      <c r="DW1073" s="70"/>
      <c r="DX1073" s="70"/>
      <c r="DY1073" s="70"/>
      <c r="DZ1073" s="70"/>
      <c r="EA1073" s="70"/>
    </row>
    <row r="1074" spans="18:131" x14ac:dyDescent="0.25">
      <c r="R1074" s="70"/>
      <c r="S1074" s="70"/>
      <c r="T1074" s="99" t="s">
        <v>2289</v>
      </c>
      <c r="U1074" s="146" t="s">
        <v>2290</v>
      </c>
      <c r="V1074" s="70"/>
      <c r="W1074" s="70"/>
      <c r="X1074" s="70"/>
      <c r="Y1074" s="70"/>
      <c r="AG1074" s="135"/>
      <c r="AH1074" s="70"/>
      <c r="AI1074" s="99"/>
      <c r="AJ1074" s="70"/>
      <c r="AK1074" s="70"/>
      <c r="AL1074" s="70"/>
      <c r="AM1074" s="70"/>
      <c r="AN1074" s="70"/>
      <c r="AO1074" s="70"/>
      <c r="AP1074" s="70"/>
      <c r="AQ1074" s="70"/>
      <c r="AR1074" s="70"/>
      <c r="AS1074" s="70"/>
      <c r="AT1074" s="70"/>
      <c r="AU1074" s="70"/>
      <c r="AV1074" s="70"/>
      <c r="AW1074" s="70"/>
      <c r="AX1074" s="70"/>
      <c r="AY1074" s="70"/>
      <c r="AZ1074" s="70"/>
      <c r="BA1074" s="70"/>
      <c r="BB1074" s="70"/>
      <c r="BC1074" s="70"/>
      <c r="BD1074" s="70"/>
      <c r="BE1074" s="70" t="str">
        <f t="shared" si="874"/>
        <v/>
      </c>
      <c r="BF1074" s="70">
        <v>262</v>
      </c>
      <c r="BG1074" s="70"/>
      <c r="BH1074" s="70"/>
      <c r="BI1074" s="70"/>
      <c r="BJ1074" s="70"/>
      <c r="BK1074" s="70"/>
      <c r="BL1074" s="70"/>
      <c r="BM1074" s="70"/>
      <c r="BN1074" s="70"/>
      <c r="BO1074" s="70"/>
      <c r="BP1074" s="70"/>
      <c r="BQ1074" s="70"/>
      <c r="BR1074" s="70"/>
      <c r="BS1074" s="70"/>
      <c r="BT1074" s="70"/>
      <c r="BU1074" s="70"/>
      <c r="CT1074" s="70"/>
      <c r="CU1074" s="70">
        <f t="shared" si="872"/>
        <v>0</v>
      </c>
      <c r="CV1074" s="70">
        <f t="shared" si="873"/>
        <v>0</v>
      </c>
      <c r="CW1074" s="70"/>
      <c r="CX1074" s="70"/>
      <c r="CY1074" s="70"/>
      <c r="CZ1074" s="70" t="e">
        <f t="shared" si="870"/>
        <v>#VALUE!</v>
      </c>
      <c r="DA1074" s="70" t="e">
        <f t="shared" si="871"/>
        <v>#VALUE!</v>
      </c>
      <c r="DB1074" s="70"/>
      <c r="DC1074" s="70"/>
      <c r="DD1074" s="70"/>
      <c r="DE1074" s="70"/>
      <c r="DF1074" s="70"/>
      <c r="DG1074" s="70"/>
      <c r="DH1074" s="70"/>
      <c r="DI1074" s="70"/>
      <c r="DJ1074" s="70"/>
      <c r="DK1074" s="70"/>
      <c r="DL1074" s="70"/>
      <c r="DM1074" s="70"/>
      <c r="DN1074" s="70"/>
      <c r="DO1074" s="70"/>
      <c r="DP1074" s="70"/>
      <c r="DQ1074" s="70"/>
      <c r="DR1074" s="70"/>
      <c r="DS1074" s="70"/>
      <c r="DT1074" s="70">
        <f t="shared" si="875"/>
        <v>0</v>
      </c>
      <c r="DU1074" s="70">
        <f t="shared" si="876"/>
        <v>0</v>
      </c>
      <c r="DV1074" s="70"/>
      <c r="DW1074" s="70"/>
      <c r="DX1074" s="70"/>
      <c r="DY1074" s="70"/>
      <c r="DZ1074" s="70"/>
      <c r="EA1074" s="70"/>
    </row>
    <row r="1075" spans="18:131" x14ac:dyDescent="0.25">
      <c r="R1075" s="70"/>
      <c r="S1075" s="70"/>
      <c r="T1075" s="99" t="s">
        <v>2291</v>
      </c>
      <c r="U1075" s="146" t="s">
        <v>2292</v>
      </c>
      <c r="V1075" s="70"/>
      <c r="W1075" s="70"/>
      <c r="X1075" s="70"/>
      <c r="Y1075" s="70"/>
      <c r="AG1075" s="135"/>
      <c r="AH1075" s="70"/>
      <c r="AI1075" s="99"/>
      <c r="AJ1075" s="70"/>
      <c r="AK1075" s="70"/>
      <c r="AL1075" s="70"/>
      <c r="AM1075" s="70"/>
      <c r="AN1075" s="70"/>
      <c r="AO1075" s="70"/>
      <c r="AP1075" s="70"/>
      <c r="AQ1075" s="70"/>
      <c r="AR1075" s="70"/>
      <c r="AS1075" s="70"/>
      <c r="AT1075" s="70"/>
      <c r="AU1075" s="70"/>
      <c r="AV1075" s="70"/>
      <c r="AW1075" s="70"/>
      <c r="AX1075" s="70"/>
      <c r="AY1075" s="70"/>
      <c r="AZ1075" s="70"/>
      <c r="BA1075" s="70"/>
      <c r="BB1075" s="70"/>
      <c r="BC1075" s="70"/>
      <c r="BD1075" s="70"/>
      <c r="BE1075" s="70" t="str">
        <f t="shared" si="874"/>
        <v/>
      </c>
      <c r="BF1075" s="70">
        <v>263</v>
      </c>
      <c r="BG1075" s="70"/>
      <c r="BH1075" s="70"/>
      <c r="BI1075" s="70"/>
      <c r="BJ1075" s="70"/>
      <c r="BK1075" s="70"/>
      <c r="BL1075" s="70"/>
      <c r="BM1075" s="70"/>
      <c r="BN1075" s="70"/>
      <c r="BO1075" s="70"/>
      <c r="BP1075" s="70"/>
      <c r="BQ1075" s="70"/>
      <c r="BR1075" s="70"/>
      <c r="BS1075" s="70"/>
      <c r="BT1075" s="70"/>
      <c r="BU1075" s="70"/>
      <c r="CT1075" s="70"/>
      <c r="CU1075" s="70">
        <f t="shared" si="872"/>
        <v>0</v>
      </c>
      <c r="CV1075" s="70">
        <f t="shared" si="873"/>
        <v>0</v>
      </c>
      <c r="CW1075" s="70"/>
      <c r="CX1075" s="70"/>
      <c r="CY1075" s="70"/>
      <c r="CZ1075" s="70" t="e">
        <f t="shared" si="870"/>
        <v>#VALUE!</v>
      </c>
      <c r="DA1075" s="70" t="e">
        <f t="shared" si="871"/>
        <v>#VALUE!</v>
      </c>
      <c r="DB1075" s="70"/>
      <c r="DC1075" s="70"/>
      <c r="DD1075" s="70"/>
      <c r="DE1075" s="70"/>
      <c r="DF1075" s="70"/>
      <c r="DG1075" s="70"/>
      <c r="DH1075" s="70"/>
      <c r="DI1075" s="70"/>
      <c r="DJ1075" s="70"/>
      <c r="DK1075" s="70"/>
      <c r="DL1075" s="70"/>
      <c r="DM1075" s="70"/>
      <c r="DN1075" s="70"/>
      <c r="DO1075" s="70"/>
      <c r="DP1075" s="70"/>
      <c r="DQ1075" s="70"/>
      <c r="DR1075" s="70"/>
      <c r="DS1075" s="70"/>
      <c r="DT1075" s="70">
        <f t="shared" si="875"/>
        <v>0</v>
      </c>
      <c r="DU1075" s="70">
        <f t="shared" si="876"/>
        <v>0</v>
      </c>
      <c r="DV1075" s="70"/>
      <c r="DW1075" s="70"/>
      <c r="DX1075" s="70"/>
      <c r="DY1075" s="70"/>
      <c r="DZ1075" s="70"/>
      <c r="EA1075" s="70"/>
    </row>
    <row r="1076" spans="18:131" x14ac:dyDescent="0.25">
      <c r="R1076" s="70"/>
      <c r="S1076" s="70"/>
      <c r="T1076" s="99" t="s">
        <v>2293</v>
      </c>
      <c r="U1076" s="146" t="s">
        <v>2294</v>
      </c>
      <c r="V1076" s="70"/>
      <c r="W1076" s="70"/>
      <c r="X1076" s="70"/>
      <c r="Y1076" s="70"/>
      <c r="AG1076" s="135"/>
      <c r="AH1076" s="70"/>
      <c r="AI1076" s="99"/>
      <c r="AJ1076" s="70"/>
      <c r="AK1076" s="70"/>
      <c r="AL1076" s="70"/>
      <c r="AM1076" s="70"/>
      <c r="AN1076" s="70"/>
      <c r="AO1076" s="70"/>
      <c r="AP1076" s="70"/>
      <c r="AQ1076" s="70"/>
      <c r="AR1076" s="70"/>
      <c r="AS1076" s="70"/>
      <c r="AT1076" s="70"/>
      <c r="AU1076" s="70"/>
      <c r="AV1076" s="70"/>
      <c r="AW1076" s="70"/>
      <c r="AX1076" s="70"/>
      <c r="AY1076" s="70"/>
      <c r="AZ1076" s="70"/>
      <c r="BA1076" s="70"/>
      <c r="BB1076" s="70"/>
      <c r="BC1076" s="70"/>
      <c r="BD1076" s="70"/>
      <c r="BE1076" s="70" t="str">
        <f t="shared" si="874"/>
        <v/>
      </c>
      <c r="BF1076" s="70">
        <v>264</v>
      </c>
      <c r="BG1076" s="70"/>
      <c r="BH1076" s="70"/>
      <c r="BI1076" s="70"/>
      <c r="BJ1076" s="70"/>
      <c r="BK1076" s="70"/>
      <c r="BL1076" s="70"/>
      <c r="BM1076" s="70"/>
      <c r="BN1076" s="70"/>
      <c r="BO1076" s="70"/>
      <c r="BP1076" s="70"/>
      <c r="BQ1076" s="70"/>
      <c r="BR1076" s="70"/>
      <c r="BS1076" s="70"/>
      <c r="BT1076" s="70"/>
      <c r="BU1076" s="70"/>
      <c r="CT1076" s="70"/>
      <c r="CU1076" s="70">
        <f t="shared" si="872"/>
        <v>0</v>
      </c>
      <c r="CV1076" s="70">
        <f t="shared" si="873"/>
        <v>0</v>
      </c>
      <c r="CW1076" s="70"/>
      <c r="CX1076" s="70"/>
      <c r="CY1076" s="70"/>
      <c r="CZ1076" s="70" t="e">
        <f t="shared" si="870"/>
        <v>#VALUE!</v>
      </c>
      <c r="DA1076" s="70" t="e">
        <f t="shared" si="871"/>
        <v>#VALUE!</v>
      </c>
      <c r="DB1076" s="70"/>
      <c r="DC1076" s="70"/>
      <c r="DD1076" s="70"/>
      <c r="DE1076" s="70"/>
      <c r="DF1076" s="70"/>
      <c r="DG1076" s="70"/>
      <c r="DH1076" s="70"/>
      <c r="DI1076" s="70"/>
      <c r="DJ1076" s="70"/>
      <c r="DK1076" s="70"/>
      <c r="DL1076" s="70"/>
      <c r="DM1076" s="70"/>
      <c r="DN1076" s="70"/>
      <c r="DO1076" s="70"/>
      <c r="DP1076" s="70"/>
      <c r="DQ1076" s="70"/>
      <c r="DR1076" s="70"/>
      <c r="DS1076" s="70"/>
      <c r="DT1076" s="70">
        <f t="shared" si="875"/>
        <v>0</v>
      </c>
      <c r="DU1076" s="70">
        <f t="shared" si="876"/>
        <v>0</v>
      </c>
      <c r="DV1076" s="70"/>
      <c r="DW1076" s="70"/>
      <c r="DX1076" s="70"/>
      <c r="DY1076" s="70"/>
      <c r="DZ1076" s="70"/>
      <c r="EA1076" s="70"/>
    </row>
    <row r="1077" spans="18:131" x14ac:dyDescent="0.25">
      <c r="R1077" s="70"/>
      <c r="S1077" s="70"/>
      <c r="T1077" s="99" t="s">
        <v>2295</v>
      </c>
      <c r="U1077" s="146" t="s">
        <v>2296</v>
      </c>
      <c r="V1077" s="70"/>
      <c r="W1077" s="70"/>
      <c r="X1077" s="70"/>
      <c r="Y1077" s="70"/>
      <c r="AG1077" s="135"/>
      <c r="AH1077" s="70"/>
      <c r="AI1077" s="99"/>
      <c r="AJ1077" s="70"/>
      <c r="AK1077" s="70"/>
      <c r="AL1077" s="70"/>
      <c r="AM1077" s="70"/>
      <c r="AN1077" s="70"/>
      <c r="AO1077" s="70"/>
      <c r="AP1077" s="70"/>
      <c r="AQ1077" s="70"/>
      <c r="AR1077" s="70"/>
      <c r="AS1077" s="70"/>
      <c r="AT1077" s="70"/>
      <c r="AU1077" s="70"/>
      <c r="AV1077" s="70"/>
      <c r="AW1077" s="70"/>
      <c r="AX1077" s="70"/>
      <c r="AY1077" s="70"/>
      <c r="AZ1077" s="70"/>
      <c r="BA1077" s="70"/>
      <c r="BB1077" s="70"/>
      <c r="BC1077" s="70"/>
      <c r="BD1077" s="70"/>
      <c r="BE1077" s="70" t="str">
        <f t="shared" si="874"/>
        <v/>
      </c>
      <c r="BF1077" s="70">
        <v>265</v>
      </c>
      <c r="BG1077" s="70"/>
      <c r="BH1077" s="70"/>
      <c r="BI1077" s="70"/>
      <c r="BJ1077" s="70"/>
      <c r="BK1077" s="70"/>
      <c r="BL1077" s="70"/>
      <c r="BM1077" s="70"/>
      <c r="BN1077" s="70"/>
      <c r="BO1077" s="70"/>
      <c r="BP1077" s="70"/>
      <c r="BQ1077" s="70"/>
      <c r="BR1077" s="70"/>
      <c r="BS1077" s="70"/>
      <c r="BT1077" s="70"/>
      <c r="BU1077" s="70"/>
      <c r="CT1077" s="70"/>
      <c r="CU1077" s="70">
        <f t="shared" si="872"/>
        <v>0</v>
      </c>
      <c r="CV1077" s="70">
        <f t="shared" si="873"/>
        <v>0</v>
      </c>
      <c r="CW1077" s="70"/>
      <c r="CX1077" s="70"/>
      <c r="CY1077" s="70"/>
      <c r="CZ1077" s="70" t="e">
        <f t="shared" si="870"/>
        <v>#VALUE!</v>
      </c>
      <c r="DA1077" s="70" t="e">
        <f t="shared" si="871"/>
        <v>#VALUE!</v>
      </c>
      <c r="DB1077" s="70"/>
      <c r="DC1077" s="70"/>
      <c r="DD1077" s="70"/>
      <c r="DE1077" s="70"/>
      <c r="DF1077" s="70"/>
      <c r="DG1077" s="70"/>
      <c r="DH1077" s="70"/>
      <c r="DI1077" s="70"/>
      <c r="DJ1077" s="70"/>
      <c r="DK1077" s="70"/>
      <c r="DL1077" s="70"/>
      <c r="DM1077" s="70"/>
      <c r="DN1077" s="70"/>
      <c r="DO1077" s="70"/>
      <c r="DP1077" s="70"/>
      <c r="DQ1077" s="70"/>
      <c r="DR1077" s="70"/>
      <c r="DS1077" s="70"/>
      <c r="DT1077" s="70">
        <f t="shared" si="875"/>
        <v>0</v>
      </c>
      <c r="DU1077" s="70">
        <f t="shared" si="876"/>
        <v>0</v>
      </c>
      <c r="DV1077" s="70"/>
      <c r="DW1077" s="70"/>
      <c r="DX1077" s="70"/>
      <c r="DY1077" s="70"/>
      <c r="DZ1077" s="70"/>
      <c r="EA1077" s="70"/>
    </row>
    <row r="1078" spans="18:131" x14ac:dyDescent="0.25">
      <c r="R1078" s="70"/>
      <c r="S1078" s="70"/>
      <c r="T1078" s="99" t="s">
        <v>2297</v>
      </c>
      <c r="U1078" s="146" t="s">
        <v>2298</v>
      </c>
      <c r="V1078" s="70"/>
      <c r="W1078" s="70"/>
      <c r="X1078" s="70"/>
      <c r="Y1078" s="70"/>
      <c r="AG1078" s="135"/>
      <c r="AH1078" s="70"/>
      <c r="AI1078" s="99"/>
      <c r="AJ1078" s="70"/>
      <c r="AK1078" s="70"/>
      <c r="AL1078" s="70"/>
      <c r="AM1078" s="70"/>
      <c r="AN1078" s="70"/>
      <c r="AO1078" s="70"/>
      <c r="AP1078" s="70"/>
      <c r="AQ1078" s="70"/>
      <c r="AR1078" s="70"/>
      <c r="AS1078" s="70"/>
      <c r="AT1078" s="70"/>
      <c r="AU1078" s="70"/>
      <c r="AV1078" s="70"/>
      <c r="AW1078" s="70"/>
      <c r="AX1078" s="70"/>
      <c r="AY1078" s="70"/>
      <c r="AZ1078" s="70"/>
      <c r="BA1078" s="70"/>
      <c r="BB1078" s="70"/>
      <c r="BC1078" s="70"/>
      <c r="BD1078" s="70"/>
      <c r="BE1078" s="70" t="str">
        <f t="shared" si="874"/>
        <v/>
      </c>
      <c r="BF1078" s="70">
        <v>266</v>
      </c>
      <c r="BG1078" s="70"/>
      <c r="BH1078" s="70"/>
      <c r="BI1078" s="70"/>
      <c r="BJ1078" s="70"/>
      <c r="BK1078" s="70"/>
      <c r="BL1078" s="70"/>
      <c r="BM1078" s="70"/>
      <c r="BN1078" s="70"/>
      <c r="BO1078" s="70"/>
      <c r="BP1078" s="70"/>
      <c r="BQ1078" s="70"/>
      <c r="BR1078" s="70"/>
      <c r="BS1078" s="70"/>
      <c r="BT1078" s="70"/>
      <c r="BU1078" s="70"/>
      <c r="CT1078" s="70"/>
      <c r="CU1078" s="70">
        <f t="shared" si="872"/>
        <v>0</v>
      </c>
      <c r="CV1078" s="70">
        <f t="shared" si="873"/>
        <v>0</v>
      </c>
      <c r="CW1078" s="70"/>
      <c r="CX1078" s="70"/>
      <c r="CY1078" s="70"/>
      <c r="CZ1078" s="70" t="e">
        <f t="shared" si="870"/>
        <v>#VALUE!</v>
      </c>
      <c r="DA1078" s="70" t="e">
        <f t="shared" si="871"/>
        <v>#VALUE!</v>
      </c>
      <c r="DB1078" s="70"/>
      <c r="DC1078" s="70"/>
      <c r="DD1078" s="70"/>
      <c r="DE1078" s="70"/>
      <c r="DF1078" s="70"/>
      <c r="DG1078" s="70"/>
      <c r="DH1078" s="70"/>
      <c r="DI1078" s="70"/>
      <c r="DJ1078" s="70"/>
      <c r="DK1078" s="70"/>
      <c r="DL1078" s="70"/>
      <c r="DM1078" s="70"/>
      <c r="DN1078" s="70"/>
      <c r="DO1078" s="70"/>
      <c r="DP1078" s="70"/>
      <c r="DQ1078" s="70"/>
      <c r="DR1078" s="70"/>
      <c r="DS1078" s="70"/>
      <c r="DT1078" s="70">
        <f t="shared" si="875"/>
        <v>0</v>
      </c>
      <c r="DU1078" s="70">
        <f t="shared" si="876"/>
        <v>0</v>
      </c>
      <c r="DV1078" s="70"/>
      <c r="DW1078" s="70"/>
      <c r="DX1078" s="70"/>
      <c r="DY1078" s="70"/>
      <c r="DZ1078" s="70"/>
      <c r="EA1078" s="70"/>
    </row>
    <row r="1079" spans="18:131" x14ac:dyDescent="0.25">
      <c r="R1079" s="70"/>
      <c r="S1079" s="70"/>
      <c r="T1079" s="99" t="s">
        <v>2299</v>
      </c>
      <c r="U1079" s="146" t="s">
        <v>2300</v>
      </c>
      <c r="V1079" s="70"/>
      <c r="W1079" s="70"/>
      <c r="X1079" s="70"/>
      <c r="Y1079" s="70"/>
      <c r="AG1079" s="135"/>
      <c r="AH1079" s="70"/>
      <c r="AI1079" s="99"/>
      <c r="AJ1079" s="70"/>
      <c r="AK1079" s="70"/>
      <c r="AL1079" s="70"/>
      <c r="AM1079" s="70"/>
      <c r="AN1079" s="70"/>
      <c r="AO1079" s="70"/>
      <c r="AP1079" s="70"/>
      <c r="AQ1079" s="70"/>
      <c r="AR1079" s="70"/>
      <c r="AS1079" s="70"/>
      <c r="AT1079" s="70"/>
      <c r="AU1079" s="70"/>
      <c r="AV1079" s="70"/>
      <c r="AW1079" s="70"/>
      <c r="AX1079" s="70"/>
      <c r="AY1079" s="70"/>
      <c r="AZ1079" s="70"/>
      <c r="BA1079" s="70"/>
      <c r="BB1079" s="70"/>
      <c r="BC1079" s="70"/>
      <c r="BD1079" s="70"/>
      <c r="BE1079" s="70" t="str">
        <f t="shared" si="874"/>
        <v/>
      </c>
      <c r="BF1079" s="70">
        <v>267</v>
      </c>
      <c r="BG1079" s="70"/>
      <c r="BH1079" s="70"/>
      <c r="BI1079" s="70"/>
      <c r="BJ1079" s="70"/>
      <c r="BK1079" s="70"/>
      <c r="BL1079" s="70"/>
      <c r="BM1079" s="70"/>
      <c r="BN1079" s="70"/>
      <c r="BO1079" s="70"/>
      <c r="BP1079" s="70"/>
      <c r="BQ1079" s="70"/>
      <c r="BR1079" s="70"/>
      <c r="BS1079" s="70"/>
      <c r="BT1079" s="70"/>
      <c r="BU1079" s="70"/>
      <c r="CT1079" s="70"/>
      <c r="CU1079" s="70">
        <f t="shared" si="872"/>
        <v>0</v>
      </c>
      <c r="CV1079" s="70">
        <f t="shared" si="873"/>
        <v>0</v>
      </c>
      <c r="CW1079" s="70"/>
      <c r="CX1079" s="70"/>
      <c r="CY1079" s="70"/>
      <c r="CZ1079" s="70" t="e">
        <f t="shared" si="870"/>
        <v>#VALUE!</v>
      </c>
      <c r="DA1079" s="70" t="e">
        <f t="shared" si="871"/>
        <v>#VALUE!</v>
      </c>
      <c r="DB1079" s="70"/>
      <c r="DC1079" s="70"/>
      <c r="DD1079" s="70"/>
      <c r="DE1079" s="70"/>
      <c r="DF1079" s="70"/>
      <c r="DG1079" s="70"/>
      <c r="DH1079" s="70"/>
      <c r="DI1079" s="70"/>
      <c r="DJ1079" s="70"/>
      <c r="DK1079" s="70"/>
      <c r="DL1079" s="70"/>
      <c r="DM1079" s="70"/>
      <c r="DN1079" s="70"/>
      <c r="DO1079" s="70"/>
      <c r="DP1079" s="70"/>
      <c r="DQ1079" s="70"/>
      <c r="DR1079" s="70"/>
      <c r="DS1079" s="70"/>
      <c r="DT1079" s="70">
        <f t="shared" si="875"/>
        <v>0</v>
      </c>
      <c r="DU1079" s="70">
        <f t="shared" si="876"/>
        <v>0</v>
      </c>
      <c r="DV1079" s="70"/>
      <c r="DW1079" s="70"/>
      <c r="DX1079" s="70"/>
      <c r="DY1079" s="70"/>
      <c r="DZ1079" s="70"/>
      <c r="EA1079" s="70"/>
    </row>
    <row r="1080" spans="18:131" x14ac:dyDescent="0.25">
      <c r="R1080" s="70"/>
      <c r="S1080" s="70"/>
      <c r="T1080" s="99" t="s">
        <v>2301</v>
      </c>
      <c r="U1080" s="146" t="s">
        <v>2302</v>
      </c>
      <c r="V1080" s="70"/>
      <c r="W1080" s="70"/>
      <c r="X1080" s="70"/>
      <c r="Y1080" s="70"/>
      <c r="AG1080" s="135"/>
      <c r="AH1080" s="70"/>
      <c r="AI1080" s="99"/>
      <c r="AJ1080" s="70"/>
      <c r="AK1080" s="70"/>
      <c r="AL1080" s="70"/>
      <c r="AM1080" s="70"/>
      <c r="AN1080" s="70"/>
      <c r="AO1080" s="70"/>
      <c r="AP1080" s="70"/>
      <c r="AQ1080" s="70"/>
      <c r="AR1080" s="70"/>
      <c r="AS1080" s="70"/>
      <c r="AT1080" s="70"/>
      <c r="AU1080" s="70"/>
      <c r="AV1080" s="70"/>
      <c r="AW1080" s="70"/>
      <c r="AX1080" s="70"/>
      <c r="AY1080" s="70"/>
      <c r="AZ1080" s="70"/>
      <c r="BA1080" s="70"/>
      <c r="BB1080" s="70"/>
      <c r="BC1080" s="70"/>
      <c r="BD1080" s="70"/>
      <c r="BE1080" s="70" t="str">
        <f t="shared" si="874"/>
        <v/>
      </c>
      <c r="BF1080" s="70">
        <v>268</v>
      </c>
      <c r="BG1080" s="70"/>
      <c r="BH1080" s="70"/>
      <c r="BI1080" s="70"/>
      <c r="BJ1080" s="70"/>
      <c r="BK1080" s="70"/>
      <c r="BL1080" s="70"/>
      <c r="BM1080" s="70"/>
      <c r="BN1080" s="70"/>
      <c r="BO1080" s="70"/>
      <c r="BP1080" s="70"/>
      <c r="BQ1080" s="70"/>
      <c r="BR1080" s="70"/>
      <c r="BS1080" s="70"/>
      <c r="BT1080" s="70"/>
      <c r="BU1080" s="70"/>
      <c r="CT1080" s="70"/>
      <c r="CU1080" s="70">
        <f t="shared" si="872"/>
        <v>0</v>
      </c>
      <c r="CV1080" s="70">
        <f t="shared" si="873"/>
        <v>0</v>
      </c>
      <c r="CW1080" s="70"/>
      <c r="CX1080" s="70"/>
      <c r="CY1080" s="70"/>
      <c r="CZ1080" s="70" t="e">
        <f t="shared" si="870"/>
        <v>#VALUE!</v>
      </c>
      <c r="DA1080" s="70" t="e">
        <f t="shared" si="871"/>
        <v>#VALUE!</v>
      </c>
      <c r="DB1080" s="70"/>
      <c r="DC1080" s="70"/>
      <c r="DD1080" s="70"/>
      <c r="DE1080" s="70"/>
      <c r="DF1080" s="70"/>
      <c r="DG1080" s="70"/>
      <c r="DH1080" s="70"/>
      <c r="DI1080" s="70"/>
      <c r="DJ1080" s="70"/>
      <c r="DK1080" s="70"/>
      <c r="DL1080" s="70"/>
      <c r="DM1080" s="70"/>
      <c r="DN1080" s="70"/>
      <c r="DO1080" s="70"/>
      <c r="DP1080" s="70"/>
      <c r="DQ1080" s="70"/>
      <c r="DR1080" s="70"/>
      <c r="DS1080" s="70"/>
      <c r="DT1080" s="70">
        <f t="shared" si="875"/>
        <v>0</v>
      </c>
      <c r="DU1080" s="70">
        <f t="shared" si="876"/>
        <v>0</v>
      </c>
      <c r="DV1080" s="70"/>
      <c r="DW1080" s="70"/>
      <c r="DX1080" s="70"/>
      <c r="DY1080" s="70"/>
      <c r="DZ1080" s="70"/>
      <c r="EA1080" s="70"/>
    </row>
    <row r="1081" spans="18:131" x14ac:dyDescent="0.25">
      <c r="R1081" s="70"/>
      <c r="S1081" s="70"/>
      <c r="T1081" s="99" t="s">
        <v>2303</v>
      </c>
      <c r="U1081" s="146" t="s">
        <v>2304</v>
      </c>
      <c r="V1081" s="70"/>
      <c r="W1081" s="70"/>
      <c r="X1081" s="70"/>
      <c r="Y1081" s="70"/>
      <c r="AG1081" s="135"/>
      <c r="AH1081" s="70"/>
      <c r="AI1081" s="99"/>
      <c r="AJ1081" s="70"/>
      <c r="AK1081" s="70"/>
      <c r="AL1081" s="70"/>
      <c r="AM1081" s="70"/>
      <c r="AN1081" s="70"/>
      <c r="AO1081" s="70"/>
      <c r="AP1081" s="70"/>
      <c r="AQ1081" s="70"/>
      <c r="AR1081" s="70"/>
      <c r="AS1081" s="70"/>
      <c r="AT1081" s="70"/>
      <c r="AU1081" s="70"/>
      <c r="AV1081" s="70"/>
      <c r="AW1081" s="70"/>
      <c r="AX1081" s="70"/>
      <c r="AY1081" s="70"/>
      <c r="AZ1081" s="70"/>
      <c r="BA1081" s="70"/>
      <c r="BB1081" s="70"/>
      <c r="BC1081" s="70"/>
      <c r="BD1081" s="70"/>
      <c r="BE1081" s="70" t="str">
        <f t="shared" si="874"/>
        <v/>
      </c>
      <c r="BF1081" s="70">
        <v>269</v>
      </c>
      <c r="BG1081" s="70"/>
      <c r="BH1081" s="70"/>
      <c r="BI1081" s="70"/>
      <c r="BJ1081" s="70"/>
      <c r="BK1081" s="70"/>
      <c r="BL1081" s="70"/>
      <c r="BM1081" s="70"/>
      <c r="BN1081" s="70"/>
      <c r="BO1081" s="70"/>
      <c r="BP1081" s="70"/>
      <c r="BQ1081" s="70"/>
      <c r="BR1081" s="70"/>
      <c r="BS1081" s="70"/>
      <c r="BT1081" s="70"/>
      <c r="BU1081" s="70"/>
      <c r="CT1081" s="70"/>
      <c r="CU1081" s="70">
        <f t="shared" si="872"/>
        <v>0</v>
      </c>
      <c r="CV1081" s="70">
        <f t="shared" si="873"/>
        <v>0</v>
      </c>
      <c r="CW1081" s="70"/>
      <c r="CX1081" s="70"/>
      <c r="CY1081" s="70"/>
      <c r="CZ1081" s="70" t="e">
        <f t="shared" si="870"/>
        <v>#VALUE!</v>
      </c>
      <c r="DA1081" s="70" t="e">
        <f t="shared" si="871"/>
        <v>#VALUE!</v>
      </c>
      <c r="DB1081" s="70"/>
      <c r="DC1081" s="70"/>
      <c r="DD1081" s="70"/>
      <c r="DE1081" s="70"/>
      <c r="DF1081" s="70"/>
      <c r="DG1081" s="70"/>
      <c r="DH1081" s="70"/>
      <c r="DI1081" s="70"/>
      <c r="DJ1081" s="70"/>
      <c r="DK1081" s="70"/>
      <c r="DL1081" s="70"/>
      <c r="DM1081" s="70"/>
      <c r="DN1081" s="70"/>
      <c r="DO1081" s="70"/>
      <c r="DP1081" s="70"/>
      <c r="DQ1081" s="70"/>
      <c r="DR1081" s="70"/>
      <c r="DS1081" s="70"/>
      <c r="DT1081" s="70">
        <f t="shared" si="875"/>
        <v>0</v>
      </c>
      <c r="DU1081" s="70">
        <f t="shared" si="876"/>
        <v>0</v>
      </c>
      <c r="DV1081" s="70"/>
      <c r="DW1081" s="70"/>
      <c r="DX1081" s="70"/>
      <c r="DY1081" s="70"/>
      <c r="DZ1081" s="70"/>
      <c r="EA1081" s="70"/>
    </row>
    <row r="1082" spans="18:131" x14ac:dyDescent="0.25">
      <c r="R1082" s="70"/>
      <c r="S1082" s="70"/>
      <c r="T1082" s="99" t="s">
        <v>2305</v>
      </c>
      <c r="U1082" s="146" t="s">
        <v>2306</v>
      </c>
      <c r="V1082" s="70"/>
      <c r="W1082" s="70"/>
      <c r="X1082" s="70"/>
      <c r="Y1082" s="70"/>
      <c r="AG1082" s="135"/>
      <c r="AH1082" s="70"/>
      <c r="AI1082" s="99"/>
      <c r="AJ1082" s="70"/>
      <c r="AK1082" s="70"/>
      <c r="AL1082" s="70"/>
      <c r="AM1082" s="70"/>
      <c r="AN1082" s="70"/>
      <c r="AO1082" s="70"/>
      <c r="AP1082" s="70"/>
      <c r="AQ1082" s="70"/>
      <c r="AR1082" s="70"/>
      <c r="AS1082" s="70"/>
      <c r="AT1082" s="70"/>
      <c r="AU1082" s="70"/>
      <c r="AV1082" s="70"/>
      <c r="AW1082" s="70"/>
      <c r="AX1082" s="70"/>
      <c r="AY1082" s="70"/>
      <c r="AZ1082" s="70"/>
      <c r="BA1082" s="70"/>
      <c r="BB1082" s="70"/>
      <c r="BC1082" s="70"/>
      <c r="BD1082" s="70"/>
      <c r="BE1082" s="70" t="str">
        <f t="shared" si="874"/>
        <v/>
      </c>
      <c r="BF1082" s="70">
        <v>270</v>
      </c>
      <c r="BG1082" s="70"/>
      <c r="BH1082" s="70"/>
      <c r="BI1082" s="70"/>
      <c r="BJ1082" s="70"/>
      <c r="BK1082" s="70"/>
      <c r="BL1082" s="70"/>
      <c r="BM1082" s="70"/>
      <c r="BN1082" s="70"/>
      <c r="BO1082" s="70"/>
      <c r="BP1082" s="70"/>
      <c r="BQ1082" s="70"/>
      <c r="BR1082" s="70"/>
      <c r="BS1082" s="70"/>
      <c r="BT1082" s="70"/>
      <c r="BU1082" s="70"/>
      <c r="CT1082" s="70"/>
      <c r="CU1082" s="70">
        <f t="shared" si="872"/>
        <v>0</v>
      </c>
      <c r="CV1082" s="70">
        <f t="shared" si="873"/>
        <v>0</v>
      </c>
      <c r="CW1082" s="70"/>
      <c r="CX1082" s="70"/>
      <c r="CY1082" s="70"/>
      <c r="CZ1082" s="70" t="e">
        <f t="shared" si="870"/>
        <v>#VALUE!</v>
      </c>
      <c r="DA1082" s="70" t="e">
        <f t="shared" si="871"/>
        <v>#VALUE!</v>
      </c>
      <c r="DB1082" s="70"/>
      <c r="DC1082" s="70"/>
      <c r="DD1082" s="70"/>
      <c r="DE1082" s="70"/>
      <c r="DF1082" s="70"/>
      <c r="DG1082" s="70"/>
      <c r="DH1082" s="70"/>
      <c r="DI1082" s="70"/>
      <c r="DJ1082" s="70"/>
      <c r="DK1082" s="70"/>
      <c r="DL1082" s="70"/>
      <c r="DM1082" s="70"/>
      <c r="DN1082" s="70"/>
      <c r="DO1082" s="70"/>
      <c r="DP1082" s="70"/>
      <c r="DQ1082" s="70"/>
      <c r="DR1082" s="70"/>
      <c r="DS1082" s="70"/>
      <c r="DT1082" s="70">
        <f t="shared" si="875"/>
        <v>0</v>
      </c>
      <c r="DU1082" s="70">
        <f t="shared" si="876"/>
        <v>0</v>
      </c>
      <c r="DV1082" s="70"/>
      <c r="DW1082" s="70"/>
      <c r="DX1082" s="70"/>
      <c r="DY1082" s="70"/>
      <c r="DZ1082" s="70"/>
      <c r="EA1082" s="70"/>
    </row>
    <row r="1083" spans="18:131" x14ac:dyDescent="0.25">
      <c r="R1083" s="70"/>
      <c r="S1083" s="70"/>
      <c r="T1083" s="99" t="s">
        <v>2307</v>
      </c>
      <c r="U1083" s="146" t="s">
        <v>2308</v>
      </c>
      <c r="V1083" s="70"/>
      <c r="W1083" s="70"/>
      <c r="X1083" s="70"/>
      <c r="Y1083" s="70"/>
      <c r="AG1083" s="135"/>
      <c r="AH1083" s="70"/>
      <c r="AI1083" s="99"/>
      <c r="AJ1083" s="70"/>
      <c r="AK1083" s="70"/>
      <c r="AL1083" s="70"/>
      <c r="AM1083" s="70"/>
      <c r="AN1083" s="70"/>
      <c r="AO1083" s="70"/>
      <c r="AP1083" s="70"/>
      <c r="AQ1083" s="70"/>
      <c r="AR1083" s="70"/>
      <c r="AS1083" s="70"/>
      <c r="AT1083" s="70"/>
      <c r="AU1083" s="70"/>
      <c r="AV1083" s="70"/>
      <c r="AW1083" s="70"/>
      <c r="AX1083" s="70"/>
      <c r="AY1083" s="70"/>
      <c r="AZ1083" s="70"/>
      <c r="BA1083" s="70"/>
      <c r="BB1083" s="70"/>
      <c r="BC1083" s="70"/>
      <c r="BD1083" s="70"/>
      <c r="BE1083" s="70" t="str">
        <f t="shared" si="874"/>
        <v/>
      </c>
      <c r="BF1083" s="70">
        <v>271</v>
      </c>
      <c r="BG1083" s="70"/>
      <c r="BH1083" s="70"/>
      <c r="BI1083" s="70"/>
      <c r="BJ1083" s="70"/>
      <c r="BK1083" s="70"/>
      <c r="BL1083" s="70"/>
      <c r="BM1083" s="70"/>
      <c r="BN1083" s="70"/>
      <c r="BO1083" s="70"/>
      <c r="BP1083" s="70"/>
      <c r="BQ1083" s="70"/>
      <c r="BR1083" s="70"/>
      <c r="BS1083" s="70"/>
      <c r="BT1083" s="70"/>
      <c r="BU1083" s="70"/>
      <c r="CT1083" s="70"/>
      <c r="CU1083" s="70">
        <f t="shared" si="872"/>
        <v>0</v>
      </c>
      <c r="CV1083" s="70">
        <f t="shared" si="873"/>
        <v>0</v>
      </c>
      <c r="CW1083" s="70"/>
      <c r="CX1083" s="70"/>
      <c r="CY1083" s="70"/>
      <c r="CZ1083" s="70" t="e">
        <f t="shared" si="870"/>
        <v>#VALUE!</v>
      </c>
      <c r="DA1083" s="70" t="e">
        <f t="shared" si="871"/>
        <v>#VALUE!</v>
      </c>
      <c r="DB1083" s="70"/>
      <c r="DC1083" s="70"/>
      <c r="DD1083" s="70"/>
      <c r="DE1083" s="70"/>
      <c r="DF1083" s="70"/>
      <c r="DG1083" s="70"/>
      <c r="DH1083" s="70"/>
      <c r="DI1083" s="70"/>
      <c r="DJ1083" s="70"/>
      <c r="DK1083" s="70"/>
      <c r="DL1083" s="70"/>
      <c r="DM1083" s="70"/>
      <c r="DN1083" s="70"/>
      <c r="DO1083" s="70"/>
      <c r="DP1083" s="70"/>
      <c r="DQ1083" s="70"/>
      <c r="DR1083" s="70"/>
      <c r="DS1083" s="70"/>
      <c r="DT1083" s="70">
        <f t="shared" si="875"/>
        <v>0</v>
      </c>
      <c r="DU1083" s="70">
        <f t="shared" si="876"/>
        <v>0</v>
      </c>
      <c r="DV1083" s="70"/>
      <c r="DW1083" s="70"/>
      <c r="DX1083" s="70"/>
      <c r="DY1083" s="70"/>
      <c r="DZ1083" s="70"/>
      <c r="EA1083" s="70"/>
    </row>
    <row r="1084" spans="18:131" x14ac:dyDescent="0.25">
      <c r="R1084" s="70"/>
      <c r="S1084" s="70"/>
      <c r="T1084" s="99" t="s">
        <v>2309</v>
      </c>
      <c r="U1084" s="146" t="s">
        <v>2310</v>
      </c>
      <c r="V1084" s="70"/>
      <c r="W1084" s="70"/>
      <c r="X1084" s="70"/>
      <c r="Y1084" s="70"/>
      <c r="AG1084" s="135"/>
      <c r="AH1084" s="70"/>
      <c r="AI1084" s="99"/>
      <c r="AJ1084" s="70"/>
      <c r="AK1084" s="70"/>
      <c r="AL1084" s="70"/>
      <c r="AM1084" s="70"/>
      <c r="AN1084" s="70"/>
      <c r="AO1084" s="70"/>
      <c r="AP1084" s="70"/>
      <c r="AQ1084" s="70"/>
      <c r="AR1084" s="70"/>
      <c r="AS1084" s="70"/>
      <c r="AT1084" s="70"/>
      <c r="AU1084" s="70"/>
      <c r="AV1084" s="70"/>
      <c r="AW1084" s="70"/>
      <c r="AX1084" s="70"/>
      <c r="AY1084" s="70"/>
      <c r="AZ1084" s="70"/>
      <c r="BA1084" s="70"/>
      <c r="BB1084" s="70"/>
      <c r="BC1084" s="70"/>
      <c r="BD1084" s="70"/>
      <c r="BE1084" s="70" t="str">
        <f t="shared" si="874"/>
        <v/>
      </c>
      <c r="BF1084" s="70">
        <v>272</v>
      </c>
      <c r="BG1084" s="70"/>
      <c r="BH1084" s="70"/>
      <c r="BI1084" s="70"/>
      <c r="BJ1084" s="70"/>
      <c r="BK1084" s="70"/>
      <c r="BL1084" s="70"/>
      <c r="BM1084" s="70"/>
      <c r="BN1084" s="70"/>
      <c r="BO1084" s="70"/>
      <c r="BP1084" s="70"/>
      <c r="BQ1084" s="70"/>
      <c r="BR1084" s="70"/>
      <c r="BS1084" s="70"/>
      <c r="BT1084" s="70"/>
      <c r="BU1084" s="70"/>
      <c r="CT1084" s="70"/>
      <c r="CU1084" s="70">
        <f t="shared" si="872"/>
        <v>0</v>
      </c>
      <c r="CV1084" s="70">
        <f t="shared" si="873"/>
        <v>0</v>
      </c>
      <c r="CW1084" s="70"/>
      <c r="CX1084" s="70"/>
      <c r="CY1084" s="70"/>
      <c r="CZ1084" s="70" t="e">
        <f t="shared" si="870"/>
        <v>#VALUE!</v>
      </c>
      <c r="DA1084" s="70" t="e">
        <f t="shared" si="871"/>
        <v>#VALUE!</v>
      </c>
      <c r="DB1084" s="70"/>
      <c r="DC1084" s="70"/>
      <c r="DD1084" s="70"/>
      <c r="DE1084" s="70"/>
      <c r="DF1084" s="70"/>
      <c r="DG1084" s="70"/>
      <c r="DH1084" s="70"/>
      <c r="DI1084" s="70"/>
      <c r="DJ1084" s="70"/>
      <c r="DK1084" s="70"/>
      <c r="DL1084" s="70"/>
      <c r="DM1084" s="70"/>
      <c r="DN1084" s="70"/>
      <c r="DO1084" s="70"/>
      <c r="DP1084" s="70"/>
      <c r="DQ1084" s="70"/>
      <c r="DR1084" s="70"/>
      <c r="DS1084" s="70"/>
      <c r="DT1084" s="70">
        <f t="shared" si="875"/>
        <v>0</v>
      </c>
      <c r="DU1084" s="70">
        <f t="shared" si="876"/>
        <v>0</v>
      </c>
      <c r="DV1084" s="70"/>
      <c r="DW1084" s="70"/>
      <c r="DX1084" s="70"/>
      <c r="DY1084" s="70"/>
      <c r="DZ1084" s="70"/>
      <c r="EA1084" s="70"/>
    </row>
    <row r="1085" spans="18:131" x14ac:dyDescent="0.25">
      <c r="R1085" s="70"/>
      <c r="S1085" s="70"/>
      <c r="T1085" s="99" t="s">
        <v>2311</v>
      </c>
      <c r="U1085" s="146" t="s">
        <v>2312</v>
      </c>
      <c r="V1085" s="70"/>
      <c r="W1085" s="70"/>
      <c r="X1085" s="70"/>
      <c r="Y1085" s="70"/>
      <c r="AG1085" s="135"/>
      <c r="AH1085" s="70"/>
      <c r="AI1085" s="99"/>
      <c r="AJ1085" s="70"/>
      <c r="AK1085" s="70"/>
      <c r="AL1085" s="70"/>
      <c r="AM1085" s="70"/>
      <c r="AN1085" s="70"/>
      <c r="AO1085" s="70"/>
      <c r="AP1085" s="70"/>
      <c r="AQ1085" s="70"/>
      <c r="AR1085" s="70"/>
      <c r="AS1085" s="70"/>
      <c r="AT1085" s="70"/>
      <c r="AU1085" s="70"/>
      <c r="AV1085" s="70"/>
      <c r="AW1085" s="70"/>
      <c r="AX1085" s="70"/>
      <c r="AY1085" s="70"/>
      <c r="AZ1085" s="70"/>
      <c r="BA1085" s="70"/>
      <c r="BB1085" s="70"/>
      <c r="BC1085" s="70"/>
      <c r="BD1085" s="70"/>
      <c r="BE1085" s="70" t="str">
        <f t="shared" si="874"/>
        <v/>
      </c>
      <c r="BF1085" s="70">
        <v>273</v>
      </c>
      <c r="BG1085" s="70"/>
      <c r="BH1085" s="70"/>
      <c r="BI1085" s="70"/>
      <c r="BJ1085" s="70"/>
      <c r="BK1085" s="70"/>
      <c r="BL1085" s="70"/>
      <c r="BM1085" s="70"/>
      <c r="BN1085" s="70"/>
      <c r="BO1085" s="70"/>
      <c r="BP1085" s="70"/>
      <c r="BQ1085" s="70"/>
      <c r="BR1085" s="70"/>
      <c r="BS1085" s="70"/>
      <c r="BT1085" s="70"/>
      <c r="BU1085" s="70"/>
      <c r="CT1085" s="70"/>
      <c r="CU1085" s="70">
        <f t="shared" si="872"/>
        <v>0</v>
      </c>
      <c r="CV1085" s="70">
        <f t="shared" si="873"/>
        <v>0</v>
      </c>
      <c r="CW1085" s="70"/>
      <c r="CX1085" s="70"/>
      <c r="CY1085" s="70"/>
      <c r="CZ1085" s="70" t="e">
        <f t="shared" si="870"/>
        <v>#VALUE!</v>
      </c>
      <c r="DA1085" s="70" t="e">
        <f t="shared" si="871"/>
        <v>#VALUE!</v>
      </c>
      <c r="DB1085" s="70"/>
      <c r="DC1085" s="70"/>
      <c r="DD1085" s="70"/>
      <c r="DE1085" s="70"/>
      <c r="DF1085" s="70"/>
      <c r="DG1085" s="70"/>
      <c r="DH1085" s="70"/>
      <c r="DI1085" s="70"/>
      <c r="DJ1085" s="70"/>
      <c r="DK1085" s="70"/>
      <c r="DL1085" s="70"/>
      <c r="DM1085" s="70"/>
      <c r="DN1085" s="70"/>
      <c r="DO1085" s="70"/>
      <c r="DP1085" s="70"/>
      <c r="DQ1085" s="70"/>
      <c r="DR1085" s="70"/>
      <c r="DS1085" s="70"/>
      <c r="DT1085" s="70">
        <f t="shared" si="875"/>
        <v>0</v>
      </c>
      <c r="DU1085" s="70">
        <f t="shared" si="876"/>
        <v>0</v>
      </c>
      <c r="DV1085" s="70"/>
      <c r="DW1085" s="70"/>
      <c r="DX1085" s="70"/>
      <c r="DY1085" s="70"/>
      <c r="DZ1085" s="70"/>
      <c r="EA1085" s="70"/>
    </row>
    <row r="1086" spans="18:131" x14ac:dyDescent="0.25">
      <c r="R1086" s="70"/>
      <c r="S1086" s="70"/>
      <c r="T1086" s="99" t="s">
        <v>2313</v>
      </c>
      <c r="U1086" s="146" t="s">
        <v>2314</v>
      </c>
      <c r="V1086" s="70"/>
      <c r="W1086" s="70"/>
      <c r="X1086" s="70"/>
      <c r="Y1086" s="70"/>
      <c r="AG1086" s="135"/>
      <c r="AH1086" s="70"/>
      <c r="AI1086" s="99"/>
      <c r="AJ1086" s="70"/>
      <c r="AK1086" s="70"/>
      <c r="AL1086" s="70"/>
      <c r="AM1086" s="70"/>
      <c r="AN1086" s="70"/>
      <c r="AO1086" s="70"/>
      <c r="AP1086" s="70"/>
      <c r="AQ1086" s="70"/>
      <c r="AR1086" s="70"/>
      <c r="AS1086" s="70"/>
      <c r="AT1086" s="70"/>
      <c r="AU1086" s="70"/>
      <c r="AV1086" s="70"/>
      <c r="AW1086" s="70"/>
      <c r="AX1086" s="70"/>
      <c r="AY1086" s="70"/>
      <c r="AZ1086" s="70"/>
      <c r="BA1086" s="70"/>
      <c r="BB1086" s="70"/>
      <c r="BC1086" s="70"/>
      <c r="BD1086" s="70"/>
      <c r="BE1086" s="70" t="str">
        <f t="shared" si="874"/>
        <v/>
      </c>
      <c r="BF1086" s="70">
        <v>274</v>
      </c>
      <c r="BG1086" s="70"/>
      <c r="BH1086" s="70"/>
      <c r="BI1086" s="70"/>
      <c r="BJ1086" s="70"/>
      <c r="BK1086" s="70"/>
      <c r="BL1086" s="70"/>
      <c r="BM1086" s="70"/>
      <c r="BN1086" s="70"/>
      <c r="BO1086" s="70"/>
      <c r="BP1086" s="70"/>
      <c r="BQ1086" s="70"/>
      <c r="BR1086" s="70"/>
      <c r="BS1086" s="70"/>
      <c r="BT1086" s="70"/>
      <c r="BU1086" s="70"/>
      <c r="CT1086" s="70"/>
      <c r="CU1086" s="70">
        <f t="shared" si="872"/>
        <v>0</v>
      </c>
      <c r="CV1086" s="70">
        <f t="shared" si="873"/>
        <v>0</v>
      </c>
      <c r="CW1086" s="70"/>
      <c r="CX1086" s="70"/>
      <c r="CY1086" s="70"/>
      <c r="CZ1086" s="70" t="e">
        <f t="shared" ref="CZ1086:CZ1149" si="877">TEXT($I$3,"00000")&lt;&gt;MID(F285,1,SEARCH("/",F285)-1)</f>
        <v>#VALUE!</v>
      </c>
      <c r="DA1086" s="70" t="e">
        <f t="shared" ref="DA1086:DA1149" si="878">MID(F285,1,SEARCH("/",F285)-1)</f>
        <v>#VALUE!</v>
      </c>
      <c r="DB1086" s="70"/>
      <c r="DC1086" s="70"/>
      <c r="DD1086" s="70"/>
      <c r="DE1086" s="70"/>
      <c r="DF1086" s="70"/>
      <c r="DG1086" s="70"/>
      <c r="DH1086" s="70"/>
      <c r="DI1086" s="70"/>
      <c r="DJ1086" s="70"/>
      <c r="DK1086" s="70"/>
      <c r="DL1086" s="70"/>
      <c r="DM1086" s="70"/>
      <c r="DN1086" s="70"/>
      <c r="DO1086" s="70"/>
      <c r="DP1086" s="70"/>
      <c r="DQ1086" s="70"/>
      <c r="DR1086" s="70"/>
      <c r="DS1086" s="70"/>
      <c r="DT1086" s="70">
        <f t="shared" si="875"/>
        <v>0</v>
      </c>
      <c r="DU1086" s="70">
        <f t="shared" si="876"/>
        <v>0</v>
      </c>
      <c r="DV1086" s="70"/>
      <c r="DW1086" s="70"/>
      <c r="DX1086" s="70"/>
      <c r="DY1086" s="70"/>
      <c r="DZ1086" s="70"/>
      <c r="EA1086" s="70"/>
    </row>
    <row r="1087" spans="18:131" x14ac:dyDescent="0.25">
      <c r="R1087" s="70"/>
      <c r="S1087" s="70"/>
      <c r="T1087" s="99" t="s">
        <v>2315</v>
      </c>
      <c r="U1087" s="146" t="s">
        <v>2316</v>
      </c>
      <c r="V1087" s="70"/>
      <c r="W1087" s="70"/>
      <c r="X1087" s="70"/>
      <c r="Y1087" s="70"/>
      <c r="AG1087" s="135"/>
      <c r="AH1087" s="70"/>
      <c r="AI1087" s="99"/>
      <c r="AJ1087" s="70"/>
      <c r="AK1087" s="70"/>
      <c r="AL1087" s="70"/>
      <c r="AM1087" s="70"/>
      <c r="AN1087" s="70"/>
      <c r="AO1087" s="70"/>
      <c r="AP1087" s="70"/>
      <c r="AQ1087" s="70"/>
      <c r="AR1087" s="70"/>
      <c r="AS1087" s="70"/>
      <c r="AT1087" s="70"/>
      <c r="AU1087" s="70"/>
      <c r="AV1087" s="70"/>
      <c r="AW1087" s="70"/>
      <c r="AX1087" s="70"/>
      <c r="AY1087" s="70"/>
      <c r="AZ1087" s="70"/>
      <c r="BA1087" s="70"/>
      <c r="BB1087" s="70"/>
      <c r="BC1087" s="70"/>
      <c r="BD1087" s="70"/>
      <c r="BE1087" s="70" t="str">
        <f t="shared" si="874"/>
        <v/>
      </c>
      <c r="BF1087" s="70">
        <v>275</v>
      </c>
      <c r="BG1087" s="70"/>
      <c r="BH1087" s="70"/>
      <c r="BI1087" s="70"/>
      <c r="BJ1087" s="70"/>
      <c r="BK1087" s="70"/>
      <c r="BL1087" s="70"/>
      <c r="BM1087" s="70"/>
      <c r="BN1087" s="70"/>
      <c r="BO1087" s="70"/>
      <c r="BP1087" s="70"/>
      <c r="BQ1087" s="70"/>
      <c r="BR1087" s="70"/>
      <c r="BS1087" s="70"/>
      <c r="BT1087" s="70"/>
      <c r="BU1087" s="70"/>
      <c r="CT1087" s="70"/>
      <c r="CU1087" s="70">
        <f t="shared" si="872"/>
        <v>0</v>
      </c>
      <c r="CV1087" s="70">
        <f t="shared" si="873"/>
        <v>0</v>
      </c>
      <c r="CW1087" s="70"/>
      <c r="CX1087" s="70"/>
      <c r="CY1087" s="70"/>
      <c r="CZ1087" s="70" t="e">
        <f t="shared" si="877"/>
        <v>#VALUE!</v>
      </c>
      <c r="DA1087" s="70" t="e">
        <f t="shared" si="878"/>
        <v>#VALUE!</v>
      </c>
      <c r="DB1087" s="70"/>
      <c r="DC1087" s="70"/>
      <c r="DD1087" s="70"/>
      <c r="DE1087" s="70"/>
      <c r="DF1087" s="70"/>
      <c r="DG1087" s="70"/>
      <c r="DH1087" s="70"/>
      <c r="DI1087" s="70"/>
      <c r="DJ1087" s="70"/>
      <c r="DK1087" s="70"/>
      <c r="DL1087" s="70"/>
      <c r="DM1087" s="70"/>
      <c r="DN1087" s="70"/>
      <c r="DO1087" s="70"/>
      <c r="DP1087" s="70"/>
      <c r="DQ1087" s="70"/>
      <c r="DR1087" s="70"/>
      <c r="DS1087" s="70"/>
      <c r="DT1087" s="70">
        <f t="shared" si="875"/>
        <v>0</v>
      </c>
      <c r="DU1087" s="70">
        <f t="shared" si="876"/>
        <v>0</v>
      </c>
      <c r="DV1087" s="70"/>
      <c r="DW1087" s="70"/>
      <c r="DX1087" s="70"/>
      <c r="DY1087" s="70"/>
      <c r="DZ1087" s="70"/>
      <c r="EA1087" s="70"/>
    </row>
    <row r="1088" spans="18:131" x14ac:dyDescent="0.25">
      <c r="R1088" s="70"/>
      <c r="S1088" s="70"/>
      <c r="T1088" s="99" t="s">
        <v>2317</v>
      </c>
      <c r="U1088" s="146" t="s">
        <v>2318</v>
      </c>
      <c r="V1088" s="70"/>
      <c r="W1088" s="70"/>
      <c r="X1088" s="70"/>
      <c r="Y1088" s="70"/>
      <c r="AG1088" s="135"/>
      <c r="AH1088" s="70"/>
      <c r="AI1088" s="99"/>
      <c r="AJ1088" s="70"/>
      <c r="AK1088" s="70"/>
      <c r="AL1088" s="70"/>
      <c r="AM1088" s="70"/>
      <c r="AN1088" s="70"/>
      <c r="AO1088" s="70"/>
      <c r="AP1088" s="70"/>
      <c r="AQ1088" s="70"/>
      <c r="AR1088" s="70"/>
      <c r="AS1088" s="70"/>
      <c r="AT1088" s="70"/>
      <c r="AU1088" s="70"/>
      <c r="AV1088" s="70"/>
      <c r="AW1088" s="70"/>
      <c r="AX1088" s="70"/>
      <c r="AY1088" s="70"/>
      <c r="AZ1088" s="70"/>
      <c r="BA1088" s="70"/>
      <c r="BB1088" s="70"/>
      <c r="BC1088" s="70"/>
      <c r="BD1088" s="70"/>
      <c r="BE1088" s="70" t="str">
        <f t="shared" si="874"/>
        <v/>
      </c>
      <c r="BF1088" s="70">
        <v>276</v>
      </c>
      <c r="BG1088" s="70"/>
      <c r="BH1088" s="70"/>
      <c r="BI1088" s="70"/>
      <c r="BJ1088" s="70"/>
      <c r="BK1088" s="70"/>
      <c r="BL1088" s="70"/>
      <c r="BM1088" s="70"/>
      <c r="BN1088" s="70"/>
      <c r="BO1088" s="70"/>
      <c r="BP1088" s="70"/>
      <c r="BQ1088" s="70"/>
      <c r="BR1088" s="70"/>
      <c r="BS1088" s="70"/>
      <c r="BT1088" s="70"/>
      <c r="BU1088" s="70"/>
      <c r="CT1088" s="70"/>
      <c r="CU1088" s="70">
        <f t="shared" si="872"/>
        <v>0</v>
      </c>
      <c r="CV1088" s="70">
        <f t="shared" si="873"/>
        <v>0</v>
      </c>
      <c r="CW1088" s="70"/>
      <c r="CX1088" s="70"/>
      <c r="CY1088" s="70"/>
      <c r="CZ1088" s="70" t="e">
        <f t="shared" si="877"/>
        <v>#VALUE!</v>
      </c>
      <c r="DA1088" s="70" t="e">
        <f t="shared" si="878"/>
        <v>#VALUE!</v>
      </c>
      <c r="DB1088" s="70"/>
      <c r="DC1088" s="70"/>
      <c r="DD1088" s="70"/>
      <c r="DE1088" s="70"/>
      <c r="DF1088" s="70"/>
      <c r="DG1088" s="70"/>
      <c r="DH1088" s="70"/>
      <c r="DI1088" s="70"/>
      <c r="DJ1088" s="70"/>
      <c r="DK1088" s="70"/>
      <c r="DL1088" s="70"/>
      <c r="DM1088" s="70"/>
      <c r="DN1088" s="70"/>
      <c r="DO1088" s="70"/>
      <c r="DP1088" s="70"/>
      <c r="DQ1088" s="70"/>
      <c r="DR1088" s="70"/>
      <c r="DS1088" s="70"/>
      <c r="DT1088" s="70">
        <f t="shared" si="875"/>
        <v>0</v>
      </c>
      <c r="DU1088" s="70">
        <f t="shared" si="876"/>
        <v>0</v>
      </c>
      <c r="DV1088" s="70"/>
      <c r="DW1088" s="70"/>
      <c r="DX1088" s="70"/>
      <c r="DY1088" s="70"/>
      <c r="DZ1088" s="70"/>
      <c r="EA1088" s="70"/>
    </row>
    <row r="1089" spans="18:131" x14ac:dyDescent="0.25">
      <c r="R1089" s="70"/>
      <c r="S1089" s="70"/>
      <c r="T1089" s="99" t="s">
        <v>2319</v>
      </c>
      <c r="U1089" s="146" t="s">
        <v>2320</v>
      </c>
      <c r="V1089" s="70"/>
      <c r="W1089" s="70"/>
      <c r="X1089" s="70"/>
      <c r="Y1089" s="70"/>
      <c r="AG1089" s="135"/>
      <c r="AH1089" s="70"/>
      <c r="AI1089" s="99"/>
      <c r="AJ1089" s="70"/>
      <c r="AK1089" s="70"/>
      <c r="AL1089" s="70"/>
      <c r="AM1089" s="70"/>
      <c r="AN1089" s="70"/>
      <c r="AO1089" s="70"/>
      <c r="AP1089" s="70"/>
      <c r="AQ1089" s="70"/>
      <c r="AR1089" s="70"/>
      <c r="AS1089" s="70"/>
      <c r="AT1089" s="70"/>
      <c r="AU1089" s="70"/>
      <c r="AV1089" s="70"/>
      <c r="AW1089" s="70"/>
      <c r="AX1089" s="70"/>
      <c r="AY1089" s="70"/>
      <c r="AZ1089" s="70"/>
      <c r="BA1089" s="70"/>
      <c r="BB1089" s="70"/>
      <c r="BC1089" s="70"/>
      <c r="BD1089" s="70"/>
      <c r="BE1089" s="70" t="str">
        <f t="shared" si="874"/>
        <v/>
      </c>
      <c r="BF1089" s="70">
        <v>277</v>
      </c>
      <c r="BG1089" s="70"/>
      <c r="BH1089" s="70"/>
      <c r="BI1089" s="70"/>
      <c r="BJ1089" s="70"/>
      <c r="BK1089" s="70"/>
      <c r="BL1089" s="70"/>
      <c r="BM1089" s="70"/>
      <c r="BN1089" s="70"/>
      <c r="BO1089" s="70"/>
      <c r="BP1089" s="70"/>
      <c r="BQ1089" s="70"/>
      <c r="BR1089" s="70"/>
      <c r="BS1089" s="70"/>
      <c r="BT1089" s="70"/>
      <c r="BU1089" s="70"/>
      <c r="CT1089" s="70"/>
      <c r="CU1089" s="70">
        <f t="shared" si="872"/>
        <v>0</v>
      </c>
      <c r="CV1089" s="70">
        <f t="shared" si="873"/>
        <v>0</v>
      </c>
      <c r="CW1089" s="70"/>
      <c r="CX1089" s="70"/>
      <c r="CY1089" s="70"/>
      <c r="CZ1089" s="70" t="e">
        <f t="shared" si="877"/>
        <v>#VALUE!</v>
      </c>
      <c r="DA1089" s="70" t="e">
        <f t="shared" si="878"/>
        <v>#VALUE!</v>
      </c>
      <c r="DB1089" s="70"/>
      <c r="DC1089" s="70"/>
      <c r="DD1089" s="70"/>
      <c r="DE1089" s="70"/>
      <c r="DF1089" s="70"/>
      <c r="DG1089" s="70"/>
      <c r="DH1089" s="70"/>
      <c r="DI1089" s="70"/>
      <c r="DJ1089" s="70"/>
      <c r="DK1089" s="70"/>
      <c r="DL1089" s="70"/>
      <c r="DM1089" s="70"/>
      <c r="DN1089" s="70"/>
      <c r="DO1089" s="70"/>
      <c r="DP1089" s="70"/>
      <c r="DQ1089" s="70"/>
      <c r="DR1089" s="70"/>
      <c r="DS1089" s="70"/>
      <c r="DT1089" s="70">
        <f t="shared" si="875"/>
        <v>0</v>
      </c>
      <c r="DU1089" s="70">
        <f t="shared" si="876"/>
        <v>0</v>
      </c>
      <c r="DV1089" s="70"/>
      <c r="DW1089" s="70"/>
      <c r="DX1089" s="70"/>
      <c r="DY1089" s="70"/>
      <c r="DZ1089" s="70"/>
      <c r="EA1089" s="70"/>
    </row>
    <row r="1090" spans="18:131" x14ac:dyDescent="0.25">
      <c r="R1090" s="70"/>
      <c r="S1090" s="70"/>
      <c r="T1090" s="99" t="s">
        <v>2321</v>
      </c>
      <c r="U1090" s="146" t="s">
        <v>784</v>
      </c>
      <c r="V1090" s="70"/>
      <c r="W1090" s="70"/>
      <c r="X1090" s="70"/>
      <c r="Y1090" s="70"/>
      <c r="AG1090" s="135"/>
      <c r="AH1090" s="70"/>
      <c r="AI1090" s="99"/>
      <c r="AJ1090" s="70"/>
      <c r="AK1090" s="70"/>
      <c r="AL1090" s="70"/>
      <c r="AM1090" s="70"/>
      <c r="AN1090" s="70"/>
      <c r="AO1090" s="70"/>
      <c r="AP1090" s="70"/>
      <c r="AQ1090" s="70"/>
      <c r="AR1090" s="70"/>
      <c r="AS1090" s="70"/>
      <c r="AT1090" s="70"/>
      <c r="AU1090" s="70"/>
      <c r="AV1090" s="70"/>
      <c r="AW1090" s="70"/>
      <c r="AX1090" s="70"/>
      <c r="AY1090" s="70"/>
      <c r="AZ1090" s="70"/>
      <c r="BA1090" s="70"/>
      <c r="BB1090" s="70"/>
      <c r="BC1090" s="70"/>
      <c r="BD1090" s="70"/>
      <c r="BE1090" s="70" t="str">
        <f t="shared" si="874"/>
        <v/>
      </c>
      <c r="BF1090" s="70">
        <v>278</v>
      </c>
      <c r="BG1090" s="70"/>
      <c r="BH1090" s="70"/>
      <c r="BI1090" s="70"/>
      <c r="BJ1090" s="70"/>
      <c r="BK1090" s="70"/>
      <c r="BL1090" s="70"/>
      <c r="BM1090" s="70"/>
      <c r="BN1090" s="70"/>
      <c r="BO1090" s="70"/>
      <c r="BP1090" s="70"/>
      <c r="BQ1090" s="70"/>
      <c r="BR1090" s="70"/>
      <c r="BS1090" s="70"/>
      <c r="BT1090" s="70"/>
      <c r="BU1090" s="70"/>
      <c r="CT1090" s="70"/>
      <c r="CU1090" s="70">
        <f t="shared" si="872"/>
        <v>0</v>
      </c>
      <c r="CV1090" s="70">
        <f t="shared" si="873"/>
        <v>0</v>
      </c>
      <c r="CW1090" s="70"/>
      <c r="CX1090" s="70"/>
      <c r="CY1090" s="70"/>
      <c r="CZ1090" s="70" t="e">
        <f t="shared" si="877"/>
        <v>#VALUE!</v>
      </c>
      <c r="DA1090" s="70" t="e">
        <f t="shared" si="878"/>
        <v>#VALUE!</v>
      </c>
      <c r="DB1090" s="70"/>
      <c r="DC1090" s="70"/>
      <c r="DD1090" s="70"/>
      <c r="DE1090" s="70"/>
      <c r="DF1090" s="70"/>
      <c r="DG1090" s="70"/>
      <c r="DH1090" s="70"/>
      <c r="DI1090" s="70"/>
      <c r="DJ1090" s="70"/>
      <c r="DK1090" s="70"/>
      <c r="DL1090" s="70"/>
      <c r="DM1090" s="70"/>
      <c r="DN1090" s="70"/>
      <c r="DO1090" s="70"/>
      <c r="DP1090" s="70"/>
      <c r="DQ1090" s="70"/>
      <c r="DR1090" s="70"/>
      <c r="DS1090" s="70"/>
      <c r="DT1090" s="70">
        <f t="shared" si="875"/>
        <v>0</v>
      </c>
      <c r="DU1090" s="70">
        <f t="shared" si="876"/>
        <v>0</v>
      </c>
      <c r="DV1090" s="70"/>
      <c r="DW1090" s="70"/>
      <c r="DX1090" s="70"/>
      <c r="DY1090" s="70"/>
      <c r="DZ1090" s="70"/>
      <c r="EA1090" s="70"/>
    </row>
    <row r="1091" spans="18:131" x14ac:dyDescent="0.25">
      <c r="R1091" s="70"/>
      <c r="S1091" s="70"/>
      <c r="T1091" s="99" t="s">
        <v>2322</v>
      </c>
      <c r="U1091" s="146" t="s">
        <v>2323</v>
      </c>
      <c r="V1091" s="70"/>
      <c r="W1091" s="70"/>
      <c r="X1091" s="70"/>
      <c r="Y1091" s="70"/>
      <c r="AG1091" s="135"/>
      <c r="AH1091" s="70"/>
      <c r="AI1091" s="99"/>
      <c r="AJ1091" s="70"/>
      <c r="AK1091" s="70"/>
      <c r="AL1091" s="70"/>
      <c r="AM1091" s="70"/>
      <c r="AN1091" s="70"/>
      <c r="AO1091" s="70"/>
      <c r="AP1091" s="70"/>
      <c r="AQ1091" s="70"/>
      <c r="AR1091" s="70"/>
      <c r="AS1091" s="70"/>
      <c r="AT1091" s="70"/>
      <c r="AU1091" s="70"/>
      <c r="AV1091" s="70"/>
      <c r="AW1091" s="70"/>
      <c r="AX1091" s="70"/>
      <c r="AY1091" s="70"/>
      <c r="AZ1091" s="70"/>
      <c r="BA1091" s="70"/>
      <c r="BB1091" s="70"/>
      <c r="BC1091" s="70"/>
      <c r="BD1091" s="70"/>
      <c r="BE1091" s="70" t="str">
        <f t="shared" si="874"/>
        <v/>
      </c>
      <c r="BF1091" s="70">
        <v>279</v>
      </c>
      <c r="BG1091" s="70"/>
      <c r="BH1091" s="70"/>
      <c r="BI1091" s="70"/>
      <c r="BJ1091" s="70"/>
      <c r="BK1091" s="70"/>
      <c r="BL1091" s="70"/>
      <c r="BM1091" s="70"/>
      <c r="BN1091" s="70"/>
      <c r="BO1091" s="70"/>
      <c r="BP1091" s="70"/>
      <c r="BQ1091" s="70"/>
      <c r="BR1091" s="70"/>
      <c r="BS1091" s="70"/>
      <c r="BT1091" s="70"/>
      <c r="BU1091" s="70"/>
      <c r="CT1091" s="70"/>
      <c r="CU1091" s="70">
        <f t="shared" si="872"/>
        <v>0</v>
      </c>
      <c r="CV1091" s="70">
        <f t="shared" si="873"/>
        <v>0</v>
      </c>
      <c r="CW1091" s="70"/>
      <c r="CX1091" s="70"/>
      <c r="CY1091" s="70"/>
      <c r="CZ1091" s="70" t="e">
        <f t="shared" si="877"/>
        <v>#VALUE!</v>
      </c>
      <c r="DA1091" s="70" t="e">
        <f t="shared" si="878"/>
        <v>#VALUE!</v>
      </c>
      <c r="DB1091" s="70"/>
      <c r="DC1091" s="70"/>
      <c r="DD1091" s="70"/>
      <c r="DE1091" s="70"/>
      <c r="DF1091" s="70"/>
      <c r="DG1091" s="70"/>
      <c r="DH1091" s="70"/>
      <c r="DI1091" s="70"/>
      <c r="DJ1091" s="70"/>
      <c r="DK1091" s="70"/>
      <c r="DL1091" s="70"/>
      <c r="DM1091" s="70"/>
      <c r="DN1091" s="70"/>
      <c r="DO1091" s="70"/>
      <c r="DP1091" s="70"/>
      <c r="DQ1091" s="70"/>
      <c r="DR1091" s="70"/>
      <c r="DS1091" s="70"/>
      <c r="DT1091" s="70">
        <f t="shared" si="875"/>
        <v>0</v>
      </c>
      <c r="DU1091" s="70">
        <f t="shared" si="876"/>
        <v>0</v>
      </c>
      <c r="DV1091" s="70"/>
      <c r="DW1091" s="70"/>
      <c r="DX1091" s="70"/>
      <c r="DY1091" s="70"/>
      <c r="DZ1091" s="70"/>
      <c r="EA1091" s="70"/>
    </row>
    <row r="1092" spans="18:131" x14ac:dyDescent="0.25">
      <c r="R1092" s="70"/>
      <c r="S1092" s="70"/>
      <c r="T1092" s="99" t="s">
        <v>2324</v>
      </c>
      <c r="U1092" s="146" t="s">
        <v>2325</v>
      </c>
      <c r="V1092" s="70"/>
      <c r="W1092" s="70"/>
      <c r="X1092" s="70"/>
      <c r="Y1092" s="70"/>
      <c r="AG1092" s="135"/>
      <c r="AH1092" s="70"/>
      <c r="AI1092" s="99"/>
      <c r="AJ1092" s="70"/>
      <c r="AK1092" s="70"/>
      <c r="AL1092" s="70"/>
      <c r="AM1092" s="70"/>
      <c r="AN1092" s="70"/>
      <c r="AO1092" s="70"/>
      <c r="AP1092" s="70"/>
      <c r="AQ1092" s="70"/>
      <c r="AR1092" s="70"/>
      <c r="AS1092" s="70"/>
      <c r="AT1092" s="70"/>
      <c r="AU1092" s="70"/>
      <c r="AV1092" s="70"/>
      <c r="AW1092" s="70"/>
      <c r="AX1092" s="70"/>
      <c r="AY1092" s="70"/>
      <c r="AZ1092" s="70"/>
      <c r="BA1092" s="70"/>
      <c r="BB1092" s="70"/>
      <c r="BC1092" s="70"/>
      <c r="BD1092" s="70"/>
      <c r="BE1092" s="70" t="str">
        <f t="shared" si="874"/>
        <v/>
      </c>
      <c r="BF1092" s="70">
        <v>280</v>
      </c>
      <c r="BG1092" s="70"/>
      <c r="BH1092" s="70"/>
      <c r="BI1092" s="70"/>
      <c r="BJ1092" s="70"/>
      <c r="BK1092" s="70"/>
      <c r="BL1092" s="70"/>
      <c r="BM1092" s="70"/>
      <c r="BN1092" s="70"/>
      <c r="BO1092" s="70"/>
      <c r="BP1092" s="70"/>
      <c r="BQ1092" s="70"/>
      <c r="BR1092" s="70"/>
      <c r="BS1092" s="70"/>
      <c r="BT1092" s="70"/>
      <c r="BU1092" s="70"/>
      <c r="CT1092" s="70"/>
      <c r="CU1092" s="70">
        <f t="shared" si="872"/>
        <v>0</v>
      </c>
      <c r="CV1092" s="70">
        <f t="shared" si="873"/>
        <v>0</v>
      </c>
      <c r="CW1092" s="70"/>
      <c r="CX1092" s="70"/>
      <c r="CY1092" s="70"/>
      <c r="CZ1092" s="70" t="e">
        <f t="shared" si="877"/>
        <v>#VALUE!</v>
      </c>
      <c r="DA1092" s="70" t="e">
        <f t="shared" si="878"/>
        <v>#VALUE!</v>
      </c>
      <c r="DB1092" s="70"/>
      <c r="DC1092" s="70"/>
      <c r="DD1092" s="70"/>
      <c r="DE1092" s="70"/>
      <c r="DF1092" s="70"/>
      <c r="DG1092" s="70"/>
      <c r="DH1092" s="70"/>
      <c r="DI1092" s="70"/>
      <c r="DJ1092" s="70"/>
      <c r="DK1092" s="70"/>
      <c r="DL1092" s="70"/>
      <c r="DM1092" s="70"/>
      <c r="DN1092" s="70"/>
      <c r="DO1092" s="70"/>
      <c r="DP1092" s="70"/>
      <c r="DQ1092" s="70"/>
      <c r="DR1092" s="70"/>
      <c r="DS1092" s="70"/>
      <c r="DT1092" s="70">
        <f t="shared" si="875"/>
        <v>0</v>
      </c>
      <c r="DU1092" s="70">
        <f t="shared" si="876"/>
        <v>0</v>
      </c>
      <c r="DV1092" s="70"/>
      <c r="DW1092" s="70"/>
      <c r="DX1092" s="70"/>
      <c r="DY1092" s="70"/>
      <c r="DZ1092" s="70"/>
      <c r="EA1092" s="70"/>
    </row>
    <row r="1093" spans="18:131" x14ac:dyDescent="0.25">
      <c r="R1093" s="70"/>
      <c r="S1093" s="70"/>
      <c r="T1093" s="99" t="s">
        <v>2326</v>
      </c>
      <c r="U1093" s="146" t="s">
        <v>2327</v>
      </c>
      <c r="V1093" s="70"/>
      <c r="W1093" s="70"/>
      <c r="X1093" s="70"/>
      <c r="Y1093" s="70"/>
      <c r="AG1093" s="135"/>
      <c r="AH1093" s="70"/>
      <c r="AI1093" s="99"/>
      <c r="AJ1093" s="70"/>
      <c r="AK1093" s="70"/>
      <c r="AL1093" s="70"/>
      <c r="AM1093" s="70"/>
      <c r="AN1093" s="70"/>
      <c r="AO1093" s="70"/>
      <c r="AP1093" s="70"/>
      <c r="AQ1093" s="70"/>
      <c r="AR1093" s="70"/>
      <c r="AS1093" s="70"/>
      <c r="AT1093" s="70"/>
      <c r="AU1093" s="70"/>
      <c r="AV1093" s="70"/>
      <c r="AW1093" s="70"/>
      <c r="AX1093" s="70"/>
      <c r="AY1093" s="70"/>
      <c r="AZ1093" s="70"/>
      <c r="BA1093" s="70"/>
      <c r="BB1093" s="70"/>
      <c r="BC1093" s="70"/>
      <c r="BD1093" s="70"/>
      <c r="BE1093" s="70" t="str">
        <f t="shared" si="874"/>
        <v/>
      </c>
      <c r="BF1093" s="70">
        <v>281</v>
      </c>
      <c r="BG1093" s="70"/>
      <c r="BH1093" s="70"/>
      <c r="BI1093" s="70"/>
      <c r="BJ1093" s="70"/>
      <c r="BK1093" s="70"/>
      <c r="BL1093" s="70"/>
      <c r="BM1093" s="70"/>
      <c r="BN1093" s="70"/>
      <c r="BO1093" s="70"/>
      <c r="BP1093" s="70"/>
      <c r="BQ1093" s="70"/>
      <c r="BR1093" s="70"/>
      <c r="BS1093" s="70"/>
      <c r="BT1093" s="70"/>
      <c r="BU1093" s="70"/>
      <c r="CT1093" s="70"/>
      <c r="CU1093" s="70">
        <f t="shared" si="872"/>
        <v>0</v>
      </c>
      <c r="CV1093" s="70">
        <f t="shared" si="873"/>
        <v>0</v>
      </c>
      <c r="CW1093" s="70"/>
      <c r="CX1093" s="70"/>
      <c r="CY1093" s="70"/>
      <c r="CZ1093" s="70" t="e">
        <f t="shared" si="877"/>
        <v>#VALUE!</v>
      </c>
      <c r="DA1093" s="70" t="e">
        <f t="shared" si="878"/>
        <v>#VALUE!</v>
      </c>
      <c r="DB1093" s="70"/>
      <c r="DC1093" s="70"/>
      <c r="DD1093" s="70"/>
      <c r="DE1093" s="70"/>
      <c r="DF1093" s="70"/>
      <c r="DG1093" s="70"/>
      <c r="DH1093" s="70"/>
      <c r="DI1093" s="70"/>
      <c r="DJ1093" s="70"/>
      <c r="DK1093" s="70"/>
      <c r="DL1093" s="70"/>
      <c r="DM1093" s="70"/>
      <c r="DN1093" s="70"/>
      <c r="DO1093" s="70"/>
      <c r="DP1093" s="70"/>
      <c r="DQ1093" s="70"/>
      <c r="DR1093" s="70"/>
      <c r="DS1093" s="70"/>
      <c r="DT1093" s="70">
        <f t="shared" si="875"/>
        <v>0</v>
      </c>
      <c r="DU1093" s="70">
        <f t="shared" si="876"/>
        <v>0</v>
      </c>
      <c r="DV1093" s="70"/>
      <c r="DW1093" s="70"/>
      <c r="DX1093" s="70"/>
      <c r="DY1093" s="70"/>
      <c r="DZ1093" s="70"/>
      <c r="EA1093" s="70"/>
    </row>
    <row r="1094" spans="18:131" x14ac:dyDescent="0.25">
      <c r="R1094" s="70"/>
      <c r="S1094" s="70"/>
      <c r="T1094" s="99" t="s">
        <v>2328</v>
      </c>
      <c r="U1094" s="146" t="s">
        <v>2329</v>
      </c>
      <c r="V1094" s="70"/>
      <c r="W1094" s="70"/>
      <c r="X1094" s="70"/>
      <c r="Y1094" s="70"/>
      <c r="AG1094" s="135"/>
      <c r="AH1094" s="70"/>
      <c r="AI1094" s="99"/>
      <c r="AJ1094" s="70"/>
      <c r="AK1094" s="70"/>
      <c r="AL1094" s="70"/>
      <c r="AM1094" s="70"/>
      <c r="AN1094" s="70"/>
      <c r="AO1094" s="70"/>
      <c r="AP1094" s="70"/>
      <c r="AQ1094" s="70"/>
      <c r="AR1094" s="70"/>
      <c r="AS1094" s="70"/>
      <c r="AT1094" s="70"/>
      <c r="AU1094" s="70"/>
      <c r="AV1094" s="70"/>
      <c r="AW1094" s="70"/>
      <c r="AX1094" s="70"/>
      <c r="AY1094" s="70"/>
      <c r="AZ1094" s="70"/>
      <c r="BA1094" s="70"/>
      <c r="BB1094" s="70"/>
      <c r="BC1094" s="70"/>
      <c r="BD1094" s="70"/>
      <c r="BE1094" s="70" t="str">
        <f t="shared" si="874"/>
        <v/>
      </c>
      <c r="BF1094" s="70">
        <v>282</v>
      </c>
      <c r="BG1094" s="70"/>
      <c r="BH1094" s="70"/>
      <c r="BI1094" s="70"/>
      <c r="BJ1094" s="70"/>
      <c r="BK1094" s="70"/>
      <c r="BL1094" s="70"/>
      <c r="BM1094" s="70"/>
      <c r="BN1094" s="70"/>
      <c r="BO1094" s="70"/>
      <c r="BP1094" s="70"/>
      <c r="BQ1094" s="70"/>
      <c r="BR1094" s="70"/>
      <c r="BS1094" s="70"/>
      <c r="BT1094" s="70"/>
      <c r="BU1094" s="70"/>
      <c r="CT1094" s="70"/>
      <c r="CU1094" s="70">
        <f t="shared" si="872"/>
        <v>0</v>
      </c>
      <c r="CV1094" s="70">
        <f t="shared" si="873"/>
        <v>0</v>
      </c>
      <c r="CW1094" s="70"/>
      <c r="CX1094" s="70"/>
      <c r="CY1094" s="70"/>
      <c r="CZ1094" s="70" t="e">
        <f t="shared" si="877"/>
        <v>#VALUE!</v>
      </c>
      <c r="DA1094" s="70" t="e">
        <f t="shared" si="878"/>
        <v>#VALUE!</v>
      </c>
      <c r="DB1094" s="70"/>
      <c r="DC1094" s="70"/>
      <c r="DD1094" s="70"/>
      <c r="DE1094" s="70"/>
      <c r="DF1094" s="70"/>
      <c r="DG1094" s="70"/>
      <c r="DH1094" s="70"/>
      <c r="DI1094" s="70"/>
      <c r="DJ1094" s="70"/>
      <c r="DK1094" s="70"/>
      <c r="DL1094" s="70"/>
      <c r="DM1094" s="70"/>
      <c r="DN1094" s="70"/>
      <c r="DO1094" s="70"/>
      <c r="DP1094" s="70"/>
      <c r="DQ1094" s="70"/>
      <c r="DR1094" s="70"/>
      <c r="DS1094" s="70"/>
      <c r="DT1094" s="70">
        <f t="shared" si="875"/>
        <v>0</v>
      </c>
      <c r="DU1094" s="70">
        <f t="shared" si="876"/>
        <v>0</v>
      </c>
      <c r="DV1094" s="70"/>
      <c r="DW1094" s="70"/>
      <c r="DX1094" s="70"/>
      <c r="DY1094" s="70"/>
      <c r="DZ1094" s="70"/>
      <c r="EA1094" s="70"/>
    </row>
    <row r="1095" spans="18:131" x14ac:dyDescent="0.25">
      <c r="R1095" s="70"/>
      <c r="S1095" s="70"/>
      <c r="T1095" s="99" t="s">
        <v>2330</v>
      </c>
      <c r="U1095" s="146" t="s">
        <v>2331</v>
      </c>
      <c r="V1095" s="70"/>
      <c r="W1095" s="70"/>
      <c r="X1095" s="70"/>
      <c r="Y1095" s="70"/>
      <c r="AG1095" s="135"/>
      <c r="AH1095" s="70"/>
      <c r="AI1095" s="99"/>
      <c r="AJ1095" s="70"/>
      <c r="AK1095" s="70"/>
      <c r="AL1095" s="70"/>
      <c r="AM1095" s="70"/>
      <c r="AN1095" s="70"/>
      <c r="AO1095" s="70"/>
      <c r="AP1095" s="70"/>
      <c r="AQ1095" s="70"/>
      <c r="AR1095" s="70"/>
      <c r="AS1095" s="70"/>
      <c r="AT1095" s="70"/>
      <c r="AU1095" s="70"/>
      <c r="AV1095" s="70"/>
      <c r="AW1095" s="70"/>
      <c r="AX1095" s="70"/>
      <c r="AY1095" s="70"/>
      <c r="AZ1095" s="70"/>
      <c r="BA1095" s="70"/>
      <c r="BB1095" s="70"/>
      <c r="BC1095" s="70"/>
      <c r="BD1095" s="70"/>
      <c r="BE1095" s="70" t="str">
        <f t="shared" si="874"/>
        <v/>
      </c>
      <c r="BF1095" s="70">
        <v>283</v>
      </c>
      <c r="BG1095" s="70"/>
      <c r="BH1095" s="70"/>
      <c r="BI1095" s="70"/>
      <c r="BJ1095" s="70"/>
      <c r="BK1095" s="70"/>
      <c r="BL1095" s="70"/>
      <c r="BM1095" s="70"/>
      <c r="BN1095" s="70"/>
      <c r="BO1095" s="70"/>
      <c r="BP1095" s="70"/>
      <c r="BQ1095" s="70"/>
      <c r="BR1095" s="70"/>
      <c r="BS1095" s="70"/>
      <c r="BT1095" s="70"/>
      <c r="BU1095" s="70"/>
      <c r="CT1095" s="70"/>
      <c r="CU1095" s="70">
        <f t="shared" si="872"/>
        <v>0</v>
      </c>
      <c r="CV1095" s="70">
        <f t="shared" si="873"/>
        <v>0</v>
      </c>
      <c r="CW1095" s="70"/>
      <c r="CX1095" s="70"/>
      <c r="CY1095" s="70"/>
      <c r="CZ1095" s="70" t="e">
        <f t="shared" si="877"/>
        <v>#VALUE!</v>
      </c>
      <c r="DA1095" s="70" t="e">
        <f t="shared" si="878"/>
        <v>#VALUE!</v>
      </c>
      <c r="DB1095" s="70"/>
      <c r="DC1095" s="70"/>
      <c r="DD1095" s="70"/>
      <c r="DE1095" s="70"/>
      <c r="DF1095" s="70"/>
      <c r="DG1095" s="70"/>
      <c r="DH1095" s="70"/>
      <c r="DI1095" s="70"/>
      <c r="DJ1095" s="70"/>
      <c r="DK1095" s="70"/>
      <c r="DL1095" s="70"/>
      <c r="DM1095" s="70"/>
      <c r="DN1095" s="70"/>
      <c r="DO1095" s="70"/>
      <c r="DP1095" s="70"/>
      <c r="DQ1095" s="70"/>
      <c r="DR1095" s="70"/>
      <c r="DS1095" s="70"/>
      <c r="DT1095" s="70">
        <f t="shared" si="875"/>
        <v>0</v>
      </c>
      <c r="DU1095" s="70">
        <f t="shared" si="876"/>
        <v>0</v>
      </c>
      <c r="DV1095" s="70"/>
      <c r="DW1095" s="70"/>
      <c r="DX1095" s="70"/>
      <c r="DY1095" s="70"/>
      <c r="DZ1095" s="70"/>
      <c r="EA1095" s="70"/>
    </row>
    <row r="1096" spans="18:131" x14ac:dyDescent="0.25">
      <c r="R1096" s="70"/>
      <c r="S1096" s="70"/>
      <c r="T1096" s="99" t="s">
        <v>2332</v>
      </c>
      <c r="U1096" s="146" t="s">
        <v>2333</v>
      </c>
      <c r="V1096" s="70"/>
      <c r="W1096" s="70"/>
      <c r="X1096" s="70"/>
      <c r="Y1096" s="70"/>
      <c r="AG1096" s="135"/>
      <c r="AH1096" s="70"/>
      <c r="AI1096" s="99"/>
      <c r="AJ1096" s="70"/>
      <c r="AK1096" s="70"/>
      <c r="AL1096" s="70"/>
      <c r="AM1096" s="70"/>
      <c r="AN1096" s="70"/>
      <c r="AO1096" s="70"/>
      <c r="AP1096" s="70"/>
      <c r="AQ1096" s="70"/>
      <c r="AR1096" s="70"/>
      <c r="AS1096" s="70"/>
      <c r="AT1096" s="70"/>
      <c r="AU1096" s="70"/>
      <c r="AV1096" s="70"/>
      <c r="AW1096" s="70"/>
      <c r="AX1096" s="70"/>
      <c r="AY1096" s="70"/>
      <c r="AZ1096" s="70"/>
      <c r="BA1096" s="70"/>
      <c r="BB1096" s="70"/>
      <c r="BC1096" s="70"/>
      <c r="BD1096" s="70"/>
      <c r="BE1096" s="70" t="str">
        <f t="shared" si="874"/>
        <v/>
      </c>
      <c r="BF1096" s="70">
        <v>284</v>
      </c>
      <c r="BG1096" s="70"/>
      <c r="BH1096" s="70"/>
      <c r="BI1096" s="70"/>
      <c r="BJ1096" s="70"/>
      <c r="BK1096" s="70"/>
      <c r="BL1096" s="70"/>
      <c r="BM1096" s="70"/>
      <c r="BN1096" s="70"/>
      <c r="BO1096" s="70"/>
      <c r="BP1096" s="70"/>
      <c r="BQ1096" s="70"/>
      <c r="BR1096" s="70"/>
      <c r="BS1096" s="70"/>
      <c r="BT1096" s="70"/>
      <c r="BU1096" s="70"/>
      <c r="CT1096" s="70"/>
      <c r="CU1096" s="70">
        <f t="shared" si="872"/>
        <v>0</v>
      </c>
      <c r="CV1096" s="70">
        <f t="shared" si="873"/>
        <v>0</v>
      </c>
      <c r="CW1096" s="70"/>
      <c r="CX1096" s="70"/>
      <c r="CY1096" s="70"/>
      <c r="CZ1096" s="70" t="e">
        <f t="shared" si="877"/>
        <v>#VALUE!</v>
      </c>
      <c r="DA1096" s="70" t="e">
        <f t="shared" si="878"/>
        <v>#VALUE!</v>
      </c>
      <c r="DB1096" s="70"/>
      <c r="DC1096" s="70"/>
      <c r="DD1096" s="70"/>
      <c r="DE1096" s="70"/>
      <c r="DF1096" s="70"/>
      <c r="DG1096" s="70"/>
      <c r="DH1096" s="70"/>
      <c r="DI1096" s="70"/>
      <c r="DJ1096" s="70"/>
      <c r="DK1096" s="70"/>
      <c r="DL1096" s="70"/>
      <c r="DM1096" s="70"/>
      <c r="DN1096" s="70"/>
      <c r="DO1096" s="70"/>
      <c r="DP1096" s="70"/>
      <c r="DQ1096" s="70"/>
      <c r="DR1096" s="70"/>
      <c r="DS1096" s="70"/>
      <c r="DT1096" s="70">
        <f t="shared" si="875"/>
        <v>0</v>
      </c>
      <c r="DU1096" s="70">
        <f t="shared" si="876"/>
        <v>0</v>
      </c>
      <c r="DV1096" s="70"/>
      <c r="DW1096" s="70"/>
      <c r="DX1096" s="70"/>
      <c r="DY1096" s="70"/>
      <c r="DZ1096" s="70"/>
      <c r="EA1096" s="70"/>
    </row>
    <row r="1097" spans="18:131" x14ac:dyDescent="0.25">
      <c r="R1097" s="70"/>
      <c r="S1097" s="70"/>
      <c r="T1097" s="99" t="s">
        <v>2334</v>
      </c>
      <c r="U1097" s="146" t="s">
        <v>2335</v>
      </c>
      <c r="V1097" s="70"/>
      <c r="W1097" s="70"/>
      <c r="X1097" s="70"/>
      <c r="Y1097" s="70"/>
      <c r="AG1097" s="135"/>
      <c r="AH1097" s="70"/>
      <c r="AI1097" s="99"/>
      <c r="AJ1097" s="70"/>
      <c r="AK1097" s="70"/>
      <c r="AL1097" s="70"/>
      <c r="AM1097" s="70"/>
      <c r="AN1097" s="70"/>
      <c r="AO1097" s="70"/>
      <c r="AP1097" s="70"/>
      <c r="AQ1097" s="70"/>
      <c r="AR1097" s="70"/>
      <c r="AS1097" s="70"/>
      <c r="AT1097" s="70"/>
      <c r="AU1097" s="70"/>
      <c r="AV1097" s="70"/>
      <c r="AW1097" s="70"/>
      <c r="AX1097" s="70"/>
      <c r="AY1097" s="70"/>
      <c r="AZ1097" s="70"/>
      <c r="BA1097" s="70"/>
      <c r="BB1097" s="70"/>
      <c r="BC1097" s="70"/>
      <c r="BD1097" s="70"/>
      <c r="BE1097" s="70" t="str">
        <f t="shared" si="874"/>
        <v/>
      </c>
      <c r="BF1097" s="70">
        <v>285</v>
      </c>
      <c r="BG1097" s="70"/>
      <c r="BH1097" s="70"/>
      <c r="BI1097" s="70"/>
      <c r="BJ1097" s="70"/>
      <c r="BK1097" s="70"/>
      <c r="BL1097" s="70"/>
      <c r="BM1097" s="70"/>
      <c r="BN1097" s="70"/>
      <c r="BO1097" s="70"/>
      <c r="BP1097" s="70"/>
      <c r="BQ1097" s="70"/>
      <c r="BR1097" s="70"/>
      <c r="BS1097" s="70"/>
      <c r="BT1097" s="70"/>
      <c r="BU1097" s="70"/>
      <c r="CT1097" s="70"/>
      <c r="CU1097" s="70">
        <f t="shared" si="872"/>
        <v>0</v>
      </c>
      <c r="CV1097" s="70">
        <f t="shared" si="873"/>
        <v>0</v>
      </c>
      <c r="CW1097" s="70"/>
      <c r="CX1097" s="70"/>
      <c r="CY1097" s="70"/>
      <c r="CZ1097" s="70" t="e">
        <f t="shared" si="877"/>
        <v>#VALUE!</v>
      </c>
      <c r="DA1097" s="70" t="e">
        <f t="shared" si="878"/>
        <v>#VALUE!</v>
      </c>
      <c r="DB1097" s="70"/>
      <c r="DC1097" s="70"/>
      <c r="DD1097" s="70"/>
      <c r="DE1097" s="70"/>
      <c r="DF1097" s="70"/>
      <c r="DG1097" s="70"/>
      <c r="DH1097" s="70"/>
      <c r="DI1097" s="70"/>
      <c r="DJ1097" s="70"/>
      <c r="DK1097" s="70"/>
      <c r="DL1097" s="70"/>
      <c r="DM1097" s="70"/>
      <c r="DN1097" s="70"/>
      <c r="DO1097" s="70"/>
      <c r="DP1097" s="70"/>
      <c r="DQ1097" s="70"/>
      <c r="DR1097" s="70"/>
      <c r="DS1097" s="70"/>
      <c r="DT1097" s="70">
        <f t="shared" si="875"/>
        <v>0</v>
      </c>
      <c r="DU1097" s="70">
        <f t="shared" si="876"/>
        <v>0</v>
      </c>
      <c r="DV1097" s="70"/>
      <c r="DW1097" s="70"/>
      <c r="DX1097" s="70"/>
      <c r="DY1097" s="70"/>
      <c r="DZ1097" s="70"/>
      <c r="EA1097" s="70"/>
    </row>
    <row r="1098" spans="18:131" x14ac:dyDescent="0.25">
      <c r="R1098" s="70"/>
      <c r="S1098" s="70"/>
      <c r="T1098" s="99" t="s">
        <v>2336</v>
      </c>
      <c r="U1098" s="146" t="s">
        <v>2337</v>
      </c>
      <c r="V1098" s="70"/>
      <c r="W1098" s="70"/>
      <c r="X1098" s="70"/>
      <c r="Y1098" s="70"/>
      <c r="AG1098" s="135"/>
      <c r="AH1098" s="70"/>
      <c r="AI1098" s="99"/>
      <c r="AJ1098" s="70"/>
      <c r="AK1098" s="70"/>
      <c r="AL1098" s="70"/>
      <c r="AM1098" s="70"/>
      <c r="AN1098" s="70"/>
      <c r="AO1098" s="70"/>
      <c r="AP1098" s="70"/>
      <c r="AQ1098" s="70"/>
      <c r="AR1098" s="70"/>
      <c r="AS1098" s="70"/>
      <c r="AT1098" s="70"/>
      <c r="AU1098" s="70"/>
      <c r="AV1098" s="70"/>
      <c r="AW1098" s="70"/>
      <c r="AX1098" s="70"/>
      <c r="AY1098" s="70"/>
      <c r="AZ1098" s="70"/>
      <c r="BA1098" s="70"/>
      <c r="BB1098" s="70"/>
      <c r="BC1098" s="70"/>
      <c r="BD1098" s="70"/>
      <c r="BE1098" s="70" t="str">
        <f t="shared" si="874"/>
        <v/>
      </c>
      <c r="BF1098" s="70">
        <v>286</v>
      </c>
      <c r="BG1098" s="70"/>
      <c r="BH1098" s="70"/>
      <c r="BI1098" s="70"/>
      <c r="BJ1098" s="70"/>
      <c r="BK1098" s="70"/>
      <c r="BL1098" s="70"/>
      <c r="BM1098" s="70"/>
      <c r="BN1098" s="70"/>
      <c r="BO1098" s="70"/>
      <c r="BP1098" s="70"/>
      <c r="BQ1098" s="70"/>
      <c r="BR1098" s="70"/>
      <c r="BS1098" s="70"/>
      <c r="BT1098" s="70"/>
      <c r="BU1098" s="70"/>
      <c r="CT1098" s="70"/>
      <c r="CU1098" s="70">
        <f t="shared" si="872"/>
        <v>0</v>
      </c>
      <c r="CV1098" s="70">
        <f t="shared" si="873"/>
        <v>0</v>
      </c>
      <c r="CW1098" s="70"/>
      <c r="CX1098" s="70"/>
      <c r="CY1098" s="70"/>
      <c r="CZ1098" s="70" t="e">
        <f t="shared" si="877"/>
        <v>#VALUE!</v>
      </c>
      <c r="DA1098" s="70" t="e">
        <f t="shared" si="878"/>
        <v>#VALUE!</v>
      </c>
      <c r="DB1098" s="70"/>
      <c r="DC1098" s="70"/>
      <c r="DD1098" s="70"/>
      <c r="DE1098" s="70"/>
      <c r="DF1098" s="70"/>
      <c r="DG1098" s="70"/>
      <c r="DH1098" s="70"/>
      <c r="DI1098" s="70"/>
      <c r="DJ1098" s="70"/>
      <c r="DK1098" s="70"/>
      <c r="DL1098" s="70"/>
      <c r="DM1098" s="70"/>
      <c r="DN1098" s="70"/>
      <c r="DO1098" s="70"/>
      <c r="DP1098" s="70"/>
      <c r="DQ1098" s="70"/>
      <c r="DR1098" s="70"/>
      <c r="DS1098" s="70"/>
      <c r="DT1098" s="70">
        <f t="shared" si="875"/>
        <v>0</v>
      </c>
      <c r="DU1098" s="70">
        <f t="shared" si="876"/>
        <v>0</v>
      </c>
      <c r="DV1098" s="70"/>
      <c r="DW1098" s="70"/>
      <c r="DX1098" s="70"/>
      <c r="DY1098" s="70"/>
      <c r="DZ1098" s="70"/>
      <c r="EA1098" s="70"/>
    </row>
    <row r="1099" spans="18:131" x14ac:dyDescent="0.25">
      <c r="R1099" s="70"/>
      <c r="S1099" s="70"/>
      <c r="T1099" s="99" t="s">
        <v>2338</v>
      </c>
      <c r="U1099" s="146" t="s">
        <v>2339</v>
      </c>
      <c r="V1099" s="70"/>
      <c r="W1099" s="70"/>
      <c r="X1099" s="70"/>
      <c r="Y1099" s="70"/>
      <c r="AG1099" s="135"/>
      <c r="AH1099" s="70"/>
      <c r="AI1099" s="99"/>
      <c r="AJ1099" s="70"/>
      <c r="AK1099" s="70"/>
      <c r="AL1099" s="70"/>
      <c r="AM1099" s="70"/>
      <c r="AN1099" s="70"/>
      <c r="AO1099" s="70"/>
      <c r="AP1099" s="70"/>
      <c r="AQ1099" s="70"/>
      <c r="AR1099" s="70"/>
      <c r="AS1099" s="70"/>
      <c r="AT1099" s="70"/>
      <c r="AU1099" s="70"/>
      <c r="AV1099" s="70"/>
      <c r="AW1099" s="70"/>
      <c r="AX1099" s="70"/>
      <c r="AY1099" s="70"/>
      <c r="AZ1099" s="70"/>
      <c r="BA1099" s="70"/>
      <c r="BB1099" s="70"/>
      <c r="BC1099" s="70"/>
      <c r="BD1099" s="70"/>
      <c r="BE1099" s="70" t="str">
        <f t="shared" si="874"/>
        <v/>
      </c>
      <c r="BF1099" s="70">
        <v>287</v>
      </c>
      <c r="BG1099" s="70"/>
      <c r="BH1099" s="70"/>
      <c r="BI1099" s="70"/>
      <c r="BJ1099" s="70"/>
      <c r="BK1099" s="70"/>
      <c r="BL1099" s="70"/>
      <c r="BM1099" s="70"/>
      <c r="BN1099" s="70"/>
      <c r="BO1099" s="70"/>
      <c r="BP1099" s="70"/>
      <c r="BQ1099" s="70"/>
      <c r="BR1099" s="70"/>
      <c r="BS1099" s="70"/>
      <c r="BT1099" s="70"/>
      <c r="BU1099" s="70"/>
      <c r="CT1099" s="70"/>
      <c r="CU1099" s="70">
        <f t="shared" si="872"/>
        <v>0</v>
      </c>
      <c r="CV1099" s="70">
        <f t="shared" si="873"/>
        <v>0</v>
      </c>
      <c r="CW1099" s="70"/>
      <c r="CX1099" s="70"/>
      <c r="CY1099" s="70"/>
      <c r="CZ1099" s="70" t="e">
        <f t="shared" si="877"/>
        <v>#VALUE!</v>
      </c>
      <c r="DA1099" s="70" t="e">
        <f t="shared" si="878"/>
        <v>#VALUE!</v>
      </c>
      <c r="DB1099" s="70"/>
      <c r="DC1099" s="70"/>
      <c r="DD1099" s="70"/>
      <c r="DE1099" s="70"/>
      <c r="DF1099" s="70"/>
      <c r="DG1099" s="70"/>
      <c r="DH1099" s="70"/>
      <c r="DI1099" s="70"/>
      <c r="DJ1099" s="70"/>
      <c r="DK1099" s="70"/>
      <c r="DL1099" s="70"/>
      <c r="DM1099" s="70"/>
      <c r="DN1099" s="70"/>
      <c r="DO1099" s="70"/>
      <c r="DP1099" s="70"/>
      <c r="DQ1099" s="70"/>
      <c r="DR1099" s="70"/>
      <c r="DS1099" s="70"/>
      <c r="DT1099" s="70">
        <f t="shared" si="875"/>
        <v>0</v>
      </c>
      <c r="DU1099" s="70">
        <f t="shared" si="876"/>
        <v>0</v>
      </c>
      <c r="DV1099" s="70"/>
      <c r="DW1099" s="70"/>
      <c r="DX1099" s="70"/>
      <c r="DY1099" s="70"/>
      <c r="DZ1099" s="70"/>
      <c r="EA1099" s="70"/>
    </row>
    <row r="1100" spans="18:131" x14ac:dyDescent="0.25">
      <c r="R1100" s="70"/>
      <c r="S1100" s="70"/>
      <c r="T1100" s="99" t="s">
        <v>2340</v>
      </c>
      <c r="U1100" s="146" t="s">
        <v>2341</v>
      </c>
      <c r="V1100" s="70"/>
      <c r="W1100" s="70"/>
      <c r="X1100" s="70"/>
      <c r="Y1100" s="70"/>
      <c r="AG1100" s="135"/>
      <c r="AH1100" s="70"/>
      <c r="AI1100" s="99"/>
      <c r="AJ1100" s="70"/>
      <c r="AK1100" s="70"/>
      <c r="AL1100" s="70"/>
      <c r="AM1100" s="70"/>
      <c r="AN1100" s="70"/>
      <c r="AO1100" s="70"/>
      <c r="AP1100" s="70"/>
      <c r="AQ1100" s="70"/>
      <c r="AR1100" s="70"/>
      <c r="AS1100" s="70"/>
      <c r="AT1100" s="70"/>
      <c r="AU1100" s="70"/>
      <c r="AV1100" s="70"/>
      <c r="AW1100" s="70"/>
      <c r="AX1100" s="70"/>
      <c r="AY1100" s="70"/>
      <c r="AZ1100" s="70"/>
      <c r="BA1100" s="70"/>
      <c r="BB1100" s="70"/>
      <c r="BC1100" s="70"/>
      <c r="BD1100" s="70"/>
      <c r="BE1100" s="70" t="str">
        <f t="shared" si="874"/>
        <v/>
      </c>
      <c r="BF1100" s="70">
        <v>288</v>
      </c>
      <c r="BG1100" s="70"/>
      <c r="BH1100" s="70"/>
      <c r="BI1100" s="70"/>
      <c r="BJ1100" s="70"/>
      <c r="BK1100" s="70"/>
      <c r="BL1100" s="70"/>
      <c r="BM1100" s="70"/>
      <c r="BN1100" s="70"/>
      <c r="BO1100" s="70"/>
      <c r="BP1100" s="70"/>
      <c r="BQ1100" s="70"/>
      <c r="BR1100" s="70"/>
      <c r="BS1100" s="70"/>
      <c r="BT1100" s="70"/>
      <c r="BU1100" s="70"/>
      <c r="CT1100" s="70"/>
      <c r="CU1100" s="70">
        <f t="shared" si="872"/>
        <v>0</v>
      </c>
      <c r="CV1100" s="70">
        <f t="shared" si="873"/>
        <v>0</v>
      </c>
      <c r="CW1100" s="70"/>
      <c r="CX1100" s="70"/>
      <c r="CY1100" s="70"/>
      <c r="CZ1100" s="70" t="e">
        <f t="shared" si="877"/>
        <v>#VALUE!</v>
      </c>
      <c r="DA1100" s="70" t="e">
        <f t="shared" si="878"/>
        <v>#VALUE!</v>
      </c>
      <c r="DB1100" s="70"/>
      <c r="DC1100" s="70"/>
      <c r="DD1100" s="70"/>
      <c r="DE1100" s="70"/>
      <c r="DF1100" s="70"/>
      <c r="DG1100" s="70"/>
      <c r="DH1100" s="70"/>
      <c r="DI1100" s="70"/>
      <c r="DJ1100" s="70"/>
      <c r="DK1100" s="70"/>
      <c r="DL1100" s="70"/>
      <c r="DM1100" s="70"/>
      <c r="DN1100" s="70"/>
      <c r="DO1100" s="70"/>
      <c r="DP1100" s="70"/>
      <c r="DQ1100" s="70"/>
      <c r="DR1100" s="70"/>
      <c r="DS1100" s="70"/>
      <c r="DT1100" s="70">
        <f t="shared" si="875"/>
        <v>0</v>
      </c>
      <c r="DU1100" s="70">
        <f t="shared" si="876"/>
        <v>0</v>
      </c>
      <c r="DV1100" s="70"/>
      <c r="DW1100" s="70"/>
      <c r="DX1100" s="70"/>
      <c r="DY1100" s="70"/>
      <c r="DZ1100" s="70"/>
      <c r="EA1100" s="70"/>
    </row>
    <row r="1101" spans="18:131" x14ac:dyDescent="0.25">
      <c r="R1101" s="70"/>
      <c r="S1101" s="70"/>
      <c r="T1101" s="99" t="s">
        <v>2342</v>
      </c>
      <c r="U1101" s="146" t="s">
        <v>2343</v>
      </c>
      <c r="V1101" s="70"/>
      <c r="W1101" s="70"/>
      <c r="X1101" s="70"/>
      <c r="Y1101" s="70"/>
      <c r="AG1101" s="135"/>
      <c r="AH1101" s="70"/>
      <c r="AI1101" s="99"/>
      <c r="AJ1101" s="70"/>
      <c r="AK1101" s="70"/>
      <c r="AL1101" s="70"/>
      <c r="AM1101" s="70"/>
      <c r="AN1101" s="70"/>
      <c r="AO1101" s="70"/>
      <c r="AP1101" s="70"/>
      <c r="AQ1101" s="70"/>
      <c r="AR1101" s="70"/>
      <c r="AS1101" s="70"/>
      <c r="AT1101" s="70"/>
      <c r="AU1101" s="70"/>
      <c r="AV1101" s="70"/>
      <c r="AW1101" s="70"/>
      <c r="AX1101" s="70"/>
      <c r="AY1101" s="70"/>
      <c r="AZ1101" s="70"/>
      <c r="BA1101" s="70"/>
      <c r="BB1101" s="70"/>
      <c r="BC1101" s="70"/>
      <c r="BD1101" s="70"/>
      <c r="BE1101" s="70" t="str">
        <f t="shared" si="874"/>
        <v/>
      </c>
      <c r="BF1101" s="70">
        <v>289</v>
      </c>
      <c r="BG1101" s="70"/>
      <c r="BH1101" s="70"/>
      <c r="BI1101" s="70"/>
      <c r="BJ1101" s="70"/>
      <c r="BK1101" s="70"/>
      <c r="BL1101" s="70"/>
      <c r="BM1101" s="70"/>
      <c r="BN1101" s="70"/>
      <c r="BO1101" s="70"/>
      <c r="BP1101" s="70"/>
      <c r="BQ1101" s="70"/>
      <c r="BR1101" s="70"/>
      <c r="BS1101" s="70"/>
      <c r="BT1101" s="70"/>
      <c r="BU1101" s="70"/>
      <c r="CT1101" s="70"/>
      <c r="CU1101" s="70">
        <f t="shared" ref="CU1101:CU1164" si="879">IF(E300="c",F300,0)</f>
        <v>0</v>
      </c>
      <c r="CV1101" s="70">
        <f t="shared" ref="CV1101:CV1164" si="880">IF(E300="a",F300,0)</f>
        <v>0</v>
      </c>
      <c r="CW1101" s="70"/>
      <c r="CX1101" s="70"/>
      <c r="CY1101" s="70"/>
      <c r="CZ1101" s="70" t="e">
        <f t="shared" si="877"/>
        <v>#VALUE!</v>
      </c>
      <c r="DA1101" s="70" t="e">
        <f t="shared" si="878"/>
        <v>#VALUE!</v>
      </c>
      <c r="DB1101" s="70"/>
      <c r="DC1101" s="70"/>
      <c r="DD1101" s="70"/>
      <c r="DE1101" s="70"/>
      <c r="DF1101" s="70"/>
      <c r="DG1101" s="70"/>
      <c r="DH1101" s="70"/>
      <c r="DI1101" s="70"/>
      <c r="DJ1101" s="70"/>
      <c r="DK1101" s="70"/>
      <c r="DL1101" s="70"/>
      <c r="DM1101" s="70"/>
      <c r="DN1101" s="70"/>
      <c r="DO1101" s="70"/>
      <c r="DP1101" s="70"/>
      <c r="DQ1101" s="70"/>
      <c r="DR1101" s="70"/>
      <c r="DS1101" s="70"/>
      <c r="DT1101" s="70">
        <f t="shared" si="875"/>
        <v>0</v>
      </c>
      <c r="DU1101" s="70">
        <f t="shared" si="876"/>
        <v>0</v>
      </c>
      <c r="DV1101" s="70"/>
      <c r="DW1101" s="70"/>
      <c r="DX1101" s="70"/>
      <c r="DY1101" s="70"/>
      <c r="DZ1101" s="70"/>
      <c r="EA1101" s="70"/>
    </row>
    <row r="1102" spans="18:131" x14ac:dyDescent="0.25">
      <c r="R1102" s="70"/>
      <c r="S1102" s="70"/>
      <c r="T1102" s="99" t="s">
        <v>2344</v>
      </c>
      <c r="U1102" s="146" t="s">
        <v>2345</v>
      </c>
      <c r="V1102" s="70"/>
      <c r="W1102" s="70"/>
      <c r="X1102" s="70"/>
      <c r="Y1102" s="70"/>
      <c r="AG1102" s="135"/>
      <c r="AH1102" s="70"/>
      <c r="AI1102" s="99"/>
      <c r="AJ1102" s="70"/>
      <c r="AK1102" s="70"/>
      <c r="AL1102" s="70"/>
      <c r="AM1102" s="70"/>
      <c r="AN1102" s="70"/>
      <c r="AO1102" s="70"/>
      <c r="AP1102" s="70"/>
      <c r="AQ1102" s="70"/>
      <c r="AR1102" s="70"/>
      <c r="AS1102" s="70"/>
      <c r="AT1102" s="70"/>
      <c r="AU1102" s="70"/>
      <c r="AV1102" s="70"/>
      <c r="AW1102" s="70"/>
      <c r="AX1102" s="70"/>
      <c r="AY1102" s="70"/>
      <c r="AZ1102" s="70"/>
      <c r="BA1102" s="70"/>
      <c r="BB1102" s="70"/>
      <c r="BC1102" s="70"/>
      <c r="BD1102" s="70"/>
      <c r="BE1102" s="70" t="str">
        <f t="shared" si="874"/>
        <v/>
      </c>
      <c r="BF1102" s="70">
        <v>290</v>
      </c>
      <c r="BG1102" s="70"/>
      <c r="BH1102" s="70"/>
      <c r="BI1102" s="70"/>
      <c r="BJ1102" s="70"/>
      <c r="BK1102" s="70"/>
      <c r="BL1102" s="70"/>
      <c r="BM1102" s="70"/>
      <c r="BN1102" s="70"/>
      <c r="BO1102" s="70"/>
      <c r="BP1102" s="70"/>
      <c r="BQ1102" s="70"/>
      <c r="BR1102" s="70"/>
      <c r="BS1102" s="70"/>
      <c r="BT1102" s="70"/>
      <c r="BU1102" s="70"/>
      <c r="CT1102" s="70"/>
      <c r="CU1102" s="70">
        <f t="shared" si="879"/>
        <v>0</v>
      </c>
      <c r="CV1102" s="70">
        <f t="shared" si="880"/>
        <v>0</v>
      </c>
      <c r="CW1102" s="70"/>
      <c r="CX1102" s="70"/>
      <c r="CY1102" s="70"/>
      <c r="CZ1102" s="70" t="e">
        <f t="shared" si="877"/>
        <v>#VALUE!</v>
      </c>
      <c r="DA1102" s="70" t="e">
        <f t="shared" si="878"/>
        <v>#VALUE!</v>
      </c>
      <c r="DB1102" s="70"/>
      <c r="DC1102" s="70"/>
      <c r="DD1102" s="70"/>
      <c r="DE1102" s="70"/>
      <c r="DF1102" s="70"/>
      <c r="DG1102" s="70"/>
      <c r="DH1102" s="70"/>
      <c r="DI1102" s="70"/>
      <c r="DJ1102" s="70"/>
      <c r="DK1102" s="70"/>
      <c r="DL1102" s="70"/>
      <c r="DM1102" s="70"/>
      <c r="DN1102" s="70"/>
      <c r="DO1102" s="70"/>
      <c r="DP1102" s="70"/>
      <c r="DQ1102" s="70"/>
      <c r="DR1102" s="70"/>
      <c r="DS1102" s="70"/>
      <c r="DT1102" s="70">
        <f t="shared" si="875"/>
        <v>0</v>
      </c>
      <c r="DU1102" s="70">
        <f t="shared" si="876"/>
        <v>0</v>
      </c>
      <c r="DV1102" s="70"/>
      <c r="DW1102" s="70"/>
      <c r="DX1102" s="70"/>
      <c r="DY1102" s="70"/>
      <c r="DZ1102" s="70"/>
      <c r="EA1102" s="70"/>
    </row>
    <row r="1103" spans="18:131" x14ac:dyDescent="0.25">
      <c r="R1103" s="70"/>
      <c r="S1103" s="70"/>
      <c r="T1103" s="99" t="s">
        <v>2346</v>
      </c>
      <c r="U1103" s="146" t="s">
        <v>2347</v>
      </c>
      <c r="V1103" s="70"/>
      <c r="W1103" s="70"/>
      <c r="X1103" s="70"/>
      <c r="Y1103" s="70"/>
      <c r="AG1103" s="135"/>
      <c r="AH1103" s="70"/>
      <c r="AI1103" s="99"/>
      <c r="AJ1103" s="70"/>
      <c r="AK1103" s="70"/>
      <c r="AL1103" s="70"/>
      <c r="AM1103" s="70"/>
      <c r="AN1103" s="70"/>
      <c r="AO1103" s="70"/>
      <c r="AP1103" s="70"/>
      <c r="AQ1103" s="70"/>
      <c r="AR1103" s="70"/>
      <c r="AS1103" s="70"/>
      <c r="AT1103" s="70"/>
      <c r="AU1103" s="70"/>
      <c r="AV1103" s="70"/>
      <c r="AW1103" s="70"/>
      <c r="AX1103" s="70"/>
      <c r="AY1103" s="70"/>
      <c r="AZ1103" s="70"/>
      <c r="BA1103" s="70"/>
      <c r="BB1103" s="70"/>
      <c r="BC1103" s="70"/>
      <c r="BD1103" s="70"/>
      <c r="BE1103" s="70" t="str">
        <f t="shared" si="874"/>
        <v/>
      </c>
      <c r="BF1103" s="70">
        <v>291</v>
      </c>
      <c r="BG1103" s="70"/>
      <c r="BH1103" s="70"/>
      <c r="BI1103" s="70"/>
      <c r="BJ1103" s="70"/>
      <c r="BK1103" s="70"/>
      <c r="BL1103" s="70"/>
      <c r="BM1103" s="70"/>
      <c r="BN1103" s="70"/>
      <c r="BO1103" s="70"/>
      <c r="BP1103" s="70"/>
      <c r="BQ1103" s="70"/>
      <c r="BR1103" s="70"/>
      <c r="BS1103" s="70"/>
      <c r="BT1103" s="70"/>
      <c r="BU1103" s="70"/>
      <c r="CT1103" s="70"/>
      <c r="CU1103" s="70">
        <f t="shared" si="879"/>
        <v>0</v>
      </c>
      <c r="CV1103" s="70">
        <f t="shared" si="880"/>
        <v>0</v>
      </c>
      <c r="CW1103" s="70"/>
      <c r="CX1103" s="70"/>
      <c r="CY1103" s="70"/>
      <c r="CZ1103" s="70" t="e">
        <f t="shared" si="877"/>
        <v>#VALUE!</v>
      </c>
      <c r="DA1103" s="70" t="e">
        <f t="shared" si="878"/>
        <v>#VALUE!</v>
      </c>
      <c r="DB1103" s="70"/>
      <c r="DC1103" s="70"/>
      <c r="DD1103" s="70"/>
      <c r="DE1103" s="70"/>
      <c r="DF1103" s="70"/>
      <c r="DG1103" s="70"/>
      <c r="DH1103" s="70"/>
      <c r="DI1103" s="70"/>
      <c r="DJ1103" s="70"/>
      <c r="DK1103" s="70"/>
      <c r="DL1103" s="70"/>
      <c r="DM1103" s="70"/>
      <c r="DN1103" s="70"/>
      <c r="DO1103" s="70"/>
      <c r="DP1103" s="70"/>
      <c r="DQ1103" s="70"/>
      <c r="DR1103" s="70"/>
      <c r="DS1103" s="70"/>
      <c r="DT1103" s="70">
        <f t="shared" si="875"/>
        <v>0</v>
      </c>
      <c r="DU1103" s="70">
        <f t="shared" si="876"/>
        <v>0</v>
      </c>
      <c r="DV1103" s="70"/>
      <c r="DW1103" s="70"/>
      <c r="DX1103" s="70"/>
      <c r="DY1103" s="70"/>
      <c r="DZ1103" s="70"/>
      <c r="EA1103" s="70"/>
    </row>
    <row r="1104" spans="18:131" x14ac:dyDescent="0.25">
      <c r="R1104" s="70"/>
      <c r="S1104" s="70"/>
      <c r="T1104" s="99" t="s">
        <v>2348</v>
      </c>
      <c r="U1104" s="146" t="s">
        <v>2349</v>
      </c>
      <c r="V1104" s="70"/>
      <c r="W1104" s="70"/>
      <c r="X1104" s="70"/>
      <c r="Y1104" s="70"/>
      <c r="AG1104" s="135"/>
      <c r="AH1104" s="70"/>
      <c r="AI1104" s="99"/>
      <c r="AJ1104" s="70"/>
      <c r="AK1104" s="70"/>
      <c r="AL1104" s="70"/>
      <c r="AM1104" s="70"/>
      <c r="AN1104" s="70"/>
      <c r="AO1104" s="70"/>
      <c r="AP1104" s="70"/>
      <c r="AQ1104" s="70"/>
      <c r="AR1104" s="70"/>
      <c r="AS1104" s="70"/>
      <c r="AT1104" s="70"/>
      <c r="AU1104" s="70"/>
      <c r="AV1104" s="70"/>
      <c r="AW1104" s="70"/>
      <c r="AX1104" s="70"/>
      <c r="AY1104" s="70"/>
      <c r="AZ1104" s="70"/>
      <c r="BA1104" s="70"/>
      <c r="BB1104" s="70"/>
      <c r="BC1104" s="70"/>
      <c r="BD1104" s="70"/>
      <c r="BE1104" s="70" t="str">
        <f t="shared" si="874"/>
        <v/>
      </c>
      <c r="BF1104" s="70">
        <v>292</v>
      </c>
      <c r="BG1104" s="70"/>
      <c r="BH1104" s="70"/>
      <c r="BI1104" s="70"/>
      <c r="BJ1104" s="70"/>
      <c r="BK1104" s="70"/>
      <c r="BL1104" s="70"/>
      <c r="BM1104" s="70"/>
      <c r="BN1104" s="70"/>
      <c r="BO1104" s="70"/>
      <c r="BP1104" s="70"/>
      <c r="BQ1104" s="70"/>
      <c r="BR1104" s="70"/>
      <c r="BS1104" s="70"/>
      <c r="BT1104" s="70"/>
      <c r="BU1104" s="70"/>
      <c r="CT1104" s="70"/>
      <c r="CU1104" s="70">
        <f t="shared" si="879"/>
        <v>0</v>
      </c>
      <c r="CV1104" s="70">
        <f t="shared" si="880"/>
        <v>0</v>
      </c>
      <c r="CW1104" s="70"/>
      <c r="CX1104" s="70"/>
      <c r="CY1104" s="70"/>
      <c r="CZ1104" s="70" t="e">
        <f t="shared" si="877"/>
        <v>#VALUE!</v>
      </c>
      <c r="DA1104" s="70" t="e">
        <f t="shared" si="878"/>
        <v>#VALUE!</v>
      </c>
      <c r="DB1104" s="70"/>
      <c r="DC1104" s="70"/>
      <c r="DD1104" s="70"/>
      <c r="DE1104" s="70"/>
      <c r="DF1104" s="70"/>
      <c r="DG1104" s="70"/>
      <c r="DH1104" s="70"/>
      <c r="DI1104" s="70"/>
      <c r="DJ1104" s="70"/>
      <c r="DK1104" s="70"/>
      <c r="DL1104" s="70"/>
      <c r="DM1104" s="70"/>
      <c r="DN1104" s="70"/>
      <c r="DO1104" s="70"/>
      <c r="DP1104" s="70"/>
      <c r="DQ1104" s="70"/>
      <c r="DR1104" s="70"/>
      <c r="DS1104" s="70"/>
      <c r="DT1104" s="70">
        <f t="shared" si="875"/>
        <v>0</v>
      </c>
      <c r="DU1104" s="70">
        <f t="shared" si="876"/>
        <v>0</v>
      </c>
      <c r="DV1104" s="70"/>
      <c r="DW1104" s="70"/>
      <c r="DX1104" s="70"/>
      <c r="DY1104" s="70"/>
      <c r="DZ1104" s="70"/>
      <c r="EA1104" s="70"/>
    </row>
    <row r="1105" spans="18:131" x14ac:dyDescent="0.25">
      <c r="R1105" s="70"/>
      <c r="S1105" s="70"/>
      <c r="T1105" s="99" t="s">
        <v>2350</v>
      </c>
      <c r="U1105" s="146" t="s">
        <v>2351</v>
      </c>
      <c r="V1105" s="70"/>
      <c r="W1105" s="70"/>
      <c r="X1105" s="70"/>
      <c r="Y1105" s="70"/>
      <c r="AG1105" s="135"/>
      <c r="AH1105" s="70"/>
      <c r="AI1105" s="99"/>
      <c r="AJ1105" s="70"/>
      <c r="AK1105" s="70"/>
      <c r="AL1105" s="70"/>
      <c r="AM1105" s="70"/>
      <c r="AN1105" s="70"/>
      <c r="AO1105" s="70"/>
      <c r="AP1105" s="70"/>
      <c r="AQ1105" s="70"/>
      <c r="AR1105" s="70"/>
      <c r="AS1105" s="70"/>
      <c r="AT1105" s="70"/>
      <c r="AU1105" s="70"/>
      <c r="AV1105" s="70"/>
      <c r="AW1105" s="70"/>
      <c r="AX1105" s="70"/>
      <c r="AY1105" s="70"/>
      <c r="AZ1105" s="70"/>
      <c r="BA1105" s="70"/>
      <c r="BB1105" s="70"/>
      <c r="BC1105" s="70"/>
      <c r="BD1105" s="70"/>
      <c r="BE1105" s="70" t="str">
        <f t="shared" si="874"/>
        <v/>
      </c>
      <c r="BF1105" s="70">
        <v>293</v>
      </c>
      <c r="BG1105" s="70"/>
      <c r="BH1105" s="70"/>
      <c r="BI1105" s="70"/>
      <c r="BJ1105" s="70"/>
      <c r="BK1105" s="70"/>
      <c r="BL1105" s="70"/>
      <c r="BM1105" s="70"/>
      <c r="BN1105" s="70"/>
      <c r="BO1105" s="70"/>
      <c r="BP1105" s="70"/>
      <c r="BQ1105" s="70"/>
      <c r="BR1105" s="70"/>
      <c r="BS1105" s="70"/>
      <c r="BT1105" s="70"/>
      <c r="BU1105" s="70"/>
      <c r="CT1105" s="70"/>
      <c r="CU1105" s="70">
        <f t="shared" si="879"/>
        <v>0</v>
      </c>
      <c r="CV1105" s="70">
        <f t="shared" si="880"/>
        <v>0</v>
      </c>
      <c r="CW1105" s="70"/>
      <c r="CX1105" s="70"/>
      <c r="CY1105" s="70"/>
      <c r="CZ1105" s="70" t="e">
        <f t="shared" si="877"/>
        <v>#VALUE!</v>
      </c>
      <c r="DA1105" s="70" t="e">
        <f t="shared" si="878"/>
        <v>#VALUE!</v>
      </c>
      <c r="DB1105" s="70"/>
      <c r="DC1105" s="70"/>
      <c r="DD1105" s="70"/>
      <c r="DE1105" s="70"/>
      <c r="DF1105" s="70"/>
      <c r="DG1105" s="70"/>
      <c r="DH1105" s="70"/>
      <c r="DI1105" s="70"/>
      <c r="DJ1105" s="70"/>
      <c r="DK1105" s="70"/>
      <c r="DL1105" s="70"/>
      <c r="DM1105" s="70"/>
      <c r="DN1105" s="70"/>
      <c r="DO1105" s="70"/>
      <c r="DP1105" s="70"/>
      <c r="DQ1105" s="70"/>
      <c r="DR1105" s="70"/>
      <c r="DS1105" s="70"/>
      <c r="DT1105" s="70">
        <f t="shared" si="875"/>
        <v>0</v>
      </c>
      <c r="DU1105" s="70">
        <f t="shared" si="876"/>
        <v>0</v>
      </c>
      <c r="DV1105" s="70"/>
      <c r="DW1105" s="70"/>
      <c r="DX1105" s="70"/>
      <c r="DY1105" s="70"/>
      <c r="DZ1105" s="70"/>
      <c r="EA1105" s="70"/>
    </row>
    <row r="1106" spans="18:131" x14ac:dyDescent="0.25">
      <c r="R1106" s="70"/>
      <c r="S1106" s="70"/>
      <c r="T1106" s="99" t="s">
        <v>2352</v>
      </c>
      <c r="U1106" s="146" t="s">
        <v>2353</v>
      </c>
      <c r="V1106" s="70"/>
      <c r="W1106" s="70"/>
      <c r="X1106" s="70"/>
      <c r="Y1106" s="70"/>
      <c r="AG1106" s="135"/>
      <c r="AH1106" s="70"/>
      <c r="AI1106" s="99"/>
      <c r="AJ1106" s="70"/>
      <c r="AK1106" s="70"/>
      <c r="AL1106" s="70"/>
      <c r="AM1106" s="70"/>
      <c r="AN1106" s="70"/>
      <c r="AO1106" s="70"/>
      <c r="AP1106" s="70"/>
      <c r="AQ1106" s="70"/>
      <c r="AR1106" s="70"/>
      <c r="AS1106" s="70"/>
      <c r="AT1106" s="70"/>
      <c r="AU1106" s="70"/>
      <c r="AV1106" s="70"/>
      <c r="AW1106" s="70"/>
      <c r="AX1106" s="70"/>
      <c r="AY1106" s="70"/>
      <c r="AZ1106" s="70"/>
      <c r="BA1106" s="70"/>
      <c r="BB1106" s="70"/>
      <c r="BC1106" s="70"/>
      <c r="BD1106" s="70"/>
      <c r="BE1106" s="70" t="str">
        <f t="shared" si="874"/>
        <v/>
      </c>
      <c r="BF1106" s="70">
        <v>294</v>
      </c>
      <c r="BG1106" s="70"/>
      <c r="BH1106" s="70"/>
      <c r="BI1106" s="70"/>
      <c r="BJ1106" s="70"/>
      <c r="BK1106" s="70"/>
      <c r="BL1106" s="70"/>
      <c r="BM1106" s="70"/>
      <c r="BN1106" s="70"/>
      <c r="BO1106" s="70"/>
      <c r="BP1106" s="70"/>
      <c r="BQ1106" s="70"/>
      <c r="BR1106" s="70"/>
      <c r="BS1106" s="70"/>
      <c r="BT1106" s="70"/>
      <c r="BU1106" s="70"/>
      <c r="CT1106" s="70"/>
      <c r="CU1106" s="70">
        <f t="shared" si="879"/>
        <v>0</v>
      </c>
      <c r="CV1106" s="70">
        <f t="shared" si="880"/>
        <v>0</v>
      </c>
      <c r="CW1106" s="70"/>
      <c r="CX1106" s="70"/>
      <c r="CY1106" s="70"/>
      <c r="CZ1106" s="70" t="e">
        <f t="shared" si="877"/>
        <v>#VALUE!</v>
      </c>
      <c r="DA1106" s="70" t="e">
        <f t="shared" si="878"/>
        <v>#VALUE!</v>
      </c>
      <c r="DB1106" s="70"/>
      <c r="DC1106" s="70"/>
      <c r="DD1106" s="70"/>
      <c r="DE1106" s="70"/>
      <c r="DF1106" s="70"/>
      <c r="DG1106" s="70"/>
      <c r="DH1106" s="70"/>
      <c r="DI1106" s="70"/>
      <c r="DJ1106" s="70"/>
      <c r="DK1106" s="70"/>
      <c r="DL1106" s="70"/>
      <c r="DM1106" s="70"/>
      <c r="DN1106" s="70"/>
      <c r="DO1106" s="70"/>
      <c r="DP1106" s="70"/>
      <c r="DQ1106" s="70"/>
      <c r="DR1106" s="70"/>
      <c r="DS1106" s="70"/>
      <c r="DT1106" s="70">
        <f t="shared" si="875"/>
        <v>0</v>
      </c>
      <c r="DU1106" s="70">
        <f t="shared" si="876"/>
        <v>0</v>
      </c>
      <c r="DV1106" s="70"/>
      <c r="DW1106" s="70"/>
      <c r="DX1106" s="70"/>
      <c r="DY1106" s="70"/>
      <c r="DZ1106" s="70"/>
      <c r="EA1106" s="70"/>
    </row>
    <row r="1107" spans="18:131" x14ac:dyDescent="0.25">
      <c r="R1107" s="70"/>
      <c r="S1107" s="70"/>
      <c r="T1107" s="99" t="s">
        <v>2354</v>
      </c>
      <c r="U1107" s="146" t="s">
        <v>2355</v>
      </c>
      <c r="V1107" s="70"/>
      <c r="W1107" s="70"/>
      <c r="X1107" s="70"/>
      <c r="Y1107" s="70"/>
      <c r="AG1107" s="135"/>
      <c r="AH1107" s="70"/>
      <c r="AI1107" s="99"/>
      <c r="AJ1107" s="70"/>
      <c r="AK1107" s="70"/>
      <c r="AL1107" s="70"/>
      <c r="AM1107" s="70"/>
      <c r="AN1107" s="70"/>
      <c r="AO1107" s="70"/>
      <c r="AP1107" s="70"/>
      <c r="AQ1107" s="70"/>
      <c r="AR1107" s="70"/>
      <c r="AS1107" s="70"/>
      <c r="AT1107" s="70"/>
      <c r="AU1107" s="70"/>
      <c r="AV1107" s="70"/>
      <c r="AW1107" s="70"/>
      <c r="AX1107" s="70"/>
      <c r="AY1107" s="70"/>
      <c r="AZ1107" s="70"/>
      <c r="BA1107" s="70"/>
      <c r="BB1107" s="70"/>
      <c r="BC1107" s="70"/>
      <c r="BD1107" s="70"/>
      <c r="BE1107" s="70" t="str">
        <f t="shared" si="874"/>
        <v/>
      </c>
      <c r="BF1107" s="70">
        <v>295</v>
      </c>
      <c r="BG1107" s="70"/>
      <c r="BH1107" s="70"/>
      <c r="BI1107" s="70"/>
      <c r="BJ1107" s="70"/>
      <c r="BK1107" s="70"/>
      <c r="BL1107" s="70"/>
      <c r="BM1107" s="70"/>
      <c r="BN1107" s="70"/>
      <c r="BO1107" s="70"/>
      <c r="BP1107" s="70"/>
      <c r="BQ1107" s="70"/>
      <c r="BR1107" s="70"/>
      <c r="BS1107" s="70"/>
      <c r="BT1107" s="70"/>
      <c r="BU1107" s="70"/>
      <c r="CT1107" s="70"/>
      <c r="CU1107" s="70">
        <f t="shared" si="879"/>
        <v>0</v>
      </c>
      <c r="CV1107" s="70">
        <f t="shared" si="880"/>
        <v>0</v>
      </c>
      <c r="CW1107" s="70"/>
      <c r="CX1107" s="70"/>
      <c r="CY1107" s="70"/>
      <c r="CZ1107" s="70" t="e">
        <f t="shared" si="877"/>
        <v>#VALUE!</v>
      </c>
      <c r="DA1107" s="70" t="e">
        <f t="shared" si="878"/>
        <v>#VALUE!</v>
      </c>
      <c r="DB1107" s="70"/>
      <c r="DC1107" s="70"/>
      <c r="DD1107" s="70"/>
      <c r="DE1107" s="70"/>
      <c r="DF1107" s="70"/>
      <c r="DG1107" s="70"/>
      <c r="DH1107" s="70"/>
      <c r="DI1107" s="70"/>
      <c r="DJ1107" s="70"/>
      <c r="DK1107" s="70"/>
      <c r="DL1107" s="70"/>
      <c r="DM1107" s="70"/>
      <c r="DN1107" s="70"/>
      <c r="DO1107" s="70"/>
      <c r="DP1107" s="70"/>
      <c r="DQ1107" s="70"/>
      <c r="DR1107" s="70"/>
      <c r="DS1107" s="70"/>
      <c r="DT1107" s="70">
        <f t="shared" si="875"/>
        <v>0</v>
      </c>
      <c r="DU1107" s="70">
        <f t="shared" si="876"/>
        <v>0</v>
      </c>
      <c r="DV1107" s="70"/>
      <c r="DW1107" s="70"/>
      <c r="DX1107" s="70"/>
      <c r="DY1107" s="70"/>
      <c r="DZ1107" s="70"/>
      <c r="EA1107" s="70"/>
    </row>
    <row r="1108" spans="18:131" x14ac:dyDescent="0.25">
      <c r="R1108" s="70"/>
      <c r="S1108" s="70"/>
      <c r="T1108" s="99" t="s">
        <v>2356</v>
      </c>
      <c r="U1108" s="146" t="s">
        <v>2357</v>
      </c>
      <c r="V1108" s="70"/>
      <c r="W1108" s="70"/>
      <c r="X1108" s="70"/>
      <c r="Y1108" s="70"/>
      <c r="AG1108" s="135"/>
      <c r="AH1108" s="70"/>
      <c r="AI1108" s="99"/>
      <c r="AJ1108" s="70"/>
      <c r="AK1108" s="70"/>
      <c r="AL1108" s="70"/>
      <c r="AM1108" s="70"/>
      <c r="AN1108" s="70"/>
      <c r="AO1108" s="70"/>
      <c r="AP1108" s="70"/>
      <c r="AQ1108" s="70"/>
      <c r="AR1108" s="70"/>
      <c r="AS1108" s="70"/>
      <c r="AT1108" s="70"/>
      <c r="AU1108" s="70"/>
      <c r="AV1108" s="70"/>
      <c r="AW1108" s="70"/>
      <c r="AX1108" s="70"/>
      <c r="AY1108" s="70"/>
      <c r="AZ1108" s="70"/>
      <c r="BA1108" s="70"/>
      <c r="BB1108" s="70"/>
      <c r="BC1108" s="70"/>
      <c r="BD1108" s="70"/>
      <c r="BE1108" s="70" t="str">
        <f t="shared" si="874"/>
        <v/>
      </c>
      <c r="BF1108" s="70">
        <v>296</v>
      </c>
      <c r="BG1108" s="70"/>
      <c r="BH1108" s="70"/>
      <c r="BI1108" s="70"/>
      <c r="BJ1108" s="70"/>
      <c r="BK1108" s="70"/>
      <c r="BL1108" s="70"/>
      <c r="BM1108" s="70"/>
      <c r="BN1108" s="70"/>
      <c r="BO1108" s="70"/>
      <c r="BP1108" s="70"/>
      <c r="BQ1108" s="70"/>
      <c r="BR1108" s="70"/>
      <c r="BS1108" s="70"/>
      <c r="BT1108" s="70"/>
      <c r="BU1108" s="70"/>
      <c r="CT1108" s="70"/>
      <c r="CU1108" s="70">
        <f t="shared" si="879"/>
        <v>0</v>
      </c>
      <c r="CV1108" s="70">
        <f t="shared" si="880"/>
        <v>0</v>
      </c>
      <c r="CW1108" s="70"/>
      <c r="CX1108" s="70"/>
      <c r="CY1108" s="70"/>
      <c r="CZ1108" s="70" t="e">
        <f t="shared" si="877"/>
        <v>#VALUE!</v>
      </c>
      <c r="DA1108" s="70" t="e">
        <f t="shared" si="878"/>
        <v>#VALUE!</v>
      </c>
      <c r="DB1108" s="70"/>
      <c r="DC1108" s="70"/>
      <c r="DD1108" s="70"/>
      <c r="DE1108" s="70"/>
      <c r="DF1108" s="70"/>
      <c r="DG1108" s="70"/>
      <c r="DH1108" s="70"/>
      <c r="DI1108" s="70"/>
      <c r="DJ1108" s="70"/>
      <c r="DK1108" s="70"/>
      <c r="DL1108" s="70"/>
      <c r="DM1108" s="70"/>
      <c r="DN1108" s="70"/>
      <c r="DO1108" s="70"/>
      <c r="DP1108" s="70"/>
      <c r="DQ1108" s="70"/>
      <c r="DR1108" s="70"/>
      <c r="DS1108" s="70"/>
      <c r="DT1108" s="70">
        <f t="shared" si="875"/>
        <v>0</v>
      </c>
      <c r="DU1108" s="70">
        <f t="shared" si="876"/>
        <v>0</v>
      </c>
      <c r="DV1108" s="70"/>
      <c r="DW1108" s="70"/>
      <c r="DX1108" s="70"/>
      <c r="DY1108" s="70"/>
      <c r="DZ1108" s="70"/>
      <c r="EA1108" s="70"/>
    </row>
    <row r="1109" spans="18:131" x14ac:dyDescent="0.25">
      <c r="R1109" s="70"/>
      <c r="S1109" s="70"/>
      <c r="T1109" s="99" t="s">
        <v>2358</v>
      </c>
      <c r="U1109" s="146" t="s">
        <v>2359</v>
      </c>
      <c r="V1109" s="70"/>
      <c r="W1109" s="70"/>
      <c r="X1109" s="70"/>
      <c r="Y1109" s="70"/>
      <c r="AG1109" s="135"/>
      <c r="AH1109" s="70"/>
      <c r="AI1109" s="99"/>
      <c r="AJ1109" s="70"/>
      <c r="AK1109" s="70"/>
      <c r="AL1109" s="70"/>
      <c r="AM1109" s="70"/>
      <c r="AN1109" s="70"/>
      <c r="AO1109" s="70"/>
      <c r="AP1109" s="70"/>
      <c r="AQ1109" s="70"/>
      <c r="AR1109" s="70"/>
      <c r="AS1109" s="70"/>
      <c r="AT1109" s="70"/>
      <c r="AU1109" s="70"/>
      <c r="AV1109" s="70"/>
      <c r="AW1109" s="70"/>
      <c r="AX1109" s="70"/>
      <c r="AY1109" s="70"/>
      <c r="AZ1109" s="70"/>
      <c r="BA1109" s="70"/>
      <c r="BB1109" s="70"/>
      <c r="BC1109" s="70"/>
      <c r="BD1109" s="70"/>
      <c r="BE1109" s="70" t="str">
        <f t="shared" si="874"/>
        <v/>
      </c>
      <c r="BF1109" s="70">
        <v>297</v>
      </c>
      <c r="BG1109" s="70"/>
      <c r="BH1109" s="70"/>
      <c r="BI1109" s="70"/>
      <c r="BJ1109" s="70"/>
      <c r="BK1109" s="70"/>
      <c r="BL1109" s="70"/>
      <c r="BM1109" s="70"/>
      <c r="BN1109" s="70"/>
      <c r="BO1109" s="70"/>
      <c r="BP1109" s="70"/>
      <c r="BQ1109" s="70"/>
      <c r="BR1109" s="70"/>
      <c r="BS1109" s="70"/>
      <c r="BT1109" s="70"/>
      <c r="BU1109" s="70"/>
      <c r="CT1109" s="70"/>
      <c r="CU1109" s="70">
        <f t="shared" si="879"/>
        <v>0</v>
      </c>
      <c r="CV1109" s="70">
        <f t="shared" si="880"/>
        <v>0</v>
      </c>
      <c r="CW1109" s="70"/>
      <c r="CX1109" s="70"/>
      <c r="CY1109" s="70"/>
      <c r="CZ1109" s="70" t="e">
        <f t="shared" si="877"/>
        <v>#VALUE!</v>
      </c>
      <c r="DA1109" s="70" t="e">
        <f t="shared" si="878"/>
        <v>#VALUE!</v>
      </c>
      <c r="DB1109" s="70"/>
      <c r="DC1109" s="70"/>
      <c r="DD1109" s="70"/>
      <c r="DE1109" s="70"/>
      <c r="DF1109" s="70"/>
      <c r="DG1109" s="70"/>
      <c r="DH1109" s="70"/>
      <c r="DI1109" s="70"/>
      <c r="DJ1109" s="70"/>
      <c r="DK1109" s="70"/>
      <c r="DL1109" s="70"/>
      <c r="DM1109" s="70"/>
      <c r="DN1109" s="70"/>
      <c r="DO1109" s="70"/>
      <c r="DP1109" s="70"/>
      <c r="DQ1109" s="70"/>
      <c r="DR1109" s="70"/>
      <c r="DS1109" s="70"/>
      <c r="DT1109" s="70">
        <f t="shared" si="875"/>
        <v>0</v>
      </c>
      <c r="DU1109" s="70">
        <f t="shared" si="876"/>
        <v>0</v>
      </c>
      <c r="DV1109" s="70"/>
      <c r="DW1109" s="70"/>
      <c r="DX1109" s="70"/>
      <c r="DY1109" s="70"/>
      <c r="DZ1109" s="70"/>
      <c r="EA1109" s="70"/>
    </row>
    <row r="1110" spans="18:131" x14ac:dyDescent="0.25">
      <c r="R1110" s="70"/>
      <c r="S1110" s="70"/>
      <c r="T1110" s="99" t="s">
        <v>2360</v>
      </c>
      <c r="U1110" s="146" t="s">
        <v>2361</v>
      </c>
      <c r="V1110" s="70"/>
      <c r="W1110" s="70"/>
      <c r="X1110" s="70"/>
      <c r="Y1110" s="70"/>
      <c r="AG1110" s="135"/>
      <c r="AH1110" s="70"/>
      <c r="AI1110" s="99"/>
      <c r="AJ1110" s="70"/>
      <c r="AK1110" s="70"/>
      <c r="AL1110" s="70"/>
      <c r="AM1110" s="70"/>
      <c r="AN1110" s="70"/>
      <c r="AO1110" s="70"/>
      <c r="AP1110" s="70"/>
      <c r="AQ1110" s="70"/>
      <c r="AR1110" s="70"/>
      <c r="AS1110" s="70"/>
      <c r="AT1110" s="70"/>
      <c r="AU1110" s="70"/>
      <c r="AV1110" s="70"/>
      <c r="AW1110" s="70"/>
      <c r="AX1110" s="70"/>
      <c r="AY1110" s="70"/>
      <c r="AZ1110" s="70"/>
      <c r="BA1110" s="70"/>
      <c r="BB1110" s="70"/>
      <c r="BC1110" s="70"/>
      <c r="BD1110" s="70"/>
      <c r="BE1110" s="70" t="str">
        <f t="shared" si="874"/>
        <v/>
      </c>
      <c r="BF1110" s="70">
        <v>298</v>
      </c>
      <c r="BG1110" s="70"/>
      <c r="BH1110" s="70"/>
      <c r="BI1110" s="70"/>
      <c r="BJ1110" s="70"/>
      <c r="BK1110" s="70"/>
      <c r="BL1110" s="70"/>
      <c r="BM1110" s="70"/>
      <c r="BN1110" s="70"/>
      <c r="BO1110" s="70"/>
      <c r="BP1110" s="70"/>
      <c r="BQ1110" s="70"/>
      <c r="BR1110" s="70"/>
      <c r="BS1110" s="70"/>
      <c r="BT1110" s="70"/>
      <c r="BU1110" s="70"/>
      <c r="CT1110" s="70"/>
      <c r="CU1110" s="70">
        <f t="shared" si="879"/>
        <v>0</v>
      </c>
      <c r="CV1110" s="70">
        <f t="shared" si="880"/>
        <v>0</v>
      </c>
      <c r="CW1110" s="70"/>
      <c r="CX1110" s="70"/>
      <c r="CY1110" s="70"/>
      <c r="CZ1110" s="70" t="e">
        <f t="shared" si="877"/>
        <v>#VALUE!</v>
      </c>
      <c r="DA1110" s="70" t="e">
        <f t="shared" si="878"/>
        <v>#VALUE!</v>
      </c>
      <c r="DB1110" s="70"/>
      <c r="DC1110" s="70"/>
      <c r="DD1110" s="70"/>
      <c r="DE1110" s="70"/>
      <c r="DF1110" s="70"/>
      <c r="DG1110" s="70"/>
      <c r="DH1110" s="70"/>
      <c r="DI1110" s="70"/>
      <c r="DJ1110" s="70"/>
      <c r="DK1110" s="70"/>
      <c r="DL1110" s="70"/>
      <c r="DM1110" s="70"/>
      <c r="DN1110" s="70"/>
      <c r="DO1110" s="70"/>
      <c r="DP1110" s="70"/>
      <c r="DQ1110" s="70"/>
      <c r="DR1110" s="70"/>
      <c r="DS1110" s="70"/>
      <c r="DT1110" s="70">
        <f t="shared" si="875"/>
        <v>0</v>
      </c>
      <c r="DU1110" s="70">
        <f t="shared" si="876"/>
        <v>0</v>
      </c>
      <c r="DV1110" s="70"/>
      <c r="DW1110" s="70"/>
      <c r="DX1110" s="70"/>
      <c r="DY1110" s="70"/>
      <c r="DZ1110" s="70"/>
      <c r="EA1110" s="70"/>
    </row>
    <row r="1111" spans="18:131" x14ac:dyDescent="0.25">
      <c r="R1111" s="70"/>
      <c r="S1111" s="70"/>
      <c r="T1111" s="99" t="s">
        <v>2362</v>
      </c>
      <c r="U1111" s="146" t="s">
        <v>2363</v>
      </c>
      <c r="V1111" s="70"/>
      <c r="W1111" s="70"/>
      <c r="X1111" s="70"/>
      <c r="Y1111" s="70"/>
      <c r="AG1111" s="135"/>
      <c r="AH1111" s="70"/>
      <c r="AI1111" s="99"/>
      <c r="AJ1111" s="70"/>
      <c r="AK1111" s="70"/>
      <c r="AL1111" s="70"/>
      <c r="AM1111" s="70"/>
      <c r="AN1111" s="70"/>
      <c r="AO1111" s="70"/>
      <c r="AP1111" s="70"/>
      <c r="AQ1111" s="70"/>
      <c r="AR1111" s="70"/>
      <c r="AS1111" s="70"/>
      <c r="AT1111" s="70"/>
      <c r="AU1111" s="70"/>
      <c r="AV1111" s="70"/>
      <c r="AW1111" s="70"/>
      <c r="AX1111" s="70"/>
      <c r="AY1111" s="70"/>
      <c r="AZ1111" s="70"/>
      <c r="BA1111" s="70"/>
      <c r="BB1111" s="70"/>
      <c r="BC1111" s="70"/>
      <c r="BD1111" s="70"/>
      <c r="BE1111" s="70" t="str">
        <f t="shared" si="874"/>
        <v/>
      </c>
      <c r="BF1111" s="70">
        <v>299</v>
      </c>
      <c r="BG1111" s="70"/>
      <c r="BH1111" s="70"/>
      <c r="BI1111" s="70"/>
      <c r="BJ1111" s="70"/>
      <c r="BK1111" s="70"/>
      <c r="BL1111" s="70"/>
      <c r="BM1111" s="70"/>
      <c r="BN1111" s="70"/>
      <c r="BO1111" s="70"/>
      <c r="BP1111" s="70"/>
      <c r="BQ1111" s="70"/>
      <c r="BR1111" s="70"/>
      <c r="BS1111" s="70"/>
      <c r="BT1111" s="70"/>
      <c r="BU1111" s="70"/>
      <c r="CT1111" s="70"/>
      <c r="CU1111" s="70">
        <f t="shared" si="879"/>
        <v>0</v>
      </c>
      <c r="CV1111" s="70">
        <f t="shared" si="880"/>
        <v>0</v>
      </c>
      <c r="CW1111" s="70"/>
      <c r="CX1111" s="70"/>
      <c r="CY1111" s="70"/>
      <c r="CZ1111" s="70" t="e">
        <f t="shared" si="877"/>
        <v>#VALUE!</v>
      </c>
      <c r="DA1111" s="70" t="e">
        <f t="shared" si="878"/>
        <v>#VALUE!</v>
      </c>
      <c r="DB1111" s="70"/>
      <c r="DC1111" s="70"/>
      <c r="DD1111" s="70"/>
      <c r="DE1111" s="70"/>
      <c r="DF1111" s="70"/>
      <c r="DG1111" s="70"/>
      <c r="DH1111" s="70"/>
      <c r="DI1111" s="70"/>
      <c r="DJ1111" s="70"/>
      <c r="DK1111" s="70"/>
      <c r="DL1111" s="70"/>
      <c r="DM1111" s="70"/>
      <c r="DN1111" s="70"/>
      <c r="DO1111" s="70"/>
      <c r="DP1111" s="70"/>
      <c r="DQ1111" s="70"/>
      <c r="DR1111" s="70"/>
      <c r="DS1111" s="70"/>
      <c r="DT1111" s="70">
        <f t="shared" si="875"/>
        <v>0</v>
      </c>
      <c r="DU1111" s="70">
        <f t="shared" si="876"/>
        <v>0</v>
      </c>
      <c r="DV1111" s="70"/>
      <c r="DW1111" s="70"/>
      <c r="DX1111" s="70"/>
      <c r="DY1111" s="70"/>
      <c r="DZ1111" s="70"/>
      <c r="EA1111" s="70"/>
    </row>
    <row r="1112" spans="18:131" x14ac:dyDescent="0.25">
      <c r="R1112" s="70"/>
      <c r="S1112" s="70"/>
      <c r="T1112" s="99" t="s">
        <v>2364</v>
      </c>
      <c r="U1112" s="146" t="s">
        <v>2365</v>
      </c>
      <c r="V1112" s="70"/>
      <c r="W1112" s="70"/>
      <c r="X1112" s="70"/>
      <c r="Y1112" s="70"/>
      <c r="AG1112" s="135"/>
      <c r="AH1112" s="70"/>
      <c r="AI1112" s="99"/>
      <c r="AJ1112" s="70"/>
      <c r="AK1112" s="70"/>
      <c r="AL1112" s="70"/>
      <c r="AM1112" s="70"/>
      <c r="AN1112" s="70"/>
      <c r="AO1112" s="70"/>
      <c r="AP1112" s="70"/>
      <c r="AQ1112" s="70"/>
      <c r="AR1112" s="70"/>
      <c r="AS1112" s="70"/>
      <c r="AT1112" s="70"/>
      <c r="AU1112" s="70"/>
      <c r="AV1112" s="70"/>
      <c r="AW1112" s="70"/>
      <c r="AX1112" s="70"/>
      <c r="AY1112" s="70"/>
      <c r="AZ1112" s="70"/>
      <c r="BA1112" s="70"/>
      <c r="BB1112" s="70"/>
      <c r="BC1112" s="70"/>
      <c r="BD1112" s="70"/>
      <c r="BE1112" s="70" t="str">
        <f t="shared" si="874"/>
        <v/>
      </c>
      <c r="BF1112" s="70">
        <v>300</v>
      </c>
      <c r="BG1112" s="70"/>
      <c r="BH1112" s="70"/>
      <c r="BI1112" s="70"/>
      <c r="BJ1112" s="70"/>
      <c r="BK1112" s="70"/>
      <c r="BL1112" s="70"/>
      <c r="BM1112" s="70"/>
      <c r="BN1112" s="70"/>
      <c r="BO1112" s="70"/>
      <c r="BP1112" s="70"/>
      <c r="BQ1112" s="70"/>
      <c r="BR1112" s="70"/>
      <c r="BS1112" s="70"/>
      <c r="BT1112" s="70"/>
      <c r="BU1112" s="70"/>
      <c r="CT1112" s="70"/>
      <c r="CU1112" s="70">
        <f t="shared" si="879"/>
        <v>0</v>
      </c>
      <c r="CV1112" s="70">
        <f t="shared" si="880"/>
        <v>0</v>
      </c>
      <c r="CW1112" s="70"/>
      <c r="CX1112" s="70"/>
      <c r="CY1112" s="70"/>
      <c r="CZ1112" s="70" t="e">
        <f t="shared" si="877"/>
        <v>#VALUE!</v>
      </c>
      <c r="DA1112" s="70" t="e">
        <f t="shared" si="878"/>
        <v>#VALUE!</v>
      </c>
      <c r="DB1112" s="70"/>
      <c r="DC1112" s="70"/>
      <c r="DD1112" s="70"/>
      <c r="DE1112" s="70"/>
      <c r="DF1112" s="70"/>
      <c r="DG1112" s="70"/>
      <c r="DH1112" s="70"/>
      <c r="DI1112" s="70"/>
      <c r="DJ1112" s="70"/>
      <c r="DK1112" s="70"/>
      <c r="DL1112" s="70"/>
      <c r="DM1112" s="70"/>
      <c r="DN1112" s="70"/>
      <c r="DO1112" s="70"/>
      <c r="DP1112" s="70"/>
      <c r="DQ1112" s="70"/>
      <c r="DR1112" s="70"/>
      <c r="DS1112" s="70"/>
      <c r="DT1112" s="70">
        <f t="shared" si="875"/>
        <v>0</v>
      </c>
      <c r="DU1112" s="70">
        <f t="shared" si="876"/>
        <v>0</v>
      </c>
      <c r="DV1112" s="70"/>
      <c r="DW1112" s="70"/>
      <c r="DX1112" s="70"/>
      <c r="DY1112" s="70"/>
      <c r="DZ1112" s="70"/>
      <c r="EA1112" s="70"/>
    </row>
    <row r="1113" spans="18:131" x14ac:dyDescent="0.25">
      <c r="R1113" s="70"/>
      <c r="S1113" s="70"/>
      <c r="T1113" s="99" t="s">
        <v>2366</v>
      </c>
      <c r="U1113" s="146" t="s">
        <v>2367</v>
      </c>
      <c r="V1113" s="70"/>
      <c r="W1113" s="70"/>
      <c r="X1113" s="70"/>
      <c r="Y1113" s="70"/>
      <c r="AG1113" s="135"/>
      <c r="AH1113" s="70"/>
      <c r="AI1113" s="99"/>
      <c r="AJ1113" s="70"/>
      <c r="AK1113" s="70"/>
      <c r="AL1113" s="70"/>
      <c r="AM1113" s="70"/>
      <c r="AN1113" s="70"/>
      <c r="AO1113" s="70"/>
      <c r="AP1113" s="70"/>
      <c r="AQ1113" s="70"/>
      <c r="AR1113" s="70"/>
      <c r="AS1113" s="70"/>
      <c r="AT1113" s="70"/>
      <c r="AU1113" s="70"/>
      <c r="AV1113" s="70"/>
      <c r="AW1113" s="70"/>
      <c r="AX1113" s="70"/>
      <c r="AY1113" s="70"/>
      <c r="AZ1113" s="70"/>
      <c r="BA1113" s="70"/>
      <c r="BB1113" s="70"/>
      <c r="BC1113" s="70"/>
      <c r="BD1113" s="70"/>
      <c r="BE1113" s="70" t="str">
        <f t="shared" si="874"/>
        <v/>
      </c>
      <c r="BF1113" s="70">
        <v>301</v>
      </c>
      <c r="BG1113" s="70"/>
      <c r="BH1113" s="70"/>
      <c r="BI1113" s="70"/>
      <c r="BJ1113" s="70"/>
      <c r="BK1113" s="70"/>
      <c r="BL1113" s="70"/>
      <c r="BM1113" s="70"/>
      <c r="BN1113" s="70"/>
      <c r="BO1113" s="70"/>
      <c r="BP1113" s="70"/>
      <c r="BQ1113" s="70"/>
      <c r="BR1113" s="70"/>
      <c r="BS1113" s="70"/>
      <c r="BT1113" s="70"/>
      <c r="BU1113" s="70"/>
      <c r="CT1113" s="70"/>
      <c r="CU1113" s="70">
        <f t="shared" si="879"/>
        <v>0</v>
      </c>
      <c r="CV1113" s="70">
        <f t="shared" si="880"/>
        <v>0</v>
      </c>
      <c r="CW1113" s="70"/>
      <c r="CX1113" s="70"/>
      <c r="CY1113" s="70"/>
      <c r="CZ1113" s="70" t="e">
        <f t="shared" si="877"/>
        <v>#VALUE!</v>
      </c>
      <c r="DA1113" s="70" t="e">
        <f t="shared" si="878"/>
        <v>#VALUE!</v>
      </c>
      <c r="DB1113" s="70"/>
      <c r="DC1113" s="70"/>
      <c r="DD1113" s="70"/>
      <c r="DE1113" s="70"/>
      <c r="DF1113" s="70"/>
      <c r="DG1113" s="70"/>
      <c r="DH1113" s="70"/>
      <c r="DI1113" s="70"/>
      <c r="DJ1113" s="70"/>
      <c r="DK1113" s="70"/>
      <c r="DL1113" s="70"/>
      <c r="DM1113" s="70"/>
      <c r="DN1113" s="70"/>
      <c r="DO1113" s="70"/>
      <c r="DP1113" s="70"/>
      <c r="DQ1113" s="70"/>
      <c r="DR1113" s="70"/>
      <c r="DS1113" s="70"/>
      <c r="DT1113" s="70">
        <f t="shared" si="875"/>
        <v>0</v>
      </c>
      <c r="DU1113" s="70">
        <f t="shared" si="876"/>
        <v>0</v>
      </c>
      <c r="DV1113" s="70"/>
      <c r="DW1113" s="70"/>
      <c r="DX1113" s="70"/>
      <c r="DY1113" s="70"/>
      <c r="DZ1113" s="70"/>
      <c r="EA1113" s="70"/>
    </row>
    <row r="1114" spans="18:131" x14ac:dyDescent="0.25">
      <c r="R1114" s="70"/>
      <c r="S1114" s="70"/>
      <c r="T1114" s="99" t="s">
        <v>2368</v>
      </c>
      <c r="U1114" s="146" t="s">
        <v>2369</v>
      </c>
      <c r="V1114" s="70"/>
      <c r="W1114" s="70"/>
      <c r="X1114" s="70"/>
      <c r="Y1114" s="70"/>
      <c r="AG1114" s="135"/>
      <c r="AH1114" s="70"/>
      <c r="AI1114" s="99"/>
      <c r="AJ1114" s="70"/>
      <c r="AK1114" s="70"/>
      <c r="AL1114" s="70"/>
      <c r="AM1114" s="70"/>
      <c r="AN1114" s="70"/>
      <c r="AO1114" s="70"/>
      <c r="AP1114" s="70"/>
      <c r="AQ1114" s="70"/>
      <c r="AR1114" s="70"/>
      <c r="AS1114" s="70"/>
      <c r="AT1114" s="70"/>
      <c r="AU1114" s="70"/>
      <c r="AV1114" s="70"/>
      <c r="AW1114" s="70"/>
      <c r="AX1114" s="70"/>
      <c r="AY1114" s="70"/>
      <c r="AZ1114" s="70"/>
      <c r="BA1114" s="70"/>
      <c r="BB1114" s="70"/>
      <c r="BC1114" s="70"/>
      <c r="BD1114" s="70"/>
      <c r="BE1114" s="70" t="str">
        <f t="shared" si="874"/>
        <v/>
      </c>
      <c r="BF1114" s="70">
        <v>302</v>
      </c>
      <c r="BG1114" s="70"/>
      <c r="BH1114" s="70"/>
      <c r="BI1114" s="70"/>
      <c r="BJ1114" s="70"/>
      <c r="BK1114" s="70"/>
      <c r="BL1114" s="70"/>
      <c r="BM1114" s="70"/>
      <c r="BN1114" s="70"/>
      <c r="BO1114" s="70"/>
      <c r="BP1114" s="70"/>
      <c r="BQ1114" s="70"/>
      <c r="BR1114" s="70"/>
      <c r="BS1114" s="70"/>
      <c r="BT1114" s="70"/>
      <c r="BU1114" s="70"/>
      <c r="CT1114" s="70"/>
      <c r="CU1114" s="70">
        <f t="shared" si="879"/>
        <v>0</v>
      </c>
      <c r="CV1114" s="70">
        <f t="shared" si="880"/>
        <v>0</v>
      </c>
      <c r="CW1114" s="70"/>
      <c r="CX1114" s="70"/>
      <c r="CY1114" s="70"/>
      <c r="CZ1114" s="70" t="e">
        <f t="shared" si="877"/>
        <v>#VALUE!</v>
      </c>
      <c r="DA1114" s="70" t="e">
        <f t="shared" si="878"/>
        <v>#VALUE!</v>
      </c>
      <c r="DB1114" s="70"/>
      <c r="DC1114" s="70"/>
      <c r="DD1114" s="70"/>
      <c r="DE1114" s="70"/>
      <c r="DF1114" s="70"/>
      <c r="DG1114" s="70"/>
      <c r="DH1114" s="70"/>
      <c r="DI1114" s="70"/>
      <c r="DJ1114" s="70"/>
      <c r="DK1114" s="70"/>
      <c r="DL1114" s="70"/>
      <c r="DM1114" s="70"/>
      <c r="DN1114" s="70"/>
      <c r="DO1114" s="70"/>
      <c r="DP1114" s="70"/>
      <c r="DQ1114" s="70"/>
      <c r="DR1114" s="70"/>
      <c r="DS1114" s="70"/>
      <c r="DT1114" s="70">
        <f t="shared" si="875"/>
        <v>0</v>
      </c>
      <c r="DU1114" s="70">
        <f t="shared" si="876"/>
        <v>0</v>
      </c>
      <c r="DV1114" s="70"/>
      <c r="DW1114" s="70"/>
      <c r="DX1114" s="70"/>
      <c r="DY1114" s="70"/>
      <c r="DZ1114" s="70"/>
      <c r="EA1114" s="70"/>
    </row>
    <row r="1115" spans="18:131" x14ac:dyDescent="0.25">
      <c r="R1115" s="70"/>
      <c r="S1115" s="70"/>
      <c r="T1115" s="99" t="s">
        <v>2370</v>
      </c>
      <c r="U1115" s="146" t="s">
        <v>2371</v>
      </c>
      <c r="V1115" s="70"/>
      <c r="W1115" s="70"/>
      <c r="X1115" s="70"/>
      <c r="Y1115" s="70"/>
      <c r="AG1115" s="135"/>
      <c r="AH1115" s="70"/>
      <c r="AI1115" s="99"/>
      <c r="AJ1115" s="70"/>
      <c r="AK1115" s="70"/>
      <c r="AL1115" s="70"/>
      <c r="AM1115" s="70"/>
      <c r="AN1115" s="70"/>
      <c r="AO1115" s="70"/>
      <c r="AP1115" s="70"/>
      <c r="AQ1115" s="70"/>
      <c r="AR1115" s="70"/>
      <c r="AS1115" s="70"/>
      <c r="AT1115" s="70"/>
      <c r="AU1115" s="70"/>
      <c r="AV1115" s="70"/>
      <c r="AW1115" s="70"/>
      <c r="AX1115" s="70"/>
      <c r="AY1115" s="70"/>
      <c r="AZ1115" s="70"/>
      <c r="BA1115" s="70"/>
      <c r="BB1115" s="70"/>
      <c r="BC1115" s="70"/>
      <c r="BD1115" s="70"/>
      <c r="BE1115" s="70" t="str">
        <f t="shared" si="874"/>
        <v/>
      </c>
      <c r="BF1115" s="70">
        <v>303</v>
      </c>
      <c r="BG1115" s="70"/>
      <c r="BH1115" s="70"/>
      <c r="BI1115" s="70"/>
      <c r="BJ1115" s="70"/>
      <c r="BK1115" s="70"/>
      <c r="BL1115" s="70"/>
      <c r="BM1115" s="70"/>
      <c r="BN1115" s="70"/>
      <c r="BO1115" s="70"/>
      <c r="BP1115" s="70"/>
      <c r="BQ1115" s="70"/>
      <c r="BR1115" s="70"/>
      <c r="BS1115" s="70"/>
      <c r="BT1115" s="70"/>
      <c r="BU1115" s="70"/>
      <c r="CT1115" s="70"/>
      <c r="CU1115" s="70">
        <f t="shared" si="879"/>
        <v>0</v>
      </c>
      <c r="CV1115" s="70">
        <f t="shared" si="880"/>
        <v>0</v>
      </c>
      <c r="CW1115" s="70"/>
      <c r="CX1115" s="70"/>
      <c r="CY1115" s="70"/>
      <c r="CZ1115" s="70" t="e">
        <f t="shared" si="877"/>
        <v>#VALUE!</v>
      </c>
      <c r="DA1115" s="70" t="e">
        <f t="shared" si="878"/>
        <v>#VALUE!</v>
      </c>
      <c r="DB1115" s="70"/>
      <c r="DC1115" s="70"/>
      <c r="DD1115" s="70"/>
      <c r="DE1115" s="70"/>
      <c r="DF1115" s="70"/>
      <c r="DG1115" s="70"/>
      <c r="DH1115" s="70"/>
      <c r="DI1115" s="70"/>
      <c r="DJ1115" s="70"/>
      <c r="DK1115" s="70"/>
      <c r="DL1115" s="70"/>
      <c r="DM1115" s="70"/>
      <c r="DN1115" s="70"/>
      <c r="DO1115" s="70"/>
      <c r="DP1115" s="70"/>
      <c r="DQ1115" s="70"/>
      <c r="DR1115" s="70"/>
      <c r="DS1115" s="70"/>
      <c r="DT1115" s="70">
        <f t="shared" si="875"/>
        <v>0</v>
      </c>
      <c r="DU1115" s="70">
        <f t="shared" si="876"/>
        <v>0</v>
      </c>
      <c r="DV1115" s="70"/>
      <c r="DW1115" s="70"/>
      <c r="DX1115" s="70"/>
      <c r="DY1115" s="70"/>
      <c r="DZ1115" s="70"/>
      <c r="EA1115" s="70"/>
    </row>
    <row r="1116" spans="18:131" x14ac:dyDescent="0.25">
      <c r="R1116" s="70"/>
      <c r="S1116" s="70"/>
      <c r="T1116" s="99" t="s">
        <v>2372</v>
      </c>
      <c r="U1116" s="146" t="s">
        <v>2373</v>
      </c>
      <c r="V1116" s="70"/>
      <c r="W1116" s="70"/>
      <c r="X1116" s="70"/>
      <c r="Y1116" s="70"/>
      <c r="AG1116" s="135"/>
      <c r="AH1116" s="70"/>
      <c r="AI1116" s="99"/>
      <c r="AJ1116" s="70"/>
      <c r="AK1116" s="70"/>
      <c r="AL1116" s="70"/>
      <c r="AM1116" s="70"/>
      <c r="AN1116" s="70"/>
      <c r="AO1116" s="70"/>
      <c r="AP1116" s="70"/>
      <c r="AQ1116" s="70"/>
      <c r="AR1116" s="70"/>
      <c r="AS1116" s="70"/>
      <c r="AT1116" s="70"/>
      <c r="AU1116" s="70"/>
      <c r="AV1116" s="70"/>
      <c r="AW1116" s="70"/>
      <c r="AX1116" s="70"/>
      <c r="AY1116" s="70"/>
      <c r="AZ1116" s="70"/>
      <c r="BA1116" s="70"/>
      <c r="BB1116" s="70"/>
      <c r="BC1116" s="70"/>
      <c r="BD1116" s="70"/>
      <c r="BE1116" s="70" t="str">
        <f t="shared" si="874"/>
        <v/>
      </c>
      <c r="BF1116" s="70">
        <v>304</v>
      </c>
      <c r="BG1116" s="70"/>
      <c r="BH1116" s="70"/>
      <c r="BI1116" s="70"/>
      <c r="BJ1116" s="70"/>
      <c r="BK1116" s="70"/>
      <c r="BL1116" s="70"/>
      <c r="BM1116" s="70"/>
      <c r="BN1116" s="70"/>
      <c r="BO1116" s="70"/>
      <c r="BP1116" s="70"/>
      <c r="BQ1116" s="70"/>
      <c r="BR1116" s="70"/>
      <c r="BS1116" s="70"/>
      <c r="BT1116" s="70"/>
      <c r="BU1116" s="70"/>
      <c r="CT1116" s="70"/>
      <c r="CU1116" s="70">
        <f t="shared" si="879"/>
        <v>0</v>
      </c>
      <c r="CV1116" s="70">
        <f t="shared" si="880"/>
        <v>0</v>
      </c>
      <c r="CW1116" s="70"/>
      <c r="CX1116" s="70"/>
      <c r="CY1116" s="70"/>
      <c r="CZ1116" s="70" t="e">
        <f t="shared" si="877"/>
        <v>#VALUE!</v>
      </c>
      <c r="DA1116" s="70" t="e">
        <f t="shared" si="878"/>
        <v>#VALUE!</v>
      </c>
      <c r="DB1116" s="70"/>
      <c r="DC1116" s="70"/>
      <c r="DD1116" s="70"/>
      <c r="DE1116" s="70"/>
      <c r="DF1116" s="70"/>
      <c r="DG1116" s="70"/>
      <c r="DH1116" s="70"/>
      <c r="DI1116" s="70"/>
      <c r="DJ1116" s="70"/>
      <c r="DK1116" s="70"/>
      <c r="DL1116" s="70"/>
      <c r="DM1116" s="70"/>
      <c r="DN1116" s="70"/>
      <c r="DO1116" s="70"/>
      <c r="DP1116" s="70"/>
      <c r="DQ1116" s="70"/>
      <c r="DR1116" s="70"/>
      <c r="DS1116" s="70"/>
      <c r="DT1116" s="70">
        <f t="shared" si="875"/>
        <v>0</v>
      </c>
      <c r="DU1116" s="70">
        <f t="shared" si="876"/>
        <v>0</v>
      </c>
      <c r="DV1116" s="70"/>
      <c r="DW1116" s="70"/>
      <c r="DX1116" s="70"/>
      <c r="DY1116" s="70"/>
      <c r="DZ1116" s="70"/>
      <c r="EA1116" s="70"/>
    </row>
    <row r="1117" spans="18:131" x14ac:dyDescent="0.25">
      <c r="R1117" s="70"/>
      <c r="S1117" s="70"/>
      <c r="T1117" s="99" t="s">
        <v>2374</v>
      </c>
      <c r="U1117" s="146" t="s">
        <v>2375</v>
      </c>
      <c r="V1117" s="70"/>
      <c r="W1117" s="70"/>
      <c r="X1117" s="70"/>
      <c r="Y1117" s="70"/>
      <c r="AG1117" s="135"/>
      <c r="AH1117" s="70"/>
      <c r="AI1117" s="99"/>
      <c r="AJ1117" s="70"/>
      <c r="AK1117" s="70"/>
      <c r="AL1117" s="70"/>
      <c r="AM1117" s="70"/>
      <c r="AN1117" s="70"/>
      <c r="AO1117" s="70"/>
      <c r="AP1117" s="70"/>
      <c r="AQ1117" s="70"/>
      <c r="AR1117" s="70"/>
      <c r="AS1117" s="70"/>
      <c r="AT1117" s="70"/>
      <c r="AU1117" s="70"/>
      <c r="AV1117" s="70"/>
      <c r="AW1117" s="70"/>
      <c r="AX1117" s="70"/>
      <c r="AY1117" s="70"/>
      <c r="AZ1117" s="70"/>
      <c r="BA1117" s="70"/>
      <c r="BB1117" s="70"/>
      <c r="BC1117" s="70"/>
      <c r="BD1117" s="70"/>
      <c r="BE1117" s="70" t="str">
        <f t="shared" si="874"/>
        <v/>
      </c>
      <c r="BF1117" s="70">
        <v>305</v>
      </c>
      <c r="BG1117" s="70"/>
      <c r="BH1117" s="70"/>
      <c r="BI1117" s="70"/>
      <c r="BJ1117" s="70"/>
      <c r="BK1117" s="70"/>
      <c r="BL1117" s="70"/>
      <c r="BM1117" s="70"/>
      <c r="BN1117" s="70"/>
      <c r="BO1117" s="70"/>
      <c r="BP1117" s="70"/>
      <c r="BQ1117" s="70"/>
      <c r="BR1117" s="70"/>
      <c r="BS1117" s="70"/>
      <c r="BT1117" s="70"/>
      <c r="BU1117" s="70"/>
      <c r="CT1117" s="70"/>
      <c r="CU1117" s="70">
        <f t="shared" si="879"/>
        <v>0</v>
      </c>
      <c r="CV1117" s="70">
        <f t="shared" si="880"/>
        <v>0</v>
      </c>
      <c r="CW1117" s="70"/>
      <c r="CX1117" s="70"/>
      <c r="CY1117" s="70"/>
      <c r="CZ1117" s="70" t="e">
        <f t="shared" si="877"/>
        <v>#VALUE!</v>
      </c>
      <c r="DA1117" s="70" t="e">
        <f t="shared" si="878"/>
        <v>#VALUE!</v>
      </c>
      <c r="DB1117" s="70"/>
      <c r="DC1117" s="70"/>
      <c r="DD1117" s="70"/>
      <c r="DE1117" s="70"/>
      <c r="DF1117" s="70"/>
      <c r="DG1117" s="70"/>
      <c r="DH1117" s="70"/>
      <c r="DI1117" s="70"/>
      <c r="DJ1117" s="70"/>
      <c r="DK1117" s="70"/>
      <c r="DL1117" s="70"/>
      <c r="DM1117" s="70"/>
      <c r="DN1117" s="70"/>
      <c r="DO1117" s="70"/>
      <c r="DP1117" s="70"/>
      <c r="DQ1117" s="70"/>
      <c r="DR1117" s="70"/>
      <c r="DS1117" s="70"/>
      <c r="DT1117" s="70">
        <f t="shared" si="875"/>
        <v>0</v>
      </c>
      <c r="DU1117" s="70">
        <f t="shared" si="876"/>
        <v>0</v>
      </c>
      <c r="DV1117" s="70"/>
      <c r="DW1117" s="70"/>
      <c r="DX1117" s="70"/>
      <c r="DY1117" s="70"/>
      <c r="DZ1117" s="70"/>
      <c r="EA1117" s="70"/>
    </row>
    <row r="1118" spans="18:131" x14ac:dyDescent="0.25">
      <c r="R1118" s="70"/>
      <c r="S1118" s="70"/>
      <c r="T1118" s="99" t="s">
        <v>2376</v>
      </c>
      <c r="U1118" s="146" t="s">
        <v>2377</v>
      </c>
      <c r="V1118" s="70"/>
      <c r="W1118" s="70"/>
      <c r="X1118" s="70"/>
      <c r="Y1118" s="70"/>
      <c r="AG1118" s="135"/>
      <c r="AH1118" s="70"/>
      <c r="AI1118" s="99"/>
      <c r="AJ1118" s="70"/>
      <c r="AK1118" s="70"/>
      <c r="AL1118" s="70"/>
      <c r="AM1118" s="70"/>
      <c r="AN1118" s="70"/>
      <c r="AO1118" s="70"/>
      <c r="AP1118" s="70"/>
      <c r="AQ1118" s="70"/>
      <c r="AR1118" s="70"/>
      <c r="AS1118" s="70"/>
      <c r="AT1118" s="70"/>
      <c r="AU1118" s="70"/>
      <c r="AV1118" s="70"/>
      <c r="AW1118" s="70"/>
      <c r="AX1118" s="70"/>
      <c r="AY1118" s="70"/>
      <c r="AZ1118" s="70"/>
      <c r="BA1118" s="70"/>
      <c r="BB1118" s="70"/>
      <c r="BC1118" s="70"/>
      <c r="BD1118" s="70"/>
      <c r="BE1118" s="70" t="str">
        <f t="shared" si="874"/>
        <v/>
      </c>
      <c r="BF1118" s="70">
        <v>306</v>
      </c>
      <c r="BG1118" s="70"/>
      <c r="BH1118" s="70"/>
      <c r="BI1118" s="70"/>
      <c r="BJ1118" s="70"/>
      <c r="BK1118" s="70"/>
      <c r="BL1118" s="70"/>
      <c r="BM1118" s="70"/>
      <c r="BN1118" s="70"/>
      <c r="BO1118" s="70"/>
      <c r="BP1118" s="70"/>
      <c r="BQ1118" s="70"/>
      <c r="BR1118" s="70"/>
      <c r="BS1118" s="70"/>
      <c r="BT1118" s="70"/>
      <c r="BU1118" s="70"/>
      <c r="CT1118" s="70"/>
      <c r="CU1118" s="70">
        <f t="shared" si="879"/>
        <v>0</v>
      </c>
      <c r="CV1118" s="70">
        <f t="shared" si="880"/>
        <v>0</v>
      </c>
      <c r="CW1118" s="70"/>
      <c r="CX1118" s="70"/>
      <c r="CY1118" s="70"/>
      <c r="CZ1118" s="70" t="e">
        <f t="shared" si="877"/>
        <v>#VALUE!</v>
      </c>
      <c r="DA1118" s="70" t="e">
        <f t="shared" si="878"/>
        <v>#VALUE!</v>
      </c>
      <c r="DB1118" s="70"/>
      <c r="DC1118" s="70"/>
      <c r="DD1118" s="70"/>
      <c r="DE1118" s="70"/>
      <c r="DF1118" s="70"/>
      <c r="DG1118" s="70"/>
      <c r="DH1118" s="70"/>
      <c r="DI1118" s="70"/>
      <c r="DJ1118" s="70"/>
      <c r="DK1118" s="70"/>
      <c r="DL1118" s="70"/>
      <c r="DM1118" s="70"/>
      <c r="DN1118" s="70"/>
      <c r="DO1118" s="70"/>
      <c r="DP1118" s="70"/>
      <c r="DQ1118" s="70"/>
      <c r="DR1118" s="70"/>
      <c r="DS1118" s="70"/>
      <c r="DT1118" s="70">
        <f t="shared" si="875"/>
        <v>0</v>
      </c>
      <c r="DU1118" s="70">
        <f t="shared" si="876"/>
        <v>0</v>
      </c>
      <c r="DV1118" s="70"/>
      <c r="DW1118" s="70"/>
      <c r="DX1118" s="70"/>
      <c r="DY1118" s="70"/>
      <c r="DZ1118" s="70"/>
      <c r="EA1118" s="70"/>
    </row>
    <row r="1119" spans="18:131" x14ac:dyDescent="0.25">
      <c r="R1119" s="70"/>
      <c r="S1119" s="70"/>
      <c r="T1119" s="99" t="s">
        <v>2378</v>
      </c>
      <c r="U1119" s="146" t="s">
        <v>2379</v>
      </c>
      <c r="V1119" s="70"/>
      <c r="W1119" s="70"/>
      <c r="X1119" s="70"/>
      <c r="Y1119" s="70"/>
      <c r="AG1119" s="135"/>
      <c r="AH1119" s="70"/>
      <c r="AI1119" s="99"/>
      <c r="AJ1119" s="70"/>
      <c r="AK1119" s="70"/>
      <c r="AL1119" s="70"/>
      <c r="AM1119" s="70"/>
      <c r="AN1119" s="70"/>
      <c r="AO1119" s="70"/>
      <c r="AP1119" s="70"/>
      <c r="AQ1119" s="70"/>
      <c r="AR1119" s="70"/>
      <c r="AS1119" s="70"/>
      <c r="AT1119" s="70"/>
      <c r="AU1119" s="70"/>
      <c r="AV1119" s="70"/>
      <c r="AW1119" s="70"/>
      <c r="AX1119" s="70"/>
      <c r="AY1119" s="70"/>
      <c r="AZ1119" s="70"/>
      <c r="BA1119" s="70"/>
      <c r="BB1119" s="70"/>
      <c r="BC1119" s="70"/>
      <c r="BD1119" s="70"/>
      <c r="BE1119" s="70" t="str">
        <f t="shared" si="874"/>
        <v/>
      </c>
      <c r="BF1119" s="70">
        <v>307</v>
      </c>
      <c r="BG1119" s="70"/>
      <c r="BH1119" s="70"/>
      <c r="BI1119" s="70"/>
      <c r="BJ1119" s="70"/>
      <c r="BK1119" s="70"/>
      <c r="BL1119" s="70"/>
      <c r="BM1119" s="70"/>
      <c r="BN1119" s="70"/>
      <c r="BO1119" s="70"/>
      <c r="BP1119" s="70"/>
      <c r="BQ1119" s="70"/>
      <c r="BR1119" s="70"/>
      <c r="BS1119" s="70"/>
      <c r="BT1119" s="70"/>
      <c r="BU1119" s="70"/>
      <c r="CT1119" s="70"/>
      <c r="CU1119" s="70">
        <f t="shared" si="879"/>
        <v>0</v>
      </c>
      <c r="CV1119" s="70">
        <f t="shared" si="880"/>
        <v>0</v>
      </c>
      <c r="CW1119" s="70"/>
      <c r="CX1119" s="70"/>
      <c r="CY1119" s="70"/>
      <c r="CZ1119" s="70" t="e">
        <f t="shared" si="877"/>
        <v>#VALUE!</v>
      </c>
      <c r="DA1119" s="70" t="e">
        <f t="shared" si="878"/>
        <v>#VALUE!</v>
      </c>
      <c r="DB1119" s="70"/>
      <c r="DC1119" s="70"/>
      <c r="DD1119" s="70"/>
      <c r="DE1119" s="70"/>
      <c r="DF1119" s="70"/>
      <c r="DG1119" s="70"/>
      <c r="DH1119" s="70"/>
      <c r="DI1119" s="70"/>
      <c r="DJ1119" s="70"/>
      <c r="DK1119" s="70"/>
      <c r="DL1119" s="70"/>
      <c r="DM1119" s="70"/>
      <c r="DN1119" s="70"/>
      <c r="DO1119" s="70"/>
      <c r="DP1119" s="70"/>
      <c r="DQ1119" s="70"/>
      <c r="DR1119" s="70"/>
      <c r="DS1119" s="70"/>
      <c r="DT1119" s="70">
        <f t="shared" si="875"/>
        <v>0</v>
      </c>
      <c r="DU1119" s="70">
        <f t="shared" si="876"/>
        <v>0</v>
      </c>
      <c r="DV1119" s="70"/>
      <c r="DW1119" s="70"/>
      <c r="DX1119" s="70"/>
      <c r="DY1119" s="70"/>
      <c r="DZ1119" s="70"/>
      <c r="EA1119" s="70"/>
    </row>
    <row r="1120" spans="18:131" x14ac:dyDescent="0.25">
      <c r="R1120" s="70"/>
      <c r="S1120" s="70"/>
      <c r="T1120" s="99" t="s">
        <v>2380</v>
      </c>
      <c r="U1120" s="146" t="s">
        <v>2381</v>
      </c>
      <c r="V1120" s="70"/>
      <c r="W1120" s="70"/>
      <c r="X1120" s="70"/>
      <c r="Y1120" s="70"/>
      <c r="AG1120" s="135"/>
      <c r="AH1120" s="70"/>
      <c r="AI1120" s="99"/>
      <c r="AJ1120" s="70"/>
      <c r="AK1120" s="70"/>
      <c r="AL1120" s="70"/>
      <c r="AM1120" s="70"/>
      <c r="AN1120" s="70"/>
      <c r="AO1120" s="70"/>
      <c r="AP1120" s="70"/>
      <c r="AQ1120" s="70"/>
      <c r="AR1120" s="70"/>
      <c r="AS1120" s="70"/>
      <c r="AT1120" s="70"/>
      <c r="AU1120" s="70"/>
      <c r="AV1120" s="70"/>
      <c r="AW1120" s="70"/>
      <c r="AX1120" s="70"/>
      <c r="AY1120" s="70"/>
      <c r="AZ1120" s="70"/>
      <c r="BA1120" s="70"/>
      <c r="BB1120" s="70"/>
      <c r="BC1120" s="70"/>
      <c r="BD1120" s="70"/>
      <c r="BE1120" s="70" t="str">
        <f t="shared" si="874"/>
        <v/>
      </c>
      <c r="BF1120" s="70">
        <v>308</v>
      </c>
      <c r="BG1120" s="70"/>
      <c r="BH1120" s="70"/>
      <c r="BI1120" s="70"/>
      <c r="BJ1120" s="70"/>
      <c r="BK1120" s="70"/>
      <c r="BL1120" s="70"/>
      <c r="BM1120" s="70"/>
      <c r="BN1120" s="70"/>
      <c r="BO1120" s="70"/>
      <c r="BP1120" s="70"/>
      <c r="BQ1120" s="70"/>
      <c r="BR1120" s="70"/>
      <c r="BS1120" s="70"/>
      <c r="BT1120" s="70"/>
      <c r="BU1120" s="70"/>
      <c r="CT1120" s="70"/>
      <c r="CU1120" s="70">
        <f t="shared" si="879"/>
        <v>0</v>
      </c>
      <c r="CV1120" s="70">
        <f t="shared" si="880"/>
        <v>0</v>
      </c>
      <c r="CW1120" s="70"/>
      <c r="CX1120" s="70"/>
      <c r="CY1120" s="70"/>
      <c r="CZ1120" s="70" t="e">
        <f t="shared" si="877"/>
        <v>#VALUE!</v>
      </c>
      <c r="DA1120" s="70" t="e">
        <f t="shared" si="878"/>
        <v>#VALUE!</v>
      </c>
      <c r="DB1120" s="70"/>
      <c r="DC1120" s="70"/>
      <c r="DD1120" s="70"/>
      <c r="DE1120" s="70"/>
      <c r="DF1120" s="70"/>
      <c r="DG1120" s="70"/>
      <c r="DH1120" s="70"/>
      <c r="DI1120" s="70"/>
      <c r="DJ1120" s="70"/>
      <c r="DK1120" s="70"/>
      <c r="DL1120" s="70"/>
      <c r="DM1120" s="70"/>
      <c r="DN1120" s="70"/>
      <c r="DO1120" s="70"/>
      <c r="DP1120" s="70"/>
      <c r="DQ1120" s="70"/>
      <c r="DR1120" s="70"/>
      <c r="DS1120" s="70"/>
      <c r="DT1120" s="70">
        <f t="shared" si="875"/>
        <v>0</v>
      </c>
      <c r="DU1120" s="70">
        <f t="shared" si="876"/>
        <v>0</v>
      </c>
      <c r="DV1120" s="70"/>
      <c r="DW1120" s="70"/>
      <c r="DX1120" s="70"/>
      <c r="DY1120" s="70"/>
      <c r="DZ1120" s="70"/>
      <c r="EA1120" s="70"/>
    </row>
    <row r="1121" spans="18:131" x14ac:dyDescent="0.25">
      <c r="R1121" s="70"/>
      <c r="S1121" s="70"/>
      <c r="T1121" s="99" t="s">
        <v>2382</v>
      </c>
      <c r="U1121" s="146" t="s">
        <v>2383</v>
      </c>
      <c r="V1121" s="70"/>
      <c r="W1121" s="70"/>
      <c r="X1121" s="70"/>
      <c r="Y1121" s="70"/>
      <c r="AG1121" s="135"/>
      <c r="AH1121" s="70"/>
      <c r="AI1121" s="99"/>
      <c r="AJ1121" s="70"/>
      <c r="AK1121" s="70"/>
      <c r="AL1121" s="70"/>
      <c r="AM1121" s="70"/>
      <c r="AN1121" s="70"/>
      <c r="AO1121" s="70"/>
      <c r="AP1121" s="70"/>
      <c r="AQ1121" s="70"/>
      <c r="AR1121" s="70"/>
      <c r="AS1121" s="70"/>
      <c r="AT1121" s="70"/>
      <c r="AU1121" s="70"/>
      <c r="AV1121" s="70"/>
      <c r="AW1121" s="70"/>
      <c r="AX1121" s="70"/>
      <c r="AY1121" s="70"/>
      <c r="AZ1121" s="70"/>
      <c r="BA1121" s="70"/>
      <c r="BB1121" s="70"/>
      <c r="BC1121" s="70"/>
      <c r="BD1121" s="70"/>
      <c r="BE1121" s="70" t="str">
        <f t="shared" si="874"/>
        <v/>
      </c>
      <c r="BF1121" s="70">
        <v>309</v>
      </c>
      <c r="BG1121" s="70"/>
      <c r="BH1121" s="70"/>
      <c r="BI1121" s="70"/>
      <c r="BJ1121" s="70"/>
      <c r="BK1121" s="70"/>
      <c r="BL1121" s="70"/>
      <c r="BM1121" s="70"/>
      <c r="BN1121" s="70"/>
      <c r="BO1121" s="70"/>
      <c r="BP1121" s="70"/>
      <c r="BQ1121" s="70"/>
      <c r="BR1121" s="70"/>
      <c r="BS1121" s="70"/>
      <c r="BT1121" s="70"/>
      <c r="BU1121" s="70"/>
      <c r="CT1121" s="70"/>
      <c r="CU1121" s="70">
        <f t="shared" si="879"/>
        <v>0</v>
      </c>
      <c r="CV1121" s="70">
        <f t="shared" si="880"/>
        <v>0</v>
      </c>
      <c r="CW1121" s="70"/>
      <c r="CX1121" s="70"/>
      <c r="CY1121" s="70"/>
      <c r="CZ1121" s="70" t="e">
        <f t="shared" si="877"/>
        <v>#VALUE!</v>
      </c>
      <c r="DA1121" s="70" t="e">
        <f t="shared" si="878"/>
        <v>#VALUE!</v>
      </c>
      <c r="DB1121" s="70"/>
      <c r="DC1121" s="70"/>
      <c r="DD1121" s="70"/>
      <c r="DE1121" s="70"/>
      <c r="DF1121" s="70"/>
      <c r="DG1121" s="70"/>
      <c r="DH1121" s="70"/>
      <c r="DI1121" s="70"/>
      <c r="DJ1121" s="70"/>
      <c r="DK1121" s="70"/>
      <c r="DL1121" s="70"/>
      <c r="DM1121" s="70"/>
      <c r="DN1121" s="70"/>
      <c r="DO1121" s="70"/>
      <c r="DP1121" s="70"/>
      <c r="DQ1121" s="70"/>
      <c r="DR1121" s="70"/>
      <c r="DS1121" s="70"/>
      <c r="DT1121" s="70">
        <f t="shared" si="875"/>
        <v>0</v>
      </c>
      <c r="DU1121" s="70">
        <f t="shared" si="876"/>
        <v>0</v>
      </c>
      <c r="DV1121" s="70"/>
      <c r="DW1121" s="70"/>
      <c r="DX1121" s="70"/>
      <c r="DY1121" s="70"/>
      <c r="DZ1121" s="70"/>
      <c r="EA1121" s="70"/>
    </row>
    <row r="1122" spans="18:131" x14ac:dyDescent="0.25">
      <c r="R1122" s="70"/>
      <c r="S1122" s="70"/>
      <c r="T1122" s="99" t="s">
        <v>2384</v>
      </c>
      <c r="U1122" s="146" t="s">
        <v>2385</v>
      </c>
      <c r="V1122" s="70"/>
      <c r="W1122" s="70"/>
      <c r="X1122" s="70"/>
      <c r="Y1122" s="70"/>
      <c r="AG1122" s="135"/>
      <c r="AH1122" s="70"/>
      <c r="AI1122" s="99"/>
      <c r="AJ1122" s="70"/>
      <c r="AK1122" s="70"/>
      <c r="AL1122" s="70"/>
      <c r="AM1122" s="70"/>
      <c r="AN1122" s="70"/>
      <c r="AO1122" s="70"/>
      <c r="AP1122" s="70"/>
      <c r="AQ1122" s="70"/>
      <c r="AR1122" s="70"/>
      <c r="AS1122" s="70"/>
      <c r="AT1122" s="70"/>
      <c r="AU1122" s="70"/>
      <c r="AV1122" s="70"/>
      <c r="AW1122" s="70"/>
      <c r="AX1122" s="70"/>
      <c r="AY1122" s="70"/>
      <c r="AZ1122" s="70"/>
      <c r="BA1122" s="70"/>
      <c r="BB1122" s="70"/>
      <c r="BC1122" s="70"/>
      <c r="BD1122" s="70"/>
      <c r="BE1122" s="70" t="str">
        <f t="shared" si="874"/>
        <v/>
      </c>
      <c r="BF1122" s="70">
        <v>310</v>
      </c>
      <c r="BG1122" s="70"/>
      <c r="BH1122" s="70"/>
      <c r="BI1122" s="70"/>
      <c r="BJ1122" s="70"/>
      <c r="BK1122" s="70"/>
      <c r="BL1122" s="70"/>
      <c r="BM1122" s="70"/>
      <c r="BN1122" s="70"/>
      <c r="BO1122" s="70"/>
      <c r="BP1122" s="70"/>
      <c r="BQ1122" s="70"/>
      <c r="BR1122" s="70"/>
      <c r="BS1122" s="70"/>
      <c r="BT1122" s="70"/>
      <c r="BU1122" s="70"/>
      <c r="CT1122" s="70"/>
      <c r="CU1122" s="70">
        <f t="shared" si="879"/>
        <v>0</v>
      </c>
      <c r="CV1122" s="70">
        <f t="shared" si="880"/>
        <v>0</v>
      </c>
      <c r="CW1122" s="70"/>
      <c r="CX1122" s="70"/>
      <c r="CY1122" s="70"/>
      <c r="CZ1122" s="70" t="e">
        <f t="shared" si="877"/>
        <v>#VALUE!</v>
      </c>
      <c r="DA1122" s="70" t="e">
        <f t="shared" si="878"/>
        <v>#VALUE!</v>
      </c>
      <c r="DB1122" s="70"/>
      <c r="DC1122" s="70"/>
      <c r="DD1122" s="70"/>
      <c r="DE1122" s="70"/>
      <c r="DF1122" s="70"/>
      <c r="DG1122" s="70"/>
      <c r="DH1122" s="70"/>
      <c r="DI1122" s="70"/>
      <c r="DJ1122" s="70"/>
      <c r="DK1122" s="70"/>
      <c r="DL1122" s="70"/>
      <c r="DM1122" s="70"/>
      <c r="DN1122" s="70"/>
      <c r="DO1122" s="70"/>
      <c r="DP1122" s="70"/>
      <c r="DQ1122" s="70"/>
      <c r="DR1122" s="70"/>
      <c r="DS1122" s="70"/>
      <c r="DT1122" s="70">
        <f t="shared" si="875"/>
        <v>0</v>
      </c>
      <c r="DU1122" s="70">
        <f t="shared" si="876"/>
        <v>0</v>
      </c>
      <c r="DV1122" s="70"/>
      <c r="DW1122" s="70"/>
      <c r="DX1122" s="70"/>
      <c r="DY1122" s="70"/>
      <c r="DZ1122" s="70"/>
      <c r="EA1122" s="70"/>
    </row>
    <row r="1123" spans="18:131" x14ac:dyDescent="0.25">
      <c r="R1123" s="70"/>
      <c r="S1123" s="70"/>
      <c r="T1123" s="99" t="s">
        <v>2386</v>
      </c>
      <c r="U1123" s="146" t="s">
        <v>2387</v>
      </c>
      <c r="V1123" s="70"/>
      <c r="W1123" s="70"/>
      <c r="X1123" s="70"/>
      <c r="Y1123" s="70"/>
      <c r="AG1123" s="135"/>
      <c r="AH1123" s="70"/>
      <c r="AI1123" s="99"/>
      <c r="AJ1123" s="70"/>
      <c r="AK1123" s="70"/>
      <c r="AL1123" s="70"/>
      <c r="AM1123" s="70"/>
      <c r="AN1123" s="70"/>
      <c r="AO1123" s="70"/>
      <c r="AP1123" s="70"/>
      <c r="AQ1123" s="70"/>
      <c r="AR1123" s="70"/>
      <c r="AS1123" s="70"/>
      <c r="AT1123" s="70"/>
      <c r="AU1123" s="70"/>
      <c r="AV1123" s="70"/>
      <c r="AW1123" s="70"/>
      <c r="AX1123" s="70"/>
      <c r="AY1123" s="70"/>
      <c r="AZ1123" s="70"/>
      <c r="BA1123" s="70"/>
      <c r="BB1123" s="70"/>
      <c r="BC1123" s="70"/>
      <c r="BD1123" s="70"/>
      <c r="BE1123" s="70" t="str">
        <f t="shared" si="874"/>
        <v/>
      </c>
      <c r="BF1123" s="70">
        <v>311</v>
      </c>
      <c r="BG1123" s="70"/>
      <c r="BH1123" s="70"/>
      <c r="BI1123" s="70"/>
      <c r="BJ1123" s="70"/>
      <c r="BK1123" s="70"/>
      <c r="BL1123" s="70"/>
      <c r="BM1123" s="70"/>
      <c r="BN1123" s="70"/>
      <c r="BO1123" s="70"/>
      <c r="BP1123" s="70"/>
      <c r="BQ1123" s="70"/>
      <c r="BR1123" s="70"/>
      <c r="BS1123" s="70"/>
      <c r="BT1123" s="70"/>
      <c r="BU1123" s="70"/>
      <c r="CT1123" s="70"/>
      <c r="CU1123" s="70">
        <f t="shared" si="879"/>
        <v>0</v>
      </c>
      <c r="CV1123" s="70">
        <f t="shared" si="880"/>
        <v>0</v>
      </c>
      <c r="CW1123" s="70"/>
      <c r="CX1123" s="70"/>
      <c r="CY1123" s="70"/>
      <c r="CZ1123" s="70" t="e">
        <f t="shared" si="877"/>
        <v>#VALUE!</v>
      </c>
      <c r="DA1123" s="70" t="e">
        <f t="shared" si="878"/>
        <v>#VALUE!</v>
      </c>
      <c r="DB1123" s="70"/>
      <c r="DC1123" s="70"/>
      <c r="DD1123" s="70"/>
      <c r="DE1123" s="70"/>
      <c r="DF1123" s="70"/>
      <c r="DG1123" s="70"/>
      <c r="DH1123" s="70"/>
      <c r="DI1123" s="70"/>
      <c r="DJ1123" s="70"/>
      <c r="DK1123" s="70"/>
      <c r="DL1123" s="70"/>
      <c r="DM1123" s="70"/>
      <c r="DN1123" s="70"/>
      <c r="DO1123" s="70"/>
      <c r="DP1123" s="70"/>
      <c r="DQ1123" s="70"/>
      <c r="DR1123" s="70"/>
      <c r="DS1123" s="70"/>
      <c r="DT1123" s="70">
        <f t="shared" si="875"/>
        <v>0</v>
      </c>
      <c r="DU1123" s="70">
        <f t="shared" si="876"/>
        <v>0</v>
      </c>
      <c r="DV1123" s="70"/>
      <c r="DW1123" s="70"/>
      <c r="DX1123" s="70"/>
      <c r="DY1123" s="70"/>
      <c r="DZ1123" s="70"/>
      <c r="EA1123" s="70"/>
    </row>
    <row r="1124" spans="18:131" x14ac:dyDescent="0.25">
      <c r="R1124" s="70"/>
      <c r="S1124" s="70"/>
      <c r="T1124" s="99" t="s">
        <v>2388</v>
      </c>
      <c r="U1124" s="146" t="s">
        <v>2389</v>
      </c>
      <c r="V1124" s="70"/>
      <c r="W1124" s="70"/>
      <c r="X1124" s="70"/>
      <c r="Y1124" s="70"/>
      <c r="AG1124" s="135"/>
      <c r="AH1124" s="70"/>
      <c r="AI1124" s="99"/>
      <c r="AJ1124" s="70"/>
      <c r="AK1124" s="70"/>
      <c r="AL1124" s="70"/>
      <c r="AM1124" s="70"/>
      <c r="AN1124" s="70"/>
      <c r="AO1124" s="70"/>
      <c r="AP1124" s="70"/>
      <c r="AQ1124" s="70"/>
      <c r="AR1124" s="70"/>
      <c r="AS1124" s="70"/>
      <c r="AT1124" s="70"/>
      <c r="AU1124" s="70"/>
      <c r="AV1124" s="70"/>
      <c r="AW1124" s="70"/>
      <c r="AX1124" s="70"/>
      <c r="AY1124" s="70"/>
      <c r="AZ1124" s="70"/>
      <c r="BA1124" s="70"/>
      <c r="BB1124" s="70"/>
      <c r="BC1124" s="70"/>
      <c r="BD1124" s="70"/>
      <c r="BE1124" s="70" t="str">
        <f t="shared" si="874"/>
        <v/>
      </c>
      <c r="BF1124" s="70">
        <v>312</v>
      </c>
      <c r="BG1124" s="70"/>
      <c r="BH1124" s="70"/>
      <c r="BI1124" s="70"/>
      <c r="BJ1124" s="70"/>
      <c r="BK1124" s="70"/>
      <c r="BL1124" s="70"/>
      <c r="BM1124" s="70"/>
      <c r="BN1124" s="70"/>
      <c r="BO1124" s="70"/>
      <c r="BP1124" s="70"/>
      <c r="BQ1124" s="70"/>
      <c r="BR1124" s="70"/>
      <c r="BS1124" s="70"/>
      <c r="BT1124" s="70"/>
      <c r="BU1124" s="70"/>
      <c r="CT1124" s="70"/>
      <c r="CU1124" s="70">
        <f t="shared" si="879"/>
        <v>0</v>
      </c>
      <c r="CV1124" s="70">
        <f t="shared" si="880"/>
        <v>0</v>
      </c>
      <c r="CW1124" s="70"/>
      <c r="CX1124" s="70"/>
      <c r="CY1124" s="70"/>
      <c r="CZ1124" s="70" t="e">
        <f t="shared" si="877"/>
        <v>#VALUE!</v>
      </c>
      <c r="DA1124" s="70" t="e">
        <f t="shared" si="878"/>
        <v>#VALUE!</v>
      </c>
      <c r="DB1124" s="70"/>
      <c r="DC1124" s="70"/>
      <c r="DD1124" s="70"/>
      <c r="DE1124" s="70"/>
      <c r="DF1124" s="70"/>
      <c r="DG1124" s="70"/>
      <c r="DH1124" s="70"/>
      <c r="DI1124" s="70"/>
      <c r="DJ1124" s="70"/>
      <c r="DK1124" s="70"/>
      <c r="DL1124" s="70"/>
      <c r="DM1124" s="70"/>
      <c r="DN1124" s="70"/>
      <c r="DO1124" s="70"/>
      <c r="DP1124" s="70"/>
      <c r="DQ1124" s="70"/>
      <c r="DR1124" s="70"/>
      <c r="DS1124" s="70"/>
      <c r="DT1124" s="70">
        <f t="shared" si="875"/>
        <v>0</v>
      </c>
      <c r="DU1124" s="70">
        <f t="shared" si="876"/>
        <v>0</v>
      </c>
      <c r="DV1124" s="70"/>
      <c r="DW1124" s="70"/>
      <c r="DX1124" s="70"/>
      <c r="DY1124" s="70"/>
      <c r="DZ1124" s="70"/>
      <c r="EA1124" s="70"/>
    </row>
    <row r="1125" spans="18:131" x14ac:dyDescent="0.25">
      <c r="R1125" s="70"/>
      <c r="S1125" s="70"/>
      <c r="T1125" s="99" t="s">
        <v>2390</v>
      </c>
      <c r="U1125" s="146" t="s">
        <v>896</v>
      </c>
      <c r="V1125" s="70"/>
      <c r="W1125" s="70"/>
      <c r="X1125" s="70"/>
      <c r="Y1125" s="70"/>
      <c r="AG1125" s="135"/>
      <c r="AH1125" s="70"/>
      <c r="AI1125" s="99"/>
      <c r="AJ1125" s="70"/>
      <c r="AK1125" s="70"/>
      <c r="AL1125" s="70"/>
      <c r="AM1125" s="70"/>
      <c r="AN1125" s="70"/>
      <c r="AO1125" s="70"/>
      <c r="AP1125" s="70"/>
      <c r="AQ1125" s="70"/>
      <c r="AR1125" s="70"/>
      <c r="AS1125" s="70"/>
      <c r="AT1125" s="70"/>
      <c r="AU1125" s="70"/>
      <c r="AV1125" s="70"/>
      <c r="AW1125" s="70"/>
      <c r="AX1125" s="70"/>
      <c r="AY1125" s="70"/>
      <c r="AZ1125" s="70"/>
      <c r="BA1125" s="70"/>
      <c r="BB1125" s="70"/>
      <c r="BC1125" s="70"/>
      <c r="BD1125" s="70"/>
      <c r="BE1125" s="70" t="str">
        <f t="shared" si="874"/>
        <v/>
      </c>
      <c r="BF1125" s="70">
        <v>313</v>
      </c>
      <c r="BG1125" s="70"/>
      <c r="BH1125" s="70"/>
      <c r="BI1125" s="70"/>
      <c r="BJ1125" s="70"/>
      <c r="BK1125" s="70"/>
      <c r="BL1125" s="70"/>
      <c r="BM1125" s="70"/>
      <c r="BN1125" s="70"/>
      <c r="BO1125" s="70"/>
      <c r="BP1125" s="70"/>
      <c r="BQ1125" s="70"/>
      <c r="BR1125" s="70"/>
      <c r="BS1125" s="70"/>
      <c r="BT1125" s="70"/>
      <c r="BU1125" s="70"/>
      <c r="CT1125" s="70"/>
      <c r="CU1125" s="70">
        <f t="shared" si="879"/>
        <v>0</v>
      </c>
      <c r="CV1125" s="70">
        <f t="shared" si="880"/>
        <v>0</v>
      </c>
      <c r="CW1125" s="70"/>
      <c r="CX1125" s="70"/>
      <c r="CY1125" s="70"/>
      <c r="CZ1125" s="70" t="e">
        <f t="shared" si="877"/>
        <v>#VALUE!</v>
      </c>
      <c r="DA1125" s="70" t="e">
        <f t="shared" si="878"/>
        <v>#VALUE!</v>
      </c>
      <c r="DB1125" s="70"/>
      <c r="DC1125" s="70"/>
      <c r="DD1125" s="70"/>
      <c r="DE1125" s="70"/>
      <c r="DF1125" s="70"/>
      <c r="DG1125" s="70"/>
      <c r="DH1125" s="70"/>
      <c r="DI1125" s="70"/>
      <c r="DJ1125" s="70"/>
      <c r="DK1125" s="70"/>
      <c r="DL1125" s="70"/>
      <c r="DM1125" s="70"/>
      <c r="DN1125" s="70"/>
      <c r="DO1125" s="70"/>
      <c r="DP1125" s="70"/>
      <c r="DQ1125" s="70"/>
      <c r="DR1125" s="70"/>
      <c r="DS1125" s="70"/>
      <c r="DT1125" s="70">
        <f t="shared" si="875"/>
        <v>0</v>
      </c>
      <c r="DU1125" s="70">
        <f t="shared" si="876"/>
        <v>0</v>
      </c>
      <c r="DV1125" s="70"/>
      <c r="DW1125" s="70"/>
      <c r="DX1125" s="70"/>
      <c r="DY1125" s="70"/>
      <c r="DZ1125" s="70"/>
      <c r="EA1125" s="70"/>
    </row>
    <row r="1126" spans="18:131" x14ac:dyDescent="0.25">
      <c r="R1126" s="70"/>
      <c r="S1126" s="70"/>
      <c r="T1126" s="99" t="s">
        <v>2391</v>
      </c>
      <c r="U1126" s="146" t="s">
        <v>2392</v>
      </c>
      <c r="V1126" s="70"/>
      <c r="W1126" s="70"/>
      <c r="X1126" s="70"/>
      <c r="Y1126" s="70"/>
      <c r="AG1126" s="135"/>
      <c r="AH1126" s="70"/>
      <c r="AI1126" s="99"/>
      <c r="AJ1126" s="70"/>
      <c r="AK1126" s="70"/>
      <c r="AL1126" s="70"/>
      <c r="AM1126" s="70"/>
      <c r="AN1126" s="70"/>
      <c r="AO1126" s="70"/>
      <c r="AP1126" s="70"/>
      <c r="AQ1126" s="70"/>
      <c r="AR1126" s="70"/>
      <c r="AS1126" s="70"/>
      <c r="AT1126" s="70"/>
      <c r="AU1126" s="70"/>
      <c r="AV1126" s="70"/>
      <c r="AW1126" s="70"/>
      <c r="AX1126" s="70"/>
      <c r="AY1126" s="70"/>
      <c r="AZ1126" s="70"/>
      <c r="BA1126" s="70"/>
      <c r="BB1126" s="70"/>
      <c r="BC1126" s="70"/>
      <c r="BD1126" s="70"/>
      <c r="BE1126" s="70" t="str">
        <f t="shared" si="874"/>
        <v/>
      </c>
      <c r="BF1126" s="70">
        <v>314</v>
      </c>
      <c r="BG1126" s="70"/>
      <c r="BH1126" s="70"/>
      <c r="BI1126" s="70"/>
      <c r="BJ1126" s="70"/>
      <c r="BK1126" s="70"/>
      <c r="BL1126" s="70"/>
      <c r="BM1126" s="70"/>
      <c r="BN1126" s="70"/>
      <c r="BO1126" s="70"/>
      <c r="BP1126" s="70"/>
      <c r="BQ1126" s="70"/>
      <c r="BR1126" s="70"/>
      <c r="BS1126" s="70"/>
      <c r="BT1126" s="70"/>
      <c r="BU1126" s="70"/>
      <c r="CT1126" s="70"/>
      <c r="CU1126" s="70">
        <f t="shared" si="879"/>
        <v>0</v>
      </c>
      <c r="CV1126" s="70">
        <f t="shared" si="880"/>
        <v>0</v>
      </c>
      <c r="CW1126" s="70"/>
      <c r="CX1126" s="70"/>
      <c r="CY1126" s="70"/>
      <c r="CZ1126" s="70" t="e">
        <f t="shared" si="877"/>
        <v>#VALUE!</v>
      </c>
      <c r="DA1126" s="70" t="e">
        <f t="shared" si="878"/>
        <v>#VALUE!</v>
      </c>
      <c r="DB1126" s="70"/>
      <c r="DC1126" s="70"/>
      <c r="DD1126" s="70"/>
      <c r="DE1126" s="70"/>
      <c r="DF1126" s="70"/>
      <c r="DG1126" s="70"/>
      <c r="DH1126" s="70"/>
      <c r="DI1126" s="70"/>
      <c r="DJ1126" s="70"/>
      <c r="DK1126" s="70"/>
      <c r="DL1126" s="70"/>
      <c r="DM1126" s="70"/>
      <c r="DN1126" s="70"/>
      <c r="DO1126" s="70"/>
      <c r="DP1126" s="70"/>
      <c r="DQ1126" s="70"/>
      <c r="DR1126" s="70"/>
      <c r="DS1126" s="70"/>
      <c r="DT1126" s="70">
        <f t="shared" si="875"/>
        <v>0</v>
      </c>
      <c r="DU1126" s="70">
        <f t="shared" si="876"/>
        <v>0</v>
      </c>
      <c r="DV1126" s="70"/>
      <c r="DW1126" s="70"/>
      <c r="DX1126" s="70"/>
      <c r="DY1126" s="70"/>
      <c r="DZ1126" s="70"/>
      <c r="EA1126" s="70"/>
    </row>
    <row r="1127" spans="18:131" x14ac:dyDescent="0.25">
      <c r="R1127" s="70"/>
      <c r="S1127" s="70"/>
      <c r="T1127" s="99" t="s">
        <v>2393</v>
      </c>
      <c r="U1127" s="146" t="s">
        <v>2394</v>
      </c>
      <c r="V1127" s="70"/>
      <c r="W1127" s="70"/>
      <c r="X1127" s="70"/>
      <c r="Y1127" s="70"/>
      <c r="AG1127" s="135"/>
      <c r="AH1127" s="70"/>
      <c r="AI1127" s="99"/>
      <c r="AJ1127" s="70"/>
      <c r="AK1127" s="70"/>
      <c r="AL1127" s="70"/>
      <c r="AM1127" s="70"/>
      <c r="AN1127" s="70"/>
      <c r="AO1127" s="70"/>
      <c r="AP1127" s="70"/>
      <c r="AQ1127" s="70"/>
      <c r="AR1127" s="70"/>
      <c r="AS1127" s="70"/>
      <c r="AT1127" s="70"/>
      <c r="AU1127" s="70"/>
      <c r="AV1127" s="70"/>
      <c r="AW1127" s="70"/>
      <c r="AX1127" s="70"/>
      <c r="AY1127" s="70"/>
      <c r="AZ1127" s="70"/>
      <c r="BA1127" s="70"/>
      <c r="BB1127" s="70"/>
      <c r="BC1127" s="70"/>
      <c r="BD1127" s="70"/>
      <c r="BE1127" s="70" t="str">
        <f t="shared" si="874"/>
        <v/>
      </c>
      <c r="BF1127" s="70">
        <v>315</v>
      </c>
      <c r="BG1127" s="70"/>
      <c r="BH1127" s="70"/>
      <c r="BI1127" s="70"/>
      <c r="BJ1127" s="70"/>
      <c r="BK1127" s="70"/>
      <c r="BL1127" s="70"/>
      <c r="BM1127" s="70"/>
      <c r="BN1127" s="70"/>
      <c r="BO1127" s="70"/>
      <c r="BP1127" s="70"/>
      <c r="BQ1127" s="70"/>
      <c r="BR1127" s="70"/>
      <c r="BS1127" s="70"/>
      <c r="BT1127" s="70"/>
      <c r="BU1127" s="70"/>
      <c r="CT1127" s="70"/>
      <c r="CU1127" s="70">
        <f t="shared" si="879"/>
        <v>0</v>
      </c>
      <c r="CV1127" s="70">
        <f t="shared" si="880"/>
        <v>0</v>
      </c>
      <c r="CW1127" s="70"/>
      <c r="CX1127" s="70"/>
      <c r="CY1127" s="70"/>
      <c r="CZ1127" s="70" t="e">
        <f t="shared" si="877"/>
        <v>#VALUE!</v>
      </c>
      <c r="DA1127" s="70" t="e">
        <f t="shared" si="878"/>
        <v>#VALUE!</v>
      </c>
      <c r="DB1127" s="70"/>
      <c r="DC1127" s="70"/>
      <c r="DD1127" s="70"/>
      <c r="DE1127" s="70"/>
      <c r="DF1127" s="70"/>
      <c r="DG1127" s="70"/>
      <c r="DH1127" s="70"/>
      <c r="DI1127" s="70"/>
      <c r="DJ1127" s="70"/>
      <c r="DK1127" s="70"/>
      <c r="DL1127" s="70"/>
      <c r="DM1127" s="70"/>
      <c r="DN1127" s="70"/>
      <c r="DO1127" s="70"/>
      <c r="DP1127" s="70"/>
      <c r="DQ1127" s="70"/>
      <c r="DR1127" s="70"/>
      <c r="DS1127" s="70"/>
      <c r="DT1127" s="70">
        <f t="shared" si="875"/>
        <v>0</v>
      </c>
      <c r="DU1127" s="70">
        <f t="shared" si="876"/>
        <v>0</v>
      </c>
      <c r="DV1127" s="70"/>
      <c r="DW1127" s="70"/>
      <c r="DX1127" s="70"/>
      <c r="DY1127" s="70"/>
      <c r="DZ1127" s="70"/>
      <c r="EA1127" s="70"/>
    </row>
    <row r="1128" spans="18:131" x14ac:dyDescent="0.25">
      <c r="R1128" s="70"/>
      <c r="S1128" s="70"/>
      <c r="T1128" s="99" t="s">
        <v>2395</v>
      </c>
      <c r="U1128" s="146" t="s">
        <v>2396</v>
      </c>
      <c r="V1128" s="70"/>
      <c r="W1128" s="70"/>
      <c r="X1128" s="70"/>
      <c r="Y1128" s="70"/>
      <c r="AG1128" s="135"/>
      <c r="AH1128" s="70"/>
      <c r="AI1128" s="99"/>
      <c r="AJ1128" s="70"/>
      <c r="AK1128" s="70"/>
      <c r="AL1128" s="70"/>
      <c r="AM1128" s="70"/>
      <c r="AN1128" s="70"/>
      <c r="AO1128" s="70"/>
      <c r="AP1128" s="70"/>
      <c r="AQ1128" s="70"/>
      <c r="AR1128" s="70"/>
      <c r="AS1128" s="70"/>
      <c r="AT1128" s="70"/>
      <c r="AU1128" s="70"/>
      <c r="AV1128" s="70"/>
      <c r="AW1128" s="70"/>
      <c r="AX1128" s="70"/>
      <c r="AY1128" s="70"/>
      <c r="AZ1128" s="70"/>
      <c r="BA1128" s="70"/>
      <c r="BB1128" s="70"/>
      <c r="BC1128" s="70"/>
      <c r="BD1128" s="70"/>
      <c r="BE1128" s="70" t="str">
        <f t="shared" si="874"/>
        <v/>
      </c>
      <c r="BF1128" s="70">
        <v>316</v>
      </c>
      <c r="BG1128" s="70"/>
      <c r="BH1128" s="70"/>
      <c r="BI1128" s="70"/>
      <c r="BJ1128" s="70"/>
      <c r="BK1128" s="70"/>
      <c r="BL1128" s="70"/>
      <c r="BM1128" s="70"/>
      <c r="BN1128" s="70"/>
      <c r="BO1128" s="70"/>
      <c r="BP1128" s="70"/>
      <c r="BQ1128" s="70"/>
      <c r="BR1128" s="70"/>
      <c r="BS1128" s="70"/>
      <c r="BT1128" s="70"/>
      <c r="BU1128" s="70"/>
      <c r="CT1128" s="70"/>
      <c r="CU1128" s="70">
        <f t="shared" si="879"/>
        <v>0</v>
      </c>
      <c r="CV1128" s="70">
        <f t="shared" si="880"/>
        <v>0</v>
      </c>
      <c r="CW1128" s="70"/>
      <c r="CX1128" s="70"/>
      <c r="CY1128" s="70"/>
      <c r="CZ1128" s="70" t="e">
        <f t="shared" si="877"/>
        <v>#VALUE!</v>
      </c>
      <c r="DA1128" s="70" t="e">
        <f t="shared" si="878"/>
        <v>#VALUE!</v>
      </c>
      <c r="DB1128" s="70"/>
      <c r="DC1128" s="70"/>
      <c r="DD1128" s="70"/>
      <c r="DE1128" s="70"/>
      <c r="DF1128" s="70"/>
      <c r="DG1128" s="70"/>
      <c r="DH1128" s="70"/>
      <c r="DI1128" s="70"/>
      <c r="DJ1128" s="70"/>
      <c r="DK1128" s="70"/>
      <c r="DL1128" s="70"/>
      <c r="DM1128" s="70"/>
      <c r="DN1128" s="70"/>
      <c r="DO1128" s="70"/>
      <c r="DP1128" s="70"/>
      <c r="DQ1128" s="70"/>
      <c r="DR1128" s="70"/>
      <c r="DS1128" s="70"/>
      <c r="DT1128" s="70">
        <f t="shared" si="875"/>
        <v>0</v>
      </c>
      <c r="DU1128" s="70">
        <f t="shared" si="876"/>
        <v>0</v>
      </c>
      <c r="DV1128" s="70"/>
      <c r="DW1128" s="70"/>
      <c r="DX1128" s="70"/>
      <c r="DY1128" s="70"/>
      <c r="DZ1128" s="70"/>
      <c r="EA1128" s="70"/>
    </row>
    <row r="1129" spans="18:131" x14ac:dyDescent="0.25">
      <c r="R1129" s="70"/>
      <c r="S1129" s="70"/>
      <c r="T1129" s="99" t="s">
        <v>2397</v>
      </c>
      <c r="U1129" s="146" t="s">
        <v>2398</v>
      </c>
      <c r="V1129" s="70"/>
      <c r="W1129" s="70"/>
      <c r="X1129" s="70"/>
      <c r="Y1129" s="70"/>
      <c r="AG1129" s="135"/>
      <c r="AH1129" s="70"/>
      <c r="AI1129" s="99"/>
      <c r="AJ1129" s="70"/>
      <c r="AK1129" s="70"/>
      <c r="AL1129" s="70"/>
      <c r="AM1129" s="70"/>
      <c r="AN1129" s="70"/>
      <c r="AO1129" s="70"/>
      <c r="AP1129" s="70"/>
      <c r="AQ1129" s="70"/>
      <c r="AR1129" s="70"/>
      <c r="AS1129" s="70"/>
      <c r="AT1129" s="70"/>
      <c r="AU1129" s="70"/>
      <c r="AV1129" s="70"/>
      <c r="AW1129" s="70"/>
      <c r="AX1129" s="70"/>
      <c r="AY1129" s="70"/>
      <c r="AZ1129" s="70"/>
      <c r="BA1129" s="70"/>
      <c r="BB1129" s="70"/>
      <c r="BC1129" s="70"/>
      <c r="BD1129" s="70"/>
      <c r="BE1129" s="70" t="str">
        <f t="shared" si="874"/>
        <v/>
      </c>
      <c r="BF1129" s="70">
        <v>317</v>
      </c>
      <c r="BG1129" s="70"/>
      <c r="BH1129" s="70"/>
      <c r="BI1129" s="70"/>
      <c r="BJ1129" s="70"/>
      <c r="BK1129" s="70"/>
      <c r="BL1129" s="70"/>
      <c r="BM1129" s="70"/>
      <c r="BN1129" s="70"/>
      <c r="BO1129" s="70"/>
      <c r="BP1129" s="70"/>
      <c r="BQ1129" s="70"/>
      <c r="BR1129" s="70"/>
      <c r="BS1129" s="70"/>
      <c r="BT1129" s="70"/>
      <c r="BU1129" s="70"/>
      <c r="CT1129" s="70"/>
      <c r="CU1129" s="70">
        <f t="shared" si="879"/>
        <v>0</v>
      </c>
      <c r="CV1129" s="70">
        <f t="shared" si="880"/>
        <v>0</v>
      </c>
      <c r="CW1129" s="70"/>
      <c r="CX1129" s="70"/>
      <c r="CY1129" s="70"/>
      <c r="CZ1129" s="70" t="e">
        <f t="shared" si="877"/>
        <v>#VALUE!</v>
      </c>
      <c r="DA1129" s="70" t="e">
        <f t="shared" si="878"/>
        <v>#VALUE!</v>
      </c>
      <c r="DB1129" s="70"/>
      <c r="DC1129" s="70"/>
      <c r="DD1129" s="70"/>
      <c r="DE1129" s="70"/>
      <c r="DF1129" s="70"/>
      <c r="DG1129" s="70"/>
      <c r="DH1129" s="70"/>
      <c r="DI1129" s="70"/>
      <c r="DJ1129" s="70"/>
      <c r="DK1129" s="70"/>
      <c r="DL1129" s="70"/>
      <c r="DM1129" s="70"/>
      <c r="DN1129" s="70"/>
      <c r="DO1129" s="70"/>
      <c r="DP1129" s="70"/>
      <c r="DQ1129" s="70"/>
      <c r="DR1129" s="70"/>
      <c r="DS1129" s="70"/>
      <c r="DT1129" s="70">
        <f t="shared" si="875"/>
        <v>0</v>
      </c>
      <c r="DU1129" s="70">
        <f t="shared" si="876"/>
        <v>0</v>
      </c>
      <c r="DV1129" s="70"/>
      <c r="DW1129" s="70"/>
      <c r="DX1129" s="70"/>
      <c r="DY1129" s="70"/>
      <c r="DZ1129" s="70"/>
      <c r="EA1129" s="70"/>
    </row>
    <row r="1130" spans="18:131" x14ac:dyDescent="0.25">
      <c r="R1130" s="70"/>
      <c r="S1130" s="70"/>
      <c r="T1130" s="99" t="s">
        <v>2399</v>
      </c>
      <c r="U1130" s="146" t="s">
        <v>2400</v>
      </c>
      <c r="V1130" s="70"/>
      <c r="W1130" s="70"/>
      <c r="X1130" s="70"/>
      <c r="Y1130" s="70"/>
      <c r="AG1130" s="135"/>
      <c r="AH1130" s="70"/>
      <c r="AI1130" s="99"/>
      <c r="AJ1130" s="70"/>
      <c r="AK1130" s="70"/>
      <c r="AL1130" s="70"/>
      <c r="AM1130" s="70"/>
      <c r="AN1130" s="70"/>
      <c r="AO1130" s="70"/>
      <c r="AP1130" s="70"/>
      <c r="AQ1130" s="70"/>
      <c r="AR1130" s="70"/>
      <c r="AS1130" s="70"/>
      <c r="AT1130" s="70"/>
      <c r="AU1130" s="70"/>
      <c r="AV1130" s="70"/>
      <c r="AW1130" s="70"/>
      <c r="AX1130" s="70"/>
      <c r="AY1130" s="70"/>
      <c r="AZ1130" s="70"/>
      <c r="BA1130" s="70"/>
      <c r="BB1130" s="70"/>
      <c r="BC1130" s="70"/>
      <c r="BD1130" s="70"/>
      <c r="BE1130" s="70" t="str">
        <f t="shared" si="874"/>
        <v/>
      </c>
      <c r="BF1130" s="70">
        <v>318</v>
      </c>
      <c r="BG1130" s="70"/>
      <c r="BH1130" s="70"/>
      <c r="BI1130" s="70"/>
      <c r="BJ1130" s="70"/>
      <c r="BK1130" s="70"/>
      <c r="BL1130" s="70"/>
      <c r="BM1130" s="70"/>
      <c r="BN1130" s="70"/>
      <c r="BO1130" s="70"/>
      <c r="BP1130" s="70"/>
      <c r="BQ1130" s="70"/>
      <c r="BR1130" s="70"/>
      <c r="BS1130" s="70"/>
      <c r="BT1130" s="70"/>
      <c r="BU1130" s="70"/>
      <c r="CT1130" s="70"/>
      <c r="CU1130" s="70">
        <f t="shared" si="879"/>
        <v>0</v>
      </c>
      <c r="CV1130" s="70">
        <f t="shared" si="880"/>
        <v>0</v>
      </c>
      <c r="CW1130" s="70"/>
      <c r="CX1130" s="70"/>
      <c r="CY1130" s="70"/>
      <c r="CZ1130" s="70" t="e">
        <f t="shared" si="877"/>
        <v>#VALUE!</v>
      </c>
      <c r="DA1130" s="70" t="e">
        <f t="shared" si="878"/>
        <v>#VALUE!</v>
      </c>
      <c r="DB1130" s="70"/>
      <c r="DC1130" s="70"/>
      <c r="DD1130" s="70"/>
      <c r="DE1130" s="70"/>
      <c r="DF1130" s="70"/>
      <c r="DG1130" s="70"/>
      <c r="DH1130" s="70"/>
      <c r="DI1130" s="70"/>
      <c r="DJ1130" s="70"/>
      <c r="DK1130" s="70"/>
      <c r="DL1130" s="70"/>
      <c r="DM1130" s="70"/>
      <c r="DN1130" s="70"/>
      <c r="DO1130" s="70"/>
      <c r="DP1130" s="70"/>
      <c r="DQ1130" s="70"/>
      <c r="DR1130" s="70"/>
      <c r="DS1130" s="70"/>
      <c r="DT1130" s="70">
        <f t="shared" si="875"/>
        <v>0</v>
      </c>
      <c r="DU1130" s="70">
        <f t="shared" si="876"/>
        <v>0</v>
      </c>
      <c r="DV1130" s="70"/>
      <c r="DW1130" s="70"/>
      <c r="DX1130" s="70"/>
      <c r="DY1130" s="70"/>
      <c r="DZ1130" s="70"/>
      <c r="EA1130" s="70"/>
    </row>
    <row r="1131" spans="18:131" x14ac:dyDescent="0.25">
      <c r="R1131" s="70"/>
      <c r="S1131" s="70"/>
      <c r="T1131" s="99" t="s">
        <v>2401</v>
      </c>
      <c r="U1131" s="146" t="s">
        <v>2402</v>
      </c>
      <c r="V1131" s="70"/>
      <c r="W1131" s="70"/>
      <c r="X1131" s="70"/>
      <c r="Y1131" s="70"/>
      <c r="AG1131" s="135"/>
      <c r="AH1131" s="70"/>
      <c r="AI1131" s="99"/>
      <c r="AJ1131" s="70"/>
      <c r="AK1131" s="70"/>
      <c r="AL1131" s="70"/>
      <c r="AM1131" s="70"/>
      <c r="AN1131" s="70"/>
      <c r="AO1131" s="70"/>
      <c r="AP1131" s="70"/>
      <c r="AQ1131" s="70"/>
      <c r="AR1131" s="70"/>
      <c r="AS1131" s="70"/>
      <c r="AT1131" s="70"/>
      <c r="AU1131" s="70"/>
      <c r="AV1131" s="70"/>
      <c r="AW1131" s="70"/>
      <c r="AX1131" s="70"/>
      <c r="AY1131" s="70"/>
      <c r="AZ1131" s="70"/>
      <c r="BA1131" s="70"/>
      <c r="BB1131" s="70"/>
      <c r="BC1131" s="70"/>
      <c r="BD1131" s="70"/>
      <c r="BE1131" s="70" t="str">
        <f t="shared" si="874"/>
        <v/>
      </c>
      <c r="BF1131" s="70">
        <v>319</v>
      </c>
      <c r="BG1131" s="70"/>
      <c r="BH1131" s="70"/>
      <c r="BI1131" s="70"/>
      <c r="BJ1131" s="70"/>
      <c r="BK1131" s="70"/>
      <c r="BL1131" s="70"/>
      <c r="BM1131" s="70"/>
      <c r="BN1131" s="70"/>
      <c r="BO1131" s="70"/>
      <c r="BP1131" s="70"/>
      <c r="BQ1131" s="70"/>
      <c r="BR1131" s="70"/>
      <c r="BS1131" s="70"/>
      <c r="BT1131" s="70"/>
      <c r="BU1131" s="70"/>
      <c r="CT1131" s="70"/>
      <c r="CU1131" s="70">
        <f t="shared" si="879"/>
        <v>0</v>
      </c>
      <c r="CV1131" s="70">
        <f t="shared" si="880"/>
        <v>0</v>
      </c>
      <c r="CW1131" s="70"/>
      <c r="CX1131" s="70"/>
      <c r="CY1131" s="70"/>
      <c r="CZ1131" s="70" t="e">
        <f t="shared" si="877"/>
        <v>#VALUE!</v>
      </c>
      <c r="DA1131" s="70" t="e">
        <f t="shared" si="878"/>
        <v>#VALUE!</v>
      </c>
      <c r="DB1131" s="70"/>
      <c r="DC1131" s="70"/>
      <c r="DD1131" s="70"/>
      <c r="DE1131" s="70"/>
      <c r="DF1131" s="70"/>
      <c r="DG1131" s="70"/>
      <c r="DH1131" s="70"/>
      <c r="DI1131" s="70"/>
      <c r="DJ1131" s="70"/>
      <c r="DK1131" s="70"/>
      <c r="DL1131" s="70"/>
      <c r="DM1131" s="70"/>
      <c r="DN1131" s="70"/>
      <c r="DO1131" s="70"/>
      <c r="DP1131" s="70"/>
      <c r="DQ1131" s="70"/>
      <c r="DR1131" s="70"/>
      <c r="DS1131" s="70"/>
      <c r="DT1131" s="70">
        <f t="shared" si="875"/>
        <v>0</v>
      </c>
      <c r="DU1131" s="70">
        <f t="shared" si="876"/>
        <v>0</v>
      </c>
      <c r="DV1131" s="70"/>
      <c r="DW1131" s="70"/>
      <c r="DX1131" s="70"/>
      <c r="DY1131" s="70"/>
      <c r="DZ1131" s="70"/>
      <c r="EA1131" s="70"/>
    </row>
    <row r="1132" spans="18:131" x14ac:dyDescent="0.25">
      <c r="R1132" s="70"/>
      <c r="S1132" s="70"/>
      <c r="T1132" s="99" t="s">
        <v>2403</v>
      </c>
      <c r="U1132" s="146" t="s">
        <v>2404</v>
      </c>
      <c r="V1132" s="70"/>
      <c r="W1132" s="70"/>
      <c r="X1132" s="70"/>
      <c r="Y1132" s="70"/>
      <c r="AG1132" s="135"/>
      <c r="AH1132" s="70"/>
      <c r="AI1132" s="99"/>
      <c r="AJ1132" s="70"/>
      <c r="AK1132" s="70"/>
      <c r="AL1132" s="70"/>
      <c r="AM1132" s="70"/>
      <c r="AN1132" s="70"/>
      <c r="AO1132" s="70"/>
      <c r="AP1132" s="70"/>
      <c r="AQ1132" s="70"/>
      <c r="AR1132" s="70"/>
      <c r="AS1132" s="70"/>
      <c r="AT1132" s="70"/>
      <c r="AU1132" s="70"/>
      <c r="AV1132" s="70"/>
      <c r="AW1132" s="70"/>
      <c r="AX1132" s="70"/>
      <c r="AY1132" s="70"/>
      <c r="AZ1132" s="70"/>
      <c r="BA1132" s="70"/>
      <c r="BB1132" s="70"/>
      <c r="BC1132" s="70"/>
      <c r="BD1132" s="70"/>
      <c r="BE1132" s="70" t="str">
        <f t="shared" si="874"/>
        <v/>
      </c>
      <c r="BF1132" s="70">
        <v>320</v>
      </c>
      <c r="BG1132" s="70"/>
      <c r="BH1132" s="70"/>
      <c r="BI1132" s="70"/>
      <c r="BJ1132" s="70"/>
      <c r="BK1132" s="70"/>
      <c r="BL1132" s="70"/>
      <c r="BM1132" s="70"/>
      <c r="BN1132" s="70"/>
      <c r="BO1132" s="70"/>
      <c r="BP1132" s="70"/>
      <c r="BQ1132" s="70"/>
      <c r="BR1132" s="70"/>
      <c r="BS1132" s="70"/>
      <c r="BT1132" s="70"/>
      <c r="BU1132" s="70"/>
      <c r="CT1132" s="70"/>
      <c r="CU1132" s="70">
        <f t="shared" si="879"/>
        <v>0</v>
      </c>
      <c r="CV1132" s="70">
        <f t="shared" si="880"/>
        <v>0</v>
      </c>
      <c r="CW1132" s="70"/>
      <c r="CX1132" s="70"/>
      <c r="CY1132" s="70"/>
      <c r="CZ1132" s="70" t="e">
        <f t="shared" si="877"/>
        <v>#VALUE!</v>
      </c>
      <c r="DA1132" s="70" t="e">
        <f t="shared" si="878"/>
        <v>#VALUE!</v>
      </c>
      <c r="DB1132" s="70"/>
      <c r="DC1132" s="70"/>
      <c r="DD1132" s="70"/>
      <c r="DE1132" s="70"/>
      <c r="DF1132" s="70"/>
      <c r="DG1132" s="70"/>
      <c r="DH1132" s="70"/>
      <c r="DI1132" s="70"/>
      <c r="DJ1132" s="70"/>
      <c r="DK1132" s="70"/>
      <c r="DL1132" s="70"/>
      <c r="DM1132" s="70"/>
      <c r="DN1132" s="70"/>
      <c r="DO1132" s="70"/>
      <c r="DP1132" s="70"/>
      <c r="DQ1132" s="70"/>
      <c r="DR1132" s="70"/>
      <c r="DS1132" s="70"/>
      <c r="DT1132" s="70">
        <f t="shared" si="875"/>
        <v>0</v>
      </c>
      <c r="DU1132" s="70">
        <f t="shared" si="876"/>
        <v>0</v>
      </c>
      <c r="DV1132" s="70"/>
      <c r="DW1132" s="70"/>
      <c r="DX1132" s="70"/>
      <c r="DY1132" s="70"/>
      <c r="DZ1132" s="70"/>
      <c r="EA1132" s="70"/>
    </row>
    <row r="1133" spans="18:131" x14ac:dyDescent="0.25">
      <c r="R1133" s="70"/>
      <c r="S1133" s="70"/>
      <c r="T1133" s="99" t="s">
        <v>2405</v>
      </c>
      <c r="U1133" s="146" t="s">
        <v>2406</v>
      </c>
      <c r="V1133" s="70"/>
      <c r="W1133" s="70"/>
      <c r="X1133" s="70"/>
      <c r="Y1133" s="70"/>
      <c r="AG1133" s="135"/>
      <c r="AH1133" s="70"/>
      <c r="AI1133" s="99"/>
      <c r="AJ1133" s="70"/>
      <c r="AK1133" s="70"/>
      <c r="AL1133" s="70"/>
      <c r="AM1133" s="70"/>
      <c r="AN1133" s="70"/>
      <c r="AO1133" s="70"/>
      <c r="AP1133" s="70"/>
      <c r="AQ1133" s="70"/>
      <c r="AR1133" s="70"/>
      <c r="AS1133" s="70"/>
      <c r="AT1133" s="70"/>
      <c r="AU1133" s="70"/>
      <c r="AV1133" s="70"/>
      <c r="AW1133" s="70"/>
      <c r="AX1133" s="70"/>
      <c r="AY1133" s="70"/>
      <c r="AZ1133" s="70"/>
      <c r="BA1133" s="70"/>
      <c r="BB1133" s="70"/>
      <c r="BC1133" s="70"/>
      <c r="BD1133" s="70"/>
      <c r="BE1133" s="70" t="str">
        <f t="shared" ref="BE1133:BE1196" si="881">IF(ISERR(LEFT(F332,SEARCH("/",F332,1)-1)),"",LEFT(F332,SEARCH("/",F332,1)-1))</f>
        <v/>
      </c>
      <c r="BF1133" s="70">
        <v>321</v>
      </c>
      <c r="BG1133" s="70"/>
      <c r="BH1133" s="70"/>
      <c r="BI1133" s="70"/>
      <c r="BJ1133" s="70"/>
      <c r="BK1133" s="70"/>
      <c r="BL1133" s="70"/>
      <c r="BM1133" s="70"/>
      <c r="BN1133" s="70"/>
      <c r="BO1133" s="70"/>
      <c r="BP1133" s="70"/>
      <c r="BQ1133" s="70"/>
      <c r="BR1133" s="70"/>
      <c r="BS1133" s="70"/>
      <c r="BT1133" s="70"/>
      <c r="BU1133" s="70"/>
      <c r="CT1133" s="70"/>
      <c r="CU1133" s="70">
        <f t="shared" si="879"/>
        <v>0</v>
      </c>
      <c r="CV1133" s="70">
        <f t="shared" si="880"/>
        <v>0</v>
      </c>
      <c r="CW1133" s="70"/>
      <c r="CX1133" s="70"/>
      <c r="CY1133" s="70"/>
      <c r="CZ1133" s="70" t="e">
        <f t="shared" si="877"/>
        <v>#VALUE!</v>
      </c>
      <c r="DA1133" s="70" t="e">
        <f t="shared" si="878"/>
        <v>#VALUE!</v>
      </c>
      <c r="DB1133" s="70"/>
      <c r="DC1133" s="70"/>
      <c r="DD1133" s="70"/>
      <c r="DE1133" s="70"/>
      <c r="DF1133" s="70"/>
      <c r="DG1133" s="70"/>
      <c r="DH1133" s="70"/>
      <c r="DI1133" s="70"/>
      <c r="DJ1133" s="70"/>
      <c r="DK1133" s="70"/>
      <c r="DL1133" s="70"/>
      <c r="DM1133" s="70"/>
      <c r="DN1133" s="70"/>
      <c r="DO1133" s="70"/>
      <c r="DP1133" s="70"/>
      <c r="DQ1133" s="70"/>
      <c r="DR1133" s="70"/>
      <c r="DS1133" s="70"/>
      <c r="DT1133" s="70">
        <f t="shared" si="875"/>
        <v>0</v>
      </c>
      <c r="DU1133" s="70">
        <f t="shared" si="876"/>
        <v>0</v>
      </c>
      <c r="DV1133" s="70"/>
      <c r="DW1133" s="70"/>
      <c r="DX1133" s="70"/>
      <c r="DY1133" s="70"/>
      <c r="DZ1133" s="70"/>
      <c r="EA1133" s="70"/>
    </row>
    <row r="1134" spans="18:131" x14ac:dyDescent="0.25">
      <c r="R1134" s="70"/>
      <c r="S1134" s="70"/>
      <c r="T1134" s="99" t="s">
        <v>2407</v>
      </c>
      <c r="U1134" s="146" t="s">
        <v>2408</v>
      </c>
      <c r="V1134" s="70"/>
      <c r="W1134" s="70"/>
      <c r="X1134" s="70"/>
      <c r="Y1134" s="70"/>
      <c r="AG1134" s="135"/>
      <c r="AH1134" s="70"/>
      <c r="AI1134" s="99"/>
      <c r="AJ1134" s="70"/>
      <c r="AK1134" s="70"/>
      <c r="AL1134" s="70"/>
      <c r="AM1134" s="70"/>
      <c r="AN1134" s="70"/>
      <c r="AO1134" s="70"/>
      <c r="AP1134" s="70"/>
      <c r="AQ1134" s="70"/>
      <c r="AR1134" s="70"/>
      <c r="AS1134" s="70"/>
      <c r="AT1134" s="70"/>
      <c r="AU1134" s="70"/>
      <c r="AV1134" s="70"/>
      <c r="AW1134" s="70"/>
      <c r="AX1134" s="70"/>
      <c r="AY1134" s="70"/>
      <c r="AZ1134" s="70"/>
      <c r="BA1134" s="70"/>
      <c r="BB1134" s="70"/>
      <c r="BC1134" s="70"/>
      <c r="BD1134" s="70"/>
      <c r="BE1134" s="70" t="str">
        <f t="shared" si="881"/>
        <v/>
      </c>
      <c r="BF1134" s="70">
        <v>322</v>
      </c>
      <c r="BG1134" s="70"/>
      <c r="BH1134" s="70"/>
      <c r="BI1134" s="70"/>
      <c r="BJ1134" s="70"/>
      <c r="BK1134" s="70"/>
      <c r="BL1134" s="70"/>
      <c r="BM1134" s="70"/>
      <c r="BN1134" s="70"/>
      <c r="BO1134" s="70"/>
      <c r="BP1134" s="70"/>
      <c r="BQ1134" s="70"/>
      <c r="BR1134" s="70"/>
      <c r="BS1134" s="70"/>
      <c r="BT1134" s="70"/>
      <c r="BU1134" s="70"/>
      <c r="CT1134" s="70"/>
      <c r="CU1134" s="70">
        <f t="shared" si="879"/>
        <v>0</v>
      </c>
      <c r="CV1134" s="70">
        <f t="shared" si="880"/>
        <v>0</v>
      </c>
      <c r="CW1134" s="70"/>
      <c r="CX1134" s="70"/>
      <c r="CY1134" s="70"/>
      <c r="CZ1134" s="70" t="e">
        <f t="shared" si="877"/>
        <v>#VALUE!</v>
      </c>
      <c r="DA1134" s="70" t="e">
        <f t="shared" si="878"/>
        <v>#VALUE!</v>
      </c>
      <c r="DB1134" s="70"/>
      <c r="DC1134" s="70"/>
      <c r="DD1134" s="70"/>
      <c r="DE1134" s="70"/>
      <c r="DF1134" s="70"/>
      <c r="DG1134" s="70"/>
      <c r="DH1134" s="70"/>
      <c r="DI1134" s="70"/>
      <c r="DJ1134" s="70"/>
      <c r="DK1134" s="70"/>
      <c r="DL1134" s="70"/>
      <c r="DM1134" s="70"/>
      <c r="DN1134" s="70"/>
      <c r="DO1134" s="70"/>
      <c r="DP1134" s="70"/>
      <c r="DQ1134" s="70"/>
      <c r="DR1134" s="70"/>
      <c r="DS1134" s="70"/>
      <c r="DT1134" s="70">
        <f t="shared" ref="DT1134:DT1197" si="882">IF(LEFT(N333,13)="oui percement",E333&amp;F333,)</f>
        <v>0</v>
      </c>
      <c r="DU1134" s="70">
        <f t="shared" ref="DU1134:DU1197" si="883">IF(RIGHT(N333,5)="appui",E333&amp;F333,)</f>
        <v>0</v>
      </c>
      <c r="DV1134" s="70"/>
      <c r="DW1134" s="70"/>
      <c r="DX1134" s="70"/>
      <c r="DY1134" s="70"/>
      <c r="DZ1134" s="70"/>
      <c r="EA1134" s="70"/>
    </row>
    <row r="1135" spans="18:131" x14ac:dyDescent="0.25">
      <c r="R1135" s="70"/>
      <c r="S1135" s="70"/>
      <c r="T1135" s="99" t="s">
        <v>2409</v>
      </c>
      <c r="U1135" s="146" t="s">
        <v>2410</v>
      </c>
      <c r="V1135" s="70"/>
      <c r="W1135" s="70"/>
      <c r="X1135" s="70"/>
      <c r="Y1135" s="70"/>
      <c r="AG1135" s="135"/>
      <c r="AH1135" s="70"/>
      <c r="AI1135" s="99"/>
      <c r="AJ1135" s="70"/>
      <c r="AK1135" s="70"/>
      <c r="AL1135" s="70"/>
      <c r="AM1135" s="70"/>
      <c r="AN1135" s="70"/>
      <c r="AO1135" s="70"/>
      <c r="AP1135" s="70"/>
      <c r="AQ1135" s="70"/>
      <c r="AR1135" s="70"/>
      <c r="AS1135" s="70"/>
      <c r="AT1135" s="70"/>
      <c r="AU1135" s="70"/>
      <c r="AV1135" s="70"/>
      <c r="AW1135" s="70"/>
      <c r="AX1135" s="70"/>
      <c r="AY1135" s="70"/>
      <c r="AZ1135" s="70"/>
      <c r="BA1135" s="70"/>
      <c r="BB1135" s="70"/>
      <c r="BC1135" s="70"/>
      <c r="BD1135" s="70"/>
      <c r="BE1135" s="70" t="str">
        <f t="shared" si="881"/>
        <v/>
      </c>
      <c r="BF1135" s="70">
        <v>323</v>
      </c>
      <c r="BG1135" s="70"/>
      <c r="BH1135" s="70"/>
      <c r="BI1135" s="70"/>
      <c r="BJ1135" s="70"/>
      <c r="BK1135" s="70"/>
      <c r="BL1135" s="70"/>
      <c r="BM1135" s="70"/>
      <c r="BN1135" s="70"/>
      <c r="BO1135" s="70"/>
      <c r="BP1135" s="70"/>
      <c r="BQ1135" s="70"/>
      <c r="BR1135" s="70"/>
      <c r="BS1135" s="70"/>
      <c r="BT1135" s="70"/>
      <c r="BU1135" s="70"/>
      <c r="CT1135" s="70"/>
      <c r="CU1135" s="70">
        <f t="shared" si="879"/>
        <v>0</v>
      </c>
      <c r="CV1135" s="70">
        <f t="shared" si="880"/>
        <v>0</v>
      </c>
      <c r="CW1135" s="70"/>
      <c r="CX1135" s="70"/>
      <c r="CY1135" s="70"/>
      <c r="CZ1135" s="70" t="e">
        <f t="shared" si="877"/>
        <v>#VALUE!</v>
      </c>
      <c r="DA1135" s="70" t="e">
        <f t="shared" si="878"/>
        <v>#VALUE!</v>
      </c>
      <c r="DB1135" s="70"/>
      <c r="DC1135" s="70"/>
      <c r="DD1135" s="70"/>
      <c r="DE1135" s="70"/>
      <c r="DF1135" s="70"/>
      <c r="DG1135" s="70"/>
      <c r="DH1135" s="70"/>
      <c r="DI1135" s="70"/>
      <c r="DJ1135" s="70"/>
      <c r="DK1135" s="70"/>
      <c r="DL1135" s="70"/>
      <c r="DM1135" s="70"/>
      <c r="DN1135" s="70"/>
      <c r="DO1135" s="70"/>
      <c r="DP1135" s="70"/>
      <c r="DQ1135" s="70"/>
      <c r="DR1135" s="70"/>
      <c r="DS1135" s="70"/>
      <c r="DT1135" s="70">
        <f t="shared" si="882"/>
        <v>0</v>
      </c>
      <c r="DU1135" s="70">
        <f t="shared" si="883"/>
        <v>0</v>
      </c>
      <c r="DV1135" s="70"/>
      <c r="DW1135" s="70"/>
      <c r="DX1135" s="70"/>
      <c r="DY1135" s="70"/>
      <c r="DZ1135" s="70"/>
      <c r="EA1135" s="70"/>
    </row>
    <row r="1136" spans="18:131" x14ac:dyDescent="0.25">
      <c r="R1136" s="70"/>
      <c r="S1136" s="70"/>
      <c r="T1136" s="99" t="s">
        <v>2411</v>
      </c>
      <c r="U1136" s="146" t="s">
        <v>2412</v>
      </c>
      <c r="V1136" s="70"/>
      <c r="W1136" s="70"/>
      <c r="X1136" s="70"/>
      <c r="Y1136" s="70"/>
      <c r="AG1136" s="135"/>
      <c r="AH1136" s="70"/>
      <c r="AI1136" s="99"/>
      <c r="AJ1136" s="70"/>
      <c r="AK1136" s="70"/>
      <c r="AL1136" s="70"/>
      <c r="AM1136" s="70"/>
      <c r="AN1136" s="70"/>
      <c r="AO1136" s="70"/>
      <c r="AP1136" s="70"/>
      <c r="AQ1136" s="70"/>
      <c r="AR1136" s="70"/>
      <c r="AS1136" s="70"/>
      <c r="AT1136" s="70"/>
      <c r="AU1136" s="70"/>
      <c r="AV1136" s="70"/>
      <c r="AW1136" s="70"/>
      <c r="AX1136" s="70"/>
      <c r="AY1136" s="70"/>
      <c r="AZ1136" s="70"/>
      <c r="BA1136" s="70"/>
      <c r="BB1136" s="70"/>
      <c r="BC1136" s="70"/>
      <c r="BD1136" s="70"/>
      <c r="BE1136" s="70" t="str">
        <f t="shared" si="881"/>
        <v/>
      </c>
      <c r="BF1136" s="70">
        <v>324</v>
      </c>
      <c r="BG1136" s="70"/>
      <c r="BH1136" s="70"/>
      <c r="BI1136" s="70"/>
      <c r="BJ1136" s="70"/>
      <c r="BK1136" s="70"/>
      <c r="BL1136" s="70"/>
      <c r="BM1136" s="70"/>
      <c r="BN1136" s="70"/>
      <c r="BO1136" s="70"/>
      <c r="BP1136" s="70"/>
      <c r="BQ1136" s="70"/>
      <c r="BR1136" s="70"/>
      <c r="BS1136" s="70"/>
      <c r="BT1136" s="70"/>
      <c r="BU1136" s="70"/>
      <c r="CT1136" s="70"/>
      <c r="CU1136" s="70">
        <f t="shared" si="879"/>
        <v>0</v>
      </c>
      <c r="CV1136" s="70">
        <f t="shared" si="880"/>
        <v>0</v>
      </c>
      <c r="CW1136" s="70"/>
      <c r="CX1136" s="70"/>
      <c r="CY1136" s="70"/>
      <c r="CZ1136" s="70" t="e">
        <f t="shared" si="877"/>
        <v>#VALUE!</v>
      </c>
      <c r="DA1136" s="70" t="e">
        <f t="shared" si="878"/>
        <v>#VALUE!</v>
      </c>
      <c r="DB1136" s="70"/>
      <c r="DC1136" s="70"/>
      <c r="DD1136" s="70"/>
      <c r="DE1136" s="70"/>
      <c r="DF1136" s="70"/>
      <c r="DG1136" s="70"/>
      <c r="DH1136" s="70"/>
      <c r="DI1136" s="70"/>
      <c r="DJ1136" s="70"/>
      <c r="DK1136" s="70"/>
      <c r="DL1136" s="70"/>
      <c r="DM1136" s="70"/>
      <c r="DN1136" s="70"/>
      <c r="DO1136" s="70"/>
      <c r="DP1136" s="70"/>
      <c r="DQ1136" s="70"/>
      <c r="DR1136" s="70"/>
      <c r="DS1136" s="70"/>
      <c r="DT1136" s="70">
        <f t="shared" si="882"/>
        <v>0</v>
      </c>
      <c r="DU1136" s="70">
        <f t="shared" si="883"/>
        <v>0</v>
      </c>
      <c r="DV1136" s="70"/>
      <c r="DW1136" s="70"/>
      <c r="DX1136" s="70"/>
      <c r="DY1136" s="70"/>
      <c r="DZ1136" s="70"/>
      <c r="EA1136" s="70"/>
    </row>
    <row r="1137" spans="18:131" x14ac:dyDescent="0.25">
      <c r="R1137" s="70"/>
      <c r="S1137" s="70"/>
      <c r="T1137" s="99" t="s">
        <v>2413</v>
      </c>
      <c r="U1137" s="146" t="s">
        <v>2414</v>
      </c>
      <c r="V1137" s="70"/>
      <c r="W1137" s="70"/>
      <c r="X1137" s="70"/>
      <c r="Y1137" s="70"/>
      <c r="AG1137" s="135"/>
      <c r="AH1137" s="70"/>
      <c r="AI1137" s="99"/>
      <c r="AJ1137" s="70"/>
      <c r="AK1137" s="70"/>
      <c r="AL1137" s="70"/>
      <c r="AM1137" s="70"/>
      <c r="AN1137" s="70"/>
      <c r="AO1137" s="70"/>
      <c r="AP1137" s="70"/>
      <c r="AQ1137" s="70"/>
      <c r="AR1137" s="70"/>
      <c r="AS1137" s="70"/>
      <c r="AT1137" s="70"/>
      <c r="AU1137" s="70"/>
      <c r="AV1137" s="70"/>
      <c r="AW1137" s="70"/>
      <c r="AX1137" s="70"/>
      <c r="AY1137" s="70"/>
      <c r="AZ1137" s="70"/>
      <c r="BA1137" s="70"/>
      <c r="BB1137" s="70"/>
      <c r="BC1137" s="70"/>
      <c r="BD1137" s="70"/>
      <c r="BE1137" s="70" t="str">
        <f t="shared" si="881"/>
        <v/>
      </c>
      <c r="BF1137" s="70">
        <v>325</v>
      </c>
      <c r="BG1137" s="70"/>
      <c r="BH1137" s="70"/>
      <c r="BI1137" s="70"/>
      <c r="BJ1137" s="70"/>
      <c r="BK1137" s="70"/>
      <c r="BL1137" s="70"/>
      <c r="BM1137" s="70"/>
      <c r="BN1137" s="70"/>
      <c r="BO1137" s="70"/>
      <c r="BP1137" s="70"/>
      <c r="BQ1137" s="70"/>
      <c r="BR1137" s="70"/>
      <c r="BS1137" s="70"/>
      <c r="BT1137" s="70"/>
      <c r="BU1137" s="70"/>
      <c r="CT1137" s="70"/>
      <c r="CU1137" s="70">
        <f t="shared" si="879"/>
        <v>0</v>
      </c>
      <c r="CV1137" s="70">
        <f t="shared" si="880"/>
        <v>0</v>
      </c>
      <c r="CW1137" s="70"/>
      <c r="CX1137" s="70"/>
      <c r="CY1137" s="70"/>
      <c r="CZ1137" s="70" t="e">
        <f t="shared" si="877"/>
        <v>#VALUE!</v>
      </c>
      <c r="DA1137" s="70" t="e">
        <f t="shared" si="878"/>
        <v>#VALUE!</v>
      </c>
      <c r="DB1137" s="70"/>
      <c r="DC1137" s="70"/>
      <c r="DD1137" s="70"/>
      <c r="DE1137" s="70"/>
      <c r="DF1137" s="70"/>
      <c r="DG1137" s="70"/>
      <c r="DH1137" s="70"/>
      <c r="DI1137" s="70"/>
      <c r="DJ1137" s="70"/>
      <c r="DK1137" s="70"/>
      <c r="DL1137" s="70"/>
      <c r="DM1137" s="70"/>
      <c r="DN1137" s="70"/>
      <c r="DO1137" s="70"/>
      <c r="DP1137" s="70"/>
      <c r="DQ1137" s="70"/>
      <c r="DR1137" s="70"/>
      <c r="DS1137" s="70"/>
      <c r="DT1137" s="70">
        <f t="shared" si="882"/>
        <v>0</v>
      </c>
      <c r="DU1137" s="70">
        <f t="shared" si="883"/>
        <v>0</v>
      </c>
      <c r="DV1137" s="70"/>
      <c r="DW1137" s="70"/>
      <c r="DX1137" s="70"/>
      <c r="DY1137" s="70"/>
      <c r="DZ1137" s="70"/>
      <c r="EA1137" s="70"/>
    </row>
    <row r="1138" spans="18:131" x14ac:dyDescent="0.25">
      <c r="R1138" s="70"/>
      <c r="S1138" s="70"/>
      <c r="T1138" s="99" t="s">
        <v>2415</v>
      </c>
      <c r="U1138" s="146" t="s">
        <v>2416</v>
      </c>
      <c r="V1138" s="70"/>
      <c r="W1138" s="70"/>
      <c r="X1138" s="70"/>
      <c r="Y1138" s="70"/>
      <c r="AG1138" s="135"/>
      <c r="AH1138" s="70"/>
      <c r="AI1138" s="99"/>
      <c r="AJ1138" s="70"/>
      <c r="AK1138" s="70"/>
      <c r="AL1138" s="70"/>
      <c r="AM1138" s="70"/>
      <c r="AN1138" s="70"/>
      <c r="AO1138" s="70"/>
      <c r="AP1138" s="70"/>
      <c r="AQ1138" s="70"/>
      <c r="AR1138" s="70"/>
      <c r="AS1138" s="70"/>
      <c r="AT1138" s="70"/>
      <c r="AU1138" s="70"/>
      <c r="AV1138" s="70"/>
      <c r="AW1138" s="70"/>
      <c r="AX1138" s="70"/>
      <c r="AY1138" s="70"/>
      <c r="AZ1138" s="70"/>
      <c r="BA1138" s="70"/>
      <c r="BB1138" s="70"/>
      <c r="BC1138" s="70"/>
      <c r="BD1138" s="70"/>
      <c r="BE1138" s="70" t="str">
        <f t="shared" si="881"/>
        <v/>
      </c>
      <c r="BF1138" s="70">
        <v>326</v>
      </c>
      <c r="BG1138" s="70"/>
      <c r="BH1138" s="70"/>
      <c r="BI1138" s="70"/>
      <c r="BJ1138" s="70"/>
      <c r="BK1138" s="70"/>
      <c r="BL1138" s="70"/>
      <c r="BM1138" s="70"/>
      <c r="BN1138" s="70"/>
      <c r="BO1138" s="70"/>
      <c r="BP1138" s="70"/>
      <c r="BQ1138" s="70"/>
      <c r="BR1138" s="70"/>
      <c r="BS1138" s="70"/>
      <c r="BT1138" s="70"/>
      <c r="BU1138" s="70"/>
      <c r="CT1138" s="70"/>
      <c r="CU1138" s="70">
        <f t="shared" si="879"/>
        <v>0</v>
      </c>
      <c r="CV1138" s="70">
        <f t="shared" si="880"/>
        <v>0</v>
      </c>
      <c r="CW1138" s="70"/>
      <c r="CX1138" s="70"/>
      <c r="CY1138" s="70"/>
      <c r="CZ1138" s="70" t="e">
        <f t="shared" si="877"/>
        <v>#VALUE!</v>
      </c>
      <c r="DA1138" s="70" t="e">
        <f t="shared" si="878"/>
        <v>#VALUE!</v>
      </c>
      <c r="DB1138" s="70"/>
      <c r="DC1138" s="70"/>
      <c r="DD1138" s="70"/>
      <c r="DE1138" s="70"/>
      <c r="DF1138" s="70"/>
      <c r="DG1138" s="70"/>
      <c r="DH1138" s="70"/>
      <c r="DI1138" s="70"/>
      <c r="DJ1138" s="70"/>
      <c r="DK1138" s="70"/>
      <c r="DL1138" s="70"/>
      <c r="DM1138" s="70"/>
      <c r="DN1138" s="70"/>
      <c r="DO1138" s="70"/>
      <c r="DP1138" s="70"/>
      <c r="DQ1138" s="70"/>
      <c r="DR1138" s="70"/>
      <c r="DS1138" s="70"/>
      <c r="DT1138" s="70">
        <f t="shared" si="882"/>
        <v>0</v>
      </c>
      <c r="DU1138" s="70">
        <f t="shared" si="883"/>
        <v>0</v>
      </c>
      <c r="DV1138" s="70"/>
      <c r="DW1138" s="70"/>
      <c r="DX1138" s="70"/>
      <c r="DY1138" s="70"/>
      <c r="DZ1138" s="70"/>
      <c r="EA1138" s="70"/>
    </row>
    <row r="1139" spans="18:131" x14ac:dyDescent="0.25">
      <c r="R1139" s="70"/>
      <c r="S1139" s="70"/>
      <c r="T1139" s="99" t="s">
        <v>2417</v>
      </c>
      <c r="U1139" s="146" t="s">
        <v>2418</v>
      </c>
      <c r="V1139" s="70"/>
      <c r="W1139" s="70"/>
      <c r="X1139" s="70"/>
      <c r="Y1139" s="70"/>
      <c r="AG1139" s="135"/>
      <c r="AH1139" s="70"/>
      <c r="AI1139" s="99"/>
      <c r="AJ1139" s="70"/>
      <c r="AK1139" s="70"/>
      <c r="AL1139" s="70"/>
      <c r="AM1139" s="70"/>
      <c r="AN1139" s="70"/>
      <c r="AO1139" s="70"/>
      <c r="AP1139" s="70"/>
      <c r="AQ1139" s="70"/>
      <c r="AR1139" s="70"/>
      <c r="AS1139" s="70"/>
      <c r="AT1139" s="70"/>
      <c r="AU1139" s="70"/>
      <c r="AV1139" s="70"/>
      <c r="AW1139" s="70"/>
      <c r="AX1139" s="70"/>
      <c r="AY1139" s="70"/>
      <c r="AZ1139" s="70"/>
      <c r="BA1139" s="70"/>
      <c r="BB1139" s="70"/>
      <c r="BC1139" s="70"/>
      <c r="BD1139" s="70"/>
      <c r="BE1139" s="70" t="str">
        <f t="shared" si="881"/>
        <v/>
      </c>
      <c r="BF1139" s="70">
        <v>327</v>
      </c>
      <c r="BG1139" s="70"/>
      <c r="BH1139" s="70"/>
      <c r="BI1139" s="70"/>
      <c r="BJ1139" s="70"/>
      <c r="BK1139" s="70"/>
      <c r="BL1139" s="70"/>
      <c r="BM1139" s="70"/>
      <c r="BN1139" s="70"/>
      <c r="BO1139" s="70"/>
      <c r="BP1139" s="70"/>
      <c r="BQ1139" s="70"/>
      <c r="BR1139" s="70"/>
      <c r="BS1139" s="70"/>
      <c r="BT1139" s="70"/>
      <c r="BU1139" s="70"/>
      <c r="CT1139" s="70"/>
      <c r="CU1139" s="70">
        <f t="shared" si="879"/>
        <v>0</v>
      </c>
      <c r="CV1139" s="70">
        <f t="shared" si="880"/>
        <v>0</v>
      </c>
      <c r="CW1139" s="70"/>
      <c r="CX1139" s="70"/>
      <c r="CY1139" s="70"/>
      <c r="CZ1139" s="70" t="e">
        <f t="shared" si="877"/>
        <v>#VALUE!</v>
      </c>
      <c r="DA1139" s="70" t="e">
        <f t="shared" si="878"/>
        <v>#VALUE!</v>
      </c>
      <c r="DB1139" s="70"/>
      <c r="DC1139" s="70"/>
      <c r="DD1139" s="70"/>
      <c r="DE1139" s="70"/>
      <c r="DF1139" s="70"/>
      <c r="DG1139" s="70"/>
      <c r="DH1139" s="70"/>
      <c r="DI1139" s="70"/>
      <c r="DJ1139" s="70"/>
      <c r="DK1139" s="70"/>
      <c r="DL1139" s="70"/>
      <c r="DM1139" s="70"/>
      <c r="DN1139" s="70"/>
      <c r="DO1139" s="70"/>
      <c r="DP1139" s="70"/>
      <c r="DQ1139" s="70"/>
      <c r="DR1139" s="70"/>
      <c r="DS1139" s="70"/>
      <c r="DT1139" s="70">
        <f t="shared" si="882"/>
        <v>0</v>
      </c>
      <c r="DU1139" s="70">
        <f t="shared" si="883"/>
        <v>0</v>
      </c>
      <c r="DV1139" s="70"/>
      <c r="DW1139" s="70"/>
      <c r="DX1139" s="70"/>
      <c r="DY1139" s="70"/>
      <c r="DZ1139" s="70"/>
      <c r="EA1139" s="70"/>
    </row>
    <row r="1140" spans="18:131" x14ac:dyDescent="0.25">
      <c r="R1140" s="70"/>
      <c r="S1140" s="70"/>
      <c r="T1140" s="99" t="s">
        <v>2419</v>
      </c>
      <c r="U1140" s="146" t="s">
        <v>2420</v>
      </c>
      <c r="V1140" s="70"/>
      <c r="W1140" s="70"/>
      <c r="X1140" s="70"/>
      <c r="Y1140" s="70"/>
      <c r="AG1140" s="135"/>
      <c r="AH1140" s="70"/>
      <c r="AI1140" s="99"/>
      <c r="AJ1140" s="70"/>
      <c r="AK1140" s="70"/>
      <c r="AL1140" s="70"/>
      <c r="AM1140" s="70"/>
      <c r="AN1140" s="70"/>
      <c r="AO1140" s="70"/>
      <c r="AP1140" s="70"/>
      <c r="AQ1140" s="70"/>
      <c r="AR1140" s="70"/>
      <c r="AS1140" s="70"/>
      <c r="AT1140" s="70"/>
      <c r="AU1140" s="70"/>
      <c r="AV1140" s="70"/>
      <c r="AW1140" s="70"/>
      <c r="AX1140" s="70"/>
      <c r="AY1140" s="70"/>
      <c r="AZ1140" s="70"/>
      <c r="BA1140" s="70"/>
      <c r="BB1140" s="70"/>
      <c r="BC1140" s="70"/>
      <c r="BD1140" s="70"/>
      <c r="BE1140" s="70" t="str">
        <f t="shared" si="881"/>
        <v/>
      </c>
      <c r="BF1140" s="70">
        <v>328</v>
      </c>
      <c r="BG1140" s="70"/>
      <c r="BH1140" s="70"/>
      <c r="BI1140" s="70"/>
      <c r="BJ1140" s="70"/>
      <c r="BK1140" s="70"/>
      <c r="BL1140" s="70"/>
      <c r="BM1140" s="70"/>
      <c r="BN1140" s="70"/>
      <c r="BO1140" s="70"/>
      <c r="BP1140" s="70"/>
      <c r="BQ1140" s="70"/>
      <c r="BR1140" s="70"/>
      <c r="BS1140" s="70"/>
      <c r="BT1140" s="70"/>
      <c r="BU1140" s="70"/>
      <c r="CT1140" s="70"/>
      <c r="CU1140" s="70">
        <f t="shared" si="879"/>
        <v>0</v>
      </c>
      <c r="CV1140" s="70">
        <f t="shared" si="880"/>
        <v>0</v>
      </c>
      <c r="CW1140" s="70"/>
      <c r="CX1140" s="70"/>
      <c r="CY1140" s="70"/>
      <c r="CZ1140" s="70" t="e">
        <f t="shared" si="877"/>
        <v>#VALUE!</v>
      </c>
      <c r="DA1140" s="70" t="e">
        <f t="shared" si="878"/>
        <v>#VALUE!</v>
      </c>
      <c r="DB1140" s="70"/>
      <c r="DC1140" s="70"/>
      <c r="DD1140" s="70"/>
      <c r="DE1140" s="70"/>
      <c r="DF1140" s="70"/>
      <c r="DG1140" s="70"/>
      <c r="DH1140" s="70"/>
      <c r="DI1140" s="70"/>
      <c r="DJ1140" s="70"/>
      <c r="DK1140" s="70"/>
      <c r="DL1140" s="70"/>
      <c r="DM1140" s="70"/>
      <c r="DN1140" s="70"/>
      <c r="DO1140" s="70"/>
      <c r="DP1140" s="70"/>
      <c r="DQ1140" s="70"/>
      <c r="DR1140" s="70"/>
      <c r="DS1140" s="70"/>
      <c r="DT1140" s="70">
        <f t="shared" si="882"/>
        <v>0</v>
      </c>
      <c r="DU1140" s="70">
        <f t="shared" si="883"/>
        <v>0</v>
      </c>
      <c r="DV1140" s="70"/>
      <c r="DW1140" s="70"/>
      <c r="DX1140" s="70"/>
      <c r="DY1140" s="70"/>
      <c r="DZ1140" s="70"/>
      <c r="EA1140" s="70"/>
    </row>
    <row r="1141" spans="18:131" x14ac:dyDescent="0.25">
      <c r="R1141" s="70"/>
      <c r="S1141" s="70"/>
      <c r="T1141" s="99" t="s">
        <v>2421</v>
      </c>
      <c r="U1141" s="146" t="s">
        <v>2422</v>
      </c>
      <c r="V1141" s="70"/>
      <c r="W1141" s="70"/>
      <c r="X1141" s="70"/>
      <c r="Y1141" s="70"/>
      <c r="AG1141" s="135"/>
      <c r="AH1141" s="70"/>
      <c r="AI1141" s="99"/>
      <c r="AJ1141" s="70"/>
      <c r="AK1141" s="70"/>
      <c r="AL1141" s="70"/>
      <c r="AM1141" s="70"/>
      <c r="AN1141" s="70"/>
      <c r="AO1141" s="70"/>
      <c r="AP1141" s="70"/>
      <c r="AQ1141" s="70"/>
      <c r="AR1141" s="70"/>
      <c r="AS1141" s="70"/>
      <c r="AT1141" s="70"/>
      <c r="AU1141" s="70"/>
      <c r="AV1141" s="70"/>
      <c r="AW1141" s="70"/>
      <c r="AX1141" s="70"/>
      <c r="AY1141" s="70"/>
      <c r="AZ1141" s="70"/>
      <c r="BA1141" s="70"/>
      <c r="BB1141" s="70"/>
      <c r="BC1141" s="70"/>
      <c r="BD1141" s="70"/>
      <c r="BE1141" s="70" t="str">
        <f t="shared" si="881"/>
        <v/>
      </c>
      <c r="BF1141" s="70">
        <v>329</v>
      </c>
      <c r="BG1141" s="70"/>
      <c r="BH1141" s="70"/>
      <c r="BI1141" s="70"/>
      <c r="BJ1141" s="70"/>
      <c r="BK1141" s="70"/>
      <c r="BL1141" s="70"/>
      <c r="BM1141" s="70"/>
      <c r="BN1141" s="70"/>
      <c r="BO1141" s="70"/>
      <c r="BP1141" s="70"/>
      <c r="BQ1141" s="70"/>
      <c r="BR1141" s="70"/>
      <c r="BS1141" s="70"/>
      <c r="BT1141" s="70"/>
      <c r="BU1141" s="70"/>
      <c r="CT1141" s="70"/>
      <c r="CU1141" s="70">
        <f t="shared" si="879"/>
        <v>0</v>
      </c>
      <c r="CV1141" s="70">
        <f t="shared" si="880"/>
        <v>0</v>
      </c>
      <c r="CW1141" s="70"/>
      <c r="CX1141" s="70"/>
      <c r="CY1141" s="70"/>
      <c r="CZ1141" s="70" t="e">
        <f t="shared" si="877"/>
        <v>#VALUE!</v>
      </c>
      <c r="DA1141" s="70" t="e">
        <f t="shared" si="878"/>
        <v>#VALUE!</v>
      </c>
      <c r="DB1141" s="70"/>
      <c r="DC1141" s="70"/>
      <c r="DD1141" s="70"/>
      <c r="DE1141" s="70"/>
      <c r="DF1141" s="70"/>
      <c r="DG1141" s="70"/>
      <c r="DH1141" s="70"/>
      <c r="DI1141" s="70"/>
      <c r="DJ1141" s="70"/>
      <c r="DK1141" s="70"/>
      <c r="DL1141" s="70"/>
      <c r="DM1141" s="70"/>
      <c r="DN1141" s="70"/>
      <c r="DO1141" s="70"/>
      <c r="DP1141" s="70"/>
      <c r="DQ1141" s="70"/>
      <c r="DR1141" s="70"/>
      <c r="DS1141" s="70"/>
      <c r="DT1141" s="70">
        <f t="shared" si="882"/>
        <v>0</v>
      </c>
      <c r="DU1141" s="70">
        <f t="shared" si="883"/>
        <v>0</v>
      </c>
      <c r="DV1141" s="70"/>
      <c r="DW1141" s="70"/>
      <c r="DX1141" s="70"/>
      <c r="DY1141" s="70"/>
      <c r="DZ1141" s="70"/>
      <c r="EA1141" s="70"/>
    </row>
    <row r="1142" spans="18:131" x14ac:dyDescent="0.25">
      <c r="R1142" s="70"/>
      <c r="S1142" s="70"/>
      <c r="T1142" s="99" t="s">
        <v>2423</v>
      </c>
      <c r="U1142" s="146" t="s">
        <v>2424</v>
      </c>
      <c r="V1142" s="70"/>
      <c r="W1142" s="70"/>
      <c r="X1142" s="70"/>
      <c r="Y1142" s="70"/>
      <c r="AG1142" s="135"/>
      <c r="AH1142" s="70"/>
      <c r="AI1142" s="99"/>
      <c r="AJ1142" s="70"/>
      <c r="AK1142" s="70"/>
      <c r="AL1142" s="70"/>
      <c r="AM1142" s="70"/>
      <c r="AN1142" s="70"/>
      <c r="AO1142" s="70"/>
      <c r="AP1142" s="70"/>
      <c r="AQ1142" s="70"/>
      <c r="AR1142" s="70"/>
      <c r="AS1142" s="70"/>
      <c r="AT1142" s="70"/>
      <c r="AU1142" s="70"/>
      <c r="AV1142" s="70"/>
      <c r="AW1142" s="70"/>
      <c r="AX1142" s="70"/>
      <c r="AY1142" s="70"/>
      <c r="AZ1142" s="70"/>
      <c r="BA1142" s="70"/>
      <c r="BB1142" s="70"/>
      <c r="BC1142" s="70"/>
      <c r="BD1142" s="70"/>
      <c r="BE1142" s="70" t="str">
        <f t="shared" si="881"/>
        <v/>
      </c>
      <c r="BF1142" s="70">
        <v>330</v>
      </c>
      <c r="BG1142" s="70"/>
      <c r="BH1142" s="70"/>
      <c r="BI1142" s="70"/>
      <c r="BJ1142" s="70"/>
      <c r="BK1142" s="70"/>
      <c r="BL1142" s="70"/>
      <c r="BM1142" s="70"/>
      <c r="BN1142" s="70"/>
      <c r="BO1142" s="70"/>
      <c r="BP1142" s="70"/>
      <c r="BQ1142" s="70"/>
      <c r="BR1142" s="70"/>
      <c r="BS1142" s="70"/>
      <c r="BT1142" s="70"/>
      <c r="BU1142" s="70"/>
      <c r="CT1142" s="70"/>
      <c r="CU1142" s="70">
        <f t="shared" si="879"/>
        <v>0</v>
      </c>
      <c r="CV1142" s="70">
        <f t="shared" si="880"/>
        <v>0</v>
      </c>
      <c r="CW1142" s="70"/>
      <c r="CX1142" s="70"/>
      <c r="CY1142" s="70"/>
      <c r="CZ1142" s="70" t="e">
        <f t="shared" si="877"/>
        <v>#VALUE!</v>
      </c>
      <c r="DA1142" s="70" t="e">
        <f t="shared" si="878"/>
        <v>#VALUE!</v>
      </c>
      <c r="DB1142" s="70"/>
      <c r="DC1142" s="70"/>
      <c r="DD1142" s="70"/>
      <c r="DE1142" s="70"/>
      <c r="DF1142" s="70"/>
      <c r="DG1142" s="70"/>
      <c r="DH1142" s="70"/>
      <c r="DI1142" s="70"/>
      <c r="DJ1142" s="70"/>
      <c r="DK1142" s="70"/>
      <c r="DL1142" s="70"/>
      <c r="DM1142" s="70"/>
      <c r="DN1142" s="70"/>
      <c r="DO1142" s="70"/>
      <c r="DP1142" s="70"/>
      <c r="DQ1142" s="70"/>
      <c r="DR1142" s="70"/>
      <c r="DS1142" s="70"/>
      <c r="DT1142" s="70">
        <f t="shared" si="882"/>
        <v>0</v>
      </c>
      <c r="DU1142" s="70">
        <f t="shared" si="883"/>
        <v>0</v>
      </c>
      <c r="DV1142" s="70"/>
      <c r="DW1142" s="70"/>
      <c r="DX1142" s="70"/>
      <c r="DY1142" s="70"/>
      <c r="DZ1142" s="70"/>
      <c r="EA1142" s="70"/>
    </row>
    <row r="1143" spans="18:131" x14ac:dyDescent="0.25">
      <c r="R1143" s="70"/>
      <c r="S1143" s="70"/>
      <c r="T1143" s="99" t="s">
        <v>2425</v>
      </c>
      <c r="U1143" s="146" t="s">
        <v>2426</v>
      </c>
      <c r="V1143" s="70"/>
      <c r="W1143" s="70"/>
      <c r="X1143" s="70"/>
      <c r="Y1143" s="70"/>
      <c r="AG1143" s="135"/>
      <c r="AH1143" s="70"/>
      <c r="AI1143" s="99"/>
      <c r="AJ1143" s="70"/>
      <c r="AK1143" s="70"/>
      <c r="AL1143" s="70"/>
      <c r="AM1143" s="70"/>
      <c r="AN1143" s="70"/>
      <c r="AO1143" s="70"/>
      <c r="AP1143" s="70"/>
      <c r="AQ1143" s="70"/>
      <c r="AR1143" s="70"/>
      <c r="AS1143" s="70"/>
      <c r="AT1143" s="70"/>
      <c r="AU1143" s="70"/>
      <c r="AV1143" s="70"/>
      <c r="AW1143" s="70"/>
      <c r="AX1143" s="70"/>
      <c r="AY1143" s="70"/>
      <c r="AZ1143" s="70"/>
      <c r="BA1143" s="70"/>
      <c r="BB1143" s="70"/>
      <c r="BC1143" s="70"/>
      <c r="BD1143" s="70"/>
      <c r="BE1143" s="70" t="str">
        <f t="shared" si="881"/>
        <v/>
      </c>
      <c r="BF1143" s="70">
        <v>331</v>
      </c>
      <c r="BG1143" s="70"/>
      <c r="BH1143" s="70"/>
      <c r="BI1143" s="70"/>
      <c r="BJ1143" s="70"/>
      <c r="BK1143" s="70"/>
      <c r="BL1143" s="70"/>
      <c r="BM1143" s="70"/>
      <c r="BN1143" s="70"/>
      <c r="BO1143" s="70"/>
      <c r="BP1143" s="70"/>
      <c r="BQ1143" s="70"/>
      <c r="BR1143" s="70"/>
      <c r="BS1143" s="70"/>
      <c r="BT1143" s="70"/>
      <c r="BU1143" s="70"/>
      <c r="CT1143" s="70"/>
      <c r="CU1143" s="70">
        <f t="shared" si="879"/>
        <v>0</v>
      </c>
      <c r="CV1143" s="70">
        <f t="shared" si="880"/>
        <v>0</v>
      </c>
      <c r="CW1143" s="70"/>
      <c r="CX1143" s="70"/>
      <c r="CY1143" s="70"/>
      <c r="CZ1143" s="70" t="e">
        <f t="shared" si="877"/>
        <v>#VALUE!</v>
      </c>
      <c r="DA1143" s="70" t="e">
        <f t="shared" si="878"/>
        <v>#VALUE!</v>
      </c>
      <c r="DB1143" s="70"/>
      <c r="DC1143" s="70"/>
      <c r="DD1143" s="70"/>
      <c r="DE1143" s="70"/>
      <c r="DF1143" s="70"/>
      <c r="DG1143" s="70"/>
      <c r="DH1143" s="70"/>
      <c r="DI1143" s="70"/>
      <c r="DJ1143" s="70"/>
      <c r="DK1143" s="70"/>
      <c r="DL1143" s="70"/>
      <c r="DM1143" s="70"/>
      <c r="DN1143" s="70"/>
      <c r="DO1143" s="70"/>
      <c r="DP1143" s="70"/>
      <c r="DQ1143" s="70"/>
      <c r="DR1143" s="70"/>
      <c r="DS1143" s="70"/>
      <c r="DT1143" s="70">
        <f t="shared" si="882"/>
        <v>0</v>
      </c>
      <c r="DU1143" s="70">
        <f t="shared" si="883"/>
        <v>0</v>
      </c>
      <c r="DV1143" s="70"/>
      <c r="DW1143" s="70"/>
      <c r="DX1143" s="70"/>
      <c r="DY1143" s="70"/>
      <c r="DZ1143" s="70"/>
      <c r="EA1143" s="70"/>
    </row>
    <row r="1144" spans="18:131" x14ac:dyDescent="0.25">
      <c r="R1144" s="70"/>
      <c r="S1144" s="70"/>
      <c r="T1144" s="99" t="s">
        <v>2427</v>
      </c>
      <c r="U1144" s="146" t="s">
        <v>2428</v>
      </c>
      <c r="V1144" s="70"/>
      <c r="W1144" s="70"/>
      <c r="X1144" s="70"/>
      <c r="Y1144" s="70"/>
      <c r="AG1144" s="135"/>
      <c r="AH1144" s="70"/>
      <c r="AI1144" s="99"/>
      <c r="AJ1144" s="70"/>
      <c r="AK1144" s="70"/>
      <c r="AL1144" s="70"/>
      <c r="AM1144" s="70"/>
      <c r="AN1144" s="70"/>
      <c r="AO1144" s="70"/>
      <c r="AP1144" s="70"/>
      <c r="AQ1144" s="70"/>
      <c r="AR1144" s="70"/>
      <c r="AS1144" s="70"/>
      <c r="AT1144" s="70"/>
      <c r="AU1144" s="70"/>
      <c r="AV1144" s="70"/>
      <c r="AW1144" s="70"/>
      <c r="AX1144" s="70"/>
      <c r="AY1144" s="70"/>
      <c r="AZ1144" s="70"/>
      <c r="BA1144" s="70"/>
      <c r="BB1144" s="70"/>
      <c r="BC1144" s="70"/>
      <c r="BD1144" s="70"/>
      <c r="BE1144" s="70" t="str">
        <f t="shared" si="881"/>
        <v/>
      </c>
      <c r="BF1144" s="70">
        <v>332</v>
      </c>
      <c r="BG1144" s="70"/>
      <c r="BH1144" s="70"/>
      <c r="BI1144" s="70"/>
      <c r="BJ1144" s="70"/>
      <c r="BK1144" s="70"/>
      <c r="BL1144" s="70"/>
      <c r="BM1144" s="70"/>
      <c r="BN1144" s="70"/>
      <c r="BO1144" s="70"/>
      <c r="BP1144" s="70"/>
      <c r="BQ1144" s="70"/>
      <c r="BR1144" s="70"/>
      <c r="BS1144" s="70"/>
      <c r="BT1144" s="70"/>
      <c r="BU1144" s="70"/>
      <c r="CT1144" s="70"/>
      <c r="CU1144" s="70">
        <f t="shared" si="879"/>
        <v>0</v>
      </c>
      <c r="CV1144" s="70">
        <f t="shared" si="880"/>
        <v>0</v>
      </c>
      <c r="CW1144" s="70"/>
      <c r="CX1144" s="70"/>
      <c r="CY1144" s="70"/>
      <c r="CZ1144" s="70" t="e">
        <f t="shared" si="877"/>
        <v>#VALUE!</v>
      </c>
      <c r="DA1144" s="70" t="e">
        <f t="shared" si="878"/>
        <v>#VALUE!</v>
      </c>
      <c r="DB1144" s="70"/>
      <c r="DC1144" s="70"/>
      <c r="DD1144" s="70"/>
      <c r="DE1144" s="70"/>
      <c r="DF1144" s="70"/>
      <c r="DG1144" s="70"/>
      <c r="DH1144" s="70"/>
      <c r="DI1144" s="70"/>
      <c r="DJ1144" s="70"/>
      <c r="DK1144" s="70"/>
      <c r="DL1144" s="70"/>
      <c r="DM1144" s="70"/>
      <c r="DN1144" s="70"/>
      <c r="DO1144" s="70"/>
      <c r="DP1144" s="70"/>
      <c r="DQ1144" s="70"/>
      <c r="DR1144" s="70"/>
      <c r="DS1144" s="70"/>
      <c r="DT1144" s="70">
        <f t="shared" si="882"/>
        <v>0</v>
      </c>
      <c r="DU1144" s="70">
        <f t="shared" si="883"/>
        <v>0</v>
      </c>
      <c r="DV1144" s="70"/>
      <c r="DW1144" s="70"/>
      <c r="DX1144" s="70"/>
      <c r="DY1144" s="70"/>
      <c r="DZ1144" s="70"/>
      <c r="EA1144" s="70"/>
    </row>
    <row r="1145" spans="18:131" x14ac:dyDescent="0.25">
      <c r="R1145" s="70"/>
      <c r="S1145" s="70"/>
      <c r="T1145" s="99" t="s">
        <v>2429</v>
      </c>
      <c r="U1145" s="146" t="s">
        <v>2430</v>
      </c>
      <c r="V1145" s="70"/>
      <c r="W1145" s="70"/>
      <c r="X1145" s="70"/>
      <c r="Y1145" s="70"/>
      <c r="AG1145" s="135"/>
      <c r="AH1145" s="70"/>
      <c r="AI1145" s="99"/>
      <c r="AJ1145" s="70"/>
      <c r="AK1145" s="70"/>
      <c r="AL1145" s="70"/>
      <c r="AM1145" s="70"/>
      <c r="AN1145" s="70"/>
      <c r="AO1145" s="70"/>
      <c r="AP1145" s="70"/>
      <c r="AQ1145" s="70"/>
      <c r="AR1145" s="70"/>
      <c r="AS1145" s="70"/>
      <c r="AT1145" s="70"/>
      <c r="AU1145" s="70"/>
      <c r="AV1145" s="70"/>
      <c r="AW1145" s="70"/>
      <c r="AX1145" s="70"/>
      <c r="AY1145" s="70"/>
      <c r="AZ1145" s="70"/>
      <c r="BA1145" s="70"/>
      <c r="BB1145" s="70"/>
      <c r="BC1145" s="70"/>
      <c r="BD1145" s="70"/>
      <c r="BE1145" s="70" t="str">
        <f t="shared" si="881"/>
        <v/>
      </c>
      <c r="BF1145" s="70">
        <v>333</v>
      </c>
      <c r="BG1145" s="70"/>
      <c r="BH1145" s="70"/>
      <c r="BI1145" s="70"/>
      <c r="BJ1145" s="70"/>
      <c r="BK1145" s="70"/>
      <c r="BL1145" s="70"/>
      <c r="BM1145" s="70"/>
      <c r="BN1145" s="70"/>
      <c r="BO1145" s="70"/>
      <c r="BP1145" s="70"/>
      <c r="BQ1145" s="70"/>
      <c r="BR1145" s="70"/>
      <c r="BS1145" s="70"/>
      <c r="BT1145" s="70"/>
      <c r="BU1145" s="70"/>
      <c r="CT1145" s="70"/>
      <c r="CU1145" s="70">
        <f t="shared" si="879"/>
        <v>0</v>
      </c>
      <c r="CV1145" s="70">
        <f t="shared" si="880"/>
        <v>0</v>
      </c>
      <c r="CW1145" s="70"/>
      <c r="CX1145" s="70"/>
      <c r="CY1145" s="70"/>
      <c r="CZ1145" s="70" t="e">
        <f t="shared" si="877"/>
        <v>#VALUE!</v>
      </c>
      <c r="DA1145" s="70" t="e">
        <f t="shared" si="878"/>
        <v>#VALUE!</v>
      </c>
      <c r="DB1145" s="70"/>
      <c r="DC1145" s="70"/>
      <c r="DD1145" s="70"/>
      <c r="DE1145" s="70"/>
      <c r="DF1145" s="70"/>
      <c r="DG1145" s="70"/>
      <c r="DH1145" s="70"/>
      <c r="DI1145" s="70"/>
      <c r="DJ1145" s="70"/>
      <c r="DK1145" s="70"/>
      <c r="DL1145" s="70"/>
      <c r="DM1145" s="70"/>
      <c r="DN1145" s="70"/>
      <c r="DO1145" s="70"/>
      <c r="DP1145" s="70"/>
      <c r="DQ1145" s="70"/>
      <c r="DR1145" s="70"/>
      <c r="DS1145" s="70"/>
      <c r="DT1145" s="70">
        <f t="shared" si="882"/>
        <v>0</v>
      </c>
      <c r="DU1145" s="70">
        <f t="shared" si="883"/>
        <v>0</v>
      </c>
      <c r="DV1145" s="70"/>
      <c r="DW1145" s="70"/>
      <c r="DX1145" s="70"/>
      <c r="DY1145" s="70"/>
      <c r="DZ1145" s="70"/>
      <c r="EA1145" s="70"/>
    </row>
    <row r="1146" spans="18:131" x14ac:dyDescent="0.25">
      <c r="R1146" s="70"/>
      <c r="S1146" s="70"/>
      <c r="T1146" s="99" t="s">
        <v>2431</v>
      </c>
      <c r="U1146" s="146" t="s">
        <v>2432</v>
      </c>
      <c r="V1146" s="70"/>
      <c r="W1146" s="70"/>
      <c r="X1146" s="70"/>
      <c r="Y1146" s="70"/>
      <c r="AG1146" s="135"/>
      <c r="AH1146" s="70"/>
      <c r="AI1146" s="99"/>
      <c r="AJ1146" s="70"/>
      <c r="AK1146" s="70"/>
      <c r="AL1146" s="70"/>
      <c r="AM1146" s="70"/>
      <c r="AN1146" s="70"/>
      <c r="AO1146" s="70"/>
      <c r="AP1146" s="70"/>
      <c r="AQ1146" s="70"/>
      <c r="AR1146" s="70"/>
      <c r="AS1146" s="70"/>
      <c r="AT1146" s="70"/>
      <c r="AU1146" s="70"/>
      <c r="AV1146" s="70"/>
      <c r="AW1146" s="70"/>
      <c r="AX1146" s="70"/>
      <c r="AY1146" s="70"/>
      <c r="AZ1146" s="70"/>
      <c r="BA1146" s="70"/>
      <c r="BB1146" s="70"/>
      <c r="BC1146" s="70"/>
      <c r="BD1146" s="70"/>
      <c r="BE1146" s="70" t="str">
        <f t="shared" si="881"/>
        <v/>
      </c>
      <c r="BF1146" s="70">
        <v>334</v>
      </c>
      <c r="BG1146" s="70"/>
      <c r="BH1146" s="70"/>
      <c r="BI1146" s="70"/>
      <c r="BJ1146" s="70"/>
      <c r="BK1146" s="70"/>
      <c r="BL1146" s="70"/>
      <c r="BM1146" s="70"/>
      <c r="BN1146" s="70"/>
      <c r="BO1146" s="70"/>
      <c r="BP1146" s="70"/>
      <c r="BQ1146" s="70"/>
      <c r="BR1146" s="70"/>
      <c r="BS1146" s="70"/>
      <c r="BT1146" s="70"/>
      <c r="BU1146" s="70"/>
      <c r="CT1146" s="70"/>
      <c r="CU1146" s="70">
        <f t="shared" si="879"/>
        <v>0</v>
      </c>
      <c r="CV1146" s="70">
        <f t="shared" si="880"/>
        <v>0</v>
      </c>
      <c r="CW1146" s="70"/>
      <c r="CX1146" s="70"/>
      <c r="CY1146" s="70"/>
      <c r="CZ1146" s="70" t="e">
        <f t="shared" si="877"/>
        <v>#VALUE!</v>
      </c>
      <c r="DA1146" s="70" t="e">
        <f t="shared" si="878"/>
        <v>#VALUE!</v>
      </c>
      <c r="DB1146" s="70"/>
      <c r="DC1146" s="70"/>
      <c r="DD1146" s="70"/>
      <c r="DE1146" s="70"/>
      <c r="DF1146" s="70"/>
      <c r="DG1146" s="70"/>
      <c r="DH1146" s="70"/>
      <c r="DI1146" s="70"/>
      <c r="DJ1146" s="70"/>
      <c r="DK1146" s="70"/>
      <c r="DL1146" s="70"/>
      <c r="DM1146" s="70"/>
      <c r="DN1146" s="70"/>
      <c r="DO1146" s="70"/>
      <c r="DP1146" s="70"/>
      <c r="DQ1146" s="70"/>
      <c r="DR1146" s="70"/>
      <c r="DS1146" s="70"/>
      <c r="DT1146" s="70">
        <f t="shared" si="882"/>
        <v>0</v>
      </c>
      <c r="DU1146" s="70">
        <f t="shared" si="883"/>
        <v>0</v>
      </c>
      <c r="DV1146" s="70"/>
      <c r="DW1146" s="70"/>
      <c r="DX1146" s="70"/>
      <c r="DY1146" s="70"/>
      <c r="DZ1146" s="70"/>
      <c r="EA1146" s="70"/>
    </row>
    <row r="1147" spans="18:131" x14ac:dyDescent="0.25">
      <c r="R1147" s="70"/>
      <c r="S1147" s="70"/>
      <c r="T1147" s="99" t="s">
        <v>2433</v>
      </c>
      <c r="U1147" s="146" t="s">
        <v>2434</v>
      </c>
      <c r="V1147" s="70"/>
      <c r="W1147" s="70"/>
      <c r="X1147" s="70"/>
      <c r="Y1147" s="70"/>
      <c r="AG1147" s="135"/>
      <c r="AH1147" s="70"/>
      <c r="AI1147" s="99"/>
      <c r="AJ1147" s="70"/>
      <c r="AK1147" s="70"/>
      <c r="AL1147" s="70"/>
      <c r="AM1147" s="70"/>
      <c r="AN1147" s="70"/>
      <c r="AO1147" s="70"/>
      <c r="AP1147" s="70"/>
      <c r="AQ1147" s="70"/>
      <c r="AR1147" s="70"/>
      <c r="AS1147" s="70"/>
      <c r="AT1147" s="70"/>
      <c r="AU1147" s="70"/>
      <c r="AV1147" s="70"/>
      <c r="AW1147" s="70"/>
      <c r="AX1147" s="70"/>
      <c r="AY1147" s="70"/>
      <c r="AZ1147" s="70"/>
      <c r="BA1147" s="70"/>
      <c r="BB1147" s="70"/>
      <c r="BC1147" s="70"/>
      <c r="BD1147" s="70"/>
      <c r="BE1147" s="70" t="str">
        <f t="shared" si="881"/>
        <v/>
      </c>
      <c r="BF1147" s="70">
        <v>335</v>
      </c>
      <c r="BG1147" s="70"/>
      <c r="BH1147" s="70"/>
      <c r="BI1147" s="70"/>
      <c r="BJ1147" s="70"/>
      <c r="BK1147" s="70"/>
      <c r="BL1147" s="70"/>
      <c r="BM1147" s="70"/>
      <c r="BN1147" s="70"/>
      <c r="BO1147" s="70"/>
      <c r="BP1147" s="70"/>
      <c r="BQ1147" s="70"/>
      <c r="BR1147" s="70"/>
      <c r="BS1147" s="70"/>
      <c r="BT1147" s="70"/>
      <c r="BU1147" s="70"/>
      <c r="CT1147" s="70"/>
      <c r="CU1147" s="70">
        <f t="shared" si="879"/>
        <v>0</v>
      </c>
      <c r="CV1147" s="70">
        <f t="shared" si="880"/>
        <v>0</v>
      </c>
      <c r="CW1147" s="70"/>
      <c r="CX1147" s="70"/>
      <c r="CY1147" s="70"/>
      <c r="CZ1147" s="70" t="e">
        <f t="shared" si="877"/>
        <v>#VALUE!</v>
      </c>
      <c r="DA1147" s="70" t="e">
        <f t="shared" si="878"/>
        <v>#VALUE!</v>
      </c>
      <c r="DB1147" s="70"/>
      <c r="DC1147" s="70"/>
      <c r="DD1147" s="70"/>
      <c r="DE1147" s="70"/>
      <c r="DF1147" s="70"/>
      <c r="DG1147" s="70"/>
      <c r="DH1147" s="70"/>
      <c r="DI1147" s="70"/>
      <c r="DJ1147" s="70"/>
      <c r="DK1147" s="70"/>
      <c r="DL1147" s="70"/>
      <c r="DM1147" s="70"/>
      <c r="DN1147" s="70"/>
      <c r="DO1147" s="70"/>
      <c r="DP1147" s="70"/>
      <c r="DQ1147" s="70"/>
      <c r="DR1147" s="70"/>
      <c r="DS1147" s="70"/>
      <c r="DT1147" s="70">
        <f t="shared" si="882"/>
        <v>0</v>
      </c>
      <c r="DU1147" s="70">
        <f t="shared" si="883"/>
        <v>0</v>
      </c>
      <c r="DV1147" s="70"/>
      <c r="DW1147" s="70"/>
      <c r="DX1147" s="70"/>
      <c r="DY1147" s="70"/>
      <c r="DZ1147" s="70"/>
      <c r="EA1147" s="70"/>
    </row>
    <row r="1148" spans="18:131" x14ac:dyDescent="0.25">
      <c r="R1148" s="70"/>
      <c r="S1148" s="70"/>
      <c r="T1148" s="99" t="s">
        <v>2435</v>
      </c>
      <c r="U1148" s="146" t="s">
        <v>2436</v>
      </c>
      <c r="V1148" s="70"/>
      <c r="W1148" s="70"/>
      <c r="X1148" s="70"/>
      <c r="Y1148" s="70"/>
      <c r="AG1148" s="135"/>
      <c r="AH1148" s="70"/>
      <c r="AI1148" s="99"/>
      <c r="AJ1148" s="70"/>
      <c r="AK1148" s="70"/>
      <c r="AL1148" s="70"/>
      <c r="AM1148" s="70"/>
      <c r="AN1148" s="70"/>
      <c r="AO1148" s="70"/>
      <c r="AP1148" s="70"/>
      <c r="AQ1148" s="70"/>
      <c r="AR1148" s="70"/>
      <c r="AS1148" s="70"/>
      <c r="AT1148" s="70"/>
      <c r="AU1148" s="70"/>
      <c r="AV1148" s="70"/>
      <c r="AW1148" s="70"/>
      <c r="AX1148" s="70"/>
      <c r="AY1148" s="70"/>
      <c r="AZ1148" s="70"/>
      <c r="BA1148" s="70"/>
      <c r="BB1148" s="70"/>
      <c r="BC1148" s="70"/>
      <c r="BD1148" s="70"/>
      <c r="BE1148" s="70" t="str">
        <f t="shared" si="881"/>
        <v/>
      </c>
      <c r="BF1148" s="70">
        <v>336</v>
      </c>
      <c r="BG1148" s="70"/>
      <c r="BH1148" s="70"/>
      <c r="BI1148" s="70"/>
      <c r="BJ1148" s="70"/>
      <c r="BK1148" s="70"/>
      <c r="BL1148" s="70"/>
      <c r="BM1148" s="70"/>
      <c r="BN1148" s="70"/>
      <c r="BO1148" s="70"/>
      <c r="BP1148" s="70"/>
      <c r="BQ1148" s="70"/>
      <c r="BR1148" s="70"/>
      <c r="BS1148" s="70"/>
      <c r="BT1148" s="70"/>
      <c r="BU1148" s="70"/>
      <c r="CT1148" s="70"/>
      <c r="CU1148" s="70">
        <f t="shared" si="879"/>
        <v>0</v>
      </c>
      <c r="CV1148" s="70">
        <f t="shared" si="880"/>
        <v>0</v>
      </c>
      <c r="CW1148" s="70"/>
      <c r="CX1148" s="70"/>
      <c r="CY1148" s="70"/>
      <c r="CZ1148" s="70" t="e">
        <f t="shared" si="877"/>
        <v>#VALUE!</v>
      </c>
      <c r="DA1148" s="70" t="e">
        <f t="shared" si="878"/>
        <v>#VALUE!</v>
      </c>
      <c r="DB1148" s="70"/>
      <c r="DC1148" s="70"/>
      <c r="DD1148" s="70"/>
      <c r="DE1148" s="70"/>
      <c r="DF1148" s="70"/>
      <c r="DG1148" s="70"/>
      <c r="DH1148" s="70"/>
      <c r="DI1148" s="70"/>
      <c r="DJ1148" s="70"/>
      <c r="DK1148" s="70"/>
      <c r="DL1148" s="70"/>
      <c r="DM1148" s="70"/>
      <c r="DN1148" s="70"/>
      <c r="DO1148" s="70"/>
      <c r="DP1148" s="70"/>
      <c r="DQ1148" s="70"/>
      <c r="DR1148" s="70"/>
      <c r="DS1148" s="70"/>
      <c r="DT1148" s="70">
        <f t="shared" si="882"/>
        <v>0</v>
      </c>
      <c r="DU1148" s="70">
        <f t="shared" si="883"/>
        <v>0</v>
      </c>
      <c r="DV1148" s="70"/>
      <c r="DW1148" s="70"/>
      <c r="DX1148" s="70"/>
      <c r="DY1148" s="70"/>
      <c r="DZ1148" s="70"/>
      <c r="EA1148" s="70"/>
    </row>
    <row r="1149" spans="18:131" x14ac:dyDescent="0.25">
      <c r="R1149" s="70"/>
      <c r="S1149" s="70"/>
      <c r="T1149" s="99" t="s">
        <v>2437</v>
      </c>
      <c r="U1149" s="146" t="s">
        <v>2438</v>
      </c>
      <c r="V1149" s="70"/>
      <c r="W1149" s="70"/>
      <c r="X1149" s="70"/>
      <c r="Y1149" s="70"/>
      <c r="AG1149" s="135"/>
      <c r="AH1149" s="70"/>
      <c r="AI1149" s="99"/>
      <c r="AJ1149" s="70"/>
      <c r="AK1149" s="70"/>
      <c r="AL1149" s="70"/>
      <c r="AM1149" s="70"/>
      <c r="AN1149" s="70"/>
      <c r="AO1149" s="70"/>
      <c r="AP1149" s="70"/>
      <c r="AQ1149" s="70"/>
      <c r="AR1149" s="70"/>
      <c r="AS1149" s="70"/>
      <c r="AT1149" s="70"/>
      <c r="AU1149" s="70"/>
      <c r="AV1149" s="70"/>
      <c r="AW1149" s="70"/>
      <c r="AX1149" s="70"/>
      <c r="AY1149" s="70"/>
      <c r="AZ1149" s="70"/>
      <c r="BA1149" s="70"/>
      <c r="BB1149" s="70"/>
      <c r="BC1149" s="70"/>
      <c r="BD1149" s="70"/>
      <c r="BE1149" s="70" t="str">
        <f t="shared" si="881"/>
        <v/>
      </c>
      <c r="BF1149" s="70">
        <v>337</v>
      </c>
      <c r="BG1149" s="70"/>
      <c r="BH1149" s="70"/>
      <c r="BI1149" s="70"/>
      <c r="BJ1149" s="70"/>
      <c r="BK1149" s="70"/>
      <c r="BL1149" s="70"/>
      <c r="BM1149" s="70"/>
      <c r="BN1149" s="70"/>
      <c r="BO1149" s="70"/>
      <c r="BP1149" s="70"/>
      <c r="BQ1149" s="70"/>
      <c r="BR1149" s="70"/>
      <c r="BS1149" s="70"/>
      <c r="BT1149" s="70"/>
      <c r="BU1149" s="70"/>
      <c r="CT1149" s="70"/>
      <c r="CU1149" s="70">
        <f t="shared" si="879"/>
        <v>0</v>
      </c>
      <c r="CV1149" s="70">
        <f t="shared" si="880"/>
        <v>0</v>
      </c>
      <c r="CW1149" s="70"/>
      <c r="CX1149" s="70"/>
      <c r="CY1149" s="70"/>
      <c r="CZ1149" s="70" t="e">
        <f t="shared" si="877"/>
        <v>#VALUE!</v>
      </c>
      <c r="DA1149" s="70" t="e">
        <f t="shared" si="878"/>
        <v>#VALUE!</v>
      </c>
      <c r="DB1149" s="70"/>
      <c r="DC1149" s="70"/>
      <c r="DD1149" s="70"/>
      <c r="DE1149" s="70"/>
      <c r="DF1149" s="70"/>
      <c r="DG1149" s="70"/>
      <c r="DH1149" s="70"/>
      <c r="DI1149" s="70"/>
      <c r="DJ1149" s="70"/>
      <c r="DK1149" s="70"/>
      <c r="DL1149" s="70"/>
      <c r="DM1149" s="70"/>
      <c r="DN1149" s="70"/>
      <c r="DO1149" s="70"/>
      <c r="DP1149" s="70"/>
      <c r="DQ1149" s="70"/>
      <c r="DR1149" s="70"/>
      <c r="DS1149" s="70"/>
      <c r="DT1149" s="70">
        <f t="shared" si="882"/>
        <v>0</v>
      </c>
      <c r="DU1149" s="70">
        <f t="shared" si="883"/>
        <v>0</v>
      </c>
      <c r="DV1149" s="70"/>
      <c r="DW1149" s="70"/>
      <c r="DX1149" s="70"/>
      <c r="DY1149" s="70"/>
      <c r="DZ1149" s="70"/>
      <c r="EA1149" s="70"/>
    </row>
    <row r="1150" spans="18:131" x14ac:dyDescent="0.25">
      <c r="R1150" s="70"/>
      <c r="S1150" s="70"/>
      <c r="T1150" s="99" t="s">
        <v>2439</v>
      </c>
      <c r="U1150" s="146" t="s">
        <v>2440</v>
      </c>
      <c r="V1150" s="70"/>
      <c r="W1150" s="70"/>
      <c r="X1150" s="70"/>
      <c r="Y1150" s="70"/>
      <c r="AG1150" s="135"/>
      <c r="AH1150" s="70"/>
      <c r="AI1150" s="99"/>
      <c r="AJ1150" s="70"/>
      <c r="AK1150" s="70"/>
      <c r="AL1150" s="70"/>
      <c r="AM1150" s="70"/>
      <c r="AN1150" s="70"/>
      <c r="AO1150" s="70"/>
      <c r="AP1150" s="70"/>
      <c r="AQ1150" s="70"/>
      <c r="AR1150" s="70"/>
      <c r="AS1150" s="70"/>
      <c r="AT1150" s="70"/>
      <c r="AU1150" s="70"/>
      <c r="AV1150" s="70"/>
      <c r="AW1150" s="70"/>
      <c r="AX1150" s="70"/>
      <c r="AY1150" s="70"/>
      <c r="AZ1150" s="70"/>
      <c r="BA1150" s="70"/>
      <c r="BB1150" s="70"/>
      <c r="BC1150" s="70"/>
      <c r="BD1150" s="70"/>
      <c r="BE1150" s="70" t="str">
        <f t="shared" si="881"/>
        <v/>
      </c>
      <c r="BF1150" s="70">
        <v>338</v>
      </c>
      <c r="BG1150" s="70"/>
      <c r="BH1150" s="70"/>
      <c r="BI1150" s="70"/>
      <c r="BJ1150" s="70"/>
      <c r="BK1150" s="70"/>
      <c r="BL1150" s="70"/>
      <c r="BM1150" s="70"/>
      <c r="BN1150" s="70"/>
      <c r="BO1150" s="70"/>
      <c r="BP1150" s="70"/>
      <c r="BQ1150" s="70"/>
      <c r="BR1150" s="70"/>
      <c r="BS1150" s="70"/>
      <c r="BT1150" s="70"/>
      <c r="BU1150" s="70"/>
      <c r="CT1150" s="70"/>
      <c r="CU1150" s="70">
        <f t="shared" si="879"/>
        <v>0</v>
      </c>
      <c r="CV1150" s="70">
        <f t="shared" si="880"/>
        <v>0</v>
      </c>
      <c r="CW1150" s="70"/>
      <c r="CX1150" s="70"/>
      <c r="CY1150" s="70"/>
      <c r="CZ1150" s="70" t="e">
        <f t="shared" ref="CZ1150:CZ1213" si="884">TEXT($I$3,"00000")&lt;&gt;MID(F349,1,SEARCH("/",F349)-1)</f>
        <v>#VALUE!</v>
      </c>
      <c r="DA1150" s="70" t="e">
        <f t="shared" ref="DA1150:DA1213" si="885">MID(F349,1,SEARCH("/",F349)-1)</f>
        <v>#VALUE!</v>
      </c>
      <c r="DB1150" s="70"/>
      <c r="DC1150" s="70"/>
      <c r="DD1150" s="70"/>
      <c r="DE1150" s="70"/>
      <c r="DF1150" s="70"/>
      <c r="DG1150" s="70"/>
      <c r="DH1150" s="70"/>
      <c r="DI1150" s="70"/>
      <c r="DJ1150" s="70"/>
      <c r="DK1150" s="70"/>
      <c r="DL1150" s="70"/>
      <c r="DM1150" s="70"/>
      <c r="DN1150" s="70"/>
      <c r="DO1150" s="70"/>
      <c r="DP1150" s="70"/>
      <c r="DQ1150" s="70"/>
      <c r="DR1150" s="70"/>
      <c r="DS1150" s="70"/>
      <c r="DT1150" s="70">
        <f t="shared" si="882"/>
        <v>0</v>
      </c>
      <c r="DU1150" s="70">
        <f t="shared" si="883"/>
        <v>0</v>
      </c>
      <c r="DV1150" s="70"/>
      <c r="DW1150" s="70"/>
      <c r="DX1150" s="70"/>
      <c r="DY1150" s="70"/>
      <c r="DZ1150" s="70"/>
      <c r="EA1150" s="70"/>
    </row>
    <row r="1151" spans="18:131" x14ac:dyDescent="0.25">
      <c r="R1151" s="70"/>
      <c r="S1151" s="70"/>
      <c r="T1151" s="99" t="s">
        <v>2441</v>
      </c>
      <c r="U1151" s="146" t="s">
        <v>2442</v>
      </c>
      <c r="V1151" s="70"/>
      <c r="W1151" s="70"/>
      <c r="X1151" s="70"/>
      <c r="Y1151" s="70"/>
      <c r="AG1151" s="135"/>
      <c r="AH1151" s="70"/>
      <c r="AI1151" s="99"/>
      <c r="AJ1151" s="70"/>
      <c r="AK1151" s="70"/>
      <c r="AL1151" s="70"/>
      <c r="AM1151" s="70"/>
      <c r="AN1151" s="70"/>
      <c r="AO1151" s="70"/>
      <c r="AP1151" s="70"/>
      <c r="AQ1151" s="70"/>
      <c r="AR1151" s="70"/>
      <c r="AS1151" s="70"/>
      <c r="AT1151" s="70"/>
      <c r="AU1151" s="70"/>
      <c r="AV1151" s="70"/>
      <c r="AW1151" s="70"/>
      <c r="AX1151" s="70"/>
      <c r="AY1151" s="70"/>
      <c r="AZ1151" s="70"/>
      <c r="BA1151" s="70"/>
      <c r="BB1151" s="70"/>
      <c r="BC1151" s="70"/>
      <c r="BD1151" s="70"/>
      <c r="BE1151" s="70" t="str">
        <f t="shared" si="881"/>
        <v/>
      </c>
      <c r="BF1151" s="70">
        <v>339</v>
      </c>
      <c r="BG1151" s="70"/>
      <c r="BH1151" s="70"/>
      <c r="BI1151" s="70"/>
      <c r="BJ1151" s="70"/>
      <c r="BK1151" s="70"/>
      <c r="BL1151" s="70"/>
      <c r="BM1151" s="70"/>
      <c r="BN1151" s="70"/>
      <c r="BO1151" s="70"/>
      <c r="BP1151" s="70"/>
      <c r="BQ1151" s="70"/>
      <c r="BR1151" s="70"/>
      <c r="BS1151" s="70"/>
      <c r="BT1151" s="70"/>
      <c r="BU1151" s="70"/>
      <c r="CT1151" s="70"/>
      <c r="CU1151" s="70">
        <f t="shared" si="879"/>
        <v>0</v>
      </c>
      <c r="CV1151" s="70">
        <f t="shared" si="880"/>
        <v>0</v>
      </c>
      <c r="CW1151" s="70"/>
      <c r="CX1151" s="70"/>
      <c r="CY1151" s="70"/>
      <c r="CZ1151" s="70" t="e">
        <f t="shared" si="884"/>
        <v>#VALUE!</v>
      </c>
      <c r="DA1151" s="70" t="e">
        <f t="shared" si="885"/>
        <v>#VALUE!</v>
      </c>
      <c r="DB1151" s="70"/>
      <c r="DC1151" s="70"/>
      <c r="DD1151" s="70"/>
      <c r="DE1151" s="70"/>
      <c r="DF1151" s="70"/>
      <c r="DG1151" s="70"/>
      <c r="DH1151" s="70"/>
      <c r="DI1151" s="70"/>
      <c r="DJ1151" s="70"/>
      <c r="DK1151" s="70"/>
      <c r="DL1151" s="70"/>
      <c r="DM1151" s="70"/>
      <c r="DN1151" s="70"/>
      <c r="DO1151" s="70"/>
      <c r="DP1151" s="70"/>
      <c r="DQ1151" s="70"/>
      <c r="DR1151" s="70"/>
      <c r="DS1151" s="70"/>
      <c r="DT1151" s="70">
        <f t="shared" si="882"/>
        <v>0</v>
      </c>
      <c r="DU1151" s="70">
        <f t="shared" si="883"/>
        <v>0</v>
      </c>
      <c r="DV1151" s="70"/>
      <c r="DW1151" s="70"/>
      <c r="DX1151" s="70"/>
      <c r="DY1151" s="70"/>
      <c r="DZ1151" s="70"/>
      <c r="EA1151" s="70"/>
    </row>
    <row r="1152" spans="18:131" x14ac:dyDescent="0.25">
      <c r="R1152" s="70"/>
      <c r="S1152" s="70"/>
      <c r="T1152" s="99" t="s">
        <v>2443</v>
      </c>
      <c r="U1152" s="146" t="s">
        <v>2444</v>
      </c>
      <c r="V1152" s="70"/>
      <c r="W1152" s="70"/>
      <c r="X1152" s="70"/>
      <c r="Y1152" s="70"/>
      <c r="AG1152" s="135"/>
      <c r="AH1152" s="70"/>
      <c r="AI1152" s="99"/>
      <c r="AJ1152" s="70"/>
      <c r="AK1152" s="70"/>
      <c r="AL1152" s="70"/>
      <c r="AM1152" s="70"/>
      <c r="AN1152" s="70"/>
      <c r="AO1152" s="70"/>
      <c r="AP1152" s="70"/>
      <c r="AQ1152" s="70"/>
      <c r="AR1152" s="70"/>
      <c r="AS1152" s="70"/>
      <c r="AT1152" s="70"/>
      <c r="AU1152" s="70"/>
      <c r="AV1152" s="70"/>
      <c r="AW1152" s="70"/>
      <c r="AX1152" s="70"/>
      <c r="AY1152" s="70"/>
      <c r="AZ1152" s="70"/>
      <c r="BA1152" s="70"/>
      <c r="BB1152" s="70"/>
      <c r="BC1152" s="70"/>
      <c r="BD1152" s="70"/>
      <c r="BE1152" s="70" t="str">
        <f t="shared" si="881"/>
        <v/>
      </c>
      <c r="BF1152" s="70">
        <v>340</v>
      </c>
      <c r="BG1152" s="70"/>
      <c r="BH1152" s="70"/>
      <c r="BI1152" s="70"/>
      <c r="BJ1152" s="70"/>
      <c r="BK1152" s="70"/>
      <c r="BL1152" s="70"/>
      <c r="BM1152" s="70"/>
      <c r="BN1152" s="70"/>
      <c r="BO1152" s="70"/>
      <c r="BP1152" s="70"/>
      <c r="BQ1152" s="70"/>
      <c r="BR1152" s="70"/>
      <c r="BS1152" s="70"/>
      <c r="BT1152" s="70"/>
      <c r="BU1152" s="70"/>
      <c r="CT1152" s="70"/>
      <c r="CU1152" s="70">
        <f t="shared" si="879"/>
        <v>0</v>
      </c>
      <c r="CV1152" s="70">
        <f t="shared" si="880"/>
        <v>0</v>
      </c>
      <c r="CW1152" s="70"/>
      <c r="CX1152" s="70"/>
      <c r="CY1152" s="70"/>
      <c r="CZ1152" s="70" t="e">
        <f t="shared" si="884"/>
        <v>#VALUE!</v>
      </c>
      <c r="DA1152" s="70" t="e">
        <f t="shared" si="885"/>
        <v>#VALUE!</v>
      </c>
      <c r="DB1152" s="70"/>
      <c r="DC1152" s="70"/>
      <c r="DD1152" s="70"/>
      <c r="DE1152" s="70"/>
      <c r="DF1152" s="70"/>
      <c r="DG1152" s="70"/>
      <c r="DH1152" s="70"/>
      <c r="DI1152" s="70"/>
      <c r="DJ1152" s="70"/>
      <c r="DK1152" s="70"/>
      <c r="DL1152" s="70"/>
      <c r="DM1152" s="70"/>
      <c r="DN1152" s="70"/>
      <c r="DO1152" s="70"/>
      <c r="DP1152" s="70"/>
      <c r="DQ1152" s="70"/>
      <c r="DR1152" s="70"/>
      <c r="DS1152" s="70"/>
      <c r="DT1152" s="70">
        <f t="shared" si="882"/>
        <v>0</v>
      </c>
      <c r="DU1152" s="70">
        <f t="shared" si="883"/>
        <v>0</v>
      </c>
      <c r="DV1152" s="70"/>
      <c r="DW1152" s="70"/>
      <c r="DX1152" s="70"/>
      <c r="DY1152" s="70"/>
      <c r="DZ1152" s="70"/>
      <c r="EA1152" s="70"/>
    </row>
    <row r="1153" spans="18:131" x14ac:dyDescent="0.25">
      <c r="R1153" s="70"/>
      <c r="S1153" s="70"/>
      <c r="T1153" s="99" t="s">
        <v>2445</v>
      </c>
      <c r="U1153" s="146" t="s">
        <v>2446</v>
      </c>
      <c r="V1153" s="70"/>
      <c r="W1153" s="70"/>
      <c r="X1153" s="70"/>
      <c r="Y1153" s="70"/>
      <c r="AG1153" s="135"/>
      <c r="AH1153" s="70"/>
      <c r="AI1153" s="99"/>
      <c r="AJ1153" s="70"/>
      <c r="AK1153" s="70"/>
      <c r="AL1153" s="70"/>
      <c r="AM1153" s="70"/>
      <c r="AN1153" s="70"/>
      <c r="AO1153" s="70"/>
      <c r="AP1153" s="70"/>
      <c r="AQ1153" s="70"/>
      <c r="AR1153" s="70"/>
      <c r="AS1153" s="70"/>
      <c r="AT1153" s="70"/>
      <c r="AU1153" s="70"/>
      <c r="AV1153" s="70"/>
      <c r="AW1153" s="70"/>
      <c r="AX1153" s="70"/>
      <c r="AY1153" s="70"/>
      <c r="AZ1153" s="70"/>
      <c r="BA1153" s="70"/>
      <c r="BB1153" s="70"/>
      <c r="BC1153" s="70"/>
      <c r="BD1153" s="70"/>
      <c r="BE1153" s="70" t="str">
        <f t="shared" si="881"/>
        <v/>
      </c>
      <c r="BF1153" s="70">
        <v>341</v>
      </c>
      <c r="BG1153" s="70"/>
      <c r="BH1153" s="70"/>
      <c r="BI1153" s="70"/>
      <c r="BJ1153" s="70"/>
      <c r="BK1153" s="70"/>
      <c r="BL1153" s="70"/>
      <c r="BM1153" s="70"/>
      <c r="BN1153" s="70"/>
      <c r="BO1153" s="70"/>
      <c r="BP1153" s="70"/>
      <c r="BQ1153" s="70"/>
      <c r="BR1153" s="70"/>
      <c r="BS1153" s="70"/>
      <c r="BT1153" s="70"/>
      <c r="BU1153" s="70"/>
      <c r="CT1153" s="70"/>
      <c r="CU1153" s="70">
        <f t="shared" si="879"/>
        <v>0</v>
      </c>
      <c r="CV1153" s="70">
        <f t="shared" si="880"/>
        <v>0</v>
      </c>
      <c r="CW1153" s="70"/>
      <c r="CX1153" s="70"/>
      <c r="CY1153" s="70"/>
      <c r="CZ1153" s="70" t="e">
        <f t="shared" si="884"/>
        <v>#VALUE!</v>
      </c>
      <c r="DA1153" s="70" t="e">
        <f t="shared" si="885"/>
        <v>#VALUE!</v>
      </c>
      <c r="DB1153" s="70"/>
      <c r="DC1153" s="70"/>
      <c r="DD1153" s="70"/>
      <c r="DE1153" s="70"/>
      <c r="DF1153" s="70"/>
      <c r="DG1153" s="70"/>
      <c r="DH1153" s="70"/>
      <c r="DI1153" s="70"/>
      <c r="DJ1153" s="70"/>
      <c r="DK1153" s="70"/>
      <c r="DL1153" s="70"/>
      <c r="DM1153" s="70"/>
      <c r="DN1153" s="70"/>
      <c r="DO1153" s="70"/>
      <c r="DP1153" s="70"/>
      <c r="DQ1153" s="70"/>
      <c r="DR1153" s="70"/>
      <c r="DS1153" s="70"/>
      <c r="DT1153" s="70">
        <f t="shared" si="882"/>
        <v>0</v>
      </c>
      <c r="DU1153" s="70">
        <f t="shared" si="883"/>
        <v>0</v>
      </c>
      <c r="DV1153" s="70"/>
      <c r="DW1153" s="70"/>
      <c r="DX1153" s="70"/>
      <c r="DY1153" s="70"/>
      <c r="DZ1153" s="70"/>
      <c r="EA1153" s="70"/>
    </row>
    <row r="1154" spans="18:131" x14ac:dyDescent="0.25">
      <c r="R1154" s="70"/>
      <c r="S1154" s="70"/>
      <c r="T1154" s="99" t="s">
        <v>2447</v>
      </c>
      <c r="U1154" s="146" t="s">
        <v>2448</v>
      </c>
      <c r="V1154" s="70"/>
      <c r="W1154" s="70"/>
      <c r="X1154" s="70"/>
      <c r="Y1154" s="70"/>
      <c r="AG1154" s="135"/>
      <c r="AH1154" s="70"/>
      <c r="AI1154" s="99"/>
      <c r="AJ1154" s="70"/>
      <c r="AK1154" s="70"/>
      <c r="AL1154" s="70"/>
      <c r="AM1154" s="70"/>
      <c r="AN1154" s="70"/>
      <c r="AO1154" s="70"/>
      <c r="AP1154" s="70"/>
      <c r="AQ1154" s="70"/>
      <c r="AR1154" s="70"/>
      <c r="AS1154" s="70"/>
      <c r="AT1154" s="70"/>
      <c r="AU1154" s="70"/>
      <c r="AV1154" s="70"/>
      <c r="AW1154" s="70"/>
      <c r="AX1154" s="70"/>
      <c r="AY1154" s="70"/>
      <c r="AZ1154" s="70"/>
      <c r="BA1154" s="70"/>
      <c r="BB1154" s="70"/>
      <c r="BC1154" s="70"/>
      <c r="BD1154" s="70"/>
      <c r="BE1154" s="70" t="str">
        <f t="shared" si="881"/>
        <v/>
      </c>
      <c r="BF1154" s="70">
        <v>342</v>
      </c>
      <c r="BG1154" s="70"/>
      <c r="BH1154" s="70"/>
      <c r="BI1154" s="70"/>
      <c r="BJ1154" s="70"/>
      <c r="BK1154" s="70"/>
      <c r="BL1154" s="70"/>
      <c r="BM1154" s="70"/>
      <c r="BN1154" s="70"/>
      <c r="BO1154" s="70"/>
      <c r="BP1154" s="70"/>
      <c r="BQ1154" s="70"/>
      <c r="BR1154" s="70"/>
      <c r="BS1154" s="70"/>
      <c r="BT1154" s="70"/>
      <c r="BU1154" s="70"/>
      <c r="CT1154" s="70"/>
      <c r="CU1154" s="70">
        <f t="shared" si="879"/>
        <v>0</v>
      </c>
      <c r="CV1154" s="70">
        <f t="shared" si="880"/>
        <v>0</v>
      </c>
      <c r="CW1154" s="70"/>
      <c r="CX1154" s="70"/>
      <c r="CY1154" s="70"/>
      <c r="CZ1154" s="70" t="e">
        <f t="shared" si="884"/>
        <v>#VALUE!</v>
      </c>
      <c r="DA1154" s="70" t="e">
        <f t="shared" si="885"/>
        <v>#VALUE!</v>
      </c>
      <c r="DB1154" s="70"/>
      <c r="DC1154" s="70"/>
      <c r="DD1154" s="70"/>
      <c r="DE1154" s="70"/>
      <c r="DF1154" s="70"/>
      <c r="DG1154" s="70"/>
      <c r="DH1154" s="70"/>
      <c r="DI1154" s="70"/>
      <c r="DJ1154" s="70"/>
      <c r="DK1154" s="70"/>
      <c r="DL1154" s="70"/>
      <c r="DM1154" s="70"/>
      <c r="DN1154" s="70"/>
      <c r="DO1154" s="70"/>
      <c r="DP1154" s="70"/>
      <c r="DQ1154" s="70"/>
      <c r="DR1154" s="70"/>
      <c r="DS1154" s="70"/>
      <c r="DT1154" s="70">
        <f t="shared" si="882"/>
        <v>0</v>
      </c>
      <c r="DU1154" s="70">
        <f t="shared" si="883"/>
        <v>0</v>
      </c>
      <c r="DV1154" s="70"/>
      <c r="DW1154" s="70"/>
      <c r="DX1154" s="70"/>
      <c r="DY1154" s="70"/>
      <c r="DZ1154" s="70"/>
      <c r="EA1154" s="70"/>
    </row>
    <row r="1155" spans="18:131" x14ac:dyDescent="0.25">
      <c r="R1155" s="70"/>
      <c r="S1155" s="70"/>
      <c r="T1155" s="99" t="s">
        <v>2449</v>
      </c>
      <c r="U1155" s="146" t="s">
        <v>2450</v>
      </c>
      <c r="V1155" s="70"/>
      <c r="W1155" s="70"/>
      <c r="X1155" s="70"/>
      <c r="Y1155" s="70"/>
      <c r="AG1155" s="135"/>
      <c r="AH1155" s="70"/>
      <c r="AI1155" s="99"/>
      <c r="AJ1155" s="70"/>
      <c r="AK1155" s="70"/>
      <c r="AL1155" s="70"/>
      <c r="AM1155" s="70"/>
      <c r="AN1155" s="70"/>
      <c r="AO1155" s="70"/>
      <c r="AP1155" s="70"/>
      <c r="AQ1155" s="70"/>
      <c r="AR1155" s="70"/>
      <c r="AS1155" s="70"/>
      <c r="AT1155" s="70"/>
      <c r="AU1155" s="70"/>
      <c r="AV1155" s="70"/>
      <c r="AW1155" s="70"/>
      <c r="AX1155" s="70"/>
      <c r="AY1155" s="70"/>
      <c r="AZ1155" s="70"/>
      <c r="BA1155" s="70"/>
      <c r="BB1155" s="70"/>
      <c r="BC1155" s="70"/>
      <c r="BD1155" s="70"/>
      <c r="BE1155" s="70" t="str">
        <f t="shared" si="881"/>
        <v/>
      </c>
      <c r="BF1155" s="70">
        <v>343</v>
      </c>
      <c r="BG1155" s="70"/>
      <c r="BH1155" s="70"/>
      <c r="BI1155" s="70"/>
      <c r="BJ1155" s="70"/>
      <c r="BK1155" s="70"/>
      <c r="BL1155" s="70"/>
      <c r="BM1155" s="70"/>
      <c r="BN1155" s="70"/>
      <c r="BO1155" s="70"/>
      <c r="BP1155" s="70"/>
      <c r="BQ1155" s="70"/>
      <c r="BR1155" s="70"/>
      <c r="BS1155" s="70"/>
      <c r="BT1155" s="70"/>
      <c r="BU1155" s="70"/>
      <c r="CT1155" s="70"/>
      <c r="CU1155" s="70">
        <f t="shared" si="879"/>
        <v>0</v>
      </c>
      <c r="CV1155" s="70">
        <f t="shared" si="880"/>
        <v>0</v>
      </c>
      <c r="CW1155" s="70"/>
      <c r="CX1155" s="70"/>
      <c r="CY1155" s="70"/>
      <c r="CZ1155" s="70" t="e">
        <f t="shared" si="884"/>
        <v>#VALUE!</v>
      </c>
      <c r="DA1155" s="70" t="e">
        <f t="shared" si="885"/>
        <v>#VALUE!</v>
      </c>
      <c r="DB1155" s="70"/>
      <c r="DC1155" s="70"/>
      <c r="DD1155" s="70"/>
      <c r="DE1155" s="70"/>
      <c r="DF1155" s="70"/>
      <c r="DG1155" s="70"/>
      <c r="DH1155" s="70"/>
      <c r="DI1155" s="70"/>
      <c r="DJ1155" s="70"/>
      <c r="DK1155" s="70"/>
      <c r="DL1155" s="70"/>
      <c r="DM1155" s="70"/>
      <c r="DN1155" s="70"/>
      <c r="DO1155" s="70"/>
      <c r="DP1155" s="70"/>
      <c r="DQ1155" s="70"/>
      <c r="DR1155" s="70"/>
      <c r="DS1155" s="70"/>
      <c r="DT1155" s="70">
        <f t="shared" si="882"/>
        <v>0</v>
      </c>
      <c r="DU1155" s="70">
        <f t="shared" si="883"/>
        <v>0</v>
      </c>
      <c r="DV1155" s="70"/>
      <c r="DW1155" s="70"/>
      <c r="DX1155" s="70"/>
      <c r="DY1155" s="70"/>
      <c r="DZ1155" s="70"/>
      <c r="EA1155" s="70"/>
    </row>
    <row r="1156" spans="18:131" x14ac:dyDescent="0.25">
      <c r="R1156" s="70"/>
      <c r="S1156" s="70"/>
      <c r="T1156" s="99" t="s">
        <v>2451</v>
      </c>
      <c r="U1156" s="146" t="s">
        <v>2452</v>
      </c>
      <c r="V1156" s="70"/>
      <c r="W1156" s="70"/>
      <c r="X1156" s="70"/>
      <c r="Y1156" s="70"/>
      <c r="AG1156" s="135"/>
      <c r="AH1156" s="70"/>
      <c r="AI1156" s="99"/>
      <c r="AJ1156" s="70"/>
      <c r="AK1156" s="70"/>
      <c r="AL1156" s="70"/>
      <c r="AM1156" s="70"/>
      <c r="AN1156" s="70"/>
      <c r="AO1156" s="70"/>
      <c r="AP1156" s="70"/>
      <c r="AQ1156" s="70"/>
      <c r="AR1156" s="70"/>
      <c r="AS1156" s="70"/>
      <c r="AT1156" s="70"/>
      <c r="AU1156" s="70"/>
      <c r="AV1156" s="70"/>
      <c r="AW1156" s="70"/>
      <c r="AX1156" s="70"/>
      <c r="AY1156" s="70"/>
      <c r="AZ1156" s="70"/>
      <c r="BA1156" s="70"/>
      <c r="BB1156" s="70"/>
      <c r="BC1156" s="70"/>
      <c r="BD1156" s="70"/>
      <c r="BE1156" s="70" t="str">
        <f t="shared" si="881"/>
        <v/>
      </c>
      <c r="BF1156" s="70">
        <v>344</v>
      </c>
      <c r="BG1156" s="70"/>
      <c r="BH1156" s="70"/>
      <c r="BI1156" s="70"/>
      <c r="BJ1156" s="70"/>
      <c r="BK1156" s="70"/>
      <c r="BL1156" s="70"/>
      <c r="BM1156" s="70"/>
      <c r="BN1156" s="70"/>
      <c r="BO1156" s="70"/>
      <c r="BP1156" s="70"/>
      <c r="BQ1156" s="70"/>
      <c r="BR1156" s="70"/>
      <c r="BS1156" s="70"/>
      <c r="BT1156" s="70"/>
      <c r="BU1156" s="70"/>
      <c r="CT1156" s="70"/>
      <c r="CU1156" s="70">
        <f t="shared" si="879"/>
        <v>0</v>
      </c>
      <c r="CV1156" s="70">
        <f t="shared" si="880"/>
        <v>0</v>
      </c>
      <c r="CW1156" s="70"/>
      <c r="CX1156" s="70"/>
      <c r="CY1156" s="70"/>
      <c r="CZ1156" s="70" t="e">
        <f t="shared" si="884"/>
        <v>#VALUE!</v>
      </c>
      <c r="DA1156" s="70" t="e">
        <f t="shared" si="885"/>
        <v>#VALUE!</v>
      </c>
      <c r="DB1156" s="70"/>
      <c r="DC1156" s="70"/>
      <c r="DD1156" s="70"/>
      <c r="DE1156" s="70"/>
      <c r="DF1156" s="70"/>
      <c r="DG1156" s="70"/>
      <c r="DH1156" s="70"/>
      <c r="DI1156" s="70"/>
      <c r="DJ1156" s="70"/>
      <c r="DK1156" s="70"/>
      <c r="DL1156" s="70"/>
      <c r="DM1156" s="70"/>
      <c r="DN1156" s="70"/>
      <c r="DO1156" s="70"/>
      <c r="DP1156" s="70"/>
      <c r="DQ1156" s="70"/>
      <c r="DR1156" s="70"/>
      <c r="DS1156" s="70"/>
      <c r="DT1156" s="70">
        <f t="shared" si="882"/>
        <v>0</v>
      </c>
      <c r="DU1156" s="70">
        <f t="shared" si="883"/>
        <v>0</v>
      </c>
      <c r="DV1156" s="70"/>
      <c r="DW1156" s="70"/>
      <c r="DX1156" s="70"/>
      <c r="DY1156" s="70"/>
      <c r="DZ1156" s="70"/>
      <c r="EA1156" s="70"/>
    </row>
    <row r="1157" spans="18:131" x14ac:dyDescent="0.25">
      <c r="R1157" s="70"/>
      <c r="S1157" s="70"/>
      <c r="T1157" s="99" t="s">
        <v>2453</v>
      </c>
      <c r="U1157" s="146" t="s">
        <v>2454</v>
      </c>
      <c r="V1157" s="70"/>
      <c r="W1157" s="70"/>
      <c r="X1157" s="70"/>
      <c r="Y1157" s="70"/>
      <c r="AG1157" s="135"/>
      <c r="AH1157" s="70"/>
      <c r="AI1157" s="99"/>
      <c r="AJ1157" s="70"/>
      <c r="AK1157" s="70"/>
      <c r="AL1157" s="70"/>
      <c r="AM1157" s="70"/>
      <c r="AN1157" s="70"/>
      <c r="AO1157" s="70"/>
      <c r="AP1157" s="70"/>
      <c r="AQ1157" s="70"/>
      <c r="AR1157" s="70"/>
      <c r="AS1157" s="70"/>
      <c r="AT1157" s="70"/>
      <c r="AU1157" s="70"/>
      <c r="AV1157" s="70"/>
      <c r="AW1157" s="70"/>
      <c r="AX1157" s="70"/>
      <c r="AY1157" s="70"/>
      <c r="AZ1157" s="70"/>
      <c r="BA1157" s="70"/>
      <c r="BB1157" s="70"/>
      <c r="BC1157" s="70"/>
      <c r="BD1157" s="70"/>
      <c r="BE1157" s="70" t="str">
        <f t="shared" si="881"/>
        <v/>
      </c>
      <c r="BF1157" s="70">
        <v>345</v>
      </c>
      <c r="BG1157" s="70"/>
      <c r="BH1157" s="70"/>
      <c r="BI1157" s="70"/>
      <c r="BJ1157" s="70"/>
      <c r="BK1157" s="70"/>
      <c r="BL1157" s="70"/>
      <c r="BM1157" s="70"/>
      <c r="BN1157" s="70"/>
      <c r="BO1157" s="70"/>
      <c r="BP1157" s="70"/>
      <c r="BQ1157" s="70"/>
      <c r="BR1157" s="70"/>
      <c r="BS1157" s="70"/>
      <c r="BT1157" s="70"/>
      <c r="BU1157" s="70"/>
      <c r="CT1157" s="70"/>
      <c r="CU1157" s="70">
        <f t="shared" si="879"/>
        <v>0</v>
      </c>
      <c r="CV1157" s="70">
        <f t="shared" si="880"/>
        <v>0</v>
      </c>
      <c r="CW1157" s="70"/>
      <c r="CX1157" s="70"/>
      <c r="CY1157" s="70"/>
      <c r="CZ1157" s="70" t="e">
        <f t="shared" si="884"/>
        <v>#VALUE!</v>
      </c>
      <c r="DA1157" s="70" t="e">
        <f t="shared" si="885"/>
        <v>#VALUE!</v>
      </c>
      <c r="DB1157" s="70"/>
      <c r="DC1157" s="70"/>
      <c r="DD1157" s="70"/>
      <c r="DE1157" s="70"/>
      <c r="DF1157" s="70"/>
      <c r="DG1157" s="70"/>
      <c r="DH1157" s="70"/>
      <c r="DI1157" s="70"/>
      <c r="DJ1157" s="70"/>
      <c r="DK1157" s="70"/>
      <c r="DL1157" s="70"/>
      <c r="DM1157" s="70"/>
      <c r="DN1157" s="70"/>
      <c r="DO1157" s="70"/>
      <c r="DP1157" s="70"/>
      <c r="DQ1157" s="70"/>
      <c r="DR1157" s="70"/>
      <c r="DS1157" s="70"/>
      <c r="DT1157" s="70">
        <f t="shared" si="882"/>
        <v>0</v>
      </c>
      <c r="DU1157" s="70">
        <f t="shared" si="883"/>
        <v>0</v>
      </c>
      <c r="DV1157" s="70"/>
      <c r="DW1157" s="70"/>
      <c r="DX1157" s="70"/>
      <c r="DY1157" s="70"/>
      <c r="DZ1157" s="70"/>
      <c r="EA1157" s="70"/>
    </row>
    <row r="1158" spans="18:131" x14ac:dyDescent="0.25">
      <c r="R1158" s="70"/>
      <c r="S1158" s="70"/>
      <c r="T1158" s="99" t="s">
        <v>2455</v>
      </c>
      <c r="U1158" s="146" t="s">
        <v>2456</v>
      </c>
      <c r="V1158" s="70"/>
      <c r="W1158" s="70"/>
      <c r="X1158" s="70"/>
      <c r="Y1158" s="70"/>
      <c r="AG1158" s="135"/>
      <c r="AH1158" s="70"/>
      <c r="AI1158" s="99"/>
      <c r="AJ1158" s="70"/>
      <c r="AK1158" s="70"/>
      <c r="AL1158" s="70"/>
      <c r="AM1158" s="70"/>
      <c r="AN1158" s="70"/>
      <c r="AO1158" s="70"/>
      <c r="AP1158" s="70"/>
      <c r="AQ1158" s="70"/>
      <c r="AR1158" s="70"/>
      <c r="AS1158" s="70"/>
      <c r="AT1158" s="70"/>
      <c r="AU1158" s="70"/>
      <c r="AV1158" s="70"/>
      <c r="AW1158" s="70"/>
      <c r="AX1158" s="70"/>
      <c r="AY1158" s="70"/>
      <c r="AZ1158" s="70"/>
      <c r="BA1158" s="70"/>
      <c r="BB1158" s="70"/>
      <c r="BC1158" s="70"/>
      <c r="BD1158" s="70"/>
      <c r="BE1158" s="70" t="str">
        <f t="shared" si="881"/>
        <v/>
      </c>
      <c r="BF1158" s="70">
        <v>346</v>
      </c>
      <c r="BG1158" s="70"/>
      <c r="BH1158" s="70"/>
      <c r="BI1158" s="70"/>
      <c r="BJ1158" s="70"/>
      <c r="BK1158" s="70"/>
      <c r="BL1158" s="70"/>
      <c r="BM1158" s="70"/>
      <c r="BN1158" s="70"/>
      <c r="BO1158" s="70"/>
      <c r="BP1158" s="70"/>
      <c r="BQ1158" s="70"/>
      <c r="BR1158" s="70"/>
      <c r="BS1158" s="70"/>
      <c r="BT1158" s="70"/>
      <c r="BU1158" s="70"/>
      <c r="CT1158" s="70"/>
      <c r="CU1158" s="70">
        <f t="shared" si="879"/>
        <v>0</v>
      </c>
      <c r="CV1158" s="70">
        <f t="shared" si="880"/>
        <v>0</v>
      </c>
      <c r="CW1158" s="70"/>
      <c r="CX1158" s="70"/>
      <c r="CY1158" s="70"/>
      <c r="CZ1158" s="70" t="e">
        <f t="shared" si="884"/>
        <v>#VALUE!</v>
      </c>
      <c r="DA1158" s="70" t="e">
        <f t="shared" si="885"/>
        <v>#VALUE!</v>
      </c>
      <c r="DB1158" s="70"/>
      <c r="DC1158" s="70"/>
      <c r="DD1158" s="70"/>
      <c r="DE1158" s="70"/>
      <c r="DF1158" s="70"/>
      <c r="DG1158" s="70"/>
      <c r="DH1158" s="70"/>
      <c r="DI1158" s="70"/>
      <c r="DJ1158" s="70"/>
      <c r="DK1158" s="70"/>
      <c r="DL1158" s="70"/>
      <c r="DM1158" s="70"/>
      <c r="DN1158" s="70"/>
      <c r="DO1158" s="70"/>
      <c r="DP1158" s="70"/>
      <c r="DQ1158" s="70"/>
      <c r="DR1158" s="70"/>
      <c r="DS1158" s="70"/>
      <c r="DT1158" s="70">
        <f t="shared" si="882"/>
        <v>0</v>
      </c>
      <c r="DU1158" s="70">
        <f t="shared" si="883"/>
        <v>0</v>
      </c>
      <c r="DV1158" s="70"/>
      <c r="DW1158" s="70"/>
      <c r="DX1158" s="70"/>
      <c r="DY1158" s="70"/>
      <c r="DZ1158" s="70"/>
      <c r="EA1158" s="70"/>
    </row>
    <row r="1159" spans="18:131" x14ac:dyDescent="0.25">
      <c r="R1159" s="70"/>
      <c r="S1159" s="70"/>
      <c r="T1159" s="99" t="s">
        <v>2457</v>
      </c>
      <c r="U1159" s="146" t="s">
        <v>2458</v>
      </c>
      <c r="V1159" s="70"/>
      <c r="W1159" s="70"/>
      <c r="X1159" s="70"/>
      <c r="Y1159" s="70"/>
      <c r="AG1159" s="135"/>
      <c r="AH1159" s="70"/>
      <c r="AI1159" s="99"/>
      <c r="AJ1159" s="70"/>
      <c r="AK1159" s="70"/>
      <c r="AL1159" s="70"/>
      <c r="AM1159" s="70"/>
      <c r="AN1159" s="70"/>
      <c r="AO1159" s="70"/>
      <c r="AP1159" s="70"/>
      <c r="AQ1159" s="70"/>
      <c r="AR1159" s="70"/>
      <c r="AS1159" s="70"/>
      <c r="AT1159" s="70"/>
      <c r="AU1159" s="70"/>
      <c r="AV1159" s="70"/>
      <c r="AW1159" s="70"/>
      <c r="AX1159" s="70"/>
      <c r="AY1159" s="70"/>
      <c r="AZ1159" s="70"/>
      <c r="BA1159" s="70"/>
      <c r="BB1159" s="70"/>
      <c r="BC1159" s="70"/>
      <c r="BD1159" s="70"/>
      <c r="BE1159" s="70" t="str">
        <f t="shared" si="881"/>
        <v/>
      </c>
      <c r="BF1159" s="70">
        <v>347</v>
      </c>
      <c r="BG1159" s="70"/>
      <c r="BH1159" s="70"/>
      <c r="BI1159" s="70"/>
      <c r="BJ1159" s="70"/>
      <c r="BK1159" s="70"/>
      <c r="BL1159" s="70"/>
      <c r="BM1159" s="70"/>
      <c r="BN1159" s="70"/>
      <c r="BO1159" s="70"/>
      <c r="BP1159" s="70"/>
      <c r="BQ1159" s="70"/>
      <c r="BR1159" s="70"/>
      <c r="BS1159" s="70"/>
      <c r="BT1159" s="70"/>
      <c r="BU1159" s="70"/>
      <c r="CT1159" s="70"/>
      <c r="CU1159" s="70">
        <f t="shared" si="879"/>
        <v>0</v>
      </c>
      <c r="CV1159" s="70">
        <f t="shared" si="880"/>
        <v>0</v>
      </c>
      <c r="CW1159" s="70"/>
      <c r="CX1159" s="70"/>
      <c r="CY1159" s="70"/>
      <c r="CZ1159" s="70" t="e">
        <f t="shared" si="884"/>
        <v>#VALUE!</v>
      </c>
      <c r="DA1159" s="70" t="e">
        <f t="shared" si="885"/>
        <v>#VALUE!</v>
      </c>
      <c r="DB1159" s="70"/>
      <c r="DC1159" s="70"/>
      <c r="DD1159" s="70"/>
      <c r="DE1159" s="70"/>
      <c r="DF1159" s="70"/>
      <c r="DG1159" s="70"/>
      <c r="DH1159" s="70"/>
      <c r="DI1159" s="70"/>
      <c r="DJ1159" s="70"/>
      <c r="DK1159" s="70"/>
      <c r="DL1159" s="70"/>
      <c r="DM1159" s="70"/>
      <c r="DN1159" s="70"/>
      <c r="DO1159" s="70"/>
      <c r="DP1159" s="70"/>
      <c r="DQ1159" s="70"/>
      <c r="DR1159" s="70"/>
      <c r="DS1159" s="70"/>
      <c r="DT1159" s="70">
        <f t="shared" si="882"/>
        <v>0</v>
      </c>
      <c r="DU1159" s="70">
        <f t="shared" si="883"/>
        <v>0</v>
      </c>
      <c r="DV1159" s="70"/>
      <c r="DW1159" s="70"/>
      <c r="DX1159" s="70"/>
      <c r="DY1159" s="70"/>
      <c r="DZ1159" s="70"/>
      <c r="EA1159" s="70"/>
    </row>
    <row r="1160" spans="18:131" x14ac:dyDescent="0.25">
      <c r="R1160" s="70"/>
      <c r="S1160" s="70"/>
      <c r="T1160" s="99" t="s">
        <v>2459</v>
      </c>
      <c r="U1160" s="146" t="s">
        <v>2460</v>
      </c>
      <c r="V1160" s="70"/>
      <c r="W1160" s="70"/>
      <c r="X1160" s="70"/>
      <c r="Y1160" s="70"/>
      <c r="AG1160" s="135"/>
      <c r="AH1160" s="70"/>
      <c r="AI1160" s="99"/>
      <c r="AJ1160" s="70"/>
      <c r="AK1160" s="70"/>
      <c r="AL1160" s="70"/>
      <c r="AM1160" s="70"/>
      <c r="AN1160" s="70"/>
      <c r="AO1160" s="70"/>
      <c r="AP1160" s="70"/>
      <c r="AQ1160" s="70"/>
      <c r="AR1160" s="70"/>
      <c r="AS1160" s="70"/>
      <c r="AT1160" s="70"/>
      <c r="AU1160" s="70"/>
      <c r="AV1160" s="70"/>
      <c r="AW1160" s="70"/>
      <c r="AX1160" s="70"/>
      <c r="AY1160" s="70"/>
      <c r="AZ1160" s="70"/>
      <c r="BA1160" s="70"/>
      <c r="BB1160" s="70"/>
      <c r="BC1160" s="70"/>
      <c r="BD1160" s="70"/>
      <c r="BE1160" s="70" t="str">
        <f t="shared" si="881"/>
        <v/>
      </c>
      <c r="BF1160" s="70">
        <v>348</v>
      </c>
      <c r="BG1160" s="70"/>
      <c r="BH1160" s="70"/>
      <c r="BI1160" s="70"/>
      <c r="BJ1160" s="70"/>
      <c r="BK1160" s="70"/>
      <c r="BL1160" s="70"/>
      <c r="BM1160" s="70"/>
      <c r="BN1160" s="70"/>
      <c r="BO1160" s="70"/>
      <c r="BP1160" s="70"/>
      <c r="BQ1160" s="70"/>
      <c r="BR1160" s="70"/>
      <c r="BS1160" s="70"/>
      <c r="BT1160" s="70"/>
      <c r="BU1160" s="70"/>
      <c r="CT1160" s="70"/>
      <c r="CU1160" s="70">
        <f t="shared" si="879"/>
        <v>0</v>
      </c>
      <c r="CV1160" s="70">
        <f t="shared" si="880"/>
        <v>0</v>
      </c>
      <c r="CW1160" s="70"/>
      <c r="CX1160" s="70"/>
      <c r="CY1160" s="70"/>
      <c r="CZ1160" s="70" t="e">
        <f t="shared" si="884"/>
        <v>#VALUE!</v>
      </c>
      <c r="DA1160" s="70" t="e">
        <f t="shared" si="885"/>
        <v>#VALUE!</v>
      </c>
      <c r="DB1160" s="70"/>
      <c r="DC1160" s="70"/>
      <c r="DD1160" s="70"/>
      <c r="DE1160" s="70"/>
      <c r="DF1160" s="70"/>
      <c r="DG1160" s="70"/>
      <c r="DH1160" s="70"/>
      <c r="DI1160" s="70"/>
      <c r="DJ1160" s="70"/>
      <c r="DK1160" s="70"/>
      <c r="DL1160" s="70"/>
      <c r="DM1160" s="70"/>
      <c r="DN1160" s="70"/>
      <c r="DO1160" s="70"/>
      <c r="DP1160" s="70"/>
      <c r="DQ1160" s="70"/>
      <c r="DR1160" s="70"/>
      <c r="DS1160" s="70"/>
      <c r="DT1160" s="70">
        <f t="shared" si="882"/>
        <v>0</v>
      </c>
      <c r="DU1160" s="70">
        <f t="shared" si="883"/>
        <v>0</v>
      </c>
      <c r="DV1160" s="70"/>
      <c r="DW1160" s="70"/>
      <c r="DX1160" s="70"/>
      <c r="DY1160" s="70"/>
      <c r="DZ1160" s="70"/>
      <c r="EA1160" s="70"/>
    </row>
    <row r="1161" spans="18:131" x14ac:dyDescent="0.25">
      <c r="R1161" s="70"/>
      <c r="S1161" s="70"/>
      <c r="T1161" s="99" t="s">
        <v>2461</v>
      </c>
      <c r="U1161" s="146" t="s">
        <v>2462</v>
      </c>
      <c r="V1161" s="70"/>
      <c r="W1161" s="70"/>
      <c r="X1161" s="70"/>
      <c r="Y1161" s="70"/>
      <c r="AG1161" s="135"/>
      <c r="AH1161" s="70"/>
      <c r="AI1161" s="99"/>
      <c r="AJ1161" s="70"/>
      <c r="AK1161" s="70"/>
      <c r="AL1161" s="70"/>
      <c r="AM1161" s="70"/>
      <c r="AN1161" s="70"/>
      <c r="AO1161" s="70"/>
      <c r="AP1161" s="70"/>
      <c r="AQ1161" s="70"/>
      <c r="AR1161" s="70"/>
      <c r="AS1161" s="70"/>
      <c r="AT1161" s="70"/>
      <c r="AU1161" s="70"/>
      <c r="AV1161" s="70"/>
      <c r="AW1161" s="70"/>
      <c r="AX1161" s="70"/>
      <c r="AY1161" s="70"/>
      <c r="AZ1161" s="70"/>
      <c r="BA1161" s="70"/>
      <c r="BB1161" s="70"/>
      <c r="BC1161" s="70"/>
      <c r="BD1161" s="70"/>
      <c r="BE1161" s="70" t="str">
        <f t="shared" si="881"/>
        <v/>
      </c>
      <c r="BF1161" s="70">
        <v>349</v>
      </c>
      <c r="BG1161" s="70"/>
      <c r="BH1161" s="70"/>
      <c r="BI1161" s="70"/>
      <c r="BJ1161" s="70"/>
      <c r="BK1161" s="70"/>
      <c r="BL1161" s="70"/>
      <c r="BM1161" s="70"/>
      <c r="BN1161" s="70"/>
      <c r="BO1161" s="70"/>
      <c r="BP1161" s="70"/>
      <c r="BQ1161" s="70"/>
      <c r="BR1161" s="70"/>
      <c r="BS1161" s="70"/>
      <c r="BT1161" s="70"/>
      <c r="BU1161" s="70"/>
      <c r="CT1161" s="70"/>
      <c r="CU1161" s="70">
        <f t="shared" si="879"/>
        <v>0</v>
      </c>
      <c r="CV1161" s="70">
        <f t="shared" si="880"/>
        <v>0</v>
      </c>
      <c r="CW1161" s="70"/>
      <c r="CX1161" s="70"/>
      <c r="CY1161" s="70"/>
      <c r="CZ1161" s="70" t="e">
        <f t="shared" si="884"/>
        <v>#VALUE!</v>
      </c>
      <c r="DA1161" s="70" t="e">
        <f t="shared" si="885"/>
        <v>#VALUE!</v>
      </c>
      <c r="DB1161" s="70"/>
      <c r="DC1161" s="70"/>
      <c r="DD1161" s="70"/>
      <c r="DE1161" s="70"/>
      <c r="DF1161" s="70"/>
      <c r="DG1161" s="70"/>
      <c r="DH1161" s="70"/>
      <c r="DI1161" s="70"/>
      <c r="DJ1161" s="70"/>
      <c r="DK1161" s="70"/>
      <c r="DL1161" s="70"/>
      <c r="DM1161" s="70"/>
      <c r="DN1161" s="70"/>
      <c r="DO1161" s="70"/>
      <c r="DP1161" s="70"/>
      <c r="DQ1161" s="70"/>
      <c r="DR1161" s="70"/>
      <c r="DS1161" s="70"/>
      <c r="DT1161" s="70">
        <f t="shared" si="882"/>
        <v>0</v>
      </c>
      <c r="DU1161" s="70">
        <f t="shared" si="883"/>
        <v>0</v>
      </c>
      <c r="DV1161" s="70"/>
      <c r="DW1161" s="70"/>
      <c r="DX1161" s="70"/>
      <c r="DY1161" s="70"/>
      <c r="DZ1161" s="70"/>
      <c r="EA1161" s="70"/>
    </row>
    <row r="1162" spans="18:131" x14ac:dyDescent="0.25">
      <c r="R1162" s="70"/>
      <c r="S1162" s="70"/>
      <c r="T1162" s="99" t="s">
        <v>2463</v>
      </c>
      <c r="U1162" s="146" t="s">
        <v>2464</v>
      </c>
      <c r="V1162" s="70"/>
      <c r="W1162" s="70"/>
      <c r="X1162" s="70"/>
      <c r="Y1162" s="70"/>
      <c r="AG1162" s="135"/>
      <c r="AH1162" s="70"/>
      <c r="AI1162" s="99"/>
      <c r="AJ1162" s="70"/>
      <c r="AK1162" s="70"/>
      <c r="AL1162" s="70"/>
      <c r="AM1162" s="70"/>
      <c r="AN1162" s="70"/>
      <c r="AO1162" s="70"/>
      <c r="AP1162" s="70"/>
      <c r="AQ1162" s="70"/>
      <c r="AR1162" s="70"/>
      <c r="AS1162" s="70"/>
      <c r="AT1162" s="70"/>
      <c r="AU1162" s="70"/>
      <c r="AV1162" s="70"/>
      <c r="AW1162" s="70"/>
      <c r="AX1162" s="70"/>
      <c r="AY1162" s="70"/>
      <c r="AZ1162" s="70"/>
      <c r="BA1162" s="70"/>
      <c r="BB1162" s="70"/>
      <c r="BC1162" s="70"/>
      <c r="BD1162" s="70"/>
      <c r="BE1162" s="70" t="str">
        <f t="shared" si="881"/>
        <v/>
      </c>
      <c r="BF1162" s="70">
        <v>350</v>
      </c>
      <c r="BG1162" s="70"/>
      <c r="BH1162" s="70"/>
      <c r="BI1162" s="70"/>
      <c r="BJ1162" s="70"/>
      <c r="BK1162" s="70"/>
      <c r="BL1162" s="70"/>
      <c r="BM1162" s="70"/>
      <c r="BN1162" s="70"/>
      <c r="BO1162" s="70"/>
      <c r="BP1162" s="70"/>
      <c r="BQ1162" s="70"/>
      <c r="BR1162" s="70"/>
      <c r="BS1162" s="70"/>
      <c r="BT1162" s="70"/>
      <c r="BU1162" s="70"/>
      <c r="CT1162" s="70"/>
      <c r="CU1162" s="70">
        <f t="shared" si="879"/>
        <v>0</v>
      </c>
      <c r="CV1162" s="70">
        <f t="shared" si="880"/>
        <v>0</v>
      </c>
      <c r="CW1162" s="70"/>
      <c r="CX1162" s="70"/>
      <c r="CY1162" s="70"/>
      <c r="CZ1162" s="70" t="e">
        <f t="shared" si="884"/>
        <v>#VALUE!</v>
      </c>
      <c r="DA1162" s="70" t="e">
        <f t="shared" si="885"/>
        <v>#VALUE!</v>
      </c>
      <c r="DB1162" s="70"/>
      <c r="DC1162" s="70"/>
      <c r="DD1162" s="70"/>
      <c r="DE1162" s="70"/>
      <c r="DF1162" s="70"/>
      <c r="DG1162" s="70"/>
      <c r="DH1162" s="70"/>
      <c r="DI1162" s="70"/>
      <c r="DJ1162" s="70"/>
      <c r="DK1162" s="70"/>
      <c r="DL1162" s="70"/>
      <c r="DM1162" s="70"/>
      <c r="DN1162" s="70"/>
      <c r="DO1162" s="70"/>
      <c r="DP1162" s="70"/>
      <c r="DQ1162" s="70"/>
      <c r="DR1162" s="70"/>
      <c r="DS1162" s="70"/>
      <c r="DT1162" s="70">
        <f t="shared" si="882"/>
        <v>0</v>
      </c>
      <c r="DU1162" s="70">
        <f t="shared" si="883"/>
        <v>0</v>
      </c>
      <c r="DV1162" s="70"/>
      <c r="DW1162" s="70"/>
      <c r="DX1162" s="70"/>
      <c r="DY1162" s="70"/>
      <c r="DZ1162" s="70"/>
      <c r="EA1162" s="70"/>
    </row>
    <row r="1163" spans="18:131" x14ac:dyDescent="0.25">
      <c r="R1163" s="70"/>
      <c r="S1163" s="70"/>
      <c r="T1163" s="99" t="s">
        <v>2465</v>
      </c>
      <c r="U1163" s="146" t="s">
        <v>2466</v>
      </c>
      <c r="V1163" s="70"/>
      <c r="W1163" s="70"/>
      <c r="X1163" s="70"/>
      <c r="Y1163" s="70"/>
      <c r="AG1163" s="135"/>
      <c r="AH1163" s="70"/>
      <c r="AI1163" s="99"/>
      <c r="AJ1163" s="70"/>
      <c r="AK1163" s="70"/>
      <c r="AL1163" s="70"/>
      <c r="AM1163" s="70"/>
      <c r="AN1163" s="70"/>
      <c r="AO1163" s="70"/>
      <c r="AP1163" s="70"/>
      <c r="AQ1163" s="70"/>
      <c r="AR1163" s="70"/>
      <c r="AS1163" s="70"/>
      <c r="AT1163" s="70"/>
      <c r="AU1163" s="70"/>
      <c r="AV1163" s="70"/>
      <c r="AW1163" s="70"/>
      <c r="AX1163" s="70"/>
      <c r="AY1163" s="70"/>
      <c r="AZ1163" s="70"/>
      <c r="BA1163" s="70"/>
      <c r="BB1163" s="70"/>
      <c r="BC1163" s="70"/>
      <c r="BD1163" s="70"/>
      <c r="BE1163" s="70" t="str">
        <f t="shared" si="881"/>
        <v/>
      </c>
      <c r="BF1163" s="70">
        <v>351</v>
      </c>
      <c r="BG1163" s="70"/>
      <c r="BH1163" s="70"/>
      <c r="BI1163" s="70"/>
      <c r="BJ1163" s="70"/>
      <c r="BK1163" s="70"/>
      <c r="BL1163" s="70"/>
      <c r="BM1163" s="70"/>
      <c r="BN1163" s="70"/>
      <c r="BO1163" s="70"/>
      <c r="BP1163" s="70"/>
      <c r="BQ1163" s="70"/>
      <c r="BR1163" s="70"/>
      <c r="BS1163" s="70"/>
      <c r="BT1163" s="70"/>
      <c r="BU1163" s="70"/>
      <c r="CT1163" s="70"/>
      <c r="CU1163" s="70">
        <f t="shared" si="879"/>
        <v>0</v>
      </c>
      <c r="CV1163" s="70">
        <f t="shared" si="880"/>
        <v>0</v>
      </c>
      <c r="CW1163" s="70"/>
      <c r="CX1163" s="70"/>
      <c r="CY1163" s="70"/>
      <c r="CZ1163" s="70" t="e">
        <f t="shared" si="884"/>
        <v>#VALUE!</v>
      </c>
      <c r="DA1163" s="70" t="e">
        <f t="shared" si="885"/>
        <v>#VALUE!</v>
      </c>
      <c r="DB1163" s="70"/>
      <c r="DC1163" s="70"/>
      <c r="DD1163" s="70"/>
      <c r="DE1163" s="70"/>
      <c r="DF1163" s="70"/>
      <c r="DG1163" s="70"/>
      <c r="DH1163" s="70"/>
      <c r="DI1163" s="70"/>
      <c r="DJ1163" s="70"/>
      <c r="DK1163" s="70"/>
      <c r="DL1163" s="70"/>
      <c r="DM1163" s="70"/>
      <c r="DN1163" s="70"/>
      <c r="DO1163" s="70"/>
      <c r="DP1163" s="70"/>
      <c r="DQ1163" s="70"/>
      <c r="DR1163" s="70"/>
      <c r="DS1163" s="70"/>
      <c r="DT1163" s="70">
        <f t="shared" si="882"/>
        <v>0</v>
      </c>
      <c r="DU1163" s="70">
        <f t="shared" si="883"/>
        <v>0</v>
      </c>
      <c r="DV1163" s="70"/>
      <c r="DW1163" s="70"/>
      <c r="DX1163" s="70"/>
      <c r="DY1163" s="70"/>
      <c r="DZ1163" s="70"/>
      <c r="EA1163" s="70"/>
    </row>
    <row r="1164" spans="18:131" x14ac:dyDescent="0.25">
      <c r="R1164" s="70"/>
      <c r="S1164" s="70"/>
      <c r="T1164" s="99" t="s">
        <v>2467</v>
      </c>
      <c r="U1164" s="146" t="s">
        <v>2468</v>
      </c>
      <c r="V1164" s="70"/>
      <c r="W1164" s="70"/>
      <c r="X1164" s="70"/>
      <c r="Y1164" s="70"/>
      <c r="AG1164" s="135"/>
      <c r="AH1164" s="70"/>
      <c r="AI1164" s="99"/>
      <c r="AJ1164" s="70"/>
      <c r="AK1164" s="70"/>
      <c r="AL1164" s="70"/>
      <c r="AM1164" s="70"/>
      <c r="AN1164" s="70"/>
      <c r="AO1164" s="70"/>
      <c r="AP1164" s="70"/>
      <c r="AQ1164" s="70"/>
      <c r="AR1164" s="70"/>
      <c r="AS1164" s="70"/>
      <c r="AT1164" s="70"/>
      <c r="AU1164" s="70"/>
      <c r="AV1164" s="70"/>
      <c r="AW1164" s="70"/>
      <c r="AX1164" s="70"/>
      <c r="AY1164" s="70"/>
      <c r="AZ1164" s="70"/>
      <c r="BA1164" s="70"/>
      <c r="BB1164" s="70"/>
      <c r="BC1164" s="70"/>
      <c r="BD1164" s="70"/>
      <c r="BE1164" s="70" t="str">
        <f t="shared" si="881"/>
        <v/>
      </c>
      <c r="BF1164" s="70">
        <v>352</v>
      </c>
      <c r="BG1164" s="70"/>
      <c r="BH1164" s="70"/>
      <c r="BI1164" s="70"/>
      <c r="BJ1164" s="70"/>
      <c r="BK1164" s="70"/>
      <c r="BL1164" s="70"/>
      <c r="BM1164" s="70"/>
      <c r="BN1164" s="70"/>
      <c r="BO1164" s="70"/>
      <c r="BP1164" s="70"/>
      <c r="BQ1164" s="70"/>
      <c r="BR1164" s="70"/>
      <c r="BS1164" s="70"/>
      <c r="BT1164" s="70"/>
      <c r="BU1164" s="70"/>
      <c r="CT1164" s="70"/>
      <c r="CU1164" s="70">
        <f t="shared" si="879"/>
        <v>0</v>
      </c>
      <c r="CV1164" s="70">
        <f t="shared" si="880"/>
        <v>0</v>
      </c>
      <c r="CW1164" s="70"/>
      <c r="CX1164" s="70"/>
      <c r="CY1164" s="70"/>
      <c r="CZ1164" s="70" t="e">
        <f t="shared" si="884"/>
        <v>#VALUE!</v>
      </c>
      <c r="DA1164" s="70" t="e">
        <f t="shared" si="885"/>
        <v>#VALUE!</v>
      </c>
      <c r="DB1164" s="70"/>
      <c r="DC1164" s="70"/>
      <c r="DD1164" s="70"/>
      <c r="DE1164" s="70"/>
      <c r="DF1164" s="70"/>
      <c r="DG1164" s="70"/>
      <c r="DH1164" s="70"/>
      <c r="DI1164" s="70"/>
      <c r="DJ1164" s="70"/>
      <c r="DK1164" s="70"/>
      <c r="DL1164" s="70"/>
      <c r="DM1164" s="70"/>
      <c r="DN1164" s="70"/>
      <c r="DO1164" s="70"/>
      <c r="DP1164" s="70"/>
      <c r="DQ1164" s="70"/>
      <c r="DR1164" s="70"/>
      <c r="DS1164" s="70"/>
      <c r="DT1164" s="70">
        <f t="shared" si="882"/>
        <v>0</v>
      </c>
      <c r="DU1164" s="70">
        <f t="shared" si="883"/>
        <v>0</v>
      </c>
      <c r="DV1164" s="70"/>
      <c r="DW1164" s="70"/>
      <c r="DX1164" s="70"/>
      <c r="DY1164" s="70"/>
      <c r="DZ1164" s="70"/>
      <c r="EA1164" s="70"/>
    </row>
    <row r="1165" spans="18:131" x14ac:dyDescent="0.25">
      <c r="R1165" s="70"/>
      <c r="S1165" s="70"/>
      <c r="T1165" s="99" t="s">
        <v>2469</v>
      </c>
      <c r="U1165" s="146" t="s">
        <v>2470</v>
      </c>
      <c r="V1165" s="70"/>
      <c r="W1165" s="70"/>
      <c r="X1165" s="70"/>
      <c r="Y1165" s="70"/>
      <c r="AG1165" s="135"/>
      <c r="AH1165" s="70"/>
      <c r="AI1165" s="99"/>
      <c r="AJ1165" s="70"/>
      <c r="AK1165" s="70"/>
      <c r="AL1165" s="70"/>
      <c r="AM1165" s="70"/>
      <c r="AN1165" s="70"/>
      <c r="AO1165" s="70"/>
      <c r="AP1165" s="70"/>
      <c r="AQ1165" s="70"/>
      <c r="AR1165" s="70"/>
      <c r="AS1165" s="70"/>
      <c r="AT1165" s="70"/>
      <c r="AU1165" s="70"/>
      <c r="AV1165" s="70"/>
      <c r="AW1165" s="70"/>
      <c r="AX1165" s="70"/>
      <c r="AY1165" s="70"/>
      <c r="AZ1165" s="70"/>
      <c r="BA1165" s="70"/>
      <c r="BB1165" s="70"/>
      <c r="BC1165" s="70"/>
      <c r="BD1165" s="70"/>
      <c r="BE1165" s="70" t="str">
        <f t="shared" si="881"/>
        <v/>
      </c>
      <c r="BF1165" s="70">
        <v>353</v>
      </c>
      <c r="BG1165" s="70"/>
      <c r="BH1165" s="70"/>
      <c r="BI1165" s="70"/>
      <c r="BJ1165" s="70"/>
      <c r="BK1165" s="70"/>
      <c r="BL1165" s="70"/>
      <c r="BM1165" s="70"/>
      <c r="BN1165" s="70"/>
      <c r="BO1165" s="70"/>
      <c r="BP1165" s="70"/>
      <c r="BQ1165" s="70"/>
      <c r="BR1165" s="70"/>
      <c r="BS1165" s="70"/>
      <c r="BT1165" s="70"/>
      <c r="BU1165" s="70"/>
      <c r="CT1165" s="70"/>
      <c r="CU1165" s="70">
        <f t="shared" ref="CU1165:CU1228" si="886">IF(E364="c",F364,0)</f>
        <v>0</v>
      </c>
      <c r="CV1165" s="70">
        <f t="shared" ref="CV1165:CV1228" si="887">IF(E364="a",F364,0)</f>
        <v>0</v>
      </c>
      <c r="CW1165" s="70"/>
      <c r="CX1165" s="70"/>
      <c r="CY1165" s="70"/>
      <c r="CZ1165" s="70" t="e">
        <f t="shared" si="884"/>
        <v>#VALUE!</v>
      </c>
      <c r="DA1165" s="70" t="e">
        <f t="shared" si="885"/>
        <v>#VALUE!</v>
      </c>
      <c r="DB1165" s="70"/>
      <c r="DC1165" s="70"/>
      <c r="DD1165" s="70"/>
      <c r="DE1165" s="70"/>
      <c r="DF1165" s="70"/>
      <c r="DG1165" s="70"/>
      <c r="DH1165" s="70"/>
      <c r="DI1165" s="70"/>
      <c r="DJ1165" s="70"/>
      <c r="DK1165" s="70"/>
      <c r="DL1165" s="70"/>
      <c r="DM1165" s="70"/>
      <c r="DN1165" s="70"/>
      <c r="DO1165" s="70"/>
      <c r="DP1165" s="70"/>
      <c r="DQ1165" s="70"/>
      <c r="DR1165" s="70"/>
      <c r="DS1165" s="70"/>
      <c r="DT1165" s="70">
        <f t="shared" si="882"/>
        <v>0</v>
      </c>
      <c r="DU1165" s="70">
        <f t="shared" si="883"/>
        <v>0</v>
      </c>
      <c r="DV1165" s="70"/>
      <c r="DW1165" s="70"/>
      <c r="DX1165" s="70"/>
      <c r="DY1165" s="70"/>
      <c r="DZ1165" s="70"/>
      <c r="EA1165" s="70"/>
    </row>
    <row r="1166" spans="18:131" x14ac:dyDescent="0.25">
      <c r="R1166" s="70"/>
      <c r="S1166" s="70"/>
      <c r="T1166" s="99" t="s">
        <v>2471</v>
      </c>
      <c r="U1166" s="146" t="s">
        <v>2472</v>
      </c>
      <c r="V1166" s="70"/>
      <c r="W1166" s="70"/>
      <c r="X1166" s="70"/>
      <c r="Y1166" s="70"/>
      <c r="AG1166" s="135"/>
      <c r="AH1166" s="70"/>
      <c r="AI1166" s="99"/>
      <c r="AJ1166" s="70"/>
      <c r="AK1166" s="70"/>
      <c r="AL1166" s="70"/>
      <c r="AM1166" s="70"/>
      <c r="AN1166" s="70"/>
      <c r="AO1166" s="70"/>
      <c r="AP1166" s="70"/>
      <c r="AQ1166" s="70"/>
      <c r="AR1166" s="70"/>
      <c r="AS1166" s="70"/>
      <c r="AT1166" s="70"/>
      <c r="AU1166" s="70"/>
      <c r="AV1166" s="70"/>
      <c r="AW1166" s="70"/>
      <c r="AX1166" s="70"/>
      <c r="AY1166" s="70"/>
      <c r="AZ1166" s="70"/>
      <c r="BA1166" s="70"/>
      <c r="BB1166" s="70"/>
      <c r="BC1166" s="70"/>
      <c r="BD1166" s="70"/>
      <c r="BE1166" s="70" t="str">
        <f t="shared" si="881"/>
        <v/>
      </c>
      <c r="BF1166" s="70">
        <v>354</v>
      </c>
      <c r="BG1166" s="70"/>
      <c r="BH1166" s="70"/>
      <c r="BI1166" s="70"/>
      <c r="BJ1166" s="70"/>
      <c r="BK1166" s="70"/>
      <c r="BL1166" s="70"/>
      <c r="BM1166" s="70"/>
      <c r="BN1166" s="70"/>
      <c r="BO1166" s="70"/>
      <c r="BP1166" s="70"/>
      <c r="BQ1166" s="70"/>
      <c r="BR1166" s="70"/>
      <c r="BS1166" s="70"/>
      <c r="BT1166" s="70"/>
      <c r="BU1166" s="70"/>
      <c r="CT1166" s="70"/>
      <c r="CU1166" s="70">
        <f t="shared" si="886"/>
        <v>0</v>
      </c>
      <c r="CV1166" s="70">
        <f t="shared" si="887"/>
        <v>0</v>
      </c>
      <c r="CW1166" s="70"/>
      <c r="CX1166" s="70"/>
      <c r="CY1166" s="70"/>
      <c r="CZ1166" s="70" t="e">
        <f t="shared" si="884"/>
        <v>#VALUE!</v>
      </c>
      <c r="DA1166" s="70" t="e">
        <f t="shared" si="885"/>
        <v>#VALUE!</v>
      </c>
      <c r="DB1166" s="70"/>
      <c r="DC1166" s="70"/>
      <c r="DD1166" s="70"/>
      <c r="DE1166" s="70"/>
      <c r="DF1166" s="70"/>
      <c r="DG1166" s="70"/>
      <c r="DH1166" s="70"/>
      <c r="DI1166" s="70"/>
      <c r="DJ1166" s="70"/>
      <c r="DK1166" s="70"/>
      <c r="DL1166" s="70"/>
      <c r="DM1166" s="70"/>
      <c r="DN1166" s="70"/>
      <c r="DO1166" s="70"/>
      <c r="DP1166" s="70"/>
      <c r="DQ1166" s="70"/>
      <c r="DR1166" s="70"/>
      <c r="DS1166" s="70"/>
      <c r="DT1166" s="70">
        <f t="shared" si="882"/>
        <v>0</v>
      </c>
      <c r="DU1166" s="70">
        <f t="shared" si="883"/>
        <v>0</v>
      </c>
      <c r="DV1166" s="70"/>
      <c r="DW1166" s="70"/>
      <c r="DX1166" s="70"/>
      <c r="DY1166" s="70"/>
      <c r="DZ1166" s="70"/>
      <c r="EA1166" s="70"/>
    </row>
    <row r="1167" spans="18:131" x14ac:dyDescent="0.25">
      <c r="R1167" s="70"/>
      <c r="S1167" s="70"/>
      <c r="T1167" s="99" t="s">
        <v>2473</v>
      </c>
      <c r="U1167" s="146" t="s">
        <v>2474</v>
      </c>
      <c r="V1167" s="70"/>
      <c r="W1167" s="70"/>
      <c r="X1167" s="70"/>
      <c r="Y1167" s="70"/>
      <c r="AG1167" s="135"/>
      <c r="AH1167" s="70"/>
      <c r="AI1167" s="99"/>
      <c r="AJ1167" s="70"/>
      <c r="AK1167" s="70"/>
      <c r="AL1167" s="70"/>
      <c r="AM1167" s="70"/>
      <c r="AN1167" s="70"/>
      <c r="AO1167" s="70"/>
      <c r="AP1167" s="70"/>
      <c r="AQ1167" s="70"/>
      <c r="AR1167" s="70"/>
      <c r="AS1167" s="70"/>
      <c r="AT1167" s="70"/>
      <c r="AU1167" s="70"/>
      <c r="AV1167" s="70"/>
      <c r="AW1167" s="70"/>
      <c r="AX1167" s="70"/>
      <c r="AY1167" s="70"/>
      <c r="AZ1167" s="70"/>
      <c r="BA1167" s="70"/>
      <c r="BB1167" s="70"/>
      <c r="BC1167" s="70"/>
      <c r="BD1167" s="70"/>
      <c r="BE1167" s="70" t="str">
        <f t="shared" si="881"/>
        <v/>
      </c>
      <c r="BF1167" s="70">
        <v>355</v>
      </c>
      <c r="BG1167" s="70"/>
      <c r="BH1167" s="70"/>
      <c r="BI1167" s="70"/>
      <c r="BJ1167" s="70"/>
      <c r="BK1167" s="70"/>
      <c r="BL1167" s="70"/>
      <c r="BM1167" s="70"/>
      <c r="BN1167" s="70"/>
      <c r="BO1167" s="70"/>
      <c r="BP1167" s="70"/>
      <c r="BQ1167" s="70"/>
      <c r="BR1167" s="70"/>
      <c r="BS1167" s="70"/>
      <c r="BT1167" s="70"/>
      <c r="BU1167" s="70"/>
      <c r="CT1167" s="70"/>
      <c r="CU1167" s="70">
        <f t="shared" si="886"/>
        <v>0</v>
      </c>
      <c r="CV1167" s="70">
        <f t="shared" si="887"/>
        <v>0</v>
      </c>
      <c r="CW1167" s="70"/>
      <c r="CX1167" s="70"/>
      <c r="CY1167" s="70"/>
      <c r="CZ1167" s="70" t="e">
        <f t="shared" si="884"/>
        <v>#VALUE!</v>
      </c>
      <c r="DA1167" s="70" t="e">
        <f t="shared" si="885"/>
        <v>#VALUE!</v>
      </c>
      <c r="DB1167" s="70"/>
      <c r="DC1167" s="70"/>
      <c r="DD1167" s="70"/>
      <c r="DE1167" s="70"/>
      <c r="DF1167" s="70"/>
      <c r="DG1167" s="70"/>
      <c r="DH1167" s="70"/>
      <c r="DI1167" s="70"/>
      <c r="DJ1167" s="70"/>
      <c r="DK1167" s="70"/>
      <c r="DL1167" s="70"/>
      <c r="DM1167" s="70"/>
      <c r="DN1167" s="70"/>
      <c r="DO1167" s="70"/>
      <c r="DP1167" s="70"/>
      <c r="DQ1167" s="70"/>
      <c r="DR1167" s="70"/>
      <c r="DS1167" s="70"/>
      <c r="DT1167" s="70">
        <f t="shared" si="882"/>
        <v>0</v>
      </c>
      <c r="DU1167" s="70">
        <f t="shared" si="883"/>
        <v>0</v>
      </c>
      <c r="DV1167" s="70"/>
      <c r="DW1167" s="70"/>
      <c r="DX1167" s="70"/>
      <c r="DY1167" s="70"/>
      <c r="DZ1167" s="70"/>
      <c r="EA1167" s="70"/>
    </row>
    <row r="1168" spans="18:131" x14ac:dyDescent="0.25">
      <c r="R1168" s="70"/>
      <c r="S1168" s="70"/>
      <c r="T1168" s="99" t="s">
        <v>2475</v>
      </c>
      <c r="U1168" s="146" t="s">
        <v>2476</v>
      </c>
      <c r="V1168" s="70"/>
      <c r="W1168" s="70"/>
      <c r="X1168" s="70"/>
      <c r="Y1168" s="70"/>
      <c r="AG1168" s="135"/>
      <c r="AH1168" s="70"/>
      <c r="AI1168" s="99"/>
      <c r="AJ1168" s="70"/>
      <c r="AK1168" s="70"/>
      <c r="AL1168" s="70"/>
      <c r="AM1168" s="70"/>
      <c r="AN1168" s="70"/>
      <c r="AO1168" s="70"/>
      <c r="AP1168" s="70"/>
      <c r="AQ1168" s="70"/>
      <c r="AR1168" s="70"/>
      <c r="AS1168" s="70"/>
      <c r="AT1168" s="70"/>
      <c r="AU1168" s="70"/>
      <c r="AV1168" s="70"/>
      <c r="AW1168" s="70"/>
      <c r="AX1168" s="70"/>
      <c r="AY1168" s="70"/>
      <c r="AZ1168" s="70"/>
      <c r="BA1168" s="70"/>
      <c r="BB1168" s="70"/>
      <c r="BC1168" s="70"/>
      <c r="BD1168" s="70"/>
      <c r="BE1168" s="70" t="str">
        <f t="shared" si="881"/>
        <v/>
      </c>
      <c r="BF1168" s="70">
        <v>356</v>
      </c>
      <c r="BG1168" s="70"/>
      <c r="BH1168" s="70"/>
      <c r="BI1168" s="70"/>
      <c r="BJ1168" s="70"/>
      <c r="BK1168" s="70"/>
      <c r="BL1168" s="70"/>
      <c r="BM1168" s="70"/>
      <c r="BN1168" s="70"/>
      <c r="BO1168" s="70"/>
      <c r="BP1168" s="70"/>
      <c r="BQ1168" s="70"/>
      <c r="BR1168" s="70"/>
      <c r="BS1168" s="70"/>
      <c r="BT1168" s="70"/>
      <c r="BU1168" s="70"/>
      <c r="CT1168" s="70"/>
      <c r="CU1168" s="70">
        <f t="shared" si="886"/>
        <v>0</v>
      </c>
      <c r="CV1168" s="70">
        <f t="shared" si="887"/>
        <v>0</v>
      </c>
      <c r="CW1168" s="70"/>
      <c r="CX1168" s="70"/>
      <c r="CY1168" s="70"/>
      <c r="CZ1168" s="70" t="e">
        <f t="shared" si="884"/>
        <v>#VALUE!</v>
      </c>
      <c r="DA1168" s="70" t="e">
        <f t="shared" si="885"/>
        <v>#VALUE!</v>
      </c>
      <c r="DB1168" s="70"/>
      <c r="DC1168" s="70"/>
      <c r="DD1168" s="70"/>
      <c r="DE1168" s="70"/>
      <c r="DF1168" s="70"/>
      <c r="DG1168" s="70"/>
      <c r="DH1168" s="70"/>
      <c r="DI1168" s="70"/>
      <c r="DJ1168" s="70"/>
      <c r="DK1168" s="70"/>
      <c r="DL1168" s="70"/>
      <c r="DM1168" s="70"/>
      <c r="DN1168" s="70"/>
      <c r="DO1168" s="70"/>
      <c r="DP1168" s="70"/>
      <c r="DQ1168" s="70"/>
      <c r="DR1168" s="70"/>
      <c r="DS1168" s="70"/>
      <c r="DT1168" s="70">
        <f t="shared" si="882"/>
        <v>0</v>
      </c>
      <c r="DU1168" s="70">
        <f t="shared" si="883"/>
        <v>0</v>
      </c>
      <c r="DV1168" s="70"/>
      <c r="DW1168" s="70"/>
      <c r="DX1168" s="70"/>
      <c r="DY1168" s="70"/>
      <c r="DZ1168" s="70"/>
      <c r="EA1168" s="70"/>
    </row>
    <row r="1169" spans="18:131" x14ac:dyDescent="0.25">
      <c r="R1169" s="70"/>
      <c r="S1169" s="70"/>
      <c r="T1169" s="99" t="s">
        <v>2477</v>
      </c>
      <c r="U1169" s="146" t="s">
        <v>2478</v>
      </c>
      <c r="V1169" s="70"/>
      <c r="W1169" s="70"/>
      <c r="X1169" s="70"/>
      <c r="Y1169" s="70"/>
      <c r="AG1169" s="135"/>
      <c r="AH1169" s="70"/>
      <c r="AI1169" s="99"/>
      <c r="AJ1169" s="70"/>
      <c r="AK1169" s="70"/>
      <c r="AL1169" s="70"/>
      <c r="AM1169" s="70"/>
      <c r="AN1169" s="70"/>
      <c r="AO1169" s="70"/>
      <c r="AP1169" s="70"/>
      <c r="AQ1169" s="70"/>
      <c r="AR1169" s="70"/>
      <c r="AS1169" s="70"/>
      <c r="AT1169" s="70"/>
      <c r="AU1169" s="70"/>
      <c r="AV1169" s="70"/>
      <c r="AW1169" s="70"/>
      <c r="AX1169" s="70"/>
      <c r="AY1169" s="70"/>
      <c r="AZ1169" s="70"/>
      <c r="BA1169" s="70"/>
      <c r="BB1169" s="70"/>
      <c r="BC1169" s="70"/>
      <c r="BD1169" s="70"/>
      <c r="BE1169" s="70" t="str">
        <f t="shared" si="881"/>
        <v/>
      </c>
      <c r="BF1169" s="70">
        <v>357</v>
      </c>
      <c r="BG1169" s="70"/>
      <c r="BH1169" s="70"/>
      <c r="BI1169" s="70"/>
      <c r="BJ1169" s="70"/>
      <c r="BK1169" s="70"/>
      <c r="BL1169" s="70"/>
      <c r="BM1169" s="70"/>
      <c r="BN1169" s="70"/>
      <c r="BO1169" s="70"/>
      <c r="BP1169" s="70"/>
      <c r="BQ1169" s="70"/>
      <c r="BR1169" s="70"/>
      <c r="BS1169" s="70"/>
      <c r="BT1169" s="70"/>
      <c r="BU1169" s="70"/>
      <c r="CT1169" s="70"/>
      <c r="CU1169" s="70">
        <f t="shared" si="886"/>
        <v>0</v>
      </c>
      <c r="CV1169" s="70">
        <f t="shared" si="887"/>
        <v>0</v>
      </c>
      <c r="CW1169" s="70"/>
      <c r="CX1169" s="70"/>
      <c r="CY1169" s="70"/>
      <c r="CZ1169" s="70" t="e">
        <f t="shared" si="884"/>
        <v>#VALUE!</v>
      </c>
      <c r="DA1169" s="70" t="e">
        <f t="shared" si="885"/>
        <v>#VALUE!</v>
      </c>
      <c r="DB1169" s="70"/>
      <c r="DC1169" s="70"/>
      <c r="DD1169" s="70"/>
      <c r="DE1169" s="70"/>
      <c r="DF1169" s="70"/>
      <c r="DG1169" s="70"/>
      <c r="DH1169" s="70"/>
      <c r="DI1169" s="70"/>
      <c r="DJ1169" s="70"/>
      <c r="DK1169" s="70"/>
      <c r="DL1169" s="70"/>
      <c r="DM1169" s="70"/>
      <c r="DN1169" s="70"/>
      <c r="DO1169" s="70"/>
      <c r="DP1169" s="70"/>
      <c r="DQ1169" s="70"/>
      <c r="DR1169" s="70"/>
      <c r="DS1169" s="70"/>
      <c r="DT1169" s="70">
        <f t="shared" si="882"/>
        <v>0</v>
      </c>
      <c r="DU1169" s="70">
        <f t="shared" si="883"/>
        <v>0</v>
      </c>
      <c r="DV1169" s="70"/>
      <c r="DW1169" s="70"/>
      <c r="DX1169" s="70"/>
      <c r="DY1169" s="70"/>
      <c r="DZ1169" s="70"/>
      <c r="EA1169" s="70"/>
    </row>
    <row r="1170" spans="18:131" x14ac:dyDescent="0.25">
      <c r="R1170" s="70"/>
      <c r="S1170" s="70"/>
      <c r="T1170" s="99" t="s">
        <v>2479</v>
      </c>
      <c r="U1170" s="146" t="s">
        <v>2480</v>
      </c>
      <c r="V1170" s="70"/>
      <c r="W1170" s="70"/>
      <c r="X1170" s="70"/>
      <c r="Y1170" s="70"/>
      <c r="AG1170" s="135"/>
      <c r="AH1170" s="70"/>
      <c r="AI1170" s="99"/>
      <c r="AJ1170" s="70"/>
      <c r="AK1170" s="70"/>
      <c r="AL1170" s="70"/>
      <c r="AM1170" s="70"/>
      <c r="AN1170" s="70"/>
      <c r="AO1170" s="70"/>
      <c r="AP1170" s="70"/>
      <c r="AQ1170" s="70"/>
      <c r="AR1170" s="70"/>
      <c r="AS1170" s="70"/>
      <c r="AT1170" s="70"/>
      <c r="AU1170" s="70"/>
      <c r="AV1170" s="70"/>
      <c r="AW1170" s="70"/>
      <c r="AX1170" s="70"/>
      <c r="AY1170" s="70"/>
      <c r="AZ1170" s="70"/>
      <c r="BA1170" s="70"/>
      <c r="BB1170" s="70"/>
      <c r="BC1170" s="70"/>
      <c r="BD1170" s="70"/>
      <c r="BE1170" s="70" t="str">
        <f t="shared" si="881"/>
        <v/>
      </c>
      <c r="BF1170" s="70">
        <v>358</v>
      </c>
      <c r="BG1170" s="70"/>
      <c r="BH1170" s="70"/>
      <c r="BI1170" s="70"/>
      <c r="BJ1170" s="70"/>
      <c r="BK1170" s="70"/>
      <c r="BL1170" s="70"/>
      <c r="BM1170" s="70"/>
      <c r="BN1170" s="70"/>
      <c r="BO1170" s="70"/>
      <c r="BP1170" s="70"/>
      <c r="BQ1170" s="70"/>
      <c r="BR1170" s="70"/>
      <c r="BS1170" s="70"/>
      <c r="BT1170" s="70"/>
      <c r="BU1170" s="70"/>
      <c r="CT1170" s="70"/>
      <c r="CU1170" s="70">
        <f t="shared" si="886"/>
        <v>0</v>
      </c>
      <c r="CV1170" s="70">
        <f t="shared" si="887"/>
        <v>0</v>
      </c>
      <c r="CW1170" s="70"/>
      <c r="CX1170" s="70"/>
      <c r="CY1170" s="70"/>
      <c r="CZ1170" s="70" t="e">
        <f t="shared" si="884"/>
        <v>#VALUE!</v>
      </c>
      <c r="DA1170" s="70" t="e">
        <f t="shared" si="885"/>
        <v>#VALUE!</v>
      </c>
      <c r="DB1170" s="70"/>
      <c r="DC1170" s="70"/>
      <c r="DD1170" s="70"/>
      <c r="DE1170" s="70"/>
      <c r="DF1170" s="70"/>
      <c r="DG1170" s="70"/>
      <c r="DH1170" s="70"/>
      <c r="DI1170" s="70"/>
      <c r="DJ1170" s="70"/>
      <c r="DK1170" s="70"/>
      <c r="DL1170" s="70"/>
      <c r="DM1170" s="70"/>
      <c r="DN1170" s="70"/>
      <c r="DO1170" s="70"/>
      <c r="DP1170" s="70"/>
      <c r="DQ1170" s="70"/>
      <c r="DR1170" s="70"/>
      <c r="DS1170" s="70"/>
      <c r="DT1170" s="70">
        <f t="shared" si="882"/>
        <v>0</v>
      </c>
      <c r="DU1170" s="70">
        <f t="shared" si="883"/>
        <v>0</v>
      </c>
      <c r="DV1170" s="70"/>
      <c r="DW1170" s="70"/>
      <c r="DX1170" s="70"/>
      <c r="DY1170" s="70"/>
      <c r="DZ1170" s="70"/>
      <c r="EA1170" s="70"/>
    </row>
    <row r="1171" spans="18:131" x14ac:dyDescent="0.25">
      <c r="R1171" s="70"/>
      <c r="S1171" s="70"/>
      <c r="T1171" s="99" t="s">
        <v>2481</v>
      </c>
      <c r="U1171" s="146" t="s">
        <v>2482</v>
      </c>
      <c r="V1171" s="70"/>
      <c r="W1171" s="70"/>
      <c r="X1171" s="70"/>
      <c r="Y1171" s="70"/>
      <c r="AG1171" s="135"/>
      <c r="AH1171" s="70"/>
      <c r="AI1171" s="99"/>
      <c r="AJ1171" s="70"/>
      <c r="AK1171" s="70"/>
      <c r="AL1171" s="70"/>
      <c r="AM1171" s="70"/>
      <c r="AN1171" s="70"/>
      <c r="AO1171" s="70"/>
      <c r="AP1171" s="70"/>
      <c r="AQ1171" s="70"/>
      <c r="AR1171" s="70"/>
      <c r="AS1171" s="70"/>
      <c r="AT1171" s="70"/>
      <c r="AU1171" s="70"/>
      <c r="AV1171" s="70"/>
      <c r="AW1171" s="70"/>
      <c r="AX1171" s="70"/>
      <c r="AY1171" s="70"/>
      <c r="AZ1171" s="70"/>
      <c r="BA1171" s="70"/>
      <c r="BB1171" s="70"/>
      <c r="BC1171" s="70"/>
      <c r="BD1171" s="70"/>
      <c r="BE1171" s="70" t="str">
        <f t="shared" si="881"/>
        <v/>
      </c>
      <c r="BF1171" s="70">
        <v>359</v>
      </c>
      <c r="BG1171" s="70"/>
      <c r="BH1171" s="70"/>
      <c r="BI1171" s="70"/>
      <c r="BJ1171" s="70"/>
      <c r="BK1171" s="70"/>
      <c r="BL1171" s="70"/>
      <c r="BM1171" s="70"/>
      <c r="BN1171" s="70"/>
      <c r="BO1171" s="70"/>
      <c r="BP1171" s="70"/>
      <c r="BQ1171" s="70"/>
      <c r="BR1171" s="70"/>
      <c r="BS1171" s="70"/>
      <c r="BT1171" s="70"/>
      <c r="BU1171" s="70"/>
      <c r="CT1171" s="70"/>
      <c r="CU1171" s="70">
        <f t="shared" si="886"/>
        <v>0</v>
      </c>
      <c r="CV1171" s="70">
        <f t="shared" si="887"/>
        <v>0</v>
      </c>
      <c r="CW1171" s="70"/>
      <c r="CX1171" s="70"/>
      <c r="CY1171" s="70"/>
      <c r="CZ1171" s="70" t="e">
        <f t="shared" si="884"/>
        <v>#VALUE!</v>
      </c>
      <c r="DA1171" s="70" t="e">
        <f t="shared" si="885"/>
        <v>#VALUE!</v>
      </c>
      <c r="DB1171" s="70"/>
      <c r="DC1171" s="70"/>
      <c r="DD1171" s="70"/>
      <c r="DE1171" s="70"/>
      <c r="DF1171" s="70"/>
      <c r="DG1171" s="70"/>
      <c r="DH1171" s="70"/>
      <c r="DI1171" s="70"/>
      <c r="DJ1171" s="70"/>
      <c r="DK1171" s="70"/>
      <c r="DL1171" s="70"/>
      <c r="DM1171" s="70"/>
      <c r="DN1171" s="70"/>
      <c r="DO1171" s="70"/>
      <c r="DP1171" s="70"/>
      <c r="DQ1171" s="70"/>
      <c r="DR1171" s="70"/>
      <c r="DS1171" s="70"/>
      <c r="DT1171" s="70">
        <f t="shared" si="882"/>
        <v>0</v>
      </c>
      <c r="DU1171" s="70">
        <f t="shared" si="883"/>
        <v>0</v>
      </c>
      <c r="DV1171" s="70"/>
      <c r="DW1171" s="70"/>
      <c r="DX1171" s="70"/>
      <c r="DY1171" s="70"/>
      <c r="DZ1171" s="70"/>
      <c r="EA1171" s="70"/>
    </row>
    <row r="1172" spans="18:131" x14ac:dyDescent="0.25">
      <c r="R1172" s="70"/>
      <c r="S1172" s="70"/>
      <c r="T1172" s="99" t="s">
        <v>2483</v>
      </c>
      <c r="U1172" s="146" t="s">
        <v>2484</v>
      </c>
      <c r="V1172" s="70"/>
      <c r="W1172" s="70"/>
      <c r="X1172" s="70"/>
      <c r="Y1172" s="70"/>
      <c r="AG1172" s="135"/>
      <c r="AH1172" s="70"/>
      <c r="AI1172" s="99"/>
      <c r="AJ1172" s="70"/>
      <c r="AK1172" s="70"/>
      <c r="AL1172" s="70"/>
      <c r="AM1172" s="70"/>
      <c r="AN1172" s="70"/>
      <c r="AO1172" s="70"/>
      <c r="AP1172" s="70"/>
      <c r="AQ1172" s="70"/>
      <c r="AR1172" s="70"/>
      <c r="AS1172" s="70"/>
      <c r="AT1172" s="70"/>
      <c r="AU1172" s="70"/>
      <c r="AV1172" s="70"/>
      <c r="AW1172" s="70"/>
      <c r="AX1172" s="70"/>
      <c r="AY1172" s="70"/>
      <c r="AZ1172" s="70"/>
      <c r="BA1172" s="70"/>
      <c r="BB1172" s="70"/>
      <c r="BC1172" s="70"/>
      <c r="BD1172" s="70"/>
      <c r="BE1172" s="70" t="str">
        <f t="shared" si="881"/>
        <v/>
      </c>
      <c r="BF1172" s="70">
        <v>360</v>
      </c>
      <c r="BG1172" s="70"/>
      <c r="BH1172" s="70"/>
      <c r="BI1172" s="70"/>
      <c r="BJ1172" s="70"/>
      <c r="BK1172" s="70"/>
      <c r="BL1172" s="70"/>
      <c r="BM1172" s="70"/>
      <c r="BN1172" s="70"/>
      <c r="BO1172" s="70"/>
      <c r="BP1172" s="70"/>
      <c r="BQ1172" s="70"/>
      <c r="BR1172" s="70"/>
      <c r="BS1172" s="70"/>
      <c r="BT1172" s="70"/>
      <c r="BU1172" s="70"/>
      <c r="CT1172" s="70"/>
      <c r="CU1172" s="70">
        <f t="shared" si="886"/>
        <v>0</v>
      </c>
      <c r="CV1172" s="70">
        <f t="shared" si="887"/>
        <v>0</v>
      </c>
      <c r="CW1172" s="70"/>
      <c r="CX1172" s="70"/>
      <c r="CY1172" s="70"/>
      <c r="CZ1172" s="70" t="e">
        <f t="shared" si="884"/>
        <v>#VALUE!</v>
      </c>
      <c r="DA1172" s="70" t="e">
        <f t="shared" si="885"/>
        <v>#VALUE!</v>
      </c>
      <c r="DB1172" s="70"/>
      <c r="DC1172" s="70"/>
      <c r="DD1172" s="70"/>
      <c r="DE1172" s="70"/>
      <c r="DF1172" s="70"/>
      <c r="DG1172" s="70"/>
      <c r="DH1172" s="70"/>
      <c r="DI1172" s="70"/>
      <c r="DJ1172" s="70"/>
      <c r="DK1172" s="70"/>
      <c r="DL1172" s="70"/>
      <c r="DM1172" s="70"/>
      <c r="DN1172" s="70"/>
      <c r="DO1172" s="70"/>
      <c r="DP1172" s="70"/>
      <c r="DQ1172" s="70"/>
      <c r="DR1172" s="70"/>
      <c r="DS1172" s="70"/>
      <c r="DT1172" s="70">
        <f t="shared" si="882"/>
        <v>0</v>
      </c>
      <c r="DU1172" s="70">
        <f t="shared" si="883"/>
        <v>0</v>
      </c>
      <c r="DV1172" s="70"/>
      <c r="DW1172" s="70"/>
      <c r="DX1172" s="70"/>
      <c r="DY1172" s="70"/>
      <c r="DZ1172" s="70"/>
      <c r="EA1172" s="70"/>
    </row>
    <row r="1173" spans="18:131" x14ac:dyDescent="0.25">
      <c r="R1173" s="70"/>
      <c r="S1173" s="70"/>
      <c r="T1173" s="99" t="s">
        <v>2485</v>
      </c>
      <c r="U1173" s="146" t="s">
        <v>2486</v>
      </c>
      <c r="V1173" s="70"/>
      <c r="W1173" s="70"/>
      <c r="X1173" s="70"/>
      <c r="Y1173" s="70"/>
      <c r="AG1173" s="135"/>
      <c r="AH1173" s="70"/>
      <c r="AI1173" s="99"/>
      <c r="AJ1173" s="70"/>
      <c r="AK1173" s="70"/>
      <c r="AL1173" s="70"/>
      <c r="AM1173" s="70"/>
      <c r="AN1173" s="70"/>
      <c r="AO1173" s="70"/>
      <c r="AP1173" s="70"/>
      <c r="AQ1173" s="70"/>
      <c r="AR1173" s="70"/>
      <c r="AS1173" s="70"/>
      <c r="AT1173" s="70"/>
      <c r="AU1173" s="70"/>
      <c r="AV1173" s="70"/>
      <c r="AW1173" s="70"/>
      <c r="AX1173" s="70"/>
      <c r="AY1173" s="70"/>
      <c r="AZ1173" s="70"/>
      <c r="BA1173" s="70"/>
      <c r="BB1173" s="70"/>
      <c r="BC1173" s="70"/>
      <c r="BD1173" s="70"/>
      <c r="BE1173" s="70" t="str">
        <f t="shared" si="881"/>
        <v/>
      </c>
      <c r="BF1173" s="70">
        <v>361</v>
      </c>
      <c r="BG1173" s="70"/>
      <c r="BH1173" s="70"/>
      <c r="BI1173" s="70"/>
      <c r="BJ1173" s="70"/>
      <c r="BK1173" s="70"/>
      <c r="BL1173" s="70"/>
      <c r="BM1173" s="70"/>
      <c r="BN1173" s="70"/>
      <c r="BO1173" s="70"/>
      <c r="BP1173" s="70"/>
      <c r="BQ1173" s="70"/>
      <c r="BR1173" s="70"/>
      <c r="BS1173" s="70"/>
      <c r="BT1173" s="70"/>
      <c r="BU1173" s="70"/>
      <c r="CT1173" s="70"/>
      <c r="CU1173" s="70">
        <f t="shared" si="886"/>
        <v>0</v>
      </c>
      <c r="CV1173" s="70">
        <f t="shared" si="887"/>
        <v>0</v>
      </c>
      <c r="CW1173" s="70"/>
      <c r="CX1173" s="70"/>
      <c r="CY1173" s="70"/>
      <c r="CZ1173" s="70" t="e">
        <f t="shared" si="884"/>
        <v>#VALUE!</v>
      </c>
      <c r="DA1173" s="70" t="e">
        <f t="shared" si="885"/>
        <v>#VALUE!</v>
      </c>
      <c r="DB1173" s="70"/>
      <c r="DC1173" s="70"/>
      <c r="DD1173" s="70"/>
      <c r="DE1173" s="70"/>
      <c r="DF1173" s="70"/>
      <c r="DG1173" s="70"/>
      <c r="DH1173" s="70"/>
      <c r="DI1173" s="70"/>
      <c r="DJ1173" s="70"/>
      <c r="DK1173" s="70"/>
      <c r="DL1173" s="70"/>
      <c r="DM1173" s="70"/>
      <c r="DN1173" s="70"/>
      <c r="DO1173" s="70"/>
      <c r="DP1173" s="70"/>
      <c r="DQ1173" s="70"/>
      <c r="DR1173" s="70"/>
      <c r="DS1173" s="70"/>
      <c r="DT1173" s="70">
        <f t="shared" si="882"/>
        <v>0</v>
      </c>
      <c r="DU1173" s="70">
        <f t="shared" si="883"/>
        <v>0</v>
      </c>
      <c r="DV1173" s="70"/>
      <c r="DW1173" s="70"/>
      <c r="DX1173" s="70"/>
      <c r="DY1173" s="70"/>
      <c r="DZ1173" s="70"/>
      <c r="EA1173" s="70"/>
    </row>
    <row r="1174" spans="18:131" x14ac:dyDescent="0.25">
      <c r="R1174" s="70"/>
      <c r="S1174" s="70"/>
      <c r="T1174" s="99" t="s">
        <v>2487</v>
      </c>
      <c r="U1174" s="146" t="s">
        <v>2488</v>
      </c>
      <c r="V1174" s="70"/>
      <c r="W1174" s="70"/>
      <c r="X1174" s="70"/>
      <c r="Y1174" s="70"/>
      <c r="AG1174" s="135"/>
      <c r="AH1174" s="70"/>
      <c r="AI1174" s="99"/>
      <c r="AJ1174" s="70"/>
      <c r="AK1174" s="70"/>
      <c r="AL1174" s="70"/>
      <c r="AM1174" s="70"/>
      <c r="AN1174" s="70"/>
      <c r="AO1174" s="70"/>
      <c r="AP1174" s="70"/>
      <c r="AQ1174" s="70"/>
      <c r="AR1174" s="70"/>
      <c r="AS1174" s="70"/>
      <c r="AT1174" s="70"/>
      <c r="AU1174" s="70"/>
      <c r="AV1174" s="70"/>
      <c r="AW1174" s="70"/>
      <c r="AX1174" s="70"/>
      <c r="AY1174" s="70"/>
      <c r="AZ1174" s="70"/>
      <c r="BA1174" s="70"/>
      <c r="BB1174" s="70"/>
      <c r="BC1174" s="70"/>
      <c r="BD1174" s="70"/>
      <c r="BE1174" s="70" t="str">
        <f t="shared" si="881"/>
        <v/>
      </c>
      <c r="BF1174" s="70">
        <v>362</v>
      </c>
      <c r="BG1174" s="70"/>
      <c r="BH1174" s="70"/>
      <c r="BI1174" s="70"/>
      <c r="BJ1174" s="70"/>
      <c r="BK1174" s="70"/>
      <c r="BL1174" s="70"/>
      <c r="BM1174" s="70"/>
      <c r="BN1174" s="70"/>
      <c r="BO1174" s="70"/>
      <c r="BP1174" s="70"/>
      <c r="BQ1174" s="70"/>
      <c r="BR1174" s="70"/>
      <c r="BS1174" s="70"/>
      <c r="BT1174" s="70"/>
      <c r="BU1174" s="70"/>
      <c r="CT1174" s="70"/>
      <c r="CU1174" s="70">
        <f t="shared" si="886"/>
        <v>0</v>
      </c>
      <c r="CV1174" s="70">
        <f t="shared" si="887"/>
        <v>0</v>
      </c>
      <c r="CW1174" s="70"/>
      <c r="CX1174" s="70"/>
      <c r="CY1174" s="70"/>
      <c r="CZ1174" s="70" t="e">
        <f t="shared" si="884"/>
        <v>#VALUE!</v>
      </c>
      <c r="DA1174" s="70" t="e">
        <f t="shared" si="885"/>
        <v>#VALUE!</v>
      </c>
      <c r="DB1174" s="70"/>
      <c r="DC1174" s="70"/>
      <c r="DD1174" s="70"/>
      <c r="DE1174" s="70"/>
      <c r="DF1174" s="70"/>
      <c r="DG1174" s="70"/>
      <c r="DH1174" s="70"/>
      <c r="DI1174" s="70"/>
      <c r="DJ1174" s="70"/>
      <c r="DK1174" s="70"/>
      <c r="DL1174" s="70"/>
      <c r="DM1174" s="70"/>
      <c r="DN1174" s="70"/>
      <c r="DO1174" s="70"/>
      <c r="DP1174" s="70"/>
      <c r="DQ1174" s="70"/>
      <c r="DR1174" s="70"/>
      <c r="DS1174" s="70"/>
      <c r="DT1174" s="70">
        <f t="shared" si="882"/>
        <v>0</v>
      </c>
      <c r="DU1174" s="70">
        <f t="shared" si="883"/>
        <v>0</v>
      </c>
      <c r="DV1174" s="70"/>
      <c r="DW1174" s="70"/>
      <c r="DX1174" s="70"/>
      <c r="DY1174" s="70"/>
      <c r="DZ1174" s="70"/>
      <c r="EA1174" s="70"/>
    </row>
    <row r="1175" spans="18:131" x14ac:dyDescent="0.25">
      <c r="R1175" s="70"/>
      <c r="S1175" s="70"/>
      <c r="T1175" s="99" t="s">
        <v>2489</v>
      </c>
      <c r="U1175" s="146" t="s">
        <v>2490</v>
      </c>
      <c r="V1175" s="70"/>
      <c r="W1175" s="70"/>
      <c r="X1175" s="70"/>
      <c r="Y1175" s="70"/>
      <c r="AG1175" s="135"/>
      <c r="AH1175" s="70"/>
      <c r="AI1175" s="99"/>
      <c r="AJ1175" s="70"/>
      <c r="AK1175" s="70"/>
      <c r="AL1175" s="70"/>
      <c r="AM1175" s="70"/>
      <c r="AN1175" s="70"/>
      <c r="AO1175" s="70"/>
      <c r="AP1175" s="70"/>
      <c r="AQ1175" s="70"/>
      <c r="AR1175" s="70"/>
      <c r="AS1175" s="70"/>
      <c r="AT1175" s="70"/>
      <c r="AU1175" s="70"/>
      <c r="AV1175" s="70"/>
      <c r="AW1175" s="70"/>
      <c r="AX1175" s="70"/>
      <c r="AY1175" s="70"/>
      <c r="AZ1175" s="70"/>
      <c r="BA1175" s="70"/>
      <c r="BB1175" s="70"/>
      <c r="BC1175" s="70"/>
      <c r="BD1175" s="70"/>
      <c r="BE1175" s="70" t="str">
        <f t="shared" si="881"/>
        <v/>
      </c>
      <c r="BF1175" s="70">
        <v>363</v>
      </c>
      <c r="BG1175" s="70"/>
      <c r="BH1175" s="70"/>
      <c r="BI1175" s="70"/>
      <c r="BJ1175" s="70"/>
      <c r="BK1175" s="70"/>
      <c r="BL1175" s="70"/>
      <c r="BM1175" s="70"/>
      <c r="BN1175" s="70"/>
      <c r="BO1175" s="70"/>
      <c r="BP1175" s="70"/>
      <c r="BQ1175" s="70"/>
      <c r="BR1175" s="70"/>
      <c r="BS1175" s="70"/>
      <c r="BT1175" s="70"/>
      <c r="BU1175" s="70"/>
      <c r="CT1175" s="70"/>
      <c r="CU1175" s="70">
        <f t="shared" si="886"/>
        <v>0</v>
      </c>
      <c r="CV1175" s="70">
        <f t="shared" si="887"/>
        <v>0</v>
      </c>
      <c r="CW1175" s="70"/>
      <c r="CX1175" s="70"/>
      <c r="CY1175" s="70"/>
      <c r="CZ1175" s="70" t="e">
        <f t="shared" si="884"/>
        <v>#VALUE!</v>
      </c>
      <c r="DA1175" s="70" t="e">
        <f t="shared" si="885"/>
        <v>#VALUE!</v>
      </c>
      <c r="DB1175" s="70"/>
      <c r="DC1175" s="70"/>
      <c r="DD1175" s="70"/>
      <c r="DE1175" s="70"/>
      <c r="DF1175" s="70"/>
      <c r="DG1175" s="70"/>
      <c r="DH1175" s="70"/>
      <c r="DI1175" s="70"/>
      <c r="DJ1175" s="70"/>
      <c r="DK1175" s="70"/>
      <c r="DL1175" s="70"/>
      <c r="DM1175" s="70"/>
      <c r="DN1175" s="70"/>
      <c r="DO1175" s="70"/>
      <c r="DP1175" s="70"/>
      <c r="DQ1175" s="70"/>
      <c r="DR1175" s="70"/>
      <c r="DS1175" s="70"/>
      <c r="DT1175" s="70">
        <f t="shared" si="882"/>
        <v>0</v>
      </c>
      <c r="DU1175" s="70">
        <f t="shared" si="883"/>
        <v>0</v>
      </c>
      <c r="DV1175" s="70"/>
      <c r="DW1175" s="70"/>
      <c r="DX1175" s="70"/>
      <c r="DY1175" s="70"/>
      <c r="DZ1175" s="70"/>
      <c r="EA1175" s="70"/>
    </row>
    <row r="1176" spans="18:131" x14ac:dyDescent="0.25">
      <c r="R1176" s="70"/>
      <c r="S1176" s="70"/>
      <c r="T1176" s="99" t="s">
        <v>2491</v>
      </c>
      <c r="U1176" s="146" t="s">
        <v>2492</v>
      </c>
      <c r="V1176" s="70"/>
      <c r="W1176" s="70"/>
      <c r="X1176" s="70"/>
      <c r="Y1176" s="70"/>
      <c r="AG1176" s="135"/>
      <c r="AH1176" s="70"/>
      <c r="AI1176" s="99"/>
      <c r="AJ1176" s="70"/>
      <c r="AK1176" s="70"/>
      <c r="AL1176" s="70"/>
      <c r="AM1176" s="70"/>
      <c r="AN1176" s="70"/>
      <c r="AO1176" s="70"/>
      <c r="AP1176" s="70"/>
      <c r="AQ1176" s="70"/>
      <c r="AR1176" s="70"/>
      <c r="AS1176" s="70"/>
      <c r="AT1176" s="70"/>
      <c r="AU1176" s="70"/>
      <c r="AV1176" s="70"/>
      <c r="AW1176" s="70"/>
      <c r="AX1176" s="70"/>
      <c r="AY1176" s="70"/>
      <c r="AZ1176" s="70"/>
      <c r="BA1176" s="70"/>
      <c r="BB1176" s="70"/>
      <c r="BC1176" s="70"/>
      <c r="BD1176" s="70"/>
      <c r="BE1176" s="70" t="str">
        <f t="shared" si="881"/>
        <v/>
      </c>
      <c r="BF1176" s="70">
        <v>364</v>
      </c>
      <c r="BG1176" s="70"/>
      <c r="BH1176" s="70"/>
      <c r="BI1176" s="70"/>
      <c r="BJ1176" s="70"/>
      <c r="BK1176" s="70"/>
      <c r="BL1176" s="70"/>
      <c r="BM1176" s="70"/>
      <c r="BN1176" s="70"/>
      <c r="BO1176" s="70"/>
      <c r="BP1176" s="70"/>
      <c r="BQ1176" s="70"/>
      <c r="BR1176" s="70"/>
      <c r="BS1176" s="70"/>
      <c r="BT1176" s="70"/>
      <c r="BU1176" s="70"/>
      <c r="CT1176" s="70"/>
      <c r="CU1176" s="70">
        <f t="shared" si="886"/>
        <v>0</v>
      </c>
      <c r="CV1176" s="70">
        <f t="shared" si="887"/>
        <v>0</v>
      </c>
      <c r="CW1176" s="70"/>
      <c r="CX1176" s="70"/>
      <c r="CY1176" s="70"/>
      <c r="CZ1176" s="70" t="e">
        <f t="shared" si="884"/>
        <v>#VALUE!</v>
      </c>
      <c r="DA1176" s="70" t="e">
        <f t="shared" si="885"/>
        <v>#VALUE!</v>
      </c>
      <c r="DB1176" s="70"/>
      <c r="DC1176" s="70"/>
      <c r="DD1176" s="70"/>
      <c r="DE1176" s="70"/>
      <c r="DF1176" s="70"/>
      <c r="DG1176" s="70"/>
      <c r="DH1176" s="70"/>
      <c r="DI1176" s="70"/>
      <c r="DJ1176" s="70"/>
      <c r="DK1176" s="70"/>
      <c r="DL1176" s="70"/>
      <c r="DM1176" s="70"/>
      <c r="DN1176" s="70"/>
      <c r="DO1176" s="70"/>
      <c r="DP1176" s="70"/>
      <c r="DQ1176" s="70"/>
      <c r="DR1176" s="70"/>
      <c r="DS1176" s="70"/>
      <c r="DT1176" s="70">
        <f t="shared" si="882"/>
        <v>0</v>
      </c>
      <c r="DU1176" s="70">
        <f t="shared" si="883"/>
        <v>0</v>
      </c>
      <c r="DV1176" s="70"/>
      <c r="DW1176" s="70"/>
      <c r="DX1176" s="70"/>
      <c r="DY1176" s="70"/>
      <c r="DZ1176" s="70"/>
      <c r="EA1176" s="70"/>
    </row>
    <row r="1177" spans="18:131" x14ac:dyDescent="0.25">
      <c r="R1177" s="70"/>
      <c r="S1177" s="70"/>
      <c r="T1177" s="99" t="s">
        <v>2493</v>
      </c>
      <c r="U1177" s="146" t="s">
        <v>2494</v>
      </c>
      <c r="V1177" s="70"/>
      <c r="W1177" s="70"/>
      <c r="X1177" s="70"/>
      <c r="Y1177" s="70"/>
      <c r="AG1177" s="135"/>
      <c r="AH1177" s="70"/>
      <c r="AI1177" s="99"/>
      <c r="AJ1177" s="70"/>
      <c r="AK1177" s="70"/>
      <c r="AL1177" s="70"/>
      <c r="AM1177" s="70"/>
      <c r="AN1177" s="70"/>
      <c r="AO1177" s="70"/>
      <c r="AP1177" s="70"/>
      <c r="AQ1177" s="70"/>
      <c r="AR1177" s="70"/>
      <c r="AS1177" s="70"/>
      <c r="AT1177" s="70"/>
      <c r="AU1177" s="70"/>
      <c r="AV1177" s="70"/>
      <c r="AW1177" s="70"/>
      <c r="AX1177" s="70"/>
      <c r="AY1177" s="70"/>
      <c r="AZ1177" s="70"/>
      <c r="BA1177" s="70"/>
      <c r="BB1177" s="70"/>
      <c r="BC1177" s="70"/>
      <c r="BD1177" s="70"/>
      <c r="BE1177" s="70" t="str">
        <f t="shared" si="881"/>
        <v/>
      </c>
      <c r="BF1177" s="70">
        <v>365</v>
      </c>
      <c r="BG1177" s="70"/>
      <c r="BH1177" s="70"/>
      <c r="BI1177" s="70"/>
      <c r="BJ1177" s="70"/>
      <c r="BK1177" s="70"/>
      <c r="BL1177" s="70"/>
      <c r="BM1177" s="70"/>
      <c r="BN1177" s="70"/>
      <c r="BO1177" s="70"/>
      <c r="BP1177" s="70"/>
      <c r="BQ1177" s="70"/>
      <c r="BR1177" s="70"/>
      <c r="BS1177" s="70"/>
      <c r="BT1177" s="70"/>
      <c r="BU1177" s="70"/>
      <c r="CT1177" s="70"/>
      <c r="CU1177" s="70">
        <f t="shared" si="886"/>
        <v>0</v>
      </c>
      <c r="CV1177" s="70">
        <f t="shared" si="887"/>
        <v>0</v>
      </c>
      <c r="CW1177" s="70"/>
      <c r="CX1177" s="70"/>
      <c r="CY1177" s="70"/>
      <c r="CZ1177" s="70" t="e">
        <f t="shared" si="884"/>
        <v>#VALUE!</v>
      </c>
      <c r="DA1177" s="70" t="e">
        <f t="shared" si="885"/>
        <v>#VALUE!</v>
      </c>
      <c r="DB1177" s="70"/>
      <c r="DC1177" s="70"/>
      <c r="DD1177" s="70"/>
      <c r="DE1177" s="70"/>
      <c r="DF1177" s="70"/>
      <c r="DG1177" s="70"/>
      <c r="DH1177" s="70"/>
      <c r="DI1177" s="70"/>
      <c r="DJ1177" s="70"/>
      <c r="DK1177" s="70"/>
      <c r="DL1177" s="70"/>
      <c r="DM1177" s="70"/>
      <c r="DN1177" s="70"/>
      <c r="DO1177" s="70"/>
      <c r="DP1177" s="70"/>
      <c r="DQ1177" s="70"/>
      <c r="DR1177" s="70"/>
      <c r="DS1177" s="70"/>
      <c r="DT1177" s="70">
        <f t="shared" si="882"/>
        <v>0</v>
      </c>
      <c r="DU1177" s="70">
        <f t="shared" si="883"/>
        <v>0</v>
      </c>
      <c r="DV1177" s="70"/>
      <c r="DW1177" s="70"/>
      <c r="DX1177" s="70"/>
      <c r="DY1177" s="70"/>
      <c r="DZ1177" s="70"/>
      <c r="EA1177" s="70"/>
    </row>
    <row r="1178" spans="18:131" x14ac:dyDescent="0.25">
      <c r="R1178" s="70"/>
      <c r="S1178" s="70"/>
      <c r="T1178" s="99" t="s">
        <v>2495</v>
      </c>
      <c r="U1178" s="146" t="s">
        <v>2496</v>
      </c>
      <c r="V1178" s="70"/>
      <c r="W1178" s="70"/>
      <c r="X1178" s="70"/>
      <c r="Y1178" s="70"/>
      <c r="AG1178" s="135"/>
      <c r="AH1178" s="70"/>
      <c r="AI1178" s="99"/>
      <c r="AJ1178" s="70"/>
      <c r="AK1178" s="70"/>
      <c r="AL1178" s="70"/>
      <c r="AM1178" s="70"/>
      <c r="AN1178" s="70"/>
      <c r="AO1178" s="70"/>
      <c r="AP1178" s="70"/>
      <c r="AQ1178" s="70"/>
      <c r="AR1178" s="70"/>
      <c r="AS1178" s="70"/>
      <c r="AT1178" s="70"/>
      <c r="AU1178" s="70"/>
      <c r="AV1178" s="70"/>
      <c r="AW1178" s="70"/>
      <c r="AX1178" s="70"/>
      <c r="AY1178" s="70"/>
      <c r="AZ1178" s="70"/>
      <c r="BA1178" s="70"/>
      <c r="BB1178" s="70"/>
      <c r="BC1178" s="70"/>
      <c r="BD1178" s="70"/>
      <c r="BE1178" s="70" t="str">
        <f t="shared" si="881"/>
        <v/>
      </c>
      <c r="BF1178" s="70">
        <v>366</v>
      </c>
      <c r="BG1178" s="70"/>
      <c r="BH1178" s="70"/>
      <c r="BI1178" s="70"/>
      <c r="BJ1178" s="70"/>
      <c r="BK1178" s="70"/>
      <c r="BL1178" s="70"/>
      <c r="BM1178" s="70"/>
      <c r="BN1178" s="70"/>
      <c r="BO1178" s="70"/>
      <c r="BP1178" s="70"/>
      <c r="BQ1178" s="70"/>
      <c r="BR1178" s="70"/>
      <c r="BS1178" s="70"/>
      <c r="BT1178" s="70"/>
      <c r="BU1178" s="70"/>
      <c r="CT1178" s="70"/>
      <c r="CU1178" s="70">
        <f t="shared" si="886"/>
        <v>0</v>
      </c>
      <c r="CV1178" s="70">
        <f t="shared" si="887"/>
        <v>0</v>
      </c>
      <c r="CW1178" s="70"/>
      <c r="CX1178" s="70"/>
      <c r="CY1178" s="70"/>
      <c r="CZ1178" s="70" t="e">
        <f t="shared" si="884"/>
        <v>#VALUE!</v>
      </c>
      <c r="DA1178" s="70" t="e">
        <f t="shared" si="885"/>
        <v>#VALUE!</v>
      </c>
      <c r="DB1178" s="70"/>
      <c r="DC1178" s="70"/>
      <c r="DD1178" s="70"/>
      <c r="DE1178" s="70"/>
      <c r="DF1178" s="70"/>
      <c r="DG1178" s="70"/>
      <c r="DH1178" s="70"/>
      <c r="DI1178" s="70"/>
      <c r="DJ1178" s="70"/>
      <c r="DK1178" s="70"/>
      <c r="DL1178" s="70"/>
      <c r="DM1178" s="70"/>
      <c r="DN1178" s="70"/>
      <c r="DO1178" s="70"/>
      <c r="DP1178" s="70"/>
      <c r="DQ1178" s="70"/>
      <c r="DR1178" s="70"/>
      <c r="DS1178" s="70"/>
      <c r="DT1178" s="70">
        <f t="shared" si="882"/>
        <v>0</v>
      </c>
      <c r="DU1178" s="70">
        <f t="shared" si="883"/>
        <v>0</v>
      </c>
      <c r="DV1178" s="70"/>
      <c r="DW1178" s="70"/>
      <c r="DX1178" s="70"/>
      <c r="DY1178" s="70"/>
      <c r="DZ1178" s="70"/>
      <c r="EA1178" s="70"/>
    </row>
    <row r="1179" spans="18:131" x14ac:dyDescent="0.25">
      <c r="R1179" s="70"/>
      <c r="S1179" s="70"/>
      <c r="T1179" s="99" t="s">
        <v>2497</v>
      </c>
      <c r="U1179" s="146" t="s">
        <v>2498</v>
      </c>
      <c r="V1179" s="70"/>
      <c r="W1179" s="70"/>
      <c r="X1179" s="70"/>
      <c r="Y1179" s="70"/>
      <c r="AG1179" s="135"/>
      <c r="AH1179" s="70"/>
      <c r="AI1179" s="99"/>
      <c r="AJ1179" s="70"/>
      <c r="AK1179" s="70"/>
      <c r="AL1179" s="70"/>
      <c r="AM1179" s="70"/>
      <c r="AN1179" s="70"/>
      <c r="AO1179" s="70"/>
      <c r="AP1179" s="70"/>
      <c r="AQ1179" s="70"/>
      <c r="AR1179" s="70"/>
      <c r="AS1179" s="70"/>
      <c r="AT1179" s="70"/>
      <c r="AU1179" s="70"/>
      <c r="AV1179" s="70"/>
      <c r="AW1179" s="70"/>
      <c r="AX1179" s="70"/>
      <c r="AY1179" s="70"/>
      <c r="AZ1179" s="70"/>
      <c r="BA1179" s="70"/>
      <c r="BB1179" s="70"/>
      <c r="BC1179" s="70"/>
      <c r="BD1179" s="70"/>
      <c r="BE1179" s="70" t="str">
        <f t="shared" si="881"/>
        <v/>
      </c>
      <c r="BF1179" s="70">
        <v>367</v>
      </c>
      <c r="BG1179" s="70"/>
      <c r="BH1179" s="70"/>
      <c r="BI1179" s="70"/>
      <c r="BJ1179" s="70"/>
      <c r="BK1179" s="70"/>
      <c r="BL1179" s="70"/>
      <c r="BM1179" s="70"/>
      <c r="BN1179" s="70"/>
      <c r="BO1179" s="70"/>
      <c r="BP1179" s="70"/>
      <c r="BQ1179" s="70"/>
      <c r="BR1179" s="70"/>
      <c r="BS1179" s="70"/>
      <c r="BT1179" s="70"/>
      <c r="BU1179" s="70"/>
      <c r="CT1179" s="70"/>
      <c r="CU1179" s="70">
        <f t="shared" si="886"/>
        <v>0</v>
      </c>
      <c r="CV1179" s="70">
        <f t="shared" si="887"/>
        <v>0</v>
      </c>
      <c r="CW1179" s="70"/>
      <c r="CX1179" s="70"/>
      <c r="CY1179" s="70"/>
      <c r="CZ1179" s="70" t="e">
        <f t="shared" si="884"/>
        <v>#VALUE!</v>
      </c>
      <c r="DA1179" s="70" t="e">
        <f t="shared" si="885"/>
        <v>#VALUE!</v>
      </c>
      <c r="DB1179" s="70"/>
      <c r="DC1179" s="70"/>
      <c r="DD1179" s="70"/>
      <c r="DE1179" s="70"/>
      <c r="DF1179" s="70"/>
      <c r="DG1179" s="70"/>
      <c r="DH1179" s="70"/>
      <c r="DI1179" s="70"/>
      <c r="DJ1179" s="70"/>
      <c r="DK1179" s="70"/>
      <c r="DL1179" s="70"/>
      <c r="DM1179" s="70"/>
      <c r="DN1179" s="70"/>
      <c r="DO1179" s="70"/>
      <c r="DP1179" s="70"/>
      <c r="DQ1179" s="70"/>
      <c r="DR1179" s="70"/>
      <c r="DS1179" s="70"/>
      <c r="DT1179" s="70">
        <f t="shared" si="882"/>
        <v>0</v>
      </c>
      <c r="DU1179" s="70">
        <f t="shared" si="883"/>
        <v>0</v>
      </c>
      <c r="DV1179" s="70"/>
      <c r="DW1179" s="70"/>
      <c r="DX1179" s="70"/>
      <c r="DY1179" s="70"/>
      <c r="DZ1179" s="70"/>
      <c r="EA1179" s="70"/>
    </row>
    <row r="1180" spans="18:131" x14ac:dyDescent="0.25">
      <c r="R1180" s="70"/>
      <c r="S1180" s="70"/>
      <c r="T1180" s="99" t="s">
        <v>2499</v>
      </c>
      <c r="U1180" s="146" t="s">
        <v>2500</v>
      </c>
      <c r="V1180" s="70"/>
      <c r="W1180" s="70"/>
      <c r="X1180" s="70"/>
      <c r="Y1180" s="70"/>
      <c r="AG1180" s="135"/>
      <c r="AH1180" s="70"/>
      <c r="AI1180" s="99"/>
      <c r="AJ1180" s="70"/>
      <c r="AK1180" s="70"/>
      <c r="AL1180" s="70"/>
      <c r="AM1180" s="70"/>
      <c r="AN1180" s="70"/>
      <c r="AO1180" s="70"/>
      <c r="AP1180" s="70"/>
      <c r="AQ1180" s="70"/>
      <c r="AR1180" s="70"/>
      <c r="AS1180" s="70"/>
      <c r="AT1180" s="70"/>
      <c r="AU1180" s="70"/>
      <c r="AV1180" s="70"/>
      <c r="AW1180" s="70"/>
      <c r="AX1180" s="70"/>
      <c r="AY1180" s="70"/>
      <c r="AZ1180" s="70"/>
      <c r="BA1180" s="70"/>
      <c r="BB1180" s="70"/>
      <c r="BC1180" s="70"/>
      <c r="BD1180" s="70"/>
      <c r="BE1180" s="70" t="str">
        <f t="shared" si="881"/>
        <v/>
      </c>
      <c r="BF1180" s="70">
        <v>368</v>
      </c>
      <c r="BG1180" s="70"/>
      <c r="BH1180" s="70"/>
      <c r="BI1180" s="70"/>
      <c r="BJ1180" s="70"/>
      <c r="BK1180" s="70"/>
      <c r="BL1180" s="70"/>
      <c r="BM1180" s="70"/>
      <c r="BN1180" s="70"/>
      <c r="BO1180" s="70"/>
      <c r="BP1180" s="70"/>
      <c r="BQ1180" s="70"/>
      <c r="BR1180" s="70"/>
      <c r="BS1180" s="70"/>
      <c r="BT1180" s="70"/>
      <c r="BU1180" s="70"/>
      <c r="CT1180" s="70"/>
      <c r="CU1180" s="70">
        <f t="shared" si="886"/>
        <v>0</v>
      </c>
      <c r="CV1180" s="70">
        <f t="shared" si="887"/>
        <v>0</v>
      </c>
      <c r="CW1180" s="70"/>
      <c r="CX1180" s="70"/>
      <c r="CY1180" s="70"/>
      <c r="CZ1180" s="70" t="e">
        <f t="shared" si="884"/>
        <v>#VALUE!</v>
      </c>
      <c r="DA1180" s="70" t="e">
        <f t="shared" si="885"/>
        <v>#VALUE!</v>
      </c>
      <c r="DB1180" s="70"/>
      <c r="DC1180" s="70"/>
      <c r="DD1180" s="70"/>
      <c r="DE1180" s="70"/>
      <c r="DF1180" s="70"/>
      <c r="DG1180" s="70"/>
      <c r="DH1180" s="70"/>
      <c r="DI1180" s="70"/>
      <c r="DJ1180" s="70"/>
      <c r="DK1180" s="70"/>
      <c r="DL1180" s="70"/>
      <c r="DM1180" s="70"/>
      <c r="DN1180" s="70"/>
      <c r="DO1180" s="70"/>
      <c r="DP1180" s="70"/>
      <c r="DQ1180" s="70"/>
      <c r="DR1180" s="70"/>
      <c r="DS1180" s="70"/>
      <c r="DT1180" s="70">
        <f t="shared" si="882"/>
        <v>0</v>
      </c>
      <c r="DU1180" s="70">
        <f t="shared" si="883"/>
        <v>0</v>
      </c>
      <c r="DV1180" s="70"/>
      <c r="DW1180" s="70"/>
      <c r="DX1180" s="70"/>
      <c r="DY1180" s="70"/>
      <c r="DZ1180" s="70"/>
      <c r="EA1180" s="70"/>
    </row>
    <row r="1181" spans="18:131" x14ac:dyDescent="0.25">
      <c r="R1181" s="70"/>
      <c r="S1181" s="70"/>
      <c r="T1181" s="99" t="s">
        <v>2501</v>
      </c>
      <c r="U1181" s="146" t="s">
        <v>2502</v>
      </c>
      <c r="V1181" s="70"/>
      <c r="W1181" s="70"/>
      <c r="X1181" s="70"/>
      <c r="Y1181" s="70"/>
      <c r="AG1181" s="135"/>
      <c r="AH1181" s="70"/>
      <c r="AI1181" s="99"/>
      <c r="AJ1181" s="70"/>
      <c r="AK1181" s="70"/>
      <c r="AL1181" s="70"/>
      <c r="AM1181" s="70"/>
      <c r="AN1181" s="70"/>
      <c r="AO1181" s="70"/>
      <c r="AP1181" s="70"/>
      <c r="AQ1181" s="70"/>
      <c r="AR1181" s="70"/>
      <c r="AS1181" s="70"/>
      <c r="AT1181" s="70"/>
      <c r="AU1181" s="70"/>
      <c r="AV1181" s="70"/>
      <c r="AW1181" s="70"/>
      <c r="AX1181" s="70"/>
      <c r="AY1181" s="70"/>
      <c r="AZ1181" s="70"/>
      <c r="BA1181" s="70"/>
      <c r="BB1181" s="70"/>
      <c r="BC1181" s="70"/>
      <c r="BD1181" s="70"/>
      <c r="BE1181" s="70" t="str">
        <f t="shared" si="881"/>
        <v/>
      </c>
      <c r="BF1181" s="70">
        <v>369</v>
      </c>
      <c r="BG1181" s="70"/>
      <c r="BH1181" s="70"/>
      <c r="BI1181" s="70"/>
      <c r="BJ1181" s="70"/>
      <c r="BK1181" s="70"/>
      <c r="BL1181" s="70"/>
      <c r="BM1181" s="70"/>
      <c r="BN1181" s="70"/>
      <c r="BO1181" s="70"/>
      <c r="BP1181" s="70"/>
      <c r="BQ1181" s="70"/>
      <c r="BR1181" s="70"/>
      <c r="BS1181" s="70"/>
      <c r="BT1181" s="70"/>
      <c r="BU1181" s="70"/>
      <c r="CT1181" s="70"/>
      <c r="CU1181" s="70">
        <f t="shared" si="886"/>
        <v>0</v>
      </c>
      <c r="CV1181" s="70">
        <f t="shared" si="887"/>
        <v>0</v>
      </c>
      <c r="CW1181" s="70"/>
      <c r="CX1181" s="70"/>
      <c r="CY1181" s="70"/>
      <c r="CZ1181" s="70" t="e">
        <f t="shared" si="884"/>
        <v>#VALUE!</v>
      </c>
      <c r="DA1181" s="70" t="e">
        <f t="shared" si="885"/>
        <v>#VALUE!</v>
      </c>
      <c r="DB1181" s="70"/>
      <c r="DC1181" s="70"/>
      <c r="DD1181" s="70"/>
      <c r="DE1181" s="70"/>
      <c r="DF1181" s="70"/>
      <c r="DG1181" s="70"/>
      <c r="DH1181" s="70"/>
      <c r="DI1181" s="70"/>
      <c r="DJ1181" s="70"/>
      <c r="DK1181" s="70"/>
      <c r="DL1181" s="70"/>
      <c r="DM1181" s="70"/>
      <c r="DN1181" s="70"/>
      <c r="DO1181" s="70"/>
      <c r="DP1181" s="70"/>
      <c r="DQ1181" s="70"/>
      <c r="DR1181" s="70"/>
      <c r="DS1181" s="70"/>
      <c r="DT1181" s="70">
        <f t="shared" si="882"/>
        <v>0</v>
      </c>
      <c r="DU1181" s="70">
        <f t="shared" si="883"/>
        <v>0</v>
      </c>
      <c r="DV1181" s="70"/>
      <c r="DW1181" s="70"/>
      <c r="DX1181" s="70"/>
      <c r="DY1181" s="70"/>
      <c r="DZ1181" s="70"/>
      <c r="EA1181" s="70"/>
    </row>
    <row r="1182" spans="18:131" x14ac:dyDescent="0.25">
      <c r="R1182" s="70"/>
      <c r="S1182" s="70"/>
      <c r="T1182" s="99" t="s">
        <v>2503</v>
      </c>
      <c r="U1182" s="146" t="s">
        <v>2504</v>
      </c>
      <c r="V1182" s="70"/>
      <c r="W1182" s="70"/>
      <c r="X1182" s="70"/>
      <c r="Y1182" s="70"/>
      <c r="AG1182" s="135"/>
      <c r="AH1182" s="70"/>
      <c r="AI1182" s="99"/>
      <c r="AJ1182" s="70"/>
      <c r="AK1182" s="70"/>
      <c r="AL1182" s="70"/>
      <c r="AM1182" s="70"/>
      <c r="AN1182" s="70"/>
      <c r="AO1182" s="70"/>
      <c r="AP1182" s="70"/>
      <c r="AQ1182" s="70"/>
      <c r="AR1182" s="70"/>
      <c r="AS1182" s="70"/>
      <c r="AT1182" s="70"/>
      <c r="AU1182" s="70"/>
      <c r="AV1182" s="70"/>
      <c r="AW1182" s="70"/>
      <c r="AX1182" s="70"/>
      <c r="AY1182" s="70"/>
      <c r="AZ1182" s="70"/>
      <c r="BA1182" s="70"/>
      <c r="BB1182" s="70"/>
      <c r="BC1182" s="70"/>
      <c r="BD1182" s="70"/>
      <c r="BE1182" s="70" t="str">
        <f t="shared" si="881"/>
        <v/>
      </c>
      <c r="BF1182" s="70">
        <v>370</v>
      </c>
      <c r="BG1182" s="70"/>
      <c r="BH1182" s="70"/>
      <c r="BI1182" s="70"/>
      <c r="BJ1182" s="70"/>
      <c r="BK1182" s="70"/>
      <c r="BL1182" s="70"/>
      <c r="BM1182" s="70"/>
      <c r="BN1182" s="70"/>
      <c r="BO1182" s="70"/>
      <c r="BP1182" s="70"/>
      <c r="BQ1182" s="70"/>
      <c r="BR1182" s="70"/>
      <c r="BS1182" s="70"/>
      <c r="BT1182" s="70"/>
      <c r="BU1182" s="70"/>
      <c r="CT1182" s="70"/>
      <c r="CU1182" s="70">
        <f t="shared" si="886"/>
        <v>0</v>
      </c>
      <c r="CV1182" s="70">
        <f t="shared" si="887"/>
        <v>0</v>
      </c>
      <c r="CW1182" s="70"/>
      <c r="CX1182" s="70"/>
      <c r="CY1182" s="70"/>
      <c r="CZ1182" s="70" t="e">
        <f t="shared" si="884"/>
        <v>#VALUE!</v>
      </c>
      <c r="DA1182" s="70" t="e">
        <f t="shared" si="885"/>
        <v>#VALUE!</v>
      </c>
      <c r="DB1182" s="70"/>
      <c r="DC1182" s="70"/>
      <c r="DD1182" s="70"/>
      <c r="DE1182" s="70"/>
      <c r="DF1182" s="70"/>
      <c r="DG1182" s="70"/>
      <c r="DH1182" s="70"/>
      <c r="DI1182" s="70"/>
      <c r="DJ1182" s="70"/>
      <c r="DK1182" s="70"/>
      <c r="DL1182" s="70"/>
      <c r="DM1182" s="70"/>
      <c r="DN1182" s="70"/>
      <c r="DO1182" s="70"/>
      <c r="DP1182" s="70"/>
      <c r="DQ1182" s="70"/>
      <c r="DR1182" s="70"/>
      <c r="DS1182" s="70"/>
      <c r="DT1182" s="70">
        <f t="shared" si="882"/>
        <v>0</v>
      </c>
      <c r="DU1182" s="70">
        <f t="shared" si="883"/>
        <v>0</v>
      </c>
      <c r="DV1182" s="70"/>
      <c r="DW1182" s="70"/>
      <c r="DX1182" s="70"/>
      <c r="DY1182" s="70"/>
      <c r="DZ1182" s="70"/>
      <c r="EA1182" s="70"/>
    </row>
    <row r="1183" spans="18:131" x14ac:dyDescent="0.25">
      <c r="R1183" s="70"/>
      <c r="S1183" s="70"/>
      <c r="T1183" s="99" t="s">
        <v>2505</v>
      </c>
      <c r="U1183" s="146" t="s">
        <v>2506</v>
      </c>
      <c r="V1183" s="70"/>
      <c r="W1183" s="70"/>
      <c r="X1183" s="70"/>
      <c r="Y1183" s="70"/>
      <c r="AG1183" s="135"/>
      <c r="AH1183" s="70"/>
      <c r="AI1183" s="99"/>
      <c r="AJ1183" s="70"/>
      <c r="AK1183" s="70"/>
      <c r="AL1183" s="70"/>
      <c r="AM1183" s="70"/>
      <c r="AN1183" s="70"/>
      <c r="AO1183" s="70"/>
      <c r="AP1183" s="70"/>
      <c r="AQ1183" s="70"/>
      <c r="AR1183" s="70"/>
      <c r="AS1183" s="70"/>
      <c r="AT1183" s="70"/>
      <c r="AU1183" s="70"/>
      <c r="AV1183" s="70"/>
      <c r="AW1183" s="70"/>
      <c r="AX1183" s="70"/>
      <c r="AY1183" s="70"/>
      <c r="AZ1183" s="70"/>
      <c r="BA1183" s="70"/>
      <c r="BB1183" s="70"/>
      <c r="BC1183" s="70"/>
      <c r="BD1183" s="70"/>
      <c r="BE1183" s="70" t="str">
        <f t="shared" si="881"/>
        <v/>
      </c>
      <c r="BF1183" s="70">
        <v>371</v>
      </c>
      <c r="BG1183" s="70"/>
      <c r="BH1183" s="70"/>
      <c r="BI1183" s="70"/>
      <c r="BJ1183" s="70"/>
      <c r="BK1183" s="70"/>
      <c r="BL1183" s="70"/>
      <c r="BM1183" s="70"/>
      <c r="BN1183" s="70"/>
      <c r="BO1183" s="70"/>
      <c r="BP1183" s="70"/>
      <c r="BQ1183" s="70"/>
      <c r="BR1183" s="70"/>
      <c r="BS1183" s="70"/>
      <c r="BT1183" s="70"/>
      <c r="BU1183" s="70"/>
      <c r="CT1183" s="70"/>
      <c r="CU1183" s="70">
        <f t="shared" si="886"/>
        <v>0</v>
      </c>
      <c r="CV1183" s="70">
        <f t="shared" si="887"/>
        <v>0</v>
      </c>
      <c r="CW1183" s="70"/>
      <c r="CX1183" s="70"/>
      <c r="CY1183" s="70"/>
      <c r="CZ1183" s="70" t="e">
        <f t="shared" si="884"/>
        <v>#VALUE!</v>
      </c>
      <c r="DA1183" s="70" t="e">
        <f t="shared" si="885"/>
        <v>#VALUE!</v>
      </c>
      <c r="DB1183" s="70"/>
      <c r="DC1183" s="70"/>
      <c r="DD1183" s="70"/>
      <c r="DE1183" s="70"/>
      <c r="DF1183" s="70"/>
      <c r="DG1183" s="70"/>
      <c r="DH1183" s="70"/>
      <c r="DI1183" s="70"/>
      <c r="DJ1183" s="70"/>
      <c r="DK1183" s="70"/>
      <c r="DL1183" s="70"/>
      <c r="DM1183" s="70"/>
      <c r="DN1183" s="70"/>
      <c r="DO1183" s="70"/>
      <c r="DP1183" s="70"/>
      <c r="DQ1183" s="70"/>
      <c r="DR1183" s="70"/>
      <c r="DS1183" s="70"/>
      <c r="DT1183" s="70">
        <f t="shared" si="882"/>
        <v>0</v>
      </c>
      <c r="DU1183" s="70">
        <f t="shared" si="883"/>
        <v>0</v>
      </c>
      <c r="DV1183" s="70"/>
      <c r="DW1183" s="70"/>
      <c r="DX1183" s="70"/>
      <c r="DY1183" s="70"/>
      <c r="DZ1183" s="70"/>
      <c r="EA1183" s="70"/>
    </row>
    <row r="1184" spans="18:131" x14ac:dyDescent="0.25">
      <c r="R1184" s="70"/>
      <c r="S1184" s="70"/>
      <c r="T1184" s="99" t="s">
        <v>2507</v>
      </c>
      <c r="U1184" s="146" t="s">
        <v>2508</v>
      </c>
      <c r="V1184" s="70"/>
      <c r="W1184" s="70"/>
      <c r="X1184" s="70"/>
      <c r="Y1184" s="70"/>
      <c r="AG1184" s="135"/>
      <c r="AH1184" s="70"/>
      <c r="AI1184" s="99"/>
      <c r="AJ1184" s="70"/>
      <c r="AK1184" s="70"/>
      <c r="AL1184" s="70"/>
      <c r="AM1184" s="70"/>
      <c r="AN1184" s="70"/>
      <c r="AO1184" s="70"/>
      <c r="AP1184" s="70"/>
      <c r="AQ1184" s="70"/>
      <c r="AR1184" s="70"/>
      <c r="AS1184" s="70"/>
      <c r="AT1184" s="70"/>
      <c r="AU1184" s="70"/>
      <c r="AV1184" s="70"/>
      <c r="AW1184" s="70"/>
      <c r="AX1184" s="70"/>
      <c r="AY1184" s="70"/>
      <c r="AZ1184" s="70"/>
      <c r="BA1184" s="70"/>
      <c r="BB1184" s="70"/>
      <c r="BC1184" s="70"/>
      <c r="BD1184" s="70"/>
      <c r="BE1184" s="70" t="str">
        <f t="shared" si="881"/>
        <v/>
      </c>
      <c r="BF1184" s="70">
        <v>372</v>
      </c>
      <c r="BG1184" s="70"/>
      <c r="BH1184" s="70"/>
      <c r="BI1184" s="70"/>
      <c r="BJ1184" s="70"/>
      <c r="BK1184" s="70"/>
      <c r="BL1184" s="70"/>
      <c r="BM1184" s="70"/>
      <c r="BN1184" s="70"/>
      <c r="BO1184" s="70"/>
      <c r="BP1184" s="70"/>
      <c r="BQ1184" s="70"/>
      <c r="BR1184" s="70"/>
      <c r="BS1184" s="70"/>
      <c r="BT1184" s="70"/>
      <c r="BU1184" s="70"/>
      <c r="CT1184" s="70"/>
      <c r="CU1184" s="70">
        <f t="shared" si="886"/>
        <v>0</v>
      </c>
      <c r="CV1184" s="70">
        <f t="shared" si="887"/>
        <v>0</v>
      </c>
      <c r="CW1184" s="70"/>
      <c r="CX1184" s="70"/>
      <c r="CY1184" s="70"/>
      <c r="CZ1184" s="70" t="e">
        <f t="shared" si="884"/>
        <v>#VALUE!</v>
      </c>
      <c r="DA1184" s="70" t="e">
        <f t="shared" si="885"/>
        <v>#VALUE!</v>
      </c>
      <c r="DB1184" s="70"/>
      <c r="DC1184" s="70"/>
      <c r="DD1184" s="70"/>
      <c r="DE1184" s="70"/>
      <c r="DF1184" s="70"/>
      <c r="DG1184" s="70"/>
      <c r="DH1184" s="70"/>
      <c r="DI1184" s="70"/>
      <c r="DJ1184" s="70"/>
      <c r="DK1184" s="70"/>
      <c r="DL1184" s="70"/>
      <c r="DM1184" s="70"/>
      <c r="DN1184" s="70"/>
      <c r="DO1184" s="70"/>
      <c r="DP1184" s="70"/>
      <c r="DQ1184" s="70"/>
      <c r="DR1184" s="70"/>
      <c r="DS1184" s="70"/>
      <c r="DT1184" s="70">
        <f t="shared" si="882"/>
        <v>0</v>
      </c>
      <c r="DU1184" s="70">
        <f t="shared" si="883"/>
        <v>0</v>
      </c>
      <c r="DV1184" s="70"/>
      <c r="DW1184" s="70"/>
      <c r="DX1184" s="70"/>
      <c r="DY1184" s="70"/>
      <c r="DZ1184" s="70"/>
      <c r="EA1184" s="70"/>
    </row>
    <row r="1185" spans="18:131" x14ac:dyDescent="0.25">
      <c r="R1185" s="70"/>
      <c r="S1185" s="70"/>
      <c r="T1185" s="99" t="s">
        <v>2509</v>
      </c>
      <c r="U1185" s="146" t="s">
        <v>2510</v>
      </c>
      <c r="V1185" s="70"/>
      <c r="W1185" s="70"/>
      <c r="X1185" s="70"/>
      <c r="Y1185" s="70"/>
      <c r="AG1185" s="135"/>
      <c r="AH1185" s="70"/>
      <c r="AI1185" s="99"/>
      <c r="AJ1185" s="70"/>
      <c r="AK1185" s="70"/>
      <c r="AL1185" s="70"/>
      <c r="AM1185" s="70"/>
      <c r="AN1185" s="70"/>
      <c r="AO1185" s="70"/>
      <c r="AP1185" s="70"/>
      <c r="AQ1185" s="70"/>
      <c r="AR1185" s="70"/>
      <c r="AS1185" s="70"/>
      <c r="AT1185" s="70"/>
      <c r="AU1185" s="70"/>
      <c r="AV1185" s="70"/>
      <c r="AW1185" s="70"/>
      <c r="AX1185" s="70"/>
      <c r="AY1185" s="70"/>
      <c r="AZ1185" s="70"/>
      <c r="BA1185" s="70"/>
      <c r="BB1185" s="70"/>
      <c r="BC1185" s="70"/>
      <c r="BD1185" s="70"/>
      <c r="BE1185" s="70" t="str">
        <f t="shared" si="881"/>
        <v/>
      </c>
      <c r="BF1185" s="70">
        <v>373</v>
      </c>
      <c r="BG1185" s="70"/>
      <c r="BH1185" s="70"/>
      <c r="BI1185" s="70"/>
      <c r="BJ1185" s="70"/>
      <c r="BK1185" s="70"/>
      <c r="BL1185" s="70"/>
      <c r="BM1185" s="70"/>
      <c r="BN1185" s="70"/>
      <c r="BO1185" s="70"/>
      <c r="BP1185" s="70"/>
      <c r="BQ1185" s="70"/>
      <c r="BR1185" s="70"/>
      <c r="BS1185" s="70"/>
      <c r="BT1185" s="70"/>
      <c r="BU1185" s="70"/>
      <c r="CT1185" s="70"/>
      <c r="CU1185" s="70">
        <f t="shared" si="886"/>
        <v>0</v>
      </c>
      <c r="CV1185" s="70">
        <f t="shared" si="887"/>
        <v>0</v>
      </c>
      <c r="CW1185" s="70"/>
      <c r="CX1185" s="70"/>
      <c r="CY1185" s="70"/>
      <c r="CZ1185" s="70" t="e">
        <f t="shared" si="884"/>
        <v>#VALUE!</v>
      </c>
      <c r="DA1185" s="70" t="e">
        <f t="shared" si="885"/>
        <v>#VALUE!</v>
      </c>
      <c r="DB1185" s="70"/>
      <c r="DC1185" s="70"/>
      <c r="DD1185" s="70"/>
      <c r="DE1185" s="70"/>
      <c r="DF1185" s="70"/>
      <c r="DG1185" s="70"/>
      <c r="DH1185" s="70"/>
      <c r="DI1185" s="70"/>
      <c r="DJ1185" s="70"/>
      <c r="DK1185" s="70"/>
      <c r="DL1185" s="70"/>
      <c r="DM1185" s="70"/>
      <c r="DN1185" s="70"/>
      <c r="DO1185" s="70"/>
      <c r="DP1185" s="70"/>
      <c r="DQ1185" s="70"/>
      <c r="DR1185" s="70"/>
      <c r="DS1185" s="70"/>
      <c r="DT1185" s="70">
        <f t="shared" si="882"/>
        <v>0</v>
      </c>
      <c r="DU1185" s="70">
        <f t="shared" si="883"/>
        <v>0</v>
      </c>
      <c r="DV1185" s="70"/>
      <c r="DW1185" s="70"/>
      <c r="DX1185" s="70"/>
      <c r="DY1185" s="70"/>
      <c r="DZ1185" s="70"/>
      <c r="EA1185" s="70"/>
    </row>
    <row r="1186" spans="18:131" x14ac:dyDescent="0.25">
      <c r="R1186" s="70"/>
      <c r="S1186" s="70"/>
      <c r="T1186" s="99" t="s">
        <v>2511</v>
      </c>
      <c r="U1186" s="146" t="s">
        <v>2512</v>
      </c>
      <c r="V1186" s="70"/>
      <c r="W1186" s="70"/>
      <c r="X1186" s="70"/>
      <c r="Y1186" s="70"/>
      <c r="AG1186" s="135"/>
      <c r="AH1186" s="70"/>
      <c r="AI1186" s="99"/>
      <c r="AJ1186" s="70"/>
      <c r="AK1186" s="70"/>
      <c r="AL1186" s="70"/>
      <c r="AM1186" s="70"/>
      <c r="AN1186" s="70"/>
      <c r="AO1186" s="70"/>
      <c r="AP1186" s="70"/>
      <c r="AQ1186" s="70"/>
      <c r="AR1186" s="70"/>
      <c r="AS1186" s="70"/>
      <c r="AT1186" s="70"/>
      <c r="AU1186" s="70"/>
      <c r="AV1186" s="70"/>
      <c r="AW1186" s="70"/>
      <c r="AX1186" s="70"/>
      <c r="AY1186" s="70"/>
      <c r="AZ1186" s="70"/>
      <c r="BA1186" s="70"/>
      <c r="BB1186" s="70"/>
      <c r="BC1186" s="70"/>
      <c r="BD1186" s="70"/>
      <c r="BE1186" s="70" t="str">
        <f t="shared" si="881"/>
        <v/>
      </c>
      <c r="BF1186" s="70">
        <v>374</v>
      </c>
      <c r="BG1186" s="70"/>
      <c r="BH1186" s="70"/>
      <c r="BI1186" s="70"/>
      <c r="BJ1186" s="70"/>
      <c r="BK1186" s="70"/>
      <c r="BL1186" s="70"/>
      <c r="BM1186" s="70"/>
      <c r="BN1186" s="70"/>
      <c r="BO1186" s="70"/>
      <c r="BP1186" s="70"/>
      <c r="BQ1186" s="70"/>
      <c r="BR1186" s="70"/>
      <c r="BS1186" s="70"/>
      <c r="BT1186" s="70"/>
      <c r="BU1186" s="70"/>
      <c r="CT1186" s="70"/>
      <c r="CU1186" s="70">
        <f t="shared" si="886"/>
        <v>0</v>
      </c>
      <c r="CV1186" s="70">
        <f t="shared" si="887"/>
        <v>0</v>
      </c>
      <c r="CW1186" s="70"/>
      <c r="CX1186" s="70"/>
      <c r="CY1186" s="70"/>
      <c r="CZ1186" s="70" t="e">
        <f t="shared" si="884"/>
        <v>#VALUE!</v>
      </c>
      <c r="DA1186" s="70" t="e">
        <f t="shared" si="885"/>
        <v>#VALUE!</v>
      </c>
      <c r="DB1186" s="70"/>
      <c r="DC1186" s="70"/>
      <c r="DD1186" s="70"/>
      <c r="DE1186" s="70"/>
      <c r="DF1186" s="70"/>
      <c r="DG1186" s="70"/>
      <c r="DH1186" s="70"/>
      <c r="DI1186" s="70"/>
      <c r="DJ1186" s="70"/>
      <c r="DK1186" s="70"/>
      <c r="DL1186" s="70"/>
      <c r="DM1186" s="70"/>
      <c r="DN1186" s="70"/>
      <c r="DO1186" s="70"/>
      <c r="DP1186" s="70"/>
      <c r="DQ1186" s="70"/>
      <c r="DR1186" s="70"/>
      <c r="DS1186" s="70"/>
      <c r="DT1186" s="70">
        <f t="shared" si="882"/>
        <v>0</v>
      </c>
      <c r="DU1186" s="70">
        <f t="shared" si="883"/>
        <v>0</v>
      </c>
      <c r="DV1186" s="70"/>
      <c r="DW1186" s="70"/>
      <c r="DX1186" s="70"/>
      <c r="DY1186" s="70"/>
      <c r="DZ1186" s="70"/>
      <c r="EA1186" s="70"/>
    </row>
    <row r="1187" spans="18:131" x14ac:dyDescent="0.25">
      <c r="R1187" s="70"/>
      <c r="S1187" s="70"/>
      <c r="T1187" s="99" t="s">
        <v>2513</v>
      </c>
      <c r="U1187" s="146" t="s">
        <v>2514</v>
      </c>
      <c r="V1187" s="70"/>
      <c r="W1187" s="70"/>
      <c r="X1187" s="70"/>
      <c r="Y1187" s="70"/>
      <c r="AG1187" s="135"/>
      <c r="AH1187" s="70"/>
      <c r="AI1187" s="99"/>
      <c r="AJ1187" s="70"/>
      <c r="AK1187" s="70"/>
      <c r="AL1187" s="70"/>
      <c r="AM1187" s="70"/>
      <c r="AN1187" s="70"/>
      <c r="AO1187" s="70"/>
      <c r="AP1187" s="70"/>
      <c r="AQ1187" s="70"/>
      <c r="AR1187" s="70"/>
      <c r="AS1187" s="70"/>
      <c r="AT1187" s="70"/>
      <c r="AU1187" s="70"/>
      <c r="AV1187" s="70"/>
      <c r="AW1187" s="70"/>
      <c r="AX1187" s="70"/>
      <c r="AY1187" s="70"/>
      <c r="AZ1187" s="70"/>
      <c r="BA1187" s="70"/>
      <c r="BB1187" s="70"/>
      <c r="BC1187" s="70"/>
      <c r="BD1187" s="70"/>
      <c r="BE1187" s="70" t="str">
        <f t="shared" si="881"/>
        <v/>
      </c>
      <c r="BF1187" s="70">
        <v>375</v>
      </c>
      <c r="BG1187" s="70"/>
      <c r="BH1187" s="70"/>
      <c r="BI1187" s="70"/>
      <c r="BJ1187" s="70"/>
      <c r="BK1187" s="70"/>
      <c r="BL1187" s="70"/>
      <c r="BM1187" s="70"/>
      <c r="BN1187" s="70"/>
      <c r="BO1187" s="70"/>
      <c r="BP1187" s="70"/>
      <c r="BQ1187" s="70"/>
      <c r="BR1187" s="70"/>
      <c r="BS1187" s="70"/>
      <c r="BT1187" s="70"/>
      <c r="BU1187" s="70"/>
      <c r="CT1187" s="70"/>
      <c r="CU1187" s="70">
        <f t="shared" si="886"/>
        <v>0</v>
      </c>
      <c r="CV1187" s="70">
        <f t="shared" si="887"/>
        <v>0</v>
      </c>
      <c r="CW1187" s="70"/>
      <c r="CX1187" s="70"/>
      <c r="CY1187" s="70"/>
      <c r="CZ1187" s="70" t="e">
        <f t="shared" si="884"/>
        <v>#VALUE!</v>
      </c>
      <c r="DA1187" s="70" t="e">
        <f t="shared" si="885"/>
        <v>#VALUE!</v>
      </c>
      <c r="DB1187" s="70"/>
      <c r="DC1187" s="70"/>
      <c r="DD1187" s="70"/>
      <c r="DE1187" s="70"/>
      <c r="DF1187" s="70"/>
      <c r="DG1187" s="70"/>
      <c r="DH1187" s="70"/>
      <c r="DI1187" s="70"/>
      <c r="DJ1187" s="70"/>
      <c r="DK1187" s="70"/>
      <c r="DL1187" s="70"/>
      <c r="DM1187" s="70"/>
      <c r="DN1187" s="70"/>
      <c r="DO1187" s="70"/>
      <c r="DP1187" s="70"/>
      <c r="DQ1187" s="70"/>
      <c r="DR1187" s="70"/>
      <c r="DS1187" s="70"/>
      <c r="DT1187" s="70">
        <f t="shared" si="882"/>
        <v>0</v>
      </c>
      <c r="DU1187" s="70">
        <f t="shared" si="883"/>
        <v>0</v>
      </c>
      <c r="DV1187" s="70"/>
      <c r="DW1187" s="70"/>
      <c r="DX1187" s="70"/>
      <c r="DY1187" s="70"/>
      <c r="DZ1187" s="70"/>
      <c r="EA1187" s="70"/>
    </row>
    <row r="1188" spans="18:131" x14ac:dyDescent="0.25">
      <c r="R1188" s="70"/>
      <c r="S1188" s="70"/>
      <c r="T1188" s="99" t="s">
        <v>2515</v>
      </c>
      <c r="U1188" s="146" t="s">
        <v>2516</v>
      </c>
      <c r="V1188" s="70"/>
      <c r="W1188" s="70"/>
      <c r="X1188" s="70"/>
      <c r="Y1188" s="70"/>
      <c r="AG1188" s="135"/>
      <c r="AH1188" s="70"/>
      <c r="AI1188" s="99"/>
      <c r="AJ1188" s="70"/>
      <c r="AK1188" s="70"/>
      <c r="AL1188" s="70"/>
      <c r="AM1188" s="70"/>
      <c r="AN1188" s="70"/>
      <c r="AO1188" s="70"/>
      <c r="AP1188" s="70"/>
      <c r="AQ1188" s="70"/>
      <c r="AR1188" s="70"/>
      <c r="AS1188" s="70"/>
      <c r="AT1188" s="70"/>
      <c r="AU1188" s="70"/>
      <c r="AV1188" s="70"/>
      <c r="AW1188" s="70"/>
      <c r="AX1188" s="70"/>
      <c r="AY1188" s="70"/>
      <c r="AZ1188" s="70"/>
      <c r="BA1188" s="70"/>
      <c r="BB1188" s="70"/>
      <c r="BC1188" s="70"/>
      <c r="BD1188" s="70"/>
      <c r="BE1188" s="70" t="str">
        <f t="shared" si="881"/>
        <v/>
      </c>
      <c r="BF1188" s="70">
        <v>376</v>
      </c>
      <c r="BG1188" s="70"/>
      <c r="BH1188" s="70"/>
      <c r="BI1188" s="70"/>
      <c r="BJ1188" s="70"/>
      <c r="BK1188" s="70"/>
      <c r="BL1188" s="70"/>
      <c r="BM1188" s="70"/>
      <c r="BN1188" s="70"/>
      <c r="BO1188" s="70"/>
      <c r="BP1188" s="70"/>
      <c r="BQ1188" s="70"/>
      <c r="BR1188" s="70"/>
      <c r="BS1188" s="70"/>
      <c r="BT1188" s="70"/>
      <c r="BU1188" s="70"/>
      <c r="CT1188" s="70"/>
      <c r="CU1188" s="70">
        <f t="shared" si="886"/>
        <v>0</v>
      </c>
      <c r="CV1188" s="70">
        <f t="shared" si="887"/>
        <v>0</v>
      </c>
      <c r="CW1188" s="70"/>
      <c r="CX1188" s="70"/>
      <c r="CY1188" s="70"/>
      <c r="CZ1188" s="70" t="e">
        <f t="shared" si="884"/>
        <v>#VALUE!</v>
      </c>
      <c r="DA1188" s="70" t="e">
        <f t="shared" si="885"/>
        <v>#VALUE!</v>
      </c>
      <c r="DB1188" s="70"/>
      <c r="DC1188" s="70"/>
      <c r="DD1188" s="70"/>
      <c r="DE1188" s="70"/>
      <c r="DF1188" s="70"/>
      <c r="DG1188" s="70"/>
      <c r="DH1188" s="70"/>
      <c r="DI1188" s="70"/>
      <c r="DJ1188" s="70"/>
      <c r="DK1188" s="70"/>
      <c r="DL1188" s="70"/>
      <c r="DM1188" s="70"/>
      <c r="DN1188" s="70"/>
      <c r="DO1188" s="70"/>
      <c r="DP1188" s="70"/>
      <c r="DQ1188" s="70"/>
      <c r="DR1188" s="70"/>
      <c r="DS1188" s="70"/>
      <c r="DT1188" s="70">
        <f t="shared" si="882"/>
        <v>0</v>
      </c>
      <c r="DU1188" s="70">
        <f t="shared" si="883"/>
        <v>0</v>
      </c>
      <c r="DV1188" s="70"/>
      <c r="DW1188" s="70"/>
      <c r="DX1188" s="70"/>
      <c r="DY1188" s="70"/>
      <c r="DZ1188" s="70"/>
      <c r="EA1188" s="70"/>
    </row>
    <row r="1189" spans="18:131" x14ac:dyDescent="0.25">
      <c r="R1189" s="70"/>
      <c r="S1189" s="70"/>
      <c r="T1189" s="99" t="s">
        <v>2517</v>
      </c>
      <c r="U1189" s="146" t="s">
        <v>2518</v>
      </c>
      <c r="V1189" s="70"/>
      <c r="W1189" s="70"/>
      <c r="X1189" s="70"/>
      <c r="Y1189" s="70"/>
      <c r="AG1189" s="135"/>
      <c r="AH1189" s="70"/>
      <c r="AI1189" s="99"/>
      <c r="AJ1189" s="70"/>
      <c r="AK1189" s="70"/>
      <c r="AL1189" s="70"/>
      <c r="AM1189" s="70"/>
      <c r="AN1189" s="70"/>
      <c r="AO1189" s="70"/>
      <c r="AP1189" s="70"/>
      <c r="AQ1189" s="70"/>
      <c r="AR1189" s="70"/>
      <c r="AS1189" s="70"/>
      <c r="AT1189" s="70"/>
      <c r="AU1189" s="70"/>
      <c r="AV1189" s="70"/>
      <c r="AW1189" s="70"/>
      <c r="AX1189" s="70"/>
      <c r="AY1189" s="70"/>
      <c r="AZ1189" s="70"/>
      <c r="BA1189" s="70"/>
      <c r="BB1189" s="70"/>
      <c r="BC1189" s="70"/>
      <c r="BD1189" s="70"/>
      <c r="BE1189" s="70" t="str">
        <f t="shared" si="881"/>
        <v/>
      </c>
      <c r="BF1189" s="70">
        <v>377</v>
      </c>
      <c r="BG1189" s="70"/>
      <c r="BH1189" s="70"/>
      <c r="BI1189" s="70"/>
      <c r="BJ1189" s="70"/>
      <c r="BK1189" s="70"/>
      <c r="BL1189" s="70"/>
      <c r="BM1189" s="70"/>
      <c r="BN1189" s="70"/>
      <c r="BO1189" s="70"/>
      <c r="BP1189" s="70"/>
      <c r="BQ1189" s="70"/>
      <c r="BR1189" s="70"/>
      <c r="BS1189" s="70"/>
      <c r="BT1189" s="70"/>
      <c r="BU1189" s="70"/>
      <c r="CT1189" s="70"/>
      <c r="CU1189" s="70">
        <f t="shared" si="886"/>
        <v>0</v>
      </c>
      <c r="CV1189" s="70">
        <f t="shared" si="887"/>
        <v>0</v>
      </c>
      <c r="CW1189" s="70"/>
      <c r="CX1189" s="70"/>
      <c r="CY1189" s="70"/>
      <c r="CZ1189" s="70" t="e">
        <f t="shared" si="884"/>
        <v>#VALUE!</v>
      </c>
      <c r="DA1189" s="70" t="e">
        <f t="shared" si="885"/>
        <v>#VALUE!</v>
      </c>
      <c r="DB1189" s="70"/>
      <c r="DC1189" s="70"/>
      <c r="DD1189" s="70"/>
      <c r="DE1189" s="70"/>
      <c r="DF1189" s="70"/>
      <c r="DG1189" s="70"/>
      <c r="DH1189" s="70"/>
      <c r="DI1189" s="70"/>
      <c r="DJ1189" s="70"/>
      <c r="DK1189" s="70"/>
      <c r="DL1189" s="70"/>
      <c r="DM1189" s="70"/>
      <c r="DN1189" s="70"/>
      <c r="DO1189" s="70"/>
      <c r="DP1189" s="70"/>
      <c r="DQ1189" s="70"/>
      <c r="DR1189" s="70"/>
      <c r="DS1189" s="70"/>
      <c r="DT1189" s="70">
        <f t="shared" si="882"/>
        <v>0</v>
      </c>
      <c r="DU1189" s="70">
        <f t="shared" si="883"/>
        <v>0</v>
      </c>
      <c r="DV1189" s="70"/>
      <c r="DW1189" s="70"/>
      <c r="DX1189" s="70"/>
      <c r="DY1189" s="70"/>
      <c r="DZ1189" s="70"/>
      <c r="EA1189" s="70"/>
    </row>
    <row r="1190" spans="18:131" x14ac:dyDescent="0.25">
      <c r="R1190" s="70"/>
      <c r="S1190" s="70"/>
      <c r="T1190" s="99" t="s">
        <v>2519</v>
      </c>
      <c r="U1190" s="146" t="s">
        <v>2520</v>
      </c>
      <c r="V1190" s="70"/>
      <c r="W1190" s="70"/>
      <c r="X1190" s="70"/>
      <c r="Y1190" s="70"/>
      <c r="AG1190" s="135"/>
      <c r="AH1190" s="70"/>
      <c r="AI1190" s="99"/>
      <c r="AJ1190" s="70"/>
      <c r="AK1190" s="70"/>
      <c r="AL1190" s="70"/>
      <c r="AM1190" s="70"/>
      <c r="AN1190" s="70"/>
      <c r="AO1190" s="70"/>
      <c r="AP1190" s="70"/>
      <c r="AQ1190" s="70"/>
      <c r="AR1190" s="70"/>
      <c r="AS1190" s="70"/>
      <c r="AT1190" s="70"/>
      <c r="AU1190" s="70"/>
      <c r="AV1190" s="70"/>
      <c r="AW1190" s="70"/>
      <c r="AX1190" s="70"/>
      <c r="AY1190" s="70"/>
      <c r="AZ1190" s="70"/>
      <c r="BA1190" s="70"/>
      <c r="BB1190" s="70"/>
      <c r="BC1190" s="70"/>
      <c r="BD1190" s="70"/>
      <c r="BE1190" s="70" t="str">
        <f t="shared" si="881"/>
        <v/>
      </c>
      <c r="BF1190" s="70">
        <v>378</v>
      </c>
      <c r="BG1190" s="70"/>
      <c r="BH1190" s="70"/>
      <c r="BI1190" s="70"/>
      <c r="BJ1190" s="70"/>
      <c r="BK1190" s="70"/>
      <c r="BL1190" s="70"/>
      <c r="BM1190" s="70"/>
      <c r="BN1190" s="70"/>
      <c r="BO1190" s="70"/>
      <c r="BP1190" s="70"/>
      <c r="BQ1190" s="70"/>
      <c r="BR1190" s="70"/>
      <c r="BS1190" s="70"/>
      <c r="BT1190" s="70"/>
      <c r="BU1190" s="70"/>
      <c r="CT1190" s="70"/>
      <c r="CU1190" s="70">
        <f t="shared" si="886"/>
        <v>0</v>
      </c>
      <c r="CV1190" s="70">
        <f t="shared" si="887"/>
        <v>0</v>
      </c>
      <c r="CW1190" s="70"/>
      <c r="CX1190" s="70"/>
      <c r="CY1190" s="70"/>
      <c r="CZ1190" s="70" t="e">
        <f t="shared" si="884"/>
        <v>#VALUE!</v>
      </c>
      <c r="DA1190" s="70" t="e">
        <f t="shared" si="885"/>
        <v>#VALUE!</v>
      </c>
      <c r="DB1190" s="70"/>
      <c r="DC1190" s="70"/>
      <c r="DD1190" s="70"/>
      <c r="DE1190" s="70"/>
      <c r="DF1190" s="70"/>
      <c r="DG1190" s="70"/>
      <c r="DH1190" s="70"/>
      <c r="DI1190" s="70"/>
      <c r="DJ1190" s="70"/>
      <c r="DK1190" s="70"/>
      <c r="DL1190" s="70"/>
      <c r="DM1190" s="70"/>
      <c r="DN1190" s="70"/>
      <c r="DO1190" s="70"/>
      <c r="DP1190" s="70"/>
      <c r="DQ1190" s="70"/>
      <c r="DR1190" s="70"/>
      <c r="DS1190" s="70"/>
      <c r="DT1190" s="70">
        <f t="shared" si="882"/>
        <v>0</v>
      </c>
      <c r="DU1190" s="70">
        <f t="shared" si="883"/>
        <v>0</v>
      </c>
      <c r="DV1190" s="70"/>
      <c r="DW1190" s="70"/>
      <c r="DX1190" s="70"/>
      <c r="DY1190" s="70"/>
      <c r="DZ1190" s="70"/>
      <c r="EA1190" s="70"/>
    </row>
    <row r="1191" spans="18:131" x14ac:dyDescent="0.25">
      <c r="R1191" s="70"/>
      <c r="S1191" s="70"/>
      <c r="T1191" s="99" t="s">
        <v>2521</v>
      </c>
      <c r="U1191" s="146" t="s">
        <v>2522</v>
      </c>
      <c r="V1191" s="70"/>
      <c r="W1191" s="70"/>
      <c r="X1191" s="70"/>
      <c r="Y1191" s="70"/>
      <c r="AG1191" s="135"/>
      <c r="AH1191" s="70"/>
      <c r="AI1191" s="99"/>
      <c r="AJ1191" s="70"/>
      <c r="AK1191" s="70"/>
      <c r="AL1191" s="70"/>
      <c r="AM1191" s="70"/>
      <c r="AN1191" s="70"/>
      <c r="AO1191" s="70"/>
      <c r="AP1191" s="70"/>
      <c r="AQ1191" s="70"/>
      <c r="AR1191" s="70"/>
      <c r="AS1191" s="70"/>
      <c r="AT1191" s="70"/>
      <c r="AU1191" s="70"/>
      <c r="AV1191" s="70"/>
      <c r="AW1191" s="70"/>
      <c r="AX1191" s="70"/>
      <c r="AY1191" s="70"/>
      <c r="AZ1191" s="70"/>
      <c r="BA1191" s="70"/>
      <c r="BB1191" s="70"/>
      <c r="BC1191" s="70"/>
      <c r="BD1191" s="70"/>
      <c r="BE1191" s="70" t="str">
        <f t="shared" si="881"/>
        <v/>
      </c>
      <c r="BF1191" s="70">
        <v>379</v>
      </c>
      <c r="BG1191" s="70"/>
      <c r="BH1191" s="70"/>
      <c r="BI1191" s="70"/>
      <c r="BJ1191" s="70"/>
      <c r="BK1191" s="70"/>
      <c r="BL1191" s="70"/>
      <c r="BM1191" s="70"/>
      <c r="BN1191" s="70"/>
      <c r="BO1191" s="70"/>
      <c r="BP1191" s="70"/>
      <c r="BQ1191" s="70"/>
      <c r="BR1191" s="70"/>
      <c r="BS1191" s="70"/>
      <c r="BT1191" s="70"/>
      <c r="BU1191" s="70"/>
      <c r="CT1191" s="70"/>
      <c r="CU1191" s="70">
        <f t="shared" si="886"/>
        <v>0</v>
      </c>
      <c r="CV1191" s="70">
        <f t="shared" si="887"/>
        <v>0</v>
      </c>
      <c r="CW1191" s="70"/>
      <c r="CX1191" s="70"/>
      <c r="CY1191" s="70"/>
      <c r="CZ1191" s="70" t="e">
        <f t="shared" si="884"/>
        <v>#VALUE!</v>
      </c>
      <c r="DA1191" s="70" t="e">
        <f t="shared" si="885"/>
        <v>#VALUE!</v>
      </c>
      <c r="DB1191" s="70"/>
      <c r="DC1191" s="70"/>
      <c r="DD1191" s="70"/>
      <c r="DE1191" s="70"/>
      <c r="DF1191" s="70"/>
      <c r="DG1191" s="70"/>
      <c r="DH1191" s="70"/>
      <c r="DI1191" s="70"/>
      <c r="DJ1191" s="70"/>
      <c r="DK1191" s="70"/>
      <c r="DL1191" s="70"/>
      <c r="DM1191" s="70"/>
      <c r="DN1191" s="70"/>
      <c r="DO1191" s="70"/>
      <c r="DP1191" s="70"/>
      <c r="DQ1191" s="70"/>
      <c r="DR1191" s="70"/>
      <c r="DS1191" s="70"/>
      <c r="DT1191" s="70">
        <f t="shared" si="882"/>
        <v>0</v>
      </c>
      <c r="DU1191" s="70">
        <f t="shared" si="883"/>
        <v>0</v>
      </c>
      <c r="DV1191" s="70"/>
      <c r="DW1191" s="70"/>
      <c r="DX1191" s="70"/>
      <c r="DY1191" s="70"/>
      <c r="DZ1191" s="70"/>
      <c r="EA1191" s="70"/>
    </row>
    <row r="1192" spans="18:131" x14ac:dyDescent="0.25">
      <c r="R1192" s="70"/>
      <c r="S1192" s="70"/>
      <c r="T1192" s="99" t="s">
        <v>2523</v>
      </c>
      <c r="U1192" s="146" t="s">
        <v>2524</v>
      </c>
      <c r="V1192" s="70"/>
      <c r="W1192" s="70"/>
      <c r="X1192" s="70"/>
      <c r="Y1192" s="70"/>
      <c r="AG1192" s="135"/>
      <c r="AH1192" s="70"/>
      <c r="AI1192" s="99"/>
      <c r="AJ1192" s="70"/>
      <c r="AK1192" s="70"/>
      <c r="AL1192" s="70"/>
      <c r="AM1192" s="70"/>
      <c r="AN1192" s="70"/>
      <c r="AO1192" s="70"/>
      <c r="AP1192" s="70"/>
      <c r="AQ1192" s="70"/>
      <c r="AR1192" s="70"/>
      <c r="AS1192" s="70"/>
      <c r="AT1192" s="70"/>
      <c r="AU1192" s="70"/>
      <c r="AV1192" s="70"/>
      <c r="AW1192" s="70"/>
      <c r="AX1192" s="70"/>
      <c r="AY1192" s="70"/>
      <c r="AZ1192" s="70"/>
      <c r="BA1192" s="70"/>
      <c r="BB1192" s="70"/>
      <c r="BC1192" s="70"/>
      <c r="BD1192" s="70"/>
      <c r="BE1192" s="70" t="str">
        <f t="shared" si="881"/>
        <v/>
      </c>
      <c r="BF1192" s="70">
        <v>380</v>
      </c>
      <c r="BG1192" s="70"/>
      <c r="BH1192" s="70"/>
      <c r="BI1192" s="70"/>
      <c r="BJ1192" s="70"/>
      <c r="BK1192" s="70"/>
      <c r="BL1192" s="70"/>
      <c r="BM1192" s="70"/>
      <c r="BN1192" s="70"/>
      <c r="BO1192" s="70"/>
      <c r="BP1192" s="70"/>
      <c r="BQ1192" s="70"/>
      <c r="BR1192" s="70"/>
      <c r="BS1192" s="70"/>
      <c r="BT1192" s="70"/>
      <c r="BU1192" s="70"/>
      <c r="CT1192" s="70"/>
      <c r="CU1192" s="70">
        <f t="shared" si="886"/>
        <v>0</v>
      </c>
      <c r="CV1192" s="70">
        <f t="shared" si="887"/>
        <v>0</v>
      </c>
      <c r="CW1192" s="70"/>
      <c r="CX1192" s="70"/>
      <c r="CY1192" s="70"/>
      <c r="CZ1192" s="70" t="e">
        <f t="shared" si="884"/>
        <v>#VALUE!</v>
      </c>
      <c r="DA1192" s="70" t="e">
        <f t="shared" si="885"/>
        <v>#VALUE!</v>
      </c>
      <c r="DB1192" s="70"/>
      <c r="DC1192" s="70"/>
      <c r="DD1192" s="70"/>
      <c r="DE1192" s="70"/>
      <c r="DF1192" s="70"/>
      <c r="DG1192" s="70"/>
      <c r="DH1192" s="70"/>
      <c r="DI1192" s="70"/>
      <c r="DJ1192" s="70"/>
      <c r="DK1192" s="70"/>
      <c r="DL1192" s="70"/>
      <c r="DM1192" s="70"/>
      <c r="DN1192" s="70"/>
      <c r="DO1192" s="70"/>
      <c r="DP1192" s="70"/>
      <c r="DQ1192" s="70"/>
      <c r="DR1192" s="70"/>
      <c r="DS1192" s="70"/>
      <c r="DT1192" s="70">
        <f t="shared" si="882"/>
        <v>0</v>
      </c>
      <c r="DU1192" s="70">
        <f t="shared" si="883"/>
        <v>0</v>
      </c>
      <c r="DV1192" s="70"/>
      <c r="DW1192" s="70"/>
      <c r="DX1192" s="70"/>
      <c r="DY1192" s="70"/>
      <c r="DZ1192" s="70"/>
      <c r="EA1192" s="70"/>
    </row>
    <row r="1193" spans="18:131" x14ac:dyDescent="0.25">
      <c r="R1193" s="70"/>
      <c r="S1193" s="70"/>
      <c r="T1193" s="99" t="s">
        <v>2525</v>
      </c>
      <c r="U1193" s="146" t="s">
        <v>2526</v>
      </c>
      <c r="V1193" s="70"/>
      <c r="W1193" s="70"/>
      <c r="X1193" s="70"/>
      <c r="Y1193" s="70"/>
      <c r="AG1193" s="135"/>
      <c r="AH1193" s="70"/>
      <c r="AI1193" s="99"/>
      <c r="AJ1193" s="70"/>
      <c r="AK1193" s="70"/>
      <c r="AL1193" s="70"/>
      <c r="AM1193" s="70"/>
      <c r="AN1193" s="70"/>
      <c r="AO1193" s="70"/>
      <c r="AP1193" s="70"/>
      <c r="AQ1193" s="70"/>
      <c r="AR1193" s="70"/>
      <c r="AS1193" s="70"/>
      <c r="AT1193" s="70"/>
      <c r="AU1193" s="70"/>
      <c r="AV1193" s="70"/>
      <c r="AW1193" s="70"/>
      <c r="AX1193" s="70"/>
      <c r="AY1193" s="70"/>
      <c r="AZ1193" s="70"/>
      <c r="BA1193" s="70"/>
      <c r="BB1193" s="70"/>
      <c r="BC1193" s="70"/>
      <c r="BD1193" s="70"/>
      <c r="BE1193" s="70" t="str">
        <f t="shared" si="881"/>
        <v/>
      </c>
      <c r="BF1193" s="70">
        <v>381</v>
      </c>
      <c r="BG1193" s="70"/>
      <c r="BH1193" s="70"/>
      <c r="BI1193" s="70"/>
      <c r="BJ1193" s="70"/>
      <c r="BK1193" s="70"/>
      <c r="BL1193" s="70"/>
      <c r="BM1193" s="70"/>
      <c r="BN1193" s="70"/>
      <c r="BO1193" s="70"/>
      <c r="BP1193" s="70"/>
      <c r="BQ1193" s="70"/>
      <c r="BR1193" s="70"/>
      <c r="BS1193" s="70"/>
      <c r="BT1193" s="70"/>
      <c r="BU1193" s="70"/>
      <c r="CT1193" s="70"/>
      <c r="CU1193" s="70">
        <f t="shared" si="886"/>
        <v>0</v>
      </c>
      <c r="CV1193" s="70">
        <f t="shared" si="887"/>
        <v>0</v>
      </c>
      <c r="CW1193" s="70"/>
      <c r="CX1193" s="70"/>
      <c r="CY1193" s="70"/>
      <c r="CZ1193" s="70" t="e">
        <f t="shared" si="884"/>
        <v>#VALUE!</v>
      </c>
      <c r="DA1193" s="70" t="e">
        <f t="shared" si="885"/>
        <v>#VALUE!</v>
      </c>
      <c r="DB1193" s="70"/>
      <c r="DC1193" s="70"/>
      <c r="DD1193" s="70"/>
      <c r="DE1193" s="70"/>
      <c r="DF1193" s="70"/>
      <c r="DG1193" s="70"/>
      <c r="DH1193" s="70"/>
      <c r="DI1193" s="70"/>
      <c r="DJ1193" s="70"/>
      <c r="DK1193" s="70"/>
      <c r="DL1193" s="70"/>
      <c r="DM1193" s="70"/>
      <c r="DN1193" s="70"/>
      <c r="DO1193" s="70"/>
      <c r="DP1193" s="70"/>
      <c r="DQ1193" s="70"/>
      <c r="DR1193" s="70"/>
      <c r="DS1193" s="70"/>
      <c r="DT1193" s="70">
        <f t="shared" si="882"/>
        <v>0</v>
      </c>
      <c r="DU1193" s="70">
        <f t="shared" si="883"/>
        <v>0</v>
      </c>
      <c r="DV1193" s="70"/>
      <c r="DW1193" s="70"/>
      <c r="DX1193" s="70"/>
      <c r="DY1193" s="70"/>
      <c r="DZ1193" s="70"/>
      <c r="EA1193" s="70"/>
    </row>
    <row r="1194" spans="18:131" x14ac:dyDescent="0.25">
      <c r="R1194" s="70"/>
      <c r="S1194" s="70"/>
      <c r="T1194" s="99" t="s">
        <v>2527</v>
      </c>
      <c r="U1194" s="146" t="s">
        <v>2528</v>
      </c>
      <c r="V1194" s="70"/>
      <c r="W1194" s="70"/>
      <c r="X1194" s="70"/>
      <c r="Y1194" s="70"/>
      <c r="AG1194" s="135"/>
      <c r="AH1194" s="70"/>
      <c r="AI1194" s="99"/>
      <c r="AJ1194" s="70"/>
      <c r="AK1194" s="70"/>
      <c r="AL1194" s="70"/>
      <c r="AM1194" s="70"/>
      <c r="AN1194" s="70"/>
      <c r="AO1194" s="70"/>
      <c r="AP1194" s="70"/>
      <c r="AQ1194" s="70"/>
      <c r="AR1194" s="70"/>
      <c r="AS1194" s="70"/>
      <c r="AT1194" s="70"/>
      <c r="AU1194" s="70"/>
      <c r="AV1194" s="70"/>
      <c r="AW1194" s="70"/>
      <c r="AX1194" s="70"/>
      <c r="AY1194" s="70"/>
      <c r="AZ1194" s="70"/>
      <c r="BA1194" s="70"/>
      <c r="BB1194" s="70"/>
      <c r="BC1194" s="70"/>
      <c r="BD1194" s="70"/>
      <c r="BE1194" s="70" t="str">
        <f t="shared" si="881"/>
        <v/>
      </c>
      <c r="BF1194" s="70">
        <v>382</v>
      </c>
      <c r="BG1194" s="70"/>
      <c r="BH1194" s="70"/>
      <c r="BI1194" s="70"/>
      <c r="BJ1194" s="70"/>
      <c r="BK1194" s="70"/>
      <c r="BL1194" s="70"/>
      <c r="BM1194" s="70"/>
      <c r="BN1194" s="70"/>
      <c r="BO1194" s="70"/>
      <c r="BP1194" s="70"/>
      <c r="BQ1194" s="70"/>
      <c r="BR1194" s="70"/>
      <c r="BS1194" s="70"/>
      <c r="BT1194" s="70"/>
      <c r="BU1194" s="70"/>
      <c r="CT1194" s="70"/>
      <c r="CU1194" s="70">
        <f t="shared" si="886"/>
        <v>0</v>
      </c>
      <c r="CV1194" s="70">
        <f t="shared" si="887"/>
        <v>0</v>
      </c>
      <c r="CW1194" s="70"/>
      <c r="CX1194" s="70"/>
      <c r="CY1194" s="70"/>
      <c r="CZ1194" s="70" t="e">
        <f t="shared" si="884"/>
        <v>#VALUE!</v>
      </c>
      <c r="DA1194" s="70" t="e">
        <f t="shared" si="885"/>
        <v>#VALUE!</v>
      </c>
      <c r="DB1194" s="70"/>
      <c r="DC1194" s="70"/>
      <c r="DD1194" s="70"/>
      <c r="DE1194" s="70"/>
      <c r="DF1194" s="70"/>
      <c r="DG1194" s="70"/>
      <c r="DH1194" s="70"/>
      <c r="DI1194" s="70"/>
      <c r="DJ1194" s="70"/>
      <c r="DK1194" s="70"/>
      <c r="DL1194" s="70"/>
      <c r="DM1194" s="70"/>
      <c r="DN1194" s="70"/>
      <c r="DO1194" s="70"/>
      <c r="DP1194" s="70"/>
      <c r="DQ1194" s="70"/>
      <c r="DR1194" s="70"/>
      <c r="DS1194" s="70"/>
      <c r="DT1194" s="70">
        <f t="shared" si="882"/>
        <v>0</v>
      </c>
      <c r="DU1194" s="70">
        <f t="shared" si="883"/>
        <v>0</v>
      </c>
      <c r="DV1194" s="70"/>
      <c r="DW1194" s="70"/>
      <c r="DX1194" s="70"/>
      <c r="DY1194" s="70"/>
      <c r="DZ1194" s="70"/>
      <c r="EA1194" s="70"/>
    </row>
    <row r="1195" spans="18:131" x14ac:dyDescent="0.25">
      <c r="R1195" s="70"/>
      <c r="S1195" s="70"/>
      <c r="T1195" s="99" t="s">
        <v>2529</v>
      </c>
      <c r="U1195" s="146" t="s">
        <v>2530</v>
      </c>
      <c r="V1195" s="70"/>
      <c r="W1195" s="70"/>
      <c r="X1195" s="70"/>
      <c r="Y1195" s="70"/>
      <c r="AG1195" s="135"/>
      <c r="AH1195" s="70"/>
      <c r="AI1195" s="99"/>
      <c r="AJ1195" s="70"/>
      <c r="AK1195" s="70"/>
      <c r="AL1195" s="70"/>
      <c r="AM1195" s="70"/>
      <c r="AN1195" s="70"/>
      <c r="AO1195" s="70"/>
      <c r="AP1195" s="70"/>
      <c r="AQ1195" s="70"/>
      <c r="AR1195" s="70"/>
      <c r="AS1195" s="70"/>
      <c r="AT1195" s="70"/>
      <c r="AU1195" s="70"/>
      <c r="AV1195" s="70"/>
      <c r="AW1195" s="70"/>
      <c r="AX1195" s="70"/>
      <c r="AY1195" s="70"/>
      <c r="AZ1195" s="70"/>
      <c r="BA1195" s="70"/>
      <c r="BB1195" s="70"/>
      <c r="BC1195" s="70"/>
      <c r="BD1195" s="70"/>
      <c r="BE1195" s="70" t="str">
        <f t="shared" si="881"/>
        <v/>
      </c>
      <c r="BF1195" s="70">
        <v>383</v>
      </c>
      <c r="BG1195" s="70"/>
      <c r="BH1195" s="70"/>
      <c r="BI1195" s="70"/>
      <c r="BJ1195" s="70"/>
      <c r="BK1195" s="70"/>
      <c r="BL1195" s="70"/>
      <c r="BM1195" s="70"/>
      <c r="BN1195" s="70"/>
      <c r="BO1195" s="70"/>
      <c r="BP1195" s="70"/>
      <c r="BQ1195" s="70"/>
      <c r="BR1195" s="70"/>
      <c r="BS1195" s="70"/>
      <c r="BT1195" s="70"/>
      <c r="BU1195" s="70"/>
      <c r="CT1195" s="70"/>
      <c r="CU1195" s="70">
        <f t="shared" si="886"/>
        <v>0</v>
      </c>
      <c r="CV1195" s="70">
        <f t="shared" si="887"/>
        <v>0</v>
      </c>
      <c r="CW1195" s="70"/>
      <c r="CX1195" s="70"/>
      <c r="CY1195" s="70"/>
      <c r="CZ1195" s="70" t="e">
        <f t="shared" si="884"/>
        <v>#VALUE!</v>
      </c>
      <c r="DA1195" s="70" t="e">
        <f t="shared" si="885"/>
        <v>#VALUE!</v>
      </c>
      <c r="DB1195" s="70"/>
      <c r="DC1195" s="70"/>
      <c r="DD1195" s="70"/>
      <c r="DE1195" s="70"/>
      <c r="DF1195" s="70"/>
      <c r="DG1195" s="70"/>
      <c r="DH1195" s="70"/>
      <c r="DI1195" s="70"/>
      <c r="DJ1195" s="70"/>
      <c r="DK1195" s="70"/>
      <c r="DL1195" s="70"/>
      <c r="DM1195" s="70"/>
      <c r="DN1195" s="70"/>
      <c r="DO1195" s="70"/>
      <c r="DP1195" s="70"/>
      <c r="DQ1195" s="70"/>
      <c r="DR1195" s="70"/>
      <c r="DS1195" s="70"/>
      <c r="DT1195" s="70">
        <f t="shared" si="882"/>
        <v>0</v>
      </c>
      <c r="DU1195" s="70">
        <f t="shared" si="883"/>
        <v>0</v>
      </c>
      <c r="DV1195" s="70"/>
      <c r="DW1195" s="70"/>
      <c r="DX1195" s="70"/>
      <c r="DY1195" s="70"/>
      <c r="DZ1195" s="70"/>
      <c r="EA1195" s="70"/>
    </row>
    <row r="1196" spans="18:131" x14ac:dyDescent="0.25">
      <c r="R1196" s="70"/>
      <c r="S1196" s="70"/>
      <c r="T1196" s="99" t="s">
        <v>2531</v>
      </c>
      <c r="U1196" s="146" t="s">
        <v>2532</v>
      </c>
      <c r="V1196" s="70"/>
      <c r="W1196" s="70"/>
      <c r="X1196" s="70"/>
      <c r="Y1196" s="70"/>
      <c r="AG1196" s="135"/>
      <c r="AH1196" s="70"/>
      <c r="AI1196" s="99"/>
      <c r="AJ1196" s="70"/>
      <c r="AK1196" s="70"/>
      <c r="AL1196" s="70"/>
      <c r="AM1196" s="70"/>
      <c r="AN1196" s="70"/>
      <c r="AO1196" s="70"/>
      <c r="AP1196" s="70"/>
      <c r="AQ1196" s="70"/>
      <c r="AR1196" s="70"/>
      <c r="AS1196" s="70"/>
      <c r="AT1196" s="70"/>
      <c r="AU1196" s="70"/>
      <c r="AV1196" s="70"/>
      <c r="AW1196" s="70"/>
      <c r="AX1196" s="70"/>
      <c r="AY1196" s="70"/>
      <c r="AZ1196" s="70"/>
      <c r="BA1196" s="70"/>
      <c r="BB1196" s="70"/>
      <c r="BC1196" s="70"/>
      <c r="BD1196" s="70"/>
      <c r="BE1196" s="70" t="str">
        <f t="shared" si="881"/>
        <v/>
      </c>
      <c r="BF1196" s="70">
        <v>384</v>
      </c>
      <c r="BG1196" s="70"/>
      <c r="BH1196" s="70"/>
      <c r="BI1196" s="70"/>
      <c r="BJ1196" s="70"/>
      <c r="BK1196" s="70"/>
      <c r="BL1196" s="70"/>
      <c r="BM1196" s="70"/>
      <c r="BN1196" s="70"/>
      <c r="BO1196" s="70"/>
      <c r="BP1196" s="70"/>
      <c r="BQ1196" s="70"/>
      <c r="BR1196" s="70"/>
      <c r="BS1196" s="70"/>
      <c r="BT1196" s="70"/>
      <c r="BU1196" s="70"/>
      <c r="CT1196" s="70"/>
      <c r="CU1196" s="70">
        <f t="shared" si="886"/>
        <v>0</v>
      </c>
      <c r="CV1196" s="70">
        <f t="shared" si="887"/>
        <v>0</v>
      </c>
      <c r="CW1196" s="70"/>
      <c r="CX1196" s="70"/>
      <c r="CY1196" s="70"/>
      <c r="CZ1196" s="70" t="e">
        <f t="shared" si="884"/>
        <v>#VALUE!</v>
      </c>
      <c r="DA1196" s="70" t="e">
        <f t="shared" si="885"/>
        <v>#VALUE!</v>
      </c>
      <c r="DB1196" s="70"/>
      <c r="DC1196" s="70"/>
      <c r="DD1196" s="70"/>
      <c r="DE1196" s="70"/>
      <c r="DF1196" s="70"/>
      <c r="DG1196" s="70"/>
      <c r="DH1196" s="70"/>
      <c r="DI1196" s="70"/>
      <c r="DJ1196" s="70"/>
      <c r="DK1196" s="70"/>
      <c r="DL1196" s="70"/>
      <c r="DM1196" s="70"/>
      <c r="DN1196" s="70"/>
      <c r="DO1196" s="70"/>
      <c r="DP1196" s="70"/>
      <c r="DQ1196" s="70"/>
      <c r="DR1196" s="70"/>
      <c r="DS1196" s="70"/>
      <c r="DT1196" s="70">
        <f t="shared" si="882"/>
        <v>0</v>
      </c>
      <c r="DU1196" s="70">
        <f t="shared" si="883"/>
        <v>0</v>
      </c>
      <c r="DV1196" s="70"/>
      <c r="DW1196" s="70"/>
      <c r="DX1196" s="70"/>
      <c r="DY1196" s="70"/>
      <c r="DZ1196" s="70"/>
      <c r="EA1196" s="70"/>
    </row>
    <row r="1197" spans="18:131" x14ac:dyDescent="0.25">
      <c r="R1197" s="70"/>
      <c r="S1197" s="70"/>
      <c r="T1197" s="99" t="s">
        <v>2533</v>
      </c>
      <c r="U1197" s="146" t="s">
        <v>2534</v>
      </c>
      <c r="V1197" s="70"/>
      <c r="W1197" s="70"/>
      <c r="X1197" s="70"/>
      <c r="Y1197" s="70"/>
      <c r="AG1197" s="135"/>
      <c r="AH1197" s="70"/>
      <c r="AI1197" s="99"/>
      <c r="AJ1197" s="70"/>
      <c r="AK1197" s="70"/>
      <c r="AL1197" s="70"/>
      <c r="AM1197" s="70"/>
      <c r="AN1197" s="70"/>
      <c r="AO1197" s="70"/>
      <c r="AP1197" s="70"/>
      <c r="AQ1197" s="70"/>
      <c r="AR1197" s="70"/>
      <c r="AS1197" s="70"/>
      <c r="AT1197" s="70"/>
      <c r="AU1197" s="70"/>
      <c r="AV1197" s="70"/>
      <c r="AW1197" s="70"/>
      <c r="AX1197" s="70"/>
      <c r="AY1197" s="70"/>
      <c r="AZ1197" s="70"/>
      <c r="BA1197" s="70"/>
      <c r="BB1197" s="70"/>
      <c r="BC1197" s="70"/>
      <c r="BD1197" s="70"/>
      <c r="BE1197" s="70" t="str">
        <f t="shared" ref="BE1197:BE1260" si="888">IF(ISERR(LEFT(F396,SEARCH("/",F396,1)-1)),"",LEFT(F396,SEARCH("/",F396,1)-1))</f>
        <v/>
      </c>
      <c r="BF1197" s="70">
        <v>385</v>
      </c>
      <c r="BG1197" s="70"/>
      <c r="BH1197" s="70"/>
      <c r="BI1197" s="70"/>
      <c r="BJ1197" s="70"/>
      <c r="BK1197" s="70"/>
      <c r="BL1197" s="70"/>
      <c r="BM1197" s="70"/>
      <c r="BN1197" s="70"/>
      <c r="BO1197" s="70"/>
      <c r="BP1197" s="70"/>
      <c r="BQ1197" s="70"/>
      <c r="BR1197" s="70"/>
      <c r="BS1197" s="70"/>
      <c r="BT1197" s="70"/>
      <c r="BU1197" s="70"/>
      <c r="CT1197" s="70"/>
      <c r="CU1197" s="70">
        <f t="shared" si="886"/>
        <v>0</v>
      </c>
      <c r="CV1197" s="70">
        <f t="shared" si="887"/>
        <v>0</v>
      </c>
      <c r="CW1197" s="70"/>
      <c r="CX1197" s="70"/>
      <c r="CY1197" s="70"/>
      <c r="CZ1197" s="70" t="e">
        <f t="shared" si="884"/>
        <v>#VALUE!</v>
      </c>
      <c r="DA1197" s="70" t="e">
        <f t="shared" si="885"/>
        <v>#VALUE!</v>
      </c>
      <c r="DB1197" s="70"/>
      <c r="DC1197" s="70"/>
      <c r="DD1197" s="70"/>
      <c r="DE1197" s="70"/>
      <c r="DF1197" s="70"/>
      <c r="DG1197" s="70"/>
      <c r="DH1197" s="70"/>
      <c r="DI1197" s="70"/>
      <c r="DJ1197" s="70"/>
      <c r="DK1197" s="70"/>
      <c r="DL1197" s="70"/>
      <c r="DM1197" s="70"/>
      <c r="DN1197" s="70"/>
      <c r="DO1197" s="70"/>
      <c r="DP1197" s="70"/>
      <c r="DQ1197" s="70"/>
      <c r="DR1197" s="70"/>
      <c r="DS1197" s="70"/>
      <c r="DT1197" s="70">
        <f t="shared" si="882"/>
        <v>0</v>
      </c>
      <c r="DU1197" s="70">
        <f t="shared" si="883"/>
        <v>0</v>
      </c>
      <c r="DV1197" s="70"/>
      <c r="DW1197" s="70"/>
      <c r="DX1197" s="70"/>
      <c r="DY1197" s="70"/>
      <c r="DZ1197" s="70"/>
      <c r="EA1197" s="70"/>
    </row>
    <row r="1198" spans="18:131" x14ac:dyDescent="0.25">
      <c r="R1198" s="70"/>
      <c r="S1198" s="70"/>
      <c r="T1198" s="99" t="s">
        <v>2535</v>
      </c>
      <c r="U1198" s="146" t="s">
        <v>2536</v>
      </c>
      <c r="V1198" s="70"/>
      <c r="W1198" s="70"/>
      <c r="X1198" s="70"/>
      <c r="Y1198" s="70"/>
      <c r="AG1198" s="135"/>
      <c r="AH1198" s="70"/>
      <c r="AI1198" s="99"/>
      <c r="AJ1198" s="70"/>
      <c r="AK1198" s="70"/>
      <c r="AL1198" s="70"/>
      <c r="AM1198" s="70"/>
      <c r="AN1198" s="70"/>
      <c r="AO1198" s="70"/>
      <c r="AP1198" s="70"/>
      <c r="AQ1198" s="70"/>
      <c r="AR1198" s="70"/>
      <c r="AS1198" s="70"/>
      <c r="AT1198" s="70"/>
      <c r="AU1198" s="70"/>
      <c r="AV1198" s="70"/>
      <c r="AW1198" s="70"/>
      <c r="AX1198" s="70"/>
      <c r="AY1198" s="70"/>
      <c r="AZ1198" s="70"/>
      <c r="BA1198" s="70"/>
      <c r="BB1198" s="70"/>
      <c r="BC1198" s="70"/>
      <c r="BD1198" s="70"/>
      <c r="BE1198" s="70" t="str">
        <f t="shared" si="888"/>
        <v/>
      </c>
      <c r="BF1198" s="70">
        <v>386</v>
      </c>
      <c r="BG1198" s="70"/>
      <c r="BH1198" s="70"/>
      <c r="BI1198" s="70"/>
      <c r="BJ1198" s="70"/>
      <c r="BK1198" s="70"/>
      <c r="BL1198" s="70"/>
      <c r="BM1198" s="70"/>
      <c r="BN1198" s="70"/>
      <c r="BO1198" s="70"/>
      <c r="BP1198" s="70"/>
      <c r="BQ1198" s="70"/>
      <c r="BR1198" s="70"/>
      <c r="BS1198" s="70"/>
      <c r="BT1198" s="70"/>
      <c r="BU1198" s="70"/>
      <c r="CT1198" s="70"/>
      <c r="CU1198" s="70">
        <f t="shared" si="886"/>
        <v>0</v>
      </c>
      <c r="CV1198" s="70">
        <f t="shared" si="887"/>
        <v>0</v>
      </c>
      <c r="CW1198" s="70"/>
      <c r="CX1198" s="70"/>
      <c r="CY1198" s="70"/>
      <c r="CZ1198" s="70" t="e">
        <f t="shared" si="884"/>
        <v>#VALUE!</v>
      </c>
      <c r="DA1198" s="70" t="e">
        <f t="shared" si="885"/>
        <v>#VALUE!</v>
      </c>
      <c r="DB1198" s="70"/>
      <c r="DC1198" s="70"/>
      <c r="DD1198" s="70"/>
      <c r="DE1198" s="70"/>
      <c r="DF1198" s="70"/>
      <c r="DG1198" s="70"/>
      <c r="DH1198" s="70"/>
      <c r="DI1198" s="70"/>
      <c r="DJ1198" s="70"/>
      <c r="DK1198" s="70"/>
      <c r="DL1198" s="70"/>
      <c r="DM1198" s="70"/>
      <c r="DN1198" s="70"/>
      <c r="DO1198" s="70"/>
      <c r="DP1198" s="70"/>
      <c r="DQ1198" s="70"/>
      <c r="DR1198" s="70"/>
      <c r="DS1198" s="70"/>
      <c r="DT1198" s="70">
        <f t="shared" ref="DT1198:DT1261" si="889">IF(LEFT(N397,13)="oui percement",E397&amp;F397,)</f>
        <v>0</v>
      </c>
      <c r="DU1198" s="70">
        <f t="shared" ref="DU1198:DU1261" si="890">IF(RIGHT(N397,5)="appui",E397&amp;F397,)</f>
        <v>0</v>
      </c>
      <c r="DV1198" s="70"/>
      <c r="DW1198" s="70"/>
      <c r="DX1198" s="70"/>
      <c r="DY1198" s="70"/>
      <c r="DZ1198" s="70"/>
      <c r="EA1198" s="70"/>
    </row>
    <row r="1199" spans="18:131" x14ac:dyDescent="0.25">
      <c r="R1199" s="70"/>
      <c r="S1199" s="70"/>
      <c r="T1199" s="99" t="s">
        <v>2537</v>
      </c>
      <c r="U1199" s="146" t="s">
        <v>2538</v>
      </c>
      <c r="V1199" s="70"/>
      <c r="W1199" s="70"/>
      <c r="X1199" s="70"/>
      <c r="Y1199" s="70"/>
      <c r="AG1199" s="135"/>
      <c r="AH1199" s="70"/>
      <c r="AI1199" s="99"/>
      <c r="AJ1199" s="70"/>
      <c r="AK1199" s="70"/>
      <c r="AL1199" s="70"/>
      <c r="AM1199" s="70"/>
      <c r="AN1199" s="70"/>
      <c r="AO1199" s="70"/>
      <c r="AP1199" s="70"/>
      <c r="AQ1199" s="70"/>
      <c r="AR1199" s="70"/>
      <c r="AS1199" s="70"/>
      <c r="AT1199" s="70"/>
      <c r="AU1199" s="70"/>
      <c r="AV1199" s="70"/>
      <c r="AW1199" s="70"/>
      <c r="AX1199" s="70"/>
      <c r="AY1199" s="70"/>
      <c r="AZ1199" s="70"/>
      <c r="BA1199" s="70"/>
      <c r="BB1199" s="70"/>
      <c r="BC1199" s="70"/>
      <c r="BD1199" s="70"/>
      <c r="BE1199" s="70" t="str">
        <f t="shared" si="888"/>
        <v/>
      </c>
      <c r="BF1199" s="70">
        <v>387</v>
      </c>
      <c r="BG1199" s="70"/>
      <c r="BH1199" s="70"/>
      <c r="BI1199" s="70"/>
      <c r="BJ1199" s="70"/>
      <c r="BK1199" s="70"/>
      <c r="BL1199" s="70"/>
      <c r="BM1199" s="70"/>
      <c r="BN1199" s="70"/>
      <c r="BO1199" s="70"/>
      <c r="BP1199" s="70"/>
      <c r="BQ1199" s="70"/>
      <c r="BR1199" s="70"/>
      <c r="BS1199" s="70"/>
      <c r="BT1199" s="70"/>
      <c r="BU1199" s="70"/>
      <c r="CT1199" s="70"/>
      <c r="CU1199" s="70">
        <f t="shared" si="886"/>
        <v>0</v>
      </c>
      <c r="CV1199" s="70">
        <f t="shared" si="887"/>
        <v>0</v>
      </c>
      <c r="CW1199" s="70"/>
      <c r="CX1199" s="70"/>
      <c r="CY1199" s="70"/>
      <c r="CZ1199" s="70" t="e">
        <f t="shared" si="884"/>
        <v>#VALUE!</v>
      </c>
      <c r="DA1199" s="70" t="e">
        <f t="shared" si="885"/>
        <v>#VALUE!</v>
      </c>
      <c r="DB1199" s="70"/>
      <c r="DC1199" s="70"/>
      <c r="DD1199" s="70"/>
      <c r="DE1199" s="70"/>
      <c r="DF1199" s="70"/>
      <c r="DG1199" s="70"/>
      <c r="DH1199" s="70"/>
      <c r="DI1199" s="70"/>
      <c r="DJ1199" s="70"/>
      <c r="DK1199" s="70"/>
      <c r="DL1199" s="70"/>
      <c r="DM1199" s="70"/>
      <c r="DN1199" s="70"/>
      <c r="DO1199" s="70"/>
      <c r="DP1199" s="70"/>
      <c r="DQ1199" s="70"/>
      <c r="DR1199" s="70"/>
      <c r="DS1199" s="70"/>
      <c r="DT1199" s="70">
        <f t="shared" si="889"/>
        <v>0</v>
      </c>
      <c r="DU1199" s="70">
        <f t="shared" si="890"/>
        <v>0</v>
      </c>
      <c r="DV1199" s="70"/>
      <c r="DW1199" s="70"/>
      <c r="DX1199" s="70"/>
      <c r="DY1199" s="70"/>
      <c r="DZ1199" s="70"/>
      <c r="EA1199" s="70"/>
    </row>
    <row r="1200" spans="18:131" x14ac:dyDescent="0.25">
      <c r="R1200" s="70"/>
      <c r="S1200" s="70"/>
      <c r="T1200" s="99" t="s">
        <v>2539</v>
      </c>
      <c r="U1200" s="146" t="s">
        <v>2540</v>
      </c>
      <c r="V1200" s="70"/>
      <c r="W1200" s="70"/>
      <c r="X1200" s="70"/>
      <c r="Y1200" s="70"/>
      <c r="AG1200" s="135"/>
      <c r="AH1200" s="70"/>
      <c r="AI1200" s="99"/>
      <c r="AJ1200" s="70"/>
      <c r="AK1200" s="70"/>
      <c r="AL1200" s="70"/>
      <c r="AM1200" s="70"/>
      <c r="AN1200" s="70"/>
      <c r="AO1200" s="70"/>
      <c r="AP1200" s="70"/>
      <c r="AQ1200" s="70"/>
      <c r="AR1200" s="70"/>
      <c r="AS1200" s="70"/>
      <c r="AT1200" s="70"/>
      <c r="AU1200" s="70"/>
      <c r="AV1200" s="70"/>
      <c r="AW1200" s="70"/>
      <c r="AX1200" s="70"/>
      <c r="AY1200" s="70"/>
      <c r="AZ1200" s="70"/>
      <c r="BA1200" s="70"/>
      <c r="BB1200" s="70"/>
      <c r="BC1200" s="70"/>
      <c r="BD1200" s="70"/>
      <c r="BE1200" s="70" t="str">
        <f t="shared" si="888"/>
        <v/>
      </c>
      <c r="BF1200" s="70">
        <v>388</v>
      </c>
      <c r="BG1200" s="70"/>
      <c r="BH1200" s="70"/>
      <c r="BI1200" s="70"/>
      <c r="BJ1200" s="70"/>
      <c r="BK1200" s="70"/>
      <c r="BL1200" s="70"/>
      <c r="BM1200" s="70"/>
      <c r="BN1200" s="70"/>
      <c r="BO1200" s="70"/>
      <c r="BP1200" s="70"/>
      <c r="BQ1200" s="70"/>
      <c r="BR1200" s="70"/>
      <c r="BS1200" s="70"/>
      <c r="BT1200" s="70"/>
      <c r="BU1200" s="70"/>
      <c r="CT1200" s="70"/>
      <c r="CU1200" s="70">
        <f t="shared" si="886"/>
        <v>0</v>
      </c>
      <c r="CV1200" s="70">
        <f t="shared" si="887"/>
        <v>0</v>
      </c>
      <c r="CW1200" s="70"/>
      <c r="CX1200" s="70"/>
      <c r="CY1200" s="70"/>
      <c r="CZ1200" s="70" t="e">
        <f t="shared" si="884"/>
        <v>#VALUE!</v>
      </c>
      <c r="DA1200" s="70" t="e">
        <f t="shared" si="885"/>
        <v>#VALUE!</v>
      </c>
      <c r="DB1200" s="70"/>
      <c r="DC1200" s="70"/>
      <c r="DD1200" s="70"/>
      <c r="DE1200" s="70"/>
      <c r="DF1200" s="70"/>
      <c r="DG1200" s="70"/>
      <c r="DH1200" s="70"/>
      <c r="DI1200" s="70"/>
      <c r="DJ1200" s="70"/>
      <c r="DK1200" s="70"/>
      <c r="DL1200" s="70"/>
      <c r="DM1200" s="70"/>
      <c r="DN1200" s="70"/>
      <c r="DO1200" s="70"/>
      <c r="DP1200" s="70"/>
      <c r="DQ1200" s="70"/>
      <c r="DR1200" s="70"/>
      <c r="DS1200" s="70"/>
      <c r="DT1200" s="70">
        <f t="shared" si="889"/>
        <v>0</v>
      </c>
      <c r="DU1200" s="70">
        <f t="shared" si="890"/>
        <v>0</v>
      </c>
      <c r="DV1200" s="70"/>
      <c r="DW1200" s="70"/>
      <c r="DX1200" s="70"/>
      <c r="DY1200" s="70"/>
      <c r="DZ1200" s="70"/>
      <c r="EA1200" s="70"/>
    </row>
    <row r="1201" spans="18:131" x14ac:dyDescent="0.25">
      <c r="R1201" s="70"/>
      <c r="S1201" s="70"/>
      <c r="T1201" s="99" t="s">
        <v>2541</v>
      </c>
      <c r="U1201" s="146" t="s">
        <v>2542</v>
      </c>
      <c r="V1201" s="70"/>
      <c r="W1201" s="70"/>
      <c r="X1201" s="70"/>
      <c r="Y1201" s="70"/>
      <c r="AG1201" s="135"/>
      <c r="AH1201" s="70"/>
      <c r="AI1201" s="99"/>
      <c r="AJ1201" s="70"/>
      <c r="AK1201" s="70"/>
      <c r="AL1201" s="70"/>
      <c r="AM1201" s="70"/>
      <c r="AN1201" s="70"/>
      <c r="AO1201" s="70"/>
      <c r="AP1201" s="70"/>
      <c r="AQ1201" s="70"/>
      <c r="AR1201" s="70"/>
      <c r="AS1201" s="70"/>
      <c r="AT1201" s="70"/>
      <c r="AU1201" s="70"/>
      <c r="AV1201" s="70"/>
      <c r="AW1201" s="70"/>
      <c r="AX1201" s="70"/>
      <c r="AY1201" s="70"/>
      <c r="AZ1201" s="70"/>
      <c r="BA1201" s="70"/>
      <c r="BB1201" s="70"/>
      <c r="BC1201" s="70"/>
      <c r="BD1201" s="70"/>
      <c r="BE1201" s="70" t="str">
        <f t="shared" si="888"/>
        <v/>
      </c>
      <c r="BF1201" s="70">
        <v>389</v>
      </c>
      <c r="BG1201" s="70"/>
      <c r="BH1201" s="70"/>
      <c r="BI1201" s="70"/>
      <c r="BJ1201" s="70"/>
      <c r="BK1201" s="70"/>
      <c r="BL1201" s="70"/>
      <c r="BM1201" s="70"/>
      <c r="BN1201" s="70"/>
      <c r="BO1201" s="70"/>
      <c r="BP1201" s="70"/>
      <c r="BQ1201" s="70"/>
      <c r="BR1201" s="70"/>
      <c r="BS1201" s="70"/>
      <c r="BT1201" s="70"/>
      <c r="BU1201" s="70"/>
      <c r="CT1201" s="70"/>
      <c r="CU1201" s="70">
        <f t="shared" si="886"/>
        <v>0</v>
      </c>
      <c r="CV1201" s="70">
        <f t="shared" si="887"/>
        <v>0</v>
      </c>
      <c r="CW1201" s="70"/>
      <c r="CX1201" s="70"/>
      <c r="CY1201" s="70"/>
      <c r="CZ1201" s="70" t="e">
        <f t="shared" si="884"/>
        <v>#VALUE!</v>
      </c>
      <c r="DA1201" s="70" t="e">
        <f t="shared" si="885"/>
        <v>#VALUE!</v>
      </c>
      <c r="DB1201" s="70"/>
      <c r="DC1201" s="70"/>
      <c r="DD1201" s="70"/>
      <c r="DE1201" s="70"/>
      <c r="DF1201" s="70"/>
      <c r="DG1201" s="70"/>
      <c r="DH1201" s="70"/>
      <c r="DI1201" s="70"/>
      <c r="DJ1201" s="70"/>
      <c r="DK1201" s="70"/>
      <c r="DL1201" s="70"/>
      <c r="DM1201" s="70"/>
      <c r="DN1201" s="70"/>
      <c r="DO1201" s="70"/>
      <c r="DP1201" s="70"/>
      <c r="DQ1201" s="70"/>
      <c r="DR1201" s="70"/>
      <c r="DS1201" s="70"/>
      <c r="DT1201" s="70">
        <f t="shared" si="889"/>
        <v>0</v>
      </c>
      <c r="DU1201" s="70">
        <f t="shared" si="890"/>
        <v>0</v>
      </c>
      <c r="DV1201" s="70"/>
      <c r="DW1201" s="70"/>
      <c r="DX1201" s="70"/>
      <c r="DY1201" s="70"/>
      <c r="DZ1201" s="70"/>
      <c r="EA1201" s="70"/>
    </row>
    <row r="1202" spans="18:131" x14ac:dyDescent="0.25">
      <c r="R1202" s="70"/>
      <c r="S1202" s="70"/>
      <c r="T1202" s="99" t="s">
        <v>2543</v>
      </c>
      <c r="U1202" s="146" t="s">
        <v>2544</v>
      </c>
      <c r="V1202" s="70"/>
      <c r="W1202" s="70"/>
      <c r="X1202" s="70"/>
      <c r="Y1202" s="70"/>
      <c r="AG1202" s="135"/>
      <c r="AH1202" s="70"/>
      <c r="AI1202" s="99"/>
      <c r="AJ1202" s="70"/>
      <c r="AK1202" s="70"/>
      <c r="AL1202" s="70"/>
      <c r="AM1202" s="70"/>
      <c r="AN1202" s="70"/>
      <c r="AO1202" s="70"/>
      <c r="AP1202" s="70"/>
      <c r="AQ1202" s="70"/>
      <c r="AR1202" s="70"/>
      <c r="AS1202" s="70"/>
      <c r="AT1202" s="70"/>
      <c r="AU1202" s="70"/>
      <c r="AV1202" s="70"/>
      <c r="AW1202" s="70"/>
      <c r="AX1202" s="70"/>
      <c r="AY1202" s="70"/>
      <c r="AZ1202" s="70"/>
      <c r="BA1202" s="70"/>
      <c r="BB1202" s="70"/>
      <c r="BC1202" s="70"/>
      <c r="BD1202" s="70"/>
      <c r="BE1202" s="70" t="str">
        <f t="shared" si="888"/>
        <v/>
      </c>
      <c r="BF1202" s="70">
        <v>390</v>
      </c>
      <c r="BG1202" s="70"/>
      <c r="BH1202" s="70"/>
      <c r="BI1202" s="70"/>
      <c r="BJ1202" s="70"/>
      <c r="BK1202" s="70"/>
      <c r="BL1202" s="70"/>
      <c r="BM1202" s="70"/>
      <c r="BN1202" s="70"/>
      <c r="BO1202" s="70"/>
      <c r="BP1202" s="70"/>
      <c r="BQ1202" s="70"/>
      <c r="BR1202" s="70"/>
      <c r="BS1202" s="70"/>
      <c r="BT1202" s="70"/>
      <c r="BU1202" s="70"/>
      <c r="CT1202" s="70"/>
      <c r="CU1202" s="70">
        <f t="shared" si="886"/>
        <v>0</v>
      </c>
      <c r="CV1202" s="70">
        <f t="shared" si="887"/>
        <v>0</v>
      </c>
      <c r="CW1202" s="70"/>
      <c r="CX1202" s="70"/>
      <c r="CY1202" s="70"/>
      <c r="CZ1202" s="70" t="e">
        <f t="shared" si="884"/>
        <v>#VALUE!</v>
      </c>
      <c r="DA1202" s="70" t="e">
        <f t="shared" si="885"/>
        <v>#VALUE!</v>
      </c>
      <c r="DB1202" s="70"/>
      <c r="DC1202" s="70"/>
      <c r="DD1202" s="70"/>
      <c r="DE1202" s="70"/>
      <c r="DF1202" s="70"/>
      <c r="DG1202" s="70"/>
      <c r="DH1202" s="70"/>
      <c r="DI1202" s="70"/>
      <c r="DJ1202" s="70"/>
      <c r="DK1202" s="70"/>
      <c r="DL1202" s="70"/>
      <c r="DM1202" s="70"/>
      <c r="DN1202" s="70"/>
      <c r="DO1202" s="70"/>
      <c r="DP1202" s="70"/>
      <c r="DQ1202" s="70"/>
      <c r="DR1202" s="70"/>
      <c r="DS1202" s="70"/>
      <c r="DT1202" s="70">
        <f t="shared" si="889"/>
        <v>0</v>
      </c>
      <c r="DU1202" s="70">
        <f t="shared" si="890"/>
        <v>0</v>
      </c>
      <c r="DV1202" s="70"/>
      <c r="DW1202" s="70"/>
      <c r="DX1202" s="70"/>
      <c r="DY1202" s="70"/>
      <c r="DZ1202" s="70"/>
      <c r="EA1202" s="70"/>
    </row>
    <row r="1203" spans="18:131" x14ac:dyDescent="0.25">
      <c r="R1203" s="70"/>
      <c r="S1203" s="70"/>
      <c r="T1203" s="99" t="s">
        <v>2545</v>
      </c>
      <c r="U1203" s="146" t="s">
        <v>2546</v>
      </c>
      <c r="V1203" s="70"/>
      <c r="W1203" s="70"/>
      <c r="X1203" s="70"/>
      <c r="Y1203" s="70"/>
      <c r="AG1203" s="135"/>
      <c r="AH1203" s="70"/>
      <c r="AI1203" s="99"/>
      <c r="AJ1203" s="70"/>
      <c r="AK1203" s="70"/>
      <c r="AL1203" s="70"/>
      <c r="AM1203" s="70"/>
      <c r="AN1203" s="70"/>
      <c r="AO1203" s="70"/>
      <c r="AP1203" s="70"/>
      <c r="AQ1203" s="70"/>
      <c r="AR1203" s="70"/>
      <c r="AS1203" s="70"/>
      <c r="AT1203" s="70"/>
      <c r="AU1203" s="70"/>
      <c r="AV1203" s="70"/>
      <c r="AW1203" s="70"/>
      <c r="AX1203" s="70"/>
      <c r="AY1203" s="70"/>
      <c r="AZ1203" s="70"/>
      <c r="BA1203" s="70"/>
      <c r="BB1203" s="70"/>
      <c r="BC1203" s="70"/>
      <c r="BD1203" s="70"/>
      <c r="BE1203" s="70" t="str">
        <f t="shared" si="888"/>
        <v/>
      </c>
      <c r="BF1203" s="70">
        <v>391</v>
      </c>
      <c r="BG1203" s="70"/>
      <c r="BH1203" s="70"/>
      <c r="BI1203" s="70"/>
      <c r="BJ1203" s="70"/>
      <c r="BK1203" s="70"/>
      <c r="BL1203" s="70"/>
      <c r="BM1203" s="70"/>
      <c r="BN1203" s="70"/>
      <c r="BO1203" s="70"/>
      <c r="BP1203" s="70"/>
      <c r="BQ1203" s="70"/>
      <c r="BR1203" s="70"/>
      <c r="BS1203" s="70"/>
      <c r="BT1203" s="70"/>
      <c r="BU1203" s="70"/>
      <c r="CT1203" s="70"/>
      <c r="CU1203" s="70">
        <f t="shared" si="886"/>
        <v>0</v>
      </c>
      <c r="CV1203" s="70">
        <f t="shared" si="887"/>
        <v>0</v>
      </c>
      <c r="CW1203" s="70"/>
      <c r="CX1203" s="70"/>
      <c r="CY1203" s="70"/>
      <c r="CZ1203" s="70" t="e">
        <f t="shared" si="884"/>
        <v>#VALUE!</v>
      </c>
      <c r="DA1203" s="70" t="e">
        <f t="shared" si="885"/>
        <v>#VALUE!</v>
      </c>
      <c r="DB1203" s="70"/>
      <c r="DC1203" s="70"/>
      <c r="DD1203" s="70"/>
      <c r="DE1203" s="70"/>
      <c r="DF1203" s="70"/>
      <c r="DG1203" s="70"/>
      <c r="DH1203" s="70"/>
      <c r="DI1203" s="70"/>
      <c r="DJ1203" s="70"/>
      <c r="DK1203" s="70"/>
      <c r="DL1203" s="70"/>
      <c r="DM1203" s="70"/>
      <c r="DN1203" s="70"/>
      <c r="DO1203" s="70"/>
      <c r="DP1203" s="70"/>
      <c r="DQ1203" s="70"/>
      <c r="DR1203" s="70"/>
      <c r="DS1203" s="70"/>
      <c r="DT1203" s="70">
        <f t="shared" si="889"/>
        <v>0</v>
      </c>
      <c r="DU1203" s="70">
        <f t="shared" si="890"/>
        <v>0</v>
      </c>
      <c r="DV1203" s="70"/>
      <c r="DW1203" s="70"/>
      <c r="DX1203" s="70"/>
      <c r="DY1203" s="70"/>
      <c r="DZ1203" s="70"/>
      <c r="EA1203" s="70"/>
    </row>
    <row r="1204" spans="18:131" x14ac:dyDescent="0.25">
      <c r="R1204" s="70"/>
      <c r="S1204" s="70"/>
      <c r="T1204" s="99" t="s">
        <v>2547</v>
      </c>
      <c r="U1204" s="146" t="s">
        <v>2548</v>
      </c>
      <c r="V1204" s="70"/>
      <c r="W1204" s="70"/>
      <c r="X1204" s="70"/>
      <c r="Y1204" s="70"/>
      <c r="AG1204" s="135"/>
      <c r="AH1204" s="70"/>
      <c r="AI1204" s="99"/>
      <c r="AJ1204" s="70"/>
      <c r="AK1204" s="70"/>
      <c r="AL1204" s="70"/>
      <c r="AM1204" s="70"/>
      <c r="AN1204" s="70"/>
      <c r="AO1204" s="70"/>
      <c r="AP1204" s="70"/>
      <c r="AQ1204" s="70"/>
      <c r="AR1204" s="70"/>
      <c r="AS1204" s="70"/>
      <c r="AT1204" s="70"/>
      <c r="AU1204" s="70"/>
      <c r="AV1204" s="70"/>
      <c r="AW1204" s="70"/>
      <c r="AX1204" s="70"/>
      <c r="AY1204" s="70"/>
      <c r="AZ1204" s="70"/>
      <c r="BA1204" s="70"/>
      <c r="BB1204" s="70"/>
      <c r="BC1204" s="70"/>
      <c r="BD1204" s="70"/>
      <c r="BE1204" s="70" t="str">
        <f t="shared" si="888"/>
        <v/>
      </c>
      <c r="BF1204" s="70">
        <v>392</v>
      </c>
      <c r="BG1204" s="70"/>
      <c r="BH1204" s="70"/>
      <c r="BI1204" s="70"/>
      <c r="BJ1204" s="70"/>
      <c r="BK1204" s="70"/>
      <c r="BL1204" s="70"/>
      <c r="BM1204" s="70"/>
      <c r="BN1204" s="70"/>
      <c r="BO1204" s="70"/>
      <c r="BP1204" s="70"/>
      <c r="BQ1204" s="70"/>
      <c r="BR1204" s="70"/>
      <c r="BS1204" s="70"/>
      <c r="BT1204" s="70"/>
      <c r="BU1204" s="70"/>
      <c r="CT1204" s="70"/>
      <c r="CU1204" s="70">
        <f t="shared" si="886"/>
        <v>0</v>
      </c>
      <c r="CV1204" s="70">
        <f t="shared" si="887"/>
        <v>0</v>
      </c>
      <c r="CW1204" s="70"/>
      <c r="CX1204" s="70"/>
      <c r="CY1204" s="70"/>
      <c r="CZ1204" s="70" t="e">
        <f t="shared" si="884"/>
        <v>#VALUE!</v>
      </c>
      <c r="DA1204" s="70" t="e">
        <f t="shared" si="885"/>
        <v>#VALUE!</v>
      </c>
      <c r="DB1204" s="70"/>
      <c r="DC1204" s="70"/>
      <c r="DD1204" s="70"/>
      <c r="DE1204" s="70"/>
      <c r="DF1204" s="70"/>
      <c r="DG1204" s="70"/>
      <c r="DH1204" s="70"/>
      <c r="DI1204" s="70"/>
      <c r="DJ1204" s="70"/>
      <c r="DK1204" s="70"/>
      <c r="DL1204" s="70"/>
      <c r="DM1204" s="70"/>
      <c r="DN1204" s="70"/>
      <c r="DO1204" s="70"/>
      <c r="DP1204" s="70"/>
      <c r="DQ1204" s="70"/>
      <c r="DR1204" s="70"/>
      <c r="DS1204" s="70"/>
      <c r="DT1204" s="70">
        <f t="shared" si="889"/>
        <v>0</v>
      </c>
      <c r="DU1204" s="70">
        <f t="shared" si="890"/>
        <v>0</v>
      </c>
      <c r="DV1204" s="70"/>
      <c r="DW1204" s="70"/>
      <c r="DX1204" s="70"/>
      <c r="DY1204" s="70"/>
      <c r="DZ1204" s="70"/>
      <c r="EA1204" s="70"/>
    </row>
    <row r="1205" spans="18:131" x14ac:dyDescent="0.25">
      <c r="R1205" s="70"/>
      <c r="S1205" s="70"/>
      <c r="T1205" s="99" t="s">
        <v>2549</v>
      </c>
      <c r="U1205" s="146" t="s">
        <v>2550</v>
      </c>
      <c r="V1205" s="70"/>
      <c r="W1205" s="70"/>
      <c r="X1205" s="70"/>
      <c r="Y1205" s="70"/>
      <c r="AG1205" s="135"/>
      <c r="AH1205" s="70"/>
      <c r="AI1205" s="99"/>
      <c r="AJ1205" s="70"/>
      <c r="AK1205" s="70"/>
      <c r="AL1205" s="70"/>
      <c r="AM1205" s="70"/>
      <c r="AN1205" s="70"/>
      <c r="AO1205" s="70"/>
      <c r="AP1205" s="70"/>
      <c r="AQ1205" s="70"/>
      <c r="AR1205" s="70"/>
      <c r="AS1205" s="70"/>
      <c r="AT1205" s="70"/>
      <c r="AU1205" s="70"/>
      <c r="AV1205" s="70"/>
      <c r="AW1205" s="70"/>
      <c r="AX1205" s="70"/>
      <c r="AY1205" s="70"/>
      <c r="AZ1205" s="70"/>
      <c r="BA1205" s="70"/>
      <c r="BB1205" s="70"/>
      <c r="BC1205" s="70"/>
      <c r="BD1205" s="70"/>
      <c r="BE1205" s="70" t="str">
        <f t="shared" si="888"/>
        <v/>
      </c>
      <c r="BF1205" s="70">
        <v>393</v>
      </c>
      <c r="BG1205" s="70"/>
      <c r="BH1205" s="70"/>
      <c r="BI1205" s="70"/>
      <c r="BJ1205" s="70"/>
      <c r="BK1205" s="70"/>
      <c r="BL1205" s="70"/>
      <c r="BM1205" s="70"/>
      <c r="BN1205" s="70"/>
      <c r="BO1205" s="70"/>
      <c r="BP1205" s="70"/>
      <c r="BQ1205" s="70"/>
      <c r="BR1205" s="70"/>
      <c r="BS1205" s="70"/>
      <c r="BT1205" s="70"/>
      <c r="BU1205" s="70"/>
      <c r="CT1205" s="70"/>
      <c r="CU1205" s="70">
        <f t="shared" si="886"/>
        <v>0</v>
      </c>
      <c r="CV1205" s="70">
        <f t="shared" si="887"/>
        <v>0</v>
      </c>
      <c r="CW1205" s="70"/>
      <c r="CX1205" s="70"/>
      <c r="CY1205" s="70"/>
      <c r="CZ1205" s="70" t="e">
        <f t="shared" si="884"/>
        <v>#VALUE!</v>
      </c>
      <c r="DA1205" s="70" t="e">
        <f t="shared" si="885"/>
        <v>#VALUE!</v>
      </c>
      <c r="DB1205" s="70"/>
      <c r="DC1205" s="70"/>
      <c r="DD1205" s="70"/>
      <c r="DE1205" s="70"/>
      <c r="DF1205" s="70"/>
      <c r="DG1205" s="70"/>
      <c r="DH1205" s="70"/>
      <c r="DI1205" s="70"/>
      <c r="DJ1205" s="70"/>
      <c r="DK1205" s="70"/>
      <c r="DL1205" s="70"/>
      <c r="DM1205" s="70"/>
      <c r="DN1205" s="70"/>
      <c r="DO1205" s="70"/>
      <c r="DP1205" s="70"/>
      <c r="DQ1205" s="70"/>
      <c r="DR1205" s="70"/>
      <c r="DS1205" s="70"/>
      <c r="DT1205" s="70">
        <f t="shared" si="889"/>
        <v>0</v>
      </c>
      <c r="DU1205" s="70">
        <f t="shared" si="890"/>
        <v>0</v>
      </c>
      <c r="DV1205" s="70"/>
      <c r="DW1205" s="70"/>
      <c r="DX1205" s="70"/>
      <c r="DY1205" s="70"/>
      <c r="DZ1205" s="70"/>
      <c r="EA1205" s="70"/>
    </row>
    <row r="1206" spans="18:131" x14ac:dyDescent="0.25">
      <c r="R1206" s="70"/>
      <c r="S1206" s="70"/>
      <c r="T1206" s="99" t="s">
        <v>2551</v>
      </c>
      <c r="U1206" s="146" t="s">
        <v>2552</v>
      </c>
      <c r="V1206" s="70"/>
      <c r="W1206" s="70"/>
      <c r="X1206" s="70"/>
      <c r="Y1206" s="70"/>
      <c r="AG1206" s="135"/>
      <c r="AH1206" s="70"/>
      <c r="AI1206" s="99"/>
      <c r="AJ1206" s="70"/>
      <c r="AK1206" s="70"/>
      <c r="AL1206" s="70"/>
      <c r="AM1206" s="70"/>
      <c r="AN1206" s="70"/>
      <c r="AO1206" s="70"/>
      <c r="AP1206" s="70"/>
      <c r="AQ1206" s="70"/>
      <c r="AR1206" s="70"/>
      <c r="AS1206" s="70"/>
      <c r="AT1206" s="70"/>
      <c r="AU1206" s="70"/>
      <c r="AV1206" s="70"/>
      <c r="AW1206" s="70"/>
      <c r="AX1206" s="70"/>
      <c r="AY1206" s="70"/>
      <c r="AZ1206" s="70"/>
      <c r="BA1206" s="70"/>
      <c r="BB1206" s="70"/>
      <c r="BC1206" s="70"/>
      <c r="BD1206" s="70"/>
      <c r="BE1206" s="70" t="str">
        <f t="shared" si="888"/>
        <v/>
      </c>
      <c r="BF1206" s="70">
        <v>394</v>
      </c>
      <c r="BG1206" s="70"/>
      <c r="BH1206" s="70"/>
      <c r="BI1206" s="70"/>
      <c r="BJ1206" s="70"/>
      <c r="BK1206" s="70"/>
      <c r="BL1206" s="70"/>
      <c r="BM1206" s="70"/>
      <c r="BN1206" s="70"/>
      <c r="BO1206" s="70"/>
      <c r="BP1206" s="70"/>
      <c r="BQ1206" s="70"/>
      <c r="BR1206" s="70"/>
      <c r="BS1206" s="70"/>
      <c r="BT1206" s="70"/>
      <c r="BU1206" s="70"/>
      <c r="CT1206" s="70"/>
      <c r="CU1206" s="70">
        <f t="shared" si="886"/>
        <v>0</v>
      </c>
      <c r="CV1206" s="70">
        <f t="shared" si="887"/>
        <v>0</v>
      </c>
      <c r="CW1206" s="70"/>
      <c r="CX1206" s="70"/>
      <c r="CY1206" s="70"/>
      <c r="CZ1206" s="70" t="e">
        <f t="shared" si="884"/>
        <v>#VALUE!</v>
      </c>
      <c r="DA1206" s="70" t="e">
        <f t="shared" si="885"/>
        <v>#VALUE!</v>
      </c>
      <c r="DB1206" s="70"/>
      <c r="DC1206" s="70"/>
      <c r="DD1206" s="70"/>
      <c r="DE1206" s="70"/>
      <c r="DF1206" s="70"/>
      <c r="DG1206" s="70"/>
      <c r="DH1206" s="70"/>
      <c r="DI1206" s="70"/>
      <c r="DJ1206" s="70"/>
      <c r="DK1206" s="70"/>
      <c r="DL1206" s="70"/>
      <c r="DM1206" s="70"/>
      <c r="DN1206" s="70"/>
      <c r="DO1206" s="70"/>
      <c r="DP1206" s="70"/>
      <c r="DQ1206" s="70"/>
      <c r="DR1206" s="70"/>
      <c r="DS1206" s="70"/>
      <c r="DT1206" s="70">
        <f t="shared" si="889"/>
        <v>0</v>
      </c>
      <c r="DU1206" s="70">
        <f t="shared" si="890"/>
        <v>0</v>
      </c>
      <c r="DV1206" s="70"/>
      <c r="DW1206" s="70"/>
      <c r="DX1206" s="70"/>
      <c r="DY1206" s="70"/>
      <c r="DZ1206" s="70"/>
      <c r="EA1206" s="70"/>
    </row>
    <row r="1207" spans="18:131" x14ac:dyDescent="0.25">
      <c r="R1207" s="70"/>
      <c r="S1207" s="70"/>
      <c r="T1207" s="99" t="s">
        <v>2553</v>
      </c>
      <c r="U1207" s="146" t="s">
        <v>2554</v>
      </c>
      <c r="V1207" s="70"/>
      <c r="W1207" s="70"/>
      <c r="X1207" s="70"/>
      <c r="Y1207" s="70"/>
      <c r="AG1207" s="135"/>
      <c r="AH1207" s="70"/>
      <c r="AI1207" s="99"/>
      <c r="AJ1207" s="70"/>
      <c r="AK1207" s="70"/>
      <c r="AL1207" s="70"/>
      <c r="AM1207" s="70"/>
      <c r="AN1207" s="70"/>
      <c r="AO1207" s="70"/>
      <c r="AP1207" s="70"/>
      <c r="AQ1207" s="70"/>
      <c r="AR1207" s="70"/>
      <c r="AS1207" s="70"/>
      <c r="AT1207" s="70"/>
      <c r="AU1207" s="70"/>
      <c r="AV1207" s="70"/>
      <c r="AW1207" s="70"/>
      <c r="AX1207" s="70"/>
      <c r="AY1207" s="70"/>
      <c r="AZ1207" s="70"/>
      <c r="BA1207" s="70"/>
      <c r="BB1207" s="70"/>
      <c r="BC1207" s="70"/>
      <c r="BD1207" s="70"/>
      <c r="BE1207" s="70" t="str">
        <f t="shared" si="888"/>
        <v/>
      </c>
      <c r="BF1207" s="70">
        <v>395</v>
      </c>
      <c r="BG1207" s="70"/>
      <c r="BH1207" s="70"/>
      <c r="BI1207" s="70"/>
      <c r="BJ1207" s="70"/>
      <c r="BK1207" s="70"/>
      <c r="BL1207" s="70"/>
      <c r="BM1207" s="70"/>
      <c r="BN1207" s="70"/>
      <c r="BO1207" s="70"/>
      <c r="BP1207" s="70"/>
      <c r="BQ1207" s="70"/>
      <c r="BR1207" s="70"/>
      <c r="BS1207" s="70"/>
      <c r="BT1207" s="70"/>
      <c r="BU1207" s="70"/>
      <c r="CT1207" s="70"/>
      <c r="CU1207" s="70">
        <f t="shared" si="886"/>
        <v>0</v>
      </c>
      <c r="CV1207" s="70">
        <f t="shared" si="887"/>
        <v>0</v>
      </c>
      <c r="CW1207" s="70"/>
      <c r="CX1207" s="70"/>
      <c r="CY1207" s="70"/>
      <c r="CZ1207" s="70" t="e">
        <f t="shared" si="884"/>
        <v>#VALUE!</v>
      </c>
      <c r="DA1207" s="70" t="e">
        <f t="shared" si="885"/>
        <v>#VALUE!</v>
      </c>
      <c r="DB1207" s="70"/>
      <c r="DC1207" s="70"/>
      <c r="DD1207" s="70"/>
      <c r="DE1207" s="70"/>
      <c r="DF1207" s="70"/>
      <c r="DG1207" s="70"/>
      <c r="DH1207" s="70"/>
      <c r="DI1207" s="70"/>
      <c r="DJ1207" s="70"/>
      <c r="DK1207" s="70"/>
      <c r="DL1207" s="70"/>
      <c r="DM1207" s="70"/>
      <c r="DN1207" s="70"/>
      <c r="DO1207" s="70"/>
      <c r="DP1207" s="70"/>
      <c r="DQ1207" s="70"/>
      <c r="DR1207" s="70"/>
      <c r="DS1207" s="70"/>
      <c r="DT1207" s="70">
        <f t="shared" si="889"/>
        <v>0</v>
      </c>
      <c r="DU1207" s="70">
        <f t="shared" si="890"/>
        <v>0</v>
      </c>
      <c r="DV1207" s="70"/>
      <c r="DW1207" s="70"/>
      <c r="DX1207" s="70"/>
      <c r="DY1207" s="70"/>
      <c r="DZ1207" s="70"/>
      <c r="EA1207" s="70"/>
    </row>
    <row r="1208" spans="18:131" x14ac:dyDescent="0.25">
      <c r="R1208" s="70"/>
      <c r="S1208" s="70"/>
      <c r="T1208" s="99" t="s">
        <v>2555</v>
      </c>
      <c r="U1208" s="146" t="s">
        <v>2556</v>
      </c>
      <c r="V1208" s="70"/>
      <c r="W1208" s="70"/>
      <c r="X1208" s="70"/>
      <c r="Y1208" s="70"/>
      <c r="AG1208" s="135"/>
      <c r="AH1208" s="70"/>
      <c r="AI1208" s="99"/>
      <c r="AJ1208" s="70"/>
      <c r="AK1208" s="70"/>
      <c r="AL1208" s="70"/>
      <c r="AM1208" s="70"/>
      <c r="AN1208" s="70"/>
      <c r="AO1208" s="70"/>
      <c r="AP1208" s="70"/>
      <c r="AQ1208" s="70"/>
      <c r="AR1208" s="70"/>
      <c r="AS1208" s="70"/>
      <c r="AT1208" s="70"/>
      <c r="AU1208" s="70"/>
      <c r="AV1208" s="70"/>
      <c r="AW1208" s="70"/>
      <c r="AX1208" s="70"/>
      <c r="AY1208" s="70"/>
      <c r="AZ1208" s="70"/>
      <c r="BA1208" s="70"/>
      <c r="BB1208" s="70"/>
      <c r="BC1208" s="70"/>
      <c r="BD1208" s="70"/>
      <c r="BE1208" s="70" t="str">
        <f t="shared" si="888"/>
        <v/>
      </c>
      <c r="BF1208" s="70">
        <v>396</v>
      </c>
      <c r="BG1208" s="70"/>
      <c r="BH1208" s="70"/>
      <c r="BI1208" s="70"/>
      <c r="BJ1208" s="70"/>
      <c r="BK1208" s="70"/>
      <c r="BL1208" s="70"/>
      <c r="BM1208" s="70"/>
      <c r="BN1208" s="70"/>
      <c r="BO1208" s="70"/>
      <c r="BP1208" s="70"/>
      <c r="BQ1208" s="70"/>
      <c r="BR1208" s="70"/>
      <c r="BS1208" s="70"/>
      <c r="BT1208" s="70"/>
      <c r="BU1208" s="70"/>
      <c r="CT1208" s="70"/>
      <c r="CU1208" s="70">
        <f t="shared" si="886"/>
        <v>0</v>
      </c>
      <c r="CV1208" s="70">
        <f t="shared" si="887"/>
        <v>0</v>
      </c>
      <c r="CW1208" s="70"/>
      <c r="CX1208" s="70"/>
      <c r="CY1208" s="70"/>
      <c r="CZ1208" s="70" t="e">
        <f t="shared" si="884"/>
        <v>#VALUE!</v>
      </c>
      <c r="DA1208" s="70" t="e">
        <f t="shared" si="885"/>
        <v>#VALUE!</v>
      </c>
      <c r="DB1208" s="70"/>
      <c r="DC1208" s="70"/>
      <c r="DD1208" s="70"/>
      <c r="DE1208" s="70"/>
      <c r="DF1208" s="70"/>
      <c r="DG1208" s="70"/>
      <c r="DH1208" s="70"/>
      <c r="DI1208" s="70"/>
      <c r="DJ1208" s="70"/>
      <c r="DK1208" s="70"/>
      <c r="DL1208" s="70"/>
      <c r="DM1208" s="70"/>
      <c r="DN1208" s="70"/>
      <c r="DO1208" s="70"/>
      <c r="DP1208" s="70"/>
      <c r="DQ1208" s="70"/>
      <c r="DR1208" s="70"/>
      <c r="DS1208" s="70"/>
      <c r="DT1208" s="70">
        <f t="shared" si="889"/>
        <v>0</v>
      </c>
      <c r="DU1208" s="70">
        <f t="shared" si="890"/>
        <v>0</v>
      </c>
      <c r="DV1208" s="70"/>
      <c r="DW1208" s="70"/>
      <c r="DX1208" s="70"/>
      <c r="DY1208" s="70"/>
      <c r="DZ1208" s="70"/>
      <c r="EA1208" s="70"/>
    </row>
    <row r="1209" spans="18:131" x14ac:dyDescent="0.25">
      <c r="R1209" s="70"/>
      <c r="S1209" s="70"/>
      <c r="T1209" s="99" t="s">
        <v>2557</v>
      </c>
      <c r="U1209" s="146" t="s">
        <v>2558</v>
      </c>
      <c r="V1209" s="70"/>
      <c r="W1209" s="70"/>
      <c r="X1209" s="70"/>
      <c r="Y1209" s="70"/>
      <c r="AG1209" s="135"/>
      <c r="AH1209" s="70"/>
      <c r="AI1209" s="99"/>
      <c r="AJ1209" s="70"/>
      <c r="AK1209" s="70"/>
      <c r="AL1209" s="70"/>
      <c r="AM1209" s="70"/>
      <c r="AN1209" s="70"/>
      <c r="AO1209" s="70"/>
      <c r="AP1209" s="70"/>
      <c r="AQ1209" s="70"/>
      <c r="AR1209" s="70"/>
      <c r="AS1209" s="70"/>
      <c r="AT1209" s="70"/>
      <c r="AU1209" s="70"/>
      <c r="AV1209" s="70"/>
      <c r="AW1209" s="70"/>
      <c r="AX1209" s="70"/>
      <c r="AY1209" s="70"/>
      <c r="AZ1209" s="70"/>
      <c r="BA1209" s="70"/>
      <c r="BB1209" s="70"/>
      <c r="BC1209" s="70"/>
      <c r="BD1209" s="70"/>
      <c r="BE1209" s="70" t="str">
        <f t="shared" si="888"/>
        <v/>
      </c>
      <c r="BF1209" s="70">
        <v>397</v>
      </c>
      <c r="BG1209" s="70"/>
      <c r="BH1209" s="70"/>
      <c r="BI1209" s="70"/>
      <c r="BJ1209" s="70"/>
      <c r="BK1209" s="70"/>
      <c r="BL1209" s="70"/>
      <c r="BM1209" s="70"/>
      <c r="BN1209" s="70"/>
      <c r="BO1209" s="70"/>
      <c r="BP1209" s="70"/>
      <c r="BQ1209" s="70"/>
      <c r="BR1209" s="70"/>
      <c r="BS1209" s="70"/>
      <c r="BT1209" s="70"/>
      <c r="BU1209" s="70"/>
      <c r="CT1209" s="70"/>
      <c r="CU1209" s="70">
        <f t="shared" si="886"/>
        <v>0</v>
      </c>
      <c r="CV1209" s="70">
        <f t="shared" si="887"/>
        <v>0</v>
      </c>
      <c r="CW1209" s="70"/>
      <c r="CX1209" s="70"/>
      <c r="CY1209" s="70"/>
      <c r="CZ1209" s="70" t="e">
        <f t="shared" si="884"/>
        <v>#VALUE!</v>
      </c>
      <c r="DA1209" s="70" t="e">
        <f t="shared" si="885"/>
        <v>#VALUE!</v>
      </c>
      <c r="DB1209" s="70"/>
      <c r="DC1209" s="70"/>
      <c r="DD1209" s="70"/>
      <c r="DE1209" s="70"/>
      <c r="DF1209" s="70"/>
      <c r="DG1209" s="70"/>
      <c r="DH1209" s="70"/>
      <c r="DI1209" s="70"/>
      <c r="DJ1209" s="70"/>
      <c r="DK1209" s="70"/>
      <c r="DL1209" s="70"/>
      <c r="DM1209" s="70"/>
      <c r="DN1209" s="70"/>
      <c r="DO1209" s="70"/>
      <c r="DP1209" s="70"/>
      <c r="DQ1209" s="70"/>
      <c r="DR1209" s="70"/>
      <c r="DS1209" s="70"/>
      <c r="DT1209" s="70">
        <f t="shared" si="889"/>
        <v>0</v>
      </c>
      <c r="DU1209" s="70">
        <f t="shared" si="890"/>
        <v>0</v>
      </c>
      <c r="DV1209" s="70"/>
      <c r="DW1209" s="70"/>
      <c r="DX1209" s="70"/>
      <c r="DY1209" s="70"/>
      <c r="DZ1209" s="70"/>
      <c r="EA1209" s="70"/>
    </row>
    <row r="1210" spans="18:131" x14ac:dyDescent="0.25">
      <c r="R1210" s="70"/>
      <c r="S1210" s="70"/>
      <c r="T1210" s="99" t="s">
        <v>2559</v>
      </c>
      <c r="U1210" s="146" t="s">
        <v>2560</v>
      </c>
      <c r="V1210" s="70"/>
      <c r="W1210" s="70"/>
      <c r="X1210" s="70"/>
      <c r="Y1210" s="70"/>
      <c r="AG1210" s="135"/>
      <c r="AH1210" s="70"/>
      <c r="AI1210" s="99"/>
      <c r="AJ1210" s="70"/>
      <c r="AK1210" s="70"/>
      <c r="AL1210" s="70"/>
      <c r="AM1210" s="70"/>
      <c r="AN1210" s="70"/>
      <c r="AO1210" s="70"/>
      <c r="AP1210" s="70"/>
      <c r="AQ1210" s="70"/>
      <c r="AR1210" s="70"/>
      <c r="AS1210" s="70"/>
      <c r="AT1210" s="70"/>
      <c r="AU1210" s="70"/>
      <c r="AV1210" s="70"/>
      <c r="AW1210" s="70"/>
      <c r="AX1210" s="70"/>
      <c r="AY1210" s="70"/>
      <c r="AZ1210" s="70"/>
      <c r="BA1210" s="70"/>
      <c r="BB1210" s="70"/>
      <c r="BC1210" s="70"/>
      <c r="BD1210" s="70"/>
      <c r="BE1210" s="70" t="str">
        <f t="shared" si="888"/>
        <v/>
      </c>
      <c r="BF1210" s="70">
        <v>398</v>
      </c>
      <c r="BG1210" s="70"/>
      <c r="BH1210" s="70"/>
      <c r="BI1210" s="70"/>
      <c r="BJ1210" s="70"/>
      <c r="BK1210" s="70"/>
      <c r="BL1210" s="70"/>
      <c r="BM1210" s="70"/>
      <c r="BN1210" s="70"/>
      <c r="BO1210" s="70"/>
      <c r="BP1210" s="70"/>
      <c r="BQ1210" s="70"/>
      <c r="BR1210" s="70"/>
      <c r="BS1210" s="70"/>
      <c r="BT1210" s="70"/>
      <c r="BU1210" s="70"/>
      <c r="CT1210" s="70"/>
      <c r="CU1210" s="70">
        <f t="shared" si="886"/>
        <v>0</v>
      </c>
      <c r="CV1210" s="70">
        <f t="shared" si="887"/>
        <v>0</v>
      </c>
      <c r="CW1210" s="70"/>
      <c r="CX1210" s="70"/>
      <c r="CY1210" s="70"/>
      <c r="CZ1210" s="70" t="e">
        <f t="shared" si="884"/>
        <v>#VALUE!</v>
      </c>
      <c r="DA1210" s="70" t="e">
        <f t="shared" si="885"/>
        <v>#VALUE!</v>
      </c>
      <c r="DB1210" s="70"/>
      <c r="DC1210" s="70"/>
      <c r="DD1210" s="70"/>
      <c r="DE1210" s="70"/>
      <c r="DF1210" s="70"/>
      <c r="DG1210" s="70"/>
      <c r="DH1210" s="70"/>
      <c r="DI1210" s="70"/>
      <c r="DJ1210" s="70"/>
      <c r="DK1210" s="70"/>
      <c r="DL1210" s="70"/>
      <c r="DM1210" s="70"/>
      <c r="DN1210" s="70"/>
      <c r="DO1210" s="70"/>
      <c r="DP1210" s="70"/>
      <c r="DQ1210" s="70"/>
      <c r="DR1210" s="70"/>
      <c r="DS1210" s="70"/>
      <c r="DT1210" s="70">
        <f t="shared" si="889"/>
        <v>0</v>
      </c>
      <c r="DU1210" s="70">
        <f t="shared" si="890"/>
        <v>0</v>
      </c>
      <c r="DV1210" s="70"/>
      <c r="DW1210" s="70"/>
      <c r="DX1210" s="70"/>
      <c r="DY1210" s="70"/>
      <c r="DZ1210" s="70"/>
      <c r="EA1210" s="70"/>
    </row>
    <row r="1211" spans="18:131" x14ac:dyDescent="0.25">
      <c r="R1211" s="70"/>
      <c r="S1211" s="70"/>
      <c r="T1211" s="99" t="s">
        <v>2561</v>
      </c>
      <c r="U1211" s="146" t="s">
        <v>2562</v>
      </c>
      <c r="V1211" s="70"/>
      <c r="W1211" s="70"/>
      <c r="X1211" s="70"/>
      <c r="Y1211" s="70"/>
      <c r="AG1211" s="135"/>
      <c r="AH1211" s="70"/>
      <c r="AI1211" s="99"/>
      <c r="AJ1211" s="70"/>
      <c r="AK1211" s="70"/>
      <c r="AL1211" s="70"/>
      <c r="AM1211" s="70"/>
      <c r="AN1211" s="70"/>
      <c r="AO1211" s="70"/>
      <c r="AP1211" s="70"/>
      <c r="AQ1211" s="70"/>
      <c r="AR1211" s="70"/>
      <c r="AS1211" s="70"/>
      <c r="AT1211" s="70"/>
      <c r="AU1211" s="70"/>
      <c r="AV1211" s="70"/>
      <c r="AW1211" s="70"/>
      <c r="AX1211" s="70"/>
      <c r="AY1211" s="70"/>
      <c r="AZ1211" s="70"/>
      <c r="BA1211" s="70"/>
      <c r="BB1211" s="70"/>
      <c r="BC1211" s="70"/>
      <c r="BD1211" s="70"/>
      <c r="BE1211" s="70" t="str">
        <f t="shared" si="888"/>
        <v/>
      </c>
      <c r="BF1211" s="70">
        <v>399</v>
      </c>
      <c r="BG1211" s="70"/>
      <c r="BH1211" s="70"/>
      <c r="BI1211" s="70"/>
      <c r="BJ1211" s="70"/>
      <c r="BK1211" s="70"/>
      <c r="BL1211" s="70"/>
      <c r="BM1211" s="70"/>
      <c r="BN1211" s="70"/>
      <c r="BO1211" s="70"/>
      <c r="BP1211" s="70"/>
      <c r="BQ1211" s="70"/>
      <c r="BR1211" s="70"/>
      <c r="BS1211" s="70"/>
      <c r="BT1211" s="70"/>
      <c r="BU1211" s="70"/>
      <c r="CT1211" s="70"/>
      <c r="CU1211" s="70">
        <f t="shared" si="886"/>
        <v>0</v>
      </c>
      <c r="CV1211" s="70">
        <f t="shared" si="887"/>
        <v>0</v>
      </c>
      <c r="CW1211" s="70"/>
      <c r="CX1211" s="70"/>
      <c r="CY1211" s="70"/>
      <c r="CZ1211" s="70" t="e">
        <f t="shared" si="884"/>
        <v>#VALUE!</v>
      </c>
      <c r="DA1211" s="70" t="e">
        <f t="shared" si="885"/>
        <v>#VALUE!</v>
      </c>
      <c r="DB1211" s="70"/>
      <c r="DC1211" s="70"/>
      <c r="DD1211" s="70"/>
      <c r="DE1211" s="70"/>
      <c r="DF1211" s="70"/>
      <c r="DG1211" s="70"/>
      <c r="DH1211" s="70"/>
      <c r="DI1211" s="70"/>
      <c r="DJ1211" s="70"/>
      <c r="DK1211" s="70"/>
      <c r="DL1211" s="70"/>
      <c r="DM1211" s="70"/>
      <c r="DN1211" s="70"/>
      <c r="DO1211" s="70"/>
      <c r="DP1211" s="70"/>
      <c r="DQ1211" s="70"/>
      <c r="DR1211" s="70"/>
      <c r="DS1211" s="70"/>
      <c r="DT1211" s="70">
        <f t="shared" si="889"/>
        <v>0</v>
      </c>
      <c r="DU1211" s="70">
        <f t="shared" si="890"/>
        <v>0</v>
      </c>
      <c r="DV1211" s="70"/>
      <c r="DW1211" s="70"/>
      <c r="DX1211" s="70"/>
      <c r="DY1211" s="70"/>
      <c r="DZ1211" s="70"/>
      <c r="EA1211" s="70"/>
    </row>
    <row r="1212" spans="18:131" x14ac:dyDescent="0.25">
      <c r="R1212" s="70"/>
      <c r="S1212" s="70"/>
      <c r="T1212" s="99" t="s">
        <v>2563</v>
      </c>
      <c r="U1212" s="146" t="s">
        <v>2564</v>
      </c>
      <c r="V1212" s="70"/>
      <c r="W1212" s="70"/>
      <c r="X1212" s="70"/>
      <c r="Y1212" s="70"/>
      <c r="AG1212" s="135"/>
      <c r="AH1212" s="70"/>
      <c r="AI1212" s="99"/>
      <c r="AJ1212" s="70"/>
      <c r="AK1212" s="70"/>
      <c r="AL1212" s="70"/>
      <c r="AM1212" s="70"/>
      <c r="AN1212" s="70"/>
      <c r="AO1212" s="70"/>
      <c r="AP1212" s="70"/>
      <c r="AQ1212" s="70"/>
      <c r="AR1212" s="70"/>
      <c r="AS1212" s="70"/>
      <c r="AT1212" s="70"/>
      <c r="AU1212" s="70"/>
      <c r="AV1212" s="70"/>
      <c r="AW1212" s="70"/>
      <c r="AX1212" s="70"/>
      <c r="AY1212" s="70"/>
      <c r="AZ1212" s="70"/>
      <c r="BA1212" s="70"/>
      <c r="BB1212" s="70"/>
      <c r="BC1212" s="70"/>
      <c r="BD1212" s="70"/>
      <c r="BE1212" s="70" t="str">
        <f t="shared" si="888"/>
        <v/>
      </c>
      <c r="BF1212" s="70">
        <v>400</v>
      </c>
      <c r="BG1212" s="70"/>
      <c r="BH1212" s="70"/>
      <c r="BI1212" s="70"/>
      <c r="BJ1212" s="70"/>
      <c r="BK1212" s="70"/>
      <c r="BL1212" s="70"/>
      <c r="BM1212" s="70"/>
      <c r="BN1212" s="70"/>
      <c r="BO1212" s="70"/>
      <c r="BP1212" s="70"/>
      <c r="BQ1212" s="70"/>
      <c r="BR1212" s="70"/>
      <c r="BS1212" s="70"/>
      <c r="BT1212" s="70"/>
      <c r="BU1212" s="70"/>
      <c r="CT1212" s="70"/>
      <c r="CU1212" s="70">
        <f t="shared" si="886"/>
        <v>0</v>
      </c>
      <c r="CV1212" s="70">
        <f t="shared" si="887"/>
        <v>0</v>
      </c>
      <c r="CW1212" s="70"/>
      <c r="CX1212" s="70"/>
      <c r="CY1212" s="70"/>
      <c r="CZ1212" s="70" t="e">
        <f t="shared" si="884"/>
        <v>#VALUE!</v>
      </c>
      <c r="DA1212" s="70" t="e">
        <f t="shared" si="885"/>
        <v>#VALUE!</v>
      </c>
      <c r="DB1212" s="70"/>
      <c r="DC1212" s="70"/>
      <c r="DD1212" s="70"/>
      <c r="DE1212" s="70"/>
      <c r="DF1212" s="70"/>
      <c r="DG1212" s="70"/>
      <c r="DH1212" s="70"/>
      <c r="DI1212" s="70"/>
      <c r="DJ1212" s="70"/>
      <c r="DK1212" s="70"/>
      <c r="DL1212" s="70"/>
      <c r="DM1212" s="70"/>
      <c r="DN1212" s="70"/>
      <c r="DO1212" s="70"/>
      <c r="DP1212" s="70"/>
      <c r="DQ1212" s="70"/>
      <c r="DR1212" s="70"/>
      <c r="DS1212" s="70"/>
      <c r="DT1212" s="70">
        <f t="shared" si="889"/>
        <v>0</v>
      </c>
      <c r="DU1212" s="70">
        <f t="shared" si="890"/>
        <v>0</v>
      </c>
      <c r="DV1212" s="70"/>
      <c r="DW1212" s="70"/>
      <c r="DX1212" s="70"/>
      <c r="DY1212" s="70"/>
      <c r="DZ1212" s="70"/>
      <c r="EA1212" s="70"/>
    </row>
    <row r="1213" spans="18:131" x14ac:dyDescent="0.25">
      <c r="R1213" s="70"/>
      <c r="S1213" s="70"/>
      <c r="T1213" s="99" t="s">
        <v>2565</v>
      </c>
      <c r="U1213" s="146" t="s">
        <v>2566</v>
      </c>
      <c r="V1213" s="70"/>
      <c r="W1213" s="70"/>
      <c r="X1213" s="70"/>
      <c r="Y1213" s="70"/>
      <c r="AG1213" s="135"/>
      <c r="AH1213" s="70"/>
      <c r="AI1213" s="99"/>
      <c r="AJ1213" s="70"/>
      <c r="AK1213" s="70"/>
      <c r="AL1213" s="70"/>
      <c r="AM1213" s="70"/>
      <c r="AN1213" s="70"/>
      <c r="AO1213" s="70"/>
      <c r="AP1213" s="70"/>
      <c r="AQ1213" s="70"/>
      <c r="AR1213" s="70"/>
      <c r="AS1213" s="70"/>
      <c r="AT1213" s="70"/>
      <c r="AU1213" s="70"/>
      <c r="AV1213" s="70"/>
      <c r="AW1213" s="70"/>
      <c r="AX1213" s="70"/>
      <c r="AY1213" s="70"/>
      <c r="AZ1213" s="70"/>
      <c r="BA1213" s="70"/>
      <c r="BB1213" s="70"/>
      <c r="BC1213" s="70"/>
      <c r="BD1213" s="70"/>
      <c r="BE1213" s="70" t="str">
        <f t="shared" si="888"/>
        <v/>
      </c>
      <c r="BF1213" s="70">
        <v>401</v>
      </c>
      <c r="BG1213" s="70"/>
      <c r="BH1213" s="70"/>
      <c r="BI1213" s="70"/>
      <c r="BJ1213" s="70"/>
      <c r="BK1213" s="70"/>
      <c r="BL1213" s="70"/>
      <c r="BM1213" s="70"/>
      <c r="BN1213" s="70"/>
      <c r="BO1213" s="70"/>
      <c r="BP1213" s="70"/>
      <c r="BQ1213" s="70"/>
      <c r="BR1213" s="70"/>
      <c r="BS1213" s="70"/>
      <c r="BT1213" s="70"/>
      <c r="BU1213" s="70"/>
      <c r="CT1213" s="70"/>
      <c r="CU1213" s="70">
        <f t="shared" si="886"/>
        <v>0</v>
      </c>
      <c r="CV1213" s="70">
        <f t="shared" si="887"/>
        <v>0</v>
      </c>
      <c r="CW1213" s="70"/>
      <c r="CX1213" s="70"/>
      <c r="CY1213" s="70"/>
      <c r="CZ1213" s="70" t="e">
        <f t="shared" si="884"/>
        <v>#VALUE!</v>
      </c>
      <c r="DA1213" s="70" t="e">
        <f t="shared" si="885"/>
        <v>#VALUE!</v>
      </c>
      <c r="DB1213" s="70"/>
      <c r="DC1213" s="70"/>
      <c r="DD1213" s="70"/>
      <c r="DE1213" s="70"/>
      <c r="DF1213" s="70"/>
      <c r="DG1213" s="70"/>
      <c r="DH1213" s="70"/>
      <c r="DI1213" s="70"/>
      <c r="DJ1213" s="70"/>
      <c r="DK1213" s="70"/>
      <c r="DL1213" s="70"/>
      <c r="DM1213" s="70"/>
      <c r="DN1213" s="70"/>
      <c r="DO1213" s="70"/>
      <c r="DP1213" s="70"/>
      <c r="DQ1213" s="70"/>
      <c r="DR1213" s="70"/>
      <c r="DS1213" s="70"/>
      <c r="DT1213" s="70">
        <f t="shared" si="889"/>
        <v>0</v>
      </c>
      <c r="DU1213" s="70">
        <f t="shared" si="890"/>
        <v>0</v>
      </c>
      <c r="DV1213" s="70"/>
      <c r="DW1213" s="70"/>
      <c r="DX1213" s="70"/>
      <c r="DY1213" s="70"/>
      <c r="DZ1213" s="70"/>
      <c r="EA1213" s="70"/>
    </row>
    <row r="1214" spans="18:131" x14ac:dyDescent="0.25">
      <c r="R1214" s="70"/>
      <c r="S1214" s="70"/>
      <c r="T1214" s="99" t="s">
        <v>2567</v>
      </c>
      <c r="U1214" s="146" t="s">
        <v>2568</v>
      </c>
      <c r="V1214" s="70"/>
      <c r="W1214" s="70"/>
      <c r="X1214" s="70"/>
      <c r="Y1214" s="70"/>
      <c r="AG1214" s="135"/>
      <c r="AH1214" s="70"/>
      <c r="AI1214" s="99"/>
      <c r="AJ1214" s="70"/>
      <c r="AK1214" s="70"/>
      <c r="AL1214" s="70"/>
      <c r="AM1214" s="70"/>
      <c r="AN1214" s="70"/>
      <c r="AO1214" s="70"/>
      <c r="AP1214" s="70"/>
      <c r="AQ1214" s="70"/>
      <c r="AR1214" s="70"/>
      <c r="AS1214" s="70"/>
      <c r="AT1214" s="70"/>
      <c r="AU1214" s="70"/>
      <c r="AV1214" s="70"/>
      <c r="AW1214" s="70"/>
      <c r="AX1214" s="70"/>
      <c r="AY1214" s="70"/>
      <c r="AZ1214" s="70"/>
      <c r="BA1214" s="70"/>
      <c r="BB1214" s="70"/>
      <c r="BC1214" s="70"/>
      <c r="BD1214" s="70"/>
      <c r="BE1214" s="70" t="str">
        <f t="shared" si="888"/>
        <v/>
      </c>
      <c r="BF1214" s="70">
        <v>402</v>
      </c>
      <c r="BG1214" s="70"/>
      <c r="BH1214" s="70"/>
      <c r="BI1214" s="70"/>
      <c r="BJ1214" s="70"/>
      <c r="BK1214" s="70"/>
      <c r="BL1214" s="70"/>
      <c r="BM1214" s="70"/>
      <c r="BN1214" s="70"/>
      <c r="BO1214" s="70"/>
      <c r="BP1214" s="70"/>
      <c r="BQ1214" s="70"/>
      <c r="BR1214" s="70"/>
      <c r="BS1214" s="70"/>
      <c r="BT1214" s="70"/>
      <c r="BU1214" s="70"/>
      <c r="CT1214" s="70"/>
      <c r="CU1214" s="70">
        <f t="shared" si="886"/>
        <v>0</v>
      </c>
      <c r="CV1214" s="70">
        <f t="shared" si="887"/>
        <v>0</v>
      </c>
      <c r="CW1214" s="70"/>
      <c r="CX1214" s="70"/>
      <c r="CY1214" s="70"/>
      <c r="CZ1214" s="70" t="e">
        <f t="shared" ref="CZ1214:CZ1277" si="891">TEXT($I$3,"00000")&lt;&gt;MID(F413,1,SEARCH("/",F413)-1)</f>
        <v>#VALUE!</v>
      </c>
      <c r="DA1214" s="70" t="e">
        <f t="shared" ref="DA1214:DA1277" si="892">MID(F413,1,SEARCH("/",F413)-1)</f>
        <v>#VALUE!</v>
      </c>
      <c r="DB1214" s="70"/>
      <c r="DC1214" s="70"/>
      <c r="DD1214" s="70"/>
      <c r="DE1214" s="70"/>
      <c r="DF1214" s="70"/>
      <c r="DG1214" s="70"/>
      <c r="DH1214" s="70"/>
      <c r="DI1214" s="70"/>
      <c r="DJ1214" s="70"/>
      <c r="DK1214" s="70"/>
      <c r="DL1214" s="70"/>
      <c r="DM1214" s="70"/>
      <c r="DN1214" s="70"/>
      <c r="DO1214" s="70"/>
      <c r="DP1214" s="70"/>
      <c r="DQ1214" s="70"/>
      <c r="DR1214" s="70"/>
      <c r="DS1214" s="70"/>
      <c r="DT1214" s="70">
        <f t="shared" si="889"/>
        <v>0</v>
      </c>
      <c r="DU1214" s="70">
        <f t="shared" si="890"/>
        <v>0</v>
      </c>
      <c r="DV1214" s="70"/>
      <c r="DW1214" s="70"/>
      <c r="DX1214" s="70"/>
      <c r="DY1214" s="70"/>
      <c r="DZ1214" s="70"/>
      <c r="EA1214" s="70"/>
    </row>
    <row r="1215" spans="18:131" x14ac:dyDescent="0.25">
      <c r="R1215" s="70"/>
      <c r="S1215" s="70"/>
      <c r="T1215" s="99" t="s">
        <v>2569</v>
      </c>
      <c r="U1215" s="146" t="s">
        <v>2570</v>
      </c>
      <c r="V1215" s="70"/>
      <c r="W1215" s="70"/>
      <c r="X1215" s="70"/>
      <c r="Y1215" s="70"/>
      <c r="AG1215" s="135"/>
      <c r="AH1215" s="70"/>
      <c r="AI1215" s="99"/>
      <c r="AJ1215" s="70"/>
      <c r="AK1215" s="70"/>
      <c r="AL1215" s="70"/>
      <c r="AM1215" s="70"/>
      <c r="AN1215" s="70"/>
      <c r="AO1215" s="70"/>
      <c r="AP1215" s="70"/>
      <c r="AQ1215" s="70"/>
      <c r="AR1215" s="70"/>
      <c r="AS1215" s="70"/>
      <c r="AT1215" s="70"/>
      <c r="AU1215" s="70"/>
      <c r="AV1215" s="70"/>
      <c r="AW1215" s="70"/>
      <c r="AX1215" s="70"/>
      <c r="AY1215" s="70"/>
      <c r="AZ1215" s="70"/>
      <c r="BA1215" s="70"/>
      <c r="BB1215" s="70"/>
      <c r="BC1215" s="70"/>
      <c r="BD1215" s="70"/>
      <c r="BE1215" s="70" t="str">
        <f t="shared" si="888"/>
        <v/>
      </c>
      <c r="BF1215" s="70">
        <v>403</v>
      </c>
      <c r="BG1215" s="70"/>
      <c r="BH1215" s="70"/>
      <c r="BI1215" s="70"/>
      <c r="BJ1215" s="70"/>
      <c r="BK1215" s="70"/>
      <c r="BL1215" s="70"/>
      <c r="BM1215" s="70"/>
      <c r="BN1215" s="70"/>
      <c r="BO1215" s="70"/>
      <c r="BP1215" s="70"/>
      <c r="BQ1215" s="70"/>
      <c r="BR1215" s="70"/>
      <c r="BS1215" s="70"/>
      <c r="BT1215" s="70"/>
      <c r="BU1215" s="70"/>
      <c r="CT1215" s="70"/>
      <c r="CU1215" s="70">
        <f t="shared" si="886"/>
        <v>0</v>
      </c>
      <c r="CV1215" s="70">
        <f t="shared" si="887"/>
        <v>0</v>
      </c>
      <c r="CW1215" s="70"/>
      <c r="CX1215" s="70"/>
      <c r="CY1215" s="70"/>
      <c r="CZ1215" s="70" t="e">
        <f t="shared" si="891"/>
        <v>#VALUE!</v>
      </c>
      <c r="DA1215" s="70" t="e">
        <f t="shared" si="892"/>
        <v>#VALUE!</v>
      </c>
      <c r="DB1215" s="70"/>
      <c r="DC1215" s="70"/>
      <c r="DD1215" s="70"/>
      <c r="DE1215" s="70"/>
      <c r="DF1215" s="70"/>
      <c r="DG1215" s="70"/>
      <c r="DH1215" s="70"/>
      <c r="DI1215" s="70"/>
      <c r="DJ1215" s="70"/>
      <c r="DK1215" s="70"/>
      <c r="DL1215" s="70"/>
      <c r="DM1215" s="70"/>
      <c r="DN1215" s="70"/>
      <c r="DO1215" s="70"/>
      <c r="DP1215" s="70"/>
      <c r="DQ1215" s="70"/>
      <c r="DR1215" s="70"/>
      <c r="DS1215" s="70"/>
      <c r="DT1215" s="70">
        <f t="shared" si="889"/>
        <v>0</v>
      </c>
      <c r="DU1215" s="70">
        <f t="shared" si="890"/>
        <v>0</v>
      </c>
      <c r="DV1215" s="70"/>
      <c r="DW1215" s="70"/>
      <c r="DX1215" s="70"/>
      <c r="DY1215" s="70"/>
      <c r="DZ1215" s="70"/>
      <c r="EA1215" s="70"/>
    </row>
    <row r="1216" spans="18:131" x14ac:dyDescent="0.25">
      <c r="R1216" s="70"/>
      <c r="S1216" s="70"/>
      <c r="T1216" s="99" t="s">
        <v>2571</v>
      </c>
      <c r="U1216" s="146" t="s">
        <v>2572</v>
      </c>
      <c r="V1216" s="70"/>
      <c r="W1216" s="70"/>
      <c r="X1216" s="70"/>
      <c r="Y1216" s="70"/>
      <c r="AG1216" s="135"/>
      <c r="AH1216" s="70"/>
      <c r="AI1216" s="99"/>
      <c r="AJ1216" s="70"/>
      <c r="AK1216" s="70"/>
      <c r="AL1216" s="70"/>
      <c r="AM1216" s="70"/>
      <c r="AN1216" s="70"/>
      <c r="AO1216" s="70"/>
      <c r="AP1216" s="70"/>
      <c r="AQ1216" s="70"/>
      <c r="AR1216" s="70"/>
      <c r="AS1216" s="70"/>
      <c r="AT1216" s="70"/>
      <c r="AU1216" s="70"/>
      <c r="AV1216" s="70"/>
      <c r="AW1216" s="70"/>
      <c r="AX1216" s="70"/>
      <c r="AY1216" s="70"/>
      <c r="AZ1216" s="70"/>
      <c r="BA1216" s="70"/>
      <c r="BB1216" s="70"/>
      <c r="BC1216" s="70"/>
      <c r="BD1216" s="70"/>
      <c r="BE1216" s="70" t="str">
        <f t="shared" si="888"/>
        <v/>
      </c>
      <c r="BF1216" s="70">
        <v>404</v>
      </c>
      <c r="BG1216" s="70"/>
      <c r="BH1216" s="70"/>
      <c r="BI1216" s="70"/>
      <c r="BJ1216" s="70"/>
      <c r="BK1216" s="70"/>
      <c r="BL1216" s="70"/>
      <c r="BM1216" s="70"/>
      <c r="BN1216" s="70"/>
      <c r="BO1216" s="70"/>
      <c r="BP1216" s="70"/>
      <c r="BQ1216" s="70"/>
      <c r="BR1216" s="70"/>
      <c r="BS1216" s="70"/>
      <c r="BT1216" s="70"/>
      <c r="BU1216" s="70"/>
      <c r="CT1216" s="70"/>
      <c r="CU1216" s="70">
        <f t="shared" si="886"/>
        <v>0</v>
      </c>
      <c r="CV1216" s="70">
        <f t="shared" si="887"/>
        <v>0</v>
      </c>
      <c r="CW1216" s="70"/>
      <c r="CX1216" s="70"/>
      <c r="CY1216" s="70"/>
      <c r="CZ1216" s="70" t="e">
        <f t="shared" si="891"/>
        <v>#VALUE!</v>
      </c>
      <c r="DA1216" s="70" t="e">
        <f t="shared" si="892"/>
        <v>#VALUE!</v>
      </c>
      <c r="DB1216" s="70"/>
      <c r="DC1216" s="70"/>
      <c r="DD1216" s="70"/>
      <c r="DE1216" s="70"/>
      <c r="DF1216" s="70"/>
      <c r="DG1216" s="70"/>
      <c r="DH1216" s="70"/>
      <c r="DI1216" s="70"/>
      <c r="DJ1216" s="70"/>
      <c r="DK1216" s="70"/>
      <c r="DL1216" s="70"/>
      <c r="DM1216" s="70"/>
      <c r="DN1216" s="70"/>
      <c r="DO1216" s="70"/>
      <c r="DP1216" s="70"/>
      <c r="DQ1216" s="70"/>
      <c r="DR1216" s="70"/>
      <c r="DS1216" s="70"/>
      <c r="DT1216" s="70">
        <f t="shared" si="889"/>
        <v>0</v>
      </c>
      <c r="DU1216" s="70">
        <f t="shared" si="890"/>
        <v>0</v>
      </c>
      <c r="DV1216" s="70"/>
      <c r="DW1216" s="70"/>
      <c r="DX1216" s="70"/>
      <c r="DY1216" s="70"/>
      <c r="DZ1216" s="70"/>
      <c r="EA1216" s="70"/>
    </row>
    <row r="1217" spans="18:131" x14ac:dyDescent="0.25">
      <c r="R1217" s="70"/>
      <c r="S1217" s="70"/>
      <c r="T1217" s="99" t="s">
        <v>2573</v>
      </c>
      <c r="U1217" s="146" t="s">
        <v>2574</v>
      </c>
      <c r="V1217" s="70"/>
      <c r="W1217" s="70"/>
      <c r="X1217" s="70"/>
      <c r="Y1217" s="70"/>
      <c r="AG1217" s="135"/>
      <c r="AH1217" s="70"/>
      <c r="AI1217" s="99"/>
      <c r="AJ1217" s="70"/>
      <c r="AK1217" s="70"/>
      <c r="AL1217" s="70"/>
      <c r="AM1217" s="70"/>
      <c r="AN1217" s="70"/>
      <c r="AO1217" s="70"/>
      <c r="AP1217" s="70"/>
      <c r="AQ1217" s="70"/>
      <c r="AR1217" s="70"/>
      <c r="AS1217" s="70"/>
      <c r="AT1217" s="70"/>
      <c r="AU1217" s="70"/>
      <c r="AV1217" s="70"/>
      <c r="AW1217" s="70"/>
      <c r="AX1217" s="70"/>
      <c r="AY1217" s="70"/>
      <c r="AZ1217" s="70"/>
      <c r="BA1217" s="70"/>
      <c r="BB1217" s="70"/>
      <c r="BC1217" s="70"/>
      <c r="BD1217" s="70"/>
      <c r="BE1217" s="70" t="str">
        <f t="shared" si="888"/>
        <v/>
      </c>
      <c r="BF1217" s="70">
        <v>405</v>
      </c>
      <c r="BG1217" s="70"/>
      <c r="BH1217" s="70"/>
      <c r="BI1217" s="70"/>
      <c r="BJ1217" s="70"/>
      <c r="BK1217" s="70"/>
      <c r="BL1217" s="70"/>
      <c r="BM1217" s="70"/>
      <c r="BN1217" s="70"/>
      <c r="BO1217" s="70"/>
      <c r="BP1217" s="70"/>
      <c r="BQ1217" s="70"/>
      <c r="BR1217" s="70"/>
      <c r="BS1217" s="70"/>
      <c r="BT1217" s="70"/>
      <c r="BU1217" s="70"/>
      <c r="CT1217" s="70"/>
      <c r="CU1217" s="70">
        <f t="shared" si="886"/>
        <v>0</v>
      </c>
      <c r="CV1217" s="70">
        <f t="shared" si="887"/>
        <v>0</v>
      </c>
      <c r="CW1217" s="70"/>
      <c r="CX1217" s="70"/>
      <c r="CY1217" s="70"/>
      <c r="CZ1217" s="70" t="e">
        <f t="shared" si="891"/>
        <v>#VALUE!</v>
      </c>
      <c r="DA1217" s="70" t="e">
        <f t="shared" si="892"/>
        <v>#VALUE!</v>
      </c>
      <c r="DB1217" s="70"/>
      <c r="DC1217" s="70"/>
      <c r="DD1217" s="70"/>
      <c r="DE1217" s="70"/>
      <c r="DF1217" s="70"/>
      <c r="DG1217" s="70"/>
      <c r="DH1217" s="70"/>
      <c r="DI1217" s="70"/>
      <c r="DJ1217" s="70"/>
      <c r="DK1217" s="70"/>
      <c r="DL1217" s="70"/>
      <c r="DM1217" s="70"/>
      <c r="DN1217" s="70"/>
      <c r="DO1217" s="70"/>
      <c r="DP1217" s="70"/>
      <c r="DQ1217" s="70"/>
      <c r="DR1217" s="70"/>
      <c r="DS1217" s="70"/>
      <c r="DT1217" s="70">
        <f t="shared" si="889"/>
        <v>0</v>
      </c>
      <c r="DU1217" s="70">
        <f t="shared" si="890"/>
        <v>0</v>
      </c>
      <c r="DV1217" s="70"/>
      <c r="DW1217" s="70"/>
      <c r="DX1217" s="70"/>
      <c r="DY1217" s="70"/>
      <c r="DZ1217" s="70"/>
      <c r="EA1217" s="70"/>
    </row>
    <row r="1218" spans="18:131" x14ac:dyDescent="0.25">
      <c r="R1218" s="70"/>
      <c r="S1218" s="70"/>
      <c r="T1218" s="99" t="s">
        <v>2575</v>
      </c>
      <c r="U1218" s="146" t="s">
        <v>2576</v>
      </c>
      <c r="V1218" s="70"/>
      <c r="W1218" s="70"/>
      <c r="X1218" s="70"/>
      <c r="Y1218" s="70"/>
      <c r="AG1218" s="135"/>
      <c r="AH1218" s="70"/>
      <c r="AI1218" s="99"/>
      <c r="AJ1218" s="70"/>
      <c r="AK1218" s="70"/>
      <c r="AL1218" s="70"/>
      <c r="AM1218" s="70"/>
      <c r="AN1218" s="70"/>
      <c r="AO1218" s="70"/>
      <c r="AP1218" s="70"/>
      <c r="AQ1218" s="70"/>
      <c r="AR1218" s="70"/>
      <c r="AS1218" s="70"/>
      <c r="AT1218" s="70"/>
      <c r="AU1218" s="70"/>
      <c r="AV1218" s="70"/>
      <c r="AW1218" s="70"/>
      <c r="AX1218" s="70"/>
      <c r="AY1218" s="70"/>
      <c r="AZ1218" s="70"/>
      <c r="BA1218" s="70"/>
      <c r="BB1218" s="70"/>
      <c r="BC1218" s="70"/>
      <c r="BD1218" s="70"/>
      <c r="BE1218" s="70" t="str">
        <f t="shared" si="888"/>
        <v/>
      </c>
      <c r="BF1218" s="70">
        <v>406</v>
      </c>
      <c r="BG1218" s="70"/>
      <c r="BH1218" s="70"/>
      <c r="BI1218" s="70"/>
      <c r="BJ1218" s="70"/>
      <c r="BK1218" s="70"/>
      <c r="BL1218" s="70"/>
      <c r="BM1218" s="70"/>
      <c r="BN1218" s="70"/>
      <c r="BO1218" s="70"/>
      <c r="BP1218" s="70"/>
      <c r="BQ1218" s="70"/>
      <c r="BR1218" s="70"/>
      <c r="BS1218" s="70"/>
      <c r="BT1218" s="70"/>
      <c r="BU1218" s="70"/>
      <c r="CT1218" s="70"/>
      <c r="CU1218" s="70">
        <f t="shared" si="886"/>
        <v>0</v>
      </c>
      <c r="CV1218" s="70">
        <f t="shared" si="887"/>
        <v>0</v>
      </c>
      <c r="CW1218" s="70"/>
      <c r="CX1218" s="70"/>
      <c r="CY1218" s="70"/>
      <c r="CZ1218" s="70" t="e">
        <f t="shared" si="891"/>
        <v>#VALUE!</v>
      </c>
      <c r="DA1218" s="70" t="e">
        <f t="shared" si="892"/>
        <v>#VALUE!</v>
      </c>
      <c r="DB1218" s="70"/>
      <c r="DC1218" s="70"/>
      <c r="DD1218" s="70"/>
      <c r="DE1218" s="70"/>
      <c r="DF1218" s="70"/>
      <c r="DG1218" s="70"/>
      <c r="DH1218" s="70"/>
      <c r="DI1218" s="70"/>
      <c r="DJ1218" s="70"/>
      <c r="DK1218" s="70"/>
      <c r="DL1218" s="70"/>
      <c r="DM1218" s="70"/>
      <c r="DN1218" s="70"/>
      <c r="DO1218" s="70"/>
      <c r="DP1218" s="70"/>
      <c r="DQ1218" s="70"/>
      <c r="DR1218" s="70"/>
      <c r="DS1218" s="70"/>
      <c r="DT1218" s="70">
        <f t="shared" si="889"/>
        <v>0</v>
      </c>
      <c r="DU1218" s="70">
        <f t="shared" si="890"/>
        <v>0</v>
      </c>
      <c r="DV1218" s="70"/>
      <c r="DW1218" s="70"/>
      <c r="DX1218" s="70"/>
      <c r="DY1218" s="70"/>
      <c r="DZ1218" s="70"/>
      <c r="EA1218" s="70"/>
    </row>
    <row r="1219" spans="18:131" x14ac:dyDescent="0.25">
      <c r="R1219" s="70"/>
      <c r="S1219" s="70"/>
      <c r="T1219" s="99" t="s">
        <v>2577</v>
      </c>
      <c r="U1219" s="146" t="s">
        <v>2578</v>
      </c>
      <c r="V1219" s="70"/>
      <c r="W1219" s="70"/>
      <c r="X1219" s="70"/>
      <c r="Y1219" s="70"/>
      <c r="AG1219" s="135"/>
      <c r="AH1219" s="70"/>
      <c r="AI1219" s="99"/>
      <c r="AJ1219" s="70"/>
      <c r="AK1219" s="70"/>
      <c r="AL1219" s="70"/>
      <c r="AM1219" s="70"/>
      <c r="AN1219" s="70"/>
      <c r="AO1219" s="70"/>
      <c r="AP1219" s="70"/>
      <c r="AQ1219" s="70"/>
      <c r="AR1219" s="70"/>
      <c r="AS1219" s="70"/>
      <c r="AT1219" s="70"/>
      <c r="AU1219" s="70"/>
      <c r="AV1219" s="70"/>
      <c r="AW1219" s="70"/>
      <c r="AX1219" s="70"/>
      <c r="AY1219" s="70"/>
      <c r="AZ1219" s="70"/>
      <c r="BA1219" s="70"/>
      <c r="BB1219" s="70"/>
      <c r="BC1219" s="70"/>
      <c r="BD1219" s="70"/>
      <c r="BE1219" s="70" t="str">
        <f t="shared" si="888"/>
        <v/>
      </c>
      <c r="BF1219" s="70">
        <v>407</v>
      </c>
      <c r="BG1219" s="70"/>
      <c r="BH1219" s="70"/>
      <c r="BI1219" s="70"/>
      <c r="BJ1219" s="70"/>
      <c r="BK1219" s="70"/>
      <c r="BL1219" s="70"/>
      <c r="BM1219" s="70"/>
      <c r="BN1219" s="70"/>
      <c r="BO1219" s="70"/>
      <c r="BP1219" s="70"/>
      <c r="BQ1219" s="70"/>
      <c r="BR1219" s="70"/>
      <c r="BS1219" s="70"/>
      <c r="BT1219" s="70"/>
      <c r="BU1219" s="70"/>
      <c r="CT1219" s="70"/>
      <c r="CU1219" s="70">
        <f t="shared" si="886"/>
        <v>0</v>
      </c>
      <c r="CV1219" s="70">
        <f t="shared" si="887"/>
        <v>0</v>
      </c>
      <c r="CW1219" s="70"/>
      <c r="CX1219" s="70"/>
      <c r="CY1219" s="70"/>
      <c r="CZ1219" s="70" t="e">
        <f t="shared" si="891"/>
        <v>#VALUE!</v>
      </c>
      <c r="DA1219" s="70" t="e">
        <f t="shared" si="892"/>
        <v>#VALUE!</v>
      </c>
      <c r="DB1219" s="70"/>
      <c r="DC1219" s="70"/>
      <c r="DD1219" s="70"/>
      <c r="DE1219" s="70"/>
      <c r="DF1219" s="70"/>
      <c r="DG1219" s="70"/>
      <c r="DH1219" s="70"/>
      <c r="DI1219" s="70"/>
      <c r="DJ1219" s="70"/>
      <c r="DK1219" s="70"/>
      <c r="DL1219" s="70"/>
      <c r="DM1219" s="70"/>
      <c r="DN1219" s="70"/>
      <c r="DO1219" s="70"/>
      <c r="DP1219" s="70"/>
      <c r="DQ1219" s="70"/>
      <c r="DR1219" s="70"/>
      <c r="DS1219" s="70"/>
      <c r="DT1219" s="70">
        <f t="shared" si="889"/>
        <v>0</v>
      </c>
      <c r="DU1219" s="70">
        <f t="shared" si="890"/>
        <v>0</v>
      </c>
      <c r="DV1219" s="70"/>
      <c r="DW1219" s="70"/>
      <c r="DX1219" s="70"/>
      <c r="DY1219" s="70"/>
      <c r="DZ1219" s="70"/>
      <c r="EA1219" s="70"/>
    </row>
    <row r="1220" spans="18:131" x14ac:dyDescent="0.25">
      <c r="R1220" s="70"/>
      <c r="S1220" s="70"/>
      <c r="T1220" s="99" t="s">
        <v>2579</v>
      </c>
      <c r="U1220" s="146" t="s">
        <v>2580</v>
      </c>
      <c r="V1220" s="70"/>
      <c r="W1220" s="70"/>
      <c r="X1220" s="70"/>
      <c r="Y1220" s="70"/>
      <c r="AG1220" s="135"/>
      <c r="AH1220" s="70"/>
      <c r="AI1220" s="99"/>
      <c r="AJ1220" s="70"/>
      <c r="AK1220" s="70"/>
      <c r="AL1220" s="70"/>
      <c r="AM1220" s="70"/>
      <c r="AN1220" s="70"/>
      <c r="AO1220" s="70"/>
      <c r="AP1220" s="70"/>
      <c r="AQ1220" s="70"/>
      <c r="AR1220" s="70"/>
      <c r="AS1220" s="70"/>
      <c r="AT1220" s="70"/>
      <c r="AU1220" s="70"/>
      <c r="AV1220" s="70"/>
      <c r="AW1220" s="70"/>
      <c r="AX1220" s="70"/>
      <c r="AY1220" s="70"/>
      <c r="AZ1220" s="70"/>
      <c r="BA1220" s="70"/>
      <c r="BB1220" s="70"/>
      <c r="BC1220" s="70"/>
      <c r="BD1220" s="70"/>
      <c r="BE1220" s="70" t="str">
        <f t="shared" si="888"/>
        <v/>
      </c>
      <c r="BF1220" s="70">
        <v>408</v>
      </c>
      <c r="BG1220" s="70"/>
      <c r="BH1220" s="70"/>
      <c r="BI1220" s="70"/>
      <c r="BJ1220" s="70"/>
      <c r="BK1220" s="70"/>
      <c r="BL1220" s="70"/>
      <c r="BM1220" s="70"/>
      <c r="BN1220" s="70"/>
      <c r="BO1220" s="70"/>
      <c r="BP1220" s="70"/>
      <c r="BQ1220" s="70"/>
      <c r="BR1220" s="70"/>
      <c r="BS1220" s="70"/>
      <c r="BT1220" s="70"/>
      <c r="BU1220" s="70"/>
      <c r="CT1220" s="70"/>
      <c r="CU1220" s="70">
        <f t="shared" si="886"/>
        <v>0</v>
      </c>
      <c r="CV1220" s="70">
        <f t="shared" si="887"/>
        <v>0</v>
      </c>
      <c r="CW1220" s="70"/>
      <c r="CX1220" s="70"/>
      <c r="CY1220" s="70"/>
      <c r="CZ1220" s="70" t="e">
        <f t="shared" si="891"/>
        <v>#VALUE!</v>
      </c>
      <c r="DA1220" s="70" t="e">
        <f t="shared" si="892"/>
        <v>#VALUE!</v>
      </c>
      <c r="DB1220" s="70"/>
      <c r="DC1220" s="70"/>
      <c r="DD1220" s="70"/>
      <c r="DE1220" s="70"/>
      <c r="DF1220" s="70"/>
      <c r="DG1220" s="70"/>
      <c r="DH1220" s="70"/>
      <c r="DI1220" s="70"/>
      <c r="DJ1220" s="70"/>
      <c r="DK1220" s="70"/>
      <c r="DL1220" s="70"/>
      <c r="DM1220" s="70"/>
      <c r="DN1220" s="70"/>
      <c r="DO1220" s="70"/>
      <c r="DP1220" s="70"/>
      <c r="DQ1220" s="70"/>
      <c r="DR1220" s="70"/>
      <c r="DS1220" s="70"/>
      <c r="DT1220" s="70">
        <f t="shared" si="889"/>
        <v>0</v>
      </c>
      <c r="DU1220" s="70">
        <f t="shared" si="890"/>
        <v>0</v>
      </c>
      <c r="DV1220" s="70"/>
      <c r="DW1220" s="70"/>
      <c r="DX1220" s="70"/>
      <c r="DY1220" s="70"/>
      <c r="DZ1220" s="70"/>
      <c r="EA1220" s="70"/>
    </row>
    <row r="1221" spans="18:131" x14ac:dyDescent="0.25">
      <c r="R1221" s="70"/>
      <c r="S1221" s="70"/>
      <c r="T1221" s="99" t="s">
        <v>2581</v>
      </c>
      <c r="U1221" s="146" t="s">
        <v>2582</v>
      </c>
      <c r="V1221" s="70"/>
      <c r="W1221" s="70"/>
      <c r="X1221" s="70"/>
      <c r="Y1221" s="70"/>
      <c r="AG1221" s="135"/>
      <c r="AH1221" s="70"/>
      <c r="AI1221" s="99"/>
      <c r="AJ1221" s="70"/>
      <c r="AK1221" s="70"/>
      <c r="AL1221" s="70"/>
      <c r="AM1221" s="70"/>
      <c r="AN1221" s="70"/>
      <c r="AO1221" s="70"/>
      <c r="AP1221" s="70"/>
      <c r="AQ1221" s="70"/>
      <c r="AR1221" s="70"/>
      <c r="AS1221" s="70"/>
      <c r="AT1221" s="70"/>
      <c r="AU1221" s="70"/>
      <c r="AV1221" s="70"/>
      <c r="AW1221" s="70"/>
      <c r="AX1221" s="70"/>
      <c r="AY1221" s="70"/>
      <c r="AZ1221" s="70"/>
      <c r="BA1221" s="70"/>
      <c r="BB1221" s="70"/>
      <c r="BC1221" s="70"/>
      <c r="BD1221" s="70"/>
      <c r="BE1221" s="70" t="str">
        <f t="shared" si="888"/>
        <v/>
      </c>
      <c r="BF1221" s="70">
        <v>409</v>
      </c>
      <c r="BG1221" s="70"/>
      <c r="BH1221" s="70"/>
      <c r="BI1221" s="70"/>
      <c r="BJ1221" s="70"/>
      <c r="BK1221" s="70"/>
      <c r="BL1221" s="70"/>
      <c r="BM1221" s="70"/>
      <c r="BN1221" s="70"/>
      <c r="BO1221" s="70"/>
      <c r="BP1221" s="70"/>
      <c r="BQ1221" s="70"/>
      <c r="BR1221" s="70"/>
      <c r="BS1221" s="70"/>
      <c r="BT1221" s="70"/>
      <c r="BU1221" s="70"/>
      <c r="CT1221" s="70"/>
      <c r="CU1221" s="70">
        <f t="shared" si="886"/>
        <v>0</v>
      </c>
      <c r="CV1221" s="70">
        <f t="shared" si="887"/>
        <v>0</v>
      </c>
      <c r="CW1221" s="70"/>
      <c r="CX1221" s="70"/>
      <c r="CY1221" s="70"/>
      <c r="CZ1221" s="70" t="e">
        <f t="shared" si="891"/>
        <v>#VALUE!</v>
      </c>
      <c r="DA1221" s="70" t="e">
        <f t="shared" si="892"/>
        <v>#VALUE!</v>
      </c>
      <c r="DB1221" s="70"/>
      <c r="DC1221" s="70"/>
      <c r="DD1221" s="70"/>
      <c r="DE1221" s="70"/>
      <c r="DF1221" s="70"/>
      <c r="DG1221" s="70"/>
      <c r="DH1221" s="70"/>
      <c r="DI1221" s="70"/>
      <c r="DJ1221" s="70"/>
      <c r="DK1221" s="70"/>
      <c r="DL1221" s="70"/>
      <c r="DM1221" s="70"/>
      <c r="DN1221" s="70"/>
      <c r="DO1221" s="70"/>
      <c r="DP1221" s="70"/>
      <c r="DQ1221" s="70"/>
      <c r="DR1221" s="70"/>
      <c r="DS1221" s="70"/>
      <c r="DT1221" s="70">
        <f t="shared" si="889"/>
        <v>0</v>
      </c>
      <c r="DU1221" s="70">
        <f t="shared" si="890"/>
        <v>0</v>
      </c>
      <c r="DV1221" s="70"/>
      <c r="DW1221" s="70"/>
      <c r="DX1221" s="70"/>
      <c r="DY1221" s="70"/>
      <c r="DZ1221" s="70"/>
      <c r="EA1221" s="70"/>
    </row>
    <row r="1222" spans="18:131" x14ac:dyDescent="0.25">
      <c r="R1222" s="70"/>
      <c r="S1222" s="70"/>
      <c r="T1222" s="99" t="s">
        <v>2583</v>
      </c>
      <c r="U1222" s="146" t="s">
        <v>2584</v>
      </c>
      <c r="V1222" s="70"/>
      <c r="W1222" s="70"/>
      <c r="X1222" s="70"/>
      <c r="Y1222" s="70"/>
      <c r="AG1222" s="135"/>
      <c r="AH1222" s="70"/>
      <c r="AI1222" s="99"/>
      <c r="AJ1222" s="70"/>
      <c r="AK1222" s="70"/>
      <c r="AL1222" s="70"/>
      <c r="AM1222" s="70"/>
      <c r="AN1222" s="70"/>
      <c r="AO1222" s="70"/>
      <c r="AP1222" s="70"/>
      <c r="AQ1222" s="70"/>
      <c r="AR1222" s="70"/>
      <c r="AS1222" s="70"/>
      <c r="AT1222" s="70"/>
      <c r="AU1222" s="70"/>
      <c r="AV1222" s="70"/>
      <c r="AW1222" s="70"/>
      <c r="AX1222" s="70"/>
      <c r="AY1222" s="70"/>
      <c r="AZ1222" s="70"/>
      <c r="BA1222" s="70"/>
      <c r="BB1222" s="70"/>
      <c r="BC1222" s="70"/>
      <c r="BD1222" s="70"/>
      <c r="BE1222" s="70" t="str">
        <f t="shared" si="888"/>
        <v/>
      </c>
      <c r="BF1222" s="70">
        <v>410</v>
      </c>
      <c r="BG1222" s="70"/>
      <c r="BH1222" s="70"/>
      <c r="BI1222" s="70"/>
      <c r="BJ1222" s="70"/>
      <c r="BK1222" s="70"/>
      <c r="BL1222" s="70"/>
      <c r="BM1222" s="70"/>
      <c r="BN1222" s="70"/>
      <c r="BO1222" s="70"/>
      <c r="BP1222" s="70"/>
      <c r="BQ1222" s="70"/>
      <c r="BR1222" s="70"/>
      <c r="BS1222" s="70"/>
      <c r="BT1222" s="70"/>
      <c r="BU1222" s="70"/>
      <c r="CT1222" s="70"/>
      <c r="CU1222" s="70">
        <f t="shared" si="886"/>
        <v>0</v>
      </c>
      <c r="CV1222" s="70">
        <f t="shared" si="887"/>
        <v>0</v>
      </c>
      <c r="CW1222" s="70"/>
      <c r="CX1222" s="70"/>
      <c r="CY1222" s="70"/>
      <c r="CZ1222" s="70" t="e">
        <f t="shared" si="891"/>
        <v>#VALUE!</v>
      </c>
      <c r="DA1222" s="70" t="e">
        <f t="shared" si="892"/>
        <v>#VALUE!</v>
      </c>
      <c r="DB1222" s="70"/>
      <c r="DC1222" s="70"/>
      <c r="DD1222" s="70"/>
      <c r="DE1222" s="70"/>
      <c r="DF1222" s="70"/>
      <c r="DG1222" s="70"/>
      <c r="DH1222" s="70"/>
      <c r="DI1222" s="70"/>
      <c r="DJ1222" s="70"/>
      <c r="DK1222" s="70"/>
      <c r="DL1222" s="70"/>
      <c r="DM1222" s="70"/>
      <c r="DN1222" s="70"/>
      <c r="DO1222" s="70"/>
      <c r="DP1222" s="70"/>
      <c r="DQ1222" s="70"/>
      <c r="DR1222" s="70"/>
      <c r="DS1222" s="70"/>
      <c r="DT1222" s="70">
        <f t="shared" si="889"/>
        <v>0</v>
      </c>
      <c r="DU1222" s="70">
        <f t="shared" si="890"/>
        <v>0</v>
      </c>
      <c r="DV1222" s="70"/>
      <c r="DW1222" s="70"/>
      <c r="DX1222" s="70"/>
      <c r="DY1222" s="70"/>
      <c r="DZ1222" s="70"/>
      <c r="EA1222" s="70"/>
    </row>
    <row r="1223" spans="18:131" x14ac:dyDescent="0.25">
      <c r="R1223" s="70"/>
      <c r="S1223" s="70"/>
      <c r="T1223" s="99" t="s">
        <v>2585</v>
      </c>
      <c r="U1223" s="146" t="s">
        <v>2586</v>
      </c>
      <c r="V1223" s="70"/>
      <c r="W1223" s="70"/>
      <c r="X1223" s="70"/>
      <c r="Y1223" s="70"/>
      <c r="AG1223" s="135"/>
      <c r="AH1223" s="70"/>
      <c r="AI1223" s="99"/>
      <c r="AJ1223" s="70"/>
      <c r="AK1223" s="70"/>
      <c r="AL1223" s="70"/>
      <c r="AM1223" s="70"/>
      <c r="AN1223" s="70"/>
      <c r="AO1223" s="70"/>
      <c r="AP1223" s="70"/>
      <c r="AQ1223" s="70"/>
      <c r="AR1223" s="70"/>
      <c r="AS1223" s="70"/>
      <c r="AT1223" s="70"/>
      <c r="AU1223" s="70"/>
      <c r="AV1223" s="70"/>
      <c r="AW1223" s="70"/>
      <c r="AX1223" s="70"/>
      <c r="AY1223" s="70"/>
      <c r="AZ1223" s="70"/>
      <c r="BA1223" s="70"/>
      <c r="BB1223" s="70"/>
      <c r="BC1223" s="70"/>
      <c r="BD1223" s="70"/>
      <c r="BE1223" s="70" t="str">
        <f t="shared" si="888"/>
        <v/>
      </c>
      <c r="BF1223" s="70">
        <v>411</v>
      </c>
      <c r="BG1223" s="70"/>
      <c r="BH1223" s="70"/>
      <c r="BI1223" s="70"/>
      <c r="BJ1223" s="70"/>
      <c r="BK1223" s="70"/>
      <c r="BL1223" s="70"/>
      <c r="BM1223" s="70"/>
      <c r="BN1223" s="70"/>
      <c r="BO1223" s="70"/>
      <c r="BP1223" s="70"/>
      <c r="BQ1223" s="70"/>
      <c r="BR1223" s="70"/>
      <c r="BS1223" s="70"/>
      <c r="BT1223" s="70"/>
      <c r="BU1223" s="70"/>
      <c r="CT1223" s="70"/>
      <c r="CU1223" s="70">
        <f t="shared" si="886"/>
        <v>0</v>
      </c>
      <c r="CV1223" s="70">
        <f t="shared" si="887"/>
        <v>0</v>
      </c>
      <c r="CW1223" s="70"/>
      <c r="CX1223" s="70"/>
      <c r="CY1223" s="70"/>
      <c r="CZ1223" s="70" t="e">
        <f t="shared" si="891"/>
        <v>#VALUE!</v>
      </c>
      <c r="DA1223" s="70" t="e">
        <f t="shared" si="892"/>
        <v>#VALUE!</v>
      </c>
      <c r="DB1223" s="70"/>
      <c r="DC1223" s="70"/>
      <c r="DD1223" s="70"/>
      <c r="DE1223" s="70"/>
      <c r="DF1223" s="70"/>
      <c r="DG1223" s="70"/>
      <c r="DH1223" s="70"/>
      <c r="DI1223" s="70"/>
      <c r="DJ1223" s="70"/>
      <c r="DK1223" s="70"/>
      <c r="DL1223" s="70"/>
      <c r="DM1223" s="70"/>
      <c r="DN1223" s="70"/>
      <c r="DO1223" s="70"/>
      <c r="DP1223" s="70"/>
      <c r="DQ1223" s="70"/>
      <c r="DR1223" s="70"/>
      <c r="DS1223" s="70"/>
      <c r="DT1223" s="70">
        <f t="shared" si="889"/>
        <v>0</v>
      </c>
      <c r="DU1223" s="70">
        <f t="shared" si="890"/>
        <v>0</v>
      </c>
      <c r="DV1223" s="70"/>
      <c r="DW1223" s="70"/>
      <c r="DX1223" s="70"/>
      <c r="DY1223" s="70"/>
      <c r="DZ1223" s="70"/>
      <c r="EA1223" s="70"/>
    </row>
    <row r="1224" spans="18:131" x14ac:dyDescent="0.25">
      <c r="R1224" s="70"/>
      <c r="S1224" s="70"/>
      <c r="T1224" s="99" t="s">
        <v>2587</v>
      </c>
      <c r="U1224" s="146" t="s">
        <v>2588</v>
      </c>
      <c r="V1224" s="70"/>
      <c r="W1224" s="70"/>
      <c r="X1224" s="70"/>
      <c r="Y1224" s="70"/>
      <c r="AG1224" s="135"/>
      <c r="AH1224" s="70"/>
      <c r="AI1224" s="99"/>
      <c r="AJ1224" s="70"/>
      <c r="AK1224" s="70"/>
      <c r="AL1224" s="70"/>
      <c r="AM1224" s="70"/>
      <c r="AN1224" s="70"/>
      <c r="AO1224" s="70"/>
      <c r="AP1224" s="70"/>
      <c r="AQ1224" s="70"/>
      <c r="AR1224" s="70"/>
      <c r="AS1224" s="70"/>
      <c r="AT1224" s="70"/>
      <c r="AU1224" s="70"/>
      <c r="AV1224" s="70"/>
      <c r="AW1224" s="70"/>
      <c r="AX1224" s="70"/>
      <c r="AY1224" s="70"/>
      <c r="AZ1224" s="70"/>
      <c r="BA1224" s="70"/>
      <c r="BB1224" s="70"/>
      <c r="BC1224" s="70"/>
      <c r="BD1224" s="70"/>
      <c r="BE1224" s="70" t="str">
        <f t="shared" si="888"/>
        <v/>
      </c>
      <c r="BF1224" s="70">
        <v>412</v>
      </c>
      <c r="BG1224" s="70"/>
      <c r="BH1224" s="70"/>
      <c r="BI1224" s="70"/>
      <c r="BJ1224" s="70"/>
      <c r="BK1224" s="70"/>
      <c r="BL1224" s="70"/>
      <c r="BM1224" s="70"/>
      <c r="BN1224" s="70"/>
      <c r="BO1224" s="70"/>
      <c r="BP1224" s="70"/>
      <c r="BQ1224" s="70"/>
      <c r="BR1224" s="70"/>
      <c r="BS1224" s="70"/>
      <c r="BT1224" s="70"/>
      <c r="BU1224" s="70"/>
      <c r="CT1224" s="70"/>
      <c r="CU1224" s="70">
        <f t="shared" si="886"/>
        <v>0</v>
      </c>
      <c r="CV1224" s="70">
        <f t="shared" si="887"/>
        <v>0</v>
      </c>
      <c r="CW1224" s="70"/>
      <c r="CX1224" s="70"/>
      <c r="CY1224" s="70"/>
      <c r="CZ1224" s="70" t="e">
        <f t="shared" si="891"/>
        <v>#VALUE!</v>
      </c>
      <c r="DA1224" s="70" t="e">
        <f t="shared" si="892"/>
        <v>#VALUE!</v>
      </c>
      <c r="DB1224" s="70"/>
      <c r="DC1224" s="70"/>
      <c r="DD1224" s="70"/>
      <c r="DE1224" s="70"/>
      <c r="DF1224" s="70"/>
      <c r="DG1224" s="70"/>
      <c r="DH1224" s="70"/>
      <c r="DI1224" s="70"/>
      <c r="DJ1224" s="70"/>
      <c r="DK1224" s="70"/>
      <c r="DL1224" s="70"/>
      <c r="DM1224" s="70"/>
      <c r="DN1224" s="70"/>
      <c r="DO1224" s="70"/>
      <c r="DP1224" s="70"/>
      <c r="DQ1224" s="70"/>
      <c r="DR1224" s="70"/>
      <c r="DS1224" s="70"/>
      <c r="DT1224" s="70">
        <f t="shared" si="889"/>
        <v>0</v>
      </c>
      <c r="DU1224" s="70">
        <f t="shared" si="890"/>
        <v>0</v>
      </c>
      <c r="DV1224" s="70"/>
      <c r="DW1224" s="70"/>
      <c r="DX1224" s="70"/>
      <c r="DY1224" s="70"/>
      <c r="DZ1224" s="70"/>
      <c r="EA1224" s="70"/>
    </row>
    <row r="1225" spans="18:131" x14ac:dyDescent="0.25">
      <c r="R1225" s="70"/>
      <c r="S1225" s="70"/>
      <c r="T1225" s="99" t="s">
        <v>2589</v>
      </c>
      <c r="U1225" s="146" t="s">
        <v>2590</v>
      </c>
      <c r="V1225" s="70"/>
      <c r="W1225" s="70"/>
      <c r="X1225" s="70"/>
      <c r="Y1225" s="70"/>
      <c r="AG1225" s="135"/>
      <c r="AH1225" s="70"/>
      <c r="AI1225" s="99"/>
      <c r="AJ1225" s="70"/>
      <c r="AK1225" s="70"/>
      <c r="AL1225" s="70"/>
      <c r="AM1225" s="70"/>
      <c r="AN1225" s="70"/>
      <c r="AO1225" s="70"/>
      <c r="AP1225" s="70"/>
      <c r="AQ1225" s="70"/>
      <c r="AR1225" s="70"/>
      <c r="AS1225" s="70"/>
      <c r="AT1225" s="70"/>
      <c r="AU1225" s="70"/>
      <c r="AV1225" s="70"/>
      <c r="AW1225" s="70"/>
      <c r="AX1225" s="70"/>
      <c r="AY1225" s="70"/>
      <c r="AZ1225" s="70"/>
      <c r="BA1225" s="70"/>
      <c r="BB1225" s="70"/>
      <c r="BC1225" s="70"/>
      <c r="BD1225" s="70"/>
      <c r="BE1225" s="70" t="str">
        <f t="shared" si="888"/>
        <v/>
      </c>
      <c r="BF1225" s="70">
        <v>413</v>
      </c>
      <c r="BG1225" s="70"/>
      <c r="BH1225" s="70"/>
      <c r="BI1225" s="70"/>
      <c r="BJ1225" s="70"/>
      <c r="BK1225" s="70"/>
      <c r="BL1225" s="70"/>
      <c r="BM1225" s="70"/>
      <c r="BN1225" s="70"/>
      <c r="BO1225" s="70"/>
      <c r="BP1225" s="70"/>
      <c r="BQ1225" s="70"/>
      <c r="BR1225" s="70"/>
      <c r="BS1225" s="70"/>
      <c r="BT1225" s="70"/>
      <c r="BU1225" s="70"/>
      <c r="CT1225" s="70"/>
      <c r="CU1225" s="70">
        <f t="shared" si="886"/>
        <v>0</v>
      </c>
      <c r="CV1225" s="70">
        <f t="shared" si="887"/>
        <v>0</v>
      </c>
      <c r="CW1225" s="70"/>
      <c r="CX1225" s="70"/>
      <c r="CY1225" s="70"/>
      <c r="CZ1225" s="70" t="e">
        <f t="shared" si="891"/>
        <v>#VALUE!</v>
      </c>
      <c r="DA1225" s="70" t="e">
        <f t="shared" si="892"/>
        <v>#VALUE!</v>
      </c>
      <c r="DB1225" s="70"/>
      <c r="DC1225" s="70"/>
      <c r="DD1225" s="70"/>
      <c r="DE1225" s="70"/>
      <c r="DF1225" s="70"/>
      <c r="DG1225" s="70"/>
      <c r="DH1225" s="70"/>
      <c r="DI1225" s="70"/>
      <c r="DJ1225" s="70"/>
      <c r="DK1225" s="70"/>
      <c r="DL1225" s="70"/>
      <c r="DM1225" s="70"/>
      <c r="DN1225" s="70"/>
      <c r="DO1225" s="70"/>
      <c r="DP1225" s="70"/>
      <c r="DQ1225" s="70"/>
      <c r="DR1225" s="70"/>
      <c r="DS1225" s="70"/>
      <c r="DT1225" s="70">
        <f t="shared" si="889"/>
        <v>0</v>
      </c>
      <c r="DU1225" s="70">
        <f t="shared" si="890"/>
        <v>0</v>
      </c>
      <c r="DV1225" s="70"/>
      <c r="DW1225" s="70"/>
      <c r="DX1225" s="70"/>
      <c r="DY1225" s="70"/>
      <c r="DZ1225" s="70"/>
      <c r="EA1225" s="70"/>
    </row>
    <row r="1226" spans="18:131" x14ac:dyDescent="0.25">
      <c r="R1226" s="70"/>
      <c r="S1226" s="70"/>
      <c r="T1226" s="99" t="s">
        <v>2591</v>
      </c>
      <c r="U1226" s="146" t="s">
        <v>2592</v>
      </c>
      <c r="V1226" s="70"/>
      <c r="W1226" s="70"/>
      <c r="X1226" s="70"/>
      <c r="Y1226" s="70"/>
      <c r="AG1226" s="135"/>
      <c r="AH1226" s="70"/>
      <c r="AI1226" s="99"/>
      <c r="AJ1226" s="70"/>
      <c r="AK1226" s="70"/>
      <c r="AL1226" s="70"/>
      <c r="AM1226" s="70"/>
      <c r="AN1226" s="70"/>
      <c r="AO1226" s="70"/>
      <c r="AP1226" s="70"/>
      <c r="AQ1226" s="70"/>
      <c r="AR1226" s="70"/>
      <c r="AS1226" s="70"/>
      <c r="AT1226" s="70"/>
      <c r="AU1226" s="70"/>
      <c r="AV1226" s="70"/>
      <c r="AW1226" s="70"/>
      <c r="AX1226" s="70"/>
      <c r="AY1226" s="70"/>
      <c r="AZ1226" s="70"/>
      <c r="BA1226" s="70"/>
      <c r="BB1226" s="70"/>
      <c r="BC1226" s="70"/>
      <c r="BD1226" s="70"/>
      <c r="BE1226" s="70" t="str">
        <f t="shared" si="888"/>
        <v/>
      </c>
      <c r="BF1226" s="70">
        <v>414</v>
      </c>
      <c r="BG1226" s="70"/>
      <c r="BH1226" s="70"/>
      <c r="BI1226" s="70"/>
      <c r="BJ1226" s="70"/>
      <c r="BK1226" s="70"/>
      <c r="BL1226" s="70"/>
      <c r="BM1226" s="70"/>
      <c r="BN1226" s="70"/>
      <c r="BO1226" s="70"/>
      <c r="BP1226" s="70"/>
      <c r="BQ1226" s="70"/>
      <c r="BR1226" s="70"/>
      <c r="BS1226" s="70"/>
      <c r="BT1226" s="70"/>
      <c r="BU1226" s="70"/>
      <c r="CT1226" s="70"/>
      <c r="CU1226" s="70">
        <f t="shared" si="886"/>
        <v>0</v>
      </c>
      <c r="CV1226" s="70">
        <f t="shared" si="887"/>
        <v>0</v>
      </c>
      <c r="CW1226" s="70"/>
      <c r="CX1226" s="70"/>
      <c r="CY1226" s="70"/>
      <c r="CZ1226" s="70" t="e">
        <f t="shared" si="891"/>
        <v>#VALUE!</v>
      </c>
      <c r="DA1226" s="70" t="e">
        <f t="shared" si="892"/>
        <v>#VALUE!</v>
      </c>
      <c r="DB1226" s="70"/>
      <c r="DC1226" s="70"/>
      <c r="DD1226" s="70"/>
      <c r="DE1226" s="70"/>
      <c r="DF1226" s="70"/>
      <c r="DG1226" s="70"/>
      <c r="DH1226" s="70"/>
      <c r="DI1226" s="70"/>
      <c r="DJ1226" s="70"/>
      <c r="DK1226" s="70"/>
      <c r="DL1226" s="70"/>
      <c r="DM1226" s="70"/>
      <c r="DN1226" s="70"/>
      <c r="DO1226" s="70"/>
      <c r="DP1226" s="70"/>
      <c r="DQ1226" s="70"/>
      <c r="DR1226" s="70"/>
      <c r="DS1226" s="70"/>
      <c r="DT1226" s="70">
        <f t="shared" si="889"/>
        <v>0</v>
      </c>
      <c r="DU1226" s="70">
        <f t="shared" si="890"/>
        <v>0</v>
      </c>
      <c r="DV1226" s="70"/>
      <c r="DW1226" s="70"/>
      <c r="DX1226" s="70"/>
      <c r="DY1226" s="70"/>
      <c r="DZ1226" s="70"/>
      <c r="EA1226" s="70"/>
    </row>
    <row r="1227" spans="18:131" x14ac:dyDescent="0.25">
      <c r="R1227" s="70"/>
      <c r="S1227" s="70"/>
      <c r="T1227" s="99" t="s">
        <v>2593</v>
      </c>
      <c r="U1227" s="146" t="s">
        <v>2594</v>
      </c>
      <c r="V1227" s="70"/>
      <c r="W1227" s="70"/>
      <c r="X1227" s="70"/>
      <c r="Y1227" s="70"/>
      <c r="AG1227" s="135"/>
      <c r="AH1227" s="70"/>
      <c r="AI1227" s="99"/>
      <c r="AJ1227" s="70"/>
      <c r="AK1227" s="70"/>
      <c r="AL1227" s="70"/>
      <c r="AM1227" s="70"/>
      <c r="AN1227" s="70"/>
      <c r="AO1227" s="70"/>
      <c r="AP1227" s="70"/>
      <c r="AQ1227" s="70"/>
      <c r="AR1227" s="70"/>
      <c r="AS1227" s="70"/>
      <c r="AT1227" s="70"/>
      <c r="AU1227" s="70"/>
      <c r="AV1227" s="70"/>
      <c r="AW1227" s="70"/>
      <c r="AX1227" s="70"/>
      <c r="AY1227" s="70"/>
      <c r="AZ1227" s="70"/>
      <c r="BA1227" s="70"/>
      <c r="BB1227" s="70"/>
      <c r="BC1227" s="70"/>
      <c r="BD1227" s="70"/>
      <c r="BE1227" s="70" t="str">
        <f t="shared" si="888"/>
        <v/>
      </c>
      <c r="BF1227" s="70">
        <v>415</v>
      </c>
      <c r="BG1227" s="70"/>
      <c r="BH1227" s="70"/>
      <c r="BI1227" s="70"/>
      <c r="BJ1227" s="70"/>
      <c r="BK1227" s="70"/>
      <c r="BL1227" s="70"/>
      <c r="BM1227" s="70"/>
      <c r="BN1227" s="70"/>
      <c r="BO1227" s="70"/>
      <c r="BP1227" s="70"/>
      <c r="BQ1227" s="70"/>
      <c r="BR1227" s="70"/>
      <c r="BS1227" s="70"/>
      <c r="BT1227" s="70"/>
      <c r="BU1227" s="70"/>
      <c r="CT1227" s="70"/>
      <c r="CU1227" s="70">
        <f t="shared" si="886"/>
        <v>0</v>
      </c>
      <c r="CV1227" s="70">
        <f t="shared" si="887"/>
        <v>0</v>
      </c>
      <c r="CW1227" s="70"/>
      <c r="CX1227" s="70"/>
      <c r="CY1227" s="70"/>
      <c r="CZ1227" s="70" t="e">
        <f t="shared" si="891"/>
        <v>#VALUE!</v>
      </c>
      <c r="DA1227" s="70" t="e">
        <f t="shared" si="892"/>
        <v>#VALUE!</v>
      </c>
      <c r="DB1227" s="70"/>
      <c r="DC1227" s="70"/>
      <c r="DD1227" s="70"/>
      <c r="DE1227" s="70"/>
      <c r="DF1227" s="70"/>
      <c r="DG1227" s="70"/>
      <c r="DH1227" s="70"/>
      <c r="DI1227" s="70"/>
      <c r="DJ1227" s="70"/>
      <c r="DK1227" s="70"/>
      <c r="DL1227" s="70"/>
      <c r="DM1227" s="70"/>
      <c r="DN1227" s="70"/>
      <c r="DO1227" s="70"/>
      <c r="DP1227" s="70"/>
      <c r="DQ1227" s="70"/>
      <c r="DR1227" s="70"/>
      <c r="DS1227" s="70"/>
      <c r="DT1227" s="70">
        <f t="shared" si="889"/>
        <v>0</v>
      </c>
      <c r="DU1227" s="70">
        <f t="shared" si="890"/>
        <v>0</v>
      </c>
      <c r="DV1227" s="70"/>
      <c r="DW1227" s="70"/>
      <c r="DX1227" s="70"/>
      <c r="DY1227" s="70"/>
      <c r="DZ1227" s="70"/>
      <c r="EA1227" s="70"/>
    </row>
    <row r="1228" spans="18:131" x14ac:dyDescent="0.25">
      <c r="R1228" s="70"/>
      <c r="S1228" s="70"/>
      <c r="T1228" s="99" t="s">
        <v>2595</v>
      </c>
      <c r="U1228" s="146" t="s">
        <v>2596</v>
      </c>
      <c r="V1228" s="70"/>
      <c r="W1228" s="70"/>
      <c r="X1228" s="70"/>
      <c r="Y1228" s="70"/>
      <c r="AG1228" s="135"/>
      <c r="AH1228" s="70"/>
      <c r="AI1228" s="99"/>
      <c r="AJ1228" s="70"/>
      <c r="AK1228" s="70"/>
      <c r="AL1228" s="70"/>
      <c r="AM1228" s="70"/>
      <c r="AN1228" s="70"/>
      <c r="AO1228" s="70"/>
      <c r="AP1228" s="70"/>
      <c r="AQ1228" s="70"/>
      <c r="AR1228" s="70"/>
      <c r="AS1228" s="70"/>
      <c r="AT1228" s="70"/>
      <c r="AU1228" s="70"/>
      <c r="AV1228" s="70"/>
      <c r="AW1228" s="70"/>
      <c r="AX1228" s="70"/>
      <c r="AY1228" s="70"/>
      <c r="AZ1228" s="70"/>
      <c r="BA1228" s="70"/>
      <c r="BB1228" s="70"/>
      <c r="BC1228" s="70"/>
      <c r="BD1228" s="70"/>
      <c r="BE1228" s="70" t="str">
        <f t="shared" si="888"/>
        <v/>
      </c>
      <c r="BF1228" s="70">
        <v>416</v>
      </c>
      <c r="BG1228" s="70"/>
      <c r="BH1228" s="70"/>
      <c r="BI1228" s="70"/>
      <c r="BJ1228" s="70"/>
      <c r="BK1228" s="70"/>
      <c r="BL1228" s="70"/>
      <c r="BM1228" s="70"/>
      <c r="BN1228" s="70"/>
      <c r="BO1228" s="70"/>
      <c r="BP1228" s="70"/>
      <c r="BQ1228" s="70"/>
      <c r="BR1228" s="70"/>
      <c r="BS1228" s="70"/>
      <c r="BT1228" s="70"/>
      <c r="BU1228" s="70"/>
      <c r="CT1228" s="70"/>
      <c r="CU1228" s="70">
        <f t="shared" si="886"/>
        <v>0</v>
      </c>
      <c r="CV1228" s="70">
        <f t="shared" si="887"/>
        <v>0</v>
      </c>
      <c r="CW1228" s="70"/>
      <c r="CX1228" s="70"/>
      <c r="CY1228" s="70"/>
      <c r="CZ1228" s="70" t="e">
        <f t="shared" si="891"/>
        <v>#VALUE!</v>
      </c>
      <c r="DA1228" s="70" t="e">
        <f t="shared" si="892"/>
        <v>#VALUE!</v>
      </c>
      <c r="DB1228" s="70"/>
      <c r="DC1228" s="70"/>
      <c r="DD1228" s="70"/>
      <c r="DE1228" s="70"/>
      <c r="DF1228" s="70"/>
      <c r="DG1228" s="70"/>
      <c r="DH1228" s="70"/>
      <c r="DI1228" s="70"/>
      <c r="DJ1228" s="70"/>
      <c r="DK1228" s="70"/>
      <c r="DL1228" s="70"/>
      <c r="DM1228" s="70"/>
      <c r="DN1228" s="70"/>
      <c r="DO1228" s="70"/>
      <c r="DP1228" s="70"/>
      <c r="DQ1228" s="70"/>
      <c r="DR1228" s="70"/>
      <c r="DS1228" s="70"/>
      <c r="DT1228" s="70">
        <f t="shared" si="889"/>
        <v>0</v>
      </c>
      <c r="DU1228" s="70">
        <f t="shared" si="890"/>
        <v>0</v>
      </c>
      <c r="DV1228" s="70"/>
      <c r="DW1228" s="70"/>
      <c r="DX1228" s="70"/>
      <c r="DY1228" s="70"/>
      <c r="DZ1228" s="70"/>
      <c r="EA1228" s="70"/>
    </row>
    <row r="1229" spans="18:131" x14ac:dyDescent="0.25">
      <c r="R1229" s="70"/>
      <c r="S1229" s="70"/>
      <c r="T1229" s="99" t="s">
        <v>2597</v>
      </c>
      <c r="U1229" s="146" t="s">
        <v>2598</v>
      </c>
      <c r="V1229" s="70"/>
      <c r="W1229" s="70"/>
      <c r="X1229" s="70"/>
      <c r="Y1229" s="70"/>
      <c r="AG1229" s="135"/>
      <c r="AH1229" s="70"/>
      <c r="AI1229" s="99"/>
      <c r="AJ1229" s="70"/>
      <c r="AK1229" s="70"/>
      <c r="AL1229" s="70"/>
      <c r="AM1229" s="70"/>
      <c r="AN1229" s="70"/>
      <c r="AO1229" s="70"/>
      <c r="AP1229" s="70"/>
      <c r="AQ1229" s="70"/>
      <c r="AR1229" s="70"/>
      <c r="AS1229" s="70"/>
      <c r="AT1229" s="70"/>
      <c r="AU1229" s="70"/>
      <c r="AV1229" s="70"/>
      <c r="AW1229" s="70"/>
      <c r="AX1229" s="70"/>
      <c r="AY1229" s="70"/>
      <c r="AZ1229" s="70"/>
      <c r="BA1229" s="70"/>
      <c r="BB1229" s="70"/>
      <c r="BC1229" s="70"/>
      <c r="BD1229" s="70"/>
      <c r="BE1229" s="70" t="str">
        <f t="shared" si="888"/>
        <v/>
      </c>
      <c r="BF1229" s="70">
        <v>417</v>
      </c>
      <c r="BG1229" s="70"/>
      <c r="BH1229" s="70"/>
      <c r="BI1229" s="70"/>
      <c r="BJ1229" s="70"/>
      <c r="BK1229" s="70"/>
      <c r="BL1229" s="70"/>
      <c r="BM1229" s="70"/>
      <c r="BN1229" s="70"/>
      <c r="BO1229" s="70"/>
      <c r="BP1229" s="70"/>
      <c r="BQ1229" s="70"/>
      <c r="BR1229" s="70"/>
      <c r="BS1229" s="70"/>
      <c r="BT1229" s="70"/>
      <c r="BU1229" s="70"/>
      <c r="CT1229" s="70"/>
      <c r="CU1229" s="70">
        <f t="shared" ref="CU1229:CU1292" si="893">IF(E428="c",F428,0)</f>
        <v>0</v>
      </c>
      <c r="CV1229" s="70">
        <f t="shared" ref="CV1229:CV1292" si="894">IF(E428="a",F428,0)</f>
        <v>0</v>
      </c>
      <c r="CW1229" s="70"/>
      <c r="CX1229" s="70"/>
      <c r="CY1229" s="70"/>
      <c r="CZ1229" s="70" t="e">
        <f t="shared" si="891"/>
        <v>#VALUE!</v>
      </c>
      <c r="DA1229" s="70" t="e">
        <f t="shared" si="892"/>
        <v>#VALUE!</v>
      </c>
      <c r="DB1229" s="70"/>
      <c r="DC1229" s="70"/>
      <c r="DD1229" s="70"/>
      <c r="DE1229" s="70"/>
      <c r="DF1229" s="70"/>
      <c r="DG1229" s="70"/>
      <c r="DH1229" s="70"/>
      <c r="DI1229" s="70"/>
      <c r="DJ1229" s="70"/>
      <c r="DK1229" s="70"/>
      <c r="DL1229" s="70"/>
      <c r="DM1229" s="70"/>
      <c r="DN1229" s="70"/>
      <c r="DO1229" s="70"/>
      <c r="DP1229" s="70"/>
      <c r="DQ1229" s="70"/>
      <c r="DR1229" s="70"/>
      <c r="DS1229" s="70"/>
      <c r="DT1229" s="70">
        <f t="shared" si="889"/>
        <v>0</v>
      </c>
      <c r="DU1229" s="70">
        <f t="shared" si="890"/>
        <v>0</v>
      </c>
      <c r="DV1229" s="70"/>
      <c r="DW1229" s="70"/>
      <c r="DX1229" s="70"/>
      <c r="DY1229" s="70"/>
      <c r="DZ1229" s="70"/>
      <c r="EA1229" s="70"/>
    </row>
    <row r="1230" spans="18:131" x14ac:dyDescent="0.25">
      <c r="R1230" s="70"/>
      <c r="S1230" s="70"/>
      <c r="T1230" s="99" t="s">
        <v>2599</v>
      </c>
      <c r="U1230" s="146" t="s">
        <v>2600</v>
      </c>
      <c r="V1230" s="70"/>
      <c r="W1230" s="70"/>
      <c r="X1230" s="70"/>
      <c r="Y1230" s="70"/>
      <c r="AG1230" s="135"/>
      <c r="AH1230" s="70"/>
      <c r="AI1230" s="99"/>
      <c r="AJ1230" s="70"/>
      <c r="AK1230" s="70"/>
      <c r="AL1230" s="70"/>
      <c r="AM1230" s="70"/>
      <c r="AN1230" s="70"/>
      <c r="AO1230" s="70"/>
      <c r="AP1230" s="70"/>
      <c r="AQ1230" s="70"/>
      <c r="AR1230" s="70"/>
      <c r="AS1230" s="70"/>
      <c r="AT1230" s="70"/>
      <c r="AU1230" s="70"/>
      <c r="AV1230" s="70"/>
      <c r="AW1230" s="70"/>
      <c r="AX1230" s="70"/>
      <c r="AY1230" s="70"/>
      <c r="AZ1230" s="70"/>
      <c r="BA1230" s="70"/>
      <c r="BB1230" s="70"/>
      <c r="BC1230" s="70"/>
      <c r="BD1230" s="70"/>
      <c r="BE1230" s="70" t="str">
        <f t="shared" si="888"/>
        <v/>
      </c>
      <c r="BF1230" s="70">
        <v>418</v>
      </c>
      <c r="BG1230" s="70"/>
      <c r="BH1230" s="70"/>
      <c r="BI1230" s="70"/>
      <c r="BJ1230" s="70"/>
      <c r="BK1230" s="70"/>
      <c r="BL1230" s="70"/>
      <c r="BM1230" s="70"/>
      <c r="BN1230" s="70"/>
      <c r="BO1230" s="70"/>
      <c r="BP1230" s="70"/>
      <c r="BQ1230" s="70"/>
      <c r="BR1230" s="70"/>
      <c r="BS1230" s="70"/>
      <c r="BT1230" s="70"/>
      <c r="BU1230" s="70"/>
      <c r="CT1230" s="70"/>
      <c r="CU1230" s="70">
        <f t="shared" si="893"/>
        <v>0</v>
      </c>
      <c r="CV1230" s="70">
        <f t="shared" si="894"/>
        <v>0</v>
      </c>
      <c r="CW1230" s="70"/>
      <c r="CX1230" s="70"/>
      <c r="CY1230" s="70"/>
      <c r="CZ1230" s="70" t="e">
        <f t="shared" si="891"/>
        <v>#VALUE!</v>
      </c>
      <c r="DA1230" s="70" t="e">
        <f t="shared" si="892"/>
        <v>#VALUE!</v>
      </c>
      <c r="DB1230" s="70"/>
      <c r="DC1230" s="70"/>
      <c r="DD1230" s="70"/>
      <c r="DE1230" s="70"/>
      <c r="DF1230" s="70"/>
      <c r="DG1230" s="70"/>
      <c r="DH1230" s="70"/>
      <c r="DI1230" s="70"/>
      <c r="DJ1230" s="70"/>
      <c r="DK1230" s="70"/>
      <c r="DL1230" s="70"/>
      <c r="DM1230" s="70"/>
      <c r="DN1230" s="70"/>
      <c r="DO1230" s="70"/>
      <c r="DP1230" s="70"/>
      <c r="DQ1230" s="70"/>
      <c r="DR1230" s="70"/>
      <c r="DS1230" s="70"/>
      <c r="DT1230" s="70">
        <f t="shared" si="889"/>
        <v>0</v>
      </c>
      <c r="DU1230" s="70">
        <f t="shared" si="890"/>
        <v>0</v>
      </c>
      <c r="DV1230" s="70"/>
      <c r="DW1230" s="70"/>
      <c r="DX1230" s="70"/>
      <c r="DY1230" s="70"/>
      <c r="DZ1230" s="70"/>
      <c r="EA1230" s="70"/>
    </row>
    <row r="1231" spans="18:131" x14ac:dyDescent="0.25">
      <c r="R1231" s="70"/>
      <c r="S1231" s="70"/>
      <c r="T1231" s="99" t="s">
        <v>2601</v>
      </c>
      <c r="U1231" s="146" t="s">
        <v>2602</v>
      </c>
      <c r="V1231" s="70"/>
      <c r="W1231" s="70"/>
      <c r="X1231" s="70"/>
      <c r="Y1231" s="70"/>
      <c r="AG1231" s="135"/>
      <c r="AH1231" s="70"/>
      <c r="AI1231" s="99"/>
      <c r="AJ1231" s="70"/>
      <c r="AK1231" s="70"/>
      <c r="AL1231" s="70"/>
      <c r="AM1231" s="70"/>
      <c r="AN1231" s="70"/>
      <c r="AO1231" s="70"/>
      <c r="AP1231" s="70"/>
      <c r="AQ1231" s="70"/>
      <c r="AR1231" s="70"/>
      <c r="AS1231" s="70"/>
      <c r="AT1231" s="70"/>
      <c r="AU1231" s="70"/>
      <c r="AV1231" s="70"/>
      <c r="AW1231" s="70"/>
      <c r="AX1231" s="70"/>
      <c r="AY1231" s="70"/>
      <c r="AZ1231" s="70"/>
      <c r="BA1231" s="70"/>
      <c r="BB1231" s="70"/>
      <c r="BC1231" s="70"/>
      <c r="BD1231" s="70"/>
      <c r="BE1231" s="70" t="str">
        <f t="shared" si="888"/>
        <v/>
      </c>
      <c r="BF1231" s="70">
        <v>419</v>
      </c>
      <c r="BG1231" s="70"/>
      <c r="BH1231" s="70"/>
      <c r="BI1231" s="70"/>
      <c r="BJ1231" s="70"/>
      <c r="BK1231" s="70"/>
      <c r="BL1231" s="70"/>
      <c r="BM1231" s="70"/>
      <c r="BN1231" s="70"/>
      <c r="BO1231" s="70"/>
      <c r="BP1231" s="70"/>
      <c r="BQ1231" s="70"/>
      <c r="BR1231" s="70"/>
      <c r="BS1231" s="70"/>
      <c r="BT1231" s="70"/>
      <c r="BU1231" s="70"/>
      <c r="CT1231" s="70"/>
      <c r="CU1231" s="70">
        <f t="shared" si="893"/>
        <v>0</v>
      </c>
      <c r="CV1231" s="70">
        <f t="shared" si="894"/>
        <v>0</v>
      </c>
      <c r="CW1231" s="70"/>
      <c r="CX1231" s="70"/>
      <c r="CY1231" s="70"/>
      <c r="CZ1231" s="70" t="e">
        <f t="shared" si="891"/>
        <v>#VALUE!</v>
      </c>
      <c r="DA1231" s="70" t="e">
        <f t="shared" si="892"/>
        <v>#VALUE!</v>
      </c>
      <c r="DB1231" s="70"/>
      <c r="DC1231" s="70"/>
      <c r="DD1231" s="70"/>
      <c r="DE1231" s="70"/>
      <c r="DF1231" s="70"/>
      <c r="DG1231" s="70"/>
      <c r="DH1231" s="70"/>
      <c r="DI1231" s="70"/>
      <c r="DJ1231" s="70"/>
      <c r="DK1231" s="70"/>
      <c r="DL1231" s="70"/>
      <c r="DM1231" s="70"/>
      <c r="DN1231" s="70"/>
      <c r="DO1231" s="70"/>
      <c r="DP1231" s="70"/>
      <c r="DQ1231" s="70"/>
      <c r="DR1231" s="70"/>
      <c r="DS1231" s="70"/>
      <c r="DT1231" s="70">
        <f t="shared" si="889"/>
        <v>0</v>
      </c>
      <c r="DU1231" s="70">
        <f t="shared" si="890"/>
        <v>0</v>
      </c>
      <c r="DV1231" s="70"/>
      <c r="DW1231" s="70"/>
      <c r="DX1231" s="70"/>
      <c r="DY1231" s="70"/>
      <c r="DZ1231" s="70"/>
      <c r="EA1231" s="70"/>
    </row>
    <row r="1232" spans="18:131" x14ac:dyDescent="0.25">
      <c r="R1232" s="70"/>
      <c r="S1232" s="70"/>
      <c r="T1232" s="99" t="s">
        <v>2603</v>
      </c>
      <c r="U1232" s="146" t="s">
        <v>2604</v>
      </c>
      <c r="V1232" s="70"/>
      <c r="W1232" s="70"/>
      <c r="X1232" s="70"/>
      <c r="Y1232" s="70"/>
      <c r="AG1232" s="135"/>
      <c r="AH1232" s="70"/>
      <c r="AI1232" s="99"/>
      <c r="AJ1232" s="70"/>
      <c r="AK1232" s="70"/>
      <c r="AL1232" s="70"/>
      <c r="AM1232" s="70"/>
      <c r="AN1232" s="70"/>
      <c r="AO1232" s="70"/>
      <c r="AP1232" s="70"/>
      <c r="AQ1232" s="70"/>
      <c r="AR1232" s="70"/>
      <c r="AS1232" s="70"/>
      <c r="AT1232" s="70"/>
      <c r="AU1232" s="70"/>
      <c r="AV1232" s="70"/>
      <c r="AW1232" s="70"/>
      <c r="AX1232" s="70"/>
      <c r="AY1232" s="70"/>
      <c r="AZ1232" s="70"/>
      <c r="BA1232" s="70"/>
      <c r="BB1232" s="70"/>
      <c r="BC1232" s="70"/>
      <c r="BD1232" s="70"/>
      <c r="BE1232" s="70" t="str">
        <f t="shared" si="888"/>
        <v/>
      </c>
      <c r="BF1232" s="70">
        <v>420</v>
      </c>
      <c r="BG1232" s="70"/>
      <c r="BH1232" s="70"/>
      <c r="BI1232" s="70"/>
      <c r="BJ1232" s="70"/>
      <c r="BK1232" s="70"/>
      <c r="BL1232" s="70"/>
      <c r="BM1232" s="70"/>
      <c r="BN1232" s="70"/>
      <c r="BO1232" s="70"/>
      <c r="BP1232" s="70"/>
      <c r="BQ1232" s="70"/>
      <c r="BR1232" s="70"/>
      <c r="BS1232" s="70"/>
      <c r="BT1232" s="70"/>
      <c r="BU1232" s="70"/>
      <c r="CT1232" s="70"/>
      <c r="CU1232" s="70">
        <f t="shared" si="893"/>
        <v>0</v>
      </c>
      <c r="CV1232" s="70">
        <f t="shared" si="894"/>
        <v>0</v>
      </c>
      <c r="CW1232" s="70"/>
      <c r="CX1232" s="70"/>
      <c r="CY1232" s="70"/>
      <c r="CZ1232" s="70" t="e">
        <f t="shared" si="891"/>
        <v>#VALUE!</v>
      </c>
      <c r="DA1232" s="70" t="e">
        <f t="shared" si="892"/>
        <v>#VALUE!</v>
      </c>
      <c r="DB1232" s="70"/>
      <c r="DC1232" s="70"/>
      <c r="DD1232" s="70"/>
      <c r="DE1232" s="70"/>
      <c r="DF1232" s="70"/>
      <c r="DG1232" s="70"/>
      <c r="DH1232" s="70"/>
      <c r="DI1232" s="70"/>
      <c r="DJ1232" s="70"/>
      <c r="DK1232" s="70"/>
      <c r="DL1232" s="70"/>
      <c r="DM1232" s="70"/>
      <c r="DN1232" s="70"/>
      <c r="DO1232" s="70"/>
      <c r="DP1232" s="70"/>
      <c r="DQ1232" s="70"/>
      <c r="DR1232" s="70"/>
      <c r="DS1232" s="70"/>
      <c r="DT1232" s="70">
        <f t="shared" si="889"/>
        <v>0</v>
      </c>
      <c r="DU1232" s="70">
        <f t="shared" si="890"/>
        <v>0</v>
      </c>
      <c r="DV1232" s="70"/>
      <c r="DW1232" s="70"/>
      <c r="DX1232" s="70"/>
      <c r="DY1232" s="70"/>
      <c r="DZ1232" s="70"/>
      <c r="EA1232" s="70"/>
    </row>
    <row r="1233" spans="18:131" x14ac:dyDescent="0.25">
      <c r="R1233" s="70"/>
      <c r="S1233" s="70"/>
      <c r="T1233" s="99" t="s">
        <v>2605</v>
      </c>
      <c r="U1233" s="146" t="s">
        <v>2606</v>
      </c>
      <c r="V1233" s="70"/>
      <c r="W1233" s="70"/>
      <c r="X1233" s="70"/>
      <c r="Y1233" s="70"/>
      <c r="AG1233" s="135"/>
      <c r="AH1233" s="70"/>
      <c r="AI1233" s="99"/>
      <c r="AJ1233" s="70"/>
      <c r="AK1233" s="70"/>
      <c r="AL1233" s="70"/>
      <c r="AM1233" s="70"/>
      <c r="AN1233" s="70"/>
      <c r="AO1233" s="70"/>
      <c r="AP1233" s="70"/>
      <c r="AQ1233" s="70"/>
      <c r="AR1233" s="70"/>
      <c r="AS1233" s="70"/>
      <c r="AT1233" s="70"/>
      <c r="AU1233" s="70"/>
      <c r="AV1233" s="70"/>
      <c r="AW1233" s="70"/>
      <c r="AX1233" s="70"/>
      <c r="AY1233" s="70"/>
      <c r="AZ1233" s="70"/>
      <c r="BA1233" s="70"/>
      <c r="BB1233" s="70"/>
      <c r="BC1233" s="70"/>
      <c r="BD1233" s="70"/>
      <c r="BE1233" s="70" t="str">
        <f t="shared" si="888"/>
        <v/>
      </c>
      <c r="BF1233" s="70">
        <v>421</v>
      </c>
      <c r="BG1233" s="70"/>
      <c r="BH1233" s="70"/>
      <c r="BI1233" s="70"/>
      <c r="BJ1233" s="70"/>
      <c r="BK1233" s="70"/>
      <c r="BL1233" s="70"/>
      <c r="BM1233" s="70"/>
      <c r="BN1233" s="70"/>
      <c r="BO1233" s="70"/>
      <c r="BP1233" s="70"/>
      <c r="BQ1233" s="70"/>
      <c r="BR1233" s="70"/>
      <c r="BS1233" s="70"/>
      <c r="BT1233" s="70"/>
      <c r="BU1233" s="70"/>
      <c r="CT1233" s="70"/>
      <c r="CU1233" s="70">
        <f t="shared" si="893"/>
        <v>0</v>
      </c>
      <c r="CV1233" s="70">
        <f t="shared" si="894"/>
        <v>0</v>
      </c>
      <c r="CW1233" s="70"/>
      <c r="CX1233" s="70"/>
      <c r="CY1233" s="70"/>
      <c r="CZ1233" s="70" t="e">
        <f t="shared" si="891"/>
        <v>#VALUE!</v>
      </c>
      <c r="DA1233" s="70" t="e">
        <f t="shared" si="892"/>
        <v>#VALUE!</v>
      </c>
      <c r="DB1233" s="70"/>
      <c r="DC1233" s="70"/>
      <c r="DD1233" s="70"/>
      <c r="DE1233" s="70"/>
      <c r="DF1233" s="70"/>
      <c r="DG1233" s="70"/>
      <c r="DH1233" s="70"/>
      <c r="DI1233" s="70"/>
      <c r="DJ1233" s="70"/>
      <c r="DK1233" s="70"/>
      <c r="DL1233" s="70"/>
      <c r="DM1233" s="70"/>
      <c r="DN1233" s="70"/>
      <c r="DO1233" s="70"/>
      <c r="DP1233" s="70"/>
      <c r="DQ1233" s="70"/>
      <c r="DR1233" s="70"/>
      <c r="DS1233" s="70"/>
      <c r="DT1233" s="70">
        <f t="shared" si="889"/>
        <v>0</v>
      </c>
      <c r="DU1233" s="70">
        <f t="shared" si="890"/>
        <v>0</v>
      </c>
      <c r="DV1233" s="70"/>
      <c r="DW1233" s="70"/>
      <c r="DX1233" s="70"/>
      <c r="DY1233" s="70"/>
      <c r="DZ1233" s="70"/>
      <c r="EA1233" s="70"/>
    </row>
    <row r="1234" spans="18:131" x14ac:dyDescent="0.25">
      <c r="R1234" s="70"/>
      <c r="S1234" s="70"/>
      <c r="T1234" s="99" t="s">
        <v>2607</v>
      </c>
      <c r="U1234" s="146" t="s">
        <v>2608</v>
      </c>
      <c r="V1234" s="70"/>
      <c r="W1234" s="70"/>
      <c r="X1234" s="70"/>
      <c r="Y1234" s="70"/>
      <c r="AG1234" s="135"/>
      <c r="AH1234" s="70"/>
      <c r="AI1234" s="99"/>
      <c r="AJ1234" s="70"/>
      <c r="AK1234" s="70"/>
      <c r="AL1234" s="70"/>
      <c r="AM1234" s="70"/>
      <c r="AN1234" s="70"/>
      <c r="AO1234" s="70"/>
      <c r="AP1234" s="70"/>
      <c r="AQ1234" s="70"/>
      <c r="AR1234" s="70"/>
      <c r="AS1234" s="70"/>
      <c r="AT1234" s="70"/>
      <c r="AU1234" s="70"/>
      <c r="AV1234" s="70"/>
      <c r="AW1234" s="70"/>
      <c r="AX1234" s="70"/>
      <c r="AY1234" s="70"/>
      <c r="AZ1234" s="70"/>
      <c r="BA1234" s="70"/>
      <c r="BB1234" s="70"/>
      <c r="BC1234" s="70"/>
      <c r="BD1234" s="70"/>
      <c r="BE1234" s="70" t="str">
        <f t="shared" si="888"/>
        <v/>
      </c>
      <c r="BF1234" s="70">
        <v>422</v>
      </c>
      <c r="BG1234" s="70"/>
      <c r="BH1234" s="70"/>
      <c r="BI1234" s="70"/>
      <c r="BJ1234" s="70"/>
      <c r="BK1234" s="70"/>
      <c r="BL1234" s="70"/>
      <c r="BM1234" s="70"/>
      <c r="BN1234" s="70"/>
      <c r="BO1234" s="70"/>
      <c r="BP1234" s="70"/>
      <c r="BQ1234" s="70"/>
      <c r="BR1234" s="70"/>
      <c r="BS1234" s="70"/>
      <c r="BT1234" s="70"/>
      <c r="BU1234" s="70"/>
      <c r="CT1234" s="70"/>
      <c r="CU1234" s="70">
        <f t="shared" si="893"/>
        <v>0</v>
      </c>
      <c r="CV1234" s="70">
        <f t="shared" si="894"/>
        <v>0</v>
      </c>
      <c r="CW1234" s="70"/>
      <c r="CX1234" s="70"/>
      <c r="CY1234" s="70"/>
      <c r="CZ1234" s="70" t="e">
        <f t="shared" si="891"/>
        <v>#VALUE!</v>
      </c>
      <c r="DA1234" s="70" t="e">
        <f t="shared" si="892"/>
        <v>#VALUE!</v>
      </c>
      <c r="DB1234" s="70"/>
      <c r="DC1234" s="70"/>
      <c r="DD1234" s="70"/>
      <c r="DE1234" s="70"/>
      <c r="DF1234" s="70"/>
      <c r="DG1234" s="70"/>
      <c r="DH1234" s="70"/>
      <c r="DI1234" s="70"/>
      <c r="DJ1234" s="70"/>
      <c r="DK1234" s="70"/>
      <c r="DL1234" s="70"/>
      <c r="DM1234" s="70"/>
      <c r="DN1234" s="70"/>
      <c r="DO1234" s="70"/>
      <c r="DP1234" s="70"/>
      <c r="DQ1234" s="70"/>
      <c r="DR1234" s="70"/>
      <c r="DS1234" s="70"/>
      <c r="DT1234" s="70">
        <f t="shared" si="889"/>
        <v>0</v>
      </c>
      <c r="DU1234" s="70">
        <f t="shared" si="890"/>
        <v>0</v>
      </c>
      <c r="DV1234" s="70"/>
      <c r="DW1234" s="70"/>
      <c r="DX1234" s="70"/>
      <c r="DY1234" s="70"/>
      <c r="DZ1234" s="70"/>
      <c r="EA1234" s="70"/>
    </row>
    <row r="1235" spans="18:131" x14ac:dyDescent="0.25">
      <c r="R1235" s="70"/>
      <c r="S1235" s="70"/>
      <c r="T1235" s="99" t="s">
        <v>2609</v>
      </c>
      <c r="U1235" s="146" t="s">
        <v>2610</v>
      </c>
      <c r="V1235" s="70"/>
      <c r="W1235" s="70"/>
      <c r="X1235" s="70"/>
      <c r="Y1235" s="70"/>
      <c r="AG1235" s="135"/>
      <c r="AH1235" s="70"/>
      <c r="AI1235" s="99"/>
      <c r="AJ1235" s="70"/>
      <c r="AK1235" s="70"/>
      <c r="AL1235" s="70"/>
      <c r="AM1235" s="70"/>
      <c r="AN1235" s="70"/>
      <c r="AO1235" s="70"/>
      <c r="AP1235" s="70"/>
      <c r="AQ1235" s="70"/>
      <c r="AR1235" s="70"/>
      <c r="AS1235" s="70"/>
      <c r="AT1235" s="70"/>
      <c r="AU1235" s="70"/>
      <c r="AV1235" s="70"/>
      <c r="AW1235" s="70"/>
      <c r="AX1235" s="70"/>
      <c r="AY1235" s="70"/>
      <c r="AZ1235" s="70"/>
      <c r="BA1235" s="70"/>
      <c r="BB1235" s="70"/>
      <c r="BC1235" s="70"/>
      <c r="BD1235" s="70"/>
      <c r="BE1235" s="70" t="str">
        <f t="shared" si="888"/>
        <v/>
      </c>
      <c r="BF1235" s="70">
        <v>423</v>
      </c>
      <c r="BG1235" s="70"/>
      <c r="BH1235" s="70"/>
      <c r="BI1235" s="70"/>
      <c r="BJ1235" s="70"/>
      <c r="BK1235" s="70"/>
      <c r="BL1235" s="70"/>
      <c r="BM1235" s="70"/>
      <c r="BN1235" s="70"/>
      <c r="BO1235" s="70"/>
      <c r="BP1235" s="70"/>
      <c r="BQ1235" s="70"/>
      <c r="BR1235" s="70"/>
      <c r="BS1235" s="70"/>
      <c r="BT1235" s="70"/>
      <c r="BU1235" s="70"/>
      <c r="CT1235" s="70"/>
      <c r="CU1235" s="70">
        <f t="shared" si="893"/>
        <v>0</v>
      </c>
      <c r="CV1235" s="70">
        <f t="shared" si="894"/>
        <v>0</v>
      </c>
      <c r="CW1235" s="70"/>
      <c r="CX1235" s="70"/>
      <c r="CY1235" s="70"/>
      <c r="CZ1235" s="70" t="e">
        <f t="shared" si="891"/>
        <v>#VALUE!</v>
      </c>
      <c r="DA1235" s="70" t="e">
        <f t="shared" si="892"/>
        <v>#VALUE!</v>
      </c>
      <c r="DB1235" s="70"/>
      <c r="DC1235" s="70"/>
      <c r="DD1235" s="70"/>
      <c r="DE1235" s="70"/>
      <c r="DF1235" s="70"/>
      <c r="DG1235" s="70"/>
      <c r="DH1235" s="70"/>
      <c r="DI1235" s="70"/>
      <c r="DJ1235" s="70"/>
      <c r="DK1235" s="70"/>
      <c r="DL1235" s="70"/>
      <c r="DM1235" s="70"/>
      <c r="DN1235" s="70"/>
      <c r="DO1235" s="70"/>
      <c r="DP1235" s="70"/>
      <c r="DQ1235" s="70"/>
      <c r="DR1235" s="70"/>
      <c r="DS1235" s="70"/>
      <c r="DT1235" s="70">
        <f t="shared" si="889"/>
        <v>0</v>
      </c>
      <c r="DU1235" s="70">
        <f t="shared" si="890"/>
        <v>0</v>
      </c>
      <c r="DV1235" s="70"/>
      <c r="DW1235" s="70"/>
      <c r="DX1235" s="70"/>
      <c r="DY1235" s="70"/>
      <c r="DZ1235" s="70"/>
      <c r="EA1235" s="70"/>
    </row>
    <row r="1236" spans="18:131" x14ac:dyDescent="0.25">
      <c r="R1236" s="70"/>
      <c r="S1236" s="70"/>
      <c r="T1236" s="99" t="s">
        <v>2611</v>
      </c>
      <c r="U1236" s="146" t="s">
        <v>2612</v>
      </c>
      <c r="V1236" s="70"/>
      <c r="W1236" s="70"/>
      <c r="X1236" s="70"/>
      <c r="Y1236" s="70"/>
      <c r="AG1236" s="135"/>
      <c r="AH1236" s="70"/>
      <c r="AI1236" s="99"/>
      <c r="AJ1236" s="70"/>
      <c r="AK1236" s="70"/>
      <c r="AL1236" s="70"/>
      <c r="AM1236" s="70"/>
      <c r="AN1236" s="70"/>
      <c r="AO1236" s="70"/>
      <c r="AP1236" s="70"/>
      <c r="AQ1236" s="70"/>
      <c r="AR1236" s="70"/>
      <c r="AS1236" s="70"/>
      <c r="AT1236" s="70"/>
      <c r="AU1236" s="70"/>
      <c r="AV1236" s="70"/>
      <c r="AW1236" s="70"/>
      <c r="AX1236" s="70"/>
      <c r="AY1236" s="70"/>
      <c r="AZ1236" s="70"/>
      <c r="BA1236" s="70"/>
      <c r="BB1236" s="70"/>
      <c r="BC1236" s="70"/>
      <c r="BD1236" s="70"/>
      <c r="BE1236" s="70" t="str">
        <f t="shared" si="888"/>
        <v/>
      </c>
      <c r="BF1236" s="70">
        <v>424</v>
      </c>
      <c r="BG1236" s="70"/>
      <c r="BH1236" s="70"/>
      <c r="BI1236" s="70"/>
      <c r="BJ1236" s="70"/>
      <c r="BK1236" s="70"/>
      <c r="BL1236" s="70"/>
      <c r="BM1236" s="70"/>
      <c r="BN1236" s="70"/>
      <c r="BO1236" s="70"/>
      <c r="BP1236" s="70"/>
      <c r="BQ1236" s="70"/>
      <c r="BR1236" s="70"/>
      <c r="BS1236" s="70"/>
      <c r="BT1236" s="70"/>
      <c r="BU1236" s="70"/>
      <c r="CT1236" s="70"/>
      <c r="CU1236" s="70">
        <f t="shared" si="893"/>
        <v>0</v>
      </c>
      <c r="CV1236" s="70">
        <f t="shared" si="894"/>
        <v>0</v>
      </c>
      <c r="CW1236" s="70"/>
      <c r="CX1236" s="70"/>
      <c r="CY1236" s="70"/>
      <c r="CZ1236" s="70" t="e">
        <f t="shared" si="891"/>
        <v>#VALUE!</v>
      </c>
      <c r="DA1236" s="70" t="e">
        <f t="shared" si="892"/>
        <v>#VALUE!</v>
      </c>
      <c r="DB1236" s="70"/>
      <c r="DC1236" s="70"/>
      <c r="DD1236" s="70"/>
      <c r="DE1236" s="70"/>
      <c r="DF1236" s="70"/>
      <c r="DG1236" s="70"/>
      <c r="DH1236" s="70"/>
      <c r="DI1236" s="70"/>
      <c r="DJ1236" s="70"/>
      <c r="DK1236" s="70"/>
      <c r="DL1236" s="70"/>
      <c r="DM1236" s="70"/>
      <c r="DN1236" s="70"/>
      <c r="DO1236" s="70"/>
      <c r="DP1236" s="70"/>
      <c r="DQ1236" s="70"/>
      <c r="DR1236" s="70"/>
      <c r="DS1236" s="70"/>
      <c r="DT1236" s="70">
        <f t="shared" si="889"/>
        <v>0</v>
      </c>
      <c r="DU1236" s="70">
        <f t="shared" si="890"/>
        <v>0</v>
      </c>
      <c r="DV1236" s="70"/>
      <c r="DW1236" s="70"/>
      <c r="DX1236" s="70"/>
      <c r="DY1236" s="70"/>
      <c r="DZ1236" s="70"/>
      <c r="EA1236" s="70"/>
    </row>
    <row r="1237" spans="18:131" x14ac:dyDescent="0.25">
      <c r="R1237" s="70"/>
      <c r="S1237" s="70"/>
      <c r="T1237" s="99" t="s">
        <v>2613</v>
      </c>
      <c r="U1237" s="146" t="s">
        <v>2614</v>
      </c>
      <c r="V1237" s="70"/>
      <c r="W1237" s="70"/>
      <c r="X1237" s="70"/>
      <c r="Y1237" s="70"/>
      <c r="AG1237" s="135"/>
      <c r="AH1237" s="70"/>
      <c r="AI1237" s="99"/>
      <c r="AJ1237" s="70"/>
      <c r="AK1237" s="70"/>
      <c r="AL1237" s="70"/>
      <c r="AM1237" s="70"/>
      <c r="AN1237" s="70"/>
      <c r="AO1237" s="70"/>
      <c r="AP1237" s="70"/>
      <c r="AQ1237" s="70"/>
      <c r="AR1237" s="70"/>
      <c r="AS1237" s="70"/>
      <c r="AT1237" s="70"/>
      <c r="AU1237" s="70"/>
      <c r="AV1237" s="70"/>
      <c r="AW1237" s="70"/>
      <c r="AX1237" s="70"/>
      <c r="AY1237" s="70"/>
      <c r="AZ1237" s="70"/>
      <c r="BA1237" s="70"/>
      <c r="BB1237" s="70"/>
      <c r="BC1237" s="70"/>
      <c r="BD1237" s="70"/>
      <c r="BE1237" s="70" t="str">
        <f t="shared" si="888"/>
        <v/>
      </c>
      <c r="BF1237" s="70">
        <v>425</v>
      </c>
      <c r="BG1237" s="70"/>
      <c r="BH1237" s="70"/>
      <c r="BI1237" s="70"/>
      <c r="BJ1237" s="70"/>
      <c r="BK1237" s="70"/>
      <c r="BL1237" s="70"/>
      <c r="BM1237" s="70"/>
      <c r="BN1237" s="70"/>
      <c r="BO1237" s="70"/>
      <c r="BP1237" s="70"/>
      <c r="BQ1237" s="70"/>
      <c r="BR1237" s="70"/>
      <c r="BS1237" s="70"/>
      <c r="BT1237" s="70"/>
      <c r="BU1237" s="70"/>
      <c r="CT1237" s="70"/>
      <c r="CU1237" s="70">
        <f t="shared" si="893"/>
        <v>0</v>
      </c>
      <c r="CV1237" s="70">
        <f t="shared" si="894"/>
        <v>0</v>
      </c>
      <c r="CW1237" s="70"/>
      <c r="CX1237" s="70"/>
      <c r="CY1237" s="70"/>
      <c r="CZ1237" s="70" t="e">
        <f t="shared" si="891"/>
        <v>#VALUE!</v>
      </c>
      <c r="DA1237" s="70" t="e">
        <f t="shared" si="892"/>
        <v>#VALUE!</v>
      </c>
      <c r="DB1237" s="70"/>
      <c r="DC1237" s="70"/>
      <c r="DD1237" s="70"/>
      <c r="DE1237" s="70"/>
      <c r="DF1237" s="70"/>
      <c r="DG1237" s="70"/>
      <c r="DH1237" s="70"/>
      <c r="DI1237" s="70"/>
      <c r="DJ1237" s="70"/>
      <c r="DK1237" s="70"/>
      <c r="DL1237" s="70"/>
      <c r="DM1237" s="70"/>
      <c r="DN1237" s="70"/>
      <c r="DO1237" s="70"/>
      <c r="DP1237" s="70"/>
      <c r="DQ1237" s="70"/>
      <c r="DR1237" s="70"/>
      <c r="DS1237" s="70"/>
      <c r="DT1237" s="70">
        <f t="shared" si="889"/>
        <v>0</v>
      </c>
      <c r="DU1237" s="70">
        <f t="shared" si="890"/>
        <v>0</v>
      </c>
      <c r="DV1237" s="70"/>
      <c r="DW1237" s="70"/>
      <c r="DX1237" s="70"/>
      <c r="DY1237" s="70"/>
      <c r="DZ1237" s="70"/>
      <c r="EA1237" s="70"/>
    </row>
    <row r="1238" spans="18:131" x14ac:dyDescent="0.25">
      <c r="R1238" s="70"/>
      <c r="S1238" s="70"/>
      <c r="T1238" s="99" t="s">
        <v>2615</v>
      </c>
      <c r="U1238" s="146" t="s">
        <v>2616</v>
      </c>
      <c r="V1238" s="70"/>
      <c r="W1238" s="70"/>
      <c r="X1238" s="70"/>
      <c r="Y1238" s="70"/>
      <c r="AG1238" s="135"/>
      <c r="AH1238" s="70"/>
      <c r="AI1238" s="99"/>
      <c r="AJ1238" s="70"/>
      <c r="AK1238" s="70"/>
      <c r="AL1238" s="70"/>
      <c r="AM1238" s="70"/>
      <c r="AN1238" s="70"/>
      <c r="AO1238" s="70"/>
      <c r="AP1238" s="70"/>
      <c r="AQ1238" s="70"/>
      <c r="AR1238" s="70"/>
      <c r="AS1238" s="70"/>
      <c r="AT1238" s="70"/>
      <c r="AU1238" s="70"/>
      <c r="AV1238" s="70"/>
      <c r="AW1238" s="70"/>
      <c r="AX1238" s="70"/>
      <c r="AY1238" s="70"/>
      <c r="AZ1238" s="70"/>
      <c r="BA1238" s="70"/>
      <c r="BB1238" s="70"/>
      <c r="BC1238" s="70"/>
      <c r="BD1238" s="70"/>
      <c r="BE1238" s="70" t="str">
        <f t="shared" si="888"/>
        <v/>
      </c>
      <c r="BF1238" s="70">
        <v>426</v>
      </c>
      <c r="BG1238" s="70"/>
      <c r="BH1238" s="70"/>
      <c r="BI1238" s="70"/>
      <c r="BJ1238" s="70"/>
      <c r="BK1238" s="70"/>
      <c r="BL1238" s="70"/>
      <c r="BM1238" s="70"/>
      <c r="BN1238" s="70"/>
      <c r="BO1238" s="70"/>
      <c r="BP1238" s="70"/>
      <c r="BQ1238" s="70"/>
      <c r="BR1238" s="70"/>
      <c r="BS1238" s="70"/>
      <c r="BT1238" s="70"/>
      <c r="BU1238" s="70"/>
      <c r="CT1238" s="70"/>
      <c r="CU1238" s="70">
        <f t="shared" si="893"/>
        <v>0</v>
      </c>
      <c r="CV1238" s="70">
        <f t="shared" si="894"/>
        <v>0</v>
      </c>
      <c r="CW1238" s="70"/>
      <c r="CX1238" s="70"/>
      <c r="CY1238" s="70"/>
      <c r="CZ1238" s="70" t="e">
        <f t="shared" si="891"/>
        <v>#VALUE!</v>
      </c>
      <c r="DA1238" s="70" t="e">
        <f t="shared" si="892"/>
        <v>#VALUE!</v>
      </c>
      <c r="DB1238" s="70"/>
      <c r="DC1238" s="70"/>
      <c r="DD1238" s="70"/>
      <c r="DE1238" s="70"/>
      <c r="DF1238" s="70"/>
      <c r="DG1238" s="70"/>
      <c r="DH1238" s="70"/>
      <c r="DI1238" s="70"/>
      <c r="DJ1238" s="70"/>
      <c r="DK1238" s="70"/>
      <c r="DL1238" s="70"/>
      <c r="DM1238" s="70"/>
      <c r="DN1238" s="70"/>
      <c r="DO1238" s="70"/>
      <c r="DP1238" s="70"/>
      <c r="DQ1238" s="70"/>
      <c r="DR1238" s="70"/>
      <c r="DS1238" s="70"/>
      <c r="DT1238" s="70">
        <f t="shared" si="889"/>
        <v>0</v>
      </c>
      <c r="DU1238" s="70">
        <f t="shared" si="890"/>
        <v>0</v>
      </c>
      <c r="DV1238" s="70"/>
      <c r="DW1238" s="70"/>
      <c r="DX1238" s="70"/>
      <c r="DY1238" s="70"/>
      <c r="DZ1238" s="70"/>
      <c r="EA1238" s="70"/>
    </row>
    <row r="1239" spans="18:131" x14ac:dyDescent="0.25">
      <c r="R1239" s="70"/>
      <c r="S1239" s="70"/>
      <c r="T1239" s="99" t="s">
        <v>2617</v>
      </c>
      <c r="U1239" s="146" t="s">
        <v>2618</v>
      </c>
      <c r="V1239" s="70"/>
      <c r="W1239" s="70"/>
      <c r="X1239" s="70"/>
      <c r="Y1239" s="70"/>
      <c r="AG1239" s="135"/>
      <c r="AH1239" s="70"/>
      <c r="AI1239" s="99"/>
      <c r="AJ1239" s="70"/>
      <c r="AK1239" s="70"/>
      <c r="AL1239" s="70"/>
      <c r="AM1239" s="70"/>
      <c r="AN1239" s="70"/>
      <c r="AO1239" s="70"/>
      <c r="AP1239" s="70"/>
      <c r="AQ1239" s="70"/>
      <c r="AR1239" s="70"/>
      <c r="AS1239" s="70"/>
      <c r="AT1239" s="70"/>
      <c r="AU1239" s="70"/>
      <c r="AV1239" s="70"/>
      <c r="AW1239" s="70"/>
      <c r="AX1239" s="70"/>
      <c r="AY1239" s="70"/>
      <c r="AZ1239" s="70"/>
      <c r="BA1239" s="70"/>
      <c r="BB1239" s="70"/>
      <c r="BC1239" s="70"/>
      <c r="BD1239" s="70"/>
      <c r="BE1239" s="70" t="str">
        <f t="shared" si="888"/>
        <v/>
      </c>
      <c r="BF1239" s="70">
        <v>427</v>
      </c>
      <c r="BG1239" s="70"/>
      <c r="BH1239" s="70"/>
      <c r="BI1239" s="70"/>
      <c r="BJ1239" s="70"/>
      <c r="BK1239" s="70"/>
      <c r="BL1239" s="70"/>
      <c r="BM1239" s="70"/>
      <c r="BN1239" s="70"/>
      <c r="BO1239" s="70"/>
      <c r="BP1239" s="70"/>
      <c r="BQ1239" s="70"/>
      <c r="BR1239" s="70"/>
      <c r="BS1239" s="70"/>
      <c r="BT1239" s="70"/>
      <c r="BU1239" s="70"/>
      <c r="CT1239" s="70"/>
      <c r="CU1239" s="70">
        <f t="shared" si="893"/>
        <v>0</v>
      </c>
      <c r="CV1239" s="70">
        <f t="shared" si="894"/>
        <v>0</v>
      </c>
      <c r="CW1239" s="70"/>
      <c r="CX1239" s="70"/>
      <c r="CY1239" s="70"/>
      <c r="CZ1239" s="70" t="e">
        <f t="shared" si="891"/>
        <v>#VALUE!</v>
      </c>
      <c r="DA1239" s="70" t="e">
        <f t="shared" si="892"/>
        <v>#VALUE!</v>
      </c>
      <c r="DB1239" s="70"/>
      <c r="DC1239" s="70"/>
      <c r="DD1239" s="70"/>
      <c r="DE1239" s="70"/>
      <c r="DF1239" s="70"/>
      <c r="DG1239" s="70"/>
      <c r="DH1239" s="70"/>
      <c r="DI1239" s="70"/>
      <c r="DJ1239" s="70"/>
      <c r="DK1239" s="70"/>
      <c r="DL1239" s="70"/>
      <c r="DM1239" s="70"/>
      <c r="DN1239" s="70"/>
      <c r="DO1239" s="70"/>
      <c r="DP1239" s="70"/>
      <c r="DQ1239" s="70"/>
      <c r="DR1239" s="70"/>
      <c r="DS1239" s="70"/>
      <c r="DT1239" s="70">
        <f t="shared" si="889"/>
        <v>0</v>
      </c>
      <c r="DU1239" s="70">
        <f t="shared" si="890"/>
        <v>0</v>
      </c>
      <c r="DV1239" s="70"/>
      <c r="DW1239" s="70"/>
      <c r="DX1239" s="70"/>
      <c r="DY1239" s="70"/>
      <c r="DZ1239" s="70"/>
      <c r="EA1239" s="70"/>
    </row>
    <row r="1240" spans="18:131" x14ac:dyDescent="0.25">
      <c r="R1240" s="70"/>
      <c r="S1240" s="70"/>
      <c r="T1240" s="99" t="s">
        <v>2619</v>
      </c>
      <c r="U1240" s="146" t="s">
        <v>2620</v>
      </c>
      <c r="V1240" s="70"/>
      <c r="W1240" s="70"/>
      <c r="X1240" s="70"/>
      <c r="Y1240" s="70"/>
      <c r="AG1240" s="135"/>
      <c r="AH1240" s="70"/>
      <c r="AI1240" s="99"/>
      <c r="AJ1240" s="70"/>
      <c r="AK1240" s="70"/>
      <c r="AL1240" s="70"/>
      <c r="AM1240" s="70"/>
      <c r="AN1240" s="70"/>
      <c r="AO1240" s="70"/>
      <c r="AP1240" s="70"/>
      <c r="AQ1240" s="70"/>
      <c r="AR1240" s="70"/>
      <c r="AS1240" s="70"/>
      <c r="AT1240" s="70"/>
      <c r="AU1240" s="70"/>
      <c r="AV1240" s="70"/>
      <c r="AW1240" s="70"/>
      <c r="AX1240" s="70"/>
      <c r="AY1240" s="70"/>
      <c r="AZ1240" s="70"/>
      <c r="BA1240" s="70"/>
      <c r="BB1240" s="70"/>
      <c r="BC1240" s="70"/>
      <c r="BD1240" s="70"/>
      <c r="BE1240" s="70" t="str">
        <f t="shared" si="888"/>
        <v/>
      </c>
      <c r="BF1240" s="70">
        <v>428</v>
      </c>
      <c r="BG1240" s="70"/>
      <c r="BH1240" s="70"/>
      <c r="BI1240" s="70"/>
      <c r="BJ1240" s="70"/>
      <c r="BK1240" s="70"/>
      <c r="BL1240" s="70"/>
      <c r="BM1240" s="70"/>
      <c r="BN1240" s="70"/>
      <c r="BO1240" s="70"/>
      <c r="BP1240" s="70"/>
      <c r="BQ1240" s="70"/>
      <c r="BR1240" s="70"/>
      <c r="BS1240" s="70"/>
      <c r="BT1240" s="70"/>
      <c r="BU1240" s="70"/>
      <c r="CT1240" s="70"/>
      <c r="CU1240" s="70">
        <f t="shared" si="893"/>
        <v>0</v>
      </c>
      <c r="CV1240" s="70">
        <f t="shared" si="894"/>
        <v>0</v>
      </c>
      <c r="CW1240" s="70"/>
      <c r="CX1240" s="70"/>
      <c r="CY1240" s="70"/>
      <c r="CZ1240" s="70" t="e">
        <f t="shared" si="891"/>
        <v>#VALUE!</v>
      </c>
      <c r="DA1240" s="70" t="e">
        <f t="shared" si="892"/>
        <v>#VALUE!</v>
      </c>
      <c r="DB1240" s="70"/>
      <c r="DC1240" s="70"/>
      <c r="DD1240" s="70"/>
      <c r="DE1240" s="70"/>
      <c r="DF1240" s="70"/>
      <c r="DG1240" s="70"/>
      <c r="DH1240" s="70"/>
      <c r="DI1240" s="70"/>
      <c r="DJ1240" s="70"/>
      <c r="DK1240" s="70"/>
      <c r="DL1240" s="70"/>
      <c r="DM1240" s="70"/>
      <c r="DN1240" s="70"/>
      <c r="DO1240" s="70"/>
      <c r="DP1240" s="70"/>
      <c r="DQ1240" s="70"/>
      <c r="DR1240" s="70"/>
      <c r="DS1240" s="70"/>
      <c r="DT1240" s="70">
        <f t="shared" si="889"/>
        <v>0</v>
      </c>
      <c r="DU1240" s="70">
        <f t="shared" si="890"/>
        <v>0</v>
      </c>
      <c r="DV1240" s="70"/>
      <c r="DW1240" s="70"/>
      <c r="DX1240" s="70"/>
      <c r="DY1240" s="70"/>
      <c r="DZ1240" s="70"/>
      <c r="EA1240" s="70"/>
    </row>
    <row r="1241" spans="18:131" x14ac:dyDescent="0.25">
      <c r="R1241" s="70"/>
      <c r="S1241" s="70"/>
      <c r="T1241" s="99" t="s">
        <v>2621</v>
      </c>
      <c r="U1241" s="146" t="s">
        <v>2622</v>
      </c>
      <c r="V1241" s="70"/>
      <c r="W1241" s="70"/>
      <c r="X1241" s="70"/>
      <c r="Y1241" s="70"/>
      <c r="AG1241" s="135"/>
      <c r="AH1241" s="70"/>
      <c r="AI1241" s="99"/>
      <c r="AJ1241" s="70"/>
      <c r="AK1241" s="70"/>
      <c r="AL1241" s="70"/>
      <c r="AM1241" s="70"/>
      <c r="AN1241" s="70"/>
      <c r="AO1241" s="70"/>
      <c r="AP1241" s="70"/>
      <c r="AQ1241" s="70"/>
      <c r="AR1241" s="70"/>
      <c r="AS1241" s="70"/>
      <c r="AT1241" s="70"/>
      <c r="AU1241" s="70"/>
      <c r="AV1241" s="70"/>
      <c r="AW1241" s="70"/>
      <c r="AX1241" s="70"/>
      <c r="AY1241" s="70"/>
      <c r="AZ1241" s="70"/>
      <c r="BA1241" s="70"/>
      <c r="BB1241" s="70"/>
      <c r="BC1241" s="70"/>
      <c r="BD1241" s="70"/>
      <c r="BE1241" s="70" t="str">
        <f t="shared" si="888"/>
        <v/>
      </c>
      <c r="BF1241" s="70">
        <v>429</v>
      </c>
      <c r="BG1241" s="70"/>
      <c r="BH1241" s="70"/>
      <c r="BI1241" s="70"/>
      <c r="BJ1241" s="70"/>
      <c r="BK1241" s="70"/>
      <c r="BL1241" s="70"/>
      <c r="BM1241" s="70"/>
      <c r="BN1241" s="70"/>
      <c r="BO1241" s="70"/>
      <c r="BP1241" s="70"/>
      <c r="BQ1241" s="70"/>
      <c r="BR1241" s="70"/>
      <c r="BS1241" s="70"/>
      <c r="BT1241" s="70"/>
      <c r="BU1241" s="70"/>
      <c r="CT1241" s="70"/>
      <c r="CU1241" s="70">
        <f t="shared" si="893"/>
        <v>0</v>
      </c>
      <c r="CV1241" s="70">
        <f t="shared" si="894"/>
        <v>0</v>
      </c>
      <c r="CW1241" s="70"/>
      <c r="CX1241" s="70"/>
      <c r="CY1241" s="70"/>
      <c r="CZ1241" s="70" t="e">
        <f t="shared" si="891"/>
        <v>#VALUE!</v>
      </c>
      <c r="DA1241" s="70" t="e">
        <f t="shared" si="892"/>
        <v>#VALUE!</v>
      </c>
      <c r="DB1241" s="70"/>
      <c r="DC1241" s="70"/>
      <c r="DD1241" s="70"/>
      <c r="DE1241" s="70"/>
      <c r="DF1241" s="70"/>
      <c r="DG1241" s="70"/>
      <c r="DH1241" s="70"/>
      <c r="DI1241" s="70"/>
      <c r="DJ1241" s="70"/>
      <c r="DK1241" s="70"/>
      <c r="DL1241" s="70"/>
      <c r="DM1241" s="70"/>
      <c r="DN1241" s="70"/>
      <c r="DO1241" s="70"/>
      <c r="DP1241" s="70"/>
      <c r="DQ1241" s="70"/>
      <c r="DR1241" s="70"/>
      <c r="DS1241" s="70"/>
      <c r="DT1241" s="70">
        <f t="shared" si="889"/>
        <v>0</v>
      </c>
      <c r="DU1241" s="70">
        <f t="shared" si="890"/>
        <v>0</v>
      </c>
      <c r="DV1241" s="70"/>
      <c r="DW1241" s="70"/>
      <c r="DX1241" s="70"/>
      <c r="DY1241" s="70"/>
      <c r="DZ1241" s="70"/>
      <c r="EA1241" s="70"/>
    </row>
    <row r="1242" spans="18:131" x14ac:dyDescent="0.25">
      <c r="R1242" s="70"/>
      <c r="S1242" s="70"/>
      <c r="T1242" s="99" t="s">
        <v>2623</v>
      </c>
      <c r="U1242" s="146" t="s">
        <v>2624</v>
      </c>
      <c r="V1242" s="70"/>
      <c r="W1242" s="70"/>
      <c r="X1242" s="70"/>
      <c r="Y1242" s="70"/>
      <c r="AG1242" s="135"/>
      <c r="AH1242" s="70"/>
      <c r="AI1242" s="99"/>
      <c r="AJ1242" s="70"/>
      <c r="AK1242" s="70"/>
      <c r="AL1242" s="70"/>
      <c r="AM1242" s="70"/>
      <c r="AN1242" s="70"/>
      <c r="AO1242" s="70"/>
      <c r="AP1242" s="70"/>
      <c r="AQ1242" s="70"/>
      <c r="AR1242" s="70"/>
      <c r="AS1242" s="70"/>
      <c r="AT1242" s="70"/>
      <c r="AU1242" s="70"/>
      <c r="AV1242" s="70"/>
      <c r="AW1242" s="70"/>
      <c r="AX1242" s="70"/>
      <c r="AY1242" s="70"/>
      <c r="AZ1242" s="70"/>
      <c r="BA1242" s="70"/>
      <c r="BB1242" s="70"/>
      <c r="BC1242" s="70"/>
      <c r="BD1242" s="70"/>
      <c r="BE1242" s="70" t="str">
        <f t="shared" si="888"/>
        <v/>
      </c>
      <c r="BF1242" s="70">
        <v>430</v>
      </c>
      <c r="BG1242" s="70"/>
      <c r="BH1242" s="70"/>
      <c r="BI1242" s="70"/>
      <c r="BJ1242" s="70"/>
      <c r="BK1242" s="70"/>
      <c r="BL1242" s="70"/>
      <c r="BM1242" s="70"/>
      <c r="BN1242" s="70"/>
      <c r="BO1242" s="70"/>
      <c r="BP1242" s="70"/>
      <c r="BQ1242" s="70"/>
      <c r="BR1242" s="70"/>
      <c r="BS1242" s="70"/>
      <c r="BT1242" s="70"/>
      <c r="BU1242" s="70"/>
      <c r="CT1242" s="70"/>
      <c r="CU1242" s="70">
        <f t="shared" si="893"/>
        <v>0</v>
      </c>
      <c r="CV1242" s="70">
        <f t="shared" si="894"/>
        <v>0</v>
      </c>
      <c r="CW1242" s="70"/>
      <c r="CX1242" s="70"/>
      <c r="CY1242" s="70"/>
      <c r="CZ1242" s="70" t="e">
        <f t="shared" si="891"/>
        <v>#VALUE!</v>
      </c>
      <c r="DA1242" s="70" t="e">
        <f t="shared" si="892"/>
        <v>#VALUE!</v>
      </c>
      <c r="DB1242" s="70"/>
      <c r="DC1242" s="70"/>
      <c r="DD1242" s="70"/>
      <c r="DE1242" s="70"/>
      <c r="DF1242" s="70"/>
      <c r="DG1242" s="70"/>
      <c r="DH1242" s="70"/>
      <c r="DI1242" s="70"/>
      <c r="DJ1242" s="70"/>
      <c r="DK1242" s="70"/>
      <c r="DL1242" s="70"/>
      <c r="DM1242" s="70"/>
      <c r="DN1242" s="70"/>
      <c r="DO1242" s="70"/>
      <c r="DP1242" s="70"/>
      <c r="DQ1242" s="70"/>
      <c r="DR1242" s="70"/>
      <c r="DS1242" s="70"/>
      <c r="DT1242" s="70">
        <f t="shared" si="889"/>
        <v>0</v>
      </c>
      <c r="DU1242" s="70">
        <f t="shared" si="890"/>
        <v>0</v>
      </c>
      <c r="DV1242" s="70"/>
      <c r="DW1242" s="70"/>
      <c r="DX1242" s="70"/>
      <c r="DY1242" s="70"/>
      <c r="DZ1242" s="70"/>
      <c r="EA1242" s="70"/>
    </row>
    <row r="1243" spans="18:131" x14ac:dyDescent="0.25">
      <c r="R1243" s="70"/>
      <c r="S1243" s="70"/>
      <c r="T1243" s="99" t="s">
        <v>2625</v>
      </c>
      <c r="U1243" s="146" t="s">
        <v>2626</v>
      </c>
      <c r="V1243" s="70"/>
      <c r="W1243" s="70"/>
      <c r="X1243" s="70"/>
      <c r="Y1243" s="70"/>
      <c r="AG1243" s="135"/>
      <c r="AH1243" s="70"/>
      <c r="AI1243" s="99"/>
      <c r="AJ1243" s="70"/>
      <c r="AK1243" s="70"/>
      <c r="AL1243" s="70"/>
      <c r="AM1243" s="70"/>
      <c r="AN1243" s="70"/>
      <c r="AO1243" s="70"/>
      <c r="AP1243" s="70"/>
      <c r="AQ1243" s="70"/>
      <c r="AR1243" s="70"/>
      <c r="AS1243" s="70"/>
      <c r="AT1243" s="70"/>
      <c r="AU1243" s="70"/>
      <c r="AV1243" s="70"/>
      <c r="AW1243" s="70"/>
      <c r="AX1243" s="70"/>
      <c r="AY1243" s="70"/>
      <c r="AZ1243" s="70"/>
      <c r="BA1243" s="70"/>
      <c r="BB1243" s="70"/>
      <c r="BC1243" s="70"/>
      <c r="BD1243" s="70"/>
      <c r="BE1243" s="70" t="str">
        <f t="shared" si="888"/>
        <v/>
      </c>
      <c r="BF1243" s="70">
        <v>431</v>
      </c>
      <c r="BG1243" s="70"/>
      <c r="BH1243" s="70"/>
      <c r="BI1243" s="70"/>
      <c r="BJ1243" s="70"/>
      <c r="BK1243" s="70"/>
      <c r="BL1243" s="70"/>
      <c r="BM1243" s="70"/>
      <c r="BN1243" s="70"/>
      <c r="BO1243" s="70"/>
      <c r="BP1243" s="70"/>
      <c r="BQ1243" s="70"/>
      <c r="BR1243" s="70"/>
      <c r="BS1243" s="70"/>
      <c r="BT1243" s="70"/>
      <c r="BU1243" s="70"/>
      <c r="CT1243" s="70"/>
      <c r="CU1243" s="70">
        <f t="shared" si="893"/>
        <v>0</v>
      </c>
      <c r="CV1243" s="70">
        <f t="shared" si="894"/>
        <v>0</v>
      </c>
      <c r="CW1243" s="70"/>
      <c r="CX1243" s="70"/>
      <c r="CY1243" s="70"/>
      <c r="CZ1243" s="70" t="e">
        <f t="shared" si="891"/>
        <v>#VALUE!</v>
      </c>
      <c r="DA1243" s="70" t="e">
        <f t="shared" si="892"/>
        <v>#VALUE!</v>
      </c>
      <c r="DB1243" s="70"/>
      <c r="DC1243" s="70"/>
      <c r="DD1243" s="70"/>
      <c r="DE1243" s="70"/>
      <c r="DF1243" s="70"/>
      <c r="DG1243" s="70"/>
      <c r="DH1243" s="70"/>
      <c r="DI1243" s="70"/>
      <c r="DJ1243" s="70"/>
      <c r="DK1243" s="70"/>
      <c r="DL1243" s="70"/>
      <c r="DM1243" s="70"/>
      <c r="DN1243" s="70"/>
      <c r="DO1243" s="70"/>
      <c r="DP1243" s="70"/>
      <c r="DQ1243" s="70"/>
      <c r="DR1243" s="70"/>
      <c r="DS1243" s="70"/>
      <c r="DT1243" s="70">
        <f t="shared" si="889"/>
        <v>0</v>
      </c>
      <c r="DU1243" s="70">
        <f t="shared" si="890"/>
        <v>0</v>
      </c>
      <c r="DV1243" s="70"/>
      <c r="DW1243" s="70"/>
      <c r="DX1243" s="70"/>
      <c r="DY1243" s="70"/>
      <c r="DZ1243" s="70"/>
      <c r="EA1243" s="70"/>
    </row>
    <row r="1244" spans="18:131" x14ac:dyDescent="0.25">
      <c r="R1244" s="70"/>
      <c r="S1244" s="70"/>
      <c r="T1244" s="99" t="s">
        <v>2627</v>
      </c>
      <c r="U1244" s="146" t="s">
        <v>2628</v>
      </c>
      <c r="V1244" s="70"/>
      <c r="W1244" s="70"/>
      <c r="X1244" s="70"/>
      <c r="Y1244" s="70"/>
      <c r="AG1244" s="135"/>
      <c r="AH1244" s="70"/>
      <c r="AI1244" s="99"/>
      <c r="AJ1244" s="70"/>
      <c r="AK1244" s="70"/>
      <c r="AL1244" s="70"/>
      <c r="AM1244" s="70"/>
      <c r="AN1244" s="70"/>
      <c r="AO1244" s="70"/>
      <c r="AP1244" s="70"/>
      <c r="AQ1244" s="70"/>
      <c r="AR1244" s="70"/>
      <c r="AS1244" s="70"/>
      <c r="AT1244" s="70"/>
      <c r="AU1244" s="70"/>
      <c r="AV1244" s="70"/>
      <c r="AW1244" s="70"/>
      <c r="AX1244" s="70"/>
      <c r="AY1244" s="70"/>
      <c r="AZ1244" s="70"/>
      <c r="BA1244" s="70"/>
      <c r="BB1244" s="70"/>
      <c r="BC1244" s="70"/>
      <c r="BD1244" s="70"/>
      <c r="BE1244" s="70" t="str">
        <f t="shared" si="888"/>
        <v/>
      </c>
      <c r="BF1244" s="70">
        <v>432</v>
      </c>
      <c r="BG1244" s="70"/>
      <c r="BH1244" s="70"/>
      <c r="BI1244" s="70"/>
      <c r="BJ1244" s="70"/>
      <c r="BK1244" s="70"/>
      <c r="BL1244" s="70"/>
      <c r="BM1244" s="70"/>
      <c r="BN1244" s="70"/>
      <c r="BO1244" s="70"/>
      <c r="BP1244" s="70"/>
      <c r="BQ1244" s="70"/>
      <c r="BR1244" s="70"/>
      <c r="BS1244" s="70"/>
      <c r="BT1244" s="70"/>
      <c r="BU1244" s="70"/>
      <c r="CT1244" s="70"/>
      <c r="CU1244" s="70">
        <f t="shared" si="893"/>
        <v>0</v>
      </c>
      <c r="CV1244" s="70">
        <f t="shared" si="894"/>
        <v>0</v>
      </c>
      <c r="CW1244" s="70"/>
      <c r="CX1244" s="70"/>
      <c r="CY1244" s="70"/>
      <c r="CZ1244" s="70" t="e">
        <f t="shared" si="891"/>
        <v>#VALUE!</v>
      </c>
      <c r="DA1244" s="70" t="e">
        <f t="shared" si="892"/>
        <v>#VALUE!</v>
      </c>
      <c r="DB1244" s="70"/>
      <c r="DC1244" s="70"/>
      <c r="DD1244" s="70"/>
      <c r="DE1244" s="70"/>
      <c r="DF1244" s="70"/>
      <c r="DG1244" s="70"/>
      <c r="DH1244" s="70"/>
      <c r="DI1244" s="70"/>
      <c r="DJ1244" s="70"/>
      <c r="DK1244" s="70"/>
      <c r="DL1244" s="70"/>
      <c r="DM1244" s="70"/>
      <c r="DN1244" s="70"/>
      <c r="DO1244" s="70"/>
      <c r="DP1244" s="70"/>
      <c r="DQ1244" s="70"/>
      <c r="DR1244" s="70"/>
      <c r="DS1244" s="70"/>
      <c r="DT1244" s="70">
        <f t="shared" si="889"/>
        <v>0</v>
      </c>
      <c r="DU1244" s="70">
        <f t="shared" si="890"/>
        <v>0</v>
      </c>
      <c r="DV1244" s="70"/>
      <c r="DW1244" s="70"/>
      <c r="DX1244" s="70"/>
      <c r="DY1244" s="70"/>
      <c r="DZ1244" s="70"/>
      <c r="EA1244" s="70"/>
    </row>
    <row r="1245" spans="18:131" x14ac:dyDescent="0.25">
      <c r="R1245" s="70"/>
      <c r="S1245" s="70"/>
      <c r="T1245" s="99" t="s">
        <v>2629</v>
      </c>
      <c r="U1245" s="146" t="s">
        <v>2630</v>
      </c>
      <c r="V1245" s="70"/>
      <c r="W1245" s="70"/>
      <c r="X1245" s="70"/>
      <c r="Y1245" s="70"/>
      <c r="AG1245" s="135"/>
      <c r="AH1245" s="70"/>
      <c r="AI1245" s="99"/>
      <c r="AJ1245" s="70"/>
      <c r="AK1245" s="70"/>
      <c r="AL1245" s="70"/>
      <c r="AM1245" s="70"/>
      <c r="AN1245" s="70"/>
      <c r="AO1245" s="70"/>
      <c r="AP1245" s="70"/>
      <c r="AQ1245" s="70"/>
      <c r="AR1245" s="70"/>
      <c r="AS1245" s="70"/>
      <c r="AT1245" s="70"/>
      <c r="AU1245" s="70"/>
      <c r="AV1245" s="70"/>
      <c r="AW1245" s="70"/>
      <c r="AX1245" s="70"/>
      <c r="AY1245" s="70"/>
      <c r="AZ1245" s="70"/>
      <c r="BA1245" s="70"/>
      <c r="BB1245" s="70"/>
      <c r="BC1245" s="70"/>
      <c r="BD1245" s="70"/>
      <c r="BE1245" s="70" t="str">
        <f t="shared" si="888"/>
        <v/>
      </c>
      <c r="BF1245" s="70">
        <v>433</v>
      </c>
      <c r="BG1245" s="70"/>
      <c r="BH1245" s="70"/>
      <c r="BI1245" s="70"/>
      <c r="BJ1245" s="70"/>
      <c r="BK1245" s="70"/>
      <c r="BL1245" s="70"/>
      <c r="BM1245" s="70"/>
      <c r="BN1245" s="70"/>
      <c r="BO1245" s="70"/>
      <c r="BP1245" s="70"/>
      <c r="BQ1245" s="70"/>
      <c r="BR1245" s="70"/>
      <c r="BS1245" s="70"/>
      <c r="BT1245" s="70"/>
      <c r="BU1245" s="70"/>
      <c r="CT1245" s="70"/>
      <c r="CU1245" s="70">
        <f t="shared" si="893"/>
        <v>0</v>
      </c>
      <c r="CV1245" s="70">
        <f t="shared" si="894"/>
        <v>0</v>
      </c>
      <c r="CW1245" s="70"/>
      <c r="CX1245" s="70"/>
      <c r="CY1245" s="70"/>
      <c r="CZ1245" s="70" t="e">
        <f t="shared" si="891"/>
        <v>#VALUE!</v>
      </c>
      <c r="DA1245" s="70" t="e">
        <f t="shared" si="892"/>
        <v>#VALUE!</v>
      </c>
      <c r="DB1245" s="70"/>
      <c r="DC1245" s="70"/>
      <c r="DD1245" s="70"/>
      <c r="DE1245" s="70"/>
      <c r="DF1245" s="70"/>
      <c r="DG1245" s="70"/>
      <c r="DH1245" s="70"/>
      <c r="DI1245" s="70"/>
      <c r="DJ1245" s="70"/>
      <c r="DK1245" s="70"/>
      <c r="DL1245" s="70"/>
      <c r="DM1245" s="70"/>
      <c r="DN1245" s="70"/>
      <c r="DO1245" s="70"/>
      <c r="DP1245" s="70"/>
      <c r="DQ1245" s="70"/>
      <c r="DR1245" s="70"/>
      <c r="DS1245" s="70"/>
      <c r="DT1245" s="70">
        <f t="shared" si="889"/>
        <v>0</v>
      </c>
      <c r="DU1245" s="70">
        <f t="shared" si="890"/>
        <v>0</v>
      </c>
      <c r="DV1245" s="70"/>
      <c r="DW1245" s="70"/>
      <c r="DX1245" s="70"/>
      <c r="DY1245" s="70"/>
      <c r="DZ1245" s="70"/>
      <c r="EA1245" s="70"/>
    </row>
    <row r="1246" spans="18:131" x14ac:dyDescent="0.25">
      <c r="R1246" s="70"/>
      <c r="S1246" s="70"/>
      <c r="T1246" s="99" t="s">
        <v>2631</v>
      </c>
      <c r="U1246" s="146" t="s">
        <v>2632</v>
      </c>
      <c r="V1246" s="70"/>
      <c r="W1246" s="70"/>
      <c r="X1246" s="70"/>
      <c r="Y1246" s="70"/>
      <c r="AG1246" s="135"/>
      <c r="AH1246" s="70"/>
      <c r="AI1246" s="99"/>
      <c r="AJ1246" s="70"/>
      <c r="AK1246" s="70"/>
      <c r="AL1246" s="70"/>
      <c r="AM1246" s="70"/>
      <c r="AN1246" s="70"/>
      <c r="AO1246" s="70"/>
      <c r="AP1246" s="70"/>
      <c r="AQ1246" s="70"/>
      <c r="AR1246" s="70"/>
      <c r="AS1246" s="70"/>
      <c r="AT1246" s="70"/>
      <c r="AU1246" s="70"/>
      <c r="AV1246" s="70"/>
      <c r="AW1246" s="70"/>
      <c r="AX1246" s="70"/>
      <c r="AY1246" s="70"/>
      <c r="AZ1246" s="70"/>
      <c r="BA1246" s="70"/>
      <c r="BB1246" s="70"/>
      <c r="BC1246" s="70"/>
      <c r="BD1246" s="70"/>
      <c r="BE1246" s="70" t="str">
        <f t="shared" si="888"/>
        <v/>
      </c>
      <c r="BF1246" s="70">
        <v>434</v>
      </c>
      <c r="BG1246" s="70"/>
      <c r="BH1246" s="70"/>
      <c r="BI1246" s="70"/>
      <c r="BJ1246" s="70"/>
      <c r="BK1246" s="70"/>
      <c r="BL1246" s="70"/>
      <c r="BM1246" s="70"/>
      <c r="BN1246" s="70"/>
      <c r="BO1246" s="70"/>
      <c r="BP1246" s="70"/>
      <c r="BQ1246" s="70"/>
      <c r="BR1246" s="70"/>
      <c r="BS1246" s="70"/>
      <c r="BT1246" s="70"/>
      <c r="BU1246" s="70"/>
      <c r="CT1246" s="70"/>
      <c r="CU1246" s="70">
        <f t="shared" si="893"/>
        <v>0</v>
      </c>
      <c r="CV1246" s="70">
        <f t="shared" si="894"/>
        <v>0</v>
      </c>
      <c r="CW1246" s="70"/>
      <c r="CX1246" s="70"/>
      <c r="CY1246" s="70"/>
      <c r="CZ1246" s="70" t="e">
        <f t="shared" si="891"/>
        <v>#VALUE!</v>
      </c>
      <c r="DA1246" s="70" t="e">
        <f t="shared" si="892"/>
        <v>#VALUE!</v>
      </c>
      <c r="DB1246" s="70"/>
      <c r="DC1246" s="70"/>
      <c r="DD1246" s="70"/>
      <c r="DE1246" s="70"/>
      <c r="DF1246" s="70"/>
      <c r="DG1246" s="70"/>
      <c r="DH1246" s="70"/>
      <c r="DI1246" s="70"/>
      <c r="DJ1246" s="70"/>
      <c r="DK1246" s="70"/>
      <c r="DL1246" s="70"/>
      <c r="DM1246" s="70"/>
      <c r="DN1246" s="70"/>
      <c r="DO1246" s="70"/>
      <c r="DP1246" s="70"/>
      <c r="DQ1246" s="70"/>
      <c r="DR1246" s="70"/>
      <c r="DS1246" s="70"/>
      <c r="DT1246" s="70">
        <f t="shared" si="889"/>
        <v>0</v>
      </c>
      <c r="DU1246" s="70">
        <f t="shared" si="890"/>
        <v>0</v>
      </c>
      <c r="DV1246" s="70"/>
      <c r="DW1246" s="70"/>
      <c r="DX1246" s="70"/>
      <c r="DY1246" s="70"/>
      <c r="DZ1246" s="70"/>
      <c r="EA1246" s="70"/>
    </row>
    <row r="1247" spans="18:131" x14ac:dyDescent="0.25">
      <c r="R1247" s="70"/>
      <c r="S1247" s="70"/>
      <c r="T1247" s="99" t="s">
        <v>2633</v>
      </c>
      <c r="U1247" s="146" t="s">
        <v>2634</v>
      </c>
      <c r="V1247" s="70"/>
      <c r="W1247" s="70"/>
      <c r="X1247" s="70"/>
      <c r="Y1247" s="70"/>
      <c r="AG1247" s="135"/>
      <c r="AH1247" s="70"/>
      <c r="AI1247" s="99"/>
      <c r="AJ1247" s="70"/>
      <c r="AK1247" s="70"/>
      <c r="AL1247" s="70"/>
      <c r="AM1247" s="70"/>
      <c r="AN1247" s="70"/>
      <c r="AO1247" s="70"/>
      <c r="AP1247" s="70"/>
      <c r="AQ1247" s="70"/>
      <c r="AR1247" s="70"/>
      <c r="AS1247" s="70"/>
      <c r="AT1247" s="70"/>
      <c r="AU1247" s="70"/>
      <c r="AV1247" s="70"/>
      <c r="AW1247" s="70"/>
      <c r="AX1247" s="70"/>
      <c r="AY1247" s="70"/>
      <c r="AZ1247" s="70"/>
      <c r="BA1247" s="70"/>
      <c r="BB1247" s="70"/>
      <c r="BC1247" s="70"/>
      <c r="BD1247" s="70"/>
      <c r="BE1247" s="70" t="str">
        <f t="shared" si="888"/>
        <v/>
      </c>
      <c r="BF1247" s="70">
        <v>435</v>
      </c>
      <c r="BG1247" s="70"/>
      <c r="BH1247" s="70"/>
      <c r="BI1247" s="70"/>
      <c r="BJ1247" s="70"/>
      <c r="BK1247" s="70"/>
      <c r="BL1247" s="70"/>
      <c r="BM1247" s="70"/>
      <c r="BN1247" s="70"/>
      <c r="BO1247" s="70"/>
      <c r="BP1247" s="70"/>
      <c r="BQ1247" s="70"/>
      <c r="BR1247" s="70"/>
      <c r="BS1247" s="70"/>
      <c r="BT1247" s="70"/>
      <c r="BU1247" s="70"/>
      <c r="CT1247" s="70"/>
      <c r="CU1247" s="70">
        <f t="shared" si="893"/>
        <v>0</v>
      </c>
      <c r="CV1247" s="70">
        <f t="shared" si="894"/>
        <v>0</v>
      </c>
      <c r="CW1247" s="70"/>
      <c r="CX1247" s="70"/>
      <c r="CY1247" s="70"/>
      <c r="CZ1247" s="70" t="e">
        <f t="shared" si="891"/>
        <v>#VALUE!</v>
      </c>
      <c r="DA1247" s="70" t="e">
        <f t="shared" si="892"/>
        <v>#VALUE!</v>
      </c>
      <c r="DB1247" s="70"/>
      <c r="DC1247" s="70"/>
      <c r="DD1247" s="70"/>
      <c r="DE1247" s="70"/>
      <c r="DF1247" s="70"/>
      <c r="DG1247" s="70"/>
      <c r="DH1247" s="70"/>
      <c r="DI1247" s="70"/>
      <c r="DJ1247" s="70"/>
      <c r="DK1247" s="70"/>
      <c r="DL1247" s="70"/>
      <c r="DM1247" s="70"/>
      <c r="DN1247" s="70"/>
      <c r="DO1247" s="70"/>
      <c r="DP1247" s="70"/>
      <c r="DQ1247" s="70"/>
      <c r="DR1247" s="70"/>
      <c r="DS1247" s="70"/>
      <c r="DT1247" s="70">
        <f t="shared" si="889"/>
        <v>0</v>
      </c>
      <c r="DU1247" s="70">
        <f t="shared" si="890"/>
        <v>0</v>
      </c>
      <c r="DV1247" s="70"/>
      <c r="DW1247" s="70"/>
      <c r="DX1247" s="70"/>
      <c r="DY1247" s="70"/>
      <c r="DZ1247" s="70"/>
      <c r="EA1247" s="70"/>
    </row>
    <row r="1248" spans="18:131" x14ac:dyDescent="0.25">
      <c r="R1248" s="70"/>
      <c r="S1248" s="70"/>
      <c r="T1248" s="99" t="s">
        <v>2635</v>
      </c>
      <c r="U1248" s="146" t="s">
        <v>2636</v>
      </c>
      <c r="V1248" s="70"/>
      <c r="W1248" s="70"/>
      <c r="X1248" s="70"/>
      <c r="Y1248" s="70"/>
      <c r="AG1248" s="135"/>
      <c r="AH1248" s="70"/>
      <c r="AI1248" s="99"/>
      <c r="AJ1248" s="70"/>
      <c r="AK1248" s="70"/>
      <c r="AL1248" s="70"/>
      <c r="AM1248" s="70"/>
      <c r="AN1248" s="70"/>
      <c r="AO1248" s="70"/>
      <c r="AP1248" s="70"/>
      <c r="AQ1248" s="70"/>
      <c r="AR1248" s="70"/>
      <c r="AS1248" s="70"/>
      <c r="AT1248" s="70"/>
      <c r="AU1248" s="70"/>
      <c r="AV1248" s="70"/>
      <c r="AW1248" s="70"/>
      <c r="AX1248" s="70"/>
      <c r="AY1248" s="70"/>
      <c r="AZ1248" s="70"/>
      <c r="BA1248" s="70"/>
      <c r="BB1248" s="70"/>
      <c r="BC1248" s="70"/>
      <c r="BD1248" s="70"/>
      <c r="BE1248" s="70" t="str">
        <f t="shared" si="888"/>
        <v/>
      </c>
      <c r="BF1248" s="70">
        <v>436</v>
      </c>
      <c r="BG1248" s="70"/>
      <c r="BH1248" s="70"/>
      <c r="BI1248" s="70"/>
      <c r="BJ1248" s="70"/>
      <c r="BK1248" s="70"/>
      <c r="BL1248" s="70"/>
      <c r="BM1248" s="70"/>
      <c r="BN1248" s="70"/>
      <c r="BO1248" s="70"/>
      <c r="BP1248" s="70"/>
      <c r="BQ1248" s="70"/>
      <c r="BR1248" s="70"/>
      <c r="BS1248" s="70"/>
      <c r="BT1248" s="70"/>
      <c r="BU1248" s="70"/>
      <c r="CT1248" s="70"/>
      <c r="CU1248" s="70">
        <f t="shared" si="893"/>
        <v>0</v>
      </c>
      <c r="CV1248" s="70">
        <f t="shared" si="894"/>
        <v>0</v>
      </c>
      <c r="CW1248" s="70"/>
      <c r="CX1248" s="70"/>
      <c r="CY1248" s="70"/>
      <c r="CZ1248" s="70" t="e">
        <f t="shared" si="891"/>
        <v>#VALUE!</v>
      </c>
      <c r="DA1248" s="70" t="e">
        <f t="shared" si="892"/>
        <v>#VALUE!</v>
      </c>
      <c r="DB1248" s="70"/>
      <c r="DC1248" s="70"/>
      <c r="DD1248" s="70"/>
      <c r="DE1248" s="70"/>
      <c r="DF1248" s="70"/>
      <c r="DG1248" s="70"/>
      <c r="DH1248" s="70"/>
      <c r="DI1248" s="70"/>
      <c r="DJ1248" s="70"/>
      <c r="DK1248" s="70"/>
      <c r="DL1248" s="70"/>
      <c r="DM1248" s="70"/>
      <c r="DN1248" s="70"/>
      <c r="DO1248" s="70"/>
      <c r="DP1248" s="70"/>
      <c r="DQ1248" s="70"/>
      <c r="DR1248" s="70"/>
      <c r="DS1248" s="70"/>
      <c r="DT1248" s="70">
        <f t="shared" si="889"/>
        <v>0</v>
      </c>
      <c r="DU1248" s="70">
        <f t="shared" si="890"/>
        <v>0</v>
      </c>
      <c r="DV1248" s="70"/>
      <c r="DW1248" s="70"/>
      <c r="DX1248" s="70"/>
      <c r="DY1248" s="70"/>
      <c r="DZ1248" s="70"/>
      <c r="EA1248" s="70"/>
    </row>
    <row r="1249" spans="18:131" x14ac:dyDescent="0.25">
      <c r="R1249" s="70"/>
      <c r="S1249" s="70"/>
      <c r="T1249" s="99" t="s">
        <v>2637</v>
      </c>
      <c r="U1249" s="146" t="s">
        <v>2638</v>
      </c>
      <c r="V1249" s="70"/>
      <c r="W1249" s="70"/>
      <c r="X1249" s="70"/>
      <c r="Y1249" s="70"/>
      <c r="AG1249" s="135"/>
      <c r="AH1249" s="70"/>
      <c r="AI1249" s="99"/>
      <c r="AJ1249" s="70"/>
      <c r="AK1249" s="70"/>
      <c r="AL1249" s="70"/>
      <c r="AM1249" s="70"/>
      <c r="AN1249" s="70"/>
      <c r="AO1249" s="70"/>
      <c r="AP1249" s="70"/>
      <c r="AQ1249" s="70"/>
      <c r="AR1249" s="70"/>
      <c r="AS1249" s="70"/>
      <c r="AT1249" s="70"/>
      <c r="AU1249" s="70"/>
      <c r="AV1249" s="70"/>
      <c r="AW1249" s="70"/>
      <c r="AX1249" s="70"/>
      <c r="AY1249" s="70"/>
      <c r="AZ1249" s="70"/>
      <c r="BA1249" s="70"/>
      <c r="BB1249" s="70"/>
      <c r="BC1249" s="70"/>
      <c r="BD1249" s="70"/>
      <c r="BE1249" s="70" t="str">
        <f t="shared" si="888"/>
        <v/>
      </c>
      <c r="BF1249" s="70">
        <v>437</v>
      </c>
      <c r="BG1249" s="70"/>
      <c r="BH1249" s="70"/>
      <c r="BI1249" s="70"/>
      <c r="BJ1249" s="70"/>
      <c r="BK1249" s="70"/>
      <c r="BL1249" s="70"/>
      <c r="BM1249" s="70"/>
      <c r="BN1249" s="70"/>
      <c r="BO1249" s="70"/>
      <c r="BP1249" s="70"/>
      <c r="BQ1249" s="70"/>
      <c r="BR1249" s="70"/>
      <c r="BS1249" s="70"/>
      <c r="BT1249" s="70"/>
      <c r="BU1249" s="70"/>
      <c r="CT1249" s="70"/>
      <c r="CU1249" s="70">
        <f t="shared" si="893"/>
        <v>0</v>
      </c>
      <c r="CV1249" s="70">
        <f t="shared" si="894"/>
        <v>0</v>
      </c>
      <c r="CW1249" s="70"/>
      <c r="CX1249" s="70"/>
      <c r="CY1249" s="70"/>
      <c r="CZ1249" s="70" t="e">
        <f t="shared" si="891"/>
        <v>#VALUE!</v>
      </c>
      <c r="DA1249" s="70" t="e">
        <f t="shared" si="892"/>
        <v>#VALUE!</v>
      </c>
      <c r="DB1249" s="70"/>
      <c r="DC1249" s="70"/>
      <c r="DD1249" s="70"/>
      <c r="DE1249" s="70"/>
      <c r="DF1249" s="70"/>
      <c r="DG1249" s="70"/>
      <c r="DH1249" s="70"/>
      <c r="DI1249" s="70"/>
      <c r="DJ1249" s="70"/>
      <c r="DK1249" s="70"/>
      <c r="DL1249" s="70"/>
      <c r="DM1249" s="70"/>
      <c r="DN1249" s="70"/>
      <c r="DO1249" s="70"/>
      <c r="DP1249" s="70"/>
      <c r="DQ1249" s="70"/>
      <c r="DR1249" s="70"/>
      <c r="DS1249" s="70"/>
      <c r="DT1249" s="70">
        <f t="shared" si="889"/>
        <v>0</v>
      </c>
      <c r="DU1249" s="70">
        <f t="shared" si="890"/>
        <v>0</v>
      </c>
      <c r="DV1249" s="70"/>
      <c r="DW1249" s="70"/>
      <c r="DX1249" s="70"/>
      <c r="DY1249" s="70"/>
      <c r="DZ1249" s="70"/>
      <c r="EA1249" s="70"/>
    </row>
    <row r="1250" spans="18:131" x14ac:dyDescent="0.25">
      <c r="R1250" s="70"/>
      <c r="S1250" s="70"/>
      <c r="T1250" s="99" t="s">
        <v>2639</v>
      </c>
      <c r="U1250" s="146" t="s">
        <v>2640</v>
      </c>
      <c r="V1250" s="70"/>
      <c r="W1250" s="70"/>
      <c r="X1250" s="70"/>
      <c r="Y1250" s="70"/>
      <c r="AG1250" s="135"/>
      <c r="AH1250" s="70"/>
      <c r="AI1250" s="99"/>
      <c r="AJ1250" s="70"/>
      <c r="AK1250" s="70"/>
      <c r="AL1250" s="70"/>
      <c r="AM1250" s="70"/>
      <c r="AN1250" s="70"/>
      <c r="AO1250" s="70"/>
      <c r="AP1250" s="70"/>
      <c r="AQ1250" s="70"/>
      <c r="AR1250" s="70"/>
      <c r="AS1250" s="70"/>
      <c r="AT1250" s="70"/>
      <c r="AU1250" s="70"/>
      <c r="AV1250" s="70"/>
      <c r="AW1250" s="70"/>
      <c r="AX1250" s="70"/>
      <c r="AY1250" s="70"/>
      <c r="AZ1250" s="70"/>
      <c r="BA1250" s="70"/>
      <c r="BB1250" s="70"/>
      <c r="BC1250" s="70"/>
      <c r="BD1250" s="70"/>
      <c r="BE1250" s="70" t="str">
        <f t="shared" si="888"/>
        <v/>
      </c>
      <c r="BF1250" s="70">
        <v>438</v>
      </c>
      <c r="BG1250" s="70"/>
      <c r="BH1250" s="70"/>
      <c r="BI1250" s="70"/>
      <c r="BJ1250" s="70"/>
      <c r="BK1250" s="70"/>
      <c r="BL1250" s="70"/>
      <c r="BM1250" s="70"/>
      <c r="BN1250" s="70"/>
      <c r="BO1250" s="70"/>
      <c r="BP1250" s="70"/>
      <c r="BQ1250" s="70"/>
      <c r="BR1250" s="70"/>
      <c r="BS1250" s="70"/>
      <c r="BT1250" s="70"/>
      <c r="BU1250" s="70"/>
      <c r="CT1250" s="70"/>
      <c r="CU1250" s="70">
        <f t="shared" si="893"/>
        <v>0</v>
      </c>
      <c r="CV1250" s="70">
        <f t="shared" si="894"/>
        <v>0</v>
      </c>
      <c r="CW1250" s="70"/>
      <c r="CX1250" s="70"/>
      <c r="CY1250" s="70"/>
      <c r="CZ1250" s="70" t="e">
        <f t="shared" si="891"/>
        <v>#VALUE!</v>
      </c>
      <c r="DA1250" s="70" t="e">
        <f t="shared" si="892"/>
        <v>#VALUE!</v>
      </c>
      <c r="DB1250" s="70"/>
      <c r="DC1250" s="70"/>
      <c r="DD1250" s="70"/>
      <c r="DE1250" s="70"/>
      <c r="DF1250" s="70"/>
      <c r="DG1250" s="70"/>
      <c r="DH1250" s="70"/>
      <c r="DI1250" s="70"/>
      <c r="DJ1250" s="70"/>
      <c r="DK1250" s="70"/>
      <c r="DL1250" s="70"/>
      <c r="DM1250" s="70"/>
      <c r="DN1250" s="70"/>
      <c r="DO1250" s="70"/>
      <c r="DP1250" s="70"/>
      <c r="DQ1250" s="70"/>
      <c r="DR1250" s="70"/>
      <c r="DS1250" s="70"/>
      <c r="DT1250" s="70">
        <f t="shared" si="889"/>
        <v>0</v>
      </c>
      <c r="DU1250" s="70">
        <f t="shared" si="890"/>
        <v>0</v>
      </c>
      <c r="DV1250" s="70"/>
      <c r="DW1250" s="70"/>
      <c r="DX1250" s="70"/>
      <c r="DY1250" s="70"/>
      <c r="DZ1250" s="70"/>
      <c r="EA1250" s="70"/>
    </row>
    <row r="1251" spans="18:131" x14ac:dyDescent="0.25">
      <c r="R1251" s="70"/>
      <c r="S1251" s="70"/>
      <c r="T1251" s="99" t="s">
        <v>2641</v>
      </c>
      <c r="U1251" s="146" t="s">
        <v>2642</v>
      </c>
      <c r="V1251" s="70"/>
      <c r="W1251" s="70"/>
      <c r="X1251" s="70"/>
      <c r="Y1251" s="70"/>
      <c r="AG1251" s="135"/>
      <c r="AH1251" s="70"/>
      <c r="AI1251" s="99"/>
      <c r="AJ1251" s="70"/>
      <c r="AK1251" s="70"/>
      <c r="AL1251" s="70"/>
      <c r="AM1251" s="70"/>
      <c r="AN1251" s="70"/>
      <c r="AO1251" s="70"/>
      <c r="AP1251" s="70"/>
      <c r="AQ1251" s="70"/>
      <c r="AR1251" s="70"/>
      <c r="AS1251" s="70"/>
      <c r="AT1251" s="70"/>
      <c r="AU1251" s="70"/>
      <c r="AV1251" s="70"/>
      <c r="AW1251" s="70"/>
      <c r="AX1251" s="70"/>
      <c r="AY1251" s="70"/>
      <c r="AZ1251" s="70"/>
      <c r="BA1251" s="70"/>
      <c r="BB1251" s="70"/>
      <c r="BC1251" s="70"/>
      <c r="BD1251" s="70"/>
      <c r="BE1251" s="70" t="str">
        <f t="shared" si="888"/>
        <v/>
      </c>
      <c r="BF1251" s="70">
        <v>439</v>
      </c>
      <c r="BG1251" s="70"/>
      <c r="BH1251" s="70"/>
      <c r="BI1251" s="70"/>
      <c r="BJ1251" s="70"/>
      <c r="BK1251" s="70"/>
      <c r="BL1251" s="70"/>
      <c r="BM1251" s="70"/>
      <c r="BN1251" s="70"/>
      <c r="BO1251" s="70"/>
      <c r="BP1251" s="70"/>
      <c r="BQ1251" s="70"/>
      <c r="BR1251" s="70"/>
      <c r="BS1251" s="70"/>
      <c r="BT1251" s="70"/>
      <c r="BU1251" s="70"/>
      <c r="CT1251" s="70"/>
      <c r="CU1251" s="70">
        <f t="shared" si="893"/>
        <v>0</v>
      </c>
      <c r="CV1251" s="70">
        <f t="shared" si="894"/>
        <v>0</v>
      </c>
      <c r="CW1251" s="70"/>
      <c r="CX1251" s="70"/>
      <c r="CY1251" s="70"/>
      <c r="CZ1251" s="70" t="e">
        <f t="shared" si="891"/>
        <v>#VALUE!</v>
      </c>
      <c r="DA1251" s="70" t="e">
        <f t="shared" si="892"/>
        <v>#VALUE!</v>
      </c>
      <c r="DB1251" s="70"/>
      <c r="DC1251" s="70"/>
      <c r="DD1251" s="70"/>
      <c r="DE1251" s="70"/>
      <c r="DF1251" s="70"/>
      <c r="DG1251" s="70"/>
      <c r="DH1251" s="70"/>
      <c r="DI1251" s="70"/>
      <c r="DJ1251" s="70"/>
      <c r="DK1251" s="70"/>
      <c r="DL1251" s="70"/>
      <c r="DM1251" s="70"/>
      <c r="DN1251" s="70"/>
      <c r="DO1251" s="70"/>
      <c r="DP1251" s="70"/>
      <c r="DQ1251" s="70"/>
      <c r="DR1251" s="70"/>
      <c r="DS1251" s="70"/>
      <c r="DT1251" s="70">
        <f t="shared" si="889"/>
        <v>0</v>
      </c>
      <c r="DU1251" s="70">
        <f t="shared" si="890"/>
        <v>0</v>
      </c>
      <c r="DV1251" s="70"/>
      <c r="DW1251" s="70"/>
      <c r="DX1251" s="70"/>
      <c r="DY1251" s="70"/>
      <c r="DZ1251" s="70"/>
      <c r="EA1251" s="70"/>
    </row>
    <row r="1252" spans="18:131" x14ac:dyDescent="0.25">
      <c r="R1252" s="70"/>
      <c r="S1252" s="70"/>
      <c r="T1252" s="99" t="s">
        <v>2643</v>
      </c>
      <c r="U1252" s="146" t="s">
        <v>2644</v>
      </c>
      <c r="V1252" s="70"/>
      <c r="W1252" s="70"/>
      <c r="X1252" s="70"/>
      <c r="Y1252" s="70"/>
      <c r="AG1252" s="135"/>
      <c r="AH1252" s="70"/>
      <c r="AI1252" s="99"/>
      <c r="AJ1252" s="70"/>
      <c r="AK1252" s="70"/>
      <c r="AL1252" s="70"/>
      <c r="AM1252" s="70"/>
      <c r="AN1252" s="70"/>
      <c r="AO1252" s="70"/>
      <c r="AP1252" s="70"/>
      <c r="AQ1252" s="70"/>
      <c r="AR1252" s="70"/>
      <c r="AS1252" s="70"/>
      <c r="AT1252" s="70"/>
      <c r="AU1252" s="70"/>
      <c r="AV1252" s="70"/>
      <c r="AW1252" s="70"/>
      <c r="AX1252" s="70"/>
      <c r="AY1252" s="70"/>
      <c r="AZ1252" s="70"/>
      <c r="BA1252" s="70"/>
      <c r="BB1252" s="70"/>
      <c r="BC1252" s="70"/>
      <c r="BD1252" s="70"/>
      <c r="BE1252" s="70" t="str">
        <f t="shared" si="888"/>
        <v/>
      </c>
      <c r="BF1252" s="70">
        <v>440</v>
      </c>
      <c r="BG1252" s="70"/>
      <c r="BH1252" s="70"/>
      <c r="BI1252" s="70"/>
      <c r="BJ1252" s="70"/>
      <c r="BK1252" s="70"/>
      <c r="BL1252" s="70"/>
      <c r="BM1252" s="70"/>
      <c r="BN1252" s="70"/>
      <c r="BO1252" s="70"/>
      <c r="BP1252" s="70"/>
      <c r="BQ1252" s="70"/>
      <c r="BR1252" s="70"/>
      <c r="BS1252" s="70"/>
      <c r="BT1252" s="70"/>
      <c r="BU1252" s="70"/>
      <c r="CT1252" s="70"/>
      <c r="CU1252" s="70">
        <f t="shared" si="893"/>
        <v>0</v>
      </c>
      <c r="CV1252" s="70">
        <f t="shared" si="894"/>
        <v>0</v>
      </c>
      <c r="CW1252" s="70"/>
      <c r="CX1252" s="70"/>
      <c r="CY1252" s="70"/>
      <c r="CZ1252" s="70" t="e">
        <f t="shared" si="891"/>
        <v>#VALUE!</v>
      </c>
      <c r="DA1252" s="70" t="e">
        <f t="shared" si="892"/>
        <v>#VALUE!</v>
      </c>
      <c r="DB1252" s="70"/>
      <c r="DC1252" s="70"/>
      <c r="DD1252" s="70"/>
      <c r="DE1252" s="70"/>
      <c r="DF1252" s="70"/>
      <c r="DG1252" s="70"/>
      <c r="DH1252" s="70"/>
      <c r="DI1252" s="70"/>
      <c r="DJ1252" s="70"/>
      <c r="DK1252" s="70"/>
      <c r="DL1252" s="70"/>
      <c r="DM1252" s="70"/>
      <c r="DN1252" s="70"/>
      <c r="DO1252" s="70"/>
      <c r="DP1252" s="70"/>
      <c r="DQ1252" s="70"/>
      <c r="DR1252" s="70"/>
      <c r="DS1252" s="70"/>
      <c r="DT1252" s="70">
        <f t="shared" si="889"/>
        <v>0</v>
      </c>
      <c r="DU1252" s="70">
        <f t="shared" si="890"/>
        <v>0</v>
      </c>
      <c r="DV1252" s="70"/>
      <c r="DW1252" s="70"/>
      <c r="DX1252" s="70"/>
      <c r="DY1252" s="70"/>
      <c r="DZ1252" s="70"/>
      <c r="EA1252" s="70"/>
    </row>
    <row r="1253" spans="18:131" x14ac:dyDescent="0.25">
      <c r="R1253" s="70"/>
      <c r="S1253" s="70"/>
      <c r="T1253" s="99" t="s">
        <v>2645</v>
      </c>
      <c r="U1253" s="146" t="s">
        <v>2646</v>
      </c>
      <c r="V1253" s="70"/>
      <c r="W1253" s="70"/>
      <c r="X1253" s="70"/>
      <c r="Y1253" s="70"/>
      <c r="AG1253" s="135"/>
      <c r="AH1253" s="70"/>
      <c r="AI1253" s="99"/>
      <c r="AJ1253" s="70"/>
      <c r="AK1253" s="70"/>
      <c r="AL1253" s="70"/>
      <c r="AM1253" s="70"/>
      <c r="AN1253" s="70"/>
      <c r="AO1253" s="70"/>
      <c r="AP1253" s="70"/>
      <c r="AQ1253" s="70"/>
      <c r="AR1253" s="70"/>
      <c r="AS1253" s="70"/>
      <c r="AT1253" s="70"/>
      <c r="AU1253" s="70"/>
      <c r="AV1253" s="70"/>
      <c r="AW1253" s="70"/>
      <c r="AX1253" s="70"/>
      <c r="AY1253" s="70"/>
      <c r="AZ1253" s="70"/>
      <c r="BA1253" s="70"/>
      <c r="BB1253" s="70"/>
      <c r="BC1253" s="70"/>
      <c r="BD1253" s="70"/>
      <c r="BE1253" s="70" t="str">
        <f t="shared" si="888"/>
        <v/>
      </c>
      <c r="BF1253" s="70">
        <v>441</v>
      </c>
      <c r="BG1253" s="70"/>
      <c r="BH1253" s="70"/>
      <c r="BI1253" s="70"/>
      <c r="BJ1253" s="70"/>
      <c r="BK1253" s="70"/>
      <c r="BL1253" s="70"/>
      <c r="BM1253" s="70"/>
      <c r="BN1253" s="70"/>
      <c r="BO1253" s="70"/>
      <c r="BP1253" s="70"/>
      <c r="BQ1253" s="70"/>
      <c r="BR1253" s="70"/>
      <c r="BS1253" s="70"/>
      <c r="BT1253" s="70"/>
      <c r="BU1253" s="70"/>
      <c r="CT1253" s="70"/>
      <c r="CU1253" s="70">
        <f t="shared" si="893"/>
        <v>0</v>
      </c>
      <c r="CV1253" s="70">
        <f t="shared" si="894"/>
        <v>0</v>
      </c>
      <c r="CW1253" s="70"/>
      <c r="CX1253" s="70"/>
      <c r="CY1253" s="70"/>
      <c r="CZ1253" s="70" t="e">
        <f t="shared" si="891"/>
        <v>#VALUE!</v>
      </c>
      <c r="DA1253" s="70" t="e">
        <f t="shared" si="892"/>
        <v>#VALUE!</v>
      </c>
      <c r="DB1253" s="70"/>
      <c r="DC1253" s="70"/>
      <c r="DD1253" s="70"/>
      <c r="DE1253" s="70"/>
      <c r="DF1253" s="70"/>
      <c r="DG1253" s="70"/>
      <c r="DH1253" s="70"/>
      <c r="DI1253" s="70"/>
      <c r="DJ1253" s="70"/>
      <c r="DK1253" s="70"/>
      <c r="DL1253" s="70"/>
      <c r="DM1253" s="70"/>
      <c r="DN1253" s="70"/>
      <c r="DO1253" s="70"/>
      <c r="DP1253" s="70"/>
      <c r="DQ1253" s="70"/>
      <c r="DR1253" s="70"/>
      <c r="DS1253" s="70"/>
      <c r="DT1253" s="70">
        <f t="shared" si="889"/>
        <v>0</v>
      </c>
      <c r="DU1253" s="70">
        <f t="shared" si="890"/>
        <v>0</v>
      </c>
      <c r="DV1253" s="70"/>
      <c r="DW1253" s="70"/>
      <c r="DX1253" s="70"/>
      <c r="DY1253" s="70"/>
      <c r="DZ1253" s="70"/>
      <c r="EA1253" s="70"/>
    </row>
    <row r="1254" spans="18:131" x14ac:dyDescent="0.25">
      <c r="R1254" s="70"/>
      <c r="S1254" s="70"/>
      <c r="T1254" s="99" t="s">
        <v>2647</v>
      </c>
      <c r="U1254" s="146" t="s">
        <v>2648</v>
      </c>
      <c r="V1254" s="70"/>
      <c r="W1254" s="70"/>
      <c r="X1254" s="70"/>
      <c r="Y1254" s="70"/>
      <c r="AG1254" s="135"/>
      <c r="AH1254" s="70"/>
      <c r="AI1254" s="99"/>
      <c r="AJ1254" s="70"/>
      <c r="AK1254" s="70"/>
      <c r="AL1254" s="70"/>
      <c r="AM1254" s="70"/>
      <c r="AN1254" s="70"/>
      <c r="AO1254" s="70"/>
      <c r="AP1254" s="70"/>
      <c r="AQ1254" s="70"/>
      <c r="AR1254" s="70"/>
      <c r="AS1254" s="70"/>
      <c r="AT1254" s="70"/>
      <c r="AU1254" s="70"/>
      <c r="AV1254" s="70"/>
      <c r="AW1254" s="70"/>
      <c r="AX1254" s="70"/>
      <c r="AY1254" s="70"/>
      <c r="AZ1254" s="70"/>
      <c r="BA1254" s="70"/>
      <c r="BB1254" s="70"/>
      <c r="BC1254" s="70"/>
      <c r="BD1254" s="70"/>
      <c r="BE1254" s="70" t="str">
        <f t="shared" si="888"/>
        <v/>
      </c>
      <c r="BF1254" s="70">
        <v>442</v>
      </c>
      <c r="BG1254" s="70"/>
      <c r="BH1254" s="70"/>
      <c r="BI1254" s="70"/>
      <c r="BJ1254" s="70"/>
      <c r="BK1254" s="70"/>
      <c r="BL1254" s="70"/>
      <c r="BM1254" s="70"/>
      <c r="BN1254" s="70"/>
      <c r="BO1254" s="70"/>
      <c r="BP1254" s="70"/>
      <c r="BQ1254" s="70"/>
      <c r="BR1254" s="70"/>
      <c r="BS1254" s="70"/>
      <c r="BT1254" s="70"/>
      <c r="BU1254" s="70"/>
      <c r="CT1254" s="70"/>
      <c r="CU1254" s="70">
        <f t="shared" si="893"/>
        <v>0</v>
      </c>
      <c r="CV1254" s="70">
        <f t="shared" si="894"/>
        <v>0</v>
      </c>
      <c r="CW1254" s="70"/>
      <c r="CX1254" s="70"/>
      <c r="CY1254" s="70"/>
      <c r="CZ1254" s="70" t="e">
        <f t="shared" si="891"/>
        <v>#VALUE!</v>
      </c>
      <c r="DA1254" s="70" t="e">
        <f t="shared" si="892"/>
        <v>#VALUE!</v>
      </c>
      <c r="DB1254" s="70"/>
      <c r="DC1254" s="70"/>
      <c r="DD1254" s="70"/>
      <c r="DE1254" s="70"/>
      <c r="DF1254" s="70"/>
      <c r="DG1254" s="70"/>
      <c r="DH1254" s="70"/>
      <c r="DI1254" s="70"/>
      <c r="DJ1254" s="70"/>
      <c r="DK1254" s="70"/>
      <c r="DL1254" s="70"/>
      <c r="DM1254" s="70"/>
      <c r="DN1254" s="70"/>
      <c r="DO1254" s="70"/>
      <c r="DP1254" s="70"/>
      <c r="DQ1254" s="70"/>
      <c r="DR1254" s="70"/>
      <c r="DS1254" s="70"/>
      <c r="DT1254" s="70">
        <f t="shared" si="889"/>
        <v>0</v>
      </c>
      <c r="DU1254" s="70">
        <f t="shared" si="890"/>
        <v>0</v>
      </c>
      <c r="DV1254" s="70"/>
      <c r="DW1254" s="70"/>
      <c r="DX1254" s="70"/>
      <c r="DY1254" s="70"/>
      <c r="DZ1254" s="70"/>
      <c r="EA1254" s="70"/>
    </row>
    <row r="1255" spans="18:131" x14ac:dyDescent="0.25">
      <c r="R1255" s="70"/>
      <c r="S1255" s="70"/>
      <c r="T1255" s="99" t="s">
        <v>2649</v>
      </c>
      <c r="U1255" s="146" t="s">
        <v>2650</v>
      </c>
      <c r="V1255" s="70"/>
      <c r="W1255" s="70"/>
      <c r="X1255" s="70"/>
      <c r="Y1255" s="70"/>
      <c r="AG1255" s="135"/>
      <c r="AH1255" s="70"/>
      <c r="AI1255" s="99"/>
      <c r="AJ1255" s="70"/>
      <c r="AK1255" s="70"/>
      <c r="AL1255" s="70"/>
      <c r="AM1255" s="70"/>
      <c r="AN1255" s="70"/>
      <c r="AO1255" s="70"/>
      <c r="AP1255" s="70"/>
      <c r="AQ1255" s="70"/>
      <c r="AR1255" s="70"/>
      <c r="AS1255" s="70"/>
      <c r="AT1255" s="70"/>
      <c r="AU1255" s="70"/>
      <c r="AV1255" s="70"/>
      <c r="AW1255" s="70"/>
      <c r="AX1255" s="70"/>
      <c r="AY1255" s="70"/>
      <c r="AZ1255" s="70"/>
      <c r="BA1255" s="70"/>
      <c r="BB1255" s="70"/>
      <c r="BC1255" s="70"/>
      <c r="BD1255" s="70"/>
      <c r="BE1255" s="70" t="str">
        <f t="shared" si="888"/>
        <v/>
      </c>
      <c r="BF1255" s="70">
        <v>443</v>
      </c>
      <c r="BG1255" s="70"/>
      <c r="BH1255" s="70"/>
      <c r="BI1255" s="70"/>
      <c r="BJ1255" s="70"/>
      <c r="BK1255" s="70"/>
      <c r="BL1255" s="70"/>
      <c r="BM1255" s="70"/>
      <c r="BN1255" s="70"/>
      <c r="BO1255" s="70"/>
      <c r="BP1255" s="70"/>
      <c r="BQ1255" s="70"/>
      <c r="BR1255" s="70"/>
      <c r="BS1255" s="70"/>
      <c r="BT1255" s="70"/>
      <c r="BU1255" s="70"/>
      <c r="CT1255" s="70"/>
      <c r="CU1255" s="70">
        <f t="shared" si="893"/>
        <v>0</v>
      </c>
      <c r="CV1255" s="70">
        <f t="shared" si="894"/>
        <v>0</v>
      </c>
      <c r="CW1255" s="70"/>
      <c r="CX1255" s="70"/>
      <c r="CY1255" s="70"/>
      <c r="CZ1255" s="70" t="e">
        <f t="shared" si="891"/>
        <v>#VALUE!</v>
      </c>
      <c r="DA1255" s="70" t="e">
        <f t="shared" si="892"/>
        <v>#VALUE!</v>
      </c>
      <c r="DB1255" s="70"/>
      <c r="DC1255" s="70"/>
      <c r="DD1255" s="70"/>
      <c r="DE1255" s="70"/>
      <c r="DF1255" s="70"/>
      <c r="DG1255" s="70"/>
      <c r="DH1255" s="70"/>
      <c r="DI1255" s="70"/>
      <c r="DJ1255" s="70"/>
      <c r="DK1255" s="70"/>
      <c r="DL1255" s="70"/>
      <c r="DM1255" s="70"/>
      <c r="DN1255" s="70"/>
      <c r="DO1255" s="70"/>
      <c r="DP1255" s="70"/>
      <c r="DQ1255" s="70"/>
      <c r="DR1255" s="70"/>
      <c r="DS1255" s="70"/>
      <c r="DT1255" s="70">
        <f t="shared" si="889"/>
        <v>0</v>
      </c>
      <c r="DU1255" s="70">
        <f t="shared" si="890"/>
        <v>0</v>
      </c>
      <c r="DV1255" s="70"/>
      <c r="DW1255" s="70"/>
      <c r="DX1255" s="70"/>
      <c r="DY1255" s="70"/>
      <c r="DZ1255" s="70"/>
      <c r="EA1255" s="70"/>
    </row>
    <row r="1256" spans="18:131" x14ac:dyDescent="0.25">
      <c r="R1256" s="70"/>
      <c r="S1256" s="70"/>
      <c r="T1256" s="99" t="s">
        <v>2651</v>
      </c>
      <c r="U1256" s="146" t="s">
        <v>2652</v>
      </c>
      <c r="V1256" s="70"/>
      <c r="W1256" s="70"/>
      <c r="X1256" s="70"/>
      <c r="Y1256" s="70"/>
      <c r="AG1256" s="135"/>
      <c r="AH1256" s="70"/>
      <c r="AI1256" s="99"/>
      <c r="AJ1256" s="70"/>
      <c r="AK1256" s="70"/>
      <c r="AL1256" s="70"/>
      <c r="AM1256" s="70"/>
      <c r="AN1256" s="70"/>
      <c r="AO1256" s="70"/>
      <c r="AP1256" s="70"/>
      <c r="AQ1256" s="70"/>
      <c r="AR1256" s="70"/>
      <c r="AS1256" s="70"/>
      <c r="AT1256" s="70"/>
      <c r="AU1256" s="70"/>
      <c r="AV1256" s="70"/>
      <c r="AW1256" s="70"/>
      <c r="AX1256" s="70"/>
      <c r="AY1256" s="70"/>
      <c r="AZ1256" s="70"/>
      <c r="BA1256" s="70"/>
      <c r="BB1256" s="70"/>
      <c r="BC1256" s="70"/>
      <c r="BD1256" s="70"/>
      <c r="BE1256" s="70" t="str">
        <f t="shared" si="888"/>
        <v/>
      </c>
      <c r="BF1256" s="70">
        <v>444</v>
      </c>
      <c r="BG1256" s="70"/>
      <c r="BH1256" s="70"/>
      <c r="BI1256" s="70"/>
      <c r="BJ1256" s="70"/>
      <c r="BK1256" s="70"/>
      <c r="BL1256" s="70"/>
      <c r="BM1256" s="70"/>
      <c r="BN1256" s="70"/>
      <c r="BO1256" s="70"/>
      <c r="BP1256" s="70"/>
      <c r="BQ1256" s="70"/>
      <c r="BR1256" s="70"/>
      <c r="BS1256" s="70"/>
      <c r="BT1256" s="70"/>
      <c r="BU1256" s="70"/>
      <c r="CT1256" s="70"/>
      <c r="CU1256" s="70">
        <f t="shared" si="893"/>
        <v>0</v>
      </c>
      <c r="CV1256" s="70">
        <f t="shared" si="894"/>
        <v>0</v>
      </c>
      <c r="CW1256" s="70"/>
      <c r="CX1256" s="70"/>
      <c r="CY1256" s="70"/>
      <c r="CZ1256" s="70" t="e">
        <f t="shared" si="891"/>
        <v>#VALUE!</v>
      </c>
      <c r="DA1256" s="70" t="e">
        <f t="shared" si="892"/>
        <v>#VALUE!</v>
      </c>
      <c r="DB1256" s="70"/>
      <c r="DC1256" s="70"/>
      <c r="DD1256" s="70"/>
      <c r="DE1256" s="70"/>
      <c r="DF1256" s="70"/>
      <c r="DG1256" s="70"/>
      <c r="DH1256" s="70"/>
      <c r="DI1256" s="70"/>
      <c r="DJ1256" s="70"/>
      <c r="DK1256" s="70"/>
      <c r="DL1256" s="70"/>
      <c r="DM1256" s="70"/>
      <c r="DN1256" s="70"/>
      <c r="DO1256" s="70"/>
      <c r="DP1256" s="70"/>
      <c r="DQ1256" s="70"/>
      <c r="DR1256" s="70"/>
      <c r="DS1256" s="70"/>
      <c r="DT1256" s="70">
        <f t="shared" si="889"/>
        <v>0</v>
      </c>
      <c r="DU1256" s="70">
        <f t="shared" si="890"/>
        <v>0</v>
      </c>
      <c r="DV1256" s="70"/>
      <c r="DW1256" s="70"/>
      <c r="DX1256" s="70"/>
      <c r="DY1256" s="70"/>
      <c r="DZ1256" s="70"/>
      <c r="EA1256" s="70"/>
    </row>
    <row r="1257" spans="18:131" x14ac:dyDescent="0.25">
      <c r="R1257" s="70"/>
      <c r="S1257" s="70"/>
      <c r="T1257" s="99" t="s">
        <v>2653</v>
      </c>
      <c r="U1257" s="146" t="s">
        <v>2654</v>
      </c>
      <c r="V1257" s="70"/>
      <c r="W1257" s="70"/>
      <c r="X1257" s="70"/>
      <c r="Y1257" s="70"/>
      <c r="AG1257" s="135"/>
      <c r="AH1257" s="70"/>
      <c r="AI1257" s="99"/>
      <c r="AJ1257" s="70"/>
      <c r="AK1257" s="70"/>
      <c r="AL1257" s="70"/>
      <c r="AM1257" s="70"/>
      <c r="AN1257" s="70"/>
      <c r="AO1257" s="70"/>
      <c r="AP1257" s="70"/>
      <c r="AQ1257" s="70"/>
      <c r="AR1257" s="70"/>
      <c r="AS1257" s="70"/>
      <c r="AT1257" s="70"/>
      <c r="AU1257" s="70"/>
      <c r="AV1257" s="70"/>
      <c r="AW1257" s="70"/>
      <c r="AX1257" s="70"/>
      <c r="AY1257" s="70"/>
      <c r="AZ1257" s="70"/>
      <c r="BA1257" s="70"/>
      <c r="BB1257" s="70"/>
      <c r="BC1257" s="70"/>
      <c r="BD1257" s="70"/>
      <c r="BE1257" s="70" t="str">
        <f t="shared" si="888"/>
        <v/>
      </c>
      <c r="BF1257" s="70">
        <v>445</v>
      </c>
      <c r="BG1257" s="70"/>
      <c r="BH1257" s="70"/>
      <c r="BI1257" s="70"/>
      <c r="BJ1257" s="70"/>
      <c r="BK1257" s="70"/>
      <c r="BL1257" s="70"/>
      <c r="BM1257" s="70"/>
      <c r="BN1257" s="70"/>
      <c r="BO1257" s="70"/>
      <c r="BP1257" s="70"/>
      <c r="BQ1257" s="70"/>
      <c r="BR1257" s="70"/>
      <c r="BS1257" s="70"/>
      <c r="BT1257" s="70"/>
      <c r="BU1257" s="70"/>
      <c r="CT1257" s="70"/>
      <c r="CU1257" s="70">
        <f t="shared" si="893"/>
        <v>0</v>
      </c>
      <c r="CV1257" s="70">
        <f t="shared" si="894"/>
        <v>0</v>
      </c>
      <c r="CW1257" s="70"/>
      <c r="CX1257" s="70"/>
      <c r="CY1257" s="70"/>
      <c r="CZ1257" s="70" t="e">
        <f t="shared" si="891"/>
        <v>#VALUE!</v>
      </c>
      <c r="DA1257" s="70" t="e">
        <f t="shared" si="892"/>
        <v>#VALUE!</v>
      </c>
      <c r="DB1257" s="70"/>
      <c r="DC1257" s="70"/>
      <c r="DD1257" s="70"/>
      <c r="DE1257" s="70"/>
      <c r="DF1257" s="70"/>
      <c r="DG1257" s="70"/>
      <c r="DH1257" s="70"/>
      <c r="DI1257" s="70"/>
      <c r="DJ1257" s="70"/>
      <c r="DK1257" s="70"/>
      <c r="DL1257" s="70"/>
      <c r="DM1257" s="70"/>
      <c r="DN1257" s="70"/>
      <c r="DO1257" s="70"/>
      <c r="DP1257" s="70"/>
      <c r="DQ1257" s="70"/>
      <c r="DR1257" s="70"/>
      <c r="DS1257" s="70"/>
      <c r="DT1257" s="70">
        <f t="shared" si="889"/>
        <v>0</v>
      </c>
      <c r="DU1257" s="70">
        <f t="shared" si="890"/>
        <v>0</v>
      </c>
      <c r="DV1257" s="70"/>
      <c r="DW1257" s="70"/>
      <c r="DX1257" s="70"/>
      <c r="DY1257" s="70"/>
      <c r="DZ1257" s="70"/>
      <c r="EA1257" s="70"/>
    </row>
    <row r="1258" spans="18:131" x14ac:dyDescent="0.25">
      <c r="R1258" s="70"/>
      <c r="S1258" s="70"/>
      <c r="T1258" s="99" t="s">
        <v>2655</v>
      </c>
      <c r="U1258" s="146" t="s">
        <v>2656</v>
      </c>
      <c r="V1258" s="70"/>
      <c r="W1258" s="70"/>
      <c r="X1258" s="70"/>
      <c r="Y1258" s="70"/>
      <c r="AG1258" s="135"/>
      <c r="AH1258" s="70"/>
      <c r="AI1258" s="99"/>
      <c r="AJ1258" s="70"/>
      <c r="AK1258" s="70"/>
      <c r="AL1258" s="70"/>
      <c r="AM1258" s="70"/>
      <c r="AN1258" s="70"/>
      <c r="AO1258" s="70"/>
      <c r="AP1258" s="70"/>
      <c r="AQ1258" s="70"/>
      <c r="AR1258" s="70"/>
      <c r="AS1258" s="70"/>
      <c r="AT1258" s="70"/>
      <c r="AU1258" s="70"/>
      <c r="AV1258" s="70"/>
      <c r="AW1258" s="70"/>
      <c r="AX1258" s="70"/>
      <c r="AY1258" s="70"/>
      <c r="AZ1258" s="70"/>
      <c r="BA1258" s="70"/>
      <c r="BB1258" s="70"/>
      <c r="BC1258" s="70"/>
      <c r="BD1258" s="70"/>
      <c r="BE1258" s="70" t="str">
        <f t="shared" si="888"/>
        <v/>
      </c>
      <c r="BF1258" s="70">
        <v>446</v>
      </c>
      <c r="BG1258" s="70"/>
      <c r="BH1258" s="70"/>
      <c r="BI1258" s="70"/>
      <c r="BJ1258" s="70"/>
      <c r="BK1258" s="70"/>
      <c r="BL1258" s="70"/>
      <c r="BM1258" s="70"/>
      <c r="BN1258" s="70"/>
      <c r="BO1258" s="70"/>
      <c r="BP1258" s="70"/>
      <c r="BQ1258" s="70"/>
      <c r="BR1258" s="70"/>
      <c r="BS1258" s="70"/>
      <c r="BT1258" s="70"/>
      <c r="BU1258" s="70"/>
      <c r="CT1258" s="70"/>
      <c r="CU1258" s="70">
        <f t="shared" si="893"/>
        <v>0</v>
      </c>
      <c r="CV1258" s="70">
        <f t="shared" si="894"/>
        <v>0</v>
      </c>
      <c r="CW1258" s="70"/>
      <c r="CX1258" s="70"/>
      <c r="CY1258" s="70"/>
      <c r="CZ1258" s="70" t="e">
        <f t="shared" si="891"/>
        <v>#VALUE!</v>
      </c>
      <c r="DA1258" s="70" t="e">
        <f t="shared" si="892"/>
        <v>#VALUE!</v>
      </c>
      <c r="DB1258" s="70"/>
      <c r="DC1258" s="70"/>
      <c r="DD1258" s="70"/>
      <c r="DE1258" s="70"/>
      <c r="DF1258" s="70"/>
      <c r="DG1258" s="70"/>
      <c r="DH1258" s="70"/>
      <c r="DI1258" s="70"/>
      <c r="DJ1258" s="70"/>
      <c r="DK1258" s="70"/>
      <c r="DL1258" s="70"/>
      <c r="DM1258" s="70"/>
      <c r="DN1258" s="70"/>
      <c r="DO1258" s="70"/>
      <c r="DP1258" s="70"/>
      <c r="DQ1258" s="70"/>
      <c r="DR1258" s="70"/>
      <c r="DS1258" s="70"/>
      <c r="DT1258" s="70">
        <f t="shared" si="889"/>
        <v>0</v>
      </c>
      <c r="DU1258" s="70">
        <f t="shared" si="890"/>
        <v>0</v>
      </c>
      <c r="DV1258" s="70"/>
      <c r="DW1258" s="70"/>
      <c r="DX1258" s="70"/>
      <c r="DY1258" s="70"/>
      <c r="DZ1258" s="70"/>
      <c r="EA1258" s="70"/>
    </row>
    <row r="1259" spans="18:131" x14ac:dyDescent="0.25">
      <c r="R1259" s="70"/>
      <c r="S1259" s="70"/>
      <c r="T1259" s="99" t="s">
        <v>2657</v>
      </c>
      <c r="U1259" s="146" t="s">
        <v>2658</v>
      </c>
      <c r="V1259" s="70"/>
      <c r="W1259" s="70"/>
      <c r="X1259" s="70"/>
      <c r="Y1259" s="70"/>
      <c r="AG1259" s="135"/>
      <c r="AH1259" s="70"/>
      <c r="AI1259" s="99"/>
      <c r="AJ1259" s="70"/>
      <c r="AK1259" s="70"/>
      <c r="AL1259" s="70"/>
      <c r="AM1259" s="70"/>
      <c r="AN1259" s="70"/>
      <c r="AO1259" s="70"/>
      <c r="AP1259" s="70"/>
      <c r="AQ1259" s="70"/>
      <c r="AR1259" s="70"/>
      <c r="AS1259" s="70"/>
      <c r="AT1259" s="70"/>
      <c r="AU1259" s="70"/>
      <c r="AV1259" s="70"/>
      <c r="AW1259" s="70"/>
      <c r="AX1259" s="70"/>
      <c r="AY1259" s="70"/>
      <c r="AZ1259" s="70"/>
      <c r="BA1259" s="70"/>
      <c r="BB1259" s="70"/>
      <c r="BC1259" s="70"/>
      <c r="BD1259" s="70"/>
      <c r="BE1259" s="70" t="str">
        <f t="shared" si="888"/>
        <v/>
      </c>
      <c r="BF1259" s="70">
        <v>447</v>
      </c>
      <c r="BG1259" s="70"/>
      <c r="BH1259" s="70"/>
      <c r="BI1259" s="70"/>
      <c r="BJ1259" s="70"/>
      <c r="BK1259" s="70"/>
      <c r="BL1259" s="70"/>
      <c r="BM1259" s="70"/>
      <c r="BN1259" s="70"/>
      <c r="BO1259" s="70"/>
      <c r="BP1259" s="70"/>
      <c r="BQ1259" s="70"/>
      <c r="BR1259" s="70"/>
      <c r="BS1259" s="70"/>
      <c r="BT1259" s="70"/>
      <c r="BU1259" s="70"/>
      <c r="CT1259" s="70"/>
      <c r="CU1259" s="70">
        <f t="shared" si="893"/>
        <v>0</v>
      </c>
      <c r="CV1259" s="70">
        <f t="shared" si="894"/>
        <v>0</v>
      </c>
      <c r="CW1259" s="70"/>
      <c r="CX1259" s="70"/>
      <c r="CY1259" s="70"/>
      <c r="CZ1259" s="70" t="e">
        <f t="shared" si="891"/>
        <v>#VALUE!</v>
      </c>
      <c r="DA1259" s="70" t="e">
        <f t="shared" si="892"/>
        <v>#VALUE!</v>
      </c>
      <c r="DB1259" s="70"/>
      <c r="DC1259" s="70"/>
      <c r="DD1259" s="70"/>
      <c r="DE1259" s="70"/>
      <c r="DF1259" s="70"/>
      <c r="DG1259" s="70"/>
      <c r="DH1259" s="70"/>
      <c r="DI1259" s="70"/>
      <c r="DJ1259" s="70"/>
      <c r="DK1259" s="70"/>
      <c r="DL1259" s="70"/>
      <c r="DM1259" s="70"/>
      <c r="DN1259" s="70"/>
      <c r="DO1259" s="70"/>
      <c r="DP1259" s="70"/>
      <c r="DQ1259" s="70"/>
      <c r="DR1259" s="70"/>
      <c r="DS1259" s="70"/>
      <c r="DT1259" s="70">
        <f t="shared" si="889"/>
        <v>0</v>
      </c>
      <c r="DU1259" s="70">
        <f t="shared" si="890"/>
        <v>0</v>
      </c>
      <c r="DV1259" s="70"/>
      <c r="DW1259" s="70"/>
      <c r="DX1259" s="70"/>
      <c r="DY1259" s="70"/>
      <c r="DZ1259" s="70"/>
      <c r="EA1259" s="70"/>
    </row>
    <row r="1260" spans="18:131" x14ac:dyDescent="0.25">
      <c r="R1260" s="70"/>
      <c r="S1260" s="70"/>
      <c r="T1260" s="99" t="s">
        <v>2659</v>
      </c>
      <c r="U1260" s="146" t="s">
        <v>2660</v>
      </c>
      <c r="V1260" s="70"/>
      <c r="W1260" s="70"/>
      <c r="X1260" s="70"/>
      <c r="Y1260" s="70"/>
      <c r="AG1260" s="135"/>
      <c r="AH1260" s="70"/>
      <c r="AI1260" s="99"/>
      <c r="AJ1260" s="70"/>
      <c r="AK1260" s="70"/>
      <c r="AL1260" s="70"/>
      <c r="AM1260" s="70"/>
      <c r="AN1260" s="70"/>
      <c r="AO1260" s="70"/>
      <c r="AP1260" s="70"/>
      <c r="AQ1260" s="70"/>
      <c r="AR1260" s="70"/>
      <c r="AS1260" s="70"/>
      <c r="AT1260" s="70"/>
      <c r="AU1260" s="70"/>
      <c r="AV1260" s="70"/>
      <c r="AW1260" s="70"/>
      <c r="AX1260" s="70"/>
      <c r="AY1260" s="70"/>
      <c r="AZ1260" s="70"/>
      <c r="BA1260" s="70"/>
      <c r="BB1260" s="70"/>
      <c r="BC1260" s="70"/>
      <c r="BD1260" s="70"/>
      <c r="BE1260" s="70" t="str">
        <f t="shared" si="888"/>
        <v/>
      </c>
      <c r="BF1260" s="70">
        <v>448</v>
      </c>
      <c r="BG1260" s="70"/>
      <c r="BH1260" s="70"/>
      <c r="BI1260" s="70"/>
      <c r="BJ1260" s="70"/>
      <c r="BK1260" s="70"/>
      <c r="BL1260" s="70"/>
      <c r="BM1260" s="70"/>
      <c r="BN1260" s="70"/>
      <c r="BO1260" s="70"/>
      <c r="BP1260" s="70"/>
      <c r="BQ1260" s="70"/>
      <c r="BR1260" s="70"/>
      <c r="BS1260" s="70"/>
      <c r="BT1260" s="70"/>
      <c r="BU1260" s="70"/>
      <c r="CT1260" s="70"/>
      <c r="CU1260" s="70">
        <f t="shared" si="893"/>
        <v>0</v>
      </c>
      <c r="CV1260" s="70">
        <f t="shared" si="894"/>
        <v>0</v>
      </c>
      <c r="CW1260" s="70"/>
      <c r="CX1260" s="70"/>
      <c r="CY1260" s="70"/>
      <c r="CZ1260" s="70" t="e">
        <f t="shared" si="891"/>
        <v>#VALUE!</v>
      </c>
      <c r="DA1260" s="70" t="e">
        <f t="shared" si="892"/>
        <v>#VALUE!</v>
      </c>
      <c r="DB1260" s="70"/>
      <c r="DC1260" s="70"/>
      <c r="DD1260" s="70"/>
      <c r="DE1260" s="70"/>
      <c r="DF1260" s="70"/>
      <c r="DG1260" s="70"/>
      <c r="DH1260" s="70"/>
      <c r="DI1260" s="70"/>
      <c r="DJ1260" s="70"/>
      <c r="DK1260" s="70"/>
      <c r="DL1260" s="70"/>
      <c r="DM1260" s="70"/>
      <c r="DN1260" s="70"/>
      <c r="DO1260" s="70"/>
      <c r="DP1260" s="70"/>
      <c r="DQ1260" s="70"/>
      <c r="DR1260" s="70"/>
      <c r="DS1260" s="70"/>
      <c r="DT1260" s="70">
        <f t="shared" si="889"/>
        <v>0</v>
      </c>
      <c r="DU1260" s="70">
        <f t="shared" si="890"/>
        <v>0</v>
      </c>
      <c r="DV1260" s="70"/>
      <c r="DW1260" s="70"/>
      <c r="DX1260" s="70"/>
      <c r="DY1260" s="70"/>
      <c r="DZ1260" s="70"/>
      <c r="EA1260" s="70"/>
    </row>
    <row r="1261" spans="18:131" x14ac:dyDescent="0.25">
      <c r="R1261" s="70"/>
      <c r="S1261" s="70"/>
      <c r="T1261" s="99" t="s">
        <v>2661</v>
      </c>
      <c r="U1261" s="146" t="s">
        <v>1088</v>
      </c>
      <c r="V1261" s="70"/>
      <c r="W1261" s="70"/>
      <c r="X1261" s="70"/>
      <c r="Y1261" s="70"/>
      <c r="AG1261" s="135"/>
      <c r="AH1261" s="70"/>
      <c r="AI1261" s="99"/>
      <c r="AJ1261" s="70"/>
      <c r="AK1261" s="70"/>
      <c r="AL1261" s="70"/>
      <c r="AM1261" s="70"/>
      <c r="AN1261" s="70"/>
      <c r="AO1261" s="70"/>
      <c r="AP1261" s="70"/>
      <c r="AQ1261" s="70"/>
      <c r="AR1261" s="70"/>
      <c r="AS1261" s="70"/>
      <c r="AT1261" s="70"/>
      <c r="AU1261" s="70"/>
      <c r="AV1261" s="70"/>
      <c r="AW1261" s="70"/>
      <c r="AX1261" s="70"/>
      <c r="AY1261" s="70"/>
      <c r="AZ1261" s="70"/>
      <c r="BA1261" s="70"/>
      <c r="BB1261" s="70"/>
      <c r="BC1261" s="70"/>
      <c r="BD1261" s="70"/>
      <c r="BE1261" s="70" t="str">
        <f t="shared" ref="BE1261:BE1324" si="895">IF(ISERR(LEFT(F460,SEARCH("/",F460,1)-1)),"",LEFT(F460,SEARCH("/",F460,1)-1))</f>
        <v/>
      </c>
      <c r="BF1261" s="70">
        <v>449</v>
      </c>
      <c r="BG1261" s="70"/>
      <c r="BH1261" s="70"/>
      <c r="BI1261" s="70"/>
      <c r="BJ1261" s="70"/>
      <c r="BK1261" s="70"/>
      <c r="BL1261" s="70"/>
      <c r="BM1261" s="70"/>
      <c r="BN1261" s="70"/>
      <c r="BO1261" s="70"/>
      <c r="BP1261" s="70"/>
      <c r="BQ1261" s="70"/>
      <c r="BR1261" s="70"/>
      <c r="BS1261" s="70"/>
      <c r="BT1261" s="70"/>
      <c r="BU1261" s="70"/>
      <c r="CT1261" s="70"/>
      <c r="CU1261" s="70">
        <f t="shared" si="893"/>
        <v>0</v>
      </c>
      <c r="CV1261" s="70">
        <f t="shared" si="894"/>
        <v>0</v>
      </c>
      <c r="CW1261" s="70"/>
      <c r="CX1261" s="70"/>
      <c r="CY1261" s="70"/>
      <c r="CZ1261" s="70" t="e">
        <f t="shared" si="891"/>
        <v>#VALUE!</v>
      </c>
      <c r="DA1261" s="70" t="e">
        <f t="shared" si="892"/>
        <v>#VALUE!</v>
      </c>
      <c r="DB1261" s="70"/>
      <c r="DC1261" s="70"/>
      <c r="DD1261" s="70"/>
      <c r="DE1261" s="70"/>
      <c r="DF1261" s="70"/>
      <c r="DG1261" s="70"/>
      <c r="DH1261" s="70"/>
      <c r="DI1261" s="70"/>
      <c r="DJ1261" s="70"/>
      <c r="DK1261" s="70"/>
      <c r="DL1261" s="70"/>
      <c r="DM1261" s="70"/>
      <c r="DN1261" s="70"/>
      <c r="DO1261" s="70"/>
      <c r="DP1261" s="70"/>
      <c r="DQ1261" s="70"/>
      <c r="DR1261" s="70"/>
      <c r="DS1261" s="70"/>
      <c r="DT1261" s="70">
        <f t="shared" si="889"/>
        <v>0</v>
      </c>
      <c r="DU1261" s="70">
        <f t="shared" si="890"/>
        <v>0</v>
      </c>
      <c r="DV1261" s="70"/>
      <c r="DW1261" s="70"/>
      <c r="DX1261" s="70"/>
      <c r="DY1261" s="70"/>
      <c r="DZ1261" s="70"/>
      <c r="EA1261" s="70"/>
    </row>
    <row r="1262" spans="18:131" x14ac:dyDescent="0.25">
      <c r="R1262" s="70"/>
      <c r="S1262" s="70"/>
      <c r="T1262" s="99" t="s">
        <v>2662</v>
      </c>
      <c r="U1262" s="146" t="s">
        <v>2663</v>
      </c>
      <c r="V1262" s="70"/>
      <c r="W1262" s="70"/>
      <c r="X1262" s="70"/>
      <c r="Y1262" s="70"/>
      <c r="AG1262" s="135"/>
      <c r="AH1262" s="70"/>
      <c r="AI1262" s="99"/>
      <c r="AJ1262" s="70"/>
      <c r="AK1262" s="70"/>
      <c r="AL1262" s="70"/>
      <c r="AM1262" s="70"/>
      <c r="AN1262" s="70"/>
      <c r="AO1262" s="70"/>
      <c r="AP1262" s="70"/>
      <c r="AQ1262" s="70"/>
      <c r="AR1262" s="70"/>
      <c r="AS1262" s="70"/>
      <c r="AT1262" s="70"/>
      <c r="AU1262" s="70"/>
      <c r="AV1262" s="70"/>
      <c r="AW1262" s="70"/>
      <c r="AX1262" s="70"/>
      <c r="AY1262" s="70"/>
      <c r="AZ1262" s="70"/>
      <c r="BA1262" s="70"/>
      <c r="BB1262" s="70"/>
      <c r="BC1262" s="70"/>
      <c r="BD1262" s="70"/>
      <c r="BE1262" s="70" t="str">
        <f t="shared" si="895"/>
        <v/>
      </c>
      <c r="BF1262" s="70">
        <v>450</v>
      </c>
      <c r="BG1262" s="70"/>
      <c r="BH1262" s="70"/>
      <c r="BI1262" s="70"/>
      <c r="BJ1262" s="70"/>
      <c r="BK1262" s="70"/>
      <c r="BL1262" s="70"/>
      <c r="BM1262" s="70"/>
      <c r="BN1262" s="70"/>
      <c r="BO1262" s="70"/>
      <c r="BP1262" s="70"/>
      <c r="BQ1262" s="70"/>
      <c r="BR1262" s="70"/>
      <c r="BS1262" s="70"/>
      <c r="BT1262" s="70"/>
      <c r="BU1262" s="70"/>
      <c r="CT1262" s="70"/>
      <c r="CU1262" s="70">
        <f t="shared" si="893"/>
        <v>0</v>
      </c>
      <c r="CV1262" s="70">
        <f t="shared" si="894"/>
        <v>0</v>
      </c>
      <c r="CW1262" s="70"/>
      <c r="CX1262" s="70"/>
      <c r="CY1262" s="70"/>
      <c r="CZ1262" s="70" t="e">
        <f t="shared" si="891"/>
        <v>#VALUE!</v>
      </c>
      <c r="DA1262" s="70" t="e">
        <f t="shared" si="892"/>
        <v>#VALUE!</v>
      </c>
      <c r="DB1262" s="70"/>
      <c r="DC1262" s="70"/>
      <c r="DD1262" s="70"/>
      <c r="DE1262" s="70"/>
      <c r="DF1262" s="70"/>
      <c r="DG1262" s="70"/>
      <c r="DH1262" s="70"/>
      <c r="DI1262" s="70"/>
      <c r="DJ1262" s="70"/>
      <c r="DK1262" s="70"/>
      <c r="DL1262" s="70"/>
      <c r="DM1262" s="70"/>
      <c r="DN1262" s="70"/>
      <c r="DO1262" s="70"/>
      <c r="DP1262" s="70"/>
      <c r="DQ1262" s="70"/>
      <c r="DR1262" s="70"/>
      <c r="DS1262" s="70"/>
      <c r="DT1262" s="70">
        <f t="shared" ref="DT1262:DT1325" si="896">IF(LEFT(N461,13)="oui percement",E461&amp;F461,)</f>
        <v>0</v>
      </c>
      <c r="DU1262" s="70">
        <f t="shared" ref="DU1262:DU1325" si="897">IF(RIGHT(N461,5)="appui",E461&amp;F461,)</f>
        <v>0</v>
      </c>
      <c r="DV1262" s="70"/>
      <c r="DW1262" s="70"/>
      <c r="DX1262" s="70"/>
      <c r="DY1262" s="70"/>
      <c r="DZ1262" s="70"/>
      <c r="EA1262" s="70"/>
    </row>
    <row r="1263" spans="18:131" x14ac:dyDescent="0.25">
      <c r="R1263" s="70"/>
      <c r="S1263" s="70"/>
      <c r="T1263" s="99" t="s">
        <v>2664</v>
      </c>
      <c r="U1263" s="146" t="s">
        <v>2665</v>
      </c>
      <c r="V1263" s="70"/>
      <c r="W1263" s="70"/>
      <c r="X1263" s="70"/>
      <c r="Y1263" s="70"/>
      <c r="AG1263" s="135"/>
      <c r="AH1263" s="70"/>
      <c r="AI1263" s="99"/>
      <c r="AJ1263" s="70"/>
      <c r="AK1263" s="70"/>
      <c r="AL1263" s="70"/>
      <c r="AM1263" s="70"/>
      <c r="AN1263" s="70"/>
      <c r="AO1263" s="70"/>
      <c r="AP1263" s="70"/>
      <c r="AQ1263" s="70"/>
      <c r="AR1263" s="70"/>
      <c r="AS1263" s="70"/>
      <c r="AT1263" s="70"/>
      <c r="AU1263" s="70"/>
      <c r="AV1263" s="70"/>
      <c r="AW1263" s="70"/>
      <c r="AX1263" s="70"/>
      <c r="AY1263" s="70"/>
      <c r="AZ1263" s="70"/>
      <c r="BA1263" s="70"/>
      <c r="BB1263" s="70"/>
      <c r="BC1263" s="70"/>
      <c r="BD1263" s="70"/>
      <c r="BE1263" s="70" t="str">
        <f t="shared" si="895"/>
        <v/>
      </c>
      <c r="BF1263" s="70">
        <v>451</v>
      </c>
      <c r="BG1263" s="70"/>
      <c r="BH1263" s="70"/>
      <c r="BI1263" s="70"/>
      <c r="BJ1263" s="70"/>
      <c r="BK1263" s="70"/>
      <c r="BL1263" s="70"/>
      <c r="BM1263" s="70"/>
      <c r="BN1263" s="70"/>
      <c r="BO1263" s="70"/>
      <c r="BP1263" s="70"/>
      <c r="BQ1263" s="70"/>
      <c r="BR1263" s="70"/>
      <c r="BS1263" s="70"/>
      <c r="BT1263" s="70"/>
      <c r="BU1263" s="70"/>
      <c r="CT1263" s="70"/>
      <c r="CU1263" s="70">
        <f t="shared" si="893"/>
        <v>0</v>
      </c>
      <c r="CV1263" s="70">
        <f t="shared" si="894"/>
        <v>0</v>
      </c>
      <c r="CW1263" s="70"/>
      <c r="CX1263" s="70"/>
      <c r="CY1263" s="70"/>
      <c r="CZ1263" s="70" t="e">
        <f t="shared" si="891"/>
        <v>#VALUE!</v>
      </c>
      <c r="DA1263" s="70" t="e">
        <f t="shared" si="892"/>
        <v>#VALUE!</v>
      </c>
      <c r="DB1263" s="70"/>
      <c r="DC1263" s="70"/>
      <c r="DD1263" s="70"/>
      <c r="DE1263" s="70"/>
      <c r="DF1263" s="70"/>
      <c r="DG1263" s="70"/>
      <c r="DH1263" s="70"/>
      <c r="DI1263" s="70"/>
      <c r="DJ1263" s="70"/>
      <c r="DK1263" s="70"/>
      <c r="DL1263" s="70"/>
      <c r="DM1263" s="70"/>
      <c r="DN1263" s="70"/>
      <c r="DO1263" s="70"/>
      <c r="DP1263" s="70"/>
      <c r="DQ1263" s="70"/>
      <c r="DR1263" s="70"/>
      <c r="DS1263" s="70"/>
      <c r="DT1263" s="70">
        <f t="shared" si="896"/>
        <v>0</v>
      </c>
      <c r="DU1263" s="70">
        <f t="shared" si="897"/>
        <v>0</v>
      </c>
      <c r="DV1263" s="70"/>
      <c r="DW1263" s="70"/>
      <c r="DX1263" s="70"/>
      <c r="DY1263" s="70"/>
      <c r="DZ1263" s="70"/>
      <c r="EA1263" s="70"/>
    </row>
    <row r="1264" spans="18:131" x14ac:dyDescent="0.25">
      <c r="R1264" s="70"/>
      <c r="S1264" s="70"/>
      <c r="T1264" s="99" t="s">
        <v>2666</v>
      </c>
      <c r="U1264" s="146" t="s">
        <v>2667</v>
      </c>
      <c r="V1264" s="70"/>
      <c r="W1264" s="70"/>
      <c r="X1264" s="70"/>
      <c r="Y1264" s="70"/>
      <c r="AG1264" s="135"/>
      <c r="AH1264" s="70"/>
      <c r="AI1264" s="99"/>
      <c r="AJ1264" s="70"/>
      <c r="AK1264" s="70"/>
      <c r="AL1264" s="70"/>
      <c r="AM1264" s="70"/>
      <c r="AN1264" s="70"/>
      <c r="AO1264" s="70"/>
      <c r="AP1264" s="70"/>
      <c r="AQ1264" s="70"/>
      <c r="AR1264" s="70"/>
      <c r="AS1264" s="70"/>
      <c r="AT1264" s="70"/>
      <c r="AU1264" s="70"/>
      <c r="AV1264" s="70"/>
      <c r="AW1264" s="70"/>
      <c r="AX1264" s="70"/>
      <c r="AY1264" s="70"/>
      <c r="AZ1264" s="70"/>
      <c r="BA1264" s="70"/>
      <c r="BB1264" s="70"/>
      <c r="BC1264" s="70"/>
      <c r="BD1264" s="70"/>
      <c r="BE1264" s="70" t="str">
        <f t="shared" si="895"/>
        <v/>
      </c>
      <c r="BF1264" s="70">
        <v>452</v>
      </c>
      <c r="BG1264" s="70"/>
      <c r="BH1264" s="70"/>
      <c r="BI1264" s="70"/>
      <c r="BJ1264" s="70"/>
      <c r="BK1264" s="70"/>
      <c r="BL1264" s="70"/>
      <c r="BM1264" s="70"/>
      <c r="BN1264" s="70"/>
      <c r="BO1264" s="70"/>
      <c r="BP1264" s="70"/>
      <c r="BQ1264" s="70"/>
      <c r="BR1264" s="70"/>
      <c r="BS1264" s="70"/>
      <c r="BT1264" s="70"/>
      <c r="BU1264" s="70"/>
      <c r="CT1264" s="70"/>
      <c r="CU1264" s="70">
        <f t="shared" si="893"/>
        <v>0</v>
      </c>
      <c r="CV1264" s="70">
        <f t="shared" si="894"/>
        <v>0</v>
      </c>
      <c r="CW1264" s="70"/>
      <c r="CX1264" s="70"/>
      <c r="CY1264" s="70"/>
      <c r="CZ1264" s="70" t="e">
        <f t="shared" si="891"/>
        <v>#VALUE!</v>
      </c>
      <c r="DA1264" s="70" t="e">
        <f t="shared" si="892"/>
        <v>#VALUE!</v>
      </c>
      <c r="DB1264" s="70"/>
      <c r="DC1264" s="70"/>
      <c r="DD1264" s="70"/>
      <c r="DE1264" s="70"/>
      <c r="DF1264" s="70"/>
      <c r="DG1264" s="70"/>
      <c r="DH1264" s="70"/>
      <c r="DI1264" s="70"/>
      <c r="DJ1264" s="70"/>
      <c r="DK1264" s="70"/>
      <c r="DL1264" s="70"/>
      <c r="DM1264" s="70"/>
      <c r="DN1264" s="70"/>
      <c r="DO1264" s="70"/>
      <c r="DP1264" s="70"/>
      <c r="DQ1264" s="70"/>
      <c r="DR1264" s="70"/>
      <c r="DS1264" s="70"/>
      <c r="DT1264" s="70">
        <f t="shared" si="896"/>
        <v>0</v>
      </c>
      <c r="DU1264" s="70">
        <f t="shared" si="897"/>
        <v>0</v>
      </c>
      <c r="DV1264" s="70"/>
      <c r="DW1264" s="70"/>
      <c r="DX1264" s="70"/>
      <c r="DY1264" s="70"/>
      <c r="DZ1264" s="70"/>
      <c r="EA1264" s="70"/>
    </row>
    <row r="1265" spans="18:131" x14ac:dyDescent="0.25">
      <c r="R1265" s="70"/>
      <c r="S1265" s="70"/>
      <c r="T1265" s="99" t="s">
        <v>2668</v>
      </c>
      <c r="U1265" s="146" t="s">
        <v>2669</v>
      </c>
      <c r="V1265" s="70"/>
      <c r="W1265" s="70"/>
      <c r="X1265" s="70"/>
      <c r="Y1265" s="70"/>
      <c r="AG1265" s="135"/>
      <c r="AH1265" s="70"/>
      <c r="AI1265" s="99"/>
      <c r="AJ1265" s="70"/>
      <c r="AK1265" s="70"/>
      <c r="AL1265" s="70"/>
      <c r="AM1265" s="70"/>
      <c r="AN1265" s="70"/>
      <c r="AO1265" s="70"/>
      <c r="AP1265" s="70"/>
      <c r="AQ1265" s="70"/>
      <c r="AR1265" s="70"/>
      <c r="AS1265" s="70"/>
      <c r="AT1265" s="70"/>
      <c r="AU1265" s="70"/>
      <c r="AV1265" s="70"/>
      <c r="AW1265" s="70"/>
      <c r="AX1265" s="70"/>
      <c r="AY1265" s="70"/>
      <c r="AZ1265" s="70"/>
      <c r="BA1265" s="70"/>
      <c r="BB1265" s="70"/>
      <c r="BC1265" s="70"/>
      <c r="BD1265" s="70"/>
      <c r="BE1265" s="70" t="str">
        <f t="shared" si="895"/>
        <v/>
      </c>
      <c r="BF1265" s="70">
        <v>453</v>
      </c>
      <c r="BG1265" s="70"/>
      <c r="BH1265" s="70"/>
      <c r="BI1265" s="70"/>
      <c r="BJ1265" s="70"/>
      <c r="BK1265" s="70"/>
      <c r="BL1265" s="70"/>
      <c r="BM1265" s="70"/>
      <c r="BN1265" s="70"/>
      <c r="BO1265" s="70"/>
      <c r="BP1265" s="70"/>
      <c r="BQ1265" s="70"/>
      <c r="BR1265" s="70"/>
      <c r="BS1265" s="70"/>
      <c r="BT1265" s="70"/>
      <c r="BU1265" s="70"/>
      <c r="CT1265" s="70"/>
      <c r="CU1265" s="70">
        <f t="shared" si="893"/>
        <v>0</v>
      </c>
      <c r="CV1265" s="70">
        <f t="shared" si="894"/>
        <v>0</v>
      </c>
      <c r="CW1265" s="70"/>
      <c r="CX1265" s="70"/>
      <c r="CY1265" s="70"/>
      <c r="CZ1265" s="70" t="e">
        <f t="shared" si="891"/>
        <v>#VALUE!</v>
      </c>
      <c r="DA1265" s="70" t="e">
        <f t="shared" si="892"/>
        <v>#VALUE!</v>
      </c>
      <c r="DB1265" s="70"/>
      <c r="DC1265" s="70"/>
      <c r="DD1265" s="70"/>
      <c r="DE1265" s="70"/>
      <c r="DF1265" s="70"/>
      <c r="DG1265" s="70"/>
      <c r="DH1265" s="70"/>
      <c r="DI1265" s="70"/>
      <c r="DJ1265" s="70"/>
      <c r="DK1265" s="70"/>
      <c r="DL1265" s="70"/>
      <c r="DM1265" s="70"/>
      <c r="DN1265" s="70"/>
      <c r="DO1265" s="70"/>
      <c r="DP1265" s="70"/>
      <c r="DQ1265" s="70"/>
      <c r="DR1265" s="70"/>
      <c r="DS1265" s="70"/>
      <c r="DT1265" s="70">
        <f t="shared" si="896"/>
        <v>0</v>
      </c>
      <c r="DU1265" s="70">
        <f t="shared" si="897"/>
        <v>0</v>
      </c>
      <c r="DV1265" s="70"/>
      <c r="DW1265" s="70"/>
      <c r="DX1265" s="70"/>
      <c r="DY1265" s="70"/>
      <c r="DZ1265" s="70"/>
      <c r="EA1265" s="70"/>
    </row>
    <row r="1266" spans="18:131" x14ac:dyDescent="0.25">
      <c r="R1266" s="70"/>
      <c r="S1266" s="70"/>
      <c r="T1266" s="99" t="s">
        <v>2670</v>
      </c>
      <c r="U1266" s="146" t="s">
        <v>2671</v>
      </c>
      <c r="V1266" s="70"/>
      <c r="W1266" s="70"/>
      <c r="X1266" s="70"/>
      <c r="Y1266" s="70"/>
      <c r="AG1266" s="135"/>
      <c r="AH1266" s="70"/>
      <c r="AI1266" s="99"/>
      <c r="AJ1266" s="70"/>
      <c r="AK1266" s="70"/>
      <c r="AL1266" s="70"/>
      <c r="AM1266" s="70"/>
      <c r="AN1266" s="70"/>
      <c r="AO1266" s="70"/>
      <c r="AP1266" s="70"/>
      <c r="AQ1266" s="70"/>
      <c r="AR1266" s="70"/>
      <c r="AS1266" s="70"/>
      <c r="AT1266" s="70"/>
      <c r="AU1266" s="70"/>
      <c r="AV1266" s="70"/>
      <c r="AW1266" s="70"/>
      <c r="AX1266" s="70"/>
      <c r="AY1266" s="70"/>
      <c r="AZ1266" s="70"/>
      <c r="BA1266" s="70"/>
      <c r="BB1266" s="70"/>
      <c r="BC1266" s="70"/>
      <c r="BD1266" s="70"/>
      <c r="BE1266" s="70" t="str">
        <f t="shared" si="895"/>
        <v/>
      </c>
      <c r="BF1266" s="70">
        <v>454</v>
      </c>
      <c r="BG1266" s="70"/>
      <c r="BH1266" s="70"/>
      <c r="BI1266" s="70"/>
      <c r="BJ1266" s="70"/>
      <c r="BK1266" s="70"/>
      <c r="BL1266" s="70"/>
      <c r="BM1266" s="70"/>
      <c r="BN1266" s="70"/>
      <c r="BO1266" s="70"/>
      <c r="BP1266" s="70"/>
      <c r="BQ1266" s="70"/>
      <c r="BR1266" s="70"/>
      <c r="BS1266" s="70"/>
      <c r="BT1266" s="70"/>
      <c r="BU1266" s="70"/>
      <c r="CT1266" s="70"/>
      <c r="CU1266" s="70">
        <f t="shared" si="893"/>
        <v>0</v>
      </c>
      <c r="CV1266" s="70">
        <f t="shared" si="894"/>
        <v>0</v>
      </c>
      <c r="CW1266" s="70"/>
      <c r="CX1266" s="70"/>
      <c r="CY1266" s="70"/>
      <c r="CZ1266" s="70" t="e">
        <f t="shared" si="891"/>
        <v>#VALUE!</v>
      </c>
      <c r="DA1266" s="70" t="e">
        <f t="shared" si="892"/>
        <v>#VALUE!</v>
      </c>
      <c r="DB1266" s="70"/>
      <c r="DC1266" s="70"/>
      <c r="DD1266" s="70"/>
      <c r="DE1266" s="70"/>
      <c r="DF1266" s="70"/>
      <c r="DG1266" s="70"/>
      <c r="DH1266" s="70"/>
      <c r="DI1266" s="70"/>
      <c r="DJ1266" s="70"/>
      <c r="DK1266" s="70"/>
      <c r="DL1266" s="70"/>
      <c r="DM1266" s="70"/>
      <c r="DN1266" s="70"/>
      <c r="DO1266" s="70"/>
      <c r="DP1266" s="70"/>
      <c r="DQ1266" s="70"/>
      <c r="DR1266" s="70"/>
      <c r="DS1266" s="70"/>
      <c r="DT1266" s="70">
        <f t="shared" si="896"/>
        <v>0</v>
      </c>
      <c r="DU1266" s="70">
        <f t="shared" si="897"/>
        <v>0</v>
      </c>
      <c r="DV1266" s="70"/>
      <c r="DW1266" s="70"/>
      <c r="DX1266" s="70"/>
      <c r="DY1266" s="70"/>
      <c r="DZ1266" s="70"/>
      <c r="EA1266" s="70"/>
    </row>
    <row r="1267" spans="18:131" x14ac:dyDescent="0.25">
      <c r="R1267" s="70"/>
      <c r="S1267" s="70"/>
      <c r="T1267" s="99" t="s">
        <v>2672</v>
      </c>
      <c r="U1267" s="146" t="s">
        <v>2673</v>
      </c>
      <c r="V1267" s="70"/>
      <c r="W1267" s="70"/>
      <c r="X1267" s="70"/>
      <c r="Y1267" s="70"/>
      <c r="AG1267" s="135"/>
      <c r="AH1267" s="70"/>
      <c r="AI1267" s="99"/>
      <c r="AJ1267" s="70"/>
      <c r="AK1267" s="70"/>
      <c r="AL1267" s="70"/>
      <c r="AM1267" s="70"/>
      <c r="AN1267" s="70"/>
      <c r="AO1267" s="70"/>
      <c r="AP1267" s="70"/>
      <c r="AQ1267" s="70"/>
      <c r="AR1267" s="70"/>
      <c r="AS1267" s="70"/>
      <c r="AT1267" s="70"/>
      <c r="AU1267" s="70"/>
      <c r="AV1267" s="70"/>
      <c r="AW1267" s="70"/>
      <c r="AX1267" s="70"/>
      <c r="AY1267" s="70"/>
      <c r="AZ1267" s="70"/>
      <c r="BA1267" s="70"/>
      <c r="BB1267" s="70"/>
      <c r="BC1267" s="70"/>
      <c r="BD1267" s="70"/>
      <c r="BE1267" s="70" t="str">
        <f t="shared" si="895"/>
        <v/>
      </c>
      <c r="BF1267" s="70">
        <v>455</v>
      </c>
      <c r="BG1267" s="70"/>
      <c r="BH1267" s="70"/>
      <c r="BI1267" s="70"/>
      <c r="BJ1267" s="70"/>
      <c r="BK1267" s="70"/>
      <c r="BL1267" s="70"/>
      <c r="BM1267" s="70"/>
      <c r="BN1267" s="70"/>
      <c r="BO1267" s="70"/>
      <c r="BP1267" s="70"/>
      <c r="BQ1267" s="70"/>
      <c r="BR1267" s="70"/>
      <c r="BS1267" s="70"/>
      <c r="BT1267" s="70"/>
      <c r="BU1267" s="70"/>
      <c r="CT1267" s="70"/>
      <c r="CU1267" s="70">
        <f t="shared" si="893"/>
        <v>0</v>
      </c>
      <c r="CV1267" s="70">
        <f t="shared" si="894"/>
        <v>0</v>
      </c>
      <c r="CW1267" s="70"/>
      <c r="CX1267" s="70"/>
      <c r="CY1267" s="70"/>
      <c r="CZ1267" s="70" t="e">
        <f t="shared" si="891"/>
        <v>#VALUE!</v>
      </c>
      <c r="DA1267" s="70" t="e">
        <f t="shared" si="892"/>
        <v>#VALUE!</v>
      </c>
      <c r="DB1267" s="70"/>
      <c r="DC1267" s="70"/>
      <c r="DD1267" s="70"/>
      <c r="DE1267" s="70"/>
      <c r="DF1267" s="70"/>
      <c r="DG1267" s="70"/>
      <c r="DH1267" s="70"/>
      <c r="DI1267" s="70"/>
      <c r="DJ1267" s="70"/>
      <c r="DK1267" s="70"/>
      <c r="DL1267" s="70"/>
      <c r="DM1267" s="70"/>
      <c r="DN1267" s="70"/>
      <c r="DO1267" s="70"/>
      <c r="DP1267" s="70"/>
      <c r="DQ1267" s="70"/>
      <c r="DR1267" s="70"/>
      <c r="DS1267" s="70"/>
      <c r="DT1267" s="70">
        <f t="shared" si="896"/>
        <v>0</v>
      </c>
      <c r="DU1267" s="70">
        <f t="shared" si="897"/>
        <v>0</v>
      </c>
      <c r="DV1267" s="70"/>
      <c r="DW1267" s="70"/>
      <c r="DX1267" s="70"/>
      <c r="DY1267" s="70"/>
      <c r="DZ1267" s="70"/>
      <c r="EA1267" s="70"/>
    </row>
    <row r="1268" spans="18:131" x14ac:dyDescent="0.25">
      <c r="R1268" s="70"/>
      <c r="S1268" s="70"/>
      <c r="T1268" s="99" t="s">
        <v>2674</v>
      </c>
      <c r="U1268" s="146" t="s">
        <v>2675</v>
      </c>
      <c r="V1268" s="70"/>
      <c r="W1268" s="70"/>
      <c r="X1268" s="70"/>
      <c r="Y1268" s="70"/>
      <c r="AG1268" s="135"/>
      <c r="AH1268" s="70"/>
      <c r="AI1268" s="99"/>
      <c r="AJ1268" s="70"/>
      <c r="AK1268" s="70"/>
      <c r="AL1268" s="70"/>
      <c r="AM1268" s="70"/>
      <c r="AN1268" s="70"/>
      <c r="AO1268" s="70"/>
      <c r="AP1268" s="70"/>
      <c r="AQ1268" s="70"/>
      <c r="AR1268" s="70"/>
      <c r="AS1268" s="70"/>
      <c r="AT1268" s="70"/>
      <c r="AU1268" s="70"/>
      <c r="AV1268" s="70"/>
      <c r="AW1268" s="70"/>
      <c r="AX1268" s="70"/>
      <c r="AY1268" s="70"/>
      <c r="AZ1268" s="70"/>
      <c r="BA1268" s="70"/>
      <c r="BB1268" s="70"/>
      <c r="BC1268" s="70"/>
      <c r="BD1268" s="70"/>
      <c r="BE1268" s="70" t="str">
        <f t="shared" si="895"/>
        <v/>
      </c>
      <c r="BF1268" s="70">
        <v>456</v>
      </c>
      <c r="BG1268" s="70"/>
      <c r="BH1268" s="70"/>
      <c r="BI1268" s="70"/>
      <c r="BJ1268" s="70"/>
      <c r="BK1268" s="70"/>
      <c r="BL1268" s="70"/>
      <c r="BM1268" s="70"/>
      <c r="BN1268" s="70"/>
      <c r="BO1268" s="70"/>
      <c r="BP1268" s="70"/>
      <c r="BQ1268" s="70"/>
      <c r="BR1268" s="70"/>
      <c r="BS1268" s="70"/>
      <c r="BT1268" s="70"/>
      <c r="BU1268" s="70"/>
      <c r="CT1268" s="70"/>
      <c r="CU1268" s="70">
        <f t="shared" si="893"/>
        <v>0</v>
      </c>
      <c r="CV1268" s="70">
        <f t="shared" si="894"/>
        <v>0</v>
      </c>
      <c r="CW1268" s="70"/>
      <c r="CX1268" s="70"/>
      <c r="CY1268" s="70"/>
      <c r="CZ1268" s="70" t="e">
        <f t="shared" si="891"/>
        <v>#VALUE!</v>
      </c>
      <c r="DA1268" s="70" t="e">
        <f t="shared" si="892"/>
        <v>#VALUE!</v>
      </c>
      <c r="DB1268" s="70"/>
      <c r="DC1268" s="70"/>
      <c r="DD1268" s="70"/>
      <c r="DE1268" s="70"/>
      <c r="DF1268" s="70"/>
      <c r="DG1268" s="70"/>
      <c r="DH1268" s="70"/>
      <c r="DI1268" s="70"/>
      <c r="DJ1268" s="70"/>
      <c r="DK1268" s="70"/>
      <c r="DL1268" s="70"/>
      <c r="DM1268" s="70"/>
      <c r="DN1268" s="70"/>
      <c r="DO1268" s="70"/>
      <c r="DP1268" s="70"/>
      <c r="DQ1268" s="70"/>
      <c r="DR1268" s="70"/>
      <c r="DS1268" s="70"/>
      <c r="DT1268" s="70">
        <f t="shared" si="896"/>
        <v>0</v>
      </c>
      <c r="DU1268" s="70">
        <f t="shared" si="897"/>
        <v>0</v>
      </c>
      <c r="DV1268" s="70"/>
      <c r="DW1268" s="70"/>
      <c r="DX1268" s="70"/>
      <c r="DY1268" s="70"/>
      <c r="DZ1268" s="70"/>
      <c r="EA1268" s="70"/>
    </row>
    <row r="1269" spans="18:131" x14ac:dyDescent="0.25">
      <c r="R1269" s="70"/>
      <c r="S1269" s="70"/>
      <c r="T1269" s="99" t="s">
        <v>2676</v>
      </c>
      <c r="U1269" s="146" t="s">
        <v>2677</v>
      </c>
      <c r="V1269" s="70"/>
      <c r="W1269" s="70"/>
      <c r="X1269" s="70"/>
      <c r="Y1269" s="70"/>
      <c r="AG1269" s="135"/>
      <c r="AH1269" s="70"/>
      <c r="AI1269" s="99"/>
      <c r="AJ1269" s="70"/>
      <c r="AK1269" s="70"/>
      <c r="AL1269" s="70"/>
      <c r="AM1269" s="70"/>
      <c r="AN1269" s="70"/>
      <c r="AO1269" s="70"/>
      <c r="AP1269" s="70"/>
      <c r="AQ1269" s="70"/>
      <c r="AR1269" s="70"/>
      <c r="AS1269" s="70"/>
      <c r="AT1269" s="70"/>
      <c r="AU1269" s="70"/>
      <c r="AV1269" s="70"/>
      <c r="AW1269" s="70"/>
      <c r="AX1269" s="70"/>
      <c r="AY1269" s="70"/>
      <c r="AZ1269" s="70"/>
      <c r="BA1269" s="70"/>
      <c r="BB1269" s="70"/>
      <c r="BC1269" s="70"/>
      <c r="BD1269" s="70"/>
      <c r="BE1269" s="70" t="str">
        <f t="shared" si="895"/>
        <v/>
      </c>
      <c r="BF1269" s="70">
        <v>457</v>
      </c>
      <c r="BG1269" s="70"/>
      <c r="BH1269" s="70"/>
      <c r="BI1269" s="70"/>
      <c r="BJ1269" s="70"/>
      <c r="BK1269" s="70"/>
      <c r="BL1269" s="70"/>
      <c r="BM1269" s="70"/>
      <c r="BN1269" s="70"/>
      <c r="BO1269" s="70"/>
      <c r="BP1269" s="70"/>
      <c r="BQ1269" s="70"/>
      <c r="BR1269" s="70"/>
      <c r="BS1269" s="70"/>
      <c r="BT1269" s="70"/>
      <c r="BU1269" s="70"/>
      <c r="CT1269" s="70"/>
      <c r="CU1269" s="70">
        <f t="shared" si="893"/>
        <v>0</v>
      </c>
      <c r="CV1269" s="70">
        <f t="shared" si="894"/>
        <v>0</v>
      </c>
      <c r="CW1269" s="70"/>
      <c r="CX1269" s="70"/>
      <c r="CY1269" s="70"/>
      <c r="CZ1269" s="70" t="e">
        <f t="shared" si="891"/>
        <v>#VALUE!</v>
      </c>
      <c r="DA1269" s="70" t="e">
        <f t="shared" si="892"/>
        <v>#VALUE!</v>
      </c>
      <c r="DB1269" s="70"/>
      <c r="DC1269" s="70"/>
      <c r="DD1269" s="70"/>
      <c r="DE1269" s="70"/>
      <c r="DF1269" s="70"/>
      <c r="DG1269" s="70"/>
      <c r="DH1269" s="70"/>
      <c r="DI1269" s="70"/>
      <c r="DJ1269" s="70"/>
      <c r="DK1269" s="70"/>
      <c r="DL1269" s="70"/>
      <c r="DM1269" s="70"/>
      <c r="DN1269" s="70"/>
      <c r="DO1269" s="70"/>
      <c r="DP1269" s="70"/>
      <c r="DQ1269" s="70"/>
      <c r="DR1269" s="70"/>
      <c r="DS1269" s="70"/>
      <c r="DT1269" s="70">
        <f t="shared" si="896"/>
        <v>0</v>
      </c>
      <c r="DU1269" s="70">
        <f t="shared" si="897"/>
        <v>0</v>
      </c>
      <c r="DV1269" s="70"/>
      <c r="DW1269" s="70"/>
      <c r="DX1269" s="70"/>
      <c r="DY1269" s="70"/>
      <c r="DZ1269" s="70"/>
      <c r="EA1269" s="70"/>
    </row>
    <row r="1270" spans="18:131" x14ac:dyDescent="0.25">
      <c r="R1270" s="70"/>
      <c r="S1270" s="70"/>
      <c r="T1270" s="99" t="s">
        <v>2678</v>
      </c>
      <c r="U1270" s="146" t="s">
        <v>2679</v>
      </c>
      <c r="V1270" s="70"/>
      <c r="W1270" s="70"/>
      <c r="X1270" s="70"/>
      <c r="Y1270" s="70"/>
      <c r="AG1270" s="135"/>
      <c r="AH1270" s="70"/>
      <c r="AI1270" s="99"/>
      <c r="AJ1270" s="70"/>
      <c r="AK1270" s="70"/>
      <c r="AL1270" s="70"/>
      <c r="AM1270" s="70"/>
      <c r="AN1270" s="70"/>
      <c r="AO1270" s="70"/>
      <c r="AP1270" s="70"/>
      <c r="AQ1270" s="70"/>
      <c r="AR1270" s="70"/>
      <c r="AS1270" s="70"/>
      <c r="AT1270" s="70"/>
      <c r="AU1270" s="70"/>
      <c r="AV1270" s="70"/>
      <c r="AW1270" s="70"/>
      <c r="AX1270" s="70"/>
      <c r="AY1270" s="70"/>
      <c r="AZ1270" s="70"/>
      <c r="BA1270" s="70"/>
      <c r="BB1270" s="70"/>
      <c r="BC1270" s="70"/>
      <c r="BD1270" s="70"/>
      <c r="BE1270" s="70" t="str">
        <f t="shared" si="895"/>
        <v/>
      </c>
      <c r="BF1270" s="70">
        <v>458</v>
      </c>
      <c r="BG1270" s="70"/>
      <c r="BH1270" s="70"/>
      <c r="BI1270" s="70"/>
      <c r="BJ1270" s="70"/>
      <c r="BK1270" s="70"/>
      <c r="BL1270" s="70"/>
      <c r="BM1270" s="70"/>
      <c r="BN1270" s="70"/>
      <c r="BO1270" s="70"/>
      <c r="BP1270" s="70"/>
      <c r="BQ1270" s="70"/>
      <c r="BR1270" s="70"/>
      <c r="BS1270" s="70"/>
      <c r="BT1270" s="70"/>
      <c r="BU1270" s="70"/>
      <c r="CT1270" s="70"/>
      <c r="CU1270" s="70">
        <f t="shared" si="893"/>
        <v>0</v>
      </c>
      <c r="CV1270" s="70">
        <f t="shared" si="894"/>
        <v>0</v>
      </c>
      <c r="CW1270" s="70"/>
      <c r="CX1270" s="70"/>
      <c r="CY1270" s="70"/>
      <c r="CZ1270" s="70" t="e">
        <f t="shared" si="891"/>
        <v>#VALUE!</v>
      </c>
      <c r="DA1270" s="70" t="e">
        <f t="shared" si="892"/>
        <v>#VALUE!</v>
      </c>
      <c r="DB1270" s="70"/>
      <c r="DC1270" s="70"/>
      <c r="DD1270" s="70"/>
      <c r="DE1270" s="70"/>
      <c r="DF1270" s="70"/>
      <c r="DG1270" s="70"/>
      <c r="DH1270" s="70"/>
      <c r="DI1270" s="70"/>
      <c r="DJ1270" s="70"/>
      <c r="DK1270" s="70"/>
      <c r="DL1270" s="70"/>
      <c r="DM1270" s="70"/>
      <c r="DN1270" s="70"/>
      <c r="DO1270" s="70"/>
      <c r="DP1270" s="70"/>
      <c r="DQ1270" s="70"/>
      <c r="DR1270" s="70"/>
      <c r="DS1270" s="70"/>
      <c r="DT1270" s="70">
        <f t="shared" si="896"/>
        <v>0</v>
      </c>
      <c r="DU1270" s="70">
        <f t="shared" si="897"/>
        <v>0</v>
      </c>
      <c r="DV1270" s="70"/>
      <c r="DW1270" s="70"/>
      <c r="DX1270" s="70"/>
      <c r="DY1270" s="70"/>
      <c r="DZ1270" s="70"/>
      <c r="EA1270" s="70"/>
    </row>
    <row r="1271" spans="18:131" x14ac:dyDescent="0.25">
      <c r="R1271" s="70"/>
      <c r="S1271" s="70"/>
      <c r="T1271" s="99" t="s">
        <v>2680</v>
      </c>
      <c r="U1271" s="146" t="s">
        <v>2681</v>
      </c>
      <c r="V1271" s="70"/>
      <c r="W1271" s="70"/>
      <c r="X1271" s="70"/>
      <c r="Y1271" s="70"/>
      <c r="AG1271" s="135"/>
      <c r="AH1271" s="70"/>
      <c r="AI1271" s="99"/>
      <c r="AJ1271" s="70"/>
      <c r="AK1271" s="70"/>
      <c r="AL1271" s="70"/>
      <c r="AM1271" s="70"/>
      <c r="AN1271" s="70"/>
      <c r="AO1271" s="70"/>
      <c r="AP1271" s="70"/>
      <c r="AQ1271" s="70"/>
      <c r="AR1271" s="70"/>
      <c r="AS1271" s="70"/>
      <c r="AT1271" s="70"/>
      <c r="AU1271" s="70"/>
      <c r="AV1271" s="70"/>
      <c r="AW1271" s="70"/>
      <c r="AX1271" s="70"/>
      <c r="AY1271" s="70"/>
      <c r="AZ1271" s="70"/>
      <c r="BA1271" s="70"/>
      <c r="BB1271" s="70"/>
      <c r="BC1271" s="70"/>
      <c r="BD1271" s="70"/>
      <c r="BE1271" s="70" t="str">
        <f t="shared" si="895"/>
        <v/>
      </c>
      <c r="BF1271" s="70">
        <v>459</v>
      </c>
      <c r="BG1271" s="70"/>
      <c r="BH1271" s="70"/>
      <c r="BI1271" s="70"/>
      <c r="BJ1271" s="70"/>
      <c r="BK1271" s="70"/>
      <c r="BL1271" s="70"/>
      <c r="BM1271" s="70"/>
      <c r="BN1271" s="70"/>
      <c r="BO1271" s="70"/>
      <c r="BP1271" s="70"/>
      <c r="BQ1271" s="70"/>
      <c r="BR1271" s="70"/>
      <c r="BS1271" s="70"/>
      <c r="BT1271" s="70"/>
      <c r="BU1271" s="70"/>
      <c r="CT1271" s="70"/>
      <c r="CU1271" s="70">
        <f t="shared" si="893"/>
        <v>0</v>
      </c>
      <c r="CV1271" s="70">
        <f t="shared" si="894"/>
        <v>0</v>
      </c>
      <c r="CW1271" s="70"/>
      <c r="CX1271" s="70"/>
      <c r="CY1271" s="70"/>
      <c r="CZ1271" s="70" t="e">
        <f t="shared" si="891"/>
        <v>#VALUE!</v>
      </c>
      <c r="DA1271" s="70" t="e">
        <f t="shared" si="892"/>
        <v>#VALUE!</v>
      </c>
      <c r="DB1271" s="70"/>
      <c r="DC1271" s="70"/>
      <c r="DD1271" s="70"/>
      <c r="DE1271" s="70"/>
      <c r="DF1271" s="70"/>
      <c r="DG1271" s="70"/>
      <c r="DH1271" s="70"/>
      <c r="DI1271" s="70"/>
      <c r="DJ1271" s="70"/>
      <c r="DK1271" s="70"/>
      <c r="DL1271" s="70"/>
      <c r="DM1271" s="70"/>
      <c r="DN1271" s="70"/>
      <c r="DO1271" s="70"/>
      <c r="DP1271" s="70"/>
      <c r="DQ1271" s="70"/>
      <c r="DR1271" s="70"/>
      <c r="DS1271" s="70"/>
      <c r="DT1271" s="70">
        <f t="shared" si="896"/>
        <v>0</v>
      </c>
      <c r="DU1271" s="70">
        <f t="shared" si="897"/>
        <v>0</v>
      </c>
      <c r="DV1271" s="70"/>
      <c r="DW1271" s="70"/>
      <c r="DX1271" s="70"/>
      <c r="DY1271" s="70"/>
      <c r="DZ1271" s="70"/>
      <c r="EA1271" s="70"/>
    </row>
    <row r="1272" spans="18:131" x14ac:dyDescent="0.25">
      <c r="R1272" s="70"/>
      <c r="S1272" s="70"/>
      <c r="T1272" s="99" t="s">
        <v>2682</v>
      </c>
      <c r="U1272" s="146" t="s">
        <v>2683</v>
      </c>
      <c r="V1272" s="70"/>
      <c r="W1272" s="70"/>
      <c r="X1272" s="70"/>
      <c r="Y1272" s="70"/>
      <c r="AG1272" s="135"/>
      <c r="AH1272" s="70"/>
      <c r="AI1272" s="99"/>
      <c r="AJ1272" s="70"/>
      <c r="AK1272" s="70"/>
      <c r="AL1272" s="70"/>
      <c r="AM1272" s="70"/>
      <c r="AN1272" s="70"/>
      <c r="AO1272" s="70"/>
      <c r="AP1272" s="70"/>
      <c r="AQ1272" s="70"/>
      <c r="AR1272" s="70"/>
      <c r="AS1272" s="70"/>
      <c r="AT1272" s="70"/>
      <c r="AU1272" s="70"/>
      <c r="AV1272" s="70"/>
      <c r="AW1272" s="70"/>
      <c r="AX1272" s="70"/>
      <c r="AY1272" s="70"/>
      <c r="AZ1272" s="70"/>
      <c r="BA1272" s="70"/>
      <c r="BB1272" s="70"/>
      <c r="BC1272" s="70"/>
      <c r="BD1272" s="70"/>
      <c r="BE1272" s="70" t="str">
        <f t="shared" si="895"/>
        <v/>
      </c>
      <c r="BF1272" s="70">
        <v>460</v>
      </c>
      <c r="BG1272" s="70"/>
      <c r="BH1272" s="70"/>
      <c r="BI1272" s="70"/>
      <c r="BJ1272" s="70"/>
      <c r="BK1272" s="70"/>
      <c r="BL1272" s="70"/>
      <c r="BM1272" s="70"/>
      <c r="BN1272" s="70"/>
      <c r="BO1272" s="70"/>
      <c r="BP1272" s="70"/>
      <c r="BQ1272" s="70"/>
      <c r="BR1272" s="70"/>
      <c r="BS1272" s="70"/>
      <c r="BT1272" s="70"/>
      <c r="BU1272" s="70"/>
      <c r="CT1272" s="70"/>
      <c r="CU1272" s="70">
        <f t="shared" si="893"/>
        <v>0</v>
      </c>
      <c r="CV1272" s="70">
        <f t="shared" si="894"/>
        <v>0</v>
      </c>
      <c r="CW1272" s="70"/>
      <c r="CX1272" s="70"/>
      <c r="CY1272" s="70"/>
      <c r="CZ1272" s="70" t="e">
        <f t="shared" si="891"/>
        <v>#VALUE!</v>
      </c>
      <c r="DA1272" s="70" t="e">
        <f t="shared" si="892"/>
        <v>#VALUE!</v>
      </c>
      <c r="DB1272" s="70"/>
      <c r="DC1272" s="70"/>
      <c r="DD1272" s="70"/>
      <c r="DE1272" s="70"/>
      <c r="DF1272" s="70"/>
      <c r="DG1272" s="70"/>
      <c r="DH1272" s="70"/>
      <c r="DI1272" s="70"/>
      <c r="DJ1272" s="70"/>
      <c r="DK1272" s="70"/>
      <c r="DL1272" s="70"/>
      <c r="DM1272" s="70"/>
      <c r="DN1272" s="70"/>
      <c r="DO1272" s="70"/>
      <c r="DP1272" s="70"/>
      <c r="DQ1272" s="70"/>
      <c r="DR1272" s="70"/>
      <c r="DS1272" s="70"/>
      <c r="DT1272" s="70">
        <f t="shared" si="896"/>
        <v>0</v>
      </c>
      <c r="DU1272" s="70">
        <f t="shared" si="897"/>
        <v>0</v>
      </c>
      <c r="DV1272" s="70"/>
      <c r="DW1272" s="70"/>
      <c r="DX1272" s="70"/>
      <c r="DY1272" s="70"/>
      <c r="DZ1272" s="70"/>
      <c r="EA1272" s="70"/>
    </row>
    <row r="1273" spans="18:131" x14ac:dyDescent="0.25">
      <c r="R1273" s="70"/>
      <c r="S1273" s="70"/>
      <c r="T1273" s="99" t="s">
        <v>2684</v>
      </c>
      <c r="U1273" s="146" t="s">
        <v>2685</v>
      </c>
      <c r="V1273" s="70"/>
      <c r="W1273" s="70"/>
      <c r="X1273" s="70"/>
      <c r="Y1273" s="70"/>
      <c r="AG1273" s="135"/>
      <c r="AH1273" s="70"/>
      <c r="AI1273" s="99"/>
      <c r="AJ1273" s="70"/>
      <c r="AK1273" s="70"/>
      <c r="AL1273" s="70"/>
      <c r="AM1273" s="70"/>
      <c r="AN1273" s="70"/>
      <c r="AO1273" s="70"/>
      <c r="AP1273" s="70"/>
      <c r="AQ1273" s="70"/>
      <c r="AR1273" s="70"/>
      <c r="AS1273" s="70"/>
      <c r="AT1273" s="70"/>
      <c r="AU1273" s="70"/>
      <c r="AV1273" s="70"/>
      <c r="AW1273" s="70"/>
      <c r="AX1273" s="70"/>
      <c r="AY1273" s="70"/>
      <c r="AZ1273" s="70"/>
      <c r="BA1273" s="70"/>
      <c r="BB1273" s="70"/>
      <c r="BC1273" s="70"/>
      <c r="BD1273" s="70"/>
      <c r="BE1273" s="70" t="str">
        <f t="shared" si="895"/>
        <v/>
      </c>
      <c r="BF1273" s="70">
        <v>461</v>
      </c>
      <c r="BG1273" s="70"/>
      <c r="BH1273" s="70"/>
      <c r="BI1273" s="70"/>
      <c r="BJ1273" s="70"/>
      <c r="BK1273" s="70"/>
      <c r="BL1273" s="70"/>
      <c r="BM1273" s="70"/>
      <c r="BN1273" s="70"/>
      <c r="BO1273" s="70"/>
      <c r="BP1273" s="70"/>
      <c r="BQ1273" s="70"/>
      <c r="BR1273" s="70"/>
      <c r="BS1273" s="70"/>
      <c r="BT1273" s="70"/>
      <c r="BU1273" s="70"/>
      <c r="CT1273" s="70"/>
      <c r="CU1273" s="70">
        <f t="shared" si="893"/>
        <v>0</v>
      </c>
      <c r="CV1273" s="70">
        <f t="shared" si="894"/>
        <v>0</v>
      </c>
      <c r="CW1273" s="70"/>
      <c r="CX1273" s="70"/>
      <c r="CY1273" s="70"/>
      <c r="CZ1273" s="70" t="e">
        <f t="shared" si="891"/>
        <v>#VALUE!</v>
      </c>
      <c r="DA1273" s="70" t="e">
        <f t="shared" si="892"/>
        <v>#VALUE!</v>
      </c>
      <c r="DB1273" s="70"/>
      <c r="DC1273" s="70"/>
      <c r="DD1273" s="70"/>
      <c r="DE1273" s="70"/>
      <c r="DF1273" s="70"/>
      <c r="DG1273" s="70"/>
      <c r="DH1273" s="70"/>
      <c r="DI1273" s="70"/>
      <c r="DJ1273" s="70"/>
      <c r="DK1273" s="70"/>
      <c r="DL1273" s="70"/>
      <c r="DM1273" s="70"/>
      <c r="DN1273" s="70"/>
      <c r="DO1273" s="70"/>
      <c r="DP1273" s="70"/>
      <c r="DQ1273" s="70"/>
      <c r="DR1273" s="70"/>
      <c r="DS1273" s="70"/>
      <c r="DT1273" s="70">
        <f t="shared" si="896"/>
        <v>0</v>
      </c>
      <c r="DU1273" s="70">
        <f t="shared" si="897"/>
        <v>0</v>
      </c>
      <c r="DV1273" s="70"/>
      <c r="DW1273" s="70"/>
      <c r="DX1273" s="70"/>
      <c r="DY1273" s="70"/>
      <c r="DZ1273" s="70"/>
      <c r="EA1273" s="70"/>
    </row>
    <row r="1274" spans="18:131" x14ac:dyDescent="0.25">
      <c r="R1274" s="70"/>
      <c r="S1274" s="70"/>
      <c r="T1274" s="99" t="s">
        <v>2686</v>
      </c>
      <c r="U1274" s="146" t="s">
        <v>2687</v>
      </c>
      <c r="V1274" s="70"/>
      <c r="W1274" s="70"/>
      <c r="X1274" s="70"/>
      <c r="Y1274" s="70"/>
      <c r="AG1274" s="135"/>
      <c r="AH1274" s="70"/>
      <c r="AI1274" s="99"/>
      <c r="AJ1274" s="70"/>
      <c r="AK1274" s="70"/>
      <c r="AL1274" s="70"/>
      <c r="AM1274" s="70"/>
      <c r="AN1274" s="70"/>
      <c r="AO1274" s="70"/>
      <c r="AP1274" s="70"/>
      <c r="AQ1274" s="70"/>
      <c r="AR1274" s="70"/>
      <c r="AS1274" s="70"/>
      <c r="AT1274" s="70"/>
      <c r="AU1274" s="70"/>
      <c r="AV1274" s="70"/>
      <c r="AW1274" s="70"/>
      <c r="AX1274" s="70"/>
      <c r="AY1274" s="70"/>
      <c r="AZ1274" s="70"/>
      <c r="BA1274" s="70"/>
      <c r="BB1274" s="70"/>
      <c r="BC1274" s="70"/>
      <c r="BD1274" s="70"/>
      <c r="BE1274" s="70" t="str">
        <f t="shared" si="895"/>
        <v/>
      </c>
      <c r="BF1274" s="70">
        <v>462</v>
      </c>
      <c r="BG1274" s="70"/>
      <c r="BH1274" s="70"/>
      <c r="BI1274" s="70"/>
      <c r="BJ1274" s="70"/>
      <c r="BK1274" s="70"/>
      <c r="BL1274" s="70"/>
      <c r="BM1274" s="70"/>
      <c r="BN1274" s="70"/>
      <c r="BO1274" s="70"/>
      <c r="BP1274" s="70"/>
      <c r="BQ1274" s="70"/>
      <c r="BR1274" s="70"/>
      <c r="BS1274" s="70"/>
      <c r="BT1274" s="70"/>
      <c r="BU1274" s="70"/>
      <c r="CT1274" s="70"/>
      <c r="CU1274" s="70">
        <f t="shared" si="893"/>
        <v>0</v>
      </c>
      <c r="CV1274" s="70">
        <f t="shared" si="894"/>
        <v>0</v>
      </c>
      <c r="CW1274" s="70"/>
      <c r="CX1274" s="70"/>
      <c r="CY1274" s="70"/>
      <c r="CZ1274" s="70" t="e">
        <f t="shared" si="891"/>
        <v>#VALUE!</v>
      </c>
      <c r="DA1274" s="70" t="e">
        <f t="shared" si="892"/>
        <v>#VALUE!</v>
      </c>
      <c r="DB1274" s="70"/>
      <c r="DC1274" s="70"/>
      <c r="DD1274" s="70"/>
      <c r="DE1274" s="70"/>
      <c r="DF1274" s="70"/>
      <c r="DG1274" s="70"/>
      <c r="DH1274" s="70"/>
      <c r="DI1274" s="70"/>
      <c r="DJ1274" s="70"/>
      <c r="DK1274" s="70"/>
      <c r="DL1274" s="70"/>
      <c r="DM1274" s="70"/>
      <c r="DN1274" s="70"/>
      <c r="DO1274" s="70"/>
      <c r="DP1274" s="70"/>
      <c r="DQ1274" s="70"/>
      <c r="DR1274" s="70"/>
      <c r="DS1274" s="70"/>
      <c r="DT1274" s="70">
        <f t="shared" si="896"/>
        <v>0</v>
      </c>
      <c r="DU1274" s="70">
        <f t="shared" si="897"/>
        <v>0</v>
      </c>
      <c r="DV1274" s="70"/>
      <c r="DW1274" s="70"/>
      <c r="DX1274" s="70"/>
      <c r="DY1274" s="70"/>
      <c r="DZ1274" s="70"/>
      <c r="EA1274" s="70"/>
    </row>
    <row r="1275" spans="18:131" x14ac:dyDescent="0.25">
      <c r="R1275" s="70"/>
      <c r="S1275" s="70"/>
      <c r="T1275" s="99" t="s">
        <v>2688</v>
      </c>
      <c r="U1275" s="146" t="s">
        <v>2689</v>
      </c>
      <c r="V1275" s="70"/>
      <c r="W1275" s="70"/>
      <c r="X1275" s="70"/>
      <c r="Y1275" s="70"/>
      <c r="AG1275" s="135"/>
      <c r="AH1275" s="70"/>
      <c r="AI1275" s="99"/>
      <c r="AJ1275" s="70"/>
      <c r="AK1275" s="70"/>
      <c r="AL1275" s="70"/>
      <c r="AM1275" s="70"/>
      <c r="AN1275" s="70"/>
      <c r="AO1275" s="70"/>
      <c r="AP1275" s="70"/>
      <c r="AQ1275" s="70"/>
      <c r="AR1275" s="70"/>
      <c r="AS1275" s="70"/>
      <c r="AT1275" s="70"/>
      <c r="AU1275" s="70"/>
      <c r="AV1275" s="70"/>
      <c r="AW1275" s="70"/>
      <c r="AX1275" s="70"/>
      <c r="AY1275" s="70"/>
      <c r="AZ1275" s="70"/>
      <c r="BA1275" s="70"/>
      <c r="BB1275" s="70"/>
      <c r="BC1275" s="70"/>
      <c r="BD1275" s="70"/>
      <c r="BE1275" s="70" t="str">
        <f t="shared" si="895"/>
        <v/>
      </c>
      <c r="BF1275" s="70">
        <v>463</v>
      </c>
      <c r="BG1275" s="70"/>
      <c r="BH1275" s="70"/>
      <c r="BI1275" s="70"/>
      <c r="BJ1275" s="70"/>
      <c r="BK1275" s="70"/>
      <c r="BL1275" s="70"/>
      <c r="BM1275" s="70"/>
      <c r="BN1275" s="70"/>
      <c r="BO1275" s="70"/>
      <c r="BP1275" s="70"/>
      <c r="BQ1275" s="70"/>
      <c r="BR1275" s="70"/>
      <c r="BS1275" s="70"/>
      <c r="BT1275" s="70"/>
      <c r="BU1275" s="70"/>
      <c r="CT1275" s="70"/>
      <c r="CU1275" s="70">
        <f t="shared" si="893"/>
        <v>0</v>
      </c>
      <c r="CV1275" s="70">
        <f t="shared" si="894"/>
        <v>0</v>
      </c>
      <c r="CW1275" s="70"/>
      <c r="CX1275" s="70"/>
      <c r="CY1275" s="70"/>
      <c r="CZ1275" s="70" t="e">
        <f t="shared" si="891"/>
        <v>#VALUE!</v>
      </c>
      <c r="DA1275" s="70" t="e">
        <f t="shared" si="892"/>
        <v>#VALUE!</v>
      </c>
      <c r="DB1275" s="70"/>
      <c r="DC1275" s="70"/>
      <c r="DD1275" s="70"/>
      <c r="DE1275" s="70"/>
      <c r="DF1275" s="70"/>
      <c r="DG1275" s="70"/>
      <c r="DH1275" s="70"/>
      <c r="DI1275" s="70"/>
      <c r="DJ1275" s="70"/>
      <c r="DK1275" s="70"/>
      <c r="DL1275" s="70"/>
      <c r="DM1275" s="70"/>
      <c r="DN1275" s="70"/>
      <c r="DO1275" s="70"/>
      <c r="DP1275" s="70"/>
      <c r="DQ1275" s="70"/>
      <c r="DR1275" s="70"/>
      <c r="DS1275" s="70"/>
      <c r="DT1275" s="70">
        <f t="shared" si="896"/>
        <v>0</v>
      </c>
      <c r="DU1275" s="70">
        <f t="shared" si="897"/>
        <v>0</v>
      </c>
      <c r="DV1275" s="70"/>
      <c r="DW1275" s="70"/>
      <c r="DX1275" s="70"/>
      <c r="DY1275" s="70"/>
      <c r="DZ1275" s="70"/>
      <c r="EA1275" s="70"/>
    </row>
    <row r="1276" spans="18:131" x14ac:dyDescent="0.25">
      <c r="R1276" s="70"/>
      <c r="S1276" s="70"/>
      <c r="T1276" s="99" t="s">
        <v>2690</v>
      </c>
      <c r="U1276" s="146" t="s">
        <v>2691</v>
      </c>
      <c r="V1276" s="70"/>
      <c r="W1276" s="70"/>
      <c r="X1276" s="70"/>
      <c r="Y1276" s="70"/>
      <c r="AG1276" s="135"/>
      <c r="AH1276" s="70"/>
      <c r="AI1276" s="99"/>
      <c r="AJ1276" s="70"/>
      <c r="AK1276" s="70"/>
      <c r="AL1276" s="70"/>
      <c r="AM1276" s="70"/>
      <c r="AN1276" s="70"/>
      <c r="AO1276" s="70"/>
      <c r="AP1276" s="70"/>
      <c r="AQ1276" s="70"/>
      <c r="AR1276" s="70"/>
      <c r="AS1276" s="70"/>
      <c r="AT1276" s="70"/>
      <c r="AU1276" s="70"/>
      <c r="AV1276" s="70"/>
      <c r="AW1276" s="70"/>
      <c r="AX1276" s="70"/>
      <c r="AY1276" s="70"/>
      <c r="AZ1276" s="70"/>
      <c r="BA1276" s="70"/>
      <c r="BB1276" s="70"/>
      <c r="BC1276" s="70"/>
      <c r="BD1276" s="70"/>
      <c r="BE1276" s="70" t="str">
        <f t="shared" si="895"/>
        <v/>
      </c>
      <c r="BF1276" s="70">
        <v>464</v>
      </c>
      <c r="BG1276" s="70"/>
      <c r="BH1276" s="70"/>
      <c r="BI1276" s="70"/>
      <c r="BJ1276" s="70"/>
      <c r="BK1276" s="70"/>
      <c r="BL1276" s="70"/>
      <c r="BM1276" s="70"/>
      <c r="BN1276" s="70"/>
      <c r="BO1276" s="70"/>
      <c r="BP1276" s="70"/>
      <c r="BQ1276" s="70"/>
      <c r="BR1276" s="70"/>
      <c r="BS1276" s="70"/>
      <c r="BT1276" s="70"/>
      <c r="BU1276" s="70"/>
      <c r="CT1276" s="70"/>
      <c r="CU1276" s="70">
        <f t="shared" si="893"/>
        <v>0</v>
      </c>
      <c r="CV1276" s="70">
        <f t="shared" si="894"/>
        <v>0</v>
      </c>
      <c r="CW1276" s="70"/>
      <c r="CX1276" s="70"/>
      <c r="CY1276" s="70"/>
      <c r="CZ1276" s="70" t="e">
        <f t="shared" si="891"/>
        <v>#VALUE!</v>
      </c>
      <c r="DA1276" s="70" t="e">
        <f t="shared" si="892"/>
        <v>#VALUE!</v>
      </c>
      <c r="DB1276" s="70"/>
      <c r="DC1276" s="70"/>
      <c r="DD1276" s="70"/>
      <c r="DE1276" s="70"/>
      <c r="DF1276" s="70"/>
      <c r="DG1276" s="70"/>
      <c r="DH1276" s="70"/>
      <c r="DI1276" s="70"/>
      <c r="DJ1276" s="70"/>
      <c r="DK1276" s="70"/>
      <c r="DL1276" s="70"/>
      <c r="DM1276" s="70"/>
      <c r="DN1276" s="70"/>
      <c r="DO1276" s="70"/>
      <c r="DP1276" s="70"/>
      <c r="DQ1276" s="70"/>
      <c r="DR1276" s="70"/>
      <c r="DS1276" s="70"/>
      <c r="DT1276" s="70">
        <f t="shared" si="896"/>
        <v>0</v>
      </c>
      <c r="DU1276" s="70">
        <f t="shared" si="897"/>
        <v>0</v>
      </c>
      <c r="DV1276" s="70"/>
      <c r="DW1276" s="70"/>
      <c r="DX1276" s="70"/>
      <c r="DY1276" s="70"/>
      <c r="DZ1276" s="70"/>
      <c r="EA1276" s="70"/>
    </row>
    <row r="1277" spans="18:131" x14ac:dyDescent="0.25">
      <c r="R1277" s="70"/>
      <c r="S1277" s="70"/>
      <c r="T1277" s="99" t="s">
        <v>2692</v>
      </c>
      <c r="U1277" s="146" t="s">
        <v>2693</v>
      </c>
      <c r="V1277" s="70"/>
      <c r="W1277" s="70"/>
      <c r="X1277" s="70"/>
      <c r="Y1277" s="70"/>
      <c r="AG1277" s="135"/>
      <c r="AH1277" s="70"/>
      <c r="AI1277" s="99"/>
      <c r="AJ1277" s="70"/>
      <c r="AK1277" s="70"/>
      <c r="AL1277" s="70"/>
      <c r="AM1277" s="70"/>
      <c r="AN1277" s="70"/>
      <c r="AO1277" s="70"/>
      <c r="AP1277" s="70"/>
      <c r="AQ1277" s="70"/>
      <c r="AR1277" s="70"/>
      <c r="AS1277" s="70"/>
      <c r="AT1277" s="70"/>
      <c r="AU1277" s="70"/>
      <c r="AV1277" s="70"/>
      <c r="AW1277" s="70"/>
      <c r="AX1277" s="70"/>
      <c r="AY1277" s="70"/>
      <c r="AZ1277" s="70"/>
      <c r="BA1277" s="70"/>
      <c r="BB1277" s="70"/>
      <c r="BC1277" s="70"/>
      <c r="BD1277" s="70"/>
      <c r="BE1277" s="70" t="str">
        <f t="shared" si="895"/>
        <v/>
      </c>
      <c r="BF1277" s="70">
        <v>465</v>
      </c>
      <c r="BG1277" s="70"/>
      <c r="BH1277" s="70"/>
      <c r="BI1277" s="70"/>
      <c r="BJ1277" s="70"/>
      <c r="BK1277" s="70"/>
      <c r="BL1277" s="70"/>
      <c r="BM1277" s="70"/>
      <c r="BN1277" s="70"/>
      <c r="BO1277" s="70"/>
      <c r="BP1277" s="70"/>
      <c r="BQ1277" s="70"/>
      <c r="BR1277" s="70"/>
      <c r="BS1277" s="70"/>
      <c r="BT1277" s="70"/>
      <c r="BU1277" s="70"/>
      <c r="CT1277" s="70"/>
      <c r="CU1277" s="70">
        <f t="shared" si="893"/>
        <v>0</v>
      </c>
      <c r="CV1277" s="70">
        <f t="shared" si="894"/>
        <v>0</v>
      </c>
      <c r="CW1277" s="70"/>
      <c r="CX1277" s="70"/>
      <c r="CY1277" s="70"/>
      <c r="CZ1277" s="70" t="e">
        <f t="shared" si="891"/>
        <v>#VALUE!</v>
      </c>
      <c r="DA1277" s="70" t="e">
        <f t="shared" si="892"/>
        <v>#VALUE!</v>
      </c>
      <c r="DB1277" s="70"/>
      <c r="DC1277" s="70"/>
      <c r="DD1277" s="70"/>
      <c r="DE1277" s="70"/>
      <c r="DF1277" s="70"/>
      <c r="DG1277" s="70"/>
      <c r="DH1277" s="70"/>
      <c r="DI1277" s="70"/>
      <c r="DJ1277" s="70"/>
      <c r="DK1277" s="70"/>
      <c r="DL1277" s="70"/>
      <c r="DM1277" s="70"/>
      <c r="DN1277" s="70"/>
      <c r="DO1277" s="70"/>
      <c r="DP1277" s="70"/>
      <c r="DQ1277" s="70"/>
      <c r="DR1277" s="70"/>
      <c r="DS1277" s="70"/>
      <c r="DT1277" s="70">
        <f t="shared" si="896"/>
        <v>0</v>
      </c>
      <c r="DU1277" s="70">
        <f t="shared" si="897"/>
        <v>0</v>
      </c>
      <c r="DV1277" s="70"/>
      <c r="DW1277" s="70"/>
      <c r="DX1277" s="70"/>
      <c r="DY1277" s="70"/>
      <c r="DZ1277" s="70"/>
      <c r="EA1277" s="70"/>
    </row>
    <row r="1278" spans="18:131" x14ac:dyDescent="0.25">
      <c r="R1278" s="70"/>
      <c r="S1278" s="70"/>
      <c r="T1278" s="99" t="s">
        <v>2694</v>
      </c>
      <c r="U1278" s="146" t="s">
        <v>2695</v>
      </c>
      <c r="V1278" s="70"/>
      <c r="W1278" s="70"/>
      <c r="X1278" s="70"/>
      <c r="Y1278" s="70"/>
      <c r="AG1278" s="135"/>
      <c r="AH1278" s="70"/>
      <c r="AI1278" s="99"/>
      <c r="AJ1278" s="70"/>
      <c r="AK1278" s="70"/>
      <c r="AL1278" s="70"/>
      <c r="AM1278" s="70"/>
      <c r="AN1278" s="70"/>
      <c r="AO1278" s="70"/>
      <c r="AP1278" s="70"/>
      <c r="AQ1278" s="70"/>
      <c r="AR1278" s="70"/>
      <c r="AS1278" s="70"/>
      <c r="AT1278" s="70"/>
      <c r="AU1278" s="70"/>
      <c r="AV1278" s="70"/>
      <c r="AW1278" s="70"/>
      <c r="AX1278" s="70"/>
      <c r="AY1278" s="70"/>
      <c r="AZ1278" s="70"/>
      <c r="BA1278" s="70"/>
      <c r="BB1278" s="70"/>
      <c r="BC1278" s="70"/>
      <c r="BD1278" s="70"/>
      <c r="BE1278" s="70" t="str">
        <f t="shared" si="895"/>
        <v/>
      </c>
      <c r="BF1278" s="70">
        <v>466</v>
      </c>
      <c r="BG1278" s="70"/>
      <c r="BH1278" s="70"/>
      <c r="BI1278" s="70"/>
      <c r="BJ1278" s="70"/>
      <c r="BK1278" s="70"/>
      <c r="BL1278" s="70"/>
      <c r="BM1278" s="70"/>
      <c r="BN1278" s="70"/>
      <c r="BO1278" s="70"/>
      <c r="BP1278" s="70"/>
      <c r="BQ1278" s="70"/>
      <c r="BR1278" s="70"/>
      <c r="BS1278" s="70"/>
      <c r="BT1278" s="70"/>
      <c r="BU1278" s="70"/>
      <c r="CT1278" s="70"/>
      <c r="CU1278" s="70">
        <f t="shared" si="893"/>
        <v>0</v>
      </c>
      <c r="CV1278" s="70">
        <f t="shared" si="894"/>
        <v>0</v>
      </c>
      <c r="CW1278" s="70"/>
      <c r="CX1278" s="70"/>
      <c r="CY1278" s="70"/>
      <c r="CZ1278" s="70" t="e">
        <f t="shared" ref="CZ1278:CZ1341" si="898">TEXT($I$3,"00000")&lt;&gt;MID(F477,1,SEARCH("/",F477)-1)</f>
        <v>#VALUE!</v>
      </c>
      <c r="DA1278" s="70" t="e">
        <f t="shared" ref="DA1278:DA1341" si="899">MID(F477,1,SEARCH("/",F477)-1)</f>
        <v>#VALUE!</v>
      </c>
      <c r="DB1278" s="70"/>
      <c r="DC1278" s="70"/>
      <c r="DD1278" s="70"/>
      <c r="DE1278" s="70"/>
      <c r="DF1278" s="70"/>
      <c r="DG1278" s="70"/>
      <c r="DH1278" s="70"/>
      <c r="DI1278" s="70"/>
      <c r="DJ1278" s="70"/>
      <c r="DK1278" s="70"/>
      <c r="DL1278" s="70"/>
      <c r="DM1278" s="70"/>
      <c r="DN1278" s="70"/>
      <c r="DO1278" s="70"/>
      <c r="DP1278" s="70"/>
      <c r="DQ1278" s="70"/>
      <c r="DR1278" s="70"/>
      <c r="DS1278" s="70"/>
      <c r="DT1278" s="70">
        <f t="shared" si="896"/>
        <v>0</v>
      </c>
      <c r="DU1278" s="70">
        <f t="shared" si="897"/>
        <v>0</v>
      </c>
      <c r="DV1278" s="70"/>
      <c r="DW1278" s="70"/>
      <c r="DX1278" s="70"/>
      <c r="DY1278" s="70"/>
      <c r="DZ1278" s="70"/>
      <c r="EA1278" s="70"/>
    </row>
    <row r="1279" spans="18:131" x14ac:dyDescent="0.25">
      <c r="R1279" s="70"/>
      <c r="S1279" s="70"/>
      <c r="T1279" s="99" t="s">
        <v>2696</v>
      </c>
      <c r="U1279" s="146" t="s">
        <v>2697</v>
      </c>
      <c r="V1279" s="70"/>
      <c r="W1279" s="70"/>
      <c r="X1279" s="70"/>
      <c r="Y1279" s="70"/>
      <c r="AG1279" s="135"/>
      <c r="AH1279" s="70"/>
      <c r="AI1279" s="99"/>
      <c r="AJ1279" s="70"/>
      <c r="AK1279" s="70"/>
      <c r="AL1279" s="70"/>
      <c r="AM1279" s="70"/>
      <c r="AN1279" s="70"/>
      <c r="AO1279" s="70"/>
      <c r="AP1279" s="70"/>
      <c r="AQ1279" s="70"/>
      <c r="AR1279" s="70"/>
      <c r="AS1279" s="70"/>
      <c r="AT1279" s="70"/>
      <c r="AU1279" s="70"/>
      <c r="AV1279" s="70"/>
      <c r="AW1279" s="70"/>
      <c r="AX1279" s="70"/>
      <c r="AY1279" s="70"/>
      <c r="AZ1279" s="70"/>
      <c r="BA1279" s="70"/>
      <c r="BB1279" s="70"/>
      <c r="BC1279" s="70"/>
      <c r="BD1279" s="70"/>
      <c r="BE1279" s="70" t="str">
        <f t="shared" si="895"/>
        <v/>
      </c>
      <c r="BF1279" s="70">
        <v>467</v>
      </c>
      <c r="BG1279" s="70"/>
      <c r="BH1279" s="70"/>
      <c r="BI1279" s="70"/>
      <c r="BJ1279" s="70"/>
      <c r="BK1279" s="70"/>
      <c r="BL1279" s="70"/>
      <c r="BM1279" s="70"/>
      <c r="BN1279" s="70"/>
      <c r="BO1279" s="70"/>
      <c r="BP1279" s="70"/>
      <c r="BQ1279" s="70"/>
      <c r="BR1279" s="70"/>
      <c r="BS1279" s="70"/>
      <c r="BT1279" s="70"/>
      <c r="BU1279" s="70"/>
      <c r="CT1279" s="70"/>
      <c r="CU1279" s="70">
        <f t="shared" si="893"/>
        <v>0</v>
      </c>
      <c r="CV1279" s="70">
        <f t="shared" si="894"/>
        <v>0</v>
      </c>
      <c r="CW1279" s="70"/>
      <c r="CX1279" s="70"/>
      <c r="CY1279" s="70"/>
      <c r="CZ1279" s="70" t="e">
        <f t="shared" si="898"/>
        <v>#VALUE!</v>
      </c>
      <c r="DA1279" s="70" t="e">
        <f t="shared" si="899"/>
        <v>#VALUE!</v>
      </c>
      <c r="DB1279" s="70"/>
      <c r="DC1279" s="70"/>
      <c r="DD1279" s="70"/>
      <c r="DE1279" s="70"/>
      <c r="DF1279" s="70"/>
      <c r="DG1279" s="70"/>
      <c r="DH1279" s="70"/>
      <c r="DI1279" s="70"/>
      <c r="DJ1279" s="70"/>
      <c r="DK1279" s="70"/>
      <c r="DL1279" s="70"/>
      <c r="DM1279" s="70"/>
      <c r="DN1279" s="70"/>
      <c r="DO1279" s="70"/>
      <c r="DP1279" s="70"/>
      <c r="DQ1279" s="70"/>
      <c r="DR1279" s="70"/>
      <c r="DS1279" s="70"/>
      <c r="DT1279" s="70">
        <f t="shared" si="896"/>
        <v>0</v>
      </c>
      <c r="DU1279" s="70">
        <f t="shared" si="897"/>
        <v>0</v>
      </c>
      <c r="DV1279" s="70"/>
      <c r="DW1279" s="70"/>
      <c r="DX1279" s="70"/>
      <c r="DY1279" s="70"/>
      <c r="DZ1279" s="70"/>
      <c r="EA1279" s="70"/>
    </row>
    <row r="1280" spans="18:131" x14ac:dyDescent="0.25">
      <c r="R1280" s="70"/>
      <c r="S1280" s="70"/>
      <c r="T1280" s="99" t="s">
        <v>2698</v>
      </c>
      <c r="U1280" s="146" t="s">
        <v>2699</v>
      </c>
      <c r="V1280" s="70"/>
      <c r="W1280" s="70"/>
      <c r="X1280" s="70"/>
      <c r="Y1280" s="70"/>
      <c r="AG1280" s="135"/>
      <c r="AH1280" s="70"/>
      <c r="AI1280" s="99"/>
      <c r="AJ1280" s="70"/>
      <c r="AK1280" s="70"/>
      <c r="AL1280" s="70"/>
      <c r="AM1280" s="70"/>
      <c r="AN1280" s="70"/>
      <c r="AO1280" s="70"/>
      <c r="AP1280" s="70"/>
      <c r="AQ1280" s="70"/>
      <c r="AR1280" s="70"/>
      <c r="AS1280" s="70"/>
      <c r="AT1280" s="70"/>
      <c r="AU1280" s="70"/>
      <c r="AV1280" s="70"/>
      <c r="AW1280" s="70"/>
      <c r="AX1280" s="70"/>
      <c r="AY1280" s="70"/>
      <c r="AZ1280" s="70"/>
      <c r="BA1280" s="70"/>
      <c r="BB1280" s="70"/>
      <c r="BC1280" s="70"/>
      <c r="BD1280" s="70"/>
      <c r="BE1280" s="70" t="str">
        <f t="shared" si="895"/>
        <v/>
      </c>
      <c r="BF1280" s="70">
        <v>468</v>
      </c>
      <c r="BG1280" s="70"/>
      <c r="BH1280" s="70"/>
      <c r="BI1280" s="70"/>
      <c r="BJ1280" s="70"/>
      <c r="BK1280" s="70"/>
      <c r="BL1280" s="70"/>
      <c r="BM1280" s="70"/>
      <c r="BN1280" s="70"/>
      <c r="BO1280" s="70"/>
      <c r="BP1280" s="70"/>
      <c r="BQ1280" s="70"/>
      <c r="BR1280" s="70"/>
      <c r="BS1280" s="70"/>
      <c r="BT1280" s="70"/>
      <c r="BU1280" s="70"/>
      <c r="CT1280" s="70"/>
      <c r="CU1280" s="70">
        <f t="shared" si="893"/>
        <v>0</v>
      </c>
      <c r="CV1280" s="70">
        <f t="shared" si="894"/>
        <v>0</v>
      </c>
      <c r="CW1280" s="70"/>
      <c r="CX1280" s="70"/>
      <c r="CY1280" s="70"/>
      <c r="CZ1280" s="70" t="e">
        <f t="shared" si="898"/>
        <v>#VALUE!</v>
      </c>
      <c r="DA1280" s="70" t="e">
        <f t="shared" si="899"/>
        <v>#VALUE!</v>
      </c>
      <c r="DB1280" s="70"/>
      <c r="DC1280" s="70"/>
      <c r="DD1280" s="70"/>
      <c r="DE1280" s="70"/>
      <c r="DF1280" s="70"/>
      <c r="DG1280" s="70"/>
      <c r="DH1280" s="70"/>
      <c r="DI1280" s="70"/>
      <c r="DJ1280" s="70"/>
      <c r="DK1280" s="70"/>
      <c r="DL1280" s="70"/>
      <c r="DM1280" s="70"/>
      <c r="DN1280" s="70"/>
      <c r="DO1280" s="70"/>
      <c r="DP1280" s="70"/>
      <c r="DQ1280" s="70"/>
      <c r="DR1280" s="70"/>
      <c r="DS1280" s="70"/>
      <c r="DT1280" s="70">
        <f t="shared" si="896"/>
        <v>0</v>
      </c>
      <c r="DU1280" s="70">
        <f t="shared" si="897"/>
        <v>0</v>
      </c>
      <c r="DV1280" s="70"/>
      <c r="DW1280" s="70"/>
      <c r="DX1280" s="70"/>
      <c r="DY1280" s="70"/>
      <c r="DZ1280" s="70"/>
      <c r="EA1280" s="70"/>
    </row>
    <row r="1281" spans="18:131" x14ac:dyDescent="0.25">
      <c r="R1281" s="70"/>
      <c r="S1281" s="70"/>
      <c r="T1281" s="99" t="s">
        <v>2700</v>
      </c>
      <c r="U1281" s="146" t="s">
        <v>2701</v>
      </c>
      <c r="V1281" s="70"/>
      <c r="W1281" s="70"/>
      <c r="X1281" s="70"/>
      <c r="Y1281" s="70"/>
      <c r="AG1281" s="135"/>
      <c r="AH1281" s="70"/>
      <c r="AI1281" s="99"/>
      <c r="AJ1281" s="70"/>
      <c r="AK1281" s="70"/>
      <c r="AL1281" s="70"/>
      <c r="AM1281" s="70"/>
      <c r="AN1281" s="70"/>
      <c r="AO1281" s="70"/>
      <c r="AP1281" s="70"/>
      <c r="AQ1281" s="70"/>
      <c r="AR1281" s="70"/>
      <c r="AS1281" s="70"/>
      <c r="AT1281" s="70"/>
      <c r="AU1281" s="70"/>
      <c r="AV1281" s="70"/>
      <c r="AW1281" s="70"/>
      <c r="AX1281" s="70"/>
      <c r="AY1281" s="70"/>
      <c r="AZ1281" s="70"/>
      <c r="BA1281" s="70"/>
      <c r="BB1281" s="70"/>
      <c r="BC1281" s="70"/>
      <c r="BD1281" s="70"/>
      <c r="BE1281" s="70" t="str">
        <f t="shared" si="895"/>
        <v/>
      </c>
      <c r="BF1281" s="70">
        <v>469</v>
      </c>
      <c r="BG1281" s="70"/>
      <c r="BH1281" s="70"/>
      <c r="BI1281" s="70"/>
      <c r="BJ1281" s="70"/>
      <c r="BK1281" s="70"/>
      <c r="BL1281" s="70"/>
      <c r="BM1281" s="70"/>
      <c r="BN1281" s="70"/>
      <c r="BO1281" s="70"/>
      <c r="BP1281" s="70"/>
      <c r="BQ1281" s="70"/>
      <c r="BR1281" s="70"/>
      <c r="BS1281" s="70"/>
      <c r="BT1281" s="70"/>
      <c r="BU1281" s="70"/>
      <c r="CT1281" s="70"/>
      <c r="CU1281" s="70">
        <f t="shared" si="893"/>
        <v>0</v>
      </c>
      <c r="CV1281" s="70">
        <f t="shared" si="894"/>
        <v>0</v>
      </c>
      <c r="CW1281" s="70"/>
      <c r="CX1281" s="70"/>
      <c r="CY1281" s="70"/>
      <c r="CZ1281" s="70" t="e">
        <f t="shared" si="898"/>
        <v>#VALUE!</v>
      </c>
      <c r="DA1281" s="70" t="e">
        <f t="shared" si="899"/>
        <v>#VALUE!</v>
      </c>
      <c r="DB1281" s="70"/>
      <c r="DC1281" s="70"/>
      <c r="DD1281" s="70"/>
      <c r="DE1281" s="70"/>
      <c r="DF1281" s="70"/>
      <c r="DG1281" s="70"/>
      <c r="DH1281" s="70"/>
      <c r="DI1281" s="70"/>
      <c r="DJ1281" s="70"/>
      <c r="DK1281" s="70"/>
      <c r="DL1281" s="70"/>
      <c r="DM1281" s="70"/>
      <c r="DN1281" s="70"/>
      <c r="DO1281" s="70"/>
      <c r="DP1281" s="70"/>
      <c r="DQ1281" s="70"/>
      <c r="DR1281" s="70"/>
      <c r="DS1281" s="70"/>
      <c r="DT1281" s="70">
        <f t="shared" si="896"/>
        <v>0</v>
      </c>
      <c r="DU1281" s="70">
        <f t="shared" si="897"/>
        <v>0</v>
      </c>
      <c r="DV1281" s="70"/>
      <c r="DW1281" s="70"/>
      <c r="DX1281" s="70"/>
      <c r="DY1281" s="70"/>
      <c r="DZ1281" s="70"/>
      <c r="EA1281" s="70"/>
    </row>
    <row r="1282" spans="18:131" x14ac:dyDescent="0.25">
      <c r="R1282" s="70"/>
      <c r="S1282" s="70"/>
      <c r="T1282" s="99" t="s">
        <v>2702</v>
      </c>
      <c r="U1282" s="146" t="s">
        <v>2703</v>
      </c>
      <c r="V1282" s="70"/>
      <c r="W1282" s="70"/>
      <c r="X1282" s="70"/>
      <c r="Y1282" s="70"/>
      <c r="AG1282" s="135"/>
      <c r="AH1282" s="70"/>
      <c r="AI1282" s="99"/>
      <c r="AJ1282" s="70"/>
      <c r="AK1282" s="70"/>
      <c r="AL1282" s="70"/>
      <c r="AM1282" s="70"/>
      <c r="AN1282" s="70"/>
      <c r="AO1282" s="70"/>
      <c r="AP1282" s="70"/>
      <c r="AQ1282" s="70"/>
      <c r="AR1282" s="70"/>
      <c r="AS1282" s="70"/>
      <c r="AT1282" s="70"/>
      <c r="AU1282" s="70"/>
      <c r="AV1282" s="70"/>
      <c r="AW1282" s="70"/>
      <c r="AX1282" s="70"/>
      <c r="AY1282" s="70"/>
      <c r="AZ1282" s="70"/>
      <c r="BA1282" s="70"/>
      <c r="BB1282" s="70"/>
      <c r="BC1282" s="70"/>
      <c r="BD1282" s="70"/>
      <c r="BE1282" s="70" t="str">
        <f t="shared" si="895"/>
        <v/>
      </c>
      <c r="BF1282" s="70">
        <v>470</v>
      </c>
      <c r="BG1282" s="70"/>
      <c r="BH1282" s="70"/>
      <c r="BI1282" s="70"/>
      <c r="BJ1282" s="70"/>
      <c r="BK1282" s="70"/>
      <c r="BL1282" s="70"/>
      <c r="BM1282" s="70"/>
      <c r="BN1282" s="70"/>
      <c r="BO1282" s="70"/>
      <c r="BP1282" s="70"/>
      <c r="BQ1282" s="70"/>
      <c r="BR1282" s="70"/>
      <c r="BS1282" s="70"/>
      <c r="BT1282" s="70"/>
      <c r="BU1282" s="70"/>
      <c r="CT1282" s="70"/>
      <c r="CU1282" s="70">
        <f t="shared" si="893"/>
        <v>0</v>
      </c>
      <c r="CV1282" s="70">
        <f t="shared" si="894"/>
        <v>0</v>
      </c>
      <c r="CW1282" s="70"/>
      <c r="CX1282" s="70"/>
      <c r="CY1282" s="70"/>
      <c r="CZ1282" s="70" t="e">
        <f t="shared" si="898"/>
        <v>#VALUE!</v>
      </c>
      <c r="DA1282" s="70" t="e">
        <f t="shared" si="899"/>
        <v>#VALUE!</v>
      </c>
      <c r="DB1282" s="70"/>
      <c r="DC1282" s="70"/>
      <c r="DD1282" s="70"/>
      <c r="DE1282" s="70"/>
      <c r="DF1282" s="70"/>
      <c r="DG1282" s="70"/>
      <c r="DH1282" s="70"/>
      <c r="DI1282" s="70"/>
      <c r="DJ1282" s="70"/>
      <c r="DK1282" s="70"/>
      <c r="DL1282" s="70"/>
      <c r="DM1282" s="70"/>
      <c r="DN1282" s="70"/>
      <c r="DO1282" s="70"/>
      <c r="DP1282" s="70"/>
      <c r="DQ1282" s="70"/>
      <c r="DR1282" s="70"/>
      <c r="DS1282" s="70"/>
      <c r="DT1282" s="70">
        <f t="shared" si="896"/>
        <v>0</v>
      </c>
      <c r="DU1282" s="70">
        <f t="shared" si="897"/>
        <v>0</v>
      </c>
      <c r="DV1282" s="70"/>
      <c r="DW1282" s="70"/>
      <c r="DX1282" s="70"/>
      <c r="DY1282" s="70"/>
      <c r="DZ1282" s="70"/>
      <c r="EA1282" s="70"/>
    </row>
    <row r="1283" spans="18:131" x14ac:dyDescent="0.25">
      <c r="R1283" s="70"/>
      <c r="S1283" s="70"/>
      <c r="T1283" s="99" t="s">
        <v>2704</v>
      </c>
      <c r="U1283" s="146" t="s">
        <v>2705</v>
      </c>
      <c r="V1283" s="70"/>
      <c r="W1283" s="70"/>
      <c r="X1283" s="70"/>
      <c r="Y1283" s="70"/>
      <c r="AG1283" s="135"/>
      <c r="AH1283" s="70"/>
      <c r="AI1283" s="99"/>
      <c r="AJ1283" s="70"/>
      <c r="AK1283" s="70"/>
      <c r="AL1283" s="70"/>
      <c r="AM1283" s="70"/>
      <c r="AN1283" s="70"/>
      <c r="AO1283" s="70"/>
      <c r="AP1283" s="70"/>
      <c r="AQ1283" s="70"/>
      <c r="AR1283" s="70"/>
      <c r="AS1283" s="70"/>
      <c r="AT1283" s="70"/>
      <c r="AU1283" s="70"/>
      <c r="AV1283" s="70"/>
      <c r="AW1283" s="70"/>
      <c r="AX1283" s="70"/>
      <c r="AY1283" s="70"/>
      <c r="AZ1283" s="70"/>
      <c r="BA1283" s="70"/>
      <c r="BB1283" s="70"/>
      <c r="BC1283" s="70"/>
      <c r="BD1283" s="70"/>
      <c r="BE1283" s="70" t="str">
        <f t="shared" si="895"/>
        <v/>
      </c>
      <c r="BF1283" s="70">
        <v>471</v>
      </c>
      <c r="BG1283" s="70"/>
      <c r="BH1283" s="70"/>
      <c r="BI1283" s="70"/>
      <c r="BJ1283" s="70"/>
      <c r="BK1283" s="70"/>
      <c r="BL1283" s="70"/>
      <c r="BM1283" s="70"/>
      <c r="BN1283" s="70"/>
      <c r="BO1283" s="70"/>
      <c r="BP1283" s="70"/>
      <c r="BQ1283" s="70"/>
      <c r="BR1283" s="70"/>
      <c r="BS1283" s="70"/>
      <c r="BT1283" s="70"/>
      <c r="BU1283" s="70"/>
      <c r="CT1283" s="70"/>
      <c r="CU1283" s="70">
        <f t="shared" si="893"/>
        <v>0</v>
      </c>
      <c r="CV1283" s="70">
        <f t="shared" si="894"/>
        <v>0</v>
      </c>
      <c r="CW1283" s="70"/>
      <c r="CX1283" s="70"/>
      <c r="CY1283" s="70"/>
      <c r="CZ1283" s="70" t="e">
        <f t="shared" si="898"/>
        <v>#VALUE!</v>
      </c>
      <c r="DA1283" s="70" t="e">
        <f t="shared" si="899"/>
        <v>#VALUE!</v>
      </c>
      <c r="DB1283" s="70"/>
      <c r="DC1283" s="70"/>
      <c r="DD1283" s="70"/>
      <c r="DE1283" s="70"/>
      <c r="DF1283" s="70"/>
      <c r="DG1283" s="70"/>
      <c r="DH1283" s="70"/>
      <c r="DI1283" s="70"/>
      <c r="DJ1283" s="70"/>
      <c r="DK1283" s="70"/>
      <c r="DL1283" s="70"/>
      <c r="DM1283" s="70"/>
      <c r="DN1283" s="70"/>
      <c r="DO1283" s="70"/>
      <c r="DP1283" s="70"/>
      <c r="DQ1283" s="70"/>
      <c r="DR1283" s="70"/>
      <c r="DS1283" s="70"/>
      <c r="DT1283" s="70">
        <f t="shared" si="896"/>
        <v>0</v>
      </c>
      <c r="DU1283" s="70">
        <f t="shared" si="897"/>
        <v>0</v>
      </c>
      <c r="DV1283" s="70"/>
      <c r="DW1283" s="70"/>
      <c r="DX1283" s="70"/>
      <c r="DY1283" s="70"/>
      <c r="DZ1283" s="70"/>
      <c r="EA1283" s="70"/>
    </row>
    <row r="1284" spans="18:131" x14ac:dyDescent="0.25">
      <c r="R1284" s="70"/>
      <c r="S1284" s="70"/>
      <c r="T1284" s="99" t="s">
        <v>2706</v>
      </c>
      <c r="U1284" s="146" t="s">
        <v>2707</v>
      </c>
      <c r="V1284" s="70"/>
      <c r="W1284" s="70"/>
      <c r="X1284" s="70"/>
      <c r="Y1284" s="70"/>
      <c r="AG1284" s="135"/>
      <c r="AH1284" s="70"/>
      <c r="AI1284" s="99"/>
      <c r="AJ1284" s="70"/>
      <c r="AK1284" s="70"/>
      <c r="AL1284" s="70"/>
      <c r="AM1284" s="70"/>
      <c r="AN1284" s="70"/>
      <c r="AO1284" s="70"/>
      <c r="AP1284" s="70"/>
      <c r="AQ1284" s="70"/>
      <c r="AR1284" s="70"/>
      <c r="AS1284" s="70"/>
      <c r="AT1284" s="70"/>
      <c r="AU1284" s="70"/>
      <c r="AV1284" s="70"/>
      <c r="AW1284" s="70"/>
      <c r="AX1284" s="70"/>
      <c r="AY1284" s="70"/>
      <c r="AZ1284" s="70"/>
      <c r="BA1284" s="70"/>
      <c r="BB1284" s="70"/>
      <c r="BC1284" s="70"/>
      <c r="BD1284" s="70"/>
      <c r="BE1284" s="70" t="str">
        <f t="shared" si="895"/>
        <v/>
      </c>
      <c r="BF1284" s="70">
        <v>472</v>
      </c>
      <c r="BG1284" s="70"/>
      <c r="BH1284" s="70"/>
      <c r="BI1284" s="70"/>
      <c r="BJ1284" s="70"/>
      <c r="BK1284" s="70"/>
      <c r="BL1284" s="70"/>
      <c r="BM1284" s="70"/>
      <c r="BN1284" s="70"/>
      <c r="BO1284" s="70"/>
      <c r="BP1284" s="70"/>
      <c r="BQ1284" s="70"/>
      <c r="BR1284" s="70"/>
      <c r="BS1284" s="70"/>
      <c r="BT1284" s="70"/>
      <c r="BU1284" s="70"/>
      <c r="CT1284" s="70"/>
      <c r="CU1284" s="70">
        <f t="shared" si="893"/>
        <v>0</v>
      </c>
      <c r="CV1284" s="70">
        <f t="shared" si="894"/>
        <v>0</v>
      </c>
      <c r="CW1284" s="70"/>
      <c r="CX1284" s="70"/>
      <c r="CY1284" s="70"/>
      <c r="CZ1284" s="70" t="e">
        <f t="shared" si="898"/>
        <v>#VALUE!</v>
      </c>
      <c r="DA1284" s="70" t="e">
        <f t="shared" si="899"/>
        <v>#VALUE!</v>
      </c>
      <c r="DB1284" s="70"/>
      <c r="DC1284" s="70"/>
      <c r="DD1284" s="70"/>
      <c r="DE1284" s="70"/>
      <c r="DF1284" s="70"/>
      <c r="DG1284" s="70"/>
      <c r="DH1284" s="70"/>
      <c r="DI1284" s="70"/>
      <c r="DJ1284" s="70"/>
      <c r="DK1284" s="70"/>
      <c r="DL1284" s="70"/>
      <c r="DM1284" s="70"/>
      <c r="DN1284" s="70"/>
      <c r="DO1284" s="70"/>
      <c r="DP1284" s="70"/>
      <c r="DQ1284" s="70"/>
      <c r="DR1284" s="70"/>
      <c r="DS1284" s="70"/>
      <c r="DT1284" s="70">
        <f t="shared" si="896"/>
        <v>0</v>
      </c>
      <c r="DU1284" s="70">
        <f t="shared" si="897"/>
        <v>0</v>
      </c>
      <c r="DV1284" s="70"/>
      <c r="DW1284" s="70"/>
      <c r="DX1284" s="70"/>
      <c r="DY1284" s="70"/>
      <c r="DZ1284" s="70"/>
      <c r="EA1284" s="70"/>
    </row>
    <row r="1285" spans="18:131" x14ac:dyDescent="0.25">
      <c r="R1285" s="70"/>
      <c r="S1285" s="70"/>
      <c r="T1285" s="99" t="s">
        <v>2708</v>
      </c>
      <c r="U1285" s="146" t="s">
        <v>2709</v>
      </c>
      <c r="V1285" s="70"/>
      <c r="W1285" s="70"/>
      <c r="X1285" s="70"/>
      <c r="Y1285" s="70"/>
      <c r="AG1285" s="135"/>
      <c r="AH1285" s="70"/>
      <c r="AI1285" s="99"/>
      <c r="AJ1285" s="70"/>
      <c r="AK1285" s="70"/>
      <c r="AL1285" s="70"/>
      <c r="AM1285" s="70"/>
      <c r="AN1285" s="70"/>
      <c r="AO1285" s="70"/>
      <c r="AP1285" s="70"/>
      <c r="AQ1285" s="70"/>
      <c r="AR1285" s="70"/>
      <c r="AS1285" s="70"/>
      <c r="AT1285" s="70"/>
      <c r="AU1285" s="70"/>
      <c r="AV1285" s="70"/>
      <c r="AW1285" s="70"/>
      <c r="AX1285" s="70"/>
      <c r="AY1285" s="70"/>
      <c r="AZ1285" s="70"/>
      <c r="BA1285" s="70"/>
      <c r="BB1285" s="70"/>
      <c r="BC1285" s="70"/>
      <c r="BD1285" s="70"/>
      <c r="BE1285" s="70" t="str">
        <f t="shared" si="895"/>
        <v/>
      </c>
      <c r="BF1285" s="70">
        <v>473</v>
      </c>
      <c r="BG1285" s="70"/>
      <c r="BH1285" s="70"/>
      <c r="BI1285" s="70"/>
      <c r="BJ1285" s="70"/>
      <c r="BK1285" s="70"/>
      <c r="BL1285" s="70"/>
      <c r="BM1285" s="70"/>
      <c r="BN1285" s="70"/>
      <c r="BO1285" s="70"/>
      <c r="BP1285" s="70"/>
      <c r="BQ1285" s="70"/>
      <c r="BR1285" s="70"/>
      <c r="BS1285" s="70"/>
      <c r="BT1285" s="70"/>
      <c r="BU1285" s="70"/>
      <c r="CT1285" s="70"/>
      <c r="CU1285" s="70">
        <f t="shared" si="893"/>
        <v>0</v>
      </c>
      <c r="CV1285" s="70">
        <f t="shared" si="894"/>
        <v>0</v>
      </c>
      <c r="CW1285" s="70"/>
      <c r="CX1285" s="70"/>
      <c r="CY1285" s="70"/>
      <c r="CZ1285" s="70" t="e">
        <f t="shared" si="898"/>
        <v>#VALUE!</v>
      </c>
      <c r="DA1285" s="70" t="e">
        <f t="shared" si="899"/>
        <v>#VALUE!</v>
      </c>
      <c r="DB1285" s="70"/>
      <c r="DC1285" s="70"/>
      <c r="DD1285" s="70"/>
      <c r="DE1285" s="70"/>
      <c r="DF1285" s="70"/>
      <c r="DG1285" s="70"/>
      <c r="DH1285" s="70"/>
      <c r="DI1285" s="70"/>
      <c r="DJ1285" s="70"/>
      <c r="DK1285" s="70"/>
      <c r="DL1285" s="70"/>
      <c r="DM1285" s="70"/>
      <c r="DN1285" s="70"/>
      <c r="DO1285" s="70"/>
      <c r="DP1285" s="70"/>
      <c r="DQ1285" s="70"/>
      <c r="DR1285" s="70"/>
      <c r="DS1285" s="70"/>
      <c r="DT1285" s="70">
        <f t="shared" si="896"/>
        <v>0</v>
      </c>
      <c r="DU1285" s="70">
        <f t="shared" si="897"/>
        <v>0</v>
      </c>
      <c r="DV1285" s="70"/>
      <c r="DW1285" s="70"/>
      <c r="DX1285" s="70"/>
      <c r="DY1285" s="70"/>
      <c r="DZ1285" s="70"/>
      <c r="EA1285" s="70"/>
    </row>
    <row r="1286" spans="18:131" x14ac:dyDescent="0.25">
      <c r="R1286" s="70"/>
      <c r="S1286" s="70"/>
      <c r="T1286" s="99" t="s">
        <v>2710</v>
      </c>
      <c r="U1286" s="146" t="s">
        <v>278</v>
      </c>
      <c r="V1286" s="70"/>
      <c r="W1286" s="70"/>
      <c r="X1286" s="70"/>
      <c r="Y1286" s="70"/>
      <c r="AG1286" s="135"/>
      <c r="AH1286" s="70"/>
      <c r="AI1286" s="99"/>
      <c r="AJ1286" s="70"/>
      <c r="AK1286" s="70"/>
      <c r="AL1286" s="70"/>
      <c r="AM1286" s="70"/>
      <c r="AN1286" s="70"/>
      <c r="AO1286" s="70"/>
      <c r="AP1286" s="70"/>
      <c r="AQ1286" s="70"/>
      <c r="AR1286" s="70"/>
      <c r="AS1286" s="70"/>
      <c r="AT1286" s="70"/>
      <c r="AU1286" s="70"/>
      <c r="AV1286" s="70"/>
      <c r="AW1286" s="70"/>
      <c r="AX1286" s="70"/>
      <c r="AY1286" s="70"/>
      <c r="AZ1286" s="70"/>
      <c r="BA1286" s="70"/>
      <c r="BB1286" s="70"/>
      <c r="BC1286" s="70"/>
      <c r="BD1286" s="70"/>
      <c r="BE1286" s="70" t="str">
        <f t="shared" si="895"/>
        <v/>
      </c>
      <c r="BF1286" s="70">
        <v>474</v>
      </c>
      <c r="BG1286" s="70"/>
      <c r="BH1286" s="70"/>
      <c r="BI1286" s="70"/>
      <c r="BJ1286" s="70"/>
      <c r="BK1286" s="70"/>
      <c r="BL1286" s="70"/>
      <c r="BM1286" s="70"/>
      <c r="BN1286" s="70"/>
      <c r="BO1286" s="70"/>
      <c r="BP1286" s="70"/>
      <c r="BQ1286" s="70"/>
      <c r="BR1286" s="70"/>
      <c r="BS1286" s="70"/>
      <c r="BT1286" s="70"/>
      <c r="BU1286" s="70"/>
      <c r="CT1286" s="70"/>
      <c r="CU1286" s="70">
        <f t="shared" si="893"/>
        <v>0</v>
      </c>
      <c r="CV1286" s="70">
        <f t="shared" si="894"/>
        <v>0</v>
      </c>
      <c r="CW1286" s="70"/>
      <c r="CX1286" s="70"/>
      <c r="CY1286" s="70"/>
      <c r="CZ1286" s="70" t="e">
        <f t="shared" si="898"/>
        <v>#VALUE!</v>
      </c>
      <c r="DA1286" s="70" t="e">
        <f t="shared" si="899"/>
        <v>#VALUE!</v>
      </c>
      <c r="DB1286" s="70"/>
      <c r="DC1286" s="70"/>
      <c r="DD1286" s="70"/>
      <c r="DE1286" s="70"/>
      <c r="DF1286" s="70"/>
      <c r="DG1286" s="70"/>
      <c r="DH1286" s="70"/>
      <c r="DI1286" s="70"/>
      <c r="DJ1286" s="70"/>
      <c r="DK1286" s="70"/>
      <c r="DL1286" s="70"/>
      <c r="DM1286" s="70"/>
      <c r="DN1286" s="70"/>
      <c r="DO1286" s="70"/>
      <c r="DP1286" s="70"/>
      <c r="DQ1286" s="70"/>
      <c r="DR1286" s="70"/>
      <c r="DS1286" s="70"/>
      <c r="DT1286" s="70">
        <f t="shared" si="896"/>
        <v>0</v>
      </c>
      <c r="DU1286" s="70">
        <f t="shared" si="897"/>
        <v>0</v>
      </c>
      <c r="DV1286" s="70"/>
      <c r="DW1286" s="70"/>
      <c r="DX1286" s="70"/>
      <c r="DY1286" s="70"/>
      <c r="DZ1286" s="70"/>
      <c r="EA1286" s="70"/>
    </row>
    <row r="1287" spans="18:131" x14ac:dyDescent="0.25">
      <c r="R1287" s="70"/>
      <c r="S1287" s="70"/>
      <c r="T1287" s="99" t="s">
        <v>2711</v>
      </c>
      <c r="U1287" s="146" t="s">
        <v>2712</v>
      </c>
      <c r="V1287" s="70"/>
      <c r="W1287" s="70"/>
      <c r="X1287" s="70"/>
      <c r="Y1287" s="70"/>
      <c r="AG1287" s="135"/>
      <c r="AH1287" s="70"/>
      <c r="AI1287" s="99"/>
      <c r="AJ1287" s="70"/>
      <c r="AK1287" s="70"/>
      <c r="AL1287" s="70"/>
      <c r="AM1287" s="70"/>
      <c r="AN1287" s="70"/>
      <c r="AO1287" s="70"/>
      <c r="AP1287" s="70"/>
      <c r="AQ1287" s="70"/>
      <c r="AR1287" s="70"/>
      <c r="AS1287" s="70"/>
      <c r="AT1287" s="70"/>
      <c r="AU1287" s="70"/>
      <c r="AV1287" s="70"/>
      <c r="AW1287" s="70"/>
      <c r="AX1287" s="70"/>
      <c r="AY1287" s="70"/>
      <c r="AZ1287" s="70"/>
      <c r="BA1287" s="70"/>
      <c r="BB1287" s="70"/>
      <c r="BC1287" s="70"/>
      <c r="BD1287" s="70"/>
      <c r="BE1287" s="70" t="str">
        <f t="shared" si="895"/>
        <v/>
      </c>
      <c r="BF1287" s="70">
        <v>475</v>
      </c>
      <c r="BG1287" s="70"/>
      <c r="BH1287" s="70"/>
      <c r="BI1287" s="70"/>
      <c r="BJ1287" s="70"/>
      <c r="BK1287" s="70"/>
      <c r="BL1287" s="70"/>
      <c r="BM1287" s="70"/>
      <c r="BN1287" s="70"/>
      <c r="BO1287" s="70"/>
      <c r="BP1287" s="70"/>
      <c r="BQ1287" s="70"/>
      <c r="BR1287" s="70"/>
      <c r="BS1287" s="70"/>
      <c r="BT1287" s="70"/>
      <c r="BU1287" s="70"/>
      <c r="CT1287" s="70"/>
      <c r="CU1287" s="70">
        <f t="shared" si="893"/>
        <v>0</v>
      </c>
      <c r="CV1287" s="70">
        <f t="shared" si="894"/>
        <v>0</v>
      </c>
      <c r="CW1287" s="70"/>
      <c r="CX1287" s="70"/>
      <c r="CY1287" s="70"/>
      <c r="CZ1287" s="70" t="e">
        <f t="shared" si="898"/>
        <v>#VALUE!</v>
      </c>
      <c r="DA1287" s="70" t="e">
        <f t="shared" si="899"/>
        <v>#VALUE!</v>
      </c>
      <c r="DB1287" s="70"/>
      <c r="DC1287" s="70"/>
      <c r="DD1287" s="70"/>
      <c r="DE1287" s="70"/>
      <c r="DF1287" s="70"/>
      <c r="DG1287" s="70"/>
      <c r="DH1287" s="70"/>
      <c r="DI1287" s="70"/>
      <c r="DJ1287" s="70"/>
      <c r="DK1287" s="70"/>
      <c r="DL1287" s="70"/>
      <c r="DM1287" s="70"/>
      <c r="DN1287" s="70"/>
      <c r="DO1287" s="70"/>
      <c r="DP1287" s="70"/>
      <c r="DQ1287" s="70"/>
      <c r="DR1287" s="70"/>
      <c r="DS1287" s="70"/>
      <c r="DT1287" s="70">
        <f t="shared" si="896"/>
        <v>0</v>
      </c>
      <c r="DU1287" s="70">
        <f t="shared" si="897"/>
        <v>0</v>
      </c>
      <c r="DV1287" s="70"/>
      <c r="DW1287" s="70"/>
      <c r="DX1287" s="70"/>
      <c r="DY1287" s="70"/>
      <c r="DZ1287" s="70"/>
      <c r="EA1287" s="70"/>
    </row>
    <row r="1288" spans="18:131" x14ac:dyDescent="0.25">
      <c r="R1288" s="70"/>
      <c r="S1288" s="70"/>
      <c r="T1288" s="99" t="s">
        <v>2713</v>
      </c>
      <c r="U1288" s="146" t="s">
        <v>2714</v>
      </c>
      <c r="V1288" s="70"/>
      <c r="W1288" s="70"/>
      <c r="X1288" s="70"/>
      <c r="Y1288" s="70"/>
      <c r="AG1288" s="135"/>
      <c r="AH1288" s="70"/>
      <c r="AI1288" s="99"/>
      <c r="AJ1288" s="70"/>
      <c r="AK1288" s="70"/>
      <c r="AL1288" s="70"/>
      <c r="AM1288" s="70"/>
      <c r="AN1288" s="70"/>
      <c r="AO1288" s="70"/>
      <c r="AP1288" s="70"/>
      <c r="AQ1288" s="70"/>
      <c r="AR1288" s="70"/>
      <c r="AS1288" s="70"/>
      <c r="AT1288" s="70"/>
      <c r="AU1288" s="70"/>
      <c r="AV1288" s="70"/>
      <c r="AW1288" s="70"/>
      <c r="AX1288" s="70"/>
      <c r="AY1288" s="70"/>
      <c r="AZ1288" s="70"/>
      <c r="BA1288" s="70"/>
      <c r="BB1288" s="70"/>
      <c r="BC1288" s="70"/>
      <c r="BD1288" s="70"/>
      <c r="BE1288" s="70" t="str">
        <f t="shared" si="895"/>
        <v/>
      </c>
      <c r="BF1288" s="70">
        <v>476</v>
      </c>
      <c r="BG1288" s="70"/>
      <c r="BH1288" s="70"/>
      <c r="BI1288" s="70"/>
      <c r="BJ1288" s="70"/>
      <c r="BK1288" s="70"/>
      <c r="BL1288" s="70"/>
      <c r="BM1288" s="70"/>
      <c r="BN1288" s="70"/>
      <c r="BO1288" s="70"/>
      <c r="BP1288" s="70"/>
      <c r="BQ1288" s="70"/>
      <c r="BR1288" s="70"/>
      <c r="BS1288" s="70"/>
      <c r="BT1288" s="70"/>
      <c r="BU1288" s="70"/>
      <c r="CT1288" s="70"/>
      <c r="CU1288" s="70">
        <f t="shared" si="893"/>
        <v>0</v>
      </c>
      <c r="CV1288" s="70">
        <f t="shared" si="894"/>
        <v>0</v>
      </c>
      <c r="CW1288" s="70"/>
      <c r="CX1288" s="70"/>
      <c r="CY1288" s="70"/>
      <c r="CZ1288" s="70" t="e">
        <f t="shared" si="898"/>
        <v>#VALUE!</v>
      </c>
      <c r="DA1288" s="70" t="e">
        <f t="shared" si="899"/>
        <v>#VALUE!</v>
      </c>
      <c r="DB1288" s="70"/>
      <c r="DC1288" s="70"/>
      <c r="DD1288" s="70"/>
      <c r="DE1288" s="70"/>
      <c r="DF1288" s="70"/>
      <c r="DG1288" s="70"/>
      <c r="DH1288" s="70"/>
      <c r="DI1288" s="70"/>
      <c r="DJ1288" s="70"/>
      <c r="DK1288" s="70"/>
      <c r="DL1288" s="70"/>
      <c r="DM1288" s="70"/>
      <c r="DN1288" s="70"/>
      <c r="DO1288" s="70"/>
      <c r="DP1288" s="70"/>
      <c r="DQ1288" s="70"/>
      <c r="DR1288" s="70"/>
      <c r="DS1288" s="70"/>
      <c r="DT1288" s="70">
        <f t="shared" si="896"/>
        <v>0</v>
      </c>
      <c r="DU1288" s="70">
        <f t="shared" si="897"/>
        <v>0</v>
      </c>
      <c r="DV1288" s="70"/>
      <c r="DW1288" s="70"/>
      <c r="DX1288" s="70"/>
      <c r="DY1288" s="70"/>
      <c r="DZ1288" s="70"/>
      <c r="EA1288" s="70"/>
    </row>
    <row r="1289" spans="18:131" x14ac:dyDescent="0.25">
      <c r="R1289" s="70"/>
      <c r="S1289" s="70"/>
      <c r="T1289" s="99" t="s">
        <v>2715</v>
      </c>
      <c r="U1289" s="146" t="s">
        <v>2716</v>
      </c>
      <c r="V1289" s="70"/>
      <c r="W1289" s="70"/>
      <c r="X1289" s="70"/>
      <c r="Y1289" s="70"/>
      <c r="AG1289" s="135"/>
      <c r="AH1289" s="70"/>
      <c r="AI1289" s="99"/>
      <c r="AJ1289" s="70"/>
      <c r="AK1289" s="70"/>
      <c r="AL1289" s="70"/>
      <c r="AM1289" s="70"/>
      <c r="AN1289" s="70"/>
      <c r="AO1289" s="70"/>
      <c r="AP1289" s="70"/>
      <c r="AQ1289" s="70"/>
      <c r="AR1289" s="70"/>
      <c r="AS1289" s="70"/>
      <c r="AT1289" s="70"/>
      <c r="AU1289" s="70"/>
      <c r="AV1289" s="70"/>
      <c r="AW1289" s="70"/>
      <c r="AX1289" s="70"/>
      <c r="AY1289" s="70"/>
      <c r="AZ1289" s="70"/>
      <c r="BA1289" s="70"/>
      <c r="BB1289" s="70"/>
      <c r="BC1289" s="70"/>
      <c r="BD1289" s="70"/>
      <c r="BE1289" s="70" t="str">
        <f t="shared" si="895"/>
        <v/>
      </c>
      <c r="BF1289" s="70">
        <v>477</v>
      </c>
      <c r="BG1289" s="70"/>
      <c r="BH1289" s="70"/>
      <c r="BI1289" s="70"/>
      <c r="BJ1289" s="70"/>
      <c r="BK1289" s="70"/>
      <c r="BL1289" s="70"/>
      <c r="BM1289" s="70"/>
      <c r="BN1289" s="70"/>
      <c r="BO1289" s="70"/>
      <c r="BP1289" s="70"/>
      <c r="BQ1289" s="70"/>
      <c r="BR1289" s="70"/>
      <c r="BS1289" s="70"/>
      <c r="BT1289" s="70"/>
      <c r="BU1289" s="70"/>
      <c r="CT1289" s="70"/>
      <c r="CU1289" s="70">
        <f t="shared" si="893"/>
        <v>0</v>
      </c>
      <c r="CV1289" s="70">
        <f t="shared" si="894"/>
        <v>0</v>
      </c>
      <c r="CW1289" s="70"/>
      <c r="CX1289" s="70"/>
      <c r="CY1289" s="70"/>
      <c r="CZ1289" s="70" t="e">
        <f t="shared" si="898"/>
        <v>#VALUE!</v>
      </c>
      <c r="DA1289" s="70" t="e">
        <f t="shared" si="899"/>
        <v>#VALUE!</v>
      </c>
      <c r="DB1289" s="70"/>
      <c r="DC1289" s="70"/>
      <c r="DD1289" s="70"/>
      <c r="DE1289" s="70"/>
      <c r="DF1289" s="70"/>
      <c r="DG1289" s="70"/>
      <c r="DH1289" s="70"/>
      <c r="DI1289" s="70"/>
      <c r="DJ1289" s="70"/>
      <c r="DK1289" s="70"/>
      <c r="DL1289" s="70"/>
      <c r="DM1289" s="70"/>
      <c r="DN1289" s="70"/>
      <c r="DO1289" s="70"/>
      <c r="DP1289" s="70"/>
      <c r="DQ1289" s="70"/>
      <c r="DR1289" s="70"/>
      <c r="DS1289" s="70"/>
      <c r="DT1289" s="70">
        <f t="shared" si="896"/>
        <v>0</v>
      </c>
      <c r="DU1289" s="70">
        <f t="shared" si="897"/>
        <v>0</v>
      </c>
      <c r="DV1289" s="70"/>
      <c r="DW1289" s="70"/>
      <c r="DX1289" s="70"/>
      <c r="DY1289" s="70"/>
      <c r="DZ1289" s="70"/>
      <c r="EA1289" s="70"/>
    </row>
    <row r="1290" spans="18:131" x14ac:dyDescent="0.25">
      <c r="R1290" s="70"/>
      <c r="S1290" s="70"/>
      <c r="T1290" s="99" t="s">
        <v>2717</v>
      </c>
      <c r="U1290" s="146" t="s">
        <v>2718</v>
      </c>
      <c r="V1290" s="70"/>
      <c r="W1290" s="70"/>
      <c r="X1290" s="70"/>
      <c r="Y1290" s="70"/>
      <c r="AG1290" s="135"/>
      <c r="AH1290" s="70"/>
      <c r="AI1290" s="99"/>
      <c r="AJ1290" s="70"/>
      <c r="AK1290" s="70"/>
      <c r="AL1290" s="70"/>
      <c r="AM1290" s="70"/>
      <c r="AN1290" s="70"/>
      <c r="AO1290" s="70"/>
      <c r="AP1290" s="70"/>
      <c r="AQ1290" s="70"/>
      <c r="AR1290" s="70"/>
      <c r="AS1290" s="70"/>
      <c r="AT1290" s="70"/>
      <c r="AU1290" s="70"/>
      <c r="AV1290" s="70"/>
      <c r="AW1290" s="70"/>
      <c r="AX1290" s="70"/>
      <c r="AY1290" s="70"/>
      <c r="AZ1290" s="70"/>
      <c r="BA1290" s="70"/>
      <c r="BB1290" s="70"/>
      <c r="BC1290" s="70"/>
      <c r="BD1290" s="70"/>
      <c r="BE1290" s="70" t="str">
        <f t="shared" si="895"/>
        <v/>
      </c>
      <c r="BF1290" s="70">
        <v>478</v>
      </c>
      <c r="BG1290" s="70"/>
      <c r="BH1290" s="70"/>
      <c r="BI1290" s="70"/>
      <c r="BJ1290" s="70"/>
      <c r="BK1290" s="70"/>
      <c r="BL1290" s="70"/>
      <c r="BM1290" s="70"/>
      <c r="BN1290" s="70"/>
      <c r="BO1290" s="70"/>
      <c r="BP1290" s="70"/>
      <c r="BQ1290" s="70"/>
      <c r="BR1290" s="70"/>
      <c r="BS1290" s="70"/>
      <c r="BT1290" s="70"/>
      <c r="BU1290" s="70"/>
      <c r="CT1290" s="70"/>
      <c r="CU1290" s="70">
        <f t="shared" si="893"/>
        <v>0</v>
      </c>
      <c r="CV1290" s="70">
        <f t="shared" si="894"/>
        <v>0</v>
      </c>
      <c r="CW1290" s="70"/>
      <c r="CX1290" s="70"/>
      <c r="CY1290" s="70"/>
      <c r="CZ1290" s="70" t="e">
        <f t="shared" si="898"/>
        <v>#VALUE!</v>
      </c>
      <c r="DA1290" s="70" t="e">
        <f t="shared" si="899"/>
        <v>#VALUE!</v>
      </c>
      <c r="DB1290" s="70"/>
      <c r="DC1290" s="70"/>
      <c r="DD1290" s="70"/>
      <c r="DE1290" s="70"/>
      <c r="DF1290" s="70"/>
      <c r="DG1290" s="70"/>
      <c r="DH1290" s="70"/>
      <c r="DI1290" s="70"/>
      <c r="DJ1290" s="70"/>
      <c r="DK1290" s="70"/>
      <c r="DL1290" s="70"/>
      <c r="DM1290" s="70"/>
      <c r="DN1290" s="70"/>
      <c r="DO1290" s="70"/>
      <c r="DP1290" s="70"/>
      <c r="DQ1290" s="70"/>
      <c r="DR1290" s="70"/>
      <c r="DS1290" s="70"/>
      <c r="DT1290" s="70">
        <f t="shared" si="896"/>
        <v>0</v>
      </c>
      <c r="DU1290" s="70">
        <f t="shared" si="897"/>
        <v>0</v>
      </c>
      <c r="DV1290" s="70"/>
      <c r="DW1290" s="70"/>
      <c r="DX1290" s="70"/>
      <c r="DY1290" s="70"/>
      <c r="DZ1290" s="70"/>
      <c r="EA1290" s="70"/>
    </row>
    <row r="1291" spans="18:131" x14ac:dyDescent="0.25">
      <c r="R1291" s="70"/>
      <c r="S1291" s="70"/>
      <c r="T1291" s="99" t="s">
        <v>2719</v>
      </c>
      <c r="U1291" s="146" t="s">
        <v>2720</v>
      </c>
      <c r="V1291" s="70"/>
      <c r="W1291" s="70"/>
      <c r="X1291" s="70"/>
      <c r="Y1291" s="70"/>
      <c r="AG1291" s="135"/>
      <c r="AH1291" s="70"/>
      <c r="AI1291" s="99"/>
      <c r="AJ1291" s="70"/>
      <c r="AK1291" s="70"/>
      <c r="AL1291" s="70"/>
      <c r="AM1291" s="70"/>
      <c r="AN1291" s="70"/>
      <c r="AO1291" s="70"/>
      <c r="AP1291" s="70"/>
      <c r="AQ1291" s="70"/>
      <c r="AR1291" s="70"/>
      <c r="AS1291" s="70"/>
      <c r="AT1291" s="70"/>
      <c r="AU1291" s="70"/>
      <c r="AV1291" s="70"/>
      <c r="AW1291" s="70"/>
      <c r="AX1291" s="70"/>
      <c r="AY1291" s="70"/>
      <c r="AZ1291" s="70"/>
      <c r="BA1291" s="70"/>
      <c r="BB1291" s="70"/>
      <c r="BC1291" s="70"/>
      <c r="BD1291" s="70"/>
      <c r="BE1291" s="70" t="str">
        <f t="shared" si="895"/>
        <v/>
      </c>
      <c r="BF1291" s="70">
        <v>479</v>
      </c>
      <c r="BG1291" s="70"/>
      <c r="BH1291" s="70"/>
      <c r="BI1291" s="70"/>
      <c r="BJ1291" s="70"/>
      <c r="BK1291" s="70"/>
      <c r="BL1291" s="70"/>
      <c r="BM1291" s="70"/>
      <c r="BN1291" s="70"/>
      <c r="BO1291" s="70"/>
      <c r="BP1291" s="70"/>
      <c r="BQ1291" s="70"/>
      <c r="BR1291" s="70"/>
      <c r="BS1291" s="70"/>
      <c r="BT1291" s="70"/>
      <c r="BU1291" s="70"/>
      <c r="CT1291" s="70"/>
      <c r="CU1291" s="70">
        <f t="shared" si="893"/>
        <v>0</v>
      </c>
      <c r="CV1291" s="70">
        <f t="shared" si="894"/>
        <v>0</v>
      </c>
      <c r="CW1291" s="70"/>
      <c r="CX1291" s="70"/>
      <c r="CY1291" s="70"/>
      <c r="CZ1291" s="70" t="e">
        <f t="shared" si="898"/>
        <v>#VALUE!</v>
      </c>
      <c r="DA1291" s="70" t="e">
        <f t="shared" si="899"/>
        <v>#VALUE!</v>
      </c>
      <c r="DB1291" s="70"/>
      <c r="DC1291" s="70"/>
      <c r="DD1291" s="70"/>
      <c r="DE1291" s="70"/>
      <c r="DF1291" s="70"/>
      <c r="DG1291" s="70"/>
      <c r="DH1291" s="70"/>
      <c r="DI1291" s="70"/>
      <c r="DJ1291" s="70"/>
      <c r="DK1291" s="70"/>
      <c r="DL1291" s="70"/>
      <c r="DM1291" s="70"/>
      <c r="DN1291" s="70"/>
      <c r="DO1291" s="70"/>
      <c r="DP1291" s="70"/>
      <c r="DQ1291" s="70"/>
      <c r="DR1291" s="70"/>
      <c r="DS1291" s="70"/>
      <c r="DT1291" s="70">
        <f t="shared" si="896"/>
        <v>0</v>
      </c>
      <c r="DU1291" s="70">
        <f t="shared" si="897"/>
        <v>0</v>
      </c>
      <c r="DV1291" s="70"/>
      <c r="DW1291" s="70"/>
      <c r="DX1291" s="70"/>
      <c r="DY1291" s="70"/>
      <c r="DZ1291" s="70"/>
      <c r="EA1291" s="70"/>
    </row>
    <row r="1292" spans="18:131" x14ac:dyDescent="0.25">
      <c r="R1292" s="70"/>
      <c r="S1292" s="70"/>
      <c r="T1292" s="99" t="s">
        <v>2721</v>
      </c>
      <c r="U1292" s="146" t="s">
        <v>2722</v>
      </c>
      <c r="V1292" s="70"/>
      <c r="W1292" s="70"/>
      <c r="X1292" s="70"/>
      <c r="Y1292" s="70"/>
      <c r="AG1292" s="135"/>
      <c r="AH1292" s="70"/>
      <c r="AI1292" s="99"/>
      <c r="AJ1292" s="70"/>
      <c r="AK1292" s="70"/>
      <c r="AL1292" s="70"/>
      <c r="AM1292" s="70"/>
      <c r="AN1292" s="70"/>
      <c r="AO1292" s="70"/>
      <c r="AP1292" s="70"/>
      <c r="AQ1292" s="70"/>
      <c r="AR1292" s="70"/>
      <c r="AS1292" s="70"/>
      <c r="AT1292" s="70"/>
      <c r="AU1292" s="70"/>
      <c r="AV1292" s="70"/>
      <c r="AW1292" s="70"/>
      <c r="AX1292" s="70"/>
      <c r="AY1292" s="70"/>
      <c r="AZ1292" s="70"/>
      <c r="BA1292" s="70"/>
      <c r="BB1292" s="70"/>
      <c r="BC1292" s="70"/>
      <c r="BD1292" s="70"/>
      <c r="BE1292" s="70" t="str">
        <f t="shared" si="895"/>
        <v/>
      </c>
      <c r="BF1292" s="70">
        <v>480</v>
      </c>
      <c r="BG1292" s="70"/>
      <c r="BH1292" s="70"/>
      <c r="BI1292" s="70"/>
      <c r="BJ1292" s="70"/>
      <c r="BK1292" s="70"/>
      <c r="BL1292" s="70"/>
      <c r="BM1292" s="70"/>
      <c r="BN1292" s="70"/>
      <c r="BO1292" s="70"/>
      <c r="BP1292" s="70"/>
      <c r="BQ1292" s="70"/>
      <c r="BR1292" s="70"/>
      <c r="BS1292" s="70"/>
      <c r="BT1292" s="70"/>
      <c r="BU1292" s="70"/>
      <c r="CT1292" s="70"/>
      <c r="CU1292" s="70">
        <f t="shared" si="893"/>
        <v>0</v>
      </c>
      <c r="CV1292" s="70">
        <f t="shared" si="894"/>
        <v>0</v>
      </c>
      <c r="CW1292" s="70"/>
      <c r="CX1292" s="70"/>
      <c r="CY1292" s="70"/>
      <c r="CZ1292" s="70" t="e">
        <f t="shared" si="898"/>
        <v>#VALUE!</v>
      </c>
      <c r="DA1292" s="70" t="e">
        <f t="shared" si="899"/>
        <v>#VALUE!</v>
      </c>
      <c r="DB1292" s="70"/>
      <c r="DC1292" s="70"/>
      <c r="DD1292" s="70"/>
      <c r="DE1292" s="70"/>
      <c r="DF1292" s="70"/>
      <c r="DG1292" s="70"/>
      <c r="DH1292" s="70"/>
      <c r="DI1292" s="70"/>
      <c r="DJ1292" s="70"/>
      <c r="DK1292" s="70"/>
      <c r="DL1292" s="70"/>
      <c r="DM1292" s="70"/>
      <c r="DN1292" s="70"/>
      <c r="DO1292" s="70"/>
      <c r="DP1292" s="70"/>
      <c r="DQ1292" s="70"/>
      <c r="DR1292" s="70"/>
      <c r="DS1292" s="70"/>
      <c r="DT1292" s="70">
        <f t="shared" si="896"/>
        <v>0</v>
      </c>
      <c r="DU1292" s="70">
        <f t="shared" si="897"/>
        <v>0</v>
      </c>
      <c r="DV1292" s="70"/>
      <c r="DW1292" s="70"/>
      <c r="DX1292" s="70"/>
      <c r="DY1292" s="70"/>
      <c r="DZ1292" s="70"/>
      <c r="EA1292" s="70"/>
    </row>
    <row r="1293" spans="18:131" x14ac:dyDescent="0.25">
      <c r="R1293" s="70"/>
      <c r="S1293" s="70"/>
      <c r="T1293" s="99" t="s">
        <v>2723</v>
      </c>
      <c r="U1293" s="146" t="s">
        <v>2724</v>
      </c>
      <c r="V1293" s="70"/>
      <c r="W1293" s="70"/>
      <c r="X1293" s="70"/>
      <c r="Y1293" s="70"/>
      <c r="AG1293" s="135"/>
      <c r="AH1293" s="70"/>
      <c r="AI1293" s="99"/>
      <c r="AJ1293" s="70"/>
      <c r="AK1293" s="70"/>
      <c r="AL1293" s="70"/>
      <c r="AM1293" s="70"/>
      <c r="AN1293" s="70"/>
      <c r="AO1293" s="70"/>
      <c r="AP1293" s="70"/>
      <c r="AQ1293" s="70"/>
      <c r="AR1293" s="70"/>
      <c r="AS1293" s="70"/>
      <c r="AT1293" s="70"/>
      <c r="AU1293" s="70"/>
      <c r="AV1293" s="70"/>
      <c r="AW1293" s="70"/>
      <c r="AX1293" s="70"/>
      <c r="AY1293" s="70"/>
      <c r="AZ1293" s="70"/>
      <c r="BA1293" s="70"/>
      <c r="BB1293" s="70"/>
      <c r="BC1293" s="70"/>
      <c r="BD1293" s="70"/>
      <c r="BE1293" s="70" t="str">
        <f t="shared" si="895"/>
        <v/>
      </c>
      <c r="BF1293" s="70">
        <v>481</v>
      </c>
      <c r="BG1293" s="70"/>
      <c r="BH1293" s="70"/>
      <c r="BI1293" s="70"/>
      <c r="BJ1293" s="70"/>
      <c r="BK1293" s="70"/>
      <c r="BL1293" s="70"/>
      <c r="BM1293" s="70"/>
      <c r="BN1293" s="70"/>
      <c r="BO1293" s="70"/>
      <c r="BP1293" s="70"/>
      <c r="BQ1293" s="70"/>
      <c r="BR1293" s="70"/>
      <c r="BS1293" s="70"/>
      <c r="BT1293" s="70"/>
      <c r="BU1293" s="70"/>
      <c r="CT1293" s="70"/>
      <c r="CU1293" s="70">
        <f t="shared" ref="CU1293:CU1356" si="900">IF(E492="c",F492,0)</f>
        <v>0</v>
      </c>
      <c r="CV1293" s="70">
        <f t="shared" ref="CV1293:CV1356" si="901">IF(E492="a",F492,0)</f>
        <v>0</v>
      </c>
      <c r="CW1293" s="70"/>
      <c r="CX1293" s="70"/>
      <c r="CY1293" s="70"/>
      <c r="CZ1293" s="70" t="e">
        <f t="shared" si="898"/>
        <v>#VALUE!</v>
      </c>
      <c r="DA1293" s="70" t="e">
        <f t="shared" si="899"/>
        <v>#VALUE!</v>
      </c>
      <c r="DB1293" s="70"/>
      <c r="DC1293" s="70"/>
      <c r="DD1293" s="70"/>
      <c r="DE1293" s="70"/>
      <c r="DF1293" s="70"/>
      <c r="DG1293" s="70"/>
      <c r="DH1293" s="70"/>
      <c r="DI1293" s="70"/>
      <c r="DJ1293" s="70"/>
      <c r="DK1293" s="70"/>
      <c r="DL1293" s="70"/>
      <c r="DM1293" s="70"/>
      <c r="DN1293" s="70"/>
      <c r="DO1293" s="70"/>
      <c r="DP1293" s="70"/>
      <c r="DQ1293" s="70"/>
      <c r="DR1293" s="70"/>
      <c r="DS1293" s="70"/>
      <c r="DT1293" s="70">
        <f t="shared" si="896"/>
        <v>0</v>
      </c>
      <c r="DU1293" s="70">
        <f t="shared" si="897"/>
        <v>0</v>
      </c>
      <c r="DV1293" s="70"/>
      <c r="DW1293" s="70"/>
      <c r="DX1293" s="70"/>
      <c r="DY1293" s="70"/>
      <c r="DZ1293" s="70"/>
      <c r="EA1293" s="70"/>
    </row>
    <row r="1294" spans="18:131" x14ac:dyDescent="0.25">
      <c r="R1294" s="70"/>
      <c r="S1294" s="70"/>
      <c r="T1294" s="99" t="s">
        <v>2725</v>
      </c>
      <c r="U1294" s="146" t="s">
        <v>2726</v>
      </c>
      <c r="V1294" s="70"/>
      <c r="W1294" s="70"/>
      <c r="X1294" s="70"/>
      <c r="Y1294" s="70"/>
      <c r="AG1294" s="135"/>
      <c r="AH1294" s="70"/>
      <c r="AI1294" s="99"/>
      <c r="AJ1294" s="70"/>
      <c r="AK1294" s="70"/>
      <c r="AL1294" s="70"/>
      <c r="AM1294" s="70"/>
      <c r="AN1294" s="70"/>
      <c r="AO1294" s="70"/>
      <c r="AP1294" s="70"/>
      <c r="AQ1294" s="70"/>
      <c r="AR1294" s="70"/>
      <c r="AS1294" s="70"/>
      <c r="AT1294" s="70"/>
      <c r="AU1294" s="70"/>
      <c r="AV1294" s="70"/>
      <c r="AW1294" s="70"/>
      <c r="AX1294" s="70"/>
      <c r="AY1294" s="70"/>
      <c r="AZ1294" s="70"/>
      <c r="BA1294" s="70"/>
      <c r="BB1294" s="70"/>
      <c r="BC1294" s="70"/>
      <c r="BD1294" s="70"/>
      <c r="BE1294" s="70" t="str">
        <f t="shared" si="895"/>
        <v/>
      </c>
      <c r="BF1294" s="70">
        <v>482</v>
      </c>
      <c r="BG1294" s="70"/>
      <c r="BH1294" s="70"/>
      <c r="BI1294" s="70"/>
      <c r="BJ1294" s="70"/>
      <c r="BK1294" s="70"/>
      <c r="BL1294" s="70"/>
      <c r="BM1294" s="70"/>
      <c r="BN1294" s="70"/>
      <c r="BO1294" s="70"/>
      <c r="BP1294" s="70"/>
      <c r="BQ1294" s="70"/>
      <c r="BR1294" s="70"/>
      <c r="BS1294" s="70"/>
      <c r="BT1294" s="70"/>
      <c r="BU1294" s="70"/>
      <c r="CT1294" s="70"/>
      <c r="CU1294" s="70">
        <f t="shared" si="900"/>
        <v>0</v>
      </c>
      <c r="CV1294" s="70">
        <f t="shared" si="901"/>
        <v>0</v>
      </c>
      <c r="CW1294" s="70"/>
      <c r="CX1294" s="70"/>
      <c r="CY1294" s="70"/>
      <c r="CZ1294" s="70" t="e">
        <f t="shared" si="898"/>
        <v>#VALUE!</v>
      </c>
      <c r="DA1294" s="70" t="e">
        <f t="shared" si="899"/>
        <v>#VALUE!</v>
      </c>
      <c r="DB1294" s="70"/>
      <c r="DC1294" s="70"/>
      <c r="DD1294" s="70"/>
      <c r="DE1294" s="70"/>
      <c r="DF1294" s="70"/>
      <c r="DG1294" s="70"/>
      <c r="DH1294" s="70"/>
      <c r="DI1294" s="70"/>
      <c r="DJ1294" s="70"/>
      <c r="DK1294" s="70"/>
      <c r="DL1294" s="70"/>
      <c r="DM1294" s="70"/>
      <c r="DN1294" s="70"/>
      <c r="DO1294" s="70"/>
      <c r="DP1294" s="70"/>
      <c r="DQ1294" s="70"/>
      <c r="DR1294" s="70"/>
      <c r="DS1294" s="70"/>
      <c r="DT1294" s="70">
        <f t="shared" si="896"/>
        <v>0</v>
      </c>
      <c r="DU1294" s="70">
        <f t="shared" si="897"/>
        <v>0</v>
      </c>
      <c r="DV1294" s="70"/>
      <c r="DW1294" s="70"/>
      <c r="DX1294" s="70"/>
      <c r="DY1294" s="70"/>
      <c r="DZ1294" s="70"/>
      <c r="EA1294" s="70"/>
    </row>
    <row r="1295" spans="18:131" x14ac:dyDescent="0.25">
      <c r="R1295" s="70"/>
      <c r="S1295" s="70"/>
      <c r="T1295" s="99" t="s">
        <v>2727</v>
      </c>
      <c r="U1295" s="146" t="s">
        <v>2728</v>
      </c>
      <c r="V1295" s="70"/>
      <c r="W1295" s="70"/>
      <c r="X1295" s="70"/>
      <c r="Y1295" s="70"/>
      <c r="AG1295" s="135"/>
      <c r="AH1295" s="70"/>
      <c r="AI1295" s="99"/>
      <c r="AJ1295" s="70"/>
      <c r="AK1295" s="70"/>
      <c r="AL1295" s="70"/>
      <c r="AM1295" s="70"/>
      <c r="AN1295" s="70"/>
      <c r="AO1295" s="70"/>
      <c r="AP1295" s="70"/>
      <c r="AQ1295" s="70"/>
      <c r="AR1295" s="70"/>
      <c r="AS1295" s="70"/>
      <c r="AT1295" s="70"/>
      <c r="AU1295" s="70"/>
      <c r="AV1295" s="70"/>
      <c r="AW1295" s="70"/>
      <c r="AX1295" s="70"/>
      <c r="AY1295" s="70"/>
      <c r="AZ1295" s="70"/>
      <c r="BA1295" s="70"/>
      <c r="BB1295" s="70"/>
      <c r="BC1295" s="70"/>
      <c r="BD1295" s="70"/>
      <c r="BE1295" s="70" t="str">
        <f t="shared" si="895"/>
        <v/>
      </c>
      <c r="BF1295" s="70">
        <v>483</v>
      </c>
      <c r="BG1295" s="70"/>
      <c r="BH1295" s="70"/>
      <c r="BI1295" s="70"/>
      <c r="BJ1295" s="70"/>
      <c r="BK1295" s="70"/>
      <c r="BL1295" s="70"/>
      <c r="BM1295" s="70"/>
      <c r="BN1295" s="70"/>
      <c r="BO1295" s="70"/>
      <c r="BP1295" s="70"/>
      <c r="BQ1295" s="70"/>
      <c r="BR1295" s="70"/>
      <c r="BS1295" s="70"/>
      <c r="BT1295" s="70"/>
      <c r="BU1295" s="70"/>
      <c r="CT1295" s="70"/>
      <c r="CU1295" s="70">
        <f t="shared" si="900"/>
        <v>0</v>
      </c>
      <c r="CV1295" s="70">
        <f t="shared" si="901"/>
        <v>0</v>
      </c>
      <c r="CW1295" s="70"/>
      <c r="CX1295" s="70"/>
      <c r="CY1295" s="70"/>
      <c r="CZ1295" s="70" t="e">
        <f t="shared" si="898"/>
        <v>#VALUE!</v>
      </c>
      <c r="DA1295" s="70" t="e">
        <f t="shared" si="899"/>
        <v>#VALUE!</v>
      </c>
      <c r="DB1295" s="70"/>
      <c r="DC1295" s="70"/>
      <c r="DD1295" s="70"/>
      <c r="DE1295" s="70"/>
      <c r="DF1295" s="70"/>
      <c r="DG1295" s="70"/>
      <c r="DH1295" s="70"/>
      <c r="DI1295" s="70"/>
      <c r="DJ1295" s="70"/>
      <c r="DK1295" s="70"/>
      <c r="DL1295" s="70"/>
      <c r="DM1295" s="70"/>
      <c r="DN1295" s="70"/>
      <c r="DO1295" s="70"/>
      <c r="DP1295" s="70"/>
      <c r="DQ1295" s="70"/>
      <c r="DR1295" s="70"/>
      <c r="DS1295" s="70"/>
      <c r="DT1295" s="70">
        <f t="shared" si="896"/>
        <v>0</v>
      </c>
      <c r="DU1295" s="70">
        <f t="shared" si="897"/>
        <v>0</v>
      </c>
      <c r="DV1295" s="70"/>
      <c r="DW1295" s="70"/>
      <c r="DX1295" s="70"/>
      <c r="DY1295" s="70"/>
      <c r="DZ1295" s="70"/>
      <c r="EA1295" s="70"/>
    </row>
    <row r="1296" spans="18:131" x14ac:dyDescent="0.25">
      <c r="R1296" s="70"/>
      <c r="S1296" s="70"/>
      <c r="T1296" s="99" t="s">
        <v>2729</v>
      </c>
      <c r="U1296" s="146" t="s">
        <v>2730</v>
      </c>
      <c r="V1296" s="70"/>
      <c r="W1296" s="70"/>
      <c r="X1296" s="70"/>
      <c r="Y1296" s="70"/>
      <c r="AG1296" s="135"/>
      <c r="AH1296" s="70"/>
      <c r="AI1296" s="99"/>
      <c r="AJ1296" s="70"/>
      <c r="AK1296" s="70"/>
      <c r="AL1296" s="70"/>
      <c r="AM1296" s="70"/>
      <c r="AN1296" s="70"/>
      <c r="AO1296" s="70"/>
      <c r="AP1296" s="70"/>
      <c r="AQ1296" s="70"/>
      <c r="AR1296" s="70"/>
      <c r="AS1296" s="70"/>
      <c r="AT1296" s="70"/>
      <c r="AU1296" s="70"/>
      <c r="AV1296" s="70"/>
      <c r="AW1296" s="70"/>
      <c r="AX1296" s="70"/>
      <c r="AY1296" s="70"/>
      <c r="AZ1296" s="70"/>
      <c r="BA1296" s="70"/>
      <c r="BB1296" s="70"/>
      <c r="BC1296" s="70"/>
      <c r="BD1296" s="70"/>
      <c r="BE1296" s="70" t="str">
        <f t="shared" si="895"/>
        <v/>
      </c>
      <c r="BF1296" s="70">
        <v>484</v>
      </c>
      <c r="BG1296" s="70"/>
      <c r="BH1296" s="70"/>
      <c r="BI1296" s="70"/>
      <c r="BJ1296" s="70"/>
      <c r="BK1296" s="70"/>
      <c r="BL1296" s="70"/>
      <c r="BM1296" s="70"/>
      <c r="BN1296" s="70"/>
      <c r="BO1296" s="70"/>
      <c r="BP1296" s="70"/>
      <c r="BQ1296" s="70"/>
      <c r="BR1296" s="70"/>
      <c r="BS1296" s="70"/>
      <c r="BT1296" s="70"/>
      <c r="BU1296" s="70"/>
      <c r="CT1296" s="70"/>
      <c r="CU1296" s="70">
        <f t="shared" si="900"/>
        <v>0</v>
      </c>
      <c r="CV1296" s="70">
        <f t="shared" si="901"/>
        <v>0</v>
      </c>
      <c r="CW1296" s="70"/>
      <c r="CX1296" s="70"/>
      <c r="CY1296" s="70"/>
      <c r="CZ1296" s="70" t="e">
        <f t="shared" si="898"/>
        <v>#VALUE!</v>
      </c>
      <c r="DA1296" s="70" t="e">
        <f t="shared" si="899"/>
        <v>#VALUE!</v>
      </c>
      <c r="DB1296" s="70"/>
      <c r="DC1296" s="70"/>
      <c r="DD1296" s="70"/>
      <c r="DE1296" s="70"/>
      <c r="DF1296" s="70"/>
      <c r="DG1296" s="70"/>
      <c r="DH1296" s="70"/>
      <c r="DI1296" s="70"/>
      <c r="DJ1296" s="70"/>
      <c r="DK1296" s="70"/>
      <c r="DL1296" s="70"/>
      <c r="DM1296" s="70"/>
      <c r="DN1296" s="70"/>
      <c r="DO1296" s="70"/>
      <c r="DP1296" s="70"/>
      <c r="DQ1296" s="70"/>
      <c r="DR1296" s="70"/>
      <c r="DS1296" s="70"/>
      <c r="DT1296" s="70">
        <f t="shared" si="896"/>
        <v>0</v>
      </c>
      <c r="DU1296" s="70">
        <f t="shared" si="897"/>
        <v>0</v>
      </c>
      <c r="DV1296" s="70"/>
      <c r="DW1296" s="70"/>
      <c r="DX1296" s="70"/>
      <c r="DY1296" s="70"/>
      <c r="DZ1296" s="70"/>
      <c r="EA1296" s="70"/>
    </row>
    <row r="1297" spans="18:131" x14ac:dyDescent="0.25">
      <c r="R1297" s="70"/>
      <c r="S1297" s="70"/>
      <c r="T1297" s="99" t="s">
        <v>2731</v>
      </c>
      <c r="U1297" s="146" t="s">
        <v>2732</v>
      </c>
      <c r="V1297" s="70"/>
      <c r="W1297" s="70"/>
      <c r="X1297" s="70"/>
      <c r="Y1297" s="70"/>
      <c r="AG1297" s="135"/>
      <c r="AH1297" s="70"/>
      <c r="AI1297" s="99"/>
      <c r="AJ1297" s="70"/>
      <c r="AK1297" s="70"/>
      <c r="AL1297" s="70"/>
      <c r="AM1297" s="70"/>
      <c r="AN1297" s="70"/>
      <c r="AO1297" s="70"/>
      <c r="AP1297" s="70"/>
      <c r="AQ1297" s="70"/>
      <c r="AR1297" s="70"/>
      <c r="AS1297" s="70"/>
      <c r="AT1297" s="70"/>
      <c r="AU1297" s="70"/>
      <c r="AV1297" s="70"/>
      <c r="AW1297" s="70"/>
      <c r="AX1297" s="70"/>
      <c r="AY1297" s="70"/>
      <c r="AZ1297" s="70"/>
      <c r="BA1297" s="70"/>
      <c r="BB1297" s="70"/>
      <c r="BC1297" s="70"/>
      <c r="BD1297" s="70"/>
      <c r="BE1297" s="70" t="str">
        <f t="shared" si="895"/>
        <v/>
      </c>
      <c r="BF1297" s="70">
        <v>485</v>
      </c>
      <c r="BG1297" s="70"/>
      <c r="BH1297" s="70"/>
      <c r="BI1297" s="70"/>
      <c r="BJ1297" s="70"/>
      <c r="BK1297" s="70"/>
      <c r="BL1297" s="70"/>
      <c r="BM1297" s="70"/>
      <c r="BN1297" s="70"/>
      <c r="BO1297" s="70"/>
      <c r="BP1297" s="70"/>
      <c r="BQ1297" s="70"/>
      <c r="BR1297" s="70"/>
      <c r="BS1297" s="70"/>
      <c r="BT1297" s="70"/>
      <c r="BU1297" s="70"/>
      <c r="CT1297" s="70"/>
      <c r="CU1297" s="70">
        <f t="shared" si="900"/>
        <v>0</v>
      </c>
      <c r="CV1297" s="70">
        <f t="shared" si="901"/>
        <v>0</v>
      </c>
      <c r="CW1297" s="70"/>
      <c r="CX1297" s="70"/>
      <c r="CY1297" s="70"/>
      <c r="CZ1297" s="70" t="e">
        <f t="shared" si="898"/>
        <v>#VALUE!</v>
      </c>
      <c r="DA1297" s="70" t="e">
        <f t="shared" si="899"/>
        <v>#VALUE!</v>
      </c>
      <c r="DB1297" s="70"/>
      <c r="DC1297" s="70"/>
      <c r="DD1297" s="70"/>
      <c r="DE1297" s="70"/>
      <c r="DF1297" s="70"/>
      <c r="DG1297" s="70"/>
      <c r="DH1297" s="70"/>
      <c r="DI1297" s="70"/>
      <c r="DJ1297" s="70"/>
      <c r="DK1297" s="70"/>
      <c r="DL1297" s="70"/>
      <c r="DM1297" s="70"/>
      <c r="DN1297" s="70"/>
      <c r="DO1297" s="70"/>
      <c r="DP1297" s="70"/>
      <c r="DQ1297" s="70"/>
      <c r="DR1297" s="70"/>
      <c r="DS1297" s="70"/>
      <c r="DT1297" s="70">
        <f t="shared" si="896"/>
        <v>0</v>
      </c>
      <c r="DU1297" s="70">
        <f t="shared" si="897"/>
        <v>0</v>
      </c>
      <c r="DV1297" s="70"/>
      <c r="DW1297" s="70"/>
      <c r="DX1297" s="70"/>
      <c r="DY1297" s="70"/>
      <c r="DZ1297" s="70"/>
      <c r="EA1297" s="70"/>
    </row>
    <row r="1298" spans="18:131" x14ac:dyDescent="0.25">
      <c r="R1298" s="70"/>
      <c r="S1298" s="70"/>
      <c r="T1298" s="99" t="s">
        <v>2733</v>
      </c>
      <c r="U1298" s="146" t="s">
        <v>2734</v>
      </c>
      <c r="V1298" s="70"/>
      <c r="W1298" s="70"/>
      <c r="X1298" s="70"/>
      <c r="Y1298" s="70"/>
      <c r="AG1298" s="135"/>
      <c r="AH1298" s="70"/>
      <c r="AI1298" s="99"/>
      <c r="AJ1298" s="70"/>
      <c r="AK1298" s="70"/>
      <c r="AL1298" s="70"/>
      <c r="AM1298" s="70"/>
      <c r="AN1298" s="70"/>
      <c r="AO1298" s="70"/>
      <c r="AP1298" s="70"/>
      <c r="AQ1298" s="70"/>
      <c r="AR1298" s="70"/>
      <c r="AS1298" s="70"/>
      <c r="AT1298" s="70"/>
      <c r="AU1298" s="70"/>
      <c r="AV1298" s="70"/>
      <c r="AW1298" s="70"/>
      <c r="AX1298" s="70"/>
      <c r="AY1298" s="70"/>
      <c r="AZ1298" s="70"/>
      <c r="BA1298" s="70"/>
      <c r="BB1298" s="70"/>
      <c r="BC1298" s="70"/>
      <c r="BD1298" s="70"/>
      <c r="BE1298" s="70" t="str">
        <f t="shared" si="895"/>
        <v/>
      </c>
      <c r="BF1298" s="70">
        <v>486</v>
      </c>
      <c r="BG1298" s="70"/>
      <c r="BH1298" s="70"/>
      <c r="BI1298" s="70"/>
      <c r="BJ1298" s="70"/>
      <c r="BK1298" s="70"/>
      <c r="BL1298" s="70"/>
      <c r="BM1298" s="70"/>
      <c r="BN1298" s="70"/>
      <c r="BO1298" s="70"/>
      <c r="BP1298" s="70"/>
      <c r="BQ1298" s="70"/>
      <c r="BR1298" s="70"/>
      <c r="BS1298" s="70"/>
      <c r="BT1298" s="70"/>
      <c r="BU1298" s="70"/>
      <c r="CT1298" s="70"/>
      <c r="CU1298" s="70">
        <f t="shared" si="900"/>
        <v>0</v>
      </c>
      <c r="CV1298" s="70">
        <f t="shared" si="901"/>
        <v>0</v>
      </c>
      <c r="CW1298" s="70"/>
      <c r="CX1298" s="70"/>
      <c r="CY1298" s="70"/>
      <c r="CZ1298" s="70" t="e">
        <f t="shared" si="898"/>
        <v>#VALUE!</v>
      </c>
      <c r="DA1298" s="70" t="e">
        <f t="shared" si="899"/>
        <v>#VALUE!</v>
      </c>
      <c r="DB1298" s="70"/>
      <c r="DC1298" s="70"/>
      <c r="DD1298" s="70"/>
      <c r="DE1298" s="70"/>
      <c r="DF1298" s="70"/>
      <c r="DG1298" s="70"/>
      <c r="DH1298" s="70"/>
      <c r="DI1298" s="70"/>
      <c r="DJ1298" s="70"/>
      <c r="DK1298" s="70"/>
      <c r="DL1298" s="70"/>
      <c r="DM1298" s="70"/>
      <c r="DN1298" s="70"/>
      <c r="DO1298" s="70"/>
      <c r="DP1298" s="70"/>
      <c r="DQ1298" s="70"/>
      <c r="DR1298" s="70"/>
      <c r="DS1298" s="70"/>
      <c r="DT1298" s="70">
        <f t="shared" si="896"/>
        <v>0</v>
      </c>
      <c r="DU1298" s="70">
        <f t="shared" si="897"/>
        <v>0</v>
      </c>
      <c r="DV1298" s="70"/>
      <c r="DW1298" s="70"/>
      <c r="DX1298" s="70"/>
      <c r="DY1298" s="70"/>
      <c r="DZ1298" s="70"/>
      <c r="EA1298" s="70"/>
    </row>
    <row r="1299" spans="18:131" x14ac:dyDescent="0.25">
      <c r="R1299" s="70"/>
      <c r="S1299" s="70"/>
      <c r="T1299" s="99" t="s">
        <v>2735</v>
      </c>
      <c r="U1299" s="146" t="s">
        <v>2736</v>
      </c>
      <c r="V1299" s="70"/>
      <c r="W1299" s="70"/>
      <c r="X1299" s="70"/>
      <c r="Y1299" s="70"/>
      <c r="AG1299" s="135"/>
      <c r="AH1299" s="70"/>
      <c r="AI1299" s="99"/>
      <c r="AJ1299" s="70"/>
      <c r="AK1299" s="70"/>
      <c r="AL1299" s="70"/>
      <c r="AM1299" s="70"/>
      <c r="AN1299" s="70"/>
      <c r="AO1299" s="70"/>
      <c r="AP1299" s="70"/>
      <c r="AQ1299" s="70"/>
      <c r="AR1299" s="70"/>
      <c r="AS1299" s="70"/>
      <c r="AT1299" s="70"/>
      <c r="AU1299" s="70"/>
      <c r="AV1299" s="70"/>
      <c r="AW1299" s="70"/>
      <c r="AX1299" s="70"/>
      <c r="AY1299" s="70"/>
      <c r="AZ1299" s="70"/>
      <c r="BA1299" s="70"/>
      <c r="BB1299" s="70"/>
      <c r="BC1299" s="70"/>
      <c r="BD1299" s="70"/>
      <c r="BE1299" s="70" t="str">
        <f t="shared" si="895"/>
        <v/>
      </c>
      <c r="BF1299" s="70">
        <v>487</v>
      </c>
      <c r="BG1299" s="70"/>
      <c r="BH1299" s="70"/>
      <c r="BI1299" s="70"/>
      <c r="BJ1299" s="70"/>
      <c r="BK1299" s="70"/>
      <c r="BL1299" s="70"/>
      <c r="BM1299" s="70"/>
      <c r="BN1299" s="70"/>
      <c r="BO1299" s="70"/>
      <c r="BP1299" s="70"/>
      <c r="BQ1299" s="70"/>
      <c r="BR1299" s="70"/>
      <c r="BS1299" s="70"/>
      <c r="BT1299" s="70"/>
      <c r="BU1299" s="70"/>
      <c r="CT1299" s="70"/>
      <c r="CU1299" s="70">
        <f t="shared" si="900"/>
        <v>0</v>
      </c>
      <c r="CV1299" s="70">
        <f t="shared" si="901"/>
        <v>0</v>
      </c>
      <c r="CW1299" s="70"/>
      <c r="CX1299" s="70"/>
      <c r="CY1299" s="70"/>
      <c r="CZ1299" s="70" t="e">
        <f t="shared" si="898"/>
        <v>#VALUE!</v>
      </c>
      <c r="DA1299" s="70" t="e">
        <f t="shared" si="899"/>
        <v>#VALUE!</v>
      </c>
      <c r="DB1299" s="70"/>
      <c r="DC1299" s="70"/>
      <c r="DD1299" s="70"/>
      <c r="DE1299" s="70"/>
      <c r="DF1299" s="70"/>
      <c r="DG1299" s="70"/>
      <c r="DH1299" s="70"/>
      <c r="DI1299" s="70"/>
      <c r="DJ1299" s="70"/>
      <c r="DK1299" s="70"/>
      <c r="DL1299" s="70"/>
      <c r="DM1299" s="70"/>
      <c r="DN1299" s="70"/>
      <c r="DO1299" s="70"/>
      <c r="DP1299" s="70"/>
      <c r="DQ1299" s="70"/>
      <c r="DR1299" s="70"/>
      <c r="DS1299" s="70"/>
      <c r="DT1299" s="70">
        <f t="shared" si="896"/>
        <v>0</v>
      </c>
      <c r="DU1299" s="70">
        <f t="shared" si="897"/>
        <v>0</v>
      </c>
      <c r="DV1299" s="70"/>
      <c r="DW1299" s="70"/>
      <c r="DX1299" s="70"/>
      <c r="DY1299" s="70"/>
      <c r="DZ1299" s="70"/>
      <c r="EA1299" s="70"/>
    </row>
    <row r="1300" spans="18:131" x14ac:dyDescent="0.25">
      <c r="R1300" s="70"/>
      <c r="S1300" s="70"/>
      <c r="T1300" s="99" t="s">
        <v>2737</v>
      </c>
      <c r="U1300" s="146" t="s">
        <v>2738</v>
      </c>
      <c r="V1300" s="70"/>
      <c r="W1300" s="70"/>
      <c r="X1300" s="70"/>
      <c r="Y1300" s="70"/>
      <c r="AG1300" s="135"/>
      <c r="AH1300" s="70"/>
      <c r="AI1300" s="99"/>
      <c r="AJ1300" s="70"/>
      <c r="AK1300" s="70"/>
      <c r="AL1300" s="70"/>
      <c r="AM1300" s="70"/>
      <c r="AN1300" s="70"/>
      <c r="AO1300" s="70"/>
      <c r="AP1300" s="70"/>
      <c r="AQ1300" s="70"/>
      <c r="AR1300" s="70"/>
      <c r="AS1300" s="70"/>
      <c r="AT1300" s="70"/>
      <c r="AU1300" s="70"/>
      <c r="AV1300" s="70"/>
      <c r="AW1300" s="70"/>
      <c r="AX1300" s="70"/>
      <c r="AY1300" s="70"/>
      <c r="AZ1300" s="70"/>
      <c r="BA1300" s="70"/>
      <c r="BB1300" s="70"/>
      <c r="BC1300" s="70"/>
      <c r="BD1300" s="70"/>
      <c r="BE1300" s="70" t="str">
        <f t="shared" si="895"/>
        <v/>
      </c>
      <c r="BF1300" s="70">
        <v>488</v>
      </c>
      <c r="BG1300" s="70"/>
      <c r="BH1300" s="70"/>
      <c r="BI1300" s="70"/>
      <c r="BJ1300" s="70"/>
      <c r="BK1300" s="70"/>
      <c r="BL1300" s="70"/>
      <c r="BM1300" s="70"/>
      <c r="BN1300" s="70"/>
      <c r="BO1300" s="70"/>
      <c r="BP1300" s="70"/>
      <c r="BQ1300" s="70"/>
      <c r="BR1300" s="70"/>
      <c r="BS1300" s="70"/>
      <c r="BT1300" s="70"/>
      <c r="BU1300" s="70"/>
      <c r="CT1300" s="70"/>
      <c r="CU1300" s="70">
        <f t="shared" si="900"/>
        <v>0</v>
      </c>
      <c r="CV1300" s="70">
        <f t="shared" si="901"/>
        <v>0</v>
      </c>
      <c r="CW1300" s="70"/>
      <c r="CX1300" s="70"/>
      <c r="CY1300" s="70"/>
      <c r="CZ1300" s="70" t="e">
        <f t="shared" si="898"/>
        <v>#VALUE!</v>
      </c>
      <c r="DA1300" s="70" t="e">
        <f t="shared" si="899"/>
        <v>#VALUE!</v>
      </c>
      <c r="DB1300" s="70"/>
      <c r="DC1300" s="70"/>
      <c r="DD1300" s="70"/>
      <c r="DE1300" s="70"/>
      <c r="DF1300" s="70"/>
      <c r="DG1300" s="70"/>
      <c r="DH1300" s="70"/>
      <c r="DI1300" s="70"/>
      <c r="DJ1300" s="70"/>
      <c r="DK1300" s="70"/>
      <c r="DL1300" s="70"/>
      <c r="DM1300" s="70"/>
      <c r="DN1300" s="70"/>
      <c r="DO1300" s="70"/>
      <c r="DP1300" s="70"/>
      <c r="DQ1300" s="70"/>
      <c r="DR1300" s="70"/>
      <c r="DS1300" s="70"/>
      <c r="DT1300" s="70">
        <f t="shared" si="896"/>
        <v>0</v>
      </c>
      <c r="DU1300" s="70">
        <f t="shared" si="897"/>
        <v>0</v>
      </c>
      <c r="DV1300" s="70"/>
      <c r="DW1300" s="70"/>
      <c r="DX1300" s="70"/>
      <c r="DY1300" s="70"/>
      <c r="DZ1300" s="70"/>
      <c r="EA1300" s="70"/>
    </row>
    <row r="1301" spans="18:131" x14ac:dyDescent="0.25">
      <c r="R1301" s="70"/>
      <c r="S1301" s="70"/>
      <c r="T1301" s="99" t="s">
        <v>2739</v>
      </c>
      <c r="U1301" s="146" t="s">
        <v>2740</v>
      </c>
      <c r="V1301" s="70"/>
      <c r="W1301" s="70"/>
      <c r="X1301" s="70"/>
      <c r="Y1301" s="70"/>
      <c r="AG1301" s="135"/>
      <c r="AH1301" s="70"/>
      <c r="AI1301" s="99"/>
      <c r="AJ1301" s="70"/>
      <c r="AK1301" s="70"/>
      <c r="AL1301" s="70"/>
      <c r="AM1301" s="70"/>
      <c r="AN1301" s="70"/>
      <c r="AO1301" s="70"/>
      <c r="AP1301" s="70"/>
      <c r="AQ1301" s="70"/>
      <c r="AR1301" s="70"/>
      <c r="AS1301" s="70"/>
      <c r="AT1301" s="70"/>
      <c r="AU1301" s="70"/>
      <c r="AV1301" s="70"/>
      <c r="AW1301" s="70"/>
      <c r="AX1301" s="70"/>
      <c r="AY1301" s="70"/>
      <c r="AZ1301" s="70"/>
      <c r="BA1301" s="70"/>
      <c r="BB1301" s="70"/>
      <c r="BC1301" s="70"/>
      <c r="BD1301" s="70"/>
      <c r="BE1301" s="70" t="str">
        <f t="shared" si="895"/>
        <v/>
      </c>
      <c r="BF1301" s="70">
        <v>489</v>
      </c>
      <c r="BG1301" s="70"/>
      <c r="BH1301" s="70"/>
      <c r="BI1301" s="70"/>
      <c r="BJ1301" s="70"/>
      <c r="BK1301" s="70"/>
      <c r="BL1301" s="70"/>
      <c r="BM1301" s="70"/>
      <c r="BN1301" s="70"/>
      <c r="BO1301" s="70"/>
      <c r="BP1301" s="70"/>
      <c r="BQ1301" s="70"/>
      <c r="BR1301" s="70"/>
      <c r="BS1301" s="70"/>
      <c r="BT1301" s="70"/>
      <c r="BU1301" s="70"/>
      <c r="CT1301" s="70"/>
      <c r="CU1301" s="70">
        <f t="shared" si="900"/>
        <v>0</v>
      </c>
      <c r="CV1301" s="70">
        <f t="shared" si="901"/>
        <v>0</v>
      </c>
      <c r="CW1301" s="70"/>
      <c r="CX1301" s="70"/>
      <c r="CY1301" s="70"/>
      <c r="CZ1301" s="70" t="e">
        <f t="shared" si="898"/>
        <v>#VALUE!</v>
      </c>
      <c r="DA1301" s="70" t="e">
        <f t="shared" si="899"/>
        <v>#VALUE!</v>
      </c>
      <c r="DB1301" s="70"/>
      <c r="DC1301" s="70"/>
      <c r="DD1301" s="70"/>
      <c r="DE1301" s="70"/>
      <c r="DF1301" s="70"/>
      <c r="DG1301" s="70"/>
      <c r="DH1301" s="70"/>
      <c r="DI1301" s="70"/>
      <c r="DJ1301" s="70"/>
      <c r="DK1301" s="70"/>
      <c r="DL1301" s="70"/>
      <c r="DM1301" s="70"/>
      <c r="DN1301" s="70"/>
      <c r="DO1301" s="70"/>
      <c r="DP1301" s="70"/>
      <c r="DQ1301" s="70"/>
      <c r="DR1301" s="70"/>
      <c r="DS1301" s="70"/>
      <c r="DT1301" s="70">
        <f t="shared" si="896"/>
        <v>0</v>
      </c>
      <c r="DU1301" s="70">
        <f t="shared" si="897"/>
        <v>0</v>
      </c>
      <c r="DV1301" s="70"/>
      <c r="DW1301" s="70"/>
      <c r="DX1301" s="70"/>
      <c r="DY1301" s="70"/>
      <c r="DZ1301" s="70"/>
      <c r="EA1301" s="70"/>
    </row>
    <row r="1302" spans="18:131" x14ac:dyDescent="0.25">
      <c r="R1302" s="70"/>
      <c r="S1302" s="70"/>
      <c r="T1302" s="99" t="s">
        <v>2741</v>
      </c>
      <c r="U1302" s="146" t="s">
        <v>2742</v>
      </c>
      <c r="V1302" s="70"/>
      <c r="W1302" s="70"/>
      <c r="X1302" s="70"/>
      <c r="Y1302" s="70"/>
      <c r="AG1302" s="135"/>
      <c r="AH1302" s="70"/>
      <c r="AI1302" s="99"/>
      <c r="AJ1302" s="70"/>
      <c r="AK1302" s="70"/>
      <c r="AL1302" s="70"/>
      <c r="AM1302" s="70"/>
      <c r="AN1302" s="70"/>
      <c r="AO1302" s="70"/>
      <c r="AP1302" s="70"/>
      <c r="AQ1302" s="70"/>
      <c r="AR1302" s="70"/>
      <c r="AS1302" s="70"/>
      <c r="AT1302" s="70"/>
      <c r="AU1302" s="70"/>
      <c r="AV1302" s="70"/>
      <c r="AW1302" s="70"/>
      <c r="AX1302" s="70"/>
      <c r="AY1302" s="70"/>
      <c r="AZ1302" s="70"/>
      <c r="BA1302" s="70"/>
      <c r="BB1302" s="70"/>
      <c r="BC1302" s="70"/>
      <c r="BD1302" s="70"/>
      <c r="BE1302" s="70" t="str">
        <f t="shared" si="895"/>
        <v/>
      </c>
      <c r="BF1302" s="70">
        <v>490</v>
      </c>
      <c r="BG1302" s="70"/>
      <c r="BH1302" s="70"/>
      <c r="BI1302" s="70"/>
      <c r="BJ1302" s="70"/>
      <c r="BK1302" s="70"/>
      <c r="BL1302" s="70"/>
      <c r="BM1302" s="70"/>
      <c r="BN1302" s="70"/>
      <c r="BO1302" s="70"/>
      <c r="BP1302" s="70"/>
      <c r="BQ1302" s="70"/>
      <c r="BR1302" s="70"/>
      <c r="BS1302" s="70"/>
      <c r="BT1302" s="70"/>
      <c r="BU1302" s="70"/>
      <c r="CT1302" s="70"/>
      <c r="CU1302" s="70">
        <f t="shared" si="900"/>
        <v>0</v>
      </c>
      <c r="CV1302" s="70">
        <f t="shared" si="901"/>
        <v>0</v>
      </c>
      <c r="CW1302" s="70"/>
      <c r="CX1302" s="70"/>
      <c r="CY1302" s="70"/>
      <c r="CZ1302" s="70" t="e">
        <f t="shared" si="898"/>
        <v>#VALUE!</v>
      </c>
      <c r="DA1302" s="70" t="e">
        <f t="shared" si="899"/>
        <v>#VALUE!</v>
      </c>
      <c r="DB1302" s="70"/>
      <c r="DC1302" s="70"/>
      <c r="DD1302" s="70"/>
      <c r="DE1302" s="70"/>
      <c r="DF1302" s="70"/>
      <c r="DG1302" s="70"/>
      <c r="DH1302" s="70"/>
      <c r="DI1302" s="70"/>
      <c r="DJ1302" s="70"/>
      <c r="DK1302" s="70"/>
      <c r="DL1302" s="70"/>
      <c r="DM1302" s="70"/>
      <c r="DN1302" s="70"/>
      <c r="DO1302" s="70"/>
      <c r="DP1302" s="70"/>
      <c r="DQ1302" s="70"/>
      <c r="DR1302" s="70"/>
      <c r="DS1302" s="70"/>
      <c r="DT1302" s="70">
        <f t="shared" si="896"/>
        <v>0</v>
      </c>
      <c r="DU1302" s="70">
        <f t="shared" si="897"/>
        <v>0</v>
      </c>
      <c r="DV1302" s="70"/>
      <c r="DW1302" s="70"/>
      <c r="DX1302" s="70"/>
      <c r="DY1302" s="70"/>
      <c r="DZ1302" s="70"/>
      <c r="EA1302" s="70"/>
    </row>
    <row r="1303" spans="18:131" x14ac:dyDescent="0.25">
      <c r="R1303" s="70"/>
      <c r="S1303" s="70"/>
      <c r="T1303" s="99" t="s">
        <v>2743</v>
      </c>
      <c r="U1303" s="146" t="s">
        <v>2744</v>
      </c>
      <c r="V1303" s="70"/>
      <c r="W1303" s="70"/>
      <c r="X1303" s="70"/>
      <c r="Y1303" s="70"/>
      <c r="AG1303" s="135"/>
      <c r="AH1303" s="70"/>
      <c r="AI1303" s="99"/>
      <c r="AJ1303" s="70"/>
      <c r="AK1303" s="70"/>
      <c r="AL1303" s="70"/>
      <c r="AM1303" s="70"/>
      <c r="AN1303" s="70"/>
      <c r="AO1303" s="70"/>
      <c r="AP1303" s="70"/>
      <c r="AQ1303" s="70"/>
      <c r="AR1303" s="70"/>
      <c r="AS1303" s="70"/>
      <c r="AT1303" s="70"/>
      <c r="AU1303" s="70"/>
      <c r="AV1303" s="70"/>
      <c r="AW1303" s="70"/>
      <c r="AX1303" s="70"/>
      <c r="AY1303" s="70"/>
      <c r="AZ1303" s="70"/>
      <c r="BA1303" s="70"/>
      <c r="BB1303" s="70"/>
      <c r="BC1303" s="70"/>
      <c r="BD1303" s="70"/>
      <c r="BE1303" s="70" t="str">
        <f t="shared" si="895"/>
        <v/>
      </c>
      <c r="BF1303" s="70">
        <v>491</v>
      </c>
      <c r="BG1303" s="70"/>
      <c r="BH1303" s="70"/>
      <c r="BI1303" s="70"/>
      <c r="BJ1303" s="70"/>
      <c r="BK1303" s="70"/>
      <c r="BL1303" s="70"/>
      <c r="BM1303" s="70"/>
      <c r="BN1303" s="70"/>
      <c r="BO1303" s="70"/>
      <c r="BP1303" s="70"/>
      <c r="BQ1303" s="70"/>
      <c r="BR1303" s="70"/>
      <c r="BS1303" s="70"/>
      <c r="BT1303" s="70"/>
      <c r="BU1303" s="70"/>
      <c r="CT1303" s="70"/>
      <c r="CU1303" s="70">
        <f t="shared" si="900"/>
        <v>0</v>
      </c>
      <c r="CV1303" s="70">
        <f t="shared" si="901"/>
        <v>0</v>
      </c>
      <c r="CW1303" s="70"/>
      <c r="CX1303" s="70"/>
      <c r="CY1303" s="70"/>
      <c r="CZ1303" s="70" t="e">
        <f t="shared" si="898"/>
        <v>#VALUE!</v>
      </c>
      <c r="DA1303" s="70" t="e">
        <f t="shared" si="899"/>
        <v>#VALUE!</v>
      </c>
      <c r="DB1303" s="70"/>
      <c r="DC1303" s="70"/>
      <c r="DD1303" s="70"/>
      <c r="DE1303" s="70"/>
      <c r="DF1303" s="70"/>
      <c r="DG1303" s="70"/>
      <c r="DH1303" s="70"/>
      <c r="DI1303" s="70"/>
      <c r="DJ1303" s="70"/>
      <c r="DK1303" s="70"/>
      <c r="DL1303" s="70"/>
      <c r="DM1303" s="70"/>
      <c r="DN1303" s="70"/>
      <c r="DO1303" s="70"/>
      <c r="DP1303" s="70"/>
      <c r="DQ1303" s="70"/>
      <c r="DR1303" s="70"/>
      <c r="DS1303" s="70"/>
      <c r="DT1303" s="70">
        <f t="shared" si="896"/>
        <v>0</v>
      </c>
      <c r="DU1303" s="70">
        <f t="shared" si="897"/>
        <v>0</v>
      </c>
      <c r="DV1303" s="70"/>
      <c r="DW1303" s="70"/>
      <c r="DX1303" s="70"/>
      <c r="DY1303" s="70"/>
      <c r="DZ1303" s="70"/>
      <c r="EA1303" s="70"/>
    </row>
    <row r="1304" spans="18:131" x14ac:dyDescent="0.25">
      <c r="R1304" s="70"/>
      <c r="S1304" s="70"/>
      <c r="T1304" s="99" t="s">
        <v>2745</v>
      </c>
      <c r="U1304" s="146" t="s">
        <v>2746</v>
      </c>
      <c r="V1304" s="70"/>
      <c r="W1304" s="70"/>
      <c r="X1304" s="70"/>
      <c r="Y1304" s="70"/>
      <c r="AG1304" s="135"/>
      <c r="AH1304" s="70"/>
      <c r="AI1304" s="99"/>
      <c r="AJ1304" s="70"/>
      <c r="AK1304" s="70"/>
      <c r="AL1304" s="70"/>
      <c r="AM1304" s="70"/>
      <c r="AN1304" s="70"/>
      <c r="AO1304" s="70"/>
      <c r="AP1304" s="70"/>
      <c r="AQ1304" s="70"/>
      <c r="AR1304" s="70"/>
      <c r="AS1304" s="70"/>
      <c r="AT1304" s="70"/>
      <c r="AU1304" s="70"/>
      <c r="AV1304" s="70"/>
      <c r="AW1304" s="70"/>
      <c r="AX1304" s="70"/>
      <c r="AY1304" s="70"/>
      <c r="AZ1304" s="70"/>
      <c r="BA1304" s="70"/>
      <c r="BB1304" s="70"/>
      <c r="BC1304" s="70"/>
      <c r="BD1304" s="70"/>
      <c r="BE1304" s="70" t="str">
        <f t="shared" si="895"/>
        <v/>
      </c>
      <c r="BF1304" s="70">
        <v>492</v>
      </c>
      <c r="BG1304" s="70"/>
      <c r="BH1304" s="70"/>
      <c r="BI1304" s="70"/>
      <c r="BJ1304" s="70"/>
      <c r="BK1304" s="70"/>
      <c r="BL1304" s="70"/>
      <c r="BM1304" s="70"/>
      <c r="BN1304" s="70"/>
      <c r="BO1304" s="70"/>
      <c r="BP1304" s="70"/>
      <c r="BQ1304" s="70"/>
      <c r="BR1304" s="70"/>
      <c r="BS1304" s="70"/>
      <c r="BT1304" s="70"/>
      <c r="BU1304" s="70"/>
      <c r="CT1304" s="70"/>
      <c r="CU1304" s="70">
        <f t="shared" si="900"/>
        <v>0</v>
      </c>
      <c r="CV1304" s="70">
        <f t="shared" si="901"/>
        <v>0</v>
      </c>
      <c r="CW1304" s="70"/>
      <c r="CX1304" s="70"/>
      <c r="CY1304" s="70"/>
      <c r="CZ1304" s="70" t="e">
        <f t="shared" si="898"/>
        <v>#VALUE!</v>
      </c>
      <c r="DA1304" s="70" t="e">
        <f t="shared" si="899"/>
        <v>#VALUE!</v>
      </c>
      <c r="DB1304" s="70"/>
      <c r="DC1304" s="70"/>
      <c r="DD1304" s="70"/>
      <c r="DE1304" s="70"/>
      <c r="DF1304" s="70"/>
      <c r="DG1304" s="70"/>
      <c r="DH1304" s="70"/>
      <c r="DI1304" s="70"/>
      <c r="DJ1304" s="70"/>
      <c r="DK1304" s="70"/>
      <c r="DL1304" s="70"/>
      <c r="DM1304" s="70"/>
      <c r="DN1304" s="70"/>
      <c r="DO1304" s="70"/>
      <c r="DP1304" s="70"/>
      <c r="DQ1304" s="70"/>
      <c r="DR1304" s="70"/>
      <c r="DS1304" s="70"/>
      <c r="DT1304" s="70">
        <f t="shared" si="896"/>
        <v>0</v>
      </c>
      <c r="DU1304" s="70">
        <f t="shared" si="897"/>
        <v>0</v>
      </c>
      <c r="DV1304" s="70"/>
      <c r="DW1304" s="70"/>
      <c r="DX1304" s="70"/>
      <c r="DY1304" s="70"/>
      <c r="DZ1304" s="70"/>
      <c r="EA1304" s="70"/>
    </row>
    <row r="1305" spans="18:131" x14ac:dyDescent="0.25">
      <c r="R1305" s="70"/>
      <c r="S1305" s="70"/>
      <c r="T1305" s="99" t="s">
        <v>2747</v>
      </c>
      <c r="U1305" s="146" t="s">
        <v>2748</v>
      </c>
      <c r="V1305" s="70"/>
      <c r="W1305" s="70"/>
      <c r="X1305" s="70"/>
      <c r="Y1305" s="70"/>
      <c r="AG1305" s="135"/>
      <c r="AH1305" s="70"/>
      <c r="AI1305" s="99"/>
      <c r="AJ1305" s="70"/>
      <c r="AK1305" s="70"/>
      <c r="AL1305" s="70"/>
      <c r="AM1305" s="70"/>
      <c r="AN1305" s="70"/>
      <c r="AO1305" s="70"/>
      <c r="AP1305" s="70"/>
      <c r="AQ1305" s="70"/>
      <c r="AR1305" s="70"/>
      <c r="AS1305" s="70"/>
      <c r="AT1305" s="70"/>
      <c r="AU1305" s="70"/>
      <c r="AV1305" s="70"/>
      <c r="AW1305" s="70"/>
      <c r="AX1305" s="70"/>
      <c r="AY1305" s="70"/>
      <c r="AZ1305" s="70"/>
      <c r="BA1305" s="70"/>
      <c r="BB1305" s="70"/>
      <c r="BC1305" s="70"/>
      <c r="BD1305" s="70"/>
      <c r="BE1305" s="70" t="str">
        <f t="shared" si="895"/>
        <v/>
      </c>
      <c r="BF1305" s="70">
        <v>493</v>
      </c>
      <c r="BG1305" s="70"/>
      <c r="BH1305" s="70"/>
      <c r="BI1305" s="70"/>
      <c r="BJ1305" s="70"/>
      <c r="BK1305" s="70"/>
      <c r="BL1305" s="70"/>
      <c r="BM1305" s="70"/>
      <c r="BN1305" s="70"/>
      <c r="BO1305" s="70"/>
      <c r="BP1305" s="70"/>
      <c r="BQ1305" s="70"/>
      <c r="BR1305" s="70"/>
      <c r="BS1305" s="70"/>
      <c r="BT1305" s="70"/>
      <c r="BU1305" s="70"/>
      <c r="CT1305" s="70"/>
      <c r="CU1305" s="70">
        <f t="shared" si="900"/>
        <v>0</v>
      </c>
      <c r="CV1305" s="70">
        <f t="shared" si="901"/>
        <v>0</v>
      </c>
      <c r="CW1305" s="70"/>
      <c r="CX1305" s="70"/>
      <c r="CY1305" s="70"/>
      <c r="CZ1305" s="70" t="e">
        <f t="shared" si="898"/>
        <v>#VALUE!</v>
      </c>
      <c r="DA1305" s="70" t="e">
        <f t="shared" si="899"/>
        <v>#VALUE!</v>
      </c>
      <c r="DB1305" s="70"/>
      <c r="DC1305" s="70"/>
      <c r="DD1305" s="70"/>
      <c r="DE1305" s="70"/>
      <c r="DF1305" s="70"/>
      <c r="DG1305" s="70"/>
      <c r="DH1305" s="70"/>
      <c r="DI1305" s="70"/>
      <c r="DJ1305" s="70"/>
      <c r="DK1305" s="70"/>
      <c r="DL1305" s="70"/>
      <c r="DM1305" s="70"/>
      <c r="DN1305" s="70"/>
      <c r="DO1305" s="70"/>
      <c r="DP1305" s="70"/>
      <c r="DQ1305" s="70"/>
      <c r="DR1305" s="70"/>
      <c r="DS1305" s="70"/>
      <c r="DT1305" s="70">
        <f t="shared" si="896"/>
        <v>0</v>
      </c>
      <c r="DU1305" s="70">
        <f t="shared" si="897"/>
        <v>0</v>
      </c>
      <c r="DV1305" s="70"/>
      <c r="DW1305" s="70"/>
      <c r="DX1305" s="70"/>
      <c r="DY1305" s="70"/>
      <c r="DZ1305" s="70"/>
      <c r="EA1305" s="70"/>
    </row>
    <row r="1306" spans="18:131" x14ac:dyDescent="0.25">
      <c r="R1306" s="70"/>
      <c r="S1306" s="70"/>
      <c r="T1306" s="99" t="s">
        <v>2749</v>
      </c>
      <c r="U1306" s="146" t="s">
        <v>2750</v>
      </c>
      <c r="V1306" s="70"/>
      <c r="W1306" s="70"/>
      <c r="X1306" s="70"/>
      <c r="Y1306" s="70"/>
      <c r="AG1306" s="135"/>
      <c r="AH1306" s="70"/>
      <c r="AI1306" s="99"/>
      <c r="AJ1306" s="70"/>
      <c r="AK1306" s="70"/>
      <c r="AL1306" s="70"/>
      <c r="AM1306" s="70"/>
      <c r="AN1306" s="70"/>
      <c r="AO1306" s="70"/>
      <c r="AP1306" s="70"/>
      <c r="AQ1306" s="70"/>
      <c r="AR1306" s="70"/>
      <c r="AS1306" s="70"/>
      <c r="AT1306" s="70"/>
      <c r="AU1306" s="70"/>
      <c r="AV1306" s="70"/>
      <c r="AW1306" s="70"/>
      <c r="AX1306" s="70"/>
      <c r="AY1306" s="70"/>
      <c r="AZ1306" s="70"/>
      <c r="BA1306" s="70"/>
      <c r="BB1306" s="70"/>
      <c r="BC1306" s="70"/>
      <c r="BD1306" s="70"/>
      <c r="BE1306" s="70" t="str">
        <f t="shared" si="895"/>
        <v/>
      </c>
      <c r="BF1306" s="70">
        <v>494</v>
      </c>
      <c r="BG1306" s="70"/>
      <c r="BH1306" s="70"/>
      <c r="BI1306" s="70"/>
      <c r="BJ1306" s="70"/>
      <c r="BK1306" s="70"/>
      <c r="BL1306" s="70"/>
      <c r="BM1306" s="70"/>
      <c r="BN1306" s="70"/>
      <c r="BO1306" s="70"/>
      <c r="BP1306" s="70"/>
      <c r="BQ1306" s="70"/>
      <c r="BR1306" s="70"/>
      <c r="BS1306" s="70"/>
      <c r="BT1306" s="70"/>
      <c r="BU1306" s="70"/>
      <c r="CT1306" s="70"/>
      <c r="CU1306" s="70">
        <f t="shared" si="900"/>
        <v>0</v>
      </c>
      <c r="CV1306" s="70">
        <f t="shared" si="901"/>
        <v>0</v>
      </c>
      <c r="CW1306" s="70"/>
      <c r="CX1306" s="70"/>
      <c r="CY1306" s="70"/>
      <c r="CZ1306" s="70" t="e">
        <f t="shared" si="898"/>
        <v>#VALUE!</v>
      </c>
      <c r="DA1306" s="70" t="e">
        <f t="shared" si="899"/>
        <v>#VALUE!</v>
      </c>
      <c r="DB1306" s="70"/>
      <c r="DC1306" s="70"/>
      <c r="DD1306" s="70"/>
      <c r="DE1306" s="70"/>
      <c r="DF1306" s="70"/>
      <c r="DG1306" s="70"/>
      <c r="DH1306" s="70"/>
      <c r="DI1306" s="70"/>
      <c r="DJ1306" s="70"/>
      <c r="DK1306" s="70"/>
      <c r="DL1306" s="70"/>
      <c r="DM1306" s="70"/>
      <c r="DN1306" s="70"/>
      <c r="DO1306" s="70"/>
      <c r="DP1306" s="70"/>
      <c r="DQ1306" s="70"/>
      <c r="DR1306" s="70"/>
      <c r="DS1306" s="70"/>
      <c r="DT1306" s="70">
        <f t="shared" si="896"/>
        <v>0</v>
      </c>
      <c r="DU1306" s="70">
        <f t="shared" si="897"/>
        <v>0</v>
      </c>
      <c r="DV1306" s="70"/>
      <c r="DW1306" s="70"/>
      <c r="DX1306" s="70"/>
      <c r="DY1306" s="70"/>
      <c r="DZ1306" s="70"/>
      <c r="EA1306" s="70"/>
    </row>
    <row r="1307" spans="18:131" x14ac:dyDescent="0.25">
      <c r="R1307" s="70"/>
      <c r="S1307" s="70"/>
      <c r="T1307" s="99" t="s">
        <v>2751</v>
      </c>
      <c r="U1307" s="146" t="s">
        <v>1326</v>
      </c>
      <c r="V1307" s="70"/>
      <c r="W1307" s="70"/>
      <c r="X1307" s="70"/>
      <c r="Y1307" s="70"/>
      <c r="AG1307" s="135"/>
      <c r="AH1307" s="70"/>
      <c r="AI1307" s="99"/>
      <c r="AJ1307" s="70"/>
      <c r="AK1307" s="70"/>
      <c r="AL1307" s="70"/>
      <c r="AM1307" s="70"/>
      <c r="AN1307" s="70"/>
      <c r="AO1307" s="70"/>
      <c r="AP1307" s="70"/>
      <c r="AQ1307" s="70"/>
      <c r="AR1307" s="70"/>
      <c r="AS1307" s="70"/>
      <c r="AT1307" s="70"/>
      <c r="AU1307" s="70"/>
      <c r="AV1307" s="70"/>
      <c r="AW1307" s="70"/>
      <c r="AX1307" s="70"/>
      <c r="AY1307" s="70"/>
      <c r="AZ1307" s="70"/>
      <c r="BA1307" s="70"/>
      <c r="BB1307" s="70"/>
      <c r="BC1307" s="70"/>
      <c r="BD1307" s="70"/>
      <c r="BE1307" s="70" t="str">
        <f t="shared" si="895"/>
        <v/>
      </c>
      <c r="BF1307" s="70">
        <v>495</v>
      </c>
      <c r="BG1307" s="70"/>
      <c r="BH1307" s="70"/>
      <c r="BI1307" s="70"/>
      <c r="BJ1307" s="70"/>
      <c r="BK1307" s="70"/>
      <c r="BL1307" s="70"/>
      <c r="BM1307" s="70"/>
      <c r="BN1307" s="70"/>
      <c r="BO1307" s="70"/>
      <c r="BP1307" s="70"/>
      <c r="BQ1307" s="70"/>
      <c r="BR1307" s="70"/>
      <c r="BS1307" s="70"/>
      <c r="BT1307" s="70"/>
      <c r="BU1307" s="70"/>
      <c r="CT1307" s="70"/>
      <c r="CU1307" s="70">
        <f t="shared" si="900"/>
        <v>0</v>
      </c>
      <c r="CV1307" s="70">
        <f t="shared" si="901"/>
        <v>0</v>
      </c>
      <c r="CW1307" s="70"/>
      <c r="CX1307" s="70"/>
      <c r="CY1307" s="70"/>
      <c r="CZ1307" s="70" t="e">
        <f t="shared" si="898"/>
        <v>#VALUE!</v>
      </c>
      <c r="DA1307" s="70" t="e">
        <f t="shared" si="899"/>
        <v>#VALUE!</v>
      </c>
      <c r="DB1307" s="70"/>
      <c r="DC1307" s="70"/>
      <c r="DD1307" s="70"/>
      <c r="DE1307" s="70"/>
      <c r="DF1307" s="70"/>
      <c r="DG1307" s="70"/>
      <c r="DH1307" s="70"/>
      <c r="DI1307" s="70"/>
      <c r="DJ1307" s="70"/>
      <c r="DK1307" s="70"/>
      <c r="DL1307" s="70"/>
      <c r="DM1307" s="70"/>
      <c r="DN1307" s="70"/>
      <c r="DO1307" s="70"/>
      <c r="DP1307" s="70"/>
      <c r="DQ1307" s="70"/>
      <c r="DR1307" s="70"/>
      <c r="DS1307" s="70"/>
      <c r="DT1307" s="70">
        <f t="shared" si="896"/>
        <v>0</v>
      </c>
      <c r="DU1307" s="70">
        <f t="shared" si="897"/>
        <v>0</v>
      </c>
      <c r="DV1307" s="70"/>
      <c r="DW1307" s="70"/>
      <c r="DX1307" s="70"/>
      <c r="DY1307" s="70"/>
      <c r="DZ1307" s="70"/>
      <c r="EA1307" s="70"/>
    </row>
    <row r="1308" spans="18:131" x14ac:dyDescent="0.25">
      <c r="R1308" s="70"/>
      <c r="S1308" s="70"/>
      <c r="T1308" s="99" t="s">
        <v>2752</v>
      </c>
      <c r="U1308" s="146" t="s">
        <v>2753</v>
      </c>
      <c r="V1308" s="70"/>
      <c r="W1308" s="70"/>
      <c r="X1308" s="70"/>
      <c r="Y1308" s="70"/>
      <c r="AG1308" s="135"/>
      <c r="AH1308" s="70"/>
      <c r="AI1308" s="99"/>
      <c r="AJ1308" s="70"/>
      <c r="AK1308" s="70"/>
      <c r="AL1308" s="70"/>
      <c r="AM1308" s="70"/>
      <c r="AN1308" s="70"/>
      <c r="AO1308" s="70"/>
      <c r="AP1308" s="70"/>
      <c r="AQ1308" s="70"/>
      <c r="AR1308" s="70"/>
      <c r="AS1308" s="70"/>
      <c r="AT1308" s="70"/>
      <c r="AU1308" s="70"/>
      <c r="AV1308" s="70"/>
      <c r="AW1308" s="70"/>
      <c r="AX1308" s="70"/>
      <c r="AY1308" s="70"/>
      <c r="AZ1308" s="70"/>
      <c r="BA1308" s="70"/>
      <c r="BB1308" s="70"/>
      <c r="BC1308" s="70"/>
      <c r="BD1308" s="70"/>
      <c r="BE1308" s="70" t="str">
        <f t="shared" si="895"/>
        <v/>
      </c>
      <c r="BF1308" s="70">
        <v>496</v>
      </c>
      <c r="BG1308" s="70"/>
      <c r="BH1308" s="70"/>
      <c r="BI1308" s="70"/>
      <c r="BJ1308" s="70"/>
      <c r="BK1308" s="70"/>
      <c r="BL1308" s="70"/>
      <c r="BM1308" s="70"/>
      <c r="BN1308" s="70"/>
      <c r="BO1308" s="70"/>
      <c r="BP1308" s="70"/>
      <c r="BQ1308" s="70"/>
      <c r="BR1308" s="70"/>
      <c r="BS1308" s="70"/>
      <c r="BT1308" s="70"/>
      <c r="BU1308" s="70"/>
      <c r="CT1308" s="70"/>
      <c r="CU1308" s="70">
        <f t="shared" si="900"/>
        <v>0</v>
      </c>
      <c r="CV1308" s="70">
        <f t="shared" si="901"/>
        <v>0</v>
      </c>
      <c r="CW1308" s="70"/>
      <c r="CX1308" s="70"/>
      <c r="CY1308" s="70"/>
      <c r="CZ1308" s="70" t="e">
        <f t="shared" si="898"/>
        <v>#VALUE!</v>
      </c>
      <c r="DA1308" s="70" t="e">
        <f t="shared" si="899"/>
        <v>#VALUE!</v>
      </c>
      <c r="DB1308" s="70"/>
      <c r="DC1308" s="70"/>
      <c r="DD1308" s="70"/>
      <c r="DE1308" s="70"/>
      <c r="DF1308" s="70"/>
      <c r="DG1308" s="70"/>
      <c r="DH1308" s="70"/>
      <c r="DI1308" s="70"/>
      <c r="DJ1308" s="70"/>
      <c r="DK1308" s="70"/>
      <c r="DL1308" s="70"/>
      <c r="DM1308" s="70"/>
      <c r="DN1308" s="70"/>
      <c r="DO1308" s="70"/>
      <c r="DP1308" s="70"/>
      <c r="DQ1308" s="70"/>
      <c r="DR1308" s="70"/>
      <c r="DS1308" s="70"/>
      <c r="DT1308" s="70">
        <f t="shared" si="896"/>
        <v>0</v>
      </c>
      <c r="DU1308" s="70">
        <f t="shared" si="897"/>
        <v>0</v>
      </c>
      <c r="DV1308" s="70"/>
      <c r="DW1308" s="70"/>
      <c r="DX1308" s="70"/>
      <c r="DY1308" s="70"/>
      <c r="DZ1308" s="70"/>
      <c r="EA1308" s="70"/>
    </row>
    <row r="1309" spans="18:131" x14ac:dyDescent="0.25">
      <c r="R1309" s="70"/>
      <c r="S1309" s="70"/>
      <c r="T1309" s="99" t="s">
        <v>2754</v>
      </c>
      <c r="U1309" s="146" t="s">
        <v>2755</v>
      </c>
      <c r="V1309" s="70"/>
      <c r="W1309" s="70"/>
      <c r="X1309" s="70"/>
      <c r="Y1309" s="70"/>
      <c r="AG1309" s="135"/>
      <c r="AH1309" s="70"/>
      <c r="AI1309" s="99"/>
      <c r="AJ1309" s="70"/>
      <c r="AK1309" s="70"/>
      <c r="AL1309" s="70"/>
      <c r="AM1309" s="70"/>
      <c r="AN1309" s="70"/>
      <c r="AO1309" s="70"/>
      <c r="AP1309" s="70"/>
      <c r="AQ1309" s="70"/>
      <c r="AR1309" s="70"/>
      <c r="AS1309" s="70"/>
      <c r="AT1309" s="70"/>
      <c r="AU1309" s="70"/>
      <c r="AV1309" s="70"/>
      <c r="AW1309" s="70"/>
      <c r="AX1309" s="70"/>
      <c r="AY1309" s="70"/>
      <c r="AZ1309" s="70"/>
      <c r="BA1309" s="70"/>
      <c r="BB1309" s="70"/>
      <c r="BC1309" s="70"/>
      <c r="BD1309" s="70"/>
      <c r="BE1309" s="70" t="str">
        <f t="shared" si="895"/>
        <v/>
      </c>
      <c r="BF1309" s="70">
        <v>497</v>
      </c>
      <c r="BG1309" s="70"/>
      <c r="BH1309" s="70"/>
      <c r="BI1309" s="70"/>
      <c r="BJ1309" s="70"/>
      <c r="BK1309" s="70"/>
      <c r="BL1309" s="70"/>
      <c r="BM1309" s="70"/>
      <c r="BN1309" s="70"/>
      <c r="BO1309" s="70"/>
      <c r="BP1309" s="70"/>
      <c r="BQ1309" s="70"/>
      <c r="BR1309" s="70"/>
      <c r="BS1309" s="70"/>
      <c r="BT1309" s="70"/>
      <c r="BU1309" s="70"/>
      <c r="CT1309" s="70"/>
      <c r="CU1309" s="70">
        <f t="shared" si="900"/>
        <v>0</v>
      </c>
      <c r="CV1309" s="70">
        <f t="shared" si="901"/>
        <v>0</v>
      </c>
      <c r="CW1309" s="70"/>
      <c r="CX1309" s="70"/>
      <c r="CY1309" s="70"/>
      <c r="CZ1309" s="70" t="e">
        <f t="shared" si="898"/>
        <v>#VALUE!</v>
      </c>
      <c r="DA1309" s="70" t="e">
        <f t="shared" si="899"/>
        <v>#VALUE!</v>
      </c>
      <c r="DB1309" s="70"/>
      <c r="DC1309" s="70"/>
      <c r="DD1309" s="70"/>
      <c r="DE1309" s="70"/>
      <c r="DF1309" s="70"/>
      <c r="DG1309" s="70"/>
      <c r="DH1309" s="70"/>
      <c r="DI1309" s="70"/>
      <c r="DJ1309" s="70"/>
      <c r="DK1309" s="70"/>
      <c r="DL1309" s="70"/>
      <c r="DM1309" s="70"/>
      <c r="DN1309" s="70"/>
      <c r="DO1309" s="70"/>
      <c r="DP1309" s="70"/>
      <c r="DQ1309" s="70"/>
      <c r="DR1309" s="70"/>
      <c r="DS1309" s="70"/>
      <c r="DT1309" s="70">
        <f t="shared" si="896"/>
        <v>0</v>
      </c>
      <c r="DU1309" s="70">
        <f t="shared" si="897"/>
        <v>0</v>
      </c>
      <c r="DV1309" s="70"/>
      <c r="DW1309" s="70"/>
      <c r="DX1309" s="70"/>
      <c r="DY1309" s="70"/>
      <c r="DZ1309" s="70"/>
      <c r="EA1309" s="70"/>
    </row>
    <row r="1310" spans="18:131" x14ac:dyDescent="0.25">
      <c r="R1310" s="70"/>
      <c r="S1310" s="70"/>
      <c r="T1310" s="99" t="s">
        <v>2756</v>
      </c>
      <c r="U1310" s="146" t="s">
        <v>2757</v>
      </c>
      <c r="V1310" s="70"/>
      <c r="W1310" s="70"/>
      <c r="X1310" s="70"/>
      <c r="Y1310" s="70"/>
      <c r="AG1310" s="135"/>
      <c r="AH1310" s="70"/>
      <c r="AI1310" s="99"/>
      <c r="AJ1310" s="70"/>
      <c r="AK1310" s="70"/>
      <c r="AL1310" s="70"/>
      <c r="AM1310" s="70"/>
      <c r="AN1310" s="70"/>
      <c r="AO1310" s="70"/>
      <c r="AP1310" s="70"/>
      <c r="AQ1310" s="70"/>
      <c r="AR1310" s="70"/>
      <c r="AS1310" s="70"/>
      <c r="AT1310" s="70"/>
      <c r="AU1310" s="70"/>
      <c r="AV1310" s="70"/>
      <c r="AW1310" s="70"/>
      <c r="AX1310" s="70"/>
      <c r="AY1310" s="70"/>
      <c r="AZ1310" s="70"/>
      <c r="BA1310" s="70"/>
      <c r="BB1310" s="70"/>
      <c r="BC1310" s="70"/>
      <c r="BD1310" s="70"/>
      <c r="BE1310" s="70" t="str">
        <f t="shared" si="895"/>
        <v/>
      </c>
      <c r="BF1310" s="70">
        <v>498</v>
      </c>
      <c r="BG1310" s="70"/>
      <c r="BH1310" s="70"/>
      <c r="BI1310" s="70"/>
      <c r="BJ1310" s="70"/>
      <c r="BK1310" s="70"/>
      <c r="BL1310" s="70"/>
      <c r="BM1310" s="70"/>
      <c r="BN1310" s="70"/>
      <c r="BO1310" s="70"/>
      <c r="BP1310" s="70"/>
      <c r="BQ1310" s="70"/>
      <c r="BR1310" s="70"/>
      <c r="BS1310" s="70"/>
      <c r="BT1310" s="70"/>
      <c r="BU1310" s="70"/>
      <c r="CT1310" s="70"/>
      <c r="CU1310" s="70">
        <f t="shared" si="900"/>
        <v>0</v>
      </c>
      <c r="CV1310" s="70">
        <f t="shared" si="901"/>
        <v>0</v>
      </c>
      <c r="CW1310" s="70"/>
      <c r="CX1310" s="70"/>
      <c r="CY1310" s="70"/>
      <c r="CZ1310" s="70" t="e">
        <f t="shared" si="898"/>
        <v>#VALUE!</v>
      </c>
      <c r="DA1310" s="70" t="e">
        <f t="shared" si="899"/>
        <v>#VALUE!</v>
      </c>
      <c r="DB1310" s="70"/>
      <c r="DC1310" s="70"/>
      <c r="DD1310" s="70"/>
      <c r="DE1310" s="70"/>
      <c r="DF1310" s="70"/>
      <c r="DG1310" s="70"/>
      <c r="DH1310" s="70"/>
      <c r="DI1310" s="70"/>
      <c r="DJ1310" s="70"/>
      <c r="DK1310" s="70"/>
      <c r="DL1310" s="70"/>
      <c r="DM1310" s="70"/>
      <c r="DN1310" s="70"/>
      <c r="DO1310" s="70"/>
      <c r="DP1310" s="70"/>
      <c r="DQ1310" s="70"/>
      <c r="DR1310" s="70"/>
      <c r="DS1310" s="70"/>
      <c r="DT1310" s="70">
        <f t="shared" si="896"/>
        <v>0</v>
      </c>
      <c r="DU1310" s="70">
        <f t="shared" si="897"/>
        <v>0</v>
      </c>
      <c r="DV1310" s="70"/>
      <c r="DW1310" s="70"/>
      <c r="DX1310" s="70"/>
      <c r="DY1310" s="70"/>
      <c r="DZ1310" s="70"/>
      <c r="EA1310" s="70"/>
    </row>
    <row r="1311" spans="18:131" x14ac:dyDescent="0.25">
      <c r="R1311" s="70"/>
      <c r="S1311" s="70"/>
      <c r="T1311" s="99" t="s">
        <v>2758</v>
      </c>
      <c r="U1311" s="146" t="s">
        <v>2759</v>
      </c>
      <c r="V1311" s="70"/>
      <c r="W1311" s="70"/>
      <c r="X1311" s="70"/>
      <c r="Y1311" s="70"/>
      <c r="AG1311" s="135"/>
      <c r="AH1311" s="70"/>
      <c r="AI1311" s="99"/>
      <c r="AJ1311" s="70"/>
      <c r="AK1311" s="70"/>
      <c r="AL1311" s="70"/>
      <c r="AM1311" s="70"/>
      <c r="AN1311" s="70"/>
      <c r="AO1311" s="70"/>
      <c r="AP1311" s="70"/>
      <c r="AQ1311" s="70"/>
      <c r="AR1311" s="70"/>
      <c r="AS1311" s="70"/>
      <c r="AT1311" s="70"/>
      <c r="AU1311" s="70"/>
      <c r="AV1311" s="70"/>
      <c r="AW1311" s="70"/>
      <c r="AX1311" s="70"/>
      <c r="AY1311" s="70"/>
      <c r="AZ1311" s="70"/>
      <c r="BA1311" s="70"/>
      <c r="BB1311" s="70"/>
      <c r="BC1311" s="70"/>
      <c r="BD1311" s="70"/>
      <c r="BE1311" s="70" t="str">
        <f t="shared" si="895"/>
        <v/>
      </c>
      <c r="BF1311" s="70">
        <v>499</v>
      </c>
      <c r="BG1311" s="70"/>
      <c r="BH1311" s="70"/>
      <c r="BI1311" s="70"/>
      <c r="BJ1311" s="70"/>
      <c r="BK1311" s="70"/>
      <c r="BL1311" s="70"/>
      <c r="BM1311" s="70"/>
      <c r="BN1311" s="70"/>
      <c r="BO1311" s="70"/>
      <c r="BP1311" s="70"/>
      <c r="BQ1311" s="70"/>
      <c r="BR1311" s="70"/>
      <c r="BS1311" s="70"/>
      <c r="BT1311" s="70"/>
      <c r="BU1311" s="70"/>
      <c r="CT1311" s="70"/>
      <c r="CU1311" s="70">
        <f t="shared" si="900"/>
        <v>0</v>
      </c>
      <c r="CV1311" s="70">
        <f t="shared" si="901"/>
        <v>0</v>
      </c>
      <c r="CW1311" s="70"/>
      <c r="CX1311" s="70"/>
      <c r="CY1311" s="70"/>
      <c r="CZ1311" s="70" t="e">
        <f t="shared" si="898"/>
        <v>#VALUE!</v>
      </c>
      <c r="DA1311" s="70" t="e">
        <f t="shared" si="899"/>
        <v>#VALUE!</v>
      </c>
      <c r="DB1311" s="70"/>
      <c r="DC1311" s="70"/>
      <c r="DD1311" s="70"/>
      <c r="DE1311" s="70"/>
      <c r="DF1311" s="70"/>
      <c r="DG1311" s="70"/>
      <c r="DH1311" s="70"/>
      <c r="DI1311" s="70"/>
      <c r="DJ1311" s="70"/>
      <c r="DK1311" s="70"/>
      <c r="DL1311" s="70"/>
      <c r="DM1311" s="70"/>
      <c r="DN1311" s="70"/>
      <c r="DO1311" s="70"/>
      <c r="DP1311" s="70"/>
      <c r="DQ1311" s="70"/>
      <c r="DR1311" s="70"/>
      <c r="DS1311" s="70"/>
      <c r="DT1311" s="70">
        <f t="shared" si="896"/>
        <v>0</v>
      </c>
      <c r="DU1311" s="70">
        <f t="shared" si="897"/>
        <v>0</v>
      </c>
      <c r="DV1311" s="70"/>
      <c r="DW1311" s="70"/>
      <c r="DX1311" s="70"/>
      <c r="DY1311" s="70"/>
      <c r="DZ1311" s="70"/>
      <c r="EA1311" s="70"/>
    </row>
    <row r="1312" spans="18:131" x14ac:dyDescent="0.25">
      <c r="R1312" s="70"/>
      <c r="S1312" s="70"/>
      <c r="T1312" s="99" t="s">
        <v>2760</v>
      </c>
      <c r="U1312" s="146" t="s">
        <v>2761</v>
      </c>
      <c r="V1312" s="70"/>
      <c r="W1312" s="70"/>
      <c r="X1312" s="70"/>
      <c r="Y1312" s="70"/>
      <c r="AG1312" s="135"/>
      <c r="AH1312" s="70"/>
      <c r="AI1312" s="99"/>
      <c r="AJ1312" s="70"/>
      <c r="AK1312" s="70"/>
      <c r="AL1312" s="70"/>
      <c r="AM1312" s="70"/>
      <c r="AN1312" s="70"/>
      <c r="AO1312" s="70"/>
      <c r="AP1312" s="70"/>
      <c r="AQ1312" s="70"/>
      <c r="AR1312" s="70"/>
      <c r="AS1312" s="70"/>
      <c r="AT1312" s="70"/>
      <c r="AU1312" s="70"/>
      <c r="AV1312" s="70"/>
      <c r="AW1312" s="70"/>
      <c r="AX1312" s="70"/>
      <c r="AY1312" s="70"/>
      <c r="AZ1312" s="70"/>
      <c r="BA1312" s="70"/>
      <c r="BB1312" s="70"/>
      <c r="BC1312" s="70"/>
      <c r="BD1312" s="70"/>
      <c r="BE1312" s="70" t="str">
        <f t="shared" si="895"/>
        <v/>
      </c>
      <c r="BF1312" s="70">
        <v>500</v>
      </c>
      <c r="BG1312" s="70"/>
      <c r="BH1312" s="70"/>
      <c r="BI1312" s="70"/>
      <c r="BJ1312" s="70"/>
      <c r="BK1312" s="70"/>
      <c r="BL1312" s="70"/>
      <c r="BM1312" s="70"/>
      <c r="BN1312" s="70"/>
      <c r="BO1312" s="70"/>
      <c r="BP1312" s="70"/>
      <c r="BQ1312" s="70"/>
      <c r="BR1312" s="70"/>
      <c r="BS1312" s="70"/>
      <c r="BT1312" s="70"/>
      <c r="BU1312" s="70"/>
      <c r="CT1312" s="70"/>
      <c r="CU1312" s="70">
        <f t="shared" si="900"/>
        <v>0</v>
      </c>
      <c r="CV1312" s="70">
        <f t="shared" si="901"/>
        <v>0</v>
      </c>
      <c r="CW1312" s="70"/>
      <c r="CX1312" s="70"/>
      <c r="CY1312" s="70"/>
      <c r="CZ1312" s="70" t="e">
        <f t="shared" si="898"/>
        <v>#VALUE!</v>
      </c>
      <c r="DA1312" s="70" t="e">
        <f t="shared" si="899"/>
        <v>#VALUE!</v>
      </c>
      <c r="DB1312" s="70"/>
      <c r="DC1312" s="70"/>
      <c r="DD1312" s="70"/>
      <c r="DE1312" s="70"/>
      <c r="DF1312" s="70"/>
      <c r="DG1312" s="70"/>
      <c r="DH1312" s="70"/>
      <c r="DI1312" s="70"/>
      <c r="DJ1312" s="70"/>
      <c r="DK1312" s="70"/>
      <c r="DL1312" s="70"/>
      <c r="DM1312" s="70"/>
      <c r="DN1312" s="70"/>
      <c r="DO1312" s="70"/>
      <c r="DP1312" s="70"/>
      <c r="DQ1312" s="70"/>
      <c r="DR1312" s="70"/>
      <c r="DS1312" s="70"/>
      <c r="DT1312" s="70">
        <f t="shared" si="896"/>
        <v>0</v>
      </c>
      <c r="DU1312" s="70">
        <f t="shared" si="897"/>
        <v>0</v>
      </c>
      <c r="DV1312" s="70"/>
      <c r="DW1312" s="70"/>
      <c r="DX1312" s="70"/>
      <c r="DY1312" s="70"/>
      <c r="DZ1312" s="70"/>
      <c r="EA1312" s="70"/>
    </row>
    <row r="1313" spans="18:131" x14ac:dyDescent="0.25">
      <c r="R1313" s="70"/>
      <c r="S1313" s="70"/>
      <c r="T1313" s="99" t="s">
        <v>2762</v>
      </c>
      <c r="U1313" s="146" t="s">
        <v>2763</v>
      </c>
      <c r="V1313" s="70"/>
      <c r="W1313" s="70"/>
      <c r="X1313" s="70"/>
      <c r="Y1313" s="70"/>
      <c r="AG1313" s="135"/>
      <c r="AH1313" s="70"/>
      <c r="AI1313" s="99"/>
      <c r="AJ1313" s="70"/>
      <c r="AK1313" s="70"/>
      <c r="AL1313" s="70"/>
      <c r="AM1313" s="70"/>
      <c r="AN1313" s="70"/>
      <c r="AO1313" s="70"/>
      <c r="AP1313" s="70"/>
      <c r="AQ1313" s="70"/>
      <c r="AR1313" s="70"/>
      <c r="AS1313" s="70"/>
      <c r="AT1313" s="70"/>
      <c r="AU1313" s="70"/>
      <c r="AV1313" s="70"/>
      <c r="AW1313" s="70"/>
      <c r="AX1313" s="70"/>
      <c r="AY1313" s="70"/>
      <c r="AZ1313" s="70"/>
      <c r="BA1313" s="70"/>
      <c r="BB1313" s="70"/>
      <c r="BC1313" s="70"/>
      <c r="BD1313" s="70"/>
      <c r="BE1313" s="70" t="str">
        <f t="shared" si="895"/>
        <v/>
      </c>
      <c r="BF1313" s="70">
        <v>501</v>
      </c>
      <c r="BG1313" s="70"/>
      <c r="BH1313" s="70"/>
      <c r="BI1313" s="70"/>
      <c r="BJ1313" s="70"/>
      <c r="BK1313" s="70"/>
      <c r="BL1313" s="70"/>
      <c r="BM1313" s="70"/>
      <c r="BN1313" s="70"/>
      <c r="BO1313" s="70"/>
      <c r="BP1313" s="70"/>
      <c r="BQ1313" s="70"/>
      <c r="BR1313" s="70"/>
      <c r="BS1313" s="70"/>
      <c r="BT1313" s="70"/>
      <c r="BU1313" s="70"/>
      <c r="CT1313" s="70"/>
      <c r="CU1313" s="70">
        <f t="shared" si="900"/>
        <v>0</v>
      </c>
      <c r="CV1313" s="70">
        <f t="shared" si="901"/>
        <v>0</v>
      </c>
      <c r="CW1313" s="70"/>
      <c r="CX1313" s="70"/>
      <c r="CY1313" s="70"/>
      <c r="CZ1313" s="70" t="e">
        <f t="shared" si="898"/>
        <v>#VALUE!</v>
      </c>
      <c r="DA1313" s="70" t="e">
        <f t="shared" si="899"/>
        <v>#VALUE!</v>
      </c>
      <c r="DB1313" s="70"/>
      <c r="DC1313" s="70"/>
      <c r="DD1313" s="70"/>
      <c r="DE1313" s="70"/>
      <c r="DF1313" s="70"/>
      <c r="DG1313" s="70"/>
      <c r="DH1313" s="70"/>
      <c r="DI1313" s="70"/>
      <c r="DJ1313" s="70"/>
      <c r="DK1313" s="70"/>
      <c r="DL1313" s="70"/>
      <c r="DM1313" s="70"/>
      <c r="DN1313" s="70"/>
      <c r="DO1313" s="70"/>
      <c r="DP1313" s="70"/>
      <c r="DQ1313" s="70"/>
      <c r="DR1313" s="70"/>
      <c r="DS1313" s="70"/>
      <c r="DT1313" s="70">
        <f t="shared" si="896"/>
        <v>0</v>
      </c>
      <c r="DU1313" s="70">
        <f t="shared" si="897"/>
        <v>0</v>
      </c>
      <c r="DV1313" s="70"/>
      <c r="DW1313" s="70"/>
      <c r="DX1313" s="70"/>
      <c r="DY1313" s="70"/>
      <c r="DZ1313" s="70"/>
      <c r="EA1313" s="70"/>
    </row>
    <row r="1314" spans="18:131" x14ac:dyDescent="0.25">
      <c r="R1314" s="70"/>
      <c r="S1314" s="70"/>
      <c r="T1314" s="99" t="s">
        <v>2764</v>
      </c>
      <c r="U1314" s="146" t="s">
        <v>2765</v>
      </c>
      <c r="V1314" s="70"/>
      <c r="W1314" s="70"/>
      <c r="X1314" s="70"/>
      <c r="Y1314" s="70"/>
      <c r="AG1314" s="135"/>
      <c r="AH1314" s="70"/>
      <c r="AI1314" s="99"/>
      <c r="AJ1314" s="70"/>
      <c r="AK1314" s="70"/>
      <c r="AL1314" s="70"/>
      <c r="AM1314" s="70"/>
      <c r="AN1314" s="70"/>
      <c r="AO1314" s="70"/>
      <c r="AP1314" s="70"/>
      <c r="AQ1314" s="70"/>
      <c r="AR1314" s="70"/>
      <c r="AS1314" s="70"/>
      <c r="AT1314" s="70"/>
      <c r="AU1314" s="70"/>
      <c r="AV1314" s="70"/>
      <c r="AW1314" s="70"/>
      <c r="AX1314" s="70"/>
      <c r="AY1314" s="70"/>
      <c r="AZ1314" s="70"/>
      <c r="BA1314" s="70"/>
      <c r="BB1314" s="70"/>
      <c r="BC1314" s="70"/>
      <c r="BD1314" s="70"/>
      <c r="BE1314" s="70" t="str">
        <f t="shared" si="895"/>
        <v/>
      </c>
      <c r="BF1314" s="70">
        <v>502</v>
      </c>
      <c r="BG1314" s="70"/>
      <c r="BH1314" s="70"/>
      <c r="BI1314" s="70"/>
      <c r="BJ1314" s="70"/>
      <c r="BK1314" s="70"/>
      <c r="BL1314" s="70"/>
      <c r="BM1314" s="70"/>
      <c r="BN1314" s="70"/>
      <c r="BO1314" s="70"/>
      <c r="BP1314" s="70"/>
      <c r="BQ1314" s="70"/>
      <c r="BR1314" s="70"/>
      <c r="BS1314" s="70"/>
      <c r="BT1314" s="70"/>
      <c r="BU1314" s="70"/>
      <c r="CT1314" s="70"/>
      <c r="CU1314" s="70">
        <f t="shared" si="900"/>
        <v>0</v>
      </c>
      <c r="CV1314" s="70">
        <f t="shared" si="901"/>
        <v>0</v>
      </c>
      <c r="CW1314" s="70"/>
      <c r="CX1314" s="70"/>
      <c r="CY1314" s="70"/>
      <c r="CZ1314" s="70" t="e">
        <f t="shared" si="898"/>
        <v>#VALUE!</v>
      </c>
      <c r="DA1314" s="70" t="e">
        <f t="shared" si="899"/>
        <v>#VALUE!</v>
      </c>
      <c r="DB1314" s="70"/>
      <c r="DC1314" s="70"/>
      <c r="DD1314" s="70"/>
      <c r="DE1314" s="70"/>
      <c r="DF1314" s="70"/>
      <c r="DG1314" s="70"/>
      <c r="DH1314" s="70"/>
      <c r="DI1314" s="70"/>
      <c r="DJ1314" s="70"/>
      <c r="DK1314" s="70"/>
      <c r="DL1314" s="70"/>
      <c r="DM1314" s="70"/>
      <c r="DN1314" s="70"/>
      <c r="DO1314" s="70"/>
      <c r="DP1314" s="70"/>
      <c r="DQ1314" s="70"/>
      <c r="DR1314" s="70"/>
      <c r="DS1314" s="70"/>
      <c r="DT1314" s="70">
        <f t="shared" si="896"/>
        <v>0</v>
      </c>
      <c r="DU1314" s="70">
        <f t="shared" si="897"/>
        <v>0</v>
      </c>
      <c r="DV1314" s="70"/>
      <c r="DW1314" s="70"/>
      <c r="DX1314" s="70"/>
      <c r="DY1314" s="70"/>
      <c r="DZ1314" s="70"/>
      <c r="EA1314" s="70"/>
    </row>
    <row r="1315" spans="18:131" x14ac:dyDescent="0.25">
      <c r="R1315" s="70"/>
      <c r="S1315" s="70"/>
      <c r="T1315" s="99" t="s">
        <v>2766</v>
      </c>
      <c r="U1315" s="146" t="s">
        <v>2767</v>
      </c>
      <c r="V1315" s="70"/>
      <c r="W1315" s="70"/>
      <c r="X1315" s="70"/>
      <c r="Y1315" s="70"/>
      <c r="AG1315" s="135"/>
      <c r="AH1315" s="70"/>
      <c r="AI1315" s="99"/>
      <c r="AJ1315" s="70"/>
      <c r="AK1315" s="70"/>
      <c r="AL1315" s="70"/>
      <c r="AM1315" s="70"/>
      <c r="AN1315" s="70"/>
      <c r="AO1315" s="70"/>
      <c r="AP1315" s="70"/>
      <c r="AQ1315" s="70"/>
      <c r="AR1315" s="70"/>
      <c r="AS1315" s="70"/>
      <c r="AT1315" s="70"/>
      <c r="AU1315" s="70"/>
      <c r="AV1315" s="70"/>
      <c r="AW1315" s="70"/>
      <c r="AX1315" s="70"/>
      <c r="AY1315" s="70"/>
      <c r="AZ1315" s="70"/>
      <c r="BA1315" s="70"/>
      <c r="BB1315" s="70"/>
      <c r="BC1315" s="70"/>
      <c r="BD1315" s="70"/>
      <c r="BE1315" s="70" t="str">
        <f t="shared" si="895"/>
        <v/>
      </c>
      <c r="BF1315" s="70">
        <v>503</v>
      </c>
      <c r="BG1315" s="70"/>
      <c r="BH1315" s="70"/>
      <c r="BI1315" s="70"/>
      <c r="BJ1315" s="70"/>
      <c r="BK1315" s="70"/>
      <c r="BL1315" s="70"/>
      <c r="BM1315" s="70"/>
      <c r="BN1315" s="70"/>
      <c r="BO1315" s="70"/>
      <c r="BP1315" s="70"/>
      <c r="BQ1315" s="70"/>
      <c r="BR1315" s="70"/>
      <c r="BS1315" s="70"/>
      <c r="BT1315" s="70"/>
      <c r="BU1315" s="70"/>
      <c r="CT1315" s="70"/>
      <c r="CU1315" s="70">
        <f t="shared" si="900"/>
        <v>0</v>
      </c>
      <c r="CV1315" s="70">
        <f t="shared" si="901"/>
        <v>0</v>
      </c>
      <c r="CW1315" s="70"/>
      <c r="CX1315" s="70"/>
      <c r="CY1315" s="70"/>
      <c r="CZ1315" s="70" t="e">
        <f t="shared" si="898"/>
        <v>#VALUE!</v>
      </c>
      <c r="DA1315" s="70" t="e">
        <f t="shared" si="899"/>
        <v>#VALUE!</v>
      </c>
      <c r="DB1315" s="70"/>
      <c r="DC1315" s="70"/>
      <c r="DD1315" s="70"/>
      <c r="DE1315" s="70"/>
      <c r="DF1315" s="70"/>
      <c r="DG1315" s="70"/>
      <c r="DH1315" s="70"/>
      <c r="DI1315" s="70"/>
      <c r="DJ1315" s="70"/>
      <c r="DK1315" s="70"/>
      <c r="DL1315" s="70"/>
      <c r="DM1315" s="70"/>
      <c r="DN1315" s="70"/>
      <c r="DO1315" s="70"/>
      <c r="DP1315" s="70"/>
      <c r="DQ1315" s="70"/>
      <c r="DR1315" s="70"/>
      <c r="DS1315" s="70"/>
      <c r="DT1315" s="70">
        <f t="shared" si="896"/>
        <v>0</v>
      </c>
      <c r="DU1315" s="70">
        <f t="shared" si="897"/>
        <v>0</v>
      </c>
      <c r="DV1315" s="70"/>
      <c r="DW1315" s="70"/>
      <c r="DX1315" s="70"/>
      <c r="DY1315" s="70"/>
      <c r="DZ1315" s="70"/>
      <c r="EA1315" s="70"/>
    </row>
    <row r="1316" spans="18:131" x14ac:dyDescent="0.25">
      <c r="R1316" s="70"/>
      <c r="S1316" s="70"/>
      <c r="T1316" s="99" t="s">
        <v>2768</v>
      </c>
      <c r="U1316" s="146" t="s">
        <v>2769</v>
      </c>
      <c r="V1316" s="70"/>
      <c r="W1316" s="70"/>
      <c r="X1316" s="70"/>
      <c r="Y1316" s="70"/>
      <c r="AG1316" s="135"/>
      <c r="AH1316" s="70"/>
      <c r="AI1316" s="99"/>
      <c r="AJ1316" s="70"/>
      <c r="AK1316" s="70"/>
      <c r="AL1316" s="70"/>
      <c r="AM1316" s="70"/>
      <c r="AN1316" s="70"/>
      <c r="AO1316" s="70"/>
      <c r="AP1316" s="70"/>
      <c r="AQ1316" s="70"/>
      <c r="AR1316" s="70"/>
      <c r="AS1316" s="70"/>
      <c r="AT1316" s="70"/>
      <c r="AU1316" s="70"/>
      <c r="AV1316" s="70"/>
      <c r="AW1316" s="70"/>
      <c r="AX1316" s="70"/>
      <c r="AY1316" s="70"/>
      <c r="AZ1316" s="70"/>
      <c r="BA1316" s="70"/>
      <c r="BB1316" s="70"/>
      <c r="BC1316" s="70"/>
      <c r="BD1316" s="70"/>
      <c r="BE1316" s="70" t="str">
        <f t="shared" si="895"/>
        <v/>
      </c>
      <c r="BF1316" s="70">
        <v>504</v>
      </c>
      <c r="BG1316" s="70"/>
      <c r="BH1316" s="70"/>
      <c r="BI1316" s="70"/>
      <c r="BJ1316" s="70"/>
      <c r="BK1316" s="70"/>
      <c r="BL1316" s="70"/>
      <c r="BM1316" s="70"/>
      <c r="BN1316" s="70"/>
      <c r="BO1316" s="70"/>
      <c r="BP1316" s="70"/>
      <c r="BQ1316" s="70"/>
      <c r="BR1316" s="70"/>
      <c r="BS1316" s="70"/>
      <c r="BT1316" s="70"/>
      <c r="BU1316" s="70"/>
      <c r="CT1316" s="70"/>
      <c r="CU1316" s="70">
        <f t="shared" si="900"/>
        <v>0</v>
      </c>
      <c r="CV1316" s="70">
        <f t="shared" si="901"/>
        <v>0</v>
      </c>
      <c r="CW1316" s="70"/>
      <c r="CX1316" s="70"/>
      <c r="CY1316" s="70"/>
      <c r="CZ1316" s="70" t="e">
        <f t="shared" si="898"/>
        <v>#VALUE!</v>
      </c>
      <c r="DA1316" s="70" t="e">
        <f t="shared" si="899"/>
        <v>#VALUE!</v>
      </c>
      <c r="DB1316" s="70"/>
      <c r="DC1316" s="70"/>
      <c r="DD1316" s="70"/>
      <c r="DE1316" s="70"/>
      <c r="DF1316" s="70"/>
      <c r="DG1316" s="70"/>
      <c r="DH1316" s="70"/>
      <c r="DI1316" s="70"/>
      <c r="DJ1316" s="70"/>
      <c r="DK1316" s="70"/>
      <c r="DL1316" s="70"/>
      <c r="DM1316" s="70"/>
      <c r="DN1316" s="70"/>
      <c r="DO1316" s="70"/>
      <c r="DP1316" s="70"/>
      <c r="DQ1316" s="70"/>
      <c r="DR1316" s="70"/>
      <c r="DS1316" s="70"/>
      <c r="DT1316" s="70">
        <f t="shared" si="896"/>
        <v>0</v>
      </c>
      <c r="DU1316" s="70">
        <f t="shared" si="897"/>
        <v>0</v>
      </c>
      <c r="DV1316" s="70"/>
      <c r="DW1316" s="70"/>
      <c r="DX1316" s="70"/>
      <c r="DY1316" s="70"/>
      <c r="DZ1316" s="70"/>
      <c r="EA1316" s="70"/>
    </row>
    <row r="1317" spans="18:131" x14ac:dyDescent="0.25">
      <c r="R1317" s="70"/>
      <c r="S1317" s="70"/>
      <c r="T1317" s="99" t="s">
        <v>2770</v>
      </c>
      <c r="U1317" s="146" t="s">
        <v>2771</v>
      </c>
      <c r="V1317" s="70"/>
      <c r="W1317" s="70"/>
      <c r="X1317" s="70"/>
      <c r="Y1317" s="70"/>
      <c r="AG1317" s="135"/>
      <c r="AH1317" s="70"/>
      <c r="AI1317" s="99"/>
      <c r="AJ1317" s="70"/>
      <c r="AK1317" s="70"/>
      <c r="AL1317" s="70"/>
      <c r="AM1317" s="70"/>
      <c r="AN1317" s="70"/>
      <c r="AO1317" s="70"/>
      <c r="AP1317" s="70"/>
      <c r="AQ1317" s="70"/>
      <c r="AR1317" s="70"/>
      <c r="AS1317" s="70"/>
      <c r="AT1317" s="70"/>
      <c r="AU1317" s="70"/>
      <c r="AV1317" s="70"/>
      <c r="AW1317" s="70"/>
      <c r="AX1317" s="70"/>
      <c r="AY1317" s="70"/>
      <c r="AZ1317" s="70"/>
      <c r="BA1317" s="70"/>
      <c r="BB1317" s="70"/>
      <c r="BC1317" s="70"/>
      <c r="BD1317" s="70"/>
      <c r="BE1317" s="70" t="str">
        <f t="shared" si="895"/>
        <v/>
      </c>
      <c r="BF1317" s="70">
        <v>505</v>
      </c>
      <c r="BG1317" s="70"/>
      <c r="BH1317" s="70"/>
      <c r="BI1317" s="70"/>
      <c r="BJ1317" s="70"/>
      <c r="BK1317" s="70"/>
      <c r="BL1317" s="70"/>
      <c r="BM1317" s="70"/>
      <c r="BN1317" s="70"/>
      <c r="BO1317" s="70"/>
      <c r="BP1317" s="70"/>
      <c r="BQ1317" s="70"/>
      <c r="BR1317" s="70"/>
      <c r="BS1317" s="70"/>
      <c r="BT1317" s="70"/>
      <c r="BU1317" s="70"/>
      <c r="CT1317" s="70"/>
      <c r="CU1317" s="70">
        <f t="shared" si="900"/>
        <v>0</v>
      </c>
      <c r="CV1317" s="70">
        <f t="shared" si="901"/>
        <v>0</v>
      </c>
      <c r="CW1317" s="70"/>
      <c r="CX1317" s="70"/>
      <c r="CY1317" s="70"/>
      <c r="CZ1317" s="70" t="e">
        <f t="shared" si="898"/>
        <v>#VALUE!</v>
      </c>
      <c r="DA1317" s="70" t="e">
        <f t="shared" si="899"/>
        <v>#VALUE!</v>
      </c>
      <c r="DB1317" s="70"/>
      <c r="DC1317" s="70"/>
      <c r="DD1317" s="70"/>
      <c r="DE1317" s="70"/>
      <c r="DF1317" s="70"/>
      <c r="DG1317" s="70"/>
      <c r="DH1317" s="70"/>
      <c r="DI1317" s="70"/>
      <c r="DJ1317" s="70"/>
      <c r="DK1317" s="70"/>
      <c r="DL1317" s="70"/>
      <c r="DM1317" s="70"/>
      <c r="DN1317" s="70"/>
      <c r="DO1317" s="70"/>
      <c r="DP1317" s="70"/>
      <c r="DQ1317" s="70"/>
      <c r="DR1317" s="70"/>
      <c r="DS1317" s="70"/>
      <c r="DT1317" s="70">
        <f t="shared" si="896"/>
        <v>0</v>
      </c>
      <c r="DU1317" s="70">
        <f t="shared" si="897"/>
        <v>0</v>
      </c>
      <c r="DV1317" s="70"/>
      <c r="DW1317" s="70"/>
      <c r="DX1317" s="70"/>
      <c r="DY1317" s="70"/>
      <c r="DZ1317" s="70"/>
      <c r="EA1317" s="70"/>
    </row>
    <row r="1318" spans="18:131" x14ac:dyDescent="0.25">
      <c r="R1318" s="70"/>
      <c r="S1318" s="70"/>
      <c r="T1318" s="99" t="s">
        <v>2772</v>
      </c>
      <c r="U1318" s="146" t="s">
        <v>2773</v>
      </c>
      <c r="V1318" s="70"/>
      <c r="W1318" s="70"/>
      <c r="X1318" s="70"/>
      <c r="Y1318" s="70"/>
      <c r="AG1318" s="135"/>
      <c r="AH1318" s="70"/>
      <c r="AI1318" s="99"/>
      <c r="AJ1318" s="70"/>
      <c r="AK1318" s="70"/>
      <c r="AL1318" s="70"/>
      <c r="AM1318" s="70"/>
      <c r="AN1318" s="70"/>
      <c r="AO1318" s="70"/>
      <c r="AP1318" s="70"/>
      <c r="AQ1318" s="70"/>
      <c r="AR1318" s="70"/>
      <c r="AS1318" s="70"/>
      <c r="AT1318" s="70"/>
      <c r="AU1318" s="70"/>
      <c r="AV1318" s="70"/>
      <c r="AW1318" s="70"/>
      <c r="AX1318" s="70"/>
      <c r="AY1318" s="70"/>
      <c r="AZ1318" s="70"/>
      <c r="BA1318" s="70"/>
      <c r="BB1318" s="70"/>
      <c r="BC1318" s="70"/>
      <c r="BD1318" s="70"/>
      <c r="BE1318" s="70" t="str">
        <f t="shared" si="895"/>
        <v/>
      </c>
      <c r="BF1318" s="70">
        <v>506</v>
      </c>
      <c r="BG1318" s="70"/>
      <c r="BH1318" s="70"/>
      <c r="BI1318" s="70"/>
      <c r="BJ1318" s="70"/>
      <c r="BK1318" s="70"/>
      <c r="BL1318" s="70"/>
      <c r="BM1318" s="70"/>
      <c r="BN1318" s="70"/>
      <c r="BO1318" s="70"/>
      <c r="BP1318" s="70"/>
      <c r="BQ1318" s="70"/>
      <c r="BR1318" s="70"/>
      <c r="BS1318" s="70"/>
      <c r="BT1318" s="70"/>
      <c r="BU1318" s="70"/>
      <c r="CT1318" s="70"/>
      <c r="CU1318" s="70">
        <f t="shared" si="900"/>
        <v>0</v>
      </c>
      <c r="CV1318" s="70">
        <f t="shared" si="901"/>
        <v>0</v>
      </c>
      <c r="CW1318" s="70"/>
      <c r="CX1318" s="70"/>
      <c r="CY1318" s="70"/>
      <c r="CZ1318" s="70" t="e">
        <f t="shared" si="898"/>
        <v>#VALUE!</v>
      </c>
      <c r="DA1318" s="70" t="e">
        <f t="shared" si="899"/>
        <v>#VALUE!</v>
      </c>
      <c r="DB1318" s="70"/>
      <c r="DC1318" s="70"/>
      <c r="DD1318" s="70"/>
      <c r="DE1318" s="70"/>
      <c r="DF1318" s="70"/>
      <c r="DG1318" s="70"/>
      <c r="DH1318" s="70"/>
      <c r="DI1318" s="70"/>
      <c r="DJ1318" s="70"/>
      <c r="DK1318" s="70"/>
      <c r="DL1318" s="70"/>
      <c r="DM1318" s="70"/>
      <c r="DN1318" s="70"/>
      <c r="DO1318" s="70"/>
      <c r="DP1318" s="70"/>
      <c r="DQ1318" s="70"/>
      <c r="DR1318" s="70"/>
      <c r="DS1318" s="70"/>
      <c r="DT1318" s="70">
        <f t="shared" si="896"/>
        <v>0</v>
      </c>
      <c r="DU1318" s="70">
        <f t="shared" si="897"/>
        <v>0</v>
      </c>
      <c r="DV1318" s="70"/>
      <c r="DW1318" s="70"/>
      <c r="DX1318" s="70"/>
      <c r="DY1318" s="70"/>
      <c r="DZ1318" s="70"/>
      <c r="EA1318" s="70"/>
    </row>
    <row r="1319" spans="18:131" x14ac:dyDescent="0.25">
      <c r="R1319" s="70"/>
      <c r="S1319" s="70"/>
      <c r="T1319" s="99" t="s">
        <v>2774</v>
      </c>
      <c r="U1319" s="146" t="s">
        <v>2775</v>
      </c>
      <c r="V1319" s="70"/>
      <c r="W1319" s="70"/>
      <c r="X1319" s="70"/>
      <c r="Y1319" s="70"/>
      <c r="AG1319" s="135"/>
      <c r="AH1319" s="70"/>
      <c r="AI1319" s="99"/>
      <c r="AJ1319" s="70"/>
      <c r="AK1319" s="70"/>
      <c r="AL1319" s="70"/>
      <c r="AM1319" s="70"/>
      <c r="AN1319" s="70"/>
      <c r="AO1319" s="70"/>
      <c r="AP1319" s="70"/>
      <c r="AQ1319" s="70"/>
      <c r="AR1319" s="70"/>
      <c r="AS1319" s="70"/>
      <c r="AT1319" s="70"/>
      <c r="AU1319" s="70"/>
      <c r="AV1319" s="70"/>
      <c r="AW1319" s="70"/>
      <c r="AX1319" s="70"/>
      <c r="AY1319" s="70"/>
      <c r="AZ1319" s="70"/>
      <c r="BA1319" s="70"/>
      <c r="BB1319" s="70"/>
      <c r="BC1319" s="70"/>
      <c r="BD1319" s="70"/>
      <c r="BE1319" s="70" t="str">
        <f t="shared" si="895"/>
        <v/>
      </c>
      <c r="BF1319" s="70">
        <v>507</v>
      </c>
      <c r="BG1319" s="70"/>
      <c r="BH1319" s="70"/>
      <c r="BI1319" s="70"/>
      <c r="BJ1319" s="70"/>
      <c r="BK1319" s="70"/>
      <c r="BL1319" s="70"/>
      <c r="BM1319" s="70"/>
      <c r="BN1319" s="70"/>
      <c r="BO1319" s="70"/>
      <c r="BP1319" s="70"/>
      <c r="BQ1319" s="70"/>
      <c r="BR1319" s="70"/>
      <c r="BS1319" s="70"/>
      <c r="BT1319" s="70"/>
      <c r="BU1319" s="70"/>
      <c r="CT1319" s="70"/>
      <c r="CU1319" s="70">
        <f t="shared" si="900"/>
        <v>0</v>
      </c>
      <c r="CV1319" s="70">
        <f t="shared" si="901"/>
        <v>0</v>
      </c>
      <c r="CW1319" s="70"/>
      <c r="CX1319" s="70"/>
      <c r="CY1319" s="70"/>
      <c r="CZ1319" s="70" t="e">
        <f t="shared" si="898"/>
        <v>#VALUE!</v>
      </c>
      <c r="DA1319" s="70" t="e">
        <f t="shared" si="899"/>
        <v>#VALUE!</v>
      </c>
      <c r="DB1319" s="70"/>
      <c r="DC1319" s="70"/>
      <c r="DD1319" s="70"/>
      <c r="DE1319" s="70"/>
      <c r="DF1319" s="70"/>
      <c r="DG1319" s="70"/>
      <c r="DH1319" s="70"/>
      <c r="DI1319" s="70"/>
      <c r="DJ1319" s="70"/>
      <c r="DK1319" s="70"/>
      <c r="DL1319" s="70"/>
      <c r="DM1319" s="70"/>
      <c r="DN1319" s="70"/>
      <c r="DO1319" s="70"/>
      <c r="DP1319" s="70"/>
      <c r="DQ1319" s="70"/>
      <c r="DR1319" s="70"/>
      <c r="DS1319" s="70"/>
      <c r="DT1319" s="70">
        <f t="shared" si="896"/>
        <v>0</v>
      </c>
      <c r="DU1319" s="70">
        <f t="shared" si="897"/>
        <v>0</v>
      </c>
      <c r="DV1319" s="70"/>
      <c r="DW1319" s="70"/>
      <c r="DX1319" s="70"/>
      <c r="DY1319" s="70"/>
      <c r="DZ1319" s="70"/>
      <c r="EA1319" s="70"/>
    </row>
    <row r="1320" spans="18:131" x14ac:dyDescent="0.25">
      <c r="R1320" s="70"/>
      <c r="S1320" s="70"/>
      <c r="T1320" s="99" t="s">
        <v>2776</v>
      </c>
      <c r="U1320" s="146" t="s">
        <v>2777</v>
      </c>
      <c r="V1320" s="70"/>
      <c r="W1320" s="70"/>
      <c r="X1320" s="70"/>
      <c r="Y1320" s="70"/>
      <c r="AG1320" s="135"/>
      <c r="AH1320" s="70"/>
      <c r="AI1320" s="99"/>
      <c r="AJ1320" s="70"/>
      <c r="AK1320" s="70"/>
      <c r="AL1320" s="70"/>
      <c r="AM1320" s="70"/>
      <c r="AN1320" s="70"/>
      <c r="AO1320" s="70"/>
      <c r="AP1320" s="70"/>
      <c r="AQ1320" s="70"/>
      <c r="AR1320" s="70"/>
      <c r="AS1320" s="70"/>
      <c r="AT1320" s="70"/>
      <c r="AU1320" s="70"/>
      <c r="AV1320" s="70"/>
      <c r="AW1320" s="70"/>
      <c r="AX1320" s="70"/>
      <c r="AY1320" s="70"/>
      <c r="AZ1320" s="70"/>
      <c r="BA1320" s="70"/>
      <c r="BB1320" s="70"/>
      <c r="BC1320" s="70"/>
      <c r="BD1320" s="70"/>
      <c r="BE1320" s="70" t="str">
        <f t="shared" si="895"/>
        <v/>
      </c>
      <c r="BF1320" s="70">
        <v>508</v>
      </c>
      <c r="BG1320" s="70"/>
      <c r="BH1320" s="70"/>
      <c r="BI1320" s="70"/>
      <c r="BJ1320" s="70"/>
      <c r="BK1320" s="70"/>
      <c r="BL1320" s="70"/>
      <c r="BM1320" s="70"/>
      <c r="BN1320" s="70"/>
      <c r="BO1320" s="70"/>
      <c r="BP1320" s="70"/>
      <c r="BQ1320" s="70"/>
      <c r="BR1320" s="70"/>
      <c r="BS1320" s="70"/>
      <c r="BT1320" s="70"/>
      <c r="BU1320" s="70"/>
      <c r="CT1320" s="70"/>
      <c r="CU1320" s="70">
        <f t="shared" si="900"/>
        <v>0</v>
      </c>
      <c r="CV1320" s="70">
        <f t="shared" si="901"/>
        <v>0</v>
      </c>
      <c r="CW1320" s="70"/>
      <c r="CX1320" s="70"/>
      <c r="CY1320" s="70"/>
      <c r="CZ1320" s="70" t="e">
        <f t="shared" si="898"/>
        <v>#VALUE!</v>
      </c>
      <c r="DA1320" s="70" t="e">
        <f t="shared" si="899"/>
        <v>#VALUE!</v>
      </c>
      <c r="DB1320" s="70"/>
      <c r="DC1320" s="70"/>
      <c r="DD1320" s="70"/>
      <c r="DE1320" s="70"/>
      <c r="DF1320" s="70"/>
      <c r="DG1320" s="70"/>
      <c r="DH1320" s="70"/>
      <c r="DI1320" s="70"/>
      <c r="DJ1320" s="70"/>
      <c r="DK1320" s="70"/>
      <c r="DL1320" s="70"/>
      <c r="DM1320" s="70"/>
      <c r="DN1320" s="70"/>
      <c r="DO1320" s="70"/>
      <c r="DP1320" s="70"/>
      <c r="DQ1320" s="70"/>
      <c r="DR1320" s="70"/>
      <c r="DS1320" s="70"/>
      <c r="DT1320" s="70">
        <f t="shared" si="896"/>
        <v>0</v>
      </c>
      <c r="DU1320" s="70">
        <f t="shared" si="897"/>
        <v>0</v>
      </c>
      <c r="DV1320" s="70"/>
      <c r="DW1320" s="70"/>
      <c r="DX1320" s="70"/>
      <c r="DY1320" s="70"/>
      <c r="DZ1320" s="70"/>
      <c r="EA1320" s="70"/>
    </row>
    <row r="1321" spans="18:131" x14ac:dyDescent="0.25">
      <c r="R1321" s="70"/>
      <c r="S1321" s="70"/>
      <c r="T1321" s="99" t="s">
        <v>2778</v>
      </c>
      <c r="U1321" s="146" t="s">
        <v>2779</v>
      </c>
      <c r="V1321" s="70"/>
      <c r="W1321" s="70"/>
      <c r="X1321" s="70"/>
      <c r="Y1321" s="70"/>
      <c r="AG1321" s="135"/>
      <c r="AH1321" s="70"/>
      <c r="AI1321" s="99"/>
      <c r="AJ1321" s="70"/>
      <c r="AK1321" s="70"/>
      <c r="AL1321" s="70"/>
      <c r="AM1321" s="70"/>
      <c r="AN1321" s="70"/>
      <c r="AO1321" s="70"/>
      <c r="AP1321" s="70"/>
      <c r="AQ1321" s="70"/>
      <c r="AR1321" s="70"/>
      <c r="AS1321" s="70"/>
      <c r="AT1321" s="70"/>
      <c r="AU1321" s="70"/>
      <c r="AV1321" s="70"/>
      <c r="AW1321" s="70"/>
      <c r="AX1321" s="70"/>
      <c r="AY1321" s="70"/>
      <c r="AZ1321" s="70"/>
      <c r="BA1321" s="70"/>
      <c r="BB1321" s="70"/>
      <c r="BC1321" s="70"/>
      <c r="BD1321" s="70"/>
      <c r="BE1321" s="70" t="str">
        <f t="shared" si="895"/>
        <v/>
      </c>
      <c r="BF1321" s="70">
        <v>509</v>
      </c>
      <c r="BG1321" s="70"/>
      <c r="BH1321" s="70"/>
      <c r="BI1321" s="70"/>
      <c r="BJ1321" s="70"/>
      <c r="BK1321" s="70"/>
      <c r="BL1321" s="70"/>
      <c r="BM1321" s="70"/>
      <c r="BN1321" s="70"/>
      <c r="BO1321" s="70"/>
      <c r="BP1321" s="70"/>
      <c r="BQ1321" s="70"/>
      <c r="BR1321" s="70"/>
      <c r="BS1321" s="70"/>
      <c r="BT1321" s="70"/>
      <c r="BU1321" s="70"/>
      <c r="CT1321" s="70"/>
      <c r="CU1321" s="70">
        <f t="shared" si="900"/>
        <v>0</v>
      </c>
      <c r="CV1321" s="70">
        <f t="shared" si="901"/>
        <v>0</v>
      </c>
      <c r="CW1321" s="70"/>
      <c r="CX1321" s="70"/>
      <c r="CY1321" s="70"/>
      <c r="CZ1321" s="70" t="e">
        <f t="shared" si="898"/>
        <v>#VALUE!</v>
      </c>
      <c r="DA1321" s="70" t="e">
        <f t="shared" si="899"/>
        <v>#VALUE!</v>
      </c>
      <c r="DB1321" s="70"/>
      <c r="DC1321" s="70"/>
      <c r="DD1321" s="70"/>
      <c r="DE1321" s="70"/>
      <c r="DF1321" s="70"/>
      <c r="DG1321" s="70"/>
      <c r="DH1321" s="70"/>
      <c r="DI1321" s="70"/>
      <c r="DJ1321" s="70"/>
      <c r="DK1321" s="70"/>
      <c r="DL1321" s="70"/>
      <c r="DM1321" s="70"/>
      <c r="DN1321" s="70"/>
      <c r="DO1321" s="70"/>
      <c r="DP1321" s="70"/>
      <c r="DQ1321" s="70"/>
      <c r="DR1321" s="70"/>
      <c r="DS1321" s="70"/>
      <c r="DT1321" s="70">
        <f t="shared" si="896"/>
        <v>0</v>
      </c>
      <c r="DU1321" s="70">
        <f t="shared" si="897"/>
        <v>0</v>
      </c>
      <c r="DV1321" s="70"/>
      <c r="DW1321" s="70"/>
      <c r="DX1321" s="70"/>
      <c r="DY1321" s="70"/>
      <c r="DZ1321" s="70"/>
      <c r="EA1321" s="70"/>
    </row>
    <row r="1322" spans="18:131" x14ac:dyDescent="0.25">
      <c r="R1322" s="70"/>
      <c r="S1322" s="70"/>
      <c r="T1322" s="99" t="s">
        <v>2780</v>
      </c>
      <c r="U1322" s="146" t="s">
        <v>2781</v>
      </c>
      <c r="V1322" s="70"/>
      <c r="W1322" s="70"/>
      <c r="X1322" s="70"/>
      <c r="Y1322" s="70"/>
      <c r="AG1322" s="135"/>
      <c r="AH1322" s="70"/>
      <c r="AI1322" s="99"/>
      <c r="AJ1322" s="70"/>
      <c r="AK1322" s="70"/>
      <c r="AL1322" s="70"/>
      <c r="AM1322" s="70"/>
      <c r="AN1322" s="70"/>
      <c r="AO1322" s="70"/>
      <c r="AP1322" s="70"/>
      <c r="AQ1322" s="70"/>
      <c r="AR1322" s="70"/>
      <c r="AS1322" s="70"/>
      <c r="AT1322" s="70"/>
      <c r="AU1322" s="70"/>
      <c r="AV1322" s="70"/>
      <c r="AW1322" s="70"/>
      <c r="AX1322" s="70"/>
      <c r="AY1322" s="70"/>
      <c r="AZ1322" s="70"/>
      <c r="BA1322" s="70"/>
      <c r="BB1322" s="70"/>
      <c r="BC1322" s="70"/>
      <c r="BD1322" s="70"/>
      <c r="BE1322" s="70" t="str">
        <f t="shared" si="895"/>
        <v/>
      </c>
      <c r="BF1322" s="70">
        <v>510</v>
      </c>
      <c r="BG1322" s="70"/>
      <c r="BH1322" s="70"/>
      <c r="BI1322" s="70"/>
      <c r="BJ1322" s="70"/>
      <c r="BK1322" s="70"/>
      <c r="BL1322" s="70"/>
      <c r="BM1322" s="70"/>
      <c r="BN1322" s="70"/>
      <c r="BO1322" s="70"/>
      <c r="BP1322" s="70"/>
      <c r="BQ1322" s="70"/>
      <c r="BR1322" s="70"/>
      <c r="BS1322" s="70"/>
      <c r="BT1322" s="70"/>
      <c r="BU1322" s="70"/>
      <c r="CT1322" s="70"/>
      <c r="CU1322" s="70">
        <f t="shared" si="900"/>
        <v>0</v>
      </c>
      <c r="CV1322" s="70">
        <f t="shared" si="901"/>
        <v>0</v>
      </c>
      <c r="CW1322" s="70"/>
      <c r="CX1322" s="70"/>
      <c r="CY1322" s="70"/>
      <c r="CZ1322" s="70" t="e">
        <f t="shared" si="898"/>
        <v>#VALUE!</v>
      </c>
      <c r="DA1322" s="70" t="e">
        <f t="shared" si="899"/>
        <v>#VALUE!</v>
      </c>
      <c r="DB1322" s="70"/>
      <c r="DC1322" s="70"/>
      <c r="DD1322" s="70"/>
      <c r="DE1322" s="70"/>
      <c r="DF1322" s="70"/>
      <c r="DG1322" s="70"/>
      <c r="DH1322" s="70"/>
      <c r="DI1322" s="70"/>
      <c r="DJ1322" s="70"/>
      <c r="DK1322" s="70"/>
      <c r="DL1322" s="70"/>
      <c r="DM1322" s="70"/>
      <c r="DN1322" s="70"/>
      <c r="DO1322" s="70"/>
      <c r="DP1322" s="70"/>
      <c r="DQ1322" s="70"/>
      <c r="DR1322" s="70"/>
      <c r="DS1322" s="70"/>
      <c r="DT1322" s="70">
        <f t="shared" si="896"/>
        <v>0</v>
      </c>
      <c r="DU1322" s="70">
        <f t="shared" si="897"/>
        <v>0</v>
      </c>
      <c r="DV1322" s="70"/>
      <c r="DW1322" s="70"/>
      <c r="DX1322" s="70"/>
      <c r="DY1322" s="70"/>
      <c r="DZ1322" s="70"/>
      <c r="EA1322" s="70"/>
    </row>
    <row r="1323" spans="18:131" x14ac:dyDescent="0.25">
      <c r="R1323" s="70"/>
      <c r="S1323" s="70"/>
      <c r="T1323" s="99" t="s">
        <v>2782</v>
      </c>
      <c r="U1323" s="146" t="s">
        <v>2783</v>
      </c>
      <c r="V1323" s="70"/>
      <c r="W1323" s="70"/>
      <c r="X1323" s="70"/>
      <c r="Y1323" s="70"/>
      <c r="AG1323" s="135"/>
      <c r="AH1323" s="70"/>
      <c r="AI1323" s="99"/>
      <c r="AJ1323" s="70"/>
      <c r="AK1323" s="70"/>
      <c r="AL1323" s="70"/>
      <c r="AM1323" s="70"/>
      <c r="AN1323" s="70"/>
      <c r="AO1323" s="70"/>
      <c r="AP1323" s="70"/>
      <c r="AQ1323" s="70"/>
      <c r="AR1323" s="70"/>
      <c r="AS1323" s="70"/>
      <c r="AT1323" s="70"/>
      <c r="AU1323" s="70"/>
      <c r="AV1323" s="70"/>
      <c r="AW1323" s="70"/>
      <c r="AX1323" s="70"/>
      <c r="AY1323" s="70"/>
      <c r="AZ1323" s="70"/>
      <c r="BA1323" s="70"/>
      <c r="BB1323" s="70"/>
      <c r="BC1323" s="70"/>
      <c r="BD1323" s="70"/>
      <c r="BE1323" s="70" t="str">
        <f t="shared" si="895"/>
        <v/>
      </c>
      <c r="BF1323" s="70">
        <v>511</v>
      </c>
      <c r="BG1323" s="70"/>
      <c r="BH1323" s="70"/>
      <c r="BI1323" s="70"/>
      <c r="BJ1323" s="70"/>
      <c r="BK1323" s="70"/>
      <c r="BL1323" s="70"/>
      <c r="BM1323" s="70"/>
      <c r="BN1323" s="70"/>
      <c r="BO1323" s="70"/>
      <c r="BP1323" s="70"/>
      <c r="BQ1323" s="70"/>
      <c r="BR1323" s="70"/>
      <c r="BS1323" s="70"/>
      <c r="BT1323" s="70"/>
      <c r="BU1323" s="70"/>
      <c r="CT1323" s="70"/>
      <c r="CU1323" s="70">
        <f t="shared" si="900"/>
        <v>0</v>
      </c>
      <c r="CV1323" s="70">
        <f t="shared" si="901"/>
        <v>0</v>
      </c>
      <c r="CW1323" s="70"/>
      <c r="CX1323" s="70"/>
      <c r="CY1323" s="70"/>
      <c r="CZ1323" s="70" t="e">
        <f t="shared" si="898"/>
        <v>#VALUE!</v>
      </c>
      <c r="DA1323" s="70" t="e">
        <f t="shared" si="899"/>
        <v>#VALUE!</v>
      </c>
      <c r="DB1323" s="70"/>
      <c r="DC1323" s="70"/>
      <c r="DD1323" s="70"/>
      <c r="DE1323" s="70"/>
      <c r="DF1323" s="70"/>
      <c r="DG1323" s="70"/>
      <c r="DH1323" s="70"/>
      <c r="DI1323" s="70"/>
      <c r="DJ1323" s="70"/>
      <c r="DK1323" s="70"/>
      <c r="DL1323" s="70"/>
      <c r="DM1323" s="70"/>
      <c r="DN1323" s="70"/>
      <c r="DO1323" s="70"/>
      <c r="DP1323" s="70"/>
      <c r="DQ1323" s="70"/>
      <c r="DR1323" s="70"/>
      <c r="DS1323" s="70"/>
      <c r="DT1323" s="70">
        <f t="shared" si="896"/>
        <v>0</v>
      </c>
      <c r="DU1323" s="70">
        <f t="shared" si="897"/>
        <v>0</v>
      </c>
      <c r="DV1323" s="70"/>
      <c r="DW1323" s="70"/>
      <c r="DX1323" s="70"/>
      <c r="DY1323" s="70"/>
      <c r="DZ1323" s="70"/>
      <c r="EA1323" s="70"/>
    </row>
    <row r="1324" spans="18:131" x14ac:dyDescent="0.25">
      <c r="R1324" s="70"/>
      <c r="S1324" s="70"/>
      <c r="T1324" s="99" t="s">
        <v>2784</v>
      </c>
      <c r="U1324" s="146" t="s">
        <v>2785</v>
      </c>
      <c r="V1324" s="70"/>
      <c r="W1324" s="70"/>
      <c r="X1324" s="70"/>
      <c r="Y1324" s="70"/>
      <c r="AG1324" s="135"/>
      <c r="AH1324" s="70"/>
      <c r="AI1324" s="99"/>
      <c r="AJ1324" s="70"/>
      <c r="AK1324" s="70"/>
      <c r="AL1324" s="70"/>
      <c r="AM1324" s="70"/>
      <c r="AN1324" s="70"/>
      <c r="AO1324" s="70"/>
      <c r="AP1324" s="70"/>
      <c r="AQ1324" s="70"/>
      <c r="AR1324" s="70"/>
      <c r="AS1324" s="70"/>
      <c r="AT1324" s="70"/>
      <c r="AU1324" s="70"/>
      <c r="AV1324" s="70"/>
      <c r="AW1324" s="70"/>
      <c r="AX1324" s="70"/>
      <c r="AY1324" s="70"/>
      <c r="AZ1324" s="70"/>
      <c r="BA1324" s="70"/>
      <c r="BB1324" s="70"/>
      <c r="BC1324" s="70"/>
      <c r="BD1324" s="70"/>
      <c r="BE1324" s="70" t="str">
        <f t="shared" si="895"/>
        <v/>
      </c>
      <c r="BF1324" s="70">
        <v>512</v>
      </c>
      <c r="BG1324" s="70"/>
      <c r="BH1324" s="70"/>
      <c r="BI1324" s="70"/>
      <c r="BJ1324" s="70"/>
      <c r="BK1324" s="70"/>
      <c r="BL1324" s="70"/>
      <c r="BM1324" s="70"/>
      <c r="BN1324" s="70"/>
      <c r="BO1324" s="70"/>
      <c r="BP1324" s="70"/>
      <c r="BQ1324" s="70"/>
      <c r="BR1324" s="70"/>
      <c r="BS1324" s="70"/>
      <c r="BT1324" s="70"/>
      <c r="BU1324" s="70"/>
      <c r="CT1324" s="70"/>
      <c r="CU1324" s="70">
        <f t="shared" si="900"/>
        <v>0</v>
      </c>
      <c r="CV1324" s="70">
        <f t="shared" si="901"/>
        <v>0</v>
      </c>
      <c r="CW1324" s="70"/>
      <c r="CX1324" s="70"/>
      <c r="CY1324" s="70"/>
      <c r="CZ1324" s="70" t="e">
        <f t="shared" si="898"/>
        <v>#VALUE!</v>
      </c>
      <c r="DA1324" s="70" t="e">
        <f t="shared" si="899"/>
        <v>#VALUE!</v>
      </c>
      <c r="DB1324" s="70"/>
      <c r="DC1324" s="70"/>
      <c r="DD1324" s="70"/>
      <c r="DE1324" s="70"/>
      <c r="DF1324" s="70"/>
      <c r="DG1324" s="70"/>
      <c r="DH1324" s="70"/>
      <c r="DI1324" s="70"/>
      <c r="DJ1324" s="70"/>
      <c r="DK1324" s="70"/>
      <c r="DL1324" s="70"/>
      <c r="DM1324" s="70"/>
      <c r="DN1324" s="70"/>
      <c r="DO1324" s="70"/>
      <c r="DP1324" s="70"/>
      <c r="DQ1324" s="70"/>
      <c r="DR1324" s="70"/>
      <c r="DS1324" s="70"/>
      <c r="DT1324" s="70">
        <f t="shared" si="896"/>
        <v>0</v>
      </c>
      <c r="DU1324" s="70">
        <f t="shared" si="897"/>
        <v>0</v>
      </c>
      <c r="DV1324" s="70"/>
      <c r="DW1324" s="70"/>
      <c r="DX1324" s="70"/>
      <c r="DY1324" s="70"/>
      <c r="DZ1324" s="70"/>
      <c r="EA1324" s="70"/>
    </row>
    <row r="1325" spans="18:131" x14ac:dyDescent="0.25">
      <c r="R1325" s="70"/>
      <c r="S1325" s="70"/>
      <c r="T1325" s="99" t="s">
        <v>2786</v>
      </c>
      <c r="U1325" s="146" t="s">
        <v>2787</v>
      </c>
      <c r="V1325" s="70"/>
      <c r="W1325" s="70"/>
      <c r="X1325" s="70"/>
      <c r="Y1325" s="70"/>
      <c r="AG1325" s="135"/>
      <c r="AH1325" s="70"/>
      <c r="AI1325" s="99"/>
      <c r="AJ1325" s="70"/>
      <c r="AK1325" s="70"/>
      <c r="AL1325" s="70"/>
      <c r="AM1325" s="70"/>
      <c r="AN1325" s="70"/>
      <c r="AO1325" s="70"/>
      <c r="AP1325" s="70"/>
      <c r="AQ1325" s="70"/>
      <c r="AR1325" s="70"/>
      <c r="AS1325" s="70"/>
      <c r="AT1325" s="70"/>
      <c r="AU1325" s="70"/>
      <c r="AV1325" s="70"/>
      <c r="AW1325" s="70"/>
      <c r="AX1325" s="70"/>
      <c r="AY1325" s="70"/>
      <c r="AZ1325" s="70"/>
      <c r="BA1325" s="70"/>
      <c r="BB1325" s="70"/>
      <c r="BC1325" s="70"/>
      <c r="BD1325" s="70"/>
      <c r="BE1325" s="70" t="str">
        <f t="shared" ref="BE1325:BE1388" si="902">IF(ISERR(LEFT(F524,SEARCH("/",F524,1)-1)),"",LEFT(F524,SEARCH("/",F524,1)-1))</f>
        <v/>
      </c>
      <c r="BF1325" s="70">
        <v>513</v>
      </c>
      <c r="BG1325" s="70"/>
      <c r="BH1325" s="70"/>
      <c r="BI1325" s="70"/>
      <c r="BJ1325" s="70"/>
      <c r="BK1325" s="70"/>
      <c r="BL1325" s="70"/>
      <c r="BM1325" s="70"/>
      <c r="BN1325" s="70"/>
      <c r="BO1325" s="70"/>
      <c r="BP1325" s="70"/>
      <c r="BQ1325" s="70"/>
      <c r="BR1325" s="70"/>
      <c r="BS1325" s="70"/>
      <c r="BT1325" s="70"/>
      <c r="BU1325" s="70"/>
      <c r="CT1325" s="70"/>
      <c r="CU1325" s="70">
        <f t="shared" si="900"/>
        <v>0</v>
      </c>
      <c r="CV1325" s="70">
        <f t="shared" si="901"/>
        <v>0</v>
      </c>
      <c r="CW1325" s="70"/>
      <c r="CX1325" s="70"/>
      <c r="CY1325" s="70"/>
      <c r="CZ1325" s="70" t="e">
        <f t="shared" si="898"/>
        <v>#VALUE!</v>
      </c>
      <c r="DA1325" s="70" t="e">
        <f t="shared" si="899"/>
        <v>#VALUE!</v>
      </c>
      <c r="DB1325" s="70"/>
      <c r="DC1325" s="70"/>
      <c r="DD1325" s="70"/>
      <c r="DE1325" s="70"/>
      <c r="DF1325" s="70"/>
      <c r="DG1325" s="70"/>
      <c r="DH1325" s="70"/>
      <c r="DI1325" s="70"/>
      <c r="DJ1325" s="70"/>
      <c r="DK1325" s="70"/>
      <c r="DL1325" s="70"/>
      <c r="DM1325" s="70"/>
      <c r="DN1325" s="70"/>
      <c r="DO1325" s="70"/>
      <c r="DP1325" s="70"/>
      <c r="DQ1325" s="70"/>
      <c r="DR1325" s="70"/>
      <c r="DS1325" s="70"/>
      <c r="DT1325" s="70">
        <f t="shared" si="896"/>
        <v>0</v>
      </c>
      <c r="DU1325" s="70">
        <f t="shared" si="897"/>
        <v>0</v>
      </c>
      <c r="DV1325" s="70"/>
      <c r="DW1325" s="70"/>
      <c r="DX1325" s="70"/>
      <c r="DY1325" s="70"/>
      <c r="DZ1325" s="70"/>
      <c r="EA1325" s="70"/>
    </row>
    <row r="1326" spans="18:131" x14ac:dyDescent="0.25">
      <c r="R1326" s="70"/>
      <c r="S1326" s="70"/>
      <c r="T1326" s="99" t="s">
        <v>2788</v>
      </c>
      <c r="U1326" s="146" t="s">
        <v>2789</v>
      </c>
      <c r="V1326" s="70"/>
      <c r="W1326" s="70"/>
      <c r="X1326" s="70"/>
      <c r="Y1326" s="70"/>
      <c r="AG1326" s="135"/>
      <c r="AH1326" s="70"/>
      <c r="AI1326" s="99"/>
      <c r="AJ1326" s="70"/>
      <c r="AK1326" s="70"/>
      <c r="AL1326" s="70"/>
      <c r="AM1326" s="70"/>
      <c r="AN1326" s="70"/>
      <c r="AO1326" s="70"/>
      <c r="AP1326" s="70"/>
      <c r="AQ1326" s="70"/>
      <c r="AR1326" s="70"/>
      <c r="AS1326" s="70"/>
      <c r="AT1326" s="70"/>
      <c r="AU1326" s="70"/>
      <c r="AV1326" s="70"/>
      <c r="AW1326" s="70"/>
      <c r="AX1326" s="70"/>
      <c r="AY1326" s="70"/>
      <c r="AZ1326" s="70"/>
      <c r="BA1326" s="70"/>
      <c r="BB1326" s="70"/>
      <c r="BC1326" s="70"/>
      <c r="BD1326" s="70"/>
      <c r="BE1326" s="70" t="str">
        <f t="shared" si="902"/>
        <v/>
      </c>
      <c r="BF1326" s="70">
        <v>514</v>
      </c>
      <c r="BG1326" s="70"/>
      <c r="BH1326" s="70"/>
      <c r="BI1326" s="70"/>
      <c r="BJ1326" s="70"/>
      <c r="BK1326" s="70"/>
      <c r="BL1326" s="70"/>
      <c r="BM1326" s="70"/>
      <c r="BN1326" s="70"/>
      <c r="BO1326" s="70"/>
      <c r="BP1326" s="70"/>
      <c r="BQ1326" s="70"/>
      <c r="BR1326" s="70"/>
      <c r="BS1326" s="70"/>
      <c r="BT1326" s="70"/>
      <c r="BU1326" s="70"/>
      <c r="CT1326" s="70"/>
      <c r="CU1326" s="70">
        <f t="shared" si="900"/>
        <v>0</v>
      </c>
      <c r="CV1326" s="70">
        <f t="shared" si="901"/>
        <v>0</v>
      </c>
      <c r="CW1326" s="70"/>
      <c r="CX1326" s="70"/>
      <c r="CY1326" s="70"/>
      <c r="CZ1326" s="70" t="e">
        <f t="shared" si="898"/>
        <v>#VALUE!</v>
      </c>
      <c r="DA1326" s="70" t="e">
        <f t="shared" si="899"/>
        <v>#VALUE!</v>
      </c>
      <c r="DB1326" s="70"/>
      <c r="DC1326" s="70"/>
      <c r="DD1326" s="70"/>
      <c r="DE1326" s="70"/>
      <c r="DF1326" s="70"/>
      <c r="DG1326" s="70"/>
      <c r="DH1326" s="70"/>
      <c r="DI1326" s="70"/>
      <c r="DJ1326" s="70"/>
      <c r="DK1326" s="70"/>
      <c r="DL1326" s="70"/>
      <c r="DM1326" s="70"/>
      <c r="DN1326" s="70"/>
      <c r="DO1326" s="70"/>
      <c r="DP1326" s="70"/>
      <c r="DQ1326" s="70"/>
      <c r="DR1326" s="70"/>
      <c r="DS1326" s="70"/>
      <c r="DT1326" s="70">
        <f t="shared" ref="DT1326:DT1389" si="903">IF(LEFT(N525,13)="oui percement",E525&amp;F525,)</f>
        <v>0</v>
      </c>
      <c r="DU1326" s="70">
        <f t="shared" ref="DU1326:DU1389" si="904">IF(RIGHT(N525,5)="appui",E525&amp;F525,)</f>
        <v>0</v>
      </c>
      <c r="DV1326" s="70"/>
      <c r="DW1326" s="70"/>
      <c r="DX1326" s="70"/>
      <c r="DY1326" s="70"/>
      <c r="DZ1326" s="70"/>
      <c r="EA1326" s="70"/>
    </row>
    <row r="1327" spans="18:131" x14ac:dyDescent="0.25">
      <c r="R1327" s="70"/>
      <c r="S1327" s="70"/>
      <c r="T1327" s="99" t="s">
        <v>2790</v>
      </c>
      <c r="U1327" s="146" t="s">
        <v>2791</v>
      </c>
      <c r="V1327" s="70"/>
      <c r="W1327" s="70"/>
      <c r="X1327" s="70"/>
      <c r="Y1327" s="70"/>
      <c r="AG1327" s="135"/>
      <c r="AH1327" s="70"/>
      <c r="AI1327" s="99"/>
      <c r="AJ1327" s="70"/>
      <c r="AK1327" s="70"/>
      <c r="AL1327" s="70"/>
      <c r="AM1327" s="70"/>
      <c r="AN1327" s="70"/>
      <c r="AO1327" s="70"/>
      <c r="AP1327" s="70"/>
      <c r="AQ1327" s="70"/>
      <c r="AR1327" s="70"/>
      <c r="AS1327" s="70"/>
      <c r="AT1327" s="70"/>
      <c r="AU1327" s="70"/>
      <c r="AV1327" s="70"/>
      <c r="AW1327" s="70"/>
      <c r="AX1327" s="70"/>
      <c r="AY1327" s="70"/>
      <c r="AZ1327" s="70"/>
      <c r="BA1327" s="70"/>
      <c r="BB1327" s="70"/>
      <c r="BC1327" s="70"/>
      <c r="BD1327" s="70"/>
      <c r="BE1327" s="70" t="str">
        <f t="shared" si="902"/>
        <v/>
      </c>
      <c r="BF1327" s="70">
        <v>515</v>
      </c>
      <c r="BG1327" s="70"/>
      <c r="BH1327" s="70"/>
      <c r="BI1327" s="70"/>
      <c r="BJ1327" s="70"/>
      <c r="BK1327" s="70"/>
      <c r="BL1327" s="70"/>
      <c r="BM1327" s="70"/>
      <c r="BN1327" s="70"/>
      <c r="BO1327" s="70"/>
      <c r="BP1327" s="70"/>
      <c r="BQ1327" s="70"/>
      <c r="BR1327" s="70"/>
      <c r="BS1327" s="70"/>
      <c r="BT1327" s="70"/>
      <c r="BU1327" s="70"/>
      <c r="CT1327" s="70"/>
      <c r="CU1327" s="70">
        <f t="shared" si="900"/>
        <v>0</v>
      </c>
      <c r="CV1327" s="70">
        <f t="shared" si="901"/>
        <v>0</v>
      </c>
      <c r="CW1327" s="70"/>
      <c r="CX1327" s="70"/>
      <c r="CY1327" s="70"/>
      <c r="CZ1327" s="70" t="e">
        <f t="shared" si="898"/>
        <v>#VALUE!</v>
      </c>
      <c r="DA1327" s="70" t="e">
        <f t="shared" si="899"/>
        <v>#VALUE!</v>
      </c>
      <c r="DB1327" s="70"/>
      <c r="DC1327" s="70"/>
      <c r="DD1327" s="70"/>
      <c r="DE1327" s="70"/>
      <c r="DF1327" s="70"/>
      <c r="DG1327" s="70"/>
      <c r="DH1327" s="70"/>
      <c r="DI1327" s="70"/>
      <c r="DJ1327" s="70"/>
      <c r="DK1327" s="70"/>
      <c r="DL1327" s="70"/>
      <c r="DM1327" s="70"/>
      <c r="DN1327" s="70"/>
      <c r="DO1327" s="70"/>
      <c r="DP1327" s="70"/>
      <c r="DQ1327" s="70"/>
      <c r="DR1327" s="70"/>
      <c r="DS1327" s="70"/>
      <c r="DT1327" s="70">
        <f t="shared" si="903"/>
        <v>0</v>
      </c>
      <c r="DU1327" s="70">
        <f t="shared" si="904"/>
        <v>0</v>
      </c>
      <c r="DV1327" s="70"/>
      <c r="DW1327" s="70"/>
      <c r="DX1327" s="70"/>
      <c r="DY1327" s="70"/>
      <c r="DZ1327" s="70"/>
      <c r="EA1327" s="70"/>
    </row>
    <row r="1328" spans="18:131" x14ac:dyDescent="0.25">
      <c r="R1328" s="70"/>
      <c r="S1328" s="70"/>
      <c r="T1328" s="99" t="s">
        <v>2792</v>
      </c>
      <c r="U1328" s="146" t="s">
        <v>2793</v>
      </c>
      <c r="V1328" s="70"/>
      <c r="W1328" s="70"/>
      <c r="X1328" s="70"/>
      <c r="Y1328" s="70"/>
      <c r="AG1328" s="135"/>
      <c r="AH1328" s="70"/>
      <c r="AI1328" s="99"/>
      <c r="AJ1328" s="70"/>
      <c r="AK1328" s="70"/>
      <c r="AL1328" s="70"/>
      <c r="AM1328" s="70"/>
      <c r="AN1328" s="70"/>
      <c r="AO1328" s="70"/>
      <c r="AP1328" s="70"/>
      <c r="AQ1328" s="70"/>
      <c r="AR1328" s="70"/>
      <c r="AS1328" s="70"/>
      <c r="AT1328" s="70"/>
      <c r="AU1328" s="70"/>
      <c r="AV1328" s="70"/>
      <c r="AW1328" s="70"/>
      <c r="AX1328" s="70"/>
      <c r="AY1328" s="70"/>
      <c r="AZ1328" s="70"/>
      <c r="BA1328" s="70"/>
      <c r="BB1328" s="70"/>
      <c r="BC1328" s="70"/>
      <c r="BD1328" s="70"/>
      <c r="BE1328" s="70" t="str">
        <f t="shared" si="902"/>
        <v/>
      </c>
      <c r="BF1328" s="70">
        <v>516</v>
      </c>
      <c r="BG1328" s="70"/>
      <c r="BH1328" s="70"/>
      <c r="BI1328" s="70"/>
      <c r="BJ1328" s="70"/>
      <c r="BK1328" s="70"/>
      <c r="BL1328" s="70"/>
      <c r="BM1328" s="70"/>
      <c r="BN1328" s="70"/>
      <c r="BO1328" s="70"/>
      <c r="BP1328" s="70"/>
      <c r="BQ1328" s="70"/>
      <c r="BR1328" s="70"/>
      <c r="BS1328" s="70"/>
      <c r="BT1328" s="70"/>
      <c r="BU1328" s="70"/>
      <c r="CT1328" s="70"/>
      <c r="CU1328" s="70">
        <f t="shared" si="900"/>
        <v>0</v>
      </c>
      <c r="CV1328" s="70">
        <f t="shared" si="901"/>
        <v>0</v>
      </c>
      <c r="CW1328" s="70"/>
      <c r="CX1328" s="70"/>
      <c r="CY1328" s="70"/>
      <c r="CZ1328" s="70" t="e">
        <f t="shared" si="898"/>
        <v>#VALUE!</v>
      </c>
      <c r="DA1328" s="70" t="e">
        <f t="shared" si="899"/>
        <v>#VALUE!</v>
      </c>
      <c r="DB1328" s="70"/>
      <c r="DC1328" s="70"/>
      <c r="DD1328" s="70"/>
      <c r="DE1328" s="70"/>
      <c r="DF1328" s="70"/>
      <c r="DG1328" s="70"/>
      <c r="DH1328" s="70"/>
      <c r="DI1328" s="70"/>
      <c r="DJ1328" s="70"/>
      <c r="DK1328" s="70"/>
      <c r="DL1328" s="70"/>
      <c r="DM1328" s="70"/>
      <c r="DN1328" s="70"/>
      <c r="DO1328" s="70"/>
      <c r="DP1328" s="70"/>
      <c r="DQ1328" s="70"/>
      <c r="DR1328" s="70"/>
      <c r="DS1328" s="70"/>
      <c r="DT1328" s="70">
        <f t="shared" si="903"/>
        <v>0</v>
      </c>
      <c r="DU1328" s="70">
        <f t="shared" si="904"/>
        <v>0</v>
      </c>
      <c r="DV1328" s="70"/>
      <c r="DW1328" s="70"/>
      <c r="DX1328" s="70"/>
      <c r="DY1328" s="70"/>
      <c r="DZ1328" s="70"/>
      <c r="EA1328" s="70"/>
    </row>
    <row r="1329" spans="18:131" x14ac:dyDescent="0.25">
      <c r="R1329" s="70"/>
      <c r="S1329" s="70"/>
      <c r="T1329" s="99" t="s">
        <v>2794</v>
      </c>
      <c r="U1329" s="146" t="s">
        <v>2795</v>
      </c>
      <c r="V1329" s="70"/>
      <c r="W1329" s="70"/>
      <c r="X1329" s="70"/>
      <c r="Y1329" s="70"/>
      <c r="AG1329" s="135"/>
      <c r="AH1329" s="70"/>
      <c r="AI1329" s="99"/>
      <c r="AJ1329" s="70"/>
      <c r="AK1329" s="70"/>
      <c r="AL1329" s="70"/>
      <c r="AM1329" s="70"/>
      <c r="AN1329" s="70"/>
      <c r="AO1329" s="70"/>
      <c r="AP1329" s="70"/>
      <c r="AQ1329" s="70"/>
      <c r="AR1329" s="70"/>
      <c r="AS1329" s="70"/>
      <c r="AT1329" s="70"/>
      <c r="AU1329" s="70"/>
      <c r="AV1329" s="70"/>
      <c r="AW1329" s="70"/>
      <c r="AX1329" s="70"/>
      <c r="AY1329" s="70"/>
      <c r="AZ1329" s="70"/>
      <c r="BA1329" s="70"/>
      <c r="BB1329" s="70"/>
      <c r="BC1329" s="70"/>
      <c r="BD1329" s="70"/>
      <c r="BE1329" s="70" t="str">
        <f t="shared" si="902"/>
        <v/>
      </c>
      <c r="BF1329" s="70">
        <v>517</v>
      </c>
      <c r="BG1329" s="70"/>
      <c r="BH1329" s="70"/>
      <c r="BI1329" s="70"/>
      <c r="BJ1329" s="70"/>
      <c r="BK1329" s="70"/>
      <c r="BL1329" s="70"/>
      <c r="BM1329" s="70"/>
      <c r="BN1329" s="70"/>
      <c r="BO1329" s="70"/>
      <c r="BP1329" s="70"/>
      <c r="BQ1329" s="70"/>
      <c r="BR1329" s="70"/>
      <c r="BS1329" s="70"/>
      <c r="BT1329" s="70"/>
      <c r="BU1329" s="70"/>
      <c r="CT1329" s="70"/>
      <c r="CU1329" s="70">
        <f t="shared" si="900"/>
        <v>0</v>
      </c>
      <c r="CV1329" s="70">
        <f t="shared" si="901"/>
        <v>0</v>
      </c>
      <c r="CW1329" s="70"/>
      <c r="CX1329" s="70"/>
      <c r="CY1329" s="70"/>
      <c r="CZ1329" s="70" t="e">
        <f t="shared" si="898"/>
        <v>#VALUE!</v>
      </c>
      <c r="DA1329" s="70" t="e">
        <f t="shared" si="899"/>
        <v>#VALUE!</v>
      </c>
      <c r="DB1329" s="70"/>
      <c r="DC1329" s="70"/>
      <c r="DD1329" s="70"/>
      <c r="DE1329" s="70"/>
      <c r="DF1329" s="70"/>
      <c r="DG1329" s="70"/>
      <c r="DH1329" s="70"/>
      <c r="DI1329" s="70"/>
      <c r="DJ1329" s="70"/>
      <c r="DK1329" s="70"/>
      <c r="DL1329" s="70"/>
      <c r="DM1329" s="70"/>
      <c r="DN1329" s="70"/>
      <c r="DO1329" s="70"/>
      <c r="DP1329" s="70"/>
      <c r="DQ1329" s="70"/>
      <c r="DR1329" s="70"/>
      <c r="DS1329" s="70"/>
      <c r="DT1329" s="70">
        <f t="shared" si="903"/>
        <v>0</v>
      </c>
      <c r="DU1329" s="70">
        <f t="shared" si="904"/>
        <v>0</v>
      </c>
      <c r="DV1329" s="70"/>
      <c r="DW1329" s="70"/>
      <c r="DX1329" s="70"/>
      <c r="DY1329" s="70"/>
      <c r="DZ1329" s="70"/>
      <c r="EA1329" s="70"/>
    </row>
    <row r="1330" spans="18:131" x14ac:dyDescent="0.25">
      <c r="R1330" s="70"/>
      <c r="S1330" s="70"/>
      <c r="T1330" s="99" t="s">
        <v>2796</v>
      </c>
      <c r="U1330" s="146" t="s">
        <v>2797</v>
      </c>
      <c r="V1330" s="70"/>
      <c r="W1330" s="70"/>
      <c r="X1330" s="70"/>
      <c r="Y1330" s="70"/>
      <c r="AG1330" s="135"/>
      <c r="AH1330" s="70"/>
      <c r="AI1330" s="99"/>
      <c r="AJ1330" s="70"/>
      <c r="AK1330" s="70"/>
      <c r="AL1330" s="70"/>
      <c r="AM1330" s="70"/>
      <c r="AN1330" s="70"/>
      <c r="AO1330" s="70"/>
      <c r="AP1330" s="70"/>
      <c r="AQ1330" s="70"/>
      <c r="AR1330" s="70"/>
      <c r="AS1330" s="70"/>
      <c r="AT1330" s="70"/>
      <c r="AU1330" s="70"/>
      <c r="AV1330" s="70"/>
      <c r="AW1330" s="70"/>
      <c r="AX1330" s="70"/>
      <c r="AY1330" s="70"/>
      <c r="AZ1330" s="70"/>
      <c r="BA1330" s="70"/>
      <c r="BB1330" s="70"/>
      <c r="BC1330" s="70"/>
      <c r="BD1330" s="70"/>
      <c r="BE1330" s="70" t="str">
        <f t="shared" si="902"/>
        <v/>
      </c>
      <c r="BF1330" s="70">
        <v>518</v>
      </c>
      <c r="BG1330" s="70"/>
      <c r="BH1330" s="70"/>
      <c r="BI1330" s="70"/>
      <c r="BJ1330" s="70"/>
      <c r="BK1330" s="70"/>
      <c r="BL1330" s="70"/>
      <c r="BM1330" s="70"/>
      <c r="BN1330" s="70"/>
      <c r="BO1330" s="70"/>
      <c r="BP1330" s="70"/>
      <c r="BQ1330" s="70"/>
      <c r="BR1330" s="70"/>
      <c r="BS1330" s="70"/>
      <c r="BT1330" s="70"/>
      <c r="BU1330" s="70"/>
      <c r="CT1330" s="70"/>
      <c r="CU1330" s="70">
        <f t="shared" si="900"/>
        <v>0</v>
      </c>
      <c r="CV1330" s="70">
        <f t="shared" si="901"/>
        <v>0</v>
      </c>
      <c r="CW1330" s="70"/>
      <c r="CX1330" s="70"/>
      <c r="CY1330" s="70"/>
      <c r="CZ1330" s="70" t="e">
        <f t="shared" si="898"/>
        <v>#VALUE!</v>
      </c>
      <c r="DA1330" s="70" t="e">
        <f t="shared" si="899"/>
        <v>#VALUE!</v>
      </c>
      <c r="DB1330" s="70"/>
      <c r="DC1330" s="70"/>
      <c r="DD1330" s="70"/>
      <c r="DE1330" s="70"/>
      <c r="DF1330" s="70"/>
      <c r="DG1330" s="70"/>
      <c r="DH1330" s="70"/>
      <c r="DI1330" s="70"/>
      <c r="DJ1330" s="70"/>
      <c r="DK1330" s="70"/>
      <c r="DL1330" s="70"/>
      <c r="DM1330" s="70"/>
      <c r="DN1330" s="70"/>
      <c r="DO1330" s="70"/>
      <c r="DP1330" s="70"/>
      <c r="DQ1330" s="70"/>
      <c r="DR1330" s="70"/>
      <c r="DS1330" s="70"/>
      <c r="DT1330" s="70">
        <f t="shared" si="903"/>
        <v>0</v>
      </c>
      <c r="DU1330" s="70">
        <f t="shared" si="904"/>
        <v>0</v>
      </c>
      <c r="DV1330" s="70"/>
      <c r="DW1330" s="70"/>
      <c r="DX1330" s="70"/>
      <c r="DY1330" s="70"/>
      <c r="DZ1330" s="70"/>
      <c r="EA1330" s="70"/>
    </row>
    <row r="1331" spans="18:131" x14ac:dyDescent="0.25">
      <c r="R1331" s="70"/>
      <c r="S1331" s="70"/>
      <c r="T1331" s="99" t="s">
        <v>2798</v>
      </c>
      <c r="U1331" s="146" t="s">
        <v>2799</v>
      </c>
      <c r="V1331" s="70"/>
      <c r="W1331" s="70"/>
      <c r="X1331" s="70"/>
      <c r="Y1331" s="70"/>
      <c r="AG1331" s="135"/>
      <c r="AH1331" s="70"/>
      <c r="AI1331" s="99"/>
      <c r="AJ1331" s="70"/>
      <c r="AK1331" s="70"/>
      <c r="AL1331" s="70"/>
      <c r="AM1331" s="70"/>
      <c r="AN1331" s="70"/>
      <c r="AO1331" s="70"/>
      <c r="AP1331" s="70"/>
      <c r="AQ1331" s="70"/>
      <c r="AR1331" s="70"/>
      <c r="AS1331" s="70"/>
      <c r="AT1331" s="70"/>
      <c r="AU1331" s="70"/>
      <c r="AV1331" s="70"/>
      <c r="AW1331" s="70"/>
      <c r="AX1331" s="70"/>
      <c r="AY1331" s="70"/>
      <c r="AZ1331" s="70"/>
      <c r="BA1331" s="70"/>
      <c r="BB1331" s="70"/>
      <c r="BC1331" s="70"/>
      <c r="BD1331" s="70"/>
      <c r="BE1331" s="70" t="str">
        <f t="shared" si="902"/>
        <v/>
      </c>
      <c r="BF1331" s="70">
        <v>519</v>
      </c>
      <c r="BG1331" s="70"/>
      <c r="BH1331" s="70"/>
      <c r="BI1331" s="70"/>
      <c r="BJ1331" s="70"/>
      <c r="BK1331" s="70"/>
      <c r="BL1331" s="70"/>
      <c r="BM1331" s="70"/>
      <c r="BN1331" s="70"/>
      <c r="BO1331" s="70"/>
      <c r="BP1331" s="70"/>
      <c r="BQ1331" s="70"/>
      <c r="BR1331" s="70"/>
      <c r="BS1331" s="70"/>
      <c r="BT1331" s="70"/>
      <c r="BU1331" s="70"/>
      <c r="CT1331" s="70"/>
      <c r="CU1331" s="70">
        <f t="shared" si="900"/>
        <v>0</v>
      </c>
      <c r="CV1331" s="70">
        <f t="shared" si="901"/>
        <v>0</v>
      </c>
      <c r="CW1331" s="70"/>
      <c r="CX1331" s="70"/>
      <c r="CY1331" s="70"/>
      <c r="CZ1331" s="70" t="e">
        <f t="shared" si="898"/>
        <v>#VALUE!</v>
      </c>
      <c r="DA1331" s="70" t="e">
        <f t="shared" si="899"/>
        <v>#VALUE!</v>
      </c>
      <c r="DB1331" s="70"/>
      <c r="DC1331" s="70"/>
      <c r="DD1331" s="70"/>
      <c r="DE1331" s="70"/>
      <c r="DF1331" s="70"/>
      <c r="DG1331" s="70"/>
      <c r="DH1331" s="70"/>
      <c r="DI1331" s="70"/>
      <c r="DJ1331" s="70"/>
      <c r="DK1331" s="70"/>
      <c r="DL1331" s="70"/>
      <c r="DM1331" s="70"/>
      <c r="DN1331" s="70"/>
      <c r="DO1331" s="70"/>
      <c r="DP1331" s="70"/>
      <c r="DQ1331" s="70"/>
      <c r="DR1331" s="70"/>
      <c r="DS1331" s="70"/>
      <c r="DT1331" s="70">
        <f t="shared" si="903"/>
        <v>0</v>
      </c>
      <c r="DU1331" s="70">
        <f t="shared" si="904"/>
        <v>0</v>
      </c>
      <c r="DV1331" s="70"/>
      <c r="DW1331" s="70"/>
      <c r="DX1331" s="70"/>
      <c r="DY1331" s="70"/>
      <c r="DZ1331" s="70"/>
      <c r="EA1331" s="70"/>
    </row>
    <row r="1332" spans="18:131" x14ac:dyDescent="0.25">
      <c r="R1332" s="70"/>
      <c r="S1332" s="70"/>
      <c r="T1332" s="99" t="s">
        <v>2800</v>
      </c>
      <c r="U1332" s="146" t="s">
        <v>2801</v>
      </c>
      <c r="V1332" s="70"/>
      <c r="W1332" s="70"/>
      <c r="X1332" s="70"/>
      <c r="Y1332" s="70"/>
      <c r="AG1332" s="135"/>
      <c r="AH1332" s="70"/>
      <c r="AI1332" s="99"/>
      <c r="AJ1332" s="70"/>
      <c r="AK1332" s="70"/>
      <c r="AL1332" s="70"/>
      <c r="AM1332" s="70"/>
      <c r="AN1332" s="70"/>
      <c r="AO1332" s="70"/>
      <c r="AP1332" s="70"/>
      <c r="AQ1332" s="70"/>
      <c r="AR1332" s="70"/>
      <c r="AS1332" s="70"/>
      <c r="AT1332" s="70"/>
      <c r="AU1332" s="70"/>
      <c r="AV1332" s="70"/>
      <c r="AW1332" s="70"/>
      <c r="AX1332" s="70"/>
      <c r="AY1332" s="70"/>
      <c r="AZ1332" s="70"/>
      <c r="BA1332" s="70"/>
      <c r="BB1332" s="70"/>
      <c r="BC1332" s="70"/>
      <c r="BD1332" s="70"/>
      <c r="BE1332" s="70" t="str">
        <f t="shared" si="902"/>
        <v/>
      </c>
      <c r="BF1332" s="70">
        <v>520</v>
      </c>
      <c r="BG1332" s="70"/>
      <c r="BH1332" s="70"/>
      <c r="BI1332" s="70"/>
      <c r="BJ1332" s="70"/>
      <c r="BK1332" s="70"/>
      <c r="BL1332" s="70"/>
      <c r="BM1332" s="70"/>
      <c r="BN1332" s="70"/>
      <c r="BO1332" s="70"/>
      <c r="BP1332" s="70"/>
      <c r="BQ1332" s="70"/>
      <c r="BR1332" s="70"/>
      <c r="BS1332" s="70"/>
      <c r="BT1332" s="70"/>
      <c r="BU1332" s="70"/>
      <c r="CT1332" s="70"/>
      <c r="CU1332" s="70">
        <f t="shared" si="900"/>
        <v>0</v>
      </c>
      <c r="CV1332" s="70">
        <f t="shared" si="901"/>
        <v>0</v>
      </c>
      <c r="CW1332" s="70"/>
      <c r="CX1332" s="70"/>
      <c r="CY1332" s="70"/>
      <c r="CZ1332" s="70" t="e">
        <f t="shared" si="898"/>
        <v>#VALUE!</v>
      </c>
      <c r="DA1332" s="70" t="e">
        <f t="shared" si="899"/>
        <v>#VALUE!</v>
      </c>
      <c r="DB1332" s="70"/>
      <c r="DC1332" s="70"/>
      <c r="DD1332" s="70"/>
      <c r="DE1332" s="70"/>
      <c r="DF1332" s="70"/>
      <c r="DG1332" s="70"/>
      <c r="DH1332" s="70"/>
      <c r="DI1332" s="70"/>
      <c r="DJ1332" s="70"/>
      <c r="DK1332" s="70"/>
      <c r="DL1332" s="70"/>
      <c r="DM1332" s="70"/>
      <c r="DN1332" s="70"/>
      <c r="DO1332" s="70"/>
      <c r="DP1332" s="70"/>
      <c r="DQ1332" s="70"/>
      <c r="DR1332" s="70"/>
      <c r="DS1332" s="70"/>
      <c r="DT1332" s="70">
        <f t="shared" si="903"/>
        <v>0</v>
      </c>
      <c r="DU1332" s="70">
        <f t="shared" si="904"/>
        <v>0</v>
      </c>
      <c r="DV1332" s="70"/>
      <c r="DW1332" s="70"/>
      <c r="DX1332" s="70"/>
      <c r="DY1332" s="70"/>
      <c r="DZ1332" s="70"/>
      <c r="EA1332" s="70"/>
    </row>
    <row r="1333" spans="18:131" x14ac:dyDescent="0.25">
      <c r="R1333" s="70"/>
      <c r="S1333" s="70"/>
      <c r="T1333" s="99" t="s">
        <v>2802</v>
      </c>
      <c r="U1333" s="146" t="s">
        <v>2803</v>
      </c>
      <c r="V1333" s="70"/>
      <c r="W1333" s="70"/>
      <c r="X1333" s="70"/>
      <c r="Y1333" s="70"/>
      <c r="AG1333" s="135"/>
      <c r="AH1333" s="70"/>
      <c r="AI1333" s="99"/>
      <c r="AJ1333" s="70"/>
      <c r="AK1333" s="70"/>
      <c r="AL1333" s="70"/>
      <c r="AM1333" s="70"/>
      <c r="AN1333" s="70"/>
      <c r="AO1333" s="70"/>
      <c r="AP1333" s="70"/>
      <c r="AQ1333" s="70"/>
      <c r="AR1333" s="70"/>
      <c r="AS1333" s="70"/>
      <c r="AT1333" s="70"/>
      <c r="AU1333" s="70"/>
      <c r="AV1333" s="70"/>
      <c r="AW1333" s="70"/>
      <c r="AX1333" s="70"/>
      <c r="AY1333" s="70"/>
      <c r="AZ1333" s="70"/>
      <c r="BA1333" s="70"/>
      <c r="BB1333" s="70"/>
      <c r="BC1333" s="70"/>
      <c r="BD1333" s="70"/>
      <c r="BE1333" s="70" t="str">
        <f t="shared" si="902"/>
        <v/>
      </c>
      <c r="BF1333" s="70">
        <v>521</v>
      </c>
      <c r="BG1333" s="70"/>
      <c r="BH1333" s="70"/>
      <c r="BI1333" s="70"/>
      <c r="BJ1333" s="70"/>
      <c r="BK1333" s="70"/>
      <c r="BL1333" s="70"/>
      <c r="BM1333" s="70"/>
      <c r="BN1333" s="70"/>
      <c r="BO1333" s="70"/>
      <c r="BP1333" s="70"/>
      <c r="BQ1333" s="70"/>
      <c r="BR1333" s="70"/>
      <c r="BS1333" s="70"/>
      <c r="BT1333" s="70"/>
      <c r="BU1333" s="70"/>
      <c r="CT1333" s="70"/>
      <c r="CU1333" s="70">
        <f t="shared" si="900"/>
        <v>0</v>
      </c>
      <c r="CV1333" s="70">
        <f t="shared" si="901"/>
        <v>0</v>
      </c>
      <c r="CW1333" s="70"/>
      <c r="CX1333" s="70"/>
      <c r="CY1333" s="70"/>
      <c r="CZ1333" s="70" t="e">
        <f t="shared" si="898"/>
        <v>#VALUE!</v>
      </c>
      <c r="DA1333" s="70" t="e">
        <f t="shared" si="899"/>
        <v>#VALUE!</v>
      </c>
      <c r="DB1333" s="70"/>
      <c r="DC1333" s="70"/>
      <c r="DD1333" s="70"/>
      <c r="DE1333" s="70"/>
      <c r="DF1333" s="70"/>
      <c r="DG1333" s="70"/>
      <c r="DH1333" s="70"/>
      <c r="DI1333" s="70"/>
      <c r="DJ1333" s="70"/>
      <c r="DK1333" s="70"/>
      <c r="DL1333" s="70"/>
      <c r="DM1333" s="70"/>
      <c r="DN1333" s="70"/>
      <c r="DO1333" s="70"/>
      <c r="DP1333" s="70"/>
      <c r="DQ1333" s="70"/>
      <c r="DR1333" s="70"/>
      <c r="DS1333" s="70"/>
      <c r="DT1333" s="70">
        <f t="shared" si="903"/>
        <v>0</v>
      </c>
      <c r="DU1333" s="70">
        <f t="shared" si="904"/>
        <v>0</v>
      </c>
      <c r="DV1333" s="70"/>
      <c r="DW1333" s="70"/>
      <c r="DX1333" s="70"/>
      <c r="DY1333" s="70"/>
      <c r="DZ1333" s="70"/>
      <c r="EA1333" s="70"/>
    </row>
    <row r="1334" spans="18:131" x14ac:dyDescent="0.25">
      <c r="R1334" s="70"/>
      <c r="S1334" s="70"/>
      <c r="T1334" s="99" t="s">
        <v>2804</v>
      </c>
      <c r="U1334" s="146" t="s">
        <v>2805</v>
      </c>
      <c r="V1334" s="70"/>
      <c r="W1334" s="70"/>
      <c r="X1334" s="70"/>
      <c r="Y1334" s="70"/>
      <c r="AG1334" s="135"/>
      <c r="AH1334" s="70"/>
      <c r="AI1334" s="99"/>
      <c r="AJ1334" s="70"/>
      <c r="AK1334" s="70"/>
      <c r="AL1334" s="70"/>
      <c r="AM1334" s="70"/>
      <c r="AN1334" s="70"/>
      <c r="AO1334" s="70"/>
      <c r="AP1334" s="70"/>
      <c r="AQ1334" s="70"/>
      <c r="AR1334" s="70"/>
      <c r="AS1334" s="70"/>
      <c r="AT1334" s="70"/>
      <c r="AU1334" s="70"/>
      <c r="AV1334" s="70"/>
      <c r="AW1334" s="70"/>
      <c r="AX1334" s="70"/>
      <c r="AY1334" s="70"/>
      <c r="AZ1334" s="70"/>
      <c r="BA1334" s="70"/>
      <c r="BB1334" s="70"/>
      <c r="BC1334" s="70"/>
      <c r="BD1334" s="70"/>
      <c r="BE1334" s="70" t="str">
        <f t="shared" si="902"/>
        <v/>
      </c>
      <c r="BF1334" s="70">
        <v>522</v>
      </c>
      <c r="BG1334" s="70"/>
      <c r="BH1334" s="70"/>
      <c r="BI1334" s="70"/>
      <c r="BJ1334" s="70"/>
      <c r="BK1334" s="70"/>
      <c r="BL1334" s="70"/>
      <c r="BM1334" s="70"/>
      <c r="BN1334" s="70"/>
      <c r="BO1334" s="70"/>
      <c r="BP1334" s="70"/>
      <c r="BQ1334" s="70"/>
      <c r="BR1334" s="70"/>
      <c r="BS1334" s="70"/>
      <c r="BT1334" s="70"/>
      <c r="BU1334" s="70"/>
      <c r="CT1334" s="70"/>
      <c r="CU1334" s="70">
        <f t="shared" si="900"/>
        <v>0</v>
      </c>
      <c r="CV1334" s="70">
        <f t="shared" si="901"/>
        <v>0</v>
      </c>
      <c r="CW1334" s="70"/>
      <c r="CX1334" s="70"/>
      <c r="CY1334" s="70"/>
      <c r="CZ1334" s="70" t="e">
        <f t="shared" si="898"/>
        <v>#VALUE!</v>
      </c>
      <c r="DA1334" s="70" t="e">
        <f t="shared" si="899"/>
        <v>#VALUE!</v>
      </c>
      <c r="DB1334" s="70"/>
      <c r="DC1334" s="70"/>
      <c r="DD1334" s="70"/>
      <c r="DE1334" s="70"/>
      <c r="DF1334" s="70"/>
      <c r="DG1334" s="70"/>
      <c r="DH1334" s="70"/>
      <c r="DI1334" s="70"/>
      <c r="DJ1334" s="70"/>
      <c r="DK1334" s="70"/>
      <c r="DL1334" s="70"/>
      <c r="DM1334" s="70"/>
      <c r="DN1334" s="70"/>
      <c r="DO1334" s="70"/>
      <c r="DP1334" s="70"/>
      <c r="DQ1334" s="70"/>
      <c r="DR1334" s="70"/>
      <c r="DS1334" s="70"/>
      <c r="DT1334" s="70">
        <f t="shared" si="903"/>
        <v>0</v>
      </c>
      <c r="DU1334" s="70">
        <f t="shared" si="904"/>
        <v>0</v>
      </c>
      <c r="DV1334" s="70"/>
      <c r="DW1334" s="70"/>
      <c r="DX1334" s="70"/>
      <c r="DY1334" s="70"/>
      <c r="DZ1334" s="70"/>
      <c r="EA1334" s="70"/>
    </row>
    <row r="1335" spans="18:131" x14ac:dyDescent="0.25">
      <c r="R1335" s="70"/>
      <c r="S1335" s="70"/>
      <c r="T1335" s="99" t="s">
        <v>2806</v>
      </c>
      <c r="U1335" s="146" t="s">
        <v>2807</v>
      </c>
      <c r="V1335" s="70"/>
      <c r="W1335" s="70"/>
      <c r="X1335" s="70"/>
      <c r="Y1335" s="70"/>
      <c r="AG1335" s="135"/>
      <c r="AH1335" s="70"/>
      <c r="AI1335" s="99"/>
      <c r="AJ1335" s="70"/>
      <c r="AK1335" s="70"/>
      <c r="AL1335" s="70"/>
      <c r="AM1335" s="70"/>
      <c r="AN1335" s="70"/>
      <c r="AO1335" s="70"/>
      <c r="AP1335" s="70"/>
      <c r="AQ1335" s="70"/>
      <c r="AR1335" s="70"/>
      <c r="AS1335" s="70"/>
      <c r="AT1335" s="70"/>
      <c r="AU1335" s="70"/>
      <c r="AV1335" s="70"/>
      <c r="AW1335" s="70"/>
      <c r="AX1335" s="70"/>
      <c r="AY1335" s="70"/>
      <c r="AZ1335" s="70"/>
      <c r="BA1335" s="70"/>
      <c r="BB1335" s="70"/>
      <c r="BC1335" s="70"/>
      <c r="BD1335" s="70"/>
      <c r="BE1335" s="70" t="str">
        <f t="shared" si="902"/>
        <v/>
      </c>
      <c r="BF1335" s="70">
        <v>523</v>
      </c>
      <c r="BG1335" s="70"/>
      <c r="BH1335" s="70"/>
      <c r="BI1335" s="70"/>
      <c r="BJ1335" s="70"/>
      <c r="BK1335" s="70"/>
      <c r="BL1335" s="70"/>
      <c r="BM1335" s="70"/>
      <c r="BN1335" s="70"/>
      <c r="BO1335" s="70"/>
      <c r="BP1335" s="70"/>
      <c r="BQ1335" s="70"/>
      <c r="BR1335" s="70"/>
      <c r="BS1335" s="70"/>
      <c r="BT1335" s="70"/>
      <c r="BU1335" s="70"/>
      <c r="CT1335" s="70"/>
      <c r="CU1335" s="70">
        <f t="shared" si="900"/>
        <v>0</v>
      </c>
      <c r="CV1335" s="70">
        <f t="shared" si="901"/>
        <v>0</v>
      </c>
      <c r="CW1335" s="70"/>
      <c r="CX1335" s="70"/>
      <c r="CY1335" s="70"/>
      <c r="CZ1335" s="70" t="e">
        <f t="shared" si="898"/>
        <v>#VALUE!</v>
      </c>
      <c r="DA1335" s="70" t="e">
        <f t="shared" si="899"/>
        <v>#VALUE!</v>
      </c>
      <c r="DB1335" s="70"/>
      <c r="DC1335" s="70"/>
      <c r="DD1335" s="70"/>
      <c r="DE1335" s="70"/>
      <c r="DF1335" s="70"/>
      <c r="DG1335" s="70"/>
      <c r="DH1335" s="70"/>
      <c r="DI1335" s="70"/>
      <c r="DJ1335" s="70"/>
      <c r="DK1335" s="70"/>
      <c r="DL1335" s="70"/>
      <c r="DM1335" s="70"/>
      <c r="DN1335" s="70"/>
      <c r="DO1335" s="70"/>
      <c r="DP1335" s="70"/>
      <c r="DQ1335" s="70"/>
      <c r="DR1335" s="70"/>
      <c r="DS1335" s="70"/>
      <c r="DT1335" s="70">
        <f t="shared" si="903"/>
        <v>0</v>
      </c>
      <c r="DU1335" s="70">
        <f t="shared" si="904"/>
        <v>0</v>
      </c>
      <c r="DV1335" s="70"/>
      <c r="DW1335" s="70"/>
      <c r="DX1335" s="70"/>
      <c r="DY1335" s="70"/>
      <c r="DZ1335" s="70"/>
      <c r="EA1335" s="70"/>
    </row>
    <row r="1336" spans="18:131" x14ac:dyDescent="0.25">
      <c r="R1336" s="70"/>
      <c r="S1336" s="70"/>
      <c r="T1336" s="99" t="s">
        <v>2808</v>
      </c>
      <c r="U1336" s="146" t="s">
        <v>2809</v>
      </c>
      <c r="V1336" s="70"/>
      <c r="W1336" s="70"/>
      <c r="X1336" s="70"/>
      <c r="Y1336" s="70"/>
      <c r="AG1336" s="135"/>
      <c r="AH1336" s="70"/>
      <c r="AI1336" s="99"/>
      <c r="AJ1336" s="70"/>
      <c r="AK1336" s="70"/>
      <c r="AL1336" s="70"/>
      <c r="AM1336" s="70"/>
      <c r="AN1336" s="70"/>
      <c r="AO1336" s="70"/>
      <c r="AP1336" s="70"/>
      <c r="AQ1336" s="70"/>
      <c r="AR1336" s="70"/>
      <c r="AS1336" s="70"/>
      <c r="AT1336" s="70"/>
      <c r="AU1336" s="70"/>
      <c r="AV1336" s="70"/>
      <c r="AW1336" s="70"/>
      <c r="AX1336" s="70"/>
      <c r="AY1336" s="70"/>
      <c r="AZ1336" s="70"/>
      <c r="BA1336" s="70"/>
      <c r="BB1336" s="70"/>
      <c r="BC1336" s="70"/>
      <c r="BD1336" s="70"/>
      <c r="BE1336" s="70" t="str">
        <f t="shared" si="902"/>
        <v/>
      </c>
      <c r="BF1336" s="70">
        <v>524</v>
      </c>
      <c r="BG1336" s="70"/>
      <c r="BH1336" s="70"/>
      <c r="BI1336" s="70"/>
      <c r="BJ1336" s="70"/>
      <c r="BK1336" s="70"/>
      <c r="BL1336" s="70"/>
      <c r="BM1336" s="70"/>
      <c r="BN1336" s="70"/>
      <c r="BO1336" s="70"/>
      <c r="BP1336" s="70"/>
      <c r="BQ1336" s="70"/>
      <c r="BR1336" s="70"/>
      <c r="BS1336" s="70"/>
      <c r="BT1336" s="70"/>
      <c r="BU1336" s="70"/>
      <c r="CT1336" s="70"/>
      <c r="CU1336" s="70">
        <f t="shared" si="900"/>
        <v>0</v>
      </c>
      <c r="CV1336" s="70">
        <f t="shared" si="901"/>
        <v>0</v>
      </c>
      <c r="CW1336" s="70"/>
      <c r="CX1336" s="70"/>
      <c r="CY1336" s="70"/>
      <c r="CZ1336" s="70" t="e">
        <f t="shared" si="898"/>
        <v>#VALUE!</v>
      </c>
      <c r="DA1336" s="70" t="e">
        <f t="shared" si="899"/>
        <v>#VALUE!</v>
      </c>
      <c r="DB1336" s="70"/>
      <c r="DC1336" s="70"/>
      <c r="DD1336" s="70"/>
      <c r="DE1336" s="70"/>
      <c r="DF1336" s="70"/>
      <c r="DG1336" s="70"/>
      <c r="DH1336" s="70"/>
      <c r="DI1336" s="70"/>
      <c r="DJ1336" s="70"/>
      <c r="DK1336" s="70"/>
      <c r="DL1336" s="70"/>
      <c r="DM1336" s="70"/>
      <c r="DN1336" s="70"/>
      <c r="DO1336" s="70"/>
      <c r="DP1336" s="70"/>
      <c r="DQ1336" s="70"/>
      <c r="DR1336" s="70"/>
      <c r="DS1336" s="70"/>
      <c r="DT1336" s="70">
        <f t="shared" si="903"/>
        <v>0</v>
      </c>
      <c r="DU1336" s="70">
        <f t="shared" si="904"/>
        <v>0</v>
      </c>
      <c r="DV1336" s="70"/>
      <c r="DW1336" s="70"/>
      <c r="DX1336" s="70"/>
      <c r="DY1336" s="70"/>
      <c r="DZ1336" s="70"/>
      <c r="EA1336" s="70"/>
    </row>
    <row r="1337" spans="18:131" x14ac:dyDescent="0.25">
      <c r="R1337" s="70"/>
      <c r="S1337" s="70"/>
      <c r="T1337" s="99" t="s">
        <v>2810</v>
      </c>
      <c r="U1337" s="146" t="s">
        <v>2811</v>
      </c>
      <c r="V1337" s="70"/>
      <c r="W1337" s="70"/>
      <c r="X1337" s="70"/>
      <c r="Y1337" s="70"/>
      <c r="AG1337" s="135"/>
      <c r="AH1337" s="70"/>
      <c r="AI1337" s="99"/>
      <c r="AJ1337" s="70"/>
      <c r="AK1337" s="70"/>
      <c r="AL1337" s="70"/>
      <c r="AM1337" s="70"/>
      <c r="AN1337" s="70"/>
      <c r="AO1337" s="70"/>
      <c r="AP1337" s="70"/>
      <c r="AQ1337" s="70"/>
      <c r="AR1337" s="70"/>
      <c r="AS1337" s="70"/>
      <c r="AT1337" s="70"/>
      <c r="AU1337" s="70"/>
      <c r="AV1337" s="70"/>
      <c r="AW1337" s="70"/>
      <c r="AX1337" s="70"/>
      <c r="AY1337" s="70"/>
      <c r="AZ1337" s="70"/>
      <c r="BA1337" s="70"/>
      <c r="BB1337" s="70"/>
      <c r="BC1337" s="70"/>
      <c r="BD1337" s="70"/>
      <c r="BE1337" s="70" t="str">
        <f t="shared" si="902"/>
        <v/>
      </c>
      <c r="BF1337" s="70">
        <v>525</v>
      </c>
      <c r="BG1337" s="70"/>
      <c r="BH1337" s="70"/>
      <c r="BI1337" s="70"/>
      <c r="BJ1337" s="70"/>
      <c r="BK1337" s="70"/>
      <c r="BL1337" s="70"/>
      <c r="BM1337" s="70"/>
      <c r="BN1337" s="70"/>
      <c r="BO1337" s="70"/>
      <c r="BP1337" s="70"/>
      <c r="BQ1337" s="70"/>
      <c r="BR1337" s="70"/>
      <c r="BS1337" s="70"/>
      <c r="BT1337" s="70"/>
      <c r="BU1337" s="70"/>
      <c r="CT1337" s="70"/>
      <c r="CU1337" s="70">
        <f t="shared" si="900"/>
        <v>0</v>
      </c>
      <c r="CV1337" s="70">
        <f t="shared" si="901"/>
        <v>0</v>
      </c>
      <c r="CW1337" s="70"/>
      <c r="CX1337" s="70"/>
      <c r="CY1337" s="70"/>
      <c r="CZ1337" s="70" t="e">
        <f t="shared" si="898"/>
        <v>#VALUE!</v>
      </c>
      <c r="DA1337" s="70" t="e">
        <f t="shared" si="899"/>
        <v>#VALUE!</v>
      </c>
      <c r="DB1337" s="70"/>
      <c r="DC1337" s="70"/>
      <c r="DD1337" s="70"/>
      <c r="DE1337" s="70"/>
      <c r="DF1337" s="70"/>
      <c r="DG1337" s="70"/>
      <c r="DH1337" s="70"/>
      <c r="DI1337" s="70"/>
      <c r="DJ1337" s="70"/>
      <c r="DK1337" s="70"/>
      <c r="DL1337" s="70"/>
      <c r="DM1337" s="70"/>
      <c r="DN1337" s="70"/>
      <c r="DO1337" s="70"/>
      <c r="DP1337" s="70"/>
      <c r="DQ1337" s="70"/>
      <c r="DR1337" s="70"/>
      <c r="DS1337" s="70"/>
      <c r="DT1337" s="70">
        <f t="shared" si="903"/>
        <v>0</v>
      </c>
      <c r="DU1337" s="70">
        <f t="shared" si="904"/>
        <v>0</v>
      </c>
      <c r="DV1337" s="70"/>
      <c r="DW1337" s="70"/>
      <c r="DX1337" s="70"/>
      <c r="DY1337" s="70"/>
      <c r="DZ1337" s="70"/>
      <c r="EA1337" s="70"/>
    </row>
    <row r="1338" spans="18:131" x14ac:dyDescent="0.25">
      <c r="R1338" s="70"/>
      <c r="S1338" s="70"/>
      <c r="T1338" s="99" t="s">
        <v>2812</v>
      </c>
      <c r="U1338" s="146" t="s">
        <v>2813</v>
      </c>
      <c r="V1338" s="70"/>
      <c r="W1338" s="70"/>
      <c r="X1338" s="70"/>
      <c r="Y1338" s="70"/>
      <c r="AG1338" s="135"/>
      <c r="AH1338" s="70"/>
      <c r="AI1338" s="99"/>
      <c r="AJ1338" s="70"/>
      <c r="AK1338" s="70"/>
      <c r="AL1338" s="70"/>
      <c r="AM1338" s="70"/>
      <c r="AN1338" s="70"/>
      <c r="AO1338" s="70"/>
      <c r="AP1338" s="70"/>
      <c r="AQ1338" s="70"/>
      <c r="AR1338" s="70"/>
      <c r="AS1338" s="70"/>
      <c r="AT1338" s="70"/>
      <c r="AU1338" s="70"/>
      <c r="AV1338" s="70"/>
      <c r="AW1338" s="70"/>
      <c r="AX1338" s="70"/>
      <c r="AY1338" s="70"/>
      <c r="AZ1338" s="70"/>
      <c r="BA1338" s="70"/>
      <c r="BB1338" s="70"/>
      <c r="BC1338" s="70"/>
      <c r="BD1338" s="70"/>
      <c r="BE1338" s="70" t="str">
        <f t="shared" si="902"/>
        <v/>
      </c>
      <c r="BF1338" s="70">
        <v>526</v>
      </c>
      <c r="BG1338" s="70"/>
      <c r="BH1338" s="70"/>
      <c r="BI1338" s="70"/>
      <c r="BJ1338" s="70"/>
      <c r="BK1338" s="70"/>
      <c r="BL1338" s="70"/>
      <c r="BM1338" s="70"/>
      <c r="BN1338" s="70"/>
      <c r="BO1338" s="70"/>
      <c r="BP1338" s="70"/>
      <c r="BQ1338" s="70"/>
      <c r="BR1338" s="70"/>
      <c r="BS1338" s="70"/>
      <c r="BT1338" s="70"/>
      <c r="BU1338" s="70"/>
      <c r="CT1338" s="70"/>
      <c r="CU1338" s="70">
        <f t="shared" si="900"/>
        <v>0</v>
      </c>
      <c r="CV1338" s="70">
        <f t="shared" si="901"/>
        <v>0</v>
      </c>
      <c r="CW1338" s="70"/>
      <c r="CX1338" s="70"/>
      <c r="CY1338" s="70"/>
      <c r="CZ1338" s="70" t="e">
        <f t="shared" si="898"/>
        <v>#VALUE!</v>
      </c>
      <c r="DA1338" s="70" t="e">
        <f t="shared" si="899"/>
        <v>#VALUE!</v>
      </c>
      <c r="DB1338" s="70"/>
      <c r="DC1338" s="70"/>
      <c r="DD1338" s="70"/>
      <c r="DE1338" s="70"/>
      <c r="DF1338" s="70"/>
      <c r="DG1338" s="70"/>
      <c r="DH1338" s="70"/>
      <c r="DI1338" s="70"/>
      <c r="DJ1338" s="70"/>
      <c r="DK1338" s="70"/>
      <c r="DL1338" s="70"/>
      <c r="DM1338" s="70"/>
      <c r="DN1338" s="70"/>
      <c r="DO1338" s="70"/>
      <c r="DP1338" s="70"/>
      <c r="DQ1338" s="70"/>
      <c r="DR1338" s="70"/>
      <c r="DS1338" s="70"/>
      <c r="DT1338" s="70">
        <f t="shared" si="903"/>
        <v>0</v>
      </c>
      <c r="DU1338" s="70">
        <f t="shared" si="904"/>
        <v>0</v>
      </c>
      <c r="DV1338" s="70"/>
      <c r="DW1338" s="70"/>
      <c r="DX1338" s="70"/>
      <c r="DY1338" s="70"/>
      <c r="DZ1338" s="70"/>
      <c r="EA1338" s="70"/>
    </row>
    <row r="1339" spans="18:131" x14ac:dyDescent="0.25">
      <c r="R1339" s="70"/>
      <c r="S1339" s="70"/>
      <c r="T1339" s="99" t="s">
        <v>2814</v>
      </c>
      <c r="U1339" s="146" t="s">
        <v>2815</v>
      </c>
      <c r="V1339" s="70"/>
      <c r="W1339" s="70"/>
      <c r="X1339" s="70"/>
      <c r="Y1339" s="70"/>
      <c r="AG1339" s="135"/>
      <c r="AH1339" s="70"/>
      <c r="AI1339" s="99"/>
      <c r="AJ1339" s="70"/>
      <c r="AK1339" s="70"/>
      <c r="AL1339" s="70"/>
      <c r="AM1339" s="70"/>
      <c r="AN1339" s="70"/>
      <c r="AO1339" s="70"/>
      <c r="AP1339" s="70"/>
      <c r="AQ1339" s="70"/>
      <c r="AR1339" s="70"/>
      <c r="AS1339" s="70"/>
      <c r="AT1339" s="70"/>
      <c r="AU1339" s="70"/>
      <c r="AV1339" s="70"/>
      <c r="AW1339" s="70"/>
      <c r="AX1339" s="70"/>
      <c r="AY1339" s="70"/>
      <c r="AZ1339" s="70"/>
      <c r="BA1339" s="70"/>
      <c r="BB1339" s="70"/>
      <c r="BC1339" s="70"/>
      <c r="BD1339" s="70"/>
      <c r="BE1339" s="70" t="str">
        <f t="shared" si="902"/>
        <v/>
      </c>
      <c r="BF1339" s="70">
        <v>527</v>
      </c>
      <c r="BG1339" s="70"/>
      <c r="BH1339" s="70"/>
      <c r="BI1339" s="70"/>
      <c r="BJ1339" s="70"/>
      <c r="BK1339" s="70"/>
      <c r="BL1339" s="70"/>
      <c r="BM1339" s="70"/>
      <c r="BN1339" s="70"/>
      <c r="BO1339" s="70"/>
      <c r="BP1339" s="70"/>
      <c r="BQ1339" s="70"/>
      <c r="BR1339" s="70"/>
      <c r="BS1339" s="70"/>
      <c r="BT1339" s="70"/>
      <c r="BU1339" s="70"/>
      <c r="CT1339" s="70"/>
      <c r="CU1339" s="70">
        <f t="shared" si="900"/>
        <v>0</v>
      </c>
      <c r="CV1339" s="70">
        <f t="shared" si="901"/>
        <v>0</v>
      </c>
      <c r="CW1339" s="70"/>
      <c r="CX1339" s="70"/>
      <c r="CY1339" s="70"/>
      <c r="CZ1339" s="70" t="e">
        <f t="shared" si="898"/>
        <v>#VALUE!</v>
      </c>
      <c r="DA1339" s="70" t="e">
        <f t="shared" si="899"/>
        <v>#VALUE!</v>
      </c>
      <c r="DB1339" s="70"/>
      <c r="DC1339" s="70"/>
      <c r="DD1339" s="70"/>
      <c r="DE1339" s="70"/>
      <c r="DF1339" s="70"/>
      <c r="DG1339" s="70"/>
      <c r="DH1339" s="70"/>
      <c r="DI1339" s="70"/>
      <c r="DJ1339" s="70"/>
      <c r="DK1339" s="70"/>
      <c r="DL1339" s="70"/>
      <c r="DM1339" s="70"/>
      <c r="DN1339" s="70"/>
      <c r="DO1339" s="70"/>
      <c r="DP1339" s="70"/>
      <c r="DQ1339" s="70"/>
      <c r="DR1339" s="70"/>
      <c r="DS1339" s="70"/>
      <c r="DT1339" s="70">
        <f t="shared" si="903"/>
        <v>0</v>
      </c>
      <c r="DU1339" s="70">
        <f t="shared" si="904"/>
        <v>0</v>
      </c>
      <c r="DV1339" s="70"/>
      <c r="DW1339" s="70"/>
      <c r="DX1339" s="70"/>
      <c r="DY1339" s="70"/>
      <c r="DZ1339" s="70"/>
      <c r="EA1339" s="70"/>
    </row>
    <row r="1340" spans="18:131" x14ac:dyDescent="0.25">
      <c r="R1340" s="70"/>
      <c r="S1340" s="70"/>
      <c r="T1340" s="99" t="s">
        <v>2816</v>
      </c>
      <c r="U1340" s="146" t="s">
        <v>2817</v>
      </c>
      <c r="V1340" s="70"/>
      <c r="W1340" s="70"/>
      <c r="X1340" s="70"/>
      <c r="Y1340" s="70"/>
      <c r="AG1340" s="135"/>
      <c r="AH1340" s="70"/>
      <c r="AI1340" s="99"/>
      <c r="AJ1340" s="70"/>
      <c r="AK1340" s="70"/>
      <c r="AL1340" s="70"/>
      <c r="AM1340" s="70"/>
      <c r="AN1340" s="70"/>
      <c r="AO1340" s="70"/>
      <c r="AP1340" s="70"/>
      <c r="AQ1340" s="70"/>
      <c r="AR1340" s="70"/>
      <c r="AS1340" s="70"/>
      <c r="AT1340" s="70"/>
      <c r="AU1340" s="70"/>
      <c r="AV1340" s="70"/>
      <c r="AW1340" s="70"/>
      <c r="AX1340" s="70"/>
      <c r="AY1340" s="70"/>
      <c r="AZ1340" s="70"/>
      <c r="BA1340" s="70"/>
      <c r="BB1340" s="70"/>
      <c r="BC1340" s="70"/>
      <c r="BD1340" s="70"/>
      <c r="BE1340" s="70" t="str">
        <f t="shared" si="902"/>
        <v/>
      </c>
      <c r="BF1340" s="70">
        <v>528</v>
      </c>
      <c r="BG1340" s="70"/>
      <c r="BH1340" s="70"/>
      <c r="BI1340" s="70"/>
      <c r="BJ1340" s="70"/>
      <c r="BK1340" s="70"/>
      <c r="BL1340" s="70"/>
      <c r="BM1340" s="70"/>
      <c r="BN1340" s="70"/>
      <c r="BO1340" s="70"/>
      <c r="BP1340" s="70"/>
      <c r="BQ1340" s="70"/>
      <c r="BR1340" s="70"/>
      <c r="BS1340" s="70"/>
      <c r="BT1340" s="70"/>
      <c r="BU1340" s="70"/>
      <c r="CT1340" s="70"/>
      <c r="CU1340" s="70">
        <f t="shared" si="900"/>
        <v>0</v>
      </c>
      <c r="CV1340" s="70">
        <f t="shared" si="901"/>
        <v>0</v>
      </c>
      <c r="CW1340" s="70"/>
      <c r="CX1340" s="70"/>
      <c r="CY1340" s="70"/>
      <c r="CZ1340" s="70" t="e">
        <f t="shared" si="898"/>
        <v>#VALUE!</v>
      </c>
      <c r="DA1340" s="70" t="e">
        <f t="shared" si="899"/>
        <v>#VALUE!</v>
      </c>
      <c r="DB1340" s="70"/>
      <c r="DC1340" s="70"/>
      <c r="DD1340" s="70"/>
      <c r="DE1340" s="70"/>
      <c r="DF1340" s="70"/>
      <c r="DG1340" s="70"/>
      <c r="DH1340" s="70"/>
      <c r="DI1340" s="70"/>
      <c r="DJ1340" s="70"/>
      <c r="DK1340" s="70"/>
      <c r="DL1340" s="70"/>
      <c r="DM1340" s="70"/>
      <c r="DN1340" s="70"/>
      <c r="DO1340" s="70"/>
      <c r="DP1340" s="70"/>
      <c r="DQ1340" s="70"/>
      <c r="DR1340" s="70"/>
      <c r="DS1340" s="70"/>
      <c r="DT1340" s="70">
        <f t="shared" si="903"/>
        <v>0</v>
      </c>
      <c r="DU1340" s="70">
        <f t="shared" si="904"/>
        <v>0</v>
      </c>
      <c r="DV1340" s="70"/>
      <c r="DW1340" s="70"/>
      <c r="DX1340" s="70"/>
      <c r="DY1340" s="70"/>
      <c r="DZ1340" s="70"/>
      <c r="EA1340" s="70"/>
    </row>
    <row r="1341" spans="18:131" x14ac:dyDescent="0.25">
      <c r="R1341" s="70"/>
      <c r="S1341" s="70"/>
      <c r="T1341" s="99" t="s">
        <v>2818</v>
      </c>
      <c r="U1341" s="146" t="s">
        <v>2819</v>
      </c>
      <c r="V1341" s="70"/>
      <c r="W1341" s="70"/>
      <c r="X1341" s="70"/>
      <c r="Y1341" s="70"/>
      <c r="AG1341" s="135"/>
      <c r="AH1341" s="70"/>
      <c r="AI1341" s="99"/>
      <c r="AJ1341" s="70"/>
      <c r="AK1341" s="70"/>
      <c r="AL1341" s="70"/>
      <c r="AM1341" s="70"/>
      <c r="AN1341" s="70"/>
      <c r="AO1341" s="70"/>
      <c r="AP1341" s="70"/>
      <c r="AQ1341" s="70"/>
      <c r="AR1341" s="70"/>
      <c r="AS1341" s="70"/>
      <c r="AT1341" s="70"/>
      <c r="AU1341" s="70"/>
      <c r="AV1341" s="70"/>
      <c r="AW1341" s="70"/>
      <c r="AX1341" s="70"/>
      <c r="AY1341" s="70"/>
      <c r="AZ1341" s="70"/>
      <c r="BA1341" s="70"/>
      <c r="BB1341" s="70"/>
      <c r="BC1341" s="70"/>
      <c r="BD1341" s="70"/>
      <c r="BE1341" s="70" t="str">
        <f t="shared" si="902"/>
        <v/>
      </c>
      <c r="BF1341" s="70">
        <v>529</v>
      </c>
      <c r="BG1341" s="70"/>
      <c r="BH1341" s="70"/>
      <c r="BI1341" s="70"/>
      <c r="BJ1341" s="70"/>
      <c r="BK1341" s="70"/>
      <c r="BL1341" s="70"/>
      <c r="BM1341" s="70"/>
      <c r="BN1341" s="70"/>
      <c r="BO1341" s="70"/>
      <c r="BP1341" s="70"/>
      <c r="BQ1341" s="70"/>
      <c r="BR1341" s="70"/>
      <c r="BS1341" s="70"/>
      <c r="BT1341" s="70"/>
      <c r="BU1341" s="70"/>
      <c r="CT1341" s="70"/>
      <c r="CU1341" s="70">
        <f t="shared" si="900"/>
        <v>0</v>
      </c>
      <c r="CV1341" s="70">
        <f t="shared" si="901"/>
        <v>0</v>
      </c>
      <c r="CW1341" s="70"/>
      <c r="CX1341" s="70"/>
      <c r="CY1341" s="70"/>
      <c r="CZ1341" s="70" t="e">
        <f t="shared" si="898"/>
        <v>#VALUE!</v>
      </c>
      <c r="DA1341" s="70" t="e">
        <f t="shared" si="899"/>
        <v>#VALUE!</v>
      </c>
      <c r="DB1341" s="70"/>
      <c r="DC1341" s="70"/>
      <c r="DD1341" s="70"/>
      <c r="DE1341" s="70"/>
      <c r="DF1341" s="70"/>
      <c r="DG1341" s="70"/>
      <c r="DH1341" s="70"/>
      <c r="DI1341" s="70"/>
      <c r="DJ1341" s="70"/>
      <c r="DK1341" s="70"/>
      <c r="DL1341" s="70"/>
      <c r="DM1341" s="70"/>
      <c r="DN1341" s="70"/>
      <c r="DO1341" s="70"/>
      <c r="DP1341" s="70"/>
      <c r="DQ1341" s="70"/>
      <c r="DR1341" s="70"/>
      <c r="DS1341" s="70"/>
      <c r="DT1341" s="70">
        <f t="shared" si="903"/>
        <v>0</v>
      </c>
      <c r="DU1341" s="70">
        <f t="shared" si="904"/>
        <v>0</v>
      </c>
      <c r="DV1341" s="70"/>
      <c r="DW1341" s="70"/>
      <c r="DX1341" s="70"/>
      <c r="DY1341" s="70"/>
      <c r="DZ1341" s="70"/>
      <c r="EA1341" s="70"/>
    </row>
    <row r="1342" spans="18:131" x14ac:dyDescent="0.25">
      <c r="R1342" s="70"/>
      <c r="S1342" s="70"/>
      <c r="T1342" s="99" t="s">
        <v>2820</v>
      </c>
      <c r="U1342" s="146" t="s">
        <v>2821</v>
      </c>
      <c r="V1342" s="70"/>
      <c r="W1342" s="70"/>
      <c r="X1342" s="70"/>
      <c r="Y1342" s="70"/>
      <c r="AG1342" s="135"/>
      <c r="AH1342" s="70"/>
      <c r="AI1342" s="99"/>
      <c r="AJ1342" s="70"/>
      <c r="AK1342" s="70"/>
      <c r="AL1342" s="70"/>
      <c r="AM1342" s="70"/>
      <c r="AN1342" s="70"/>
      <c r="AO1342" s="70"/>
      <c r="AP1342" s="70"/>
      <c r="AQ1342" s="70"/>
      <c r="AR1342" s="70"/>
      <c r="AS1342" s="70"/>
      <c r="AT1342" s="70"/>
      <c r="AU1342" s="70"/>
      <c r="AV1342" s="70"/>
      <c r="AW1342" s="70"/>
      <c r="AX1342" s="70"/>
      <c r="AY1342" s="70"/>
      <c r="AZ1342" s="70"/>
      <c r="BA1342" s="70"/>
      <c r="BB1342" s="70"/>
      <c r="BC1342" s="70"/>
      <c r="BD1342" s="70"/>
      <c r="BE1342" s="70" t="str">
        <f t="shared" si="902"/>
        <v/>
      </c>
      <c r="BF1342" s="70">
        <v>530</v>
      </c>
      <c r="BG1342" s="70"/>
      <c r="BH1342" s="70"/>
      <c r="BI1342" s="70"/>
      <c r="BJ1342" s="70"/>
      <c r="BK1342" s="70"/>
      <c r="BL1342" s="70"/>
      <c r="BM1342" s="70"/>
      <c r="BN1342" s="70"/>
      <c r="BO1342" s="70"/>
      <c r="BP1342" s="70"/>
      <c r="BQ1342" s="70"/>
      <c r="BR1342" s="70"/>
      <c r="BS1342" s="70"/>
      <c r="BT1342" s="70"/>
      <c r="BU1342" s="70"/>
      <c r="CT1342" s="70"/>
      <c r="CU1342" s="70">
        <f t="shared" si="900"/>
        <v>0</v>
      </c>
      <c r="CV1342" s="70">
        <f t="shared" si="901"/>
        <v>0</v>
      </c>
      <c r="CW1342" s="70"/>
      <c r="CX1342" s="70"/>
      <c r="CY1342" s="70"/>
      <c r="CZ1342" s="70" t="e">
        <f t="shared" ref="CZ1342:CZ1405" si="905">TEXT($I$3,"00000")&lt;&gt;MID(F541,1,SEARCH("/",F541)-1)</f>
        <v>#VALUE!</v>
      </c>
      <c r="DA1342" s="70" t="e">
        <f t="shared" ref="DA1342:DA1405" si="906">MID(F541,1,SEARCH("/",F541)-1)</f>
        <v>#VALUE!</v>
      </c>
      <c r="DB1342" s="70"/>
      <c r="DC1342" s="70"/>
      <c r="DD1342" s="70"/>
      <c r="DE1342" s="70"/>
      <c r="DF1342" s="70"/>
      <c r="DG1342" s="70"/>
      <c r="DH1342" s="70"/>
      <c r="DI1342" s="70"/>
      <c r="DJ1342" s="70"/>
      <c r="DK1342" s="70"/>
      <c r="DL1342" s="70"/>
      <c r="DM1342" s="70"/>
      <c r="DN1342" s="70"/>
      <c r="DO1342" s="70"/>
      <c r="DP1342" s="70"/>
      <c r="DQ1342" s="70"/>
      <c r="DR1342" s="70"/>
      <c r="DS1342" s="70"/>
      <c r="DT1342" s="70">
        <f t="shared" si="903"/>
        <v>0</v>
      </c>
      <c r="DU1342" s="70">
        <f t="shared" si="904"/>
        <v>0</v>
      </c>
      <c r="DV1342" s="70"/>
      <c r="DW1342" s="70"/>
      <c r="DX1342" s="70"/>
      <c r="DY1342" s="70"/>
      <c r="DZ1342" s="70"/>
      <c r="EA1342" s="70"/>
    </row>
    <row r="1343" spans="18:131" x14ac:dyDescent="0.25">
      <c r="R1343" s="70"/>
      <c r="S1343" s="70"/>
      <c r="T1343" s="99" t="s">
        <v>2822</v>
      </c>
      <c r="U1343" s="146" t="s">
        <v>2823</v>
      </c>
      <c r="V1343" s="70"/>
      <c r="W1343" s="70"/>
      <c r="X1343" s="70"/>
      <c r="Y1343" s="70"/>
      <c r="AG1343" s="135"/>
      <c r="AH1343" s="70"/>
      <c r="AI1343" s="99"/>
      <c r="AJ1343" s="70"/>
      <c r="AK1343" s="70"/>
      <c r="AL1343" s="70"/>
      <c r="AM1343" s="70"/>
      <c r="AN1343" s="70"/>
      <c r="AO1343" s="70"/>
      <c r="AP1343" s="70"/>
      <c r="AQ1343" s="70"/>
      <c r="AR1343" s="70"/>
      <c r="AS1343" s="70"/>
      <c r="AT1343" s="70"/>
      <c r="AU1343" s="70"/>
      <c r="AV1343" s="70"/>
      <c r="AW1343" s="70"/>
      <c r="AX1343" s="70"/>
      <c r="AY1343" s="70"/>
      <c r="AZ1343" s="70"/>
      <c r="BA1343" s="70"/>
      <c r="BB1343" s="70"/>
      <c r="BC1343" s="70"/>
      <c r="BD1343" s="70"/>
      <c r="BE1343" s="70" t="str">
        <f t="shared" si="902"/>
        <v/>
      </c>
      <c r="BF1343" s="70">
        <v>531</v>
      </c>
      <c r="BG1343" s="70"/>
      <c r="BH1343" s="70"/>
      <c r="BI1343" s="70"/>
      <c r="BJ1343" s="70"/>
      <c r="BK1343" s="70"/>
      <c r="BL1343" s="70"/>
      <c r="BM1343" s="70"/>
      <c r="BN1343" s="70"/>
      <c r="BO1343" s="70"/>
      <c r="BP1343" s="70"/>
      <c r="BQ1343" s="70"/>
      <c r="BR1343" s="70"/>
      <c r="BS1343" s="70"/>
      <c r="BT1343" s="70"/>
      <c r="BU1343" s="70"/>
      <c r="CT1343" s="70"/>
      <c r="CU1343" s="70">
        <f t="shared" si="900"/>
        <v>0</v>
      </c>
      <c r="CV1343" s="70">
        <f t="shared" si="901"/>
        <v>0</v>
      </c>
      <c r="CW1343" s="70"/>
      <c r="CX1343" s="70"/>
      <c r="CY1343" s="70"/>
      <c r="CZ1343" s="70" t="e">
        <f t="shared" si="905"/>
        <v>#VALUE!</v>
      </c>
      <c r="DA1343" s="70" t="e">
        <f t="shared" si="906"/>
        <v>#VALUE!</v>
      </c>
      <c r="DB1343" s="70"/>
      <c r="DC1343" s="70"/>
      <c r="DD1343" s="70"/>
      <c r="DE1343" s="70"/>
      <c r="DF1343" s="70"/>
      <c r="DG1343" s="70"/>
      <c r="DH1343" s="70"/>
      <c r="DI1343" s="70"/>
      <c r="DJ1343" s="70"/>
      <c r="DK1343" s="70"/>
      <c r="DL1343" s="70"/>
      <c r="DM1343" s="70"/>
      <c r="DN1343" s="70"/>
      <c r="DO1343" s="70"/>
      <c r="DP1343" s="70"/>
      <c r="DQ1343" s="70"/>
      <c r="DR1343" s="70"/>
      <c r="DS1343" s="70"/>
      <c r="DT1343" s="70">
        <f t="shared" si="903"/>
        <v>0</v>
      </c>
      <c r="DU1343" s="70">
        <f t="shared" si="904"/>
        <v>0</v>
      </c>
      <c r="DV1343" s="70"/>
      <c r="DW1343" s="70"/>
      <c r="DX1343" s="70"/>
      <c r="DY1343" s="70"/>
      <c r="DZ1343" s="70"/>
      <c r="EA1343" s="70"/>
    </row>
    <row r="1344" spans="18:131" x14ac:dyDescent="0.25">
      <c r="R1344" s="70"/>
      <c r="S1344" s="70"/>
      <c r="T1344" s="99" t="s">
        <v>2824</v>
      </c>
      <c r="U1344" s="146" t="s">
        <v>2825</v>
      </c>
      <c r="V1344" s="70"/>
      <c r="W1344" s="70"/>
      <c r="X1344" s="70"/>
      <c r="Y1344" s="70"/>
      <c r="AG1344" s="135"/>
      <c r="AH1344" s="70"/>
      <c r="AI1344" s="99"/>
      <c r="AJ1344" s="70"/>
      <c r="AK1344" s="70"/>
      <c r="AL1344" s="70"/>
      <c r="AM1344" s="70"/>
      <c r="AN1344" s="70"/>
      <c r="AO1344" s="70"/>
      <c r="AP1344" s="70"/>
      <c r="AQ1344" s="70"/>
      <c r="AR1344" s="70"/>
      <c r="AS1344" s="70"/>
      <c r="AT1344" s="70"/>
      <c r="AU1344" s="70"/>
      <c r="AV1344" s="70"/>
      <c r="AW1344" s="70"/>
      <c r="AX1344" s="70"/>
      <c r="AY1344" s="70"/>
      <c r="AZ1344" s="70"/>
      <c r="BA1344" s="70"/>
      <c r="BB1344" s="70"/>
      <c r="BC1344" s="70"/>
      <c r="BD1344" s="70"/>
      <c r="BE1344" s="70" t="str">
        <f t="shared" si="902"/>
        <v/>
      </c>
      <c r="BF1344" s="70">
        <v>532</v>
      </c>
      <c r="BG1344" s="70"/>
      <c r="BH1344" s="70"/>
      <c r="BI1344" s="70"/>
      <c r="BJ1344" s="70"/>
      <c r="BK1344" s="70"/>
      <c r="BL1344" s="70"/>
      <c r="BM1344" s="70"/>
      <c r="BN1344" s="70"/>
      <c r="BO1344" s="70"/>
      <c r="BP1344" s="70"/>
      <c r="BQ1344" s="70"/>
      <c r="BR1344" s="70"/>
      <c r="BS1344" s="70"/>
      <c r="BT1344" s="70"/>
      <c r="BU1344" s="70"/>
      <c r="CT1344" s="70"/>
      <c r="CU1344" s="70">
        <f t="shared" si="900"/>
        <v>0</v>
      </c>
      <c r="CV1344" s="70">
        <f t="shared" si="901"/>
        <v>0</v>
      </c>
      <c r="CW1344" s="70"/>
      <c r="CX1344" s="70"/>
      <c r="CY1344" s="70"/>
      <c r="CZ1344" s="70" t="e">
        <f t="shared" si="905"/>
        <v>#VALUE!</v>
      </c>
      <c r="DA1344" s="70" t="e">
        <f t="shared" si="906"/>
        <v>#VALUE!</v>
      </c>
      <c r="DB1344" s="70"/>
      <c r="DC1344" s="70"/>
      <c r="DD1344" s="70"/>
      <c r="DE1344" s="70"/>
      <c r="DF1344" s="70"/>
      <c r="DG1344" s="70"/>
      <c r="DH1344" s="70"/>
      <c r="DI1344" s="70"/>
      <c r="DJ1344" s="70"/>
      <c r="DK1344" s="70"/>
      <c r="DL1344" s="70"/>
      <c r="DM1344" s="70"/>
      <c r="DN1344" s="70"/>
      <c r="DO1344" s="70"/>
      <c r="DP1344" s="70"/>
      <c r="DQ1344" s="70"/>
      <c r="DR1344" s="70"/>
      <c r="DS1344" s="70"/>
      <c r="DT1344" s="70">
        <f t="shared" si="903"/>
        <v>0</v>
      </c>
      <c r="DU1344" s="70">
        <f t="shared" si="904"/>
        <v>0</v>
      </c>
      <c r="DV1344" s="70"/>
      <c r="DW1344" s="70"/>
      <c r="DX1344" s="70"/>
      <c r="DY1344" s="70"/>
      <c r="DZ1344" s="70"/>
      <c r="EA1344" s="70"/>
    </row>
    <row r="1345" spans="18:131" x14ac:dyDescent="0.25">
      <c r="R1345" s="70"/>
      <c r="S1345" s="70"/>
      <c r="T1345" s="99" t="s">
        <v>2826</v>
      </c>
      <c r="U1345" s="146" t="s">
        <v>2827</v>
      </c>
      <c r="V1345" s="70"/>
      <c r="W1345" s="70"/>
      <c r="X1345" s="70"/>
      <c r="Y1345" s="70"/>
      <c r="AG1345" s="135"/>
      <c r="AH1345" s="70"/>
      <c r="AI1345" s="99"/>
      <c r="AJ1345" s="70"/>
      <c r="AK1345" s="70"/>
      <c r="AL1345" s="70"/>
      <c r="AM1345" s="70"/>
      <c r="AN1345" s="70"/>
      <c r="AO1345" s="70"/>
      <c r="AP1345" s="70"/>
      <c r="AQ1345" s="70"/>
      <c r="AR1345" s="70"/>
      <c r="AS1345" s="70"/>
      <c r="AT1345" s="70"/>
      <c r="AU1345" s="70"/>
      <c r="AV1345" s="70"/>
      <c r="AW1345" s="70"/>
      <c r="AX1345" s="70"/>
      <c r="AY1345" s="70"/>
      <c r="AZ1345" s="70"/>
      <c r="BA1345" s="70"/>
      <c r="BB1345" s="70"/>
      <c r="BC1345" s="70"/>
      <c r="BD1345" s="70"/>
      <c r="BE1345" s="70" t="str">
        <f t="shared" si="902"/>
        <v/>
      </c>
      <c r="BF1345" s="70">
        <v>533</v>
      </c>
      <c r="BG1345" s="70"/>
      <c r="BH1345" s="70"/>
      <c r="BI1345" s="70"/>
      <c r="BJ1345" s="70"/>
      <c r="BK1345" s="70"/>
      <c r="BL1345" s="70"/>
      <c r="BM1345" s="70"/>
      <c r="BN1345" s="70"/>
      <c r="BO1345" s="70"/>
      <c r="BP1345" s="70"/>
      <c r="BQ1345" s="70"/>
      <c r="BR1345" s="70"/>
      <c r="BS1345" s="70"/>
      <c r="BT1345" s="70"/>
      <c r="BU1345" s="70"/>
      <c r="CT1345" s="70"/>
      <c r="CU1345" s="70">
        <f t="shared" si="900"/>
        <v>0</v>
      </c>
      <c r="CV1345" s="70">
        <f t="shared" si="901"/>
        <v>0</v>
      </c>
      <c r="CW1345" s="70"/>
      <c r="CX1345" s="70"/>
      <c r="CY1345" s="70"/>
      <c r="CZ1345" s="70" t="e">
        <f t="shared" si="905"/>
        <v>#VALUE!</v>
      </c>
      <c r="DA1345" s="70" t="e">
        <f t="shared" si="906"/>
        <v>#VALUE!</v>
      </c>
      <c r="DB1345" s="70"/>
      <c r="DC1345" s="70"/>
      <c r="DD1345" s="70"/>
      <c r="DE1345" s="70"/>
      <c r="DF1345" s="70"/>
      <c r="DG1345" s="70"/>
      <c r="DH1345" s="70"/>
      <c r="DI1345" s="70"/>
      <c r="DJ1345" s="70"/>
      <c r="DK1345" s="70"/>
      <c r="DL1345" s="70"/>
      <c r="DM1345" s="70"/>
      <c r="DN1345" s="70"/>
      <c r="DO1345" s="70"/>
      <c r="DP1345" s="70"/>
      <c r="DQ1345" s="70"/>
      <c r="DR1345" s="70"/>
      <c r="DS1345" s="70"/>
      <c r="DT1345" s="70">
        <f t="shared" si="903"/>
        <v>0</v>
      </c>
      <c r="DU1345" s="70">
        <f t="shared" si="904"/>
        <v>0</v>
      </c>
      <c r="DV1345" s="70"/>
      <c r="DW1345" s="70"/>
      <c r="DX1345" s="70"/>
      <c r="DY1345" s="70"/>
      <c r="DZ1345" s="70"/>
      <c r="EA1345" s="70"/>
    </row>
    <row r="1346" spans="18:131" x14ac:dyDescent="0.25">
      <c r="R1346" s="70"/>
      <c r="S1346" s="70"/>
      <c r="T1346" s="99" t="s">
        <v>2828</v>
      </c>
      <c r="U1346" s="146" t="s">
        <v>2829</v>
      </c>
      <c r="V1346" s="70"/>
      <c r="W1346" s="70"/>
      <c r="X1346" s="70"/>
      <c r="Y1346" s="70"/>
      <c r="AG1346" s="135"/>
      <c r="AH1346" s="70"/>
      <c r="AI1346" s="99"/>
      <c r="AJ1346" s="70"/>
      <c r="AK1346" s="70"/>
      <c r="AL1346" s="70"/>
      <c r="AM1346" s="70"/>
      <c r="AN1346" s="70"/>
      <c r="AO1346" s="70"/>
      <c r="AP1346" s="70"/>
      <c r="AQ1346" s="70"/>
      <c r="AR1346" s="70"/>
      <c r="AS1346" s="70"/>
      <c r="AT1346" s="70"/>
      <c r="AU1346" s="70"/>
      <c r="AV1346" s="70"/>
      <c r="AW1346" s="70"/>
      <c r="AX1346" s="70"/>
      <c r="AY1346" s="70"/>
      <c r="AZ1346" s="70"/>
      <c r="BA1346" s="70"/>
      <c r="BB1346" s="70"/>
      <c r="BC1346" s="70"/>
      <c r="BD1346" s="70"/>
      <c r="BE1346" s="70" t="str">
        <f t="shared" si="902"/>
        <v/>
      </c>
      <c r="BF1346" s="70">
        <v>534</v>
      </c>
      <c r="BG1346" s="70"/>
      <c r="BH1346" s="70"/>
      <c r="BI1346" s="70"/>
      <c r="BJ1346" s="70"/>
      <c r="BK1346" s="70"/>
      <c r="BL1346" s="70"/>
      <c r="BM1346" s="70"/>
      <c r="BN1346" s="70"/>
      <c r="BO1346" s="70"/>
      <c r="BP1346" s="70"/>
      <c r="BQ1346" s="70"/>
      <c r="BR1346" s="70"/>
      <c r="BS1346" s="70"/>
      <c r="BT1346" s="70"/>
      <c r="BU1346" s="70"/>
      <c r="CT1346" s="70"/>
      <c r="CU1346" s="70">
        <f t="shared" si="900"/>
        <v>0</v>
      </c>
      <c r="CV1346" s="70">
        <f t="shared" si="901"/>
        <v>0</v>
      </c>
      <c r="CW1346" s="70"/>
      <c r="CX1346" s="70"/>
      <c r="CY1346" s="70"/>
      <c r="CZ1346" s="70" t="e">
        <f t="shared" si="905"/>
        <v>#VALUE!</v>
      </c>
      <c r="DA1346" s="70" t="e">
        <f t="shared" si="906"/>
        <v>#VALUE!</v>
      </c>
      <c r="DB1346" s="70"/>
      <c r="DC1346" s="70"/>
      <c r="DD1346" s="70"/>
      <c r="DE1346" s="70"/>
      <c r="DF1346" s="70"/>
      <c r="DG1346" s="70"/>
      <c r="DH1346" s="70"/>
      <c r="DI1346" s="70"/>
      <c r="DJ1346" s="70"/>
      <c r="DK1346" s="70"/>
      <c r="DL1346" s="70"/>
      <c r="DM1346" s="70"/>
      <c r="DN1346" s="70"/>
      <c r="DO1346" s="70"/>
      <c r="DP1346" s="70"/>
      <c r="DQ1346" s="70"/>
      <c r="DR1346" s="70"/>
      <c r="DS1346" s="70"/>
      <c r="DT1346" s="70">
        <f t="shared" si="903"/>
        <v>0</v>
      </c>
      <c r="DU1346" s="70">
        <f t="shared" si="904"/>
        <v>0</v>
      </c>
      <c r="DV1346" s="70"/>
      <c r="DW1346" s="70"/>
      <c r="DX1346" s="70"/>
      <c r="DY1346" s="70"/>
      <c r="DZ1346" s="70"/>
      <c r="EA1346" s="70"/>
    </row>
    <row r="1347" spans="18:131" x14ac:dyDescent="0.25">
      <c r="R1347" s="70"/>
      <c r="S1347" s="70"/>
      <c r="T1347" s="99" t="s">
        <v>2830</v>
      </c>
      <c r="U1347" s="146" t="s">
        <v>2831</v>
      </c>
      <c r="V1347" s="70"/>
      <c r="W1347" s="70"/>
      <c r="X1347" s="70"/>
      <c r="Y1347" s="70"/>
      <c r="AG1347" s="135"/>
      <c r="AH1347" s="70"/>
      <c r="AI1347" s="99"/>
      <c r="AJ1347" s="70"/>
      <c r="AK1347" s="70"/>
      <c r="AL1347" s="70"/>
      <c r="AM1347" s="70"/>
      <c r="AN1347" s="70"/>
      <c r="AO1347" s="70"/>
      <c r="AP1347" s="70"/>
      <c r="AQ1347" s="70"/>
      <c r="AR1347" s="70"/>
      <c r="AS1347" s="70"/>
      <c r="AT1347" s="70"/>
      <c r="AU1347" s="70"/>
      <c r="AV1347" s="70"/>
      <c r="AW1347" s="70"/>
      <c r="AX1347" s="70"/>
      <c r="AY1347" s="70"/>
      <c r="AZ1347" s="70"/>
      <c r="BA1347" s="70"/>
      <c r="BB1347" s="70"/>
      <c r="BC1347" s="70"/>
      <c r="BD1347" s="70"/>
      <c r="BE1347" s="70" t="str">
        <f t="shared" si="902"/>
        <v/>
      </c>
      <c r="BF1347" s="70">
        <v>535</v>
      </c>
      <c r="BG1347" s="70"/>
      <c r="BH1347" s="70"/>
      <c r="BI1347" s="70"/>
      <c r="BJ1347" s="70"/>
      <c r="BK1347" s="70"/>
      <c r="BL1347" s="70"/>
      <c r="BM1347" s="70"/>
      <c r="BN1347" s="70"/>
      <c r="BO1347" s="70"/>
      <c r="BP1347" s="70"/>
      <c r="BQ1347" s="70"/>
      <c r="BR1347" s="70"/>
      <c r="BS1347" s="70"/>
      <c r="BT1347" s="70"/>
      <c r="BU1347" s="70"/>
      <c r="CT1347" s="70"/>
      <c r="CU1347" s="70">
        <f t="shared" si="900"/>
        <v>0</v>
      </c>
      <c r="CV1347" s="70">
        <f t="shared" si="901"/>
        <v>0</v>
      </c>
      <c r="CW1347" s="70"/>
      <c r="CX1347" s="70"/>
      <c r="CY1347" s="70"/>
      <c r="CZ1347" s="70" t="e">
        <f t="shared" si="905"/>
        <v>#VALUE!</v>
      </c>
      <c r="DA1347" s="70" t="e">
        <f t="shared" si="906"/>
        <v>#VALUE!</v>
      </c>
      <c r="DB1347" s="70"/>
      <c r="DC1347" s="70"/>
      <c r="DD1347" s="70"/>
      <c r="DE1347" s="70"/>
      <c r="DF1347" s="70"/>
      <c r="DG1347" s="70"/>
      <c r="DH1347" s="70"/>
      <c r="DI1347" s="70"/>
      <c r="DJ1347" s="70"/>
      <c r="DK1347" s="70"/>
      <c r="DL1347" s="70"/>
      <c r="DM1347" s="70"/>
      <c r="DN1347" s="70"/>
      <c r="DO1347" s="70"/>
      <c r="DP1347" s="70"/>
      <c r="DQ1347" s="70"/>
      <c r="DR1347" s="70"/>
      <c r="DS1347" s="70"/>
      <c r="DT1347" s="70">
        <f t="shared" si="903"/>
        <v>0</v>
      </c>
      <c r="DU1347" s="70">
        <f t="shared" si="904"/>
        <v>0</v>
      </c>
      <c r="DV1347" s="70"/>
      <c r="DW1347" s="70"/>
      <c r="DX1347" s="70"/>
      <c r="DY1347" s="70"/>
      <c r="DZ1347" s="70"/>
      <c r="EA1347" s="70"/>
    </row>
    <row r="1348" spans="18:131" x14ac:dyDescent="0.25">
      <c r="R1348" s="70"/>
      <c r="S1348" s="70"/>
      <c r="T1348" s="99" t="s">
        <v>2832</v>
      </c>
      <c r="U1348" s="146" t="s">
        <v>2833</v>
      </c>
      <c r="V1348" s="70"/>
      <c r="W1348" s="70"/>
      <c r="X1348" s="70"/>
      <c r="Y1348" s="70"/>
      <c r="AG1348" s="135"/>
      <c r="AH1348" s="70"/>
      <c r="AI1348" s="99"/>
      <c r="AJ1348" s="70"/>
      <c r="AK1348" s="70"/>
      <c r="AL1348" s="70"/>
      <c r="AM1348" s="70"/>
      <c r="AN1348" s="70"/>
      <c r="AO1348" s="70"/>
      <c r="AP1348" s="70"/>
      <c r="AQ1348" s="70"/>
      <c r="AR1348" s="70"/>
      <c r="AS1348" s="70"/>
      <c r="AT1348" s="70"/>
      <c r="AU1348" s="70"/>
      <c r="AV1348" s="70"/>
      <c r="AW1348" s="70"/>
      <c r="AX1348" s="70"/>
      <c r="AY1348" s="70"/>
      <c r="AZ1348" s="70"/>
      <c r="BA1348" s="70"/>
      <c r="BB1348" s="70"/>
      <c r="BC1348" s="70"/>
      <c r="BD1348" s="70"/>
      <c r="BE1348" s="70" t="str">
        <f t="shared" si="902"/>
        <v/>
      </c>
      <c r="BF1348" s="70">
        <v>536</v>
      </c>
      <c r="BG1348" s="70"/>
      <c r="BH1348" s="70"/>
      <c r="BI1348" s="70"/>
      <c r="BJ1348" s="70"/>
      <c r="BK1348" s="70"/>
      <c r="BL1348" s="70"/>
      <c r="BM1348" s="70"/>
      <c r="BN1348" s="70"/>
      <c r="BO1348" s="70"/>
      <c r="BP1348" s="70"/>
      <c r="BQ1348" s="70"/>
      <c r="BR1348" s="70"/>
      <c r="BS1348" s="70"/>
      <c r="BT1348" s="70"/>
      <c r="BU1348" s="70"/>
      <c r="CT1348" s="70"/>
      <c r="CU1348" s="70">
        <f t="shared" si="900"/>
        <v>0</v>
      </c>
      <c r="CV1348" s="70">
        <f t="shared" si="901"/>
        <v>0</v>
      </c>
      <c r="CW1348" s="70"/>
      <c r="CX1348" s="70"/>
      <c r="CY1348" s="70"/>
      <c r="CZ1348" s="70" t="e">
        <f t="shared" si="905"/>
        <v>#VALUE!</v>
      </c>
      <c r="DA1348" s="70" t="e">
        <f t="shared" si="906"/>
        <v>#VALUE!</v>
      </c>
      <c r="DB1348" s="70"/>
      <c r="DC1348" s="70"/>
      <c r="DD1348" s="70"/>
      <c r="DE1348" s="70"/>
      <c r="DF1348" s="70"/>
      <c r="DG1348" s="70"/>
      <c r="DH1348" s="70"/>
      <c r="DI1348" s="70"/>
      <c r="DJ1348" s="70"/>
      <c r="DK1348" s="70"/>
      <c r="DL1348" s="70"/>
      <c r="DM1348" s="70"/>
      <c r="DN1348" s="70"/>
      <c r="DO1348" s="70"/>
      <c r="DP1348" s="70"/>
      <c r="DQ1348" s="70"/>
      <c r="DR1348" s="70"/>
      <c r="DS1348" s="70"/>
      <c r="DT1348" s="70">
        <f t="shared" si="903"/>
        <v>0</v>
      </c>
      <c r="DU1348" s="70">
        <f t="shared" si="904"/>
        <v>0</v>
      </c>
      <c r="DV1348" s="70"/>
      <c r="DW1348" s="70"/>
      <c r="DX1348" s="70"/>
      <c r="DY1348" s="70"/>
      <c r="DZ1348" s="70"/>
      <c r="EA1348" s="70"/>
    </row>
    <row r="1349" spans="18:131" x14ac:dyDescent="0.25">
      <c r="R1349" s="70"/>
      <c r="S1349" s="70"/>
      <c r="T1349" s="99" t="s">
        <v>2834</v>
      </c>
      <c r="U1349" s="146" t="s">
        <v>2835</v>
      </c>
      <c r="V1349" s="70"/>
      <c r="W1349" s="70"/>
      <c r="X1349" s="70"/>
      <c r="Y1349" s="70"/>
      <c r="AG1349" s="135"/>
      <c r="AH1349" s="70"/>
      <c r="AI1349" s="99"/>
      <c r="AJ1349" s="70"/>
      <c r="AK1349" s="70"/>
      <c r="AL1349" s="70"/>
      <c r="AM1349" s="70"/>
      <c r="AN1349" s="70"/>
      <c r="AO1349" s="70"/>
      <c r="AP1349" s="70"/>
      <c r="AQ1349" s="70"/>
      <c r="AR1349" s="70"/>
      <c r="AS1349" s="70"/>
      <c r="AT1349" s="70"/>
      <c r="AU1349" s="70"/>
      <c r="AV1349" s="70"/>
      <c r="AW1349" s="70"/>
      <c r="AX1349" s="70"/>
      <c r="AY1349" s="70"/>
      <c r="AZ1349" s="70"/>
      <c r="BA1349" s="70"/>
      <c r="BB1349" s="70"/>
      <c r="BC1349" s="70"/>
      <c r="BD1349" s="70"/>
      <c r="BE1349" s="70" t="str">
        <f t="shared" si="902"/>
        <v/>
      </c>
      <c r="BF1349" s="70">
        <v>537</v>
      </c>
      <c r="BG1349" s="70"/>
      <c r="BH1349" s="70"/>
      <c r="BI1349" s="70"/>
      <c r="BJ1349" s="70"/>
      <c r="BK1349" s="70"/>
      <c r="BL1349" s="70"/>
      <c r="BM1349" s="70"/>
      <c r="BN1349" s="70"/>
      <c r="BO1349" s="70"/>
      <c r="BP1349" s="70"/>
      <c r="BQ1349" s="70"/>
      <c r="BR1349" s="70"/>
      <c r="BS1349" s="70"/>
      <c r="BT1349" s="70"/>
      <c r="BU1349" s="70"/>
      <c r="CT1349" s="70"/>
      <c r="CU1349" s="70">
        <f t="shared" si="900"/>
        <v>0</v>
      </c>
      <c r="CV1349" s="70">
        <f t="shared" si="901"/>
        <v>0</v>
      </c>
      <c r="CW1349" s="70"/>
      <c r="CX1349" s="70"/>
      <c r="CY1349" s="70"/>
      <c r="CZ1349" s="70" t="e">
        <f t="shared" si="905"/>
        <v>#VALUE!</v>
      </c>
      <c r="DA1349" s="70" t="e">
        <f t="shared" si="906"/>
        <v>#VALUE!</v>
      </c>
      <c r="DB1349" s="70"/>
      <c r="DC1349" s="70"/>
      <c r="DD1349" s="70"/>
      <c r="DE1349" s="70"/>
      <c r="DF1349" s="70"/>
      <c r="DG1349" s="70"/>
      <c r="DH1349" s="70"/>
      <c r="DI1349" s="70"/>
      <c r="DJ1349" s="70"/>
      <c r="DK1349" s="70"/>
      <c r="DL1349" s="70"/>
      <c r="DM1349" s="70"/>
      <c r="DN1349" s="70"/>
      <c r="DO1349" s="70"/>
      <c r="DP1349" s="70"/>
      <c r="DQ1349" s="70"/>
      <c r="DR1349" s="70"/>
      <c r="DS1349" s="70"/>
      <c r="DT1349" s="70">
        <f t="shared" si="903"/>
        <v>0</v>
      </c>
      <c r="DU1349" s="70">
        <f t="shared" si="904"/>
        <v>0</v>
      </c>
      <c r="DV1349" s="70"/>
      <c r="DW1349" s="70"/>
      <c r="DX1349" s="70"/>
      <c r="DY1349" s="70"/>
      <c r="DZ1349" s="70"/>
      <c r="EA1349" s="70"/>
    </row>
    <row r="1350" spans="18:131" x14ac:dyDescent="0.25">
      <c r="R1350" s="70"/>
      <c r="S1350" s="70"/>
      <c r="T1350" s="99" t="s">
        <v>2836</v>
      </c>
      <c r="U1350" s="146" t="s">
        <v>2837</v>
      </c>
      <c r="V1350" s="70"/>
      <c r="W1350" s="70"/>
      <c r="X1350" s="70"/>
      <c r="Y1350" s="70"/>
      <c r="AG1350" s="135"/>
      <c r="AH1350" s="70"/>
      <c r="AI1350" s="99"/>
      <c r="AJ1350" s="70"/>
      <c r="AK1350" s="70"/>
      <c r="AL1350" s="70"/>
      <c r="AM1350" s="70"/>
      <c r="AN1350" s="70"/>
      <c r="AO1350" s="70"/>
      <c r="AP1350" s="70"/>
      <c r="AQ1350" s="70"/>
      <c r="AR1350" s="70"/>
      <c r="AS1350" s="70"/>
      <c r="AT1350" s="70"/>
      <c r="AU1350" s="70"/>
      <c r="AV1350" s="70"/>
      <c r="AW1350" s="70"/>
      <c r="AX1350" s="70"/>
      <c r="AY1350" s="70"/>
      <c r="AZ1350" s="70"/>
      <c r="BA1350" s="70"/>
      <c r="BB1350" s="70"/>
      <c r="BC1350" s="70"/>
      <c r="BD1350" s="70"/>
      <c r="BE1350" s="70" t="str">
        <f t="shared" si="902"/>
        <v/>
      </c>
      <c r="BF1350" s="70">
        <v>538</v>
      </c>
      <c r="BG1350" s="70"/>
      <c r="BH1350" s="70"/>
      <c r="BI1350" s="70"/>
      <c r="BJ1350" s="70"/>
      <c r="BK1350" s="70"/>
      <c r="BL1350" s="70"/>
      <c r="BM1350" s="70"/>
      <c r="BN1350" s="70"/>
      <c r="BO1350" s="70"/>
      <c r="BP1350" s="70"/>
      <c r="BQ1350" s="70"/>
      <c r="BR1350" s="70"/>
      <c r="BS1350" s="70"/>
      <c r="BT1350" s="70"/>
      <c r="BU1350" s="70"/>
      <c r="CT1350" s="70"/>
      <c r="CU1350" s="70">
        <f t="shared" si="900"/>
        <v>0</v>
      </c>
      <c r="CV1350" s="70">
        <f t="shared" si="901"/>
        <v>0</v>
      </c>
      <c r="CW1350" s="70"/>
      <c r="CX1350" s="70"/>
      <c r="CY1350" s="70"/>
      <c r="CZ1350" s="70" t="e">
        <f t="shared" si="905"/>
        <v>#VALUE!</v>
      </c>
      <c r="DA1350" s="70" t="e">
        <f t="shared" si="906"/>
        <v>#VALUE!</v>
      </c>
      <c r="DB1350" s="70"/>
      <c r="DC1350" s="70"/>
      <c r="DD1350" s="70"/>
      <c r="DE1350" s="70"/>
      <c r="DF1350" s="70"/>
      <c r="DG1350" s="70"/>
      <c r="DH1350" s="70"/>
      <c r="DI1350" s="70"/>
      <c r="DJ1350" s="70"/>
      <c r="DK1350" s="70"/>
      <c r="DL1350" s="70"/>
      <c r="DM1350" s="70"/>
      <c r="DN1350" s="70"/>
      <c r="DO1350" s="70"/>
      <c r="DP1350" s="70"/>
      <c r="DQ1350" s="70"/>
      <c r="DR1350" s="70"/>
      <c r="DS1350" s="70"/>
      <c r="DT1350" s="70">
        <f t="shared" si="903"/>
        <v>0</v>
      </c>
      <c r="DU1350" s="70">
        <f t="shared" si="904"/>
        <v>0</v>
      </c>
      <c r="DV1350" s="70"/>
      <c r="DW1350" s="70"/>
      <c r="DX1350" s="70"/>
      <c r="DY1350" s="70"/>
      <c r="DZ1350" s="70"/>
      <c r="EA1350" s="70"/>
    </row>
    <row r="1351" spans="18:131" x14ac:dyDescent="0.25">
      <c r="R1351" s="70"/>
      <c r="S1351" s="70"/>
      <c r="T1351" s="99" t="s">
        <v>2838</v>
      </c>
      <c r="U1351" s="146" t="s">
        <v>2839</v>
      </c>
      <c r="V1351" s="70"/>
      <c r="W1351" s="70"/>
      <c r="X1351" s="70"/>
      <c r="Y1351" s="70"/>
      <c r="AG1351" s="135"/>
      <c r="AH1351" s="70"/>
      <c r="AI1351" s="99"/>
      <c r="AJ1351" s="70"/>
      <c r="AK1351" s="70"/>
      <c r="AL1351" s="70"/>
      <c r="AM1351" s="70"/>
      <c r="AN1351" s="70"/>
      <c r="AO1351" s="70"/>
      <c r="AP1351" s="70"/>
      <c r="AQ1351" s="70"/>
      <c r="AR1351" s="70"/>
      <c r="AS1351" s="70"/>
      <c r="AT1351" s="70"/>
      <c r="AU1351" s="70"/>
      <c r="AV1351" s="70"/>
      <c r="AW1351" s="70"/>
      <c r="AX1351" s="70"/>
      <c r="AY1351" s="70"/>
      <c r="AZ1351" s="70"/>
      <c r="BA1351" s="70"/>
      <c r="BB1351" s="70"/>
      <c r="BC1351" s="70"/>
      <c r="BD1351" s="70"/>
      <c r="BE1351" s="70" t="str">
        <f t="shared" si="902"/>
        <v/>
      </c>
      <c r="BF1351" s="70">
        <v>539</v>
      </c>
      <c r="BG1351" s="70"/>
      <c r="BH1351" s="70"/>
      <c r="BI1351" s="70"/>
      <c r="BJ1351" s="70"/>
      <c r="BK1351" s="70"/>
      <c r="BL1351" s="70"/>
      <c r="BM1351" s="70"/>
      <c r="BN1351" s="70"/>
      <c r="BO1351" s="70"/>
      <c r="BP1351" s="70"/>
      <c r="BQ1351" s="70"/>
      <c r="BR1351" s="70"/>
      <c r="BS1351" s="70"/>
      <c r="BT1351" s="70"/>
      <c r="BU1351" s="70"/>
      <c r="CT1351" s="70"/>
      <c r="CU1351" s="70">
        <f t="shared" si="900"/>
        <v>0</v>
      </c>
      <c r="CV1351" s="70">
        <f t="shared" si="901"/>
        <v>0</v>
      </c>
      <c r="CW1351" s="70"/>
      <c r="CX1351" s="70"/>
      <c r="CY1351" s="70"/>
      <c r="CZ1351" s="70" t="e">
        <f t="shared" si="905"/>
        <v>#VALUE!</v>
      </c>
      <c r="DA1351" s="70" t="e">
        <f t="shared" si="906"/>
        <v>#VALUE!</v>
      </c>
      <c r="DB1351" s="70"/>
      <c r="DC1351" s="70"/>
      <c r="DD1351" s="70"/>
      <c r="DE1351" s="70"/>
      <c r="DF1351" s="70"/>
      <c r="DG1351" s="70"/>
      <c r="DH1351" s="70"/>
      <c r="DI1351" s="70"/>
      <c r="DJ1351" s="70"/>
      <c r="DK1351" s="70"/>
      <c r="DL1351" s="70"/>
      <c r="DM1351" s="70"/>
      <c r="DN1351" s="70"/>
      <c r="DO1351" s="70"/>
      <c r="DP1351" s="70"/>
      <c r="DQ1351" s="70"/>
      <c r="DR1351" s="70"/>
      <c r="DS1351" s="70"/>
      <c r="DT1351" s="70">
        <f t="shared" si="903"/>
        <v>0</v>
      </c>
      <c r="DU1351" s="70">
        <f t="shared" si="904"/>
        <v>0</v>
      </c>
      <c r="DV1351" s="70"/>
      <c r="DW1351" s="70"/>
      <c r="DX1351" s="70"/>
      <c r="DY1351" s="70"/>
      <c r="DZ1351" s="70"/>
      <c r="EA1351" s="70"/>
    </row>
    <row r="1352" spans="18:131" x14ac:dyDescent="0.25">
      <c r="R1352" s="70"/>
      <c r="S1352" s="70"/>
      <c r="T1352" s="99" t="s">
        <v>2840</v>
      </c>
      <c r="U1352" s="146" t="s">
        <v>2841</v>
      </c>
      <c r="V1352" s="70"/>
      <c r="W1352" s="70"/>
      <c r="X1352" s="70"/>
      <c r="Y1352" s="70"/>
      <c r="AG1352" s="135"/>
      <c r="AH1352" s="70"/>
      <c r="AI1352" s="99"/>
      <c r="AJ1352" s="70"/>
      <c r="AK1352" s="70"/>
      <c r="AL1352" s="70"/>
      <c r="AM1352" s="70"/>
      <c r="AN1352" s="70"/>
      <c r="AO1352" s="70"/>
      <c r="AP1352" s="70"/>
      <c r="AQ1352" s="70"/>
      <c r="AR1352" s="70"/>
      <c r="AS1352" s="70"/>
      <c r="AT1352" s="70"/>
      <c r="AU1352" s="70"/>
      <c r="AV1352" s="70"/>
      <c r="AW1352" s="70"/>
      <c r="AX1352" s="70"/>
      <c r="AY1352" s="70"/>
      <c r="AZ1352" s="70"/>
      <c r="BA1352" s="70"/>
      <c r="BB1352" s="70"/>
      <c r="BC1352" s="70"/>
      <c r="BD1352" s="70"/>
      <c r="BE1352" s="70" t="str">
        <f t="shared" si="902"/>
        <v/>
      </c>
      <c r="BF1352" s="70">
        <v>540</v>
      </c>
      <c r="BG1352" s="70"/>
      <c r="BH1352" s="70"/>
      <c r="BI1352" s="70"/>
      <c r="BJ1352" s="70"/>
      <c r="BK1352" s="70"/>
      <c r="BL1352" s="70"/>
      <c r="BM1352" s="70"/>
      <c r="BN1352" s="70"/>
      <c r="BO1352" s="70"/>
      <c r="BP1352" s="70"/>
      <c r="BQ1352" s="70"/>
      <c r="BR1352" s="70"/>
      <c r="BS1352" s="70"/>
      <c r="BT1352" s="70"/>
      <c r="BU1352" s="70"/>
      <c r="CT1352" s="70"/>
      <c r="CU1352" s="70">
        <f t="shared" si="900"/>
        <v>0</v>
      </c>
      <c r="CV1352" s="70">
        <f t="shared" si="901"/>
        <v>0</v>
      </c>
      <c r="CW1352" s="70"/>
      <c r="CX1352" s="70"/>
      <c r="CY1352" s="70"/>
      <c r="CZ1352" s="70" t="e">
        <f t="shared" si="905"/>
        <v>#VALUE!</v>
      </c>
      <c r="DA1352" s="70" t="e">
        <f t="shared" si="906"/>
        <v>#VALUE!</v>
      </c>
      <c r="DB1352" s="70"/>
      <c r="DC1352" s="70"/>
      <c r="DD1352" s="70"/>
      <c r="DE1352" s="70"/>
      <c r="DF1352" s="70"/>
      <c r="DG1352" s="70"/>
      <c r="DH1352" s="70"/>
      <c r="DI1352" s="70"/>
      <c r="DJ1352" s="70"/>
      <c r="DK1352" s="70"/>
      <c r="DL1352" s="70"/>
      <c r="DM1352" s="70"/>
      <c r="DN1352" s="70"/>
      <c r="DO1352" s="70"/>
      <c r="DP1352" s="70"/>
      <c r="DQ1352" s="70"/>
      <c r="DR1352" s="70"/>
      <c r="DS1352" s="70"/>
      <c r="DT1352" s="70">
        <f t="shared" si="903"/>
        <v>0</v>
      </c>
      <c r="DU1352" s="70">
        <f t="shared" si="904"/>
        <v>0</v>
      </c>
      <c r="DV1352" s="70"/>
      <c r="DW1352" s="70"/>
      <c r="DX1352" s="70"/>
      <c r="DY1352" s="70"/>
      <c r="DZ1352" s="70"/>
      <c r="EA1352" s="70"/>
    </row>
    <row r="1353" spans="18:131" x14ac:dyDescent="0.25">
      <c r="R1353" s="70"/>
      <c r="S1353" s="70"/>
      <c r="T1353" s="99" t="s">
        <v>2842</v>
      </c>
      <c r="U1353" s="146" t="s">
        <v>2843</v>
      </c>
      <c r="V1353" s="70"/>
      <c r="W1353" s="70"/>
      <c r="X1353" s="70"/>
      <c r="Y1353" s="70"/>
      <c r="AG1353" s="135"/>
      <c r="AH1353" s="70"/>
      <c r="AI1353" s="99"/>
      <c r="AJ1353" s="70"/>
      <c r="AK1353" s="70"/>
      <c r="AL1353" s="70"/>
      <c r="AM1353" s="70"/>
      <c r="AN1353" s="70"/>
      <c r="AO1353" s="70"/>
      <c r="AP1353" s="70"/>
      <c r="AQ1353" s="70"/>
      <c r="AR1353" s="70"/>
      <c r="AS1353" s="70"/>
      <c r="AT1353" s="70"/>
      <c r="AU1353" s="70"/>
      <c r="AV1353" s="70"/>
      <c r="AW1353" s="70"/>
      <c r="AX1353" s="70"/>
      <c r="AY1353" s="70"/>
      <c r="AZ1353" s="70"/>
      <c r="BA1353" s="70"/>
      <c r="BB1353" s="70"/>
      <c r="BC1353" s="70"/>
      <c r="BD1353" s="70"/>
      <c r="BE1353" s="70" t="str">
        <f t="shared" si="902"/>
        <v/>
      </c>
      <c r="BF1353" s="70">
        <v>541</v>
      </c>
      <c r="BG1353" s="70"/>
      <c r="BH1353" s="70"/>
      <c r="BI1353" s="70"/>
      <c r="BJ1353" s="70"/>
      <c r="BK1353" s="70"/>
      <c r="BL1353" s="70"/>
      <c r="BM1353" s="70"/>
      <c r="BN1353" s="70"/>
      <c r="BO1353" s="70"/>
      <c r="BP1353" s="70"/>
      <c r="BQ1353" s="70"/>
      <c r="BR1353" s="70"/>
      <c r="BS1353" s="70"/>
      <c r="BT1353" s="70"/>
      <c r="BU1353" s="70"/>
      <c r="CT1353" s="70"/>
      <c r="CU1353" s="70">
        <f t="shared" si="900"/>
        <v>0</v>
      </c>
      <c r="CV1353" s="70">
        <f t="shared" si="901"/>
        <v>0</v>
      </c>
      <c r="CW1353" s="70"/>
      <c r="CX1353" s="70"/>
      <c r="CY1353" s="70"/>
      <c r="CZ1353" s="70" t="e">
        <f t="shared" si="905"/>
        <v>#VALUE!</v>
      </c>
      <c r="DA1353" s="70" t="e">
        <f t="shared" si="906"/>
        <v>#VALUE!</v>
      </c>
      <c r="DB1353" s="70"/>
      <c r="DC1353" s="70"/>
      <c r="DD1353" s="70"/>
      <c r="DE1353" s="70"/>
      <c r="DF1353" s="70"/>
      <c r="DG1353" s="70"/>
      <c r="DH1353" s="70"/>
      <c r="DI1353" s="70"/>
      <c r="DJ1353" s="70"/>
      <c r="DK1353" s="70"/>
      <c r="DL1353" s="70"/>
      <c r="DM1353" s="70"/>
      <c r="DN1353" s="70"/>
      <c r="DO1353" s="70"/>
      <c r="DP1353" s="70"/>
      <c r="DQ1353" s="70"/>
      <c r="DR1353" s="70"/>
      <c r="DS1353" s="70"/>
      <c r="DT1353" s="70">
        <f t="shared" si="903"/>
        <v>0</v>
      </c>
      <c r="DU1353" s="70">
        <f t="shared" si="904"/>
        <v>0</v>
      </c>
      <c r="DV1353" s="70"/>
      <c r="DW1353" s="70"/>
      <c r="DX1353" s="70"/>
      <c r="DY1353" s="70"/>
      <c r="DZ1353" s="70"/>
      <c r="EA1353" s="70"/>
    </row>
    <row r="1354" spans="18:131" x14ac:dyDescent="0.25">
      <c r="R1354" s="70"/>
      <c r="S1354" s="70"/>
      <c r="T1354" s="99" t="s">
        <v>2844</v>
      </c>
      <c r="U1354" s="146" t="s">
        <v>2845</v>
      </c>
      <c r="V1354" s="70"/>
      <c r="W1354" s="70"/>
      <c r="X1354" s="70"/>
      <c r="Y1354" s="70"/>
      <c r="AG1354" s="135"/>
      <c r="AH1354" s="70"/>
      <c r="AI1354" s="99"/>
      <c r="AJ1354" s="70"/>
      <c r="AK1354" s="70"/>
      <c r="AL1354" s="70"/>
      <c r="AM1354" s="70"/>
      <c r="AN1354" s="70"/>
      <c r="AO1354" s="70"/>
      <c r="AP1354" s="70"/>
      <c r="AQ1354" s="70"/>
      <c r="AR1354" s="70"/>
      <c r="AS1354" s="70"/>
      <c r="AT1354" s="70"/>
      <c r="AU1354" s="70"/>
      <c r="AV1354" s="70"/>
      <c r="AW1354" s="70"/>
      <c r="AX1354" s="70"/>
      <c r="AY1354" s="70"/>
      <c r="AZ1354" s="70"/>
      <c r="BA1354" s="70"/>
      <c r="BB1354" s="70"/>
      <c r="BC1354" s="70"/>
      <c r="BD1354" s="70"/>
      <c r="BE1354" s="70" t="str">
        <f t="shared" si="902"/>
        <v/>
      </c>
      <c r="BF1354" s="70">
        <v>542</v>
      </c>
      <c r="BG1354" s="70"/>
      <c r="BH1354" s="70"/>
      <c r="BI1354" s="70"/>
      <c r="BJ1354" s="70"/>
      <c r="BK1354" s="70"/>
      <c r="BL1354" s="70"/>
      <c r="BM1354" s="70"/>
      <c r="BN1354" s="70"/>
      <c r="BO1354" s="70"/>
      <c r="BP1354" s="70"/>
      <c r="BQ1354" s="70"/>
      <c r="BR1354" s="70"/>
      <c r="BS1354" s="70"/>
      <c r="BT1354" s="70"/>
      <c r="BU1354" s="70"/>
      <c r="CT1354" s="70"/>
      <c r="CU1354" s="70">
        <f t="shared" si="900"/>
        <v>0</v>
      </c>
      <c r="CV1354" s="70">
        <f t="shared" si="901"/>
        <v>0</v>
      </c>
      <c r="CW1354" s="70"/>
      <c r="CX1354" s="70"/>
      <c r="CY1354" s="70"/>
      <c r="CZ1354" s="70" t="e">
        <f t="shared" si="905"/>
        <v>#VALUE!</v>
      </c>
      <c r="DA1354" s="70" t="e">
        <f t="shared" si="906"/>
        <v>#VALUE!</v>
      </c>
      <c r="DB1354" s="70"/>
      <c r="DC1354" s="70"/>
      <c r="DD1354" s="70"/>
      <c r="DE1354" s="70"/>
      <c r="DF1354" s="70"/>
      <c r="DG1354" s="70"/>
      <c r="DH1354" s="70"/>
      <c r="DI1354" s="70"/>
      <c r="DJ1354" s="70"/>
      <c r="DK1354" s="70"/>
      <c r="DL1354" s="70"/>
      <c r="DM1354" s="70"/>
      <c r="DN1354" s="70"/>
      <c r="DO1354" s="70"/>
      <c r="DP1354" s="70"/>
      <c r="DQ1354" s="70"/>
      <c r="DR1354" s="70"/>
      <c r="DS1354" s="70"/>
      <c r="DT1354" s="70">
        <f t="shared" si="903"/>
        <v>0</v>
      </c>
      <c r="DU1354" s="70">
        <f t="shared" si="904"/>
        <v>0</v>
      </c>
      <c r="DV1354" s="70"/>
      <c r="DW1354" s="70"/>
      <c r="DX1354" s="70"/>
      <c r="DY1354" s="70"/>
      <c r="DZ1354" s="70"/>
      <c r="EA1354" s="70"/>
    </row>
    <row r="1355" spans="18:131" x14ac:dyDescent="0.25">
      <c r="R1355" s="70"/>
      <c r="S1355" s="70"/>
      <c r="T1355" s="99" t="s">
        <v>2846</v>
      </c>
      <c r="U1355" s="146" t="s">
        <v>2847</v>
      </c>
      <c r="V1355" s="70"/>
      <c r="W1355" s="70"/>
      <c r="X1355" s="70"/>
      <c r="Y1355" s="70"/>
      <c r="AG1355" s="135"/>
      <c r="AH1355" s="70"/>
      <c r="AI1355" s="99"/>
      <c r="AJ1355" s="70"/>
      <c r="AK1355" s="70"/>
      <c r="AL1355" s="70"/>
      <c r="AM1355" s="70"/>
      <c r="AN1355" s="70"/>
      <c r="AO1355" s="70"/>
      <c r="AP1355" s="70"/>
      <c r="AQ1355" s="70"/>
      <c r="AR1355" s="70"/>
      <c r="AS1355" s="70"/>
      <c r="AT1355" s="70"/>
      <c r="AU1355" s="70"/>
      <c r="AV1355" s="70"/>
      <c r="AW1355" s="70"/>
      <c r="AX1355" s="70"/>
      <c r="AY1355" s="70"/>
      <c r="AZ1355" s="70"/>
      <c r="BA1355" s="70"/>
      <c r="BB1355" s="70"/>
      <c r="BC1355" s="70"/>
      <c r="BD1355" s="70"/>
      <c r="BE1355" s="70" t="str">
        <f t="shared" si="902"/>
        <v/>
      </c>
      <c r="BF1355" s="70">
        <v>543</v>
      </c>
      <c r="BG1355" s="70"/>
      <c r="BH1355" s="70"/>
      <c r="BI1355" s="70"/>
      <c r="BJ1355" s="70"/>
      <c r="BK1355" s="70"/>
      <c r="BL1355" s="70"/>
      <c r="BM1355" s="70"/>
      <c r="BN1355" s="70"/>
      <c r="BO1355" s="70"/>
      <c r="BP1355" s="70"/>
      <c r="BQ1355" s="70"/>
      <c r="BR1355" s="70"/>
      <c r="BS1355" s="70"/>
      <c r="BT1355" s="70"/>
      <c r="BU1355" s="70"/>
      <c r="CT1355" s="70"/>
      <c r="CU1355" s="70">
        <f t="shared" si="900"/>
        <v>0</v>
      </c>
      <c r="CV1355" s="70">
        <f t="shared" si="901"/>
        <v>0</v>
      </c>
      <c r="CW1355" s="70"/>
      <c r="CX1355" s="70"/>
      <c r="CY1355" s="70"/>
      <c r="CZ1355" s="70" t="e">
        <f t="shared" si="905"/>
        <v>#VALUE!</v>
      </c>
      <c r="DA1355" s="70" t="e">
        <f t="shared" si="906"/>
        <v>#VALUE!</v>
      </c>
      <c r="DB1355" s="70"/>
      <c r="DC1355" s="70"/>
      <c r="DD1355" s="70"/>
      <c r="DE1355" s="70"/>
      <c r="DF1355" s="70"/>
      <c r="DG1355" s="70"/>
      <c r="DH1355" s="70"/>
      <c r="DI1355" s="70"/>
      <c r="DJ1355" s="70"/>
      <c r="DK1355" s="70"/>
      <c r="DL1355" s="70"/>
      <c r="DM1355" s="70"/>
      <c r="DN1355" s="70"/>
      <c r="DO1355" s="70"/>
      <c r="DP1355" s="70"/>
      <c r="DQ1355" s="70"/>
      <c r="DR1355" s="70"/>
      <c r="DS1355" s="70"/>
      <c r="DT1355" s="70">
        <f t="shared" si="903"/>
        <v>0</v>
      </c>
      <c r="DU1355" s="70">
        <f t="shared" si="904"/>
        <v>0</v>
      </c>
      <c r="DV1355" s="70"/>
      <c r="DW1355" s="70"/>
      <c r="DX1355" s="70"/>
      <c r="DY1355" s="70"/>
      <c r="DZ1355" s="70"/>
      <c r="EA1355" s="70"/>
    </row>
    <row r="1356" spans="18:131" x14ac:dyDescent="0.25">
      <c r="R1356" s="70"/>
      <c r="S1356" s="70"/>
      <c r="T1356" s="99" t="s">
        <v>2848</v>
      </c>
      <c r="U1356" s="146" t="s">
        <v>2849</v>
      </c>
      <c r="V1356" s="70"/>
      <c r="W1356" s="70"/>
      <c r="X1356" s="70"/>
      <c r="Y1356" s="70"/>
      <c r="AG1356" s="135"/>
      <c r="AH1356" s="70"/>
      <c r="AI1356" s="99"/>
      <c r="AJ1356" s="70"/>
      <c r="AK1356" s="70"/>
      <c r="AL1356" s="70"/>
      <c r="AM1356" s="70"/>
      <c r="AN1356" s="70"/>
      <c r="AO1356" s="70"/>
      <c r="AP1356" s="70"/>
      <c r="AQ1356" s="70"/>
      <c r="AR1356" s="70"/>
      <c r="AS1356" s="70"/>
      <c r="AT1356" s="70"/>
      <c r="AU1356" s="70"/>
      <c r="AV1356" s="70"/>
      <c r="AW1356" s="70"/>
      <c r="AX1356" s="70"/>
      <c r="AY1356" s="70"/>
      <c r="AZ1356" s="70"/>
      <c r="BA1356" s="70"/>
      <c r="BB1356" s="70"/>
      <c r="BC1356" s="70"/>
      <c r="BD1356" s="70"/>
      <c r="BE1356" s="70" t="str">
        <f t="shared" si="902"/>
        <v/>
      </c>
      <c r="BF1356" s="70">
        <v>544</v>
      </c>
      <c r="BG1356" s="70"/>
      <c r="BH1356" s="70"/>
      <c r="BI1356" s="70"/>
      <c r="BJ1356" s="70"/>
      <c r="BK1356" s="70"/>
      <c r="BL1356" s="70"/>
      <c r="BM1356" s="70"/>
      <c r="BN1356" s="70"/>
      <c r="BO1356" s="70"/>
      <c r="BP1356" s="70"/>
      <c r="BQ1356" s="70"/>
      <c r="BR1356" s="70"/>
      <c r="BS1356" s="70"/>
      <c r="BT1356" s="70"/>
      <c r="BU1356" s="70"/>
      <c r="CT1356" s="70"/>
      <c r="CU1356" s="70">
        <f t="shared" si="900"/>
        <v>0</v>
      </c>
      <c r="CV1356" s="70">
        <f t="shared" si="901"/>
        <v>0</v>
      </c>
      <c r="CW1356" s="70"/>
      <c r="CX1356" s="70"/>
      <c r="CY1356" s="70"/>
      <c r="CZ1356" s="70" t="e">
        <f t="shared" si="905"/>
        <v>#VALUE!</v>
      </c>
      <c r="DA1356" s="70" t="e">
        <f t="shared" si="906"/>
        <v>#VALUE!</v>
      </c>
      <c r="DB1356" s="70"/>
      <c r="DC1356" s="70"/>
      <c r="DD1356" s="70"/>
      <c r="DE1356" s="70"/>
      <c r="DF1356" s="70"/>
      <c r="DG1356" s="70"/>
      <c r="DH1356" s="70"/>
      <c r="DI1356" s="70"/>
      <c r="DJ1356" s="70"/>
      <c r="DK1356" s="70"/>
      <c r="DL1356" s="70"/>
      <c r="DM1356" s="70"/>
      <c r="DN1356" s="70"/>
      <c r="DO1356" s="70"/>
      <c r="DP1356" s="70"/>
      <c r="DQ1356" s="70"/>
      <c r="DR1356" s="70"/>
      <c r="DS1356" s="70"/>
      <c r="DT1356" s="70">
        <f t="shared" si="903"/>
        <v>0</v>
      </c>
      <c r="DU1356" s="70">
        <f t="shared" si="904"/>
        <v>0</v>
      </c>
      <c r="DV1356" s="70"/>
      <c r="DW1356" s="70"/>
      <c r="DX1356" s="70"/>
      <c r="DY1356" s="70"/>
      <c r="DZ1356" s="70"/>
      <c r="EA1356" s="70"/>
    </row>
    <row r="1357" spans="18:131" x14ac:dyDescent="0.25">
      <c r="R1357" s="70"/>
      <c r="S1357" s="70"/>
      <c r="T1357" s="99" t="s">
        <v>2850</v>
      </c>
      <c r="U1357" s="146" t="s">
        <v>2851</v>
      </c>
      <c r="V1357" s="70"/>
      <c r="W1357" s="70"/>
      <c r="X1357" s="70"/>
      <c r="Y1357" s="70"/>
      <c r="AG1357" s="135"/>
      <c r="AH1357" s="70"/>
      <c r="AI1357" s="99"/>
      <c r="AJ1357" s="70"/>
      <c r="AK1357" s="70"/>
      <c r="AL1357" s="70"/>
      <c r="AM1357" s="70"/>
      <c r="AN1357" s="70"/>
      <c r="AO1357" s="70"/>
      <c r="AP1357" s="70"/>
      <c r="AQ1357" s="70"/>
      <c r="AR1357" s="70"/>
      <c r="AS1357" s="70"/>
      <c r="AT1357" s="70"/>
      <c r="AU1357" s="70"/>
      <c r="AV1357" s="70"/>
      <c r="AW1357" s="70"/>
      <c r="AX1357" s="70"/>
      <c r="AY1357" s="70"/>
      <c r="AZ1357" s="70"/>
      <c r="BA1357" s="70"/>
      <c r="BB1357" s="70"/>
      <c r="BC1357" s="70"/>
      <c r="BD1357" s="70"/>
      <c r="BE1357" s="70" t="str">
        <f t="shared" si="902"/>
        <v/>
      </c>
      <c r="BF1357" s="70">
        <v>545</v>
      </c>
      <c r="BG1357" s="70"/>
      <c r="BH1357" s="70"/>
      <c r="BI1357" s="70"/>
      <c r="BJ1357" s="70"/>
      <c r="BK1357" s="70"/>
      <c r="BL1357" s="70"/>
      <c r="BM1357" s="70"/>
      <c r="BN1357" s="70"/>
      <c r="BO1357" s="70"/>
      <c r="BP1357" s="70"/>
      <c r="BQ1357" s="70"/>
      <c r="BR1357" s="70"/>
      <c r="BS1357" s="70"/>
      <c r="BT1357" s="70"/>
      <c r="BU1357" s="70"/>
      <c r="CT1357" s="70"/>
      <c r="CU1357" s="70">
        <f t="shared" ref="CU1357:CU1420" si="907">IF(E556="c",F556,0)</f>
        <v>0</v>
      </c>
      <c r="CV1357" s="70">
        <f t="shared" ref="CV1357:CV1420" si="908">IF(E556="a",F556,0)</f>
        <v>0</v>
      </c>
      <c r="CW1357" s="70"/>
      <c r="CX1357" s="70"/>
      <c r="CY1357" s="70"/>
      <c r="CZ1357" s="70" t="e">
        <f t="shared" si="905"/>
        <v>#VALUE!</v>
      </c>
      <c r="DA1357" s="70" t="e">
        <f t="shared" si="906"/>
        <v>#VALUE!</v>
      </c>
      <c r="DB1357" s="70"/>
      <c r="DC1357" s="70"/>
      <c r="DD1357" s="70"/>
      <c r="DE1357" s="70"/>
      <c r="DF1357" s="70"/>
      <c r="DG1357" s="70"/>
      <c r="DH1357" s="70"/>
      <c r="DI1357" s="70"/>
      <c r="DJ1357" s="70"/>
      <c r="DK1357" s="70"/>
      <c r="DL1357" s="70"/>
      <c r="DM1357" s="70"/>
      <c r="DN1357" s="70"/>
      <c r="DO1357" s="70"/>
      <c r="DP1357" s="70"/>
      <c r="DQ1357" s="70"/>
      <c r="DR1357" s="70"/>
      <c r="DS1357" s="70"/>
      <c r="DT1357" s="70">
        <f t="shared" si="903"/>
        <v>0</v>
      </c>
      <c r="DU1357" s="70">
        <f t="shared" si="904"/>
        <v>0</v>
      </c>
      <c r="DV1357" s="70"/>
      <c r="DW1357" s="70"/>
      <c r="DX1357" s="70"/>
      <c r="DY1357" s="70"/>
      <c r="DZ1357" s="70"/>
      <c r="EA1357" s="70"/>
    </row>
    <row r="1358" spans="18:131" x14ac:dyDescent="0.25">
      <c r="R1358" s="70"/>
      <c r="S1358" s="70"/>
      <c r="T1358" s="99" t="s">
        <v>2852</v>
      </c>
      <c r="U1358" s="146" t="s">
        <v>2853</v>
      </c>
      <c r="V1358" s="70"/>
      <c r="W1358" s="70"/>
      <c r="X1358" s="70"/>
      <c r="Y1358" s="70"/>
      <c r="AG1358" s="135"/>
      <c r="AH1358" s="70"/>
      <c r="AI1358" s="99"/>
      <c r="AJ1358" s="70"/>
      <c r="AK1358" s="70"/>
      <c r="AL1358" s="70"/>
      <c r="AM1358" s="70"/>
      <c r="AN1358" s="70"/>
      <c r="AO1358" s="70"/>
      <c r="AP1358" s="70"/>
      <c r="AQ1358" s="70"/>
      <c r="AR1358" s="70"/>
      <c r="AS1358" s="70"/>
      <c r="AT1358" s="70"/>
      <c r="AU1358" s="70"/>
      <c r="AV1358" s="70"/>
      <c r="AW1358" s="70"/>
      <c r="AX1358" s="70"/>
      <c r="AY1358" s="70"/>
      <c r="AZ1358" s="70"/>
      <c r="BA1358" s="70"/>
      <c r="BB1358" s="70"/>
      <c r="BC1358" s="70"/>
      <c r="BD1358" s="70"/>
      <c r="BE1358" s="70" t="str">
        <f t="shared" si="902"/>
        <v/>
      </c>
      <c r="BF1358" s="70">
        <v>546</v>
      </c>
      <c r="BG1358" s="70"/>
      <c r="BH1358" s="70"/>
      <c r="BI1358" s="70"/>
      <c r="BJ1358" s="70"/>
      <c r="BK1358" s="70"/>
      <c r="BL1358" s="70"/>
      <c r="BM1358" s="70"/>
      <c r="BN1358" s="70"/>
      <c r="BO1358" s="70"/>
      <c r="BP1358" s="70"/>
      <c r="BQ1358" s="70"/>
      <c r="BR1358" s="70"/>
      <c r="BS1358" s="70"/>
      <c r="BT1358" s="70"/>
      <c r="BU1358" s="70"/>
      <c r="CT1358" s="70"/>
      <c r="CU1358" s="70">
        <f t="shared" si="907"/>
        <v>0</v>
      </c>
      <c r="CV1358" s="70">
        <f t="shared" si="908"/>
        <v>0</v>
      </c>
      <c r="CW1358" s="70"/>
      <c r="CX1358" s="70"/>
      <c r="CY1358" s="70"/>
      <c r="CZ1358" s="70" t="e">
        <f t="shared" si="905"/>
        <v>#VALUE!</v>
      </c>
      <c r="DA1358" s="70" t="e">
        <f t="shared" si="906"/>
        <v>#VALUE!</v>
      </c>
      <c r="DB1358" s="70"/>
      <c r="DC1358" s="70"/>
      <c r="DD1358" s="70"/>
      <c r="DE1358" s="70"/>
      <c r="DF1358" s="70"/>
      <c r="DG1358" s="70"/>
      <c r="DH1358" s="70"/>
      <c r="DI1358" s="70"/>
      <c r="DJ1358" s="70"/>
      <c r="DK1358" s="70"/>
      <c r="DL1358" s="70"/>
      <c r="DM1358" s="70"/>
      <c r="DN1358" s="70"/>
      <c r="DO1358" s="70"/>
      <c r="DP1358" s="70"/>
      <c r="DQ1358" s="70"/>
      <c r="DR1358" s="70"/>
      <c r="DS1358" s="70"/>
      <c r="DT1358" s="70">
        <f t="shared" si="903"/>
        <v>0</v>
      </c>
      <c r="DU1358" s="70">
        <f t="shared" si="904"/>
        <v>0</v>
      </c>
      <c r="DV1358" s="70"/>
      <c r="DW1358" s="70"/>
      <c r="DX1358" s="70"/>
      <c r="DY1358" s="70"/>
      <c r="DZ1358" s="70"/>
      <c r="EA1358" s="70"/>
    </row>
    <row r="1359" spans="18:131" x14ac:dyDescent="0.25">
      <c r="R1359" s="70"/>
      <c r="S1359" s="70"/>
      <c r="T1359" s="99" t="s">
        <v>2854</v>
      </c>
      <c r="U1359" s="146" t="s">
        <v>2855</v>
      </c>
      <c r="V1359" s="70"/>
      <c r="W1359" s="70"/>
      <c r="X1359" s="70"/>
      <c r="Y1359" s="70"/>
      <c r="AG1359" s="135"/>
      <c r="AH1359" s="70"/>
      <c r="AI1359" s="99"/>
      <c r="AJ1359" s="70"/>
      <c r="AK1359" s="70"/>
      <c r="AL1359" s="70"/>
      <c r="AM1359" s="70"/>
      <c r="AN1359" s="70"/>
      <c r="AO1359" s="70"/>
      <c r="AP1359" s="70"/>
      <c r="AQ1359" s="70"/>
      <c r="AR1359" s="70"/>
      <c r="AS1359" s="70"/>
      <c r="AT1359" s="70"/>
      <c r="AU1359" s="70"/>
      <c r="AV1359" s="70"/>
      <c r="AW1359" s="70"/>
      <c r="AX1359" s="70"/>
      <c r="AY1359" s="70"/>
      <c r="AZ1359" s="70"/>
      <c r="BA1359" s="70"/>
      <c r="BB1359" s="70"/>
      <c r="BC1359" s="70"/>
      <c r="BD1359" s="70"/>
      <c r="BE1359" s="70" t="str">
        <f t="shared" si="902"/>
        <v/>
      </c>
      <c r="BF1359" s="70">
        <v>547</v>
      </c>
      <c r="BG1359" s="70"/>
      <c r="BH1359" s="70"/>
      <c r="BI1359" s="70"/>
      <c r="BJ1359" s="70"/>
      <c r="BK1359" s="70"/>
      <c r="BL1359" s="70"/>
      <c r="BM1359" s="70"/>
      <c r="BN1359" s="70"/>
      <c r="BO1359" s="70"/>
      <c r="BP1359" s="70"/>
      <c r="BQ1359" s="70"/>
      <c r="BR1359" s="70"/>
      <c r="BS1359" s="70"/>
      <c r="BT1359" s="70"/>
      <c r="BU1359" s="70"/>
      <c r="CT1359" s="70"/>
      <c r="CU1359" s="70">
        <f t="shared" si="907"/>
        <v>0</v>
      </c>
      <c r="CV1359" s="70">
        <f t="shared" si="908"/>
        <v>0</v>
      </c>
      <c r="CW1359" s="70"/>
      <c r="CX1359" s="70"/>
      <c r="CY1359" s="70"/>
      <c r="CZ1359" s="70" t="e">
        <f t="shared" si="905"/>
        <v>#VALUE!</v>
      </c>
      <c r="DA1359" s="70" t="e">
        <f t="shared" si="906"/>
        <v>#VALUE!</v>
      </c>
      <c r="DB1359" s="70"/>
      <c r="DC1359" s="70"/>
      <c r="DD1359" s="70"/>
      <c r="DE1359" s="70"/>
      <c r="DF1359" s="70"/>
      <c r="DG1359" s="70"/>
      <c r="DH1359" s="70"/>
      <c r="DI1359" s="70"/>
      <c r="DJ1359" s="70"/>
      <c r="DK1359" s="70"/>
      <c r="DL1359" s="70"/>
      <c r="DM1359" s="70"/>
      <c r="DN1359" s="70"/>
      <c r="DO1359" s="70"/>
      <c r="DP1359" s="70"/>
      <c r="DQ1359" s="70"/>
      <c r="DR1359" s="70"/>
      <c r="DS1359" s="70"/>
      <c r="DT1359" s="70">
        <f t="shared" si="903"/>
        <v>0</v>
      </c>
      <c r="DU1359" s="70">
        <f t="shared" si="904"/>
        <v>0</v>
      </c>
      <c r="DV1359" s="70"/>
      <c r="DW1359" s="70"/>
      <c r="DX1359" s="70"/>
      <c r="DY1359" s="70"/>
      <c r="DZ1359" s="70"/>
      <c r="EA1359" s="70"/>
    </row>
    <row r="1360" spans="18:131" x14ac:dyDescent="0.25">
      <c r="R1360" s="70"/>
      <c r="S1360" s="70"/>
      <c r="T1360" s="99" t="s">
        <v>2856</v>
      </c>
      <c r="U1360" s="146" t="s">
        <v>2857</v>
      </c>
      <c r="V1360" s="70"/>
      <c r="W1360" s="70"/>
      <c r="X1360" s="70"/>
      <c r="Y1360" s="70"/>
      <c r="AG1360" s="135"/>
      <c r="AH1360" s="70"/>
      <c r="AI1360" s="99"/>
      <c r="AJ1360" s="70"/>
      <c r="AK1360" s="70"/>
      <c r="AL1360" s="70"/>
      <c r="AM1360" s="70"/>
      <c r="AN1360" s="70"/>
      <c r="AO1360" s="70"/>
      <c r="AP1360" s="70"/>
      <c r="AQ1360" s="70"/>
      <c r="AR1360" s="70"/>
      <c r="AS1360" s="70"/>
      <c r="AT1360" s="70"/>
      <c r="AU1360" s="70"/>
      <c r="AV1360" s="70"/>
      <c r="AW1360" s="70"/>
      <c r="AX1360" s="70"/>
      <c r="AY1360" s="70"/>
      <c r="AZ1360" s="70"/>
      <c r="BA1360" s="70"/>
      <c r="BB1360" s="70"/>
      <c r="BC1360" s="70"/>
      <c r="BD1360" s="70"/>
      <c r="BE1360" s="70" t="str">
        <f t="shared" si="902"/>
        <v/>
      </c>
      <c r="BF1360" s="70">
        <v>548</v>
      </c>
      <c r="BG1360" s="70"/>
      <c r="BH1360" s="70"/>
      <c r="BI1360" s="70"/>
      <c r="BJ1360" s="70"/>
      <c r="BK1360" s="70"/>
      <c r="BL1360" s="70"/>
      <c r="BM1360" s="70"/>
      <c r="BN1360" s="70"/>
      <c r="BO1360" s="70"/>
      <c r="BP1360" s="70"/>
      <c r="BQ1360" s="70"/>
      <c r="BR1360" s="70"/>
      <c r="BS1360" s="70"/>
      <c r="BT1360" s="70"/>
      <c r="BU1360" s="70"/>
      <c r="CT1360" s="70"/>
      <c r="CU1360" s="70">
        <f t="shared" si="907"/>
        <v>0</v>
      </c>
      <c r="CV1360" s="70">
        <f t="shared" si="908"/>
        <v>0</v>
      </c>
      <c r="CW1360" s="70"/>
      <c r="CX1360" s="70"/>
      <c r="CY1360" s="70"/>
      <c r="CZ1360" s="70" t="e">
        <f t="shared" si="905"/>
        <v>#VALUE!</v>
      </c>
      <c r="DA1360" s="70" t="e">
        <f t="shared" si="906"/>
        <v>#VALUE!</v>
      </c>
      <c r="DB1360" s="70"/>
      <c r="DC1360" s="70"/>
      <c r="DD1360" s="70"/>
      <c r="DE1360" s="70"/>
      <c r="DF1360" s="70"/>
      <c r="DG1360" s="70"/>
      <c r="DH1360" s="70"/>
      <c r="DI1360" s="70"/>
      <c r="DJ1360" s="70"/>
      <c r="DK1360" s="70"/>
      <c r="DL1360" s="70"/>
      <c r="DM1360" s="70"/>
      <c r="DN1360" s="70"/>
      <c r="DO1360" s="70"/>
      <c r="DP1360" s="70"/>
      <c r="DQ1360" s="70"/>
      <c r="DR1360" s="70"/>
      <c r="DS1360" s="70"/>
      <c r="DT1360" s="70">
        <f t="shared" si="903"/>
        <v>0</v>
      </c>
      <c r="DU1360" s="70">
        <f t="shared" si="904"/>
        <v>0</v>
      </c>
      <c r="DV1360" s="70"/>
      <c r="DW1360" s="70"/>
      <c r="DX1360" s="70"/>
      <c r="DY1360" s="70"/>
      <c r="DZ1360" s="70"/>
      <c r="EA1360" s="70"/>
    </row>
    <row r="1361" spans="18:131" x14ac:dyDescent="0.25">
      <c r="R1361" s="70"/>
      <c r="S1361" s="70"/>
      <c r="T1361" s="99" t="s">
        <v>2858</v>
      </c>
      <c r="U1361" s="146" t="s">
        <v>2859</v>
      </c>
      <c r="V1361" s="70"/>
      <c r="W1361" s="70"/>
      <c r="X1361" s="70"/>
      <c r="Y1361" s="70"/>
      <c r="AG1361" s="135"/>
      <c r="AH1361" s="70"/>
      <c r="AI1361" s="99"/>
      <c r="AJ1361" s="70"/>
      <c r="AK1361" s="70"/>
      <c r="AL1361" s="70"/>
      <c r="AM1361" s="70"/>
      <c r="AN1361" s="70"/>
      <c r="AO1361" s="70"/>
      <c r="AP1361" s="70"/>
      <c r="AQ1361" s="70"/>
      <c r="AR1361" s="70"/>
      <c r="AS1361" s="70"/>
      <c r="AT1361" s="70"/>
      <c r="AU1361" s="70"/>
      <c r="AV1361" s="70"/>
      <c r="AW1361" s="70"/>
      <c r="AX1361" s="70"/>
      <c r="AY1361" s="70"/>
      <c r="AZ1361" s="70"/>
      <c r="BA1361" s="70"/>
      <c r="BB1361" s="70"/>
      <c r="BC1361" s="70"/>
      <c r="BD1361" s="70"/>
      <c r="BE1361" s="70" t="str">
        <f t="shared" si="902"/>
        <v/>
      </c>
      <c r="BF1361" s="70">
        <v>549</v>
      </c>
      <c r="BG1361" s="70"/>
      <c r="BH1361" s="70"/>
      <c r="BI1361" s="70"/>
      <c r="BJ1361" s="70"/>
      <c r="BK1361" s="70"/>
      <c r="BL1361" s="70"/>
      <c r="BM1361" s="70"/>
      <c r="BN1361" s="70"/>
      <c r="BO1361" s="70"/>
      <c r="BP1361" s="70"/>
      <c r="BQ1361" s="70"/>
      <c r="BR1361" s="70"/>
      <c r="BS1361" s="70"/>
      <c r="BT1361" s="70"/>
      <c r="BU1361" s="70"/>
      <c r="CT1361" s="70"/>
      <c r="CU1361" s="70">
        <f t="shared" si="907"/>
        <v>0</v>
      </c>
      <c r="CV1361" s="70">
        <f t="shared" si="908"/>
        <v>0</v>
      </c>
      <c r="CW1361" s="70"/>
      <c r="CX1361" s="70"/>
      <c r="CY1361" s="70"/>
      <c r="CZ1361" s="70" t="e">
        <f t="shared" si="905"/>
        <v>#VALUE!</v>
      </c>
      <c r="DA1361" s="70" t="e">
        <f t="shared" si="906"/>
        <v>#VALUE!</v>
      </c>
      <c r="DB1361" s="70"/>
      <c r="DC1361" s="70"/>
      <c r="DD1361" s="70"/>
      <c r="DE1361" s="70"/>
      <c r="DF1361" s="70"/>
      <c r="DG1361" s="70"/>
      <c r="DH1361" s="70"/>
      <c r="DI1361" s="70"/>
      <c r="DJ1361" s="70"/>
      <c r="DK1361" s="70"/>
      <c r="DL1361" s="70"/>
      <c r="DM1361" s="70"/>
      <c r="DN1361" s="70"/>
      <c r="DO1361" s="70"/>
      <c r="DP1361" s="70"/>
      <c r="DQ1361" s="70"/>
      <c r="DR1361" s="70"/>
      <c r="DS1361" s="70"/>
      <c r="DT1361" s="70">
        <f t="shared" si="903"/>
        <v>0</v>
      </c>
      <c r="DU1361" s="70">
        <f t="shared" si="904"/>
        <v>0</v>
      </c>
      <c r="DV1361" s="70"/>
      <c r="DW1361" s="70"/>
      <c r="DX1361" s="70"/>
      <c r="DY1361" s="70"/>
      <c r="DZ1361" s="70"/>
      <c r="EA1361" s="70"/>
    </row>
    <row r="1362" spans="18:131" x14ac:dyDescent="0.25">
      <c r="R1362" s="70"/>
      <c r="S1362" s="70"/>
      <c r="T1362" s="99" t="s">
        <v>2860</v>
      </c>
      <c r="U1362" s="146" t="s">
        <v>2861</v>
      </c>
      <c r="V1362" s="70"/>
      <c r="W1362" s="70"/>
      <c r="X1362" s="70"/>
      <c r="Y1362" s="70"/>
      <c r="AG1362" s="135"/>
      <c r="AH1362" s="70"/>
      <c r="AI1362" s="99"/>
      <c r="AJ1362" s="70"/>
      <c r="AK1362" s="70"/>
      <c r="AL1362" s="70"/>
      <c r="AM1362" s="70"/>
      <c r="AN1362" s="70"/>
      <c r="AO1362" s="70"/>
      <c r="AP1362" s="70"/>
      <c r="AQ1362" s="70"/>
      <c r="AR1362" s="70"/>
      <c r="AS1362" s="70"/>
      <c r="AT1362" s="70"/>
      <c r="AU1362" s="70"/>
      <c r="AV1362" s="70"/>
      <c r="AW1362" s="70"/>
      <c r="AX1362" s="70"/>
      <c r="AY1362" s="70"/>
      <c r="AZ1362" s="70"/>
      <c r="BA1362" s="70"/>
      <c r="BB1362" s="70"/>
      <c r="BC1362" s="70"/>
      <c r="BD1362" s="70"/>
      <c r="BE1362" s="70" t="str">
        <f t="shared" si="902"/>
        <v/>
      </c>
      <c r="BF1362" s="70">
        <v>550</v>
      </c>
      <c r="BG1362" s="70"/>
      <c r="BH1362" s="70"/>
      <c r="BI1362" s="70"/>
      <c r="BJ1362" s="70"/>
      <c r="BK1362" s="70"/>
      <c r="BL1362" s="70"/>
      <c r="BM1362" s="70"/>
      <c r="BN1362" s="70"/>
      <c r="BO1362" s="70"/>
      <c r="BP1362" s="70"/>
      <c r="BQ1362" s="70"/>
      <c r="BR1362" s="70"/>
      <c r="BS1362" s="70"/>
      <c r="BT1362" s="70"/>
      <c r="BU1362" s="70"/>
      <c r="CT1362" s="70"/>
      <c r="CU1362" s="70">
        <f t="shared" si="907"/>
        <v>0</v>
      </c>
      <c r="CV1362" s="70">
        <f t="shared" si="908"/>
        <v>0</v>
      </c>
      <c r="CW1362" s="70"/>
      <c r="CX1362" s="70"/>
      <c r="CY1362" s="70"/>
      <c r="CZ1362" s="70" t="e">
        <f t="shared" si="905"/>
        <v>#VALUE!</v>
      </c>
      <c r="DA1362" s="70" t="e">
        <f t="shared" si="906"/>
        <v>#VALUE!</v>
      </c>
      <c r="DB1362" s="70"/>
      <c r="DC1362" s="70"/>
      <c r="DD1362" s="70"/>
      <c r="DE1362" s="70"/>
      <c r="DF1362" s="70"/>
      <c r="DG1362" s="70"/>
      <c r="DH1362" s="70"/>
      <c r="DI1362" s="70"/>
      <c r="DJ1362" s="70"/>
      <c r="DK1362" s="70"/>
      <c r="DL1362" s="70"/>
      <c r="DM1362" s="70"/>
      <c r="DN1362" s="70"/>
      <c r="DO1362" s="70"/>
      <c r="DP1362" s="70"/>
      <c r="DQ1362" s="70"/>
      <c r="DR1362" s="70"/>
      <c r="DS1362" s="70"/>
      <c r="DT1362" s="70">
        <f t="shared" si="903"/>
        <v>0</v>
      </c>
      <c r="DU1362" s="70">
        <f t="shared" si="904"/>
        <v>0</v>
      </c>
      <c r="DV1362" s="70"/>
      <c r="DW1362" s="70"/>
      <c r="DX1362" s="70"/>
      <c r="DY1362" s="70"/>
      <c r="DZ1362" s="70"/>
      <c r="EA1362" s="70"/>
    </row>
    <row r="1363" spans="18:131" x14ac:dyDescent="0.25">
      <c r="R1363" s="70"/>
      <c r="S1363" s="70"/>
      <c r="T1363" s="99" t="s">
        <v>2862</v>
      </c>
      <c r="U1363" s="146" t="s">
        <v>2863</v>
      </c>
      <c r="V1363" s="70"/>
      <c r="W1363" s="70"/>
      <c r="X1363" s="70"/>
      <c r="Y1363" s="70"/>
      <c r="AG1363" s="135"/>
      <c r="AH1363" s="70"/>
      <c r="AI1363" s="99"/>
      <c r="AJ1363" s="70"/>
      <c r="AK1363" s="70"/>
      <c r="AL1363" s="70"/>
      <c r="AM1363" s="70"/>
      <c r="AN1363" s="70"/>
      <c r="AO1363" s="70"/>
      <c r="AP1363" s="70"/>
      <c r="AQ1363" s="70"/>
      <c r="AR1363" s="70"/>
      <c r="AS1363" s="70"/>
      <c r="AT1363" s="70"/>
      <c r="AU1363" s="70"/>
      <c r="AV1363" s="70"/>
      <c r="AW1363" s="70"/>
      <c r="AX1363" s="70"/>
      <c r="AY1363" s="70"/>
      <c r="AZ1363" s="70"/>
      <c r="BA1363" s="70"/>
      <c r="BB1363" s="70"/>
      <c r="BC1363" s="70"/>
      <c r="BD1363" s="70"/>
      <c r="BE1363" s="70" t="str">
        <f t="shared" si="902"/>
        <v/>
      </c>
      <c r="BF1363" s="70">
        <v>551</v>
      </c>
      <c r="BG1363" s="70"/>
      <c r="BH1363" s="70"/>
      <c r="BI1363" s="70"/>
      <c r="BJ1363" s="70"/>
      <c r="BK1363" s="70"/>
      <c r="BL1363" s="70"/>
      <c r="BM1363" s="70"/>
      <c r="BN1363" s="70"/>
      <c r="BO1363" s="70"/>
      <c r="BP1363" s="70"/>
      <c r="BQ1363" s="70"/>
      <c r="BR1363" s="70"/>
      <c r="BS1363" s="70"/>
      <c r="BT1363" s="70"/>
      <c r="BU1363" s="70"/>
      <c r="CT1363" s="70"/>
      <c r="CU1363" s="70">
        <f t="shared" si="907"/>
        <v>0</v>
      </c>
      <c r="CV1363" s="70">
        <f t="shared" si="908"/>
        <v>0</v>
      </c>
      <c r="CW1363" s="70"/>
      <c r="CX1363" s="70"/>
      <c r="CY1363" s="70"/>
      <c r="CZ1363" s="70" t="e">
        <f t="shared" si="905"/>
        <v>#VALUE!</v>
      </c>
      <c r="DA1363" s="70" t="e">
        <f t="shared" si="906"/>
        <v>#VALUE!</v>
      </c>
      <c r="DB1363" s="70"/>
      <c r="DC1363" s="70"/>
      <c r="DD1363" s="70"/>
      <c r="DE1363" s="70"/>
      <c r="DF1363" s="70"/>
      <c r="DG1363" s="70"/>
      <c r="DH1363" s="70"/>
      <c r="DI1363" s="70"/>
      <c r="DJ1363" s="70"/>
      <c r="DK1363" s="70"/>
      <c r="DL1363" s="70"/>
      <c r="DM1363" s="70"/>
      <c r="DN1363" s="70"/>
      <c r="DO1363" s="70"/>
      <c r="DP1363" s="70"/>
      <c r="DQ1363" s="70"/>
      <c r="DR1363" s="70"/>
      <c r="DS1363" s="70"/>
      <c r="DT1363" s="70">
        <f t="shared" si="903"/>
        <v>0</v>
      </c>
      <c r="DU1363" s="70">
        <f t="shared" si="904"/>
        <v>0</v>
      </c>
      <c r="DV1363" s="70"/>
      <c r="DW1363" s="70"/>
      <c r="DX1363" s="70"/>
      <c r="DY1363" s="70"/>
      <c r="DZ1363" s="70"/>
      <c r="EA1363" s="70"/>
    </row>
    <row r="1364" spans="18:131" x14ac:dyDescent="0.25">
      <c r="R1364" s="70"/>
      <c r="S1364" s="70"/>
      <c r="T1364" s="99" t="s">
        <v>2864</v>
      </c>
      <c r="U1364" s="146" t="s">
        <v>2865</v>
      </c>
      <c r="V1364" s="70"/>
      <c r="W1364" s="70"/>
      <c r="X1364" s="70"/>
      <c r="Y1364" s="70"/>
      <c r="AG1364" s="135"/>
      <c r="AH1364" s="70"/>
      <c r="AI1364" s="99"/>
      <c r="AJ1364" s="70"/>
      <c r="AK1364" s="70"/>
      <c r="AL1364" s="70"/>
      <c r="AM1364" s="70"/>
      <c r="AN1364" s="70"/>
      <c r="AO1364" s="70"/>
      <c r="AP1364" s="70"/>
      <c r="AQ1364" s="70"/>
      <c r="AR1364" s="70"/>
      <c r="AS1364" s="70"/>
      <c r="AT1364" s="70"/>
      <c r="AU1364" s="70"/>
      <c r="AV1364" s="70"/>
      <c r="AW1364" s="70"/>
      <c r="AX1364" s="70"/>
      <c r="AY1364" s="70"/>
      <c r="AZ1364" s="70"/>
      <c r="BA1364" s="70"/>
      <c r="BB1364" s="70"/>
      <c r="BC1364" s="70"/>
      <c r="BD1364" s="70"/>
      <c r="BE1364" s="70" t="str">
        <f t="shared" si="902"/>
        <v/>
      </c>
      <c r="BF1364" s="70">
        <v>552</v>
      </c>
      <c r="BG1364" s="70"/>
      <c r="BH1364" s="70"/>
      <c r="BI1364" s="70"/>
      <c r="BJ1364" s="70"/>
      <c r="BK1364" s="70"/>
      <c r="BL1364" s="70"/>
      <c r="BM1364" s="70"/>
      <c r="BN1364" s="70"/>
      <c r="BO1364" s="70"/>
      <c r="BP1364" s="70"/>
      <c r="BQ1364" s="70"/>
      <c r="BR1364" s="70"/>
      <c r="BS1364" s="70"/>
      <c r="BT1364" s="70"/>
      <c r="BU1364" s="70"/>
      <c r="CT1364" s="70"/>
      <c r="CU1364" s="70">
        <f t="shared" si="907"/>
        <v>0</v>
      </c>
      <c r="CV1364" s="70">
        <f t="shared" si="908"/>
        <v>0</v>
      </c>
      <c r="CW1364" s="70"/>
      <c r="CX1364" s="70"/>
      <c r="CY1364" s="70"/>
      <c r="CZ1364" s="70" t="e">
        <f t="shared" si="905"/>
        <v>#VALUE!</v>
      </c>
      <c r="DA1364" s="70" t="e">
        <f t="shared" si="906"/>
        <v>#VALUE!</v>
      </c>
      <c r="DB1364" s="70"/>
      <c r="DC1364" s="70"/>
      <c r="DD1364" s="70"/>
      <c r="DE1364" s="70"/>
      <c r="DF1364" s="70"/>
      <c r="DG1364" s="70"/>
      <c r="DH1364" s="70"/>
      <c r="DI1364" s="70"/>
      <c r="DJ1364" s="70"/>
      <c r="DK1364" s="70"/>
      <c r="DL1364" s="70"/>
      <c r="DM1364" s="70"/>
      <c r="DN1364" s="70"/>
      <c r="DO1364" s="70"/>
      <c r="DP1364" s="70"/>
      <c r="DQ1364" s="70"/>
      <c r="DR1364" s="70"/>
      <c r="DS1364" s="70"/>
      <c r="DT1364" s="70">
        <f t="shared" si="903"/>
        <v>0</v>
      </c>
      <c r="DU1364" s="70">
        <f t="shared" si="904"/>
        <v>0</v>
      </c>
      <c r="DV1364" s="70"/>
      <c r="DW1364" s="70"/>
      <c r="DX1364" s="70"/>
      <c r="DY1364" s="70"/>
      <c r="DZ1364" s="70"/>
      <c r="EA1364" s="70"/>
    </row>
    <row r="1365" spans="18:131" x14ac:dyDescent="0.25">
      <c r="R1365" s="70"/>
      <c r="S1365" s="70"/>
      <c r="T1365" s="99" t="s">
        <v>2866</v>
      </c>
      <c r="U1365" s="146" t="s">
        <v>2867</v>
      </c>
      <c r="V1365" s="70"/>
      <c r="W1365" s="70"/>
      <c r="X1365" s="70"/>
      <c r="Y1365" s="70"/>
      <c r="AG1365" s="135"/>
      <c r="AH1365" s="70"/>
      <c r="AI1365" s="99"/>
      <c r="AJ1365" s="70"/>
      <c r="AK1365" s="70"/>
      <c r="AL1365" s="70"/>
      <c r="AM1365" s="70"/>
      <c r="AN1365" s="70"/>
      <c r="AO1365" s="70"/>
      <c r="AP1365" s="70"/>
      <c r="AQ1365" s="70"/>
      <c r="AR1365" s="70"/>
      <c r="AS1365" s="70"/>
      <c r="AT1365" s="70"/>
      <c r="AU1365" s="70"/>
      <c r="AV1365" s="70"/>
      <c r="AW1365" s="70"/>
      <c r="AX1365" s="70"/>
      <c r="AY1365" s="70"/>
      <c r="AZ1365" s="70"/>
      <c r="BA1365" s="70"/>
      <c r="BB1365" s="70"/>
      <c r="BC1365" s="70"/>
      <c r="BD1365" s="70"/>
      <c r="BE1365" s="70" t="str">
        <f t="shared" si="902"/>
        <v/>
      </c>
      <c r="BF1365" s="70">
        <v>553</v>
      </c>
      <c r="BG1365" s="70"/>
      <c r="BH1365" s="70"/>
      <c r="BI1365" s="70"/>
      <c r="BJ1365" s="70"/>
      <c r="BK1365" s="70"/>
      <c r="BL1365" s="70"/>
      <c r="BM1365" s="70"/>
      <c r="BN1365" s="70"/>
      <c r="BO1365" s="70"/>
      <c r="BP1365" s="70"/>
      <c r="BQ1365" s="70"/>
      <c r="BR1365" s="70"/>
      <c r="BS1365" s="70"/>
      <c r="BT1365" s="70"/>
      <c r="BU1365" s="70"/>
      <c r="CT1365" s="70"/>
      <c r="CU1365" s="70">
        <f t="shared" si="907"/>
        <v>0</v>
      </c>
      <c r="CV1365" s="70">
        <f t="shared" si="908"/>
        <v>0</v>
      </c>
      <c r="CW1365" s="70"/>
      <c r="CX1365" s="70"/>
      <c r="CY1365" s="70"/>
      <c r="CZ1365" s="70" t="e">
        <f t="shared" si="905"/>
        <v>#VALUE!</v>
      </c>
      <c r="DA1365" s="70" t="e">
        <f t="shared" si="906"/>
        <v>#VALUE!</v>
      </c>
      <c r="DB1365" s="70"/>
      <c r="DC1365" s="70"/>
      <c r="DD1365" s="70"/>
      <c r="DE1365" s="70"/>
      <c r="DF1365" s="70"/>
      <c r="DG1365" s="70"/>
      <c r="DH1365" s="70"/>
      <c r="DI1365" s="70"/>
      <c r="DJ1365" s="70"/>
      <c r="DK1365" s="70"/>
      <c r="DL1365" s="70"/>
      <c r="DM1365" s="70"/>
      <c r="DN1365" s="70"/>
      <c r="DO1365" s="70"/>
      <c r="DP1365" s="70"/>
      <c r="DQ1365" s="70"/>
      <c r="DR1365" s="70"/>
      <c r="DS1365" s="70"/>
      <c r="DT1365" s="70">
        <f t="shared" si="903"/>
        <v>0</v>
      </c>
      <c r="DU1365" s="70">
        <f t="shared" si="904"/>
        <v>0</v>
      </c>
      <c r="DV1365" s="70"/>
      <c r="DW1365" s="70"/>
      <c r="DX1365" s="70"/>
      <c r="DY1365" s="70"/>
      <c r="DZ1365" s="70"/>
      <c r="EA1365" s="70"/>
    </row>
    <row r="1366" spans="18:131" x14ac:dyDescent="0.25">
      <c r="R1366" s="70"/>
      <c r="S1366" s="70"/>
      <c r="T1366" s="99" t="s">
        <v>2868</v>
      </c>
      <c r="U1366" s="146" t="s">
        <v>2869</v>
      </c>
      <c r="V1366" s="70"/>
      <c r="W1366" s="70"/>
      <c r="X1366" s="70"/>
      <c r="Y1366" s="70"/>
      <c r="AG1366" s="135"/>
      <c r="AH1366" s="70"/>
      <c r="AI1366" s="99"/>
      <c r="AJ1366" s="70"/>
      <c r="AK1366" s="70"/>
      <c r="AL1366" s="70"/>
      <c r="AM1366" s="70"/>
      <c r="AN1366" s="70"/>
      <c r="AO1366" s="70"/>
      <c r="AP1366" s="70"/>
      <c r="AQ1366" s="70"/>
      <c r="AR1366" s="70"/>
      <c r="AS1366" s="70"/>
      <c r="AT1366" s="70"/>
      <c r="AU1366" s="70"/>
      <c r="AV1366" s="70"/>
      <c r="AW1366" s="70"/>
      <c r="AX1366" s="70"/>
      <c r="AY1366" s="70"/>
      <c r="AZ1366" s="70"/>
      <c r="BA1366" s="70"/>
      <c r="BB1366" s="70"/>
      <c r="BC1366" s="70"/>
      <c r="BD1366" s="70"/>
      <c r="BE1366" s="70" t="str">
        <f t="shared" si="902"/>
        <v/>
      </c>
      <c r="BF1366" s="70">
        <v>554</v>
      </c>
      <c r="BG1366" s="70"/>
      <c r="BH1366" s="70"/>
      <c r="BI1366" s="70"/>
      <c r="BJ1366" s="70"/>
      <c r="BK1366" s="70"/>
      <c r="BL1366" s="70"/>
      <c r="BM1366" s="70"/>
      <c r="BN1366" s="70"/>
      <c r="BO1366" s="70"/>
      <c r="BP1366" s="70"/>
      <c r="BQ1366" s="70"/>
      <c r="BR1366" s="70"/>
      <c r="BS1366" s="70"/>
      <c r="BT1366" s="70"/>
      <c r="BU1366" s="70"/>
      <c r="CT1366" s="70"/>
      <c r="CU1366" s="70">
        <f t="shared" si="907"/>
        <v>0</v>
      </c>
      <c r="CV1366" s="70">
        <f t="shared" si="908"/>
        <v>0</v>
      </c>
      <c r="CW1366" s="70"/>
      <c r="CX1366" s="70"/>
      <c r="CY1366" s="70"/>
      <c r="CZ1366" s="70" t="e">
        <f t="shared" si="905"/>
        <v>#VALUE!</v>
      </c>
      <c r="DA1366" s="70" t="e">
        <f t="shared" si="906"/>
        <v>#VALUE!</v>
      </c>
      <c r="DB1366" s="70"/>
      <c r="DC1366" s="70"/>
      <c r="DD1366" s="70"/>
      <c r="DE1366" s="70"/>
      <c r="DF1366" s="70"/>
      <c r="DG1366" s="70"/>
      <c r="DH1366" s="70"/>
      <c r="DI1366" s="70"/>
      <c r="DJ1366" s="70"/>
      <c r="DK1366" s="70"/>
      <c r="DL1366" s="70"/>
      <c r="DM1366" s="70"/>
      <c r="DN1366" s="70"/>
      <c r="DO1366" s="70"/>
      <c r="DP1366" s="70"/>
      <c r="DQ1366" s="70"/>
      <c r="DR1366" s="70"/>
      <c r="DS1366" s="70"/>
      <c r="DT1366" s="70">
        <f t="shared" si="903"/>
        <v>0</v>
      </c>
      <c r="DU1366" s="70">
        <f t="shared" si="904"/>
        <v>0</v>
      </c>
      <c r="DV1366" s="70"/>
      <c r="DW1366" s="70"/>
      <c r="DX1366" s="70"/>
      <c r="DY1366" s="70"/>
      <c r="DZ1366" s="70"/>
      <c r="EA1366" s="70"/>
    </row>
    <row r="1367" spans="18:131" x14ac:dyDescent="0.25">
      <c r="R1367" s="70"/>
      <c r="S1367" s="70"/>
      <c r="T1367" s="99" t="s">
        <v>2870</v>
      </c>
      <c r="U1367" s="146" t="s">
        <v>2871</v>
      </c>
      <c r="V1367" s="70"/>
      <c r="W1367" s="70"/>
      <c r="X1367" s="70"/>
      <c r="Y1367" s="70"/>
      <c r="AG1367" s="135"/>
      <c r="AH1367" s="70"/>
      <c r="AI1367" s="99"/>
      <c r="AJ1367" s="70"/>
      <c r="AK1367" s="70"/>
      <c r="AL1367" s="70"/>
      <c r="AM1367" s="70"/>
      <c r="AN1367" s="70"/>
      <c r="AO1367" s="70"/>
      <c r="AP1367" s="70"/>
      <c r="AQ1367" s="70"/>
      <c r="AR1367" s="70"/>
      <c r="AS1367" s="70"/>
      <c r="AT1367" s="70"/>
      <c r="AU1367" s="70"/>
      <c r="AV1367" s="70"/>
      <c r="AW1367" s="70"/>
      <c r="AX1367" s="70"/>
      <c r="AY1367" s="70"/>
      <c r="AZ1367" s="70"/>
      <c r="BA1367" s="70"/>
      <c r="BB1367" s="70"/>
      <c r="BC1367" s="70"/>
      <c r="BD1367" s="70"/>
      <c r="BE1367" s="70" t="str">
        <f t="shared" si="902"/>
        <v/>
      </c>
      <c r="BF1367" s="70">
        <v>555</v>
      </c>
      <c r="BG1367" s="70"/>
      <c r="BH1367" s="70"/>
      <c r="BI1367" s="70"/>
      <c r="BJ1367" s="70"/>
      <c r="BK1367" s="70"/>
      <c r="BL1367" s="70"/>
      <c r="BM1367" s="70"/>
      <c r="BN1367" s="70"/>
      <c r="BO1367" s="70"/>
      <c r="BP1367" s="70"/>
      <c r="BQ1367" s="70"/>
      <c r="BR1367" s="70"/>
      <c r="BS1367" s="70"/>
      <c r="BT1367" s="70"/>
      <c r="BU1367" s="70"/>
      <c r="CT1367" s="70"/>
      <c r="CU1367" s="70">
        <f t="shared" si="907"/>
        <v>0</v>
      </c>
      <c r="CV1367" s="70">
        <f t="shared" si="908"/>
        <v>0</v>
      </c>
      <c r="CW1367" s="70"/>
      <c r="CX1367" s="70"/>
      <c r="CY1367" s="70"/>
      <c r="CZ1367" s="70" t="e">
        <f t="shared" si="905"/>
        <v>#VALUE!</v>
      </c>
      <c r="DA1367" s="70" t="e">
        <f t="shared" si="906"/>
        <v>#VALUE!</v>
      </c>
      <c r="DB1367" s="70"/>
      <c r="DC1367" s="70"/>
      <c r="DD1367" s="70"/>
      <c r="DE1367" s="70"/>
      <c r="DF1367" s="70"/>
      <c r="DG1367" s="70"/>
      <c r="DH1367" s="70"/>
      <c r="DI1367" s="70"/>
      <c r="DJ1367" s="70"/>
      <c r="DK1367" s="70"/>
      <c r="DL1367" s="70"/>
      <c r="DM1367" s="70"/>
      <c r="DN1367" s="70"/>
      <c r="DO1367" s="70"/>
      <c r="DP1367" s="70"/>
      <c r="DQ1367" s="70"/>
      <c r="DR1367" s="70"/>
      <c r="DS1367" s="70"/>
      <c r="DT1367" s="70">
        <f t="shared" si="903"/>
        <v>0</v>
      </c>
      <c r="DU1367" s="70">
        <f t="shared" si="904"/>
        <v>0</v>
      </c>
      <c r="DV1367" s="70"/>
      <c r="DW1367" s="70"/>
      <c r="DX1367" s="70"/>
      <c r="DY1367" s="70"/>
      <c r="DZ1367" s="70"/>
      <c r="EA1367" s="70"/>
    </row>
    <row r="1368" spans="18:131" x14ac:dyDescent="0.25">
      <c r="R1368" s="70"/>
      <c r="S1368" s="70"/>
      <c r="T1368" s="99" t="s">
        <v>2872</v>
      </c>
      <c r="U1368" s="146" t="s">
        <v>2873</v>
      </c>
      <c r="V1368" s="70"/>
      <c r="W1368" s="70"/>
      <c r="X1368" s="70"/>
      <c r="Y1368" s="70"/>
      <c r="AG1368" s="135"/>
      <c r="AH1368" s="70"/>
      <c r="AI1368" s="99"/>
      <c r="AJ1368" s="70"/>
      <c r="AK1368" s="70"/>
      <c r="AL1368" s="70"/>
      <c r="AM1368" s="70"/>
      <c r="AN1368" s="70"/>
      <c r="AO1368" s="70"/>
      <c r="AP1368" s="70"/>
      <c r="AQ1368" s="70"/>
      <c r="AR1368" s="70"/>
      <c r="AS1368" s="70"/>
      <c r="AT1368" s="70"/>
      <c r="AU1368" s="70"/>
      <c r="AV1368" s="70"/>
      <c r="AW1368" s="70"/>
      <c r="AX1368" s="70"/>
      <c r="AY1368" s="70"/>
      <c r="AZ1368" s="70"/>
      <c r="BA1368" s="70"/>
      <c r="BB1368" s="70"/>
      <c r="BC1368" s="70"/>
      <c r="BD1368" s="70"/>
      <c r="BE1368" s="70" t="str">
        <f t="shared" si="902"/>
        <v/>
      </c>
      <c r="BF1368" s="70">
        <v>556</v>
      </c>
      <c r="BG1368" s="70"/>
      <c r="BH1368" s="70"/>
      <c r="BI1368" s="70"/>
      <c r="BJ1368" s="70"/>
      <c r="BK1368" s="70"/>
      <c r="BL1368" s="70"/>
      <c r="BM1368" s="70"/>
      <c r="BN1368" s="70"/>
      <c r="BO1368" s="70"/>
      <c r="BP1368" s="70"/>
      <c r="BQ1368" s="70"/>
      <c r="BR1368" s="70"/>
      <c r="BS1368" s="70"/>
      <c r="BT1368" s="70"/>
      <c r="BU1368" s="70"/>
      <c r="CT1368" s="70"/>
      <c r="CU1368" s="70">
        <f t="shared" si="907"/>
        <v>0</v>
      </c>
      <c r="CV1368" s="70">
        <f t="shared" si="908"/>
        <v>0</v>
      </c>
      <c r="CW1368" s="70"/>
      <c r="CX1368" s="70"/>
      <c r="CY1368" s="70"/>
      <c r="CZ1368" s="70" t="e">
        <f t="shared" si="905"/>
        <v>#VALUE!</v>
      </c>
      <c r="DA1368" s="70" t="e">
        <f t="shared" si="906"/>
        <v>#VALUE!</v>
      </c>
      <c r="DB1368" s="70"/>
      <c r="DC1368" s="70"/>
      <c r="DD1368" s="70"/>
      <c r="DE1368" s="70"/>
      <c r="DF1368" s="70"/>
      <c r="DG1368" s="70"/>
      <c r="DH1368" s="70"/>
      <c r="DI1368" s="70"/>
      <c r="DJ1368" s="70"/>
      <c r="DK1368" s="70"/>
      <c r="DL1368" s="70"/>
      <c r="DM1368" s="70"/>
      <c r="DN1368" s="70"/>
      <c r="DO1368" s="70"/>
      <c r="DP1368" s="70"/>
      <c r="DQ1368" s="70"/>
      <c r="DR1368" s="70"/>
      <c r="DS1368" s="70"/>
      <c r="DT1368" s="70">
        <f t="shared" si="903"/>
        <v>0</v>
      </c>
      <c r="DU1368" s="70">
        <f t="shared" si="904"/>
        <v>0</v>
      </c>
      <c r="DV1368" s="70"/>
      <c r="DW1368" s="70"/>
      <c r="DX1368" s="70"/>
      <c r="DY1368" s="70"/>
      <c r="DZ1368" s="70"/>
      <c r="EA1368" s="70"/>
    </row>
    <row r="1369" spans="18:131" x14ac:dyDescent="0.25">
      <c r="R1369" s="70"/>
      <c r="S1369" s="70"/>
      <c r="T1369" s="99" t="s">
        <v>2874</v>
      </c>
      <c r="U1369" s="146" t="s">
        <v>2875</v>
      </c>
      <c r="V1369" s="70"/>
      <c r="W1369" s="70"/>
      <c r="X1369" s="70"/>
      <c r="Y1369" s="70"/>
      <c r="AG1369" s="135"/>
      <c r="AH1369" s="70"/>
      <c r="AI1369" s="99"/>
      <c r="AJ1369" s="70"/>
      <c r="AK1369" s="70"/>
      <c r="AL1369" s="70"/>
      <c r="AM1369" s="70"/>
      <c r="AN1369" s="70"/>
      <c r="AO1369" s="70"/>
      <c r="AP1369" s="70"/>
      <c r="AQ1369" s="70"/>
      <c r="AR1369" s="70"/>
      <c r="AS1369" s="70"/>
      <c r="AT1369" s="70"/>
      <c r="AU1369" s="70"/>
      <c r="AV1369" s="70"/>
      <c r="AW1369" s="70"/>
      <c r="AX1369" s="70"/>
      <c r="AY1369" s="70"/>
      <c r="AZ1369" s="70"/>
      <c r="BA1369" s="70"/>
      <c r="BB1369" s="70"/>
      <c r="BC1369" s="70"/>
      <c r="BD1369" s="70"/>
      <c r="BE1369" s="70" t="str">
        <f t="shared" si="902"/>
        <v/>
      </c>
      <c r="BF1369" s="70">
        <v>557</v>
      </c>
      <c r="BG1369" s="70"/>
      <c r="BH1369" s="70"/>
      <c r="BI1369" s="70"/>
      <c r="BJ1369" s="70"/>
      <c r="BK1369" s="70"/>
      <c r="BL1369" s="70"/>
      <c r="BM1369" s="70"/>
      <c r="BN1369" s="70"/>
      <c r="BO1369" s="70"/>
      <c r="BP1369" s="70"/>
      <c r="BQ1369" s="70"/>
      <c r="BR1369" s="70"/>
      <c r="BS1369" s="70"/>
      <c r="BT1369" s="70"/>
      <c r="BU1369" s="70"/>
      <c r="CT1369" s="70"/>
      <c r="CU1369" s="70">
        <f t="shared" si="907"/>
        <v>0</v>
      </c>
      <c r="CV1369" s="70">
        <f t="shared" si="908"/>
        <v>0</v>
      </c>
      <c r="CW1369" s="70"/>
      <c r="CX1369" s="70"/>
      <c r="CY1369" s="70"/>
      <c r="CZ1369" s="70" t="e">
        <f t="shared" si="905"/>
        <v>#VALUE!</v>
      </c>
      <c r="DA1369" s="70" t="e">
        <f t="shared" si="906"/>
        <v>#VALUE!</v>
      </c>
      <c r="DB1369" s="70"/>
      <c r="DC1369" s="70"/>
      <c r="DD1369" s="70"/>
      <c r="DE1369" s="70"/>
      <c r="DF1369" s="70"/>
      <c r="DG1369" s="70"/>
      <c r="DH1369" s="70"/>
      <c r="DI1369" s="70"/>
      <c r="DJ1369" s="70"/>
      <c r="DK1369" s="70"/>
      <c r="DL1369" s="70"/>
      <c r="DM1369" s="70"/>
      <c r="DN1369" s="70"/>
      <c r="DO1369" s="70"/>
      <c r="DP1369" s="70"/>
      <c r="DQ1369" s="70"/>
      <c r="DR1369" s="70"/>
      <c r="DS1369" s="70"/>
      <c r="DT1369" s="70">
        <f t="shared" si="903"/>
        <v>0</v>
      </c>
      <c r="DU1369" s="70">
        <f t="shared" si="904"/>
        <v>0</v>
      </c>
      <c r="DV1369" s="70"/>
      <c r="DW1369" s="70"/>
      <c r="DX1369" s="70"/>
      <c r="DY1369" s="70"/>
      <c r="DZ1369" s="70"/>
      <c r="EA1369" s="70"/>
    </row>
    <row r="1370" spans="18:131" x14ac:dyDescent="0.25">
      <c r="R1370" s="70"/>
      <c r="S1370" s="70"/>
      <c r="T1370" s="99" t="s">
        <v>2876</v>
      </c>
      <c r="U1370" s="146" t="s">
        <v>2877</v>
      </c>
      <c r="V1370" s="70"/>
      <c r="W1370" s="70"/>
      <c r="X1370" s="70"/>
      <c r="Y1370" s="70"/>
      <c r="AG1370" s="135"/>
      <c r="AH1370" s="70"/>
      <c r="AI1370" s="99"/>
      <c r="AJ1370" s="70"/>
      <c r="AK1370" s="70"/>
      <c r="AL1370" s="70"/>
      <c r="AM1370" s="70"/>
      <c r="AN1370" s="70"/>
      <c r="AO1370" s="70"/>
      <c r="AP1370" s="70"/>
      <c r="AQ1370" s="70"/>
      <c r="AR1370" s="70"/>
      <c r="AS1370" s="70"/>
      <c r="AT1370" s="70"/>
      <c r="AU1370" s="70"/>
      <c r="AV1370" s="70"/>
      <c r="AW1370" s="70"/>
      <c r="AX1370" s="70"/>
      <c r="AY1370" s="70"/>
      <c r="AZ1370" s="70"/>
      <c r="BA1370" s="70"/>
      <c r="BB1370" s="70"/>
      <c r="BC1370" s="70"/>
      <c r="BD1370" s="70"/>
      <c r="BE1370" s="70" t="str">
        <f t="shared" si="902"/>
        <v/>
      </c>
      <c r="BF1370" s="70">
        <v>558</v>
      </c>
      <c r="BG1370" s="70"/>
      <c r="BH1370" s="70"/>
      <c r="BI1370" s="70"/>
      <c r="BJ1370" s="70"/>
      <c r="BK1370" s="70"/>
      <c r="BL1370" s="70"/>
      <c r="BM1370" s="70"/>
      <c r="BN1370" s="70"/>
      <c r="BO1370" s="70"/>
      <c r="BP1370" s="70"/>
      <c r="BQ1370" s="70"/>
      <c r="BR1370" s="70"/>
      <c r="BS1370" s="70"/>
      <c r="BT1370" s="70"/>
      <c r="BU1370" s="70"/>
      <c r="CT1370" s="70"/>
      <c r="CU1370" s="70">
        <f t="shared" si="907"/>
        <v>0</v>
      </c>
      <c r="CV1370" s="70">
        <f t="shared" si="908"/>
        <v>0</v>
      </c>
      <c r="CW1370" s="70"/>
      <c r="CX1370" s="70"/>
      <c r="CY1370" s="70"/>
      <c r="CZ1370" s="70" t="e">
        <f t="shared" si="905"/>
        <v>#VALUE!</v>
      </c>
      <c r="DA1370" s="70" t="e">
        <f t="shared" si="906"/>
        <v>#VALUE!</v>
      </c>
      <c r="DB1370" s="70"/>
      <c r="DC1370" s="70"/>
      <c r="DD1370" s="70"/>
      <c r="DE1370" s="70"/>
      <c r="DF1370" s="70"/>
      <c r="DG1370" s="70"/>
      <c r="DH1370" s="70"/>
      <c r="DI1370" s="70"/>
      <c r="DJ1370" s="70"/>
      <c r="DK1370" s="70"/>
      <c r="DL1370" s="70"/>
      <c r="DM1370" s="70"/>
      <c r="DN1370" s="70"/>
      <c r="DO1370" s="70"/>
      <c r="DP1370" s="70"/>
      <c r="DQ1370" s="70"/>
      <c r="DR1370" s="70"/>
      <c r="DS1370" s="70"/>
      <c r="DT1370" s="70">
        <f t="shared" si="903"/>
        <v>0</v>
      </c>
      <c r="DU1370" s="70">
        <f t="shared" si="904"/>
        <v>0</v>
      </c>
      <c r="DV1370" s="70"/>
      <c r="DW1370" s="70"/>
      <c r="DX1370" s="70"/>
      <c r="DY1370" s="70"/>
      <c r="DZ1370" s="70"/>
      <c r="EA1370" s="70"/>
    </row>
    <row r="1371" spans="18:131" x14ac:dyDescent="0.25">
      <c r="R1371" s="70"/>
      <c r="S1371" s="70"/>
      <c r="T1371" s="99" t="s">
        <v>2878</v>
      </c>
      <c r="U1371" s="146" t="s">
        <v>2879</v>
      </c>
      <c r="V1371" s="70"/>
      <c r="W1371" s="70"/>
      <c r="X1371" s="70"/>
      <c r="Y1371" s="70"/>
      <c r="AG1371" s="135"/>
      <c r="AH1371" s="70"/>
      <c r="AI1371" s="99"/>
      <c r="AJ1371" s="70"/>
      <c r="AK1371" s="70"/>
      <c r="AL1371" s="70"/>
      <c r="AM1371" s="70"/>
      <c r="AN1371" s="70"/>
      <c r="AO1371" s="70"/>
      <c r="AP1371" s="70"/>
      <c r="AQ1371" s="70"/>
      <c r="AR1371" s="70"/>
      <c r="AS1371" s="70"/>
      <c r="AT1371" s="70"/>
      <c r="AU1371" s="70"/>
      <c r="AV1371" s="70"/>
      <c r="AW1371" s="70"/>
      <c r="AX1371" s="70"/>
      <c r="AY1371" s="70"/>
      <c r="AZ1371" s="70"/>
      <c r="BA1371" s="70"/>
      <c r="BB1371" s="70"/>
      <c r="BC1371" s="70"/>
      <c r="BD1371" s="70"/>
      <c r="BE1371" s="70" t="str">
        <f t="shared" si="902"/>
        <v/>
      </c>
      <c r="BF1371" s="70">
        <v>559</v>
      </c>
      <c r="BG1371" s="70"/>
      <c r="BH1371" s="70"/>
      <c r="BI1371" s="70"/>
      <c r="BJ1371" s="70"/>
      <c r="BK1371" s="70"/>
      <c r="BL1371" s="70"/>
      <c r="BM1371" s="70"/>
      <c r="BN1371" s="70"/>
      <c r="BO1371" s="70"/>
      <c r="BP1371" s="70"/>
      <c r="BQ1371" s="70"/>
      <c r="BR1371" s="70"/>
      <c r="BS1371" s="70"/>
      <c r="BT1371" s="70"/>
      <c r="BU1371" s="70"/>
      <c r="CT1371" s="70"/>
      <c r="CU1371" s="70">
        <f t="shared" si="907"/>
        <v>0</v>
      </c>
      <c r="CV1371" s="70">
        <f t="shared" si="908"/>
        <v>0</v>
      </c>
      <c r="CW1371" s="70"/>
      <c r="CX1371" s="70"/>
      <c r="CY1371" s="70"/>
      <c r="CZ1371" s="70" t="e">
        <f t="shared" si="905"/>
        <v>#VALUE!</v>
      </c>
      <c r="DA1371" s="70" t="e">
        <f t="shared" si="906"/>
        <v>#VALUE!</v>
      </c>
      <c r="DB1371" s="70"/>
      <c r="DC1371" s="70"/>
      <c r="DD1371" s="70"/>
      <c r="DE1371" s="70"/>
      <c r="DF1371" s="70"/>
      <c r="DG1371" s="70"/>
      <c r="DH1371" s="70"/>
      <c r="DI1371" s="70"/>
      <c r="DJ1371" s="70"/>
      <c r="DK1371" s="70"/>
      <c r="DL1371" s="70"/>
      <c r="DM1371" s="70"/>
      <c r="DN1371" s="70"/>
      <c r="DO1371" s="70"/>
      <c r="DP1371" s="70"/>
      <c r="DQ1371" s="70"/>
      <c r="DR1371" s="70"/>
      <c r="DS1371" s="70"/>
      <c r="DT1371" s="70">
        <f t="shared" si="903"/>
        <v>0</v>
      </c>
      <c r="DU1371" s="70">
        <f t="shared" si="904"/>
        <v>0</v>
      </c>
      <c r="DV1371" s="70"/>
      <c r="DW1371" s="70"/>
      <c r="DX1371" s="70"/>
      <c r="DY1371" s="70"/>
      <c r="DZ1371" s="70"/>
      <c r="EA1371" s="70"/>
    </row>
    <row r="1372" spans="18:131" x14ac:dyDescent="0.25">
      <c r="R1372" s="70"/>
      <c r="S1372" s="70"/>
      <c r="T1372" s="99" t="s">
        <v>2880</v>
      </c>
      <c r="U1372" s="146" t="s">
        <v>2881</v>
      </c>
      <c r="V1372" s="70"/>
      <c r="W1372" s="70"/>
      <c r="X1372" s="70"/>
      <c r="Y1372" s="70"/>
      <c r="AG1372" s="135"/>
      <c r="AH1372" s="70"/>
      <c r="AI1372" s="99"/>
      <c r="AJ1372" s="70"/>
      <c r="AK1372" s="70"/>
      <c r="AL1372" s="70"/>
      <c r="AM1372" s="70"/>
      <c r="AN1372" s="70"/>
      <c r="AO1372" s="70"/>
      <c r="AP1372" s="70"/>
      <c r="AQ1372" s="70"/>
      <c r="AR1372" s="70"/>
      <c r="AS1372" s="70"/>
      <c r="AT1372" s="70"/>
      <c r="AU1372" s="70"/>
      <c r="AV1372" s="70"/>
      <c r="AW1372" s="70"/>
      <c r="AX1372" s="70"/>
      <c r="AY1372" s="70"/>
      <c r="AZ1372" s="70"/>
      <c r="BA1372" s="70"/>
      <c r="BB1372" s="70"/>
      <c r="BC1372" s="70"/>
      <c r="BD1372" s="70"/>
      <c r="BE1372" s="70" t="str">
        <f t="shared" si="902"/>
        <v/>
      </c>
      <c r="BF1372" s="70">
        <v>560</v>
      </c>
      <c r="BG1372" s="70"/>
      <c r="BH1372" s="70"/>
      <c r="BI1372" s="70"/>
      <c r="BJ1372" s="70"/>
      <c r="BK1372" s="70"/>
      <c r="BL1372" s="70"/>
      <c r="BM1372" s="70"/>
      <c r="BN1372" s="70"/>
      <c r="BO1372" s="70"/>
      <c r="BP1372" s="70"/>
      <c r="BQ1372" s="70"/>
      <c r="BR1372" s="70"/>
      <c r="BS1372" s="70"/>
      <c r="BT1372" s="70"/>
      <c r="BU1372" s="70"/>
      <c r="CT1372" s="70"/>
      <c r="CU1372" s="70">
        <f t="shared" si="907"/>
        <v>0</v>
      </c>
      <c r="CV1372" s="70">
        <f t="shared" si="908"/>
        <v>0</v>
      </c>
      <c r="CW1372" s="70"/>
      <c r="CX1372" s="70"/>
      <c r="CY1372" s="70"/>
      <c r="CZ1372" s="70" t="e">
        <f t="shared" si="905"/>
        <v>#VALUE!</v>
      </c>
      <c r="DA1372" s="70" t="e">
        <f t="shared" si="906"/>
        <v>#VALUE!</v>
      </c>
      <c r="DB1372" s="70"/>
      <c r="DC1372" s="70"/>
      <c r="DD1372" s="70"/>
      <c r="DE1372" s="70"/>
      <c r="DF1372" s="70"/>
      <c r="DG1372" s="70"/>
      <c r="DH1372" s="70"/>
      <c r="DI1372" s="70"/>
      <c r="DJ1372" s="70"/>
      <c r="DK1372" s="70"/>
      <c r="DL1372" s="70"/>
      <c r="DM1372" s="70"/>
      <c r="DN1372" s="70"/>
      <c r="DO1372" s="70"/>
      <c r="DP1372" s="70"/>
      <c r="DQ1372" s="70"/>
      <c r="DR1372" s="70"/>
      <c r="DS1372" s="70"/>
      <c r="DT1372" s="70">
        <f t="shared" si="903"/>
        <v>0</v>
      </c>
      <c r="DU1372" s="70">
        <f t="shared" si="904"/>
        <v>0</v>
      </c>
      <c r="DV1372" s="70"/>
      <c r="DW1372" s="70"/>
      <c r="DX1372" s="70"/>
      <c r="DY1372" s="70"/>
      <c r="DZ1372" s="70"/>
      <c r="EA1372" s="70"/>
    </row>
    <row r="1373" spans="18:131" x14ac:dyDescent="0.25">
      <c r="R1373" s="70"/>
      <c r="S1373" s="70"/>
      <c r="T1373" s="99" t="s">
        <v>2882</v>
      </c>
      <c r="U1373" s="146" t="s">
        <v>2883</v>
      </c>
      <c r="V1373" s="70"/>
      <c r="W1373" s="70"/>
      <c r="X1373" s="70"/>
      <c r="Y1373" s="70"/>
      <c r="AG1373" s="135"/>
      <c r="AH1373" s="70"/>
      <c r="AI1373" s="99"/>
      <c r="AJ1373" s="70"/>
      <c r="AK1373" s="70"/>
      <c r="AL1373" s="70"/>
      <c r="AM1373" s="70"/>
      <c r="AN1373" s="70"/>
      <c r="AO1373" s="70"/>
      <c r="AP1373" s="70"/>
      <c r="AQ1373" s="70"/>
      <c r="AR1373" s="70"/>
      <c r="AS1373" s="70"/>
      <c r="AT1373" s="70"/>
      <c r="AU1373" s="70"/>
      <c r="AV1373" s="70"/>
      <c r="AW1373" s="70"/>
      <c r="AX1373" s="70"/>
      <c r="AY1373" s="70"/>
      <c r="AZ1373" s="70"/>
      <c r="BA1373" s="70"/>
      <c r="BB1373" s="70"/>
      <c r="BC1373" s="70"/>
      <c r="BD1373" s="70"/>
      <c r="BE1373" s="70" t="str">
        <f t="shared" si="902"/>
        <v/>
      </c>
      <c r="BF1373" s="70">
        <v>561</v>
      </c>
      <c r="BG1373" s="70"/>
      <c r="BH1373" s="70"/>
      <c r="BI1373" s="70"/>
      <c r="BJ1373" s="70"/>
      <c r="BK1373" s="70"/>
      <c r="BL1373" s="70"/>
      <c r="BM1373" s="70"/>
      <c r="BN1373" s="70"/>
      <c r="BO1373" s="70"/>
      <c r="BP1373" s="70"/>
      <c r="BQ1373" s="70"/>
      <c r="BR1373" s="70"/>
      <c r="BS1373" s="70"/>
      <c r="BT1373" s="70"/>
      <c r="BU1373" s="70"/>
      <c r="CT1373" s="70"/>
      <c r="CU1373" s="70">
        <f t="shared" si="907"/>
        <v>0</v>
      </c>
      <c r="CV1373" s="70">
        <f t="shared" si="908"/>
        <v>0</v>
      </c>
      <c r="CW1373" s="70"/>
      <c r="CX1373" s="70"/>
      <c r="CY1373" s="70"/>
      <c r="CZ1373" s="70" t="e">
        <f t="shared" si="905"/>
        <v>#VALUE!</v>
      </c>
      <c r="DA1373" s="70" t="e">
        <f t="shared" si="906"/>
        <v>#VALUE!</v>
      </c>
      <c r="DB1373" s="70"/>
      <c r="DC1373" s="70"/>
      <c r="DD1373" s="70"/>
      <c r="DE1373" s="70"/>
      <c r="DF1373" s="70"/>
      <c r="DG1373" s="70"/>
      <c r="DH1373" s="70"/>
      <c r="DI1373" s="70"/>
      <c r="DJ1373" s="70"/>
      <c r="DK1373" s="70"/>
      <c r="DL1373" s="70"/>
      <c r="DM1373" s="70"/>
      <c r="DN1373" s="70"/>
      <c r="DO1373" s="70"/>
      <c r="DP1373" s="70"/>
      <c r="DQ1373" s="70"/>
      <c r="DR1373" s="70"/>
      <c r="DS1373" s="70"/>
      <c r="DT1373" s="70">
        <f t="shared" si="903"/>
        <v>0</v>
      </c>
      <c r="DU1373" s="70">
        <f t="shared" si="904"/>
        <v>0</v>
      </c>
      <c r="DV1373" s="70"/>
      <c r="DW1373" s="70"/>
      <c r="DX1373" s="70"/>
      <c r="DY1373" s="70"/>
      <c r="DZ1373" s="70"/>
      <c r="EA1373" s="70"/>
    </row>
    <row r="1374" spans="18:131" x14ac:dyDescent="0.25">
      <c r="R1374" s="70"/>
      <c r="S1374" s="70"/>
      <c r="T1374" s="99" t="s">
        <v>2884</v>
      </c>
      <c r="U1374" s="146" t="s">
        <v>2885</v>
      </c>
      <c r="V1374" s="70"/>
      <c r="W1374" s="70"/>
      <c r="X1374" s="70"/>
      <c r="Y1374" s="70"/>
      <c r="AG1374" s="135"/>
      <c r="AH1374" s="70"/>
      <c r="AI1374" s="99"/>
      <c r="AJ1374" s="70"/>
      <c r="AK1374" s="70"/>
      <c r="AL1374" s="70"/>
      <c r="AM1374" s="70"/>
      <c r="AN1374" s="70"/>
      <c r="AO1374" s="70"/>
      <c r="AP1374" s="70"/>
      <c r="AQ1374" s="70"/>
      <c r="AR1374" s="70"/>
      <c r="AS1374" s="70"/>
      <c r="AT1374" s="70"/>
      <c r="AU1374" s="70"/>
      <c r="AV1374" s="70"/>
      <c r="AW1374" s="70"/>
      <c r="AX1374" s="70"/>
      <c r="AY1374" s="70"/>
      <c r="AZ1374" s="70"/>
      <c r="BA1374" s="70"/>
      <c r="BB1374" s="70"/>
      <c r="BC1374" s="70"/>
      <c r="BD1374" s="70"/>
      <c r="BE1374" s="70" t="str">
        <f t="shared" si="902"/>
        <v/>
      </c>
      <c r="BF1374" s="70">
        <v>562</v>
      </c>
      <c r="BG1374" s="70"/>
      <c r="BH1374" s="70"/>
      <c r="BI1374" s="70"/>
      <c r="BJ1374" s="70"/>
      <c r="BK1374" s="70"/>
      <c r="BL1374" s="70"/>
      <c r="BM1374" s="70"/>
      <c r="BN1374" s="70"/>
      <c r="BO1374" s="70"/>
      <c r="BP1374" s="70"/>
      <c r="BQ1374" s="70"/>
      <c r="BR1374" s="70"/>
      <c r="BS1374" s="70"/>
      <c r="BT1374" s="70"/>
      <c r="BU1374" s="70"/>
      <c r="CT1374" s="70"/>
      <c r="CU1374" s="70">
        <f t="shared" si="907"/>
        <v>0</v>
      </c>
      <c r="CV1374" s="70">
        <f t="shared" si="908"/>
        <v>0</v>
      </c>
      <c r="CW1374" s="70"/>
      <c r="CX1374" s="70"/>
      <c r="CY1374" s="70"/>
      <c r="CZ1374" s="70" t="e">
        <f t="shared" si="905"/>
        <v>#VALUE!</v>
      </c>
      <c r="DA1374" s="70" t="e">
        <f t="shared" si="906"/>
        <v>#VALUE!</v>
      </c>
      <c r="DB1374" s="70"/>
      <c r="DC1374" s="70"/>
      <c r="DD1374" s="70"/>
      <c r="DE1374" s="70"/>
      <c r="DF1374" s="70"/>
      <c r="DG1374" s="70"/>
      <c r="DH1374" s="70"/>
      <c r="DI1374" s="70"/>
      <c r="DJ1374" s="70"/>
      <c r="DK1374" s="70"/>
      <c r="DL1374" s="70"/>
      <c r="DM1374" s="70"/>
      <c r="DN1374" s="70"/>
      <c r="DO1374" s="70"/>
      <c r="DP1374" s="70"/>
      <c r="DQ1374" s="70"/>
      <c r="DR1374" s="70"/>
      <c r="DS1374" s="70"/>
      <c r="DT1374" s="70">
        <f t="shared" si="903"/>
        <v>0</v>
      </c>
      <c r="DU1374" s="70">
        <f t="shared" si="904"/>
        <v>0</v>
      </c>
      <c r="DV1374" s="70"/>
      <c r="DW1374" s="70"/>
      <c r="DX1374" s="70"/>
      <c r="DY1374" s="70"/>
      <c r="DZ1374" s="70"/>
      <c r="EA1374" s="70"/>
    </row>
    <row r="1375" spans="18:131" x14ac:dyDescent="0.25">
      <c r="R1375" s="70"/>
      <c r="S1375" s="70"/>
      <c r="T1375" s="99" t="s">
        <v>2886</v>
      </c>
      <c r="U1375" s="146" t="s">
        <v>2887</v>
      </c>
      <c r="V1375" s="70"/>
      <c r="W1375" s="70"/>
      <c r="X1375" s="70"/>
      <c r="Y1375" s="70"/>
      <c r="AG1375" s="135"/>
      <c r="AH1375" s="70"/>
      <c r="AI1375" s="99"/>
      <c r="AJ1375" s="70"/>
      <c r="AK1375" s="70"/>
      <c r="AL1375" s="70"/>
      <c r="AM1375" s="70"/>
      <c r="AN1375" s="70"/>
      <c r="AO1375" s="70"/>
      <c r="AP1375" s="70"/>
      <c r="AQ1375" s="70"/>
      <c r="AR1375" s="70"/>
      <c r="AS1375" s="70"/>
      <c r="AT1375" s="70"/>
      <c r="AU1375" s="70"/>
      <c r="AV1375" s="70"/>
      <c r="AW1375" s="70"/>
      <c r="AX1375" s="70"/>
      <c r="AY1375" s="70"/>
      <c r="AZ1375" s="70"/>
      <c r="BA1375" s="70"/>
      <c r="BB1375" s="70"/>
      <c r="BC1375" s="70"/>
      <c r="BD1375" s="70"/>
      <c r="BE1375" s="70" t="str">
        <f t="shared" si="902"/>
        <v/>
      </c>
      <c r="BF1375" s="70">
        <v>563</v>
      </c>
      <c r="BG1375" s="70"/>
      <c r="BH1375" s="70"/>
      <c r="BI1375" s="70"/>
      <c r="BJ1375" s="70"/>
      <c r="BK1375" s="70"/>
      <c r="BL1375" s="70"/>
      <c r="BM1375" s="70"/>
      <c r="BN1375" s="70"/>
      <c r="BO1375" s="70"/>
      <c r="BP1375" s="70"/>
      <c r="BQ1375" s="70"/>
      <c r="BR1375" s="70"/>
      <c r="BS1375" s="70"/>
      <c r="BT1375" s="70"/>
      <c r="BU1375" s="70"/>
      <c r="CT1375" s="70"/>
      <c r="CU1375" s="70">
        <f t="shared" si="907"/>
        <v>0</v>
      </c>
      <c r="CV1375" s="70">
        <f t="shared" si="908"/>
        <v>0</v>
      </c>
      <c r="CW1375" s="70"/>
      <c r="CX1375" s="70"/>
      <c r="CY1375" s="70"/>
      <c r="CZ1375" s="70" t="e">
        <f t="shared" si="905"/>
        <v>#VALUE!</v>
      </c>
      <c r="DA1375" s="70" t="e">
        <f t="shared" si="906"/>
        <v>#VALUE!</v>
      </c>
      <c r="DB1375" s="70"/>
      <c r="DC1375" s="70"/>
      <c r="DD1375" s="70"/>
      <c r="DE1375" s="70"/>
      <c r="DF1375" s="70"/>
      <c r="DG1375" s="70"/>
      <c r="DH1375" s="70"/>
      <c r="DI1375" s="70"/>
      <c r="DJ1375" s="70"/>
      <c r="DK1375" s="70"/>
      <c r="DL1375" s="70"/>
      <c r="DM1375" s="70"/>
      <c r="DN1375" s="70"/>
      <c r="DO1375" s="70"/>
      <c r="DP1375" s="70"/>
      <c r="DQ1375" s="70"/>
      <c r="DR1375" s="70"/>
      <c r="DS1375" s="70"/>
      <c r="DT1375" s="70">
        <f t="shared" si="903"/>
        <v>0</v>
      </c>
      <c r="DU1375" s="70">
        <f t="shared" si="904"/>
        <v>0</v>
      </c>
      <c r="DV1375" s="70"/>
      <c r="DW1375" s="70"/>
      <c r="DX1375" s="70"/>
      <c r="DY1375" s="70"/>
      <c r="DZ1375" s="70"/>
      <c r="EA1375" s="70"/>
    </row>
    <row r="1376" spans="18:131" x14ac:dyDescent="0.25">
      <c r="R1376" s="70"/>
      <c r="S1376" s="70"/>
      <c r="T1376" s="99" t="s">
        <v>2888</v>
      </c>
      <c r="U1376" s="146" t="s">
        <v>2889</v>
      </c>
      <c r="V1376" s="70"/>
      <c r="W1376" s="70"/>
      <c r="X1376" s="70"/>
      <c r="Y1376" s="70"/>
      <c r="AG1376" s="135"/>
      <c r="AH1376" s="70"/>
      <c r="AI1376" s="99"/>
      <c r="AJ1376" s="70"/>
      <c r="AK1376" s="70"/>
      <c r="AL1376" s="70"/>
      <c r="AM1376" s="70"/>
      <c r="AN1376" s="70"/>
      <c r="AO1376" s="70"/>
      <c r="AP1376" s="70"/>
      <c r="AQ1376" s="70"/>
      <c r="AR1376" s="70"/>
      <c r="AS1376" s="70"/>
      <c r="AT1376" s="70"/>
      <c r="AU1376" s="70"/>
      <c r="AV1376" s="70"/>
      <c r="AW1376" s="70"/>
      <c r="AX1376" s="70"/>
      <c r="AY1376" s="70"/>
      <c r="AZ1376" s="70"/>
      <c r="BA1376" s="70"/>
      <c r="BB1376" s="70"/>
      <c r="BC1376" s="70"/>
      <c r="BD1376" s="70"/>
      <c r="BE1376" s="70" t="str">
        <f t="shared" si="902"/>
        <v/>
      </c>
      <c r="BF1376" s="70">
        <v>564</v>
      </c>
      <c r="BG1376" s="70"/>
      <c r="BH1376" s="70"/>
      <c r="BI1376" s="70"/>
      <c r="BJ1376" s="70"/>
      <c r="BK1376" s="70"/>
      <c r="BL1376" s="70"/>
      <c r="BM1376" s="70"/>
      <c r="BN1376" s="70"/>
      <c r="BO1376" s="70"/>
      <c r="BP1376" s="70"/>
      <c r="BQ1376" s="70"/>
      <c r="BR1376" s="70"/>
      <c r="BS1376" s="70"/>
      <c r="BT1376" s="70"/>
      <c r="BU1376" s="70"/>
      <c r="CT1376" s="70"/>
      <c r="CU1376" s="70">
        <f t="shared" si="907"/>
        <v>0</v>
      </c>
      <c r="CV1376" s="70">
        <f t="shared" si="908"/>
        <v>0</v>
      </c>
      <c r="CW1376" s="70"/>
      <c r="CX1376" s="70"/>
      <c r="CY1376" s="70"/>
      <c r="CZ1376" s="70" t="e">
        <f t="shared" si="905"/>
        <v>#VALUE!</v>
      </c>
      <c r="DA1376" s="70" t="e">
        <f t="shared" si="906"/>
        <v>#VALUE!</v>
      </c>
      <c r="DB1376" s="70"/>
      <c r="DC1376" s="70"/>
      <c r="DD1376" s="70"/>
      <c r="DE1376" s="70"/>
      <c r="DF1376" s="70"/>
      <c r="DG1376" s="70"/>
      <c r="DH1376" s="70"/>
      <c r="DI1376" s="70"/>
      <c r="DJ1376" s="70"/>
      <c r="DK1376" s="70"/>
      <c r="DL1376" s="70"/>
      <c r="DM1376" s="70"/>
      <c r="DN1376" s="70"/>
      <c r="DO1376" s="70"/>
      <c r="DP1376" s="70"/>
      <c r="DQ1376" s="70"/>
      <c r="DR1376" s="70"/>
      <c r="DS1376" s="70"/>
      <c r="DT1376" s="70">
        <f t="shared" si="903"/>
        <v>0</v>
      </c>
      <c r="DU1376" s="70">
        <f t="shared" si="904"/>
        <v>0</v>
      </c>
      <c r="DV1376" s="70"/>
      <c r="DW1376" s="70"/>
      <c r="DX1376" s="70"/>
      <c r="DY1376" s="70"/>
      <c r="DZ1376" s="70"/>
      <c r="EA1376" s="70"/>
    </row>
    <row r="1377" spans="18:131" x14ac:dyDescent="0.25">
      <c r="R1377" s="70"/>
      <c r="S1377" s="70"/>
      <c r="T1377" s="99" t="s">
        <v>2890</v>
      </c>
      <c r="U1377" s="146" t="s">
        <v>2891</v>
      </c>
      <c r="V1377" s="70"/>
      <c r="W1377" s="70"/>
      <c r="X1377" s="70"/>
      <c r="Y1377" s="70"/>
      <c r="AG1377" s="135"/>
      <c r="AH1377" s="70"/>
      <c r="AI1377" s="99"/>
      <c r="AJ1377" s="70"/>
      <c r="AK1377" s="70"/>
      <c r="AL1377" s="70"/>
      <c r="AM1377" s="70"/>
      <c r="AN1377" s="70"/>
      <c r="AO1377" s="70"/>
      <c r="AP1377" s="70"/>
      <c r="AQ1377" s="70"/>
      <c r="AR1377" s="70"/>
      <c r="AS1377" s="70"/>
      <c r="AT1377" s="70"/>
      <c r="AU1377" s="70"/>
      <c r="AV1377" s="70"/>
      <c r="AW1377" s="70"/>
      <c r="AX1377" s="70"/>
      <c r="AY1377" s="70"/>
      <c r="AZ1377" s="70"/>
      <c r="BA1377" s="70"/>
      <c r="BB1377" s="70"/>
      <c r="BC1377" s="70"/>
      <c r="BD1377" s="70"/>
      <c r="BE1377" s="70" t="str">
        <f t="shared" si="902"/>
        <v/>
      </c>
      <c r="BF1377" s="70">
        <v>565</v>
      </c>
      <c r="BG1377" s="70"/>
      <c r="BH1377" s="70"/>
      <c r="BI1377" s="70"/>
      <c r="BJ1377" s="70"/>
      <c r="BK1377" s="70"/>
      <c r="BL1377" s="70"/>
      <c r="BM1377" s="70"/>
      <c r="BN1377" s="70"/>
      <c r="BO1377" s="70"/>
      <c r="BP1377" s="70"/>
      <c r="BQ1377" s="70"/>
      <c r="BR1377" s="70"/>
      <c r="BS1377" s="70"/>
      <c r="BT1377" s="70"/>
      <c r="BU1377" s="70"/>
      <c r="CT1377" s="70"/>
      <c r="CU1377" s="70">
        <f t="shared" si="907"/>
        <v>0</v>
      </c>
      <c r="CV1377" s="70">
        <f t="shared" si="908"/>
        <v>0</v>
      </c>
      <c r="CW1377" s="70"/>
      <c r="CX1377" s="70"/>
      <c r="CY1377" s="70"/>
      <c r="CZ1377" s="70" t="e">
        <f t="shared" si="905"/>
        <v>#VALUE!</v>
      </c>
      <c r="DA1377" s="70" t="e">
        <f t="shared" si="906"/>
        <v>#VALUE!</v>
      </c>
      <c r="DB1377" s="70"/>
      <c r="DC1377" s="70"/>
      <c r="DD1377" s="70"/>
      <c r="DE1377" s="70"/>
      <c r="DF1377" s="70"/>
      <c r="DG1377" s="70"/>
      <c r="DH1377" s="70"/>
      <c r="DI1377" s="70"/>
      <c r="DJ1377" s="70"/>
      <c r="DK1377" s="70"/>
      <c r="DL1377" s="70"/>
      <c r="DM1377" s="70"/>
      <c r="DN1377" s="70"/>
      <c r="DO1377" s="70"/>
      <c r="DP1377" s="70"/>
      <c r="DQ1377" s="70"/>
      <c r="DR1377" s="70"/>
      <c r="DS1377" s="70"/>
      <c r="DT1377" s="70">
        <f t="shared" si="903"/>
        <v>0</v>
      </c>
      <c r="DU1377" s="70">
        <f t="shared" si="904"/>
        <v>0</v>
      </c>
      <c r="DV1377" s="70"/>
      <c r="DW1377" s="70"/>
      <c r="DX1377" s="70"/>
      <c r="DY1377" s="70"/>
      <c r="DZ1377" s="70"/>
      <c r="EA1377" s="70"/>
    </row>
    <row r="1378" spans="18:131" x14ac:dyDescent="0.25">
      <c r="R1378" s="70"/>
      <c r="S1378" s="70"/>
      <c r="T1378" s="99" t="s">
        <v>2892</v>
      </c>
      <c r="U1378" s="146" t="s">
        <v>2893</v>
      </c>
      <c r="V1378" s="70"/>
      <c r="W1378" s="70"/>
      <c r="X1378" s="70"/>
      <c r="Y1378" s="70"/>
      <c r="AG1378" s="135"/>
      <c r="AH1378" s="70"/>
      <c r="AI1378" s="99"/>
      <c r="AJ1378" s="70"/>
      <c r="AK1378" s="70"/>
      <c r="AL1378" s="70"/>
      <c r="AM1378" s="70"/>
      <c r="AN1378" s="70"/>
      <c r="AO1378" s="70"/>
      <c r="AP1378" s="70"/>
      <c r="AQ1378" s="70"/>
      <c r="AR1378" s="70"/>
      <c r="AS1378" s="70"/>
      <c r="AT1378" s="70"/>
      <c r="AU1378" s="70"/>
      <c r="AV1378" s="70"/>
      <c r="AW1378" s="70"/>
      <c r="AX1378" s="70"/>
      <c r="AY1378" s="70"/>
      <c r="AZ1378" s="70"/>
      <c r="BA1378" s="70"/>
      <c r="BB1378" s="70"/>
      <c r="BC1378" s="70"/>
      <c r="BD1378" s="70"/>
      <c r="BE1378" s="70" t="str">
        <f t="shared" si="902"/>
        <v/>
      </c>
      <c r="BF1378" s="70">
        <v>566</v>
      </c>
      <c r="BG1378" s="70"/>
      <c r="BH1378" s="70"/>
      <c r="BI1378" s="70"/>
      <c r="BJ1378" s="70"/>
      <c r="BK1378" s="70"/>
      <c r="BL1378" s="70"/>
      <c r="BM1378" s="70"/>
      <c r="BN1378" s="70"/>
      <c r="BO1378" s="70"/>
      <c r="BP1378" s="70"/>
      <c r="BQ1378" s="70"/>
      <c r="BR1378" s="70"/>
      <c r="BS1378" s="70"/>
      <c r="BT1378" s="70"/>
      <c r="BU1378" s="70"/>
      <c r="CT1378" s="70"/>
      <c r="CU1378" s="70">
        <f t="shared" si="907"/>
        <v>0</v>
      </c>
      <c r="CV1378" s="70">
        <f t="shared" si="908"/>
        <v>0</v>
      </c>
      <c r="CW1378" s="70"/>
      <c r="CX1378" s="70"/>
      <c r="CY1378" s="70"/>
      <c r="CZ1378" s="70" t="e">
        <f t="shared" si="905"/>
        <v>#VALUE!</v>
      </c>
      <c r="DA1378" s="70" t="e">
        <f t="shared" si="906"/>
        <v>#VALUE!</v>
      </c>
      <c r="DB1378" s="70"/>
      <c r="DC1378" s="70"/>
      <c r="DD1378" s="70"/>
      <c r="DE1378" s="70"/>
      <c r="DF1378" s="70"/>
      <c r="DG1378" s="70"/>
      <c r="DH1378" s="70"/>
      <c r="DI1378" s="70"/>
      <c r="DJ1378" s="70"/>
      <c r="DK1378" s="70"/>
      <c r="DL1378" s="70"/>
      <c r="DM1378" s="70"/>
      <c r="DN1378" s="70"/>
      <c r="DO1378" s="70"/>
      <c r="DP1378" s="70"/>
      <c r="DQ1378" s="70"/>
      <c r="DR1378" s="70"/>
      <c r="DS1378" s="70"/>
      <c r="DT1378" s="70">
        <f t="shared" si="903"/>
        <v>0</v>
      </c>
      <c r="DU1378" s="70">
        <f t="shared" si="904"/>
        <v>0</v>
      </c>
      <c r="DV1378" s="70"/>
      <c r="DW1378" s="70"/>
      <c r="DX1378" s="70"/>
      <c r="DY1378" s="70"/>
      <c r="DZ1378" s="70"/>
      <c r="EA1378" s="70"/>
    </row>
    <row r="1379" spans="18:131" x14ac:dyDescent="0.25">
      <c r="R1379" s="70"/>
      <c r="S1379" s="70"/>
      <c r="T1379" s="99" t="s">
        <v>2894</v>
      </c>
      <c r="U1379" s="146" t="s">
        <v>2895</v>
      </c>
      <c r="V1379" s="70"/>
      <c r="W1379" s="70"/>
      <c r="X1379" s="70"/>
      <c r="Y1379" s="70"/>
      <c r="AG1379" s="135"/>
      <c r="AH1379" s="70"/>
      <c r="AI1379" s="99"/>
      <c r="AJ1379" s="70"/>
      <c r="AK1379" s="70"/>
      <c r="AL1379" s="70"/>
      <c r="AM1379" s="70"/>
      <c r="AN1379" s="70"/>
      <c r="AO1379" s="70"/>
      <c r="AP1379" s="70"/>
      <c r="AQ1379" s="70"/>
      <c r="AR1379" s="70"/>
      <c r="AS1379" s="70"/>
      <c r="AT1379" s="70"/>
      <c r="AU1379" s="70"/>
      <c r="AV1379" s="70"/>
      <c r="AW1379" s="70"/>
      <c r="AX1379" s="70"/>
      <c r="AY1379" s="70"/>
      <c r="AZ1379" s="70"/>
      <c r="BA1379" s="70"/>
      <c r="BB1379" s="70"/>
      <c r="BC1379" s="70"/>
      <c r="BD1379" s="70"/>
      <c r="BE1379" s="70" t="str">
        <f t="shared" si="902"/>
        <v/>
      </c>
      <c r="BF1379" s="70">
        <v>567</v>
      </c>
      <c r="BG1379" s="70"/>
      <c r="BH1379" s="70"/>
      <c r="BI1379" s="70"/>
      <c r="BJ1379" s="70"/>
      <c r="BK1379" s="70"/>
      <c r="BL1379" s="70"/>
      <c r="BM1379" s="70"/>
      <c r="BN1379" s="70"/>
      <c r="BO1379" s="70"/>
      <c r="BP1379" s="70"/>
      <c r="BQ1379" s="70"/>
      <c r="BR1379" s="70"/>
      <c r="BS1379" s="70"/>
      <c r="BT1379" s="70"/>
      <c r="BU1379" s="70"/>
      <c r="CT1379" s="70"/>
      <c r="CU1379" s="70">
        <f t="shared" si="907"/>
        <v>0</v>
      </c>
      <c r="CV1379" s="70">
        <f t="shared" si="908"/>
        <v>0</v>
      </c>
      <c r="CW1379" s="70"/>
      <c r="CX1379" s="70"/>
      <c r="CY1379" s="70"/>
      <c r="CZ1379" s="70" t="e">
        <f t="shared" si="905"/>
        <v>#VALUE!</v>
      </c>
      <c r="DA1379" s="70" t="e">
        <f t="shared" si="906"/>
        <v>#VALUE!</v>
      </c>
      <c r="DB1379" s="70"/>
      <c r="DC1379" s="70"/>
      <c r="DD1379" s="70"/>
      <c r="DE1379" s="70"/>
      <c r="DF1379" s="70"/>
      <c r="DG1379" s="70"/>
      <c r="DH1379" s="70"/>
      <c r="DI1379" s="70"/>
      <c r="DJ1379" s="70"/>
      <c r="DK1379" s="70"/>
      <c r="DL1379" s="70"/>
      <c r="DM1379" s="70"/>
      <c r="DN1379" s="70"/>
      <c r="DO1379" s="70"/>
      <c r="DP1379" s="70"/>
      <c r="DQ1379" s="70"/>
      <c r="DR1379" s="70"/>
      <c r="DS1379" s="70"/>
      <c r="DT1379" s="70">
        <f t="shared" si="903"/>
        <v>0</v>
      </c>
      <c r="DU1379" s="70">
        <f t="shared" si="904"/>
        <v>0</v>
      </c>
      <c r="DV1379" s="70"/>
      <c r="DW1379" s="70"/>
      <c r="DX1379" s="70"/>
      <c r="DY1379" s="70"/>
      <c r="DZ1379" s="70"/>
      <c r="EA1379" s="70"/>
    </row>
    <row r="1380" spans="18:131" x14ac:dyDescent="0.25">
      <c r="R1380" s="70"/>
      <c r="S1380" s="70"/>
      <c r="T1380" s="99" t="s">
        <v>2896</v>
      </c>
      <c r="U1380" s="146" t="s">
        <v>2897</v>
      </c>
      <c r="V1380" s="70"/>
      <c r="W1380" s="70"/>
      <c r="X1380" s="70"/>
      <c r="Y1380" s="70"/>
      <c r="AG1380" s="135"/>
      <c r="AH1380" s="70"/>
      <c r="AI1380" s="99"/>
      <c r="AJ1380" s="70"/>
      <c r="AK1380" s="70"/>
      <c r="AL1380" s="70"/>
      <c r="AM1380" s="70"/>
      <c r="AN1380" s="70"/>
      <c r="AO1380" s="70"/>
      <c r="AP1380" s="70"/>
      <c r="AQ1380" s="70"/>
      <c r="AR1380" s="70"/>
      <c r="AS1380" s="70"/>
      <c r="AT1380" s="70"/>
      <c r="AU1380" s="70"/>
      <c r="AV1380" s="70"/>
      <c r="AW1380" s="70"/>
      <c r="AX1380" s="70"/>
      <c r="AY1380" s="70"/>
      <c r="AZ1380" s="70"/>
      <c r="BA1380" s="70"/>
      <c r="BB1380" s="70"/>
      <c r="BC1380" s="70"/>
      <c r="BD1380" s="70"/>
      <c r="BE1380" s="70" t="str">
        <f t="shared" si="902"/>
        <v/>
      </c>
      <c r="BF1380" s="70">
        <v>568</v>
      </c>
      <c r="BG1380" s="70"/>
      <c r="BH1380" s="70"/>
      <c r="BI1380" s="70"/>
      <c r="BJ1380" s="70"/>
      <c r="BK1380" s="70"/>
      <c r="BL1380" s="70"/>
      <c r="BM1380" s="70"/>
      <c r="BN1380" s="70"/>
      <c r="BO1380" s="70"/>
      <c r="BP1380" s="70"/>
      <c r="BQ1380" s="70"/>
      <c r="BR1380" s="70"/>
      <c r="BS1380" s="70"/>
      <c r="BT1380" s="70"/>
      <c r="BU1380" s="70"/>
      <c r="CT1380" s="70"/>
      <c r="CU1380" s="70">
        <f t="shared" si="907"/>
        <v>0</v>
      </c>
      <c r="CV1380" s="70">
        <f t="shared" si="908"/>
        <v>0</v>
      </c>
      <c r="CW1380" s="70"/>
      <c r="CX1380" s="70"/>
      <c r="CY1380" s="70"/>
      <c r="CZ1380" s="70" t="e">
        <f t="shared" si="905"/>
        <v>#VALUE!</v>
      </c>
      <c r="DA1380" s="70" t="e">
        <f t="shared" si="906"/>
        <v>#VALUE!</v>
      </c>
      <c r="DB1380" s="70"/>
      <c r="DC1380" s="70"/>
      <c r="DD1380" s="70"/>
      <c r="DE1380" s="70"/>
      <c r="DF1380" s="70"/>
      <c r="DG1380" s="70"/>
      <c r="DH1380" s="70"/>
      <c r="DI1380" s="70"/>
      <c r="DJ1380" s="70"/>
      <c r="DK1380" s="70"/>
      <c r="DL1380" s="70"/>
      <c r="DM1380" s="70"/>
      <c r="DN1380" s="70"/>
      <c r="DO1380" s="70"/>
      <c r="DP1380" s="70"/>
      <c r="DQ1380" s="70"/>
      <c r="DR1380" s="70"/>
      <c r="DS1380" s="70"/>
      <c r="DT1380" s="70">
        <f t="shared" si="903"/>
        <v>0</v>
      </c>
      <c r="DU1380" s="70">
        <f t="shared" si="904"/>
        <v>0</v>
      </c>
      <c r="DV1380" s="70"/>
      <c r="DW1380" s="70"/>
      <c r="DX1380" s="70"/>
      <c r="DY1380" s="70"/>
      <c r="DZ1380" s="70"/>
      <c r="EA1380" s="70"/>
    </row>
    <row r="1381" spans="18:131" x14ac:dyDescent="0.25">
      <c r="R1381" s="70"/>
      <c r="S1381" s="70"/>
      <c r="T1381" s="99" t="s">
        <v>2898</v>
      </c>
      <c r="U1381" s="146" t="s">
        <v>2899</v>
      </c>
      <c r="V1381" s="70"/>
      <c r="W1381" s="70"/>
      <c r="X1381" s="70"/>
      <c r="Y1381" s="70"/>
      <c r="AG1381" s="135"/>
      <c r="AH1381" s="70"/>
      <c r="AI1381" s="99"/>
      <c r="AJ1381" s="70"/>
      <c r="AK1381" s="70"/>
      <c r="AL1381" s="70"/>
      <c r="AM1381" s="70"/>
      <c r="AN1381" s="70"/>
      <c r="AO1381" s="70"/>
      <c r="AP1381" s="70"/>
      <c r="AQ1381" s="70"/>
      <c r="AR1381" s="70"/>
      <c r="AS1381" s="70"/>
      <c r="AT1381" s="70"/>
      <c r="AU1381" s="70"/>
      <c r="AV1381" s="70"/>
      <c r="AW1381" s="70"/>
      <c r="AX1381" s="70"/>
      <c r="AY1381" s="70"/>
      <c r="AZ1381" s="70"/>
      <c r="BA1381" s="70"/>
      <c r="BB1381" s="70"/>
      <c r="BC1381" s="70"/>
      <c r="BD1381" s="70"/>
      <c r="BE1381" s="70" t="str">
        <f t="shared" si="902"/>
        <v/>
      </c>
      <c r="BF1381" s="70">
        <v>569</v>
      </c>
      <c r="BG1381" s="70"/>
      <c r="BH1381" s="70"/>
      <c r="BI1381" s="70"/>
      <c r="BJ1381" s="70"/>
      <c r="BK1381" s="70"/>
      <c r="BL1381" s="70"/>
      <c r="BM1381" s="70"/>
      <c r="BN1381" s="70"/>
      <c r="BO1381" s="70"/>
      <c r="BP1381" s="70"/>
      <c r="BQ1381" s="70"/>
      <c r="BR1381" s="70"/>
      <c r="BS1381" s="70"/>
      <c r="BT1381" s="70"/>
      <c r="BU1381" s="70"/>
      <c r="CT1381" s="70"/>
      <c r="CU1381" s="70">
        <f t="shared" si="907"/>
        <v>0</v>
      </c>
      <c r="CV1381" s="70">
        <f t="shared" si="908"/>
        <v>0</v>
      </c>
      <c r="CW1381" s="70"/>
      <c r="CX1381" s="70"/>
      <c r="CY1381" s="70"/>
      <c r="CZ1381" s="70" t="e">
        <f t="shared" si="905"/>
        <v>#VALUE!</v>
      </c>
      <c r="DA1381" s="70" t="e">
        <f t="shared" si="906"/>
        <v>#VALUE!</v>
      </c>
      <c r="DB1381" s="70"/>
      <c r="DC1381" s="70"/>
      <c r="DD1381" s="70"/>
      <c r="DE1381" s="70"/>
      <c r="DF1381" s="70"/>
      <c r="DG1381" s="70"/>
      <c r="DH1381" s="70"/>
      <c r="DI1381" s="70"/>
      <c r="DJ1381" s="70"/>
      <c r="DK1381" s="70"/>
      <c r="DL1381" s="70"/>
      <c r="DM1381" s="70"/>
      <c r="DN1381" s="70"/>
      <c r="DO1381" s="70"/>
      <c r="DP1381" s="70"/>
      <c r="DQ1381" s="70"/>
      <c r="DR1381" s="70"/>
      <c r="DS1381" s="70"/>
      <c r="DT1381" s="70">
        <f t="shared" si="903"/>
        <v>0</v>
      </c>
      <c r="DU1381" s="70">
        <f t="shared" si="904"/>
        <v>0</v>
      </c>
      <c r="DV1381" s="70"/>
      <c r="DW1381" s="70"/>
      <c r="DX1381" s="70"/>
      <c r="DY1381" s="70"/>
      <c r="DZ1381" s="70"/>
      <c r="EA1381" s="70"/>
    </row>
    <row r="1382" spans="18:131" x14ac:dyDescent="0.25">
      <c r="R1382" s="70"/>
      <c r="S1382" s="70"/>
      <c r="T1382" s="99" t="s">
        <v>2900</v>
      </c>
      <c r="U1382" s="146" t="s">
        <v>2901</v>
      </c>
      <c r="V1382" s="70"/>
      <c r="W1382" s="70"/>
      <c r="X1382" s="70"/>
      <c r="Y1382" s="70"/>
      <c r="AG1382" s="135"/>
      <c r="AH1382" s="70"/>
      <c r="AI1382" s="99"/>
      <c r="AJ1382" s="70"/>
      <c r="AK1382" s="70"/>
      <c r="AL1382" s="70"/>
      <c r="AM1382" s="70"/>
      <c r="AN1382" s="70"/>
      <c r="AO1382" s="70"/>
      <c r="AP1382" s="70"/>
      <c r="AQ1382" s="70"/>
      <c r="AR1382" s="70"/>
      <c r="AS1382" s="70"/>
      <c r="AT1382" s="70"/>
      <c r="AU1382" s="70"/>
      <c r="AV1382" s="70"/>
      <c r="AW1382" s="70"/>
      <c r="AX1382" s="70"/>
      <c r="AY1382" s="70"/>
      <c r="AZ1382" s="70"/>
      <c r="BA1382" s="70"/>
      <c r="BB1382" s="70"/>
      <c r="BC1382" s="70"/>
      <c r="BD1382" s="70"/>
      <c r="BE1382" s="70" t="str">
        <f t="shared" si="902"/>
        <v/>
      </c>
      <c r="BF1382" s="70">
        <v>570</v>
      </c>
      <c r="BG1382" s="70"/>
      <c r="BH1382" s="70"/>
      <c r="BI1382" s="70"/>
      <c r="BJ1382" s="70"/>
      <c r="BK1382" s="70"/>
      <c r="BL1382" s="70"/>
      <c r="BM1382" s="70"/>
      <c r="BN1382" s="70"/>
      <c r="BO1382" s="70"/>
      <c r="BP1382" s="70"/>
      <c r="BQ1382" s="70"/>
      <c r="BR1382" s="70"/>
      <c r="BS1382" s="70"/>
      <c r="BT1382" s="70"/>
      <c r="BU1382" s="70"/>
      <c r="CT1382" s="70"/>
      <c r="CU1382" s="70">
        <f t="shared" si="907"/>
        <v>0</v>
      </c>
      <c r="CV1382" s="70">
        <f t="shared" si="908"/>
        <v>0</v>
      </c>
      <c r="CW1382" s="70"/>
      <c r="CX1382" s="70"/>
      <c r="CY1382" s="70"/>
      <c r="CZ1382" s="70" t="e">
        <f t="shared" si="905"/>
        <v>#VALUE!</v>
      </c>
      <c r="DA1382" s="70" t="e">
        <f t="shared" si="906"/>
        <v>#VALUE!</v>
      </c>
      <c r="DB1382" s="70"/>
      <c r="DC1382" s="70"/>
      <c r="DD1382" s="70"/>
      <c r="DE1382" s="70"/>
      <c r="DF1382" s="70"/>
      <c r="DG1382" s="70"/>
      <c r="DH1382" s="70"/>
      <c r="DI1382" s="70"/>
      <c r="DJ1382" s="70"/>
      <c r="DK1382" s="70"/>
      <c r="DL1382" s="70"/>
      <c r="DM1382" s="70"/>
      <c r="DN1382" s="70"/>
      <c r="DO1382" s="70"/>
      <c r="DP1382" s="70"/>
      <c r="DQ1382" s="70"/>
      <c r="DR1382" s="70"/>
      <c r="DS1382" s="70"/>
      <c r="DT1382" s="70">
        <f t="shared" si="903"/>
        <v>0</v>
      </c>
      <c r="DU1382" s="70">
        <f t="shared" si="904"/>
        <v>0</v>
      </c>
      <c r="DV1382" s="70"/>
      <c r="DW1382" s="70"/>
      <c r="DX1382" s="70"/>
      <c r="DY1382" s="70"/>
      <c r="DZ1382" s="70"/>
      <c r="EA1382" s="70"/>
    </row>
    <row r="1383" spans="18:131" x14ac:dyDescent="0.25">
      <c r="R1383" s="70"/>
      <c r="S1383" s="70"/>
      <c r="T1383" s="99" t="s">
        <v>2902</v>
      </c>
      <c r="U1383" s="146" t="s">
        <v>2903</v>
      </c>
      <c r="V1383" s="70"/>
      <c r="W1383" s="70"/>
      <c r="X1383" s="70"/>
      <c r="Y1383" s="70"/>
      <c r="AG1383" s="135"/>
      <c r="AH1383" s="70"/>
      <c r="AI1383" s="99"/>
      <c r="AJ1383" s="70"/>
      <c r="AK1383" s="70"/>
      <c r="AL1383" s="70"/>
      <c r="AM1383" s="70"/>
      <c r="AN1383" s="70"/>
      <c r="AO1383" s="70"/>
      <c r="AP1383" s="70"/>
      <c r="AQ1383" s="70"/>
      <c r="AR1383" s="70"/>
      <c r="AS1383" s="70"/>
      <c r="AT1383" s="70"/>
      <c r="AU1383" s="70"/>
      <c r="AV1383" s="70"/>
      <c r="AW1383" s="70"/>
      <c r="AX1383" s="70"/>
      <c r="AY1383" s="70"/>
      <c r="AZ1383" s="70"/>
      <c r="BA1383" s="70"/>
      <c r="BB1383" s="70"/>
      <c r="BC1383" s="70"/>
      <c r="BD1383" s="70"/>
      <c r="BE1383" s="70" t="str">
        <f t="shared" si="902"/>
        <v/>
      </c>
      <c r="BF1383" s="70">
        <v>571</v>
      </c>
      <c r="BG1383" s="70"/>
      <c r="BH1383" s="70"/>
      <c r="BI1383" s="70"/>
      <c r="BJ1383" s="70"/>
      <c r="BK1383" s="70"/>
      <c r="BL1383" s="70"/>
      <c r="BM1383" s="70"/>
      <c r="BN1383" s="70"/>
      <c r="BO1383" s="70"/>
      <c r="BP1383" s="70"/>
      <c r="BQ1383" s="70"/>
      <c r="BR1383" s="70"/>
      <c r="BS1383" s="70"/>
      <c r="BT1383" s="70"/>
      <c r="BU1383" s="70"/>
      <c r="CT1383" s="70"/>
      <c r="CU1383" s="70">
        <f t="shared" si="907"/>
        <v>0</v>
      </c>
      <c r="CV1383" s="70">
        <f t="shared" si="908"/>
        <v>0</v>
      </c>
      <c r="CW1383" s="70"/>
      <c r="CX1383" s="70"/>
      <c r="CY1383" s="70"/>
      <c r="CZ1383" s="70" t="e">
        <f t="shared" si="905"/>
        <v>#VALUE!</v>
      </c>
      <c r="DA1383" s="70" t="e">
        <f t="shared" si="906"/>
        <v>#VALUE!</v>
      </c>
      <c r="DB1383" s="70"/>
      <c r="DC1383" s="70"/>
      <c r="DD1383" s="70"/>
      <c r="DE1383" s="70"/>
      <c r="DF1383" s="70"/>
      <c r="DG1383" s="70"/>
      <c r="DH1383" s="70"/>
      <c r="DI1383" s="70"/>
      <c r="DJ1383" s="70"/>
      <c r="DK1383" s="70"/>
      <c r="DL1383" s="70"/>
      <c r="DM1383" s="70"/>
      <c r="DN1383" s="70"/>
      <c r="DO1383" s="70"/>
      <c r="DP1383" s="70"/>
      <c r="DQ1383" s="70"/>
      <c r="DR1383" s="70"/>
      <c r="DS1383" s="70"/>
      <c r="DT1383" s="70">
        <f t="shared" si="903"/>
        <v>0</v>
      </c>
      <c r="DU1383" s="70">
        <f t="shared" si="904"/>
        <v>0</v>
      </c>
      <c r="DV1383" s="70"/>
      <c r="DW1383" s="70"/>
      <c r="DX1383" s="70"/>
      <c r="DY1383" s="70"/>
      <c r="DZ1383" s="70"/>
      <c r="EA1383" s="70"/>
    </row>
    <row r="1384" spans="18:131" x14ac:dyDescent="0.25">
      <c r="R1384" s="70"/>
      <c r="S1384" s="70"/>
      <c r="T1384" s="99" t="s">
        <v>2904</v>
      </c>
      <c r="U1384" s="146" t="s">
        <v>2905</v>
      </c>
      <c r="V1384" s="70"/>
      <c r="W1384" s="70"/>
      <c r="X1384" s="70"/>
      <c r="Y1384" s="70"/>
      <c r="AG1384" s="135"/>
      <c r="AH1384" s="70"/>
      <c r="AI1384" s="99"/>
      <c r="AJ1384" s="70"/>
      <c r="AK1384" s="70"/>
      <c r="AL1384" s="70"/>
      <c r="AM1384" s="70"/>
      <c r="AN1384" s="70"/>
      <c r="AO1384" s="70"/>
      <c r="AP1384" s="70"/>
      <c r="AQ1384" s="70"/>
      <c r="AR1384" s="70"/>
      <c r="AS1384" s="70"/>
      <c r="AT1384" s="70"/>
      <c r="AU1384" s="70"/>
      <c r="AV1384" s="70"/>
      <c r="AW1384" s="70"/>
      <c r="AX1384" s="70"/>
      <c r="AY1384" s="70"/>
      <c r="AZ1384" s="70"/>
      <c r="BA1384" s="70"/>
      <c r="BB1384" s="70"/>
      <c r="BC1384" s="70"/>
      <c r="BD1384" s="70"/>
      <c r="BE1384" s="70" t="str">
        <f t="shared" si="902"/>
        <v/>
      </c>
      <c r="BF1384" s="70">
        <v>572</v>
      </c>
      <c r="BG1384" s="70"/>
      <c r="BH1384" s="70"/>
      <c r="BI1384" s="70"/>
      <c r="BJ1384" s="70"/>
      <c r="BK1384" s="70"/>
      <c r="BL1384" s="70"/>
      <c r="BM1384" s="70"/>
      <c r="BN1384" s="70"/>
      <c r="BO1384" s="70"/>
      <c r="BP1384" s="70"/>
      <c r="BQ1384" s="70"/>
      <c r="BR1384" s="70"/>
      <c r="BS1384" s="70"/>
      <c r="BT1384" s="70"/>
      <c r="BU1384" s="70"/>
      <c r="CT1384" s="70"/>
      <c r="CU1384" s="70">
        <f t="shared" si="907"/>
        <v>0</v>
      </c>
      <c r="CV1384" s="70">
        <f t="shared" si="908"/>
        <v>0</v>
      </c>
      <c r="CW1384" s="70"/>
      <c r="CX1384" s="70"/>
      <c r="CY1384" s="70"/>
      <c r="CZ1384" s="70" t="e">
        <f t="shared" si="905"/>
        <v>#VALUE!</v>
      </c>
      <c r="DA1384" s="70" t="e">
        <f t="shared" si="906"/>
        <v>#VALUE!</v>
      </c>
      <c r="DB1384" s="70"/>
      <c r="DC1384" s="70"/>
      <c r="DD1384" s="70"/>
      <c r="DE1384" s="70"/>
      <c r="DF1384" s="70"/>
      <c r="DG1384" s="70"/>
      <c r="DH1384" s="70"/>
      <c r="DI1384" s="70"/>
      <c r="DJ1384" s="70"/>
      <c r="DK1384" s="70"/>
      <c r="DL1384" s="70"/>
      <c r="DM1384" s="70"/>
      <c r="DN1384" s="70"/>
      <c r="DO1384" s="70"/>
      <c r="DP1384" s="70"/>
      <c r="DQ1384" s="70"/>
      <c r="DR1384" s="70"/>
      <c r="DS1384" s="70"/>
      <c r="DT1384" s="70">
        <f t="shared" si="903"/>
        <v>0</v>
      </c>
      <c r="DU1384" s="70">
        <f t="shared" si="904"/>
        <v>0</v>
      </c>
      <c r="DV1384" s="70"/>
      <c r="DW1384" s="70"/>
      <c r="DX1384" s="70"/>
      <c r="DY1384" s="70"/>
      <c r="DZ1384" s="70"/>
      <c r="EA1384" s="70"/>
    </row>
    <row r="1385" spans="18:131" x14ac:dyDescent="0.25">
      <c r="R1385" s="70"/>
      <c r="S1385" s="70"/>
      <c r="T1385" s="99" t="s">
        <v>2906</v>
      </c>
      <c r="U1385" s="146" t="s">
        <v>2907</v>
      </c>
      <c r="V1385" s="70"/>
      <c r="W1385" s="70"/>
      <c r="X1385" s="70"/>
      <c r="Y1385" s="70"/>
      <c r="AG1385" s="135"/>
      <c r="AH1385" s="70"/>
      <c r="AI1385" s="99"/>
      <c r="AJ1385" s="70"/>
      <c r="AK1385" s="70"/>
      <c r="AL1385" s="70"/>
      <c r="AM1385" s="70"/>
      <c r="AN1385" s="70"/>
      <c r="AO1385" s="70"/>
      <c r="AP1385" s="70"/>
      <c r="AQ1385" s="70"/>
      <c r="AR1385" s="70"/>
      <c r="AS1385" s="70"/>
      <c r="AT1385" s="70"/>
      <c r="AU1385" s="70"/>
      <c r="AV1385" s="70"/>
      <c r="AW1385" s="70"/>
      <c r="AX1385" s="70"/>
      <c r="AY1385" s="70"/>
      <c r="AZ1385" s="70"/>
      <c r="BA1385" s="70"/>
      <c r="BB1385" s="70"/>
      <c r="BC1385" s="70"/>
      <c r="BD1385" s="70"/>
      <c r="BE1385" s="70" t="str">
        <f t="shared" si="902"/>
        <v/>
      </c>
      <c r="BF1385" s="70">
        <v>573</v>
      </c>
      <c r="BG1385" s="70"/>
      <c r="BH1385" s="70"/>
      <c r="BI1385" s="70"/>
      <c r="BJ1385" s="70"/>
      <c r="BK1385" s="70"/>
      <c r="BL1385" s="70"/>
      <c r="BM1385" s="70"/>
      <c r="BN1385" s="70"/>
      <c r="BO1385" s="70"/>
      <c r="BP1385" s="70"/>
      <c r="BQ1385" s="70"/>
      <c r="BR1385" s="70"/>
      <c r="BS1385" s="70"/>
      <c r="BT1385" s="70"/>
      <c r="BU1385" s="70"/>
      <c r="CT1385" s="70"/>
      <c r="CU1385" s="70">
        <f t="shared" si="907"/>
        <v>0</v>
      </c>
      <c r="CV1385" s="70">
        <f t="shared" si="908"/>
        <v>0</v>
      </c>
      <c r="CW1385" s="70"/>
      <c r="CX1385" s="70"/>
      <c r="CY1385" s="70"/>
      <c r="CZ1385" s="70" t="e">
        <f t="shared" si="905"/>
        <v>#VALUE!</v>
      </c>
      <c r="DA1385" s="70" t="e">
        <f t="shared" si="906"/>
        <v>#VALUE!</v>
      </c>
      <c r="DB1385" s="70"/>
      <c r="DC1385" s="70"/>
      <c r="DD1385" s="70"/>
      <c r="DE1385" s="70"/>
      <c r="DF1385" s="70"/>
      <c r="DG1385" s="70"/>
      <c r="DH1385" s="70"/>
      <c r="DI1385" s="70"/>
      <c r="DJ1385" s="70"/>
      <c r="DK1385" s="70"/>
      <c r="DL1385" s="70"/>
      <c r="DM1385" s="70"/>
      <c r="DN1385" s="70"/>
      <c r="DO1385" s="70"/>
      <c r="DP1385" s="70"/>
      <c r="DQ1385" s="70"/>
      <c r="DR1385" s="70"/>
      <c r="DS1385" s="70"/>
      <c r="DT1385" s="70">
        <f t="shared" si="903"/>
        <v>0</v>
      </c>
      <c r="DU1385" s="70">
        <f t="shared" si="904"/>
        <v>0</v>
      </c>
      <c r="DV1385" s="70"/>
      <c r="DW1385" s="70"/>
      <c r="DX1385" s="70"/>
      <c r="DY1385" s="70"/>
      <c r="DZ1385" s="70"/>
      <c r="EA1385" s="70"/>
    </row>
    <row r="1386" spans="18:131" x14ac:dyDescent="0.25">
      <c r="R1386" s="70"/>
      <c r="S1386" s="70"/>
      <c r="T1386" s="99" t="s">
        <v>2908</v>
      </c>
      <c r="U1386" s="146" t="s">
        <v>2909</v>
      </c>
      <c r="V1386" s="70"/>
      <c r="W1386" s="70"/>
      <c r="X1386" s="70"/>
      <c r="Y1386" s="70"/>
      <c r="AG1386" s="135"/>
      <c r="AH1386" s="70"/>
      <c r="AI1386" s="99"/>
      <c r="AJ1386" s="70"/>
      <c r="AK1386" s="70"/>
      <c r="AL1386" s="70"/>
      <c r="AM1386" s="70"/>
      <c r="AN1386" s="70"/>
      <c r="AO1386" s="70"/>
      <c r="AP1386" s="70"/>
      <c r="AQ1386" s="70"/>
      <c r="AR1386" s="70"/>
      <c r="AS1386" s="70"/>
      <c r="AT1386" s="70"/>
      <c r="AU1386" s="70"/>
      <c r="AV1386" s="70"/>
      <c r="AW1386" s="70"/>
      <c r="AX1386" s="70"/>
      <c r="AY1386" s="70"/>
      <c r="AZ1386" s="70"/>
      <c r="BA1386" s="70"/>
      <c r="BB1386" s="70"/>
      <c r="BC1386" s="70"/>
      <c r="BD1386" s="70"/>
      <c r="BE1386" s="70" t="str">
        <f t="shared" si="902"/>
        <v/>
      </c>
      <c r="BF1386" s="70">
        <v>574</v>
      </c>
      <c r="BG1386" s="70"/>
      <c r="BH1386" s="70"/>
      <c r="BI1386" s="70"/>
      <c r="BJ1386" s="70"/>
      <c r="BK1386" s="70"/>
      <c r="BL1386" s="70"/>
      <c r="BM1386" s="70"/>
      <c r="BN1386" s="70"/>
      <c r="BO1386" s="70"/>
      <c r="BP1386" s="70"/>
      <c r="BQ1386" s="70"/>
      <c r="BR1386" s="70"/>
      <c r="BS1386" s="70"/>
      <c r="BT1386" s="70"/>
      <c r="BU1386" s="70"/>
      <c r="CT1386" s="70"/>
      <c r="CU1386" s="70">
        <f t="shared" si="907"/>
        <v>0</v>
      </c>
      <c r="CV1386" s="70">
        <f t="shared" si="908"/>
        <v>0</v>
      </c>
      <c r="CW1386" s="70"/>
      <c r="CX1386" s="70"/>
      <c r="CY1386" s="70"/>
      <c r="CZ1386" s="70" t="e">
        <f t="shared" si="905"/>
        <v>#VALUE!</v>
      </c>
      <c r="DA1386" s="70" t="e">
        <f t="shared" si="906"/>
        <v>#VALUE!</v>
      </c>
      <c r="DB1386" s="70"/>
      <c r="DC1386" s="70"/>
      <c r="DD1386" s="70"/>
      <c r="DE1386" s="70"/>
      <c r="DF1386" s="70"/>
      <c r="DG1386" s="70"/>
      <c r="DH1386" s="70"/>
      <c r="DI1386" s="70"/>
      <c r="DJ1386" s="70"/>
      <c r="DK1386" s="70"/>
      <c r="DL1386" s="70"/>
      <c r="DM1386" s="70"/>
      <c r="DN1386" s="70"/>
      <c r="DO1386" s="70"/>
      <c r="DP1386" s="70"/>
      <c r="DQ1386" s="70"/>
      <c r="DR1386" s="70"/>
      <c r="DS1386" s="70"/>
      <c r="DT1386" s="70">
        <f t="shared" si="903"/>
        <v>0</v>
      </c>
      <c r="DU1386" s="70">
        <f t="shared" si="904"/>
        <v>0</v>
      </c>
      <c r="DV1386" s="70"/>
      <c r="DW1386" s="70"/>
      <c r="DX1386" s="70"/>
      <c r="DY1386" s="70"/>
      <c r="DZ1386" s="70"/>
      <c r="EA1386" s="70"/>
    </row>
    <row r="1387" spans="18:131" x14ac:dyDescent="0.25">
      <c r="R1387" s="70"/>
      <c r="S1387" s="70"/>
      <c r="T1387" s="99" t="s">
        <v>2910</v>
      </c>
      <c r="U1387" s="146" t="s">
        <v>2911</v>
      </c>
      <c r="V1387" s="70"/>
      <c r="W1387" s="70"/>
      <c r="X1387" s="70"/>
      <c r="Y1387" s="70"/>
      <c r="AG1387" s="135"/>
      <c r="AH1387" s="70"/>
      <c r="AI1387" s="99"/>
      <c r="AJ1387" s="70"/>
      <c r="AK1387" s="70"/>
      <c r="AL1387" s="70"/>
      <c r="AM1387" s="70"/>
      <c r="AN1387" s="70"/>
      <c r="AO1387" s="70"/>
      <c r="AP1387" s="70"/>
      <c r="AQ1387" s="70"/>
      <c r="AR1387" s="70"/>
      <c r="AS1387" s="70"/>
      <c r="AT1387" s="70"/>
      <c r="AU1387" s="70"/>
      <c r="AV1387" s="70"/>
      <c r="AW1387" s="70"/>
      <c r="AX1387" s="70"/>
      <c r="AY1387" s="70"/>
      <c r="AZ1387" s="70"/>
      <c r="BA1387" s="70"/>
      <c r="BB1387" s="70"/>
      <c r="BC1387" s="70"/>
      <c r="BD1387" s="70"/>
      <c r="BE1387" s="70" t="str">
        <f t="shared" si="902"/>
        <v/>
      </c>
      <c r="BF1387" s="70">
        <v>575</v>
      </c>
      <c r="BG1387" s="70"/>
      <c r="BH1387" s="70"/>
      <c r="BI1387" s="70"/>
      <c r="BJ1387" s="70"/>
      <c r="BK1387" s="70"/>
      <c r="BL1387" s="70"/>
      <c r="BM1387" s="70"/>
      <c r="BN1387" s="70"/>
      <c r="BO1387" s="70"/>
      <c r="BP1387" s="70"/>
      <c r="BQ1387" s="70"/>
      <c r="BR1387" s="70"/>
      <c r="BS1387" s="70"/>
      <c r="BT1387" s="70"/>
      <c r="BU1387" s="70"/>
      <c r="CT1387" s="70"/>
      <c r="CU1387" s="70">
        <f t="shared" si="907"/>
        <v>0</v>
      </c>
      <c r="CV1387" s="70">
        <f t="shared" si="908"/>
        <v>0</v>
      </c>
      <c r="CW1387" s="70"/>
      <c r="CX1387" s="70"/>
      <c r="CY1387" s="70"/>
      <c r="CZ1387" s="70" t="e">
        <f t="shared" si="905"/>
        <v>#VALUE!</v>
      </c>
      <c r="DA1387" s="70" t="e">
        <f t="shared" si="906"/>
        <v>#VALUE!</v>
      </c>
      <c r="DB1387" s="70"/>
      <c r="DC1387" s="70"/>
      <c r="DD1387" s="70"/>
      <c r="DE1387" s="70"/>
      <c r="DF1387" s="70"/>
      <c r="DG1387" s="70"/>
      <c r="DH1387" s="70"/>
      <c r="DI1387" s="70"/>
      <c r="DJ1387" s="70"/>
      <c r="DK1387" s="70"/>
      <c r="DL1387" s="70"/>
      <c r="DM1387" s="70"/>
      <c r="DN1387" s="70"/>
      <c r="DO1387" s="70"/>
      <c r="DP1387" s="70"/>
      <c r="DQ1387" s="70"/>
      <c r="DR1387" s="70"/>
      <c r="DS1387" s="70"/>
      <c r="DT1387" s="70">
        <f t="shared" si="903"/>
        <v>0</v>
      </c>
      <c r="DU1387" s="70">
        <f t="shared" si="904"/>
        <v>0</v>
      </c>
      <c r="DV1387" s="70"/>
      <c r="DW1387" s="70"/>
      <c r="DX1387" s="70"/>
      <c r="DY1387" s="70"/>
      <c r="DZ1387" s="70"/>
      <c r="EA1387" s="70"/>
    </row>
    <row r="1388" spans="18:131" x14ac:dyDescent="0.25">
      <c r="R1388" s="70"/>
      <c r="S1388" s="70"/>
      <c r="T1388" s="99" t="s">
        <v>2912</v>
      </c>
      <c r="U1388" s="146" t="s">
        <v>2913</v>
      </c>
      <c r="V1388" s="70"/>
      <c r="W1388" s="70"/>
      <c r="X1388" s="70"/>
      <c r="Y1388" s="70"/>
      <c r="AG1388" s="135"/>
      <c r="AH1388" s="70"/>
      <c r="AI1388" s="99"/>
      <c r="AJ1388" s="70"/>
      <c r="AK1388" s="70"/>
      <c r="AL1388" s="70"/>
      <c r="AM1388" s="70"/>
      <c r="AN1388" s="70"/>
      <c r="AO1388" s="70"/>
      <c r="AP1388" s="70"/>
      <c r="AQ1388" s="70"/>
      <c r="AR1388" s="70"/>
      <c r="AS1388" s="70"/>
      <c r="AT1388" s="70"/>
      <c r="AU1388" s="70"/>
      <c r="AV1388" s="70"/>
      <c r="AW1388" s="70"/>
      <c r="AX1388" s="70"/>
      <c r="AY1388" s="70"/>
      <c r="AZ1388" s="70"/>
      <c r="BA1388" s="70"/>
      <c r="BB1388" s="70"/>
      <c r="BC1388" s="70"/>
      <c r="BD1388" s="70"/>
      <c r="BE1388" s="70" t="str">
        <f t="shared" si="902"/>
        <v/>
      </c>
      <c r="BF1388" s="70">
        <v>576</v>
      </c>
      <c r="BG1388" s="70"/>
      <c r="BH1388" s="70"/>
      <c r="BI1388" s="70"/>
      <c r="BJ1388" s="70"/>
      <c r="BK1388" s="70"/>
      <c r="BL1388" s="70"/>
      <c r="BM1388" s="70"/>
      <c r="BN1388" s="70"/>
      <c r="BO1388" s="70"/>
      <c r="BP1388" s="70"/>
      <c r="BQ1388" s="70"/>
      <c r="BR1388" s="70"/>
      <c r="BS1388" s="70"/>
      <c r="BT1388" s="70"/>
      <c r="BU1388" s="70"/>
      <c r="CT1388" s="70"/>
      <c r="CU1388" s="70">
        <f t="shared" si="907"/>
        <v>0</v>
      </c>
      <c r="CV1388" s="70">
        <f t="shared" si="908"/>
        <v>0</v>
      </c>
      <c r="CW1388" s="70"/>
      <c r="CX1388" s="70"/>
      <c r="CY1388" s="70"/>
      <c r="CZ1388" s="70" t="e">
        <f t="shared" si="905"/>
        <v>#VALUE!</v>
      </c>
      <c r="DA1388" s="70" t="e">
        <f t="shared" si="906"/>
        <v>#VALUE!</v>
      </c>
      <c r="DB1388" s="70"/>
      <c r="DC1388" s="70"/>
      <c r="DD1388" s="70"/>
      <c r="DE1388" s="70"/>
      <c r="DF1388" s="70"/>
      <c r="DG1388" s="70"/>
      <c r="DH1388" s="70"/>
      <c r="DI1388" s="70"/>
      <c r="DJ1388" s="70"/>
      <c r="DK1388" s="70"/>
      <c r="DL1388" s="70"/>
      <c r="DM1388" s="70"/>
      <c r="DN1388" s="70"/>
      <c r="DO1388" s="70"/>
      <c r="DP1388" s="70"/>
      <c r="DQ1388" s="70"/>
      <c r="DR1388" s="70"/>
      <c r="DS1388" s="70"/>
      <c r="DT1388" s="70">
        <f t="shared" si="903"/>
        <v>0</v>
      </c>
      <c r="DU1388" s="70">
        <f t="shared" si="904"/>
        <v>0</v>
      </c>
      <c r="DV1388" s="70"/>
      <c r="DW1388" s="70"/>
      <c r="DX1388" s="70"/>
      <c r="DY1388" s="70"/>
      <c r="DZ1388" s="70"/>
      <c r="EA1388" s="70"/>
    </row>
    <row r="1389" spans="18:131" x14ac:dyDescent="0.25">
      <c r="R1389" s="70"/>
      <c r="S1389" s="70"/>
      <c r="T1389" s="99" t="s">
        <v>2914</v>
      </c>
      <c r="U1389" s="146" t="s">
        <v>2915</v>
      </c>
      <c r="V1389" s="70"/>
      <c r="W1389" s="70"/>
      <c r="X1389" s="70"/>
      <c r="Y1389" s="70"/>
      <c r="AG1389" s="135"/>
      <c r="AH1389" s="70"/>
      <c r="AI1389" s="99"/>
      <c r="AJ1389" s="70"/>
      <c r="AK1389" s="70"/>
      <c r="AL1389" s="70"/>
      <c r="AM1389" s="70"/>
      <c r="AN1389" s="70"/>
      <c r="AO1389" s="70"/>
      <c r="AP1389" s="70"/>
      <c r="AQ1389" s="70"/>
      <c r="AR1389" s="70"/>
      <c r="AS1389" s="70"/>
      <c r="AT1389" s="70"/>
      <c r="AU1389" s="70"/>
      <c r="AV1389" s="70"/>
      <c r="AW1389" s="70"/>
      <c r="AX1389" s="70"/>
      <c r="AY1389" s="70"/>
      <c r="AZ1389" s="70"/>
      <c r="BA1389" s="70"/>
      <c r="BB1389" s="70"/>
      <c r="BC1389" s="70"/>
      <c r="BD1389" s="70"/>
      <c r="BE1389" s="70" t="str">
        <f t="shared" ref="BE1389:BE1452" si="909">IF(ISERR(LEFT(F588,SEARCH("/",F588,1)-1)),"",LEFT(F588,SEARCH("/",F588,1)-1))</f>
        <v/>
      </c>
      <c r="BF1389" s="70">
        <v>577</v>
      </c>
      <c r="BG1389" s="70"/>
      <c r="BH1389" s="70"/>
      <c r="BI1389" s="70"/>
      <c r="BJ1389" s="70"/>
      <c r="BK1389" s="70"/>
      <c r="BL1389" s="70"/>
      <c r="BM1389" s="70"/>
      <c r="BN1389" s="70"/>
      <c r="BO1389" s="70"/>
      <c r="BP1389" s="70"/>
      <c r="BQ1389" s="70"/>
      <c r="BR1389" s="70"/>
      <c r="BS1389" s="70"/>
      <c r="BT1389" s="70"/>
      <c r="BU1389" s="70"/>
      <c r="CT1389" s="70"/>
      <c r="CU1389" s="70">
        <f t="shared" si="907"/>
        <v>0</v>
      </c>
      <c r="CV1389" s="70">
        <f t="shared" si="908"/>
        <v>0</v>
      </c>
      <c r="CW1389" s="70"/>
      <c r="CX1389" s="70"/>
      <c r="CY1389" s="70"/>
      <c r="CZ1389" s="70" t="e">
        <f t="shared" si="905"/>
        <v>#VALUE!</v>
      </c>
      <c r="DA1389" s="70" t="e">
        <f t="shared" si="906"/>
        <v>#VALUE!</v>
      </c>
      <c r="DB1389" s="70"/>
      <c r="DC1389" s="70"/>
      <c r="DD1389" s="70"/>
      <c r="DE1389" s="70"/>
      <c r="DF1389" s="70"/>
      <c r="DG1389" s="70"/>
      <c r="DH1389" s="70"/>
      <c r="DI1389" s="70"/>
      <c r="DJ1389" s="70"/>
      <c r="DK1389" s="70"/>
      <c r="DL1389" s="70"/>
      <c r="DM1389" s="70"/>
      <c r="DN1389" s="70"/>
      <c r="DO1389" s="70"/>
      <c r="DP1389" s="70"/>
      <c r="DQ1389" s="70"/>
      <c r="DR1389" s="70"/>
      <c r="DS1389" s="70"/>
      <c r="DT1389" s="70">
        <f t="shared" si="903"/>
        <v>0</v>
      </c>
      <c r="DU1389" s="70">
        <f t="shared" si="904"/>
        <v>0</v>
      </c>
      <c r="DV1389" s="70"/>
      <c r="DW1389" s="70"/>
      <c r="DX1389" s="70"/>
      <c r="DY1389" s="70"/>
      <c r="DZ1389" s="70"/>
      <c r="EA1389" s="70"/>
    </row>
    <row r="1390" spans="18:131" x14ac:dyDescent="0.25">
      <c r="R1390" s="70"/>
      <c r="S1390" s="70"/>
      <c r="T1390" s="99" t="s">
        <v>2916</v>
      </c>
      <c r="U1390" s="146" t="s">
        <v>2917</v>
      </c>
      <c r="V1390" s="70"/>
      <c r="W1390" s="70"/>
      <c r="X1390" s="70"/>
      <c r="Y1390" s="70"/>
      <c r="AG1390" s="135"/>
      <c r="AH1390" s="70"/>
      <c r="AI1390" s="99"/>
      <c r="AJ1390" s="70"/>
      <c r="AK1390" s="70"/>
      <c r="AL1390" s="70"/>
      <c r="AM1390" s="70"/>
      <c r="AN1390" s="70"/>
      <c r="AO1390" s="70"/>
      <c r="AP1390" s="70"/>
      <c r="AQ1390" s="70"/>
      <c r="AR1390" s="70"/>
      <c r="AS1390" s="70"/>
      <c r="AT1390" s="70"/>
      <c r="AU1390" s="70"/>
      <c r="AV1390" s="70"/>
      <c r="AW1390" s="70"/>
      <c r="AX1390" s="70"/>
      <c r="AY1390" s="70"/>
      <c r="AZ1390" s="70"/>
      <c r="BA1390" s="70"/>
      <c r="BB1390" s="70"/>
      <c r="BC1390" s="70"/>
      <c r="BD1390" s="70"/>
      <c r="BE1390" s="70" t="str">
        <f t="shared" si="909"/>
        <v/>
      </c>
      <c r="BF1390" s="70">
        <v>578</v>
      </c>
      <c r="BG1390" s="70"/>
      <c r="BH1390" s="70"/>
      <c r="BI1390" s="70"/>
      <c r="BJ1390" s="70"/>
      <c r="BK1390" s="70"/>
      <c r="BL1390" s="70"/>
      <c r="BM1390" s="70"/>
      <c r="BN1390" s="70"/>
      <c r="BO1390" s="70"/>
      <c r="BP1390" s="70"/>
      <c r="BQ1390" s="70"/>
      <c r="BR1390" s="70"/>
      <c r="BS1390" s="70"/>
      <c r="BT1390" s="70"/>
      <c r="BU1390" s="70"/>
      <c r="CT1390" s="70"/>
      <c r="CU1390" s="70">
        <f t="shared" si="907"/>
        <v>0</v>
      </c>
      <c r="CV1390" s="70">
        <f t="shared" si="908"/>
        <v>0</v>
      </c>
      <c r="CW1390" s="70"/>
      <c r="CX1390" s="70"/>
      <c r="CY1390" s="70"/>
      <c r="CZ1390" s="70" t="e">
        <f t="shared" si="905"/>
        <v>#VALUE!</v>
      </c>
      <c r="DA1390" s="70" t="e">
        <f t="shared" si="906"/>
        <v>#VALUE!</v>
      </c>
      <c r="DB1390" s="70"/>
      <c r="DC1390" s="70"/>
      <c r="DD1390" s="70"/>
      <c r="DE1390" s="70"/>
      <c r="DF1390" s="70"/>
      <c r="DG1390" s="70"/>
      <c r="DH1390" s="70"/>
      <c r="DI1390" s="70"/>
      <c r="DJ1390" s="70"/>
      <c r="DK1390" s="70"/>
      <c r="DL1390" s="70"/>
      <c r="DM1390" s="70"/>
      <c r="DN1390" s="70"/>
      <c r="DO1390" s="70"/>
      <c r="DP1390" s="70"/>
      <c r="DQ1390" s="70"/>
      <c r="DR1390" s="70"/>
      <c r="DS1390" s="70"/>
      <c r="DT1390" s="70">
        <f t="shared" ref="DT1390:DT1453" si="910">IF(LEFT(N589,13)="oui percement",E589&amp;F589,)</f>
        <v>0</v>
      </c>
      <c r="DU1390" s="70">
        <f t="shared" ref="DU1390:DU1453" si="911">IF(RIGHT(N589,5)="appui",E589&amp;F589,)</f>
        <v>0</v>
      </c>
      <c r="DV1390" s="70"/>
      <c r="DW1390" s="70"/>
      <c r="DX1390" s="70"/>
      <c r="DY1390" s="70"/>
      <c r="DZ1390" s="70"/>
      <c r="EA1390" s="70"/>
    </row>
    <row r="1391" spans="18:131" x14ac:dyDescent="0.25">
      <c r="R1391" s="70"/>
      <c r="S1391" s="70"/>
      <c r="T1391" s="99" t="s">
        <v>2918</v>
      </c>
      <c r="U1391" s="146" t="s">
        <v>2919</v>
      </c>
      <c r="V1391" s="70"/>
      <c r="W1391" s="70"/>
      <c r="X1391" s="70"/>
      <c r="Y1391" s="70"/>
      <c r="AG1391" s="135"/>
      <c r="AH1391" s="70"/>
      <c r="AI1391" s="99"/>
      <c r="AJ1391" s="70"/>
      <c r="AK1391" s="70"/>
      <c r="AL1391" s="70"/>
      <c r="AM1391" s="70"/>
      <c r="AN1391" s="70"/>
      <c r="AO1391" s="70"/>
      <c r="AP1391" s="70"/>
      <c r="AQ1391" s="70"/>
      <c r="AR1391" s="70"/>
      <c r="AS1391" s="70"/>
      <c r="AT1391" s="70"/>
      <c r="AU1391" s="70"/>
      <c r="AV1391" s="70"/>
      <c r="AW1391" s="70"/>
      <c r="AX1391" s="70"/>
      <c r="AY1391" s="70"/>
      <c r="AZ1391" s="70"/>
      <c r="BA1391" s="70"/>
      <c r="BB1391" s="70"/>
      <c r="BC1391" s="70"/>
      <c r="BD1391" s="70"/>
      <c r="BE1391" s="70" t="str">
        <f t="shared" si="909"/>
        <v/>
      </c>
      <c r="BF1391" s="70">
        <v>579</v>
      </c>
      <c r="BG1391" s="70"/>
      <c r="BH1391" s="70"/>
      <c r="BI1391" s="70"/>
      <c r="BJ1391" s="70"/>
      <c r="BK1391" s="70"/>
      <c r="BL1391" s="70"/>
      <c r="BM1391" s="70"/>
      <c r="BN1391" s="70"/>
      <c r="BO1391" s="70"/>
      <c r="BP1391" s="70"/>
      <c r="BQ1391" s="70"/>
      <c r="BR1391" s="70"/>
      <c r="BS1391" s="70"/>
      <c r="BT1391" s="70"/>
      <c r="BU1391" s="70"/>
      <c r="CT1391" s="70"/>
      <c r="CU1391" s="70">
        <f t="shared" si="907"/>
        <v>0</v>
      </c>
      <c r="CV1391" s="70">
        <f t="shared" si="908"/>
        <v>0</v>
      </c>
      <c r="CW1391" s="70"/>
      <c r="CX1391" s="70"/>
      <c r="CY1391" s="70"/>
      <c r="CZ1391" s="70" t="e">
        <f t="shared" si="905"/>
        <v>#VALUE!</v>
      </c>
      <c r="DA1391" s="70" t="e">
        <f t="shared" si="906"/>
        <v>#VALUE!</v>
      </c>
      <c r="DB1391" s="70"/>
      <c r="DC1391" s="70"/>
      <c r="DD1391" s="70"/>
      <c r="DE1391" s="70"/>
      <c r="DF1391" s="70"/>
      <c r="DG1391" s="70"/>
      <c r="DH1391" s="70"/>
      <c r="DI1391" s="70"/>
      <c r="DJ1391" s="70"/>
      <c r="DK1391" s="70"/>
      <c r="DL1391" s="70"/>
      <c r="DM1391" s="70"/>
      <c r="DN1391" s="70"/>
      <c r="DO1391" s="70"/>
      <c r="DP1391" s="70"/>
      <c r="DQ1391" s="70"/>
      <c r="DR1391" s="70"/>
      <c r="DS1391" s="70"/>
      <c r="DT1391" s="70">
        <f t="shared" si="910"/>
        <v>0</v>
      </c>
      <c r="DU1391" s="70">
        <f t="shared" si="911"/>
        <v>0</v>
      </c>
      <c r="DV1391" s="70"/>
      <c r="DW1391" s="70"/>
      <c r="DX1391" s="70"/>
      <c r="DY1391" s="70"/>
      <c r="DZ1391" s="70"/>
      <c r="EA1391" s="70"/>
    </row>
    <row r="1392" spans="18:131" x14ac:dyDescent="0.25">
      <c r="R1392" s="70"/>
      <c r="S1392" s="70"/>
      <c r="T1392" s="99" t="s">
        <v>2920</v>
      </c>
      <c r="U1392" s="146" t="s">
        <v>2921</v>
      </c>
      <c r="V1392" s="70"/>
      <c r="W1392" s="70"/>
      <c r="X1392" s="70"/>
      <c r="Y1392" s="70"/>
      <c r="AG1392" s="135"/>
      <c r="AH1392" s="70"/>
      <c r="AI1392" s="99"/>
      <c r="AJ1392" s="70"/>
      <c r="AK1392" s="70"/>
      <c r="AL1392" s="70"/>
      <c r="AM1392" s="70"/>
      <c r="AN1392" s="70"/>
      <c r="AO1392" s="70"/>
      <c r="AP1392" s="70"/>
      <c r="AQ1392" s="70"/>
      <c r="AR1392" s="70"/>
      <c r="AS1392" s="70"/>
      <c r="AT1392" s="70"/>
      <c r="AU1392" s="70"/>
      <c r="AV1392" s="70"/>
      <c r="AW1392" s="70"/>
      <c r="AX1392" s="70"/>
      <c r="AY1392" s="70"/>
      <c r="AZ1392" s="70"/>
      <c r="BA1392" s="70"/>
      <c r="BB1392" s="70"/>
      <c r="BC1392" s="70"/>
      <c r="BD1392" s="70"/>
      <c r="BE1392" s="70" t="str">
        <f t="shared" si="909"/>
        <v/>
      </c>
      <c r="BF1392" s="70">
        <v>580</v>
      </c>
      <c r="BG1392" s="70"/>
      <c r="BH1392" s="70"/>
      <c r="BI1392" s="70"/>
      <c r="BJ1392" s="70"/>
      <c r="BK1392" s="70"/>
      <c r="BL1392" s="70"/>
      <c r="BM1392" s="70"/>
      <c r="BN1392" s="70"/>
      <c r="BO1392" s="70"/>
      <c r="BP1392" s="70"/>
      <c r="BQ1392" s="70"/>
      <c r="BR1392" s="70"/>
      <c r="BS1392" s="70"/>
      <c r="BT1392" s="70"/>
      <c r="BU1392" s="70"/>
      <c r="CT1392" s="70"/>
      <c r="CU1392" s="70">
        <f t="shared" si="907"/>
        <v>0</v>
      </c>
      <c r="CV1392" s="70">
        <f t="shared" si="908"/>
        <v>0</v>
      </c>
      <c r="CW1392" s="70"/>
      <c r="CX1392" s="70"/>
      <c r="CY1392" s="70"/>
      <c r="CZ1392" s="70" t="e">
        <f t="shared" si="905"/>
        <v>#VALUE!</v>
      </c>
      <c r="DA1392" s="70" t="e">
        <f t="shared" si="906"/>
        <v>#VALUE!</v>
      </c>
      <c r="DB1392" s="70"/>
      <c r="DC1392" s="70"/>
      <c r="DD1392" s="70"/>
      <c r="DE1392" s="70"/>
      <c r="DF1392" s="70"/>
      <c r="DG1392" s="70"/>
      <c r="DH1392" s="70"/>
      <c r="DI1392" s="70"/>
      <c r="DJ1392" s="70"/>
      <c r="DK1392" s="70"/>
      <c r="DL1392" s="70"/>
      <c r="DM1392" s="70"/>
      <c r="DN1392" s="70"/>
      <c r="DO1392" s="70"/>
      <c r="DP1392" s="70"/>
      <c r="DQ1392" s="70"/>
      <c r="DR1392" s="70"/>
      <c r="DS1392" s="70"/>
      <c r="DT1392" s="70">
        <f t="shared" si="910"/>
        <v>0</v>
      </c>
      <c r="DU1392" s="70">
        <f t="shared" si="911"/>
        <v>0</v>
      </c>
      <c r="DV1392" s="70"/>
      <c r="DW1392" s="70"/>
      <c r="DX1392" s="70"/>
      <c r="DY1392" s="70"/>
      <c r="DZ1392" s="70"/>
      <c r="EA1392" s="70"/>
    </row>
    <row r="1393" spans="18:131" x14ac:dyDescent="0.25">
      <c r="R1393" s="70"/>
      <c r="S1393" s="70"/>
      <c r="T1393" s="99" t="s">
        <v>2922</v>
      </c>
      <c r="U1393" s="146" t="s">
        <v>2923</v>
      </c>
      <c r="V1393" s="70"/>
      <c r="W1393" s="70"/>
      <c r="X1393" s="70"/>
      <c r="Y1393" s="70"/>
      <c r="AG1393" s="135"/>
      <c r="AH1393" s="70"/>
      <c r="AI1393" s="99"/>
      <c r="AJ1393" s="70"/>
      <c r="AK1393" s="70"/>
      <c r="AL1393" s="70"/>
      <c r="AM1393" s="70"/>
      <c r="AN1393" s="70"/>
      <c r="AO1393" s="70"/>
      <c r="AP1393" s="70"/>
      <c r="AQ1393" s="70"/>
      <c r="AR1393" s="70"/>
      <c r="AS1393" s="70"/>
      <c r="AT1393" s="70"/>
      <c r="AU1393" s="70"/>
      <c r="AV1393" s="70"/>
      <c r="AW1393" s="70"/>
      <c r="AX1393" s="70"/>
      <c r="AY1393" s="70"/>
      <c r="AZ1393" s="70"/>
      <c r="BA1393" s="70"/>
      <c r="BB1393" s="70"/>
      <c r="BC1393" s="70"/>
      <c r="BD1393" s="70"/>
      <c r="BE1393" s="70" t="str">
        <f t="shared" si="909"/>
        <v/>
      </c>
      <c r="BF1393" s="70">
        <v>581</v>
      </c>
      <c r="BG1393" s="70"/>
      <c r="BH1393" s="70"/>
      <c r="BI1393" s="70"/>
      <c r="BJ1393" s="70"/>
      <c r="BK1393" s="70"/>
      <c r="BL1393" s="70"/>
      <c r="BM1393" s="70"/>
      <c r="BN1393" s="70"/>
      <c r="BO1393" s="70"/>
      <c r="BP1393" s="70"/>
      <c r="BQ1393" s="70"/>
      <c r="BR1393" s="70"/>
      <c r="BS1393" s="70"/>
      <c r="BT1393" s="70"/>
      <c r="BU1393" s="70"/>
      <c r="CT1393" s="70"/>
      <c r="CU1393" s="70">
        <f t="shared" si="907"/>
        <v>0</v>
      </c>
      <c r="CV1393" s="70">
        <f t="shared" si="908"/>
        <v>0</v>
      </c>
      <c r="CW1393" s="70"/>
      <c r="CX1393" s="70"/>
      <c r="CY1393" s="70"/>
      <c r="CZ1393" s="70" t="e">
        <f t="shared" si="905"/>
        <v>#VALUE!</v>
      </c>
      <c r="DA1393" s="70" t="e">
        <f t="shared" si="906"/>
        <v>#VALUE!</v>
      </c>
      <c r="DB1393" s="70"/>
      <c r="DC1393" s="70"/>
      <c r="DD1393" s="70"/>
      <c r="DE1393" s="70"/>
      <c r="DF1393" s="70"/>
      <c r="DG1393" s="70"/>
      <c r="DH1393" s="70"/>
      <c r="DI1393" s="70"/>
      <c r="DJ1393" s="70"/>
      <c r="DK1393" s="70"/>
      <c r="DL1393" s="70"/>
      <c r="DM1393" s="70"/>
      <c r="DN1393" s="70"/>
      <c r="DO1393" s="70"/>
      <c r="DP1393" s="70"/>
      <c r="DQ1393" s="70"/>
      <c r="DR1393" s="70"/>
      <c r="DS1393" s="70"/>
      <c r="DT1393" s="70">
        <f t="shared" si="910"/>
        <v>0</v>
      </c>
      <c r="DU1393" s="70">
        <f t="shared" si="911"/>
        <v>0</v>
      </c>
      <c r="DV1393" s="70"/>
      <c r="DW1393" s="70"/>
      <c r="DX1393" s="70"/>
      <c r="DY1393" s="70"/>
      <c r="DZ1393" s="70"/>
      <c r="EA1393" s="70"/>
    </row>
    <row r="1394" spans="18:131" x14ac:dyDescent="0.25">
      <c r="R1394" s="70"/>
      <c r="S1394" s="70"/>
      <c r="T1394" s="99" t="s">
        <v>2924</v>
      </c>
      <c r="U1394" s="146" t="s">
        <v>2925</v>
      </c>
      <c r="V1394" s="70"/>
      <c r="W1394" s="70"/>
      <c r="X1394" s="70"/>
      <c r="Y1394" s="70"/>
      <c r="AG1394" s="135"/>
      <c r="AH1394" s="70"/>
      <c r="AI1394" s="99"/>
      <c r="AJ1394" s="70"/>
      <c r="AK1394" s="70"/>
      <c r="AL1394" s="70"/>
      <c r="AM1394" s="70"/>
      <c r="AN1394" s="70"/>
      <c r="AO1394" s="70"/>
      <c r="AP1394" s="70"/>
      <c r="AQ1394" s="70"/>
      <c r="AR1394" s="70"/>
      <c r="AS1394" s="70"/>
      <c r="AT1394" s="70"/>
      <c r="AU1394" s="70"/>
      <c r="AV1394" s="70"/>
      <c r="AW1394" s="70"/>
      <c r="AX1394" s="70"/>
      <c r="AY1394" s="70"/>
      <c r="AZ1394" s="70"/>
      <c r="BA1394" s="70"/>
      <c r="BB1394" s="70"/>
      <c r="BC1394" s="70"/>
      <c r="BD1394" s="70"/>
      <c r="BE1394" s="70" t="str">
        <f t="shared" si="909"/>
        <v/>
      </c>
      <c r="BF1394" s="70">
        <v>582</v>
      </c>
      <c r="BG1394" s="70"/>
      <c r="BH1394" s="70"/>
      <c r="BI1394" s="70"/>
      <c r="BJ1394" s="70"/>
      <c r="BK1394" s="70"/>
      <c r="BL1394" s="70"/>
      <c r="BM1394" s="70"/>
      <c r="BN1394" s="70"/>
      <c r="BO1394" s="70"/>
      <c r="BP1394" s="70"/>
      <c r="BQ1394" s="70"/>
      <c r="BR1394" s="70"/>
      <c r="BS1394" s="70"/>
      <c r="BT1394" s="70"/>
      <c r="BU1394" s="70"/>
      <c r="CT1394" s="70"/>
      <c r="CU1394" s="70">
        <f t="shared" si="907"/>
        <v>0</v>
      </c>
      <c r="CV1394" s="70">
        <f t="shared" si="908"/>
        <v>0</v>
      </c>
      <c r="CW1394" s="70"/>
      <c r="CX1394" s="70"/>
      <c r="CY1394" s="70"/>
      <c r="CZ1394" s="70" t="e">
        <f t="shared" si="905"/>
        <v>#VALUE!</v>
      </c>
      <c r="DA1394" s="70" t="e">
        <f t="shared" si="906"/>
        <v>#VALUE!</v>
      </c>
      <c r="DB1394" s="70"/>
      <c r="DC1394" s="70"/>
      <c r="DD1394" s="70"/>
      <c r="DE1394" s="70"/>
      <c r="DF1394" s="70"/>
      <c r="DG1394" s="70"/>
      <c r="DH1394" s="70"/>
      <c r="DI1394" s="70"/>
      <c r="DJ1394" s="70"/>
      <c r="DK1394" s="70"/>
      <c r="DL1394" s="70"/>
      <c r="DM1394" s="70"/>
      <c r="DN1394" s="70"/>
      <c r="DO1394" s="70"/>
      <c r="DP1394" s="70"/>
      <c r="DQ1394" s="70"/>
      <c r="DR1394" s="70"/>
      <c r="DS1394" s="70"/>
      <c r="DT1394" s="70">
        <f t="shared" si="910"/>
        <v>0</v>
      </c>
      <c r="DU1394" s="70">
        <f t="shared" si="911"/>
        <v>0</v>
      </c>
      <c r="DV1394" s="70"/>
      <c r="DW1394" s="70"/>
      <c r="DX1394" s="70"/>
      <c r="DY1394" s="70"/>
      <c r="DZ1394" s="70"/>
      <c r="EA1394" s="70"/>
    </row>
    <row r="1395" spans="18:131" x14ac:dyDescent="0.25">
      <c r="R1395" s="70"/>
      <c r="S1395" s="70"/>
      <c r="T1395" s="99" t="s">
        <v>2926</v>
      </c>
      <c r="U1395" s="146" t="s">
        <v>2927</v>
      </c>
      <c r="V1395" s="70"/>
      <c r="W1395" s="70"/>
      <c r="X1395" s="70"/>
      <c r="Y1395" s="70"/>
      <c r="AG1395" s="135"/>
      <c r="AH1395" s="70"/>
      <c r="AI1395" s="99"/>
      <c r="AJ1395" s="70"/>
      <c r="AK1395" s="70"/>
      <c r="AL1395" s="70"/>
      <c r="AM1395" s="70"/>
      <c r="AN1395" s="70"/>
      <c r="AO1395" s="70"/>
      <c r="AP1395" s="70"/>
      <c r="AQ1395" s="70"/>
      <c r="AR1395" s="70"/>
      <c r="AS1395" s="70"/>
      <c r="AT1395" s="70"/>
      <c r="AU1395" s="70"/>
      <c r="AV1395" s="70"/>
      <c r="AW1395" s="70"/>
      <c r="AX1395" s="70"/>
      <c r="AY1395" s="70"/>
      <c r="AZ1395" s="70"/>
      <c r="BA1395" s="70"/>
      <c r="BB1395" s="70"/>
      <c r="BC1395" s="70"/>
      <c r="BD1395" s="70"/>
      <c r="BE1395" s="70" t="str">
        <f t="shared" si="909"/>
        <v/>
      </c>
      <c r="BF1395" s="70">
        <v>583</v>
      </c>
      <c r="BG1395" s="70"/>
      <c r="BH1395" s="70"/>
      <c r="BI1395" s="70"/>
      <c r="BJ1395" s="70"/>
      <c r="BK1395" s="70"/>
      <c r="BL1395" s="70"/>
      <c r="BM1395" s="70"/>
      <c r="BN1395" s="70"/>
      <c r="BO1395" s="70"/>
      <c r="BP1395" s="70"/>
      <c r="BQ1395" s="70"/>
      <c r="BR1395" s="70"/>
      <c r="BS1395" s="70"/>
      <c r="BT1395" s="70"/>
      <c r="BU1395" s="70"/>
      <c r="CT1395" s="70"/>
      <c r="CU1395" s="70">
        <f t="shared" si="907"/>
        <v>0</v>
      </c>
      <c r="CV1395" s="70">
        <f t="shared" si="908"/>
        <v>0</v>
      </c>
      <c r="CW1395" s="70"/>
      <c r="CX1395" s="70"/>
      <c r="CY1395" s="70"/>
      <c r="CZ1395" s="70" t="e">
        <f t="shared" si="905"/>
        <v>#VALUE!</v>
      </c>
      <c r="DA1395" s="70" t="e">
        <f t="shared" si="906"/>
        <v>#VALUE!</v>
      </c>
      <c r="DB1395" s="70"/>
      <c r="DC1395" s="70"/>
      <c r="DD1395" s="70"/>
      <c r="DE1395" s="70"/>
      <c r="DF1395" s="70"/>
      <c r="DG1395" s="70"/>
      <c r="DH1395" s="70"/>
      <c r="DI1395" s="70"/>
      <c r="DJ1395" s="70"/>
      <c r="DK1395" s="70"/>
      <c r="DL1395" s="70"/>
      <c r="DM1395" s="70"/>
      <c r="DN1395" s="70"/>
      <c r="DO1395" s="70"/>
      <c r="DP1395" s="70"/>
      <c r="DQ1395" s="70"/>
      <c r="DR1395" s="70"/>
      <c r="DS1395" s="70"/>
      <c r="DT1395" s="70">
        <f t="shared" si="910"/>
        <v>0</v>
      </c>
      <c r="DU1395" s="70">
        <f t="shared" si="911"/>
        <v>0</v>
      </c>
      <c r="DV1395" s="70"/>
      <c r="DW1395" s="70"/>
      <c r="DX1395" s="70"/>
      <c r="DY1395" s="70"/>
      <c r="DZ1395" s="70"/>
      <c r="EA1395" s="70"/>
    </row>
    <row r="1396" spans="18:131" x14ac:dyDescent="0.25">
      <c r="R1396" s="70"/>
      <c r="S1396" s="70"/>
      <c r="T1396" s="99" t="s">
        <v>2928</v>
      </c>
      <c r="U1396" s="146" t="s">
        <v>2929</v>
      </c>
      <c r="V1396" s="70"/>
      <c r="W1396" s="70"/>
      <c r="X1396" s="70"/>
      <c r="Y1396" s="70"/>
      <c r="AG1396" s="135"/>
      <c r="AH1396" s="70"/>
      <c r="AI1396" s="99"/>
      <c r="AJ1396" s="70"/>
      <c r="AK1396" s="70"/>
      <c r="AL1396" s="70"/>
      <c r="AM1396" s="70"/>
      <c r="AN1396" s="70"/>
      <c r="AO1396" s="70"/>
      <c r="AP1396" s="70"/>
      <c r="AQ1396" s="70"/>
      <c r="AR1396" s="70"/>
      <c r="AS1396" s="70"/>
      <c r="AT1396" s="70"/>
      <c r="AU1396" s="70"/>
      <c r="AV1396" s="70"/>
      <c r="AW1396" s="70"/>
      <c r="AX1396" s="70"/>
      <c r="AY1396" s="70"/>
      <c r="AZ1396" s="70"/>
      <c r="BA1396" s="70"/>
      <c r="BB1396" s="70"/>
      <c r="BC1396" s="70"/>
      <c r="BD1396" s="70"/>
      <c r="BE1396" s="70" t="str">
        <f t="shared" si="909"/>
        <v/>
      </c>
      <c r="BF1396" s="70">
        <v>584</v>
      </c>
      <c r="BG1396" s="70"/>
      <c r="BH1396" s="70"/>
      <c r="BI1396" s="70"/>
      <c r="BJ1396" s="70"/>
      <c r="BK1396" s="70"/>
      <c r="BL1396" s="70"/>
      <c r="BM1396" s="70"/>
      <c r="BN1396" s="70"/>
      <c r="BO1396" s="70"/>
      <c r="BP1396" s="70"/>
      <c r="BQ1396" s="70"/>
      <c r="BR1396" s="70"/>
      <c r="BS1396" s="70"/>
      <c r="BT1396" s="70"/>
      <c r="BU1396" s="70"/>
      <c r="CT1396" s="70"/>
      <c r="CU1396" s="70">
        <f t="shared" si="907"/>
        <v>0</v>
      </c>
      <c r="CV1396" s="70">
        <f t="shared" si="908"/>
        <v>0</v>
      </c>
      <c r="CW1396" s="70"/>
      <c r="CX1396" s="70"/>
      <c r="CY1396" s="70"/>
      <c r="CZ1396" s="70" t="e">
        <f t="shared" si="905"/>
        <v>#VALUE!</v>
      </c>
      <c r="DA1396" s="70" t="e">
        <f t="shared" si="906"/>
        <v>#VALUE!</v>
      </c>
      <c r="DB1396" s="70"/>
      <c r="DC1396" s="70"/>
      <c r="DD1396" s="70"/>
      <c r="DE1396" s="70"/>
      <c r="DF1396" s="70"/>
      <c r="DG1396" s="70"/>
      <c r="DH1396" s="70"/>
      <c r="DI1396" s="70"/>
      <c r="DJ1396" s="70"/>
      <c r="DK1396" s="70"/>
      <c r="DL1396" s="70"/>
      <c r="DM1396" s="70"/>
      <c r="DN1396" s="70"/>
      <c r="DO1396" s="70"/>
      <c r="DP1396" s="70"/>
      <c r="DQ1396" s="70"/>
      <c r="DR1396" s="70"/>
      <c r="DS1396" s="70"/>
      <c r="DT1396" s="70">
        <f t="shared" si="910"/>
        <v>0</v>
      </c>
      <c r="DU1396" s="70">
        <f t="shared" si="911"/>
        <v>0</v>
      </c>
      <c r="DV1396" s="70"/>
      <c r="DW1396" s="70"/>
      <c r="DX1396" s="70"/>
      <c r="DY1396" s="70"/>
      <c r="DZ1396" s="70"/>
      <c r="EA1396" s="70"/>
    </row>
    <row r="1397" spans="18:131" x14ac:dyDescent="0.25">
      <c r="R1397" s="70"/>
      <c r="S1397" s="70"/>
      <c r="T1397" s="99" t="s">
        <v>2930</v>
      </c>
      <c r="U1397" s="146" t="s">
        <v>2931</v>
      </c>
      <c r="V1397" s="70"/>
      <c r="W1397" s="70"/>
      <c r="X1397" s="70"/>
      <c r="Y1397" s="70"/>
      <c r="AG1397" s="135"/>
      <c r="AH1397" s="70"/>
      <c r="AI1397" s="99"/>
      <c r="AJ1397" s="70"/>
      <c r="AK1397" s="70"/>
      <c r="AL1397" s="70"/>
      <c r="AM1397" s="70"/>
      <c r="AN1397" s="70"/>
      <c r="AO1397" s="70"/>
      <c r="AP1397" s="70"/>
      <c r="AQ1397" s="70"/>
      <c r="AR1397" s="70"/>
      <c r="AS1397" s="70"/>
      <c r="AT1397" s="70"/>
      <c r="AU1397" s="70"/>
      <c r="AV1397" s="70"/>
      <c r="AW1397" s="70"/>
      <c r="AX1397" s="70"/>
      <c r="AY1397" s="70"/>
      <c r="AZ1397" s="70"/>
      <c r="BA1397" s="70"/>
      <c r="BB1397" s="70"/>
      <c r="BC1397" s="70"/>
      <c r="BD1397" s="70"/>
      <c r="BE1397" s="70" t="str">
        <f t="shared" si="909"/>
        <v/>
      </c>
      <c r="BF1397" s="70">
        <v>585</v>
      </c>
      <c r="BG1397" s="70"/>
      <c r="BH1397" s="70"/>
      <c r="BI1397" s="70"/>
      <c r="BJ1397" s="70"/>
      <c r="BK1397" s="70"/>
      <c r="BL1397" s="70"/>
      <c r="BM1397" s="70"/>
      <c r="BN1397" s="70"/>
      <c r="BO1397" s="70"/>
      <c r="BP1397" s="70"/>
      <c r="BQ1397" s="70"/>
      <c r="BR1397" s="70"/>
      <c r="BS1397" s="70"/>
      <c r="BT1397" s="70"/>
      <c r="BU1397" s="70"/>
      <c r="CT1397" s="70"/>
      <c r="CU1397" s="70">
        <f t="shared" si="907"/>
        <v>0</v>
      </c>
      <c r="CV1397" s="70">
        <f t="shared" si="908"/>
        <v>0</v>
      </c>
      <c r="CW1397" s="70"/>
      <c r="CX1397" s="70"/>
      <c r="CY1397" s="70"/>
      <c r="CZ1397" s="70" t="e">
        <f t="shared" si="905"/>
        <v>#VALUE!</v>
      </c>
      <c r="DA1397" s="70" t="e">
        <f t="shared" si="906"/>
        <v>#VALUE!</v>
      </c>
      <c r="DB1397" s="70"/>
      <c r="DC1397" s="70"/>
      <c r="DD1397" s="70"/>
      <c r="DE1397" s="70"/>
      <c r="DF1397" s="70"/>
      <c r="DG1397" s="70"/>
      <c r="DH1397" s="70"/>
      <c r="DI1397" s="70"/>
      <c r="DJ1397" s="70"/>
      <c r="DK1397" s="70"/>
      <c r="DL1397" s="70"/>
      <c r="DM1397" s="70"/>
      <c r="DN1397" s="70"/>
      <c r="DO1397" s="70"/>
      <c r="DP1397" s="70"/>
      <c r="DQ1397" s="70"/>
      <c r="DR1397" s="70"/>
      <c r="DS1397" s="70"/>
      <c r="DT1397" s="70">
        <f t="shared" si="910"/>
        <v>0</v>
      </c>
      <c r="DU1397" s="70">
        <f t="shared" si="911"/>
        <v>0</v>
      </c>
      <c r="DV1397" s="70"/>
      <c r="DW1397" s="70"/>
      <c r="DX1397" s="70"/>
      <c r="DY1397" s="70"/>
      <c r="DZ1397" s="70"/>
      <c r="EA1397" s="70"/>
    </row>
    <row r="1398" spans="18:131" x14ac:dyDescent="0.25">
      <c r="R1398" s="70"/>
      <c r="S1398" s="70"/>
      <c r="T1398" s="99" t="s">
        <v>2932</v>
      </c>
      <c r="U1398" s="146" t="s">
        <v>2933</v>
      </c>
      <c r="V1398" s="70"/>
      <c r="W1398" s="70"/>
      <c r="X1398" s="70"/>
      <c r="Y1398" s="70"/>
      <c r="AG1398" s="135"/>
      <c r="AH1398" s="70"/>
      <c r="AI1398" s="99"/>
      <c r="AJ1398" s="70"/>
      <c r="AK1398" s="70"/>
      <c r="AL1398" s="70"/>
      <c r="AM1398" s="70"/>
      <c r="AN1398" s="70"/>
      <c r="AO1398" s="70"/>
      <c r="AP1398" s="70"/>
      <c r="AQ1398" s="70"/>
      <c r="AR1398" s="70"/>
      <c r="AS1398" s="70"/>
      <c r="AT1398" s="70"/>
      <c r="AU1398" s="70"/>
      <c r="AV1398" s="70"/>
      <c r="AW1398" s="70"/>
      <c r="AX1398" s="70"/>
      <c r="AY1398" s="70"/>
      <c r="AZ1398" s="70"/>
      <c r="BA1398" s="70"/>
      <c r="BB1398" s="70"/>
      <c r="BC1398" s="70"/>
      <c r="BD1398" s="70"/>
      <c r="BE1398" s="70" t="str">
        <f t="shared" si="909"/>
        <v/>
      </c>
      <c r="BF1398" s="70">
        <v>586</v>
      </c>
      <c r="BG1398" s="70"/>
      <c r="BH1398" s="70"/>
      <c r="BI1398" s="70"/>
      <c r="BJ1398" s="70"/>
      <c r="BK1398" s="70"/>
      <c r="BL1398" s="70"/>
      <c r="BM1398" s="70"/>
      <c r="BN1398" s="70"/>
      <c r="BO1398" s="70"/>
      <c r="BP1398" s="70"/>
      <c r="BQ1398" s="70"/>
      <c r="BR1398" s="70"/>
      <c r="BS1398" s="70"/>
      <c r="BT1398" s="70"/>
      <c r="BU1398" s="70"/>
      <c r="CT1398" s="70"/>
      <c r="CU1398" s="70">
        <f t="shared" si="907"/>
        <v>0</v>
      </c>
      <c r="CV1398" s="70">
        <f t="shared" si="908"/>
        <v>0</v>
      </c>
      <c r="CW1398" s="70"/>
      <c r="CX1398" s="70"/>
      <c r="CY1398" s="70"/>
      <c r="CZ1398" s="70" t="e">
        <f t="shared" si="905"/>
        <v>#VALUE!</v>
      </c>
      <c r="DA1398" s="70" t="e">
        <f t="shared" si="906"/>
        <v>#VALUE!</v>
      </c>
      <c r="DB1398" s="70"/>
      <c r="DC1398" s="70"/>
      <c r="DD1398" s="70"/>
      <c r="DE1398" s="70"/>
      <c r="DF1398" s="70"/>
      <c r="DG1398" s="70"/>
      <c r="DH1398" s="70"/>
      <c r="DI1398" s="70"/>
      <c r="DJ1398" s="70"/>
      <c r="DK1398" s="70"/>
      <c r="DL1398" s="70"/>
      <c r="DM1398" s="70"/>
      <c r="DN1398" s="70"/>
      <c r="DO1398" s="70"/>
      <c r="DP1398" s="70"/>
      <c r="DQ1398" s="70"/>
      <c r="DR1398" s="70"/>
      <c r="DS1398" s="70"/>
      <c r="DT1398" s="70">
        <f t="shared" si="910"/>
        <v>0</v>
      </c>
      <c r="DU1398" s="70">
        <f t="shared" si="911"/>
        <v>0</v>
      </c>
      <c r="DV1398" s="70"/>
      <c r="DW1398" s="70"/>
      <c r="DX1398" s="70"/>
      <c r="DY1398" s="70"/>
      <c r="DZ1398" s="70"/>
      <c r="EA1398" s="70"/>
    </row>
    <row r="1399" spans="18:131" x14ac:dyDescent="0.25">
      <c r="R1399" s="70"/>
      <c r="S1399" s="70"/>
      <c r="T1399" s="99" t="s">
        <v>2934</v>
      </c>
      <c r="U1399" s="146" t="s">
        <v>2935</v>
      </c>
      <c r="V1399" s="70"/>
      <c r="W1399" s="70"/>
      <c r="X1399" s="70"/>
      <c r="Y1399" s="70"/>
      <c r="AG1399" s="135"/>
      <c r="AH1399" s="70"/>
      <c r="AI1399" s="99"/>
      <c r="AJ1399" s="70"/>
      <c r="AK1399" s="70"/>
      <c r="AL1399" s="70"/>
      <c r="AM1399" s="70"/>
      <c r="AN1399" s="70"/>
      <c r="AO1399" s="70"/>
      <c r="AP1399" s="70"/>
      <c r="AQ1399" s="70"/>
      <c r="AR1399" s="70"/>
      <c r="AS1399" s="70"/>
      <c r="AT1399" s="70"/>
      <c r="AU1399" s="70"/>
      <c r="AV1399" s="70"/>
      <c r="AW1399" s="70"/>
      <c r="AX1399" s="70"/>
      <c r="AY1399" s="70"/>
      <c r="AZ1399" s="70"/>
      <c r="BA1399" s="70"/>
      <c r="BB1399" s="70"/>
      <c r="BC1399" s="70"/>
      <c r="BD1399" s="70"/>
      <c r="BE1399" s="70" t="str">
        <f t="shared" si="909"/>
        <v/>
      </c>
      <c r="BF1399" s="70">
        <v>587</v>
      </c>
      <c r="BG1399" s="70"/>
      <c r="BH1399" s="70"/>
      <c r="BI1399" s="70"/>
      <c r="BJ1399" s="70"/>
      <c r="BK1399" s="70"/>
      <c r="BL1399" s="70"/>
      <c r="BM1399" s="70"/>
      <c r="BN1399" s="70"/>
      <c r="BO1399" s="70"/>
      <c r="BP1399" s="70"/>
      <c r="BQ1399" s="70"/>
      <c r="BR1399" s="70"/>
      <c r="BS1399" s="70"/>
      <c r="BT1399" s="70"/>
      <c r="BU1399" s="70"/>
      <c r="CT1399" s="70"/>
      <c r="CU1399" s="70">
        <f t="shared" si="907"/>
        <v>0</v>
      </c>
      <c r="CV1399" s="70">
        <f t="shared" si="908"/>
        <v>0</v>
      </c>
      <c r="CW1399" s="70"/>
      <c r="CX1399" s="70"/>
      <c r="CY1399" s="70"/>
      <c r="CZ1399" s="70" t="e">
        <f t="shared" si="905"/>
        <v>#VALUE!</v>
      </c>
      <c r="DA1399" s="70" t="e">
        <f t="shared" si="906"/>
        <v>#VALUE!</v>
      </c>
      <c r="DB1399" s="70"/>
      <c r="DC1399" s="70"/>
      <c r="DD1399" s="70"/>
      <c r="DE1399" s="70"/>
      <c r="DF1399" s="70"/>
      <c r="DG1399" s="70"/>
      <c r="DH1399" s="70"/>
      <c r="DI1399" s="70"/>
      <c r="DJ1399" s="70"/>
      <c r="DK1399" s="70"/>
      <c r="DL1399" s="70"/>
      <c r="DM1399" s="70"/>
      <c r="DN1399" s="70"/>
      <c r="DO1399" s="70"/>
      <c r="DP1399" s="70"/>
      <c r="DQ1399" s="70"/>
      <c r="DR1399" s="70"/>
      <c r="DS1399" s="70"/>
      <c r="DT1399" s="70">
        <f t="shared" si="910"/>
        <v>0</v>
      </c>
      <c r="DU1399" s="70">
        <f t="shared" si="911"/>
        <v>0</v>
      </c>
      <c r="DV1399" s="70"/>
      <c r="DW1399" s="70"/>
      <c r="DX1399" s="70"/>
      <c r="DY1399" s="70"/>
      <c r="DZ1399" s="70"/>
      <c r="EA1399" s="70"/>
    </row>
    <row r="1400" spans="18:131" x14ac:dyDescent="0.25">
      <c r="R1400" s="70"/>
      <c r="S1400" s="70"/>
      <c r="T1400" s="99" t="s">
        <v>2936</v>
      </c>
      <c r="U1400" s="146" t="s">
        <v>2937</v>
      </c>
      <c r="V1400" s="70"/>
      <c r="W1400" s="70"/>
      <c r="X1400" s="70"/>
      <c r="Y1400" s="70"/>
      <c r="AG1400" s="135"/>
      <c r="AH1400" s="70"/>
      <c r="AI1400" s="99"/>
      <c r="AJ1400" s="70"/>
      <c r="AK1400" s="70"/>
      <c r="AL1400" s="70"/>
      <c r="AM1400" s="70"/>
      <c r="AN1400" s="70"/>
      <c r="AO1400" s="70"/>
      <c r="AP1400" s="70"/>
      <c r="AQ1400" s="70"/>
      <c r="AR1400" s="70"/>
      <c r="AS1400" s="70"/>
      <c r="AT1400" s="70"/>
      <c r="AU1400" s="70"/>
      <c r="AV1400" s="70"/>
      <c r="AW1400" s="70"/>
      <c r="AX1400" s="70"/>
      <c r="AY1400" s="70"/>
      <c r="AZ1400" s="70"/>
      <c r="BA1400" s="70"/>
      <c r="BB1400" s="70"/>
      <c r="BC1400" s="70"/>
      <c r="BD1400" s="70"/>
      <c r="BE1400" s="70" t="str">
        <f t="shared" si="909"/>
        <v/>
      </c>
      <c r="BF1400" s="70">
        <v>588</v>
      </c>
      <c r="BG1400" s="70"/>
      <c r="BH1400" s="70"/>
      <c r="BI1400" s="70"/>
      <c r="BJ1400" s="70"/>
      <c r="BK1400" s="70"/>
      <c r="BL1400" s="70"/>
      <c r="BM1400" s="70"/>
      <c r="BN1400" s="70"/>
      <c r="BO1400" s="70"/>
      <c r="BP1400" s="70"/>
      <c r="BQ1400" s="70"/>
      <c r="BR1400" s="70"/>
      <c r="BS1400" s="70"/>
      <c r="BT1400" s="70"/>
      <c r="BU1400" s="70"/>
      <c r="CT1400" s="70"/>
      <c r="CU1400" s="70">
        <f t="shared" si="907"/>
        <v>0</v>
      </c>
      <c r="CV1400" s="70">
        <f t="shared" si="908"/>
        <v>0</v>
      </c>
      <c r="CW1400" s="70"/>
      <c r="CX1400" s="70"/>
      <c r="CY1400" s="70"/>
      <c r="CZ1400" s="70" t="e">
        <f t="shared" si="905"/>
        <v>#VALUE!</v>
      </c>
      <c r="DA1400" s="70" t="e">
        <f t="shared" si="906"/>
        <v>#VALUE!</v>
      </c>
      <c r="DB1400" s="70"/>
      <c r="DC1400" s="70"/>
      <c r="DD1400" s="70"/>
      <c r="DE1400" s="70"/>
      <c r="DF1400" s="70"/>
      <c r="DG1400" s="70"/>
      <c r="DH1400" s="70"/>
      <c r="DI1400" s="70"/>
      <c r="DJ1400" s="70"/>
      <c r="DK1400" s="70"/>
      <c r="DL1400" s="70"/>
      <c r="DM1400" s="70"/>
      <c r="DN1400" s="70"/>
      <c r="DO1400" s="70"/>
      <c r="DP1400" s="70"/>
      <c r="DQ1400" s="70"/>
      <c r="DR1400" s="70"/>
      <c r="DS1400" s="70"/>
      <c r="DT1400" s="70">
        <f t="shared" si="910"/>
        <v>0</v>
      </c>
      <c r="DU1400" s="70">
        <f t="shared" si="911"/>
        <v>0</v>
      </c>
      <c r="DV1400" s="70"/>
      <c r="DW1400" s="70"/>
      <c r="DX1400" s="70"/>
      <c r="DY1400" s="70"/>
      <c r="DZ1400" s="70"/>
      <c r="EA1400" s="70"/>
    </row>
    <row r="1401" spans="18:131" x14ac:dyDescent="0.25">
      <c r="R1401" s="70"/>
      <c r="S1401" s="70"/>
      <c r="T1401" s="99" t="s">
        <v>2938</v>
      </c>
      <c r="U1401" s="146" t="s">
        <v>2939</v>
      </c>
      <c r="V1401" s="70"/>
      <c r="W1401" s="70"/>
      <c r="X1401" s="70"/>
      <c r="Y1401" s="70"/>
      <c r="AG1401" s="135"/>
      <c r="AH1401" s="70"/>
      <c r="AI1401" s="99"/>
      <c r="AJ1401" s="70"/>
      <c r="AK1401" s="70"/>
      <c r="AL1401" s="70"/>
      <c r="AM1401" s="70"/>
      <c r="AN1401" s="70"/>
      <c r="AO1401" s="70"/>
      <c r="AP1401" s="70"/>
      <c r="AQ1401" s="70"/>
      <c r="AR1401" s="70"/>
      <c r="AS1401" s="70"/>
      <c r="AT1401" s="70"/>
      <c r="AU1401" s="70"/>
      <c r="AV1401" s="70"/>
      <c r="AW1401" s="70"/>
      <c r="AX1401" s="70"/>
      <c r="AY1401" s="70"/>
      <c r="AZ1401" s="70"/>
      <c r="BA1401" s="70"/>
      <c r="BB1401" s="70"/>
      <c r="BC1401" s="70"/>
      <c r="BD1401" s="70"/>
      <c r="BE1401" s="70" t="str">
        <f t="shared" si="909"/>
        <v/>
      </c>
      <c r="BF1401" s="70">
        <v>589</v>
      </c>
      <c r="BG1401" s="70"/>
      <c r="BH1401" s="70"/>
      <c r="BI1401" s="70"/>
      <c r="BJ1401" s="70"/>
      <c r="BK1401" s="70"/>
      <c r="BL1401" s="70"/>
      <c r="BM1401" s="70"/>
      <c r="BN1401" s="70"/>
      <c r="BO1401" s="70"/>
      <c r="BP1401" s="70"/>
      <c r="BQ1401" s="70"/>
      <c r="BR1401" s="70"/>
      <c r="BS1401" s="70"/>
      <c r="BT1401" s="70"/>
      <c r="BU1401" s="70"/>
      <c r="CT1401" s="70"/>
      <c r="CU1401" s="70">
        <f t="shared" si="907"/>
        <v>0</v>
      </c>
      <c r="CV1401" s="70">
        <f t="shared" si="908"/>
        <v>0</v>
      </c>
      <c r="CW1401" s="70"/>
      <c r="CX1401" s="70"/>
      <c r="CY1401" s="70"/>
      <c r="CZ1401" s="70" t="e">
        <f t="shared" si="905"/>
        <v>#VALUE!</v>
      </c>
      <c r="DA1401" s="70" t="e">
        <f t="shared" si="906"/>
        <v>#VALUE!</v>
      </c>
      <c r="DB1401" s="70"/>
      <c r="DC1401" s="70"/>
      <c r="DD1401" s="70"/>
      <c r="DE1401" s="70"/>
      <c r="DF1401" s="70"/>
      <c r="DG1401" s="70"/>
      <c r="DH1401" s="70"/>
      <c r="DI1401" s="70"/>
      <c r="DJ1401" s="70"/>
      <c r="DK1401" s="70"/>
      <c r="DL1401" s="70"/>
      <c r="DM1401" s="70"/>
      <c r="DN1401" s="70"/>
      <c r="DO1401" s="70"/>
      <c r="DP1401" s="70"/>
      <c r="DQ1401" s="70"/>
      <c r="DR1401" s="70"/>
      <c r="DS1401" s="70"/>
      <c r="DT1401" s="70">
        <f t="shared" si="910"/>
        <v>0</v>
      </c>
      <c r="DU1401" s="70">
        <f t="shared" si="911"/>
        <v>0</v>
      </c>
      <c r="DV1401" s="70"/>
      <c r="DW1401" s="70"/>
      <c r="DX1401" s="70"/>
      <c r="DY1401" s="70"/>
      <c r="DZ1401" s="70"/>
      <c r="EA1401" s="70"/>
    </row>
    <row r="1402" spans="18:131" x14ac:dyDescent="0.25">
      <c r="R1402" s="70"/>
      <c r="S1402" s="70"/>
      <c r="T1402" s="99" t="s">
        <v>2940</v>
      </c>
      <c r="U1402" s="146" t="s">
        <v>2941</v>
      </c>
      <c r="V1402" s="70"/>
      <c r="W1402" s="70"/>
      <c r="X1402" s="70"/>
      <c r="Y1402" s="70"/>
      <c r="AG1402" s="135"/>
      <c r="AH1402" s="70"/>
      <c r="AI1402" s="99"/>
      <c r="AJ1402" s="70"/>
      <c r="AK1402" s="70"/>
      <c r="AL1402" s="70"/>
      <c r="AM1402" s="70"/>
      <c r="AN1402" s="70"/>
      <c r="AO1402" s="70"/>
      <c r="AP1402" s="70"/>
      <c r="AQ1402" s="70"/>
      <c r="AR1402" s="70"/>
      <c r="AS1402" s="70"/>
      <c r="AT1402" s="70"/>
      <c r="AU1402" s="70"/>
      <c r="AV1402" s="70"/>
      <c r="AW1402" s="70"/>
      <c r="AX1402" s="70"/>
      <c r="AY1402" s="70"/>
      <c r="AZ1402" s="70"/>
      <c r="BA1402" s="70"/>
      <c r="BB1402" s="70"/>
      <c r="BC1402" s="70"/>
      <c r="BD1402" s="70"/>
      <c r="BE1402" s="70" t="str">
        <f t="shared" si="909"/>
        <v/>
      </c>
      <c r="BF1402" s="70">
        <v>590</v>
      </c>
      <c r="BG1402" s="70"/>
      <c r="BH1402" s="70"/>
      <c r="BI1402" s="70"/>
      <c r="BJ1402" s="70"/>
      <c r="BK1402" s="70"/>
      <c r="BL1402" s="70"/>
      <c r="BM1402" s="70"/>
      <c r="BN1402" s="70"/>
      <c r="BO1402" s="70"/>
      <c r="BP1402" s="70"/>
      <c r="BQ1402" s="70"/>
      <c r="BR1402" s="70"/>
      <c r="BS1402" s="70"/>
      <c r="BT1402" s="70"/>
      <c r="BU1402" s="70"/>
      <c r="CT1402" s="70"/>
      <c r="CU1402" s="70">
        <f t="shared" si="907"/>
        <v>0</v>
      </c>
      <c r="CV1402" s="70">
        <f t="shared" si="908"/>
        <v>0</v>
      </c>
      <c r="CW1402" s="70"/>
      <c r="CX1402" s="70"/>
      <c r="CY1402" s="70"/>
      <c r="CZ1402" s="70" t="e">
        <f t="shared" si="905"/>
        <v>#VALUE!</v>
      </c>
      <c r="DA1402" s="70" t="e">
        <f t="shared" si="906"/>
        <v>#VALUE!</v>
      </c>
      <c r="DB1402" s="70"/>
      <c r="DC1402" s="70"/>
      <c r="DD1402" s="70"/>
      <c r="DE1402" s="70"/>
      <c r="DF1402" s="70"/>
      <c r="DG1402" s="70"/>
      <c r="DH1402" s="70"/>
      <c r="DI1402" s="70"/>
      <c r="DJ1402" s="70"/>
      <c r="DK1402" s="70"/>
      <c r="DL1402" s="70"/>
      <c r="DM1402" s="70"/>
      <c r="DN1402" s="70"/>
      <c r="DO1402" s="70"/>
      <c r="DP1402" s="70"/>
      <c r="DQ1402" s="70"/>
      <c r="DR1402" s="70"/>
      <c r="DS1402" s="70"/>
      <c r="DT1402" s="70">
        <f t="shared" si="910"/>
        <v>0</v>
      </c>
      <c r="DU1402" s="70">
        <f t="shared" si="911"/>
        <v>0</v>
      </c>
      <c r="DV1402" s="70"/>
      <c r="DW1402" s="70"/>
      <c r="DX1402" s="70"/>
      <c r="DY1402" s="70"/>
      <c r="DZ1402" s="70"/>
      <c r="EA1402" s="70"/>
    </row>
    <row r="1403" spans="18:131" x14ac:dyDescent="0.25">
      <c r="R1403" s="70"/>
      <c r="S1403" s="70"/>
      <c r="T1403" s="99" t="s">
        <v>2942</v>
      </c>
      <c r="U1403" s="146" t="s">
        <v>2943</v>
      </c>
      <c r="V1403" s="70"/>
      <c r="W1403" s="70"/>
      <c r="X1403" s="70"/>
      <c r="Y1403" s="70"/>
      <c r="AG1403" s="135"/>
      <c r="AH1403" s="70"/>
      <c r="AI1403" s="99"/>
      <c r="AJ1403" s="70"/>
      <c r="AK1403" s="70"/>
      <c r="AL1403" s="70"/>
      <c r="AM1403" s="70"/>
      <c r="AN1403" s="70"/>
      <c r="AO1403" s="70"/>
      <c r="AP1403" s="70"/>
      <c r="AQ1403" s="70"/>
      <c r="AR1403" s="70"/>
      <c r="AS1403" s="70"/>
      <c r="AT1403" s="70"/>
      <c r="AU1403" s="70"/>
      <c r="AV1403" s="70"/>
      <c r="AW1403" s="70"/>
      <c r="AX1403" s="70"/>
      <c r="AY1403" s="70"/>
      <c r="AZ1403" s="70"/>
      <c r="BA1403" s="70"/>
      <c r="BB1403" s="70"/>
      <c r="BC1403" s="70"/>
      <c r="BD1403" s="70"/>
      <c r="BE1403" s="70" t="str">
        <f t="shared" si="909"/>
        <v/>
      </c>
      <c r="BF1403" s="70">
        <v>591</v>
      </c>
      <c r="BG1403" s="70"/>
      <c r="BH1403" s="70"/>
      <c r="BI1403" s="70"/>
      <c r="BJ1403" s="70"/>
      <c r="BK1403" s="70"/>
      <c r="BL1403" s="70"/>
      <c r="BM1403" s="70"/>
      <c r="BN1403" s="70"/>
      <c r="BO1403" s="70"/>
      <c r="BP1403" s="70"/>
      <c r="BQ1403" s="70"/>
      <c r="BR1403" s="70"/>
      <c r="BS1403" s="70"/>
      <c r="BT1403" s="70"/>
      <c r="BU1403" s="70"/>
      <c r="CT1403" s="70"/>
      <c r="CU1403" s="70">
        <f t="shared" si="907"/>
        <v>0</v>
      </c>
      <c r="CV1403" s="70">
        <f t="shared" si="908"/>
        <v>0</v>
      </c>
      <c r="CW1403" s="70"/>
      <c r="CX1403" s="70"/>
      <c r="CY1403" s="70"/>
      <c r="CZ1403" s="70" t="e">
        <f t="shared" si="905"/>
        <v>#VALUE!</v>
      </c>
      <c r="DA1403" s="70" t="e">
        <f t="shared" si="906"/>
        <v>#VALUE!</v>
      </c>
      <c r="DB1403" s="70"/>
      <c r="DC1403" s="70"/>
      <c r="DD1403" s="70"/>
      <c r="DE1403" s="70"/>
      <c r="DF1403" s="70"/>
      <c r="DG1403" s="70"/>
      <c r="DH1403" s="70"/>
      <c r="DI1403" s="70"/>
      <c r="DJ1403" s="70"/>
      <c r="DK1403" s="70"/>
      <c r="DL1403" s="70"/>
      <c r="DM1403" s="70"/>
      <c r="DN1403" s="70"/>
      <c r="DO1403" s="70"/>
      <c r="DP1403" s="70"/>
      <c r="DQ1403" s="70"/>
      <c r="DR1403" s="70"/>
      <c r="DS1403" s="70"/>
      <c r="DT1403" s="70">
        <f t="shared" si="910"/>
        <v>0</v>
      </c>
      <c r="DU1403" s="70">
        <f t="shared" si="911"/>
        <v>0</v>
      </c>
      <c r="DV1403" s="70"/>
      <c r="DW1403" s="70"/>
      <c r="DX1403" s="70"/>
      <c r="DY1403" s="70"/>
      <c r="DZ1403" s="70"/>
      <c r="EA1403" s="70"/>
    </row>
    <row r="1404" spans="18:131" x14ac:dyDescent="0.25">
      <c r="R1404" s="70"/>
      <c r="S1404" s="70"/>
      <c r="T1404" s="99" t="s">
        <v>2944</v>
      </c>
      <c r="U1404" s="146" t="s">
        <v>2945</v>
      </c>
      <c r="V1404" s="70"/>
      <c r="W1404" s="70"/>
      <c r="X1404" s="70"/>
      <c r="Y1404" s="70"/>
      <c r="AG1404" s="135"/>
      <c r="AH1404" s="70"/>
      <c r="AI1404" s="99"/>
      <c r="AJ1404" s="70"/>
      <c r="AK1404" s="70"/>
      <c r="AL1404" s="70"/>
      <c r="AM1404" s="70"/>
      <c r="AN1404" s="70"/>
      <c r="AO1404" s="70"/>
      <c r="AP1404" s="70"/>
      <c r="AQ1404" s="70"/>
      <c r="AR1404" s="70"/>
      <c r="AS1404" s="70"/>
      <c r="AT1404" s="70"/>
      <c r="AU1404" s="70"/>
      <c r="AV1404" s="70"/>
      <c r="AW1404" s="70"/>
      <c r="AX1404" s="70"/>
      <c r="AY1404" s="70"/>
      <c r="AZ1404" s="70"/>
      <c r="BA1404" s="70"/>
      <c r="BB1404" s="70"/>
      <c r="BC1404" s="70"/>
      <c r="BD1404" s="70"/>
      <c r="BE1404" s="70" t="str">
        <f t="shared" si="909"/>
        <v/>
      </c>
      <c r="BF1404" s="70">
        <v>592</v>
      </c>
      <c r="BG1404" s="70"/>
      <c r="BH1404" s="70"/>
      <c r="BI1404" s="70"/>
      <c r="BJ1404" s="70"/>
      <c r="BK1404" s="70"/>
      <c r="BL1404" s="70"/>
      <c r="BM1404" s="70"/>
      <c r="BN1404" s="70"/>
      <c r="BO1404" s="70"/>
      <c r="BP1404" s="70"/>
      <c r="BQ1404" s="70"/>
      <c r="BR1404" s="70"/>
      <c r="BS1404" s="70"/>
      <c r="BT1404" s="70"/>
      <c r="BU1404" s="70"/>
      <c r="CT1404" s="70"/>
      <c r="CU1404" s="70">
        <f t="shared" si="907"/>
        <v>0</v>
      </c>
      <c r="CV1404" s="70">
        <f t="shared" si="908"/>
        <v>0</v>
      </c>
      <c r="CW1404" s="70"/>
      <c r="CX1404" s="70"/>
      <c r="CY1404" s="70"/>
      <c r="CZ1404" s="70" t="e">
        <f t="shared" si="905"/>
        <v>#VALUE!</v>
      </c>
      <c r="DA1404" s="70" t="e">
        <f t="shared" si="906"/>
        <v>#VALUE!</v>
      </c>
      <c r="DB1404" s="70"/>
      <c r="DC1404" s="70"/>
      <c r="DD1404" s="70"/>
      <c r="DE1404" s="70"/>
      <c r="DF1404" s="70"/>
      <c r="DG1404" s="70"/>
      <c r="DH1404" s="70"/>
      <c r="DI1404" s="70"/>
      <c r="DJ1404" s="70"/>
      <c r="DK1404" s="70"/>
      <c r="DL1404" s="70"/>
      <c r="DM1404" s="70"/>
      <c r="DN1404" s="70"/>
      <c r="DO1404" s="70"/>
      <c r="DP1404" s="70"/>
      <c r="DQ1404" s="70"/>
      <c r="DR1404" s="70"/>
      <c r="DS1404" s="70"/>
      <c r="DT1404" s="70">
        <f t="shared" si="910"/>
        <v>0</v>
      </c>
      <c r="DU1404" s="70">
        <f t="shared" si="911"/>
        <v>0</v>
      </c>
      <c r="DV1404" s="70"/>
      <c r="DW1404" s="70"/>
      <c r="DX1404" s="70"/>
      <c r="DY1404" s="70"/>
      <c r="DZ1404" s="70"/>
      <c r="EA1404" s="70"/>
    </row>
    <row r="1405" spans="18:131" x14ac:dyDescent="0.25">
      <c r="R1405" s="70"/>
      <c r="S1405" s="70"/>
      <c r="T1405" s="99" t="s">
        <v>2946</v>
      </c>
      <c r="U1405" s="146" t="s">
        <v>2947</v>
      </c>
      <c r="V1405" s="70"/>
      <c r="W1405" s="70"/>
      <c r="X1405" s="70"/>
      <c r="Y1405" s="70"/>
      <c r="AG1405" s="135"/>
      <c r="AH1405" s="70"/>
      <c r="AI1405" s="99"/>
      <c r="AJ1405" s="70"/>
      <c r="AK1405" s="70"/>
      <c r="AL1405" s="70"/>
      <c r="AM1405" s="70"/>
      <c r="AN1405" s="70"/>
      <c r="AO1405" s="70"/>
      <c r="AP1405" s="70"/>
      <c r="AQ1405" s="70"/>
      <c r="AR1405" s="70"/>
      <c r="AS1405" s="70"/>
      <c r="AT1405" s="70"/>
      <c r="AU1405" s="70"/>
      <c r="AV1405" s="70"/>
      <c r="AW1405" s="70"/>
      <c r="AX1405" s="70"/>
      <c r="AY1405" s="70"/>
      <c r="AZ1405" s="70"/>
      <c r="BA1405" s="70"/>
      <c r="BB1405" s="70"/>
      <c r="BC1405" s="70"/>
      <c r="BD1405" s="70"/>
      <c r="BE1405" s="70" t="str">
        <f t="shared" si="909"/>
        <v/>
      </c>
      <c r="BF1405" s="70">
        <v>593</v>
      </c>
      <c r="BG1405" s="70"/>
      <c r="BH1405" s="70"/>
      <c r="BI1405" s="70"/>
      <c r="BJ1405" s="70"/>
      <c r="BK1405" s="70"/>
      <c r="BL1405" s="70"/>
      <c r="BM1405" s="70"/>
      <c r="BN1405" s="70"/>
      <c r="BO1405" s="70"/>
      <c r="BP1405" s="70"/>
      <c r="BQ1405" s="70"/>
      <c r="BR1405" s="70"/>
      <c r="BS1405" s="70"/>
      <c r="BT1405" s="70"/>
      <c r="BU1405" s="70"/>
      <c r="CT1405" s="70"/>
      <c r="CU1405" s="70">
        <f t="shared" si="907"/>
        <v>0</v>
      </c>
      <c r="CV1405" s="70">
        <f t="shared" si="908"/>
        <v>0</v>
      </c>
      <c r="CW1405" s="70"/>
      <c r="CX1405" s="70"/>
      <c r="CY1405" s="70"/>
      <c r="CZ1405" s="70" t="e">
        <f t="shared" si="905"/>
        <v>#VALUE!</v>
      </c>
      <c r="DA1405" s="70" t="e">
        <f t="shared" si="906"/>
        <v>#VALUE!</v>
      </c>
      <c r="DB1405" s="70"/>
      <c r="DC1405" s="70"/>
      <c r="DD1405" s="70"/>
      <c r="DE1405" s="70"/>
      <c r="DF1405" s="70"/>
      <c r="DG1405" s="70"/>
      <c r="DH1405" s="70"/>
      <c r="DI1405" s="70"/>
      <c r="DJ1405" s="70"/>
      <c r="DK1405" s="70"/>
      <c r="DL1405" s="70"/>
      <c r="DM1405" s="70"/>
      <c r="DN1405" s="70"/>
      <c r="DO1405" s="70"/>
      <c r="DP1405" s="70"/>
      <c r="DQ1405" s="70"/>
      <c r="DR1405" s="70"/>
      <c r="DS1405" s="70"/>
      <c r="DT1405" s="70">
        <f t="shared" si="910"/>
        <v>0</v>
      </c>
      <c r="DU1405" s="70">
        <f t="shared" si="911"/>
        <v>0</v>
      </c>
      <c r="DV1405" s="70"/>
      <c r="DW1405" s="70"/>
      <c r="DX1405" s="70"/>
      <c r="DY1405" s="70"/>
      <c r="DZ1405" s="70"/>
      <c r="EA1405" s="70"/>
    </row>
    <row r="1406" spans="18:131" x14ac:dyDescent="0.25">
      <c r="R1406" s="70"/>
      <c r="S1406" s="70"/>
      <c r="T1406" s="99" t="s">
        <v>2948</v>
      </c>
      <c r="U1406" s="146" t="s">
        <v>2949</v>
      </c>
      <c r="V1406" s="70"/>
      <c r="W1406" s="70"/>
      <c r="X1406" s="70"/>
      <c r="Y1406" s="70"/>
      <c r="AG1406" s="135"/>
      <c r="AH1406" s="70"/>
      <c r="AI1406" s="99"/>
      <c r="AJ1406" s="70"/>
      <c r="AK1406" s="70"/>
      <c r="AL1406" s="70"/>
      <c r="AM1406" s="70"/>
      <c r="AN1406" s="70"/>
      <c r="AO1406" s="70"/>
      <c r="AP1406" s="70"/>
      <c r="AQ1406" s="70"/>
      <c r="AR1406" s="70"/>
      <c r="AS1406" s="70"/>
      <c r="AT1406" s="70"/>
      <c r="AU1406" s="70"/>
      <c r="AV1406" s="70"/>
      <c r="AW1406" s="70"/>
      <c r="AX1406" s="70"/>
      <c r="AY1406" s="70"/>
      <c r="AZ1406" s="70"/>
      <c r="BA1406" s="70"/>
      <c r="BB1406" s="70"/>
      <c r="BC1406" s="70"/>
      <c r="BD1406" s="70"/>
      <c r="BE1406" s="70" t="str">
        <f t="shared" si="909"/>
        <v/>
      </c>
      <c r="BF1406" s="70">
        <v>594</v>
      </c>
      <c r="BG1406" s="70"/>
      <c r="BH1406" s="70"/>
      <c r="BI1406" s="70"/>
      <c r="BJ1406" s="70"/>
      <c r="BK1406" s="70"/>
      <c r="BL1406" s="70"/>
      <c r="BM1406" s="70"/>
      <c r="BN1406" s="70"/>
      <c r="BO1406" s="70"/>
      <c r="BP1406" s="70"/>
      <c r="BQ1406" s="70"/>
      <c r="BR1406" s="70"/>
      <c r="BS1406" s="70"/>
      <c r="BT1406" s="70"/>
      <c r="BU1406" s="70"/>
      <c r="CT1406" s="70"/>
      <c r="CU1406" s="70">
        <f t="shared" si="907"/>
        <v>0</v>
      </c>
      <c r="CV1406" s="70">
        <f t="shared" si="908"/>
        <v>0</v>
      </c>
      <c r="CW1406" s="70"/>
      <c r="CX1406" s="70"/>
      <c r="CY1406" s="70"/>
      <c r="CZ1406" s="70" t="e">
        <f t="shared" ref="CZ1406:CZ1469" si="912">TEXT($I$3,"00000")&lt;&gt;MID(F605,1,SEARCH("/",F605)-1)</f>
        <v>#VALUE!</v>
      </c>
      <c r="DA1406" s="70" t="e">
        <f t="shared" ref="DA1406:DA1469" si="913">MID(F605,1,SEARCH("/",F605)-1)</f>
        <v>#VALUE!</v>
      </c>
      <c r="DB1406" s="70"/>
      <c r="DC1406" s="70"/>
      <c r="DD1406" s="70"/>
      <c r="DE1406" s="70"/>
      <c r="DF1406" s="70"/>
      <c r="DG1406" s="70"/>
      <c r="DH1406" s="70"/>
      <c r="DI1406" s="70"/>
      <c r="DJ1406" s="70"/>
      <c r="DK1406" s="70"/>
      <c r="DL1406" s="70"/>
      <c r="DM1406" s="70"/>
      <c r="DN1406" s="70"/>
      <c r="DO1406" s="70"/>
      <c r="DP1406" s="70"/>
      <c r="DQ1406" s="70"/>
      <c r="DR1406" s="70"/>
      <c r="DS1406" s="70"/>
      <c r="DT1406" s="70">
        <f t="shared" si="910"/>
        <v>0</v>
      </c>
      <c r="DU1406" s="70">
        <f t="shared" si="911"/>
        <v>0</v>
      </c>
      <c r="DV1406" s="70"/>
      <c r="DW1406" s="70"/>
      <c r="DX1406" s="70"/>
      <c r="DY1406" s="70"/>
      <c r="DZ1406" s="70"/>
      <c r="EA1406" s="70"/>
    </row>
    <row r="1407" spans="18:131" x14ac:dyDescent="0.25">
      <c r="R1407" s="70"/>
      <c r="S1407" s="70"/>
      <c r="T1407" s="99" t="s">
        <v>2950</v>
      </c>
      <c r="U1407" s="146" t="s">
        <v>2951</v>
      </c>
      <c r="V1407" s="70"/>
      <c r="W1407" s="70"/>
      <c r="X1407" s="70"/>
      <c r="Y1407" s="70"/>
      <c r="AG1407" s="135"/>
      <c r="AH1407" s="70"/>
      <c r="AI1407" s="99"/>
      <c r="AJ1407" s="70"/>
      <c r="AK1407" s="70"/>
      <c r="AL1407" s="70"/>
      <c r="AM1407" s="70"/>
      <c r="AN1407" s="70"/>
      <c r="AO1407" s="70"/>
      <c r="AP1407" s="70"/>
      <c r="AQ1407" s="70"/>
      <c r="AR1407" s="70"/>
      <c r="AS1407" s="70"/>
      <c r="AT1407" s="70"/>
      <c r="AU1407" s="70"/>
      <c r="AV1407" s="70"/>
      <c r="AW1407" s="70"/>
      <c r="AX1407" s="70"/>
      <c r="AY1407" s="70"/>
      <c r="AZ1407" s="70"/>
      <c r="BA1407" s="70"/>
      <c r="BB1407" s="70"/>
      <c r="BC1407" s="70"/>
      <c r="BD1407" s="70"/>
      <c r="BE1407" s="70" t="str">
        <f t="shared" si="909"/>
        <v/>
      </c>
      <c r="BF1407" s="70">
        <v>595</v>
      </c>
      <c r="BG1407" s="70"/>
      <c r="BH1407" s="70"/>
      <c r="BI1407" s="70"/>
      <c r="BJ1407" s="70"/>
      <c r="BK1407" s="70"/>
      <c r="BL1407" s="70"/>
      <c r="BM1407" s="70"/>
      <c r="BN1407" s="70"/>
      <c r="BO1407" s="70"/>
      <c r="BP1407" s="70"/>
      <c r="BQ1407" s="70"/>
      <c r="BR1407" s="70"/>
      <c r="BS1407" s="70"/>
      <c r="BT1407" s="70"/>
      <c r="BU1407" s="70"/>
      <c r="CT1407" s="70"/>
      <c r="CU1407" s="70">
        <f t="shared" si="907"/>
        <v>0</v>
      </c>
      <c r="CV1407" s="70">
        <f t="shared" si="908"/>
        <v>0</v>
      </c>
      <c r="CW1407" s="70"/>
      <c r="CX1407" s="70"/>
      <c r="CY1407" s="70"/>
      <c r="CZ1407" s="70" t="e">
        <f t="shared" si="912"/>
        <v>#VALUE!</v>
      </c>
      <c r="DA1407" s="70" t="e">
        <f t="shared" si="913"/>
        <v>#VALUE!</v>
      </c>
      <c r="DB1407" s="70"/>
      <c r="DC1407" s="70"/>
      <c r="DD1407" s="70"/>
      <c r="DE1407" s="70"/>
      <c r="DF1407" s="70"/>
      <c r="DG1407" s="70"/>
      <c r="DH1407" s="70"/>
      <c r="DI1407" s="70"/>
      <c r="DJ1407" s="70"/>
      <c r="DK1407" s="70"/>
      <c r="DL1407" s="70"/>
      <c r="DM1407" s="70"/>
      <c r="DN1407" s="70"/>
      <c r="DO1407" s="70"/>
      <c r="DP1407" s="70"/>
      <c r="DQ1407" s="70"/>
      <c r="DR1407" s="70"/>
      <c r="DS1407" s="70"/>
      <c r="DT1407" s="70">
        <f t="shared" si="910"/>
        <v>0</v>
      </c>
      <c r="DU1407" s="70">
        <f t="shared" si="911"/>
        <v>0</v>
      </c>
      <c r="DV1407" s="70"/>
      <c r="DW1407" s="70"/>
      <c r="DX1407" s="70"/>
      <c r="DY1407" s="70"/>
      <c r="DZ1407" s="70"/>
      <c r="EA1407" s="70"/>
    </row>
    <row r="1408" spans="18:131" x14ac:dyDescent="0.25">
      <c r="R1408" s="70"/>
      <c r="S1408" s="70"/>
      <c r="T1408" s="99" t="s">
        <v>2952</v>
      </c>
      <c r="U1408" s="146" t="s">
        <v>2953</v>
      </c>
      <c r="V1408" s="70"/>
      <c r="W1408" s="70"/>
      <c r="X1408" s="70"/>
      <c r="Y1408" s="70"/>
      <c r="AG1408" s="135"/>
      <c r="AH1408" s="70"/>
      <c r="AI1408" s="99"/>
      <c r="AJ1408" s="70"/>
      <c r="AK1408" s="70"/>
      <c r="AL1408" s="70"/>
      <c r="AM1408" s="70"/>
      <c r="AN1408" s="70"/>
      <c r="AO1408" s="70"/>
      <c r="AP1408" s="70"/>
      <c r="AQ1408" s="70"/>
      <c r="AR1408" s="70"/>
      <c r="AS1408" s="70"/>
      <c r="AT1408" s="70"/>
      <c r="AU1408" s="70"/>
      <c r="AV1408" s="70"/>
      <c r="AW1408" s="70"/>
      <c r="AX1408" s="70"/>
      <c r="AY1408" s="70"/>
      <c r="AZ1408" s="70"/>
      <c r="BA1408" s="70"/>
      <c r="BB1408" s="70"/>
      <c r="BC1408" s="70"/>
      <c r="BD1408" s="70"/>
      <c r="BE1408" s="70" t="str">
        <f t="shared" si="909"/>
        <v/>
      </c>
      <c r="BF1408" s="70">
        <v>596</v>
      </c>
      <c r="BG1408" s="70"/>
      <c r="BH1408" s="70"/>
      <c r="BI1408" s="70"/>
      <c r="BJ1408" s="70"/>
      <c r="BK1408" s="70"/>
      <c r="BL1408" s="70"/>
      <c r="BM1408" s="70"/>
      <c r="BN1408" s="70"/>
      <c r="BO1408" s="70"/>
      <c r="BP1408" s="70"/>
      <c r="BQ1408" s="70"/>
      <c r="BR1408" s="70"/>
      <c r="BS1408" s="70"/>
      <c r="BT1408" s="70"/>
      <c r="BU1408" s="70"/>
      <c r="CT1408" s="70"/>
      <c r="CU1408" s="70">
        <f t="shared" si="907"/>
        <v>0</v>
      </c>
      <c r="CV1408" s="70">
        <f t="shared" si="908"/>
        <v>0</v>
      </c>
      <c r="CW1408" s="70"/>
      <c r="CX1408" s="70"/>
      <c r="CY1408" s="70"/>
      <c r="CZ1408" s="70" t="e">
        <f t="shared" si="912"/>
        <v>#VALUE!</v>
      </c>
      <c r="DA1408" s="70" t="e">
        <f t="shared" si="913"/>
        <v>#VALUE!</v>
      </c>
      <c r="DB1408" s="70"/>
      <c r="DC1408" s="70"/>
      <c r="DD1408" s="70"/>
      <c r="DE1408" s="70"/>
      <c r="DF1408" s="70"/>
      <c r="DG1408" s="70"/>
      <c r="DH1408" s="70"/>
      <c r="DI1408" s="70"/>
      <c r="DJ1408" s="70"/>
      <c r="DK1408" s="70"/>
      <c r="DL1408" s="70"/>
      <c r="DM1408" s="70"/>
      <c r="DN1408" s="70"/>
      <c r="DO1408" s="70"/>
      <c r="DP1408" s="70"/>
      <c r="DQ1408" s="70"/>
      <c r="DR1408" s="70"/>
      <c r="DS1408" s="70"/>
      <c r="DT1408" s="70">
        <f t="shared" si="910"/>
        <v>0</v>
      </c>
      <c r="DU1408" s="70">
        <f t="shared" si="911"/>
        <v>0</v>
      </c>
      <c r="DV1408" s="70"/>
      <c r="DW1408" s="70"/>
      <c r="DX1408" s="70"/>
      <c r="DY1408" s="70"/>
      <c r="DZ1408" s="70"/>
      <c r="EA1408" s="70"/>
    </row>
    <row r="1409" spans="18:131" x14ac:dyDescent="0.25">
      <c r="R1409" s="70"/>
      <c r="S1409" s="70"/>
      <c r="T1409" s="99" t="s">
        <v>2954</v>
      </c>
      <c r="U1409" s="146" t="s">
        <v>2955</v>
      </c>
      <c r="V1409" s="70"/>
      <c r="W1409" s="70"/>
      <c r="X1409" s="70"/>
      <c r="Y1409" s="70"/>
      <c r="AG1409" s="135"/>
      <c r="AH1409" s="70"/>
      <c r="AI1409" s="99"/>
      <c r="AJ1409" s="70"/>
      <c r="AK1409" s="70"/>
      <c r="AL1409" s="70"/>
      <c r="AM1409" s="70"/>
      <c r="AN1409" s="70"/>
      <c r="AO1409" s="70"/>
      <c r="AP1409" s="70"/>
      <c r="AQ1409" s="70"/>
      <c r="AR1409" s="70"/>
      <c r="AS1409" s="70"/>
      <c r="AT1409" s="70"/>
      <c r="AU1409" s="70"/>
      <c r="AV1409" s="70"/>
      <c r="AW1409" s="70"/>
      <c r="AX1409" s="70"/>
      <c r="AY1409" s="70"/>
      <c r="AZ1409" s="70"/>
      <c r="BA1409" s="70"/>
      <c r="BB1409" s="70"/>
      <c r="BC1409" s="70"/>
      <c r="BD1409" s="70"/>
      <c r="BE1409" s="70" t="str">
        <f t="shared" si="909"/>
        <v/>
      </c>
      <c r="BF1409" s="70">
        <v>597</v>
      </c>
      <c r="BG1409" s="70"/>
      <c r="BH1409" s="70"/>
      <c r="BI1409" s="70"/>
      <c r="BJ1409" s="70"/>
      <c r="BK1409" s="70"/>
      <c r="BL1409" s="70"/>
      <c r="BM1409" s="70"/>
      <c r="BN1409" s="70"/>
      <c r="BO1409" s="70"/>
      <c r="BP1409" s="70"/>
      <c r="BQ1409" s="70"/>
      <c r="BR1409" s="70"/>
      <c r="BS1409" s="70"/>
      <c r="BT1409" s="70"/>
      <c r="BU1409" s="70"/>
      <c r="CT1409" s="70"/>
      <c r="CU1409" s="70">
        <f t="shared" si="907"/>
        <v>0</v>
      </c>
      <c r="CV1409" s="70">
        <f t="shared" si="908"/>
        <v>0</v>
      </c>
      <c r="CW1409" s="70"/>
      <c r="CX1409" s="70"/>
      <c r="CY1409" s="70"/>
      <c r="CZ1409" s="70" t="e">
        <f t="shared" si="912"/>
        <v>#VALUE!</v>
      </c>
      <c r="DA1409" s="70" t="e">
        <f t="shared" si="913"/>
        <v>#VALUE!</v>
      </c>
      <c r="DB1409" s="70"/>
      <c r="DC1409" s="70"/>
      <c r="DD1409" s="70"/>
      <c r="DE1409" s="70"/>
      <c r="DF1409" s="70"/>
      <c r="DG1409" s="70"/>
      <c r="DH1409" s="70"/>
      <c r="DI1409" s="70"/>
      <c r="DJ1409" s="70"/>
      <c r="DK1409" s="70"/>
      <c r="DL1409" s="70"/>
      <c r="DM1409" s="70"/>
      <c r="DN1409" s="70"/>
      <c r="DO1409" s="70"/>
      <c r="DP1409" s="70"/>
      <c r="DQ1409" s="70"/>
      <c r="DR1409" s="70"/>
      <c r="DS1409" s="70"/>
      <c r="DT1409" s="70">
        <f t="shared" si="910"/>
        <v>0</v>
      </c>
      <c r="DU1409" s="70">
        <f t="shared" si="911"/>
        <v>0</v>
      </c>
      <c r="DV1409" s="70"/>
      <c r="DW1409" s="70"/>
      <c r="DX1409" s="70"/>
      <c r="DY1409" s="70"/>
      <c r="DZ1409" s="70"/>
      <c r="EA1409" s="70"/>
    </row>
    <row r="1410" spans="18:131" x14ac:dyDescent="0.25">
      <c r="R1410" s="70"/>
      <c r="S1410" s="70"/>
      <c r="T1410" s="99" t="s">
        <v>2956</v>
      </c>
      <c r="U1410" s="146" t="s">
        <v>2957</v>
      </c>
      <c r="V1410" s="70"/>
      <c r="W1410" s="70"/>
      <c r="X1410" s="70"/>
      <c r="Y1410" s="70"/>
      <c r="AG1410" s="135"/>
      <c r="AH1410" s="70"/>
      <c r="AI1410" s="99"/>
      <c r="AJ1410" s="70"/>
      <c r="AK1410" s="70"/>
      <c r="AL1410" s="70"/>
      <c r="AM1410" s="70"/>
      <c r="AN1410" s="70"/>
      <c r="AO1410" s="70"/>
      <c r="AP1410" s="70"/>
      <c r="AQ1410" s="70"/>
      <c r="AR1410" s="70"/>
      <c r="AS1410" s="70"/>
      <c r="AT1410" s="70"/>
      <c r="AU1410" s="70"/>
      <c r="AV1410" s="70"/>
      <c r="AW1410" s="70"/>
      <c r="AX1410" s="70"/>
      <c r="AY1410" s="70"/>
      <c r="AZ1410" s="70"/>
      <c r="BA1410" s="70"/>
      <c r="BB1410" s="70"/>
      <c r="BC1410" s="70"/>
      <c r="BD1410" s="70"/>
      <c r="BE1410" s="70" t="str">
        <f t="shared" si="909"/>
        <v/>
      </c>
      <c r="BF1410" s="70">
        <v>598</v>
      </c>
      <c r="BG1410" s="70"/>
      <c r="BH1410" s="70"/>
      <c r="BI1410" s="70"/>
      <c r="BJ1410" s="70"/>
      <c r="BK1410" s="70"/>
      <c r="BL1410" s="70"/>
      <c r="BM1410" s="70"/>
      <c r="BN1410" s="70"/>
      <c r="BO1410" s="70"/>
      <c r="BP1410" s="70"/>
      <c r="BQ1410" s="70"/>
      <c r="BR1410" s="70"/>
      <c r="BS1410" s="70"/>
      <c r="BT1410" s="70"/>
      <c r="BU1410" s="70"/>
      <c r="CT1410" s="70"/>
      <c r="CU1410" s="70">
        <f t="shared" si="907"/>
        <v>0</v>
      </c>
      <c r="CV1410" s="70">
        <f t="shared" si="908"/>
        <v>0</v>
      </c>
      <c r="CW1410" s="70"/>
      <c r="CX1410" s="70"/>
      <c r="CY1410" s="70"/>
      <c r="CZ1410" s="70" t="e">
        <f t="shared" si="912"/>
        <v>#VALUE!</v>
      </c>
      <c r="DA1410" s="70" t="e">
        <f t="shared" si="913"/>
        <v>#VALUE!</v>
      </c>
      <c r="DB1410" s="70"/>
      <c r="DC1410" s="70"/>
      <c r="DD1410" s="70"/>
      <c r="DE1410" s="70"/>
      <c r="DF1410" s="70"/>
      <c r="DG1410" s="70"/>
      <c r="DH1410" s="70"/>
      <c r="DI1410" s="70"/>
      <c r="DJ1410" s="70"/>
      <c r="DK1410" s="70"/>
      <c r="DL1410" s="70"/>
      <c r="DM1410" s="70"/>
      <c r="DN1410" s="70"/>
      <c r="DO1410" s="70"/>
      <c r="DP1410" s="70"/>
      <c r="DQ1410" s="70"/>
      <c r="DR1410" s="70"/>
      <c r="DS1410" s="70"/>
      <c r="DT1410" s="70">
        <f t="shared" si="910"/>
        <v>0</v>
      </c>
      <c r="DU1410" s="70">
        <f t="shared" si="911"/>
        <v>0</v>
      </c>
      <c r="DV1410" s="70"/>
      <c r="DW1410" s="70"/>
      <c r="DX1410" s="70"/>
      <c r="DY1410" s="70"/>
      <c r="DZ1410" s="70"/>
      <c r="EA1410" s="70"/>
    </row>
    <row r="1411" spans="18:131" x14ac:dyDescent="0.25">
      <c r="R1411" s="70"/>
      <c r="S1411" s="70"/>
      <c r="T1411" s="99" t="s">
        <v>2958</v>
      </c>
      <c r="U1411" s="146" t="s">
        <v>2959</v>
      </c>
      <c r="V1411" s="70"/>
      <c r="W1411" s="70"/>
      <c r="X1411" s="70"/>
      <c r="Y1411" s="70"/>
      <c r="AG1411" s="135"/>
      <c r="AH1411" s="70"/>
      <c r="AI1411" s="99"/>
      <c r="AJ1411" s="70"/>
      <c r="AK1411" s="70"/>
      <c r="AL1411" s="70"/>
      <c r="AM1411" s="70"/>
      <c r="AN1411" s="70"/>
      <c r="AO1411" s="70"/>
      <c r="AP1411" s="70"/>
      <c r="AQ1411" s="70"/>
      <c r="AR1411" s="70"/>
      <c r="AS1411" s="70"/>
      <c r="AT1411" s="70"/>
      <c r="AU1411" s="70"/>
      <c r="AV1411" s="70"/>
      <c r="AW1411" s="70"/>
      <c r="AX1411" s="70"/>
      <c r="AY1411" s="70"/>
      <c r="AZ1411" s="70"/>
      <c r="BA1411" s="70"/>
      <c r="BB1411" s="70"/>
      <c r="BC1411" s="70"/>
      <c r="BD1411" s="70"/>
      <c r="BE1411" s="70" t="str">
        <f t="shared" si="909"/>
        <v/>
      </c>
      <c r="BF1411" s="70">
        <v>599</v>
      </c>
      <c r="BG1411" s="70"/>
      <c r="BH1411" s="70"/>
      <c r="BI1411" s="70"/>
      <c r="BJ1411" s="70"/>
      <c r="BK1411" s="70"/>
      <c r="BL1411" s="70"/>
      <c r="BM1411" s="70"/>
      <c r="BN1411" s="70"/>
      <c r="BO1411" s="70"/>
      <c r="BP1411" s="70"/>
      <c r="BQ1411" s="70"/>
      <c r="BR1411" s="70"/>
      <c r="BS1411" s="70"/>
      <c r="BT1411" s="70"/>
      <c r="BU1411" s="70"/>
      <c r="CT1411" s="70"/>
      <c r="CU1411" s="70">
        <f t="shared" si="907"/>
        <v>0</v>
      </c>
      <c r="CV1411" s="70">
        <f t="shared" si="908"/>
        <v>0</v>
      </c>
      <c r="CW1411" s="70"/>
      <c r="CX1411" s="70"/>
      <c r="CY1411" s="70"/>
      <c r="CZ1411" s="70" t="e">
        <f t="shared" si="912"/>
        <v>#VALUE!</v>
      </c>
      <c r="DA1411" s="70" t="e">
        <f t="shared" si="913"/>
        <v>#VALUE!</v>
      </c>
      <c r="DB1411" s="70"/>
      <c r="DC1411" s="70"/>
      <c r="DD1411" s="70"/>
      <c r="DE1411" s="70"/>
      <c r="DF1411" s="70"/>
      <c r="DG1411" s="70"/>
      <c r="DH1411" s="70"/>
      <c r="DI1411" s="70"/>
      <c r="DJ1411" s="70"/>
      <c r="DK1411" s="70"/>
      <c r="DL1411" s="70"/>
      <c r="DM1411" s="70"/>
      <c r="DN1411" s="70"/>
      <c r="DO1411" s="70"/>
      <c r="DP1411" s="70"/>
      <c r="DQ1411" s="70"/>
      <c r="DR1411" s="70"/>
      <c r="DS1411" s="70"/>
      <c r="DT1411" s="70">
        <f t="shared" si="910"/>
        <v>0</v>
      </c>
      <c r="DU1411" s="70">
        <f t="shared" si="911"/>
        <v>0</v>
      </c>
      <c r="DV1411" s="70"/>
      <c r="DW1411" s="70"/>
      <c r="DX1411" s="70"/>
      <c r="DY1411" s="70"/>
      <c r="DZ1411" s="70"/>
      <c r="EA1411" s="70"/>
    </row>
    <row r="1412" spans="18:131" x14ac:dyDescent="0.25">
      <c r="R1412" s="70"/>
      <c r="S1412" s="70"/>
      <c r="T1412" s="99" t="s">
        <v>2960</v>
      </c>
      <c r="U1412" s="146" t="s">
        <v>2961</v>
      </c>
      <c r="V1412" s="70"/>
      <c r="W1412" s="70"/>
      <c r="X1412" s="70"/>
      <c r="Y1412" s="70"/>
      <c r="AG1412" s="135"/>
      <c r="AH1412" s="70"/>
      <c r="AI1412" s="99"/>
      <c r="AJ1412" s="70"/>
      <c r="AK1412" s="70"/>
      <c r="AL1412" s="70"/>
      <c r="AM1412" s="70"/>
      <c r="AN1412" s="70"/>
      <c r="AO1412" s="70"/>
      <c r="AP1412" s="70"/>
      <c r="AQ1412" s="70"/>
      <c r="AR1412" s="70"/>
      <c r="AS1412" s="70"/>
      <c r="AT1412" s="70"/>
      <c r="AU1412" s="70"/>
      <c r="AV1412" s="70"/>
      <c r="AW1412" s="70"/>
      <c r="AX1412" s="70"/>
      <c r="AY1412" s="70"/>
      <c r="AZ1412" s="70"/>
      <c r="BA1412" s="70"/>
      <c r="BB1412" s="70"/>
      <c r="BC1412" s="70"/>
      <c r="BD1412" s="70"/>
      <c r="BE1412" s="70" t="str">
        <f t="shared" si="909"/>
        <v/>
      </c>
      <c r="BF1412" s="70">
        <v>600</v>
      </c>
      <c r="BG1412" s="70"/>
      <c r="BH1412" s="70"/>
      <c r="BI1412" s="70"/>
      <c r="BJ1412" s="70"/>
      <c r="BK1412" s="70"/>
      <c r="BL1412" s="70"/>
      <c r="BM1412" s="70"/>
      <c r="BN1412" s="70"/>
      <c r="BO1412" s="70"/>
      <c r="BP1412" s="70"/>
      <c r="BQ1412" s="70"/>
      <c r="BR1412" s="70"/>
      <c r="BS1412" s="70"/>
      <c r="BT1412" s="70"/>
      <c r="BU1412" s="70"/>
      <c r="CT1412" s="70"/>
      <c r="CU1412" s="70">
        <f t="shared" si="907"/>
        <v>0</v>
      </c>
      <c r="CV1412" s="70">
        <f t="shared" si="908"/>
        <v>0</v>
      </c>
      <c r="CW1412" s="70"/>
      <c r="CX1412" s="70"/>
      <c r="CY1412" s="70"/>
      <c r="CZ1412" s="70" t="e">
        <f t="shared" si="912"/>
        <v>#VALUE!</v>
      </c>
      <c r="DA1412" s="70" t="e">
        <f t="shared" si="913"/>
        <v>#VALUE!</v>
      </c>
      <c r="DB1412" s="70"/>
      <c r="DC1412" s="70"/>
      <c r="DD1412" s="70"/>
      <c r="DE1412" s="70"/>
      <c r="DF1412" s="70"/>
      <c r="DG1412" s="70"/>
      <c r="DH1412" s="70"/>
      <c r="DI1412" s="70"/>
      <c r="DJ1412" s="70"/>
      <c r="DK1412" s="70"/>
      <c r="DL1412" s="70"/>
      <c r="DM1412" s="70"/>
      <c r="DN1412" s="70"/>
      <c r="DO1412" s="70"/>
      <c r="DP1412" s="70"/>
      <c r="DQ1412" s="70"/>
      <c r="DR1412" s="70"/>
      <c r="DS1412" s="70"/>
      <c r="DT1412" s="70">
        <f t="shared" si="910"/>
        <v>0</v>
      </c>
      <c r="DU1412" s="70">
        <f t="shared" si="911"/>
        <v>0</v>
      </c>
      <c r="DV1412" s="70"/>
      <c r="DW1412" s="70"/>
      <c r="DX1412" s="70"/>
      <c r="DY1412" s="70"/>
      <c r="DZ1412" s="70"/>
      <c r="EA1412" s="70"/>
    </row>
    <row r="1413" spans="18:131" x14ac:dyDescent="0.25">
      <c r="R1413" s="70"/>
      <c r="S1413" s="70"/>
      <c r="T1413" s="99" t="s">
        <v>2962</v>
      </c>
      <c r="U1413" s="146" t="s">
        <v>2963</v>
      </c>
      <c r="V1413" s="70"/>
      <c r="W1413" s="70"/>
      <c r="X1413" s="70"/>
      <c r="Y1413" s="70"/>
      <c r="AG1413" s="135"/>
      <c r="AH1413" s="70"/>
      <c r="AI1413" s="99"/>
      <c r="AJ1413" s="70"/>
      <c r="AK1413" s="70"/>
      <c r="AL1413" s="70"/>
      <c r="AM1413" s="70"/>
      <c r="AN1413" s="70"/>
      <c r="AO1413" s="70"/>
      <c r="AP1413" s="70"/>
      <c r="AQ1413" s="70"/>
      <c r="AR1413" s="70"/>
      <c r="AS1413" s="70"/>
      <c r="AT1413" s="70"/>
      <c r="AU1413" s="70"/>
      <c r="AV1413" s="70"/>
      <c r="AW1413" s="70"/>
      <c r="AX1413" s="70"/>
      <c r="AY1413" s="70"/>
      <c r="AZ1413" s="70"/>
      <c r="BA1413" s="70"/>
      <c r="BB1413" s="70"/>
      <c r="BC1413" s="70"/>
      <c r="BD1413" s="70"/>
      <c r="BE1413" s="70" t="str">
        <f t="shared" si="909"/>
        <v/>
      </c>
      <c r="BF1413" s="70">
        <v>601</v>
      </c>
      <c r="BG1413" s="70"/>
      <c r="BH1413" s="70"/>
      <c r="BI1413" s="70"/>
      <c r="BJ1413" s="70"/>
      <c r="BK1413" s="70"/>
      <c r="BL1413" s="70"/>
      <c r="BM1413" s="70"/>
      <c r="BN1413" s="70"/>
      <c r="BO1413" s="70"/>
      <c r="BP1413" s="70"/>
      <c r="BQ1413" s="70"/>
      <c r="BR1413" s="70"/>
      <c r="BS1413" s="70"/>
      <c r="BT1413" s="70"/>
      <c r="BU1413" s="70"/>
      <c r="CT1413" s="70"/>
      <c r="CU1413" s="70">
        <f t="shared" si="907"/>
        <v>0</v>
      </c>
      <c r="CV1413" s="70">
        <f t="shared" si="908"/>
        <v>0</v>
      </c>
      <c r="CW1413" s="70"/>
      <c r="CX1413" s="70"/>
      <c r="CY1413" s="70"/>
      <c r="CZ1413" s="70" t="e">
        <f t="shared" si="912"/>
        <v>#VALUE!</v>
      </c>
      <c r="DA1413" s="70" t="e">
        <f t="shared" si="913"/>
        <v>#VALUE!</v>
      </c>
      <c r="DB1413" s="70"/>
      <c r="DC1413" s="70"/>
      <c r="DD1413" s="70"/>
      <c r="DE1413" s="70"/>
      <c r="DF1413" s="70"/>
      <c r="DG1413" s="70"/>
      <c r="DH1413" s="70"/>
      <c r="DI1413" s="70"/>
      <c r="DJ1413" s="70"/>
      <c r="DK1413" s="70"/>
      <c r="DL1413" s="70"/>
      <c r="DM1413" s="70"/>
      <c r="DN1413" s="70"/>
      <c r="DO1413" s="70"/>
      <c r="DP1413" s="70"/>
      <c r="DQ1413" s="70"/>
      <c r="DR1413" s="70"/>
      <c r="DS1413" s="70"/>
      <c r="DT1413" s="70">
        <f t="shared" si="910"/>
        <v>0</v>
      </c>
      <c r="DU1413" s="70">
        <f t="shared" si="911"/>
        <v>0</v>
      </c>
      <c r="DV1413" s="70"/>
      <c r="DW1413" s="70"/>
      <c r="DX1413" s="70"/>
      <c r="DY1413" s="70"/>
      <c r="DZ1413" s="70"/>
      <c r="EA1413" s="70"/>
    </row>
    <row r="1414" spans="18:131" x14ac:dyDescent="0.25">
      <c r="R1414" s="70"/>
      <c r="S1414" s="70"/>
      <c r="T1414" s="99" t="s">
        <v>2964</v>
      </c>
      <c r="U1414" s="146" t="s">
        <v>2965</v>
      </c>
      <c r="V1414" s="70"/>
      <c r="W1414" s="70"/>
      <c r="X1414" s="70"/>
      <c r="Y1414" s="70"/>
      <c r="AG1414" s="135"/>
      <c r="AH1414" s="70"/>
      <c r="AI1414" s="99"/>
      <c r="AJ1414" s="70"/>
      <c r="AK1414" s="70"/>
      <c r="AL1414" s="70"/>
      <c r="AM1414" s="70"/>
      <c r="AN1414" s="70"/>
      <c r="AO1414" s="70"/>
      <c r="AP1414" s="70"/>
      <c r="AQ1414" s="70"/>
      <c r="AR1414" s="70"/>
      <c r="AS1414" s="70"/>
      <c r="AT1414" s="70"/>
      <c r="AU1414" s="70"/>
      <c r="AV1414" s="70"/>
      <c r="AW1414" s="70"/>
      <c r="AX1414" s="70"/>
      <c r="AY1414" s="70"/>
      <c r="AZ1414" s="70"/>
      <c r="BA1414" s="70"/>
      <c r="BB1414" s="70"/>
      <c r="BC1414" s="70"/>
      <c r="BD1414" s="70"/>
      <c r="BE1414" s="70" t="str">
        <f t="shared" si="909"/>
        <v/>
      </c>
      <c r="BF1414" s="70">
        <v>602</v>
      </c>
      <c r="BG1414" s="70"/>
      <c r="BH1414" s="70"/>
      <c r="BI1414" s="70"/>
      <c r="BJ1414" s="70"/>
      <c r="BK1414" s="70"/>
      <c r="BL1414" s="70"/>
      <c r="BM1414" s="70"/>
      <c r="BN1414" s="70"/>
      <c r="BO1414" s="70"/>
      <c r="BP1414" s="70"/>
      <c r="BQ1414" s="70"/>
      <c r="BR1414" s="70"/>
      <c r="BS1414" s="70"/>
      <c r="BT1414" s="70"/>
      <c r="BU1414" s="70"/>
      <c r="CT1414" s="70"/>
      <c r="CU1414" s="70">
        <f t="shared" si="907"/>
        <v>0</v>
      </c>
      <c r="CV1414" s="70">
        <f t="shared" si="908"/>
        <v>0</v>
      </c>
      <c r="CW1414" s="70"/>
      <c r="CX1414" s="70"/>
      <c r="CY1414" s="70"/>
      <c r="CZ1414" s="70" t="e">
        <f t="shared" si="912"/>
        <v>#VALUE!</v>
      </c>
      <c r="DA1414" s="70" t="e">
        <f t="shared" si="913"/>
        <v>#VALUE!</v>
      </c>
      <c r="DB1414" s="70"/>
      <c r="DC1414" s="70"/>
      <c r="DD1414" s="70"/>
      <c r="DE1414" s="70"/>
      <c r="DF1414" s="70"/>
      <c r="DG1414" s="70"/>
      <c r="DH1414" s="70"/>
      <c r="DI1414" s="70"/>
      <c r="DJ1414" s="70"/>
      <c r="DK1414" s="70"/>
      <c r="DL1414" s="70"/>
      <c r="DM1414" s="70"/>
      <c r="DN1414" s="70"/>
      <c r="DO1414" s="70"/>
      <c r="DP1414" s="70"/>
      <c r="DQ1414" s="70"/>
      <c r="DR1414" s="70"/>
      <c r="DS1414" s="70"/>
      <c r="DT1414" s="70">
        <f t="shared" si="910"/>
        <v>0</v>
      </c>
      <c r="DU1414" s="70">
        <f t="shared" si="911"/>
        <v>0</v>
      </c>
      <c r="DV1414" s="70"/>
      <c r="DW1414" s="70"/>
      <c r="DX1414" s="70"/>
      <c r="DY1414" s="70"/>
      <c r="DZ1414" s="70"/>
      <c r="EA1414" s="70"/>
    </row>
    <row r="1415" spans="18:131" x14ac:dyDescent="0.25">
      <c r="R1415" s="70"/>
      <c r="S1415" s="70"/>
      <c r="T1415" s="99" t="s">
        <v>2966</v>
      </c>
      <c r="U1415" s="146" t="s">
        <v>2967</v>
      </c>
      <c r="V1415" s="70"/>
      <c r="W1415" s="70"/>
      <c r="X1415" s="70"/>
      <c r="Y1415" s="70"/>
      <c r="AG1415" s="135"/>
      <c r="AH1415" s="70"/>
      <c r="AI1415" s="99"/>
      <c r="AJ1415" s="70"/>
      <c r="AK1415" s="70"/>
      <c r="AL1415" s="70"/>
      <c r="AM1415" s="70"/>
      <c r="AN1415" s="70"/>
      <c r="AO1415" s="70"/>
      <c r="AP1415" s="70"/>
      <c r="AQ1415" s="70"/>
      <c r="AR1415" s="70"/>
      <c r="AS1415" s="70"/>
      <c r="AT1415" s="70"/>
      <c r="AU1415" s="70"/>
      <c r="AV1415" s="70"/>
      <c r="AW1415" s="70"/>
      <c r="AX1415" s="70"/>
      <c r="AY1415" s="70"/>
      <c r="AZ1415" s="70"/>
      <c r="BA1415" s="70"/>
      <c r="BB1415" s="70"/>
      <c r="BC1415" s="70"/>
      <c r="BD1415" s="70"/>
      <c r="BE1415" s="70" t="str">
        <f t="shared" si="909"/>
        <v/>
      </c>
      <c r="BF1415" s="70">
        <v>603</v>
      </c>
      <c r="BG1415" s="70"/>
      <c r="BH1415" s="70"/>
      <c r="BI1415" s="70"/>
      <c r="BJ1415" s="70"/>
      <c r="BK1415" s="70"/>
      <c r="BL1415" s="70"/>
      <c r="BM1415" s="70"/>
      <c r="BN1415" s="70"/>
      <c r="BO1415" s="70"/>
      <c r="BP1415" s="70"/>
      <c r="BQ1415" s="70"/>
      <c r="BR1415" s="70"/>
      <c r="BS1415" s="70"/>
      <c r="BT1415" s="70"/>
      <c r="BU1415" s="70"/>
      <c r="CT1415" s="70"/>
      <c r="CU1415" s="70">
        <f t="shared" si="907"/>
        <v>0</v>
      </c>
      <c r="CV1415" s="70">
        <f t="shared" si="908"/>
        <v>0</v>
      </c>
      <c r="CW1415" s="70"/>
      <c r="CX1415" s="70"/>
      <c r="CY1415" s="70"/>
      <c r="CZ1415" s="70" t="e">
        <f t="shared" si="912"/>
        <v>#VALUE!</v>
      </c>
      <c r="DA1415" s="70" t="e">
        <f t="shared" si="913"/>
        <v>#VALUE!</v>
      </c>
      <c r="DB1415" s="70"/>
      <c r="DC1415" s="70"/>
      <c r="DD1415" s="70"/>
      <c r="DE1415" s="70"/>
      <c r="DF1415" s="70"/>
      <c r="DG1415" s="70"/>
      <c r="DH1415" s="70"/>
      <c r="DI1415" s="70"/>
      <c r="DJ1415" s="70"/>
      <c r="DK1415" s="70"/>
      <c r="DL1415" s="70"/>
      <c r="DM1415" s="70"/>
      <c r="DN1415" s="70"/>
      <c r="DO1415" s="70"/>
      <c r="DP1415" s="70"/>
      <c r="DQ1415" s="70"/>
      <c r="DR1415" s="70"/>
      <c r="DS1415" s="70"/>
      <c r="DT1415" s="70">
        <f t="shared" si="910"/>
        <v>0</v>
      </c>
      <c r="DU1415" s="70">
        <f t="shared" si="911"/>
        <v>0</v>
      </c>
      <c r="DV1415" s="70"/>
      <c r="DW1415" s="70"/>
      <c r="DX1415" s="70"/>
      <c r="DY1415" s="70"/>
      <c r="DZ1415" s="70"/>
      <c r="EA1415" s="70"/>
    </row>
    <row r="1416" spans="18:131" x14ac:dyDescent="0.25">
      <c r="R1416" s="70"/>
      <c r="S1416" s="70"/>
      <c r="T1416" s="99" t="s">
        <v>2968</v>
      </c>
      <c r="U1416" s="146" t="s">
        <v>2969</v>
      </c>
      <c r="V1416" s="70"/>
      <c r="W1416" s="70"/>
      <c r="X1416" s="70"/>
      <c r="Y1416" s="70"/>
      <c r="AG1416" s="135"/>
      <c r="AH1416" s="70"/>
      <c r="AI1416" s="99"/>
      <c r="AJ1416" s="70"/>
      <c r="AK1416" s="70"/>
      <c r="AL1416" s="70"/>
      <c r="AM1416" s="70"/>
      <c r="AN1416" s="70"/>
      <c r="AO1416" s="70"/>
      <c r="AP1416" s="70"/>
      <c r="AQ1416" s="70"/>
      <c r="AR1416" s="70"/>
      <c r="AS1416" s="70"/>
      <c r="AT1416" s="70"/>
      <c r="AU1416" s="70"/>
      <c r="AV1416" s="70"/>
      <c r="AW1416" s="70"/>
      <c r="AX1416" s="70"/>
      <c r="AY1416" s="70"/>
      <c r="AZ1416" s="70"/>
      <c r="BA1416" s="70"/>
      <c r="BB1416" s="70"/>
      <c r="BC1416" s="70"/>
      <c r="BD1416" s="70"/>
      <c r="BE1416" s="70" t="str">
        <f t="shared" si="909"/>
        <v/>
      </c>
      <c r="BF1416" s="70">
        <v>604</v>
      </c>
      <c r="BG1416" s="70"/>
      <c r="BH1416" s="70"/>
      <c r="BI1416" s="70"/>
      <c r="BJ1416" s="70"/>
      <c r="BK1416" s="70"/>
      <c r="BL1416" s="70"/>
      <c r="BM1416" s="70"/>
      <c r="BN1416" s="70"/>
      <c r="BO1416" s="70"/>
      <c r="BP1416" s="70"/>
      <c r="BQ1416" s="70"/>
      <c r="BR1416" s="70"/>
      <c r="BS1416" s="70"/>
      <c r="BT1416" s="70"/>
      <c r="BU1416" s="70"/>
      <c r="CT1416" s="70"/>
      <c r="CU1416" s="70">
        <f t="shared" si="907"/>
        <v>0</v>
      </c>
      <c r="CV1416" s="70">
        <f t="shared" si="908"/>
        <v>0</v>
      </c>
      <c r="CW1416" s="70"/>
      <c r="CX1416" s="70"/>
      <c r="CY1416" s="70"/>
      <c r="CZ1416" s="70" t="e">
        <f t="shared" si="912"/>
        <v>#VALUE!</v>
      </c>
      <c r="DA1416" s="70" t="e">
        <f t="shared" si="913"/>
        <v>#VALUE!</v>
      </c>
      <c r="DB1416" s="70"/>
      <c r="DC1416" s="70"/>
      <c r="DD1416" s="70"/>
      <c r="DE1416" s="70"/>
      <c r="DF1416" s="70"/>
      <c r="DG1416" s="70"/>
      <c r="DH1416" s="70"/>
      <c r="DI1416" s="70"/>
      <c r="DJ1416" s="70"/>
      <c r="DK1416" s="70"/>
      <c r="DL1416" s="70"/>
      <c r="DM1416" s="70"/>
      <c r="DN1416" s="70"/>
      <c r="DO1416" s="70"/>
      <c r="DP1416" s="70"/>
      <c r="DQ1416" s="70"/>
      <c r="DR1416" s="70"/>
      <c r="DS1416" s="70"/>
      <c r="DT1416" s="70">
        <f t="shared" si="910"/>
        <v>0</v>
      </c>
      <c r="DU1416" s="70">
        <f t="shared" si="911"/>
        <v>0</v>
      </c>
      <c r="DV1416" s="70"/>
      <c r="DW1416" s="70"/>
      <c r="DX1416" s="70"/>
      <c r="DY1416" s="70"/>
      <c r="DZ1416" s="70"/>
      <c r="EA1416" s="70"/>
    </row>
    <row r="1417" spans="18:131" x14ac:dyDescent="0.25">
      <c r="R1417" s="70"/>
      <c r="S1417" s="70"/>
      <c r="T1417" s="99" t="s">
        <v>2970</v>
      </c>
      <c r="U1417" s="146" t="s">
        <v>2971</v>
      </c>
      <c r="V1417" s="70"/>
      <c r="W1417" s="70"/>
      <c r="X1417" s="70"/>
      <c r="Y1417" s="70"/>
      <c r="AG1417" s="135"/>
      <c r="AH1417" s="70"/>
      <c r="AI1417" s="99"/>
      <c r="AJ1417" s="70"/>
      <c r="AK1417" s="70"/>
      <c r="AL1417" s="70"/>
      <c r="AM1417" s="70"/>
      <c r="AN1417" s="70"/>
      <c r="AO1417" s="70"/>
      <c r="AP1417" s="70"/>
      <c r="AQ1417" s="70"/>
      <c r="AR1417" s="70"/>
      <c r="AS1417" s="70"/>
      <c r="AT1417" s="70"/>
      <c r="AU1417" s="70"/>
      <c r="AV1417" s="70"/>
      <c r="AW1417" s="70"/>
      <c r="AX1417" s="70"/>
      <c r="AY1417" s="70"/>
      <c r="AZ1417" s="70"/>
      <c r="BA1417" s="70"/>
      <c r="BB1417" s="70"/>
      <c r="BC1417" s="70"/>
      <c r="BD1417" s="70"/>
      <c r="BE1417" s="70" t="str">
        <f t="shared" si="909"/>
        <v/>
      </c>
      <c r="BF1417" s="70">
        <v>605</v>
      </c>
      <c r="BG1417" s="70"/>
      <c r="BH1417" s="70"/>
      <c r="BI1417" s="70"/>
      <c r="BJ1417" s="70"/>
      <c r="BK1417" s="70"/>
      <c r="BL1417" s="70"/>
      <c r="BM1417" s="70"/>
      <c r="BN1417" s="70"/>
      <c r="BO1417" s="70"/>
      <c r="BP1417" s="70"/>
      <c r="BQ1417" s="70"/>
      <c r="BR1417" s="70"/>
      <c r="BS1417" s="70"/>
      <c r="BT1417" s="70"/>
      <c r="BU1417" s="70"/>
      <c r="CT1417" s="70"/>
      <c r="CU1417" s="70">
        <f t="shared" si="907"/>
        <v>0</v>
      </c>
      <c r="CV1417" s="70">
        <f t="shared" si="908"/>
        <v>0</v>
      </c>
      <c r="CW1417" s="70"/>
      <c r="CX1417" s="70"/>
      <c r="CY1417" s="70"/>
      <c r="CZ1417" s="70" t="e">
        <f t="shared" si="912"/>
        <v>#VALUE!</v>
      </c>
      <c r="DA1417" s="70" t="e">
        <f t="shared" si="913"/>
        <v>#VALUE!</v>
      </c>
      <c r="DB1417" s="70"/>
      <c r="DC1417" s="70"/>
      <c r="DD1417" s="70"/>
      <c r="DE1417" s="70"/>
      <c r="DF1417" s="70"/>
      <c r="DG1417" s="70"/>
      <c r="DH1417" s="70"/>
      <c r="DI1417" s="70"/>
      <c r="DJ1417" s="70"/>
      <c r="DK1417" s="70"/>
      <c r="DL1417" s="70"/>
      <c r="DM1417" s="70"/>
      <c r="DN1417" s="70"/>
      <c r="DO1417" s="70"/>
      <c r="DP1417" s="70"/>
      <c r="DQ1417" s="70"/>
      <c r="DR1417" s="70"/>
      <c r="DS1417" s="70"/>
      <c r="DT1417" s="70">
        <f t="shared" si="910"/>
        <v>0</v>
      </c>
      <c r="DU1417" s="70">
        <f t="shared" si="911"/>
        <v>0</v>
      </c>
      <c r="DV1417" s="70"/>
      <c r="DW1417" s="70"/>
      <c r="DX1417" s="70"/>
      <c r="DY1417" s="70"/>
      <c r="DZ1417" s="70"/>
      <c r="EA1417" s="70"/>
    </row>
    <row r="1418" spans="18:131" x14ac:dyDescent="0.25">
      <c r="R1418" s="70"/>
      <c r="S1418" s="70"/>
      <c r="T1418" s="99" t="s">
        <v>2972</v>
      </c>
      <c r="U1418" s="146" t="s">
        <v>2973</v>
      </c>
      <c r="V1418" s="70"/>
      <c r="W1418" s="70"/>
      <c r="X1418" s="70"/>
      <c r="Y1418" s="70"/>
      <c r="AG1418" s="135"/>
      <c r="AH1418" s="70"/>
      <c r="AI1418" s="99"/>
      <c r="AJ1418" s="70"/>
      <c r="AK1418" s="70"/>
      <c r="AL1418" s="70"/>
      <c r="AM1418" s="70"/>
      <c r="AN1418" s="70"/>
      <c r="AO1418" s="70"/>
      <c r="AP1418" s="70"/>
      <c r="AQ1418" s="70"/>
      <c r="AR1418" s="70"/>
      <c r="AS1418" s="70"/>
      <c r="AT1418" s="70"/>
      <c r="AU1418" s="70"/>
      <c r="AV1418" s="70"/>
      <c r="AW1418" s="70"/>
      <c r="AX1418" s="70"/>
      <c r="AY1418" s="70"/>
      <c r="AZ1418" s="70"/>
      <c r="BA1418" s="70"/>
      <c r="BB1418" s="70"/>
      <c r="BC1418" s="70"/>
      <c r="BD1418" s="70"/>
      <c r="BE1418" s="70" t="str">
        <f t="shared" si="909"/>
        <v/>
      </c>
      <c r="BF1418" s="70">
        <v>606</v>
      </c>
      <c r="BG1418" s="70"/>
      <c r="BH1418" s="70"/>
      <c r="BI1418" s="70"/>
      <c r="BJ1418" s="70"/>
      <c r="BK1418" s="70"/>
      <c r="BL1418" s="70"/>
      <c r="BM1418" s="70"/>
      <c r="BN1418" s="70"/>
      <c r="BO1418" s="70"/>
      <c r="BP1418" s="70"/>
      <c r="BQ1418" s="70"/>
      <c r="BR1418" s="70"/>
      <c r="BS1418" s="70"/>
      <c r="BT1418" s="70"/>
      <c r="BU1418" s="70"/>
      <c r="CT1418" s="70"/>
      <c r="CU1418" s="70">
        <f t="shared" si="907"/>
        <v>0</v>
      </c>
      <c r="CV1418" s="70">
        <f t="shared" si="908"/>
        <v>0</v>
      </c>
      <c r="CW1418" s="70"/>
      <c r="CX1418" s="70"/>
      <c r="CY1418" s="70"/>
      <c r="CZ1418" s="70" t="e">
        <f t="shared" si="912"/>
        <v>#VALUE!</v>
      </c>
      <c r="DA1418" s="70" t="e">
        <f t="shared" si="913"/>
        <v>#VALUE!</v>
      </c>
      <c r="DB1418" s="70"/>
      <c r="DC1418" s="70"/>
      <c r="DD1418" s="70"/>
      <c r="DE1418" s="70"/>
      <c r="DF1418" s="70"/>
      <c r="DG1418" s="70"/>
      <c r="DH1418" s="70"/>
      <c r="DI1418" s="70"/>
      <c r="DJ1418" s="70"/>
      <c r="DK1418" s="70"/>
      <c r="DL1418" s="70"/>
      <c r="DM1418" s="70"/>
      <c r="DN1418" s="70"/>
      <c r="DO1418" s="70"/>
      <c r="DP1418" s="70"/>
      <c r="DQ1418" s="70"/>
      <c r="DR1418" s="70"/>
      <c r="DS1418" s="70"/>
      <c r="DT1418" s="70">
        <f t="shared" si="910"/>
        <v>0</v>
      </c>
      <c r="DU1418" s="70">
        <f t="shared" si="911"/>
        <v>0</v>
      </c>
      <c r="DV1418" s="70"/>
      <c r="DW1418" s="70"/>
      <c r="DX1418" s="70"/>
      <c r="DY1418" s="70"/>
      <c r="DZ1418" s="70"/>
      <c r="EA1418" s="70"/>
    </row>
    <row r="1419" spans="18:131" x14ac:dyDescent="0.25">
      <c r="R1419" s="70"/>
      <c r="S1419" s="70"/>
      <c r="T1419" s="99" t="s">
        <v>2974</v>
      </c>
      <c r="U1419" s="146" t="s">
        <v>2975</v>
      </c>
      <c r="V1419" s="70"/>
      <c r="W1419" s="70"/>
      <c r="X1419" s="70"/>
      <c r="Y1419" s="70"/>
      <c r="AG1419" s="135"/>
      <c r="AH1419" s="70"/>
      <c r="AI1419" s="99"/>
      <c r="AJ1419" s="70"/>
      <c r="AK1419" s="70"/>
      <c r="AL1419" s="70"/>
      <c r="AM1419" s="70"/>
      <c r="AN1419" s="70"/>
      <c r="AO1419" s="70"/>
      <c r="AP1419" s="70"/>
      <c r="AQ1419" s="70"/>
      <c r="AR1419" s="70"/>
      <c r="AS1419" s="70"/>
      <c r="AT1419" s="70"/>
      <c r="AU1419" s="70"/>
      <c r="AV1419" s="70"/>
      <c r="AW1419" s="70"/>
      <c r="AX1419" s="70"/>
      <c r="AY1419" s="70"/>
      <c r="AZ1419" s="70"/>
      <c r="BA1419" s="70"/>
      <c r="BB1419" s="70"/>
      <c r="BC1419" s="70"/>
      <c r="BD1419" s="70"/>
      <c r="BE1419" s="70" t="str">
        <f t="shared" si="909"/>
        <v/>
      </c>
      <c r="BF1419" s="70">
        <v>607</v>
      </c>
      <c r="BG1419" s="70"/>
      <c r="BH1419" s="70"/>
      <c r="BI1419" s="70"/>
      <c r="BJ1419" s="70"/>
      <c r="BK1419" s="70"/>
      <c r="BL1419" s="70"/>
      <c r="BM1419" s="70"/>
      <c r="BN1419" s="70"/>
      <c r="BO1419" s="70"/>
      <c r="BP1419" s="70"/>
      <c r="BQ1419" s="70"/>
      <c r="BR1419" s="70"/>
      <c r="BS1419" s="70"/>
      <c r="BT1419" s="70"/>
      <c r="BU1419" s="70"/>
      <c r="CT1419" s="70"/>
      <c r="CU1419" s="70">
        <f t="shared" si="907"/>
        <v>0</v>
      </c>
      <c r="CV1419" s="70">
        <f t="shared" si="908"/>
        <v>0</v>
      </c>
      <c r="CW1419" s="70"/>
      <c r="CX1419" s="70"/>
      <c r="CY1419" s="70"/>
      <c r="CZ1419" s="70" t="e">
        <f t="shared" si="912"/>
        <v>#VALUE!</v>
      </c>
      <c r="DA1419" s="70" t="e">
        <f t="shared" si="913"/>
        <v>#VALUE!</v>
      </c>
      <c r="DB1419" s="70"/>
      <c r="DC1419" s="70"/>
      <c r="DD1419" s="70"/>
      <c r="DE1419" s="70"/>
      <c r="DF1419" s="70"/>
      <c r="DG1419" s="70"/>
      <c r="DH1419" s="70"/>
      <c r="DI1419" s="70"/>
      <c r="DJ1419" s="70"/>
      <c r="DK1419" s="70"/>
      <c r="DL1419" s="70"/>
      <c r="DM1419" s="70"/>
      <c r="DN1419" s="70"/>
      <c r="DO1419" s="70"/>
      <c r="DP1419" s="70"/>
      <c r="DQ1419" s="70"/>
      <c r="DR1419" s="70"/>
      <c r="DS1419" s="70"/>
      <c r="DT1419" s="70">
        <f t="shared" si="910"/>
        <v>0</v>
      </c>
      <c r="DU1419" s="70">
        <f t="shared" si="911"/>
        <v>0</v>
      </c>
      <c r="DV1419" s="70"/>
      <c r="DW1419" s="70"/>
      <c r="DX1419" s="70"/>
      <c r="DY1419" s="70"/>
      <c r="DZ1419" s="70"/>
      <c r="EA1419" s="70"/>
    </row>
    <row r="1420" spans="18:131" x14ac:dyDescent="0.25">
      <c r="R1420" s="70"/>
      <c r="S1420" s="70"/>
      <c r="T1420" s="99" t="s">
        <v>2976</v>
      </c>
      <c r="U1420" s="146" t="s">
        <v>2977</v>
      </c>
      <c r="V1420" s="70"/>
      <c r="W1420" s="70"/>
      <c r="X1420" s="70"/>
      <c r="Y1420" s="70"/>
      <c r="AG1420" s="135"/>
      <c r="AH1420" s="70"/>
      <c r="AI1420" s="99"/>
      <c r="AJ1420" s="70"/>
      <c r="AK1420" s="70"/>
      <c r="AL1420" s="70"/>
      <c r="AM1420" s="70"/>
      <c r="AN1420" s="70"/>
      <c r="AO1420" s="70"/>
      <c r="AP1420" s="70"/>
      <c r="AQ1420" s="70"/>
      <c r="AR1420" s="70"/>
      <c r="AS1420" s="70"/>
      <c r="AT1420" s="70"/>
      <c r="AU1420" s="70"/>
      <c r="AV1420" s="70"/>
      <c r="AW1420" s="70"/>
      <c r="AX1420" s="70"/>
      <c r="AY1420" s="70"/>
      <c r="AZ1420" s="70"/>
      <c r="BA1420" s="70"/>
      <c r="BB1420" s="70"/>
      <c r="BC1420" s="70"/>
      <c r="BD1420" s="70"/>
      <c r="BE1420" s="70" t="str">
        <f t="shared" si="909"/>
        <v/>
      </c>
      <c r="BF1420" s="70">
        <v>608</v>
      </c>
      <c r="BG1420" s="70"/>
      <c r="BH1420" s="70"/>
      <c r="BI1420" s="70"/>
      <c r="BJ1420" s="70"/>
      <c r="BK1420" s="70"/>
      <c r="BL1420" s="70"/>
      <c r="BM1420" s="70"/>
      <c r="BN1420" s="70"/>
      <c r="BO1420" s="70"/>
      <c r="BP1420" s="70"/>
      <c r="BQ1420" s="70"/>
      <c r="BR1420" s="70"/>
      <c r="BS1420" s="70"/>
      <c r="BT1420" s="70"/>
      <c r="BU1420" s="70"/>
      <c r="CT1420" s="70"/>
      <c r="CU1420" s="70">
        <f t="shared" si="907"/>
        <v>0</v>
      </c>
      <c r="CV1420" s="70">
        <f t="shared" si="908"/>
        <v>0</v>
      </c>
      <c r="CW1420" s="70"/>
      <c r="CX1420" s="70"/>
      <c r="CY1420" s="70"/>
      <c r="CZ1420" s="70" t="e">
        <f t="shared" si="912"/>
        <v>#VALUE!</v>
      </c>
      <c r="DA1420" s="70" t="e">
        <f t="shared" si="913"/>
        <v>#VALUE!</v>
      </c>
      <c r="DB1420" s="70"/>
      <c r="DC1420" s="70"/>
      <c r="DD1420" s="70"/>
      <c r="DE1420" s="70"/>
      <c r="DF1420" s="70"/>
      <c r="DG1420" s="70"/>
      <c r="DH1420" s="70"/>
      <c r="DI1420" s="70"/>
      <c r="DJ1420" s="70"/>
      <c r="DK1420" s="70"/>
      <c r="DL1420" s="70"/>
      <c r="DM1420" s="70"/>
      <c r="DN1420" s="70"/>
      <c r="DO1420" s="70"/>
      <c r="DP1420" s="70"/>
      <c r="DQ1420" s="70"/>
      <c r="DR1420" s="70"/>
      <c r="DS1420" s="70"/>
      <c r="DT1420" s="70">
        <f t="shared" si="910"/>
        <v>0</v>
      </c>
      <c r="DU1420" s="70">
        <f t="shared" si="911"/>
        <v>0</v>
      </c>
      <c r="DV1420" s="70"/>
      <c r="DW1420" s="70"/>
      <c r="DX1420" s="70"/>
      <c r="DY1420" s="70"/>
      <c r="DZ1420" s="70"/>
      <c r="EA1420" s="70"/>
    </row>
    <row r="1421" spans="18:131" x14ac:dyDescent="0.25">
      <c r="R1421" s="70"/>
      <c r="S1421" s="70"/>
      <c r="T1421" s="99" t="s">
        <v>2978</v>
      </c>
      <c r="U1421" s="146" t="s">
        <v>2979</v>
      </c>
      <c r="V1421" s="70"/>
      <c r="W1421" s="70"/>
      <c r="X1421" s="70"/>
      <c r="Y1421" s="70"/>
      <c r="AG1421" s="135"/>
      <c r="AH1421" s="70"/>
      <c r="AI1421" s="99"/>
      <c r="AJ1421" s="70"/>
      <c r="AK1421" s="70"/>
      <c r="AL1421" s="70"/>
      <c r="AM1421" s="70"/>
      <c r="AN1421" s="70"/>
      <c r="AO1421" s="70"/>
      <c r="AP1421" s="70"/>
      <c r="AQ1421" s="70"/>
      <c r="AR1421" s="70"/>
      <c r="AS1421" s="70"/>
      <c r="AT1421" s="70"/>
      <c r="AU1421" s="70"/>
      <c r="AV1421" s="70"/>
      <c r="AW1421" s="70"/>
      <c r="AX1421" s="70"/>
      <c r="AY1421" s="70"/>
      <c r="AZ1421" s="70"/>
      <c r="BA1421" s="70"/>
      <c r="BB1421" s="70"/>
      <c r="BC1421" s="70"/>
      <c r="BD1421" s="70"/>
      <c r="BE1421" s="70" t="str">
        <f t="shared" si="909"/>
        <v/>
      </c>
      <c r="BF1421" s="70">
        <v>609</v>
      </c>
      <c r="BG1421" s="70"/>
      <c r="BH1421" s="70"/>
      <c r="BI1421" s="70"/>
      <c r="BJ1421" s="70"/>
      <c r="BK1421" s="70"/>
      <c r="BL1421" s="70"/>
      <c r="BM1421" s="70"/>
      <c r="BN1421" s="70"/>
      <c r="BO1421" s="70"/>
      <c r="BP1421" s="70"/>
      <c r="BQ1421" s="70"/>
      <c r="BR1421" s="70"/>
      <c r="BS1421" s="70"/>
      <c r="BT1421" s="70"/>
      <c r="BU1421" s="70"/>
      <c r="CT1421" s="70"/>
      <c r="CU1421" s="70">
        <f t="shared" ref="CU1421:CU1484" si="914">IF(E620="c",F620,0)</f>
        <v>0</v>
      </c>
      <c r="CV1421" s="70">
        <f t="shared" ref="CV1421:CV1484" si="915">IF(E620="a",F620,0)</f>
        <v>0</v>
      </c>
      <c r="CW1421" s="70"/>
      <c r="CX1421" s="70"/>
      <c r="CY1421" s="70"/>
      <c r="CZ1421" s="70" t="e">
        <f t="shared" si="912"/>
        <v>#VALUE!</v>
      </c>
      <c r="DA1421" s="70" t="e">
        <f t="shared" si="913"/>
        <v>#VALUE!</v>
      </c>
      <c r="DB1421" s="70"/>
      <c r="DC1421" s="70"/>
      <c r="DD1421" s="70"/>
      <c r="DE1421" s="70"/>
      <c r="DF1421" s="70"/>
      <c r="DG1421" s="70"/>
      <c r="DH1421" s="70"/>
      <c r="DI1421" s="70"/>
      <c r="DJ1421" s="70"/>
      <c r="DK1421" s="70"/>
      <c r="DL1421" s="70"/>
      <c r="DM1421" s="70"/>
      <c r="DN1421" s="70"/>
      <c r="DO1421" s="70"/>
      <c r="DP1421" s="70"/>
      <c r="DQ1421" s="70"/>
      <c r="DR1421" s="70"/>
      <c r="DS1421" s="70"/>
      <c r="DT1421" s="70">
        <f t="shared" si="910"/>
        <v>0</v>
      </c>
      <c r="DU1421" s="70">
        <f t="shared" si="911"/>
        <v>0</v>
      </c>
      <c r="DV1421" s="70"/>
      <c r="DW1421" s="70"/>
      <c r="DX1421" s="70"/>
      <c r="DY1421" s="70"/>
      <c r="DZ1421" s="70"/>
      <c r="EA1421" s="70"/>
    </row>
    <row r="1422" spans="18:131" x14ac:dyDescent="0.25">
      <c r="R1422" s="70"/>
      <c r="S1422" s="70"/>
      <c r="T1422" s="99" t="s">
        <v>2980</v>
      </c>
      <c r="U1422" s="146" t="s">
        <v>2981</v>
      </c>
      <c r="V1422" s="70"/>
      <c r="W1422" s="70"/>
      <c r="X1422" s="70"/>
      <c r="Y1422" s="70"/>
      <c r="AG1422" s="135"/>
      <c r="AH1422" s="70"/>
      <c r="AI1422" s="99"/>
      <c r="AJ1422" s="70"/>
      <c r="AK1422" s="70"/>
      <c r="AL1422" s="70"/>
      <c r="AM1422" s="70"/>
      <c r="AN1422" s="70"/>
      <c r="AO1422" s="70"/>
      <c r="AP1422" s="70"/>
      <c r="AQ1422" s="70"/>
      <c r="AR1422" s="70"/>
      <c r="AS1422" s="70"/>
      <c r="AT1422" s="70"/>
      <c r="AU1422" s="70"/>
      <c r="AV1422" s="70"/>
      <c r="AW1422" s="70"/>
      <c r="AX1422" s="70"/>
      <c r="AY1422" s="70"/>
      <c r="AZ1422" s="70"/>
      <c r="BA1422" s="70"/>
      <c r="BB1422" s="70"/>
      <c r="BC1422" s="70"/>
      <c r="BD1422" s="70"/>
      <c r="BE1422" s="70" t="str">
        <f t="shared" si="909"/>
        <v/>
      </c>
      <c r="BF1422" s="70">
        <v>610</v>
      </c>
      <c r="BG1422" s="70"/>
      <c r="BH1422" s="70"/>
      <c r="BI1422" s="70"/>
      <c r="BJ1422" s="70"/>
      <c r="BK1422" s="70"/>
      <c r="BL1422" s="70"/>
      <c r="BM1422" s="70"/>
      <c r="BN1422" s="70"/>
      <c r="BO1422" s="70"/>
      <c r="BP1422" s="70"/>
      <c r="BQ1422" s="70"/>
      <c r="BR1422" s="70"/>
      <c r="BS1422" s="70"/>
      <c r="BT1422" s="70"/>
      <c r="BU1422" s="70"/>
      <c r="CT1422" s="70"/>
      <c r="CU1422" s="70">
        <f t="shared" si="914"/>
        <v>0</v>
      </c>
      <c r="CV1422" s="70">
        <f t="shared" si="915"/>
        <v>0</v>
      </c>
      <c r="CW1422" s="70"/>
      <c r="CX1422" s="70"/>
      <c r="CY1422" s="70"/>
      <c r="CZ1422" s="70" t="e">
        <f t="shared" si="912"/>
        <v>#VALUE!</v>
      </c>
      <c r="DA1422" s="70" t="e">
        <f t="shared" si="913"/>
        <v>#VALUE!</v>
      </c>
      <c r="DB1422" s="70"/>
      <c r="DC1422" s="70"/>
      <c r="DD1422" s="70"/>
      <c r="DE1422" s="70"/>
      <c r="DF1422" s="70"/>
      <c r="DG1422" s="70"/>
      <c r="DH1422" s="70"/>
      <c r="DI1422" s="70"/>
      <c r="DJ1422" s="70"/>
      <c r="DK1422" s="70"/>
      <c r="DL1422" s="70"/>
      <c r="DM1422" s="70"/>
      <c r="DN1422" s="70"/>
      <c r="DO1422" s="70"/>
      <c r="DP1422" s="70"/>
      <c r="DQ1422" s="70"/>
      <c r="DR1422" s="70"/>
      <c r="DS1422" s="70"/>
      <c r="DT1422" s="70">
        <f t="shared" si="910"/>
        <v>0</v>
      </c>
      <c r="DU1422" s="70">
        <f t="shared" si="911"/>
        <v>0</v>
      </c>
      <c r="DV1422" s="70"/>
      <c r="DW1422" s="70"/>
      <c r="DX1422" s="70"/>
      <c r="DY1422" s="70"/>
      <c r="DZ1422" s="70"/>
      <c r="EA1422" s="70"/>
    </row>
    <row r="1423" spans="18:131" x14ac:dyDescent="0.25">
      <c r="R1423" s="70"/>
      <c r="S1423" s="70"/>
      <c r="T1423" s="99" t="s">
        <v>2982</v>
      </c>
      <c r="U1423" s="146" t="s">
        <v>2983</v>
      </c>
      <c r="V1423" s="70"/>
      <c r="W1423" s="70"/>
      <c r="X1423" s="70"/>
      <c r="Y1423" s="70"/>
      <c r="AG1423" s="135"/>
      <c r="AH1423" s="70"/>
      <c r="AI1423" s="99"/>
      <c r="AJ1423" s="70"/>
      <c r="AK1423" s="70"/>
      <c r="AL1423" s="70"/>
      <c r="AM1423" s="70"/>
      <c r="AN1423" s="70"/>
      <c r="AO1423" s="70"/>
      <c r="AP1423" s="70"/>
      <c r="AQ1423" s="70"/>
      <c r="AR1423" s="70"/>
      <c r="AS1423" s="70"/>
      <c r="AT1423" s="70"/>
      <c r="AU1423" s="70"/>
      <c r="AV1423" s="70"/>
      <c r="AW1423" s="70"/>
      <c r="AX1423" s="70"/>
      <c r="AY1423" s="70"/>
      <c r="AZ1423" s="70"/>
      <c r="BA1423" s="70"/>
      <c r="BB1423" s="70"/>
      <c r="BC1423" s="70"/>
      <c r="BD1423" s="70"/>
      <c r="BE1423" s="70" t="str">
        <f t="shared" si="909"/>
        <v/>
      </c>
      <c r="BF1423" s="70">
        <v>611</v>
      </c>
      <c r="BG1423" s="70"/>
      <c r="BH1423" s="70"/>
      <c r="BI1423" s="70"/>
      <c r="BJ1423" s="70"/>
      <c r="BK1423" s="70"/>
      <c r="BL1423" s="70"/>
      <c r="BM1423" s="70"/>
      <c r="BN1423" s="70"/>
      <c r="BO1423" s="70"/>
      <c r="BP1423" s="70"/>
      <c r="BQ1423" s="70"/>
      <c r="BR1423" s="70"/>
      <c r="BS1423" s="70"/>
      <c r="BT1423" s="70"/>
      <c r="BU1423" s="70"/>
      <c r="CT1423" s="70"/>
      <c r="CU1423" s="70">
        <f t="shared" si="914"/>
        <v>0</v>
      </c>
      <c r="CV1423" s="70">
        <f t="shared" si="915"/>
        <v>0</v>
      </c>
      <c r="CW1423" s="70"/>
      <c r="CX1423" s="70"/>
      <c r="CY1423" s="70"/>
      <c r="CZ1423" s="70" t="e">
        <f t="shared" si="912"/>
        <v>#VALUE!</v>
      </c>
      <c r="DA1423" s="70" t="e">
        <f t="shared" si="913"/>
        <v>#VALUE!</v>
      </c>
      <c r="DB1423" s="70"/>
      <c r="DC1423" s="70"/>
      <c r="DD1423" s="70"/>
      <c r="DE1423" s="70"/>
      <c r="DF1423" s="70"/>
      <c r="DG1423" s="70"/>
      <c r="DH1423" s="70"/>
      <c r="DI1423" s="70"/>
      <c r="DJ1423" s="70"/>
      <c r="DK1423" s="70"/>
      <c r="DL1423" s="70"/>
      <c r="DM1423" s="70"/>
      <c r="DN1423" s="70"/>
      <c r="DO1423" s="70"/>
      <c r="DP1423" s="70"/>
      <c r="DQ1423" s="70"/>
      <c r="DR1423" s="70"/>
      <c r="DS1423" s="70"/>
      <c r="DT1423" s="70">
        <f t="shared" si="910"/>
        <v>0</v>
      </c>
      <c r="DU1423" s="70">
        <f t="shared" si="911"/>
        <v>0</v>
      </c>
      <c r="DV1423" s="70"/>
      <c r="DW1423" s="70"/>
      <c r="DX1423" s="70"/>
      <c r="DY1423" s="70"/>
      <c r="DZ1423" s="70"/>
      <c r="EA1423" s="70"/>
    </row>
    <row r="1424" spans="18:131" x14ac:dyDescent="0.25">
      <c r="R1424" s="70"/>
      <c r="S1424" s="70"/>
      <c r="T1424" s="99" t="s">
        <v>2984</v>
      </c>
      <c r="U1424" s="146" t="s">
        <v>2985</v>
      </c>
      <c r="V1424" s="70"/>
      <c r="W1424" s="70"/>
      <c r="X1424" s="70"/>
      <c r="Y1424" s="70"/>
      <c r="AG1424" s="135"/>
      <c r="AH1424" s="70"/>
      <c r="AI1424" s="99"/>
      <c r="AJ1424" s="70"/>
      <c r="AK1424" s="70"/>
      <c r="AL1424" s="70"/>
      <c r="AM1424" s="70"/>
      <c r="AN1424" s="70"/>
      <c r="AO1424" s="70"/>
      <c r="AP1424" s="70"/>
      <c r="AQ1424" s="70"/>
      <c r="AR1424" s="70"/>
      <c r="AS1424" s="70"/>
      <c r="AT1424" s="70"/>
      <c r="AU1424" s="70"/>
      <c r="AV1424" s="70"/>
      <c r="AW1424" s="70"/>
      <c r="AX1424" s="70"/>
      <c r="AY1424" s="70"/>
      <c r="AZ1424" s="70"/>
      <c r="BA1424" s="70"/>
      <c r="BB1424" s="70"/>
      <c r="BC1424" s="70"/>
      <c r="BD1424" s="70"/>
      <c r="BE1424" s="70" t="str">
        <f t="shared" si="909"/>
        <v/>
      </c>
      <c r="BF1424" s="70">
        <v>612</v>
      </c>
      <c r="BG1424" s="70"/>
      <c r="BH1424" s="70"/>
      <c r="BI1424" s="70"/>
      <c r="BJ1424" s="70"/>
      <c r="BK1424" s="70"/>
      <c r="BL1424" s="70"/>
      <c r="BM1424" s="70"/>
      <c r="BN1424" s="70"/>
      <c r="BO1424" s="70"/>
      <c r="BP1424" s="70"/>
      <c r="BQ1424" s="70"/>
      <c r="BR1424" s="70"/>
      <c r="BS1424" s="70"/>
      <c r="BT1424" s="70"/>
      <c r="BU1424" s="70"/>
      <c r="CT1424" s="70"/>
      <c r="CU1424" s="70">
        <f t="shared" si="914"/>
        <v>0</v>
      </c>
      <c r="CV1424" s="70">
        <f t="shared" si="915"/>
        <v>0</v>
      </c>
      <c r="CW1424" s="70"/>
      <c r="CX1424" s="70"/>
      <c r="CY1424" s="70"/>
      <c r="CZ1424" s="70" t="e">
        <f t="shared" si="912"/>
        <v>#VALUE!</v>
      </c>
      <c r="DA1424" s="70" t="e">
        <f t="shared" si="913"/>
        <v>#VALUE!</v>
      </c>
      <c r="DB1424" s="70"/>
      <c r="DC1424" s="70"/>
      <c r="DD1424" s="70"/>
      <c r="DE1424" s="70"/>
      <c r="DF1424" s="70"/>
      <c r="DG1424" s="70"/>
      <c r="DH1424" s="70"/>
      <c r="DI1424" s="70"/>
      <c r="DJ1424" s="70"/>
      <c r="DK1424" s="70"/>
      <c r="DL1424" s="70"/>
      <c r="DM1424" s="70"/>
      <c r="DN1424" s="70"/>
      <c r="DO1424" s="70"/>
      <c r="DP1424" s="70"/>
      <c r="DQ1424" s="70"/>
      <c r="DR1424" s="70"/>
      <c r="DS1424" s="70"/>
      <c r="DT1424" s="70">
        <f t="shared" si="910"/>
        <v>0</v>
      </c>
      <c r="DU1424" s="70">
        <f t="shared" si="911"/>
        <v>0</v>
      </c>
      <c r="DV1424" s="70"/>
      <c r="DW1424" s="70"/>
      <c r="DX1424" s="70"/>
      <c r="DY1424" s="70"/>
      <c r="DZ1424" s="70"/>
      <c r="EA1424" s="70"/>
    </row>
    <row r="1425" spans="18:131" x14ac:dyDescent="0.25">
      <c r="R1425" s="70"/>
      <c r="S1425" s="70"/>
      <c r="T1425" s="99" t="s">
        <v>2986</v>
      </c>
      <c r="U1425" s="146" t="s">
        <v>2987</v>
      </c>
      <c r="V1425" s="70"/>
      <c r="W1425" s="70"/>
      <c r="X1425" s="70"/>
      <c r="Y1425" s="70"/>
      <c r="AG1425" s="135"/>
      <c r="AH1425" s="70"/>
      <c r="AI1425" s="99"/>
      <c r="AJ1425" s="70"/>
      <c r="AK1425" s="70"/>
      <c r="AL1425" s="70"/>
      <c r="AM1425" s="70"/>
      <c r="AN1425" s="70"/>
      <c r="AO1425" s="70"/>
      <c r="AP1425" s="70"/>
      <c r="AQ1425" s="70"/>
      <c r="AR1425" s="70"/>
      <c r="AS1425" s="70"/>
      <c r="AT1425" s="70"/>
      <c r="AU1425" s="70"/>
      <c r="AV1425" s="70"/>
      <c r="AW1425" s="70"/>
      <c r="AX1425" s="70"/>
      <c r="AY1425" s="70"/>
      <c r="AZ1425" s="70"/>
      <c r="BA1425" s="70"/>
      <c r="BB1425" s="70"/>
      <c r="BC1425" s="70"/>
      <c r="BD1425" s="70"/>
      <c r="BE1425" s="70" t="str">
        <f t="shared" si="909"/>
        <v/>
      </c>
      <c r="BF1425" s="70">
        <v>613</v>
      </c>
      <c r="BG1425" s="70"/>
      <c r="BH1425" s="70"/>
      <c r="BI1425" s="70"/>
      <c r="BJ1425" s="70"/>
      <c r="BK1425" s="70"/>
      <c r="BL1425" s="70"/>
      <c r="BM1425" s="70"/>
      <c r="BN1425" s="70"/>
      <c r="BO1425" s="70"/>
      <c r="BP1425" s="70"/>
      <c r="BQ1425" s="70"/>
      <c r="BR1425" s="70"/>
      <c r="BS1425" s="70"/>
      <c r="BT1425" s="70"/>
      <c r="BU1425" s="70"/>
      <c r="CT1425" s="70"/>
      <c r="CU1425" s="70">
        <f t="shared" si="914"/>
        <v>0</v>
      </c>
      <c r="CV1425" s="70">
        <f t="shared" si="915"/>
        <v>0</v>
      </c>
      <c r="CW1425" s="70"/>
      <c r="CX1425" s="70"/>
      <c r="CY1425" s="70"/>
      <c r="CZ1425" s="70" t="e">
        <f t="shared" si="912"/>
        <v>#VALUE!</v>
      </c>
      <c r="DA1425" s="70" t="e">
        <f t="shared" si="913"/>
        <v>#VALUE!</v>
      </c>
      <c r="DB1425" s="70"/>
      <c r="DC1425" s="70"/>
      <c r="DD1425" s="70"/>
      <c r="DE1425" s="70"/>
      <c r="DF1425" s="70"/>
      <c r="DG1425" s="70"/>
      <c r="DH1425" s="70"/>
      <c r="DI1425" s="70"/>
      <c r="DJ1425" s="70"/>
      <c r="DK1425" s="70"/>
      <c r="DL1425" s="70"/>
      <c r="DM1425" s="70"/>
      <c r="DN1425" s="70"/>
      <c r="DO1425" s="70"/>
      <c r="DP1425" s="70"/>
      <c r="DQ1425" s="70"/>
      <c r="DR1425" s="70"/>
      <c r="DS1425" s="70"/>
      <c r="DT1425" s="70">
        <f t="shared" si="910"/>
        <v>0</v>
      </c>
      <c r="DU1425" s="70">
        <f t="shared" si="911"/>
        <v>0</v>
      </c>
      <c r="DV1425" s="70"/>
      <c r="DW1425" s="70"/>
      <c r="DX1425" s="70"/>
      <c r="DY1425" s="70"/>
      <c r="DZ1425" s="70"/>
      <c r="EA1425" s="70"/>
    </row>
    <row r="1426" spans="18:131" x14ac:dyDescent="0.25">
      <c r="R1426" s="70"/>
      <c r="S1426" s="70"/>
      <c r="T1426" s="99" t="s">
        <v>2988</v>
      </c>
      <c r="U1426" s="146" t="s">
        <v>2989</v>
      </c>
      <c r="V1426" s="70"/>
      <c r="W1426" s="70"/>
      <c r="X1426" s="70"/>
      <c r="Y1426" s="70"/>
      <c r="AG1426" s="135"/>
      <c r="AH1426" s="70"/>
      <c r="AI1426" s="99"/>
      <c r="AJ1426" s="70"/>
      <c r="AK1426" s="70"/>
      <c r="AL1426" s="70"/>
      <c r="AM1426" s="70"/>
      <c r="AN1426" s="70"/>
      <c r="AO1426" s="70"/>
      <c r="AP1426" s="70"/>
      <c r="AQ1426" s="70"/>
      <c r="AR1426" s="70"/>
      <c r="AS1426" s="70"/>
      <c r="AT1426" s="70"/>
      <c r="AU1426" s="70"/>
      <c r="AV1426" s="70"/>
      <c r="AW1426" s="70"/>
      <c r="AX1426" s="70"/>
      <c r="AY1426" s="70"/>
      <c r="AZ1426" s="70"/>
      <c r="BA1426" s="70"/>
      <c r="BB1426" s="70"/>
      <c r="BC1426" s="70"/>
      <c r="BD1426" s="70"/>
      <c r="BE1426" s="70" t="str">
        <f t="shared" si="909"/>
        <v/>
      </c>
      <c r="BF1426" s="70">
        <v>614</v>
      </c>
      <c r="BG1426" s="70"/>
      <c r="BH1426" s="70"/>
      <c r="BI1426" s="70"/>
      <c r="BJ1426" s="70"/>
      <c r="BK1426" s="70"/>
      <c r="BL1426" s="70"/>
      <c r="BM1426" s="70"/>
      <c r="BN1426" s="70"/>
      <c r="BO1426" s="70"/>
      <c r="BP1426" s="70"/>
      <c r="BQ1426" s="70"/>
      <c r="BR1426" s="70"/>
      <c r="BS1426" s="70"/>
      <c r="BT1426" s="70"/>
      <c r="BU1426" s="70"/>
      <c r="CT1426" s="70"/>
      <c r="CU1426" s="70">
        <f t="shared" si="914"/>
        <v>0</v>
      </c>
      <c r="CV1426" s="70">
        <f t="shared" si="915"/>
        <v>0</v>
      </c>
      <c r="CW1426" s="70"/>
      <c r="CX1426" s="70"/>
      <c r="CY1426" s="70"/>
      <c r="CZ1426" s="70" t="e">
        <f t="shared" si="912"/>
        <v>#VALUE!</v>
      </c>
      <c r="DA1426" s="70" t="e">
        <f t="shared" si="913"/>
        <v>#VALUE!</v>
      </c>
      <c r="DB1426" s="70"/>
      <c r="DC1426" s="70"/>
      <c r="DD1426" s="70"/>
      <c r="DE1426" s="70"/>
      <c r="DF1426" s="70"/>
      <c r="DG1426" s="70"/>
      <c r="DH1426" s="70"/>
      <c r="DI1426" s="70"/>
      <c r="DJ1426" s="70"/>
      <c r="DK1426" s="70"/>
      <c r="DL1426" s="70"/>
      <c r="DM1426" s="70"/>
      <c r="DN1426" s="70"/>
      <c r="DO1426" s="70"/>
      <c r="DP1426" s="70"/>
      <c r="DQ1426" s="70"/>
      <c r="DR1426" s="70"/>
      <c r="DS1426" s="70"/>
      <c r="DT1426" s="70">
        <f t="shared" si="910"/>
        <v>0</v>
      </c>
      <c r="DU1426" s="70">
        <f t="shared" si="911"/>
        <v>0</v>
      </c>
      <c r="DV1426" s="70"/>
      <c r="DW1426" s="70"/>
      <c r="DX1426" s="70"/>
      <c r="DY1426" s="70"/>
      <c r="DZ1426" s="70"/>
      <c r="EA1426" s="70"/>
    </row>
    <row r="1427" spans="18:131" x14ac:dyDescent="0.25">
      <c r="R1427" s="70"/>
      <c r="S1427" s="70"/>
      <c r="T1427" s="99" t="s">
        <v>2990</v>
      </c>
      <c r="U1427" s="146" t="s">
        <v>2991</v>
      </c>
      <c r="V1427" s="70"/>
      <c r="W1427" s="70"/>
      <c r="X1427" s="70"/>
      <c r="Y1427" s="70"/>
      <c r="AG1427" s="135"/>
      <c r="AH1427" s="70"/>
      <c r="AI1427" s="99"/>
      <c r="AJ1427" s="70"/>
      <c r="AK1427" s="70"/>
      <c r="AL1427" s="70"/>
      <c r="AM1427" s="70"/>
      <c r="AN1427" s="70"/>
      <c r="AO1427" s="70"/>
      <c r="AP1427" s="70"/>
      <c r="AQ1427" s="70"/>
      <c r="AR1427" s="70"/>
      <c r="AS1427" s="70"/>
      <c r="AT1427" s="70"/>
      <c r="AU1427" s="70"/>
      <c r="AV1427" s="70"/>
      <c r="AW1427" s="70"/>
      <c r="AX1427" s="70"/>
      <c r="AY1427" s="70"/>
      <c r="AZ1427" s="70"/>
      <c r="BA1427" s="70"/>
      <c r="BB1427" s="70"/>
      <c r="BC1427" s="70"/>
      <c r="BD1427" s="70"/>
      <c r="BE1427" s="70" t="str">
        <f t="shared" si="909"/>
        <v/>
      </c>
      <c r="BF1427" s="70">
        <v>615</v>
      </c>
      <c r="BG1427" s="70"/>
      <c r="BH1427" s="70"/>
      <c r="BI1427" s="70"/>
      <c r="BJ1427" s="70"/>
      <c r="BK1427" s="70"/>
      <c r="BL1427" s="70"/>
      <c r="BM1427" s="70"/>
      <c r="BN1427" s="70"/>
      <c r="BO1427" s="70"/>
      <c r="BP1427" s="70"/>
      <c r="BQ1427" s="70"/>
      <c r="BR1427" s="70"/>
      <c r="BS1427" s="70"/>
      <c r="BT1427" s="70"/>
      <c r="BU1427" s="70"/>
      <c r="CT1427" s="70"/>
      <c r="CU1427" s="70">
        <f t="shared" si="914"/>
        <v>0</v>
      </c>
      <c r="CV1427" s="70">
        <f t="shared" si="915"/>
        <v>0</v>
      </c>
      <c r="CW1427" s="70"/>
      <c r="CX1427" s="70"/>
      <c r="CY1427" s="70"/>
      <c r="CZ1427" s="70" t="e">
        <f t="shared" si="912"/>
        <v>#VALUE!</v>
      </c>
      <c r="DA1427" s="70" t="e">
        <f t="shared" si="913"/>
        <v>#VALUE!</v>
      </c>
      <c r="DB1427" s="70"/>
      <c r="DC1427" s="70"/>
      <c r="DD1427" s="70"/>
      <c r="DE1427" s="70"/>
      <c r="DF1427" s="70"/>
      <c r="DG1427" s="70"/>
      <c r="DH1427" s="70"/>
      <c r="DI1427" s="70"/>
      <c r="DJ1427" s="70"/>
      <c r="DK1427" s="70"/>
      <c r="DL1427" s="70"/>
      <c r="DM1427" s="70"/>
      <c r="DN1427" s="70"/>
      <c r="DO1427" s="70"/>
      <c r="DP1427" s="70"/>
      <c r="DQ1427" s="70"/>
      <c r="DR1427" s="70"/>
      <c r="DS1427" s="70"/>
      <c r="DT1427" s="70">
        <f t="shared" si="910"/>
        <v>0</v>
      </c>
      <c r="DU1427" s="70">
        <f t="shared" si="911"/>
        <v>0</v>
      </c>
      <c r="DV1427" s="70"/>
      <c r="DW1427" s="70"/>
      <c r="DX1427" s="70"/>
      <c r="DY1427" s="70"/>
      <c r="DZ1427" s="70"/>
      <c r="EA1427" s="70"/>
    </row>
    <row r="1428" spans="18:131" x14ac:dyDescent="0.25">
      <c r="R1428" s="70"/>
      <c r="S1428" s="70"/>
      <c r="T1428" s="99" t="s">
        <v>2992</v>
      </c>
      <c r="U1428" s="146" t="s">
        <v>2993</v>
      </c>
      <c r="V1428" s="70"/>
      <c r="W1428" s="70"/>
      <c r="X1428" s="70"/>
      <c r="Y1428" s="70"/>
      <c r="AG1428" s="135"/>
      <c r="AH1428" s="70"/>
      <c r="AI1428" s="99"/>
      <c r="AJ1428" s="70"/>
      <c r="AK1428" s="70"/>
      <c r="AL1428" s="70"/>
      <c r="AM1428" s="70"/>
      <c r="AN1428" s="70"/>
      <c r="AO1428" s="70"/>
      <c r="AP1428" s="70"/>
      <c r="AQ1428" s="70"/>
      <c r="AR1428" s="70"/>
      <c r="AS1428" s="70"/>
      <c r="AT1428" s="70"/>
      <c r="AU1428" s="70"/>
      <c r="AV1428" s="70"/>
      <c r="AW1428" s="70"/>
      <c r="AX1428" s="70"/>
      <c r="AY1428" s="70"/>
      <c r="AZ1428" s="70"/>
      <c r="BA1428" s="70"/>
      <c r="BB1428" s="70"/>
      <c r="BC1428" s="70"/>
      <c r="BD1428" s="70"/>
      <c r="BE1428" s="70" t="str">
        <f t="shared" si="909"/>
        <v/>
      </c>
      <c r="BF1428" s="70">
        <v>616</v>
      </c>
      <c r="BG1428" s="70"/>
      <c r="BH1428" s="70"/>
      <c r="BI1428" s="70"/>
      <c r="BJ1428" s="70"/>
      <c r="BK1428" s="70"/>
      <c r="BL1428" s="70"/>
      <c r="BM1428" s="70"/>
      <c r="BN1428" s="70"/>
      <c r="BO1428" s="70"/>
      <c r="BP1428" s="70"/>
      <c r="BQ1428" s="70"/>
      <c r="BR1428" s="70"/>
      <c r="BS1428" s="70"/>
      <c r="BT1428" s="70"/>
      <c r="BU1428" s="70"/>
      <c r="CT1428" s="70"/>
      <c r="CU1428" s="70">
        <f t="shared" si="914"/>
        <v>0</v>
      </c>
      <c r="CV1428" s="70">
        <f t="shared" si="915"/>
        <v>0</v>
      </c>
      <c r="CW1428" s="70"/>
      <c r="CX1428" s="70"/>
      <c r="CY1428" s="70"/>
      <c r="CZ1428" s="70" t="e">
        <f t="shared" si="912"/>
        <v>#VALUE!</v>
      </c>
      <c r="DA1428" s="70" t="e">
        <f t="shared" si="913"/>
        <v>#VALUE!</v>
      </c>
      <c r="DB1428" s="70"/>
      <c r="DC1428" s="70"/>
      <c r="DD1428" s="70"/>
      <c r="DE1428" s="70"/>
      <c r="DF1428" s="70"/>
      <c r="DG1428" s="70"/>
      <c r="DH1428" s="70"/>
      <c r="DI1428" s="70"/>
      <c r="DJ1428" s="70"/>
      <c r="DK1428" s="70"/>
      <c r="DL1428" s="70"/>
      <c r="DM1428" s="70"/>
      <c r="DN1428" s="70"/>
      <c r="DO1428" s="70"/>
      <c r="DP1428" s="70"/>
      <c r="DQ1428" s="70"/>
      <c r="DR1428" s="70"/>
      <c r="DS1428" s="70"/>
      <c r="DT1428" s="70">
        <f t="shared" si="910"/>
        <v>0</v>
      </c>
      <c r="DU1428" s="70">
        <f t="shared" si="911"/>
        <v>0</v>
      </c>
      <c r="DV1428" s="70"/>
      <c r="DW1428" s="70"/>
      <c r="DX1428" s="70"/>
      <c r="DY1428" s="70"/>
      <c r="DZ1428" s="70"/>
      <c r="EA1428" s="70"/>
    </row>
    <row r="1429" spans="18:131" x14ac:dyDescent="0.25">
      <c r="R1429" s="70"/>
      <c r="S1429" s="70"/>
      <c r="T1429" s="99" t="s">
        <v>2994</v>
      </c>
      <c r="U1429" s="146" t="s">
        <v>2995</v>
      </c>
      <c r="V1429" s="70"/>
      <c r="W1429" s="70"/>
      <c r="X1429" s="70"/>
      <c r="Y1429" s="70"/>
      <c r="AG1429" s="135"/>
      <c r="AH1429" s="70"/>
      <c r="AI1429" s="99"/>
      <c r="AJ1429" s="70"/>
      <c r="AK1429" s="70"/>
      <c r="AL1429" s="70"/>
      <c r="AM1429" s="70"/>
      <c r="AN1429" s="70"/>
      <c r="AO1429" s="70"/>
      <c r="AP1429" s="70"/>
      <c r="AQ1429" s="70"/>
      <c r="AR1429" s="70"/>
      <c r="AS1429" s="70"/>
      <c r="AT1429" s="70"/>
      <c r="AU1429" s="70"/>
      <c r="AV1429" s="70"/>
      <c r="AW1429" s="70"/>
      <c r="AX1429" s="70"/>
      <c r="AY1429" s="70"/>
      <c r="AZ1429" s="70"/>
      <c r="BA1429" s="70"/>
      <c r="BB1429" s="70"/>
      <c r="BC1429" s="70"/>
      <c r="BD1429" s="70"/>
      <c r="BE1429" s="70" t="str">
        <f t="shared" si="909"/>
        <v/>
      </c>
      <c r="BF1429" s="70">
        <v>617</v>
      </c>
      <c r="BG1429" s="70"/>
      <c r="BH1429" s="70"/>
      <c r="BI1429" s="70"/>
      <c r="BJ1429" s="70"/>
      <c r="BK1429" s="70"/>
      <c r="BL1429" s="70"/>
      <c r="BM1429" s="70"/>
      <c r="BN1429" s="70"/>
      <c r="BO1429" s="70"/>
      <c r="BP1429" s="70"/>
      <c r="BQ1429" s="70"/>
      <c r="BR1429" s="70"/>
      <c r="BS1429" s="70"/>
      <c r="BT1429" s="70"/>
      <c r="BU1429" s="70"/>
      <c r="CT1429" s="70"/>
      <c r="CU1429" s="70">
        <f t="shared" si="914"/>
        <v>0</v>
      </c>
      <c r="CV1429" s="70">
        <f t="shared" si="915"/>
        <v>0</v>
      </c>
      <c r="CW1429" s="70"/>
      <c r="CX1429" s="70"/>
      <c r="CY1429" s="70"/>
      <c r="CZ1429" s="70" t="e">
        <f t="shared" si="912"/>
        <v>#VALUE!</v>
      </c>
      <c r="DA1429" s="70" t="e">
        <f t="shared" si="913"/>
        <v>#VALUE!</v>
      </c>
      <c r="DB1429" s="70"/>
      <c r="DC1429" s="70"/>
      <c r="DD1429" s="70"/>
      <c r="DE1429" s="70"/>
      <c r="DF1429" s="70"/>
      <c r="DG1429" s="70"/>
      <c r="DH1429" s="70"/>
      <c r="DI1429" s="70"/>
      <c r="DJ1429" s="70"/>
      <c r="DK1429" s="70"/>
      <c r="DL1429" s="70"/>
      <c r="DM1429" s="70"/>
      <c r="DN1429" s="70"/>
      <c r="DO1429" s="70"/>
      <c r="DP1429" s="70"/>
      <c r="DQ1429" s="70"/>
      <c r="DR1429" s="70"/>
      <c r="DS1429" s="70"/>
      <c r="DT1429" s="70">
        <f t="shared" si="910"/>
        <v>0</v>
      </c>
      <c r="DU1429" s="70">
        <f t="shared" si="911"/>
        <v>0</v>
      </c>
      <c r="DV1429" s="70"/>
      <c r="DW1429" s="70"/>
      <c r="DX1429" s="70"/>
      <c r="DY1429" s="70"/>
      <c r="DZ1429" s="70"/>
      <c r="EA1429" s="70"/>
    </row>
    <row r="1430" spans="18:131" x14ac:dyDescent="0.25">
      <c r="R1430" s="70"/>
      <c r="S1430" s="70"/>
      <c r="T1430" s="99" t="s">
        <v>2996</v>
      </c>
      <c r="U1430" s="146" t="s">
        <v>2997</v>
      </c>
      <c r="V1430" s="70"/>
      <c r="W1430" s="70"/>
      <c r="X1430" s="70"/>
      <c r="Y1430" s="70"/>
      <c r="AG1430" s="135"/>
      <c r="AH1430" s="70"/>
      <c r="AI1430" s="99"/>
      <c r="AJ1430" s="70"/>
      <c r="AK1430" s="70"/>
      <c r="AL1430" s="70"/>
      <c r="AM1430" s="70"/>
      <c r="AN1430" s="70"/>
      <c r="AO1430" s="70"/>
      <c r="AP1430" s="70"/>
      <c r="AQ1430" s="70"/>
      <c r="AR1430" s="70"/>
      <c r="AS1430" s="70"/>
      <c r="AT1430" s="70"/>
      <c r="AU1430" s="70"/>
      <c r="AV1430" s="70"/>
      <c r="AW1430" s="70"/>
      <c r="AX1430" s="70"/>
      <c r="AY1430" s="70"/>
      <c r="AZ1430" s="70"/>
      <c r="BA1430" s="70"/>
      <c r="BB1430" s="70"/>
      <c r="BC1430" s="70"/>
      <c r="BD1430" s="70"/>
      <c r="BE1430" s="70" t="str">
        <f t="shared" si="909"/>
        <v/>
      </c>
      <c r="BF1430" s="70">
        <v>618</v>
      </c>
      <c r="BG1430" s="70"/>
      <c r="BH1430" s="70"/>
      <c r="BI1430" s="70"/>
      <c r="BJ1430" s="70"/>
      <c r="BK1430" s="70"/>
      <c r="BL1430" s="70"/>
      <c r="BM1430" s="70"/>
      <c r="BN1430" s="70"/>
      <c r="BO1430" s="70"/>
      <c r="BP1430" s="70"/>
      <c r="BQ1430" s="70"/>
      <c r="BR1430" s="70"/>
      <c r="BS1430" s="70"/>
      <c r="BT1430" s="70"/>
      <c r="BU1430" s="70"/>
      <c r="CT1430" s="70"/>
      <c r="CU1430" s="70">
        <f t="shared" si="914"/>
        <v>0</v>
      </c>
      <c r="CV1430" s="70">
        <f t="shared" si="915"/>
        <v>0</v>
      </c>
      <c r="CW1430" s="70"/>
      <c r="CX1430" s="70"/>
      <c r="CY1430" s="70"/>
      <c r="CZ1430" s="70" t="e">
        <f t="shared" si="912"/>
        <v>#VALUE!</v>
      </c>
      <c r="DA1430" s="70" t="e">
        <f t="shared" si="913"/>
        <v>#VALUE!</v>
      </c>
      <c r="DB1430" s="70"/>
      <c r="DC1430" s="70"/>
      <c r="DD1430" s="70"/>
      <c r="DE1430" s="70"/>
      <c r="DF1430" s="70"/>
      <c r="DG1430" s="70"/>
      <c r="DH1430" s="70"/>
      <c r="DI1430" s="70"/>
      <c r="DJ1430" s="70"/>
      <c r="DK1430" s="70"/>
      <c r="DL1430" s="70"/>
      <c r="DM1430" s="70"/>
      <c r="DN1430" s="70"/>
      <c r="DO1430" s="70"/>
      <c r="DP1430" s="70"/>
      <c r="DQ1430" s="70"/>
      <c r="DR1430" s="70"/>
      <c r="DS1430" s="70"/>
      <c r="DT1430" s="70">
        <f t="shared" si="910"/>
        <v>0</v>
      </c>
      <c r="DU1430" s="70">
        <f t="shared" si="911"/>
        <v>0</v>
      </c>
      <c r="DV1430" s="70"/>
      <c r="DW1430" s="70"/>
      <c r="DX1430" s="70"/>
      <c r="DY1430" s="70"/>
      <c r="DZ1430" s="70"/>
      <c r="EA1430" s="70"/>
    </row>
    <row r="1431" spans="18:131" x14ac:dyDescent="0.25">
      <c r="R1431" s="70"/>
      <c r="S1431" s="70"/>
      <c r="T1431" s="99" t="s">
        <v>2998</v>
      </c>
      <c r="U1431" s="146" t="s">
        <v>2999</v>
      </c>
      <c r="V1431" s="70"/>
      <c r="W1431" s="70"/>
      <c r="X1431" s="70"/>
      <c r="Y1431" s="70"/>
      <c r="AG1431" s="135"/>
      <c r="AH1431" s="70"/>
      <c r="AI1431" s="99"/>
      <c r="AJ1431" s="70"/>
      <c r="AK1431" s="70"/>
      <c r="AL1431" s="70"/>
      <c r="AM1431" s="70"/>
      <c r="AN1431" s="70"/>
      <c r="AO1431" s="70"/>
      <c r="AP1431" s="70"/>
      <c r="AQ1431" s="70"/>
      <c r="AR1431" s="70"/>
      <c r="AS1431" s="70"/>
      <c r="AT1431" s="70"/>
      <c r="AU1431" s="70"/>
      <c r="AV1431" s="70"/>
      <c r="AW1431" s="70"/>
      <c r="AX1431" s="70"/>
      <c r="AY1431" s="70"/>
      <c r="AZ1431" s="70"/>
      <c r="BA1431" s="70"/>
      <c r="BB1431" s="70"/>
      <c r="BC1431" s="70"/>
      <c r="BD1431" s="70"/>
      <c r="BE1431" s="70" t="str">
        <f t="shared" si="909"/>
        <v/>
      </c>
      <c r="BF1431" s="70">
        <v>619</v>
      </c>
      <c r="BG1431" s="70"/>
      <c r="BH1431" s="70"/>
      <c r="BI1431" s="70"/>
      <c r="BJ1431" s="70"/>
      <c r="BK1431" s="70"/>
      <c r="BL1431" s="70"/>
      <c r="BM1431" s="70"/>
      <c r="BN1431" s="70"/>
      <c r="BO1431" s="70"/>
      <c r="BP1431" s="70"/>
      <c r="BQ1431" s="70"/>
      <c r="BR1431" s="70"/>
      <c r="BS1431" s="70"/>
      <c r="BT1431" s="70"/>
      <c r="BU1431" s="70"/>
      <c r="CT1431" s="70"/>
      <c r="CU1431" s="70">
        <f t="shared" si="914"/>
        <v>0</v>
      </c>
      <c r="CV1431" s="70">
        <f t="shared" si="915"/>
        <v>0</v>
      </c>
      <c r="CW1431" s="70"/>
      <c r="CX1431" s="70"/>
      <c r="CY1431" s="70"/>
      <c r="CZ1431" s="70" t="e">
        <f t="shared" si="912"/>
        <v>#VALUE!</v>
      </c>
      <c r="DA1431" s="70" t="e">
        <f t="shared" si="913"/>
        <v>#VALUE!</v>
      </c>
      <c r="DB1431" s="70"/>
      <c r="DC1431" s="70"/>
      <c r="DD1431" s="70"/>
      <c r="DE1431" s="70"/>
      <c r="DF1431" s="70"/>
      <c r="DG1431" s="70"/>
      <c r="DH1431" s="70"/>
      <c r="DI1431" s="70"/>
      <c r="DJ1431" s="70"/>
      <c r="DK1431" s="70"/>
      <c r="DL1431" s="70"/>
      <c r="DM1431" s="70"/>
      <c r="DN1431" s="70"/>
      <c r="DO1431" s="70"/>
      <c r="DP1431" s="70"/>
      <c r="DQ1431" s="70"/>
      <c r="DR1431" s="70"/>
      <c r="DS1431" s="70"/>
      <c r="DT1431" s="70">
        <f t="shared" si="910"/>
        <v>0</v>
      </c>
      <c r="DU1431" s="70">
        <f t="shared" si="911"/>
        <v>0</v>
      </c>
      <c r="DV1431" s="70"/>
      <c r="DW1431" s="70"/>
      <c r="DX1431" s="70"/>
      <c r="DY1431" s="70"/>
      <c r="DZ1431" s="70"/>
      <c r="EA1431" s="70"/>
    </row>
    <row r="1432" spans="18:131" x14ac:dyDescent="0.25">
      <c r="R1432" s="70"/>
      <c r="S1432" s="70"/>
      <c r="T1432" s="99" t="s">
        <v>3000</v>
      </c>
      <c r="U1432" s="146" t="s">
        <v>3001</v>
      </c>
      <c r="V1432" s="70"/>
      <c r="W1432" s="70"/>
      <c r="X1432" s="70"/>
      <c r="Y1432" s="70"/>
      <c r="AG1432" s="135"/>
      <c r="AH1432" s="70"/>
      <c r="AI1432" s="99"/>
      <c r="AJ1432" s="70"/>
      <c r="AK1432" s="70"/>
      <c r="AL1432" s="70"/>
      <c r="AM1432" s="70"/>
      <c r="AN1432" s="70"/>
      <c r="AO1432" s="70"/>
      <c r="AP1432" s="70"/>
      <c r="AQ1432" s="70"/>
      <c r="AR1432" s="70"/>
      <c r="AS1432" s="70"/>
      <c r="AT1432" s="70"/>
      <c r="AU1432" s="70"/>
      <c r="AV1432" s="70"/>
      <c r="AW1432" s="70"/>
      <c r="AX1432" s="70"/>
      <c r="AY1432" s="70"/>
      <c r="AZ1432" s="70"/>
      <c r="BA1432" s="70"/>
      <c r="BB1432" s="70"/>
      <c r="BC1432" s="70"/>
      <c r="BD1432" s="70"/>
      <c r="BE1432" s="70" t="str">
        <f t="shared" si="909"/>
        <v/>
      </c>
      <c r="BF1432" s="70">
        <v>620</v>
      </c>
      <c r="BG1432" s="70"/>
      <c r="BH1432" s="70"/>
      <c r="BI1432" s="70"/>
      <c r="BJ1432" s="70"/>
      <c r="BK1432" s="70"/>
      <c r="BL1432" s="70"/>
      <c r="BM1432" s="70"/>
      <c r="BN1432" s="70"/>
      <c r="BO1432" s="70"/>
      <c r="BP1432" s="70"/>
      <c r="BQ1432" s="70"/>
      <c r="BR1432" s="70"/>
      <c r="BS1432" s="70"/>
      <c r="BT1432" s="70"/>
      <c r="BU1432" s="70"/>
      <c r="CT1432" s="70"/>
      <c r="CU1432" s="70">
        <f t="shared" si="914"/>
        <v>0</v>
      </c>
      <c r="CV1432" s="70">
        <f t="shared" si="915"/>
        <v>0</v>
      </c>
      <c r="CW1432" s="70"/>
      <c r="CX1432" s="70"/>
      <c r="CY1432" s="70"/>
      <c r="CZ1432" s="70" t="e">
        <f t="shared" si="912"/>
        <v>#VALUE!</v>
      </c>
      <c r="DA1432" s="70" t="e">
        <f t="shared" si="913"/>
        <v>#VALUE!</v>
      </c>
      <c r="DB1432" s="70"/>
      <c r="DC1432" s="70"/>
      <c r="DD1432" s="70"/>
      <c r="DE1432" s="70"/>
      <c r="DF1432" s="70"/>
      <c r="DG1432" s="70"/>
      <c r="DH1432" s="70"/>
      <c r="DI1432" s="70"/>
      <c r="DJ1432" s="70"/>
      <c r="DK1432" s="70"/>
      <c r="DL1432" s="70"/>
      <c r="DM1432" s="70"/>
      <c r="DN1432" s="70"/>
      <c r="DO1432" s="70"/>
      <c r="DP1432" s="70"/>
      <c r="DQ1432" s="70"/>
      <c r="DR1432" s="70"/>
      <c r="DS1432" s="70"/>
      <c r="DT1432" s="70">
        <f t="shared" si="910"/>
        <v>0</v>
      </c>
      <c r="DU1432" s="70">
        <f t="shared" si="911"/>
        <v>0</v>
      </c>
      <c r="DV1432" s="70"/>
      <c r="DW1432" s="70"/>
      <c r="DX1432" s="70"/>
      <c r="DY1432" s="70"/>
      <c r="DZ1432" s="70"/>
      <c r="EA1432" s="70"/>
    </row>
    <row r="1433" spans="18:131" x14ac:dyDescent="0.25">
      <c r="R1433" s="70"/>
      <c r="S1433" s="70"/>
      <c r="T1433" s="99" t="s">
        <v>3002</v>
      </c>
      <c r="U1433" s="146" t="s">
        <v>3003</v>
      </c>
      <c r="V1433" s="70"/>
      <c r="W1433" s="70"/>
      <c r="X1433" s="70"/>
      <c r="Y1433" s="70"/>
      <c r="AG1433" s="135"/>
      <c r="AH1433" s="70"/>
      <c r="AI1433" s="99"/>
      <c r="AJ1433" s="70"/>
      <c r="AK1433" s="70"/>
      <c r="AL1433" s="70"/>
      <c r="AM1433" s="70"/>
      <c r="AN1433" s="70"/>
      <c r="AO1433" s="70"/>
      <c r="AP1433" s="70"/>
      <c r="AQ1433" s="70"/>
      <c r="AR1433" s="70"/>
      <c r="AS1433" s="70"/>
      <c r="AT1433" s="70"/>
      <c r="AU1433" s="70"/>
      <c r="AV1433" s="70"/>
      <c r="AW1433" s="70"/>
      <c r="AX1433" s="70"/>
      <c r="AY1433" s="70"/>
      <c r="AZ1433" s="70"/>
      <c r="BA1433" s="70"/>
      <c r="BB1433" s="70"/>
      <c r="BC1433" s="70"/>
      <c r="BD1433" s="70"/>
      <c r="BE1433" s="70" t="str">
        <f t="shared" si="909"/>
        <v/>
      </c>
      <c r="BF1433" s="70">
        <v>621</v>
      </c>
      <c r="BG1433" s="70"/>
      <c r="BH1433" s="70"/>
      <c r="BI1433" s="70"/>
      <c r="BJ1433" s="70"/>
      <c r="BK1433" s="70"/>
      <c r="BL1433" s="70"/>
      <c r="BM1433" s="70"/>
      <c r="BN1433" s="70"/>
      <c r="BO1433" s="70"/>
      <c r="BP1433" s="70"/>
      <c r="BQ1433" s="70"/>
      <c r="BR1433" s="70"/>
      <c r="BS1433" s="70"/>
      <c r="BT1433" s="70"/>
      <c r="BU1433" s="70"/>
      <c r="CT1433" s="70"/>
      <c r="CU1433" s="70">
        <f t="shared" si="914"/>
        <v>0</v>
      </c>
      <c r="CV1433" s="70">
        <f t="shared" si="915"/>
        <v>0</v>
      </c>
      <c r="CW1433" s="70"/>
      <c r="CX1433" s="70"/>
      <c r="CY1433" s="70"/>
      <c r="CZ1433" s="70" t="e">
        <f t="shared" si="912"/>
        <v>#VALUE!</v>
      </c>
      <c r="DA1433" s="70" t="e">
        <f t="shared" si="913"/>
        <v>#VALUE!</v>
      </c>
      <c r="DB1433" s="70"/>
      <c r="DC1433" s="70"/>
      <c r="DD1433" s="70"/>
      <c r="DE1433" s="70"/>
      <c r="DF1433" s="70"/>
      <c r="DG1433" s="70"/>
      <c r="DH1433" s="70"/>
      <c r="DI1433" s="70"/>
      <c r="DJ1433" s="70"/>
      <c r="DK1433" s="70"/>
      <c r="DL1433" s="70"/>
      <c r="DM1433" s="70"/>
      <c r="DN1433" s="70"/>
      <c r="DO1433" s="70"/>
      <c r="DP1433" s="70"/>
      <c r="DQ1433" s="70"/>
      <c r="DR1433" s="70"/>
      <c r="DS1433" s="70"/>
      <c r="DT1433" s="70">
        <f t="shared" si="910"/>
        <v>0</v>
      </c>
      <c r="DU1433" s="70">
        <f t="shared" si="911"/>
        <v>0</v>
      </c>
      <c r="DV1433" s="70"/>
      <c r="DW1433" s="70"/>
      <c r="DX1433" s="70"/>
      <c r="DY1433" s="70"/>
      <c r="DZ1433" s="70"/>
      <c r="EA1433" s="70"/>
    </row>
    <row r="1434" spans="18:131" x14ac:dyDescent="0.25">
      <c r="R1434" s="70"/>
      <c r="S1434" s="70"/>
      <c r="T1434" s="99" t="s">
        <v>3004</v>
      </c>
      <c r="U1434" s="146" t="s">
        <v>3005</v>
      </c>
      <c r="V1434" s="70"/>
      <c r="W1434" s="70"/>
      <c r="X1434" s="70"/>
      <c r="Y1434" s="70"/>
      <c r="AG1434" s="135"/>
      <c r="AH1434" s="70"/>
      <c r="AI1434" s="99"/>
      <c r="AJ1434" s="70"/>
      <c r="AK1434" s="70"/>
      <c r="AL1434" s="70"/>
      <c r="AM1434" s="70"/>
      <c r="AN1434" s="70"/>
      <c r="AO1434" s="70"/>
      <c r="AP1434" s="70"/>
      <c r="AQ1434" s="70"/>
      <c r="AR1434" s="70"/>
      <c r="AS1434" s="70"/>
      <c r="AT1434" s="70"/>
      <c r="AU1434" s="70"/>
      <c r="AV1434" s="70"/>
      <c r="AW1434" s="70"/>
      <c r="AX1434" s="70"/>
      <c r="AY1434" s="70"/>
      <c r="AZ1434" s="70"/>
      <c r="BA1434" s="70"/>
      <c r="BB1434" s="70"/>
      <c r="BC1434" s="70"/>
      <c r="BD1434" s="70"/>
      <c r="BE1434" s="70" t="str">
        <f t="shared" si="909"/>
        <v/>
      </c>
      <c r="BF1434" s="70">
        <v>622</v>
      </c>
      <c r="BG1434" s="70"/>
      <c r="BH1434" s="70"/>
      <c r="BI1434" s="70"/>
      <c r="BJ1434" s="70"/>
      <c r="BK1434" s="70"/>
      <c r="BL1434" s="70"/>
      <c r="BM1434" s="70"/>
      <c r="BN1434" s="70"/>
      <c r="BO1434" s="70"/>
      <c r="BP1434" s="70"/>
      <c r="BQ1434" s="70"/>
      <c r="BR1434" s="70"/>
      <c r="BS1434" s="70"/>
      <c r="BT1434" s="70"/>
      <c r="BU1434" s="70"/>
      <c r="CT1434" s="70"/>
      <c r="CU1434" s="70">
        <f t="shared" si="914"/>
        <v>0</v>
      </c>
      <c r="CV1434" s="70">
        <f t="shared" si="915"/>
        <v>0</v>
      </c>
      <c r="CW1434" s="70"/>
      <c r="CX1434" s="70"/>
      <c r="CY1434" s="70"/>
      <c r="CZ1434" s="70" t="e">
        <f t="shared" si="912"/>
        <v>#VALUE!</v>
      </c>
      <c r="DA1434" s="70" t="e">
        <f t="shared" si="913"/>
        <v>#VALUE!</v>
      </c>
      <c r="DB1434" s="70"/>
      <c r="DC1434" s="70"/>
      <c r="DD1434" s="70"/>
      <c r="DE1434" s="70"/>
      <c r="DF1434" s="70"/>
      <c r="DG1434" s="70"/>
      <c r="DH1434" s="70"/>
      <c r="DI1434" s="70"/>
      <c r="DJ1434" s="70"/>
      <c r="DK1434" s="70"/>
      <c r="DL1434" s="70"/>
      <c r="DM1434" s="70"/>
      <c r="DN1434" s="70"/>
      <c r="DO1434" s="70"/>
      <c r="DP1434" s="70"/>
      <c r="DQ1434" s="70"/>
      <c r="DR1434" s="70"/>
      <c r="DS1434" s="70"/>
      <c r="DT1434" s="70">
        <f t="shared" si="910"/>
        <v>0</v>
      </c>
      <c r="DU1434" s="70">
        <f t="shared" si="911"/>
        <v>0</v>
      </c>
      <c r="DV1434" s="70"/>
      <c r="DW1434" s="70"/>
      <c r="DX1434" s="70"/>
      <c r="DY1434" s="70"/>
      <c r="DZ1434" s="70"/>
      <c r="EA1434" s="70"/>
    </row>
    <row r="1435" spans="18:131" x14ac:dyDescent="0.25">
      <c r="R1435" s="70"/>
      <c r="S1435" s="70"/>
      <c r="T1435" s="99" t="s">
        <v>3006</v>
      </c>
      <c r="U1435" s="146" t="s">
        <v>3007</v>
      </c>
      <c r="V1435" s="70"/>
      <c r="W1435" s="70"/>
      <c r="X1435" s="70"/>
      <c r="Y1435" s="70"/>
      <c r="AG1435" s="135"/>
      <c r="AH1435" s="70"/>
      <c r="AI1435" s="99"/>
      <c r="AJ1435" s="70"/>
      <c r="AK1435" s="70"/>
      <c r="AL1435" s="70"/>
      <c r="AM1435" s="70"/>
      <c r="AN1435" s="70"/>
      <c r="AO1435" s="70"/>
      <c r="AP1435" s="70"/>
      <c r="AQ1435" s="70"/>
      <c r="AR1435" s="70"/>
      <c r="AS1435" s="70"/>
      <c r="AT1435" s="70"/>
      <c r="AU1435" s="70"/>
      <c r="AV1435" s="70"/>
      <c r="AW1435" s="70"/>
      <c r="AX1435" s="70"/>
      <c r="AY1435" s="70"/>
      <c r="AZ1435" s="70"/>
      <c r="BA1435" s="70"/>
      <c r="BB1435" s="70"/>
      <c r="BC1435" s="70"/>
      <c r="BD1435" s="70"/>
      <c r="BE1435" s="70" t="str">
        <f t="shared" si="909"/>
        <v/>
      </c>
      <c r="BF1435" s="70">
        <v>623</v>
      </c>
      <c r="BG1435" s="70"/>
      <c r="BH1435" s="70"/>
      <c r="BI1435" s="70"/>
      <c r="BJ1435" s="70"/>
      <c r="BK1435" s="70"/>
      <c r="BL1435" s="70"/>
      <c r="BM1435" s="70"/>
      <c r="BN1435" s="70"/>
      <c r="BO1435" s="70"/>
      <c r="BP1435" s="70"/>
      <c r="BQ1435" s="70"/>
      <c r="BR1435" s="70"/>
      <c r="BS1435" s="70"/>
      <c r="BT1435" s="70"/>
      <c r="BU1435" s="70"/>
      <c r="CT1435" s="70"/>
      <c r="CU1435" s="70">
        <f t="shared" si="914"/>
        <v>0</v>
      </c>
      <c r="CV1435" s="70">
        <f t="shared" si="915"/>
        <v>0</v>
      </c>
      <c r="CW1435" s="70"/>
      <c r="CX1435" s="70"/>
      <c r="CY1435" s="70"/>
      <c r="CZ1435" s="70" t="e">
        <f t="shared" si="912"/>
        <v>#VALUE!</v>
      </c>
      <c r="DA1435" s="70" t="e">
        <f t="shared" si="913"/>
        <v>#VALUE!</v>
      </c>
      <c r="DB1435" s="70"/>
      <c r="DC1435" s="70"/>
      <c r="DD1435" s="70"/>
      <c r="DE1435" s="70"/>
      <c r="DF1435" s="70"/>
      <c r="DG1435" s="70"/>
      <c r="DH1435" s="70"/>
      <c r="DI1435" s="70"/>
      <c r="DJ1435" s="70"/>
      <c r="DK1435" s="70"/>
      <c r="DL1435" s="70"/>
      <c r="DM1435" s="70"/>
      <c r="DN1435" s="70"/>
      <c r="DO1435" s="70"/>
      <c r="DP1435" s="70"/>
      <c r="DQ1435" s="70"/>
      <c r="DR1435" s="70"/>
      <c r="DS1435" s="70"/>
      <c r="DT1435" s="70">
        <f t="shared" si="910"/>
        <v>0</v>
      </c>
      <c r="DU1435" s="70">
        <f t="shared" si="911"/>
        <v>0</v>
      </c>
      <c r="DV1435" s="70"/>
      <c r="DW1435" s="70"/>
      <c r="DX1435" s="70"/>
      <c r="DY1435" s="70"/>
      <c r="DZ1435" s="70"/>
      <c r="EA1435" s="70"/>
    </row>
    <row r="1436" spans="18:131" x14ac:dyDescent="0.25">
      <c r="R1436" s="70"/>
      <c r="S1436" s="70"/>
      <c r="T1436" s="99" t="s">
        <v>3008</v>
      </c>
      <c r="U1436" s="146" t="s">
        <v>2038</v>
      </c>
      <c r="V1436" s="70"/>
      <c r="W1436" s="70"/>
      <c r="X1436" s="70"/>
      <c r="Y1436" s="70"/>
      <c r="AG1436" s="135"/>
      <c r="AH1436" s="70"/>
      <c r="AI1436" s="99"/>
      <c r="AJ1436" s="70"/>
      <c r="AK1436" s="70"/>
      <c r="AL1436" s="70"/>
      <c r="AM1436" s="70"/>
      <c r="AN1436" s="70"/>
      <c r="AO1436" s="70"/>
      <c r="AP1436" s="70"/>
      <c r="AQ1436" s="70"/>
      <c r="AR1436" s="70"/>
      <c r="AS1436" s="70"/>
      <c r="AT1436" s="70"/>
      <c r="AU1436" s="70"/>
      <c r="AV1436" s="70"/>
      <c r="AW1436" s="70"/>
      <c r="AX1436" s="70"/>
      <c r="AY1436" s="70"/>
      <c r="AZ1436" s="70"/>
      <c r="BA1436" s="70"/>
      <c r="BB1436" s="70"/>
      <c r="BC1436" s="70"/>
      <c r="BD1436" s="70"/>
      <c r="BE1436" s="70" t="str">
        <f t="shared" si="909"/>
        <v/>
      </c>
      <c r="BF1436" s="70">
        <v>624</v>
      </c>
      <c r="BG1436" s="70"/>
      <c r="BH1436" s="70"/>
      <c r="BI1436" s="70"/>
      <c r="BJ1436" s="70"/>
      <c r="BK1436" s="70"/>
      <c r="BL1436" s="70"/>
      <c r="BM1436" s="70"/>
      <c r="BN1436" s="70"/>
      <c r="BO1436" s="70"/>
      <c r="BP1436" s="70"/>
      <c r="BQ1436" s="70"/>
      <c r="BR1436" s="70"/>
      <c r="BS1436" s="70"/>
      <c r="BT1436" s="70"/>
      <c r="BU1436" s="70"/>
      <c r="CT1436" s="70"/>
      <c r="CU1436" s="70">
        <f t="shared" si="914"/>
        <v>0</v>
      </c>
      <c r="CV1436" s="70">
        <f t="shared" si="915"/>
        <v>0</v>
      </c>
      <c r="CW1436" s="70"/>
      <c r="CX1436" s="70"/>
      <c r="CY1436" s="70"/>
      <c r="CZ1436" s="70" t="e">
        <f t="shared" si="912"/>
        <v>#VALUE!</v>
      </c>
      <c r="DA1436" s="70" t="e">
        <f t="shared" si="913"/>
        <v>#VALUE!</v>
      </c>
      <c r="DB1436" s="70"/>
      <c r="DC1436" s="70"/>
      <c r="DD1436" s="70"/>
      <c r="DE1436" s="70"/>
      <c r="DF1436" s="70"/>
      <c r="DG1436" s="70"/>
      <c r="DH1436" s="70"/>
      <c r="DI1436" s="70"/>
      <c r="DJ1436" s="70"/>
      <c r="DK1436" s="70"/>
      <c r="DL1436" s="70"/>
      <c r="DM1436" s="70"/>
      <c r="DN1436" s="70"/>
      <c r="DO1436" s="70"/>
      <c r="DP1436" s="70"/>
      <c r="DQ1436" s="70"/>
      <c r="DR1436" s="70"/>
      <c r="DS1436" s="70"/>
      <c r="DT1436" s="70">
        <f t="shared" si="910"/>
        <v>0</v>
      </c>
      <c r="DU1436" s="70">
        <f t="shared" si="911"/>
        <v>0</v>
      </c>
      <c r="DV1436" s="70"/>
      <c r="DW1436" s="70"/>
      <c r="DX1436" s="70"/>
      <c r="DY1436" s="70"/>
      <c r="DZ1436" s="70"/>
      <c r="EA1436" s="70"/>
    </row>
    <row r="1437" spans="18:131" x14ac:dyDescent="0.25">
      <c r="R1437" s="70"/>
      <c r="S1437" s="70"/>
      <c r="T1437" s="99" t="s">
        <v>3009</v>
      </c>
      <c r="U1437" s="146" t="s">
        <v>3010</v>
      </c>
      <c r="V1437" s="70"/>
      <c r="W1437" s="70"/>
      <c r="X1437" s="70"/>
      <c r="Y1437" s="70"/>
      <c r="AG1437" s="135"/>
      <c r="AH1437" s="70"/>
      <c r="AI1437" s="99"/>
      <c r="AJ1437" s="70"/>
      <c r="AK1437" s="70"/>
      <c r="AL1437" s="70"/>
      <c r="AM1437" s="70"/>
      <c r="AN1437" s="70"/>
      <c r="AO1437" s="70"/>
      <c r="AP1437" s="70"/>
      <c r="AQ1437" s="70"/>
      <c r="AR1437" s="70"/>
      <c r="AS1437" s="70"/>
      <c r="AT1437" s="70"/>
      <c r="AU1437" s="70"/>
      <c r="AV1437" s="70"/>
      <c r="AW1437" s="70"/>
      <c r="AX1437" s="70"/>
      <c r="AY1437" s="70"/>
      <c r="AZ1437" s="70"/>
      <c r="BA1437" s="70"/>
      <c r="BB1437" s="70"/>
      <c r="BC1437" s="70"/>
      <c r="BD1437" s="70"/>
      <c r="BE1437" s="70" t="str">
        <f t="shared" si="909"/>
        <v/>
      </c>
      <c r="BF1437" s="70">
        <v>625</v>
      </c>
      <c r="BG1437" s="70"/>
      <c r="BH1437" s="70"/>
      <c r="BI1437" s="70"/>
      <c r="BJ1437" s="70"/>
      <c r="BK1437" s="70"/>
      <c r="BL1437" s="70"/>
      <c r="BM1437" s="70"/>
      <c r="BN1437" s="70"/>
      <c r="BO1437" s="70"/>
      <c r="BP1437" s="70"/>
      <c r="BQ1437" s="70"/>
      <c r="BR1437" s="70"/>
      <c r="BS1437" s="70"/>
      <c r="BT1437" s="70"/>
      <c r="BU1437" s="70"/>
      <c r="CT1437" s="70"/>
      <c r="CU1437" s="70">
        <f t="shared" si="914"/>
        <v>0</v>
      </c>
      <c r="CV1437" s="70">
        <f t="shared" si="915"/>
        <v>0</v>
      </c>
      <c r="CW1437" s="70"/>
      <c r="CX1437" s="70"/>
      <c r="CY1437" s="70"/>
      <c r="CZ1437" s="70" t="e">
        <f t="shared" si="912"/>
        <v>#VALUE!</v>
      </c>
      <c r="DA1437" s="70" t="e">
        <f t="shared" si="913"/>
        <v>#VALUE!</v>
      </c>
      <c r="DB1437" s="70"/>
      <c r="DC1437" s="70"/>
      <c r="DD1437" s="70"/>
      <c r="DE1437" s="70"/>
      <c r="DF1437" s="70"/>
      <c r="DG1437" s="70"/>
      <c r="DH1437" s="70"/>
      <c r="DI1437" s="70"/>
      <c r="DJ1437" s="70"/>
      <c r="DK1437" s="70"/>
      <c r="DL1437" s="70"/>
      <c r="DM1437" s="70"/>
      <c r="DN1437" s="70"/>
      <c r="DO1437" s="70"/>
      <c r="DP1437" s="70"/>
      <c r="DQ1437" s="70"/>
      <c r="DR1437" s="70"/>
      <c r="DS1437" s="70"/>
      <c r="DT1437" s="70">
        <f t="shared" si="910"/>
        <v>0</v>
      </c>
      <c r="DU1437" s="70">
        <f t="shared" si="911"/>
        <v>0</v>
      </c>
      <c r="DV1437" s="70"/>
      <c r="DW1437" s="70"/>
      <c r="DX1437" s="70"/>
      <c r="DY1437" s="70"/>
      <c r="DZ1437" s="70"/>
      <c r="EA1437" s="70"/>
    </row>
    <row r="1438" spans="18:131" x14ac:dyDescent="0.25">
      <c r="R1438" s="70"/>
      <c r="S1438" s="70"/>
      <c r="T1438" s="99" t="s">
        <v>3011</v>
      </c>
      <c r="U1438" s="146" t="s">
        <v>3012</v>
      </c>
      <c r="V1438" s="70"/>
      <c r="W1438" s="70"/>
      <c r="X1438" s="70"/>
      <c r="Y1438" s="70"/>
      <c r="AG1438" s="135"/>
      <c r="AH1438" s="70"/>
      <c r="AI1438" s="99"/>
      <c r="AJ1438" s="70"/>
      <c r="AK1438" s="70"/>
      <c r="AL1438" s="70"/>
      <c r="AM1438" s="70"/>
      <c r="AN1438" s="70"/>
      <c r="AO1438" s="70"/>
      <c r="AP1438" s="70"/>
      <c r="AQ1438" s="70"/>
      <c r="AR1438" s="70"/>
      <c r="AS1438" s="70"/>
      <c r="AT1438" s="70"/>
      <c r="AU1438" s="70"/>
      <c r="AV1438" s="70"/>
      <c r="AW1438" s="70"/>
      <c r="AX1438" s="70"/>
      <c r="AY1438" s="70"/>
      <c r="AZ1438" s="70"/>
      <c r="BA1438" s="70"/>
      <c r="BB1438" s="70"/>
      <c r="BC1438" s="70"/>
      <c r="BD1438" s="70"/>
      <c r="BE1438" s="70" t="str">
        <f t="shared" si="909"/>
        <v/>
      </c>
      <c r="BF1438" s="70">
        <v>626</v>
      </c>
      <c r="BG1438" s="70"/>
      <c r="BH1438" s="70"/>
      <c r="BI1438" s="70"/>
      <c r="BJ1438" s="70"/>
      <c r="BK1438" s="70"/>
      <c r="BL1438" s="70"/>
      <c r="BM1438" s="70"/>
      <c r="BN1438" s="70"/>
      <c r="BO1438" s="70"/>
      <c r="BP1438" s="70"/>
      <c r="BQ1438" s="70"/>
      <c r="BR1438" s="70"/>
      <c r="BS1438" s="70"/>
      <c r="BT1438" s="70"/>
      <c r="BU1438" s="70"/>
      <c r="CT1438" s="70"/>
      <c r="CU1438" s="70">
        <f t="shared" si="914"/>
        <v>0</v>
      </c>
      <c r="CV1438" s="70">
        <f t="shared" si="915"/>
        <v>0</v>
      </c>
      <c r="CW1438" s="70"/>
      <c r="CX1438" s="70"/>
      <c r="CY1438" s="70"/>
      <c r="CZ1438" s="70" t="e">
        <f t="shared" si="912"/>
        <v>#VALUE!</v>
      </c>
      <c r="DA1438" s="70" t="e">
        <f t="shared" si="913"/>
        <v>#VALUE!</v>
      </c>
      <c r="DB1438" s="70"/>
      <c r="DC1438" s="70"/>
      <c r="DD1438" s="70"/>
      <c r="DE1438" s="70"/>
      <c r="DF1438" s="70"/>
      <c r="DG1438" s="70"/>
      <c r="DH1438" s="70"/>
      <c r="DI1438" s="70"/>
      <c r="DJ1438" s="70"/>
      <c r="DK1438" s="70"/>
      <c r="DL1438" s="70"/>
      <c r="DM1438" s="70"/>
      <c r="DN1438" s="70"/>
      <c r="DO1438" s="70"/>
      <c r="DP1438" s="70"/>
      <c r="DQ1438" s="70"/>
      <c r="DR1438" s="70"/>
      <c r="DS1438" s="70"/>
      <c r="DT1438" s="70">
        <f t="shared" si="910"/>
        <v>0</v>
      </c>
      <c r="DU1438" s="70">
        <f t="shared" si="911"/>
        <v>0</v>
      </c>
      <c r="DV1438" s="70"/>
      <c r="DW1438" s="70"/>
      <c r="DX1438" s="70"/>
      <c r="DY1438" s="70"/>
      <c r="DZ1438" s="70"/>
      <c r="EA1438" s="70"/>
    </row>
    <row r="1439" spans="18:131" x14ac:dyDescent="0.25">
      <c r="R1439" s="70"/>
      <c r="S1439" s="70"/>
      <c r="T1439" s="99" t="s">
        <v>3013</v>
      </c>
      <c r="U1439" s="146" t="s">
        <v>3014</v>
      </c>
      <c r="V1439" s="70"/>
      <c r="W1439" s="70"/>
      <c r="X1439" s="70"/>
      <c r="Y1439" s="70"/>
      <c r="AG1439" s="135"/>
      <c r="AH1439" s="70"/>
      <c r="AI1439" s="99"/>
      <c r="AJ1439" s="70"/>
      <c r="AK1439" s="70"/>
      <c r="AL1439" s="70"/>
      <c r="AM1439" s="70"/>
      <c r="AN1439" s="70"/>
      <c r="AO1439" s="70"/>
      <c r="AP1439" s="70"/>
      <c r="AQ1439" s="70"/>
      <c r="AR1439" s="70"/>
      <c r="AS1439" s="70"/>
      <c r="AT1439" s="70"/>
      <c r="AU1439" s="70"/>
      <c r="AV1439" s="70"/>
      <c r="AW1439" s="70"/>
      <c r="AX1439" s="70"/>
      <c r="AY1439" s="70"/>
      <c r="AZ1439" s="70"/>
      <c r="BA1439" s="70"/>
      <c r="BB1439" s="70"/>
      <c r="BC1439" s="70"/>
      <c r="BD1439" s="70"/>
      <c r="BE1439" s="70" t="str">
        <f t="shared" si="909"/>
        <v/>
      </c>
      <c r="BF1439" s="70">
        <v>627</v>
      </c>
      <c r="BG1439" s="70"/>
      <c r="BH1439" s="70"/>
      <c r="BI1439" s="70"/>
      <c r="BJ1439" s="70"/>
      <c r="BK1439" s="70"/>
      <c r="BL1439" s="70"/>
      <c r="BM1439" s="70"/>
      <c r="BN1439" s="70"/>
      <c r="BO1439" s="70"/>
      <c r="BP1439" s="70"/>
      <c r="BQ1439" s="70"/>
      <c r="BR1439" s="70"/>
      <c r="BS1439" s="70"/>
      <c r="BT1439" s="70"/>
      <c r="BU1439" s="70"/>
      <c r="CT1439" s="70"/>
      <c r="CU1439" s="70">
        <f t="shared" si="914"/>
        <v>0</v>
      </c>
      <c r="CV1439" s="70">
        <f t="shared" si="915"/>
        <v>0</v>
      </c>
      <c r="CW1439" s="70"/>
      <c r="CX1439" s="70"/>
      <c r="CY1439" s="70"/>
      <c r="CZ1439" s="70" t="e">
        <f t="shared" si="912"/>
        <v>#VALUE!</v>
      </c>
      <c r="DA1439" s="70" t="e">
        <f t="shared" si="913"/>
        <v>#VALUE!</v>
      </c>
      <c r="DB1439" s="70"/>
      <c r="DC1439" s="70"/>
      <c r="DD1439" s="70"/>
      <c r="DE1439" s="70"/>
      <c r="DF1439" s="70"/>
      <c r="DG1439" s="70"/>
      <c r="DH1439" s="70"/>
      <c r="DI1439" s="70"/>
      <c r="DJ1439" s="70"/>
      <c r="DK1439" s="70"/>
      <c r="DL1439" s="70"/>
      <c r="DM1439" s="70"/>
      <c r="DN1439" s="70"/>
      <c r="DO1439" s="70"/>
      <c r="DP1439" s="70"/>
      <c r="DQ1439" s="70"/>
      <c r="DR1439" s="70"/>
      <c r="DS1439" s="70"/>
      <c r="DT1439" s="70">
        <f t="shared" si="910"/>
        <v>0</v>
      </c>
      <c r="DU1439" s="70">
        <f t="shared" si="911"/>
        <v>0</v>
      </c>
      <c r="DV1439" s="70"/>
      <c r="DW1439" s="70"/>
      <c r="DX1439" s="70"/>
      <c r="DY1439" s="70"/>
      <c r="DZ1439" s="70"/>
      <c r="EA1439" s="70"/>
    </row>
    <row r="1440" spans="18:131" x14ac:dyDescent="0.25">
      <c r="R1440" s="70"/>
      <c r="S1440" s="70"/>
      <c r="T1440" s="99" t="s">
        <v>3015</v>
      </c>
      <c r="U1440" s="146" t="s">
        <v>3016</v>
      </c>
      <c r="V1440" s="70"/>
      <c r="W1440" s="70"/>
      <c r="X1440" s="70"/>
      <c r="Y1440" s="70"/>
      <c r="AG1440" s="135"/>
      <c r="AH1440" s="70"/>
      <c r="AI1440" s="99"/>
      <c r="AJ1440" s="70"/>
      <c r="AK1440" s="70"/>
      <c r="AL1440" s="70"/>
      <c r="AM1440" s="70"/>
      <c r="AN1440" s="70"/>
      <c r="AO1440" s="70"/>
      <c r="AP1440" s="70"/>
      <c r="AQ1440" s="70"/>
      <c r="AR1440" s="70"/>
      <c r="AS1440" s="70"/>
      <c r="AT1440" s="70"/>
      <c r="AU1440" s="70"/>
      <c r="AV1440" s="70"/>
      <c r="AW1440" s="70"/>
      <c r="AX1440" s="70"/>
      <c r="AY1440" s="70"/>
      <c r="AZ1440" s="70"/>
      <c r="BA1440" s="70"/>
      <c r="BB1440" s="70"/>
      <c r="BC1440" s="70"/>
      <c r="BD1440" s="70"/>
      <c r="BE1440" s="70" t="str">
        <f t="shared" si="909"/>
        <v/>
      </c>
      <c r="BF1440" s="70">
        <v>628</v>
      </c>
      <c r="BG1440" s="70"/>
      <c r="BH1440" s="70"/>
      <c r="BI1440" s="70"/>
      <c r="BJ1440" s="70"/>
      <c r="BK1440" s="70"/>
      <c r="BL1440" s="70"/>
      <c r="BM1440" s="70"/>
      <c r="BN1440" s="70"/>
      <c r="BO1440" s="70"/>
      <c r="BP1440" s="70"/>
      <c r="BQ1440" s="70"/>
      <c r="BR1440" s="70"/>
      <c r="BS1440" s="70"/>
      <c r="BT1440" s="70"/>
      <c r="BU1440" s="70"/>
      <c r="CT1440" s="70"/>
      <c r="CU1440" s="70">
        <f t="shared" si="914"/>
        <v>0</v>
      </c>
      <c r="CV1440" s="70">
        <f t="shared" si="915"/>
        <v>0</v>
      </c>
      <c r="CW1440" s="70"/>
      <c r="CX1440" s="70"/>
      <c r="CY1440" s="70"/>
      <c r="CZ1440" s="70" t="e">
        <f t="shared" si="912"/>
        <v>#VALUE!</v>
      </c>
      <c r="DA1440" s="70" t="e">
        <f t="shared" si="913"/>
        <v>#VALUE!</v>
      </c>
      <c r="DB1440" s="70"/>
      <c r="DC1440" s="70"/>
      <c r="DD1440" s="70"/>
      <c r="DE1440" s="70"/>
      <c r="DF1440" s="70"/>
      <c r="DG1440" s="70"/>
      <c r="DH1440" s="70"/>
      <c r="DI1440" s="70"/>
      <c r="DJ1440" s="70"/>
      <c r="DK1440" s="70"/>
      <c r="DL1440" s="70"/>
      <c r="DM1440" s="70"/>
      <c r="DN1440" s="70"/>
      <c r="DO1440" s="70"/>
      <c r="DP1440" s="70"/>
      <c r="DQ1440" s="70"/>
      <c r="DR1440" s="70"/>
      <c r="DS1440" s="70"/>
      <c r="DT1440" s="70">
        <f t="shared" si="910"/>
        <v>0</v>
      </c>
      <c r="DU1440" s="70">
        <f t="shared" si="911"/>
        <v>0</v>
      </c>
      <c r="DV1440" s="70"/>
      <c r="DW1440" s="70"/>
      <c r="DX1440" s="70"/>
      <c r="DY1440" s="70"/>
      <c r="DZ1440" s="70"/>
      <c r="EA1440" s="70"/>
    </row>
    <row r="1441" spans="18:131" x14ac:dyDescent="0.25">
      <c r="R1441" s="70"/>
      <c r="S1441" s="70"/>
      <c r="T1441" s="99" t="s">
        <v>3017</v>
      </c>
      <c r="U1441" s="146" t="s">
        <v>3018</v>
      </c>
      <c r="V1441" s="70"/>
      <c r="W1441" s="70"/>
      <c r="X1441" s="70"/>
      <c r="Y1441" s="70"/>
      <c r="AG1441" s="135"/>
      <c r="AH1441" s="70"/>
      <c r="AI1441" s="99"/>
      <c r="AJ1441" s="70"/>
      <c r="AK1441" s="70"/>
      <c r="AL1441" s="70"/>
      <c r="AM1441" s="70"/>
      <c r="AN1441" s="70"/>
      <c r="AO1441" s="70"/>
      <c r="AP1441" s="70"/>
      <c r="AQ1441" s="70"/>
      <c r="AR1441" s="70"/>
      <c r="AS1441" s="70"/>
      <c r="AT1441" s="70"/>
      <c r="AU1441" s="70"/>
      <c r="AV1441" s="70"/>
      <c r="AW1441" s="70"/>
      <c r="AX1441" s="70"/>
      <c r="AY1441" s="70"/>
      <c r="AZ1441" s="70"/>
      <c r="BA1441" s="70"/>
      <c r="BB1441" s="70"/>
      <c r="BC1441" s="70"/>
      <c r="BD1441" s="70"/>
      <c r="BE1441" s="70" t="str">
        <f t="shared" si="909"/>
        <v/>
      </c>
      <c r="BF1441" s="70">
        <v>629</v>
      </c>
      <c r="BG1441" s="70"/>
      <c r="BH1441" s="70"/>
      <c r="BI1441" s="70"/>
      <c r="BJ1441" s="70"/>
      <c r="BK1441" s="70"/>
      <c r="BL1441" s="70"/>
      <c r="BM1441" s="70"/>
      <c r="BN1441" s="70"/>
      <c r="BO1441" s="70"/>
      <c r="BP1441" s="70"/>
      <c r="BQ1441" s="70"/>
      <c r="BR1441" s="70"/>
      <c r="BS1441" s="70"/>
      <c r="BT1441" s="70"/>
      <c r="BU1441" s="70"/>
      <c r="CT1441" s="70"/>
      <c r="CU1441" s="70">
        <f t="shared" si="914"/>
        <v>0</v>
      </c>
      <c r="CV1441" s="70">
        <f t="shared" si="915"/>
        <v>0</v>
      </c>
      <c r="CW1441" s="70"/>
      <c r="CX1441" s="70"/>
      <c r="CY1441" s="70"/>
      <c r="CZ1441" s="70" t="e">
        <f t="shared" si="912"/>
        <v>#VALUE!</v>
      </c>
      <c r="DA1441" s="70" t="e">
        <f t="shared" si="913"/>
        <v>#VALUE!</v>
      </c>
      <c r="DB1441" s="70"/>
      <c r="DC1441" s="70"/>
      <c r="DD1441" s="70"/>
      <c r="DE1441" s="70"/>
      <c r="DF1441" s="70"/>
      <c r="DG1441" s="70"/>
      <c r="DH1441" s="70"/>
      <c r="DI1441" s="70"/>
      <c r="DJ1441" s="70"/>
      <c r="DK1441" s="70"/>
      <c r="DL1441" s="70"/>
      <c r="DM1441" s="70"/>
      <c r="DN1441" s="70"/>
      <c r="DO1441" s="70"/>
      <c r="DP1441" s="70"/>
      <c r="DQ1441" s="70"/>
      <c r="DR1441" s="70"/>
      <c r="DS1441" s="70"/>
      <c r="DT1441" s="70">
        <f t="shared" si="910"/>
        <v>0</v>
      </c>
      <c r="DU1441" s="70">
        <f t="shared" si="911"/>
        <v>0</v>
      </c>
      <c r="DV1441" s="70"/>
      <c r="DW1441" s="70"/>
      <c r="DX1441" s="70"/>
      <c r="DY1441" s="70"/>
      <c r="DZ1441" s="70"/>
      <c r="EA1441" s="70"/>
    </row>
    <row r="1442" spans="18:131" x14ac:dyDescent="0.25">
      <c r="R1442" s="70"/>
      <c r="S1442" s="70"/>
      <c r="T1442" s="99" t="s">
        <v>3019</v>
      </c>
      <c r="U1442" s="146" t="s">
        <v>3020</v>
      </c>
      <c r="V1442" s="70"/>
      <c r="W1442" s="70"/>
      <c r="X1442" s="70"/>
      <c r="Y1442" s="70"/>
      <c r="AG1442" s="135"/>
      <c r="AH1442" s="70"/>
      <c r="AI1442" s="99"/>
      <c r="AJ1442" s="70"/>
      <c r="AK1442" s="70"/>
      <c r="AL1442" s="70"/>
      <c r="AM1442" s="70"/>
      <c r="AN1442" s="70"/>
      <c r="AO1442" s="70"/>
      <c r="AP1442" s="70"/>
      <c r="AQ1442" s="70"/>
      <c r="AR1442" s="70"/>
      <c r="AS1442" s="70"/>
      <c r="AT1442" s="70"/>
      <c r="AU1442" s="70"/>
      <c r="AV1442" s="70"/>
      <c r="AW1442" s="70"/>
      <c r="AX1442" s="70"/>
      <c r="AY1442" s="70"/>
      <c r="AZ1442" s="70"/>
      <c r="BA1442" s="70"/>
      <c r="BB1442" s="70"/>
      <c r="BC1442" s="70"/>
      <c r="BD1442" s="70"/>
      <c r="BE1442" s="70" t="str">
        <f t="shared" si="909"/>
        <v/>
      </c>
      <c r="BF1442" s="70">
        <v>630</v>
      </c>
      <c r="BG1442" s="70"/>
      <c r="BH1442" s="70"/>
      <c r="BI1442" s="70"/>
      <c r="BJ1442" s="70"/>
      <c r="BK1442" s="70"/>
      <c r="BL1442" s="70"/>
      <c r="BM1442" s="70"/>
      <c r="BN1442" s="70"/>
      <c r="BO1442" s="70"/>
      <c r="BP1442" s="70"/>
      <c r="BQ1442" s="70"/>
      <c r="BR1442" s="70"/>
      <c r="BS1442" s="70"/>
      <c r="BT1442" s="70"/>
      <c r="BU1442" s="70"/>
      <c r="CT1442" s="70"/>
      <c r="CU1442" s="70">
        <f t="shared" si="914"/>
        <v>0</v>
      </c>
      <c r="CV1442" s="70">
        <f t="shared" si="915"/>
        <v>0</v>
      </c>
      <c r="CW1442" s="70"/>
      <c r="CX1442" s="70"/>
      <c r="CY1442" s="70"/>
      <c r="CZ1442" s="70" t="e">
        <f t="shared" si="912"/>
        <v>#VALUE!</v>
      </c>
      <c r="DA1442" s="70" t="e">
        <f t="shared" si="913"/>
        <v>#VALUE!</v>
      </c>
      <c r="DB1442" s="70"/>
      <c r="DC1442" s="70"/>
      <c r="DD1442" s="70"/>
      <c r="DE1442" s="70"/>
      <c r="DF1442" s="70"/>
      <c r="DG1442" s="70"/>
      <c r="DH1442" s="70"/>
      <c r="DI1442" s="70"/>
      <c r="DJ1442" s="70"/>
      <c r="DK1442" s="70"/>
      <c r="DL1442" s="70"/>
      <c r="DM1442" s="70"/>
      <c r="DN1442" s="70"/>
      <c r="DO1442" s="70"/>
      <c r="DP1442" s="70"/>
      <c r="DQ1442" s="70"/>
      <c r="DR1442" s="70"/>
      <c r="DS1442" s="70"/>
      <c r="DT1442" s="70">
        <f t="shared" si="910"/>
        <v>0</v>
      </c>
      <c r="DU1442" s="70">
        <f t="shared" si="911"/>
        <v>0</v>
      </c>
      <c r="DV1442" s="70"/>
      <c r="DW1442" s="70"/>
      <c r="DX1442" s="70"/>
      <c r="DY1442" s="70"/>
      <c r="DZ1442" s="70"/>
      <c r="EA1442" s="70"/>
    </row>
    <row r="1443" spans="18:131" x14ac:dyDescent="0.25">
      <c r="R1443" s="70"/>
      <c r="S1443" s="70"/>
      <c r="T1443" s="99" t="s">
        <v>3021</v>
      </c>
      <c r="U1443" s="146" t="s">
        <v>3022</v>
      </c>
      <c r="V1443" s="70"/>
      <c r="W1443" s="70"/>
      <c r="X1443" s="70"/>
      <c r="Y1443" s="70"/>
      <c r="AG1443" s="135"/>
      <c r="AH1443" s="70"/>
      <c r="AI1443" s="99"/>
      <c r="AJ1443" s="70"/>
      <c r="AK1443" s="70"/>
      <c r="AL1443" s="70"/>
      <c r="AM1443" s="70"/>
      <c r="AN1443" s="70"/>
      <c r="AO1443" s="70"/>
      <c r="AP1443" s="70"/>
      <c r="AQ1443" s="70"/>
      <c r="AR1443" s="70"/>
      <c r="AS1443" s="70"/>
      <c r="AT1443" s="70"/>
      <c r="AU1443" s="70"/>
      <c r="AV1443" s="70"/>
      <c r="AW1443" s="70"/>
      <c r="AX1443" s="70"/>
      <c r="AY1443" s="70"/>
      <c r="AZ1443" s="70"/>
      <c r="BA1443" s="70"/>
      <c r="BB1443" s="70"/>
      <c r="BC1443" s="70"/>
      <c r="BD1443" s="70"/>
      <c r="BE1443" s="70" t="str">
        <f t="shared" si="909"/>
        <v/>
      </c>
      <c r="BF1443" s="70">
        <v>631</v>
      </c>
      <c r="BG1443" s="70"/>
      <c r="BH1443" s="70"/>
      <c r="BI1443" s="70"/>
      <c r="BJ1443" s="70"/>
      <c r="BK1443" s="70"/>
      <c r="BL1443" s="70"/>
      <c r="BM1443" s="70"/>
      <c r="BN1443" s="70"/>
      <c r="BO1443" s="70"/>
      <c r="BP1443" s="70"/>
      <c r="BQ1443" s="70"/>
      <c r="BR1443" s="70"/>
      <c r="BS1443" s="70"/>
      <c r="BT1443" s="70"/>
      <c r="BU1443" s="70"/>
      <c r="CT1443" s="70"/>
      <c r="CU1443" s="70">
        <f t="shared" si="914"/>
        <v>0</v>
      </c>
      <c r="CV1443" s="70">
        <f t="shared" si="915"/>
        <v>0</v>
      </c>
      <c r="CW1443" s="70"/>
      <c r="CX1443" s="70"/>
      <c r="CY1443" s="70"/>
      <c r="CZ1443" s="70" t="e">
        <f t="shared" si="912"/>
        <v>#VALUE!</v>
      </c>
      <c r="DA1443" s="70" t="e">
        <f t="shared" si="913"/>
        <v>#VALUE!</v>
      </c>
      <c r="DB1443" s="70"/>
      <c r="DC1443" s="70"/>
      <c r="DD1443" s="70"/>
      <c r="DE1443" s="70"/>
      <c r="DF1443" s="70"/>
      <c r="DG1443" s="70"/>
      <c r="DH1443" s="70"/>
      <c r="DI1443" s="70"/>
      <c r="DJ1443" s="70"/>
      <c r="DK1443" s="70"/>
      <c r="DL1443" s="70"/>
      <c r="DM1443" s="70"/>
      <c r="DN1443" s="70"/>
      <c r="DO1443" s="70"/>
      <c r="DP1443" s="70"/>
      <c r="DQ1443" s="70"/>
      <c r="DR1443" s="70"/>
      <c r="DS1443" s="70"/>
      <c r="DT1443" s="70">
        <f t="shared" si="910"/>
        <v>0</v>
      </c>
      <c r="DU1443" s="70">
        <f t="shared" si="911"/>
        <v>0</v>
      </c>
      <c r="DV1443" s="70"/>
      <c r="DW1443" s="70"/>
      <c r="DX1443" s="70"/>
      <c r="DY1443" s="70"/>
      <c r="DZ1443" s="70"/>
      <c r="EA1443" s="70"/>
    </row>
    <row r="1444" spans="18:131" x14ac:dyDescent="0.25">
      <c r="R1444" s="70"/>
      <c r="S1444" s="70"/>
      <c r="T1444" s="99" t="s">
        <v>3023</v>
      </c>
      <c r="U1444" s="146" t="s">
        <v>3024</v>
      </c>
      <c r="V1444" s="70"/>
      <c r="W1444" s="70"/>
      <c r="X1444" s="70"/>
      <c r="Y1444" s="70"/>
      <c r="AG1444" s="135"/>
      <c r="AH1444" s="70"/>
      <c r="AI1444" s="99"/>
      <c r="AJ1444" s="70"/>
      <c r="AK1444" s="70"/>
      <c r="AL1444" s="70"/>
      <c r="AM1444" s="70"/>
      <c r="AN1444" s="70"/>
      <c r="AO1444" s="70"/>
      <c r="AP1444" s="70"/>
      <c r="AQ1444" s="70"/>
      <c r="AR1444" s="70"/>
      <c r="AS1444" s="70"/>
      <c r="AT1444" s="70"/>
      <c r="AU1444" s="70"/>
      <c r="AV1444" s="70"/>
      <c r="AW1444" s="70"/>
      <c r="AX1444" s="70"/>
      <c r="AY1444" s="70"/>
      <c r="AZ1444" s="70"/>
      <c r="BA1444" s="70"/>
      <c r="BB1444" s="70"/>
      <c r="BC1444" s="70"/>
      <c r="BD1444" s="70"/>
      <c r="BE1444" s="70" t="str">
        <f t="shared" si="909"/>
        <v/>
      </c>
      <c r="BF1444" s="70">
        <v>632</v>
      </c>
      <c r="BG1444" s="70"/>
      <c r="BH1444" s="70"/>
      <c r="BI1444" s="70"/>
      <c r="BJ1444" s="70"/>
      <c r="BK1444" s="70"/>
      <c r="BL1444" s="70"/>
      <c r="BM1444" s="70"/>
      <c r="BN1444" s="70"/>
      <c r="BO1444" s="70"/>
      <c r="BP1444" s="70"/>
      <c r="BQ1444" s="70"/>
      <c r="BR1444" s="70"/>
      <c r="BS1444" s="70"/>
      <c r="BT1444" s="70"/>
      <c r="BU1444" s="70"/>
      <c r="CT1444" s="70"/>
      <c r="CU1444" s="70">
        <f t="shared" si="914"/>
        <v>0</v>
      </c>
      <c r="CV1444" s="70">
        <f t="shared" si="915"/>
        <v>0</v>
      </c>
      <c r="CW1444" s="70"/>
      <c r="CX1444" s="70"/>
      <c r="CY1444" s="70"/>
      <c r="CZ1444" s="70" t="e">
        <f t="shared" si="912"/>
        <v>#VALUE!</v>
      </c>
      <c r="DA1444" s="70" t="e">
        <f t="shared" si="913"/>
        <v>#VALUE!</v>
      </c>
      <c r="DB1444" s="70"/>
      <c r="DC1444" s="70"/>
      <c r="DD1444" s="70"/>
      <c r="DE1444" s="70"/>
      <c r="DF1444" s="70"/>
      <c r="DG1444" s="70"/>
      <c r="DH1444" s="70"/>
      <c r="DI1444" s="70"/>
      <c r="DJ1444" s="70"/>
      <c r="DK1444" s="70"/>
      <c r="DL1444" s="70"/>
      <c r="DM1444" s="70"/>
      <c r="DN1444" s="70"/>
      <c r="DO1444" s="70"/>
      <c r="DP1444" s="70"/>
      <c r="DQ1444" s="70"/>
      <c r="DR1444" s="70"/>
      <c r="DS1444" s="70"/>
      <c r="DT1444" s="70">
        <f t="shared" si="910"/>
        <v>0</v>
      </c>
      <c r="DU1444" s="70">
        <f t="shared" si="911"/>
        <v>0</v>
      </c>
      <c r="DV1444" s="70"/>
      <c r="DW1444" s="70"/>
      <c r="DX1444" s="70"/>
      <c r="DY1444" s="70"/>
      <c r="DZ1444" s="70"/>
      <c r="EA1444" s="70"/>
    </row>
    <row r="1445" spans="18:131" x14ac:dyDescent="0.25">
      <c r="R1445" s="70"/>
      <c r="S1445" s="70"/>
      <c r="T1445" s="99" t="s">
        <v>3025</v>
      </c>
      <c r="U1445" s="146" t="s">
        <v>3026</v>
      </c>
      <c r="V1445" s="70"/>
      <c r="W1445" s="70"/>
      <c r="X1445" s="70"/>
      <c r="Y1445" s="70"/>
      <c r="AG1445" s="135"/>
      <c r="AH1445" s="70"/>
      <c r="AI1445" s="99"/>
      <c r="AJ1445" s="70"/>
      <c r="AK1445" s="70"/>
      <c r="AL1445" s="70"/>
      <c r="AM1445" s="70"/>
      <c r="AN1445" s="70"/>
      <c r="AO1445" s="70"/>
      <c r="AP1445" s="70"/>
      <c r="AQ1445" s="70"/>
      <c r="AR1445" s="70"/>
      <c r="AS1445" s="70"/>
      <c r="AT1445" s="70"/>
      <c r="AU1445" s="70"/>
      <c r="AV1445" s="70"/>
      <c r="AW1445" s="70"/>
      <c r="AX1445" s="70"/>
      <c r="AY1445" s="70"/>
      <c r="AZ1445" s="70"/>
      <c r="BA1445" s="70"/>
      <c r="BB1445" s="70"/>
      <c r="BC1445" s="70"/>
      <c r="BD1445" s="70"/>
      <c r="BE1445" s="70" t="str">
        <f t="shared" si="909"/>
        <v/>
      </c>
      <c r="BF1445" s="70">
        <v>633</v>
      </c>
      <c r="BG1445" s="70"/>
      <c r="BH1445" s="70"/>
      <c r="BI1445" s="70"/>
      <c r="BJ1445" s="70"/>
      <c r="BK1445" s="70"/>
      <c r="BL1445" s="70"/>
      <c r="BM1445" s="70"/>
      <c r="BN1445" s="70"/>
      <c r="BO1445" s="70"/>
      <c r="BP1445" s="70"/>
      <c r="BQ1445" s="70"/>
      <c r="BR1445" s="70"/>
      <c r="BS1445" s="70"/>
      <c r="BT1445" s="70"/>
      <c r="BU1445" s="70"/>
      <c r="CT1445" s="70"/>
      <c r="CU1445" s="70">
        <f t="shared" si="914"/>
        <v>0</v>
      </c>
      <c r="CV1445" s="70">
        <f t="shared" si="915"/>
        <v>0</v>
      </c>
      <c r="CW1445" s="70"/>
      <c r="CX1445" s="70"/>
      <c r="CY1445" s="70"/>
      <c r="CZ1445" s="70" t="e">
        <f t="shared" si="912"/>
        <v>#VALUE!</v>
      </c>
      <c r="DA1445" s="70" t="e">
        <f t="shared" si="913"/>
        <v>#VALUE!</v>
      </c>
      <c r="DB1445" s="70"/>
      <c r="DC1445" s="70"/>
      <c r="DD1445" s="70"/>
      <c r="DE1445" s="70"/>
      <c r="DF1445" s="70"/>
      <c r="DG1445" s="70"/>
      <c r="DH1445" s="70"/>
      <c r="DI1445" s="70"/>
      <c r="DJ1445" s="70"/>
      <c r="DK1445" s="70"/>
      <c r="DL1445" s="70"/>
      <c r="DM1445" s="70"/>
      <c r="DN1445" s="70"/>
      <c r="DO1445" s="70"/>
      <c r="DP1445" s="70"/>
      <c r="DQ1445" s="70"/>
      <c r="DR1445" s="70"/>
      <c r="DS1445" s="70"/>
      <c r="DT1445" s="70">
        <f t="shared" si="910"/>
        <v>0</v>
      </c>
      <c r="DU1445" s="70">
        <f t="shared" si="911"/>
        <v>0</v>
      </c>
      <c r="DV1445" s="70"/>
      <c r="DW1445" s="70"/>
      <c r="DX1445" s="70"/>
      <c r="DY1445" s="70"/>
      <c r="DZ1445" s="70"/>
      <c r="EA1445" s="70"/>
    </row>
    <row r="1446" spans="18:131" x14ac:dyDescent="0.25">
      <c r="R1446" s="70"/>
      <c r="S1446" s="70"/>
      <c r="T1446" s="99" t="s">
        <v>3027</v>
      </c>
      <c r="U1446" s="146" t="s">
        <v>3028</v>
      </c>
      <c r="V1446" s="70"/>
      <c r="W1446" s="70"/>
      <c r="X1446" s="70"/>
      <c r="Y1446" s="70"/>
      <c r="AG1446" s="135"/>
      <c r="AH1446" s="70"/>
      <c r="AI1446" s="99"/>
      <c r="AJ1446" s="70"/>
      <c r="AK1446" s="70"/>
      <c r="AL1446" s="70"/>
      <c r="AM1446" s="70"/>
      <c r="AN1446" s="70"/>
      <c r="AO1446" s="70"/>
      <c r="AP1446" s="70"/>
      <c r="AQ1446" s="70"/>
      <c r="AR1446" s="70"/>
      <c r="AS1446" s="70"/>
      <c r="AT1446" s="70"/>
      <c r="AU1446" s="70"/>
      <c r="AV1446" s="70"/>
      <c r="AW1446" s="70"/>
      <c r="AX1446" s="70"/>
      <c r="AY1446" s="70"/>
      <c r="AZ1446" s="70"/>
      <c r="BA1446" s="70"/>
      <c r="BB1446" s="70"/>
      <c r="BC1446" s="70"/>
      <c r="BD1446" s="70"/>
      <c r="BE1446" s="70" t="str">
        <f t="shared" si="909"/>
        <v/>
      </c>
      <c r="BF1446" s="70">
        <v>634</v>
      </c>
      <c r="BG1446" s="70"/>
      <c r="BH1446" s="70"/>
      <c r="BI1446" s="70"/>
      <c r="BJ1446" s="70"/>
      <c r="BK1446" s="70"/>
      <c r="BL1446" s="70"/>
      <c r="BM1446" s="70"/>
      <c r="BN1446" s="70"/>
      <c r="BO1446" s="70"/>
      <c r="BP1446" s="70"/>
      <c r="BQ1446" s="70"/>
      <c r="BR1446" s="70"/>
      <c r="BS1446" s="70"/>
      <c r="BT1446" s="70"/>
      <c r="BU1446" s="70"/>
      <c r="CT1446" s="70"/>
      <c r="CU1446" s="70">
        <f t="shared" si="914"/>
        <v>0</v>
      </c>
      <c r="CV1446" s="70">
        <f t="shared" si="915"/>
        <v>0</v>
      </c>
      <c r="CW1446" s="70"/>
      <c r="CX1446" s="70"/>
      <c r="CY1446" s="70"/>
      <c r="CZ1446" s="70" t="e">
        <f t="shared" si="912"/>
        <v>#VALUE!</v>
      </c>
      <c r="DA1446" s="70" t="e">
        <f t="shared" si="913"/>
        <v>#VALUE!</v>
      </c>
      <c r="DB1446" s="70"/>
      <c r="DC1446" s="70"/>
      <c r="DD1446" s="70"/>
      <c r="DE1446" s="70"/>
      <c r="DF1446" s="70"/>
      <c r="DG1446" s="70"/>
      <c r="DH1446" s="70"/>
      <c r="DI1446" s="70"/>
      <c r="DJ1446" s="70"/>
      <c r="DK1446" s="70"/>
      <c r="DL1446" s="70"/>
      <c r="DM1446" s="70"/>
      <c r="DN1446" s="70"/>
      <c r="DO1446" s="70"/>
      <c r="DP1446" s="70"/>
      <c r="DQ1446" s="70"/>
      <c r="DR1446" s="70"/>
      <c r="DS1446" s="70"/>
      <c r="DT1446" s="70">
        <f t="shared" si="910"/>
        <v>0</v>
      </c>
      <c r="DU1446" s="70">
        <f t="shared" si="911"/>
        <v>0</v>
      </c>
      <c r="DV1446" s="70"/>
      <c r="DW1446" s="70"/>
      <c r="DX1446" s="70"/>
      <c r="DY1446" s="70"/>
      <c r="DZ1446" s="70"/>
      <c r="EA1446" s="70"/>
    </row>
    <row r="1447" spans="18:131" x14ac:dyDescent="0.25">
      <c r="R1447" s="70"/>
      <c r="S1447" s="70"/>
      <c r="T1447" s="99" t="s">
        <v>3029</v>
      </c>
      <c r="U1447" s="146" t="s">
        <v>3030</v>
      </c>
      <c r="V1447" s="70"/>
      <c r="W1447" s="70"/>
      <c r="X1447" s="70"/>
      <c r="Y1447" s="70"/>
      <c r="AG1447" s="135"/>
      <c r="AH1447" s="70"/>
      <c r="AI1447" s="99"/>
      <c r="AJ1447" s="70"/>
      <c r="AK1447" s="70"/>
      <c r="AL1447" s="70"/>
      <c r="AM1447" s="70"/>
      <c r="AN1447" s="70"/>
      <c r="AO1447" s="70"/>
      <c r="AP1447" s="70"/>
      <c r="AQ1447" s="70"/>
      <c r="AR1447" s="70"/>
      <c r="AS1447" s="70"/>
      <c r="AT1447" s="70"/>
      <c r="AU1447" s="70"/>
      <c r="AV1447" s="70"/>
      <c r="AW1447" s="70"/>
      <c r="AX1447" s="70"/>
      <c r="AY1447" s="70"/>
      <c r="AZ1447" s="70"/>
      <c r="BA1447" s="70"/>
      <c r="BB1447" s="70"/>
      <c r="BC1447" s="70"/>
      <c r="BD1447" s="70"/>
      <c r="BE1447" s="70" t="str">
        <f t="shared" si="909"/>
        <v/>
      </c>
      <c r="BF1447" s="70">
        <v>635</v>
      </c>
      <c r="BG1447" s="70"/>
      <c r="BH1447" s="70"/>
      <c r="BI1447" s="70"/>
      <c r="BJ1447" s="70"/>
      <c r="BK1447" s="70"/>
      <c r="BL1447" s="70"/>
      <c r="BM1447" s="70"/>
      <c r="BN1447" s="70"/>
      <c r="BO1447" s="70"/>
      <c r="BP1447" s="70"/>
      <c r="BQ1447" s="70"/>
      <c r="BR1447" s="70"/>
      <c r="BS1447" s="70"/>
      <c r="BT1447" s="70"/>
      <c r="BU1447" s="70"/>
      <c r="CT1447" s="70"/>
      <c r="CU1447" s="70">
        <f t="shared" si="914"/>
        <v>0</v>
      </c>
      <c r="CV1447" s="70">
        <f t="shared" si="915"/>
        <v>0</v>
      </c>
      <c r="CW1447" s="70"/>
      <c r="CX1447" s="70"/>
      <c r="CY1447" s="70"/>
      <c r="CZ1447" s="70" t="e">
        <f t="shared" si="912"/>
        <v>#VALUE!</v>
      </c>
      <c r="DA1447" s="70" t="e">
        <f t="shared" si="913"/>
        <v>#VALUE!</v>
      </c>
      <c r="DB1447" s="70"/>
      <c r="DC1447" s="70"/>
      <c r="DD1447" s="70"/>
      <c r="DE1447" s="70"/>
      <c r="DF1447" s="70"/>
      <c r="DG1447" s="70"/>
      <c r="DH1447" s="70"/>
      <c r="DI1447" s="70"/>
      <c r="DJ1447" s="70"/>
      <c r="DK1447" s="70"/>
      <c r="DL1447" s="70"/>
      <c r="DM1447" s="70"/>
      <c r="DN1447" s="70"/>
      <c r="DO1447" s="70"/>
      <c r="DP1447" s="70"/>
      <c r="DQ1447" s="70"/>
      <c r="DR1447" s="70"/>
      <c r="DS1447" s="70"/>
      <c r="DT1447" s="70">
        <f t="shared" si="910"/>
        <v>0</v>
      </c>
      <c r="DU1447" s="70">
        <f t="shared" si="911"/>
        <v>0</v>
      </c>
      <c r="DV1447" s="70"/>
      <c r="DW1447" s="70"/>
      <c r="DX1447" s="70"/>
      <c r="DY1447" s="70"/>
      <c r="DZ1447" s="70"/>
      <c r="EA1447" s="70"/>
    </row>
    <row r="1448" spans="18:131" x14ac:dyDescent="0.25">
      <c r="R1448" s="70"/>
      <c r="S1448" s="70"/>
      <c r="T1448" s="99" t="s">
        <v>3031</v>
      </c>
      <c r="U1448" s="146" t="s">
        <v>3032</v>
      </c>
      <c r="V1448" s="70"/>
      <c r="W1448" s="70"/>
      <c r="X1448" s="70"/>
      <c r="Y1448" s="70"/>
      <c r="AG1448" s="135"/>
      <c r="AH1448" s="70"/>
      <c r="AI1448" s="99"/>
      <c r="AJ1448" s="70"/>
      <c r="AK1448" s="70"/>
      <c r="AL1448" s="70"/>
      <c r="AM1448" s="70"/>
      <c r="AN1448" s="70"/>
      <c r="AO1448" s="70"/>
      <c r="AP1448" s="70"/>
      <c r="AQ1448" s="70"/>
      <c r="AR1448" s="70"/>
      <c r="AS1448" s="70"/>
      <c r="AT1448" s="70"/>
      <c r="AU1448" s="70"/>
      <c r="AV1448" s="70"/>
      <c r="AW1448" s="70"/>
      <c r="AX1448" s="70"/>
      <c r="AY1448" s="70"/>
      <c r="AZ1448" s="70"/>
      <c r="BA1448" s="70"/>
      <c r="BB1448" s="70"/>
      <c r="BC1448" s="70"/>
      <c r="BD1448" s="70"/>
      <c r="BE1448" s="70" t="str">
        <f t="shared" si="909"/>
        <v/>
      </c>
      <c r="BF1448" s="70">
        <v>636</v>
      </c>
      <c r="BG1448" s="70"/>
      <c r="BH1448" s="70"/>
      <c r="BI1448" s="70"/>
      <c r="BJ1448" s="70"/>
      <c r="BK1448" s="70"/>
      <c r="BL1448" s="70"/>
      <c r="BM1448" s="70"/>
      <c r="BN1448" s="70"/>
      <c r="BO1448" s="70"/>
      <c r="BP1448" s="70"/>
      <c r="BQ1448" s="70"/>
      <c r="BR1448" s="70"/>
      <c r="BS1448" s="70"/>
      <c r="BT1448" s="70"/>
      <c r="BU1448" s="70"/>
      <c r="CT1448" s="70"/>
      <c r="CU1448" s="70">
        <f t="shared" si="914"/>
        <v>0</v>
      </c>
      <c r="CV1448" s="70">
        <f t="shared" si="915"/>
        <v>0</v>
      </c>
      <c r="CW1448" s="70"/>
      <c r="CX1448" s="70"/>
      <c r="CY1448" s="70"/>
      <c r="CZ1448" s="70" t="e">
        <f t="shared" si="912"/>
        <v>#VALUE!</v>
      </c>
      <c r="DA1448" s="70" t="e">
        <f t="shared" si="913"/>
        <v>#VALUE!</v>
      </c>
      <c r="DB1448" s="70"/>
      <c r="DC1448" s="70"/>
      <c r="DD1448" s="70"/>
      <c r="DE1448" s="70"/>
      <c r="DF1448" s="70"/>
      <c r="DG1448" s="70"/>
      <c r="DH1448" s="70"/>
      <c r="DI1448" s="70"/>
      <c r="DJ1448" s="70"/>
      <c r="DK1448" s="70"/>
      <c r="DL1448" s="70"/>
      <c r="DM1448" s="70"/>
      <c r="DN1448" s="70"/>
      <c r="DO1448" s="70"/>
      <c r="DP1448" s="70"/>
      <c r="DQ1448" s="70"/>
      <c r="DR1448" s="70"/>
      <c r="DS1448" s="70"/>
      <c r="DT1448" s="70">
        <f t="shared" si="910"/>
        <v>0</v>
      </c>
      <c r="DU1448" s="70">
        <f t="shared" si="911"/>
        <v>0</v>
      </c>
      <c r="DV1448" s="70"/>
      <c r="DW1448" s="70"/>
      <c r="DX1448" s="70"/>
      <c r="DY1448" s="70"/>
      <c r="DZ1448" s="70"/>
      <c r="EA1448" s="70"/>
    </row>
    <row r="1449" spans="18:131" x14ac:dyDescent="0.25">
      <c r="R1449" s="70"/>
      <c r="S1449" s="70"/>
      <c r="T1449" s="99" t="s">
        <v>3033</v>
      </c>
      <c r="U1449" s="146" t="s">
        <v>3034</v>
      </c>
      <c r="V1449" s="70"/>
      <c r="W1449" s="70"/>
      <c r="X1449" s="70"/>
      <c r="Y1449" s="70"/>
      <c r="AG1449" s="135"/>
      <c r="AH1449" s="70"/>
      <c r="AI1449" s="99"/>
      <c r="AJ1449" s="70"/>
      <c r="AK1449" s="70"/>
      <c r="AL1449" s="70"/>
      <c r="AM1449" s="70"/>
      <c r="AN1449" s="70"/>
      <c r="AO1449" s="70"/>
      <c r="AP1449" s="70"/>
      <c r="AQ1449" s="70"/>
      <c r="AR1449" s="70"/>
      <c r="AS1449" s="70"/>
      <c r="AT1449" s="70"/>
      <c r="AU1449" s="70"/>
      <c r="AV1449" s="70"/>
      <c r="AW1449" s="70"/>
      <c r="AX1449" s="70"/>
      <c r="AY1449" s="70"/>
      <c r="AZ1449" s="70"/>
      <c r="BA1449" s="70"/>
      <c r="BB1449" s="70"/>
      <c r="BC1449" s="70"/>
      <c r="BD1449" s="70"/>
      <c r="BE1449" s="70" t="str">
        <f t="shared" si="909"/>
        <v/>
      </c>
      <c r="BF1449" s="70">
        <v>637</v>
      </c>
      <c r="BG1449" s="70"/>
      <c r="BH1449" s="70"/>
      <c r="BI1449" s="70"/>
      <c r="BJ1449" s="70"/>
      <c r="BK1449" s="70"/>
      <c r="BL1449" s="70"/>
      <c r="BM1449" s="70"/>
      <c r="BN1449" s="70"/>
      <c r="BO1449" s="70"/>
      <c r="BP1449" s="70"/>
      <c r="BQ1449" s="70"/>
      <c r="BR1449" s="70"/>
      <c r="BS1449" s="70"/>
      <c r="BT1449" s="70"/>
      <c r="BU1449" s="70"/>
      <c r="CT1449" s="70"/>
      <c r="CU1449" s="70">
        <f t="shared" si="914"/>
        <v>0</v>
      </c>
      <c r="CV1449" s="70">
        <f t="shared" si="915"/>
        <v>0</v>
      </c>
      <c r="CW1449" s="70"/>
      <c r="CX1449" s="70"/>
      <c r="CY1449" s="70"/>
      <c r="CZ1449" s="70" t="e">
        <f t="shared" si="912"/>
        <v>#VALUE!</v>
      </c>
      <c r="DA1449" s="70" t="e">
        <f t="shared" si="913"/>
        <v>#VALUE!</v>
      </c>
      <c r="DB1449" s="70"/>
      <c r="DC1449" s="70"/>
      <c r="DD1449" s="70"/>
      <c r="DE1449" s="70"/>
      <c r="DF1449" s="70"/>
      <c r="DG1449" s="70"/>
      <c r="DH1449" s="70"/>
      <c r="DI1449" s="70"/>
      <c r="DJ1449" s="70"/>
      <c r="DK1449" s="70"/>
      <c r="DL1449" s="70"/>
      <c r="DM1449" s="70"/>
      <c r="DN1449" s="70"/>
      <c r="DO1449" s="70"/>
      <c r="DP1449" s="70"/>
      <c r="DQ1449" s="70"/>
      <c r="DR1449" s="70"/>
      <c r="DS1449" s="70"/>
      <c r="DT1449" s="70">
        <f t="shared" si="910"/>
        <v>0</v>
      </c>
      <c r="DU1449" s="70">
        <f t="shared" si="911"/>
        <v>0</v>
      </c>
      <c r="DV1449" s="70"/>
      <c r="DW1449" s="70"/>
      <c r="DX1449" s="70"/>
      <c r="DY1449" s="70"/>
      <c r="DZ1449" s="70"/>
      <c r="EA1449" s="70"/>
    </row>
    <row r="1450" spans="18:131" x14ac:dyDescent="0.25">
      <c r="R1450" s="70"/>
      <c r="S1450" s="70"/>
      <c r="T1450" s="99" t="s">
        <v>3035</v>
      </c>
      <c r="U1450" s="146" t="s">
        <v>3036</v>
      </c>
      <c r="V1450" s="70"/>
      <c r="W1450" s="70"/>
      <c r="X1450" s="70"/>
      <c r="Y1450" s="70"/>
      <c r="AG1450" s="135"/>
      <c r="AH1450" s="70"/>
      <c r="AI1450" s="99"/>
      <c r="AJ1450" s="70"/>
      <c r="AK1450" s="70"/>
      <c r="AL1450" s="70"/>
      <c r="AM1450" s="70"/>
      <c r="AN1450" s="70"/>
      <c r="AO1450" s="70"/>
      <c r="AP1450" s="70"/>
      <c r="AQ1450" s="70"/>
      <c r="AR1450" s="70"/>
      <c r="AS1450" s="70"/>
      <c r="AT1450" s="70"/>
      <c r="AU1450" s="70"/>
      <c r="AV1450" s="70"/>
      <c r="AW1450" s="70"/>
      <c r="AX1450" s="70"/>
      <c r="AY1450" s="70"/>
      <c r="AZ1450" s="70"/>
      <c r="BA1450" s="70"/>
      <c r="BB1450" s="70"/>
      <c r="BC1450" s="70"/>
      <c r="BD1450" s="70"/>
      <c r="BE1450" s="70" t="str">
        <f t="shared" si="909"/>
        <v/>
      </c>
      <c r="BF1450" s="70">
        <v>638</v>
      </c>
      <c r="BG1450" s="70"/>
      <c r="BH1450" s="70"/>
      <c r="BI1450" s="70"/>
      <c r="BJ1450" s="70"/>
      <c r="BK1450" s="70"/>
      <c r="BL1450" s="70"/>
      <c r="BM1450" s="70"/>
      <c r="BN1450" s="70"/>
      <c r="BO1450" s="70"/>
      <c r="BP1450" s="70"/>
      <c r="BQ1450" s="70"/>
      <c r="BR1450" s="70"/>
      <c r="BS1450" s="70"/>
      <c r="BT1450" s="70"/>
      <c r="BU1450" s="70"/>
      <c r="CT1450" s="70"/>
      <c r="CU1450" s="70">
        <f t="shared" si="914"/>
        <v>0</v>
      </c>
      <c r="CV1450" s="70">
        <f t="shared" si="915"/>
        <v>0</v>
      </c>
      <c r="CW1450" s="70"/>
      <c r="CX1450" s="70"/>
      <c r="CY1450" s="70"/>
      <c r="CZ1450" s="70" t="e">
        <f t="shared" si="912"/>
        <v>#VALUE!</v>
      </c>
      <c r="DA1450" s="70" t="e">
        <f t="shared" si="913"/>
        <v>#VALUE!</v>
      </c>
      <c r="DB1450" s="70"/>
      <c r="DC1450" s="70"/>
      <c r="DD1450" s="70"/>
      <c r="DE1450" s="70"/>
      <c r="DF1450" s="70"/>
      <c r="DG1450" s="70"/>
      <c r="DH1450" s="70"/>
      <c r="DI1450" s="70"/>
      <c r="DJ1450" s="70"/>
      <c r="DK1450" s="70"/>
      <c r="DL1450" s="70"/>
      <c r="DM1450" s="70"/>
      <c r="DN1450" s="70"/>
      <c r="DO1450" s="70"/>
      <c r="DP1450" s="70"/>
      <c r="DQ1450" s="70"/>
      <c r="DR1450" s="70"/>
      <c r="DS1450" s="70"/>
      <c r="DT1450" s="70">
        <f t="shared" si="910"/>
        <v>0</v>
      </c>
      <c r="DU1450" s="70">
        <f t="shared" si="911"/>
        <v>0</v>
      </c>
      <c r="DV1450" s="70"/>
      <c r="DW1450" s="70"/>
      <c r="DX1450" s="70"/>
      <c r="DY1450" s="70"/>
      <c r="DZ1450" s="70"/>
      <c r="EA1450" s="70"/>
    </row>
    <row r="1451" spans="18:131" x14ac:dyDescent="0.25">
      <c r="R1451" s="70"/>
      <c r="S1451" s="70"/>
      <c r="T1451" s="99" t="s">
        <v>3037</v>
      </c>
      <c r="U1451" s="146" t="s">
        <v>3038</v>
      </c>
      <c r="V1451" s="70"/>
      <c r="W1451" s="70"/>
      <c r="X1451" s="70"/>
      <c r="Y1451" s="70"/>
      <c r="AG1451" s="135"/>
      <c r="AH1451" s="70"/>
      <c r="AI1451" s="99"/>
      <c r="AJ1451" s="70"/>
      <c r="AK1451" s="70"/>
      <c r="AL1451" s="70"/>
      <c r="AM1451" s="70"/>
      <c r="AN1451" s="70"/>
      <c r="AO1451" s="70"/>
      <c r="AP1451" s="70"/>
      <c r="AQ1451" s="70"/>
      <c r="AR1451" s="70"/>
      <c r="AS1451" s="70"/>
      <c r="AT1451" s="70"/>
      <c r="AU1451" s="70"/>
      <c r="AV1451" s="70"/>
      <c r="AW1451" s="70"/>
      <c r="AX1451" s="70"/>
      <c r="AY1451" s="70"/>
      <c r="AZ1451" s="70"/>
      <c r="BA1451" s="70"/>
      <c r="BB1451" s="70"/>
      <c r="BC1451" s="70"/>
      <c r="BD1451" s="70"/>
      <c r="BE1451" s="70" t="str">
        <f t="shared" si="909"/>
        <v/>
      </c>
      <c r="BF1451" s="70">
        <v>639</v>
      </c>
      <c r="BG1451" s="70"/>
      <c r="BH1451" s="70"/>
      <c r="BI1451" s="70"/>
      <c r="BJ1451" s="70"/>
      <c r="BK1451" s="70"/>
      <c r="BL1451" s="70"/>
      <c r="BM1451" s="70"/>
      <c r="BN1451" s="70"/>
      <c r="BO1451" s="70"/>
      <c r="BP1451" s="70"/>
      <c r="BQ1451" s="70"/>
      <c r="BR1451" s="70"/>
      <c r="BS1451" s="70"/>
      <c r="BT1451" s="70"/>
      <c r="BU1451" s="70"/>
      <c r="CT1451" s="70"/>
      <c r="CU1451" s="70">
        <f t="shared" si="914"/>
        <v>0</v>
      </c>
      <c r="CV1451" s="70">
        <f t="shared" si="915"/>
        <v>0</v>
      </c>
      <c r="CW1451" s="70"/>
      <c r="CX1451" s="70"/>
      <c r="CY1451" s="70"/>
      <c r="CZ1451" s="70" t="e">
        <f t="shared" si="912"/>
        <v>#VALUE!</v>
      </c>
      <c r="DA1451" s="70" t="e">
        <f t="shared" si="913"/>
        <v>#VALUE!</v>
      </c>
      <c r="DB1451" s="70"/>
      <c r="DC1451" s="70"/>
      <c r="DD1451" s="70"/>
      <c r="DE1451" s="70"/>
      <c r="DF1451" s="70"/>
      <c r="DG1451" s="70"/>
      <c r="DH1451" s="70"/>
      <c r="DI1451" s="70"/>
      <c r="DJ1451" s="70"/>
      <c r="DK1451" s="70"/>
      <c r="DL1451" s="70"/>
      <c r="DM1451" s="70"/>
      <c r="DN1451" s="70"/>
      <c r="DO1451" s="70"/>
      <c r="DP1451" s="70"/>
      <c r="DQ1451" s="70"/>
      <c r="DR1451" s="70"/>
      <c r="DS1451" s="70"/>
      <c r="DT1451" s="70">
        <f t="shared" si="910"/>
        <v>0</v>
      </c>
      <c r="DU1451" s="70">
        <f t="shared" si="911"/>
        <v>0</v>
      </c>
      <c r="DV1451" s="70"/>
      <c r="DW1451" s="70"/>
      <c r="DX1451" s="70"/>
      <c r="DY1451" s="70"/>
      <c r="DZ1451" s="70"/>
      <c r="EA1451" s="70"/>
    </row>
    <row r="1452" spans="18:131" x14ac:dyDescent="0.25">
      <c r="R1452" s="70"/>
      <c r="S1452" s="70"/>
      <c r="T1452" s="99" t="s">
        <v>3039</v>
      </c>
      <c r="U1452" s="146" t="s">
        <v>3040</v>
      </c>
      <c r="V1452" s="70"/>
      <c r="W1452" s="70"/>
      <c r="X1452" s="70"/>
      <c r="Y1452" s="70"/>
      <c r="AG1452" s="135"/>
      <c r="AH1452" s="70"/>
      <c r="AI1452" s="99"/>
      <c r="AJ1452" s="70"/>
      <c r="AK1452" s="70"/>
      <c r="AL1452" s="70"/>
      <c r="AM1452" s="70"/>
      <c r="AN1452" s="70"/>
      <c r="AO1452" s="70"/>
      <c r="AP1452" s="70"/>
      <c r="AQ1452" s="70"/>
      <c r="AR1452" s="70"/>
      <c r="AS1452" s="70"/>
      <c r="AT1452" s="70"/>
      <c r="AU1452" s="70"/>
      <c r="AV1452" s="70"/>
      <c r="AW1452" s="70"/>
      <c r="AX1452" s="70"/>
      <c r="AY1452" s="70"/>
      <c r="AZ1452" s="70"/>
      <c r="BA1452" s="70"/>
      <c r="BB1452" s="70"/>
      <c r="BC1452" s="70"/>
      <c r="BD1452" s="70"/>
      <c r="BE1452" s="70" t="str">
        <f t="shared" si="909"/>
        <v/>
      </c>
      <c r="BF1452" s="70">
        <v>640</v>
      </c>
      <c r="BG1452" s="70"/>
      <c r="BH1452" s="70"/>
      <c r="BI1452" s="70"/>
      <c r="BJ1452" s="70"/>
      <c r="BK1452" s="70"/>
      <c r="BL1452" s="70"/>
      <c r="BM1452" s="70"/>
      <c r="BN1452" s="70"/>
      <c r="BO1452" s="70"/>
      <c r="BP1452" s="70"/>
      <c r="BQ1452" s="70"/>
      <c r="BR1452" s="70"/>
      <c r="BS1452" s="70"/>
      <c r="BT1452" s="70"/>
      <c r="BU1452" s="70"/>
      <c r="CT1452" s="70"/>
      <c r="CU1452" s="70">
        <f t="shared" si="914"/>
        <v>0</v>
      </c>
      <c r="CV1452" s="70">
        <f t="shared" si="915"/>
        <v>0</v>
      </c>
      <c r="CW1452" s="70"/>
      <c r="CX1452" s="70"/>
      <c r="CY1452" s="70"/>
      <c r="CZ1452" s="70" t="e">
        <f t="shared" si="912"/>
        <v>#VALUE!</v>
      </c>
      <c r="DA1452" s="70" t="e">
        <f t="shared" si="913"/>
        <v>#VALUE!</v>
      </c>
      <c r="DB1452" s="70"/>
      <c r="DC1452" s="70"/>
      <c r="DD1452" s="70"/>
      <c r="DE1452" s="70"/>
      <c r="DF1452" s="70"/>
      <c r="DG1452" s="70"/>
      <c r="DH1452" s="70"/>
      <c r="DI1452" s="70"/>
      <c r="DJ1452" s="70"/>
      <c r="DK1452" s="70"/>
      <c r="DL1452" s="70"/>
      <c r="DM1452" s="70"/>
      <c r="DN1452" s="70"/>
      <c r="DO1452" s="70"/>
      <c r="DP1452" s="70"/>
      <c r="DQ1452" s="70"/>
      <c r="DR1452" s="70"/>
      <c r="DS1452" s="70"/>
      <c r="DT1452" s="70">
        <f t="shared" si="910"/>
        <v>0</v>
      </c>
      <c r="DU1452" s="70">
        <f t="shared" si="911"/>
        <v>0</v>
      </c>
      <c r="DV1452" s="70"/>
      <c r="DW1452" s="70"/>
      <c r="DX1452" s="70"/>
      <c r="DY1452" s="70"/>
      <c r="DZ1452" s="70"/>
      <c r="EA1452" s="70"/>
    </row>
    <row r="1453" spans="18:131" x14ac:dyDescent="0.25">
      <c r="R1453" s="70"/>
      <c r="S1453" s="70"/>
      <c r="T1453" s="99" t="s">
        <v>3041</v>
      </c>
      <c r="U1453" s="146" t="s">
        <v>3042</v>
      </c>
      <c r="V1453" s="70"/>
      <c r="W1453" s="70"/>
      <c r="X1453" s="70"/>
      <c r="Y1453" s="70"/>
      <c r="AG1453" s="135"/>
      <c r="AH1453" s="70"/>
      <c r="AI1453" s="99"/>
      <c r="AJ1453" s="70"/>
      <c r="AK1453" s="70"/>
      <c r="AL1453" s="70"/>
      <c r="AM1453" s="70"/>
      <c r="AN1453" s="70"/>
      <c r="AO1453" s="70"/>
      <c r="AP1453" s="70"/>
      <c r="AQ1453" s="70"/>
      <c r="AR1453" s="70"/>
      <c r="AS1453" s="70"/>
      <c r="AT1453" s="70"/>
      <c r="AU1453" s="70"/>
      <c r="AV1453" s="70"/>
      <c r="AW1453" s="70"/>
      <c r="AX1453" s="70"/>
      <c r="AY1453" s="70"/>
      <c r="AZ1453" s="70"/>
      <c r="BA1453" s="70"/>
      <c r="BB1453" s="70"/>
      <c r="BC1453" s="70"/>
      <c r="BD1453" s="70"/>
      <c r="BE1453" s="70" t="str">
        <f t="shared" ref="BE1453:BE1516" si="916">IF(ISERR(LEFT(F652,SEARCH("/",F652,1)-1)),"",LEFT(F652,SEARCH("/",F652,1)-1))</f>
        <v/>
      </c>
      <c r="BF1453" s="70">
        <v>641</v>
      </c>
      <c r="BG1453" s="70"/>
      <c r="BH1453" s="70"/>
      <c r="BI1453" s="70"/>
      <c r="BJ1453" s="70"/>
      <c r="BK1453" s="70"/>
      <c r="BL1453" s="70"/>
      <c r="BM1453" s="70"/>
      <c r="BN1453" s="70"/>
      <c r="BO1453" s="70"/>
      <c r="BP1453" s="70"/>
      <c r="BQ1453" s="70"/>
      <c r="BR1453" s="70"/>
      <c r="BS1453" s="70"/>
      <c r="BT1453" s="70"/>
      <c r="BU1453" s="70"/>
      <c r="CT1453" s="70"/>
      <c r="CU1453" s="70">
        <f t="shared" si="914"/>
        <v>0</v>
      </c>
      <c r="CV1453" s="70">
        <f t="shared" si="915"/>
        <v>0</v>
      </c>
      <c r="CW1453" s="70"/>
      <c r="CX1453" s="70"/>
      <c r="CY1453" s="70"/>
      <c r="CZ1453" s="70" t="e">
        <f t="shared" si="912"/>
        <v>#VALUE!</v>
      </c>
      <c r="DA1453" s="70" t="e">
        <f t="shared" si="913"/>
        <v>#VALUE!</v>
      </c>
      <c r="DB1453" s="70"/>
      <c r="DC1453" s="70"/>
      <c r="DD1453" s="70"/>
      <c r="DE1453" s="70"/>
      <c r="DF1453" s="70"/>
      <c r="DG1453" s="70"/>
      <c r="DH1453" s="70"/>
      <c r="DI1453" s="70"/>
      <c r="DJ1453" s="70"/>
      <c r="DK1453" s="70"/>
      <c r="DL1453" s="70"/>
      <c r="DM1453" s="70"/>
      <c r="DN1453" s="70"/>
      <c r="DO1453" s="70"/>
      <c r="DP1453" s="70"/>
      <c r="DQ1453" s="70"/>
      <c r="DR1453" s="70"/>
      <c r="DS1453" s="70"/>
      <c r="DT1453" s="70">
        <f t="shared" si="910"/>
        <v>0</v>
      </c>
      <c r="DU1453" s="70">
        <f t="shared" si="911"/>
        <v>0</v>
      </c>
      <c r="DV1453" s="70"/>
      <c r="DW1453" s="70"/>
      <c r="DX1453" s="70"/>
      <c r="DY1453" s="70"/>
      <c r="DZ1453" s="70"/>
      <c r="EA1453" s="70"/>
    </row>
    <row r="1454" spans="18:131" x14ac:dyDescent="0.25">
      <c r="R1454" s="70"/>
      <c r="S1454" s="70"/>
      <c r="T1454" s="99" t="s">
        <v>3043</v>
      </c>
      <c r="U1454" s="146" t="s">
        <v>3044</v>
      </c>
      <c r="V1454" s="70"/>
      <c r="W1454" s="70"/>
      <c r="X1454" s="70"/>
      <c r="Y1454" s="70"/>
      <c r="AG1454" s="135"/>
      <c r="AH1454" s="70"/>
      <c r="AI1454" s="99"/>
      <c r="AJ1454" s="70"/>
      <c r="AK1454" s="70"/>
      <c r="AL1454" s="70"/>
      <c r="AM1454" s="70"/>
      <c r="AN1454" s="70"/>
      <c r="AO1454" s="70"/>
      <c r="AP1454" s="70"/>
      <c r="AQ1454" s="70"/>
      <c r="AR1454" s="70"/>
      <c r="AS1454" s="70"/>
      <c r="AT1454" s="70"/>
      <c r="AU1454" s="70"/>
      <c r="AV1454" s="70"/>
      <c r="AW1454" s="70"/>
      <c r="AX1454" s="70"/>
      <c r="AY1454" s="70"/>
      <c r="AZ1454" s="70"/>
      <c r="BA1454" s="70"/>
      <c r="BB1454" s="70"/>
      <c r="BC1454" s="70"/>
      <c r="BD1454" s="70"/>
      <c r="BE1454" s="70" t="str">
        <f t="shared" si="916"/>
        <v/>
      </c>
      <c r="BF1454" s="70">
        <v>642</v>
      </c>
      <c r="BG1454" s="70"/>
      <c r="BH1454" s="70"/>
      <c r="BI1454" s="70"/>
      <c r="BJ1454" s="70"/>
      <c r="BK1454" s="70"/>
      <c r="BL1454" s="70"/>
      <c r="BM1454" s="70"/>
      <c r="BN1454" s="70"/>
      <c r="BO1454" s="70"/>
      <c r="BP1454" s="70"/>
      <c r="BQ1454" s="70"/>
      <c r="BR1454" s="70"/>
      <c r="BS1454" s="70"/>
      <c r="BT1454" s="70"/>
      <c r="BU1454" s="70"/>
      <c r="CT1454" s="70"/>
      <c r="CU1454" s="70">
        <f t="shared" si="914"/>
        <v>0</v>
      </c>
      <c r="CV1454" s="70">
        <f t="shared" si="915"/>
        <v>0</v>
      </c>
      <c r="CW1454" s="70"/>
      <c r="CX1454" s="70"/>
      <c r="CY1454" s="70"/>
      <c r="CZ1454" s="70" t="e">
        <f t="shared" si="912"/>
        <v>#VALUE!</v>
      </c>
      <c r="DA1454" s="70" t="e">
        <f t="shared" si="913"/>
        <v>#VALUE!</v>
      </c>
      <c r="DB1454" s="70"/>
      <c r="DC1454" s="70"/>
      <c r="DD1454" s="70"/>
      <c r="DE1454" s="70"/>
      <c r="DF1454" s="70"/>
      <c r="DG1454" s="70"/>
      <c r="DH1454" s="70"/>
      <c r="DI1454" s="70"/>
      <c r="DJ1454" s="70"/>
      <c r="DK1454" s="70"/>
      <c r="DL1454" s="70"/>
      <c r="DM1454" s="70"/>
      <c r="DN1454" s="70"/>
      <c r="DO1454" s="70"/>
      <c r="DP1454" s="70"/>
      <c r="DQ1454" s="70"/>
      <c r="DR1454" s="70"/>
      <c r="DS1454" s="70"/>
      <c r="DT1454" s="70">
        <f t="shared" ref="DT1454:DT1517" si="917">IF(LEFT(N653,13)="oui percement",E653&amp;F653,)</f>
        <v>0</v>
      </c>
      <c r="DU1454" s="70">
        <f t="shared" ref="DU1454:DU1517" si="918">IF(RIGHT(N653,5)="appui",E653&amp;F653,)</f>
        <v>0</v>
      </c>
      <c r="DV1454" s="70"/>
      <c r="DW1454" s="70"/>
      <c r="DX1454" s="70"/>
      <c r="DY1454" s="70"/>
      <c r="DZ1454" s="70"/>
      <c r="EA1454" s="70"/>
    </row>
    <row r="1455" spans="18:131" x14ac:dyDescent="0.25">
      <c r="R1455" s="70"/>
      <c r="S1455" s="70"/>
      <c r="T1455" s="99" t="s">
        <v>3045</v>
      </c>
      <c r="U1455" s="146" t="s">
        <v>3046</v>
      </c>
      <c r="V1455" s="70"/>
      <c r="W1455" s="70"/>
      <c r="X1455" s="70"/>
      <c r="Y1455" s="70"/>
      <c r="AG1455" s="135"/>
      <c r="AH1455" s="70"/>
      <c r="AI1455" s="99"/>
      <c r="AJ1455" s="70"/>
      <c r="AK1455" s="70"/>
      <c r="AL1455" s="70"/>
      <c r="AM1455" s="70"/>
      <c r="AN1455" s="70"/>
      <c r="AO1455" s="70"/>
      <c r="AP1455" s="70"/>
      <c r="AQ1455" s="70"/>
      <c r="AR1455" s="70"/>
      <c r="AS1455" s="70"/>
      <c r="AT1455" s="70"/>
      <c r="AU1455" s="70"/>
      <c r="AV1455" s="70"/>
      <c r="AW1455" s="70"/>
      <c r="AX1455" s="70"/>
      <c r="AY1455" s="70"/>
      <c r="AZ1455" s="70"/>
      <c r="BA1455" s="70"/>
      <c r="BB1455" s="70"/>
      <c r="BC1455" s="70"/>
      <c r="BD1455" s="70"/>
      <c r="BE1455" s="70" t="str">
        <f t="shared" si="916"/>
        <v/>
      </c>
      <c r="BF1455" s="70">
        <v>643</v>
      </c>
      <c r="BG1455" s="70"/>
      <c r="BH1455" s="70"/>
      <c r="BI1455" s="70"/>
      <c r="BJ1455" s="70"/>
      <c r="BK1455" s="70"/>
      <c r="BL1455" s="70"/>
      <c r="BM1455" s="70"/>
      <c r="BN1455" s="70"/>
      <c r="BO1455" s="70"/>
      <c r="BP1455" s="70"/>
      <c r="BQ1455" s="70"/>
      <c r="BR1455" s="70"/>
      <c r="BS1455" s="70"/>
      <c r="BT1455" s="70"/>
      <c r="BU1455" s="70"/>
      <c r="CT1455" s="70"/>
      <c r="CU1455" s="70">
        <f t="shared" si="914"/>
        <v>0</v>
      </c>
      <c r="CV1455" s="70">
        <f t="shared" si="915"/>
        <v>0</v>
      </c>
      <c r="CW1455" s="70"/>
      <c r="CX1455" s="70"/>
      <c r="CY1455" s="70"/>
      <c r="CZ1455" s="70" t="e">
        <f t="shared" si="912"/>
        <v>#VALUE!</v>
      </c>
      <c r="DA1455" s="70" t="e">
        <f t="shared" si="913"/>
        <v>#VALUE!</v>
      </c>
      <c r="DB1455" s="70"/>
      <c r="DC1455" s="70"/>
      <c r="DD1455" s="70"/>
      <c r="DE1455" s="70"/>
      <c r="DF1455" s="70"/>
      <c r="DG1455" s="70"/>
      <c r="DH1455" s="70"/>
      <c r="DI1455" s="70"/>
      <c r="DJ1455" s="70"/>
      <c r="DK1455" s="70"/>
      <c r="DL1455" s="70"/>
      <c r="DM1455" s="70"/>
      <c r="DN1455" s="70"/>
      <c r="DO1455" s="70"/>
      <c r="DP1455" s="70"/>
      <c r="DQ1455" s="70"/>
      <c r="DR1455" s="70"/>
      <c r="DS1455" s="70"/>
      <c r="DT1455" s="70">
        <f t="shared" si="917"/>
        <v>0</v>
      </c>
      <c r="DU1455" s="70">
        <f t="shared" si="918"/>
        <v>0</v>
      </c>
      <c r="DV1455" s="70"/>
      <c r="DW1455" s="70"/>
      <c r="DX1455" s="70"/>
      <c r="DY1455" s="70"/>
      <c r="DZ1455" s="70"/>
      <c r="EA1455" s="70"/>
    </row>
    <row r="1456" spans="18:131" x14ac:dyDescent="0.25">
      <c r="R1456" s="70"/>
      <c r="S1456" s="70"/>
      <c r="T1456" s="99" t="s">
        <v>3047</v>
      </c>
      <c r="U1456" s="146" t="s">
        <v>3048</v>
      </c>
      <c r="V1456" s="70"/>
      <c r="W1456" s="70"/>
      <c r="X1456" s="70"/>
      <c r="Y1456" s="70"/>
      <c r="AG1456" s="135"/>
      <c r="AH1456" s="70"/>
      <c r="AI1456" s="99"/>
      <c r="AJ1456" s="70"/>
      <c r="AK1456" s="70"/>
      <c r="AL1456" s="70"/>
      <c r="AM1456" s="70"/>
      <c r="AN1456" s="70"/>
      <c r="AO1456" s="70"/>
      <c r="AP1456" s="70"/>
      <c r="AQ1456" s="70"/>
      <c r="AR1456" s="70"/>
      <c r="AS1456" s="70"/>
      <c r="AT1456" s="70"/>
      <c r="AU1456" s="70"/>
      <c r="AV1456" s="70"/>
      <c r="AW1456" s="70"/>
      <c r="AX1456" s="70"/>
      <c r="AY1456" s="70"/>
      <c r="AZ1456" s="70"/>
      <c r="BA1456" s="70"/>
      <c r="BB1456" s="70"/>
      <c r="BC1456" s="70"/>
      <c r="BD1456" s="70"/>
      <c r="BE1456" s="70" t="str">
        <f t="shared" si="916"/>
        <v/>
      </c>
      <c r="BF1456" s="70">
        <v>644</v>
      </c>
      <c r="BG1456" s="70"/>
      <c r="BH1456" s="70"/>
      <c r="BI1456" s="70"/>
      <c r="BJ1456" s="70"/>
      <c r="BK1456" s="70"/>
      <c r="BL1456" s="70"/>
      <c r="BM1456" s="70"/>
      <c r="BN1456" s="70"/>
      <c r="BO1456" s="70"/>
      <c r="BP1456" s="70"/>
      <c r="BQ1456" s="70"/>
      <c r="BR1456" s="70"/>
      <c r="BS1456" s="70"/>
      <c r="BT1456" s="70"/>
      <c r="BU1456" s="70"/>
      <c r="CT1456" s="70"/>
      <c r="CU1456" s="70">
        <f t="shared" si="914"/>
        <v>0</v>
      </c>
      <c r="CV1456" s="70">
        <f t="shared" si="915"/>
        <v>0</v>
      </c>
      <c r="CW1456" s="70"/>
      <c r="CX1456" s="70"/>
      <c r="CY1456" s="70"/>
      <c r="CZ1456" s="70" t="e">
        <f t="shared" si="912"/>
        <v>#VALUE!</v>
      </c>
      <c r="DA1456" s="70" t="e">
        <f t="shared" si="913"/>
        <v>#VALUE!</v>
      </c>
      <c r="DB1456" s="70"/>
      <c r="DC1456" s="70"/>
      <c r="DD1456" s="70"/>
      <c r="DE1456" s="70"/>
      <c r="DF1456" s="70"/>
      <c r="DG1456" s="70"/>
      <c r="DH1456" s="70"/>
      <c r="DI1456" s="70"/>
      <c r="DJ1456" s="70"/>
      <c r="DK1456" s="70"/>
      <c r="DL1456" s="70"/>
      <c r="DM1456" s="70"/>
      <c r="DN1456" s="70"/>
      <c r="DO1456" s="70"/>
      <c r="DP1456" s="70"/>
      <c r="DQ1456" s="70"/>
      <c r="DR1456" s="70"/>
      <c r="DS1456" s="70"/>
      <c r="DT1456" s="70">
        <f t="shared" si="917"/>
        <v>0</v>
      </c>
      <c r="DU1456" s="70">
        <f t="shared" si="918"/>
        <v>0</v>
      </c>
      <c r="DV1456" s="70"/>
      <c r="DW1456" s="70"/>
      <c r="DX1456" s="70"/>
      <c r="DY1456" s="70"/>
      <c r="DZ1456" s="70"/>
      <c r="EA1456" s="70"/>
    </row>
    <row r="1457" spans="18:131" x14ac:dyDescent="0.25">
      <c r="R1457" s="70"/>
      <c r="S1457" s="70"/>
      <c r="T1457" s="99" t="s">
        <v>3049</v>
      </c>
      <c r="U1457" s="146" t="s">
        <v>3050</v>
      </c>
      <c r="V1457" s="70"/>
      <c r="W1457" s="70"/>
      <c r="X1457" s="70"/>
      <c r="Y1457" s="70"/>
      <c r="AG1457" s="135"/>
      <c r="AH1457" s="70"/>
      <c r="AI1457" s="99"/>
      <c r="AJ1457" s="70"/>
      <c r="AK1457" s="70"/>
      <c r="AL1457" s="70"/>
      <c r="AM1457" s="70"/>
      <c r="AN1457" s="70"/>
      <c r="AO1457" s="70"/>
      <c r="AP1457" s="70"/>
      <c r="AQ1457" s="70"/>
      <c r="AR1457" s="70"/>
      <c r="AS1457" s="70"/>
      <c r="AT1457" s="70"/>
      <c r="AU1457" s="70"/>
      <c r="AV1457" s="70"/>
      <c r="AW1457" s="70"/>
      <c r="AX1457" s="70"/>
      <c r="AY1457" s="70"/>
      <c r="AZ1457" s="70"/>
      <c r="BA1457" s="70"/>
      <c r="BB1457" s="70"/>
      <c r="BC1457" s="70"/>
      <c r="BD1457" s="70"/>
      <c r="BE1457" s="70" t="str">
        <f t="shared" si="916"/>
        <v/>
      </c>
      <c r="BF1457" s="70">
        <v>645</v>
      </c>
      <c r="BG1457" s="70"/>
      <c r="BH1457" s="70"/>
      <c r="BI1457" s="70"/>
      <c r="BJ1457" s="70"/>
      <c r="BK1457" s="70"/>
      <c r="BL1457" s="70"/>
      <c r="BM1457" s="70"/>
      <c r="BN1457" s="70"/>
      <c r="BO1457" s="70"/>
      <c r="BP1457" s="70"/>
      <c r="BQ1457" s="70"/>
      <c r="BR1457" s="70"/>
      <c r="BS1457" s="70"/>
      <c r="BT1457" s="70"/>
      <c r="BU1457" s="70"/>
      <c r="CT1457" s="70"/>
      <c r="CU1457" s="70">
        <f t="shared" si="914"/>
        <v>0</v>
      </c>
      <c r="CV1457" s="70">
        <f t="shared" si="915"/>
        <v>0</v>
      </c>
      <c r="CW1457" s="70"/>
      <c r="CX1457" s="70"/>
      <c r="CY1457" s="70"/>
      <c r="CZ1457" s="70" t="e">
        <f t="shared" si="912"/>
        <v>#VALUE!</v>
      </c>
      <c r="DA1457" s="70" t="e">
        <f t="shared" si="913"/>
        <v>#VALUE!</v>
      </c>
      <c r="DB1457" s="70"/>
      <c r="DC1457" s="70"/>
      <c r="DD1457" s="70"/>
      <c r="DE1457" s="70"/>
      <c r="DF1457" s="70"/>
      <c r="DG1457" s="70"/>
      <c r="DH1457" s="70"/>
      <c r="DI1457" s="70"/>
      <c r="DJ1457" s="70"/>
      <c r="DK1457" s="70"/>
      <c r="DL1457" s="70"/>
      <c r="DM1457" s="70"/>
      <c r="DN1457" s="70"/>
      <c r="DO1457" s="70"/>
      <c r="DP1457" s="70"/>
      <c r="DQ1457" s="70"/>
      <c r="DR1457" s="70"/>
      <c r="DS1457" s="70"/>
      <c r="DT1457" s="70">
        <f t="shared" si="917"/>
        <v>0</v>
      </c>
      <c r="DU1457" s="70">
        <f t="shared" si="918"/>
        <v>0</v>
      </c>
      <c r="DV1457" s="70"/>
      <c r="DW1457" s="70"/>
      <c r="DX1457" s="70"/>
      <c r="DY1457" s="70"/>
      <c r="DZ1457" s="70"/>
      <c r="EA1457" s="70"/>
    </row>
    <row r="1458" spans="18:131" x14ac:dyDescent="0.25">
      <c r="R1458" s="70"/>
      <c r="S1458" s="70"/>
      <c r="T1458" s="99" t="s">
        <v>3051</v>
      </c>
      <c r="U1458" s="146" t="s">
        <v>3052</v>
      </c>
      <c r="V1458" s="70"/>
      <c r="W1458" s="70"/>
      <c r="X1458" s="70"/>
      <c r="Y1458" s="70"/>
      <c r="AG1458" s="135"/>
      <c r="AH1458" s="70"/>
      <c r="AI1458" s="99"/>
      <c r="AJ1458" s="70"/>
      <c r="AK1458" s="70"/>
      <c r="AL1458" s="70"/>
      <c r="AM1458" s="70"/>
      <c r="AN1458" s="70"/>
      <c r="AO1458" s="70"/>
      <c r="AP1458" s="70"/>
      <c r="AQ1458" s="70"/>
      <c r="AR1458" s="70"/>
      <c r="AS1458" s="70"/>
      <c r="AT1458" s="70"/>
      <c r="AU1458" s="70"/>
      <c r="AV1458" s="70"/>
      <c r="AW1458" s="70"/>
      <c r="AX1458" s="70"/>
      <c r="AY1458" s="70"/>
      <c r="AZ1458" s="70"/>
      <c r="BA1458" s="70"/>
      <c r="BB1458" s="70"/>
      <c r="BC1458" s="70"/>
      <c r="BD1458" s="70"/>
      <c r="BE1458" s="70" t="str">
        <f t="shared" si="916"/>
        <v/>
      </c>
      <c r="BF1458" s="70">
        <v>646</v>
      </c>
      <c r="BG1458" s="70"/>
      <c r="BH1458" s="70"/>
      <c r="BI1458" s="70"/>
      <c r="BJ1458" s="70"/>
      <c r="BK1458" s="70"/>
      <c r="BL1458" s="70"/>
      <c r="BM1458" s="70"/>
      <c r="BN1458" s="70"/>
      <c r="BO1458" s="70"/>
      <c r="BP1458" s="70"/>
      <c r="BQ1458" s="70"/>
      <c r="BR1458" s="70"/>
      <c r="BS1458" s="70"/>
      <c r="BT1458" s="70"/>
      <c r="BU1458" s="70"/>
      <c r="CT1458" s="70"/>
      <c r="CU1458" s="70">
        <f t="shared" si="914"/>
        <v>0</v>
      </c>
      <c r="CV1458" s="70">
        <f t="shared" si="915"/>
        <v>0</v>
      </c>
      <c r="CW1458" s="70"/>
      <c r="CX1458" s="70"/>
      <c r="CY1458" s="70"/>
      <c r="CZ1458" s="70" t="e">
        <f t="shared" si="912"/>
        <v>#VALUE!</v>
      </c>
      <c r="DA1458" s="70" t="e">
        <f t="shared" si="913"/>
        <v>#VALUE!</v>
      </c>
      <c r="DB1458" s="70"/>
      <c r="DC1458" s="70"/>
      <c r="DD1458" s="70"/>
      <c r="DE1458" s="70"/>
      <c r="DF1458" s="70"/>
      <c r="DG1458" s="70"/>
      <c r="DH1458" s="70"/>
      <c r="DI1458" s="70"/>
      <c r="DJ1458" s="70"/>
      <c r="DK1458" s="70"/>
      <c r="DL1458" s="70"/>
      <c r="DM1458" s="70"/>
      <c r="DN1458" s="70"/>
      <c r="DO1458" s="70"/>
      <c r="DP1458" s="70"/>
      <c r="DQ1458" s="70"/>
      <c r="DR1458" s="70"/>
      <c r="DS1458" s="70"/>
      <c r="DT1458" s="70">
        <f t="shared" si="917"/>
        <v>0</v>
      </c>
      <c r="DU1458" s="70">
        <f t="shared" si="918"/>
        <v>0</v>
      </c>
      <c r="DV1458" s="70"/>
      <c r="DW1458" s="70"/>
      <c r="DX1458" s="70"/>
      <c r="DY1458" s="70"/>
      <c r="DZ1458" s="70"/>
      <c r="EA1458" s="70"/>
    </row>
    <row r="1459" spans="18:131" x14ac:dyDescent="0.25">
      <c r="R1459" s="70"/>
      <c r="S1459" s="70"/>
      <c r="T1459" s="99" t="s">
        <v>3053</v>
      </c>
      <c r="U1459" s="146" t="s">
        <v>3054</v>
      </c>
      <c r="V1459" s="70"/>
      <c r="W1459" s="70"/>
      <c r="X1459" s="70"/>
      <c r="Y1459" s="70"/>
      <c r="AG1459" s="135"/>
      <c r="AH1459" s="70"/>
      <c r="AI1459" s="99"/>
      <c r="AJ1459" s="70"/>
      <c r="AK1459" s="70"/>
      <c r="AL1459" s="70"/>
      <c r="AM1459" s="70"/>
      <c r="AN1459" s="70"/>
      <c r="AO1459" s="70"/>
      <c r="AP1459" s="70"/>
      <c r="AQ1459" s="70"/>
      <c r="AR1459" s="70"/>
      <c r="AS1459" s="70"/>
      <c r="AT1459" s="70"/>
      <c r="AU1459" s="70"/>
      <c r="AV1459" s="70"/>
      <c r="AW1459" s="70"/>
      <c r="AX1459" s="70"/>
      <c r="AY1459" s="70"/>
      <c r="AZ1459" s="70"/>
      <c r="BA1459" s="70"/>
      <c r="BB1459" s="70"/>
      <c r="BC1459" s="70"/>
      <c r="BD1459" s="70"/>
      <c r="BE1459" s="70" t="str">
        <f t="shared" si="916"/>
        <v/>
      </c>
      <c r="BF1459" s="70">
        <v>647</v>
      </c>
      <c r="BG1459" s="70"/>
      <c r="BH1459" s="70"/>
      <c r="BI1459" s="70"/>
      <c r="BJ1459" s="70"/>
      <c r="BK1459" s="70"/>
      <c r="BL1459" s="70"/>
      <c r="BM1459" s="70"/>
      <c r="BN1459" s="70"/>
      <c r="BO1459" s="70"/>
      <c r="BP1459" s="70"/>
      <c r="BQ1459" s="70"/>
      <c r="BR1459" s="70"/>
      <c r="BS1459" s="70"/>
      <c r="BT1459" s="70"/>
      <c r="BU1459" s="70"/>
      <c r="CT1459" s="70"/>
      <c r="CU1459" s="70">
        <f t="shared" si="914"/>
        <v>0</v>
      </c>
      <c r="CV1459" s="70">
        <f t="shared" si="915"/>
        <v>0</v>
      </c>
      <c r="CW1459" s="70"/>
      <c r="CX1459" s="70"/>
      <c r="CY1459" s="70"/>
      <c r="CZ1459" s="70" t="e">
        <f t="shared" si="912"/>
        <v>#VALUE!</v>
      </c>
      <c r="DA1459" s="70" t="e">
        <f t="shared" si="913"/>
        <v>#VALUE!</v>
      </c>
      <c r="DB1459" s="70"/>
      <c r="DC1459" s="70"/>
      <c r="DD1459" s="70"/>
      <c r="DE1459" s="70"/>
      <c r="DF1459" s="70"/>
      <c r="DG1459" s="70"/>
      <c r="DH1459" s="70"/>
      <c r="DI1459" s="70"/>
      <c r="DJ1459" s="70"/>
      <c r="DK1459" s="70"/>
      <c r="DL1459" s="70"/>
      <c r="DM1459" s="70"/>
      <c r="DN1459" s="70"/>
      <c r="DO1459" s="70"/>
      <c r="DP1459" s="70"/>
      <c r="DQ1459" s="70"/>
      <c r="DR1459" s="70"/>
      <c r="DS1459" s="70"/>
      <c r="DT1459" s="70">
        <f t="shared" si="917"/>
        <v>0</v>
      </c>
      <c r="DU1459" s="70">
        <f t="shared" si="918"/>
        <v>0</v>
      </c>
      <c r="DV1459" s="70"/>
      <c r="DW1459" s="70"/>
      <c r="DX1459" s="70"/>
      <c r="DY1459" s="70"/>
      <c r="DZ1459" s="70"/>
      <c r="EA1459" s="70"/>
    </row>
    <row r="1460" spans="18:131" x14ac:dyDescent="0.25">
      <c r="R1460" s="70"/>
      <c r="S1460" s="70"/>
      <c r="T1460" s="99" t="s">
        <v>3055</v>
      </c>
      <c r="U1460" s="146" t="s">
        <v>3056</v>
      </c>
      <c r="V1460" s="70"/>
      <c r="W1460" s="70"/>
      <c r="X1460" s="70"/>
      <c r="Y1460" s="70"/>
      <c r="AG1460" s="135"/>
      <c r="AH1460" s="70"/>
      <c r="AI1460" s="99"/>
      <c r="AJ1460" s="70"/>
      <c r="AK1460" s="70"/>
      <c r="AL1460" s="70"/>
      <c r="AM1460" s="70"/>
      <c r="AN1460" s="70"/>
      <c r="AO1460" s="70"/>
      <c r="AP1460" s="70"/>
      <c r="AQ1460" s="70"/>
      <c r="AR1460" s="70"/>
      <c r="AS1460" s="70"/>
      <c r="AT1460" s="70"/>
      <c r="AU1460" s="70"/>
      <c r="AV1460" s="70"/>
      <c r="AW1460" s="70"/>
      <c r="AX1460" s="70"/>
      <c r="AY1460" s="70"/>
      <c r="AZ1460" s="70"/>
      <c r="BA1460" s="70"/>
      <c r="BB1460" s="70"/>
      <c r="BC1460" s="70"/>
      <c r="BD1460" s="70"/>
      <c r="BE1460" s="70" t="str">
        <f t="shared" si="916"/>
        <v/>
      </c>
      <c r="BF1460" s="70">
        <v>648</v>
      </c>
      <c r="BG1460" s="70"/>
      <c r="BH1460" s="70"/>
      <c r="BI1460" s="70"/>
      <c r="BJ1460" s="70"/>
      <c r="BK1460" s="70"/>
      <c r="BL1460" s="70"/>
      <c r="BM1460" s="70"/>
      <c r="BN1460" s="70"/>
      <c r="BO1460" s="70"/>
      <c r="BP1460" s="70"/>
      <c r="BQ1460" s="70"/>
      <c r="BR1460" s="70"/>
      <c r="BS1460" s="70"/>
      <c r="BT1460" s="70"/>
      <c r="BU1460" s="70"/>
      <c r="CT1460" s="70"/>
      <c r="CU1460" s="70">
        <f t="shared" si="914"/>
        <v>0</v>
      </c>
      <c r="CV1460" s="70">
        <f t="shared" si="915"/>
        <v>0</v>
      </c>
      <c r="CW1460" s="70"/>
      <c r="CX1460" s="70"/>
      <c r="CY1460" s="70"/>
      <c r="CZ1460" s="70" t="e">
        <f t="shared" si="912"/>
        <v>#VALUE!</v>
      </c>
      <c r="DA1460" s="70" t="e">
        <f t="shared" si="913"/>
        <v>#VALUE!</v>
      </c>
      <c r="DB1460" s="70"/>
      <c r="DC1460" s="70"/>
      <c r="DD1460" s="70"/>
      <c r="DE1460" s="70"/>
      <c r="DF1460" s="70"/>
      <c r="DG1460" s="70"/>
      <c r="DH1460" s="70"/>
      <c r="DI1460" s="70"/>
      <c r="DJ1460" s="70"/>
      <c r="DK1460" s="70"/>
      <c r="DL1460" s="70"/>
      <c r="DM1460" s="70"/>
      <c r="DN1460" s="70"/>
      <c r="DO1460" s="70"/>
      <c r="DP1460" s="70"/>
      <c r="DQ1460" s="70"/>
      <c r="DR1460" s="70"/>
      <c r="DS1460" s="70"/>
      <c r="DT1460" s="70">
        <f t="shared" si="917"/>
        <v>0</v>
      </c>
      <c r="DU1460" s="70">
        <f t="shared" si="918"/>
        <v>0</v>
      </c>
      <c r="DV1460" s="70"/>
      <c r="DW1460" s="70"/>
      <c r="DX1460" s="70"/>
      <c r="DY1460" s="70"/>
      <c r="DZ1460" s="70"/>
      <c r="EA1460" s="70"/>
    </row>
    <row r="1461" spans="18:131" x14ac:dyDescent="0.25">
      <c r="R1461" s="70"/>
      <c r="S1461" s="70"/>
      <c r="T1461" s="99" t="s">
        <v>3057</v>
      </c>
      <c r="U1461" s="146" t="s">
        <v>3058</v>
      </c>
      <c r="V1461" s="70"/>
      <c r="W1461" s="70"/>
      <c r="X1461" s="70"/>
      <c r="Y1461" s="70"/>
      <c r="AG1461" s="135"/>
      <c r="AH1461" s="70"/>
      <c r="AI1461" s="99"/>
      <c r="AJ1461" s="70"/>
      <c r="AK1461" s="70"/>
      <c r="AL1461" s="70"/>
      <c r="AM1461" s="70"/>
      <c r="AN1461" s="70"/>
      <c r="AO1461" s="70"/>
      <c r="AP1461" s="70"/>
      <c r="AQ1461" s="70"/>
      <c r="AR1461" s="70"/>
      <c r="AS1461" s="70"/>
      <c r="AT1461" s="70"/>
      <c r="AU1461" s="70"/>
      <c r="AV1461" s="70"/>
      <c r="AW1461" s="70"/>
      <c r="AX1461" s="70"/>
      <c r="AY1461" s="70"/>
      <c r="AZ1461" s="70"/>
      <c r="BA1461" s="70"/>
      <c r="BB1461" s="70"/>
      <c r="BC1461" s="70"/>
      <c r="BD1461" s="70"/>
      <c r="BE1461" s="70" t="str">
        <f t="shared" si="916"/>
        <v/>
      </c>
      <c r="BF1461" s="70">
        <v>649</v>
      </c>
      <c r="BG1461" s="70"/>
      <c r="BH1461" s="70"/>
      <c r="BI1461" s="70"/>
      <c r="BJ1461" s="70"/>
      <c r="BK1461" s="70"/>
      <c r="BL1461" s="70"/>
      <c r="BM1461" s="70"/>
      <c r="BN1461" s="70"/>
      <c r="BO1461" s="70"/>
      <c r="BP1461" s="70"/>
      <c r="BQ1461" s="70"/>
      <c r="BR1461" s="70"/>
      <c r="BS1461" s="70"/>
      <c r="BT1461" s="70"/>
      <c r="BU1461" s="70"/>
      <c r="CT1461" s="70"/>
      <c r="CU1461" s="70">
        <f t="shared" si="914"/>
        <v>0</v>
      </c>
      <c r="CV1461" s="70">
        <f t="shared" si="915"/>
        <v>0</v>
      </c>
      <c r="CW1461" s="70"/>
      <c r="CX1461" s="70"/>
      <c r="CY1461" s="70"/>
      <c r="CZ1461" s="70" t="e">
        <f t="shared" si="912"/>
        <v>#VALUE!</v>
      </c>
      <c r="DA1461" s="70" t="e">
        <f t="shared" si="913"/>
        <v>#VALUE!</v>
      </c>
      <c r="DB1461" s="70"/>
      <c r="DC1461" s="70"/>
      <c r="DD1461" s="70"/>
      <c r="DE1461" s="70"/>
      <c r="DF1461" s="70"/>
      <c r="DG1461" s="70"/>
      <c r="DH1461" s="70"/>
      <c r="DI1461" s="70"/>
      <c r="DJ1461" s="70"/>
      <c r="DK1461" s="70"/>
      <c r="DL1461" s="70"/>
      <c r="DM1461" s="70"/>
      <c r="DN1461" s="70"/>
      <c r="DO1461" s="70"/>
      <c r="DP1461" s="70"/>
      <c r="DQ1461" s="70"/>
      <c r="DR1461" s="70"/>
      <c r="DS1461" s="70"/>
      <c r="DT1461" s="70">
        <f t="shared" si="917"/>
        <v>0</v>
      </c>
      <c r="DU1461" s="70">
        <f t="shared" si="918"/>
        <v>0</v>
      </c>
      <c r="DV1461" s="70"/>
      <c r="DW1461" s="70"/>
      <c r="DX1461" s="70"/>
      <c r="DY1461" s="70"/>
      <c r="DZ1461" s="70"/>
      <c r="EA1461" s="70"/>
    </row>
    <row r="1462" spans="18:131" x14ac:dyDescent="0.25">
      <c r="R1462" s="70"/>
      <c r="S1462" s="70"/>
      <c r="T1462" s="99" t="s">
        <v>3059</v>
      </c>
      <c r="U1462" s="146" t="s">
        <v>3060</v>
      </c>
      <c r="V1462" s="70"/>
      <c r="W1462" s="70"/>
      <c r="X1462" s="70"/>
      <c r="Y1462" s="70"/>
      <c r="AG1462" s="135"/>
      <c r="AH1462" s="70"/>
      <c r="AI1462" s="99"/>
      <c r="AJ1462" s="70"/>
      <c r="AK1462" s="70"/>
      <c r="AL1462" s="70"/>
      <c r="AM1462" s="70"/>
      <c r="AN1462" s="70"/>
      <c r="AO1462" s="70"/>
      <c r="AP1462" s="70"/>
      <c r="AQ1462" s="70"/>
      <c r="AR1462" s="70"/>
      <c r="AS1462" s="70"/>
      <c r="AT1462" s="70"/>
      <c r="AU1462" s="70"/>
      <c r="AV1462" s="70"/>
      <c r="AW1462" s="70"/>
      <c r="AX1462" s="70"/>
      <c r="AY1462" s="70"/>
      <c r="AZ1462" s="70"/>
      <c r="BA1462" s="70"/>
      <c r="BB1462" s="70"/>
      <c r="BC1462" s="70"/>
      <c r="BD1462" s="70"/>
      <c r="BE1462" s="70" t="str">
        <f t="shared" si="916"/>
        <v/>
      </c>
      <c r="BF1462" s="70">
        <v>650</v>
      </c>
      <c r="BG1462" s="70"/>
      <c r="BH1462" s="70"/>
      <c r="BI1462" s="70"/>
      <c r="BJ1462" s="70"/>
      <c r="BK1462" s="70"/>
      <c r="BL1462" s="70"/>
      <c r="BM1462" s="70"/>
      <c r="BN1462" s="70"/>
      <c r="BO1462" s="70"/>
      <c r="BP1462" s="70"/>
      <c r="BQ1462" s="70"/>
      <c r="BR1462" s="70"/>
      <c r="BS1462" s="70"/>
      <c r="BT1462" s="70"/>
      <c r="BU1462" s="70"/>
      <c r="CT1462" s="70"/>
      <c r="CU1462" s="70">
        <f t="shared" si="914"/>
        <v>0</v>
      </c>
      <c r="CV1462" s="70">
        <f t="shared" si="915"/>
        <v>0</v>
      </c>
      <c r="CW1462" s="70"/>
      <c r="CX1462" s="70"/>
      <c r="CY1462" s="70"/>
      <c r="CZ1462" s="70" t="e">
        <f t="shared" si="912"/>
        <v>#VALUE!</v>
      </c>
      <c r="DA1462" s="70" t="e">
        <f t="shared" si="913"/>
        <v>#VALUE!</v>
      </c>
      <c r="DB1462" s="70"/>
      <c r="DC1462" s="70"/>
      <c r="DD1462" s="70"/>
      <c r="DE1462" s="70"/>
      <c r="DF1462" s="70"/>
      <c r="DG1462" s="70"/>
      <c r="DH1462" s="70"/>
      <c r="DI1462" s="70"/>
      <c r="DJ1462" s="70"/>
      <c r="DK1462" s="70"/>
      <c r="DL1462" s="70"/>
      <c r="DM1462" s="70"/>
      <c r="DN1462" s="70"/>
      <c r="DO1462" s="70"/>
      <c r="DP1462" s="70"/>
      <c r="DQ1462" s="70"/>
      <c r="DR1462" s="70"/>
      <c r="DS1462" s="70"/>
      <c r="DT1462" s="70">
        <f t="shared" si="917"/>
        <v>0</v>
      </c>
      <c r="DU1462" s="70">
        <f t="shared" si="918"/>
        <v>0</v>
      </c>
      <c r="DV1462" s="70"/>
      <c r="DW1462" s="70"/>
      <c r="DX1462" s="70"/>
      <c r="DY1462" s="70"/>
      <c r="DZ1462" s="70"/>
      <c r="EA1462" s="70"/>
    </row>
    <row r="1463" spans="18:131" x14ac:dyDescent="0.25">
      <c r="R1463" s="70"/>
      <c r="S1463" s="70"/>
      <c r="T1463" s="99" t="s">
        <v>3061</v>
      </c>
      <c r="U1463" s="146" t="s">
        <v>3062</v>
      </c>
      <c r="V1463" s="70"/>
      <c r="W1463" s="70"/>
      <c r="X1463" s="70"/>
      <c r="Y1463" s="70"/>
      <c r="AG1463" s="135"/>
      <c r="AH1463" s="70"/>
      <c r="AI1463" s="99"/>
      <c r="AJ1463" s="70"/>
      <c r="AK1463" s="70"/>
      <c r="AL1463" s="70"/>
      <c r="AM1463" s="70"/>
      <c r="AN1463" s="70"/>
      <c r="AO1463" s="70"/>
      <c r="AP1463" s="70"/>
      <c r="AQ1463" s="70"/>
      <c r="AR1463" s="70"/>
      <c r="AS1463" s="70"/>
      <c r="AT1463" s="70"/>
      <c r="AU1463" s="70"/>
      <c r="AV1463" s="70"/>
      <c r="AW1463" s="70"/>
      <c r="AX1463" s="70"/>
      <c r="AY1463" s="70"/>
      <c r="AZ1463" s="70"/>
      <c r="BA1463" s="70"/>
      <c r="BB1463" s="70"/>
      <c r="BC1463" s="70"/>
      <c r="BD1463" s="70"/>
      <c r="BE1463" s="70" t="str">
        <f t="shared" si="916"/>
        <v/>
      </c>
      <c r="BF1463" s="70">
        <v>651</v>
      </c>
      <c r="BG1463" s="70"/>
      <c r="BH1463" s="70"/>
      <c r="BI1463" s="70"/>
      <c r="BJ1463" s="70"/>
      <c r="BK1463" s="70"/>
      <c r="BL1463" s="70"/>
      <c r="BM1463" s="70"/>
      <c r="BN1463" s="70"/>
      <c r="BO1463" s="70"/>
      <c r="BP1463" s="70"/>
      <c r="BQ1463" s="70"/>
      <c r="BR1463" s="70"/>
      <c r="BS1463" s="70"/>
      <c r="BT1463" s="70"/>
      <c r="BU1463" s="70"/>
      <c r="CT1463" s="70"/>
      <c r="CU1463" s="70">
        <f t="shared" si="914"/>
        <v>0</v>
      </c>
      <c r="CV1463" s="70">
        <f t="shared" si="915"/>
        <v>0</v>
      </c>
      <c r="CW1463" s="70"/>
      <c r="CX1463" s="70"/>
      <c r="CY1463" s="70"/>
      <c r="CZ1463" s="70" t="e">
        <f t="shared" si="912"/>
        <v>#VALUE!</v>
      </c>
      <c r="DA1463" s="70" t="e">
        <f t="shared" si="913"/>
        <v>#VALUE!</v>
      </c>
      <c r="DB1463" s="70"/>
      <c r="DC1463" s="70"/>
      <c r="DD1463" s="70"/>
      <c r="DE1463" s="70"/>
      <c r="DF1463" s="70"/>
      <c r="DG1463" s="70"/>
      <c r="DH1463" s="70"/>
      <c r="DI1463" s="70"/>
      <c r="DJ1463" s="70"/>
      <c r="DK1463" s="70"/>
      <c r="DL1463" s="70"/>
      <c r="DM1463" s="70"/>
      <c r="DN1463" s="70"/>
      <c r="DO1463" s="70"/>
      <c r="DP1463" s="70"/>
      <c r="DQ1463" s="70"/>
      <c r="DR1463" s="70"/>
      <c r="DS1463" s="70"/>
      <c r="DT1463" s="70">
        <f t="shared" si="917"/>
        <v>0</v>
      </c>
      <c r="DU1463" s="70">
        <f t="shared" si="918"/>
        <v>0</v>
      </c>
      <c r="DV1463" s="70"/>
      <c r="DW1463" s="70"/>
      <c r="DX1463" s="70"/>
      <c r="DY1463" s="70"/>
      <c r="DZ1463" s="70"/>
      <c r="EA1463" s="70"/>
    </row>
    <row r="1464" spans="18:131" x14ac:dyDescent="0.25">
      <c r="R1464" s="70"/>
      <c r="S1464" s="70"/>
      <c r="T1464" s="99" t="s">
        <v>3063</v>
      </c>
      <c r="U1464" s="146" t="s">
        <v>3064</v>
      </c>
      <c r="V1464" s="70"/>
      <c r="W1464" s="70"/>
      <c r="X1464" s="70"/>
      <c r="Y1464" s="70"/>
      <c r="AG1464" s="135"/>
      <c r="AH1464" s="70"/>
      <c r="AI1464" s="99"/>
      <c r="AJ1464" s="70"/>
      <c r="AK1464" s="70"/>
      <c r="AL1464" s="70"/>
      <c r="AM1464" s="70"/>
      <c r="AN1464" s="70"/>
      <c r="AO1464" s="70"/>
      <c r="AP1464" s="70"/>
      <c r="AQ1464" s="70"/>
      <c r="AR1464" s="70"/>
      <c r="AS1464" s="70"/>
      <c r="AT1464" s="70"/>
      <c r="AU1464" s="70"/>
      <c r="AV1464" s="70"/>
      <c r="AW1464" s="70"/>
      <c r="AX1464" s="70"/>
      <c r="AY1464" s="70"/>
      <c r="AZ1464" s="70"/>
      <c r="BA1464" s="70"/>
      <c r="BB1464" s="70"/>
      <c r="BC1464" s="70"/>
      <c r="BD1464" s="70"/>
      <c r="BE1464" s="70" t="str">
        <f t="shared" si="916"/>
        <v/>
      </c>
      <c r="BF1464" s="70">
        <v>652</v>
      </c>
      <c r="BG1464" s="70"/>
      <c r="BH1464" s="70"/>
      <c r="BI1464" s="70"/>
      <c r="BJ1464" s="70"/>
      <c r="BK1464" s="70"/>
      <c r="BL1464" s="70"/>
      <c r="BM1464" s="70"/>
      <c r="BN1464" s="70"/>
      <c r="BO1464" s="70"/>
      <c r="BP1464" s="70"/>
      <c r="BQ1464" s="70"/>
      <c r="BR1464" s="70"/>
      <c r="BS1464" s="70"/>
      <c r="BT1464" s="70"/>
      <c r="BU1464" s="70"/>
      <c r="CT1464" s="70"/>
      <c r="CU1464" s="70">
        <f t="shared" si="914"/>
        <v>0</v>
      </c>
      <c r="CV1464" s="70">
        <f t="shared" si="915"/>
        <v>0</v>
      </c>
      <c r="CW1464" s="70"/>
      <c r="CX1464" s="70"/>
      <c r="CY1464" s="70"/>
      <c r="CZ1464" s="70" t="e">
        <f t="shared" si="912"/>
        <v>#VALUE!</v>
      </c>
      <c r="DA1464" s="70" t="e">
        <f t="shared" si="913"/>
        <v>#VALUE!</v>
      </c>
      <c r="DB1464" s="70"/>
      <c r="DC1464" s="70"/>
      <c r="DD1464" s="70"/>
      <c r="DE1464" s="70"/>
      <c r="DF1464" s="70"/>
      <c r="DG1464" s="70"/>
      <c r="DH1464" s="70"/>
      <c r="DI1464" s="70"/>
      <c r="DJ1464" s="70"/>
      <c r="DK1464" s="70"/>
      <c r="DL1464" s="70"/>
      <c r="DM1464" s="70"/>
      <c r="DN1464" s="70"/>
      <c r="DO1464" s="70"/>
      <c r="DP1464" s="70"/>
      <c r="DQ1464" s="70"/>
      <c r="DR1464" s="70"/>
      <c r="DS1464" s="70"/>
      <c r="DT1464" s="70">
        <f t="shared" si="917"/>
        <v>0</v>
      </c>
      <c r="DU1464" s="70">
        <f t="shared" si="918"/>
        <v>0</v>
      </c>
      <c r="DV1464" s="70"/>
      <c r="DW1464" s="70"/>
      <c r="DX1464" s="70"/>
      <c r="DY1464" s="70"/>
      <c r="DZ1464" s="70"/>
      <c r="EA1464" s="70"/>
    </row>
    <row r="1465" spans="18:131" x14ac:dyDescent="0.25">
      <c r="R1465" s="70"/>
      <c r="S1465" s="70"/>
      <c r="T1465" s="99" t="s">
        <v>3065</v>
      </c>
      <c r="U1465" s="146" t="s">
        <v>3066</v>
      </c>
      <c r="V1465" s="70"/>
      <c r="W1465" s="70"/>
      <c r="X1465" s="70"/>
      <c r="Y1465" s="70"/>
      <c r="AG1465" s="135"/>
      <c r="AH1465" s="70"/>
      <c r="AI1465" s="99"/>
      <c r="AJ1465" s="70"/>
      <c r="AK1465" s="70"/>
      <c r="AL1465" s="70"/>
      <c r="AM1465" s="70"/>
      <c r="AN1465" s="70"/>
      <c r="AO1465" s="70"/>
      <c r="AP1465" s="70"/>
      <c r="AQ1465" s="70"/>
      <c r="AR1465" s="70"/>
      <c r="AS1465" s="70"/>
      <c r="AT1465" s="70"/>
      <c r="AU1465" s="70"/>
      <c r="AV1465" s="70"/>
      <c r="AW1465" s="70"/>
      <c r="AX1465" s="70"/>
      <c r="AY1465" s="70"/>
      <c r="AZ1465" s="70"/>
      <c r="BA1465" s="70"/>
      <c r="BB1465" s="70"/>
      <c r="BC1465" s="70"/>
      <c r="BD1465" s="70"/>
      <c r="BE1465" s="70" t="str">
        <f t="shared" si="916"/>
        <v/>
      </c>
      <c r="BF1465" s="70">
        <v>653</v>
      </c>
      <c r="BG1465" s="70"/>
      <c r="BH1465" s="70"/>
      <c r="BI1465" s="70"/>
      <c r="BJ1465" s="70"/>
      <c r="BK1465" s="70"/>
      <c r="BL1465" s="70"/>
      <c r="BM1465" s="70"/>
      <c r="BN1465" s="70"/>
      <c r="BO1465" s="70"/>
      <c r="BP1465" s="70"/>
      <c r="BQ1465" s="70"/>
      <c r="BR1465" s="70"/>
      <c r="BS1465" s="70"/>
      <c r="BT1465" s="70"/>
      <c r="BU1465" s="70"/>
      <c r="CT1465" s="70"/>
      <c r="CU1465" s="70">
        <f t="shared" si="914"/>
        <v>0</v>
      </c>
      <c r="CV1465" s="70">
        <f t="shared" si="915"/>
        <v>0</v>
      </c>
      <c r="CW1465" s="70"/>
      <c r="CX1465" s="70"/>
      <c r="CY1465" s="70"/>
      <c r="CZ1465" s="70" t="e">
        <f t="shared" si="912"/>
        <v>#VALUE!</v>
      </c>
      <c r="DA1465" s="70" t="e">
        <f t="shared" si="913"/>
        <v>#VALUE!</v>
      </c>
      <c r="DB1465" s="70"/>
      <c r="DC1465" s="70"/>
      <c r="DD1465" s="70"/>
      <c r="DE1465" s="70"/>
      <c r="DF1465" s="70"/>
      <c r="DG1465" s="70"/>
      <c r="DH1465" s="70"/>
      <c r="DI1465" s="70"/>
      <c r="DJ1465" s="70"/>
      <c r="DK1465" s="70"/>
      <c r="DL1465" s="70"/>
      <c r="DM1465" s="70"/>
      <c r="DN1465" s="70"/>
      <c r="DO1465" s="70"/>
      <c r="DP1465" s="70"/>
      <c r="DQ1465" s="70"/>
      <c r="DR1465" s="70"/>
      <c r="DS1465" s="70"/>
      <c r="DT1465" s="70">
        <f t="shared" si="917"/>
        <v>0</v>
      </c>
      <c r="DU1465" s="70">
        <f t="shared" si="918"/>
        <v>0</v>
      </c>
      <c r="DV1465" s="70"/>
      <c r="DW1465" s="70"/>
      <c r="DX1465" s="70"/>
      <c r="DY1465" s="70"/>
      <c r="DZ1465" s="70"/>
      <c r="EA1465" s="70"/>
    </row>
    <row r="1466" spans="18:131" x14ac:dyDescent="0.25">
      <c r="R1466" s="70"/>
      <c r="S1466" s="70"/>
      <c r="T1466" s="99" t="s">
        <v>3067</v>
      </c>
      <c r="U1466" s="146" t="s">
        <v>3068</v>
      </c>
      <c r="V1466" s="70"/>
      <c r="W1466" s="70"/>
      <c r="X1466" s="70"/>
      <c r="Y1466" s="70"/>
      <c r="AG1466" s="135"/>
      <c r="AH1466" s="70"/>
      <c r="AI1466" s="99"/>
      <c r="AJ1466" s="70"/>
      <c r="AK1466" s="70"/>
      <c r="AL1466" s="70"/>
      <c r="AM1466" s="70"/>
      <c r="AN1466" s="70"/>
      <c r="AO1466" s="70"/>
      <c r="AP1466" s="70"/>
      <c r="AQ1466" s="70"/>
      <c r="AR1466" s="70"/>
      <c r="AS1466" s="70"/>
      <c r="AT1466" s="70"/>
      <c r="AU1466" s="70"/>
      <c r="AV1466" s="70"/>
      <c r="AW1466" s="70"/>
      <c r="AX1466" s="70"/>
      <c r="AY1466" s="70"/>
      <c r="AZ1466" s="70"/>
      <c r="BA1466" s="70"/>
      <c r="BB1466" s="70"/>
      <c r="BC1466" s="70"/>
      <c r="BD1466" s="70"/>
      <c r="BE1466" s="70" t="str">
        <f t="shared" si="916"/>
        <v/>
      </c>
      <c r="BF1466" s="70">
        <v>654</v>
      </c>
      <c r="BG1466" s="70"/>
      <c r="BH1466" s="70"/>
      <c r="BI1466" s="70"/>
      <c r="BJ1466" s="70"/>
      <c r="BK1466" s="70"/>
      <c r="BL1466" s="70"/>
      <c r="BM1466" s="70"/>
      <c r="BN1466" s="70"/>
      <c r="BO1466" s="70"/>
      <c r="BP1466" s="70"/>
      <c r="BQ1466" s="70"/>
      <c r="BR1466" s="70"/>
      <c r="BS1466" s="70"/>
      <c r="BT1466" s="70"/>
      <c r="BU1466" s="70"/>
      <c r="CT1466" s="70"/>
      <c r="CU1466" s="70">
        <f t="shared" si="914"/>
        <v>0</v>
      </c>
      <c r="CV1466" s="70">
        <f t="shared" si="915"/>
        <v>0</v>
      </c>
      <c r="CW1466" s="70"/>
      <c r="CX1466" s="70"/>
      <c r="CY1466" s="70"/>
      <c r="CZ1466" s="70" t="e">
        <f t="shared" si="912"/>
        <v>#VALUE!</v>
      </c>
      <c r="DA1466" s="70" t="e">
        <f t="shared" si="913"/>
        <v>#VALUE!</v>
      </c>
      <c r="DB1466" s="70"/>
      <c r="DC1466" s="70"/>
      <c r="DD1466" s="70"/>
      <c r="DE1466" s="70"/>
      <c r="DF1466" s="70"/>
      <c r="DG1466" s="70"/>
      <c r="DH1466" s="70"/>
      <c r="DI1466" s="70"/>
      <c r="DJ1466" s="70"/>
      <c r="DK1466" s="70"/>
      <c r="DL1466" s="70"/>
      <c r="DM1466" s="70"/>
      <c r="DN1466" s="70"/>
      <c r="DO1466" s="70"/>
      <c r="DP1466" s="70"/>
      <c r="DQ1466" s="70"/>
      <c r="DR1466" s="70"/>
      <c r="DS1466" s="70"/>
      <c r="DT1466" s="70">
        <f t="shared" si="917"/>
        <v>0</v>
      </c>
      <c r="DU1466" s="70">
        <f t="shared" si="918"/>
        <v>0</v>
      </c>
      <c r="DV1466" s="70"/>
      <c r="DW1466" s="70"/>
      <c r="DX1466" s="70"/>
      <c r="DY1466" s="70"/>
      <c r="DZ1466" s="70"/>
      <c r="EA1466" s="70"/>
    </row>
    <row r="1467" spans="18:131" x14ac:dyDescent="0.25">
      <c r="R1467" s="70"/>
      <c r="S1467" s="70"/>
      <c r="T1467" s="99" t="s">
        <v>3069</v>
      </c>
      <c r="U1467" s="146" t="s">
        <v>3070</v>
      </c>
      <c r="V1467" s="70"/>
      <c r="W1467" s="70"/>
      <c r="X1467" s="70"/>
      <c r="Y1467" s="70"/>
      <c r="AG1467" s="135"/>
      <c r="AH1467" s="70"/>
      <c r="AI1467" s="99"/>
      <c r="AJ1467" s="70"/>
      <c r="AK1467" s="70"/>
      <c r="AL1467" s="70"/>
      <c r="AM1467" s="70"/>
      <c r="AN1467" s="70"/>
      <c r="AO1467" s="70"/>
      <c r="AP1467" s="70"/>
      <c r="AQ1467" s="70"/>
      <c r="AR1467" s="70"/>
      <c r="AS1467" s="70"/>
      <c r="AT1467" s="70"/>
      <c r="AU1467" s="70"/>
      <c r="AV1467" s="70"/>
      <c r="AW1467" s="70"/>
      <c r="AX1467" s="70"/>
      <c r="AY1467" s="70"/>
      <c r="AZ1467" s="70"/>
      <c r="BA1467" s="70"/>
      <c r="BB1467" s="70"/>
      <c r="BC1467" s="70"/>
      <c r="BD1467" s="70"/>
      <c r="BE1467" s="70" t="str">
        <f t="shared" si="916"/>
        <v/>
      </c>
      <c r="BF1467" s="70">
        <v>655</v>
      </c>
      <c r="BG1467" s="70"/>
      <c r="BH1467" s="70"/>
      <c r="BI1467" s="70"/>
      <c r="BJ1467" s="70"/>
      <c r="BK1467" s="70"/>
      <c r="BL1467" s="70"/>
      <c r="BM1467" s="70"/>
      <c r="BN1467" s="70"/>
      <c r="BO1467" s="70"/>
      <c r="BP1467" s="70"/>
      <c r="BQ1467" s="70"/>
      <c r="BR1467" s="70"/>
      <c r="BS1467" s="70"/>
      <c r="BT1467" s="70"/>
      <c r="BU1467" s="70"/>
      <c r="CT1467" s="70"/>
      <c r="CU1467" s="70">
        <f t="shared" si="914"/>
        <v>0</v>
      </c>
      <c r="CV1467" s="70">
        <f t="shared" si="915"/>
        <v>0</v>
      </c>
      <c r="CW1467" s="70"/>
      <c r="CX1467" s="70"/>
      <c r="CY1467" s="70"/>
      <c r="CZ1467" s="70" t="e">
        <f t="shared" si="912"/>
        <v>#VALUE!</v>
      </c>
      <c r="DA1467" s="70" t="e">
        <f t="shared" si="913"/>
        <v>#VALUE!</v>
      </c>
      <c r="DB1467" s="70"/>
      <c r="DC1467" s="70"/>
      <c r="DD1467" s="70"/>
      <c r="DE1467" s="70"/>
      <c r="DF1467" s="70"/>
      <c r="DG1467" s="70"/>
      <c r="DH1467" s="70"/>
      <c r="DI1467" s="70"/>
      <c r="DJ1467" s="70"/>
      <c r="DK1467" s="70"/>
      <c r="DL1467" s="70"/>
      <c r="DM1467" s="70"/>
      <c r="DN1467" s="70"/>
      <c r="DO1467" s="70"/>
      <c r="DP1467" s="70"/>
      <c r="DQ1467" s="70"/>
      <c r="DR1467" s="70"/>
      <c r="DS1467" s="70"/>
      <c r="DT1467" s="70">
        <f t="shared" si="917"/>
        <v>0</v>
      </c>
      <c r="DU1467" s="70">
        <f t="shared" si="918"/>
        <v>0</v>
      </c>
      <c r="DV1467" s="70"/>
      <c r="DW1467" s="70"/>
      <c r="DX1467" s="70"/>
      <c r="DY1467" s="70"/>
      <c r="DZ1467" s="70"/>
      <c r="EA1467" s="70"/>
    </row>
    <row r="1468" spans="18:131" x14ac:dyDescent="0.25">
      <c r="R1468" s="70"/>
      <c r="S1468" s="70"/>
      <c r="T1468" s="99" t="s">
        <v>3071</v>
      </c>
      <c r="U1468" s="146" t="s">
        <v>3072</v>
      </c>
      <c r="V1468" s="70"/>
      <c r="W1468" s="70"/>
      <c r="X1468" s="70"/>
      <c r="Y1468" s="70"/>
      <c r="AG1468" s="135"/>
      <c r="AH1468" s="70"/>
      <c r="AI1468" s="99"/>
      <c r="AJ1468" s="70"/>
      <c r="AK1468" s="70"/>
      <c r="AL1468" s="70"/>
      <c r="AM1468" s="70"/>
      <c r="AN1468" s="70"/>
      <c r="AO1468" s="70"/>
      <c r="AP1468" s="70"/>
      <c r="AQ1468" s="70"/>
      <c r="AR1468" s="70"/>
      <c r="AS1468" s="70"/>
      <c r="AT1468" s="70"/>
      <c r="AU1468" s="70"/>
      <c r="AV1468" s="70"/>
      <c r="AW1468" s="70"/>
      <c r="AX1468" s="70"/>
      <c r="AY1468" s="70"/>
      <c r="AZ1468" s="70"/>
      <c r="BA1468" s="70"/>
      <c r="BB1468" s="70"/>
      <c r="BC1468" s="70"/>
      <c r="BD1468" s="70"/>
      <c r="BE1468" s="70" t="str">
        <f t="shared" si="916"/>
        <v/>
      </c>
      <c r="BF1468" s="70">
        <v>656</v>
      </c>
      <c r="BG1468" s="70"/>
      <c r="BH1468" s="70"/>
      <c r="BI1468" s="70"/>
      <c r="BJ1468" s="70"/>
      <c r="BK1468" s="70"/>
      <c r="BL1468" s="70"/>
      <c r="BM1468" s="70"/>
      <c r="BN1468" s="70"/>
      <c r="BO1468" s="70"/>
      <c r="BP1468" s="70"/>
      <c r="BQ1468" s="70"/>
      <c r="BR1468" s="70"/>
      <c r="BS1468" s="70"/>
      <c r="BT1468" s="70"/>
      <c r="BU1468" s="70"/>
      <c r="CT1468" s="70"/>
      <c r="CU1468" s="70">
        <f t="shared" si="914"/>
        <v>0</v>
      </c>
      <c r="CV1468" s="70">
        <f t="shared" si="915"/>
        <v>0</v>
      </c>
      <c r="CW1468" s="70"/>
      <c r="CX1468" s="70"/>
      <c r="CY1468" s="70"/>
      <c r="CZ1468" s="70" t="e">
        <f t="shared" si="912"/>
        <v>#VALUE!</v>
      </c>
      <c r="DA1468" s="70" t="e">
        <f t="shared" si="913"/>
        <v>#VALUE!</v>
      </c>
      <c r="DB1468" s="70"/>
      <c r="DC1468" s="70"/>
      <c r="DD1468" s="70"/>
      <c r="DE1468" s="70"/>
      <c r="DF1468" s="70"/>
      <c r="DG1468" s="70"/>
      <c r="DH1468" s="70"/>
      <c r="DI1468" s="70"/>
      <c r="DJ1468" s="70"/>
      <c r="DK1468" s="70"/>
      <c r="DL1468" s="70"/>
      <c r="DM1468" s="70"/>
      <c r="DN1468" s="70"/>
      <c r="DO1468" s="70"/>
      <c r="DP1468" s="70"/>
      <c r="DQ1468" s="70"/>
      <c r="DR1468" s="70"/>
      <c r="DS1468" s="70"/>
      <c r="DT1468" s="70">
        <f t="shared" si="917"/>
        <v>0</v>
      </c>
      <c r="DU1468" s="70">
        <f t="shared" si="918"/>
        <v>0</v>
      </c>
      <c r="DV1468" s="70"/>
      <c r="DW1468" s="70"/>
      <c r="DX1468" s="70"/>
      <c r="DY1468" s="70"/>
      <c r="DZ1468" s="70"/>
      <c r="EA1468" s="70"/>
    </row>
    <row r="1469" spans="18:131" x14ac:dyDescent="0.25">
      <c r="R1469" s="70"/>
      <c r="S1469" s="70"/>
      <c r="T1469" s="99" t="s">
        <v>3073</v>
      </c>
      <c r="U1469" s="146" t="s">
        <v>2320</v>
      </c>
      <c r="V1469" s="70"/>
      <c r="W1469" s="70"/>
      <c r="X1469" s="70"/>
      <c r="Y1469" s="70"/>
      <c r="AG1469" s="135"/>
      <c r="AH1469" s="70"/>
      <c r="AI1469" s="99"/>
      <c r="AJ1469" s="70"/>
      <c r="AK1469" s="70"/>
      <c r="AL1469" s="70"/>
      <c r="AM1469" s="70"/>
      <c r="AN1469" s="70"/>
      <c r="AO1469" s="70"/>
      <c r="AP1469" s="70"/>
      <c r="AQ1469" s="70"/>
      <c r="AR1469" s="70"/>
      <c r="AS1469" s="70"/>
      <c r="AT1469" s="70"/>
      <c r="AU1469" s="70"/>
      <c r="AV1469" s="70"/>
      <c r="AW1469" s="70"/>
      <c r="AX1469" s="70"/>
      <c r="AY1469" s="70"/>
      <c r="AZ1469" s="70"/>
      <c r="BA1469" s="70"/>
      <c r="BB1469" s="70"/>
      <c r="BC1469" s="70"/>
      <c r="BD1469" s="70"/>
      <c r="BE1469" s="70" t="str">
        <f t="shared" si="916"/>
        <v/>
      </c>
      <c r="BF1469" s="70">
        <v>657</v>
      </c>
      <c r="BG1469" s="70"/>
      <c r="BH1469" s="70"/>
      <c r="BI1469" s="70"/>
      <c r="BJ1469" s="70"/>
      <c r="BK1469" s="70"/>
      <c r="BL1469" s="70"/>
      <c r="BM1469" s="70"/>
      <c r="BN1469" s="70"/>
      <c r="BO1469" s="70"/>
      <c r="BP1469" s="70"/>
      <c r="BQ1469" s="70"/>
      <c r="BR1469" s="70"/>
      <c r="BS1469" s="70"/>
      <c r="BT1469" s="70"/>
      <c r="BU1469" s="70"/>
      <c r="CT1469" s="70"/>
      <c r="CU1469" s="70">
        <f t="shared" si="914"/>
        <v>0</v>
      </c>
      <c r="CV1469" s="70">
        <f t="shared" si="915"/>
        <v>0</v>
      </c>
      <c r="CW1469" s="70"/>
      <c r="CX1469" s="70"/>
      <c r="CY1469" s="70"/>
      <c r="CZ1469" s="70" t="e">
        <f t="shared" si="912"/>
        <v>#VALUE!</v>
      </c>
      <c r="DA1469" s="70" t="e">
        <f t="shared" si="913"/>
        <v>#VALUE!</v>
      </c>
      <c r="DB1469" s="70"/>
      <c r="DC1469" s="70"/>
      <c r="DD1469" s="70"/>
      <c r="DE1469" s="70"/>
      <c r="DF1469" s="70"/>
      <c r="DG1469" s="70"/>
      <c r="DH1469" s="70"/>
      <c r="DI1469" s="70"/>
      <c r="DJ1469" s="70"/>
      <c r="DK1469" s="70"/>
      <c r="DL1469" s="70"/>
      <c r="DM1469" s="70"/>
      <c r="DN1469" s="70"/>
      <c r="DO1469" s="70"/>
      <c r="DP1469" s="70"/>
      <c r="DQ1469" s="70"/>
      <c r="DR1469" s="70"/>
      <c r="DS1469" s="70"/>
      <c r="DT1469" s="70">
        <f t="shared" si="917"/>
        <v>0</v>
      </c>
      <c r="DU1469" s="70">
        <f t="shared" si="918"/>
        <v>0</v>
      </c>
      <c r="DV1469" s="70"/>
      <c r="DW1469" s="70"/>
      <c r="DX1469" s="70"/>
      <c r="DY1469" s="70"/>
      <c r="DZ1469" s="70"/>
      <c r="EA1469" s="70"/>
    </row>
    <row r="1470" spans="18:131" x14ac:dyDescent="0.25">
      <c r="R1470" s="70"/>
      <c r="S1470" s="70"/>
      <c r="T1470" s="99" t="s">
        <v>3074</v>
      </c>
      <c r="U1470" s="146" t="s">
        <v>3075</v>
      </c>
      <c r="V1470" s="70"/>
      <c r="W1470" s="70"/>
      <c r="X1470" s="70"/>
      <c r="Y1470" s="70"/>
      <c r="AG1470" s="135"/>
      <c r="AH1470" s="70"/>
      <c r="AI1470" s="99"/>
      <c r="AJ1470" s="70"/>
      <c r="AK1470" s="70"/>
      <c r="AL1470" s="70"/>
      <c r="AM1470" s="70"/>
      <c r="AN1470" s="70"/>
      <c r="AO1470" s="70"/>
      <c r="AP1470" s="70"/>
      <c r="AQ1470" s="70"/>
      <c r="AR1470" s="70"/>
      <c r="AS1470" s="70"/>
      <c r="AT1470" s="70"/>
      <c r="AU1470" s="70"/>
      <c r="AV1470" s="70"/>
      <c r="AW1470" s="70"/>
      <c r="AX1470" s="70"/>
      <c r="AY1470" s="70"/>
      <c r="AZ1470" s="70"/>
      <c r="BA1470" s="70"/>
      <c r="BB1470" s="70"/>
      <c r="BC1470" s="70"/>
      <c r="BD1470" s="70"/>
      <c r="BE1470" s="70" t="str">
        <f t="shared" si="916"/>
        <v/>
      </c>
      <c r="BF1470" s="70">
        <v>658</v>
      </c>
      <c r="BG1470" s="70"/>
      <c r="BH1470" s="70"/>
      <c r="BI1470" s="70"/>
      <c r="BJ1470" s="70"/>
      <c r="BK1470" s="70"/>
      <c r="BL1470" s="70"/>
      <c r="BM1470" s="70"/>
      <c r="BN1470" s="70"/>
      <c r="BO1470" s="70"/>
      <c r="BP1470" s="70"/>
      <c r="BQ1470" s="70"/>
      <c r="BR1470" s="70"/>
      <c r="BS1470" s="70"/>
      <c r="BT1470" s="70"/>
      <c r="BU1470" s="70"/>
      <c r="CT1470" s="70"/>
      <c r="CU1470" s="70">
        <f t="shared" si="914"/>
        <v>0</v>
      </c>
      <c r="CV1470" s="70">
        <f t="shared" si="915"/>
        <v>0</v>
      </c>
      <c r="CW1470" s="70"/>
      <c r="CX1470" s="70"/>
      <c r="CY1470" s="70"/>
      <c r="CZ1470" s="70" t="e">
        <f t="shared" ref="CZ1470:CZ1533" si="919">TEXT($I$3,"00000")&lt;&gt;MID(F669,1,SEARCH("/",F669)-1)</f>
        <v>#VALUE!</v>
      </c>
      <c r="DA1470" s="70" t="e">
        <f t="shared" ref="DA1470:DA1533" si="920">MID(F669,1,SEARCH("/",F669)-1)</f>
        <v>#VALUE!</v>
      </c>
      <c r="DB1470" s="70"/>
      <c r="DC1470" s="70"/>
      <c r="DD1470" s="70"/>
      <c r="DE1470" s="70"/>
      <c r="DF1470" s="70"/>
      <c r="DG1470" s="70"/>
      <c r="DH1470" s="70"/>
      <c r="DI1470" s="70"/>
      <c r="DJ1470" s="70"/>
      <c r="DK1470" s="70"/>
      <c r="DL1470" s="70"/>
      <c r="DM1470" s="70"/>
      <c r="DN1470" s="70"/>
      <c r="DO1470" s="70"/>
      <c r="DP1470" s="70"/>
      <c r="DQ1470" s="70"/>
      <c r="DR1470" s="70"/>
      <c r="DS1470" s="70"/>
      <c r="DT1470" s="70">
        <f t="shared" si="917"/>
        <v>0</v>
      </c>
      <c r="DU1470" s="70">
        <f t="shared" si="918"/>
        <v>0</v>
      </c>
      <c r="DV1470" s="70"/>
      <c r="DW1470" s="70"/>
      <c r="DX1470" s="70"/>
      <c r="DY1470" s="70"/>
      <c r="DZ1470" s="70"/>
      <c r="EA1470" s="70"/>
    </row>
    <row r="1471" spans="18:131" x14ac:dyDescent="0.25">
      <c r="R1471" s="70"/>
      <c r="S1471" s="70"/>
      <c r="T1471" s="99" t="s">
        <v>3076</v>
      </c>
      <c r="U1471" s="146" t="s">
        <v>3077</v>
      </c>
      <c r="V1471" s="70"/>
      <c r="W1471" s="70"/>
      <c r="X1471" s="70"/>
      <c r="Y1471" s="70"/>
      <c r="AG1471" s="135"/>
      <c r="AH1471" s="70"/>
      <c r="AI1471" s="99"/>
      <c r="AJ1471" s="70"/>
      <c r="AK1471" s="70"/>
      <c r="AL1471" s="70"/>
      <c r="AM1471" s="70"/>
      <c r="AN1471" s="70"/>
      <c r="AO1471" s="70"/>
      <c r="AP1471" s="70"/>
      <c r="AQ1471" s="70"/>
      <c r="AR1471" s="70"/>
      <c r="AS1471" s="70"/>
      <c r="AT1471" s="70"/>
      <c r="AU1471" s="70"/>
      <c r="AV1471" s="70"/>
      <c r="AW1471" s="70"/>
      <c r="AX1471" s="70"/>
      <c r="AY1471" s="70"/>
      <c r="AZ1471" s="70"/>
      <c r="BA1471" s="70"/>
      <c r="BB1471" s="70"/>
      <c r="BC1471" s="70"/>
      <c r="BD1471" s="70"/>
      <c r="BE1471" s="70" t="str">
        <f t="shared" si="916"/>
        <v/>
      </c>
      <c r="BF1471" s="70">
        <v>659</v>
      </c>
      <c r="BG1471" s="70"/>
      <c r="BH1471" s="70"/>
      <c r="BI1471" s="70"/>
      <c r="BJ1471" s="70"/>
      <c r="BK1471" s="70"/>
      <c r="BL1471" s="70"/>
      <c r="BM1471" s="70"/>
      <c r="BN1471" s="70"/>
      <c r="BO1471" s="70"/>
      <c r="BP1471" s="70"/>
      <c r="BQ1471" s="70"/>
      <c r="BR1471" s="70"/>
      <c r="BS1471" s="70"/>
      <c r="BT1471" s="70"/>
      <c r="BU1471" s="70"/>
      <c r="CT1471" s="70"/>
      <c r="CU1471" s="70">
        <f t="shared" si="914"/>
        <v>0</v>
      </c>
      <c r="CV1471" s="70">
        <f t="shared" si="915"/>
        <v>0</v>
      </c>
      <c r="CW1471" s="70"/>
      <c r="CX1471" s="70"/>
      <c r="CY1471" s="70"/>
      <c r="CZ1471" s="70" t="e">
        <f t="shared" si="919"/>
        <v>#VALUE!</v>
      </c>
      <c r="DA1471" s="70" t="e">
        <f t="shared" si="920"/>
        <v>#VALUE!</v>
      </c>
      <c r="DB1471" s="70"/>
      <c r="DC1471" s="70"/>
      <c r="DD1471" s="70"/>
      <c r="DE1471" s="70"/>
      <c r="DF1471" s="70"/>
      <c r="DG1471" s="70"/>
      <c r="DH1471" s="70"/>
      <c r="DI1471" s="70"/>
      <c r="DJ1471" s="70"/>
      <c r="DK1471" s="70"/>
      <c r="DL1471" s="70"/>
      <c r="DM1471" s="70"/>
      <c r="DN1471" s="70"/>
      <c r="DO1471" s="70"/>
      <c r="DP1471" s="70"/>
      <c r="DQ1471" s="70"/>
      <c r="DR1471" s="70"/>
      <c r="DS1471" s="70"/>
      <c r="DT1471" s="70">
        <f t="shared" si="917"/>
        <v>0</v>
      </c>
      <c r="DU1471" s="70">
        <f t="shared" si="918"/>
        <v>0</v>
      </c>
      <c r="DV1471" s="70"/>
      <c r="DW1471" s="70"/>
      <c r="DX1471" s="70"/>
      <c r="DY1471" s="70"/>
      <c r="DZ1471" s="70"/>
      <c r="EA1471" s="70"/>
    </row>
    <row r="1472" spans="18:131" x14ac:dyDescent="0.25">
      <c r="R1472" s="70"/>
      <c r="S1472" s="70"/>
      <c r="T1472" s="99" t="s">
        <v>3078</v>
      </c>
      <c r="U1472" s="146" t="s">
        <v>3079</v>
      </c>
      <c r="V1472" s="70"/>
      <c r="W1472" s="70"/>
      <c r="X1472" s="70"/>
      <c r="Y1472" s="70"/>
      <c r="AG1472" s="135"/>
      <c r="AH1472" s="70"/>
      <c r="AI1472" s="99"/>
      <c r="AJ1472" s="70"/>
      <c r="AK1472" s="70"/>
      <c r="AL1472" s="70"/>
      <c r="AM1472" s="70"/>
      <c r="AN1472" s="70"/>
      <c r="AO1472" s="70"/>
      <c r="AP1472" s="70"/>
      <c r="AQ1472" s="70"/>
      <c r="AR1472" s="70"/>
      <c r="AS1472" s="70"/>
      <c r="AT1472" s="70"/>
      <c r="AU1472" s="70"/>
      <c r="AV1472" s="70"/>
      <c r="AW1472" s="70"/>
      <c r="AX1472" s="70"/>
      <c r="AY1472" s="70"/>
      <c r="AZ1472" s="70"/>
      <c r="BA1472" s="70"/>
      <c r="BB1472" s="70"/>
      <c r="BC1472" s="70"/>
      <c r="BD1472" s="70"/>
      <c r="BE1472" s="70" t="str">
        <f t="shared" si="916"/>
        <v/>
      </c>
      <c r="BF1472" s="70">
        <v>660</v>
      </c>
      <c r="BG1472" s="70"/>
      <c r="BH1472" s="70"/>
      <c r="BI1472" s="70"/>
      <c r="BJ1472" s="70"/>
      <c r="BK1472" s="70"/>
      <c r="BL1472" s="70"/>
      <c r="BM1472" s="70"/>
      <c r="BN1472" s="70"/>
      <c r="BO1472" s="70"/>
      <c r="BP1472" s="70"/>
      <c r="BQ1472" s="70"/>
      <c r="BR1472" s="70"/>
      <c r="BS1472" s="70"/>
      <c r="BT1472" s="70"/>
      <c r="BU1472" s="70"/>
      <c r="CT1472" s="70"/>
      <c r="CU1472" s="70">
        <f t="shared" si="914"/>
        <v>0</v>
      </c>
      <c r="CV1472" s="70">
        <f t="shared" si="915"/>
        <v>0</v>
      </c>
      <c r="CW1472" s="70"/>
      <c r="CX1472" s="70"/>
      <c r="CY1472" s="70"/>
      <c r="CZ1472" s="70" t="e">
        <f t="shared" si="919"/>
        <v>#VALUE!</v>
      </c>
      <c r="DA1472" s="70" t="e">
        <f t="shared" si="920"/>
        <v>#VALUE!</v>
      </c>
      <c r="DB1472" s="70"/>
      <c r="DC1472" s="70"/>
      <c r="DD1472" s="70"/>
      <c r="DE1472" s="70"/>
      <c r="DF1472" s="70"/>
      <c r="DG1472" s="70"/>
      <c r="DH1472" s="70"/>
      <c r="DI1472" s="70"/>
      <c r="DJ1472" s="70"/>
      <c r="DK1472" s="70"/>
      <c r="DL1472" s="70"/>
      <c r="DM1472" s="70"/>
      <c r="DN1472" s="70"/>
      <c r="DO1472" s="70"/>
      <c r="DP1472" s="70"/>
      <c r="DQ1472" s="70"/>
      <c r="DR1472" s="70"/>
      <c r="DS1472" s="70"/>
      <c r="DT1472" s="70">
        <f t="shared" si="917"/>
        <v>0</v>
      </c>
      <c r="DU1472" s="70">
        <f t="shared" si="918"/>
        <v>0</v>
      </c>
      <c r="DV1472" s="70"/>
      <c r="DW1472" s="70"/>
      <c r="DX1472" s="70"/>
      <c r="DY1472" s="70"/>
      <c r="DZ1472" s="70"/>
      <c r="EA1472" s="70"/>
    </row>
    <row r="1473" spans="18:131" x14ac:dyDescent="0.25">
      <c r="R1473" s="70"/>
      <c r="S1473" s="70"/>
      <c r="T1473" s="99" t="s">
        <v>3080</v>
      </c>
      <c r="U1473" s="146" t="s">
        <v>3081</v>
      </c>
      <c r="V1473" s="70"/>
      <c r="W1473" s="70"/>
      <c r="X1473" s="70"/>
      <c r="Y1473" s="70"/>
      <c r="AG1473" s="135"/>
      <c r="AH1473" s="70"/>
      <c r="AI1473" s="99"/>
      <c r="AJ1473" s="70"/>
      <c r="AK1473" s="70"/>
      <c r="AL1473" s="70"/>
      <c r="AM1473" s="70"/>
      <c r="AN1473" s="70"/>
      <c r="AO1473" s="70"/>
      <c r="AP1473" s="70"/>
      <c r="AQ1473" s="70"/>
      <c r="AR1473" s="70"/>
      <c r="AS1473" s="70"/>
      <c r="AT1473" s="70"/>
      <c r="AU1473" s="70"/>
      <c r="AV1473" s="70"/>
      <c r="AW1473" s="70"/>
      <c r="AX1473" s="70"/>
      <c r="AY1473" s="70"/>
      <c r="AZ1473" s="70"/>
      <c r="BA1473" s="70"/>
      <c r="BB1473" s="70"/>
      <c r="BC1473" s="70"/>
      <c r="BD1473" s="70"/>
      <c r="BE1473" s="70" t="str">
        <f t="shared" si="916"/>
        <v/>
      </c>
      <c r="BF1473" s="70">
        <v>661</v>
      </c>
      <c r="BG1473" s="70"/>
      <c r="BH1473" s="70"/>
      <c r="BI1473" s="70"/>
      <c r="BJ1473" s="70"/>
      <c r="BK1473" s="70"/>
      <c r="BL1473" s="70"/>
      <c r="BM1473" s="70"/>
      <c r="BN1473" s="70"/>
      <c r="BO1473" s="70"/>
      <c r="BP1473" s="70"/>
      <c r="BQ1473" s="70"/>
      <c r="BR1473" s="70"/>
      <c r="BS1473" s="70"/>
      <c r="BT1473" s="70"/>
      <c r="BU1473" s="70"/>
      <c r="CT1473" s="70"/>
      <c r="CU1473" s="70">
        <f t="shared" si="914"/>
        <v>0</v>
      </c>
      <c r="CV1473" s="70">
        <f t="shared" si="915"/>
        <v>0</v>
      </c>
      <c r="CW1473" s="70"/>
      <c r="CX1473" s="70"/>
      <c r="CY1473" s="70"/>
      <c r="CZ1473" s="70" t="e">
        <f t="shared" si="919"/>
        <v>#VALUE!</v>
      </c>
      <c r="DA1473" s="70" t="e">
        <f t="shared" si="920"/>
        <v>#VALUE!</v>
      </c>
      <c r="DB1473" s="70"/>
      <c r="DC1473" s="70"/>
      <c r="DD1473" s="70"/>
      <c r="DE1473" s="70"/>
      <c r="DF1473" s="70"/>
      <c r="DG1473" s="70"/>
      <c r="DH1473" s="70"/>
      <c r="DI1473" s="70"/>
      <c r="DJ1473" s="70"/>
      <c r="DK1473" s="70"/>
      <c r="DL1473" s="70"/>
      <c r="DM1473" s="70"/>
      <c r="DN1473" s="70"/>
      <c r="DO1473" s="70"/>
      <c r="DP1473" s="70"/>
      <c r="DQ1473" s="70"/>
      <c r="DR1473" s="70"/>
      <c r="DS1473" s="70"/>
      <c r="DT1473" s="70">
        <f t="shared" si="917"/>
        <v>0</v>
      </c>
      <c r="DU1473" s="70">
        <f t="shared" si="918"/>
        <v>0</v>
      </c>
      <c r="DV1473" s="70"/>
      <c r="DW1473" s="70"/>
      <c r="DX1473" s="70"/>
      <c r="DY1473" s="70"/>
      <c r="DZ1473" s="70"/>
      <c r="EA1473" s="70"/>
    </row>
    <row r="1474" spans="18:131" x14ac:dyDescent="0.25">
      <c r="R1474" s="70"/>
      <c r="S1474" s="70"/>
      <c r="T1474" s="99" t="s">
        <v>3082</v>
      </c>
      <c r="U1474" s="146" t="s">
        <v>3083</v>
      </c>
      <c r="V1474" s="70"/>
      <c r="W1474" s="70"/>
      <c r="X1474" s="70"/>
      <c r="Y1474" s="70"/>
      <c r="AG1474" s="135"/>
      <c r="AH1474" s="70"/>
      <c r="AI1474" s="99"/>
      <c r="AJ1474" s="70"/>
      <c r="AK1474" s="70"/>
      <c r="AL1474" s="70"/>
      <c r="AM1474" s="70"/>
      <c r="AN1474" s="70"/>
      <c r="AO1474" s="70"/>
      <c r="AP1474" s="70"/>
      <c r="AQ1474" s="70"/>
      <c r="AR1474" s="70"/>
      <c r="AS1474" s="70"/>
      <c r="AT1474" s="70"/>
      <c r="AU1474" s="70"/>
      <c r="AV1474" s="70"/>
      <c r="AW1474" s="70"/>
      <c r="AX1474" s="70"/>
      <c r="AY1474" s="70"/>
      <c r="AZ1474" s="70"/>
      <c r="BA1474" s="70"/>
      <c r="BB1474" s="70"/>
      <c r="BC1474" s="70"/>
      <c r="BD1474" s="70"/>
      <c r="BE1474" s="70" t="str">
        <f t="shared" si="916"/>
        <v/>
      </c>
      <c r="BF1474" s="70">
        <v>662</v>
      </c>
      <c r="BG1474" s="70"/>
      <c r="BH1474" s="70"/>
      <c r="BI1474" s="70"/>
      <c r="BJ1474" s="70"/>
      <c r="BK1474" s="70"/>
      <c r="BL1474" s="70"/>
      <c r="BM1474" s="70"/>
      <c r="BN1474" s="70"/>
      <c r="BO1474" s="70"/>
      <c r="BP1474" s="70"/>
      <c r="BQ1474" s="70"/>
      <c r="BR1474" s="70"/>
      <c r="BS1474" s="70"/>
      <c r="BT1474" s="70"/>
      <c r="BU1474" s="70"/>
      <c r="CT1474" s="70"/>
      <c r="CU1474" s="70">
        <f t="shared" si="914"/>
        <v>0</v>
      </c>
      <c r="CV1474" s="70">
        <f t="shared" si="915"/>
        <v>0</v>
      </c>
      <c r="CW1474" s="70"/>
      <c r="CX1474" s="70"/>
      <c r="CY1474" s="70"/>
      <c r="CZ1474" s="70" t="e">
        <f t="shared" si="919"/>
        <v>#VALUE!</v>
      </c>
      <c r="DA1474" s="70" t="e">
        <f t="shared" si="920"/>
        <v>#VALUE!</v>
      </c>
      <c r="DB1474" s="70"/>
      <c r="DC1474" s="70"/>
      <c r="DD1474" s="70"/>
      <c r="DE1474" s="70"/>
      <c r="DF1474" s="70"/>
      <c r="DG1474" s="70"/>
      <c r="DH1474" s="70"/>
      <c r="DI1474" s="70"/>
      <c r="DJ1474" s="70"/>
      <c r="DK1474" s="70"/>
      <c r="DL1474" s="70"/>
      <c r="DM1474" s="70"/>
      <c r="DN1474" s="70"/>
      <c r="DO1474" s="70"/>
      <c r="DP1474" s="70"/>
      <c r="DQ1474" s="70"/>
      <c r="DR1474" s="70"/>
      <c r="DS1474" s="70"/>
      <c r="DT1474" s="70">
        <f t="shared" si="917"/>
        <v>0</v>
      </c>
      <c r="DU1474" s="70">
        <f t="shared" si="918"/>
        <v>0</v>
      </c>
      <c r="DV1474" s="70"/>
      <c r="DW1474" s="70"/>
      <c r="DX1474" s="70"/>
      <c r="DY1474" s="70"/>
      <c r="DZ1474" s="70"/>
      <c r="EA1474" s="70"/>
    </row>
    <row r="1475" spans="18:131" x14ac:dyDescent="0.25">
      <c r="R1475" s="70"/>
      <c r="S1475" s="70"/>
      <c r="T1475" s="99" t="s">
        <v>3084</v>
      </c>
      <c r="U1475" s="146" t="s">
        <v>3085</v>
      </c>
      <c r="V1475" s="70"/>
      <c r="W1475" s="70"/>
      <c r="X1475" s="70"/>
      <c r="Y1475" s="70"/>
      <c r="AG1475" s="135"/>
      <c r="AH1475" s="70"/>
      <c r="AI1475" s="99"/>
      <c r="AJ1475" s="70"/>
      <c r="AK1475" s="70"/>
      <c r="AL1475" s="70"/>
      <c r="AM1475" s="70"/>
      <c r="AN1475" s="70"/>
      <c r="AO1475" s="70"/>
      <c r="AP1475" s="70"/>
      <c r="AQ1475" s="70"/>
      <c r="AR1475" s="70"/>
      <c r="AS1475" s="70"/>
      <c r="AT1475" s="70"/>
      <c r="AU1475" s="70"/>
      <c r="AV1475" s="70"/>
      <c r="AW1475" s="70"/>
      <c r="AX1475" s="70"/>
      <c r="AY1475" s="70"/>
      <c r="AZ1475" s="70"/>
      <c r="BA1475" s="70"/>
      <c r="BB1475" s="70"/>
      <c r="BC1475" s="70"/>
      <c r="BD1475" s="70"/>
      <c r="BE1475" s="70" t="str">
        <f t="shared" si="916"/>
        <v/>
      </c>
      <c r="BF1475" s="70">
        <v>663</v>
      </c>
      <c r="BG1475" s="70"/>
      <c r="BH1475" s="70"/>
      <c r="BI1475" s="70"/>
      <c r="BJ1475" s="70"/>
      <c r="BK1475" s="70"/>
      <c r="BL1475" s="70"/>
      <c r="BM1475" s="70"/>
      <c r="BN1475" s="70"/>
      <c r="BO1475" s="70"/>
      <c r="BP1475" s="70"/>
      <c r="BQ1475" s="70"/>
      <c r="BR1475" s="70"/>
      <c r="BS1475" s="70"/>
      <c r="BT1475" s="70"/>
      <c r="BU1475" s="70"/>
      <c r="CT1475" s="70"/>
      <c r="CU1475" s="70">
        <f t="shared" si="914"/>
        <v>0</v>
      </c>
      <c r="CV1475" s="70">
        <f t="shared" si="915"/>
        <v>0</v>
      </c>
      <c r="CW1475" s="70"/>
      <c r="CX1475" s="70"/>
      <c r="CY1475" s="70"/>
      <c r="CZ1475" s="70" t="e">
        <f t="shared" si="919"/>
        <v>#VALUE!</v>
      </c>
      <c r="DA1475" s="70" t="e">
        <f t="shared" si="920"/>
        <v>#VALUE!</v>
      </c>
      <c r="DB1475" s="70"/>
      <c r="DC1475" s="70"/>
      <c r="DD1475" s="70"/>
      <c r="DE1475" s="70"/>
      <c r="DF1475" s="70"/>
      <c r="DG1475" s="70"/>
      <c r="DH1475" s="70"/>
      <c r="DI1475" s="70"/>
      <c r="DJ1475" s="70"/>
      <c r="DK1475" s="70"/>
      <c r="DL1475" s="70"/>
      <c r="DM1475" s="70"/>
      <c r="DN1475" s="70"/>
      <c r="DO1475" s="70"/>
      <c r="DP1475" s="70"/>
      <c r="DQ1475" s="70"/>
      <c r="DR1475" s="70"/>
      <c r="DS1475" s="70"/>
      <c r="DT1475" s="70">
        <f t="shared" si="917"/>
        <v>0</v>
      </c>
      <c r="DU1475" s="70">
        <f t="shared" si="918"/>
        <v>0</v>
      </c>
      <c r="DV1475" s="70"/>
      <c r="DW1475" s="70"/>
      <c r="DX1475" s="70"/>
      <c r="DY1475" s="70"/>
      <c r="DZ1475" s="70"/>
      <c r="EA1475" s="70"/>
    </row>
    <row r="1476" spans="18:131" x14ac:dyDescent="0.25">
      <c r="R1476" s="70"/>
      <c r="S1476" s="70"/>
      <c r="T1476" s="99" t="s">
        <v>3086</v>
      </c>
      <c r="U1476" s="146" t="s">
        <v>3087</v>
      </c>
      <c r="V1476" s="70"/>
      <c r="W1476" s="70"/>
      <c r="X1476" s="70"/>
      <c r="Y1476" s="70"/>
      <c r="AG1476" s="135"/>
      <c r="AH1476" s="70"/>
      <c r="AI1476" s="99"/>
      <c r="AJ1476" s="70"/>
      <c r="AK1476" s="70"/>
      <c r="AL1476" s="70"/>
      <c r="AM1476" s="70"/>
      <c r="AN1476" s="70"/>
      <c r="AO1476" s="70"/>
      <c r="AP1476" s="70"/>
      <c r="AQ1476" s="70"/>
      <c r="AR1476" s="70"/>
      <c r="AS1476" s="70"/>
      <c r="AT1476" s="70"/>
      <c r="AU1476" s="70"/>
      <c r="AV1476" s="70"/>
      <c r="AW1476" s="70"/>
      <c r="AX1476" s="70"/>
      <c r="AY1476" s="70"/>
      <c r="AZ1476" s="70"/>
      <c r="BA1476" s="70"/>
      <c r="BB1476" s="70"/>
      <c r="BC1476" s="70"/>
      <c r="BD1476" s="70"/>
      <c r="BE1476" s="70" t="str">
        <f t="shared" si="916"/>
        <v/>
      </c>
      <c r="BF1476" s="70">
        <v>664</v>
      </c>
      <c r="BG1476" s="70"/>
      <c r="BH1476" s="70"/>
      <c r="BI1476" s="70"/>
      <c r="BJ1476" s="70"/>
      <c r="BK1476" s="70"/>
      <c r="BL1476" s="70"/>
      <c r="BM1476" s="70"/>
      <c r="BN1476" s="70"/>
      <c r="BO1476" s="70"/>
      <c r="BP1476" s="70"/>
      <c r="BQ1476" s="70"/>
      <c r="BR1476" s="70"/>
      <c r="BS1476" s="70"/>
      <c r="BT1476" s="70"/>
      <c r="BU1476" s="70"/>
      <c r="CT1476" s="70"/>
      <c r="CU1476" s="70">
        <f t="shared" si="914"/>
        <v>0</v>
      </c>
      <c r="CV1476" s="70">
        <f t="shared" si="915"/>
        <v>0</v>
      </c>
      <c r="CW1476" s="70"/>
      <c r="CX1476" s="70"/>
      <c r="CY1476" s="70"/>
      <c r="CZ1476" s="70" t="e">
        <f t="shared" si="919"/>
        <v>#VALUE!</v>
      </c>
      <c r="DA1476" s="70" t="e">
        <f t="shared" si="920"/>
        <v>#VALUE!</v>
      </c>
      <c r="DB1476" s="70"/>
      <c r="DC1476" s="70"/>
      <c r="DD1476" s="70"/>
      <c r="DE1476" s="70"/>
      <c r="DF1476" s="70"/>
      <c r="DG1476" s="70"/>
      <c r="DH1476" s="70"/>
      <c r="DI1476" s="70"/>
      <c r="DJ1476" s="70"/>
      <c r="DK1476" s="70"/>
      <c r="DL1476" s="70"/>
      <c r="DM1476" s="70"/>
      <c r="DN1476" s="70"/>
      <c r="DO1476" s="70"/>
      <c r="DP1476" s="70"/>
      <c r="DQ1476" s="70"/>
      <c r="DR1476" s="70"/>
      <c r="DS1476" s="70"/>
      <c r="DT1476" s="70">
        <f t="shared" si="917"/>
        <v>0</v>
      </c>
      <c r="DU1476" s="70">
        <f t="shared" si="918"/>
        <v>0</v>
      </c>
      <c r="DV1476" s="70"/>
      <c r="DW1476" s="70"/>
      <c r="DX1476" s="70"/>
      <c r="DY1476" s="70"/>
      <c r="DZ1476" s="70"/>
      <c r="EA1476" s="70"/>
    </row>
    <row r="1477" spans="18:131" x14ac:dyDescent="0.25">
      <c r="R1477" s="70"/>
      <c r="S1477" s="70"/>
      <c r="T1477" s="99" t="s">
        <v>3088</v>
      </c>
      <c r="U1477" s="146" t="s">
        <v>3089</v>
      </c>
      <c r="V1477" s="70"/>
      <c r="W1477" s="70"/>
      <c r="X1477" s="70"/>
      <c r="Y1477" s="70"/>
      <c r="AG1477" s="135"/>
      <c r="AH1477" s="70"/>
      <c r="AI1477" s="99"/>
      <c r="AJ1477" s="70"/>
      <c r="AK1477" s="70"/>
      <c r="AL1477" s="70"/>
      <c r="AM1477" s="70"/>
      <c r="AN1477" s="70"/>
      <c r="AO1477" s="70"/>
      <c r="AP1477" s="70"/>
      <c r="AQ1477" s="70"/>
      <c r="AR1477" s="70"/>
      <c r="AS1477" s="70"/>
      <c r="AT1477" s="70"/>
      <c r="AU1477" s="70"/>
      <c r="AV1477" s="70"/>
      <c r="AW1477" s="70"/>
      <c r="AX1477" s="70"/>
      <c r="AY1477" s="70"/>
      <c r="AZ1477" s="70"/>
      <c r="BA1477" s="70"/>
      <c r="BB1477" s="70"/>
      <c r="BC1477" s="70"/>
      <c r="BD1477" s="70"/>
      <c r="BE1477" s="70" t="str">
        <f t="shared" si="916"/>
        <v/>
      </c>
      <c r="BF1477" s="70">
        <v>665</v>
      </c>
      <c r="BG1477" s="70"/>
      <c r="BH1477" s="70"/>
      <c r="BI1477" s="70"/>
      <c r="BJ1477" s="70"/>
      <c r="BK1477" s="70"/>
      <c r="BL1477" s="70"/>
      <c r="BM1477" s="70"/>
      <c r="BN1477" s="70"/>
      <c r="BO1477" s="70"/>
      <c r="BP1477" s="70"/>
      <c r="BQ1477" s="70"/>
      <c r="BR1477" s="70"/>
      <c r="BS1477" s="70"/>
      <c r="BT1477" s="70"/>
      <c r="BU1477" s="70"/>
      <c r="CT1477" s="70"/>
      <c r="CU1477" s="70">
        <f t="shared" si="914"/>
        <v>0</v>
      </c>
      <c r="CV1477" s="70">
        <f t="shared" si="915"/>
        <v>0</v>
      </c>
      <c r="CW1477" s="70"/>
      <c r="CX1477" s="70"/>
      <c r="CY1477" s="70"/>
      <c r="CZ1477" s="70" t="e">
        <f t="shared" si="919"/>
        <v>#VALUE!</v>
      </c>
      <c r="DA1477" s="70" t="e">
        <f t="shared" si="920"/>
        <v>#VALUE!</v>
      </c>
      <c r="DB1477" s="70"/>
      <c r="DC1477" s="70"/>
      <c r="DD1477" s="70"/>
      <c r="DE1477" s="70"/>
      <c r="DF1477" s="70"/>
      <c r="DG1477" s="70"/>
      <c r="DH1477" s="70"/>
      <c r="DI1477" s="70"/>
      <c r="DJ1477" s="70"/>
      <c r="DK1477" s="70"/>
      <c r="DL1477" s="70"/>
      <c r="DM1477" s="70"/>
      <c r="DN1477" s="70"/>
      <c r="DO1477" s="70"/>
      <c r="DP1477" s="70"/>
      <c r="DQ1477" s="70"/>
      <c r="DR1477" s="70"/>
      <c r="DS1477" s="70"/>
      <c r="DT1477" s="70">
        <f t="shared" si="917"/>
        <v>0</v>
      </c>
      <c r="DU1477" s="70">
        <f t="shared" si="918"/>
        <v>0</v>
      </c>
      <c r="DV1477" s="70"/>
      <c r="DW1477" s="70"/>
      <c r="DX1477" s="70"/>
      <c r="DY1477" s="70"/>
      <c r="DZ1477" s="70"/>
      <c r="EA1477" s="70"/>
    </row>
    <row r="1478" spans="18:131" x14ac:dyDescent="0.25">
      <c r="R1478" s="70"/>
      <c r="S1478" s="70"/>
      <c r="T1478" s="99" t="s">
        <v>3090</v>
      </c>
      <c r="U1478" s="146" t="s">
        <v>3091</v>
      </c>
      <c r="V1478" s="70"/>
      <c r="W1478" s="70"/>
      <c r="X1478" s="70"/>
      <c r="Y1478" s="70"/>
      <c r="AG1478" s="135"/>
      <c r="AH1478" s="70"/>
      <c r="AI1478" s="99"/>
      <c r="AJ1478" s="70"/>
      <c r="AK1478" s="70"/>
      <c r="AL1478" s="70"/>
      <c r="AM1478" s="70"/>
      <c r="AN1478" s="70"/>
      <c r="AO1478" s="70"/>
      <c r="AP1478" s="70"/>
      <c r="AQ1478" s="70"/>
      <c r="AR1478" s="70"/>
      <c r="AS1478" s="70"/>
      <c r="AT1478" s="70"/>
      <c r="AU1478" s="70"/>
      <c r="AV1478" s="70"/>
      <c r="AW1478" s="70"/>
      <c r="AX1478" s="70"/>
      <c r="AY1478" s="70"/>
      <c r="AZ1478" s="70"/>
      <c r="BA1478" s="70"/>
      <c r="BB1478" s="70"/>
      <c r="BC1478" s="70"/>
      <c r="BD1478" s="70"/>
      <c r="BE1478" s="70" t="str">
        <f t="shared" si="916"/>
        <v/>
      </c>
      <c r="BF1478" s="70">
        <v>666</v>
      </c>
      <c r="BG1478" s="70"/>
      <c r="BH1478" s="70"/>
      <c r="BI1478" s="70"/>
      <c r="BJ1478" s="70"/>
      <c r="BK1478" s="70"/>
      <c r="BL1478" s="70"/>
      <c r="BM1478" s="70"/>
      <c r="BN1478" s="70"/>
      <c r="BO1478" s="70"/>
      <c r="BP1478" s="70"/>
      <c r="BQ1478" s="70"/>
      <c r="BR1478" s="70"/>
      <c r="BS1478" s="70"/>
      <c r="BT1478" s="70"/>
      <c r="BU1478" s="70"/>
      <c r="CT1478" s="70"/>
      <c r="CU1478" s="70">
        <f t="shared" si="914"/>
        <v>0</v>
      </c>
      <c r="CV1478" s="70">
        <f t="shared" si="915"/>
        <v>0</v>
      </c>
      <c r="CW1478" s="70"/>
      <c r="CX1478" s="70"/>
      <c r="CY1478" s="70"/>
      <c r="CZ1478" s="70" t="e">
        <f t="shared" si="919"/>
        <v>#VALUE!</v>
      </c>
      <c r="DA1478" s="70" t="e">
        <f t="shared" si="920"/>
        <v>#VALUE!</v>
      </c>
      <c r="DB1478" s="70"/>
      <c r="DC1478" s="70"/>
      <c r="DD1478" s="70"/>
      <c r="DE1478" s="70"/>
      <c r="DF1478" s="70"/>
      <c r="DG1478" s="70"/>
      <c r="DH1478" s="70"/>
      <c r="DI1478" s="70"/>
      <c r="DJ1478" s="70"/>
      <c r="DK1478" s="70"/>
      <c r="DL1478" s="70"/>
      <c r="DM1478" s="70"/>
      <c r="DN1478" s="70"/>
      <c r="DO1478" s="70"/>
      <c r="DP1478" s="70"/>
      <c r="DQ1478" s="70"/>
      <c r="DR1478" s="70"/>
      <c r="DS1478" s="70"/>
      <c r="DT1478" s="70">
        <f t="shared" si="917"/>
        <v>0</v>
      </c>
      <c r="DU1478" s="70">
        <f t="shared" si="918"/>
        <v>0</v>
      </c>
      <c r="DV1478" s="70"/>
      <c r="DW1478" s="70"/>
      <c r="DX1478" s="70"/>
      <c r="DY1478" s="70"/>
      <c r="DZ1478" s="70"/>
      <c r="EA1478" s="70"/>
    </row>
    <row r="1479" spans="18:131" x14ac:dyDescent="0.25">
      <c r="R1479" s="70"/>
      <c r="S1479" s="70"/>
      <c r="T1479" s="99" t="s">
        <v>3092</v>
      </c>
      <c r="U1479" s="146" t="s">
        <v>3093</v>
      </c>
      <c r="V1479" s="70"/>
      <c r="W1479" s="70"/>
      <c r="X1479" s="70"/>
      <c r="Y1479" s="70"/>
      <c r="AG1479" s="135"/>
      <c r="AH1479" s="70"/>
      <c r="AI1479" s="99"/>
      <c r="AJ1479" s="70"/>
      <c r="AK1479" s="70"/>
      <c r="AL1479" s="70"/>
      <c r="AM1479" s="70"/>
      <c r="AN1479" s="70"/>
      <c r="AO1479" s="70"/>
      <c r="AP1479" s="70"/>
      <c r="AQ1479" s="70"/>
      <c r="AR1479" s="70"/>
      <c r="AS1479" s="70"/>
      <c r="AT1479" s="70"/>
      <c r="AU1479" s="70"/>
      <c r="AV1479" s="70"/>
      <c r="AW1479" s="70"/>
      <c r="AX1479" s="70"/>
      <c r="AY1479" s="70"/>
      <c r="AZ1479" s="70"/>
      <c r="BA1479" s="70"/>
      <c r="BB1479" s="70"/>
      <c r="BC1479" s="70"/>
      <c r="BD1479" s="70"/>
      <c r="BE1479" s="70" t="str">
        <f t="shared" si="916"/>
        <v/>
      </c>
      <c r="BF1479" s="70">
        <v>667</v>
      </c>
      <c r="BG1479" s="70"/>
      <c r="BH1479" s="70"/>
      <c r="BI1479" s="70"/>
      <c r="BJ1479" s="70"/>
      <c r="BK1479" s="70"/>
      <c r="BL1479" s="70"/>
      <c r="BM1479" s="70"/>
      <c r="BN1479" s="70"/>
      <c r="BO1479" s="70"/>
      <c r="BP1479" s="70"/>
      <c r="BQ1479" s="70"/>
      <c r="BR1479" s="70"/>
      <c r="BS1479" s="70"/>
      <c r="BT1479" s="70"/>
      <c r="BU1479" s="70"/>
      <c r="CT1479" s="70"/>
      <c r="CU1479" s="70">
        <f t="shared" si="914"/>
        <v>0</v>
      </c>
      <c r="CV1479" s="70">
        <f t="shared" si="915"/>
        <v>0</v>
      </c>
      <c r="CW1479" s="70"/>
      <c r="CX1479" s="70"/>
      <c r="CY1479" s="70"/>
      <c r="CZ1479" s="70" t="e">
        <f t="shared" si="919"/>
        <v>#VALUE!</v>
      </c>
      <c r="DA1479" s="70" t="e">
        <f t="shared" si="920"/>
        <v>#VALUE!</v>
      </c>
      <c r="DB1479" s="70"/>
      <c r="DC1479" s="70"/>
      <c r="DD1479" s="70"/>
      <c r="DE1479" s="70"/>
      <c r="DF1479" s="70"/>
      <c r="DG1479" s="70"/>
      <c r="DH1479" s="70"/>
      <c r="DI1479" s="70"/>
      <c r="DJ1479" s="70"/>
      <c r="DK1479" s="70"/>
      <c r="DL1479" s="70"/>
      <c r="DM1479" s="70"/>
      <c r="DN1479" s="70"/>
      <c r="DO1479" s="70"/>
      <c r="DP1479" s="70"/>
      <c r="DQ1479" s="70"/>
      <c r="DR1479" s="70"/>
      <c r="DS1479" s="70"/>
      <c r="DT1479" s="70">
        <f t="shared" si="917"/>
        <v>0</v>
      </c>
      <c r="DU1479" s="70">
        <f t="shared" si="918"/>
        <v>0</v>
      </c>
      <c r="DV1479" s="70"/>
      <c r="DW1479" s="70"/>
      <c r="DX1479" s="70"/>
      <c r="DY1479" s="70"/>
      <c r="DZ1479" s="70"/>
      <c r="EA1479" s="70"/>
    </row>
    <row r="1480" spans="18:131" x14ac:dyDescent="0.25">
      <c r="R1480" s="70"/>
      <c r="S1480" s="70"/>
      <c r="T1480" s="99" t="s">
        <v>3094</v>
      </c>
      <c r="U1480" s="146" t="s">
        <v>3095</v>
      </c>
      <c r="V1480" s="70"/>
      <c r="W1480" s="70"/>
      <c r="X1480" s="70"/>
      <c r="Y1480" s="70"/>
      <c r="AG1480" s="135"/>
      <c r="AH1480" s="70"/>
      <c r="AI1480" s="99"/>
      <c r="AJ1480" s="70"/>
      <c r="AK1480" s="70"/>
      <c r="AL1480" s="70"/>
      <c r="AM1480" s="70"/>
      <c r="AN1480" s="70"/>
      <c r="AO1480" s="70"/>
      <c r="AP1480" s="70"/>
      <c r="AQ1480" s="70"/>
      <c r="AR1480" s="70"/>
      <c r="AS1480" s="70"/>
      <c r="AT1480" s="70"/>
      <c r="AU1480" s="70"/>
      <c r="AV1480" s="70"/>
      <c r="AW1480" s="70"/>
      <c r="AX1480" s="70"/>
      <c r="AY1480" s="70"/>
      <c r="AZ1480" s="70"/>
      <c r="BA1480" s="70"/>
      <c r="BB1480" s="70"/>
      <c r="BC1480" s="70"/>
      <c r="BD1480" s="70"/>
      <c r="BE1480" s="70" t="str">
        <f t="shared" si="916"/>
        <v/>
      </c>
      <c r="BF1480" s="70">
        <v>668</v>
      </c>
      <c r="BG1480" s="70"/>
      <c r="BH1480" s="70"/>
      <c r="BI1480" s="70"/>
      <c r="BJ1480" s="70"/>
      <c r="BK1480" s="70"/>
      <c r="BL1480" s="70"/>
      <c r="BM1480" s="70"/>
      <c r="BN1480" s="70"/>
      <c r="BO1480" s="70"/>
      <c r="BP1480" s="70"/>
      <c r="BQ1480" s="70"/>
      <c r="BR1480" s="70"/>
      <c r="BS1480" s="70"/>
      <c r="BT1480" s="70"/>
      <c r="BU1480" s="70"/>
      <c r="CT1480" s="70"/>
      <c r="CU1480" s="70">
        <f t="shared" si="914"/>
        <v>0</v>
      </c>
      <c r="CV1480" s="70">
        <f t="shared" si="915"/>
        <v>0</v>
      </c>
      <c r="CW1480" s="70"/>
      <c r="CX1480" s="70"/>
      <c r="CY1480" s="70"/>
      <c r="CZ1480" s="70" t="e">
        <f t="shared" si="919"/>
        <v>#VALUE!</v>
      </c>
      <c r="DA1480" s="70" t="e">
        <f t="shared" si="920"/>
        <v>#VALUE!</v>
      </c>
      <c r="DB1480" s="70"/>
      <c r="DC1480" s="70"/>
      <c r="DD1480" s="70"/>
      <c r="DE1480" s="70"/>
      <c r="DF1480" s="70"/>
      <c r="DG1480" s="70"/>
      <c r="DH1480" s="70"/>
      <c r="DI1480" s="70"/>
      <c r="DJ1480" s="70"/>
      <c r="DK1480" s="70"/>
      <c r="DL1480" s="70"/>
      <c r="DM1480" s="70"/>
      <c r="DN1480" s="70"/>
      <c r="DO1480" s="70"/>
      <c r="DP1480" s="70"/>
      <c r="DQ1480" s="70"/>
      <c r="DR1480" s="70"/>
      <c r="DS1480" s="70"/>
      <c r="DT1480" s="70">
        <f t="shared" si="917"/>
        <v>0</v>
      </c>
      <c r="DU1480" s="70">
        <f t="shared" si="918"/>
        <v>0</v>
      </c>
      <c r="DV1480" s="70"/>
      <c r="DW1480" s="70"/>
      <c r="DX1480" s="70"/>
      <c r="DY1480" s="70"/>
      <c r="DZ1480" s="70"/>
      <c r="EA1480" s="70"/>
    </row>
    <row r="1481" spans="18:131" x14ac:dyDescent="0.25">
      <c r="R1481" s="70"/>
      <c r="S1481" s="70"/>
      <c r="T1481" s="99" t="s">
        <v>3096</v>
      </c>
      <c r="U1481" s="146" t="s">
        <v>3097</v>
      </c>
      <c r="V1481" s="70"/>
      <c r="W1481" s="70"/>
      <c r="X1481" s="70"/>
      <c r="Y1481" s="70"/>
      <c r="AG1481" s="135"/>
      <c r="AH1481" s="70"/>
      <c r="AI1481" s="99"/>
      <c r="AJ1481" s="70"/>
      <c r="AK1481" s="70"/>
      <c r="AL1481" s="70"/>
      <c r="AM1481" s="70"/>
      <c r="AN1481" s="70"/>
      <c r="AO1481" s="70"/>
      <c r="AP1481" s="70"/>
      <c r="AQ1481" s="70"/>
      <c r="AR1481" s="70"/>
      <c r="AS1481" s="70"/>
      <c r="AT1481" s="70"/>
      <c r="AU1481" s="70"/>
      <c r="AV1481" s="70"/>
      <c r="AW1481" s="70"/>
      <c r="AX1481" s="70"/>
      <c r="AY1481" s="70"/>
      <c r="AZ1481" s="70"/>
      <c r="BA1481" s="70"/>
      <c r="BB1481" s="70"/>
      <c r="BC1481" s="70"/>
      <c r="BD1481" s="70"/>
      <c r="BE1481" s="70" t="str">
        <f t="shared" si="916"/>
        <v/>
      </c>
      <c r="BF1481" s="70">
        <v>669</v>
      </c>
      <c r="BG1481" s="70"/>
      <c r="BH1481" s="70"/>
      <c r="BI1481" s="70"/>
      <c r="BJ1481" s="70"/>
      <c r="BK1481" s="70"/>
      <c r="BL1481" s="70"/>
      <c r="BM1481" s="70"/>
      <c r="BN1481" s="70"/>
      <c r="BO1481" s="70"/>
      <c r="BP1481" s="70"/>
      <c r="BQ1481" s="70"/>
      <c r="BR1481" s="70"/>
      <c r="BS1481" s="70"/>
      <c r="BT1481" s="70"/>
      <c r="BU1481" s="70"/>
      <c r="CT1481" s="70"/>
      <c r="CU1481" s="70">
        <f t="shared" si="914"/>
        <v>0</v>
      </c>
      <c r="CV1481" s="70">
        <f t="shared" si="915"/>
        <v>0</v>
      </c>
      <c r="CW1481" s="70"/>
      <c r="CX1481" s="70"/>
      <c r="CY1481" s="70"/>
      <c r="CZ1481" s="70" t="e">
        <f t="shared" si="919"/>
        <v>#VALUE!</v>
      </c>
      <c r="DA1481" s="70" t="e">
        <f t="shared" si="920"/>
        <v>#VALUE!</v>
      </c>
      <c r="DB1481" s="70"/>
      <c r="DC1481" s="70"/>
      <c r="DD1481" s="70"/>
      <c r="DE1481" s="70"/>
      <c r="DF1481" s="70"/>
      <c r="DG1481" s="70"/>
      <c r="DH1481" s="70"/>
      <c r="DI1481" s="70"/>
      <c r="DJ1481" s="70"/>
      <c r="DK1481" s="70"/>
      <c r="DL1481" s="70"/>
      <c r="DM1481" s="70"/>
      <c r="DN1481" s="70"/>
      <c r="DO1481" s="70"/>
      <c r="DP1481" s="70"/>
      <c r="DQ1481" s="70"/>
      <c r="DR1481" s="70"/>
      <c r="DS1481" s="70"/>
      <c r="DT1481" s="70">
        <f t="shared" si="917"/>
        <v>0</v>
      </c>
      <c r="DU1481" s="70">
        <f t="shared" si="918"/>
        <v>0</v>
      </c>
      <c r="DV1481" s="70"/>
      <c r="DW1481" s="70"/>
      <c r="DX1481" s="70"/>
      <c r="DY1481" s="70"/>
      <c r="DZ1481" s="70"/>
      <c r="EA1481" s="70"/>
    </row>
    <row r="1482" spans="18:131" x14ac:dyDescent="0.25">
      <c r="R1482" s="70"/>
      <c r="S1482" s="70"/>
      <c r="T1482" s="99" t="s">
        <v>3098</v>
      </c>
      <c r="U1482" s="146" t="s">
        <v>3099</v>
      </c>
      <c r="V1482" s="70"/>
      <c r="W1482" s="70"/>
      <c r="X1482" s="70"/>
      <c r="Y1482" s="70"/>
      <c r="AG1482" s="135"/>
      <c r="AH1482" s="70"/>
      <c r="AI1482" s="99"/>
      <c r="AJ1482" s="70"/>
      <c r="AK1482" s="70"/>
      <c r="AL1482" s="70"/>
      <c r="AM1482" s="70"/>
      <c r="AN1482" s="70"/>
      <c r="AO1482" s="70"/>
      <c r="AP1482" s="70"/>
      <c r="AQ1482" s="70"/>
      <c r="AR1482" s="70"/>
      <c r="AS1482" s="70"/>
      <c r="AT1482" s="70"/>
      <c r="AU1482" s="70"/>
      <c r="AV1482" s="70"/>
      <c r="AW1482" s="70"/>
      <c r="AX1482" s="70"/>
      <c r="AY1482" s="70"/>
      <c r="AZ1482" s="70"/>
      <c r="BA1482" s="70"/>
      <c r="BB1482" s="70"/>
      <c r="BC1482" s="70"/>
      <c r="BD1482" s="70"/>
      <c r="BE1482" s="70" t="str">
        <f t="shared" si="916"/>
        <v/>
      </c>
      <c r="BF1482" s="70">
        <v>670</v>
      </c>
      <c r="BG1482" s="70"/>
      <c r="BH1482" s="70"/>
      <c r="BI1482" s="70"/>
      <c r="BJ1482" s="70"/>
      <c r="BK1482" s="70"/>
      <c r="BL1482" s="70"/>
      <c r="BM1482" s="70"/>
      <c r="BN1482" s="70"/>
      <c r="BO1482" s="70"/>
      <c r="BP1482" s="70"/>
      <c r="BQ1482" s="70"/>
      <c r="BR1482" s="70"/>
      <c r="BS1482" s="70"/>
      <c r="BT1482" s="70"/>
      <c r="BU1482" s="70"/>
      <c r="CT1482" s="70"/>
      <c r="CU1482" s="70">
        <f t="shared" si="914"/>
        <v>0</v>
      </c>
      <c r="CV1482" s="70">
        <f t="shared" si="915"/>
        <v>0</v>
      </c>
      <c r="CW1482" s="70"/>
      <c r="CX1482" s="70"/>
      <c r="CY1482" s="70"/>
      <c r="CZ1482" s="70" t="e">
        <f t="shared" si="919"/>
        <v>#VALUE!</v>
      </c>
      <c r="DA1482" s="70" t="e">
        <f t="shared" si="920"/>
        <v>#VALUE!</v>
      </c>
      <c r="DB1482" s="70"/>
      <c r="DC1482" s="70"/>
      <c r="DD1482" s="70"/>
      <c r="DE1482" s="70"/>
      <c r="DF1482" s="70"/>
      <c r="DG1482" s="70"/>
      <c r="DH1482" s="70"/>
      <c r="DI1482" s="70"/>
      <c r="DJ1482" s="70"/>
      <c r="DK1482" s="70"/>
      <c r="DL1482" s="70"/>
      <c r="DM1482" s="70"/>
      <c r="DN1482" s="70"/>
      <c r="DO1482" s="70"/>
      <c r="DP1482" s="70"/>
      <c r="DQ1482" s="70"/>
      <c r="DR1482" s="70"/>
      <c r="DS1482" s="70"/>
      <c r="DT1482" s="70">
        <f t="shared" si="917"/>
        <v>0</v>
      </c>
      <c r="DU1482" s="70">
        <f t="shared" si="918"/>
        <v>0</v>
      </c>
      <c r="DV1482" s="70"/>
      <c r="DW1482" s="70"/>
      <c r="DX1482" s="70"/>
      <c r="DY1482" s="70"/>
      <c r="DZ1482" s="70"/>
      <c r="EA1482" s="70"/>
    </row>
    <row r="1483" spans="18:131" x14ac:dyDescent="0.25">
      <c r="R1483" s="70"/>
      <c r="S1483" s="70"/>
      <c r="T1483" s="99" t="s">
        <v>3100</v>
      </c>
      <c r="U1483" s="146" t="s">
        <v>3101</v>
      </c>
      <c r="V1483" s="70"/>
      <c r="W1483" s="70"/>
      <c r="X1483" s="70"/>
      <c r="Y1483" s="70"/>
      <c r="AG1483" s="135"/>
      <c r="AH1483" s="70"/>
      <c r="AI1483" s="99"/>
      <c r="AJ1483" s="70"/>
      <c r="AK1483" s="70"/>
      <c r="AL1483" s="70"/>
      <c r="AM1483" s="70"/>
      <c r="AN1483" s="70"/>
      <c r="AO1483" s="70"/>
      <c r="AP1483" s="70"/>
      <c r="AQ1483" s="70"/>
      <c r="AR1483" s="70"/>
      <c r="AS1483" s="70"/>
      <c r="AT1483" s="70"/>
      <c r="AU1483" s="70"/>
      <c r="AV1483" s="70"/>
      <c r="AW1483" s="70"/>
      <c r="AX1483" s="70"/>
      <c r="AY1483" s="70"/>
      <c r="AZ1483" s="70"/>
      <c r="BA1483" s="70"/>
      <c r="BB1483" s="70"/>
      <c r="BC1483" s="70"/>
      <c r="BD1483" s="70"/>
      <c r="BE1483" s="70" t="str">
        <f t="shared" si="916"/>
        <v/>
      </c>
      <c r="BF1483" s="70">
        <v>671</v>
      </c>
      <c r="BG1483" s="70"/>
      <c r="BH1483" s="70"/>
      <c r="BI1483" s="70"/>
      <c r="BJ1483" s="70"/>
      <c r="BK1483" s="70"/>
      <c r="BL1483" s="70"/>
      <c r="BM1483" s="70"/>
      <c r="BN1483" s="70"/>
      <c r="BO1483" s="70"/>
      <c r="BP1483" s="70"/>
      <c r="BQ1483" s="70"/>
      <c r="BR1483" s="70"/>
      <c r="BS1483" s="70"/>
      <c r="BT1483" s="70"/>
      <c r="BU1483" s="70"/>
      <c r="CT1483" s="70"/>
      <c r="CU1483" s="70">
        <f t="shared" si="914"/>
        <v>0</v>
      </c>
      <c r="CV1483" s="70">
        <f t="shared" si="915"/>
        <v>0</v>
      </c>
      <c r="CW1483" s="70"/>
      <c r="CX1483" s="70"/>
      <c r="CY1483" s="70"/>
      <c r="CZ1483" s="70" t="e">
        <f t="shared" si="919"/>
        <v>#VALUE!</v>
      </c>
      <c r="DA1483" s="70" t="e">
        <f t="shared" si="920"/>
        <v>#VALUE!</v>
      </c>
      <c r="DB1483" s="70"/>
      <c r="DC1483" s="70"/>
      <c r="DD1483" s="70"/>
      <c r="DE1483" s="70"/>
      <c r="DF1483" s="70"/>
      <c r="DG1483" s="70"/>
      <c r="DH1483" s="70"/>
      <c r="DI1483" s="70"/>
      <c r="DJ1483" s="70"/>
      <c r="DK1483" s="70"/>
      <c r="DL1483" s="70"/>
      <c r="DM1483" s="70"/>
      <c r="DN1483" s="70"/>
      <c r="DO1483" s="70"/>
      <c r="DP1483" s="70"/>
      <c r="DQ1483" s="70"/>
      <c r="DR1483" s="70"/>
      <c r="DS1483" s="70"/>
      <c r="DT1483" s="70">
        <f t="shared" si="917"/>
        <v>0</v>
      </c>
      <c r="DU1483" s="70">
        <f t="shared" si="918"/>
        <v>0</v>
      </c>
      <c r="DV1483" s="70"/>
      <c r="DW1483" s="70"/>
      <c r="DX1483" s="70"/>
      <c r="DY1483" s="70"/>
      <c r="DZ1483" s="70"/>
      <c r="EA1483" s="70"/>
    </row>
    <row r="1484" spans="18:131" x14ac:dyDescent="0.25">
      <c r="R1484" s="70"/>
      <c r="S1484" s="70"/>
      <c r="T1484" s="99" t="s">
        <v>3102</v>
      </c>
      <c r="U1484" s="146" t="s">
        <v>3103</v>
      </c>
      <c r="V1484" s="70"/>
      <c r="W1484" s="70"/>
      <c r="X1484" s="70"/>
      <c r="Y1484" s="70"/>
      <c r="AG1484" s="135"/>
      <c r="AH1484" s="70"/>
      <c r="AI1484" s="99"/>
      <c r="AJ1484" s="70"/>
      <c r="AK1484" s="70"/>
      <c r="AL1484" s="70"/>
      <c r="AM1484" s="70"/>
      <c r="AN1484" s="70"/>
      <c r="AO1484" s="70"/>
      <c r="AP1484" s="70"/>
      <c r="AQ1484" s="70"/>
      <c r="AR1484" s="70"/>
      <c r="AS1484" s="70"/>
      <c r="AT1484" s="70"/>
      <c r="AU1484" s="70"/>
      <c r="AV1484" s="70"/>
      <c r="AW1484" s="70"/>
      <c r="AX1484" s="70"/>
      <c r="AY1484" s="70"/>
      <c r="AZ1484" s="70"/>
      <c r="BA1484" s="70"/>
      <c r="BB1484" s="70"/>
      <c r="BC1484" s="70"/>
      <c r="BD1484" s="70"/>
      <c r="BE1484" s="70" t="str">
        <f t="shared" si="916"/>
        <v/>
      </c>
      <c r="BF1484" s="70">
        <v>672</v>
      </c>
      <c r="BG1484" s="70"/>
      <c r="BH1484" s="70"/>
      <c r="BI1484" s="70"/>
      <c r="BJ1484" s="70"/>
      <c r="BK1484" s="70"/>
      <c r="BL1484" s="70"/>
      <c r="BM1484" s="70"/>
      <c r="BN1484" s="70"/>
      <c r="BO1484" s="70"/>
      <c r="BP1484" s="70"/>
      <c r="BQ1484" s="70"/>
      <c r="BR1484" s="70"/>
      <c r="BS1484" s="70"/>
      <c r="BT1484" s="70"/>
      <c r="BU1484" s="70"/>
      <c r="CT1484" s="70"/>
      <c r="CU1484" s="70">
        <f t="shared" si="914"/>
        <v>0</v>
      </c>
      <c r="CV1484" s="70">
        <f t="shared" si="915"/>
        <v>0</v>
      </c>
      <c r="CW1484" s="70"/>
      <c r="CX1484" s="70"/>
      <c r="CY1484" s="70"/>
      <c r="CZ1484" s="70" t="e">
        <f t="shared" si="919"/>
        <v>#VALUE!</v>
      </c>
      <c r="DA1484" s="70" t="e">
        <f t="shared" si="920"/>
        <v>#VALUE!</v>
      </c>
      <c r="DB1484" s="70"/>
      <c r="DC1484" s="70"/>
      <c r="DD1484" s="70"/>
      <c r="DE1484" s="70"/>
      <c r="DF1484" s="70"/>
      <c r="DG1484" s="70"/>
      <c r="DH1484" s="70"/>
      <c r="DI1484" s="70"/>
      <c r="DJ1484" s="70"/>
      <c r="DK1484" s="70"/>
      <c r="DL1484" s="70"/>
      <c r="DM1484" s="70"/>
      <c r="DN1484" s="70"/>
      <c r="DO1484" s="70"/>
      <c r="DP1484" s="70"/>
      <c r="DQ1484" s="70"/>
      <c r="DR1484" s="70"/>
      <c r="DS1484" s="70"/>
      <c r="DT1484" s="70">
        <f t="shared" si="917"/>
        <v>0</v>
      </c>
      <c r="DU1484" s="70">
        <f t="shared" si="918"/>
        <v>0</v>
      </c>
      <c r="DV1484" s="70"/>
      <c r="DW1484" s="70"/>
      <c r="DX1484" s="70"/>
      <c r="DY1484" s="70"/>
      <c r="DZ1484" s="70"/>
      <c r="EA1484" s="70"/>
    </row>
    <row r="1485" spans="18:131" x14ac:dyDescent="0.25">
      <c r="R1485" s="70"/>
      <c r="S1485" s="70"/>
      <c r="T1485" s="99" t="s">
        <v>3104</v>
      </c>
      <c r="U1485" s="146" t="s">
        <v>3105</v>
      </c>
      <c r="V1485" s="70"/>
      <c r="W1485" s="70"/>
      <c r="X1485" s="70"/>
      <c r="Y1485" s="70"/>
      <c r="AG1485" s="135"/>
      <c r="AH1485" s="70"/>
      <c r="AI1485" s="99"/>
      <c r="AJ1485" s="70"/>
      <c r="AK1485" s="70"/>
      <c r="AL1485" s="70"/>
      <c r="AM1485" s="70"/>
      <c r="AN1485" s="70"/>
      <c r="AO1485" s="70"/>
      <c r="AP1485" s="70"/>
      <c r="AQ1485" s="70"/>
      <c r="AR1485" s="70"/>
      <c r="AS1485" s="70"/>
      <c r="AT1485" s="70"/>
      <c r="AU1485" s="70"/>
      <c r="AV1485" s="70"/>
      <c r="AW1485" s="70"/>
      <c r="AX1485" s="70"/>
      <c r="AY1485" s="70"/>
      <c r="AZ1485" s="70"/>
      <c r="BA1485" s="70"/>
      <c r="BB1485" s="70"/>
      <c r="BC1485" s="70"/>
      <c r="BD1485" s="70"/>
      <c r="BE1485" s="70" t="str">
        <f t="shared" si="916"/>
        <v/>
      </c>
      <c r="BF1485" s="70">
        <v>673</v>
      </c>
      <c r="BG1485" s="70"/>
      <c r="BH1485" s="70"/>
      <c r="BI1485" s="70"/>
      <c r="BJ1485" s="70"/>
      <c r="BK1485" s="70"/>
      <c r="BL1485" s="70"/>
      <c r="BM1485" s="70"/>
      <c r="BN1485" s="70"/>
      <c r="BO1485" s="70"/>
      <c r="BP1485" s="70"/>
      <c r="BQ1485" s="70"/>
      <c r="BR1485" s="70"/>
      <c r="BS1485" s="70"/>
      <c r="BT1485" s="70"/>
      <c r="BU1485" s="70"/>
      <c r="CT1485" s="70"/>
      <c r="CU1485" s="70">
        <f t="shared" ref="CU1485:CU1548" si="921">IF(E684="c",F684,0)</f>
        <v>0</v>
      </c>
      <c r="CV1485" s="70">
        <f t="shared" ref="CV1485:CV1548" si="922">IF(E684="a",F684,0)</f>
        <v>0</v>
      </c>
      <c r="CW1485" s="70"/>
      <c r="CX1485" s="70"/>
      <c r="CY1485" s="70"/>
      <c r="CZ1485" s="70" t="e">
        <f t="shared" si="919"/>
        <v>#VALUE!</v>
      </c>
      <c r="DA1485" s="70" t="e">
        <f t="shared" si="920"/>
        <v>#VALUE!</v>
      </c>
      <c r="DB1485" s="70"/>
      <c r="DC1485" s="70"/>
      <c r="DD1485" s="70"/>
      <c r="DE1485" s="70"/>
      <c r="DF1485" s="70"/>
      <c r="DG1485" s="70"/>
      <c r="DH1485" s="70"/>
      <c r="DI1485" s="70"/>
      <c r="DJ1485" s="70"/>
      <c r="DK1485" s="70"/>
      <c r="DL1485" s="70"/>
      <c r="DM1485" s="70"/>
      <c r="DN1485" s="70"/>
      <c r="DO1485" s="70"/>
      <c r="DP1485" s="70"/>
      <c r="DQ1485" s="70"/>
      <c r="DR1485" s="70"/>
      <c r="DS1485" s="70"/>
      <c r="DT1485" s="70">
        <f t="shared" si="917"/>
        <v>0</v>
      </c>
      <c r="DU1485" s="70">
        <f t="shared" si="918"/>
        <v>0</v>
      </c>
      <c r="DV1485" s="70"/>
      <c r="DW1485" s="70"/>
      <c r="DX1485" s="70"/>
      <c r="DY1485" s="70"/>
      <c r="DZ1485" s="70"/>
      <c r="EA1485" s="70"/>
    </row>
    <row r="1486" spans="18:131" x14ac:dyDescent="0.25">
      <c r="R1486" s="70"/>
      <c r="S1486" s="70"/>
      <c r="T1486" s="99" t="s">
        <v>3106</v>
      </c>
      <c r="U1486" s="146" t="s">
        <v>3107</v>
      </c>
      <c r="V1486" s="70"/>
      <c r="W1486" s="70"/>
      <c r="X1486" s="70"/>
      <c r="Y1486" s="70"/>
      <c r="AG1486" s="135"/>
      <c r="AH1486" s="70"/>
      <c r="AI1486" s="99"/>
      <c r="AJ1486" s="70"/>
      <c r="AK1486" s="70"/>
      <c r="AL1486" s="70"/>
      <c r="AM1486" s="70"/>
      <c r="AN1486" s="70"/>
      <c r="AO1486" s="70"/>
      <c r="AP1486" s="70"/>
      <c r="AQ1486" s="70"/>
      <c r="AR1486" s="70"/>
      <c r="AS1486" s="70"/>
      <c r="AT1486" s="70"/>
      <c r="AU1486" s="70"/>
      <c r="AV1486" s="70"/>
      <c r="AW1486" s="70"/>
      <c r="AX1486" s="70"/>
      <c r="AY1486" s="70"/>
      <c r="AZ1486" s="70"/>
      <c r="BA1486" s="70"/>
      <c r="BB1486" s="70"/>
      <c r="BC1486" s="70"/>
      <c r="BD1486" s="70"/>
      <c r="BE1486" s="70" t="str">
        <f t="shared" si="916"/>
        <v/>
      </c>
      <c r="BF1486" s="70">
        <v>674</v>
      </c>
      <c r="BG1486" s="70"/>
      <c r="BH1486" s="70"/>
      <c r="BI1486" s="70"/>
      <c r="BJ1486" s="70"/>
      <c r="BK1486" s="70"/>
      <c r="BL1486" s="70"/>
      <c r="BM1486" s="70"/>
      <c r="BN1486" s="70"/>
      <c r="BO1486" s="70"/>
      <c r="BP1486" s="70"/>
      <c r="BQ1486" s="70"/>
      <c r="BR1486" s="70"/>
      <c r="BS1486" s="70"/>
      <c r="BT1486" s="70"/>
      <c r="BU1486" s="70"/>
      <c r="CT1486" s="70"/>
      <c r="CU1486" s="70">
        <f t="shared" si="921"/>
        <v>0</v>
      </c>
      <c r="CV1486" s="70">
        <f t="shared" si="922"/>
        <v>0</v>
      </c>
      <c r="CW1486" s="70"/>
      <c r="CX1486" s="70"/>
      <c r="CY1486" s="70"/>
      <c r="CZ1486" s="70" t="e">
        <f t="shared" si="919"/>
        <v>#VALUE!</v>
      </c>
      <c r="DA1486" s="70" t="e">
        <f t="shared" si="920"/>
        <v>#VALUE!</v>
      </c>
      <c r="DB1486" s="70"/>
      <c r="DC1486" s="70"/>
      <c r="DD1486" s="70"/>
      <c r="DE1486" s="70"/>
      <c r="DF1486" s="70"/>
      <c r="DG1486" s="70"/>
      <c r="DH1486" s="70"/>
      <c r="DI1486" s="70"/>
      <c r="DJ1486" s="70"/>
      <c r="DK1486" s="70"/>
      <c r="DL1486" s="70"/>
      <c r="DM1486" s="70"/>
      <c r="DN1486" s="70"/>
      <c r="DO1486" s="70"/>
      <c r="DP1486" s="70"/>
      <c r="DQ1486" s="70"/>
      <c r="DR1486" s="70"/>
      <c r="DS1486" s="70"/>
      <c r="DT1486" s="70">
        <f t="shared" si="917"/>
        <v>0</v>
      </c>
      <c r="DU1486" s="70">
        <f t="shared" si="918"/>
        <v>0</v>
      </c>
      <c r="DV1486" s="70"/>
      <c r="DW1486" s="70"/>
      <c r="DX1486" s="70"/>
      <c r="DY1486" s="70"/>
      <c r="DZ1486" s="70"/>
      <c r="EA1486" s="70"/>
    </row>
    <row r="1487" spans="18:131" x14ac:dyDescent="0.25">
      <c r="R1487" s="70"/>
      <c r="S1487" s="70"/>
      <c r="T1487" s="99" t="s">
        <v>3108</v>
      </c>
      <c r="U1487" s="146" t="s">
        <v>3109</v>
      </c>
      <c r="V1487" s="70"/>
      <c r="W1487" s="70"/>
      <c r="X1487" s="70"/>
      <c r="Y1487" s="70"/>
      <c r="AG1487" s="135"/>
      <c r="AH1487" s="70"/>
      <c r="AI1487" s="99"/>
      <c r="AJ1487" s="70"/>
      <c r="AK1487" s="70"/>
      <c r="AL1487" s="70"/>
      <c r="AM1487" s="70"/>
      <c r="AN1487" s="70"/>
      <c r="AO1487" s="70"/>
      <c r="AP1487" s="70"/>
      <c r="AQ1487" s="70"/>
      <c r="AR1487" s="70"/>
      <c r="AS1487" s="70"/>
      <c r="AT1487" s="70"/>
      <c r="AU1487" s="70"/>
      <c r="AV1487" s="70"/>
      <c r="AW1487" s="70"/>
      <c r="AX1487" s="70"/>
      <c r="AY1487" s="70"/>
      <c r="AZ1487" s="70"/>
      <c r="BA1487" s="70"/>
      <c r="BB1487" s="70"/>
      <c r="BC1487" s="70"/>
      <c r="BD1487" s="70"/>
      <c r="BE1487" s="70" t="str">
        <f t="shared" si="916"/>
        <v/>
      </c>
      <c r="BF1487" s="70">
        <v>675</v>
      </c>
      <c r="BG1487" s="70"/>
      <c r="BH1487" s="70"/>
      <c r="BI1487" s="70"/>
      <c r="BJ1487" s="70"/>
      <c r="BK1487" s="70"/>
      <c r="BL1487" s="70"/>
      <c r="BM1487" s="70"/>
      <c r="BN1487" s="70"/>
      <c r="BO1487" s="70"/>
      <c r="BP1487" s="70"/>
      <c r="BQ1487" s="70"/>
      <c r="BR1487" s="70"/>
      <c r="BS1487" s="70"/>
      <c r="BT1487" s="70"/>
      <c r="BU1487" s="70"/>
      <c r="CT1487" s="70"/>
      <c r="CU1487" s="70">
        <f t="shared" si="921"/>
        <v>0</v>
      </c>
      <c r="CV1487" s="70">
        <f t="shared" si="922"/>
        <v>0</v>
      </c>
      <c r="CW1487" s="70"/>
      <c r="CX1487" s="70"/>
      <c r="CY1487" s="70"/>
      <c r="CZ1487" s="70" t="e">
        <f t="shared" si="919"/>
        <v>#VALUE!</v>
      </c>
      <c r="DA1487" s="70" t="e">
        <f t="shared" si="920"/>
        <v>#VALUE!</v>
      </c>
      <c r="DB1487" s="70"/>
      <c r="DC1487" s="70"/>
      <c r="DD1487" s="70"/>
      <c r="DE1487" s="70"/>
      <c r="DF1487" s="70"/>
      <c r="DG1487" s="70"/>
      <c r="DH1487" s="70"/>
      <c r="DI1487" s="70"/>
      <c r="DJ1487" s="70"/>
      <c r="DK1487" s="70"/>
      <c r="DL1487" s="70"/>
      <c r="DM1487" s="70"/>
      <c r="DN1487" s="70"/>
      <c r="DO1487" s="70"/>
      <c r="DP1487" s="70"/>
      <c r="DQ1487" s="70"/>
      <c r="DR1487" s="70"/>
      <c r="DS1487" s="70"/>
      <c r="DT1487" s="70">
        <f t="shared" si="917"/>
        <v>0</v>
      </c>
      <c r="DU1487" s="70">
        <f t="shared" si="918"/>
        <v>0</v>
      </c>
      <c r="DV1487" s="70"/>
      <c r="DW1487" s="70"/>
      <c r="DX1487" s="70"/>
      <c r="DY1487" s="70"/>
      <c r="DZ1487" s="70"/>
      <c r="EA1487" s="70"/>
    </row>
    <row r="1488" spans="18:131" x14ac:dyDescent="0.25">
      <c r="R1488" s="70"/>
      <c r="S1488" s="70"/>
      <c r="T1488" s="99" t="s">
        <v>3110</v>
      </c>
      <c r="U1488" s="146" t="s">
        <v>3111</v>
      </c>
      <c r="V1488" s="70"/>
      <c r="W1488" s="70"/>
      <c r="X1488" s="70"/>
      <c r="Y1488" s="70"/>
      <c r="AG1488" s="135"/>
      <c r="AH1488" s="70"/>
      <c r="AI1488" s="99"/>
      <c r="AJ1488" s="70"/>
      <c r="AK1488" s="70"/>
      <c r="AL1488" s="70"/>
      <c r="AM1488" s="70"/>
      <c r="AN1488" s="70"/>
      <c r="AO1488" s="70"/>
      <c r="AP1488" s="70"/>
      <c r="AQ1488" s="70"/>
      <c r="AR1488" s="70"/>
      <c r="AS1488" s="70"/>
      <c r="AT1488" s="70"/>
      <c r="AU1488" s="70"/>
      <c r="AV1488" s="70"/>
      <c r="AW1488" s="70"/>
      <c r="AX1488" s="70"/>
      <c r="AY1488" s="70"/>
      <c r="AZ1488" s="70"/>
      <c r="BA1488" s="70"/>
      <c r="BB1488" s="70"/>
      <c r="BC1488" s="70"/>
      <c r="BD1488" s="70"/>
      <c r="BE1488" s="70" t="str">
        <f t="shared" si="916"/>
        <v/>
      </c>
      <c r="BF1488" s="70">
        <v>676</v>
      </c>
      <c r="BG1488" s="70"/>
      <c r="BH1488" s="70"/>
      <c r="BI1488" s="70"/>
      <c r="BJ1488" s="70"/>
      <c r="BK1488" s="70"/>
      <c r="BL1488" s="70"/>
      <c r="BM1488" s="70"/>
      <c r="BN1488" s="70"/>
      <c r="BO1488" s="70"/>
      <c r="BP1488" s="70"/>
      <c r="BQ1488" s="70"/>
      <c r="BR1488" s="70"/>
      <c r="BS1488" s="70"/>
      <c r="BT1488" s="70"/>
      <c r="BU1488" s="70"/>
      <c r="CT1488" s="70"/>
      <c r="CU1488" s="70">
        <f t="shared" si="921"/>
        <v>0</v>
      </c>
      <c r="CV1488" s="70">
        <f t="shared" si="922"/>
        <v>0</v>
      </c>
      <c r="CW1488" s="70"/>
      <c r="CX1488" s="70"/>
      <c r="CY1488" s="70"/>
      <c r="CZ1488" s="70" t="e">
        <f t="shared" si="919"/>
        <v>#VALUE!</v>
      </c>
      <c r="DA1488" s="70" t="e">
        <f t="shared" si="920"/>
        <v>#VALUE!</v>
      </c>
      <c r="DB1488" s="70"/>
      <c r="DC1488" s="70"/>
      <c r="DD1488" s="70"/>
      <c r="DE1488" s="70"/>
      <c r="DF1488" s="70"/>
      <c r="DG1488" s="70"/>
      <c r="DH1488" s="70"/>
      <c r="DI1488" s="70"/>
      <c r="DJ1488" s="70"/>
      <c r="DK1488" s="70"/>
      <c r="DL1488" s="70"/>
      <c r="DM1488" s="70"/>
      <c r="DN1488" s="70"/>
      <c r="DO1488" s="70"/>
      <c r="DP1488" s="70"/>
      <c r="DQ1488" s="70"/>
      <c r="DR1488" s="70"/>
      <c r="DS1488" s="70"/>
      <c r="DT1488" s="70">
        <f t="shared" si="917"/>
        <v>0</v>
      </c>
      <c r="DU1488" s="70">
        <f t="shared" si="918"/>
        <v>0</v>
      </c>
      <c r="DV1488" s="70"/>
      <c r="DW1488" s="70"/>
      <c r="DX1488" s="70"/>
      <c r="DY1488" s="70"/>
      <c r="DZ1488" s="70"/>
      <c r="EA1488" s="70"/>
    </row>
    <row r="1489" spans="18:131" x14ac:dyDescent="0.25">
      <c r="R1489" s="70"/>
      <c r="S1489" s="70"/>
      <c r="T1489" s="99" t="s">
        <v>3112</v>
      </c>
      <c r="U1489" s="146" t="s">
        <v>3113</v>
      </c>
      <c r="V1489" s="70"/>
      <c r="W1489" s="70"/>
      <c r="X1489" s="70"/>
      <c r="Y1489" s="70"/>
      <c r="AG1489" s="135"/>
      <c r="AH1489" s="70"/>
      <c r="AI1489" s="99"/>
      <c r="AJ1489" s="70"/>
      <c r="AK1489" s="70"/>
      <c r="AL1489" s="70"/>
      <c r="AM1489" s="70"/>
      <c r="AN1489" s="70"/>
      <c r="AO1489" s="70"/>
      <c r="AP1489" s="70"/>
      <c r="AQ1489" s="70"/>
      <c r="AR1489" s="70"/>
      <c r="AS1489" s="70"/>
      <c r="AT1489" s="70"/>
      <c r="AU1489" s="70"/>
      <c r="AV1489" s="70"/>
      <c r="AW1489" s="70"/>
      <c r="AX1489" s="70"/>
      <c r="AY1489" s="70"/>
      <c r="AZ1489" s="70"/>
      <c r="BA1489" s="70"/>
      <c r="BB1489" s="70"/>
      <c r="BC1489" s="70"/>
      <c r="BD1489" s="70"/>
      <c r="BE1489" s="70" t="str">
        <f t="shared" si="916"/>
        <v/>
      </c>
      <c r="BF1489" s="70">
        <v>677</v>
      </c>
      <c r="BG1489" s="70"/>
      <c r="BH1489" s="70"/>
      <c r="BI1489" s="70"/>
      <c r="BJ1489" s="70"/>
      <c r="BK1489" s="70"/>
      <c r="BL1489" s="70"/>
      <c r="BM1489" s="70"/>
      <c r="BN1489" s="70"/>
      <c r="BO1489" s="70"/>
      <c r="BP1489" s="70"/>
      <c r="BQ1489" s="70"/>
      <c r="BR1489" s="70"/>
      <c r="BS1489" s="70"/>
      <c r="BT1489" s="70"/>
      <c r="BU1489" s="70"/>
      <c r="CT1489" s="70"/>
      <c r="CU1489" s="70">
        <f t="shared" si="921"/>
        <v>0</v>
      </c>
      <c r="CV1489" s="70">
        <f t="shared" si="922"/>
        <v>0</v>
      </c>
      <c r="CW1489" s="70"/>
      <c r="CX1489" s="70"/>
      <c r="CY1489" s="70"/>
      <c r="CZ1489" s="70" t="e">
        <f t="shared" si="919"/>
        <v>#VALUE!</v>
      </c>
      <c r="DA1489" s="70" t="e">
        <f t="shared" si="920"/>
        <v>#VALUE!</v>
      </c>
      <c r="DB1489" s="70"/>
      <c r="DC1489" s="70"/>
      <c r="DD1489" s="70"/>
      <c r="DE1489" s="70"/>
      <c r="DF1489" s="70"/>
      <c r="DG1489" s="70"/>
      <c r="DH1489" s="70"/>
      <c r="DI1489" s="70"/>
      <c r="DJ1489" s="70"/>
      <c r="DK1489" s="70"/>
      <c r="DL1489" s="70"/>
      <c r="DM1489" s="70"/>
      <c r="DN1489" s="70"/>
      <c r="DO1489" s="70"/>
      <c r="DP1489" s="70"/>
      <c r="DQ1489" s="70"/>
      <c r="DR1489" s="70"/>
      <c r="DS1489" s="70"/>
      <c r="DT1489" s="70">
        <f t="shared" si="917"/>
        <v>0</v>
      </c>
      <c r="DU1489" s="70">
        <f t="shared" si="918"/>
        <v>0</v>
      </c>
      <c r="DV1489" s="70"/>
      <c r="DW1489" s="70"/>
      <c r="DX1489" s="70"/>
      <c r="DY1489" s="70"/>
      <c r="DZ1489" s="70"/>
      <c r="EA1489" s="70"/>
    </row>
    <row r="1490" spans="18:131" x14ac:dyDescent="0.25">
      <c r="R1490" s="70"/>
      <c r="S1490" s="70"/>
      <c r="T1490" s="99" t="s">
        <v>3114</v>
      </c>
      <c r="U1490" s="146" t="s">
        <v>3115</v>
      </c>
      <c r="V1490" s="70"/>
      <c r="W1490" s="70"/>
      <c r="X1490" s="70"/>
      <c r="Y1490" s="70"/>
      <c r="AG1490" s="135"/>
      <c r="AH1490" s="70"/>
      <c r="AI1490" s="99"/>
      <c r="AJ1490" s="70"/>
      <c r="AK1490" s="70"/>
      <c r="AL1490" s="70"/>
      <c r="AM1490" s="70"/>
      <c r="AN1490" s="70"/>
      <c r="AO1490" s="70"/>
      <c r="AP1490" s="70"/>
      <c r="AQ1490" s="70"/>
      <c r="AR1490" s="70"/>
      <c r="AS1490" s="70"/>
      <c r="AT1490" s="70"/>
      <c r="AU1490" s="70"/>
      <c r="AV1490" s="70"/>
      <c r="AW1490" s="70"/>
      <c r="AX1490" s="70"/>
      <c r="AY1490" s="70"/>
      <c r="AZ1490" s="70"/>
      <c r="BA1490" s="70"/>
      <c r="BB1490" s="70"/>
      <c r="BC1490" s="70"/>
      <c r="BD1490" s="70"/>
      <c r="BE1490" s="70" t="str">
        <f t="shared" si="916"/>
        <v/>
      </c>
      <c r="BF1490" s="70">
        <v>678</v>
      </c>
      <c r="BG1490" s="70"/>
      <c r="BH1490" s="70"/>
      <c r="BI1490" s="70"/>
      <c r="BJ1490" s="70"/>
      <c r="BK1490" s="70"/>
      <c r="BL1490" s="70"/>
      <c r="BM1490" s="70"/>
      <c r="BN1490" s="70"/>
      <c r="BO1490" s="70"/>
      <c r="BP1490" s="70"/>
      <c r="BQ1490" s="70"/>
      <c r="BR1490" s="70"/>
      <c r="BS1490" s="70"/>
      <c r="BT1490" s="70"/>
      <c r="BU1490" s="70"/>
      <c r="CT1490" s="70"/>
      <c r="CU1490" s="70">
        <f t="shared" si="921"/>
        <v>0</v>
      </c>
      <c r="CV1490" s="70">
        <f t="shared" si="922"/>
        <v>0</v>
      </c>
      <c r="CW1490" s="70"/>
      <c r="CX1490" s="70"/>
      <c r="CY1490" s="70"/>
      <c r="CZ1490" s="70" t="e">
        <f t="shared" si="919"/>
        <v>#VALUE!</v>
      </c>
      <c r="DA1490" s="70" t="e">
        <f t="shared" si="920"/>
        <v>#VALUE!</v>
      </c>
      <c r="DB1490" s="70"/>
      <c r="DC1490" s="70"/>
      <c r="DD1490" s="70"/>
      <c r="DE1490" s="70"/>
      <c r="DF1490" s="70"/>
      <c r="DG1490" s="70"/>
      <c r="DH1490" s="70"/>
      <c r="DI1490" s="70"/>
      <c r="DJ1490" s="70"/>
      <c r="DK1490" s="70"/>
      <c r="DL1490" s="70"/>
      <c r="DM1490" s="70"/>
      <c r="DN1490" s="70"/>
      <c r="DO1490" s="70"/>
      <c r="DP1490" s="70"/>
      <c r="DQ1490" s="70"/>
      <c r="DR1490" s="70"/>
      <c r="DS1490" s="70"/>
      <c r="DT1490" s="70">
        <f t="shared" si="917"/>
        <v>0</v>
      </c>
      <c r="DU1490" s="70">
        <f t="shared" si="918"/>
        <v>0</v>
      </c>
      <c r="DV1490" s="70"/>
      <c r="DW1490" s="70"/>
      <c r="DX1490" s="70"/>
      <c r="DY1490" s="70"/>
      <c r="DZ1490" s="70"/>
      <c r="EA1490" s="70"/>
    </row>
    <row r="1491" spans="18:131" x14ac:dyDescent="0.25">
      <c r="R1491" s="70"/>
      <c r="S1491" s="70"/>
      <c r="T1491" s="99" t="s">
        <v>3116</v>
      </c>
      <c r="U1491" s="146" t="s">
        <v>3117</v>
      </c>
      <c r="V1491" s="70"/>
      <c r="W1491" s="70"/>
      <c r="X1491" s="70"/>
      <c r="Y1491" s="70"/>
      <c r="AG1491" s="135"/>
      <c r="AH1491" s="70"/>
      <c r="AI1491" s="99"/>
      <c r="AJ1491" s="70"/>
      <c r="AK1491" s="70"/>
      <c r="AL1491" s="70"/>
      <c r="AM1491" s="70"/>
      <c r="AN1491" s="70"/>
      <c r="AO1491" s="70"/>
      <c r="AP1491" s="70"/>
      <c r="AQ1491" s="70"/>
      <c r="AR1491" s="70"/>
      <c r="AS1491" s="70"/>
      <c r="AT1491" s="70"/>
      <c r="AU1491" s="70"/>
      <c r="AV1491" s="70"/>
      <c r="AW1491" s="70"/>
      <c r="AX1491" s="70"/>
      <c r="AY1491" s="70"/>
      <c r="AZ1491" s="70"/>
      <c r="BA1491" s="70"/>
      <c r="BB1491" s="70"/>
      <c r="BC1491" s="70"/>
      <c r="BD1491" s="70"/>
      <c r="BE1491" s="70" t="str">
        <f t="shared" si="916"/>
        <v/>
      </c>
      <c r="BF1491" s="70">
        <v>679</v>
      </c>
      <c r="BG1491" s="70"/>
      <c r="BH1491" s="70"/>
      <c r="BI1491" s="70"/>
      <c r="BJ1491" s="70"/>
      <c r="BK1491" s="70"/>
      <c r="BL1491" s="70"/>
      <c r="BM1491" s="70"/>
      <c r="BN1491" s="70"/>
      <c r="BO1491" s="70"/>
      <c r="BP1491" s="70"/>
      <c r="BQ1491" s="70"/>
      <c r="BR1491" s="70"/>
      <c r="BS1491" s="70"/>
      <c r="BT1491" s="70"/>
      <c r="BU1491" s="70"/>
      <c r="CT1491" s="70"/>
      <c r="CU1491" s="70">
        <f t="shared" si="921"/>
        <v>0</v>
      </c>
      <c r="CV1491" s="70">
        <f t="shared" si="922"/>
        <v>0</v>
      </c>
      <c r="CW1491" s="70"/>
      <c r="CX1491" s="70"/>
      <c r="CY1491" s="70"/>
      <c r="CZ1491" s="70" t="e">
        <f t="shared" si="919"/>
        <v>#VALUE!</v>
      </c>
      <c r="DA1491" s="70" t="e">
        <f t="shared" si="920"/>
        <v>#VALUE!</v>
      </c>
      <c r="DB1491" s="70"/>
      <c r="DC1491" s="70"/>
      <c r="DD1491" s="70"/>
      <c r="DE1491" s="70"/>
      <c r="DF1491" s="70"/>
      <c r="DG1491" s="70"/>
      <c r="DH1491" s="70"/>
      <c r="DI1491" s="70"/>
      <c r="DJ1491" s="70"/>
      <c r="DK1491" s="70"/>
      <c r="DL1491" s="70"/>
      <c r="DM1491" s="70"/>
      <c r="DN1491" s="70"/>
      <c r="DO1491" s="70"/>
      <c r="DP1491" s="70"/>
      <c r="DQ1491" s="70"/>
      <c r="DR1491" s="70"/>
      <c r="DS1491" s="70"/>
      <c r="DT1491" s="70">
        <f t="shared" si="917"/>
        <v>0</v>
      </c>
      <c r="DU1491" s="70">
        <f t="shared" si="918"/>
        <v>0</v>
      </c>
      <c r="DV1491" s="70"/>
      <c r="DW1491" s="70"/>
      <c r="DX1491" s="70"/>
      <c r="DY1491" s="70"/>
      <c r="DZ1491" s="70"/>
      <c r="EA1491" s="70"/>
    </row>
    <row r="1492" spans="18:131" x14ac:dyDescent="0.25">
      <c r="R1492" s="70"/>
      <c r="S1492" s="70"/>
      <c r="T1492" s="99" t="s">
        <v>3118</v>
      </c>
      <c r="U1492" s="146" t="s">
        <v>3119</v>
      </c>
      <c r="V1492" s="70"/>
      <c r="W1492" s="70"/>
      <c r="X1492" s="70"/>
      <c r="Y1492" s="70"/>
      <c r="AG1492" s="135"/>
      <c r="AH1492" s="70"/>
      <c r="AI1492" s="99"/>
      <c r="AJ1492" s="70"/>
      <c r="AK1492" s="70"/>
      <c r="AL1492" s="70"/>
      <c r="AM1492" s="70"/>
      <c r="AN1492" s="70"/>
      <c r="AO1492" s="70"/>
      <c r="AP1492" s="70"/>
      <c r="AQ1492" s="70"/>
      <c r="AR1492" s="70"/>
      <c r="AS1492" s="70"/>
      <c r="AT1492" s="70"/>
      <c r="AU1492" s="70"/>
      <c r="AV1492" s="70"/>
      <c r="AW1492" s="70"/>
      <c r="AX1492" s="70"/>
      <c r="AY1492" s="70"/>
      <c r="AZ1492" s="70"/>
      <c r="BA1492" s="70"/>
      <c r="BB1492" s="70"/>
      <c r="BC1492" s="70"/>
      <c r="BD1492" s="70"/>
      <c r="BE1492" s="70" t="str">
        <f t="shared" si="916"/>
        <v/>
      </c>
      <c r="BF1492" s="70">
        <v>680</v>
      </c>
      <c r="BG1492" s="70"/>
      <c r="BH1492" s="70"/>
      <c r="BI1492" s="70"/>
      <c r="BJ1492" s="70"/>
      <c r="BK1492" s="70"/>
      <c r="BL1492" s="70"/>
      <c r="BM1492" s="70"/>
      <c r="BN1492" s="70"/>
      <c r="BO1492" s="70"/>
      <c r="BP1492" s="70"/>
      <c r="BQ1492" s="70"/>
      <c r="BR1492" s="70"/>
      <c r="BS1492" s="70"/>
      <c r="BT1492" s="70"/>
      <c r="BU1492" s="70"/>
      <c r="CT1492" s="70"/>
      <c r="CU1492" s="70">
        <f t="shared" si="921"/>
        <v>0</v>
      </c>
      <c r="CV1492" s="70">
        <f t="shared" si="922"/>
        <v>0</v>
      </c>
      <c r="CW1492" s="70"/>
      <c r="CX1492" s="70"/>
      <c r="CY1492" s="70"/>
      <c r="CZ1492" s="70" t="e">
        <f t="shared" si="919"/>
        <v>#VALUE!</v>
      </c>
      <c r="DA1492" s="70" t="e">
        <f t="shared" si="920"/>
        <v>#VALUE!</v>
      </c>
      <c r="DB1492" s="70"/>
      <c r="DC1492" s="70"/>
      <c r="DD1492" s="70"/>
      <c r="DE1492" s="70"/>
      <c r="DF1492" s="70"/>
      <c r="DG1492" s="70"/>
      <c r="DH1492" s="70"/>
      <c r="DI1492" s="70"/>
      <c r="DJ1492" s="70"/>
      <c r="DK1492" s="70"/>
      <c r="DL1492" s="70"/>
      <c r="DM1492" s="70"/>
      <c r="DN1492" s="70"/>
      <c r="DO1492" s="70"/>
      <c r="DP1492" s="70"/>
      <c r="DQ1492" s="70"/>
      <c r="DR1492" s="70"/>
      <c r="DS1492" s="70"/>
      <c r="DT1492" s="70">
        <f t="shared" si="917"/>
        <v>0</v>
      </c>
      <c r="DU1492" s="70">
        <f t="shared" si="918"/>
        <v>0</v>
      </c>
      <c r="DV1492" s="70"/>
      <c r="DW1492" s="70"/>
      <c r="DX1492" s="70"/>
      <c r="DY1492" s="70"/>
      <c r="DZ1492" s="70"/>
      <c r="EA1492" s="70"/>
    </row>
    <row r="1493" spans="18:131" x14ac:dyDescent="0.25">
      <c r="R1493" s="70"/>
      <c r="S1493" s="70"/>
      <c r="T1493" s="99" t="s">
        <v>3120</v>
      </c>
      <c r="U1493" s="146" t="s">
        <v>3121</v>
      </c>
      <c r="V1493" s="70"/>
      <c r="W1493" s="70"/>
      <c r="X1493" s="70"/>
      <c r="Y1493" s="70"/>
      <c r="AG1493" s="135"/>
      <c r="AH1493" s="70"/>
      <c r="AI1493" s="99"/>
      <c r="AJ1493" s="70"/>
      <c r="AK1493" s="70"/>
      <c r="AL1493" s="70"/>
      <c r="AM1493" s="70"/>
      <c r="AN1493" s="70"/>
      <c r="AO1493" s="70"/>
      <c r="AP1493" s="70"/>
      <c r="AQ1493" s="70"/>
      <c r="AR1493" s="70"/>
      <c r="AS1493" s="70"/>
      <c r="AT1493" s="70"/>
      <c r="AU1493" s="70"/>
      <c r="AV1493" s="70"/>
      <c r="AW1493" s="70"/>
      <c r="AX1493" s="70"/>
      <c r="AY1493" s="70"/>
      <c r="AZ1493" s="70"/>
      <c r="BA1493" s="70"/>
      <c r="BB1493" s="70"/>
      <c r="BC1493" s="70"/>
      <c r="BD1493" s="70"/>
      <c r="BE1493" s="70" t="str">
        <f t="shared" si="916"/>
        <v/>
      </c>
      <c r="BF1493" s="70">
        <v>681</v>
      </c>
      <c r="BG1493" s="70"/>
      <c r="BH1493" s="70"/>
      <c r="BI1493" s="70"/>
      <c r="BJ1493" s="70"/>
      <c r="BK1493" s="70"/>
      <c r="BL1493" s="70"/>
      <c r="BM1493" s="70"/>
      <c r="BN1493" s="70"/>
      <c r="BO1493" s="70"/>
      <c r="BP1493" s="70"/>
      <c r="BQ1493" s="70"/>
      <c r="BR1493" s="70"/>
      <c r="BS1493" s="70"/>
      <c r="BT1493" s="70"/>
      <c r="BU1493" s="70"/>
      <c r="CT1493" s="70"/>
      <c r="CU1493" s="70">
        <f t="shared" si="921"/>
        <v>0</v>
      </c>
      <c r="CV1493" s="70">
        <f t="shared" si="922"/>
        <v>0</v>
      </c>
      <c r="CW1493" s="70"/>
      <c r="CX1493" s="70"/>
      <c r="CY1493" s="70"/>
      <c r="CZ1493" s="70" t="e">
        <f t="shared" si="919"/>
        <v>#VALUE!</v>
      </c>
      <c r="DA1493" s="70" t="e">
        <f t="shared" si="920"/>
        <v>#VALUE!</v>
      </c>
      <c r="DB1493" s="70"/>
      <c r="DC1493" s="70"/>
      <c r="DD1493" s="70"/>
      <c r="DE1493" s="70"/>
      <c r="DF1493" s="70"/>
      <c r="DG1493" s="70"/>
      <c r="DH1493" s="70"/>
      <c r="DI1493" s="70"/>
      <c r="DJ1493" s="70"/>
      <c r="DK1493" s="70"/>
      <c r="DL1493" s="70"/>
      <c r="DM1493" s="70"/>
      <c r="DN1493" s="70"/>
      <c r="DO1493" s="70"/>
      <c r="DP1493" s="70"/>
      <c r="DQ1493" s="70"/>
      <c r="DR1493" s="70"/>
      <c r="DS1493" s="70"/>
      <c r="DT1493" s="70">
        <f t="shared" si="917"/>
        <v>0</v>
      </c>
      <c r="DU1493" s="70">
        <f t="shared" si="918"/>
        <v>0</v>
      </c>
      <c r="DV1493" s="70"/>
      <c r="DW1493" s="70"/>
      <c r="DX1493" s="70"/>
      <c r="DY1493" s="70"/>
      <c r="DZ1493" s="70"/>
      <c r="EA1493" s="70"/>
    </row>
    <row r="1494" spans="18:131" x14ac:dyDescent="0.25">
      <c r="R1494" s="70"/>
      <c r="S1494" s="70"/>
      <c r="T1494" s="99" t="s">
        <v>3122</v>
      </c>
      <c r="U1494" s="146" t="s">
        <v>3123</v>
      </c>
      <c r="V1494" s="70"/>
      <c r="W1494" s="70"/>
      <c r="X1494" s="70"/>
      <c r="Y1494" s="70"/>
      <c r="AG1494" s="135"/>
      <c r="AH1494" s="70"/>
      <c r="AI1494" s="99"/>
      <c r="AJ1494" s="70"/>
      <c r="AK1494" s="70"/>
      <c r="AL1494" s="70"/>
      <c r="AM1494" s="70"/>
      <c r="AN1494" s="70"/>
      <c r="AO1494" s="70"/>
      <c r="AP1494" s="70"/>
      <c r="AQ1494" s="70"/>
      <c r="AR1494" s="70"/>
      <c r="AS1494" s="70"/>
      <c r="AT1494" s="70"/>
      <c r="AU1494" s="70"/>
      <c r="AV1494" s="70"/>
      <c r="AW1494" s="70"/>
      <c r="AX1494" s="70"/>
      <c r="AY1494" s="70"/>
      <c r="AZ1494" s="70"/>
      <c r="BA1494" s="70"/>
      <c r="BB1494" s="70"/>
      <c r="BC1494" s="70"/>
      <c r="BD1494" s="70"/>
      <c r="BE1494" s="70" t="str">
        <f t="shared" si="916"/>
        <v/>
      </c>
      <c r="BF1494" s="70">
        <v>682</v>
      </c>
      <c r="BG1494" s="70"/>
      <c r="BH1494" s="70"/>
      <c r="BI1494" s="70"/>
      <c r="BJ1494" s="70"/>
      <c r="BK1494" s="70"/>
      <c r="BL1494" s="70"/>
      <c r="BM1494" s="70"/>
      <c r="BN1494" s="70"/>
      <c r="BO1494" s="70"/>
      <c r="BP1494" s="70"/>
      <c r="BQ1494" s="70"/>
      <c r="BR1494" s="70"/>
      <c r="BS1494" s="70"/>
      <c r="BT1494" s="70"/>
      <c r="BU1494" s="70"/>
      <c r="CT1494" s="70"/>
      <c r="CU1494" s="70">
        <f t="shared" si="921"/>
        <v>0</v>
      </c>
      <c r="CV1494" s="70">
        <f t="shared" si="922"/>
        <v>0</v>
      </c>
      <c r="CW1494" s="70"/>
      <c r="CX1494" s="70"/>
      <c r="CY1494" s="70"/>
      <c r="CZ1494" s="70" t="e">
        <f t="shared" si="919"/>
        <v>#VALUE!</v>
      </c>
      <c r="DA1494" s="70" t="e">
        <f t="shared" si="920"/>
        <v>#VALUE!</v>
      </c>
      <c r="DB1494" s="70"/>
      <c r="DC1494" s="70"/>
      <c r="DD1494" s="70"/>
      <c r="DE1494" s="70"/>
      <c r="DF1494" s="70"/>
      <c r="DG1494" s="70"/>
      <c r="DH1494" s="70"/>
      <c r="DI1494" s="70"/>
      <c r="DJ1494" s="70"/>
      <c r="DK1494" s="70"/>
      <c r="DL1494" s="70"/>
      <c r="DM1494" s="70"/>
      <c r="DN1494" s="70"/>
      <c r="DO1494" s="70"/>
      <c r="DP1494" s="70"/>
      <c r="DQ1494" s="70"/>
      <c r="DR1494" s="70"/>
      <c r="DS1494" s="70"/>
      <c r="DT1494" s="70">
        <f t="shared" si="917"/>
        <v>0</v>
      </c>
      <c r="DU1494" s="70">
        <f t="shared" si="918"/>
        <v>0</v>
      </c>
      <c r="DV1494" s="70"/>
      <c r="DW1494" s="70"/>
      <c r="DX1494" s="70"/>
      <c r="DY1494" s="70"/>
      <c r="DZ1494" s="70"/>
      <c r="EA1494" s="70"/>
    </row>
    <row r="1495" spans="18:131" x14ac:dyDescent="0.25">
      <c r="R1495" s="70"/>
      <c r="S1495" s="70"/>
      <c r="T1495" s="99" t="s">
        <v>3124</v>
      </c>
      <c r="U1495" s="146" t="s">
        <v>3125</v>
      </c>
      <c r="V1495" s="70"/>
      <c r="W1495" s="70"/>
      <c r="X1495" s="70"/>
      <c r="Y1495" s="70"/>
      <c r="AG1495" s="135"/>
      <c r="AH1495" s="70"/>
      <c r="AI1495" s="99"/>
      <c r="AJ1495" s="70"/>
      <c r="AK1495" s="70"/>
      <c r="AL1495" s="70"/>
      <c r="AM1495" s="70"/>
      <c r="AN1495" s="70"/>
      <c r="AO1495" s="70"/>
      <c r="AP1495" s="70"/>
      <c r="AQ1495" s="70"/>
      <c r="AR1495" s="70"/>
      <c r="AS1495" s="70"/>
      <c r="AT1495" s="70"/>
      <c r="AU1495" s="70"/>
      <c r="AV1495" s="70"/>
      <c r="AW1495" s="70"/>
      <c r="AX1495" s="70"/>
      <c r="AY1495" s="70"/>
      <c r="AZ1495" s="70"/>
      <c r="BA1495" s="70"/>
      <c r="BB1495" s="70"/>
      <c r="BC1495" s="70"/>
      <c r="BD1495" s="70"/>
      <c r="BE1495" s="70" t="str">
        <f t="shared" si="916"/>
        <v/>
      </c>
      <c r="BF1495" s="70">
        <v>683</v>
      </c>
      <c r="BG1495" s="70"/>
      <c r="BH1495" s="70"/>
      <c r="BI1495" s="70"/>
      <c r="BJ1495" s="70"/>
      <c r="BK1495" s="70"/>
      <c r="BL1495" s="70"/>
      <c r="BM1495" s="70"/>
      <c r="BN1495" s="70"/>
      <c r="BO1495" s="70"/>
      <c r="BP1495" s="70"/>
      <c r="BQ1495" s="70"/>
      <c r="BR1495" s="70"/>
      <c r="BS1495" s="70"/>
      <c r="BT1495" s="70"/>
      <c r="BU1495" s="70"/>
      <c r="CT1495" s="70"/>
      <c r="CU1495" s="70">
        <f t="shared" si="921"/>
        <v>0</v>
      </c>
      <c r="CV1495" s="70">
        <f t="shared" si="922"/>
        <v>0</v>
      </c>
      <c r="CW1495" s="70"/>
      <c r="CX1495" s="70"/>
      <c r="CY1495" s="70"/>
      <c r="CZ1495" s="70" t="e">
        <f t="shared" si="919"/>
        <v>#VALUE!</v>
      </c>
      <c r="DA1495" s="70" t="e">
        <f t="shared" si="920"/>
        <v>#VALUE!</v>
      </c>
      <c r="DB1495" s="70"/>
      <c r="DC1495" s="70"/>
      <c r="DD1495" s="70"/>
      <c r="DE1495" s="70"/>
      <c r="DF1495" s="70"/>
      <c r="DG1495" s="70"/>
      <c r="DH1495" s="70"/>
      <c r="DI1495" s="70"/>
      <c r="DJ1495" s="70"/>
      <c r="DK1495" s="70"/>
      <c r="DL1495" s="70"/>
      <c r="DM1495" s="70"/>
      <c r="DN1495" s="70"/>
      <c r="DO1495" s="70"/>
      <c r="DP1495" s="70"/>
      <c r="DQ1495" s="70"/>
      <c r="DR1495" s="70"/>
      <c r="DS1495" s="70"/>
      <c r="DT1495" s="70">
        <f t="shared" si="917"/>
        <v>0</v>
      </c>
      <c r="DU1495" s="70">
        <f t="shared" si="918"/>
        <v>0</v>
      </c>
      <c r="DV1495" s="70"/>
      <c r="DW1495" s="70"/>
      <c r="DX1495" s="70"/>
      <c r="DY1495" s="70"/>
      <c r="DZ1495" s="70"/>
      <c r="EA1495" s="70"/>
    </row>
    <row r="1496" spans="18:131" x14ac:dyDescent="0.25">
      <c r="R1496" s="70"/>
      <c r="S1496" s="70"/>
      <c r="T1496" s="99" t="s">
        <v>3126</v>
      </c>
      <c r="U1496" s="146" t="s">
        <v>3127</v>
      </c>
      <c r="V1496" s="70"/>
      <c r="W1496" s="70"/>
      <c r="X1496" s="70"/>
      <c r="Y1496" s="70"/>
      <c r="AG1496" s="135"/>
      <c r="AH1496" s="70"/>
      <c r="AI1496" s="99"/>
      <c r="AJ1496" s="70"/>
      <c r="AK1496" s="70"/>
      <c r="AL1496" s="70"/>
      <c r="AM1496" s="70"/>
      <c r="AN1496" s="70"/>
      <c r="AO1496" s="70"/>
      <c r="AP1496" s="70"/>
      <c r="AQ1496" s="70"/>
      <c r="AR1496" s="70"/>
      <c r="AS1496" s="70"/>
      <c r="AT1496" s="70"/>
      <c r="AU1496" s="70"/>
      <c r="AV1496" s="70"/>
      <c r="AW1496" s="70"/>
      <c r="AX1496" s="70"/>
      <c r="AY1496" s="70"/>
      <c r="AZ1496" s="70"/>
      <c r="BA1496" s="70"/>
      <c r="BB1496" s="70"/>
      <c r="BC1496" s="70"/>
      <c r="BD1496" s="70"/>
      <c r="BE1496" s="70" t="str">
        <f t="shared" si="916"/>
        <v/>
      </c>
      <c r="BF1496" s="70">
        <v>684</v>
      </c>
      <c r="BG1496" s="70"/>
      <c r="BH1496" s="70"/>
      <c r="BI1496" s="70"/>
      <c r="BJ1496" s="70"/>
      <c r="BK1496" s="70"/>
      <c r="BL1496" s="70"/>
      <c r="BM1496" s="70"/>
      <c r="BN1496" s="70"/>
      <c r="BO1496" s="70"/>
      <c r="BP1496" s="70"/>
      <c r="BQ1496" s="70"/>
      <c r="BR1496" s="70"/>
      <c r="BS1496" s="70"/>
      <c r="BT1496" s="70"/>
      <c r="BU1496" s="70"/>
      <c r="CT1496" s="70"/>
      <c r="CU1496" s="70">
        <f t="shared" si="921"/>
        <v>0</v>
      </c>
      <c r="CV1496" s="70">
        <f t="shared" si="922"/>
        <v>0</v>
      </c>
      <c r="CW1496" s="70"/>
      <c r="CX1496" s="70"/>
      <c r="CY1496" s="70"/>
      <c r="CZ1496" s="70" t="e">
        <f t="shared" si="919"/>
        <v>#VALUE!</v>
      </c>
      <c r="DA1496" s="70" t="e">
        <f t="shared" si="920"/>
        <v>#VALUE!</v>
      </c>
      <c r="DB1496" s="70"/>
      <c r="DC1496" s="70"/>
      <c r="DD1496" s="70"/>
      <c r="DE1496" s="70"/>
      <c r="DF1496" s="70"/>
      <c r="DG1496" s="70"/>
      <c r="DH1496" s="70"/>
      <c r="DI1496" s="70"/>
      <c r="DJ1496" s="70"/>
      <c r="DK1496" s="70"/>
      <c r="DL1496" s="70"/>
      <c r="DM1496" s="70"/>
      <c r="DN1496" s="70"/>
      <c r="DO1496" s="70"/>
      <c r="DP1496" s="70"/>
      <c r="DQ1496" s="70"/>
      <c r="DR1496" s="70"/>
      <c r="DS1496" s="70"/>
      <c r="DT1496" s="70">
        <f t="shared" si="917"/>
        <v>0</v>
      </c>
      <c r="DU1496" s="70">
        <f t="shared" si="918"/>
        <v>0</v>
      </c>
      <c r="DV1496" s="70"/>
      <c r="DW1496" s="70"/>
      <c r="DX1496" s="70"/>
      <c r="DY1496" s="70"/>
      <c r="DZ1496" s="70"/>
      <c r="EA1496" s="70"/>
    </row>
    <row r="1497" spans="18:131" x14ac:dyDescent="0.25">
      <c r="R1497" s="70"/>
      <c r="S1497" s="70"/>
      <c r="T1497" s="99" t="s">
        <v>3128</v>
      </c>
      <c r="U1497" s="146" t="s">
        <v>3129</v>
      </c>
      <c r="V1497" s="70"/>
      <c r="W1497" s="70"/>
      <c r="X1497" s="70"/>
      <c r="Y1497" s="70"/>
      <c r="AG1497" s="135"/>
      <c r="AH1497" s="70"/>
      <c r="AI1497" s="99"/>
      <c r="AJ1497" s="70"/>
      <c r="AK1497" s="70"/>
      <c r="AL1497" s="70"/>
      <c r="AM1497" s="70"/>
      <c r="AN1497" s="70"/>
      <c r="AO1497" s="70"/>
      <c r="AP1497" s="70"/>
      <c r="AQ1497" s="70"/>
      <c r="AR1497" s="70"/>
      <c r="AS1497" s="70"/>
      <c r="AT1497" s="70"/>
      <c r="AU1497" s="70"/>
      <c r="AV1497" s="70"/>
      <c r="AW1497" s="70"/>
      <c r="AX1497" s="70"/>
      <c r="AY1497" s="70"/>
      <c r="AZ1497" s="70"/>
      <c r="BA1497" s="70"/>
      <c r="BB1497" s="70"/>
      <c r="BC1497" s="70"/>
      <c r="BD1497" s="70"/>
      <c r="BE1497" s="70" t="str">
        <f t="shared" si="916"/>
        <v/>
      </c>
      <c r="BF1497" s="70">
        <v>685</v>
      </c>
      <c r="BG1497" s="70"/>
      <c r="BH1497" s="70"/>
      <c r="BI1497" s="70"/>
      <c r="BJ1497" s="70"/>
      <c r="BK1497" s="70"/>
      <c r="BL1497" s="70"/>
      <c r="BM1497" s="70"/>
      <c r="BN1497" s="70"/>
      <c r="BO1497" s="70"/>
      <c r="BP1497" s="70"/>
      <c r="BQ1497" s="70"/>
      <c r="BR1497" s="70"/>
      <c r="BS1497" s="70"/>
      <c r="BT1497" s="70"/>
      <c r="BU1497" s="70"/>
      <c r="CT1497" s="70"/>
      <c r="CU1497" s="70">
        <f t="shared" si="921"/>
        <v>0</v>
      </c>
      <c r="CV1497" s="70">
        <f t="shared" si="922"/>
        <v>0</v>
      </c>
      <c r="CW1497" s="70"/>
      <c r="CX1497" s="70"/>
      <c r="CY1497" s="70"/>
      <c r="CZ1497" s="70" t="e">
        <f t="shared" si="919"/>
        <v>#VALUE!</v>
      </c>
      <c r="DA1497" s="70" t="e">
        <f t="shared" si="920"/>
        <v>#VALUE!</v>
      </c>
      <c r="DB1497" s="70"/>
      <c r="DC1497" s="70"/>
      <c r="DD1497" s="70"/>
      <c r="DE1497" s="70"/>
      <c r="DF1497" s="70"/>
      <c r="DG1497" s="70"/>
      <c r="DH1497" s="70"/>
      <c r="DI1497" s="70"/>
      <c r="DJ1497" s="70"/>
      <c r="DK1497" s="70"/>
      <c r="DL1497" s="70"/>
      <c r="DM1497" s="70"/>
      <c r="DN1497" s="70"/>
      <c r="DO1497" s="70"/>
      <c r="DP1497" s="70"/>
      <c r="DQ1497" s="70"/>
      <c r="DR1497" s="70"/>
      <c r="DS1497" s="70"/>
      <c r="DT1497" s="70">
        <f t="shared" si="917"/>
        <v>0</v>
      </c>
      <c r="DU1497" s="70">
        <f t="shared" si="918"/>
        <v>0</v>
      </c>
      <c r="DV1497" s="70"/>
      <c r="DW1497" s="70"/>
      <c r="DX1497" s="70"/>
      <c r="DY1497" s="70"/>
      <c r="DZ1497" s="70"/>
      <c r="EA1497" s="70"/>
    </row>
    <row r="1498" spans="18:131" x14ac:dyDescent="0.25">
      <c r="R1498" s="70"/>
      <c r="S1498" s="70"/>
      <c r="T1498" s="99" t="s">
        <v>3130</v>
      </c>
      <c r="U1498" s="146" t="s">
        <v>3131</v>
      </c>
      <c r="V1498" s="70"/>
      <c r="W1498" s="70"/>
      <c r="X1498" s="70"/>
      <c r="Y1498" s="70"/>
      <c r="AG1498" s="135"/>
      <c r="AH1498" s="70"/>
      <c r="AI1498" s="99"/>
      <c r="AJ1498" s="70"/>
      <c r="AK1498" s="70"/>
      <c r="AL1498" s="70"/>
      <c r="AM1498" s="70"/>
      <c r="AN1498" s="70"/>
      <c r="AO1498" s="70"/>
      <c r="AP1498" s="70"/>
      <c r="AQ1498" s="70"/>
      <c r="AR1498" s="70"/>
      <c r="AS1498" s="70"/>
      <c r="AT1498" s="70"/>
      <c r="AU1498" s="70"/>
      <c r="AV1498" s="70"/>
      <c r="AW1498" s="70"/>
      <c r="AX1498" s="70"/>
      <c r="AY1498" s="70"/>
      <c r="AZ1498" s="70"/>
      <c r="BA1498" s="70"/>
      <c r="BB1498" s="70"/>
      <c r="BC1498" s="70"/>
      <c r="BD1498" s="70"/>
      <c r="BE1498" s="70" t="str">
        <f t="shared" si="916"/>
        <v/>
      </c>
      <c r="BF1498" s="70">
        <v>686</v>
      </c>
      <c r="BG1498" s="70"/>
      <c r="BH1498" s="70"/>
      <c r="BI1498" s="70"/>
      <c r="BJ1498" s="70"/>
      <c r="BK1498" s="70"/>
      <c r="BL1498" s="70"/>
      <c r="BM1498" s="70"/>
      <c r="BN1498" s="70"/>
      <c r="BO1498" s="70"/>
      <c r="BP1498" s="70"/>
      <c r="BQ1498" s="70"/>
      <c r="BR1498" s="70"/>
      <c r="BS1498" s="70"/>
      <c r="BT1498" s="70"/>
      <c r="BU1498" s="70"/>
      <c r="CT1498" s="70"/>
      <c r="CU1498" s="70">
        <f t="shared" si="921"/>
        <v>0</v>
      </c>
      <c r="CV1498" s="70">
        <f t="shared" si="922"/>
        <v>0</v>
      </c>
      <c r="CW1498" s="70"/>
      <c r="CX1498" s="70"/>
      <c r="CY1498" s="70"/>
      <c r="CZ1498" s="70" t="e">
        <f t="shared" si="919"/>
        <v>#VALUE!</v>
      </c>
      <c r="DA1498" s="70" t="e">
        <f t="shared" si="920"/>
        <v>#VALUE!</v>
      </c>
      <c r="DB1498" s="70"/>
      <c r="DC1498" s="70"/>
      <c r="DD1498" s="70"/>
      <c r="DE1498" s="70"/>
      <c r="DF1498" s="70"/>
      <c r="DG1498" s="70"/>
      <c r="DH1498" s="70"/>
      <c r="DI1498" s="70"/>
      <c r="DJ1498" s="70"/>
      <c r="DK1498" s="70"/>
      <c r="DL1498" s="70"/>
      <c r="DM1498" s="70"/>
      <c r="DN1498" s="70"/>
      <c r="DO1498" s="70"/>
      <c r="DP1498" s="70"/>
      <c r="DQ1498" s="70"/>
      <c r="DR1498" s="70"/>
      <c r="DS1498" s="70"/>
      <c r="DT1498" s="70">
        <f t="shared" si="917"/>
        <v>0</v>
      </c>
      <c r="DU1498" s="70">
        <f t="shared" si="918"/>
        <v>0</v>
      </c>
      <c r="DV1498" s="70"/>
      <c r="DW1498" s="70"/>
      <c r="DX1498" s="70"/>
      <c r="DY1498" s="70"/>
      <c r="DZ1498" s="70"/>
      <c r="EA1498" s="70"/>
    </row>
    <row r="1499" spans="18:131" x14ac:dyDescent="0.25">
      <c r="R1499" s="70"/>
      <c r="S1499" s="70"/>
      <c r="T1499" s="99" t="s">
        <v>3132</v>
      </c>
      <c r="U1499" s="146" t="s">
        <v>3133</v>
      </c>
      <c r="V1499" s="70"/>
      <c r="W1499" s="70"/>
      <c r="X1499" s="70"/>
      <c r="Y1499" s="70"/>
      <c r="AG1499" s="135"/>
      <c r="AH1499" s="70"/>
      <c r="AI1499" s="99"/>
      <c r="AJ1499" s="70"/>
      <c r="AK1499" s="70"/>
      <c r="AL1499" s="70"/>
      <c r="AM1499" s="70"/>
      <c r="AN1499" s="70"/>
      <c r="AO1499" s="70"/>
      <c r="AP1499" s="70"/>
      <c r="AQ1499" s="70"/>
      <c r="AR1499" s="70"/>
      <c r="AS1499" s="70"/>
      <c r="AT1499" s="70"/>
      <c r="AU1499" s="70"/>
      <c r="AV1499" s="70"/>
      <c r="AW1499" s="70"/>
      <c r="AX1499" s="70"/>
      <c r="AY1499" s="70"/>
      <c r="AZ1499" s="70"/>
      <c r="BA1499" s="70"/>
      <c r="BB1499" s="70"/>
      <c r="BC1499" s="70"/>
      <c r="BD1499" s="70"/>
      <c r="BE1499" s="70" t="str">
        <f t="shared" si="916"/>
        <v/>
      </c>
      <c r="BF1499" s="70">
        <v>687</v>
      </c>
      <c r="BG1499" s="70"/>
      <c r="BH1499" s="70"/>
      <c r="BI1499" s="70"/>
      <c r="BJ1499" s="70"/>
      <c r="BK1499" s="70"/>
      <c r="BL1499" s="70"/>
      <c r="BM1499" s="70"/>
      <c r="BN1499" s="70"/>
      <c r="BO1499" s="70"/>
      <c r="BP1499" s="70"/>
      <c r="BQ1499" s="70"/>
      <c r="BR1499" s="70"/>
      <c r="BS1499" s="70"/>
      <c r="BT1499" s="70"/>
      <c r="BU1499" s="70"/>
      <c r="CT1499" s="70"/>
      <c r="CU1499" s="70">
        <f t="shared" si="921"/>
        <v>0</v>
      </c>
      <c r="CV1499" s="70">
        <f t="shared" si="922"/>
        <v>0</v>
      </c>
      <c r="CW1499" s="70"/>
      <c r="CX1499" s="70"/>
      <c r="CY1499" s="70"/>
      <c r="CZ1499" s="70" t="e">
        <f t="shared" si="919"/>
        <v>#VALUE!</v>
      </c>
      <c r="DA1499" s="70" t="e">
        <f t="shared" si="920"/>
        <v>#VALUE!</v>
      </c>
      <c r="DB1499" s="70"/>
      <c r="DC1499" s="70"/>
      <c r="DD1499" s="70"/>
      <c r="DE1499" s="70"/>
      <c r="DF1499" s="70"/>
      <c r="DG1499" s="70"/>
      <c r="DH1499" s="70"/>
      <c r="DI1499" s="70"/>
      <c r="DJ1499" s="70"/>
      <c r="DK1499" s="70"/>
      <c r="DL1499" s="70"/>
      <c r="DM1499" s="70"/>
      <c r="DN1499" s="70"/>
      <c r="DO1499" s="70"/>
      <c r="DP1499" s="70"/>
      <c r="DQ1499" s="70"/>
      <c r="DR1499" s="70"/>
      <c r="DS1499" s="70"/>
      <c r="DT1499" s="70">
        <f t="shared" si="917"/>
        <v>0</v>
      </c>
      <c r="DU1499" s="70">
        <f t="shared" si="918"/>
        <v>0</v>
      </c>
      <c r="DV1499" s="70"/>
      <c r="DW1499" s="70"/>
      <c r="DX1499" s="70"/>
      <c r="DY1499" s="70"/>
      <c r="DZ1499" s="70"/>
      <c r="EA1499" s="70"/>
    </row>
    <row r="1500" spans="18:131" x14ac:dyDescent="0.25">
      <c r="R1500" s="70"/>
      <c r="S1500" s="70"/>
      <c r="T1500" s="99" t="s">
        <v>3134</v>
      </c>
      <c r="U1500" s="146" t="s">
        <v>3135</v>
      </c>
      <c r="V1500" s="70"/>
      <c r="W1500" s="70"/>
      <c r="X1500" s="70"/>
      <c r="Y1500" s="70"/>
      <c r="AG1500" s="135"/>
      <c r="AH1500" s="70"/>
      <c r="AI1500" s="99"/>
      <c r="AJ1500" s="70"/>
      <c r="AK1500" s="70"/>
      <c r="AL1500" s="70"/>
      <c r="AM1500" s="70"/>
      <c r="AN1500" s="70"/>
      <c r="AO1500" s="70"/>
      <c r="AP1500" s="70"/>
      <c r="AQ1500" s="70"/>
      <c r="AR1500" s="70"/>
      <c r="AS1500" s="70"/>
      <c r="AT1500" s="70"/>
      <c r="AU1500" s="70"/>
      <c r="AV1500" s="70"/>
      <c r="AW1500" s="70"/>
      <c r="AX1500" s="70"/>
      <c r="AY1500" s="70"/>
      <c r="AZ1500" s="70"/>
      <c r="BA1500" s="70"/>
      <c r="BB1500" s="70"/>
      <c r="BC1500" s="70"/>
      <c r="BD1500" s="70"/>
      <c r="BE1500" s="70" t="str">
        <f t="shared" si="916"/>
        <v/>
      </c>
      <c r="BF1500" s="70">
        <v>688</v>
      </c>
      <c r="BG1500" s="70"/>
      <c r="BH1500" s="70"/>
      <c r="BI1500" s="70"/>
      <c r="BJ1500" s="70"/>
      <c r="BK1500" s="70"/>
      <c r="BL1500" s="70"/>
      <c r="BM1500" s="70"/>
      <c r="BN1500" s="70"/>
      <c r="BO1500" s="70"/>
      <c r="BP1500" s="70"/>
      <c r="BQ1500" s="70"/>
      <c r="BR1500" s="70"/>
      <c r="BS1500" s="70"/>
      <c r="BT1500" s="70"/>
      <c r="BU1500" s="70"/>
      <c r="CT1500" s="70"/>
      <c r="CU1500" s="70">
        <f t="shared" si="921"/>
        <v>0</v>
      </c>
      <c r="CV1500" s="70">
        <f t="shared" si="922"/>
        <v>0</v>
      </c>
      <c r="CW1500" s="70"/>
      <c r="CX1500" s="70"/>
      <c r="CY1500" s="70"/>
      <c r="CZ1500" s="70" t="e">
        <f t="shared" si="919"/>
        <v>#VALUE!</v>
      </c>
      <c r="DA1500" s="70" t="e">
        <f t="shared" si="920"/>
        <v>#VALUE!</v>
      </c>
      <c r="DB1500" s="70"/>
      <c r="DC1500" s="70"/>
      <c r="DD1500" s="70"/>
      <c r="DE1500" s="70"/>
      <c r="DF1500" s="70"/>
      <c r="DG1500" s="70"/>
      <c r="DH1500" s="70"/>
      <c r="DI1500" s="70"/>
      <c r="DJ1500" s="70"/>
      <c r="DK1500" s="70"/>
      <c r="DL1500" s="70"/>
      <c r="DM1500" s="70"/>
      <c r="DN1500" s="70"/>
      <c r="DO1500" s="70"/>
      <c r="DP1500" s="70"/>
      <c r="DQ1500" s="70"/>
      <c r="DR1500" s="70"/>
      <c r="DS1500" s="70"/>
      <c r="DT1500" s="70">
        <f t="shared" si="917"/>
        <v>0</v>
      </c>
      <c r="DU1500" s="70">
        <f t="shared" si="918"/>
        <v>0</v>
      </c>
      <c r="DV1500" s="70"/>
      <c r="DW1500" s="70"/>
      <c r="DX1500" s="70"/>
      <c r="DY1500" s="70"/>
      <c r="DZ1500" s="70"/>
      <c r="EA1500" s="70"/>
    </row>
    <row r="1501" spans="18:131" x14ac:dyDescent="0.25">
      <c r="R1501" s="70"/>
      <c r="S1501" s="70"/>
      <c r="T1501" s="99" t="s">
        <v>3136</v>
      </c>
      <c r="U1501" s="146" t="s">
        <v>3137</v>
      </c>
      <c r="V1501" s="70"/>
      <c r="W1501" s="70"/>
      <c r="X1501" s="70"/>
      <c r="Y1501" s="70"/>
      <c r="AG1501" s="135"/>
      <c r="AH1501" s="70"/>
      <c r="AI1501" s="99"/>
      <c r="AJ1501" s="70"/>
      <c r="AK1501" s="70"/>
      <c r="AL1501" s="70"/>
      <c r="AM1501" s="70"/>
      <c r="AN1501" s="70"/>
      <c r="AO1501" s="70"/>
      <c r="AP1501" s="70"/>
      <c r="AQ1501" s="70"/>
      <c r="AR1501" s="70"/>
      <c r="AS1501" s="70"/>
      <c r="AT1501" s="70"/>
      <c r="AU1501" s="70"/>
      <c r="AV1501" s="70"/>
      <c r="AW1501" s="70"/>
      <c r="AX1501" s="70"/>
      <c r="AY1501" s="70"/>
      <c r="AZ1501" s="70"/>
      <c r="BA1501" s="70"/>
      <c r="BB1501" s="70"/>
      <c r="BC1501" s="70"/>
      <c r="BD1501" s="70"/>
      <c r="BE1501" s="70" t="str">
        <f t="shared" si="916"/>
        <v/>
      </c>
      <c r="BF1501" s="70">
        <v>689</v>
      </c>
      <c r="BG1501" s="70"/>
      <c r="BH1501" s="70"/>
      <c r="BI1501" s="70"/>
      <c r="BJ1501" s="70"/>
      <c r="BK1501" s="70"/>
      <c r="BL1501" s="70"/>
      <c r="BM1501" s="70"/>
      <c r="BN1501" s="70"/>
      <c r="BO1501" s="70"/>
      <c r="BP1501" s="70"/>
      <c r="BQ1501" s="70"/>
      <c r="BR1501" s="70"/>
      <c r="BS1501" s="70"/>
      <c r="BT1501" s="70"/>
      <c r="BU1501" s="70"/>
      <c r="CT1501" s="70"/>
      <c r="CU1501" s="70">
        <f t="shared" si="921"/>
        <v>0</v>
      </c>
      <c r="CV1501" s="70">
        <f t="shared" si="922"/>
        <v>0</v>
      </c>
      <c r="CW1501" s="70"/>
      <c r="CX1501" s="70"/>
      <c r="CY1501" s="70"/>
      <c r="CZ1501" s="70" t="e">
        <f t="shared" si="919"/>
        <v>#VALUE!</v>
      </c>
      <c r="DA1501" s="70" t="e">
        <f t="shared" si="920"/>
        <v>#VALUE!</v>
      </c>
      <c r="DB1501" s="70"/>
      <c r="DC1501" s="70"/>
      <c r="DD1501" s="70"/>
      <c r="DE1501" s="70"/>
      <c r="DF1501" s="70"/>
      <c r="DG1501" s="70"/>
      <c r="DH1501" s="70"/>
      <c r="DI1501" s="70"/>
      <c r="DJ1501" s="70"/>
      <c r="DK1501" s="70"/>
      <c r="DL1501" s="70"/>
      <c r="DM1501" s="70"/>
      <c r="DN1501" s="70"/>
      <c r="DO1501" s="70"/>
      <c r="DP1501" s="70"/>
      <c r="DQ1501" s="70"/>
      <c r="DR1501" s="70"/>
      <c r="DS1501" s="70"/>
      <c r="DT1501" s="70">
        <f t="shared" si="917"/>
        <v>0</v>
      </c>
      <c r="DU1501" s="70">
        <f t="shared" si="918"/>
        <v>0</v>
      </c>
      <c r="DV1501" s="70"/>
      <c r="DW1501" s="70"/>
      <c r="DX1501" s="70"/>
      <c r="DY1501" s="70"/>
      <c r="DZ1501" s="70"/>
      <c r="EA1501" s="70"/>
    </row>
    <row r="1502" spans="18:131" x14ac:dyDescent="0.25">
      <c r="R1502" s="70"/>
      <c r="S1502" s="70"/>
      <c r="T1502" s="99" t="s">
        <v>3138</v>
      </c>
      <c r="U1502" s="146" t="s">
        <v>3139</v>
      </c>
      <c r="V1502" s="70"/>
      <c r="W1502" s="70"/>
      <c r="X1502" s="70"/>
      <c r="Y1502" s="70"/>
      <c r="AG1502" s="135"/>
      <c r="AH1502" s="70"/>
      <c r="AI1502" s="99"/>
      <c r="AJ1502" s="70"/>
      <c r="AK1502" s="70"/>
      <c r="AL1502" s="70"/>
      <c r="AM1502" s="70"/>
      <c r="AN1502" s="70"/>
      <c r="AO1502" s="70"/>
      <c r="AP1502" s="70"/>
      <c r="AQ1502" s="70"/>
      <c r="AR1502" s="70"/>
      <c r="AS1502" s="70"/>
      <c r="AT1502" s="70"/>
      <c r="AU1502" s="70"/>
      <c r="AV1502" s="70"/>
      <c r="AW1502" s="70"/>
      <c r="AX1502" s="70"/>
      <c r="AY1502" s="70"/>
      <c r="AZ1502" s="70"/>
      <c r="BA1502" s="70"/>
      <c r="BB1502" s="70"/>
      <c r="BC1502" s="70"/>
      <c r="BD1502" s="70"/>
      <c r="BE1502" s="70" t="str">
        <f t="shared" si="916"/>
        <v/>
      </c>
      <c r="BF1502" s="70">
        <v>690</v>
      </c>
      <c r="BG1502" s="70"/>
      <c r="BH1502" s="70"/>
      <c r="BI1502" s="70"/>
      <c r="BJ1502" s="70"/>
      <c r="BK1502" s="70"/>
      <c r="BL1502" s="70"/>
      <c r="BM1502" s="70"/>
      <c r="BN1502" s="70"/>
      <c r="BO1502" s="70"/>
      <c r="BP1502" s="70"/>
      <c r="BQ1502" s="70"/>
      <c r="BR1502" s="70"/>
      <c r="BS1502" s="70"/>
      <c r="BT1502" s="70"/>
      <c r="BU1502" s="70"/>
      <c r="CT1502" s="70"/>
      <c r="CU1502" s="70">
        <f t="shared" si="921"/>
        <v>0</v>
      </c>
      <c r="CV1502" s="70">
        <f t="shared" si="922"/>
        <v>0</v>
      </c>
      <c r="CW1502" s="70"/>
      <c r="CX1502" s="70"/>
      <c r="CY1502" s="70"/>
      <c r="CZ1502" s="70" t="e">
        <f t="shared" si="919"/>
        <v>#VALUE!</v>
      </c>
      <c r="DA1502" s="70" t="e">
        <f t="shared" si="920"/>
        <v>#VALUE!</v>
      </c>
      <c r="DB1502" s="70"/>
      <c r="DC1502" s="70"/>
      <c r="DD1502" s="70"/>
      <c r="DE1502" s="70"/>
      <c r="DF1502" s="70"/>
      <c r="DG1502" s="70"/>
      <c r="DH1502" s="70"/>
      <c r="DI1502" s="70"/>
      <c r="DJ1502" s="70"/>
      <c r="DK1502" s="70"/>
      <c r="DL1502" s="70"/>
      <c r="DM1502" s="70"/>
      <c r="DN1502" s="70"/>
      <c r="DO1502" s="70"/>
      <c r="DP1502" s="70"/>
      <c r="DQ1502" s="70"/>
      <c r="DR1502" s="70"/>
      <c r="DS1502" s="70"/>
      <c r="DT1502" s="70">
        <f t="shared" si="917"/>
        <v>0</v>
      </c>
      <c r="DU1502" s="70">
        <f t="shared" si="918"/>
        <v>0</v>
      </c>
      <c r="DV1502" s="70"/>
      <c r="DW1502" s="70"/>
      <c r="DX1502" s="70"/>
      <c r="DY1502" s="70"/>
      <c r="DZ1502" s="70"/>
      <c r="EA1502" s="70"/>
    </row>
    <row r="1503" spans="18:131" x14ac:dyDescent="0.25">
      <c r="R1503" s="70"/>
      <c r="S1503" s="70"/>
      <c r="T1503" s="99" t="s">
        <v>3140</v>
      </c>
      <c r="U1503" s="146" t="s">
        <v>3141</v>
      </c>
      <c r="V1503" s="70"/>
      <c r="W1503" s="70"/>
      <c r="X1503" s="70"/>
      <c r="Y1503" s="70"/>
      <c r="AG1503" s="135"/>
      <c r="AH1503" s="70"/>
      <c r="AI1503" s="99"/>
      <c r="AJ1503" s="70"/>
      <c r="AK1503" s="70"/>
      <c r="AL1503" s="70"/>
      <c r="AM1503" s="70"/>
      <c r="AN1503" s="70"/>
      <c r="AO1503" s="70"/>
      <c r="AP1503" s="70"/>
      <c r="AQ1503" s="70"/>
      <c r="AR1503" s="70"/>
      <c r="AS1503" s="70"/>
      <c r="AT1503" s="70"/>
      <c r="AU1503" s="70"/>
      <c r="AV1503" s="70"/>
      <c r="AW1503" s="70"/>
      <c r="AX1503" s="70"/>
      <c r="AY1503" s="70"/>
      <c r="AZ1503" s="70"/>
      <c r="BA1503" s="70"/>
      <c r="BB1503" s="70"/>
      <c r="BC1503" s="70"/>
      <c r="BD1503" s="70"/>
      <c r="BE1503" s="70" t="str">
        <f t="shared" si="916"/>
        <v/>
      </c>
      <c r="BF1503" s="70">
        <v>691</v>
      </c>
      <c r="BG1503" s="70"/>
      <c r="BH1503" s="70"/>
      <c r="BI1503" s="70"/>
      <c r="BJ1503" s="70"/>
      <c r="BK1503" s="70"/>
      <c r="BL1503" s="70"/>
      <c r="BM1503" s="70"/>
      <c r="BN1503" s="70"/>
      <c r="BO1503" s="70"/>
      <c r="BP1503" s="70"/>
      <c r="BQ1503" s="70"/>
      <c r="BR1503" s="70"/>
      <c r="BS1503" s="70"/>
      <c r="BT1503" s="70"/>
      <c r="BU1503" s="70"/>
      <c r="CT1503" s="70"/>
      <c r="CU1503" s="70">
        <f t="shared" si="921"/>
        <v>0</v>
      </c>
      <c r="CV1503" s="70">
        <f t="shared" si="922"/>
        <v>0</v>
      </c>
      <c r="CW1503" s="70"/>
      <c r="CX1503" s="70"/>
      <c r="CY1503" s="70"/>
      <c r="CZ1503" s="70" t="e">
        <f t="shared" si="919"/>
        <v>#VALUE!</v>
      </c>
      <c r="DA1503" s="70" t="e">
        <f t="shared" si="920"/>
        <v>#VALUE!</v>
      </c>
      <c r="DB1503" s="70"/>
      <c r="DC1503" s="70"/>
      <c r="DD1503" s="70"/>
      <c r="DE1503" s="70"/>
      <c r="DF1503" s="70"/>
      <c r="DG1503" s="70"/>
      <c r="DH1503" s="70"/>
      <c r="DI1503" s="70"/>
      <c r="DJ1503" s="70"/>
      <c r="DK1503" s="70"/>
      <c r="DL1503" s="70"/>
      <c r="DM1503" s="70"/>
      <c r="DN1503" s="70"/>
      <c r="DO1503" s="70"/>
      <c r="DP1503" s="70"/>
      <c r="DQ1503" s="70"/>
      <c r="DR1503" s="70"/>
      <c r="DS1503" s="70"/>
      <c r="DT1503" s="70">
        <f t="shared" si="917"/>
        <v>0</v>
      </c>
      <c r="DU1503" s="70">
        <f t="shared" si="918"/>
        <v>0</v>
      </c>
      <c r="DV1503" s="70"/>
      <c r="DW1503" s="70"/>
      <c r="DX1503" s="70"/>
      <c r="DY1503" s="70"/>
      <c r="DZ1503" s="70"/>
      <c r="EA1503" s="70"/>
    </row>
    <row r="1504" spans="18:131" x14ac:dyDescent="0.25">
      <c r="R1504" s="70"/>
      <c r="S1504" s="70"/>
      <c r="T1504" s="99" t="s">
        <v>3142</v>
      </c>
      <c r="U1504" s="146" t="s">
        <v>3143</v>
      </c>
      <c r="V1504" s="70"/>
      <c r="W1504" s="70"/>
      <c r="X1504" s="70"/>
      <c r="Y1504" s="70"/>
      <c r="AG1504" s="135"/>
      <c r="AH1504" s="70"/>
      <c r="AI1504" s="99"/>
      <c r="AJ1504" s="70"/>
      <c r="AK1504" s="70"/>
      <c r="AL1504" s="70"/>
      <c r="AM1504" s="70"/>
      <c r="AN1504" s="70"/>
      <c r="AO1504" s="70"/>
      <c r="AP1504" s="70"/>
      <c r="AQ1504" s="70"/>
      <c r="AR1504" s="70"/>
      <c r="AS1504" s="70"/>
      <c r="AT1504" s="70"/>
      <c r="AU1504" s="70"/>
      <c r="AV1504" s="70"/>
      <c r="AW1504" s="70"/>
      <c r="AX1504" s="70"/>
      <c r="AY1504" s="70"/>
      <c r="AZ1504" s="70"/>
      <c r="BA1504" s="70"/>
      <c r="BB1504" s="70"/>
      <c r="BC1504" s="70"/>
      <c r="BD1504" s="70"/>
      <c r="BE1504" s="70" t="str">
        <f t="shared" si="916"/>
        <v/>
      </c>
      <c r="BF1504" s="70">
        <v>692</v>
      </c>
      <c r="BG1504" s="70"/>
      <c r="BH1504" s="70"/>
      <c r="BI1504" s="70"/>
      <c r="BJ1504" s="70"/>
      <c r="BK1504" s="70"/>
      <c r="BL1504" s="70"/>
      <c r="BM1504" s="70"/>
      <c r="BN1504" s="70"/>
      <c r="BO1504" s="70"/>
      <c r="BP1504" s="70"/>
      <c r="BQ1504" s="70"/>
      <c r="BR1504" s="70"/>
      <c r="BS1504" s="70"/>
      <c r="BT1504" s="70"/>
      <c r="BU1504" s="70"/>
      <c r="CT1504" s="70"/>
      <c r="CU1504" s="70">
        <f t="shared" si="921"/>
        <v>0</v>
      </c>
      <c r="CV1504" s="70">
        <f t="shared" si="922"/>
        <v>0</v>
      </c>
      <c r="CW1504" s="70"/>
      <c r="CX1504" s="70"/>
      <c r="CY1504" s="70"/>
      <c r="CZ1504" s="70" t="e">
        <f t="shared" si="919"/>
        <v>#VALUE!</v>
      </c>
      <c r="DA1504" s="70" t="e">
        <f t="shared" si="920"/>
        <v>#VALUE!</v>
      </c>
      <c r="DB1504" s="70"/>
      <c r="DC1504" s="70"/>
      <c r="DD1504" s="70"/>
      <c r="DE1504" s="70"/>
      <c r="DF1504" s="70"/>
      <c r="DG1504" s="70"/>
      <c r="DH1504" s="70"/>
      <c r="DI1504" s="70"/>
      <c r="DJ1504" s="70"/>
      <c r="DK1504" s="70"/>
      <c r="DL1504" s="70"/>
      <c r="DM1504" s="70"/>
      <c r="DN1504" s="70"/>
      <c r="DO1504" s="70"/>
      <c r="DP1504" s="70"/>
      <c r="DQ1504" s="70"/>
      <c r="DR1504" s="70"/>
      <c r="DS1504" s="70"/>
      <c r="DT1504" s="70">
        <f t="shared" si="917"/>
        <v>0</v>
      </c>
      <c r="DU1504" s="70">
        <f t="shared" si="918"/>
        <v>0</v>
      </c>
      <c r="DV1504" s="70"/>
      <c r="DW1504" s="70"/>
      <c r="DX1504" s="70"/>
      <c r="DY1504" s="70"/>
      <c r="DZ1504" s="70"/>
      <c r="EA1504" s="70"/>
    </row>
    <row r="1505" spans="18:131" x14ac:dyDescent="0.25">
      <c r="R1505" s="70"/>
      <c r="S1505" s="70"/>
      <c r="T1505" s="99" t="s">
        <v>3144</v>
      </c>
      <c r="U1505" s="146" t="s">
        <v>3145</v>
      </c>
      <c r="V1505" s="70"/>
      <c r="W1505" s="70"/>
      <c r="X1505" s="70"/>
      <c r="Y1505" s="70"/>
      <c r="AG1505" s="135"/>
      <c r="AH1505" s="70"/>
      <c r="AI1505" s="99"/>
      <c r="AJ1505" s="70"/>
      <c r="AK1505" s="70"/>
      <c r="AL1505" s="70"/>
      <c r="AM1505" s="70"/>
      <c r="AN1505" s="70"/>
      <c r="AO1505" s="70"/>
      <c r="AP1505" s="70"/>
      <c r="AQ1505" s="70"/>
      <c r="AR1505" s="70"/>
      <c r="AS1505" s="70"/>
      <c r="AT1505" s="70"/>
      <c r="AU1505" s="70"/>
      <c r="AV1505" s="70"/>
      <c r="AW1505" s="70"/>
      <c r="AX1505" s="70"/>
      <c r="AY1505" s="70"/>
      <c r="AZ1505" s="70"/>
      <c r="BA1505" s="70"/>
      <c r="BB1505" s="70"/>
      <c r="BC1505" s="70"/>
      <c r="BD1505" s="70"/>
      <c r="BE1505" s="70" t="str">
        <f t="shared" si="916"/>
        <v/>
      </c>
      <c r="BF1505" s="70">
        <v>693</v>
      </c>
      <c r="BG1505" s="70"/>
      <c r="BH1505" s="70"/>
      <c r="BI1505" s="70"/>
      <c r="BJ1505" s="70"/>
      <c r="BK1505" s="70"/>
      <c r="BL1505" s="70"/>
      <c r="BM1505" s="70"/>
      <c r="BN1505" s="70"/>
      <c r="BO1505" s="70"/>
      <c r="BP1505" s="70"/>
      <c r="BQ1505" s="70"/>
      <c r="BR1505" s="70"/>
      <c r="BS1505" s="70"/>
      <c r="BT1505" s="70"/>
      <c r="BU1505" s="70"/>
      <c r="CT1505" s="70"/>
      <c r="CU1505" s="70">
        <f t="shared" si="921"/>
        <v>0</v>
      </c>
      <c r="CV1505" s="70">
        <f t="shared" si="922"/>
        <v>0</v>
      </c>
      <c r="CW1505" s="70"/>
      <c r="CX1505" s="70"/>
      <c r="CY1505" s="70"/>
      <c r="CZ1505" s="70" t="e">
        <f t="shared" si="919"/>
        <v>#VALUE!</v>
      </c>
      <c r="DA1505" s="70" t="e">
        <f t="shared" si="920"/>
        <v>#VALUE!</v>
      </c>
      <c r="DB1505" s="70"/>
      <c r="DC1505" s="70"/>
      <c r="DD1505" s="70"/>
      <c r="DE1505" s="70"/>
      <c r="DF1505" s="70"/>
      <c r="DG1505" s="70"/>
      <c r="DH1505" s="70"/>
      <c r="DI1505" s="70"/>
      <c r="DJ1505" s="70"/>
      <c r="DK1505" s="70"/>
      <c r="DL1505" s="70"/>
      <c r="DM1505" s="70"/>
      <c r="DN1505" s="70"/>
      <c r="DO1505" s="70"/>
      <c r="DP1505" s="70"/>
      <c r="DQ1505" s="70"/>
      <c r="DR1505" s="70"/>
      <c r="DS1505" s="70"/>
      <c r="DT1505" s="70">
        <f t="shared" si="917"/>
        <v>0</v>
      </c>
      <c r="DU1505" s="70">
        <f t="shared" si="918"/>
        <v>0</v>
      </c>
      <c r="DV1505" s="70"/>
      <c r="DW1505" s="70"/>
      <c r="DX1505" s="70"/>
      <c r="DY1505" s="70"/>
      <c r="DZ1505" s="70"/>
      <c r="EA1505" s="70"/>
    </row>
    <row r="1506" spans="18:131" x14ac:dyDescent="0.25">
      <c r="R1506" s="70"/>
      <c r="S1506" s="70"/>
      <c r="T1506" s="99" t="s">
        <v>3146</v>
      </c>
      <c r="U1506" s="146" t="s">
        <v>3147</v>
      </c>
      <c r="V1506" s="70"/>
      <c r="W1506" s="70"/>
      <c r="X1506" s="70"/>
      <c r="Y1506" s="70"/>
      <c r="AG1506" s="135"/>
      <c r="AH1506" s="70"/>
      <c r="AI1506" s="99"/>
      <c r="AJ1506" s="70"/>
      <c r="AK1506" s="70"/>
      <c r="AL1506" s="70"/>
      <c r="AM1506" s="70"/>
      <c r="AN1506" s="70"/>
      <c r="AO1506" s="70"/>
      <c r="AP1506" s="70"/>
      <c r="AQ1506" s="70"/>
      <c r="AR1506" s="70"/>
      <c r="AS1506" s="70"/>
      <c r="AT1506" s="70"/>
      <c r="AU1506" s="70"/>
      <c r="AV1506" s="70"/>
      <c r="AW1506" s="70"/>
      <c r="AX1506" s="70"/>
      <c r="AY1506" s="70"/>
      <c r="AZ1506" s="70"/>
      <c r="BA1506" s="70"/>
      <c r="BB1506" s="70"/>
      <c r="BC1506" s="70"/>
      <c r="BD1506" s="70"/>
      <c r="BE1506" s="70" t="str">
        <f t="shared" si="916"/>
        <v/>
      </c>
      <c r="BF1506" s="70">
        <v>694</v>
      </c>
      <c r="BG1506" s="70"/>
      <c r="BH1506" s="70"/>
      <c r="BI1506" s="70"/>
      <c r="BJ1506" s="70"/>
      <c r="BK1506" s="70"/>
      <c r="BL1506" s="70"/>
      <c r="BM1506" s="70"/>
      <c r="BN1506" s="70"/>
      <c r="BO1506" s="70"/>
      <c r="BP1506" s="70"/>
      <c r="BQ1506" s="70"/>
      <c r="BR1506" s="70"/>
      <c r="BS1506" s="70"/>
      <c r="BT1506" s="70"/>
      <c r="BU1506" s="70"/>
      <c r="CT1506" s="70"/>
      <c r="CU1506" s="70">
        <f t="shared" si="921"/>
        <v>0</v>
      </c>
      <c r="CV1506" s="70">
        <f t="shared" si="922"/>
        <v>0</v>
      </c>
      <c r="CW1506" s="70"/>
      <c r="CX1506" s="70"/>
      <c r="CY1506" s="70"/>
      <c r="CZ1506" s="70" t="e">
        <f t="shared" si="919"/>
        <v>#VALUE!</v>
      </c>
      <c r="DA1506" s="70" t="e">
        <f t="shared" si="920"/>
        <v>#VALUE!</v>
      </c>
      <c r="DB1506" s="70"/>
      <c r="DC1506" s="70"/>
      <c r="DD1506" s="70"/>
      <c r="DE1506" s="70"/>
      <c r="DF1506" s="70"/>
      <c r="DG1506" s="70"/>
      <c r="DH1506" s="70"/>
      <c r="DI1506" s="70"/>
      <c r="DJ1506" s="70"/>
      <c r="DK1506" s="70"/>
      <c r="DL1506" s="70"/>
      <c r="DM1506" s="70"/>
      <c r="DN1506" s="70"/>
      <c r="DO1506" s="70"/>
      <c r="DP1506" s="70"/>
      <c r="DQ1506" s="70"/>
      <c r="DR1506" s="70"/>
      <c r="DS1506" s="70"/>
      <c r="DT1506" s="70">
        <f t="shared" si="917"/>
        <v>0</v>
      </c>
      <c r="DU1506" s="70">
        <f t="shared" si="918"/>
        <v>0</v>
      </c>
      <c r="DV1506" s="70"/>
      <c r="DW1506" s="70"/>
      <c r="DX1506" s="70"/>
      <c r="DY1506" s="70"/>
      <c r="DZ1506" s="70"/>
      <c r="EA1506" s="70"/>
    </row>
    <row r="1507" spans="18:131" x14ac:dyDescent="0.25">
      <c r="R1507" s="70"/>
      <c r="S1507" s="70"/>
      <c r="T1507" s="99" t="s">
        <v>3148</v>
      </c>
      <c r="U1507" s="146" t="s">
        <v>3149</v>
      </c>
      <c r="V1507" s="70"/>
      <c r="W1507" s="70"/>
      <c r="X1507" s="70"/>
      <c r="Y1507" s="70"/>
      <c r="AG1507" s="135"/>
      <c r="AH1507" s="70"/>
      <c r="AI1507" s="99"/>
      <c r="AJ1507" s="70"/>
      <c r="AK1507" s="70"/>
      <c r="AL1507" s="70"/>
      <c r="AM1507" s="70"/>
      <c r="AN1507" s="70"/>
      <c r="AO1507" s="70"/>
      <c r="AP1507" s="70"/>
      <c r="AQ1507" s="70"/>
      <c r="AR1507" s="70"/>
      <c r="AS1507" s="70"/>
      <c r="AT1507" s="70"/>
      <c r="AU1507" s="70"/>
      <c r="AV1507" s="70"/>
      <c r="AW1507" s="70"/>
      <c r="AX1507" s="70"/>
      <c r="AY1507" s="70"/>
      <c r="AZ1507" s="70"/>
      <c r="BA1507" s="70"/>
      <c r="BB1507" s="70"/>
      <c r="BC1507" s="70"/>
      <c r="BD1507" s="70"/>
      <c r="BE1507" s="70" t="str">
        <f t="shared" si="916"/>
        <v/>
      </c>
      <c r="BF1507" s="70">
        <v>695</v>
      </c>
      <c r="BG1507" s="70"/>
      <c r="BH1507" s="70"/>
      <c r="BI1507" s="70"/>
      <c r="BJ1507" s="70"/>
      <c r="BK1507" s="70"/>
      <c r="BL1507" s="70"/>
      <c r="BM1507" s="70"/>
      <c r="BN1507" s="70"/>
      <c r="BO1507" s="70"/>
      <c r="BP1507" s="70"/>
      <c r="BQ1507" s="70"/>
      <c r="BR1507" s="70"/>
      <c r="BS1507" s="70"/>
      <c r="BT1507" s="70"/>
      <c r="BU1507" s="70"/>
      <c r="CT1507" s="70"/>
      <c r="CU1507" s="70">
        <f t="shared" si="921"/>
        <v>0</v>
      </c>
      <c r="CV1507" s="70">
        <f t="shared" si="922"/>
        <v>0</v>
      </c>
      <c r="CW1507" s="70"/>
      <c r="CX1507" s="70"/>
      <c r="CY1507" s="70"/>
      <c r="CZ1507" s="70" t="e">
        <f t="shared" si="919"/>
        <v>#VALUE!</v>
      </c>
      <c r="DA1507" s="70" t="e">
        <f t="shared" si="920"/>
        <v>#VALUE!</v>
      </c>
      <c r="DB1507" s="70"/>
      <c r="DC1507" s="70"/>
      <c r="DD1507" s="70"/>
      <c r="DE1507" s="70"/>
      <c r="DF1507" s="70"/>
      <c r="DG1507" s="70"/>
      <c r="DH1507" s="70"/>
      <c r="DI1507" s="70"/>
      <c r="DJ1507" s="70"/>
      <c r="DK1507" s="70"/>
      <c r="DL1507" s="70"/>
      <c r="DM1507" s="70"/>
      <c r="DN1507" s="70"/>
      <c r="DO1507" s="70"/>
      <c r="DP1507" s="70"/>
      <c r="DQ1507" s="70"/>
      <c r="DR1507" s="70"/>
      <c r="DS1507" s="70"/>
      <c r="DT1507" s="70">
        <f t="shared" si="917"/>
        <v>0</v>
      </c>
      <c r="DU1507" s="70">
        <f t="shared" si="918"/>
        <v>0</v>
      </c>
      <c r="DV1507" s="70"/>
      <c r="DW1507" s="70"/>
      <c r="DX1507" s="70"/>
      <c r="DY1507" s="70"/>
      <c r="DZ1507" s="70"/>
      <c r="EA1507" s="70"/>
    </row>
    <row r="1508" spans="18:131" x14ac:dyDescent="0.25">
      <c r="R1508" s="70"/>
      <c r="S1508" s="70"/>
      <c r="T1508" s="99" t="s">
        <v>3150</v>
      </c>
      <c r="U1508" s="146" t="s">
        <v>3151</v>
      </c>
      <c r="V1508" s="70"/>
      <c r="W1508" s="70"/>
      <c r="X1508" s="70"/>
      <c r="Y1508" s="70"/>
      <c r="AG1508" s="135"/>
      <c r="AH1508" s="70"/>
      <c r="AI1508" s="99"/>
      <c r="AJ1508" s="70"/>
      <c r="AK1508" s="70"/>
      <c r="AL1508" s="70"/>
      <c r="AM1508" s="70"/>
      <c r="AN1508" s="70"/>
      <c r="AO1508" s="70"/>
      <c r="AP1508" s="70"/>
      <c r="AQ1508" s="70"/>
      <c r="AR1508" s="70"/>
      <c r="AS1508" s="70"/>
      <c r="AT1508" s="70"/>
      <c r="AU1508" s="70"/>
      <c r="AV1508" s="70"/>
      <c r="AW1508" s="70"/>
      <c r="AX1508" s="70"/>
      <c r="AY1508" s="70"/>
      <c r="AZ1508" s="70"/>
      <c r="BA1508" s="70"/>
      <c r="BB1508" s="70"/>
      <c r="BC1508" s="70"/>
      <c r="BD1508" s="70"/>
      <c r="BE1508" s="70" t="str">
        <f t="shared" si="916"/>
        <v/>
      </c>
      <c r="BF1508" s="70">
        <v>696</v>
      </c>
      <c r="BG1508" s="70"/>
      <c r="BH1508" s="70"/>
      <c r="BI1508" s="70"/>
      <c r="BJ1508" s="70"/>
      <c r="BK1508" s="70"/>
      <c r="BL1508" s="70"/>
      <c r="BM1508" s="70"/>
      <c r="BN1508" s="70"/>
      <c r="BO1508" s="70"/>
      <c r="BP1508" s="70"/>
      <c r="BQ1508" s="70"/>
      <c r="BR1508" s="70"/>
      <c r="BS1508" s="70"/>
      <c r="BT1508" s="70"/>
      <c r="BU1508" s="70"/>
      <c r="CT1508" s="70"/>
      <c r="CU1508" s="70">
        <f t="shared" si="921"/>
        <v>0</v>
      </c>
      <c r="CV1508" s="70">
        <f t="shared" si="922"/>
        <v>0</v>
      </c>
      <c r="CW1508" s="70"/>
      <c r="CX1508" s="70"/>
      <c r="CY1508" s="70"/>
      <c r="CZ1508" s="70" t="e">
        <f t="shared" si="919"/>
        <v>#VALUE!</v>
      </c>
      <c r="DA1508" s="70" t="e">
        <f t="shared" si="920"/>
        <v>#VALUE!</v>
      </c>
      <c r="DB1508" s="70"/>
      <c r="DC1508" s="70"/>
      <c r="DD1508" s="70"/>
      <c r="DE1508" s="70"/>
      <c r="DF1508" s="70"/>
      <c r="DG1508" s="70"/>
      <c r="DH1508" s="70"/>
      <c r="DI1508" s="70"/>
      <c r="DJ1508" s="70"/>
      <c r="DK1508" s="70"/>
      <c r="DL1508" s="70"/>
      <c r="DM1508" s="70"/>
      <c r="DN1508" s="70"/>
      <c r="DO1508" s="70"/>
      <c r="DP1508" s="70"/>
      <c r="DQ1508" s="70"/>
      <c r="DR1508" s="70"/>
      <c r="DS1508" s="70"/>
      <c r="DT1508" s="70">
        <f t="shared" si="917"/>
        <v>0</v>
      </c>
      <c r="DU1508" s="70">
        <f t="shared" si="918"/>
        <v>0</v>
      </c>
      <c r="DV1508" s="70"/>
      <c r="DW1508" s="70"/>
      <c r="DX1508" s="70"/>
      <c r="DY1508" s="70"/>
      <c r="DZ1508" s="70"/>
      <c r="EA1508" s="70"/>
    </row>
    <row r="1509" spans="18:131" x14ac:dyDescent="0.25">
      <c r="R1509" s="70"/>
      <c r="S1509" s="70"/>
      <c r="T1509" s="99" t="s">
        <v>3152</v>
      </c>
      <c r="U1509" s="146" t="s">
        <v>3153</v>
      </c>
      <c r="V1509" s="70"/>
      <c r="W1509" s="70"/>
      <c r="X1509" s="70"/>
      <c r="Y1509" s="70"/>
      <c r="AG1509" s="135"/>
      <c r="AH1509" s="70"/>
      <c r="AI1509" s="99"/>
      <c r="AJ1509" s="70"/>
      <c r="AK1509" s="70"/>
      <c r="AL1509" s="70"/>
      <c r="AM1509" s="70"/>
      <c r="AN1509" s="70"/>
      <c r="AO1509" s="70"/>
      <c r="AP1509" s="70"/>
      <c r="AQ1509" s="70"/>
      <c r="AR1509" s="70"/>
      <c r="AS1509" s="70"/>
      <c r="AT1509" s="70"/>
      <c r="AU1509" s="70"/>
      <c r="AV1509" s="70"/>
      <c r="AW1509" s="70"/>
      <c r="AX1509" s="70"/>
      <c r="AY1509" s="70"/>
      <c r="AZ1509" s="70"/>
      <c r="BA1509" s="70"/>
      <c r="BB1509" s="70"/>
      <c r="BC1509" s="70"/>
      <c r="BD1509" s="70"/>
      <c r="BE1509" s="70" t="str">
        <f t="shared" si="916"/>
        <v/>
      </c>
      <c r="BF1509" s="70">
        <v>697</v>
      </c>
      <c r="BG1509" s="70"/>
      <c r="BH1509" s="70"/>
      <c r="BI1509" s="70"/>
      <c r="BJ1509" s="70"/>
      <c r="BK1509" s="70"/>
      <c r="BL1509" s="70"/>
      <c r="BM1509" s="70"/>
      <c r="BN1509" s="70"/>
      <c r="BO1509" s="70"/>
      <c r="BP1509" s="70"/>
      <c r="BQ1509" s="70"/>
      <c r="BR1509" s="70"/>
      <c r="BS1509" s="70"/>
      <c r="BT1509" s="70"/>
      <c r="BU1509" s="70"/>
      <c r="CT1509" s="70"/>
      <c r="CU1509" s="70">
        <f t="shared" si="921"/>
        <v>0</v>
      </c>
      <c r="CV1509" s="70">
        <f t="shared" si="922"/>
        <v>0</v>
      </c>
      <c r="CW1509" s="70"/>
      <c r="CX1509" s="70"/>
      <c r="CY1509" s="70"/>
      <c r="CZ1509" s="70" t="e">
        <f t="shared" si="919"/>
        <v>#VALUE!</v>
      </c>
      <c r="DA1509" s="70" t="e">
        <f t="shared" si="920"/>
        <v>#VALUE!</v>
      </c>
      <c r="DB1509" s="70"/>
      <c r="DC1509" s="70"/>
      <c r="DD1509" s="70"/>
      <c r="DE1509" s="70"/>
      <c r="DF1509" s="70"/>
      <c r="DG1509" s="70"/>
      <c r="DH1509" s="70"/>
      <c r="DI1509" s="70"/>
      <c r="DJ1509" s="70"/>
      <c r="DK1509" s="70"/>
      <c r="DL1509" s="70"/>
      <c r="DM1509" s="70"/>
      <c r="DN1509" s="70"/>
      <c r="DO1509" s="70"/>
      <c r="DP1509" s="70"/>
      <c r="DQ1509" s="70"/>
      <c r="DR1509" s="70"/>
      <c r="DS1509" s="70"/>
      <c r="DT1509" s="70">
        <f t="shared" si="917"/>
        <v>0</v>
      </c>
      <c r="DU1509" s="70">
        <f t="shared" si="918"/>
        <v>0</v>
      </c>
      <c r="DV1509" s="70"/>
      <c r="DW1509" s="70"/>
      <c r="DX1509" s="70"/>
      <c r="DY1509" s="70"/>
      <c r="DZ1509" s="70"/>
      <c r="EA1509" s="70"/>
    </row>
    <row r="1510" spans="18:131" x14ac:dyDescent="0.25">
      <c r="R1510" s="70"/>
      <c r="S1510" s="70"/>
      <c r="T1510" s="99" t="s">
        <v>3154</v>
      </c>
      <c r="U1510" s="146" t="s">
        <v>3155</v>
      </c>
      <c r="V1510" s="70"/>
      <c r="W1510" s="70"/>
      <c r="X1510" s="70"/>
      <c r="Y1510" s="70"/>
      <c r="AG1510" s="135"/>
      <c r="AH1510" s="70"/>
      <c r="AI1510" s="99"/>
      <c r="AJ1510" s="70"/>
      <c r="AK1510" s="70"/>
      <c r="AL1510" s="70"/>
      <c r="AM1510" s="70"/>
      <c r="AN1510" s="70"/>
      <c r="AO1510" s="70"/>
      <c r="AP1510" s="70"/>
      <c r="AQ1510" s="70"/>
      <c r="AR1510" s="70"/>
      <c r="AS1510" s="70"/>
      <c r="AT1510" s="70"/>
      <c r="AU1510" s="70"/>
      <c r="AV1510" s="70"/>
      <c r="AW1510" s="70"/>
      <c r="AX1510" s="70"/>
      <c r="AY1510" s="70"/>
      <c r="AZ1510" s="70"/>
      <c r="BA1510" s="70"/>
      <c r="BB1510" s="70"/>
      <c r="BC1510" s="70"/>
      <c r="BD1510" s="70"/>
      <c r="BE1510" s="70" t="str">
        <f t="shared" si="916"/>
        <v/>
      </c>
      <c r="BF1510" s="70">
        <v>698</v>
      </c>
      <c r="BG1510" s="70"/>
      <c r="BH1510" s="70"/>
      <c r="BI1510" s="70"/>
      <c r="BJ1510" s="70"/>
      <c r="BK1510" s="70"/>
      <c r="BL1510" s="70"/>
      <c r="BM1510" s="70"/>
      <c r="BN1510" s="70"/>
      <c r="BO1510" s="70"/>
      <c r="BP1510" s="70"/>
      <c r="BQ1510" s="70"/>
      <c r="BR1510" s="70"/>
      <c r="BS1510" s="70"/>
      <c r="BT1510" s="70"/>
      <c r="BU1510" s="70"/>
      <c r="CT1510" s="70"/>
      <c r="CU1510" s="70">
        <f t="shared" si="921"/>
        <v>0</v>
      </c>
      <c r="CV1510" s="70">
        <f t="shared" si="922"/>
        <v>0</v>
      </c>
      <c r="CW1510" s="70"/>
      <c r="CX1510" s="70"/>
      <c r="CY1510" s="70"/>
      <c r="CZ1510" s="70" t="e">
        <f t="shared" si="919"/>
        <v>#VALUE!</v>
      </c>
      <c r="DA1510" s="70" t="e">
        <f t="shared" si="920"/>
        <v>#VALUE!</v>
      </c>
      <c r="DB1510" s="70"/>
      <c r="DC1510" s="70"/>
      <c r="DD1510" s="70"/>
      <c r="DE1510" s="70"/>
      <c r="DF1510" s="70"/>
      <c r="DG1510" s="70"/>
      <c r="DH1510" s="70"/>
      <c r="DI1510" s="70"/>
      <c r="DJ1510" s="70"/>
      <c r="DK1510" s="70"/>
      <c r="DL1510" s="70"/>
      <c r="DM1510" s="70"/>
      <c r="DN1510" s="70"/>
      <c r="DO1510" s="70"/>
      <c r="DP1510" s="70"/>
      <c r="DQ1510" s="70"/>
      <c r="DR1510" s="70"/>
      <c r="DS1510" s="70"/>
      <c r="DT1510" s="70">
        <f t="shared" si="917"/>
        <v>0</v>
      </c>
      <c r="DU1510" s="70">
        <f t="shared" si="918"/>
        <v>0</v>
      </c>
      <c r="DV1510" s="70"/>
      <c r="DW1510" s="70"/>
      <c r="DX1510" s="70"/>
      <c r="DY1510" s="70"/>
      <c r="DZ1510" s="70"/>
      <c r="EA1510" s="70"/>
    </row>
    <row r="1511" spans="18:131" x14ac:dyDescent="0.25">
      <c r="R1511" s="70"/>
      <c r="S1511" s="70"/>
      <c r="T1511" s="99" t="s">
        <v>3156</v>
      </c>
      <c r="U1511" s="146" t="s">
        <v>3157</v>
      </c>
      <c r="V1511" s="70"/>
      <c r="W1511" s="70"/>
      <c r="X1511" s="70"/>
      <c r="Y1511" s="70"/>
      <c r="AG1511" s="135"/>
      <c r="AH1511" s="70"/>
      <c r="AI1511" s="99"/>
      <c r="AJ1511" s="70"/>
      <c r="AK1511" s="70"/>
      <c r="AL1511" s="70"/>
      <c r="AM1511" s="70"/>
      <c r="AN1511" s="70"/>
      <c r="AO1511" s="70"/>
      <c r="AP1511" s="70"/>
      <c r="AQ1511" s="70"/>
      <c r="AR1511" s="70"/>
      <c r="AS1511" s="70"/>
      <c r="AT1511" s="70"/>
      <c r="AU1511" s="70"/>
      <c r="AV1511" s="70"/>
      <c r="AW1511" s="70"/>
      <c r="AX1511" s="70"/>
      <c r="AY1511" s="70"/>
      <c r="AZ1511" s="70"/>
      <c r="BA1511" s="70"/>
      <c r="BB1511" s="70"/>
      <c r="BC1511" s="70"/>
      <c r="BD1511" s="70"/>
      <c r="BE1511" s="70" t="str">
        <f t="shared" si="916"/>
        <v/>
      </c>
      <c r="BF1511" s="70">
        <v>699</v>
      </c>
      <c r="BG1511" s="70"/>
      <c r="BH1511" s="70"/>
      <c r="BI1511" s="70"/>
      <c r="BJ1511" s="70"/>
      <c r="BK1511" s="70"/>
      <c r="BL1511" s="70"/>
      <c r="BM1511" s="70"/>
      <c r="BN1511" s="70"/>
      <c r="BO1511" s="70"/>
      <c r="BP1511" s="70"/>
      <c r="BQ1511" s="70"/>
      <c r="BR1511" s="70"/>
      <c r="BS1511" s="70"/>
      <c r="BT1511" s="70"/>
      <c r="BU1511" s="70"/>
      <c r="CT1511" s="70"/>
      <c r="CU1511" s="70">
        <f t="shared" si="921"/>
        <v>0</v>
      </c>
      <c r="CV1511" s="70">
        <f t="shared" si="922"/>
        <v>0</v>
      </c>
      <c r="CW1511" s="70"/>
      <c r="CX1511" s="70"/>
      <c r="CY1511" s="70"/>
      <c r="CZ1511" s="70" t="e">
        <f t="shared" si="919"/>
        <v>#VALUE!</v>
      </c>
      <c r="DA1511" s="70" t="e">
        <f t="shared" si="920"/>
        <v>#VALUE!</v>
      </c>
      <c r="DB1511" s="70"/>
      <c r="DC1511" s="70"/>
      <c r="DD1511" s="70"/>
      <c r="DE1511" s="70"/>
      <c r="DF1511" s="70"/>
      <c r="DG1511" s="70"/>
      <c r="DH1511" s="70"/>
      <c r="DI1511" s="70"/>
      <c r="DJ1511" s="70"/>
      <c r="DK1511" s="70"/>
      <c r="DL1511" s="70"/>
      <c r="DM1511" s="70"/>
      <c r="DN1511" s="70"/>
      <c r="DO1511" s="70"/>
      <c r="DP1511" s="70"/>
      <c r="DQ1511" s="70"/>
      <c r="DR1511" s="70"/>
      <c r="DS1511" s="70"/>
      <c r="DT1511" s="70">
        <f t="shared" si="917"/>
        <v>0</v>
      </c>
      <c r="DU1511" s="70">
        <f t="shared" si="918"/>
        <v>0</v>
      </c>
      <c r="DV1511" s="70"/>
      <c r="DW1511" s="70"/>
      <c r="DX1511" s="70"/>
      <c r="DY1511" s="70"/>
      <c r="DZ1511" s="70"/>
      <c r="EA1511" s="70"/>
    </row>
    <row r="1512" spans="18:131" x14ac:dyDescent="0.25">
      <c r="R1512" s="70"/>
      <c r="S1512" s="70"/>
      <c r="T1512" s="99" t="s">
        <v>3158</v>
      </c>
      <c r="U1512" s="146" t="s">
        <v>3159</v>
      </c>
      <c r="V1512" s="70"/>
      <c r="W1512" s="70"/>
      <c r="X1512" s="70"/>
      <c r="Y1512" s="70"/>
      <c r="AG1512" s="135"/>
      <c r="AH1512" s="70"/>
      <c r="AI1512" s="99"/>
      <c r="AJ1512" s="70"/>
      <c r="AK1512" s="70"/>
      <c r="AL1512" s="70"/>
      <c r="AM1512" s="70"/>
      <c r="AN1512" s="70"/>
      <c r="AO1512" s="70"/>
      <c r="AP1512" s="70"/>
      <c r="AQ1512" s="70"/>
      <c r="AR1512" s="70"/>
      <c r="AS1512" s="70"/>
      <c r="AT1512" s="70"/>
      <c r="AU1512" s="70"/>
      <c r="AV1512" s="70"/>
      <c r="AW1512" s="70"/>
      <c r="AX1512" s="70"/>
      <c r="AY1512" s="70"/>
      <c r="AZ1512" s="70"/>
      <c r="BA1512" s="70"/>
      <c r="BB1512" s="70"/>
      <c r="BC1512" s="70"/>
      <c r="BD1512" s="70"/>
      <c r="BE1512" s="70" t="str">
        <f t="shared" si="916"/>
        <v/>
      </c>
      <c r="BF1512" s="70">
        <v>700</v>
      </c>
      <c r="BG1512" s="70"/>
      <c r="BH1512" s="70"/>
      <c r="BI1512" s="70"/>
      <c r="BJ1512" s="70"/>
      <c r="BK1512" s="70"/>
      <c r="BL1512" s="70"/>
      <c r="BM1512" s="70"/>
      <c r="BN1512" s="70"/>
      <c r="BO1512" s="70"/>
      <c r="BP1512" s="70"/>
      <c r="BQ1512" s="70"/>
      <c r="BR1512" s="70"/>
      <c r="BS1512" s="70"/>
      <c r="BT1512" s="70"/>
      <c r="BU1512" s="70"/>
      <c r="CT1512" s="70"/>
      <c r="CU1512" s="70">
        <f t="shared" si="921"/>
        <v>0</v>
      </c>
      <c r="CV1512" s="70">
        <f t="shared" si="922"/>
        <v>0</v>
      </c>
      <c r="CW1512" s="70"/>
      <c r="CX1512" s="70"/>
      <c r="CY1512" s="70"/>
      <c r="CZ1512" s="70" t="e">
        <f t="shared" si="919"/>
        <v>#VALUE!</v>
      </c>
      <c r="DA1512" s="70" t="e">
        <f t="shared" si="920"/>
        <v>#VALUE!</v>
      </c>
      <c r="DB1512" s="70"/>
      <c r="DC1512" s="70"/>
      <c r="DD1512" s="70"/>
      <c r="DE1512" s="70"/>
      <c r="DF1512" s="70"/>
      <c r="DG1512" s="70"/>
      <c r="DH1512" s="70"/>
      <c r="DI1512" s="70"/>
      <c r="DJ1512" s="70"/>
      <c r="DK1512" s="70"/>
      <c r="DL1512" s="70"/>
      <c r="DM1512" s="70"/>
      <c r="DN1512" s="70"/>
      <c r="DO1512" s="70"/>
      <c r="DP1512" s="70"/>
      <c r="DQ1512" s="70"/>
      <c r="DR1512" s="70"/>
      <c r="DS1512" s="70"/>
      <c r="DT1512" s="70">
        <f t="shared" si="917"/>
        <v>0</v>
      </c>
      <c r="DU1512" s="70">
        <f t="shared" si="918"/>
        <v>0</v>
      </c>
      <c r="DV1512" s="70"/>
      <c r="DW1512" s="70"/>
      <c r="DX1512" s="70"/>
      <c r="DY1512" s="70"/>
      <c r="DZ1512" s="70"/>
      <c r="EA1512" s="70"/>
    </row>
    <row r="1513" spans="18:131" x14ac:dyDescent="0.25">
      <c r="R1513" s="70"/>
      <c r="S1513" s="70"/>
      <c r="T1513" s="99" t="s">
        <v>3160</v>
      </c>
      <c r="U1513" s="146" t="s">
        <v>3161</v>
      </c>
      <c r="V1513" s="70"/>
      <c r="W1513" s="70"/>
      <c r="X1513" s="70"/>
      <c r="Y1513" s="70"/>
      <c r="AG1513" s="135"/>
      <c r="AH1513" s="70"/>
      <c r="AI1513" s="99"/>
      <c r="AJ1513" s="70"/>
      <c r="AK1513" s="70"/>
      <c r="AL1513" s="70"/>
      <c r="AM1513" s="70"/>
      <c r="AN1513" s="70"/>
      <c r="AO1513" s="70"/>
      <c r="AP1513" s="70"/>
      <c r="AQ1513" s="70"/>
      <c r="AR1513" s="70"/>
      <c r="AS1513" s="70"/>
      <c r="AT1513" s="70"/>
      <c r="AU1513" s="70"/>
      <c r="AV1513" s="70"/>
      <c r="AW1513" s="70"/>
      <c r="AX1513" s="70"/>
      <c r="AY1513" s="70"/>
      <c r="AZ1513" s="70"/>
      <c r="BA1513" s="70"/>
      <c r="BB1513" s="70"/>
      <c r="BC1513" s="70"/>
      <c r="BD1513" s="70"/>
      <c r="BE1513" s="70" t="str">
        <f t="shared" si="916"/>
        <v/>
      </c>
      <c r="BF1513" s="70">
        <v>701</v>
      </c>
      <c r="BG1513" s="70"/>
      <c r="BH1513" s="70"/>
      <c r="BI1513" s="70"/>
      <c r="BJ1513" s="70"/>
      <c r="BK1513" s="70"/>
      <c r="BL1513" s="70"/>
      <c r="BM1513" s="70"/>
      <c r="BN1513" s="70"/>
      <c r="BO1513" s="70"/>
      <c r="BP1513" s="70"/>
      <c r="BQ1513" s="70"/>
      <c r="BR1513" s="70"/>
      <c r="BS1513" s="70"/>
      <c r="BT1513" s="70"/>
      <c r="BU1513" s="70"/>
      <c r="CT1513" s="70"/>
      <c r="CU1513" s="70">
        <f t="shared" si="921"/>
        <v>0</v>
      </c>
      <c r="CV1513" s="70">
        <f t="shared" si="922"/>
        <v>0</v>
      </c>
      <c r="CW1513" s="70"/>
      <c r="CX1513" s="70"/>
      <c r="CY1513" s="70"/>
      <c r="CZ1513" s="70" t="e">
        <f t="shared" si="919"/>
        <v>#VALUE!</v>
      </c>
      <c r="DA1513" s="70" t="e">
        <f t="shared" si="920"/>
        <v>#VALUE!</v>
      </c>
      <c r="DB1513" s="70"/>
      <c r="DC1513" s="70"/>
      <c r="DD1513" s="70"/>
      <c r="DE1513" s="70"/>
      <c r="DF1513" s="70"/>
      <c r="DG1513" s="70"/>
      <c r="DH1513" s="70"/>
      <c r="DI1513" s="70"/>
      <c r="DJ1513" s="70"/>
      <c r="DK1513" s="70"/>
      <c r="DL1513" s="70"/>
      <c r="DM1513" s="70"/>
      <c r="DN1513" s="70"/>
      <c r="DO1513" s="70"/>
      <c r="DP1513" s="70"/>
      <c r="DQ1513" s="70"/>
      <c r="DR1513" s="70"/>
      <c r="DS1513" s="70"/>
      <c r="DT1513" s="70">
        <f t="shared" si="917"/>
        <v>0</v>
      </c>
      <c r="DU1513" s="70">
        <f t="shared" si="918"/>
        <v>0</v>
      </c>
      <c r="DV1513" s="70"/>
      <c r="DW1513" s="70"/>
      <c r="DX1513" s="70"/>
      <c r="DY1513" s="70"/>
      <c r="DZ1513" s="70"/>
      <c r="EA1513" s="70"/>
    </row>
    <row r="1514" spans="18:131" x14ac:dyDescent="0.25">
      <c r="R1514" s="70"/>
      <c r="S1514" s="70"/>
      <c r="T1514" s="99" t="s">
        <v>3162</v>
      </c>
      <c r="U1514" s="146" t="s">
        <v>3163</v>
      </c>
      <c r="V1514" s="70"/>
      <c r="W1514" s="70"/>
      <c r="X1514" s="70"/>
      <c r="Y1514" s="70"/>
      <c r="AG1514" s="135"/>
      <c r="AH1514" s="70"/>
      <c r="AI1514" s="99"/>
      <c r="AJ1514" s="70"/>
      <c r="AK1514" s="70"/>
      <c r="AL1514" s="70"/>
      <c r="AM1514" s="70"/>
      <c r="AN1514" s="70"/>
      <c r="AO1514" s="70"/>
      <c r="AP1514" s="70"/>
      <c r="AQ1514" s="70"/>
      <c r="AR1514" s="70"/>
      <c r="AS1514" s="70"/>
      <c r="AT1514" s="70"/>
      <c r="AU1514" s="70"/>
      <c r="AV1514" s="70"/>
      <c r="AW1514" s="70"/>
      <c r="AX1514" s="70"/>
      <c r="AY1514" s="70"/>
      <c r="AZ1514" s="70"/>
      <c r="BA1514" s="70"/>
      <c r="BB1514" s="70"/>
      <c r="BC1514" s="70"/>
      <c r="BD1514" s="70"/>
      <c r="BE1514" s="70" t="str">
        <f t="shared" si="916"/>
        <v/>
      </c>
      <c r="BF1514" s="70">
        <v>702</v>
      </c>
      <c r="BG1514" s="70"/>
      <c r="BH1514" s="70"/>
      <c r="BI1514" s="70"/>
      <c r="BJ1514" s="70"/>
      <c r="BK1514" s="70"/>
      <c r="BL1514" s="70"/>
      <c r="BM1514" s="70"/>
      <c r="BN1514" s="70"/>
      <c r="BO1514" s="70"/>
      <c r="BP1514" s="70"/>
      <c r="BQ1514" s="70"/>
      <c r="BR1514" s="70"/>
      <c r="BS1514" s="70"/>
      <c r="BT1514" s="70"/>
      <c r="BU1514" s="70"/>
      <c r="CT1514" s="70"/>
      <c r="CU1514" s="70">
        <f t="shared" si="921"/>
        <v>0</v>
      </c>
      <c r="CV1514" s="70">
        <f t="shared" si="922"/>
        <v>0</v>
      </c>
      <c r="CW1514" s="70"/>
      <c r="CX1514" s="70"/>
      <c r="CY1514" s="70"/>
      <c r="CZ1514" s="70" t="e">
        <f t="shared" si="919"/>
        <v>#VALUE!</v>
      </c>
      <c r="DA1514" s="70" t="e">
        <f t="shared" si="920"/>
        <v>#VALUE!</v>
      </c>
      <c r="DB1514" s="70"/>
      <c r="DC1514" s="70"/>
      <c r="DD1514" s="70"/>
      <c r="DE1514" s="70"/>
      <c r="DF1514" s="70"/>
      <c r="DG1514" s="70"/>
      <c r="DH1514" s="70"/>
      <c r="DI1514" s="70"/>
      <c r="DJ1514" s="70"/>
      <c r="DK1514" s="70"/>
      <c r="DL1514" s="70"/>
      <c r="DM1514" s="70"/>
      <c r="DN1514" s="70"/>
      <c r="DO1514" s="70"/>
      <c r="DP1514" s="70"/>
      <c r="DQ1514" s="70"/>
      <c r="DR1514" s="70"/>
      <c r="DS1514" s="70"/>
      <c r="DT1514" s="70">
        <f t="shared" si="917"/>
        <v>0</v>
      </c>
      <c r="DU1514" s="70">
        <f t="shared" si="918"/>
        <v>0</v>
      </c>
      <c r="DV1514" s="70"/>
      <c r="DW1514" s="70"/>
      <c r="DX1514" s="70"/>
      <c r="DY1514" s="70"/>
      <c r="DZ1514" s="70"/>
      <c r="EA1514" s="70"/>
    </row>
    <row r="1515" spans="18:131" x14ac:dyDescent="0.25">
      <c r="R1515" s="70"/>
      <c r="S1515" s="70"/>
      <c r="T1515" s="99" t="s">
        <v>3164</v>
      </c>
      <c r="U1515" s="146" t="s">
        <v>3165</v>
      </c>
      <c r="V1515" s="70"/>
      <c r="W1515" s="70"/>
      <c r="X1515" s="70"/>
      <c r="Y1515" s="70"/>
      <c r="AG1515" s="135"/>
      <c r="AH1515" s="70"/>
      <c r="AI1515" s="99"/>
      <c r="AJ1515" s="70"/>
      <c r="AK1515" s="70"/>
      <c r="AL1515" s="70"/>
      <c r="AM1515" s="70"/>
      <c r="AN1515" s="70"/>
      <c r="AO1515" s="70"/>
      <c r="AP1515" s="70"/>
      <c r="AQ1515" s="70"/>
      <c r="AR1515" s="70"/>
      <c r="AS1515" s="70"/>
      <c r="AT1515" s="70"/>
      <c r="AU1515" s="70"/>
      <c r="AV1515" s="70"/>
      <c r="AW1515" s="70"/>
      <c r="AX1515" s="70"/>
      <c r="AY1515" s="70"/>
      <c r="AZ1515" s="70"/>
      <c r="BA1515" s="70"/>
      <c r="BB1515" s="70"/>
      <c r="BC1515" s="70"/>
      <c r="BD1515" s="70"/>
      <c r="BE1515" s="70" t="str">
        <f t="shared" si="916"/>
        <v/>
      </c>
      <c r="BF1515" s="70">
        <v>703</v>
      </c>
      <c r="BG1515" s="70"/>
      <c r="BH1515" s="70"/>
      <c r="BI1515" s="70"/>
      <c r="BJ1515" s="70"/>
      <c r="BK1515" s="70"/>
      <c r="BL1515" s="70"/>
      <c r="BM1515" s="70"/>
      <c r="BN1515" s="70"/>
      <c r="BO1515" s="70"/>
      <c r="BP1515" s="70"/>
      <c r="BQ1515" s="70"/>
      <c r="BR1515" s="70"/>
      <c r="BS1515" s="70"/>
      <c r="BT1515" s="70"/>
      <c r="BU1515" s="70"/>
      <c r="CT1515" s="70"/>
      <c r="CU1515" s="70">
        <f t="shared" si="921"/>
        <v>0</v>
      </c>
      <c r="CV1515" s="70">
        <f t="shared" si="922"/>
        <v>0</v>
      </c>
      <c r="CW1515" s="70"/>
      <c r="CX1515" s="70"/>
      <c r="CY1515" s="70"/>
      <c r="CZ1515" s="70" t="e">
        <f t="shared" si="919"/>
        <v>#VALUE!</v>
      </c>
      <c r="DA1515" s="70" t="e">
        <f t="shared" si="920"/>
        <v>#VALUE!</v>
      </c>
      <c r="DB1515" s="70"/>
      <c r="DC1515" s="70"/>
      <c r="DD1515" s="70"/>
      <c r="DE1515" s="70"/>
      <c r="DF1515" s="70"/>
      <c r="DG1515" s="70"/>
      <c r="DH1515" s="70"/>
      <c r="DI1515" s="70"/>
      <c r="DJ1515" s="70"/>
      <c r="DK1515" s="70"/>
      <c r="DL1515" s="70"/>
      <c r="DM1515" s="70"/>
      <c r="DN1515" s="70"/>
      <c r="DO1515" s="70"/>
      <c r="DP1515" s="70"/>
      <c r="DQ1515" s="70"/>
      <c r="DR1515" s="70"/>
      <c r="DS1515" s="70"/>
      <c r="DT1515" s="70">
        <f t="shared" si="917"/>
        <v>0</v>
      </c>
      <c r="DU1515" s="70">
        <f t="shared" si="918"/>
        <v>0</v>
      </c>
      <c r="DV1515" s="70"/>
      <c r="DW1515" s="70"/>
      <c r="DX1515" s="70"/>
      <c r="DY1515" s="70"/>
      <c r="DZ1515" s="70"/>
      <c r="EA1515" s="70"/>
    </row>
    <row r="1516" spans="18:131" x14ac:dyDescent="0.25">
      <c r="R1516" s="70"/>
      <c r="S1516" s="70"/>
      <c r="T1516" s="99" t="s">
        <v>3166</v>
      </c>
      <c r="U1516" s="146" t="s">
        <v>3167</v>
      </c>
      <c r="V1516" s="70"/>
      <c r="W1516" s="70"/>
      <c r="X1516" s="70"/>
      <c r="Y1516" s="70"/>
      <c r="AG1516" s="135"/>
      <c r="AH1516" s="70"/>
      <c r="AI1516" s="99"/>
      <c r="AJ1516" s="70"/>
      <c r="AK1516" s="70"/>
      <c r="AL1516" s="70"/>
      <c r="AM1516" s="70"/>
      <c r="AN1516" s="70"/>
      <c r="AO1516" s="70"/>
      <c r="AP1516" s="70"/>
      <c r="AQ1516" s="70"/>
      <c r="AR1516" s="70"/>
      <c r="AS1516" s="70"/>
      <c r="AT1516" s="70"/>
      <c r="AU1516" s="70"/>
      <c r="AV1516" s="70"/>
      <c r="AW1516" s="70"/>
      <c r="AX1516" s="70"/>
      <c r="AY1516" s="70"/>
      <c r="AZ1516" s="70"/>
      <c r="BA1516" s="70"/>
      <c r="BB1516" s="70"/>
      <c r="BC1516" s="70"/>
      <c r="BD1516" s="70"/>
      <c r="BE1516" s="70" t="str">
        <f t="shared" si="916"/>
        <v/>
      </c>
      <c r="BF1516" s="70">
        <v>704</v>
      </c>
      <c r="BG1516" s="70"/>
      <c r="BH1516" s="70"/>
      <c r="BI1516" s="70"/>
      <c r="BJ1516" s="70"/>
      <c r="BK1516" s="70"/>
      <c r="BL1516" s="70"/>
      <c r="BM1516" s="70"/>
      <c r="BN1516" s="70"/>
      <c r="BO1516" s="70"/>
      <c r="BP1516" s="70"/>
      <c r="BQ1516" s="70"/>
      <c r="BR1516" s="70"/>
      <c r="BS1516" s="70"/>
      <c r="BT1516" s="70"/>
      <c r="BU1516" s="70"/>
      <c r="CT1516" s="70"/>
      <c r="CU1516" s="70">
        <f t="shared" si="921"/>
        <v>0</v>
      </c>
      <c r="CV1516" s="70">
        <f t="shared" si="922"/>
        <v>0</v>
      </c>
      <c r="CW1516" s="70"/>
      <c r="CX1516" s="70"/>
      <c r="CY1516" s="70"/>
      <c r="CZ1516" s="70" t="e">
        <f t="shared" si="919"/>
        <v>#VALUE!</v>
      </c>
      <c r="DA1516" s="70" t="e">
        <f t="shared" si="920"/>
        <v>#VALUE!</v>
      </c>
      <c r="DB1516" s="70"/>
      <c r="DC1516" s="70"/>
      <c r="DD1516" s="70"/>
      <c r="DE1516" s="70"/>
      <c r="DF1516" s="70"/>
      <c r="DG1516" s="70"/>
      <c r="DH1516" s="70"/>
      <c r="DI1516" s="70"/>
      <c r="DJ1516" s="70"/>
      <c r="DK1516" s="70"/>
      <c r="DL1516" s="70"/>
      <c r="DM1516" s="70"/>
      <c r="DN1516" s="70"/>
      <c r="DO1516" s="70"/>
      <c r="DP1516" s="70"/>
      <c r="DQ1516" s="70"/>
      <c r="DR1516" s="70"/>
      <c r="DS1516" s="70"/>
      <c r="DT1516" s="70">
        <f t="shared" si="917"/>
        <v>0</v>
      </c>
      <c r="DU1516" s="70">
        <f t="shared" si="918"/>
        <v>0</v>
      </c>
      <c r="DV1516" s="70"/>
      <c r="DW1516" s="70"/>
      <c r="DX1516" s="70"/>
      <c r="DY1516" s="70"/>
      <c r="DZ1516" s="70"/>
      <c r="EA1516" s="70"/>
    </row>
    <row r="1517" spans="18:131" x14ac:dyDescent="0.25">
      <c r="R1517" s="70"/>
      <c r="S1517" s="70"/>
      <c r="T1517" s="99" t="s">
        <v>3168</v>
      </c>
      <c r="U1517" s="146" t="s">
        <v>3169</v>
      </c>
      <c r="V1517" s="70"/>
      <c r="W1517" s="70"/>
      <c r="X1517" s="70"/>
      <c r="Y1517" s="70"/>
      <c r="AG1517" s="135"/>
      <c r="AH1517" s="70"/>
      <c r="AI1517" s="99"/>
      <c r="AJ1517" s="70"/>
      <c r="AK1517" s="70"/>
      <c r="AL1517" s="70"/>
      <c r="AM1517" s="70"/>
      <c r="AN1517" s="70"/>
      <c r="AO1517" s="70"/>
      <c r="AP1517" s="70"/>
      <c r="AQ1517" s="70"/>
      <c r="AR1517" s="70"/>
      <c r="AS1517" s="70"/>
      <c r="AT1517" s="70"/>
      <c r="AU1517" s="70"/>
      <c r="AV1517" s="70"/>
      <c r="AW1517" s="70"/>
      <c r="AX1517" s="70"/>
      <c r="AY1517" s="70"/>
      <c r="AZ1517" s="70"/>
      <c r="BA1517" s="70"/>
      <c r="BB1517" s="70"/>
      <c r="BC1517" s="70"/>
      <c r="BD1517" s="70"/>
      <c r="BE1517" s="70" t="str">
        <f t="shared" ref="BE1517:BE1580" si="923">IF(ISERR(LEFT(F716,SEARCH("/",F716,1)-1)),"",LEFT(F716,SEARCH("/",F716,1)-1))</f>
        <v/>
      </c>
      <c r="BF1517" s="70">
        <v>705</v>
      </c>
      <c r="BG1517" s="70"/>
      <c r="BH1517" s="70"/>
      <c r="BI1517" s="70"/>
      <c r="BJ1517" s="70"/>
      <c r="BK1517" s="70"/>
      <c r="BL1517" s="70"/>
      <c r="BM1517" s="70"/>
      <c r="BN1517" s="70"/>
      <c r="BO1517" s="70"/>
      <c r="BP1517" s="70"/>
      <c r="BQ1517" s="70"/>
      <c r="BR1517" s="70"/>
      <c r="BS1517" s="70"/>
      <c r="BT1517" s="70"/>
      <c r="BU1517" s="70"/>
      <c r="CT1517" s="70"/>
      <c r="CU1517" s="70">
        <f t="shared" si="921"/>
        <v>0</v>
      </c>
      <c r="CV1517" s="70">
        <f t="shared" si="922"/>
        <v>0</v>
      </c>
      <c r="CW1517" s="70"/>
      <c r="CX1517" s="70"/>
      <c r="CY1517" s="70"/>
      <c r="CZ1517" s="70" t="e">
        <f t="shared" si="919"/>
        <v>#VALUE!</v>
      </c>
      <c r="DA1517" s="70" t="e">
        <f t="shared" si="920"/>
        <v>#VALUE!</v>
      </c>
      <c r="DB1517" s="70"/>
      <c r="DC1517" s="70"/>
      <c r="DD1517" s="70"/>
      <c r="DE1517" s="70"/>
      <c r="DF1517" s="70"/>
      <c r="DG1517" s="70"/>
      <c r="DH1517" s="70"/>
      <c r="DI1517" s="70"/>
      <c r="DJ1517" s="70"/>
      <c r="DK1517" s="70"/>
      <c r="DL1517" s="70"/>
      <c r="DM1517" s="70"/>
      <c r="DN1517" s="70"/>
      <c r="DO1517" s="70"/>
      <c r="DP1517" s="70"/>
      <c r="DQ1517" s="70"/>
      <c r="DR1517" s="70"/>
      <c r="DS1517" s="70"/>
      <c r="DT1517" s="70">
        <f t="shared" si="917"/>
        <v>0</v>
      </c>
      <c r="DU1517" s="70">
        <f t="shared" si="918"/>
        <v>0</v>
      </c>
      <c r="DV1517" s="70"/>
      <c r="DW1517" s="70"/>
      <c r="DX1517" s="70"/>
      <c r="DY1517" s="70"/>
      <c r="DZ1517" s="70"/>
      <c r="EA1517" s="70"/>
    </row>
    <row r="1518" spans="18:131" x14ac:dyDescent="0.25">
      <c r="R1518" s="70"/>
      <c r="S1518" s="70"/>
      <c r="T1518" s="99" t="s">
        <v>3170</v>
      </c>
      <c r="U1518" s="146" t="s">
        <v>3171</v>
      </c>
      <c r="V1518" s="70"/>
      <c r="W1518" s="70"/>
      <c r="X1518" s="70"/>
      <c r="Y1518" s="70"/>
      <c r="AG1518" s="135"/>
      <c r="AH1518" s="70"/>
      <c r="AI1518" s="99"/>
      <c r="AJ1518" s="70"/>
      <c r="AK1518" s="70"/>
      <c r="AL1518" s="70"/>
      <c r="AM1518" s="70"/>
      <c r="AN1518" s="70"/>
      <c r="AO1518" s="70"/>
      <c r="AP1518" s="70"/>
      <c r="AQ1518" s="70"/>
      <c r="AR1518" s="70"/>
      <c r="AS1518" s="70"/>
      <c r="AT1518" s="70"/>
      <c r="AU1518" s="70"/>
      <c r="AV1518" s="70"/>
      <c r="AW1518" s="70"/>
      <c r="AX1518" s="70"/>
      <c r="AY1518" s="70"/>
      <c r="AZ1518" s="70"/>
      <c r="BA1518" s="70"/>
      <c r="BB1518" s="70"/>
      <c r="BC1518" s="70"/>
      <c r="BD1518" s="70"/>
      <c r="BE1518" s="70" t="str">
        <f t="shared" si="923"/>
        <v/>
      </c>
      <c r="BF1518" s="70">
        <v>706</v>
      </c>
      <c r="BG1518" s="70"/>
      <c r="BH1518" s="70"/>
      <c r="BI1518" s="70"/>
      <c r="BJ1518" s="70"/>
      <c r="BK1518" s="70"/>
      <c r="BL1518" s="70"/>
      <c r="BM1518" s="70"/>
      <c r="BN1518" s="70"/>
      <c r="BO1518" s="70"/>
      <c r="BP1518" s="70"/>
      <c r="BQ1518" s="70"/>
      <c r="BR1518" s="70"/>
      <c r="BS1518" s="70"/>
      <c r="BT1518" s="70"/>
      <c r="BU1518" s="70"/>
      <c r="CT1518" s="70"/>
      <c r="CU1518" s="70">
        <f t="shared" si="921"/>
        <v>0</v>
      </c>
      <c r="CV1518" s="70">
        <f t="shared" si="922"/>
        <v>0</v>
      </c>
      <c r="CW1518" s="70"/>
      <c r="CX1518" s="70"/>
      <c r="CY1518" s="70"/>
      <c r="CZ1518" s="70" t="e">
        <f t="shared" si="919"/>
        <v>#VALUE!</v>
      </c>
      <c r="DA1518" s="70" t="e">
        <f t="shared" si="920"/>
        <v>#VALUE!</v>
      </c>
      <c r="DB1518" s="70"/>
      <c r="DC1518" s="70"/>
      <c r="DD1518" s="70"/>
      <c r="DE1518" s="70"/>
      <c r="DF1518" s="70"/>
      <c r="DG1518" s="70"/>
      <c r="DH1518" s="70"/>
      <c r="DI1518" s="70"/>
      <c r="DJ1518" s="70"/>
      <c r="DK1518" s="70"/>
      <c r="DL1518" s="70"/>
      <c r="DM1518" s="70"/>
      <c r="DN1518" s="70"/>
      <c r="DO1518" s="70"/>
      <c r="DP1518" s="70"/>
      <c r="DQ1518" s="70"/>
      <c r="DR1518" s="70"/>
      <c r="DS1518" s="70"/>
      <c r="DT1518" s="70">
        <f t="shared" ref="DT1518:DT1581" si="924">IF(LEFT(N717,13)="oui percement",E717&amp;F717,)</f>
        <v>0</v>
      </c>
      <c r="DU1518" s="70">
        <f t="shared" ref="DU1518:DU1581" si="925">IF(RIGHT(N717,5)="appui",E717&amp;F717,)</f>
        <v>0</v>
      </c>
      <c r="DV1518" s="70"/>
      <c r="DW1518" s="70"/>
      <c r="DX1518" s="70"/>
      <c r="DY1518" s="70"/>
      <c r="DZ1518" s="70"/>
      <c r="EA1518" s="70"/>
    </row>
    <row r="1519" spans="18:131" x14ac:dyDescent="0.25">
      <c r="R1519" s="70"/>
      <c r="S1519" s="70"/>
      <c r="T1519" s="99" t="s">
        <v>3172</v>
      </c>
      <c r="U1519" s="146" t="s">
        <v>3173</v>
      </c>
      <c r="V1519" s="70"/>
      <c r="W1519" s="70"/>
      <c r="X1519" s="70"/>
      <c r="Y1519" s="70"/>
      <c r="AG1519" s="135"/>
      <c r="AH1519" s="70"/>
      <c r="AI1519" s="99"/>
      <c r="AJ1519" s="70"/>
      <c r="AK1519" s="70"/>
      <c r="AL1519" s="70"/>
      <c r="AM1519" s="70"/>
      <c r="AN1519" s="70"/>
      <c r="AO1519" s="70"/>
      <c r="AP1519" s="70"/>
      <c r="AQ1519" s="70"/>
      <c r="AR1519" s="70"/>
      <c r="AS1519" s="70"/>
      <c r="AT1519" s="70"/>
      <c r="AU1519" s="70"/>
      <c r="AV1519" s="70"/>
      <c r="AW1519" s="70"/>
      <c r="AX1519" s="70"/>
      <c r="AY1519" s="70"/>
      <c r="AZ1519" s="70"/>
      <c r="BA1519" s="70"/>
      <c r="BB1519" s="70"/>
      <c r="BC1519" s="70"/>
      <c r="BD1519" s="70"/>
      <c r="BE1519" s="70" t="str">
        <f t="shared" si="923"/>
        <v/>
      </c>
      <c r="BF1519" s="70">
        <v>707</v>
      </c>
      <c r="BG1519" s="70"/>
      <c r="BH1519" s="70"/>
      <c r="BI1519" s="70"/>
      <c r="BJ1519" s="70"/>
      <c r="BK1519" s="70"/>
      <c r="BL1519" s="70"/>
      <c r="BM1519" s="70"/>
      <c r="BN1519" s="70"/>
      <c r="BO1519" s="70"/>
      <c r="BP1519" s="70"/>
      <c r="BQ1519" s="70"/>
      <c r="BR1519" s="70"/>
      <c r="BS1519" s="70"/>
      <c r="BT1519" s="70"/>
      <c r="BU1519" s="70"/>
      <c r="CT1519" s="70"/>
      <c r="CU1519" s="70">
        <f t="shared" si="921"/>
        <v>0</v>
      </c>
      <c r="CV1519" s="70">
        <f t="shared" si="922"/>
        <v>0</v>
      </c>
      <c r="CW1519" s="70"/>
      <c r="CX1519" s="70"/>
      <c r="CY1519" s="70"/>
      <c r="CZ1519" s="70" t="e">
        <f t="shared" si="919"/>
        <v>#VALUE!</v>
      </c>
      <c r="DA1519" s="70" t="e">
        <f t="shared" si="920"/>
        <v>#VALUE!</v>
      </c>
      <c r="DB1519" s="70"/>
      <c r="DC1519" s="70"/>
      <c r="DD1519" s="70"/>
      <c r="DE1519" s="70"/>
      <c r="DF1519" s="70"/>
      <c r="DG1519" s="70"/>
      <c r="DH1519" s="70"/>
      <c r="DI1519" s="70"/>
      <c r="DJ1519" s="70"/>
      <c r="DK1519" s="70"/>
      <c r="DL1519" s="70"/>
      <c r="DM1519" s="70"/>
      <c r="DN1519" s="70"/>
      <c r="DO1519" s="70"/>
      <c r="DP1519" s="70"/>
      <c r="DQ1519" s="70"/>
      <c r="DR1519" s="70"/>
      <c r="DS1519" s="70"/>
      <c r="DT1519" s="70">
        <f t="shared" si="924"/>
        <v>0</v>
      </c>
      <c r="DU1519" s="70">
        <f t="shared" si="925"/>
        <v>0</v>
      </c>
      <c r="DV1519" s="70"/>
      <c r="DW1519" s="70"/>
      <c r="DX1519" s="70"/>
      <c r="DY1519" s="70"/>
      <c r="DZ1519" s="70"/>
      <c r="EA1519" s="70"/>
    </row>
    <row r="1520" spans="18:131" x14ac:dyDescent="0.25">
      <c r="R1520" s="70"/>
      <c r="S1520" s="70"/>
      <c r="T1520" s="99" t="s">
        <v>3174</v>
      </c>
      <c r="U1520" s="146" t="s">
        <v>3175</v>
      </c>
      <c r="V1520" s="70"/>
      <c r="W1520" s="70"/>
      <c r="X1520" s="70"/>
      <c r="Y1520" s="70"/>
      <c r="AG1520" s="135"/>
      <c r="AH1520" s="70"/>
      <c r="AI1520" s="99"/>
      <c r="AJ1520" s="70"/>
      <c r="AK1520" s="70"/>
      <c r="AL1520" s="70"/>
      <c r="AM1520" s="70"/>
      <c r="AN1520" s="70"/>
      <c r="AO1520" s="70"/>
      <c r="AP1520" s="70"/>
      <c r="AQ1520" s="70"/>
      <c r="AR1520" s="70"/>
      <c r="AS1520" s="70"/>
      <c r="AT1520" s="70"/>
      <c r="AU1520" s="70"/>
      <c r="AV1520" s="70"/>
      <c r="AW1520" s="70"/>
      <c r="AX1520" s="70"/>
      <c r="AY1520" s="70"/>
      <c r="AZ1520" s="70"/>
      <c r="BA1520" s="70"/>
      <c r="BB1520" s="70"/>
      <c r="BC1520" s="70"/>
      <c r="BD1520" s="70"/>
      <c r="BE1520" s="70" t="str">
        <f t="shared" si="923"/>
        <v/>
      </c>
      <c r="BF1520" s="70">
        <v>708</v>
      </c>
      <c r="BG1520" s="70"/>
      <c r="BH1520" s="70"/>
      <c r="BI1520" s="70"/>
      <c r="BJ1520" s="70"/>
      <c r="BK1520" s="70"/>
      <c r="BL1520" s="70"/>
      <c r="BM1520" s="70"/>
      <c r="BN1520" s="70"/>
      <c r="BO1520" s="70"/>
      <c r="BP1520" s="70"/>
      <c r="BQ1520" s="70"/>
      <c r="BR1520" s="70"/>
      <c r="BS1520" s="70"/>
      <c r="BT1520" s="70"/>
      <c r="BU1520" s="70"/>
      <c r="CT1520" s="70"/>
      <c r="CU1520" s="70">
        <f t="shared" si="921"/>
        <v>0</v>
      </c>
      <c r="CV1520" s="70">
        <f t="shared" si="922"/>
        <v>0</v>
      </c>
      <c r="CW1520" s="70"/>
      <c r="CX1520" s="70"/>
      <c r="CY1520" s="70"/>
      <c r="CZ1520" s="70" t="e">
        <f t="shared" si="919"/>
        <v>#VALUE!</v>
      </c>
      <c r="DA1520" s="70" t="e">
        <f t="shared" si="920"/>
        <v>#VALUE!</v>
      </c>
      <c r="DB1520" s="70"/>
      <c r="DC1520" s="70"/>
      <c r="DD1520" s="70"/>
      <c r="DE1520" s="70"/>
      <c r="DF1520" s="70"/>
      <c r="DG1520" s="70"/>
      <c r="DH1520" s="70"/>
      <c r="DI1520" s="70"/>
      <c r="DJ1520" s="70"/>
      <c r="DK1520" s="70"/>
      <c r="DL1520" s="70"/>
      <c r="DM1520" s="70"/>
      <c r="DN1520" s="70"/>
      <c r="DO1520" s="70"/>
      <c r="DP1520" s="70"/>
      <c r="DQ1520" s="70"/>
      <c r="DR1520" s="70"/>
      <c r="DS1520" s="70"/>
      <c r="DT1520" s="70">
        <f t="shared" si="924"/>
        <v>0</v>
      </c>
      <c r="DU1520" s="70">
        <f t="shared" si="925"/>
        <v>0</v>
      </c>
      <c r="DV1520" s="70"/>
      <c r="DW1520" s="70"/>
      <c r="DX1520" s="70"/>
      <c r="DY1520" s="70"/>
      <c r="DZ1520" s="70"/>
      <c r="EA1520" s="70"/>
    </row>
    <row r="1521" spans="18:131" x14ac:dyDescent="0.25">
      <c r="R1521" s="70"/>
      <c r="S1521" s="70"/>
      <c r="T1521" s="99" t="s">
        <v>3176</v>
      </c>
      <c r="U1521" s="146" t="s">
        <v>3177</v>
      </c>
      <c r="V1521" s="70"/>
      <c r="W1521" s="70"/>
      <c r="X1521" s="70"/>
      <c r="Y1521" s="70"/>
      <c r="AG1521" s="135"/>
      <c r="AH1521" s="70"/>
      <c r="AI1521" s="99"/>
      <c r="AJ1521" s="70"/>
      <c r="AK1521" s="70"/>
      <c r="AL1521" s="70"/>
      <c r="AM1521" s="70"/>
      <c r="AN1521" s="70"/>
      <c r="AO1521" s="70"/>
      <c r="AP1521" s="70"/>
      <c r="AQ1521" s="70"/>
      <c r="AR1521" s="70"/>
      <c r="AS1521" s="70"/>
      <c r="AT1521" s="70"/>
      <c r="AU1521" s="70"/>
      <c r="AV1521" s="70"/>
      <c r="AW1521" s="70"/>
      <c r="AX1521" s="70"/>
      <c r="AY1521" s="70"/>
      <c r="AZ1521" s="70"/>
      <c r="BA1521" s="70"/>
      <c r="BB1521" s="70"/>
      <c r="BC1521" s="70"/>
      <c r="BD1521" s="70"/>
      <c r="BE1521" s="70" t="str">
        <f t="shared" si="923"/>
        <v/>
      </c>
      <c r="BF1521" s="70">
        <v>709</v>
      </c>
      <c r="BG1521" s="70"/>
      <c r="BH1521" s="70"/>
      <c r="BI1521" s="70"/>
      <c r="BJ1521" s="70"/>
      <c r="BK1521" s="70"/>
      <c r="BL1521" s="70"/>
      <c r="BM1521" s="70"/>
      <c r="BN1521" s="70"/>
      <c r="BO1521" s="70"/>
      <c r="BP1521" s="70"/>
      <c r="BQ1521" s="70"/>
      <c r="BR1521" s="70"/>
      <c r="BS1521" s="70"/>
      <c r="BT1521" s="70"/>
      <c r="BU1521" s="70"/>
      <c r="CT1521" s="70"/>
      <c r="CU1521" s="70">
        <f t="shared" si="921"/>
        <v>0</v>
      </c>
      <c r="CV1521" s="70">
        <f t="shared" si="922"/>
        <v>0</v>
      </c>
      <c r="CW1521" s="70"/>
      <c r="CX1521" s="70"/>
      <c r="CY1521" s="70"/>
      <c r="CZ1521" s="70" t="e">
        <f t="shared" si="919"/>
        <v>#VALUE!</v>
      </c>
      <c r="DA1521" s="70" t="e">
        <f t="shared" si="920"/>
        <v>#VALUE!</v>
      </c>
      <c r="DB1521" s="70"/>
      <c r="DC1521" s="70"/>
      <c r="DD1521" s="70"/>
      <c r="DE1521" s="70"/>
      <c r="DF1521" s="70"/>
      <c r="DG1521" s="70"/>
      <c r="DH1521" s="70"/>
      <c r="DI1521" s="70"/>
      <c r="DJ1521" s="70"/>
      <c r="DK1521" s="70"/>
      <c r="DL1521" s="70"/>
      <c r="DM1521" s="70"/>
      <c r="DN1521" s="70"/>
      <c r="DO1521" s="70"/>
      <c r="DP1521" s="70"/>
      <c r="DQ1521" s="70"/>
      <c r="DR1521" s="70"/>
      <c r="DS1521" s="70"/>
      <c r="DT1521" s="70">
        <f t="shared" si="924"/>
        <v>0</v>
      </c>
      <c r="DU1521" s="70">
        <f t="shared" si="925"/>
        <v>0</v>
      </c>
      <c r="DV1521" s="70"/>
      <c r="DW1521" s="70"/>
      <c r="DX1521" s="70"/>
      <c r="DY1521" s="70"/>
      <c r="DZ1521" s="70"/>
      <c r="EA1521" s="70"/>
    </row>
    <row r="1522" spans="18:131" x14ac:dyDescent="0.25">
      <c r="R1522" s="70"/>
      <c r="S1522" s="70"/>
      <c r="T1522" s="99" t="s">
        <v>3178</v>
      </c>
      <c r="U1522" s="146" t="s">
        <v>3179</v>
      </c>
      <c r="V1522" s="70"/>
      <c r="W1522" s="70"/>
      <c r="X1522" s="70"/>
      <c r="Y1522" s="70"/>
      <c r="AG1522" s="135"/>
      <c r="AH1522" s="70"/>
      <c r="AI1522" s="99"/>
      <c r="AJ1522" s="70"/>
      <c r="AK1522" s="70"/>
      <c r="AL1522" s="70"/>
      <c r="AM1522" s="70"/>
      <c r="AN1522" s="70"/>
      <c r="AO1522" s="70"/>
      <c r="AP1522" s="70"/>
      <c r="AQ1522" s="70"/>
      <c r="AR1522" s="70"/>
      <c r="AS1522" s="70"/>
      <c r="AT1522" s="70"/>
      <c r="AU1522" s="70"/>
      <c r="AV1522" s="70"/>
      <c r="AW1522" s="70"/>
      <c r="AX1522" s="70"/>
      <c r="AY1522" s="70"/>
      <c r="AZ1522" s="70"/>
      <c r="BA1522" s="70"/>
      <c r="BB1522" s="70"/>
      <c r="BC1522" s="70"/>
      <c r="BD1522" s="70"/>
      <c r="BE1522" s="70" t="str">
        <f t="shared" si="923"/>
        <v/>
      </c>
      <c r="BF1522" s="70">
        <v>710</v>
      </c>
      <c r="BG1522" s="70"/>
      <c r="BH1522" s="70"/>
      <c r="BI1522" s="70"/>
      <c r="BJ1522" s="70"/>
      <c r="BK1522" s="70"/>
      <c r="BL1522" s="70"/>
      <c r="BM1522" s="70"/>
      <c r="BN1522" s="70"/>
      <c r="BO1522" s="70"/>
      <c r="BP1522" s="70"/>
      <c r="BQ1522" s="70"/>
      <c r="BR1522" s="70"/>
      <c r="BS1522" s="70"/>
      <c r="BT1522" s="70"/>
      <c r="BU1522" s="70"/>
      <c r="CT1522" s="70"/>
      <c r="CU1522" s="70">
        <f t="shared" si="921"/>
        <v>0</v>
      </c>
      <c r="CV1522" s="70">
        <f t="shared" si="922"/>
        <v>0</v>
      </c>
      <c r="CW1522" s="70"/>
      <c r="CX1522" s="70"/>
      <c r="CY1522" s="70"/>
      <c r="CZ1522" s="70" t="e">
        <f t="shared" si="919"/>
        <v>#VALUE!</v>
      </c>
      <c r="DA1522" s="70" t="e">
        <f t="shared" si="920"/>
        <v>#VALUE!</v>
      </c>
      <c r="DB1522" s="70"/>
      <c r="DC1522" s="70"/>
      <c r="DD1522" s="70"/>
      <c r="DE1522" s="70"/>
      <c r="DF1522" s="70"/>
      <c r="DG1522" s="70"/>
      <c r="DH1522" s="70"/>
      <c r="DI1522" s="70"/>
      <c r="DJ1522" s="70"/>
      <c r="DK1522" s="70"/>
      <c r="DL1522" s="70"/>
      <c r="DM1522" s="70"/>
      <c r="DN1522" s="70"/>
      <c r="DO1522" s="70"/>
      <c r="DP1522" s="70"/>
      <c r="DQ1522" s="70"/>
      <c r="DR1522" s="70"/>
      <c r="DS1522" s="70"/>
      <c r="DT1522" s="70">
        <f t="shared" si="924"/>
        <v>0</v>
      </c>
      <c r="DU1522" s="70">
        <f t="shared" si="925"/>
        <v>0</v>
      </c>
      <c r="DV1522" s="70"/>
      <c r="DW1522" s="70"/>
      <c r="DX1522" s="70"/>
      <c r="DY1522" s="70"/>
      <c r="DZ1522" s="70"/>
      <c r="EA1522" s="70"/>
    </row>
    <row r="1523" spans="18:131" x14ac:dyDescent="0.25">
      <c r="R1523" s="70"/>
      <c r="S1523" s="70"/>
      <c r="T1523" s="99" t="s">
        <v>3180</v>
      </c>
      <c r="U1523" s="146" t="s">
        <v>3181</v>
      </c>
      <c r="V1523" s="70"/>
      <c r="W1523" s="70"/>
      <c r="X1523" s="70"/>
      <c r="Y1523" s="70"/>
      <c r="AG1523" s="135"/>
      <c r="AH1523" s="70"/>
      <c r="AI1523" s="99"/>
      <c r="AJ1523" s="70"/>
      <c r="AK1523" s="70"/>
      <c r="AL1523" s="70"/>
      <c r="AM1523" s="70"/>
      <c r="AN1523" s="70"/>
      <c r="AO1523" s="70"/>
      <c r="AP1523" s="70"/>
      <c r="AQ1523" s="70"/>
      <c r="AR1523" s="70"/>
      <c r="AS1523" s="70"/>
      <c r="AT1523" s="70"/>
      <c r="AU1523" s="70"/>
      <c r="AV1523" s="70"/>
      <c r="AW1523" s="70"/>
      <c r="AX1523" s="70"/>
      <c r="AY1523" s="70"/>
      <c r="AZ1523" s="70"/>
      <c r="BA1523" s="70"/>
      <c r="BB1523" s="70"/>
      <c r="BC1523" s="70"/>
      <c r="BD1523" s="70"/>
      <c r="BE1523" s="70" t="str">
        <f t="shared" si="923"/>
        <v/>
      </c>
      <c r="BF1523" s="70">
        <v>711</v>
      </c>
      <c r="BG1523" s="70"/>
      <c r="BH1523" s="70"/>
      <c r="BI1523" s="70"/>
      <c r="BJ1523" s="70"/>
      <c r="BK1523" s="70"/>
      <c r="BL1523" s="70"/>
      <c r="BM1523" s="70"/>
      <c r="BN1523" s="70"/>
      <c r="BO1523" s="70"/>
      <c r="BP1523" s="70"/>
      <c r="BQ1523" s="70"/>
      <c r="BR1523" s="70"/>
      <c r="BS1523" s="70"/>
      <c r="BT1523" s="70"/>
      <c r="BU1523" s="70"/>
      <c r="CT1523" s="70"/>
      <c r="CU1523" s="70">
        <f t="shared" si="921"/>
        <v>0</v>
      </c>
      <c r="CV1523" s="70">
        <f t="shared" si="922"/>
        <v>0</v>
      </c>
      <c r="CW1523" s="70"/>
      <c r="CX1523" s="70"/>
      <c r="CY1523" s="70"/>
      <c r="CZ1523" s="70" t="e">
        <f t="shared" si="919"/>
        <v>#VALUE!</v>
      </c>
      <c r="DA1523" s="70" t="e">
        <f t="shared" si="920"/>
        <v>#VALUE!</v>
      </c>
      <c r="DB1523" s="70"/>
      <c r="DC1523" s="70"/>
      <c r="DD1523" s="70"/>
      <c r="DE1523" s="70"/>
      <c r="DF1523" s="70"/>
      <c r="DG1523" s="70"/>
      <c r="DH1523" s="70"/>
      <c r="DI1523" s="70"/>
      <c r="DJ1523" s="70"/>
      <c r="DK1523" s="70"/>
      <c r="DL1523" s="70"/>
      <c r="DM1523" s="70"/>
      <c r="DN1523" s="70"/>
      <c r="DO1523" s="70"/>
      <c r="DP1523" s="70"/>
      <c r="DQ1523" s="70"/>
      <c r="DR1523" s="70"/>
      <c r="DS1523" s="70"/>
      <c r="DT1523" s="70">
        <f t="shared" si="924"/>
        <v>0</v>
      </c>
      <c r="DU1523" s="70">
        <f t="shared" si="925"/>
        <v>0</v>
      </c>
      <c r="DV1523" s="70"/>
      <c r="DW1523" s="70"/>
      <c r="DX1523" s="70"/>
      <c r="DY1523" s="70"/>
      <c r="DZ1523" s="70"/>
      <c r="EA1523" s="70"/>
    </row>
    <row r="1524" spans="18:131" x14ac:dyDescent="0.25">
      <c r="R1524" s="70"/>
      <c r="S1524" s="70"/>
      <c r="T1524" s="99" t="s">
        <v>3182</v>
      </c>
      <c r="U1524" s="146" t="s">
        <v>3183</v>
      </c>
      <c r="V1524" s="70"/>
      <c r="W1524" s="70"/>
      <c r="X1524" s="70"/>
      <c r="Y1524" s="70"/>
      <c r="AG1524" s="135"/>
      <c r="AH1524" s="70"/>
      <c r="AI1524" s="99"/>
      <c r="AJ1524" s="70"/>
      <c r="AK1524" s="70"/>
      <c r="AL1524" s="70"/>
      <c r="AM1524" s="70"/>
      <c r="AN1524" s="70"/>
      <c r="AO1524" s="70"/>
      <c r="AP1524" s="70"/>
      <c r="AQ1524" s="70"/>
      <c r="AR1524" s="70"/>
      <c r="AS1524" s="70"/>
      <c r="AT1524" s="70"/>
      <c r="AU1524" s="70"/>
      <c r="AV1524" s="70"/>
      <c r="AW1524" s="70"/>
      <c r="AX1524" s="70"/>
      <c r="AY1524" s="70"/>
      <c r="AZ1524" s="70"/>
      <c r="BA1524" s="70"/>
      <c r="BB1524" s="70"/>
      <c r="BC1524" s="70"/>
      <c r="BD1524" s="70"/>
      <c r="BE1524" s="70" t="str">
        <f t="shared" si="923"/>
        <v/>
      </c>
      <c r="BF1524" s="70">
        <v>712</v>
      </c>
      <c r="BG1524" s="70"/>
      <c r="BH1524" s="70"/>
      <c r="BI1524" s="70"/>
      <c r="BJ1524" s="70"/>
      <c r="BK1524" s="70"/>
      <c r="BL1524" s="70"/>
      <c r="BM1524" s="70"/>
      <c r="BN1524" s="70"/>
      <c r="BO1524" s="70"/>
      <c r="BP1524" s="70"/>
      <c r="BQ1524" s="70"/>
      <c r="BR1524" s="70"/>
      <c r="BS1524" s="70"/>
      <c r="BT1524" s="70"/>
      <c r="BU1524" s="70"/>
      <c r="CT1524" s="70"/>
      <c r="CU1524" s="70">
        <f t="shared" si="921"/>
        <v>0</v>
      </c>
      <c r="CV1524" s="70">
        <f t="shared" si="922"/>
        <v>0</v>
      </c>
      <c r="CW1524" s="70"/>
      <c r="CX1524" s="70"/>
      <c r="CY1524" s="70"/>
      <c r="CZ1524" s="70" t="e">
        <f t="shared" si="919"/>
        <v>#VALUE!</v>
      </c>
      <c r="DA1524" s="70" t="e">
        <f t="shared" si="920"/>
        <v>#VALUE!</v>
      </c>
      <c r="DB1524" s="70"/>
      <c r="DC1524" s="70"/>
      <c r="DD1524" s="70"/>
      <c r="DE1524" s="70"/>
      <c r="DF1524" s="70"/>
      <c r="DG1524" s="70"/>
      <c r="DH1524" s="70"/>
      <c r="DI1524" s="70"/>
      <c r="DJ1524" s="70"/>
      <c r="DK1524" s="70"/>
      <c r="DL1524" s="70"/>
      <c r="DM1524" s="70"/>
      <c r="DN1524" s="70"/>
      <c r="DO1524" s="70"/>
      <c r="DP1524" s="70"/>
      <c r="DQ1524" s="70"/>
      <c r="DR1524" s="70"/>
      <c r="DS1524" s="70"/>
      <c r="DT1524" s="70">
        <f t="shared" si="924"/>
        <v>0</v>
      </c>
      <c r="DU1524" s="70">
        <f t="shared" si="925"/>
        <v>0</v>
      </c>
      <c r="DV1524" s="70"/>
      <c r="DW1524" s="70"/>
      <c r="DX1524" s="70"/>
      <c r="DY1524" s="70"/>
      <c r="DZ1524" s="70"/>
      <c r="EA1524" s="70"/>
    </row>
    <row r="1525" spans="18:131" x14ac:dyDescent="0.25">
      <c r="R1525" s="70"/>
      <c r="S1525" s="70"/>
      <c r="T1525" s="99" t="s">
        <v>3184</v>
      </c>
      <c r="U1525" s="146" t="s">
        <v>3185</v>
      </c>
      <c r="V1525" s="70"/>
      <c r="W1525" s="70"/>
      <c r="X1525" s="70"/>
      <c r="Y1525" s="70"/>
      <c r="AG1525" s="135"/>
      <c r="AH1525" s="70"/>
      <c r="AI1525" s="99"/>
      <c r="AJ1525" s="70"/>
      <c r="AK1525" s="70"/>
      <c r="AL1525" s="70"/>
      <c r="AM1525" s="70"/>
      <c r="AN1525" s="70"/>
      <c r="AO1525" s="70"/>
      <c r="AP1525" s="70"/>
      <c r="AQ1525" s="70"/>
      <c r="AR1525" s="70"/>
      <c r="AS1525" s="70"/>
      <c r="AT1525" s="70"/>
      <c r="AU1525" s="70"/>
      <c r="AV1525" s="70"/>
      <c r="AW1525" s="70"/>
      <c r="AX1525" s="70"/>
      <c r="AY1525" s="70"/>
      <c r="AZ1525" s="70"/>
      <c r="BA1525" s="70"/>
      <c r="BB1525" s="70"/>
      <c r="BC1525" s="70"/>
      <c r="BD1525" s="70"/>
      <c r="BE1525" s="70" t="str">
        <f t="shared" si="923"/>
        <v/>
      </c>
      <c r="BF1525" s="70">
        <v>713</v>
      </c>
      <c r="BG1525" s="70"/>
      <c r="BH1525" s="70"/>
      <c r="BI1525" s="70"/>
      <c r="BJ1525" s="70"/>
      <c r="BK1525" s="70"/>
      <c r="BL1525" s="70"/>
      <c r="BM1525" s="70"/>
      <c r="BN1525" s="70"/>
      <c r="BO1525" s="70"/>
      <c r="BP1525" s="70"/>
      <c r="BQ1525" s="70"/>
      <c r="BR1525" s="70"/>
      <c r="BS1525" s="70"/>
      <c r="BT1525" s="70"/>
      <c r="BU1525" s="70"/>
      <c r="CT1525" s="70"/>
      <c r="CU1525" s="70">
        <f t="shared" si="921"/>
        <v>0</v>
      </c>
      <c r="CV1525" s="70">
        <f t="shared" si="922"/>
        <v>0</v>
      </c>
      <c r="CW1525" s="70"/>
      <c r="CX1525" s="70"/>
      <c r="CY1525" s="70"/>
      <c r="CZ1525" s="70" t="e">
        <f t="shared" si="919"/>
        <v>#VALUE!</v>
      </c>
      <c r="DA1525" s="70" t="e">
        <f t="shared" si="920"/>
        <v>#VALUE!</v>
      </c>
      <c r="DB1525" s="70"/>
      <c r="DC1525" s="70"/>
      <c r="DD1525" s="70"/>
      <c r="DE1525" s="70"/>
      <c r="DF1525" s="70"/>
      <c r="DG1525" s="70"/>
      <c r="DH1525" s="70"/>
      <c r="DI1525" s="70"/>
      <c r="DJ1525" s="70"/>
      <c r="DK1525" s="70"/>
      <c r="DL1525" s="70"/>
      <c r="DM1525" s="70"/>
      <c r="DN1525" s="70"/>
      <c r="DO1525" s="70"/>
      <c r="DP1525" s="70"/>
      <c r="DQ1525" s="70"/>
      <c r="DR1525" s="70"/>
      <c r="DS1525" s="70"/>
      <c r="DT1525" s="70">
        <f t="shared" si="924"/>
        <v>0</v>
      </c>
      <c r="DU1525" s="70">
        <f t="shared" si="925"/>
        <v>0</v>
      </c>
      <c r="DV1525" s="70"/>
      <c r="DW1525" s="70"/>
      <c r="DX1525" s="70"/>
      <c r="DY1525" s="70"/>
      <c r="DZ1525" s="70"/>
      <c r="EA1525" s="70"/>
    </row>
    <row r="1526" spans="18:131" x14ac:dyDescent="0.25">
      <c r="R1526" s="70"/>
      <c r="S1526" s="70"/>
      <c r="T1526" s="99" t="s">
        <v>3186</v>
      </c>
      <c r="U1526" s="146" t="s">
        <v>3187</v>
      </c>
      <c r="V1526" s="70"/>
      <c r="W1526" s="70"/>
      <c r="X1526" s="70"/>
      <c r="Y1526" s="70"/>
      <c r="AG1526" s="135"/>
      <c r="AH1526" s="70"/>
      <c r="AI1526" s="99"/>
      <c r="AJ1526" s="70"/>
      <c r="AK1526" s="70"/>
      <c r="AL1526" s="70"/>
      <c r="AM1526" s="70"/>
      <c r="AN1526" s="70"/>
      <c r="AO1526" s="70"/>
      <c r="AP1526" s="70"/>
      <c r="AQ1526" s="70"/>
      <c r="AR1526" s="70"/>
      <c r="AS1526" s="70"/>
      <c r="AT1526" s="70"/>
      <c r="AU1526" s="70"/>
      <c r="AV1526" s="70"/>
      <c r="AW1526" s="70"/>
      <c r="AX1526" s="70"/>
      <c r="AY1526" s="70"/>
      <c r="AZ1526" s="70"/>
      <c r="BA1526" s="70"/>
      <c r="BB1526" s="70"/>
      <c r="BC1526" s="70"/>
      <c r="BD1526" s="70"/>
      <c r="BE1526" s="70" t="str">
        <f t="shared" si="923"/>
        <v/>
      </c>
      <c r="BF1526" s="70">
        <v>714</v>
      </c>
      <c r="BG1526" s="70"/>
      <c r="BH1526" s="70"/>
      <c r="BI1526" s="70"/>
      <c r="BJ1526" s="70"/>
      <c r="BK1526" s="70"/>
      <c r="BL1526" s="70"/>
      <c r="BM1526" s="70"/>
      <c r="BN1526" s="70"/>
      <c r="BO1526" s="70"/>
      <c r="BP1526" s="70"/>
      <c r="BQ1526" s="70"/>
      <c r="BR1526" s="70"/>
      <c r="BS1526" s="70"/>
      <c r="BT1526" s="70"/>
      <c r="BU1526" s="70"/>
      <c r="CT1526" s="70"/>
      <c r="CU1526" s="70">
        <f t="shared" si="921"/>
        <v>0</v>
      </c>
      <c r="CV1526" s="70">
        <f t="shared" si="922"/>
        <v>0</v>
      </c>
      <c r="CW1526" s="70"/>
      <c r="CX1526" s="70"/>
      <c r="CY1526" s="70"/>
      <c r="CZ1526" s="70" t="e">
        <f t="shared" si="919"/>
        <v>#VALUE!</v>
      </c>
      <c r="DA1526" s="70" t="e">
        <f t="shared" si="920"/>
        <v>#VALUE!</v>
      </c>
      <c r="DB1526" s="70"/>
      <c r="DC1526" s="70"/>
      <c r="DD1526" s="70"/>
      <c r="DE1526" s="70"/>
      <c r="DF1526" s="70"/>
      <c r="DG1526" s="70"/>
      <c r="DH1526" s="70"/>
      <c r="DI1526" s="70"/>
      <c r="DJ1526" s="70"/>
      <c r="DK1526" s="70"/>
      <c r="DL1526" s="70"/>
      <c r="DM1526" s="70"/>
      <c r="DN1526" s="70"/>
      <c r="DO1526" s="70"/>
      <c r="DP1526" s="70"/>
      <c r="DQ1526" s="70"/>
      <c r="DR1526" s="70"/>
      <c r="DS1526" s="70"/>
      <c r="DT1526" s="70">
        <f t="shared" si="924"/>
        <v>0</v>
      </c>
      <c r="DU1526" s="70">
        <f t="shared" si="925"/>
        <v>0</v>
      </c>
      <c r="DV1526" s="70"/>
      <c r="DW1526" s="70"/>
      <c r="DX1526" s="70"/>
      <c r="DY1526" s="70"/>
      <c r="DZ1526" s="70"/>
      <c r="EA1526" s="70"/>
    </row>
    <row r="1527" spans="18:131" x14ac:dyDescent="0.25">
      <c r="R1527" s="70"/>
      <c r="S1527" s="70"/>
      <c r="T1527" s="99" t="s">
        <v>3188</v>
      </c>
      <c r="U1527" s="146" t="s">
        <v>3189</v>
      </c>
      <c r="V1527" s="70"/>
      <c r="W1527" s="70"/>
      <c r="X1527" s="70"/>
      <c r="Y1527" s="70"/>
      <c r="AG1527" s="135"/>
      <c r="AH1527" s="70"/>
      <c r="AI1527" s="99"/>
      <c r="AJ1527" s="70"/>
      <c r="AK1527" s="70"/>
      <c r="AL1527" s="70"/>
      <c r="AM1527" s="70"/>
      <c r="AN1527" s="70"/>
      <c r="AO1527" s="70"/>
      <c r="AP1527" s="70"/>
      <c r="AQ1527" s="70"/>
      <c r="AR1527" s="70"/>
      <c r="AS1527" s="70"/>
      <c r="AT1527" s="70"/>
      <c r="AU1527" s="70"/>
      <c r="AV1527" s="70"/>
      <c r="AW1527" s="70"/>
      <c r="AX1527" s="70"/>
      <c r="AY1527" s="70"/>
      <c r="AZ1527" s="70"/>
      <c r="BA1527" s="70"/>
      <c r="BB1527" s="70"/>
      <c r="BC1527" s="70"/>
      <c r="BD1527" s="70"/>
      <c r="BE1527" s="70" t="str">
        <f t="shared" si="923"/>
        <v/>
      </c>
      <c r="BF1527" s="70">
        <v>715</v>
      </c>
      <c r="BG1527" s="70"/>
      <c r="BH1527" s="70"/>
      <c r="BI1527" s="70"/>
      <c r="BJ1527" s="70"/>
      <c r="BK1527" s="70"/>
      <c r="BL1527" s="70"/>
      <c r="BM1527" s="70"/>
      <c r="BN1527" s="70"/>
      <c r="BO1527" s="70"/>
      <c r="BP1527" s="70"/>
      <c r="BQ1527" s="70"/>
      <c r="BR1527" s="70"/>
      <c r="BS1527" s="70"/>
      <c r="BT1527" s="70"/>
      <c r="BU1527" s="70"/>
      <c r="CT1527" s="70"/>
      <c r="CU1527" s="70">
        <f t="shared" si="921"/>
        <v>0</v>
      </c>
      <c r="CV1527" s="70">
        <f t="shared" si="922"/>
        <v>0</v>
      </c>
      <c r="CW1527" s="70"/>
      <c r="CX1527" s="70"/>
      <c r="CY1527" s="70"/>
      <c r="CZ1527" s="70" t="e">
        <f t="shared" si="919"/>
        <v>#VALUE!</v>
      </c>
      <c r="DA1527" s="70" t="e">
        <f t="shared" si="920"/>
        <v>#VALUE!</v>
      </c>
      <c r="DB1527" s="70"/>
      <c r="DC1527" s="70"/>
      <c r="DD1527" s="70"/>
      <c r="DE1527" s="70"/>
      <c r="DF1527" s="70"/>
      <c r="DG1527" s="70"/>
      <c r="DH1527" s="70"/>
      <c r="DI1527" s="70"/>
      <c r="DJ1527" s="70"/>
      <c r="DK1527" s="70"/>
      <c r="DL1527" s="70"/>
      <c r="DM1527" s="70"/>
      <c r="DN1527" s="70"/>
      <c r="DO1527" s="70"/>
      <c r="DP1527" s="70"/>
      <c r="DQ1527" s="70"/>
      <c r="DR1527" s="70"/>
      <c r="DS1527" s="70"/>
      <c r="DT1527" s="70">
        <f t="shared" si="924"/>
        <v>0</v>
      </c>
      <c r="DU1527" s="70">
        <f t="shared" si="925"/>
        <v>0</v>
      </c>
      <c r="DV1527" s="70"/>
      <c r="DW1527" s="70"/>
      <c r="DX1527" s="70"/>
      <c r="DY1527" s="70"/>
      <c r="DZ1527" s="70"/>
      <c r="EA1527" s="70"/>
    </row>
    <row r="1528" spans="18:131" x14ac:dyDescent="0.25">
      <c r="R1528" s="70"/>
      <c r="S1528" s="70"/>
      <c r="T1528" s="99" t="s">
        <v>3190</v>
      </c>
      <c r="U1528" s="146" t="s">
        <v>3191</v>
      </c>
      <c r="V1528" s="70"/>
      <c r="W1528" s="70"/>
      <c r="X1528" s="70"/>
      <c r="Y1528" s="70"/>
      <c r="AG1528" s="135"/>
      <c r="AH1528" s="70"/>
      <c r="AI1528" s="99"/>
      <c r="AJ1528" s="70"/>
      <c r="AK1528" s="70"/>
      <c r="AL1528" s="70"/>
      <c r="AM1528" s="70"/>
      <c r="AN1528" s="70"/>
      <c r="AO1528" s="70"/>
      <c r="AP1528" s="70"/>
      <c r="AQ1528" s="70"/>
      <c r="AR1528" s="70"/>
      <c r="AS1528" s="70"/>
      <c r="AT1528" s="70"/>
      <c r="AU1528" s="70"/>
      <c r="AV1528" s="70"/>
      <c r="AW1528" s="70"/>
      <c r="AX1528" s="70"/>
      <c r="AY1528" s="70"/>
      <c r="AZ1528" s="70"/>
      <c r="BA1528" s="70"/>
      <c r="BB1528" s="70"/>
      <c r="BC1528" s="70"/>
      <c r="BD1528" s="70"/>
      <c r="BE1528" s="70" t="str">
        <f t="shared" si="923"/>
        <v/>
      </c>
      <c r="BF1528" s="70">
        <v>716</v>
      </c>
      <c r="BG1528" s="70"/>
      <c r="BH1528" s="70"/>
      <c r="BI1528" s="70"/>
      <c r="BJ1528" s="70"/>
      <c r="BK1528" s="70"/>
      <c r="BL1528" s="70"/>
      <c r="BM1528" s="70"/>
      <c r="BN1528" s="70"/>
      <c r="BO1528" s="70"/>
      <c r="BP1528" s="70"/>
      <c r="BQ1528" s="70"/>
      <c r="BR1528" s="70"/>
      <c r="BS1528" s="70"/>
      <c r="BT1528" s="70"/>
      <c r="BU1528" s="70"/>
      <c r="CT1528" s="70"/>
      <c r="CU1528" s="70">
        <f t="shared" si="921"/>
        <v>0</v>
      </c>
      <c r="CV1528" s="70">
        <f t="shared" si="922"/>
        <v>0</v>
      </c>
      <c r="CW1528" s="70"/>
      <c r="CX1528" s="70"/>
      <c r="CY1528" s="70"/>
      <c r="CZ1528" s="70" t="e">
        <f t="shared" si="919"/>
        <v>#VALUE!</v>
      </c>
      <c r="DA1528" s="70" t="e">
        <f t="shared" si="920"/>
        <v>#VALUE!</v>
      </c>
      <c r="DB1528" s="70"/>
      <c r="DC1528" s="70"/>
      <c r="DD1528" s="70"/>
      <c r="DE1528" s="70"/>
      <c r="DF1528" s="70"/>
      <c r="DG1528" s="70"/>
      <c r="DH1528" s="70"/>
      <c r="DI1528" s="70"/>
      <c r="DJ1528" s="70"/>
      <c r="DK1528" s="70"/>
      <c r="DL1528" s="70"/>
      <c r="DM1528" s="70"/>
      <c r="DN1528" s="70"/>
      <c r="DO1528" s="70"/>
      <c r="DP1528" s="70"/>
      <c r="DQ1528" s="70"/>
      <c r="DR1528" s="70"/>
      <c r="DS1528" s="70"/>
      <c r="DT1528" s="70">
        <f t="shared" si="924"/>
        <v>0</v>
      </c>
      <c r="DU1528" s="70">
        <f t="shared" si="925"/>
        <v>0</v>
      </c>
      <c r="DV1528" s="70"/>
      <c r="DW1528" s="70"/>
      <c r="DX1528" s="70"/>
      <c r="DY1528" s="70"/>
      <c r="DZ1528" s="70"/>
      <c r="EA1528" s="70"/>
    </row>
    <row r="1529" spans="18:131" x14ac:dyDescent="0.25">
      <c r="R1529" s="70"/>
      <c r="S1529" s="70"/>
      <c r="T1529" s="99" t="s">
        <v>3192</v>
      </c>
      <c r="U1529" s="146" t="s">
        <v>3193</v>
      </c>
      <c r="V1529" s="70"/>
      <c r="W1529" s="70"/>
      <c r="X1529" s="70"/>
      <c r="Y1529" s="70"/>
      <c r="AG1529" s="135"/>
      <c r="AH1529" s="70"/>
      <c r="AI1529" s="99"/>
      <c r="AJ1529" s="70"/>
      <c r="AK1529" s="70"/>
      <c r="AL1529" s="70"/>
      <c r="AM1529" s="70"/>
      <c r="AN1529" s="70"/>
      <c r="AO1529" s="70"/>
      <c r="AP1529" s="70"/>
      <c r="AQ1529" s="70"/>
      <c r="AR1529" s="70"/>
      <c r="AS1529" s="70"/>
      <c r="AT1529" s="70"/>
      <c r="AU1529" s="70"/>
      <c r="AV1529" s="70"/>
      <c r="AW1529" s="70"/>
      <c r="AX1529" s="70"/>
      <c r="AY1529" s="70"/>
      <c r="AZ1529" s="70"/>
      <c r="BA1529" s="70"/>
      <c r="BB1529" s="70"/>
      <c r="BC1529" s="70"/>
      <c r="BD1529" s="70"/>
      <c r="BE1529" s="70" t="str">
        <f t="shared" si="923"/>
        <v/>
      </c>
      <c r="BF1529" s="70">
        <v>717</v>
      </c>
      <c r="BG1529" s="70"/>
      <c r="BH1529" s="70"/>
      <c r="BI1529" s="70"/>
      <c r="BJ1529" s="70"/>
      <c r="BK1529" s="70"/>
      <c r="BL1529" s="70"/>
      <c r="BM1529" s="70"/>
      <c r="BN1529" s="70"/>
      <c r="BO1529" s="70"/>
      <c r="BP1529" s="70"/>
      <c r="BQ1529" s="70"/>
      <c r="BR1529" s="70"/>
      <c r="BS1529" s="70"/>
      <c r="BT1529" s="70"/>
      <c r="BU1529" s="70"/>
      <c r="CT1529" s="70"/>
      <c r="CU1529" s="70">
        <f t="shared" si="921"/>
        <v>0</v>
      </c>
      <c r="CV1529" s="70">
        <f t="shared" si="922"/>
        <v>0</v>
      </c>
      <c r="CW1529" s="70"/>
      <c r="CX1529" s="70"/>
      <c r="CY1529" s="70"/>
      <c r="CZ1529" s="70" t="e">
        <f t="shared" si="919"/>
        <v>#VALUE!</v>
      </c>
      <c r="DA1529" s="70" t="e">
        <f t="shared" si="920"/>
        <v>#VALUE!</v>
      </c>
      <c r="DB1529" s="70"/>
      <c r="DC1529" s="70"/>
      <c r="DD1529" s="70"/>
      <c r="DE1529" s="70"/>
      <c r="DF1529" s="70"/>
      <c r="DG1529" s="70"/>
      <c r="DH1529" s="70"/>
      <c r="DI1529" s="70"/>
      <c r="DJ1529" s="70"/>
      <c r="DK1529" s="70"/>
      <c r="DL1529" s="70"/>
      <c r="DM1529" s="70"/>
      <c r="DN1529" s="70"/>
      <c r="DO1529" s="70"/>
      <c r="DP1529" s="70"/>
      <c r="DQ1529" s="70"/>
      <c r="DR1529" s="70"/>
      <c r="DS1529" s="70"/>
      <c r="DT1529" s="70">
        <f t="shared" si="924"/>
        <v>0</v>
      </c>
      <c r="DU1529" s="70">
        <f t="shared" si="925"/>
        <v>0</v>
      </c>
      <c r="DV1529" s="70"/>
      <c r="DW1529" s="70"/>
      <c r="DX1529" s="70"/>
      <c r="DY1529" s="70"/>
      <c r="DZ1529" s="70"/>
      <c r="EA1529" s="70"/>
    </row>
    <row r="1530" spans="18:131" x14ac:dyDescent="0.25">
      <c r="R1530" s="70"/>
      <c r="S1530" s="70"/>
      <c r="T1530" s="99" t="s">
        <v>3194</v>
      </c>
      <c r="U1530" s="146" t="s">
        <v>3195</v>
      </c>
      <c r="V1530" s="70"/>
      <c r="W1530" s="70"/>
      <c r="X1530" s="70"/>
      <c r="Y1530" s="70"/>
      <c r="AG1530" s="135"/>
      <c r="AH1530" s="70"/>
      <c r="AI1530" s="99"/>
      <c r="AJ1530" s="70"/>
      <c r="AK1530" s="70"/>
      <c r="AL1530" s="70"/>
      <c r="AM1530" s="70"/>
      <c r="AN1530" s="70"/>
      <c r="AO1530" s="70"/>
      <c r="AP1530" s="70"/>
      <c r="AQ1530" s="70"/>
      <c r="AR1530" s="70"/>
      <c r="AS1530" s="70"/>
      <c r="AT1530" s="70"/>
      <c r="AU1530" s="70"/>
      <c r="AV1530" s="70"/>
      <c r="AW1530" s="70"/>
      <c r="AX1530" s="70"/>
      <c r="AY1530" s="70"/>
      <c r="AZ1530" s="70"/>
      <c r="BA1530" s="70"/>
      <c r="BB1530" s="70"/>
      <c r="BC1530" s="70"/>
      <c r="BD1530" s="70"/>
      <c r="BE1530" s="70" t="str">
        <f t="shared" si="923"/>
        <v/>
      </c>
      <c r="BF1530" s="70">
        <v>718</v>
      </c>
      <c r="BG1530" s="70"/>
      <c r="BH1530" s="70"/>
      <c r="BI1530" s="70"/>
      <c r="BJ1530" s="70"/>
      <c r="BK1530" s="70"/>
      <c r="BL1530" s="70"/>
      <c r="BM1530" s="70"/>
      <c r="BN1530" s="70"/>
      <c r="BO1530" s="70"/>
      <c r="BP1530" s="70"/>
      <c r="BQ1530" s="70"/>
      <c r="BR1530" s="70"/>
      <c r="BS1530" s="70"/>
      <c r="BT1530" s="70"/>
      <c r="BU1530" s="70"/>
      <c r="CT1530" s="70"/>
      <c r="CU1530" s="70">
        <f t="shared" si="921"/>
        <v>0</v>
      </c>
      <c r="CV1530" s="70">
        <f t="shared" si="922"/>
        <v>0</v>
      </c>
      <c r="CW1530" s="70"/>
      <c r="CX1530" s="70"/>
      <c r="CY1530" s="70"/>
      <c r="CZ1530" s="70" t="e">
        <f t="shared" si="919"/>
        <v>#VALUE!</v>
      </c>
      <c r="DA1530" s="70" t="e">
        <f t="shared" si="920"/>
        <v>#VALUE!</v>
      </c>
      <c r="DB1530" s="70"/>
      <c r="DC1530" s="70"/>
      <c r="DD1530" s="70"/>
      <c r="DE1530" s="70"/>
      <c r="DF1530" s="70"/>
      <c r="DG1530" s="70"/>
      <c r="DH1530" s="70"/>
      <c r="DI1530" s="70"/>
      <c r="DJ1530" s="70"/>
      <c r="DK1530" s="70"/>
      <c r="DL1530" s="70"/>
      <c r="DM1530" s="70"/>
      <c r="DN1530" s="70"/>
      <c r="DO1530" s="70"/>
      <c r="DP1530" s="70"/>
      <c r="DQ1530" s="70"/>
      <c r="DR1530" s="70"/>
      <c r="DS1530" s="70"/>
      <c r="DT1530" s="70">
        <f t="shared" si="924"/>
        <v>0</v>
      </c>
      <c r="DU1530" s="70">
        <f t="shared" si="925"/>
        <v>0</v>
      </c>
      <c r="DV1530" s="70"/>
      <c r="DW1530" s="70"/>
      <c r="DX1530" s="70"/>
      <c r="DY1530" s="70"/>
      <c r="DZ1530" s="70"/>
      <c r="EA1530" s="70"/>
    </row>
    <row r="1531" spans="18:131" x14ac:dyDescent="0.25">
      <c r="R1531" s="70"/>
      <c r="S1531" s="70"/>
      <c r="T1531" s="99" t="s">
        <v>3196</v>
      </c>
      <c r="U1531" s="146" t="s">
        <v>3197</v>
      </c>
      <c r="V1531" s="70"/>
      <c r="W1531" s="70"/>
      <c r="X1531" s="70"/>
      <c r="Y1531" s="70"/>
      <c r="AG1531" s="135"/>
      <c r="AH1531" s="70"/>
      <c r="AI1531" s="99"/>
      <c r="AJ1531" s="70"/>
      <c r="AK1531" s="70"/>
      <c r="AL1531" s="70"/>
      <c r="AM1531" s="70"/>
      <c r="AN1531" s="70"/>
      <c r="AO1531" s="70"/>
      <c r="AP1531" s="70"/>
      <c r="AQ1531" s="70"/>
      <c r="AR1531" s="70"/>
      <c r="AS1531" s="70"/>
      <c r="AT1531" s="70"/>
      <c r="AU1531" s="70"/>
      <c r="AV1531" s="70"/>
      <c r="AW1531" s="70"/>
      <c r="AX1531" s="70"/>
      <c r="AY1531" s="70"/>
      <c r="AZ1531" s="70"/>
      <c r="BA1531" s="70"/>
      <c r="BB1531" s="70"/>
      <c r="BC1531" s="70"/>
      <c r="BD1531" s="70"/>
      <c r="BE1531" s="70" t="str">
        <f t="shared" si="923"/>
        <v/>
      </c>
      <c r="BF1531" s="70">
        <v>719</v>
      </c>
      <c r="BG1531" s="70"/>
      <c r="BH1531" s="70"/>
      <c r="BI1531" s="70"/>
      <c r="BJ1531" s="70"/>
      <c r="BK1531" s="70"/>
      <c r="BL1531" s="70"/>
      <c r="BM1531" s="70"/>
      <c r="BN1531" s="70"/>
      <c r="BO1531" s="70"/>
      <c r="BP1531" s="70"/>
      <c r="BQ1531" s="70"/>
      <c r="BR1531" s="70"/>
      <c r="BS1531" s="70"/>
      <c r="BT1531" s="70"/>
      <c r="BU1531" s="70"/>
      <c r="CT1531" s="70"/>
      <c r="CU1531" s="70">
        <f t="shared" si="921"/>
        <v>0</v>
      </c>
      <c r="CV1531" s="70">
        <f t="shared" si="922"/>
        <v>0</v>
      </c>
      <c r="CW1531" s="70"/>
      <c r="CX1531" s="70"/>
      <c r="CY1531" s="70"/>
      <c r="CZ1531" s="70" t="e">
        <f t="shared" si="919"/>
        <v>#VALUE!</v>
      </c>
      <c r="DA1531" s="70" t="e">
        <f t="shared" si="920"/>
        <v>#VALUE!</v>
      </c>
      <c r="DB1531" s="70"/>
      <c r="DC1531" s="70"/>
      <c r="DD1531" s="70"/>
      <c r="DE1531" s="70"/>
      <c r="DF1531" s="70"/>
      <c r="DG1531" s="70"/>
      <c r="DH1531" s="70"/>
      <c r="DI1531" s="70"/>
      <c r="DJ1531" s="70"/>
      <c r="DK1531" s="70"/>
      <c r="DL1531" s="70"/>
      <c r="DM1531" s="70"/>
      <c r="DN1531" s="70"/>
      <c r="DO1531" s="70"/>
      <c r="DP1531" s="70"/>
      <c r="DQ1531" s="70"/>
      <c r="DR1531" s="70"/>
      <c r="DS1531" s="70"/>
      <c r="DT1531" s="70">
        <f t="shared" si="924"/>
        <v>0</v>
      </c>
      <c r="DU1531" s="70">
        <f t="shared" si="925"/>
        <v>0</v>
      </c>
      <c r="DV1531" s="70"/>
      <c r="DW1531" s="70"/>
      <c r="DX1531" s="70"/>
      <c r="DY1531" s="70"/>
      <c r="DZ1531" s="70"/>
      <c r="EA1531" s="70"/>
    </row>
    <row r="1532" spans="18:131" x14ac:dyDescent="0.25">
      <c r="R1532" s="70"/>
      <c r="S1532" s="70"/>
      <c r="T1532" s="99" t="s">
        <v>3198</v>
      </c>
      <c r="U1532" s="146" t="s">
        <v>3199</v>
      </c>
      <c r="V1532" s="70"/>
      <c r="W1532" s="70"/>
      <c r="X1532" s="70"/>
      <c r="Y1532" s="70"/>
      <c r="AG1532" s="135"/>
      <c r="AH1532" s="70"/>
      <c r="AI1532" s="99"/>
      <c r="AJ1532" s="70"/>
      <c r="AK1532" s="70"/>
      <c r="AL1532" s="70"/>
      <c r="AM1532" s="70"/>
      <c r="AN1532" s="70"/>
      <c r="AO1532" s="70"/>
      <c r="AP1532" s="70"/>
      <c r="AQ1532" s="70"/>
      <c r="AR1532" s="70"/>
      <c r="AS1532" s="70"/>
      <c r="AT1532" s="70"/>
      <c r="AU1532" s="70"/>
      <c r="AV1532" s="70"/>
      <c r="AW1532" s="70"/>
      <c r="AX1532" s="70"/>
      <c r="AY1532" s="70"/>
      <c r="AZ1532" s="70"/>
      <c r="BA1532" s="70"/>
      <c r="BB1532" s="70"/>
      <c r="BC1532" s="70"/>
      <c r="BD1532" s="70"/>
      <c r="BE1532" s="70" t="str">
        <f t="shared" si="923"/>
        <v/>
      </c>
      <c r="BF1532" s="70">
        <v>720</v>
      </c>
      <c r="BG1532" s="70"/>
      <c r="BH1532" s="70"/>
      <c r="BI1532" s="70"/>
      <c r="BJ1532" s="70"/>
      <c r="BK1532" s="70"/>
      <c r="BL1532" s="70"/>
      <c r="BM1532" s="70"/>
      <c r="BN1532" s="70"/>
      <c r="BO1532" s="70"/>
      <c r="BP1532" s="70"/>
      <c r="BQ1532" s="70"/>
      <c r="BR1532" s="70"/>
      <c r="BS1532" s="70"/>
      <c r="BT1532" s="70"/>
      <c r="BU1532" s="70"/>
      <c r="CT1532" s="70"/>
      <c r="CU1532" s="70">
        <f t="shared" si="921"/>
        <v>0</v>
      </c>
      <c r="CV1532" s="70">
        <f t="shared" si="922"/>
        <v>0</v>
      </c>
      <c r="CW1532" s="70"/>
      <c r="CX1532" s="70"/>
      <c r="CY1532" s="70"/>
      <c r="CZ1532" s="70" t="e">
        <f t="shared" si="919"/>
        <v>#VALUE!</v>
      </c>
      <c r="DA1532" s="70" t="e">
        <f t="shared" si="920"/>
        <v>#VALUE!</v>
      </c>
      <c r="DB1532" s="70"/>
      <c r="DC1532" s="70"/>
      <c r="DD1532" s="70"/>
      <c r="DE1532" s="70"/>
      <c r="DF1532" s="70"/>
      <c r="DG1532" s="70"/>
      <c r="DH1532" s="70"/>
      <c r="DI1532" s="70"/>
      <c r="DJ1532" s="70"/>
      <c r="DK1532" s="70"/>
      <c r="DL1532" s="70"/>
      <c r="DM1532" s="70"/>
      <c r="DN1532" s="70"/>
      <c r="DO1532" s="70"/>
      <c r="DP1532" s="70"/>
      <c r="DQ1532" s="70"/>
      <c r="DR1532" s="70"/>
      <c r="DS1532" s="70"/>
      <c r="DT1532" s="70">
        <f t="shared" si="924"/>
        <v>0</v>
      </c>
      <c r="DU1532" s="70">
        <f t="shared" si="925"/>
        <v>0</v>
      </c>
      <c r="DV1532" s="70"/>
      <c r="DW1532" s="70"/>
      <c r="DX1532" s="70"/>
      <c r="DY1532" s="70"/>
      <c r="DZ1532" s="70"/>
      <c r="EA1532" s="70"/>
    </row>
    <row r="1533" spans="18:131" x14ac:dyDescent="0.25">
      <c r="R1533" s="70"/>
      <c r="S1533" s="70"/>
      <c r="T1533" s="99" t="s">
        <v>3200</v>
      </c>
      <c r="U1533" s="146" t="s">
        <v>3201</v>
      </c>
      <c r="V1533" s="70"/>
      <c r="W1533" s="70"/>
      <c r="X1533" s="70"/>
      <c r="Y1533" s="70"/>
      <c r="AG1533" s="135"/>
      <c r="AH1533" s="70"/>
      <c r="AI1533" s="99"/>
      <c r="AJ1533" s="70"/>
      <c r="AK1533" s="70"/>
      <c r="AL1533" s="70"/>
      <c r="AM1533" s="70"/>
      <c r="AN1533" s="70"/>
      <c r="AO1533" s="70"/>
      <c r="AP1533" s="70"/>
      <c r="AQ1533" s="70"/>
      <c r="AR1533" s="70"/>
      <c r="AS1533" s="70"/>
      <c r="AT1533" s="70"/>
      <c r="AU1533" s="70"/>
      <c r="AV1533" s="70"/>
      <c r="AW1533" s="70"/>
      <c r="AX1533" s="70"/>
      <c r="AY1533" s="70"/>
      <c r="AZ1533" s="70"/>
      <c r="BA1533" s="70"/>
      <c r="BB1533" s="70"/>
      <c r="BC1533" s="70"/>
      <c r="BD1533" s="70"/>
      <c r="BE1533" s="70" t="str">
        <f t="shared" si="923"/>
        <v/>
      </c>
      <c r="BF1533" s="70">
        <v>721</v>
      </c>
      <c r="BG1533" s="70"/>
      <c r="BH1533" s="70"/>
      <c r="BI1533" s="70"/>
      <c r="BJ1533" s="70"/>
      <c r="BK1533" s="70"/>
      <c r="BL1533" s="70"/>
      <c r="BM1533" s="70"/>
      <c r="BN1533" s="70"/>
      <c r="BO1533" s="70"/>
      <c r="BP1533" s="70"/>
      <c r="BQ1533" s="70"/>
      <c r="BR1533" s="70"/>
      <c r="BS1533" s="70"/>
      <c r="BT1533" s="70"/>
      <c r="BU1533" s="70"/>
      <c r="CT1533" s="70"/>
      <c r="CU1533" s="70">
        <f t="shared" si="921"/>
        <v>0</v>
      </c>
      <c r="CV1533" s="70">
        <f t="shared" si="922"/>
        <v>0</v>
      </c>
      <c r="CW1533" s="70"/>
      <c r="CX1533" s="70"/>
      <c r="CY1533" s="70"/>
      <c r="CZ1533" s="70" t="e">
        <f t="shared" si="919"/>
        <v>#VALUE!</v>
      </c>
      <c r="DA1533" s="70" t="e">
        <f t="shared" si="920"/>
        <v>#VALUE!</v>
      </c>
      <c r="DB1533" s="70"/>
      <c r="DC1533" s="70"/>
      <c r="DD1533" s="70"/>
      <c r="DE1533" s="70"/>
      <c r="DF1533" s="70"/>
      <c r="DG1533" s="70"/>
      <c r="DH1533" s="70"/>
      <c r="DI1533" s="70"/>
      <c r="DJ1533" s="70"/>
      <c r="DK1533" s="70"/>
      <c r="DL1533" s="70"/>
      <c r="DM1533" s="70"/>
      <c r="DN1533" s="70"/>
      <c r="DO1533" s="70"/>
      <c r="DP1533" s="70"/>
      <c r="DQ1533" s="70"/>
      <c r="DR1533" s="70"/>
      <c r="DS1533" s="70"/>
      <c r="DT1533" s="70">
        <f t="shared" si="924"/>
        <v>0</v>
      </c>
      <c r="DU1533" s="70">
        <f t="shared" si="925"/>
        <v>0</v>
      </c>
      <c r="DV1533" s="70"/>
      <c r="DW1533" s="70"/>
      <c r="DX1533" s="70"/>
      <c r="DY1533" s="70"/>
      <c r="DZ1533" s="70"/>
      <c r="EA1533" s="70"/>
    </row>
    <row r="1534" spans="18:131" x14ac:dyDescent="0.25">
      <c r="R1534" s="70"/>
      <c r="S1534" s="70"/>
      <c r="T1534" s="99" t="s">
        <v>3202</v>
      </c>
      <c r="U1534" s="146" t="s">
        <v>3203</v>
      </c>
      <c r="V1534" s="70"/>
      <c r="W1534" s="70"/>
      <c r="X1534" s="70"/>
      <c r="Y1534" s="70"/>
      <c r="AG1534" s="135"/>
      <c r="AH1534" s="70"/>
      <c r="AI1534" s="99"/>
      <c r="AJ1534" s="70"/>
      <c r="AK1534" s="70"/>
      <c r="AL1534" s="70"/>
      <c r="AM1534" s="70"/>
      <c r="AN1534" s="70"/>
      <c r="AO1534" s="70"/>
      <c r="AP1534" s="70"/>
      <c r="AQ1534" s="70"/>
      <c r="AR1534" s="70"/>
      <c r="AS1534" s="70"/>
      <c r="AT1534" s="70"/>
      <c r="AU1534" s="70"/>
      <c r="AV1534" s="70"/>
      <c r="AW1534" s="70"/>
      <c r="AX1534" s="70"/>
      <c r="AY1534" s="70"/>
      <c r="AZ1534" s="70"/>
      <c r="BA1534" s="70"/>
      <c r="BB1534" s="70"/>
      <c r="BC1534" s="70"/>
      <c r="BD1534" s="70"/>
      <c r="BE1534" s="70" t="str">
        <f t="shared" si="923"/>
        <v/>
      </c>
      <c r="BF1534" s="70">
        <v>722</v>
      </c>
      <c r="BG1534" s="70"/>
      <c r="BH1534" s="70"/>
      <c r="BI1534" s="70"/>
      <c r="BJ1534" s="70"/>
      <c r="BK1534" s="70"/>
      <c r="BL1534" s="70"/>
      <c r="BM1534" s="70"/>
      <c r="BN1534" s="70"/>
      <c r="BO1534" s="70"/>
      <c r="BP1534" s="70"/>
      <c r="BQ1534" s="70"/>
      <c r="BR1534" s="70"/>
      <c r="BS1534" s="70"/>
      <c r="BT1534" s="70"/>
      <c r="BU1534" s="70"/>
      <c r="CT1534" s="70"/>
      <c r="CU1534" s="70">
        <f t="shared" si="921"/>
        <v>0</v>
      </c>
      <c r="CV1534" s="70">
        <f t="shared" si="922"/>
        <v>0</v>
      </c>
      <c r="CW1534" s="70"/>
      <c r="CX1534" s="70"/>
      <c r="CY1534" s="70"/>
      <c r="CZ1534" s="70" t="e">
        <f t="shared" ref="CZ1534:CZ1597" si="926">TEXT($I$3,"00000")&lt;&gt;MID(F733,1,SEARCH("/",F733)-1)</f>
        <v>#VALUE!</v>
      </c>
      <c r="DA1534" s="70" t="e">
        <f t="shared" ref="DA1534:DA1597" si="927">MID(F733,1,SEARCH("/",F733)-1)</f>
        <v>#VALUE!</v>
      </c>
      <c r="DB1534" s="70"/>
      <c r="DC1534" s="70"/>
      <c r="DD1534" s="70"/>
      <c r="DE1534" s="70"/>
      <c r="DF1534" s="70"/>
      <c r="DG1534" s="70"/>
      <c r="DH1534" s="70"/>
      <c r="DI1534" s="70"/>
      <c r="DJ1534" s="70"/>
      <c r="DK1534" s="70"/>
      <c r="DL1534" s="70"/>
      <c r="DM1534" s="70"/>
      <c r="DN1534" s="70"/>
      <c r="DO1534" s="70"/>
      <c r="DP1534" s="70"/>
      <c r="DQ1534" s="70"/>
      <c r="DR1534" s="70"/>
      <c r="DS1534" s="70"/>
      <c r="DT1534" s="70">
        <f t="shared" si="924"/>
        <v>0</v>
      </c>
      <c r="DU1534" s="70">
        <f t="shared" si="925"/>
        <v>0</v>
      </c>
      <c r="DV1534" s="70"/>
      <c r="DW1534" s="70"/>
      <c r="DX1534" s="70"/>
      <c r="DY1534" s="70"/>
      <c r="DZ1534" s="70"/>
      <c r="EA1534" s="70"/>
    </row>
    <row r="1535" spans="18:131" x14ac:dyDescent="0.25">
      <c r="R1535" s="70"/>
      <c r="S1535" s="70"/>
      <c r="T1535" s="99" t="s">
        <v>3204</v>
      </c>
      <c r="U1535" s="146" t="s">
        <v>3205</v>
      </c>
      <c r="V1535" s="70"/>
      <c r="W1535" s="70"/>
      <c r="X1535" s="70"/>
      <c r="Y1535" s="70"/>
      <c r="AG1535" s="135"/>
      <c r="AH1535" s="70"/>
      <c r="AI1535" s="99"/>
      <c r="AJ1535" s="70"/>
      <c r="AK1535" s="70"/>
      <c r="AL1535" s="70"/>
      <c r="AM1535" s="70"/>
      <c r="AN1535" s="70"/>
      <c r="AO1535" s="70"/>
      <c r="AP1535" s="70"/>
      <c r="AQ1535" s="70"/>
      <c r="AR1535" s="70"/>
      <c r="AS1535" s="70"/>
      <c r="AT1535" s="70"/>
      <c r="AU1535" s="70"/>
      <c r="AV1535" s="70"/>
      <c r="AW1535" s="70"/>
      <c r="AX1535" s="70"/>
      <c r="AY1535" s="70"/>
      <c r="AZ1535" s="70"/>
      <c r="BA1535" s="70"/>
      <c r="BB1535" s="70"/>
      <c r="BC1535" s="70"/>
      <c r="BD1535" s="70"/>
      <c r="BE1535" s="70" t="str">
        <f t="shared" si="923"/>
        <v/>
      </c>
      <c r="BF1535" s="70">
        <v>723</v>
      </c>
      <c r="BG1535" s="70"/>
      <c r="BH1535" s="70"/>
      <c r="BI1535" s="70"/>
      <c r="BJ1535" s="70"/>
      <c r="BK1535" s="70"/>
      <c r="BL1535" s="70"/>
      <c r="BM1535" s="70"/>
      <c r="BN1535" s="70"/>
      <c r="BO1535" s="70"/>
      <c r="BP1535" s="70"/>
      <c r="BQ1535" s="70"/>
      <c r="BR1535" s="70"/>
      <c r="BS1535" s="70"/>
      <c r="BT1535" s="70"/>
      <c r="BU1535" s="70"/>
      <c r="CT1535" s="70"/>
      <c r="CU1535" s="70">
        <f t="shared" si="921"/>
        <v>0</v>
      </c>
      <c r="CV1535" s="70">
        <f t="shared" si="922"/>
        <v>0</v>
      </c>
      <c r="CW1535" s="70"/>
      <c r="CX1535" s="70"/>
      <c r="CY1535" s="70"/>
      <c r="CZ1535" s="70" t="e">
        <f t="shared" si="926"/>
        <v>#VALUE!</v>
      </c>
      <c r="DA1535" s="70" t="e">
        <f t="shared" si="927"/>
        <v>#VALUE!</v>
      </c>
      <c r="DB1535" s="70"/>
      <c r="DC1535" s="70"/>
      <c r="DD1535" s="70"/>
      <c r="DE1535" s="70"/>
      <c r="DF1535" s="70"/>
      <c r="DG1535" s="70"/>
      <c r="DH1535" s="70"/>
      <c r="DI1535" s="70"/>
      <c r="DJ1535" s="70"/>
      <c r="DK1535" s="70"/>
      <c r="DL1535" s="70"/>
      <c r="DM1535" s="70"/>
      <c r="DN1535" s="70"/>
      <c r="DO1535" s="70"/>
      <c r="DP1535" s="70"/>
      <c r="DQ1535" s="70"/>
      <c r="DR1535" s="70"/>
      <c r="DS1535" s="70"/>
      <c r="DT1535" s="70">
        <f t="shared" si="924"/>
        <v>0</v>
      </c>
      <c r="DU1535" s="70">
        <f t="shared" si="925"/>
        <v>0</v>
      </c>
      <c r="DV1535" s="70"/>
      <c r="DW1535" s="70"/>
      <c r="DX1535" s="70"/>
      <c r="DY1535" s="70"/>
      <c r="DZ1535" s="70"/>
      <c r="EA1535" s="70"/>
    </row>
    <row r="1536" spans="18:131" x14ac:dyDescent="0.25">
      <c r="R1536" s="70"/>
      <c r="S1536" s="70"/>
      <c r="T1536" s="99" t="s">
        <v>3206</v>
      </c>
      <c r="U1536" s="146" t="s">
        <v>3207</v>
      </c>
      <c r="V1536" s="70"/>
      <c r="W1536" s="70"/>
      <c r="X1536" s="70"/>
      <c r="Y1536" s="70"/>
      <c r="AG1536" s="135"/>
      <c r="AH1536" s="70"/>
      <c r="AI1536" s="99"/>
      <c r="AJ1536" s="70"/>
      <c r="AK1536" s="70"/>
      <c r="AL1536" s="70"/>
      <c r="AM1536" s="70"/>
      <c r="AN1536" s="70"/>
      <c r="AO1536" s="70"/>
      <c r="AP1536" s="70"/>
      <c r="AQ1536" s="70"/>
      <c r="AR1536" s="70"/>
      <c r="AS1536" s="70"/>
      <c r="AT1536" s="70"/>
      <c r="AU1536" s="70"/>
      <c r="AV1536" s="70"/>
      <c r="AW1536" s="70"/>
      <c r="AX1536" s="70"/>
      <c r="AY1536" s="70"/>
      <c r="AZ1536" s="70"/>
      <c r="BA1536" s="70"/>
      <c r="BB1536" s="70"/>
      <c r="BC1536" s="70"/>
      <c r="BD1536" s="70"/>
      <c r="BE1536" s="70" t="str">
        <f t="shared" si="923"/>
        <v/>
      </c>
      <c r="BF1536" s="70">
        <v>724</v>
      </c>
      <c r="BG1536" s="70"/>
      <c r="BH1536" s="70"/>
      <c r="BI1536" s="70"/>
      <c r="BJ1536" s="70"/>
      <c r="BK1536" s="70"/>
      <c r="BL1536" s="70"/>
      <c r="BM1536" s="70"/>
      <c r="BN1536" s="70"/>
      <c r="BO1536" s="70"/>
      <c r="BP1536" s="70"/>
      <c r="BQ1536" s="70"/>
      <c r="BR1536" s="70"/>
      <c r="BS1536" s="70"/>
      <c r="BT1536" s="70"/>
      <c r="BU1536" s="70"/>
      <c r="CT1536" s="70"/>
      <c r="CU1536" s="70">
        <f t="shared" si="921"/>
        <v>0</v>
      </c>
      <c r="CV1536" s="70">
        <f t="shared" si="922"/>
        <v>0</v>
      </c>
      <c r="CW1536" s="70"/>
      <c r="CX1536" s="70"/>
      <c r="CY1536" s="70"/>
      <c r="CZ1536" s="70" t="e">
        <f t="shared" si="926"/>
        <v>#VALUE!</v>
      </c>
      <c r="DA1536" s="70" t="e">
        <f t="shared" si="927"/>
        <v>#VALUE!</v>
      </c>
      <c r="DB1536" s="70"/>
      <c r="DC1536" s="70"/>
      <c r="DD1536" s="70"/>
      <c r="DE1536" s="70"/>
      <c r="DF1536" s="70"/>
      <c r="DG1536" s="70"/>
      <c r="DH1536" s="70"/>
      <c r="DI1536" s="70"/>
      <c r="DJ1536" s="70"/>
      <c r="DK1536" s="70"/>
      <c r="DL1536" s="70"/>
      <c r="DM1536" s="70"/>
      <c r="DN1536" s="70"/>
      <c r="DO1536" s="70"/>
      <c r="DP1536" s="70"/>
      <c r="DQ1536" s="70"/>
      <c r="DR1536" s="70"/>
      <c r="DS1536" s="70"/>
      <c r="DT1536" s="70">
        <f t="shared" si="924"/>
        <v>0</v>
      </c>
      <c r="DU1536" s="70">
        <f t="shared" si="925"/>
        <v>0</v>
      </c>
      <c r="DV1536" s="70"/>
      <c r="DW1536" s="70"/>
      <c r="DX1536" s="70"/>
      <c r="DY1536" s="70"/>
      <c r="DZ1536" s="70"/>
      <c r="EA1536" s="70"/>
    </row>
    <row r="1537" spans="18:131" x14ac:dyDescent="0.25">
      <c r="R1537" s="70"/>
      <c r="S1537" s="70"/>
      <c r="T1537" s="99" t="s">
        <v>3208</v>
      </c>
      <c r="U1537" s="146" t="s">
        <v>3209</v>
      </c>
      <c r="V1537" s="70"/>
      <c r="W1537" s="70"/>
      <c r="X1537" s="70"/>
      <c r="Y1537" s="70"/>
      <c r="AG1537" s="135"/>
      <c r="AH1537" s="70"/>
      <c r="AI1537" s="99"/>
      <c r="AJ1537" s="70"/>
      <c r="AK1537" s="70"/>
      <c r="AL1537" s="70"/>
      <c r="AM1537" s="70"/>
      <c r="AN1537" s="70"/>
      <c r="AO1537" s="70"/>
      <c r="AP1537" s="70"/>
      <c r="AQ1537" s="70"/>
      <c r="AR1537" s="70"/>
      <c r="AS1537" s="70"/>
      <c r="AT1537" s="70"/>
      <c r="AU1537" s="70"/>
      <c r="AV1537" s="70"/>
      <c r="AW1537" s="70"/>
      <c r="AX1537" s="70"/>
      <c r="AY1537" s="70"/>
      <c r="AZ1537" s="70"/>
      <c r="BA1537" s="70"/>
      <c r="BB1537" s="70"/>
      <c r="BC1537" s="70"/>
      <c r="BD1537" s="70"/>
      <c r="BE1537" s="70" t="str">
        <f t="shared" si="923"/>
        <v/>
      </c>
      <c r="BF1537" s="70">
        <v>725</v>
      </c>
      <c r="BG1537" s="70"/>
      <c r="BH1537" s="70"/>
      <c r="BI1537" s="70"/>
      <c r="BJ1537" s="70"/>
      <c r="BK1537" s="70"/>
      <c r="BL1537" s="70"/>
      <c r="BM1537" s="70"/>
      <c r="BN1537" s="70"/>
      <c r="BO1537" s="70"/>
      <c r="BP1537" s="70"/>
      <c r="BQ1537" s="70"/>
      <c r="BR1537" s="70"/>
      <c r="BS1537" s="70"/>
      <c r="BT1537" s="70"/>
      <c r="BU1537" s="70"/>
      <c r="CT1537" s="70"/>
      <c r="CU1537" s="70">
        <f t="shared" si="921"/>
        <v>0</v>
      </c>
      <c r="CV1537" s="70">
        <f t="shared" si="922"/>
        <v>0</v>
      </c>
      <c r="CW1537" s="70"/>
      <c r="CX1537" s="70"/>
      <c r="CY1537" s="70"/>
      <c r="CZ1537" s="70" t="e">
        <f t="shared" si="926"/>
        <v>#VALUE!</v>
      </c>
      <c r="DA1537" s="70" t="e">
        <f t="shared" si="927"/>
        <v>#VALUE!</v>
      </c>
      <c r="DB1537" s="70"/>
      <c r="DC1537" s="70"/>
      <c r="DD1537" s="70"/>
      <c r="DE1537" s="70"/>
      <c r="DF1537" s="70"/>
      <c r="DG1537" s="70"/>
      <c r="DH1537" s="70"/>
      <c r="DI1537" s="70"/>
      <c r="DJ1537" s="70"/>
      <c r="DK1537" s="70"/>
      <c r="DL1537" s="70"/>
      <c r="DM1537" s="70"/>
      <c r="DN1537" s="70"/>
      <c r="DO1537" s="70"/>
      <c r="DP1537" s="70"/>
      <c r="DQ1537" s="70"/>
      <c r="DR1537" s="70"/>
      <c r="DS1537" s="70"/>
      <c r="DT1537" s="70">
        <f t="shared" si="924"/>
        <v>0</v>
      </c>
      <c r="DU1537" s="70">
        <f t="shared" si="925"/>
        <v>0</v>
      </c>
      <c r="DV1537" s="70"/>
      <c r="DW1537" s="70"/>
      <c r="DX1537" s="70"/>
      <c r="DY1537" s="70"/>
      <c r="DZ1537" s="70"/>
      <c r="EA1537" s="70"/>
    </row>
    <row r="1538" spans="18:131" x14ac:dyDescent="0.25">
      <c r="R1538" s="70"/>
      <c r="S1538" s="70"/>
      <c r="T1538" s="99" t="s">
        <v>3210</v>
      </c>
      <c r="U1538" s="146" t="s">
        <v>3211</v>
      </c>
      <c r="V1538" s="70"/>
      <c r="W1538" s="70"/>
      <c r="X1538" s="70"/>
      <c r="Y1538" s="70"/>
      <c r="AG1538" s="135"/>
      <c r="AH1538" s="70"/>
      <c r="AI1538" s="99"/>
      <c r="AJ1538" s="70"/>
      <c r="AK1538" s="70"/>
      <c r="AL1538" s="70"/>
      <c r="AM1538" s="70"/>
      <c r="AN1538" s="70"/>
      <c r="AO1538" s="70"/>
      <c r="AP1538" s="70"/>
      <c r="AQ1538" s="70"/>
      <c r="AR1538" s="70"/>
      <c r="AS1538" s="70"/>
      <c r="AT1538" s="70"/>
      <c r="AU1538" s="70"/>
      <c r="AV1538" s="70"/>
      <c r="AW1538" s="70"/>
      <c r="AX1538" s="70"/>
      <c r="AY1538" s="70"/>
      <c r="AZ1538" s="70"/>
      <c r="BA1538" s="70"/>
      <c r="BB1538" s="70"/>
      <c r="BC1538" s="70"/>
      <c r="BD1538" s="70"/>
      <c r="BE1538" s="70" t="str">
        <f t="shared" si="923"/>
        <v/>
      </c>
      <c r="BF1538" s="70">
        <v>726</v>
      </c>
      <c r="BG1538" s="70"/>
      <c r="BH1538" s="70"/>
      <c r="BI1538" s="70"/>
      <c r="BJ1538" s="70"/>
      <c r="BK1538" s="70"/>
      <c r="BL1538" s="70"/>
      <c r="BM1538" s="70"/>
      <c r="BN1538" s="70"/>
      <c r="BO1538" s="70"/>
      <c r="BP1538" s="70"/>
      <c r="BQ1538" s="70"/>
      <c r="BR1538" s="70"/>
      <c r="BS1538" s="70"/>
      <c r="BT1538" s="70"/>
      <c r="BU1538" s="70"/>
      <c r="CT1538" s="70"/>
      <c r="CU1538" s="70">
        <f t="shared" si="921"/>
        <v>0</v>
      </c>
      <c r="CV1538" s="70">
        <f t="shared" si="922"/>
        <v>0</v>
      </c>
      <c r="CW1538" s="70"/>
      <c r="CX1538" s="70"/>
      <c r="CY1538" s="70"/>
      <c r="CZ1538" s="70" t="e">
        <f t="shared" si="926"/>
        <v>#VALUE!</v>
      </c>
      <c r="DA1538" s="70" t="e">
        <f t="shared" si="927"/>
        <v>#VALUE!</v>
      </c>
      <c r="DB1538" s="70"/>
      <c r="DC1538" s="70"/>
      <c r="DD1538" s="70"/>
      <c r="DE1538" s="70"/>
      <c r="DF1538" s="70"/>
      <c r="DG1538" s="70"/>
      <c r="DH1538" s="70"/>
      <c r="DI1538" s="70"/>
      <c r="DJ1538" s="70"/>
      <c r="DK1538" s="70"/>
      <c r="DL1538" s="70"/>
      <c r="DM1538" s="70"/>
      <c r="DN1538" s="70"/>
      <c r="DO1538" s="70"/>
      <c r="DP1538" s="70"/>
      <c r="DQ1538" s="70"/>
      <c r="DR1538" s="70"/>
      <c r="DS1538" s="70"/>
      <c r="DT1538" s="70">
        <f t="shared" si="924"/>
        <v>0</v>
      </c>
      <c r="DU1538" s="70">
        <f t="shared" si="925"/>
        <v>0</v>
      </c>
      <c r="DV1538" s="70"/>
      <c r="DW1538" s="70"/>
      <c r="DX1538" s="70"/>
      <c r="DY1538" s="70"/>
      <c r="DZ1538" s="70"/>
      <c r="EA1538" s="70"/>
    </row>
    <row r="1539" spans="18:131" x14ac:dyDescent="0.25">
      <c r="R1539" s="70"/>
      <c r="S1539" s="70"/>
      <c r="T1539" s="99" t="s">
        <v>3212</v>
      </c>
      <c r="U1539" s="146" t="s">
        <v>3213</v>
      </c>
      <c r="V1539" s="70"/>
      <c r="W1539" s="70"/>
      <c r="X1539" s="70"/>
      <c r="Y1539" s="70"/>
      <c r="AG1539" s="135"/>
      <c r="AH1539" s="70"/>
      <c r="AI1539" s="99"/>
      <c r="AJ1539" s="70"/>
      <c r="AK1539" s="70"/>
      <c r="AL1539" s="70"/>
      <c r="AM1539" s="70"/>
      <c r="AN1539" s="70"/>
      <c r="AO1539" s="70"/>
      <c r="AP1539" s="70"/>
      <c r="AQ1539" s="70"/>
      <c r="AR1539" s="70"/>
      <c r="AS1539" s="70"/>
      <c r="AT1539" s="70"/>
      <c r="AU1539" s="70"/>
      <c r="AV1539" s="70"/>
      <c r="AW1539" s="70"/>
      <c r="AX1539" s="70"/>
      <c r="AY1539" s="70"/>
      <c r="AZ1539" s="70"/>
      <c r="BA1539" s="70"/>
      <c r="BB1539" s="70"/>
      <c r="BC1539" s="70"/>
      <c r="BD1539" s="70"/>
      <c r="BE1539" s="70" t="str">
        <f t="shared" si="923"/>
        <v/>
      </c>
      <c r="BF1539" s="70">
        <v>727</v>
      </c>
      <c r="BG1539" s="70"/>
      <c r="BH1539" s="70"/>
      <c r="BI1539" s="70"/>
      <c r="BJ1539" s="70"/>
      <c r="BK1539" s="70"/>
      <c r="BL1539" s="70"/>
      <c r="BM1539" s="70"/>
      <c r="BN1539" s="70"/>
      <c r="BO1539" s="70"/>
      <c r="BP1539" s="70"/>
      <c r="BQ1539" s="70"/>
      <c r="BR1539" s="70"/>
      <c r="BS1539" s="70"/>
      <c r="BT1539" s="70"/>
      <c r="BU1539" s="70"/>
      <c r="CT1539" s="70"/>
      <c r="CU1539" s="70">
        <f t="shared" si="921"/>
        <v>0</v>
      </c>
      <c r="CV1539" s="70">
        <f t="shared" si="922"/>
        <v>0</v>
      </c>
      <c r="CW1539" s="70"/>
      <c r="CX1539" s="70"/>
      <c r="CY1539" s="70"/>
      <c r="CZ1539" s="70" t="e">
        <f t="shared" si="926"/>
        <v>#VALUE!</v>
      </c>
      <c r="DA1539" s="70" t="e">
        <f t="shared" si="927"/>
        <v>#VALUE!</v>
      </c>
      <c r="DB1539" s="70"/>
      <c r="DC1539" s="70"/>
      <c r="DD1539" s="70"/>
      <c r="DE1539" s="70"/>
      <c r="DF1539" s="70"/>
      <c r="DG1539" s="70"/>
      <c r="DH1539" s="70"/>
      <c r="DI1539" s="70"/>
      <c r="DJ1539" s="70"/>
      <c r="DK1539" s="70"/>
      <c r="DL1539" s="70"/>
      <c r="DM1539" s="70"/>
      <c r="DN1539" s="70"/>
      <c r="DO1539" s="70"/>
      <c r="DP1539" s="70"/>
      <c r="DQ1539" s="70"/>
      <c r="DR1539" s="70"/>
      <c r="DS1539" s="70"/>
      <c r="DT1539" s="70">
        <f t="shared" si="924"/>
        <v>0</v>
      </c>
      <c r="DU1539" s="70">
        <f t="shared" si="925"/>
        <v>0</v>
      </c>
      <c r="DV1539" s="70"/>
      <c r="DW1539" s="70"/>
      <c r="DX1539" s="70"/>
      <c r="DY1539" s="70"/>
      <c r="DZ1539" s="70"/>
      <c r="EA1539" s="70"/>
    </row>
    <row r="1540" spans="18:131" x14ac:dyDescent="0.25">
      <c r="R1540" s="70"/>
      <c r="S1540" s="70"/>
      <c r="T1540" s="99" t="s">
        <v>3214</v>
      </c>
      <c r="U1540" s="146" t="s">
        <v>3215</v>
      </c>
      <c r="V1540" s="70"/>
      <c r="W1540" s="70"/>
      <c r="X1540" s="70"/>
      <c r="Y1540" s="70"/>
      <c r="AG1540" s="135"/>
      <c r="AH1540" s="70"/>
      <c r="AI1540" s="99"/>
      <c r="AJ1540" s="70"/>
      <c r="AK1540" s="70"/>
      <c r="AL1540" s="70"/>
      <c r="AM1540" s="70"/>
      <c r="AN1540" s="70"/>
      <c r="AO1540" s="70"/>
      <c r="AP1540" s="70"/>
      <c r="AQ1540" s="70"/>
      <c r="AR1540" s="70"/>
      <c r="AS1540" s="70"/>
      <c r="AT1540" s="70"/>
      <c r="AU1540" s="70"/>
      <c r="AV1540" s="70"/>
      <c r="AW1540" s="70"/>
      <c r="AX1540" s="70"/>
      <c r="AY1540" s="70"/>
      <c r="AZ1540" s="70"/>
      <c r="BA1540" s="70"/>
      <c r="BB1540" s="70"/>
      <c r="BC1540" s="70"/>
      <c r="BD1540" s="70"/>
      <c r="BE1540" s="70" t="str">
        <f t="shared" si="923"/>
        <v/>
      </c>
      <c r="BF1540" s="70">
        <v>728</v>
      </c>
      <c r="BG1540" s="70"/>
      <c r="BH1540" s="70"/>
      <c r="BI1540" s="70"/>
      <c r="BJ1540" s="70"/>
      <c r="BK1540" s="70"/>
      <c r="BL1540" s="70"/>
      <c r="BM1540" s="70"/>
      <c r="BN1540" s="70"/>
      <c r="BO1540" s="70"/>
      <c r="BP1540" s="70"/>
      <c r="BQ1540" s="70"/>
      <c r="BR1540" s="70"/>
      <c r="BS1540" s="70"/>
      <c r="BT1540" s="70"/>
      <c r="BU1540" s="70"/>
      <c r="CT1540" s="70"/>
      <c r="CU1540" s="70">
        <f t="shared" si="921"/>
        <v>0</v>
      </c>
      <c r="CV1540" s="70">
        <f t="shared" si="922"/>
        <v>0</v>
      </c>
      <c r="CW1540" s="70"/>
      <c r="CX1540" s="70"/>
      <c r="CY1540" s="70"/>
      <c r="CZ1540" s="70" t="e">
        <f t="shared" si="926"/>
        <v>#VALUE!</v>
      </c>
      <c r="DA1540" s="70" t="e">
        <f t="shared" si="927"/>
        <v>#VALUE!</v>
      </c>
      <c r="DB1540" s="70"/>
      <c r="DC1540" s="70"/>
      <c r="DD1540" s="70"/>
      <c r="DE1540" s="70"/>
      <c r="DF1540" s="70"/>
      <c r="DG1540" s="70"/>
      <c r="DH1540" s="70"/>
      <c r="DI1540" s="70"/>
      <c r="DJ1540" s="70"/>
      <c r="DK1540" s="70"/>
      <c r="DL1540" s="70"/>
      <c r="DM1540" s="70"/>
      <c r="DN1540" s="70"/>
      <c r="DO1540" s="70"/>
      <c r="DP1540" s="70"/>
      <c r="DQ1540" s="70"/>
      <c r="DR1540" s="70"/>
      <c r="DS1540" s="70"/>
      <c r="DT1540" s="70">
        <f t="shared" si="924"/>
        <v>0</v>
      </c>
      <c r="DU1540" s="70">
        <f t="shared" si="925"/>
        <v>0</v>
      </c>
      <c r="DV1540" s="70"/>
      <c r="DW1540" s="70"/>
      <c r="DX1540" s="70"/>
      <c r="DY1540" s="70"/>
      <c r="DZ1540" s="70"/>
      <c r="EA1540" s="70"/>
    </row>
    <row r="1541" spans="18:131" x14ac:dyDescent="0.25">
      <c r="R1541" s="70"/>
      <c r="S1541" s="70"/>
      <c r="T1541" s="99" t="s">
        <v>3216</v>
      </c>
      <c r="U1541" s="146" t="s">
        <v>3217</v>
      </c>
      <c r="V1541" s="70"/>
      <c r="W1541" s="70"/>
      <c r="X1541" s="70"/>
      <c r="Y1541" s="70"/>
      <c r="AG1541" s="135"/>
      <c r="AH1541" s="70"/>
      <c r="AI1541" s="99"/>
      <c r="AJ1541" s="70"/>
      <c r="AK1541" s="70"/>
      <c r="AL1541" s="70"/>
      <c r="AM1541" s="70"/>
      <c r="AN1541" s="70"/>
      <c r="AO1541" s="70"/>
      <c r="AP1541" s="70"/>
      <c r="AQ1541" s="70"/>
      <c r="AR1541" s="70"/>
      <c r="AS1541" s="70"/>
      <c r="AT1541" s="70"/>
      <c r="AU1541" s="70"/>
      <c r="AV1541" s="70"/>
      <c r="AW1541" s="70"/>
      <c r="AX1541" s="70"/>
      <c r="AY1541" s="70"/>
      <c r="AZ1541" s="70"/>
      <c r="BA1541" s="70"/>
      <c r="BB1541" s="70"/>
      <c r="BC1541" s="70"/>
      <c r="BD1541" s="70"/>
      <c r="BE1541" s="70" t="str">
        <f t="shared" si="923"/>
        <v/>
      </c>
      <c r="BF1541" s="70">
        <v>729</v>
      </c>
      <c r="BG1541" s="70"/>
      <c r="BH1541" s="70"/>
      <c r="BI1541" s="70"/>
      <c r="BJ1541" s="70"/>
      <c r="BK1541" s="70"/>
      <c r="BL1541" s="70"/>
      <c r="BM1541" s="70"/>
      <c r="BN1541" s="70"/>
      <c r="BO1541" s="70"/>
      <c r="BP1541" s="70"/>
      <c r="BQ1541" s="70"/>
      <c r="BR1541" s="70"/>
      <c r="BS1541" s="70"/>
      <c r="BT1541" s="70"/>
      <c r="BU1541" s="70"/>
      <c r="CT1541" s="70"/>
      <c r="CU1541" s="70">
        <f t="shared" si="921"/>
        <v>0</v>
      </c>
      <c r="CV1541" s="70">
        <f t="shared" si="922"/>
        <v>0</v>
      </c>
      <c r="CW1541" s="70"/>
      <c r="CX1541" s="70"/>
      <c r="CY1541" s="70"/>
      <c r="CZ1541" s="70" t="e">
        <f t="shared" si="926"/>
        <v>#VALUE!</v>
      </c>
      <c r="DA1541" s="70" t="e">
        <f t="shared" si="927"/>
        <v>#VALUE!</v>
      </c>
      <c r="DB1541" s="70"/>
      <c r="DC1541" s="70"/>
      <c r="DD1541" s="70"/>
      <c r="DE1541" s="70"/>
      <c r="DF1541" s="70"/>
      <c r="DG1541" s="70"/>
      <c r="DH1541" s="70"/>
      <c r="DI1541" s="70"/>
      <c r="DJ1541" s="70"/>
      <c r="DK1541" s="70"/>
      <c r="DL1541" s="70"/>
      <c r="DM1541" s="70"/>
      <c r="DN1541" s="70"/>
      <c r="DO1541" s="70"/>
      <c r="DP1541" s="70"/>
      <c r="DQ1541" s="70"/>
      <c r="DR1541" s="70"/>
      <c r="DS1541" s="70"/>
      <c r="DT1541" s="70">
        <f t="shared" si="924"/>
        <v>0</v>
      </c>
      <c r="DU1541" s="70">
        <f t="shared" si="925"/>
        <v>0</v>
      </c>
      <c r="DV1541" s="70"/>
      <c r="DW1541" s="70"/>
      <c r="DX1541" s="70"/>
      <c r="DY1541" s="70"/>
      <c r="DZ1541" s="70"/>
      <c r="EA1541" s="70"/>
    </row>
    <row r="1542" spans="18:131" x14ac:dyDescent="0.25">
      <c r="R1542" s="70"/>
      <c r="S1542" s="70"/>
      <c r="T1542" s="99" t="s">
        <v>3218</v>
      </c>
      <c r="U1542" s="146" t="s">
        <v>3219</v>
      </c>
      <c r="V1542" s="70"/>
      <c r="W1542" s="70"/>
      <c r="X1542" s="70"/>
      <c r="Y1542" s="70"/>
      <c r="AG1542" s="135"/>
      <c r="AH1542" s="70"/>
      <c r="AI1542" s="99"/>
      <c r="AJ1542" s="70"/>
      <c r="AK1542" s="70"/>
      <c r="AL1542" s="70"/>
      <c r="AM1542" s="70"/>
      <c r="AN1542" s="70"/>
      <c r="AO1542" s="70"/>
      <c r="AP1542" s="70"/>
      <c r="AQ1542" s="70"/>
      <c r="AR1542" s="70"/>
      <c r="AS1542" s="70"/>
      <c r="AT1542" s="70"/>
      <c r="AU1542" s="70"/>
      <c r="AV1542" s="70"/>
      <c r="AW1542" s="70"/>
      <c r="AX1542" s="70"/>
      <c r="AY1542" s="70"/>
      <c r="AZ1542" s="70"/>
      <c r="BA1542" s="70"/>
      <c r="BB1542" s="70"/>
      <c r="BC1542" s="70"/>
      <c r="BD1542" s="70"/>
      <c r="BE1542" s="70" t="str">
        <f t="shared" si="923"/>
        <v/>
      </c>
      <c r="BF1542" s="70">
        <v>730</v>
      </c>
      <c r="BG1542" s="70"/>
      <c r="BH1542" s="70"/>
      <c r="BI1542" s="70"/>
      <c r="BJ1542" s="70"/>
      <c r="BK1542" s="70"/>
      <c r="BL1542" s="70"/>
      <c r="BM1542" s="70"/>
      <c r="BN1542" s="70"/>
      <c r="BO1542" s="70"/>
      <c r="BP1542" s="70"/>
      <c r="BQ1542" s="70"/>
      <c r="BR1542" s="70"/>
      <c r="BS1542" s="70"/>
      <c r="BT1542" s="70"/>
      <c r="BU1542" s="70"/>
      <c r="CT1542" s="70"/>
      <c r="CU1542" s="70">
        <f t="shared" si="921"/>
        <v>0</v>
      </c>
      <c r="CV1542" s="70">
        <f t="shared" si="922"/>
        <v>0</v>
      </c>
      <c r="CW1542" s="70"/>
      <c r="CX1542" s="70"/>
      <c r="CY1542" s="70"/>
      <c r="CZ1542" s="70" t="e">
        <f t="shared" si="926"/>
        <v>#VALUE!</v>
      </c>
      <c r="DA1542" s="70" t="e">
        <f t="shared" si="927"/>
        <v>#VALUE!</v>
      </c>
      <c r="DB1542" s="70"/>
      <c r="DC1542" s="70"/>
      <c r="DD1542" s="70"/>
      <c r="DE1542" s="70"/>
      <c r="DF1542" s="70"/>
      <c r="DG1542" s="70"/>
      <c r="DH1542" s="70"/>
      <c r="DI1542" s="70"/>
      <c r="DJ1542" s="70"/>
      <c r="DK1542" s="70"/>
      <c r="DL1542" s="70"/>
      <c r="DM1542" s="70"/>
      <c r="DN1542" s="70"/>
      <c r="DO1542" s="70"/>
      <c r="DP1542" s="70"/>
      <c r="DQ1542" s="70"/>
      <c r="DR1542" s="70"/>
      <c r="DS1542" s="70"/>
      <c r="DT1542" s="70">
        <f t="shared" si="924"/>
        <v>0</v>
      </c>
      <c r="DU1542" s="70">
        <f t="shared" si="925"/>
        <v>0</v>
      </c>
      <c r="DV1542" s="70"/>
      <c r="DW1542" s="70"/>
      <c r="DX1542" s="70"/>
      <c r="DY1542" s="70"/>
      <c r="DZ1542" s="70"/>
      <c r="EA1542" s="70"/>
    </row>
    <row r="1543" spans="18:131" x14ac:dyDescent="0.25">
      <c r="R1543" s="70"/>
      <c r="S1543" s="70"/>
      <c r="T1543" s="99" t="s">
        <v>3220</v>
      </c>
      <c r="U1543" s="146" t="s">
        <v>3221</v>
      </c>
      <c r="V1543" s="70"/>
      <c r="W1543" s="70"/>
      <c r="X1543" s="70"/>
      <c r="Y1543" s="70"/>
      <c r="AG1543" s="135"/>
      <c r="AH1543" s="70"/>
      <c r="AI1543" s="99"/>
      <c r="AJ1543" s="70"/>
      <c r="AK1543" s="70"/>
      <c r="AL1543" s="70"/>
      <c r="AM1543" s="70"/>
      <c r="AN1543" s="70"/>
      <c r="AO1543" s="70"/>
      <c r="AP1543" s="70"/>
      <c r="AQ1543" s="70"/>
      <c r="AR1543" s="70"/>
      <c r="AS1543" s="70"/>
      <c r="AT1543" s="70"/>
      <c r="AU1543" s="70"/>
      <c r="AV1543" s="70"/>
      <c r="AW1543" s="70"/>
      <c r="AX1543" s="70"/>
      <c r="AY1543" s="70"/>
      <c r="AZ1543" s="70"/>
      <c r="BA1543" s="70"/>
      <c r="BB1543" s="70"/>
      <c r="BC1543" s="70"/>
      <c r="BD1543" s="70"/>
      <c r="BE1543" s="70" t="str">
        <f t="shared" si="923"/>
        <v/>
      </c>
      <c r="BF1543" s="70">
        <v>731</v>
      </c>
      <c r="BG1543" s="70"/>
      <c r="BH1543" s="70"/>
      <c r="BI1543" s="70"/>
      <c r="BJ1543" s="70"/>
      <c r="BK1543" s="70"/>
      <c r="BL1543" s="70"/>
      <c r="BM1543" s="70"/>
      <c r="BN1543" s="70"/>
      <c r="BO1543" s="70"/>
      <c r="BP1543" s="70"/>
      <c r="BQ1543" s="70"/>
      <c r="BR1543" s="70"/>
      <c r="BS1543" s="70"/>
      <c r="BT1543" s="70"/>
      <c r="BU1543" s="70"/>
      <c r="CT1543" s="70"/>
      <c r="CU1543" s="70">
        <f t="shared" si="921"/>
        <v>0</v>
      </c>
      <c r="CV1543" s="70">
        <f t="shared" si="922"/>
        <v>0</v>
      </c>
      <c r="CW1543" s="70"/>
      <c r="CX1543" s="70"/>
      <c r="CY1543" s="70"/>
      <c r="CZ1543" s="70" t="e">
        <f t="shared" si="926"/>
        <v>#VALUE!</v>
      </c>
      <c r="DA1543" s="70" t="e">
        <f t="shared" si="927"/>
        <v>#VALUE!</v>
      </c>
      <c r="DB1543" s="70"/>
      <c r="DC1543" s="70"/>
      <c r="DD1543" s="70"/>
      <c r="DE1543" s="70"/>
      <c r="DF1543" s="70"/>
      <c r="DG1543" s="70"/>
      <c r="DH1543" s="70"/>
      <c r="DI1543" s="70"/>
      <c r="DJ1543" s="70"/>
      <c r="DK1543" s="70"/>
      <c r="DL1543" s="70"/>
      <c r="DM1543" s="70"/>
      <c r="DN1543" s="70"/>
      <c r="DO1543" s="70"/>
      <c r="DP1543" s="70"/>
      <c r="DQ1543" s="70"/>
      <c r="DR1543" s="70"/>
      <c r="DS1543" s="70"/>
      <c r="DT1543" s="70">
        <f t="shared" si="924"/>
        <v>0</v>
      </c>
      <c r="DU1543" s="70">
        <f t="shared" si="925"/>
        <v>0</v>
      </c>
      <c r="DV1543" s="70"/>
      <c r="DW1543" s="70"/>
      <c r="DX1543" s="70"/>
      <c r="DY1543" s="70"/>
      <c r="DZ1543" s="70"/>
      <c r="EA1543" s="70"/>
    </row>
    <row r="1544" spans="18:131" x14ac:dyDescent="0.25">
      <c r="R1544" s="70"/>
      <c r="S1544" s="70"/>
      <c r="T1544" s="99" t="s">
        <v>3222</v>
      </c>
      <c r="U1544" s="146" t="s">
        <v>3223</v>
      </c>
      <c r="V1544" s="70"/>
      <c r="W1544" s="70"/>
      <c r="X1544" s="70"/>
      <c r="Y1544" s="70"/>
      <c r="AG1544" s="135"/>
      <c r="AH1544" s="70"/>
      <c r="AI1544" s="99"/>
      <c r="AJ1544" s="70"/>
      <c r="AK1544" s="70"/>
      <c r="AL1544" s="70"/>
      <c r="AM1544" s="70"/>
      <c r="AN1544" s="70"/>
      <c r="AO1544" s="70"/>
      <c r="AP1544" s="70"/>
      <c r="AQ1544" s="70"/>
      <c r="AR1544" s="70"/>
      <c r="AS1544" s="70"/>
      <c r="AT1544" s="70"/>
      <c r="AU1544" s="70"/>
      <c r="AV1544" s="70"/>
      <c r="AW1544" s="70"/>
      <c r="AX1544" s="70"/>
      <c r="AY1544" s="70"/>
      <c r="AZ1544" s="70"/>
      <c r="BA1544" s="70"/>
      <c r="BB1544" s="70"/>
      <c r="BC1544" s="70"/>
      <c r="BD1544" s="70"/>
      <c r="BE1544" s="70" t="str">
        <f t="shared" si="923"/>
        <v/>
      </c>
      <c r="BF1544" s="70">
        <v>732</v>
      </c>
      <c r="BG1544" s="70"/>
      <c r="BH1544" s="70"/>
      <c r="BI1544" s="70"/>
      <c r="BJ1544" s="70"/>
      <c r="BK1544" s="70"/>
      <c r="BL1544" s="70"/>
      <c r="BM1544" s="70"/>
      <c r="BN1544" s="70"/>
      <c r="BO1544" s="70"/>
      <c r="BP1544" s="70"/>
      <c r="BQ1544" s="70"/>
      <c r="BR1544" s="70"/>
      <c r="BS1544" s="70"/>
      <c r="BT1544" s="70"/>
      <c r="BU1544" s="70"/>
      <c r="CT1544" s="70"/>
      <c r="CU1544" s="70">
        <f t="shared" si="921"/>
        <v>0</v>
      </c>
      <c r="CV1544" s="70">
        <f t="shared" si="922"/>
        <v>0</v>
      </c>
      <c r="CW1544" s="70"/>
      <c r="CX1544" s="70"/>
      <c r="CY1544" s="70"/>
      <c r="CZ1544" s="70" t="e">
        <f t="shared" si="926"/>
        <v>#VALUE!</v>
      </c>
      <c r="DA1544" s="70" t="e">
        <f t="shared" si="927"/>
        <v>#VALUE!</v>
      </c>
      <c r="DB1544" s="70"/>
      <c r="DC1544" s="70"/>
      <c r="DD1544" s="70"/>
      <c r="DE1544" s="70"/>
      <c r="DF1544" s="70"/>
      <c r="DG1544" s="70"/>
      <c r="DH1544" s="70"/>
      <c r="DI1544" s="70"/>
      <c r="DJ1544" s="70"/>
      <c r="DK1544" s="70"/>
      <c r="DL1544" s="70"/>
      <c r="DM1544" s="70"/>
      <c r="DN1544" s="70"/>
      <c r="DO1544" s="70"/>
      <c r="DP1544" s="70"/>
      <c r="DQ1544" s="70"/>
      <c r="DR1544" s="70"/>
      <c r="DS1544" s="70"/>
      <c r="DT1544" s="70">
        <f t="shared" si="924"/>
        <v>0</v>
      </c>
      <c r="DU1544" s="70">
        <f t="shared" si="925"/>
        <v>0</v>
      </c>
      <c r="DV1544" s="70"/>
      <c r="DW1544" s="70"/>
      <c r="DX1544" s="70"/>
      <c r="DY1544" s="70"/>
      <c r="DZ1544" s="70"/>
      <c r="EA1544" s="70"/>
    </row>
    <row r="1545" spans="18:131" x14ac:dyDescent="0.25">
      <c r="R1545" s="70"/>
      <c r="S1545" s="70"/>
      <c r="T1545" s="99" t="s">
        <v>3224</v>
      </c>
      <c r="U1545" s="146" t="s">
        <v>3225</v>
      </c>
      <c r="V1545" s="70"/>
      <c r="W1545" s="70"/>
      <c r="X1545" s="70"/>
      <c r="Y1545" s="70"/>
      <c r="AG1545" s="135"/>
      <c r="AH1545" s="70"/>
      <c r="AI1545" s="99"/>
      <c r="AJ1545" s="70"/>
      <c r="AK1545" s="70"/>
      <c r="AL1545" s="70"/>
      <c r="AM1545" s="70"/>
      <c r="AN1545" s="70"/>
      <c r="AO1545" s="70"/>
      <c r="AP1545" s="70"/>
      <c r="AQ1545" s="70"/>
      <c r="AR1545" s="70"/>
      <c r="AS1545" s="70"/>
      <c r="AT1545" s="70"/>
      <c r="AU1545" s="70"/>
      <c r="AV1545" s="70"/>
      <c r="AW1545" s="70"/>
      <c r="AX1545" s="70"/>
      <c r="AY1545" s="70"/>
      <c r="AZ1545" s="70"/>
      <c r="BA1545" s="70"/>
      <c r="BB1545" s="70"/>
      <c r="BC1545" s="70"/>
      <c r="BD1545" s="70"/>
      <c r="BE1545" s="70" t="str">
        <f t="shared" si="923"/>
        <v/>
      </c>
      <c r="BF1545" s="70">
        <v>733</v>
      </c>
      <c r="BG1545" s="70"/>
      <c r="BH1545" s="70"/>
      <c r="BI1545" s="70"/>
      <c r="BJ1545" s="70"/>
      <c r="BK1545" s="70"/>
      <c r="BL1545" s="70"/>
      <c r="BM1545" s="70"/>
      <c r="BN1545" s="70"/>
      <c r="BO1545" s="70"/>
      <c r="BP1545" s="70"/>
      <c r="BQ1545" s="70"/>
      <c r="BR1545" s="70"/>
      <c r="BS1545" s="70"/>
      <c r="BT1545" s="70"/>
      <c r="BU1545" s="70"/>
      <c r="CT1545" s="70"/>
      <c r="CU1545" s="70">
        <f t="shared" si="921"/>
        <v>0</v>
      </c>
      <c r="CV1545" s="70">
        <f t="shared" si="922"/>
        <v>0</v>
      </c>
      <c r="CW1545" s="70"/>
      <c r="CX1545" s="70"/>
      <c r="CY1545" s="70"/>
      <c r="CZ1545" s="70" t="e">
        <f t="shared" si="926"/>
        <v>#VALUE!</v>
      </c>
      <c r="DA1545" s="70" t="e">
        <f t="shared" si="927"/>
        <v>#VALUE!</v>
      </c>
      <c r="DB1545" s="70"/>
      <c r="DC1545" s="70"/>
      <c r="DD1545" s="70"/>
      <c r="DE1545" s="70"/>
      <c r="DF1545" s="70"/>
      <c r="DG1545" s="70"/>
      <c r="DH1545" s="70"/>
      <c r="DI1545" s="70"/>
      <c r="DJ1545" s="70"/>
      <c r="DK1545" s="70"/>
      <c r="DL1545" s="70"/>
      <c r="DM1545" s="70"/>
      <c r="DN1545" s="70"/>
      <c r="DO1545" s="70"/>
      <c r="DP1545" s="70"/>
      <c r="DQ1545" s="70"/>
      <c r="DR1545" s="70"/>
      <c r="DS1545" s="70"/>
      <c r="DT1545" s="70">
        <f t="shared" si="924"/>
        <v>0</v>
      </c>
      <c r="DU1545" s="70">
        <f t="shared" si="925"/>
        <v>0</v>
      </c>
      <c r="DV1545" s="70"/>
      <c r="DW1545" s="70"/>
      <c r="DX1545" s="70"/>
      <c r="DY1545" s="70"/>
      <c r="DZ1545" s="70"/>
      <c r="EA1545" s="70"/>
    </row>
    <row r="1546" spans="18:131" x14ac:dyDescent="0.25">
      <c r="R1546" s="70"/>
      <c r="S1546" s="70"/>
      <c r="T1546" s="99" t="s">
        <v>3226</v>
      </c>
      <c r="U1546" s="146" t="s">
        <v>3227</v>
      </c>
      <c r="V1546" s="70"/>
      <c r="W1546" s="70"/>
      <c r="X1546" s="70"/>
      <c r="Y1546" s="70"/>
      <c r="AG1546" s="135"/>
      <c r="AH1546" s="70"/>
      <c r="AI1546" s="99"/>
      <c r="AJ1546" s="70"/>
      <c r="AK1546" s="70"/>
      <c r="AL1546" s="70"/>
      <c r="AM1546" s="70"/>
      <c r="AN1546" s="70"/>
      <c r="AO1546" s="70"/>
      <c r="AP1546" s="70"/>
      <c r="AQ1546" s="70"/>
      <c r="AR1546" s="70"/>
      <c r="AS1546" s="70"/>
      <c r="AT1546" s="70"/>
      <c r="AU1546" s="70"/>
      <c r="AV1546" s="70"/>
      <c r="AW1546" s="70"/>
      <c r="AX1546" s="70"/>
      <c r="AY1546" s="70"/>
      <c r="AZ1546" s="70"/>
      <c r="BA1546" s="70"/>
      <c r="BB1546" s="70"/>
      <c r="BC1546" s="70"/>
      <c r="BD1546" s="70"/>
      <c r="BE1546" s="70" t="str">
        <f t="shared" si="923"/>
        <v/>
      </c>
      <c r="BF1546" s="70">
        <v>734</v>
      </c>
      <c r="BG1546" s="70"/>
      <c r="BH1546" s="70"/>
      <c r="BI1546" s="70"/>
      <c r="BJ1546" s="70"/>
      <c r="BK1546" s="70"/>
      <c r="BL1546" s="70"/>
      <c r="BM1546" s="70"/>
      <c r="BN1546" s="70"/>
      <c r="BO1546" s="70"/>
      <c r="BP1546" s="70"/>
      <c r="BQ1546" s="70"/>
      <c r="BR1546" s="70"/>
      <c r="BS1546" s="70"/>
      <c r="BT1546" s="70"/>
      <c r="BU1546" s="70"/>
      <c r="CT1546" s="70"/>
      <c r="CU1546" s="70">
        <f t="shared" si="921"/>
        <v>0</v>
      </c>
      <c r="CV1546" s="70">
        <f t="shared" si="922"/>
        <v>0</v>
      </c>
      <c r="CW1546" s="70"/>
      <c r="CX1546" s="70"/>
      <c r="CY1546" s="70"/>
      <c r="CZ1546" s="70" t="e">
        <f t="shared" si="926"/>
        <v>#VALUE!</v>
      </c>
      <c r="DA1546" s="70" t="e">
        <f t="shared" si="927"/>
        <v>#VALUE!</v>
      </c>
      <c r="DB1546" s="70"/>
      <c r="DC1546" s="70"/>
      <c r="DD1546" s="70"/>
      <c r="DE1546" s="70"/>
      <c r="DF1546" s="70"/>
      <c r="DG1546" s="70"/>
      <c r="DH1546" s="70"/>
      <c r="DI1546" s="70"/>
      <c r="DJ1546" s="70"/>
      <c r="DK1546" s="70"/>
      <c r="DL1546" s="70"/>
      <c r="DM1546" s="70"/>
      <c r="DN1546" s="70"/>
      <c r="DO1546" s="70"/>
      <c r="DP1546" s="70"/>
      <c r="DQ1546" s="70"/>
      <c r="DR1546" s="70"/>
      <c r="DS1546" s="70"/>
      <c r="DT1546" s="70">
        <f t="shared" si="924"/>
        <v>0</v>
      </c>
      <c r="DU1546" s="70">
        <f t="shared" si="925"/>
        <v>0</v>
      </c>
      <c r="DV1546" s="70"/>
      <c r="DW1546" s="70"/>
      <c r="DX1546" s="70"/>
      <c r="DY1546" s="70"/>
      <c r="DZ1546" s="70"/>
      <c r="EA1546" s="70"/>
    </row>
    <row r="1547" spans="18:131" x14ac:dyDescent="0.25">
      <c r="R1547" s="70"/>
      <c r="S1547" s="70"/>
      <c r="T1547" s="99" t="s">
        <v>3228</v>
      </c>
      <c r="U1547" s="146" t="s">
        <v>3229</v>
      </c>
      <c r="V1547" s="70"/>
      <c r="W1547" s="70"/>
      <c r="X1547" s="70"/>
      <c r="Y1547" s="70"/>
      <c r="AG1547" s="135"/>
      <c r="AH1547" s="70"/>
      <c r="AI1547" s="99"/>
      <c r="AJ1547" s="70"/>
      <c r="AK1547" s="70"/>
      <c r="AL1547" s="70"/>
      <c r="AM1547" s="70"/>
      <c r="AN1547" s="70"/>
      <c r="AO1547" s="70"/>
      <c r="AP1547" s="70"/>
      <c r="AQ1547" s="70"/>
      <c r="AR1547" s="70"/>
      <c r="AS1547" s="70"/>
      <c r="AT1547" s="70"/>
      <c r="AU1547" s="70"/>
      <c r="AV1547" s="70"/>
      <c r="AW1547" s="70"/>
      <c r="AX1547" s="70"/>
      <c r="AY1547" s="70"/>
      <c r="AZ1547" s="70"/>
      <c r="BA1547" s="70"/>
      <c r="BB1547" s="70"/>
      <c r="BC1547" s="70"/>
      <c r="BD1547" s="70"/>
      <c r="BE1547" s="70" t="str">
        <f t="shared" si="923"/>
        <v/>
      </c>
      <c r="BF1547" s="70">
        <v>735</v>
      </c>
      <c r="BG1547" s="70"/>
      <c r="BH1547" s="70"/>
      <c r="BI1547" s="70"/>
      <c r="BJ1547" s="70"/>
      <c r="BK1547" s="70"/>
      <c r="BL1547" s="70"/>
      <c r="BM1547" s="70"/>
      <c r="BN1547" s="70"/>
      <c r="BO1547" s="70"/>
      <c r="BP1547" s="70"/>
      <c r="BQ1547" s="70"/>
      <c r="BR1547" s="70"/>
      <c r="BS1547" s="70"/>
      <c r="BT1547" s="70"/>
      <c r="BU1547" s="70"/>
      <c r="CT1547" s="70"/>
      <c r="CU1547" s="70">
        <f t="shared" si="921"/>
        <v>0</v>
      </c>
      <c r="CV1547" s="70">
        <f t="shared" si="922"/>
        <v>0</v>
      </c>
      <c r="CW1547" s="70"/>
      <c r="CX1547" s="70"/>
      <c r="CY1547" s="70"/>
      <c r="CZ1547" s="70" t="e">
        <f t="shared" si="926"/>
        <v>#VALUE!</v>
      </c>
      <c r="DA1547" s="70" t="e">
        <f t="shared" si="927"/>
        <v>#VALUE!</v>
      </c>
      <c r="DB1547" s="70"/>
      <c r="DC1547" s="70"/>
      <c r="DD1547" s="70"/>
      <c r="DE1547" s="70"/>
      <c r="DF1547" s="70"/>
      <c r="DG1547" s="70"/>
      <c r="DH1547" s="70"/>
      <c r="DI1547" s="70"/>
      <c r="DJ1547" s="70"/>
      <c r="DK1547" s="70"/>
      <c r="DL1547" s="70"/>
      <c r="DM1547" s="70"/>
      <c r="DN1547" s="70"/>
      <c r="DO1547" s="70"/>
      <c r="DP1547" s="70"/>
      <c r="DQ1547" s="70"/>
      <c r="DR1547" s="70"/>
      <c r="DS1547" s="70"/>
      <c r="DT1547" s="70">
        <f t="shared" si="924"/>
        <v>0</v>
      </c>
      <c r="DU1547" s="70">
        <f t="shared" si="925"/>
        <v>0</v>
      </c>
      <c r="DV1547" s="70"/>
      <c r="DW1547" s="70"/>
      <c r="DX1547" s="70"/>
      <c r="DY1547" s="70"/>
      <c r="DZ1547" s="70"/>
      <c r="EA1547" s="70"/>
    </row>
    <row r="1548" spans="18:131" x14ac:dyDescent="0.25">
      <c r="R1548" s="70"/>
      <c r="S1548" s="70"/>
      <c r="T1548" s="99" t="s">
        <v>3230</v>
      </c>
      <c r="U1548" s="146" t="s">
        <v>3231</v>
      </c>
      <c r="V1548" s="70"/>
      <c r="W1548" s="70"/>
      <c r="X1548" s="70"/>
      <c r="Y1548" s="70"/>
      <c r="AG1548" s="135"/>
      <c r="AH1548" s="70"/>
      <c r="AI1548" s="99"/>
      <c r="AJ1548" s="70"/>
      <c r="AK1548" s="70"/>
      <c r="AL1548" s="70"/>
      <c r="AM1548" s="70"/>
      <c r="AN1548" s="70"/>
      <c r="AO1548" s="70"/>
      <c r="AP1548" s="70"/>
      <c r="AQ1548" s="70"/>
      <c r="AR1548" s="70"/>
      <c r="AS1548" s="70"/>
      <c r="AT1548" s="70"/>
      <c r="AU1548" s="70"/>
      <c r="AV1548" s="70"/>
      <c r="AW1548" s="70"/>
      <c r="AX1548" s="70"/>
      <c r="AY1548" s="70"/>
      <c r="AZ1548" s="70"/>
      <c r="BA1548" s="70"/>
      <c r="BB1548" s="70"/>
      <c r="BC1548" s="70"/>
      <c r="BD1548" s="70"/>
      <c r="BE1548" s="70" t="str">
        <f t="shared" si="923"/>
        <v/>
      </c>
      <c r="BF1548" s="70">
        <v>736</v>
      </c>
      <c r="BG1548" s="70"/>
      <c r="BH1548" s="70"/>
      <c r="BI1548" s="70"/>
      <c r="BJ1548" s="70"/>
      <c r="BK1548" s="70"/>
      <c r="BL1548" s="70"/>
      <c r="BM1548" s="70"/>
      <c r="BN1548" s="70"/>
      <c r="BO1548" s="70"/>
      <c r="BP1548" s="70"/>
      <c r="BQ1548" s="70"/>
      <c r="BR1548" s="70"/>
      <c r="BS1548" s="70"/>
      <c r="BT1548" s="70"/>
      <c r="BU1548" s="70"/>
      <c r="CT1548" s="70"/>
      <c r="CU1548" s="70">
        <f t="shared" si="921"/>
        <v>0</v>
      </c>
      <c r="CV1548" s="70">
        <f t="shared" si="922"/>
        <v>0</v>
      </c>
      <c r="CW1548" s="70"/>
      <c r="CX1548" s="70"/>
      <c r="CY1548" s="70"/>
      <c r="CZ1548" s="70" t="e">
        <f t="shared" si="926"/>
        <v>#VALUE!</v>
      </c>
      <c r="DA1548" s="70" t="e">
        <f t="shared" si="927"/>
        <v>#VALUE!</v>
      </c>
      <c r="DB1548" s="70"/>
      <c r="DC1548" s="70"/>
      <c r="DD1548" s="70"/>
      <c r="DE1548" s="70"/>
      <c r="DF1548" s="70"/>
      <c r="DG1548" s="70"/>
      <c r="DH1548" s="70"/>
      <c r="DI1548" s="70"/>
      <c r="DJ1548" s="70"/>
      <c r="DK1548" s="70"/>
      <c r="DL1548" s="70"/>
      <c r="DM1548" s="70"/>
      <c r="DN1548" s="70"/>
      <c r="DO1548" s="70"/>
      <c r="DP1548" s="70"/>
      <c r="DQ1548" s="70"/>
      <c r="DR1548" s="70"/>
      <c r="DS1548" s="70"/>
      <c r="DT1548" s="70">
        <f t="shared" si="924"/>
        <v>0</v>
      </c>
      <c r="DU1548" s="70">
        <f t="shared" si="925"/>
        <v>0</v>
      </c>
      <c r="DV1548" s="70"/>
      <c r="DW1548" s="70"/>
      <c r="DX1548" s="70"/>
      <c r="DY1548" s="70"/>
      <c r="DZ1548" s="70"/>
      <c r="EA1548" s="70"/>
    </row>
    <row r="1549" spans="18:131" x14ac:dyDescent="0.25">
      <c r="R1549" s="70"/>
      <c r="S1549" s="70"/>
      <c r="T1549" s="99" t="s">
        <v>3232</v>
      </c>
      <c r="U1549" s="146" t="s">
        <v>3233</v>
      </c>
      <c r="V1549" s="70"/>
      <c r="W1549" s="70"/>
      <c r="X1549" s="70"/>
      <c r="Y1549" s="70"/>
      <c r="AG1549" s="135"/>
      <c r="AH1549" s="70"/>
      <c r="AI1549" s="99"/>
      <c r="AJ1549" s="70"/>
      <c r="AK1549" s="70"/>
      <c r="AL1549" s="70"/>
      <c r="AM1549" s="70"/>
      <c r="AN1549" s="70"/>
      <c r="AO1549" s="70"/>
      <c r="AP1549" s="70"/>
      <c r="AQ1549" s="70"/>
      <c r="AR1549" s="70"/>
      <c r="AS1549" s="70"/>
      <c r="AT1549" s="70"/>
      <c r="AU1549" s="70"/>
      <c r="AV1549" s="70"/>
      <c r="AW1549" s="70"/>
      <c r="AX1549" s="70"/>
      <c r="AY1549" s="70"/>
      <c r="AZ1549" s="70"/>
      <c r="BA1549" s="70"/>
      <c r="BB1549" s="70"/>
      <c r="BC1549" s="70"/>
      <c r="BD1549" s="70"/>
      <c r="BE1549" s="70" t="str">
        <f t="shared" si="923"/>
        <v/>
      </c>
      <c r="BF1549" s="70">
        <v>737</v>
      </c>
      <c r="BG1549" s="70"/>
      <c r="BH1549" s="70"/>
      <c r="BI1549" s="70"/>
      <c r="BJ1549" s="70"/>
      <c r="BK1549" s="70"/>
      <c r="BL1549" s="70"/>
      <c r="BM1549" s="70"/>
      <c r="BN1549" s="70"/>
      <c r="BO1549" s="70"/>
      <c r="BP1549" s="70"/>
      <c r="BQ1549" s="70"/>
      <c r="BR1549" s="70"/>
      <c r="BS1549" s="70"/>
      <c r="BT1549" s="70"/>
      <c r="BU1549" s="70"/>
      <c r="CT1549" s="70"/>
      <c r="CU1549" s="70">
        <f t="shared" ref="CU1549:CU1601" si="928">IF(E748="c",F748,0)</f>
        <v>0</v>
      </c>
      <c r="CV1549" s="70">
        <f t="shared" ref="CV1549:CV1601" si="929">IF(E748="a",F748,0)</f>
        <v>0</v>
      </c>
      <c r="CW1549" s="70"/>
      <c r="CX1549" s="70"/>
      <c r="CY1549" s="70"/>
      <c r="CZ1549" s="70" t="e">
        <f t="shared" si="926"/>
        <v>#VALUE!</v>
      </c>
      <c r="DA1549" s="70" t="e">
        <f t="shared" si="927"/>
        <v>#VALUE!</v>
      </c>
      <c r="DB1549" s="70"/>
      <c r="DC1549" s="70"/>
      <c r="DD1549" s="70"/>
      <c r="DE1549" s="70"/>
      <c r="DF1549" s="70"/>
      <c r="DG1549" s="70"/>
      <c r="DH1549" s="70"/>
      <c r="DI1549" s="70"/>
      <c r="DJ1549" s="70"/>
      <c r="DK1549" s="70"/>
      <c r="DL1549" s="70"/>
      <c r="DM1549" s="70"/>
      <c r="DN1549" s="70"/>
      <c r="DO1549" s="70"/>
      <c r="DP1549" s="70"/>
      <c r="DQ1549" s="70"/>
      <c r="DR1549" s="70"/>
      <c r="DS1549" s="70"/>
      <c r="DT1549" s="70">
        <f t="shared" si="924"/>
        <v>0</v>
      </c>
      <c r="DU1549" s="70">
        <f t="shared" si="925"/>
        <v>0</v>
      </c>
      <c r="DV1549" s="70"/>
      <c r="DW1549" s="70"/>
      <c r="DX1549" s="70"/>
      <c r="DY1549" s="70"/>
      <c r="DZ1549" s="70"/>
      <c r="EA1549" s="70"/>
    </row>
    <row r="1550" spans="18:131" x14ac:dyDescent="0.25">
      <c r="R1550" s="70"/>
      <c r="S1550" s="70"/>
      <c r="T1550" s="99" t="s">
        <v>3234</v>
      </c>
      <c r="U1550" s="146" t="s">
        <v>3235</v>
      </c>
      <c r="V1550" s="70"/>
      <c r="W1550" s="70"/>
      <c r="X1550" s="70"/>
      <c r="Y1550" s="70"/>
      <c r="AG1550" s="135"/>
      <c r="AH1550" s="70"/>
      <c r="AI1550" s="99"/>
      <c r="AJ1550" s="70"/>
      <c r="AK1550" s="70"/>
      <c r="AL1550" s="70"/>
      <c r="AM1550" s="70"/>
      <c r="AN1550" s="70"/>
      <c r="AO1550" s="70"/>
      <c r="AP1550" s="70"/>
      <c r="AQ1550" s="70"/>
      <c r="AR1550" s="70"/>
      <c r="AS1550" s="70"/>
      <c r="AT1550" s="70"/>
      <c r="AU1550" s="70"/>
      <c r="AV1550" s="70"/>
      <c r="AW1550" s="70"/>
      <c r="AX1550" s="70"/>
      <c r="AY1550" s="70"/>
      <c r="AZ1550" s="70"/>
      <c r="BA1550" s="70"/>
      <c r="BB1550" s="70"/>
      <c r="BC1550" s="70"/>
      <c r="BD1550" s="70"/>
      <c r="BE1550" s="70" t="str">
        <f t="shared" si="923"/>
        <v/>
      </c>
      <c r="BF1550" s="70">
        <v>738</v>
      </c>
      <c r="BG1550" s="70"/>
      <c r="BH1550" s="70"/>
      <c r="BI1550" s="70"/>
      <c r="BJ1550" s="70"/>
      <c r="BK1550" s="70"/>
      <c r="BL1550" s="70"/>
      <c r="BM1550" s="70"/>
      <c r="BN1550" s="70"/>
      <c r="BO1550" s="70"/>
      <c r="BP1550" s="70"/>
      <c r="BQ1550" s="70"/>
      <c r="BR1550" s="70"/>
      <c r="BS1550" s="70"/>
      <c r="BT1550" s="70"/>
      <c r="BU1550" s="70"/>
      <c r="CT1550" s="70"/>
      <c r="CU1550" s="70">
        <f t="shared" si="928"/>
        <v>0</v>
      </c>
      <c r="CV1550" s="70">
        <f t="shared" si="929"/>
        <v>0</v>
      </c>
      <c r="CW1550" s="70"/>
      <c r="CX1550" s="70"/>
      <c r="CY1550" s="70"/>
      <c r="CZ1550" s="70" t="e">
        <f t="shared" si="926"/>
        <v>#VALUE!</v>
      </c>
      <c r="DA1550" s="70" t="e">
        <f t="shared" si="927"/>
        <v>#VALUE!</v>
      </c>
      <c r="DB1550" s="70"/>
      <c r="DC1550" s="70"/>
      <c r="DD1550" s="70"/>
      <c r="DE1550" s="70"/>
      <c r="DF1550" s="70"/>
      <c r="DG1550" s="70"/>
      <c r="DH1550" s="70"/>
      <c r="DI1550" s="70"/>
      <c r="DJ1550" s="70"/>
      <c r="DK1550" s="70"/>
      <c r="DL1550" s="70"/>
      <c r="DM1550" s="70"/>
      <c r="DN1550" s="70"/>
      <c r="DO1550" s="70"/>
      <c r="DP1550" s="70"/>
      <c r="DQ1550" s="70"/>
      <c r="DR1550" s="70"/>
      <c r="DS1550" s="70"/>
      <c r="DT1550" s="70">
        <f t="shared" si="924"/>
        <v>0</v>
      </c>
      <c r="DU1550" s="70">
        <f t="shared" si="925"/>
        <v>0</v>
      </c>
      <c r="DV1550" s="70"/>
      <c r="DW1550" s="70"/>
      <c r="DX1550" s="70"/>
      <c r="DY1550" s="70"/>
      <c r="DZ1550" s="70"/>
      <c r="EA1550" s="70"/>
    </row>
    <row r="1551" spans="18:131" x14ac:dyDescent="0.25">
      <c r="R1551" s="70"/>
      <c r="S1551" s="70"/>
      <c r="T1551" s="99" t="s">
        <v>3236</v>
      </c>
      <c r="U1551" s="146" t="s">
        <v>3237</v>
      </c>
      <c r="V1551" s="70"/>
      <c r="W1551" s="70"/>
      <c r="X1551" s="70"/>
      <c r="Y1551" s="70"/>
      <c r="AG1551" s="135"/>
      <c r="AH1551" s="70"/>
      <c r="AI1551" s="99"/>
      <c r="AJ1551" s="70"/>
      <c r="AK1551" s="70"/>
      <c r="AL1551" s="70"/>
      <c r="AM1551" s="70"/>
      <c r="AN1551" s="70"/>
      <c r="AO1551" s="70"/>
      <c r="AP1551" s="70"/>
      <c r="AQ1551" s="70"/>
      <c r="AR1551" s="70"/>
      <c r="AS1551" s="70"/>
      <c r="AT1551" s="70"/>
      <c r="AU1551" s="70"/>
      <c r="AV1551" s="70"/>
      <c r="AW1551" s="70"/>
      <c r="AX1551" s="70"/>
      <c r="AY1551" s="70"/>
      <c r="AZ1551" s="70"/>
      <c r="BA1551" s="70"/>
      <c r="BB1551" s="70"/>
      <c r="BC1551" s="70"/>
      <c r="BD1551" s="70"/>
      <c r="BE1551" s="70" t="str">
        <f t="shared" si="923"/>
        <v/>
      </c>
      <c r="BF1551" s="70">
        <v>739</v>
      </c>
      <c r="BG1551" s="70"/>
      <c r="BH1551" s="70"/>
      <c r="BI1551" s="70"/>
      <c r="BJ1551" s="70"/>
      <c r="BK1551" s="70"/>
      <c r="BL1551" s="70"/>
      <c r="BM1551" s="70"/>
      <c r="BN1551" s="70"/>
      <c r="BO1551" s="70"/>
      <c r="BP1551" s="70"/>
      <c r="BQ1551" s="70"/>
      <c r="BR1551" s="70"/>
      <c r="BS1551" s="70"/>
      <c r="BT1551" s="70"/>
      <c r="BU1551" s="70"/>
      <c r="CT1551" s="70"/>
      <c r="CU1551" s="70">
        <f t="shared" si="928"/>
        <v>0</v>
      </c>
      <c r="CV1551" s="70">
        <f t="shared" si="929"/>
        <v>0</v>
      </c>
      <c r="CW1551" s="70"/>
      <c r="CX1551" s="70"/>
      <c r="CY1551" s="70"/>
      <c r="CZ1551" s="70" t="e">
        <f t="shared" si="926"/>
        <v>#VALUE!</v>
      </c>
      <c r="DA1551" s="70" t="e">
        <f t="shared" si="927"/>
        <v>#VALUE!</v>
      </c>
      <c r="DB1551" s="70"/>
      <c r="DC1551" s="70"/>
      <c r="DD1551" s="70"/>
      <c r="DE1551" s="70"/>
      <c r="DF1551" s="70"/>
      <c r="DG1551" s="70"/>
      <c r="DH1551" s="70"/>
      <c r="DI1551" s="70"/>
      <c r="DJ1551" s="70"/>
      <c r="DK1551" s="70"/>
      <c r="DL1551" s="70"/>
      <c r="DM1551" s="70"/>
      <c r="DN1551" s="70"/>
      <c r="DO1551" s="70"/>
      <c r="DP1551" s="70"/>
      <c r="DQ1551" s="70"/>
      <c r="DR1551" s="70"/>
      <c r="DS1551" s="70"/>
      <c r="DT1551" s="70">
        <f t="shared" si="924"/>
        <v>0</v>
      </c>
      <c r="DU1551" s="70">
        <f t="shared" si="925"/>
        <v>0</v>
      </c>
      <c r="DV1551" s="70"/>
      <c r="DW1551" s="70"/>
      <c r="DX1551" s="70"/>
      <c r="DY1551" s="70"/>
      <c r="DZ1551" s="70"/>
      <c r="EA1551" s="70"/>
    </row>
    <row r="1552" spans="18:131" x14ac:dyDescent="0.25">
      <c r="R1552" s="70"/>
      <c r="S1552" s="70"/>
      <c r="T1552" s="99" t="s">
        <v>3238</v>
      </c>
      <c r="U1552" s="146" t="s">
        <v>3239</v>
      </c>
      <c r="V1552" s="70"/>
      <c r="W1552" s="70"/>
      <c r="X1552" s="70"/>
      <c r="Y1552" s="70"/>
      <c r="AG1552" s="135"/>
      <c r="AH1552" s="70"/>
      <c r="AI1552" s="99"/>
      <c r="AJ1552" s="70"/>
      <c r="AK1552" s="70"/>
      <c r="AL1552" s="70"/>
      <c r="AM1552" s="70"/>
      <c r="AN1552" s="70"/>
      <c r="AO1552" s="70"/>
      <c r="AP1552" s="70"/>
      <c r="AQ1552" s="70"/>
      <c r="AR1552" s="70"/>
      <c r="AS1552" s="70"/>
      <c r="AT1552" s="70"/>
      <c r="AU1552" s="70"/>
      <c r="AV1552" s="70"/>
      <c r="AW1552" s="70"/>
      <c r="AX1552" s="70"/>
      <c r="AY1552" s="70"/>
      <c r="AZ1552" s="70"/>
      <c r="BA1552" s="70"/>
      <c r="BB1552" s="70"/>
      <c r="BC1552" s="70"/>
      <c r="BD1552" s="70"/>
      <c r="BE1552" s="70" t="str">
        <f t="shared" si="923"/>
        <v/>
      </c>
      <c r="BF1552" s="70">
        <v>740</v>
      </c>
      <c r="BG1552" s="70"/>
      <c r="BH1552" s="70"/>
      <c r="BI1552" s="70"/>
      <c r="BJ1552" s="70"/>
      <c r="BK1552" s="70"/>
      <c r="BL1552" s="70"/>
      <c r="BM1552" s="70"/>
      <c r="BN1552" s="70"/>
      <c r="BO1552" s="70"/>
      <c r="BP1552" s="70"/>
      <c r="BQ1552" s="70"/>
      <c r="BR1552" s="70"/>
      <c r="BS1552" s="70"/>
      <c r="BT1552" s="70"/>
      <c r="BU1552" s="70"/>
      <c r="CT1552" s="70"/>
      <c r="CU1552" s="70">
        <f t="shared" si="928"/>
        <v>0</v>
      </c>
      <c r="CV1552" s="70">
        <f t="shared" si="929"/>
        <v>0</v>
      </c>
      <c r="CW1552" s="70"/>
      <c r="CX1552" s="70"/>
      <c r="CY1552" s="70"/>
      <c r="CZ1552" s="70" t="e">
        <f t="shared" si="926"/>
        <v>#VALUE!</v>
      </c>
      <c r="DA1552" s="70" t="e">
        <f t="shared" si="927"/>
        <v>#VALUE!</v>
      </c>
      <c r="DB1552" s="70"/>
      <c r="DC1552" s="70"/>
      <c r="DD1552" s="70"/>
      <c r="DE1552" s="70"/>
      <c r="DF1552" s="70"/>
      <c r="DG1552" s="70"/>
      <c r="DH1552" s="70"/>
      <c r="DI1552" s="70"/>
      <c r="DJ1552" s="70"/>
      <c r="DK1552" s="70"/>
      <c r="DL1552" s="70"/>
      <c r="DM1552" s="70"/>
      <c r="DN1552" s="70"/>
      <c r="DO1552" s="70"/>
      <c r="DP1552" s="70"/>
      <c r="DQ1552" s="70"/>
      <c r="DR1552" s="70"/>
      <c r="DS1552" s="70"/>
      <c r="DT1552" s="70">
        <f t="shared" si="924"/>
        <v>0</v>
      </c>
      <c r="DU1552" s="70">
        <f t="shared" si="925"/>
        <v>0</v>
      </c>
      <c r="DV1552" s="70"/>
      <c r="DW1552" s="70"/>
      <c r="DX1552" s="70"/>
      <c r="DY1552" s="70"/>
      <c r="DZ1552" s="70"/>
      <c r="EA1552" s="70"/>
    </row>
    <row r="1553" spans="18:131" x14ac:dyDescent="0.25">
      <c r="R1553" s="70"/>
      <c r="S1553" s="70"/>
      <c r="T1553" s="99" t="s">
        <v>3240</v>
      </c>
      <c r="U1553" s="146" t="s">
        <v>3241</v>
      </c>
      <c r="V1553" s="70"/>
      <c r="W1553" s="70"/>
      <c r="X1553" s="70"/>
      <c r="Y1553" s="70"/>
      <c r="AG1553" s="135"/>
      <c r="AH1553" s="70"/>
      <c r="AI1553" s="99"/>
      <c r="AJ1553" s="70"/>
      <c r="AK1553" s="70"/>
      <c r="AL1553" s="70"/>
      <c r="AM1553" s="70"/>
      <c r="AN1553" s="70"/>
      <c r="AO1553" s="70"/>
      <c r="AP1553" s="70"/>
      <c r="AQ1553" s="70"/>
      <c r="AR1553" s="70"/>
      <c r="AS1553" s="70"/>
      <c r="AT1553" s="70"/>
      <c r="AU1553" s="70"/>
      <c r="AV1553" s="70"/>
      <c r="AW1553" s="70"/>
      <c r="AX1553" s="70"/>
      <c r="AY1553" s="70"/>
      <c r="AZ1553" s="70"/>
      <c r="BA1553" s="70"/>
      <c r="BB1553" s="70"/>
      <c r="BC1553" s="70"/>
      <c r="BD1553" s="70"/>
      <c r="BE1553" s="70" t="str">
        <f t="shared" si="923"/>
        <v/>
      </c>
      <c r="BF1553" s="70">
        <v>741</v>
      </c>
      <c r="BG1553" s="70"/>
      <c r="BH1553" s="70"/>
      <c r="BI1553" s="70"/>
      <c r="BJ1553" s="70"/>
      <c r="BK1553" s="70"/>
      <c r="BL1553" s="70"/>
      <c r="BM1553" s="70"/>
      <c r="BN1553" s="70"/>
      <c r="BO1553" s="70"/>
      <c r="BP1553" s="70"/>
      <c r="BQ1553" s="70"/>
      <c r="BR1553" s="70"/>
      <c r="BS1553" s="70"/>
      <c r="BT1553" s="70"/>
      <c r="BU1553" s="70"/>
      <c r="CT1553" s="70"/>
      <c r="CU1553" s="70">
        <f t="shared" si="928"/>
        <v>0</v>
      </c>
      <c r="CV1553" s="70">
        <f t="shared" si="929"/>
        <v>0</v>
      </c>
      <c r="CW1553" s="70"/>
      <c r="CX1553" s="70"/>
      <c r="CY1553" s="70"/>
      <c r="CZ1553" s="70" t="e">
        <f t="shared" si="926"/>
        <v>#VALUE!</v>
      </c>
      <c r="DA1553" s="70" t="e">
        <f t="shared" si="927"/>
        <v>#VALUE!</v>
      </c>
      <c r="DB1553" s="70"/>
      <c r="DC1553" s="70"/>
      <c r="DD1553" s="70"/>
      <c r="DE1553" s="70"/>
      <c r="DF1553" s="70"/>
      <c r="DG1553" s="70"/>
      <c r="DH1553" s="70"/>
      <c r="DI1553" s="70"/>
      <c r="DJ1553" s="70"/>
      <c r="DK1553" s="70"/>
      <c r="DL1553" s="70"/>
      <c r="DM1553" s="70"/>
      <c r="DN1553" s="70"/>
      <c r="DO1553" s="70"/>
      <c r="DP1553" s="70"/>
      <c r="DQ1553" s="70"/>
      <c r="DR1553" s="70"/>
      <c r="DS1553" s="70"/>
      <c r="DT1553" s="70">
        <f t="shared" si="924"/>
        <v>0</v>
      </c>
      <c r="DU1553" s="70">
        <f t="shared" si="925"/>
        <v>0</v>
      </c>
      <c r="DV1553" s="70"/>
      <c r="DW1553" s="70"/>
      <c r="DX1553" s="70"/>
      <c r="DY1553" s="70"/>
      <c r="DZ1553" s="70"/>
      <c r="EA1553" s="70"/>
    </row>
    <row r="1554" spans="18:131" x14ac:dyDescent="0.25">
      <c r="R1554" s="70"/>
      <c r="S1554" s="70"/>
      <c r="T1554" s="99" t="s">
        <v>3242</v>
      </c>
      <c r="U1554" s="146" t="s">
        <v>3243</v>
      </c>
      <c r="V1554" s="70"/>
      <c r="W1554" s="70"/>
      <c r="X1554" s="70"/>
      <c r="Y1554" s="70"/>
      <c r="AG1554" s="135"/>
      <c r="AH1554" s="70"/>
      <c r="AI1554" s="99"/>
      <c r="AJ1554" s="70"/>
      <c r="AK1554" s="70"/>
      <c r="AL1554" s="70"/>
      <c r="AM1554" s="70"/>
      <c r="AN1554" s="70"/>
      <c r="AO1554" s="70"/>
      <c r="AP1554" s="70"/>
      <c r="AQ1554" s="70"/>
      <c r="AR1554" s="70"/>
      <c r="AS1554" s="70"/>
      <c r="AT1554" s="70"/>
      <c r="AU1554" s="70"/>
      <c r="AV1554" s="70"/>
      <c r="AW1554" s="70"/>
      <c r="AX1554" s="70"/>
      <c r="AY1554" s="70"/>
      <c r="AZ1554" s="70"/>
      <c r="BA1554" s="70"/>
      <c r="BB1554" s="70"/>
      <c r="BC1554" s="70"/>
      <c r="BD1554" s="70"/>
      <c r="BE1554" s="70" t="str">
        <f t="shared" si="923"/>
        <v/>
      </c>
      <c r="BF1554" s="70">
        <v>742</v>
      </c>
      <c r="BG1554" s="70"/>
      <c r="BH1554" s="70"/>
      <c r="BI1554" s="70"/>
      <c r="BJ1554" s="70"/>
      <c r="BK1554" s="70"/>
      <c r="BL1554" s="70"/>
      <c r="BM1554" s="70"/>
      <c r="BN1554" s="70"/>
      <c r="BO1554" s="70"/>
      <c r="BP1554" s="70"/>
      <c r="BQ1554" s="70"/>
      <c r="BR1554" s="70"/>
      <c r="BS1554" s="70"/>
      <c r="BT1554" s="70"/>
      <c r="BU1554" s="70"/>
      <c r="CT1554" s="70"/>
      <c r="CU1554" s="70">
        <f t="shared" si="928"/>
        <v>0</v>
      </c>
      <c r="CV1554" s="70">
        <f t="shared" si="929"/>
        <v>0</v>
      </c>
      <c r="CW1554" s="70"/>
      <c r="CX1554" s="70"/>
      <c r="CY1554" s="70"/>
      <c r="CZ1554" s="70" t="e">
        <f t="shared" si="926"/>
        <v>#VALUE!</v>
      </c>
      <c r="DA1554" s="70" t="e">
        <f t="shared" si="927"/>
        <v>#VALUE!</v>
      </c>
      <c r="DB1554" s="70"/>
      <c r="DC1554" s="70"/>
      <c r="DD1554" s="70"/>
      <c r="DE1554" s="70"/>
      <c r="DF1554" s="70"/>
      <c r="DG1554" s="70"/>
      <c r="DH1554" s="70"/>
      <c r="DI1554" s="70"/>
      <c r="DJ1554" s="70"/>
      <c r="DK1554" s="70"/>
      <c r="DL1554" s="70"/>
      <c r="DM1554" s="70"/>
      <c r="DN1554" s="70"/>
      <c r="DO1554" s="70"/>
      <c r="DP1554" s="70"/>
      <c r="DQ1554" s="70"/>
      <c r="DR1554" s="70"/>
      <c r="DS1554" s="70"/>
      <c r="DT1554" s="70">
        <f t="shared" si="924"/>
        <v>0</v>
      </c>
      <c r="DU1554" s="70">
        <f t="shared" si="925"/>
        <v>0</v>
      </c>
      <c r="DV1554" s="70"/>
      <c r="DW1554" s="70"/>
      <c r="DX1554" s="70"/>
      <c r="DY1554" s="70"/>
      <c r="DZ1554" s="70"/>
      <c r="EA1554" s="70"/>
    </row>
    <row r="1555" spans="18:131" x14ac:dyDescent="0.25">
      <c r="R1555" s="70"/>
      <c r="S1555" s="70"/>
      <c r="T1555" s="99" t="s">
        <v>3244</v>
      </c>
      <c r="U1555" s="146" t="s">
        <v>3245</v>
      </c>
      <c r="V1555" s="70"/>
      <c r="W1555" s="70"/>
      <c r="X1555" s="70"/>
      <c r="Y1555" s="70"/>
      <c r="AG1555" s="135"/>
      <c r="AH1555" s="70"/>
      <c r="AI1555" s="99"/>
      <c r="AJ1555" s="70"/>
      <c r="AK1555" s="70"/>
      <c r="AL1555" s="70"/>
      <c r="AM1555" s="70"/>
      <c r="AN1555" s="70"/>
      <c r="AO1555" s="70"/>
      <c r="AP1555" s="70"/>
      <c r="AQ1555" s="70"/>
      <c r="AR1555" s="70"/>
      <c r="AS1555" s="70"/>
      <c r="AT1555" s="70"/>
      <c r="AU1555" s="70"/>
      <c r="AV1555" s="70"/>
      <c r="AW1555" s="70"/>
      <c r="AX1555" s="70"/>
      <c r="AY1555" s="70"/>
      <c r="AZ1555" s="70"/>
      <c r="BA1555" s="70"/>
      <c r="BB1555" s="70"/>
      <c r="BC1555" s="70"/>
      <c r="BD1555" s="70"/>
      <c r="BE1555" s="70" t="str">
        <f t="shared" si="923"/>
        <v/>
      </c>
      <c r="BF1555" s="70">
        <v>743</v>
      </c>
      <c r="BG1555" s="70"/>
      <c r="BH1555" s="70"/>
      <c r="BI1555" s="70"/>
      <c r="BJ1555" s="70"/>
      <c r="BK1555" s="70"/>
      <c r="BL1555" s="70"/>
      <c r="BM1555" s="70"/>
      <c r="BN1555" s="70"/>
      <c r="BO1555" s="70"/>
      <c r="BP1555" s="70"/>
      <c r="BQ1555" s="70"/>
      <c r="BR1555" s="70"/>
      <c r="BS1555" s="70"/>
      <c r="BT1555" s="70"/>
      <c r="BU1555" s="70"/>
      <c r="CT1555" s="70"/>
      <c r="CU1555" s="70">
        <f t="shared" si="928"/>
        <v>0</v>
      </c>
      <c r="CV1555" s="70">
        <f t="shared" si="929"/>
        <v>0</v>
      </c>
      <c r="CW1555" s="70"/>
      <c r="CX1555" s="70"/>
      <c r="CY1555" s="70"/>
      <c r="CZ1555" s="70" t="e">
        <f t="shared" si="926"/>
        <v>#VALUE!</v>
      </c>
      <c r="DA1555" s="70" t="e">
        <f t="shared" si="927"/>
        <v>#VALUE!</v>
      </c>
      <c r="DB1555" s="70"/>
      <c r="DC1555" s="70"/>
      <c r="DD1555" s="70"/>
      <c r="DE1555" s="70"/>
      <c r="DF1555" s="70"/>
      <c r="DG1555" s="70"/>
      <c r="DH1555" s="70"/>
      <c r="DI1555" s="70"/>
      <c r="DJ1555" s="70"/>
      <c r="DK1555" s="70"/>
      <c r="DL1555" s="70"/>
      <c r="DM1555" s="70"/>
      <c r="DN1555" s="70"/>
      <c r="DO1555" s="70"/>
      <c r="DP1555" s="70"/>
      <c r="DQ1555" s="70"/>
      <c r="DR1555" s="70"/>
      <c r="DS1555" s="70"/>
      <c r="DT1555" s="70">
        <f t="shared" si="924"/>
        <v>0</v>
      </c>
      <c r="DU1555" s="70">
        <f t="shared" si="925"/>
        <v>0</v>
      </c>
      <c r="DV1555" s="70"/>
      <c r="DW1555" s="70"/>
      <c r="DX1555" s="70"/>
      <c r="DY1555" s="70"/>
      <c r="DZ1555" s="70"/>
      <c r="EA1555" s="70"/>
    </row>
    <row r="1556" spans="18:131" x14ac:dyDescent="0.25">
      <c r="R1556" s="70"/>
      <c r="S1556" s="70"/>
      <c r="T1556" s="99" t="s">
        <v>3246</v>
      </c>
      <c r="U1556" s="146" t="s">
        <v>3247</v>
      </c>
      <c r="V1556" s="70"/>
      <c r="W1556" s="70"/>
      <c r="X1556" s="70"/>
      <c r="Y1556" s="70"/>
      <c r="AG1556" s="135"/>
      <c r="AH1556" s="70"/>
      <c r="AI1556" s="99"/>
      <c r="AJ1556" s="70"/>
      <c r="AK1556" s="70"/>
      <c r="AL1556" s="70"/>
      <c r="AM1556" s="70"/>
      <c r="AN1556" s="70"/>
      <c r="AO1556" s="70"/>
      <c r="AP1556" s="70"/>
      <c r="AQ1556" s="70"/>
      <c r="AR1556" s="70"/>
      <c r="AS1556" s="70"/>
      <c r="AT1556" s="70"/>
      <c r="AU1556" s="70"/>
      <c r="AV1556" s="70"/>
      <c r="AW1556" s="70"/>
      <c r="AX1556" s="70"/>
      <c r="AY1556" s="70"/>
      <c r="AZ1556" s="70"/>
      <c r="BA1556" s="70"/>
      <c r="BB1556" s="70"/>
      <c r="BC1556" s="70"/>
      <c r="BD1556" s="70"/>
      <c r="BE1556" s="70" t="str">
        <f t="shared" si="923"/>
        <v/>
      </c>
      <c r="BF1556" s="70">
        <v>744</v>
      </c>
      <c r="BG1556" s="70"/>
      <c r="BH1556" s="70"/>
      <c r="BI1556" s="70"/>
      <c r="BJ1556" s="70"/>
      <c r="BK1556" s="70"/>
      <c r="BL1556" s="70"/>
      <c r="BM1556" s="70"/>
      <c r="BN1556" s="70"/>
      <c r="BO1556" s="70"/>
      <c r="BP1556" s="70"/>
      <c r="BQ1556" s="70"/>
      <c r="BR1556" s="70"/>
      <c r="BS1556" s="70"/>
      <c r="BT1556" s="70"/>
      <c r="BU1556" s="70"/>
      <c r="CT1556" s="70"/>
      <c r="CU1556" s="70">
        <f t="shared" si="928"/>
        <v>0</v>
      </c>
      <c r="CV1556" s="70">
        <f t="shared" si="929"/>
        <v>0</v>
      </c>
      <c r="CW1556" s="70"/>
      <c r="CX1556" s="70"/>
      <c r="CY1556" s="70"/>
      <c r="CZ1556" s="70" t="e">
        <f t="shared" si="926"/>
        <v>#VALUE!</v>
      </c>
      <c r="DA1556" s="70" t="e">
        <f t="shared" si="927"/>
        <v>#VALUE!</v>
      </c>
      <c r="DB1556" s="70"/>
      <c r="DC1556" s="70"/>
      <c r="DD1556" s="70"/>
      <c r="DE1556" s="70"/>
      <c r="DF1556" s="70"/>
      <c r="DG1556" s="70"/>
      <c r="DH1556" s="70"/>
      <c r="DI1556" s="70"/>
      <c r="DJ1556" s="70"/>
      <c r="DK1556" s="70"/>
      <c r="DL1556" s="70"/>
      <c r="DM1556" s="70"/>
      <c r="DN1556" s="70"/>
      <c r="DO1556" s="70"/>
      <c r="DP1556" s="70"/>
      <c r="DQ1556" s="70"/>
      <c r="DR1556" s="70"/>
      <c r="DS1556" s="70"/>
      <c r="DT1556" s="70">
        <f t="shared" si="924"/>
        <v>0</v>
      </c>
      <c r="DU1556" s="70">
        <f t="shared" si="925"/>
        <v>0</v>
      </c>
      <c r="DV1556" s="70"/>
      <c r="DW1556" s="70"/>
      <c r="DX1556" s="70"/>
      <c r="DY1556" s="70"/>
      <c r="DZ1556" s="70"/>
      <c r="EA1556" s="70"/>
    </row>
    <row r="1557" spans="18:131" x14ac:dyDescent="0.25">
      <c r="R1557" s="70"/>
      <c r="S1557" s="70"/>
      <c r="T1557" s="99" t="s">
        <v>3248</v>
      </c>
      <c r="U1557" s="146" t="s">
        <v>3249</v>
      </c>
      <c r="V1557" s="70"/>
      <c r="W1557" s="70"/>
      <c r="X1557" s="70"/>
      <c r="Y1557" s="70"/>
      <c r="AG1557" s="135"/>
      <c r="AH1557" s="70"/>
      <c r="AI1557" s="99"/>
      <c r="AJ1557" s="70"/>
      <c r="AK1557" s="70"/>
      <c r="AL1557" s="70"/>
      <c r="AM1557" s="70"/>
      <c r="AN1557" s="70"/>
      <c r="AO1557" s="70"/>
      <c r="AP1557" s="70"/>
      <c r="AQ1557" s="70"/>
      <c r="AR1557" s="70"/>
      <c r="AS1557" s="70"/>
      <c r="AT1557" s="70"/>
      <c r="AU1557" s="70"/>
      <c r="AV1557" s="70"/>
      <c r="AW1557" s="70"/>
      <c r="AX1557" s="70"/>
      <c r="AY1557" s="70"/>
      <c r="AZ1557" s="70"/>
      <c r="BA1557" s="70"/>
      <c r="BB1557" s="70"/>
      <c r="BC1557" s="70"/>
      <c r="BD1557" s="70"/>
      <c r="BE1557" s="70" t="str">
        <f t="shared" si="923"/>
        <v/>
      </c>
      <c r="BF1557" s="70">
        <v>745</v>
      </c>
      <c r="BG1557" s="70"/>
      <c r="BH1557" s="70"/>
      <c r="BI1557" s="70"/>
      <c r="BJ1557" s="70"/>
      <c r="BK1557" s="70"/>
      <c r="BL1557" s="70"/>
      <c r="BM1557" s="70"/>
      <c r="BN1557" s="70"/>
      <c r="BO1557" s="70"/>
      <c r="BP1557" s="70"/>
      <c r="BQ1557" s="70"/>
      <c r="BR1557" s="70"/>
      <c r="BS1557" s="70"/>
      <c r="BT1557" s="70"/>
      <c r="BU1557" s="70"/>
      <c r="CT1557" s="70"/>
      <c r="CU1557" s="70">
        <f t="shared" si="928"/>
        <v>0</v>
      </c>
      <c r="CV1557" s="70">
        <f t="shared" si="929"/>
        <v>0</v>
      </c>
      <c r="CW1557" s="70"/>
      <c r="CX1557" s="70"/>
      <c r="CY1557" s="70"/>
      <c r="CZ1557" s="70" t="e">
        <f t="shared" si="926"/>
        <v>#VALUE!</v>
      </c>
      <c r="DA1557" s="70" t="e">
        <f t="shared" si="927"/>
        <v>#VALUE!</v>
      </c>
      <c r="DB1557" s="70"/>
      <c r="DC1557" s="70"/>
      <c r="DD1557" s="70"/>
      <c r="DE1557" s="70"/>
      <c r="DF1557" s="70"/>
      <c r="DG1557" s="70"/>
      <c r="DH1557" s="70"/>
      <c r="DI1557" s="70"/>
      <c r="DJ1557" s="70"/>
      <c r="DK1557" s="70"/>
      <c r="DL1557" s="70"/>
      <c r="DM1557" s="70"/>
      <c r="DN1557" s="70"/>
      <c r="DO1557" s="70"/>
      <c r="DP1557" s="70"/>
      <c r="DQ1557" s="70"/>
      <c r="DR1557" s="70"/>
      <c r="DS1557" s="70"/>
      <c r="DT1557" s="70">
        <f t="shared" si="924"/>
        <v>0</v>
      </c>
      <c r="DU1557" s="70">
        <f t="shared" si="925"/>
        <v>0</v>
      </c>
      <c r="DV1557" s="70"/>
      <c r="DW1557" s="70"/>
      <c r="DX1557" s="70"/>
      <c r="DY1557" s="70"/>
      <c r="DZ1557" s="70"/>
      <c r="EA1557" s="70"/>
    </row>
    <row r="1558" spans="18:131" x14ac:dyDescent="0.25">
      <c r="R1558" s="70"/>
      <c r="S1558" s="70"/>
      <c r="T1558" s="99" t="s">
        <v>3250</v>
      </c>
      <c r="U1558" s="146" t="s">
        <v>3251</v>
      </c>
      <c r="V1558" s="70"/>
      <c r="W1558" s="70"/>
      <c r="X1558" s="70"/>
      <c r="Y1558" s="70"/>
      <c r="AG1558" s="135"/>
      <c r="AH1558" s="70"/>
      <c r="AI1558" s="99"/>
      <c r="AJ1558" s="70"/>
      <c r="AK1558" s="70"/>
      <c r="AL1558" s="70"/>
      <c r="AM1558" s="70"/>
      <c r="AN1558" s="70"/>
      <c r="AO1558" s="70"/>
      <c r="AP1558" s="70"/>
      <c r="AQ1558" s="70"/>
      <c r="AR1558" s="70"/>
      <c r="AS1558" s="70"/>
      <c r="AT1558" s="70"/>
      <c r="AU1558" s="70"/>
      <c r="AV1558" s="70"/>
      <c r="AW1558" s="70"/>
      <c r="AX1558" s="70"/>
      <c r="AY1558" s="70"/>
      <c r="AZ1558" s="70"/>
      <c r="BA1558" s="70"/>
      <c r="BB1558" s="70"/>
      <c r="BC1558" s="70"/>
      <c r="BD1558" s="70"/>
      <c r="BE1558" s="70" t="str">
        <f t="shared" si="923"/>
        <v/>
      </c>
      <c r="BF1558" s="70">
        <v>746</v>
      </c>
      <c r="BG1558" s="70"/>
      <c r="BH1558" s="70"/>
      <c r="BI1558" s="70"/>
      <c r="BJ1558" s="70"/>
      <c r="BK1558" s="70"/>
      <c r="BL1558" s="70"/>
      <c r="BM1558" s="70"/>
      <c r="BN1558" s="70"/>
      <c r="BO1558" s="70"/>
      <c r="BP1558" s="70"/>
      <c r="BQ1558" s="70"/>
      <c r="BR1558" s="70"/>
      <c r="BS1558" s="70"/>
      <c r="BT1558" s="70"/>
      <c r="BU1558" s="70"/>
      <c r="CT1558" s="70"/>
      <c r="CU1558" s="70">
        <f t="shared" si="928"/>
        <v>0</v>
      </c>
      <c r="CV1558" s="70">
        <f t="shared" si="929"/>
        <v>0</v>
      </c>
      <c r="CW1558" s="70"/>
      <c r="CX1558" s="70"/>
      <c r="CY1558" s="70"/>
      <c r="CZ1558" s="70" t="e">
        <f t="shared" si="926"/>
        <v>#VALUE!</v>
      </c>
      <c r="DA1558" s="70" t="e">
        <f t="shared" si="927"/>
        <v>#VALUE!</v>
      </c>
      <c r="DB1558" s="70"/>
      <c r="DC1558" s="70"/>
      <c r="DD1558" s="70"/>
      <c r="DE1558" s="70"/>
      <c r="DF1558" s="70"/>
      <c r="DG1558" s="70"/>
      <c r="DH1558" s="70"/>
      <c r="DI1558" s="70"/>
      <c r="DJ1558" s="70"/>
      <c r="DK1558" s="70"/>
      <c r="DL1558" s="70"/>
      <c r="DM1558" s="70"/>
      <c r="DN1558" s="70"/>
      <c r="DO1558" s="70"/>
      <c r="DP1558" s="70"/>
      <c r="DQ1558" s="70"/>
      <c r="DR1558" s="70"/>
      <c r="DS1558" s="70"/>
      <c r="DT1558" s="70">
        <f t="shared" si="924"/>
        <v>0</v>
      </c>
      <c r="DU1558" s="70">
        <f t="shared" si="925"/>
        <v>0</v>
      </c>
      <c r="DV1558" s="70"/>
      <c r="DW1558" s="70"/>
      <c r="DX1558" s="70"/>
      <c r="DY1558" s="70"/>
      <c r="DZ1558" s="70"/>
      <c r="EA1558" s="70"/>
    </row>
    <row r="1559" spans="18:131" x14ac:dyDescent="0.25">
      <c r="R1559" s="70"/>
      <c r="S1559" s="70"/>
      <c r="T1559" s="99" t="s">
        <v>3252</v>
      </c>
      <c r="U1559" s="146" t="s">
        <v>3253</v>
      </c>
      <c r="V1559" s="70"/>
      <c r="W1559" s="70"/>
      <c r="X1559" s="70"/>
      <c r="Y1559" s="70"/>
      <c r="AG1559" s="135"/>
      <c r="AH1559" s="70"/>
      <c r="AI1559" s="99"/>
      <c r="AJ1559" s="70"/>
      <c r="AK1559" s="70"/>
      <c r="AL1559" s="70"/>
      <c r="AM1559" s="70"/>
      <c r="AN1559" s="70"/>
      <c r="AO1559" s="70"/>
      <c r="AP1559" s="70"/>
      <c r="AQ1559" s="70"/>
      <c r="AR1559" s="70"/>
      <c r="AS1559" s="70"/>
      <c r="AT1559" s="70"/>
      <c r="AU1559" s="70"/>
      <c r="AV1559" s="70"/>
      <c r="AW1559" s="70"/>
      <c r="AX1559" s="70"/>
      <c r="AY1559" s="70"/>
      <c r="AZ1559" s="70"/>
      <c r="BA1559" s="70"/>
      <c r="BB1559" s="70"/>
      <c r="BC1559" s="70"/>
      <c r="BD1559" s="70"/>
      <c r="BE1559" s="70" t="str">
        <f t="shared" si="923"/>
        <v/>
      </c>
      <c r="BF1559" s="70">
        <v>747</v>
      </c>
      <c r="BG1559" s="70"/>
      <c r="BH1559" s="70"/>
      <c r="BI1559" s="70"/>
      <c r="BJ1559" s="70"/>
      <c r="BK1559" s="70"/>
      <c r="BL1559" s="70"/>
      <c r="BM1559" s="70"/>
      <c r="BN1559" s="70"/>
      <c r="BO1559" s="70"/>
      <c r="BP1559" s="70"/>
      <c r="BQ1559" s="70"/>
      <c r="BR1559" s="70"/>
      <c r="BS1559" s="70"/>
      <c r="BT1559" s="70"/>
      <c r="BU1559" s="70"/>
      <c r="CT1559" s="70"/>
      <c r="CU1559" s="70">
        <f t="shared" si="928"/>
        <v>0</v>
      </c>
      <c r="CV1559" s="70">
        <f t="shared" si="929"/>
        <v>0</v>
      </c>
      <c r="CW1559" s="70"/>
      <c r="CX1559" s="70"/>
      <c r="CY1559" s="70"/>
      <c r="CZ1559" s="70" t="e">
        <f t="shared" si="926"/>
        <v>#VALUE!</v>
      </c>
      <c r="DA1559" s="70" t="e">
        <f t="shared" si="927"/>
        <v>#VALUE!</v>
      </c>
      <c r="DB1559" s="70"/>
      <c r="DC1559" s="70"/>
      <c r="DD1559" s="70"/>
      <c r="DE1559" s="70"/>
      <c r="DF1559" s="70"/>
      <c r="DG1559" s="70"/>
      <c r="DH1559" s="70"/>
      <c r="DI1559" s="70"/>
      <c r="DJ1559" s="70"/>
      <c r="DK1559" s="70"/>
      <c r="DL1559" s="70"/>
      <c r="DM1559" s="70"/>
      <c r="DN1559" s="70"/>
      <c r="DO1559" s="70"/>
      <c r="DP1559" s="70"/>
      <c r="DQ1559" s="70"/>
      <c r="DR1559" s="70"/>
      <c r="DS1559" s="70"/>
      <c r="DT1559" s="70">
        <f t="shared" si="924"/>
        <v>0</v>
      </c>
      <c r="DU1559" s="70">
        <f t="shared" si="925"/>
        <v>0</v>
      </c>
      <c r="DV1559" s="70"/>
      <c r="DW1559" s="70"/>
      <c r="DX1559" s="70"/>
      <c r="DY1559" s="70"/>
      <c r="DZ1559" s="70"/>
      <c r="EA1559" s="70"/>
    </row>
    <row r="1560" spans="18:131" x14ac:dyDescent="0.25">
      <c r="R1560" s="70"/>
      <c r="S1560" s="70"/>
      <c r="T1560" s="99" t="s">
        <v>3254</v>
      </c>
      <c r="U1560" s="146" t="s">
        <v>3255</v>
      </c>
      <c r="V1560" s="70"/>
      <c r="W1560" s="70"/>
      <c r="X1560" s="70"/>
      <c r="Y1560" s="70"/>
      <c r="AG1560" s="135"/>
      <c r="AH1560" s="70"/>
      <c r="AI1560" s="99"/>
      <c r="AJ1560" s="70"/>
      <c r="AK1560" s="70"/>
      <c r="AL1560" s="70"/>
      <c r="AM1560" s="70"/>
      <c r="AN1560" s="70"/>
      <c r="AO1560" s="70"/>
      <c r="AP1560" s="70"/>
      <c r="AQ1560" s="70"/>
      <c r="AR1560" s="70"/>
      <c r="AS1560" s="70"/>
      <c r="AT1560" s="70"/>
      <c r="AU1560" s="70"/>
      <c r="AV1560" s="70"/>
      <c r="AW1560" s="70"/>
      <c r="AX1560" s="70"/>
      <c r="AY1560" s="70"/>
      <c r="AZ1560" s="70"/>
      <c r="BA1560" s="70"/>
      <c r="BB1560" s="70"/>
      <c r="BC1560" s="70"/>
      <c r="BD1560" s="70"/>
      <c r="BE1560" s="70" t="str">
        <f t="shared" si="923"/>
        <v/>
      </c>
      <c r="BF1560" s="70">
        <v>748</v>
      </c>
      <c r="BG1560" s="70"/>
      <c r="BH1560" s="70"/>
      <c r="BI1560" s="70"/>
      <c r="BJ1560" s="70"/>
      <c r="BK1560" s="70"/>
      <c r="BL1560" s="70"/>
      <c r="BM1560" s="70"/>
      <c r="BN1560" s="70"/>
      <c r="BO1560" s="70"/>
      <c r="BP1560" s="70"/>
      <c r="BQ1560" s="70"/>
      <c r="BR1560" s="70"/>
      <c r="BS1560" s="70"/>
      <c r="BT1560" s="70"/>
      <c r="BU1560" s="70"/>
      <c r="CT1560" s="70"/>
      <c r="CU1560" s="70">
        <f t="shared" si="928"/>
        <v>0</v>
      </c>
      <c r="CV1560" s="70">
        <f t="shared" si="929"/>
        <v>0</v>
      </c>
      <c r="CW1560" s="70"/>
      <c r="CX1560" s="70"/>
      <c r="CY1560" s="70"/>
      <c r="CZ1560" s="70" t="e">
        <f t="shared" si="926"/>
        <v>#VALUE!</v>
      </c>
      <c r="DA1560" s="70" t="e">
        <f t="shared" si="927"/>
        <v>#VALUE!</v>
      </c>
      <c r="DB1560" s="70"/>
      <c r="DC1560" s="70"/>
      <c r="DD1560" s="70"/>
      <c r="DE1560" s="70"/>
      <c r="DF1560" s="70"/>
      <c r="DG1560" s="70"/>
      <c r="DH1560" s="70"/>
      <c r="DI1560" s="70"/>
      <c r="DJ1560" s="70"/>
      <c r="DK1560" s="70"/>
      <c r="DL1560" s="70"/>
      <c r="DM1560" s="70"/>
      <c r="DN1560" s="70"/>
      <c r="DO1560" s="70"/>
      <c r="DP1560" s="70"/>
      <c r="DQ1560" s="70"/>
      <c r="DR1560" s="70"/>
      <c r="DS1560" s="70"/>
      <c r="DT1560" s="70">
        <f t="shared" si="924"/>
        <v>0</v>
      </c>
      <c r="DU1560" s="70">
        <f t="shared" si="925"/>
        <v>0</v>
      </c>
      <c r="DV1560" s="70"/>
      <c r="DW1560" s="70"/>
      <c r="DX1560" s="70"/>
      <c r="DY1560" s="70"/>
      <c r="DZ1560" s="70"/>
      <c r="EA1560" s="70"/>
    </row>
    <row r="1561" spans="18:131" x14ac:dyDescent="0.25">
      <c r="R1561" s="70"/>
      <c r="S1561" s="70"/>
      <c r="T1561" s="99" t="s">
        <v>3256</v>
      </c>
      <c r="U1561" s="146" t="s">
        <v>3257</v>
      </c>
      <c r="V1561" s="70"/>
      <c r="W1561" s="70"/>
      <c r="X1561" s="70"/>
      <c r="Y1561" s="70"/>
      <c r="AG1561" s="135"/>
      <c r="AH1561" s="70"/>
      <c r="AI1561" s="99"/>
      <c r="AJ1561" s="70"/>
      <c r="AK1561" s="70"/>
      <c r="AL1561" s="70"/>
      <c r="AM1561" s="70"/>
      <c r="AN1561" s="70"/>
      <c r="AO1561" s="70"/>
      <c r="AP1561" s="70"/>
      <c r="AQ1561" s="70"/>
      <c r="AR1561" s="70"/>
      <c r="AS1561" s="70"/>
      <c r="AT1561" s="70"/>
      <c r="AU1561" s="70"/>
      <c r="AV1561" s="70"/>
      <c r="AW1561" s="70"/>
      <c r="AX1561" s="70"/>
      <c r="AY1561" s="70"/>
      <c r="AZ1561" s="70"/>
      <c r="BA1561" s="70"/>
      <c r="BB1561" s="70"/>
      <c r="BC1561" s="70"/>
      <c r="BD1561" s="70"/>
      <c r="BE1561" s="70" t="str">
        <f t="shared" si="923"/>
        <v/>
      </c>
      <c r="BF1561" s="70">
        <v>749</v>
      </c>
      <c r="BG1561" s="70"/>
      <c r="BH1561" s="70"/>
      <c r="BI1561" s="70"/>
      <c r="BJ1561" s="70"/>
      <c r="BK1561" s="70"/>
      <c r="BL1561" s="70"/>
      <c r="BM1561" s="70"/>
      <c r="BN1561" s="70"/>
      <c r="BO1561" s="70"/>
      <c r="BP1561" s="70"/>
      <c r="BQ1561" s="70"/>
      <c r="BR1561" s="70"/>
      <c r="BS1561" s="70"/>
      <c r="BT1561" s="70"/>
      <c r="BU1561" s="70"/>
      <c r="CT1561" s="70"/>
      <c r="CU1561" s="70">
        <f t="shared" si="928"/>
        <v>0</v>
      </c>
      <c r="CV1561" s="70">
        <f t="shared" si="929"/>
        <v>0</v>
      </c>
      <c r="CW1561" s="70"/>
      <c r="CX1561" s="70"/>
      <c r="CY1561" s="70"/>
      <c r="CZ1561" s="70" t="e">
        <f t="shared" si="926"/>
        <v>#VALUE!</v>
      </c>
      <c r="DA1561" s="70" t="e">
        <f t="shared" si="927"/>
        <v>#VALUE!</v>
      </c>
      <c r="DB1561" s="70"/>
      <c r="DC1561" s="70"/>
      <c r="DD1561" s="70"/>
      <c r="DE1561" s="70"/>
      <c r="DF1561" s="70"/>
      <c r="DG1561" s="70"/>
      <c r="DH1561" s="70"/>
      <c r="DI1561" s="70"/>
      <c r="DJ1561" s="70"/>
      <c r="DK1561" s="70"/>
      <c r="DL1561" s="70"/>
      <c r="DM1561" s="70"/>
      <c r="DN1561" s="70"/>
      <c r="DO1561" s="70"/>
      <c r="DP1561" s="70"/>
      <c r="DQ1561" s="70"/>
      <c r="DR1561" s="70"/>
      <c r="DS1561" s="70"/>
      <c r="DT1561" s="70">
        <f t="shared" si="924"/>
        <v>0</v>
      </c>
      <c r="DU1561" s="70">
        <f t="shared" si="925"/>
        <v>0</v>
      </c>
      <c r="DV1561" s="70"/>
      <c r="DW1561" s="70"/>
      <c r="DX1561" s="70"/>
      <c r="DY1561" s="70"/>
      <c r="DZ1561" s="70"/>
      <c r="EA1561" s="70"/>
    </row>
    <row r="1562" spans="18:131" x14ac:dyDescent="0.25">
      <c r="R1562" s="70"/>
      <c r="S1562" s="70"/>
      <c r="T1562" s="99" t="s">
        <v>3258</v>
      </c>
      <c r="U1562" s="146" t="s">
        <v>3259</v>
      </c>
      <c r="V1562" s="70"/>
      <c r="W1562" s="70"/>
      <c r="X1562" s="70"/>
      <c r="Y1562" s="70"/>
      <c r="AG1562" s="135"/>
      <c r="AH1562" s="70"/>
      <c r="AI1562" s="99"/>
      <c r="AJ1562" s="70"/>
      <c r="AK1562" s="70"/>
      <c r="AL1562" s="70"/>
      <c r="AM1562" s="70"/>
      <c r="AN1562" s="70"/>
      <c r="AO1562" s="70"/>
      <c r="AP1562" s="70"/>
      <c r="AQ1562" s="70"/>
      <c r="AR1562" s="70"/>
      <c r="AS1562" s="70"/>
      <c r="AT1562" s="70"/>
      <c r="AU1562" s="70"/>
      <c r="AV1562" s="70"/>
      <c r="AW1562" s="70"/>
      <c r="AX1562" s="70"/>
      <c r="AY1562" s="70"/>
      <c r="AZ1562" s="70"/>
      <c r="BA1562" s="70"/>
      <c r="BB1562" s="70"/>
      <c r="BC1562" s="70"/>
      <c r="BD1562" s="70"/>
      <c r="BE1562" s="70" t="str">
        <f t="shared" si="923"/>
        <v/>
      </c>
      <c r="BF1562" s="70">
        <v>750</v>
      </c>
      <c r="BG1562" s="70"/>
      <c r="BH1562" s="70"/>
      <c r="BI1562" s="70"/>
      <c r="BJ1562" s="70"/>
      <c r="BK1562" s="70"/>
      <c r="BL1562" s="70"/>
      <c r="BM1562" s="70"/>
      <c r="BN1562" s="70"/>
      <c r="BO1562" s="70"/>
      <c r="BP1562" s="70"/>
      <c r="BQ1562" s="70"/>
      <c r="BR1562" s="70"/>
      <c r="BS1562" s="70"/>
      <c r="BT1562" s="70"/>
      <c r="BU1562" s="70"/>
      <c r="CT1562" s="70"/>
      <c r="CU1562" s="70">
        <f t="shared" si="928"/>
        <v>0</v>
      </c>
      <c r="CV1562" s="70">
        <f t="shared" si="929"/>
        <v>0</v>
      </c>
      <c r="CW1562" s="70"/>
      <c r="CX1562" s="70"/>
      <c r="CY1562" s="70"/>
      <c r="CZ1562" s="70" t="e">
        <f t="shared" si="926"/>
        <v>#VALUE!</v>
      </c>
      <c r="DA1562" s="70" t="e">
        <f t="shared" si="927"/>
        <v>#VALUE!</v>
      </c>
      <c r="DB1562" s="70"/>
      <c r="DC1562" s="70"/>
      <c r="DD1562" s="70"/>
      <c r="DE1562" s="70"/>
      <c r="DF1562" s="70"/>
      <c r="DG1562" s="70"/>
      <c r="DH1562" s="70"/>
      <c r="DI1562" s="70"/>
      <c r="DJ1562" s="70"/>
      <c r="DK1562" s="70"/>
      <c r="DL1562" s="70"/>
      <c r="DM1562" s="70"/>
      <c r="DN1562" s="70"/>
      <c r="DO1562" s="70"/>
      <c r="DP1562" s="70"/>
      <c r="DQ1562" s="70"/>
      <c r="DR1562" s="70"/>
      <c r="DS1562" s="70"/>
      <c r="DT1562" s="70">
        <f t="shared" si="924"/>
        <v>0</v>
      </c>
      <c r="DU1562" s="70">
        <f t="shared" si="925"/>
        <v>0</v>
      </c>
      <c r="DV1562" s="70"/>
      <c r="DW1562" s="70"/>
      <c r="DX1562" s="70"/>
      <c r="DY1562" s="70"/>
      <c r="DZ1562" s="70"/>
      <c r="EA1562" s="70"/>
    </row>
    <row r="1563" spans="18:131" x14ac:dyDescent="0.25">
      <c r="R1563" s="70"/>
      <c r="S1563" s="70"/>
      <c r="T1563" s="99" t="s">
        <v>3260</v>
      </c>
      <c r="U1563" s="146" t="s">
        <v>3261</v>
      </c>
      <c r="V1563" s="70"/>
      <c r="W1563" s="70"/>
      <c r="X1563" s="70"/>
      <c r="Y1563" s="70"/>
      <c r="AG1563" s="135"/>
      <c r="AH1563" s="70"/>
      <c r="AI1563" s="99"/>
      <c r="AJ1563" s="70"/>
      <c r="AK1563" s="70"/>
      <c r="AL1563" s="70"/>
      <c r="AM1563" s="70"/>
      <c r="AN1563" s="70"/>
      <c r="AO1563" s="70"/>
      <c r="AP1563" s="70"/>
      <c r="AQ1563" s="70"/>
      <c r="AR1563" s="70"/>
      <c r="AS1563" s="70"/>
      <c r="AT1563" s="70"/>
      <c r="AU1563" s="70"/>
      <c r="AV1563" s="70"/>
      <c r="AW1563" s="70"/>
      <c r="AX1563" s="70"/>
      <c r="AY1563" s="70"/>
      <c r="AZ1563" s="70"/>
      <c r="BA1563" s="70"/>
      <c r="BB1563" s="70"/>
      <c r="BC1563" s="70"/>
      <c r="BD1563" s="70"/>
      <c r="BE1563" s="70" t="str">
        <f t="shared" si="923"/>
        <v/>
      </c>
      <c r="BF1563" s="70">
        <v>751</v>
      </c>
      <c r="BG1563" s="70"/>
      <c r="BH1563" s="70"/>
      <c r="BI1563" s="70"/>
      <c r="BJ1563" s="70"/>
      <c r="BK1563" s="70"/>
      <c r="BL1563" s="70"/>
      <c r="BM1563" s="70"/>
      <c r="BN1563" s="70"/>
      <c r="BO1563" s="70"/>
      <c r="BP1563" s="70"/>
      <c r="BQ1563" s="70"/>
      <c r="BR1563" s="70"/>
      <c r="BS1563" s="70"/>
      <c r="BT1563" s="70"/>
      <c r="BU1563" s="70"/>
      <c r="CT1563" s="70"/>
      <c r="CU1563" s="70">
        <f t="shared" si="928"/>
        <v>0</v>
      </c>
      <c r="CV1563" s="70">
        <f t="shared" si="929"/>
        <v>0</v>
      </c>
      <c r="CW1563" s="70"/>
      <c r="CX1563" s="70"/>
      <c r="CY1563" s="70"/>
      <c r="CZ1563" s="70" t="e">
        <f t="shared" si="926"/>
        <v>#VALUE!</v>
      </c>
      <c r="DA1563" s="70" t="e">
        <f t="shared" si="927"/>
        <v>#VALUE!</v>
      </c>
      <c r="DB1563" s="70"/>
      <c r="DC1563" s="70"/>
      <c r="DD1563" s="70"/>
      <c r="DE1563" s="70"/>
      <c r="DF1563" s="70"/>
      <c r="DG1563" s="70"/>
      <c r="DH1563" s="70"/>
      <c r="DI1563" s="70"/>
      <c r="DJ1563" s="70"/>
      <c r="DK1563" s="70"/>
      <c r="DL1563" s="70"/>
      <c r="DM1563" s="70"/>
      <c r="DN1563" s="70"/>
      <c r="DO1563" s="70"/>
      <c r="DP1563" s="70"/>
      <c r="DQ1563" s="70"/>
      <c r="DR1563" s="70"/>
      <c r="DS1563" s="70"/>
      <c r="DT1563" s="70">
        <f t="shared" si="924"/>
        <v>0</v>
      </c>
      <c r="DU1563" s="70">
        <f t="shared" si="925"/>
        <v>0</v>
      </c>
      <c r="DV1563" s="70"/>
      <c r="DW1563" s="70"/>
      <c r="DX1563" s="70"/>
      <c r="DY1563" s="70"/>
      <c r="DZ1563" s="70"/>
      <c r="EA1563" s="70"/>
    </row>
    <row r="1564" spans="18:131" x14ac:dyDescent="0.25">
      <c r="R1564" s="70"/>
      <c r="S1564" s="70"/>
      <c r="T1564" s="99" t="s">
        <v>3262</v>
      </c>
      <c r="U1564" s="146" t="s">
        <v>3263</v>
      </c>
      <c r="V1564" s="70"/>
      <c r="W1564" s="70"/>
      <c r="X1564" s="70"/>
      <c r="Y1564" s="70"/>
      <c r="AG1564" s="135"/>
      <c r="AH1564" s="70"/>
      <c r="AI1564" s="99"/>
      <c r="AJ1564" s="70"/>
      <c r="AK1564" s="70"/>
      <c r="AL1564" s="70"/>
      <c r="AM1564" s="70"/>
      <c r="AN1564" s="70"/>
      <c r="AO1564" s="70"/>
      <c r="AP1564" s="70"/>
      <c r="AQ1564" s="70"/>
      <c r="AR1564" s="70"/>
      <c r="AS1564" s="70"/>
      <c r="AT1564" s="70"/>
      <c r="AU1564" s="70"/>
      <c r="AV1564" s="70"/>
      <c r="AW1564" s="70"/>
      <c r="AX1564" s="70"/>
      <c r="AY1564" s="70"/>
      <c r="AZ1564" s="70"/>
      <c r="BA1564" s="70"/>
      <c r="BB1564" s="70"/>
      <c r="BC1564" s="70"/>
      <c r="BD1564" s="70"/>
      <c r="BE1564" s="70" t="str">
        <f t="shared" si="923"/>
        <v/>
      </c>
      <c r="BF1564" s="70">
        <v>752</v>
      </c>
      <c r="BG1564" s="70"/>
      <c r="BH1564" s="70"/>
      <c r="BI1564" s="70"/>
      <c r="BJ1564" s="70"/>
      <c r="BK1564" s="70"/>
      <c r="BL1564" s="70"/>
      <c r="BM1564" s="70"/>
      <c r="BN1564" s="70"/>
      <c r="BO1564" s="70"/>
      <c r="BP1564" s="70"/>
      <c r="BQ1564" s="70"/>
      <c r="BR1564" s="70"/>
      <c r="BS1564" s="70"/>
      <c r="BT1564" s="70"/>
      <c r="BU1564" s="70"/>
      <c r="CT1564" s="70"/>
      <c r="CU1564" s="70">
        <f t="shared" si="928"/>
        <v>0</v>
      </c>
      <c r="CV1564" s="70">
        <f t="shared" si="929"/>
        <v>0</v>
      </c>
      <c r="CW1564" s="70"/>
      <c r="CX1564" s="70"/>
      <c r="CY1564" s="70"/>
      <c r="CZ1564" s="70" t="e">
        <f t="shared" si="926"/>
        <v>#VALUE!</v>
      </c>
      <c r="DA1564" s="70" t="e">
        <f t="shared" si="927"/>
        <v>#VALUE!</v>
      </c>
      <c r="DB1564" s="70"/>
      <c r="DC1564" s="70"/>
      <c r="DD1564" s="70"/>
      <c r="DE1564" s="70"/>
      <c r="DF1564" s="70"/>
      <c r="DG1564" s="70"/>
      <c r="DH1564" s="70"/>
      <c r="DI1564" s="70"/>
      <c r="DJ1564" s="70"/>
      <c r="DK1564" s="70"/>
      <c r="DL1564" s="70"/>
      <c r="DM1564" s="70"/>
      <c r="DN1564" s="70"/>
      <c r="DO1564" s="70"/>
      <c r="DP1564" s="70"/>
      <c r="DQ1564" s="70"/>
      <c r="DR1564" s="70"/>
      <c r="DS1564" s="70"/>
      <c r="DT1564" s="70">
        <f t="shared" si="924"/>
        <v>0</v>
      </c>
      <c r="DU1564" s="70">
        <f t="shared" si="925"/>
        <v>0</v>
      </c>
      <c r="DV1564" s="70"/>
      <c r="DW1564" s="70"/>
      <c r="DX1564" s="70"/>
      <c r="DY1564" s="70"/>
      <c r="DZ1564" s="70"/>
      <c r="EA1564" s="70"/>
    </row>
    <row r="1565" spans="18:131" x14ac:dyDescent="0.25">
      <c r="R1565" s="70"/>
      <c r="S1565" s="70"/>
      <c r="T1565" s="99" t="s">
        <v>3264</v>
      </c>
      <c r="U1565" s="146" t="s">
        <v>3265</v>
      </c>
      <c r="V1565" s="70"/>
      <c r="W1565" s="70"/>
      <c r="X1565" s="70"/>
      <c r="Y1565" s="70"/>
      <c r="AG1565" s="135"/>
      <c r="AH1565" s="70"/>
      <c r="AI1565" s="99"/>
      <c r="AJ1565" s="70"/>
      <c r="AK1565" s="70"/>
      <c r="AL1565" s="70"/>
      <c r="AM1565" s="70"/>
      <c r="AN1565" s="70"/>
      <c r="AO1565" s="70"/>
      <c r="AP1565" s="70"/>
      <c r="AQ1565" s="70"/>
      <c r="AR1565" s="70"/>
      <c r="AS1565" s="70"/>
      <c r="AT1565" s="70"/>
      <c r="AU1565" s="70"/>
      <c r="AV1565" s="70"/>
      <c r="AW1565" s="70"/>
      <c r="AX1565" s="70"/>
      <c r="AY1565" s="70"/>
      <c r="AZ1565" s="70"/>
      <c r="BA1565" s="70"/>
      <c r="BB1565" s="70"/>
      <c r="BC1565" s="70"/>
      <c r="BD1565" s="70"/>
      <c r="BE1565" s="70" t="str">
        <f t="shared" si="923"/>
        <v/>
      </c>
      <c r="BF1565" s="70">
        <v>753</v>
      </c>
      <c r="BG1565" s="70"/>
      <c r="BH1565" s="70"/>
      <c r="BI1565" s="70"/>
      <c r="BJ1565" s="70"/>
      <c r="BK1565" s="70"/>
      <c r="BL1565" s="70"/>
      <c r="BM1565" s="70"/>
      <c r="BN1565" s="70"/>
      <c r="BO1565" s="70"/>
      <c r="BP1565" s="70"/>
      <c r="BQ1565" s="70"/>
      <c r="BR1565" s="70"/>
      <c r="BS1565" s="70"/>
      <c r="BT1565" s="70"/>
      <c r="BU1565" s="70"/>
      <c r="CT1565" s="70"/>
      <c r="CU1565" s="70">
        <f t="shared" si="928"/>
        <v>0</v>
      </c>
      <c r="CV1565" s="70">
        <f t="shared" si="929"/>
        <v>0</v>
      </c>
      <c r="CW1565" s="70"/>
      <c r="CX1565" s="70"/>
      <c r="CY1565" s="70"/>
      <c r="CZ1565" s="70" t="e">
        <f t="shared" si="926"/>
        <v>#VALUE!</v>
      </c>
      <c r="DA1565" s="70" t="e">
        <f t="shared" si="927"/>
        <v>#VALUE!</v>
      </c>
      <c r="DB1565" s="70"/>
      <c r="DC1565" s="70"/>
      <c r="DD1565" s="70"/>
      <c r="DE1565" s="70"/>
      <c r="DF1565" s="70"/>
      <c r="DG1565" s="70"/>
      <c r="DH1565" s="70"/>
      <c r="DI1565" s="70"/>
      <c r="DJ1565" s="70"/>
      <c r="DK1565" s="70"/>
      <c r="DL1565" s="70"/>
      <c r="DM1565" s="70"/>
      <c r="DN1565" s="70"/>
      <c r="DO1565" s="70"/>
      <c r="DP1565" s="70"/>
      <c r="DQ1565" s="70"/>
      <c r="DR1565" s="70"/>
      <c r="DS1565" s="70"/>
      <c r="DT1565" s="70">
        <f t="shared" si="924"/>
        <v>0</v>
      </c>
      <c r="DU1565" s="70">
        <f t="shared" si="925"/>
        <v>0</v>
      </c>
      <c r="DV1565" s="70"/>
      <c r="DW1565" s="70"/>
      <c r="DX1565" s="70"/>
      <c r="DY1565" s="70"/>
      <c r="DZ1565" s="70"/>
      <c r="EA1565" s="70"/>
    </row>
    <row r="1566" spans="18:131" x14ac:dyDescent="0.25">
      <c r="R1566" s="70"/>
      <c r="S1566" s="70"/>
      <c r="T1566" s="99" t="s">
        <v>3266</v>
      </c>
      <c r="U1566" s="146" t="s">
        <v>3267</v>
      </c>
      <c r="V1566" s="70"/>
      <c r="W1566" s="70"/>
      <c r="X1566" s="70"/>
      <c r="Y1566" s="70"/>
      <c r="AG1566" s="135"/>
      <c r="AH1566" s="70"/>
      <c r="AI1566" s="99"/>
      <c r="AJ1566" s="70"/>
      <c r="AK1566" s="70"/>
      <c r="AL1566" s="70"/>
      <c r="AM1566" s="70"/>
      <c r="AN1566" s="70"/>
      <c r="AO1566" s="70"/>
      <c r="AP1566" s="70"/>
      <c r="AQ1566" s="70"/>
      <c r="AR1566" s="70"/>
      <c r="AS1566" s="70"/>
      <c r="AT1566" s="70"/>
      <c r="AU1566" s="70"/>
      <c r="AV1566" s="70"/>
      <c r="AW1566" s="70"/>
      <c r="AX1566" s="70"/>
      <c r="AY1566" s="70"/>
      <c r="AZ1566" s="70"/>
      <c r="BA1566" s="70"/>
      <c r="BB1566" s="70"/>
      <c r="BC1566" s="70"/>
      <c r="BD1566" s="70"/>
      <c r="BE1566" s="70" t="str">
        <f t="shared" si="923"/>
        <v/>
      </c>
      <c r="BF1566" s="70">
        <v>754</v>
      </c>
      <c r="BG1566" s="70"/>
      <c r="BH1566" s="70"/>
      <c r="BI1566" s="70"/>
      <c r="BJ1566" s="70"/>
      <c r="BK1566" s="70"/>
      <c r="BL1566" s="70"/>
      <c r="BM1566" s="70"/>
      <c r="BN1566" s="70"/>
      <c r="BO1566" s="70"/>
      <c r="BP1566" s="70"/>
      <c r="BQ1566" s="70"/>
      <c r="BR1566" s="70"/>
      <c r="BS1566" s="70"/>
      <c r="BT1566" s="70"/>
      <c r="BU1566" s="70"/>
      <c r="CT1566" s="70"/>
      <c r="CU1566" s="70">
        <f t="shared" si="928"/>
        <v>0</v>
      </c>
      <c r="CV1566" s="70">
        <f t="shared" si="929"/>
        <v>0</v>
      </c>
      <c r="CW1566" s="70"/>
      <c r="CX1566" s="70"/>
      <c r="CY1566" s="70"/>
      <c r="CZ1566" s="70" t="e">
        <f t="shared" si="926"/>
        <v>#VALUE!</v>
      </c>
      <c r="DA1566" s="70" t="e">
        <f t="shared" si="927"/>
        <v>#VALUE!</v>
      </c>
      <c r="DB1566" s="70"/>
      <c r="DC1566" s="70"/>
      <c r="DD1566" s="70"/>
      <c r="DE1566" s="70"/>
      <c r="DF1566" s="70"/>
      <c r="DG1566" s="70"/>
      <c r="DH1566" s="70"/>
      <c r="DI1566" s="70"/>
      <c r="DJ1566" s="70"/>
      <c r="DK1566" s="70"/>
      <c r="DL1566" s="70"/>
      <c r="DM1566" s="70"/>
      <c r="DN1566" s="70"/>
      <c r="DO1566" s="70"/>
      <c r="DP1566" s="70"/>
      <c r="DQ1566" s="70"/>
      <c r="DR1566" s="70"/>
      <c r="DS1566" s="70"/>
      <c r="DT1566" s="70">
        <f t="shared" si="924"/>
        <v>0</v>
      </c>
      <c r="DU1566" s="70">
        <f t="shared" si="925"/>
        <v>0</v>
      </c>
      <c r="DV1566" s="70"/>
      <c r="DW1566" s="70"/>
      <c r="DX1566" s="70"/>
      <c r="DY1566" s="70"/>
      <c r="DZ1566" s="70"/>
      <c r="EA1566" s="70"/>
    </row>
    <row r="1567" spans="18:131" x14ac:dyDescent="0.25">
      <c r="R1567" s="70"/>
      <c r="S1567" s="70"/>
      <c r="T1567" s="99" t="s">
        <v>3268</v>
      </c>
      <c r="U1567" s="146" t="s">
        <v>3269</v>
      </c>
      <c r="V1567" s="70"/>
      <c r="W1567" s="70"/>
      <c r="X1567" s="70"/>
      <c r="Y1567" s="70"/>
      <c r="AG1567" s="135"/>
      <c r="AH1567" s="70"/>
      <c r="AI1567" s="99"/>
      <c r="AJ1567" s="70"/>
      <c r="AK1567" s="70"/>
      <c r="AL1567" s="70"/>
      <c r="AM1567" s="70"/>
      <c r="AN1567" s="70"/>
      <c r="AO1567" s="70"/>
      <c r="AP1567" s="70"/>
      <c r="AQ1567" s="70"/>
      <c r="AR1567" s="70"/>
      <c r="AS1567" s="70"/>
      <c r="AT1567" s="70"/>
      <c r="AU1567" s="70"/>
      <c r="AV1567" s="70"/>
      <c r="AW1567" s="70"/>
      <c r="AX1567" s="70"/>
      <c r="AY1567" s="70"/>
      <c r="AZ1567" s="70"/>
      <c r="BA1567" s="70"/>
      <c r="BB1567" s="70"/>
      <c r="BC1567" s="70"/>
      <c r="BD1567" s="70"/>
      <c r="BE1567" s="70" t="str">
        <f t="shared" si="923"/>
        <v/>
      </c>
      <c r="BF1567" s="70">
        <v>755</v>
      </c>
      <c r="BG1567" s="70"/>
      <c r="BH1567" s="70"/>
      <c r="BI1567" s="70"/>
      <c r="BJ1567" s="70"/>
      <c r="BK1567" s="70"/>
      <c r="BL1567" s="70"/>
      <c r="BM1567" s="70"/>
      <c r="BN1567" s="70"/>
      <c r="BO1567" s="70"/>
      <c r="BP1567" s="70"/>
      <c r="BQ1567" s="70"/>
      <c r="BR1567" s="70"/>
      <c r="BS1567" s="70"/>
      <c r="BT1567" s="70"/>
      <c r="BU1567" s="70"/>
      <c r="CT1567" s="70"/>
      <c r="CU1567" s="70">
        <f t="shared" si="928"/>
        <v>0</v>
      </c>
      <c r="CV1567" s="70">
        <f t="shared" si="929"/>
        <v>0</v>
      </c>
      <c r="CW1567" s="70"/>
      <c r="CX1567" s="70"/>
      <c r="CY1567" s="70"/>
      <c r="CZ1567" s="70" t="e">
        <f t="shared" si="926"/>
        <v>#VALUE!</v>
      </c>
      <c r="DA1567" s="70" t="e">
        <f t="shared" si="927"/>
        <v>#VALUE!</v>
      </c>
      <c r="DB1567" s="70"/>
      <c r="DC1567" s="70"/>
      <c r="DD1567" s="70"/>
      <c r="DE1567" s="70"/>
      <c r="DF1567" s="70"/>
      <c r="DG1567" s="70"/>
      <c r="DH1567" s="70"/>
      <c r="DI1567" s="70"/>
      <c r="DJ1567" s="70"/>
      <c r="DK1567" s="70"/>
      <c r="DL1567" s="70"/>
      <c r="DM1567" s="70"/>
      <c r="DN1567" s="70"/>
      <c r="DO1567" s="70"/>
      <c r="DP1567" s="70"/>
      <c r="DQ1567" s="70"/>
      <c r="DR1567" s="70"/>
      <c r="DS1567" s="70"/>
      <c r="DT1567" s="70">
        <f t="shared" si="924"/>
        <v>0</v>
      </c>
      <c r="DU1567" s="70">
        <f t="shared" si="925"/>
        <v>0</v>
      </c>
      <c r="DV1567" s="70"/>
      <c r="DW1567" s="70"/>
      <c r="DX1567" s="70"/>
      <c r="DY1567" s="70"/>
      <c r="DZ1567" s="70"/>
      <c r="EA1567" s="70"/>
    </row>
    <row r="1568" spans="18:131" x14ac:dyDescent="0.25">
      <c r="R1568" s="70"/>
      <c r="S1568" s="70"/>
      <c r="T1568" s="99" t="s">
        <v>3270</v>
      </c>
      <c r="U1568" s="146" t="s">
        <v>3271</v>
      </c>
      <c r="V1568" s="70"/>
      <c r="W1568" s="70"/>
      <c r="X1568" s="70"/>
      <c r="Y1568" s="70"/>
      <c r="AG1568" s="135"/>
      <c r="AH1568" s="70"/>
      <c r="AI1568" s="99"/>
      <c r="AJ1568" s="70"/>
      <c r="AK1568" s="70"/>
      <c r="AL1568" s="70"/>
      <c r="AM1568" s="70"/>
      <c r="AN1568" s="70"/>
      <c r="AO1568" s="70"/>
      <c r="AP1568" s="70"/>
      <c r="AQ1568" s="70"/>
      <c r="AR1568" s="70"/>
      <c r="AS1568" s="70"/>
      <c r="AT1568" s="70"/>
      <c r="AU1568" s="70"/>
      <c r="AV1568" s="70"/>
      <c r="AW1568" s="70"/>
      <c r="AX1568" s="70"/>
      <c r="AY1568" s="70"/>
      <c r="AZ1568" s="70"/>
      <c r="BA1568" s="70"/>
      <c r="BB1568" s="70"/>
      <c r="BC1568" s="70"/>
      <c r="BD1568" s="70"/>
      <c r="BE1568" s="70" t="str">
        <f t="shared" si="923"/>
        <v/>
      </c>
      <c r="BF1568" s="70">
        <v>756</v>
      </c>
      <c r="BG1568" s="70"/>
      <c r="BH1568" s="70"/>
      <c r="BI1568" s="70"/>
      <c r="BJ1568" s="70"/>
      <c r="BK1568" s="70"/>
      <c r="BL1568" s="70"/>
      <c r="BM1568" s="70"/>
      <c r="BN1568" s="70"/>
      <c r="BO1568" s="70"/>
      <c r="BP1568" s="70"/>
      <c r="BQ1568" s="70"/>
      <c r="BR1568" s="70"/>
      <c r="BS1568" s="70"/>
      <c r="BT1568" s="70"/>
      <c r="BU1568" s="70"/>
      <c r="CT1568" s="70"/>
      <c r="CU1568" s="70">
        <f t="shared" si="928"/>
        <v>0</v>
      </c>
      <c r="CV1568" s="70">
        <f t="shared" si="929"/>
        <v>0</v>
      </c>
      <c r="CW1568" s="70"/>
      <c r="CX1568" s="70"/>
      <c r="CY1568" s="70"/>
      <c r="CZ1568" s="70" t="e">
        <f t="shared" si="926"/>
        <v>#VALUE!</v>
      </c>
      <c r="DA1568" s="70" t="e">
        <f t="shared" si="927"/>
        <v>#VALUE!</v>
      </c>
      <c r="DB1568" s="70"/>
      <c r="DC1568" s="70"/>
      <c r="DD1568" s="70"/>
      <c r="DE1568" s="70"/>
      <c r="DF1568" s="70"/>
      <c r="DG1568" s="70"/>
      <c r="DH1568" s="70"/>
      <c r="DI1568" s="70"/>
      <c r="DJ1568" s="70"/>
      <c r="DK1568" s="70"/>
      <c r="DL1568" s="70"/>
      <c r="DM1568" s="70"/>
      <c r="DN1568" s="70"/>
      <c r="DO1568" s="70"/>
      <c r="DP1568" s="70"/>
      <c r="DQ1568" s="70"/>
      <c r="DR1568" s="70"/>
      <c r="DS1568" s="70"/>
      <c r="DT1568" s="70">
        <f t="shared" si="924"/>
        <v>0</v>
      </c>
      <c r="DU1568" s="70">
        <f t="shared" si="925"/>
        <v>0</v>
      </c>
      <c r="DV1568" s="70"/>
      <c r="DW1568" s="70"/>
      <c r="DX1568" s="70"/>
      <c r="DY1568" s="70"/>
      <c r="DZ1568" s="70"/>
      <c r="EA1568" s="70"/>
    </row>
    <row r="1569" spans="18:131" x14ac:dyDescent="0.25">
      <c r="R1569" s="70"/>
      <c r="S1569" s="70"/>
      <c r="T1569" s="99" t="s">
        <v>3272</v>
      </c>
      <c r="U1569" s="146" t="s">
        <v>3273</v>
      </c>
      <c r="V1569" s="70"/>
      <c r="W1569" s="70"/>
      <c r="X1569" s="70"/>
      <c r="Y1569" s="70"/>
      <c r="AG1569" s="135"/>
      <c r="AH1569" s="70"/>
      <c r="AI1569" s="99"/>
      <c r="AJ1569" s="70"/>
      <c r="AK1569" s="70"/>
      <c r="AL1569" s="70"/>
      <c r="AM1569" s="70"/>
      <c r="AN1569" s="70"/>
      <c r="AO1569" s="70"/>
      <c r="AP1569" s="70"/>
      <c r="AQ1569" s="70"/>
      <c r="AR1569" s="70"/>
      <c r="AS1569" s="70"/>
      <c r="AT1569" s="70"/>
      <c r="AU1569" s="70"/>
      <c r="AV1569" s="70"/>
      <c r="AW1569" s="70"/>
      <c r="AX1569" s="70"/>
      <c r="AY1569" s="70"/>
      <c r="AZ1569" s="70"/>
      <c r="BA1569" s="70"/>
      <c r="BB1569" s="70"/>
      <c r="BC1569" s="70"/>
      <c r="BD1569" s="70"/>
      <c r="BE1569" s="70" t="str">
        <f t="shared" si="923"/>
        <v/>
      </c>
      <c r="BF1569" s="70">
        <v>757</v>
      </c>
      <c r="BG1569" s="70"/>
      <c r="BH1569" s="70"/>
      <c r="BI1569" s="70"/>
      <c r="BJ1569" s="70"/>
      <c r="BK1569" s="70"/>
      <c r="BL1569" s="70"/>
      <c r="BM1569" s="70"/>
      <c r="BN1569" s="70"/>
      <c r="BO1569" s="70"/>
      <c r="BP1569" s="70"/>
      <c r="BQ1569" s="70"/>
      <c r="BR1569" s="70"/>
      <c r="BS1569" s="70"/>
      <c r="BT1569" s="70"/>
      <c r="BU1569" s="70"/>
      <c r="CT1569" s="70"/>
      <c r="CU1569" s="70">
        <f t="shared" si="928"/>
        <v>0</v>
      </c>
      <c r="CV1569" s="70">
        <f t="shared" si="929"/>
        <v>0</v>
      </c>
      <c r="CW1569" s="70"/>
      <c r="CX1569" s="70"/>
      <c r="CY1569" s="70"/>
      <c r="CZ1569" s="70" t="e">
        <f t="shared" si="926"/>
        <v>#VALUE!</v>
      </c>
      <c r="DA1569" s="70" t="e">
        <f t="shared" si="927"/>
        <v>#VALUE!</v>
      </c>
      <c r="DB1569" s="70"/>
      <c r="DC1569" s="70"/>
      <c r="DD1569" s="70"/>
      <c r="DE1569" s="70"/>
      <c r="DF1569" s="70"/>
      <c r="DG1569" s="70"/>
      <c r="DH1569" s="70"/>
      <c r="DI1569" s="70"/>
      <c r="DJ1569" s="70"/>
      <c r="DK1569" s="70"/>
      <c r="DL1569" s="70"/>
      <c r="DM1569" s="70"/>
      <c r="DN1569" s="70"/>
      <c r="DO1569" s="70"/>
      <c r="DP1569" s="70"/>
      <c r="DQ1569" s="70"/>
      <c r="DR1569" s="70"/>
      <c r="DS1569" s="70"/>
      <c r="DT1569" s="70">
        <f t="shared" si="924"/>
        <v>0</v>
      </c>
      <c r="DU1569" s="70">
        <f t="shared" si="925"/>
        <v>0</v>
      </c>
      <c r="DV1569" s="70"/>
      <c r="DW1569" s="70"/>
      <c r="DX1569" s="70"/>
      <c r="DY1569" s="70"/>
      <c r="DZ1569" s="70"/>
      <c r="EA1569" s="70"/>
    </row>
    <row r="1570" spans="18:131" x14ac:dyDescent="0.25">
      <c r="R1570" s="70"/>
      <c r="S1570" s="70"/>
      <c r="T1570" s="99" t="s">
        <v>3274</v>
      </c>
      <c r="U1570" s="146" t="s">
        <v>3275</v>
      </c>
      <c r="V1570" s="70"/>
      <c r="W1570" s="70"/>
      <c r="X1570" s="70"/>
      <c r="Y1570" s="70"/>
      <c r="AG1570" s="135"/>
      <c r="AH1570" s="70"/>
      <c r="AI1570" s="99"/>
      <c r="AJ1570" s="70"/>
      <c r="AK1570" s="70"/>
      <c r="AL1570" s="70"/>
      <c r="AM1570" s="70"/>
      <c r="AN1570" s="70"/>
      <c r="AO1570" s="70"/>
      <c r="AP1570" s="70"/>
      <c r="AQ1570" s="70"/>
      <c r="AR1570" s="70"/>
      <c r="AS1570" s="70"/>
      <c r="AT1570" s="70"/>
      <c r="AU1570" s="70"/>
      <c r="AV1570" s="70"/>
      <c r="AW1570" s="70"/>
      <c r="AX1570" s="70"/>
      <c r="AY1570" s="70"/>
      <c r="AZ1570" s="70"/>
      <c r="BA1570" s="70"/>
      <c r="BB1570" s="70"/>
      <c r="BC1570" s="70"/>
      <c r="BD1570" s="70"/>
      <c r="BE1570" s="70" t="str">
        <f t="shared" si="923"/>
        <v/>
      </c>
      <c r="BF1570" s="70">
        <v>758</v>
      </c>
      <c r="BG1570" s="70"/>
      <c r="BH1570" s="70"/>
      <c r="BI1570" s="70"/>
      <c r="BJ1570" s="70"/>
      <c r="BK1570" s="70"/>
      <c r="BL1570" s="70"/>
      <c r="BM1570" s="70"/>
      <c r="BN1570" s="70"/>
      <c r="BO1570" s="70"/>
      <c r="BP1570" s="70"/>
      <c r="BQ1570" s="70"/>
      <c r="BR1570" s="70"/>
      <c r="BS1570" s="70"/>
      <c r="BT1570" s="70"/>
      <c r="BU1570" s="70"/>
      <c r="CT1570" s="70"/>
      <c r="CU1570" s="70">
        <f t="shared" si="928"/>
        <v>0</v>
      </c>
      <c r="CV1570" s="70">
        <f t="shared" si="929"/>
        <v>0</v>
      </c>
      <c r="CW1570" s="70"/>
      <c r="CX1570" s="70"/>
      <c r="CY1570" s="70"/>
      <c r="CZ1570" s="70" t="e">
        <f t="shared" si="926"/>
        <v>#VALUE!</v>
      </c>
      <c r="DA1570" s="70" t="e">
        <f t="shared" si="927"/>
        <v>#VALUE!</v>
      </c>
      <c r="DB1570" s="70"/>
      <c r="DC1570" s="70"/>
      <c r="DD1570" s="70"/>
      <c r="DE1570" s="70"/>
      <c r="DF1570" s="70"/>
      <c r="DG1570" s="70"/>
      <c r="DH1570" s="70"/>
      <c r="DI1570" s="70"/>
      <c r="DJ1570" s="70"/>
      <c r="DK1570" s="70"/>
      <c r="DL1570" s="70"/>
      <c r="DM1570" s="70"/>
      <c r="DN1570" s="70"/>
      <c r="DO1570" s="70"/>
      <c r="DP1570" s="70"/>
      <c r="DQ1570" s="70"/>
      <c r="DR1570" s="70"/>
      <c r="DS1570" s="70"/>
      <c r="DT1570" s="70">
        <f t="shared" si="924"/>
        <v>0</v>
      </c>
      <c r="DU1570" s="70">
        <f t="shared" si="925"/>
        <v>0</v>
      </c>
      <c r="DV1570" s="70"/>
      <c r="DW1570" s="70"/>
      <c r="DX1570" s="70"/>
      <c r="DY1570" s="70"/>
      <c r="DZ1570" s="70"/>
      <c r="EA1570" s="70"/>
    </row>
    <row r="1571" spans="18:131" x14ac:dyDescent="0.25">
      <c r="R1571" s="70"/>
      <c r="S1571" s="70"/>
      <c r="T1571" s="99" t="s">
        <v>3276</v>
      </c>
      <c r="U1571" s="146" t="s">
        <v>3277</v>
      </c>
      <c r="V1571" s="70"/>
      <c r="W1571" s="70"/>
      <c r="X1571" s="70"/>
      <c r="Y1571" s="70"/>
      <c r="AG1571" s="135"/>
      <c r="AH1571" s="70"/>
      <c r="AI1571" s="99"/>
      <c r="AJ1571" s="70"/>
      <c r="AK1571" s="70"/>
      <c r="AL1571" s="70"/>
      <c r="AM1571" s="70"/>
      <c r="AN1571" s="70"/>
      <c r="AO1571" s="70"/>
      <c r="AP1571" s="70"/>
      <c r="AQ1571" s="70"/>
      <c r="AR1571" s="70"/>
      <c r="AS1571" s="70"/>
      <c r="AT1571" s="70"/>
      <c r="AU1571" s="70"/>
      <c r="AV1571" s="70"/>
      <c r="AW1571" s="70"/>
      <c r="AX1571" s="70"/>
      <c r="AY1571" s="70"/>
      <c r="AZ1571" s="70"/>
      <c r="BA1571" s="70"/>
      <c r="BB1571" s="70"/>
      <c r="BC1571" s="70"/>
      <c r="BD1571" s="70"/>
      <c r="BE1571" s="70" t="str">
        <f t="shared" si="923"/>
        <v/>
      </c>
      <c r="BF1571" s="70">
        <v>759</v>
      </c>
      <c r="BG1571" s="70"/>
      <c r="BH1571" s="70"/>
      <c r="BI1571" s="70"/>
      <c r="BJ1571" s="70"/>
      <c r="BK1571" s="70"/>
      <c r="BL1571" s="70"/>
      <c r="BM1571" s="70"/>
      <c r="BN1571" s="70"/>
      <c r="BO1571" s="70"/>
      <c r="BP1571" s="70"/>
      <c r="BQ1571" s="70"/>
      <c r="BR1571" s="70"/>
      <c r="BS1571" s="70"/>
      <c r="BT1571" s="70"/>
      <c r="BU1571" s="70"/>
      <c r="CT1571" s="70"/>
      <c r="CU1571" s="70">
        <f t="shared" si="928"/>
        <v>0</v>
      </c>
      <c r="CV1571" s="70">
        <f t="shared" si="929"/>
        <v>0</v>
      </c>
      <c r="CW1571" s="70"/>
      <c r="CX1571" s="70"/>
      <c r="CY1571" s="70"/>
      <c r="CZ1571" s="70" t="e">
        <f t="shared" si="926"/>
        <v>#VALUE!</v>
      </c>
      <c r="DA1571" s="70" t="e">
        <f t="shared" si="927"/>
        <v>#VALUE!</v>
      </c>
      <c r="DB1571" s="70"/>
      <c r="DC1571" s="70"/>
      <c r="DD1571" s="70"/>
      <c r="DE1571" s="70"/>
      <c r="DF1571" s="70"/>
      <c r="DG1571" s="70"/>
      <c r="DH1571" s="70"/>
      <c r="DI1571" s="70"/>
      <c r="DJ1571" s="70"/>
      <c r="DK1571" s="70"/>
      <c r="DL1571" s="70"/>
      <c r="DM1571" s="70"/>
      <c r="DN1571" s="70"/>
      <c r="DO1571" s="70"/>
      <c r="DP1571" s="70"/>
      <c r="DQ1571" s="70"/>
      <c r="DR1571" s="70"/>
      <c r="DS1571" s="70"/>
      <c r="DT1571" s="70">
        <f t="shared" si="924"/>
        <v>0</v>
      </c>
      <c r="DU1571" s="70">
        <f t="shared" si="925"/>
        <v>0</v>
      </c>
      <c r="DV1571" s="70"/>
      <c r="DW1571" s="70"/>
      <c r="DX1571" s="70"/>
      <c r="DY1571" s="70"/>
      <c r="DZ1571" s="70"/>
      <c r="EA1571" s="70"/>
    </row>
    <row r="1572" spans="18:131" x14ac:dyDescent="0.25">
      <c r="R1572" s="70"/>
      <c r="S1572" s="70"/>
      <c r="T1572" s="99" t="s">
        <v>3278</v>
      </c>
      <c r="U1572" s="146" t="s">
        <v>3279</v>
      </c>
      <c r="V1572" s="70"/>
      <c r="W1572" s="70"/>
      <c r="X1572" s="70"/>
      <c r="Y1572" s="70"/>
      <c r="AG1572" s="135"/>
      <c r="AH1572" s="70"/>
      <c r="AI1572" s="99"/>
      <c r="AJ1572" s="70"/>
      <c r="AK1572" s="70"/>
      <c r="AL1572" s="70"/>
      <c r="AM1572" s="70"/>
      <c r="AN1572" s="70"/>
      <c r="AO1572" s="70"/>
      <c r="AP1572" s="70"/>
      <c r="AQ1572" s="70"/>
      <c r="AR1572" s="70"/>
      <c r="AS1572" s="70"/>
      <c r="AT1572" s="70"/>
      <c r="AU1572" s="70"/>
      <c r="AV1572" s="70"/>
      <c r="AW1572" s="70"/>
      <c r="AX1572" s="70"/>
      <c r="AY1572" s="70"/>
      <c r="AZ1572" s="70"/>
      <c r="BA1572" s="70"/>
      <c r="BB1572" s="70"/>
      <c r="BC1572" s="70"/>
      <c r="BD1572" s="70"/>
      <c r="BE1572" s="70" t="str">
        <f t="shared" si="923"/>
        <v/>
      </c>
      <c r="BF1572" s="70">
        <v>760</v>
      </c>
      <c r="BG1572" s="70"/>
      <c r="BH1572" s="70"/>
      <c r="BI1572" s="70"/>
      <c r="BJ1572" s="70"/>
      <c r="BK1572" s="70"/>
      <c r="BL1572" s="70"/>
      <c r="BM1572" s="70"/>
      <c r="BN1572" s="70"/>
      <c r="BO1572" s="70"/>
      <c r="BP1572" s="70"/>
      <c r="BQ1572" s="70"/>
      <c r="BR1572" s="70"/>
      <c r="BS1572" s="70"/>
      <c r="BT1572" s="70"/>
      <c r="BU1572" s="70"/>
      <c r="CT1572" s="70"/>
      <c r="CU1572" s="70">
        <f t="shared" si="928"/>
        <v>0</v>
      </c>
      <c r="CV1572" s="70">
        <f t="shared" si="929"/>
        <v>0</v>
      </c>
      <c r="CW1572" s="70"/>
      <c r="CX1572" s="70"/>
      <c r="CY1572" s="70"/>
      <c r="CZ1572" s="70" t="e">
        <f t="shared" si="926"/>
        <v>#VALUE!</v>
      </c>
      <c r="DA1572" s="70" t="e">
        <f t="shared" si="927"/>
        <v>#VALUE!</v>
      </c>
      <c r="DB1572" s="70"/>
      <c r="DC1572" s="70"/>
      <c r="DD1572" s="70"/>
      <c r="DE1572" s="70"/>
      <c r="DF1572" s="70"/>
      <c r="DG1572" s="70"/>
      <c r="DH1572" s="70"/>
      <c r="DI1572" s="70"/>
      <c r="DJ1572" s="70"/>
      <c r="DK1572" s="70"/>
      <c r="DL1572" s="70"/>
      <c r="DM1572" s="70"/>
      <c r="DN1572" s="70"/>
      <c r="DO1572" s="70"/>
      <c r="DP1572" s="70"/>
      <c r="DQ1572" s="70"/>
      <c r="DR1572" s="70"/>
      <c r="DS1572" s="70"/>
      <c r="DT1572" s="70">
        <f t="shared" si="924"/>
        <v>0</v>
      </c>
      <c r="DU1572" s="70">
        <f t="shared" si="925"/>
        <v>0</v>
      </c>
      <c r="DV1572" s="70"/>
      <c r="DW1572" s="70"/>
      <c r="DX1572" s="70"/>
      <c r="DY1572" s="70"/>
      <c r="DZ1572" s="70"/>
      <c r="EA1572" s="70"/>
    </row>
    <row r="1573" spans="18:131" x14ac:dyDescent="0.25">
      <c r="R1573" s="70"/>
      <c r="S1573" s="70"/>
      <c r="T1573" s="99" t="s">
        <v>3280</v>
      </c>
      <c r="U1573" s="146" t="s">
        <v>3281</v>
      </c>
      <c r="V1573" s="70"/>
      <c r="W1573" s="70"/>
      <c r="X1573" s="70"/>
      <c r="Y1573" s="70"/>
      <c r="AG1573" s="135"/>
      <c r="AH1573" s="70"/>
      <c r="AI1573" s="99"/>
      <c r="AJ1573" s="70"/>
      <c r="AK1573" s="70"/>
      <c r="AL1573" s="70"/>
      <c r="AM1573" s="70"/>
      <c r="AN1573" s="70"/>
      <c r="AO1573" s="70"/>
      <c r="AP1573" s="70"/>
      <c r="AQ1573" s="70"/>
      <c r="AR1573" s="70"/>
      <c r="AS1573" s="70"/>
      <c r="AT1573" s="70"/>
      <c r="AU1573" s="70"/>
      <c r="AV1573" s="70"/>
      <c r="AW1573" s="70"/>
      <c r="AX1573" s="70"/>
      <c r="AY1573" s="70"/>
      <c r="AZ1573" s="70"/>
      <c r="BA1573" s="70"/>
      <c r="BB1573" s="70"/>
      <c r="BC1573" s="70"/>
      <c r="BD1573" s="70"/>
      <c r="BE1573" s="70" t="str">
        <f t="shared" si="923"/>
        <v/>
      </c>
      <c r="BF1573" s="70">
        <v>761</v>
      </c>
      <c r="BG1573" s="70"/>
      <c r="BH1573" s="70"/>
      <c r="BI1573" s="70"/>
      <c r="BJ1573" s="70"/>
      <c r="BK1573" s="70"/>
      <c r="BL1573" s="70"/>
      <c r="BM1573" s="70"/>
      <c r="BN1573" s="70"/>
      <c r="BO1573" s="70"/>
      <c r="BP1573" s="70"/>
      <c r="BQ1573" s="70"/>
      <c r="BR1573" s="70"/>
      <c r="BS1573" s="70"/>
      <c r="BT1573" s="70"/>
      <c r="BU1573" s="70"/>
      <c r="CT1573" s="70"/>
      <c r="CU1573" s="70">
        <f t="shared" si="928"/>
        <v>0</v>
      </c>
      <c r="CV1573" s="70">
        <f t="shared" si="929"/>
        <v>0</v>
      </c>
      <c r="CW1573" s="70"/>
      <c r="CX1573" s="70"/>
      <c r="CY1573" s="70"/>
      <c r="CZ1573" s="70" t="e">
        <f t="shared" si="926"/>
        <v>#VALUE!</v>
      </c>
      <c r="DA1573" s="70" t="e">
        <f t="shared" si="927"/>
        <v>#VALUE!</v>
      </c>
      <c r="DB1573" s="70"/>
      <c r="DC1573" s="70"/>
      <c r="DD1573" s="70"/>
      <c r="DE1573" s="70"/>
      <c r="DF1573" s="70"/>
      <c r="DG1573" s="70"/>
      <c r="DH1573" s="70"/>
      <c r="DI1573" s="70"/>
      <c r="DJ1573" s="70"/>
      <c r="DK1573" s="70"/>
      <c r="DL1573" s="70"/>
      <c r="DM1573" s="70"/>
      <c r="DN1573" s="70"/>
      <c r="DO1573" s="70"/>
      <c r="DP1573" s="70"/>
      <c r="DQ1573" s="70"/>
      <c r="DR1573" s="70"/>
      <c r="DS1573" s="70"/>
      <c r="DT1573" s="70">
        <f t="shared" si="924"/>
        <v>0</v>
      </c>
      <c r="DU1573" s="70">
        <f t="shared" si="925"/>
        <v>0</v>
      </c>
      <c r="DV1573" s="70"/>
      <c r="DW1573" s="70"/>
      <c r="DX1573" s="70"/>
      <c r="DY1573" s="70"/>
      <c r="DZ1573" s="70"/>
      <c r="EA1573" s="70"/>
    </row>
    <row r="1574" spans="18:131" x14ac:dyDescent="0.25">
      <c r="R1574" s="70"/>
      <c r="S1574" s="70"/>
      <c r="T1574" s="99" t="s">
        <v>3282</v>
      </c>
      <c r="U1574" s="146" t="s">
        <v>3283</v>
      </c>
      <c r="V1574" s="70"/>
      <c r="W1574" s="70"/>
      <c r="X1574" s="70"/>
      <c r="Y1574" s="70"/>
      <c r="AG1574" s="135"/>
      <c r="AH1574" s="70"/>
      <c r="AI1574" s="99"/>
      <c r="AJ1574" s="70"/>
      <c r="AK1574" s="70"/>
      <c r="AL1574" s="70"/>
      <c r="AM1574" s="70"/>
      <c r="AN1574" s="70"/>
      <c r="AO1574" s="70"/>
      <c r="AP1574" s="70"/>
      <c r="AQ1574" s="70"/>
      <c r="AR1574" s="70"/>
      <c r="AS1574" s="70"/>
      <c r="AT1574" s="70"/>
      <c r="AU1574" s="70"/>
      <c r="AV1574" s="70"/>
      <c r="AW1574" s="70"/>
      <c r="AX1574" s="70"/>
      <c r="AY1574" s="70"/>
      <c r="AZ1574" s="70"/>
      <c r="BA1574" s="70"/>
      <c r="BB1574" s="70"/>
      <c r="BC1574" s="70"/>
      <c r="BD1574" s="70"/>
      <c r="BE1574" s="70" t="str">
        <f t="shared" si="923"/>
        <v/>
      </c>
      <c r="BF1574" s="70">
        <v>762</v>
      </c>
      <c r="BG1574" s="70"/>
      <c r="BH1574" s="70"/>
      <c r="BI1574" s="70"/>
      <c r="BJ1574" s="70"/>
      <c r="BK1574" s="70"/>
      <c r="BL1574" s="70"/>
      <c r="BM1574" s="70"/>
      <c r="BN1574" s="70"/>
      <c r="BO1574" s="70"/>
      <c r="BP1574" s="70"/>
      <c r="BQ1574" s="70"/>
      <c r="BR1574" s="70"/>
      <c r="BS1574" s="70"/>
      <c r="BT1574" s="70"/>
      <c r="BU1574" s="70"/>
      <c r="CT1574" s="70"/>
      <c r="CU1574" s="70">
        <f t="shared" si="928"/>
        <v>0</v>
      </c>
      <c r="CV1574" s="70">
        <f t="shared" si="929"/>
        <v>0</v>
      </c>
      <c r="CW1574" s="70"/>
      <c r="CX1574" s="70"/>
      <c r="CY1574" s="70"/>
      <c r="CZ1574" s="70" t="e">
        <f t="shared" si="926"/>
        <v>#VALUE!</v>
      </c>
      <c r="DA1574" s="70" t="e">
        <f t="shared" si="927"/>
        <v>#VALUE!</v>
      </c>
      <c r="DB1574" s="70"/>
      <c r="DC1574" s="70"/>
      <c r="DD1574" s="70"/>
      <c r="DE1574" s="70"/>
      <c r="DF1574" s="70"/>
      <c r="DG1574" s="70"/>
      <c r="DH1574" s="70"/>
      <c r="DI1574" s="70"/>
      <c r="DJ1574" s="70"/>
      <c r="DK1574" s="70"/>
      <c r="DL1574" s="70"/>
      <c r="DM1574" s="70"/>
      <c r="DN1574" s="70"/>
      <c r="DO1574" s="70"/>
      <c r="DP1574" s="70"/>
      <c r="DQ1574" s="70"/>
      <c r="DR1574" s="70"/>
      <c r="DS1574" s="70"/>
      <c r="DT1574" s="70">
        <f t="shared" si="924"/>
        <v>0</v>
      </c>
      <c r="DU1574" s="70">
        <f t="shared" si="925"/>
        <v>0</v>
      </c>
      <c r="DV1574" s="70"/>
      <c r="DW1574" s="70"/>
      <c r="DX1574" s="70"/>
      <c r="DY1574" s="70"/>
      <c r="DZ1574" s="70"/>
      <c r="EA1574" s="70"/>
    </row>
    <row r="1575" spans="18:131" x14ac:dyDescent="0.25">
      <c r="R1575" s="70"/>
      <c r="S1575" s="70"/>
      <c r="T1575" s="99" t="s">
        <v>3284</v>
      </c>
      <c r="U1575" s="146" t="s">
        <v>3285</v>
      </c>
      <c r="V1575" s="70"/>
      <c r="W1575" s="70"/>
      <c r="X1575" s="70"/>
      <c r="Y1575" s="70"/>
      <c r="AG1575" s="135"/>
      <c r="AH1575" s="70"/>
      <c r="AI1575" s="99"/>
      <c r="AJ1575" s="70"/>
      <c r="AK1575" s="70"/>
      <c r="AL1575" s="70"/>
      <c r="AM1575" s="70"/>
      <c r="AN1575" s="70"/>
      <c r="AO1575" s="70"/>
      <c r="AP1575" s="70"/>
      <c r="AQ1575" s="70"/>
      <c r="AR1575" s="70"/>
      <c r="AS1575" s="70"/>
      <c r="AT1575" s="70"/>
      <c r="AU1575" s="70"/>
      <c r="AV1575" s="70"/>
      <c r="AW1575" s="70"/>
      <c r="AX1575" s="70"/>
      <c r="AY1575" s="70"/>
      <c r="AZ1575" s="70"/>
      <c r="BA1575" s="70"/>
      <c r="BB1575" s="70"/>
      <c r="BC1575" s="70"/>
      <c r="BD1575" s="70"/>
      <c r="BE1575" s="70" t="str">
        <f t="shared" si="923"/>
        <v/>
      </c>
      <c r="BF1575" s="70">
        <v>763</v>
      </c>
      <c r="BG1575" s="70"/>
      <c r="BH1575" s="70"/>
      <c r="BI1575" s="70"/>
      <c r="BJ1575" s="70"/>
      <c r="BK1575" s="70"/>
      <c r="BL1575" s="70"/>
      <c r="BM1575" s="70"/>
      <c r="BN1575" s="70"/>
      <c r="BO1575" s="70"/>
      <c r="BP1575" s="70"/>
      <c r="BQ1575" s="70"/>
      <c r="BR1575" s="70"/>
      <c r="BS1575" s="70"/>
      <c r="BT1575" s="70"/>
      <c r="BU1575" s="70"/>
      <c r="CT1575" s="70"/>
      <c r="CU1575" s="70">
        <f t="shared" si="928"/>
        <v>0</v>
      </c>
      <c r="CV1575" s="70">
        <f t="shared" si="929"/>
        <v>0</v>
      </c>
      <c r="CW1575" s="70"/>
      <c r="CX1575" s="70"/>
      <c r="CY1575" s="70"/>
      <c r="CZ1575" s="70" t="e">
        <f t="shared" si="926"/>
        <v>#VALUE!</v>
      </c>
      <c r="DA1575" s="70" t="e">
        <f t="shared" si="927"/>
        <v>#VALUE!</v>
      </c>
      <c r="DB1575" s="70"/>
      <c r="DC1575" s="70"/>
      <c r="DD1575" s="70"/>
      <c r="DE1575" s="70"/>
      <c r="DF1575" s="70"/>
      <c r="DG1575" s="70"/>
      <c r="DH1575" s="70"/>
      <c r="DI1575" s="70"/>
      <c r="DJ1575" s="70"/>
      <c r="DK1575" s="70"/>
      <c r="DL1575" s="70"/>
      <c r="DM1575" s="70"/>
      <c r="DN1575" s="70"/>
      <c r="DO1575" s="70"/>
      <c r="DP1575" s="70"/>
      <c r="DQ1575" s="70"/>
      <c r="DR1575" s="70"/>
      <c r="DS1575" s="70"/>
      <c r="DT1575" s="70">
        <f t="shared" si="924"/>
        <v>0</v>
      </c>
      <c r="DU1575" s="70">
        <f t="shared" si="925"/>
        <v>0</v>
      </c>
      <c r="DV1575" s="70"/>
      <c r="DW1575" s="70"/>
      <c r="DX1575" s="70"/>
      <c r="DY1575" s="70"/>
      <c r="DZ1575" s="70"/>
      <c r="EA1575" s="70"/>
    </row>
    <row r="1576" spans="18:131" x14ac:dyDescent="0.25">
      <c r="R1576" s="70"/>
      <c r="S1576" s="70"/>
      <c r="T1576" s="99" t="s">
        <v>3286</v>
      </c>
      <c r="U1576" s="146" t="s">
        <v>3287</v>
      </c>
      <c r="V1576" s="70"/>
      <c r="W1576" s="70"/>
      <c r="X1576" s="70"/>
      <c r="Y1576" s="70"/>
      <c r="AG1576" s="135"/>
      <c r="AH1576" s="70"/>
      <c r="AI1576" s="99"/>
      <c r="AJ1576" s="70"/>
      <c r="AK1576" s="70"/>
      <c r="AL1576" s="70"/>
      <c r="AM1576" s="70"/>
      <c r="AN1576" s="70"/>
      <c r="AO1576" s="70"/>
      <c r="AP1576" s="70"/>
      <c r="AQ1576" s="70"/>
      <c r="AR1576" s="70"/>
      <c r="AS1576" s="70"/>
      <c r="AT1576" s="70"/>
      <c r="AU1576" s="70"/>
      <c r="AV1576" s="70"/>
      <c r="AW1576" s="70"/>
      <c r="AX1576" s="70"/>
      <c r="AY1576" s="70"/>
      <c r="AZ1576" s="70"/>
      <c r="BA1576" s="70"/>
      <c r="BB1576" s="70"/>
      <c r="BC1576" s="70"/>
      <c r="BD1576" s="70"/>
      <c r="BE1576" s="70" t="str">
        <f t="shared" si="923"/>
        <v/>
      </c>
      <c r="BF1576" s="70">
        <v>764</v>
      </c>
      <c r="BG1576" s="70"/>
      <c r="BH1576" s="70"/>
      <c r="BI1576" s="70"/>
      <c r="BJ1576" s="70"/>
      <c r="BK1576" s="70"/>
      <c r="BL1576" s="70"/>
      <c r="BM1576" s="70"/>
      <c r="BN1576" s="70"/>
      <c r="BO1576" s="70"/>
      <c r="BP1576" s="70"/>
      <c r="BQ1576" s="70"/>
      <c r="BR1576" s="70"/>
      <c r="BS1576" s="70"/>
      <c r="BT1576" s="70"/>
      <c r="BU1576" s="70"/>
      <c r="CT1576" s="70"/>
      <c r="CU1576" s="70">
        <f t="shared" si="928"/>
        <v>0</v>
      </c>
      <c r="CV1576" s="70">
        <f t="shared" si="929"/>
        <v>0</v>
      </c>
      <c r="CW1576" s="70"/>
      <c r="CX1576" s="70"/>
      <c r="CY1576" s="70"/>
      <c r="CZ1576" s="70" t="e">
        <f t="shared" si="926"/>
        <v>#VALUE!</v>
      </c>
      <c r="DA1576" s="70" t="e">
        <f t="shared" si="927"/>
        <v>#VALUE!</v>
      </c>
      <c r="DB1576" s="70"/>
      <c r="DC1576" s="70"/>
      <c r="DD1576" s="70"/>
      <c r="DE1576" s="70"/>
      <c r="DF1576" s="70"/>
      <c r="DG1576" s="70"/>
      <c r="DH1576" s="70"/>
      <c r="DI1576" s="70"/>
      <c r="DJ1576" s="70"/>
      <c r="DK1576" s="70"/>
      <c r="DL1576" s="70"/>
      <c r="DM1576" s="70"/>
      <c r="DN1576" s="70"/>
      <c r="DO1576" s="70"/>
      <c r="DP1576" s="70"/>
      <c r="DQ1576" s="70"/>
      <c r="DR1576" s="70"/>
      <c r="DS1576" s="70"/>
      <c r="DT1576" s="70">
        <f t="shared" si="924"/>
        <v>0</v>
      </c>
      <c r="DU1576" s="70">
        <f t="shared" si="925"/>
        <v>0</v>
      </c>
      <c r="DV1576" s="70"/>
      <c r="DW1576" s="70"/>
      <c r="DX1576" s="70"/>
      <c r="DY1576" s="70"/>
      <c r="DZ1576" s="70"/>
      <c r="EA1576" s="70"/>
    </row>
    <row r="1577" spans="18:131" x14ac:dyDescent="0.25">
      <c r="R1577" s="70"/>
      <c r="S1577" s="70"/>
      <c r="T1577" s="99" t="s">
        <v>3288</v>
      </c>
      <c r="U1577" s="146" t="s">
        <v>3289</v>
      </c>
      <c r="V1577" s="70"/>
      <c r="W1577" s="70"/>
      <c r="X1577" s="70"/>
      <c r="Y1577" s="70"/>
      <c r="AG1577" s="135"/>
      <c r="AH1577" s="70"/>
      <c r="AI1577" s="99"/>
      <c r="AJ1577" s="70"/>
      <c r="AK1577" s="70"/>
      <c r="AL1577" s="70"/>
      <c r="AM1577" s="70"/>
      <c r="AN1577" s="70"/>
      <c r="AO1577" s="70"/>
      <c r="AP1577" s="70"/>
      <c r="AQ1577" s="70"/>
      <c r="AR1577" s="70"/>
      <c r="AS1577" s="70"/>
      <c r="AT1577" s="70"/>
      <c r="AU1577" s="70"/>
      <c r="AV1577" s="70"/>
      <c r="AW1577" s="70"/>
      <c r="AX1577" s="70"/>
      <c r="AY1577" s="70"/>
      <c r="AZ1577" s="70"/>
      <c r="BA1577" s="70"/>
      <c r="BB1577" s="70"/>
      <c r="BC1577" s="70"/>
      <c r="BD1577" s="70"/>
      <c r="BE1577" s="70" t="str">
        <f t="shared" si="923"/>
        <v/>
      </c>
      <c r="BF1577" s="70">
        <v>765</v>
      </c>
      <c r="BG1577" s="70"/>
      <c r="BH1577" s="70"/>
      <c r="BI1577" s="70"/>
      <c r="BJ1577" s="70"/>
      <c r="BK1577" s="70"/>
      <c r="BL1577" s="70"/>
      <c r="BM1577" s="70"/>
      <c r="BN1577" s="70"/>
      <c r="BO1577" s="70"/>
      <c r="BP1577" s="70"/>
      <c r="BQ1577" s="70"/>
      <c r="BR1577" s="70"/>
      <c r="BS1577" s="70"/>
      <c r="BT1577" s="70"/>
      <c r="BU1577" s="70"/>
      <c r="CT1577" s="70"/>
      <c r="CU1577" s="70">
        <f t="shared" si="928"/>
        <v>0</v>
      </c>
      <c r="CV1577" s="70">
        <f t="shared" si="929"/>
        <v>0</v>
      </c>
      <c r="CW1577" s="70"/>
      <c r="CX1577" s="70"/>
      <c r="CY1577" s="70"/>
      <c r="CZ1577" s="70" t="e">
        <f t="shared" si="926"/>
        <v>#VALUE!</v>
      </c>
      <c r="DA1577" s="70" t="e">
        <f t="shared" si="927"/>
        <v>#VALUE!</v>
      </c>
      <c r="DB1577" s="70"/>
      <c r="DC1577" s="70"/>
      <c r="DD1577" s="70"/>
      <c r="DE1577" s="70"/>
      <c r="DF1577" s="70"/>
      <c r="DG1577" s="70"/>
      <c r="DH1577" s="70"/>
      <c r="DI1577" s="70"/>
      <c r="DJ1577" s="70"/>
      <c r="DK1577" s="70"/>
      <c r="DL1577" s="70"/>
      <c r="DM1577" s="70"/>
      <c r="DN1577" s="70"/>
      <c r="DO1577" s="70"/>
      <c r="DP1577" s="70"/>
      <c r="DQ1577" s="70"/>
      <c r="DR1577" s="70"/>
      <c r="DS1577" s="70"/>
      <c r="DT1577" s="70">
        <f t="shared" si="924"/>
        <v>0</v>
      </c>
      <c r="DU1577" s="70">
        <f t="shared" si="925"/>
        <v>0</v>
      </c>
      <c r="DV1577" s="70"/>
      <c r="DW1577" s="70"/>
      <c r="DX1577" s="70"/>
      <c r="DY1577" s="70"/>
      <c r="DZ1577" s="70"/>
      <c r="EA1577" s="70"/>
    </row>
    <row r="1578" spans="18:131" x14ac:dyDescent="0.25">
      <c r="R1578" s="70"/>
      <c r="S1578" s="70"/>
      <c r="T1578" s="99" t="s">
        <v>3290</v>
      </c>
      <c r="U1578" s="146" t="s">
        <v>3291</v>
      </c>
      <c r="V1578" s="70"/>
      <c r="W1578" s="70"/>
      <c r="X1578" s="70"/>
      <c r="Y1578" s="70"/>
      <c r="AG1578" s="135"/>
      <c r="AH1578" s="70"/>
      <c r="AI1578" s="99"/>
      <c r="AJ1578" s="70"/>
      <c r="AK1578" s="70"/>
      <c r="AL1578" s="70"/>
      <c r="AM1578" s="70"/>
      <c r="AN1578" s="70"/>
      <c r="AO1578" s="70"/>
      <c r="AP1578" s="70"/>
      <c r="AQ1578" s="70"/>
      <c r="AR1578" s="70"/>
      <c r="AS1578" s="70"/>
      <c r="AT1578" s="70"/>
      <c r="AU1578" s="70"/>
      <c r="AV1578" s="70"/>
      <c r="AW1578" s="70"/>
      <c r="AX1578" s="70"/>
      <c r="AY1578" s="70"/>
      <c r="AZ1578" s="70"/>
      <c r="BA1578" s="70"/>
      <c r="BB1578" s="70"/>
      <c r="BC1578" s="70"/>
      <c r="BD1578" s="70"/>
      <c r="BE1578" s="70" t="str">
        <f t="shared" si="923"/>
        <v/>
      </c>
      <c r="BF1578" s="70">
        <v>766</v>
      </c>
      <c r="BG1578" s="70"/>
      <c r="BH1578" s="70"/>
      <c r="BI1578" s="70"/>
      <c r="BJ1578" s="70"/>
      <c r="BK1578" s="70"/>
      <c r="BL1578" s="70"/>
      <c r="BM1578" s="70"/>
      <c r="BN1578" s="70"/>
      <c r="BO1578" s="70"/>
      <c r="BP1578" s="70"/>
      <c r="BQ1578" s="70"/>
      <c r="BR1578" s="70"/>
      <c r="BS1578" s="70"/>
      <c r="BT1578" s="70"/>
      <c r="BU1578" s="70"/>
      <c r="CT1578" s="70"/>
      <c r="CU1578" s="70">
        <f t="shared" si="928"/>
        <v>0</v>
      </c>
      <c r="CV1578" s="70">
        <f t="shared" si="929"/>
        <v>0</v>
      </c>
      <c r="CW1578" s="70"/>
      <c r="CX1578" s="70"/>
      <c r="CY1578" s="70"/>
      <c r="CZ1578" s="70" t="e">
        <f t="shared" si="926"/>
        <v>#VALUE!</v>
      </c>
      <c r="DA1578" s="70" t="e">
        <f t="shared" si="927"/>
        <v>#VALUE!</v>
      </c>
      <c r="DB1578" s="70"/>
      <c r="DC1578" s="70"/>
      <c r="DD1578" s="70"/>
      <c r="DE1578" s="70"/>
      <c r="DF1578" s="70"/>
      <c r="DG1578" s="70"/>
      <c r="DH1578" s="70"/>
      <c r="DI1578" s="70"/>
      <c r="DJ1578" s="70"/>
      <c r="DK1578" s="70"/>
      <c r="DL1578" s="70"/>
      <c r="DM1578" s="70"/>
      <c r="DN1578" s="70"/>
      <c r="DO1578" s="70"/>
      <c r="DP1578" s="70"/>
      <c r="DQ1578" s="70"/>
      <c r="DR1578" s="70"/>
      <c r="DS1578" s="70"/>
      <c r="DT1578" s="70">
        <f t="shared" si="924"/>
        <v>0</v>
      </c>
      <c r="DU1578" s="70">
        <f t="shared" si="925"/>
        <v>0</v>
      </c>
      <c r="DV1578" s="70"/>
      <c r="DW1578" s="70"/>
      <c r="DX1578" s="70"/>
      <c r="DY1578" s="70"/>
      <c r="DZ1578" s="70"/>
      <c r="EA1578" s="70"/>
    </row>
    <row r="1579" spans="18:131" x14ac:dyDescent="0.25">
      <c r="R1579" s="70"/>
      <c r="S1579" s="70"/>
      <c r="T1579" s="99" t="s">
        <v>3292</v>
      </c>
      <c r="U1579" s="146" t="s">
        <v>3293</v>
      </c>
      <c r="V1579" s="70"/>
      <c r="W1579" s="70"/>
      <c r="X1579" s="70"/>
      <c r="Y1579" s="70"/>
      <c r="AG1579" s="135"/>
      <c r="AH1579" s="70"/>
      <c r="AI1579" s="99"/>
      <c r="AJ1579" s="70"/>
      <c r="AK1579" s="70"/>
      <c r="AL1579" s="70"/>
      <c r="AM1579" s="70"/>
      <c r="AN1579" s="70"/>
      <c r="AO1579" s="70"/>
      <c r="AP1579" s="70"/>
      <c r="AQ1579" s="70"/>
      <c r="AR1579" s="70"/>
      <c r="AS1579" s="70"/>
      <c r="AT1579" s="70"/>
      <c r="AU1579" s="70"/>
      <c r="AV1579" s="70"/>
      <c r="AW1579" s="70"/>
      <c r="AX1579" s="70"/>
      <c r="AY1579" s="70"/>
      <c r="AZ1579" s="70"/>
      <c r="BA1579" s="70"/>
      <c r="BB1579" s="70"/>
      <c r="BC1579" s="70"/>
      <c r="BD1579" s="70"/>
      <c r="BE1579" s="70" t="str">
        <f t="shared" si="923"/>
        <v/>
      </c>
      <c r="BF1579" s="70">
        <v>767</v>
      </c>
      <c r="BG1579" s="70"/>
      <c r="BH1579" s="70"/>
      <c r="BI1579" s="70"/>
      <c r="BJ1579" s="70"/>
      <c r="BK1579" s="70"/>
      <c r="BL1579" s="70"/>
      <c r="BM1579" s="70"/>
      <c r="BN1579" s="70"/>
      <c r="BO1579" s="70"/>
      <c r="BP1579" s="70"/>
      <c r="BQ1579" s="70"/>
      <c r="BR1579" s="70"/>
      <c r="BS1579" s="70"/>
      <c r="BT1579" s="70"/>
      <c r="BU1579" s="70"/>
      <c r="CT1579" s="70"/>
      <c r="CU1579" s="70">
        <f t="shared" si="928"/>
        <v>0</v>
      </c>
      <c r="CV1579" s="70">
        <f t="shared" si="929"/>
        <v>0</v>
      </c>
      <c r="CW1579" s="70"/>
      <c r="CX1579" s="70"/>
      <c r="CY1579" s="70"/>
      <c r="CZ1579" s="70" t="e">
        <f t="shared" si="926"/>
        <v>#VALUE!</v>
      </c>
      <c r="DA1579" s="70" t="e">
        <f t="shared" si="927"/>
        <v>#VALUE!</v>
      </c>
      <c r="DB1579" s="70"/>
      <c r="DC1579" s="70"/>
      <c r="DD1579" s="70"/>
      <c r="DE1579" s="70"/>
      <c r="DF1579" s="70"/>
      <c r="DG1579" s="70"/>
      <c r="DH1579" s="70"/>
      <c r="DI1579" s="70"/>
      <c r="DJ1579" s="70"/>
      <c r="DK1579" s="70"/>
      <c r="DL1579" s="70"/>
      <c r="DM1579" s="70"/>
      <c r="DN1579" s="70"/>
      <c r="DO1579" s="70"/>
      <c r="DP1579" s="70"/>
      <c r="DQ1579" s="70"/>
      <c r="DR1579" s="70"/>
      <c r="DS1579" s="70"/>
      <c r="DT1579" s="70">
        <f t="shared" si="924"/>
        <v>0</v>
      </c>
      <c r="DU1579" s="70">
        <f t="shared" si="925"/>
        <v>0</v>
      </c>
      <c r="DV1579" s="70"/>
      <c r="DW1579" s="70"/>
      <c r="DX1579" s="70"/>
      <c r="DY1579" s="70"/>
      <c r="DZ1579" s="70"/>
      <c r="EA1579" s="70"/>
    </row>
    <row r="1580" spans="18:131" x14ac:dyDescent="0.25">
      <c r="R1580" s="70"/>
      <c r="S1580" s="70"/>
      <c r="T1580" s="99" t="s">
        <v>3294</v>
      </c>
      <c r="U1580" s="146" t="s">
        <v>3295</v>
      </c>
      <c r="V1580" s="70"/>
      <c r="W1580" s="70"/>
      <c r="X1580" s="70"/>
      <c r="Y1580" s="70"/>
      <c r="AG1580" s="135"/>
      <c r="AH1580" s="70"/>
      <c r="AI1580" s="99"/>
      <c r="AJ1580" s="70"/>
      <c r="AK1580" s="70"/>
      <c r="AL1580" s="70"/>
      <c r="AM1580" s="70"/>
      <c r="AN1580" s="70"/>
      <c r="AO1580" s="70"/>
      <c r="AP1580" s="70"/>
      <c r="AQ1580" s="70"/>
      <c r="AR1580" s="70"/>
      <c r="AS1580" s="70"/>
      <c r="AT1580" s="70"/>
      <c r="AU1580" s="70"/>
      <c r="AV1580" s="70"/>
      <c r="AW1580" s="70"/>
      <c r="AX1580" s="70"/>
      <c r="AY1580" s="70"/>
      <c r="AZ1580" s="70"/>
      <c r="BA1580" s="70"/>
      <c r="BB1580" s="70"/>
      <c r="BC1580" s="70"/>
      <c r="BD1580" s="70"/>
      <c r="BE1580" s="70" t="str">
        <f t="shared" si="923"/>
        <v/>
      </c>
      <c r="BF1580" s="70">
        <v>768</v>
      </c>
      <c r="BG1580" s="70"/>
      <c r="BH1580" s="70"/>
      <c r="BI1580" s="70"/>
      <c r="BJ1580" s="70"/>
      <c r="BK1580" s="70"/>
      <c r="BL1580" s="70"/>
      <c r="BM1580" s="70"/>
      <c r="BN1580" s="70"/>
      <c r="BO1580" s="70"/>
      <c r="BP1580" s="70"/>
      <c r="BQ1580" s="70"/>
      <c r="BR1580" s="70"/>
      <c r="BS1580" s="70"/>
      <c r="BT1580" s="70"/>
      <c r="BU1580" s="70"/>
      <c r="CT1580" s="70"/>
      <c r="CU1580" s="70">
        <f t="shared" si="928"/>
        <v>0</v>
      </c>
      <c r="CV1580" s="70">
        <f t="shared" si="929"/>
        <v>0</v>
      </c>
      <c r="CW1580" s="70"/>
      <c r="CX1580" s="70"/>
      <c r="CY1580" s="70"/>
      <c r="CZ1580" s="70" t="e">
        <f t="shared" si="926"/>
        <v>#VALUE!</v>
      </c>
      <c r="DA1580" s="70" t="e">
        <f t="shared" si="927"/>
        <v>#VALUE!</v>
      </c>
      <c r="DB1580" s="70"/>
      <c r="DC1580" s="70"/>
      <c r="DD1580" s="70"/>
      <c r="DE1580" s="70"/>
      <c r="DF1580" s="70"/>
      <c r="DG1580" s="70"/>
      <c r="DH1580" s="70"/>
      <c r="DI1580" s="70"/>
      <c r="DJ1580" s="70"/>
      <c r="DK1580" s="70"/>
      <c r="DL1580" s="70"/>
      <c r="DM1580" s="70"/>
      <c r="DN1580" s="70"/>
      <c r="DO1580" s="70"/>
      <c r="DP1580" s="70"/>
      <c r="DQ1580" s="70"/>
      <c r="DR1580" s="70"/>
      <c r="DS1580" s="70"/>
      <c r="DT1580" s="70">
        <f t="shared" si="924"/>
        <v>0</v>
      </c>
      <c r="DU1580" s="70">
        <f t="shared" si="925"/>
        <v>0</v>
      </c>
      <c r="DV1580" s="70"/>
      <c r="DW1580" s="70"/>
      <c r="DX1580" s="70"/>
      <c r="DY1580" s="70"/>
      <c r="DZ1580" s="70"/>
      <c r="EA1580" s="70"/>
    </row>
    <row r="1581" spans="18:131" x14ac:dyDescent="0.25">
      <c r="R1581" s="70"/>
      <c r="S1581" s="70"/>
      <c r="T1581" s="99" t="s">
        <v>3296</v>
      </c>
      <c r="U1581" s="146" t="s">
        <v>3297</v>
      </c>
      <c r="V1581" s="70"/>
      <c r="W1581" s="70"/>
      <c r="X1581" s="70"/>
      <c r="Y1581" s="70"/>
      <c r="AG1581" s="135"/>
      <c r="AH1581" s="70"/>
      <c r="AI1581" s="99"/>
      <c r="AJ1581" s="70"/>
      <c r="AK1581" s="70"/>
      <c r="AL1581" s="70"/>
      <c r="AM1581" s="70"/>
      <c r="AN1581" s="70"/>
      <c r="AO1581" s="70"/>
      <c r="AP1581" s="70"/>
      <c r="AQ1581" s="70"/>
      <c r="AR1581" s="70"/>
      <c r="AS1581" s="70"/>
      <c r="AT1581" s="70"/>
      <c r="AU1581" s="70"/>
      <c r="AV1581" s="70"/>
      <c r="AW1581" s="70"/>
      <c r="AX1581" s="70"/>
      <c r="AY1581" s="70"/>
      <c r="AZ1581" s="70"/>
      <c r="BA1581" s="70"/>
      <c r="BB1581" s="70"/>
      <c r="BC1581" s="70"/>
      <c r="BD1581" s="70"/>
      <c r="BE1581" s="70" t="str">
        <f t="shared" ref="BE1581:BE1601" si="930">IF(ISERR(LEFT(F780,SEARCH("/",F780,1)-1)),"",LEFT(F780,SEARCH("/",F780,1)-1))</f>
        <v/>
      </c>
      <c r="BF1581" s="70">
        <v>769</v>
      </c>
      <c r="BG1581" s="70"/>
      <c r="BH1581" s="70"/>
      <c r="BI1581" s="70"/>
      <c r="BJ1581" s="70"/>
      <c r="BK1581" s="70"/>
      <c r="BL1581" s="70"/>
      <c r="BM1581" s="70"/>
      <c r="BN1581" s="70"/>
      <c r="BO1581" s="70"/>
      <c r="BP1581" s="70"/>
      <c r="BQ1581" s="70"/>
      <c r="BR1581" s="70"/>
      <c r="BS1581" s="70"/>
      <c r="BT1581" s="70"/>
      <c r="BU1581" s="70"/>
      <c r="CT1581" s="70"/>
      <c r="CU1581" s="70">
        <f t="shared" si="928"/>
        <v>0</v>
      </c>
      <c r="CV1581" s="70">
        <f t="shared" si="929"/>
        <v>0</v>
      </c>
      <c r="CW1581" s="70"/>
      <c r="CX1581" s="70"/>
      <c r="CY1581" s="70"/>
      <c r="CZ1581" s="70" t="e">
        <f t="shared" si="926"/>
        <v>#VALUE!</v>
      </c>
      <c r="DA1581" s="70" t="e">
        <f t="shared" si="927"/>
        <v>#VALUE!</v>
      </c>
      <c r="DB1581" s="70"/>
      <c r="DC1581" s="70"/>
      <c r="DD1581" s="70"/>
      <c r="DE1581" s="70"/>
      <c r="DF1581" s="70"/>
      <c r="DG1581" s="70"/>
      <c r="DH1581" s="70"/>
      <c r="DI1581" s="70"/>
      <c r="DJ1581" s="70"/>
      <c r="DK1581" s="70"/>
      <c r="DL1581" s="70"/>
      <c r="DM1581" s="70"/>
      <c r="DN1581" s="70"/>
      <c r="DO1581" s="70"/>
      <c r="DP1581" s="70"/>
      <c r="DQ1581" s="70"/>
      <c r="DR1581" s="70"/>
      <c r="DS1581" s="70"/>
      <c r="DT1581" s="70">
        <f t="shared" si="924"/>
        <v>0</v>
      </c>
      <c r="DU1581" s="70">
        <f t="shared" si="925"/>
        <v>0</v>
      </c>
      <c r="DV1581" s="70"/>
      <c r="DW1581" s="70"/>
      <c r="DX1581" s="70"/>
      <c r="DY1581" s="70"/>
      <c r="DZ1581" s="70"/>
      <c r="EA1581" s="70"/>
    </row>
    <row r="1582" spans="18:131" x14ac:dyDescent="0.25">
      <c r="R1582" s="70"/>
      <c r="S1582" s="70"/>
      <c r="T1582" s="99" t="s">
        <v>3298</v>
      </c>
      <c r="U1582" s="146" t="s">
        <v>3299</v>
      </c>
      <c r="V1582" s="70"/>
      <c r="W1582" s="70"/>
      <c r="X1582" s="70"/>
      <c r="Y1582" s="70"/>
      <c r="AG1582" s="135"/>
      <c r="AH1582" s="70"/>
      <c r="AI1582" s="99"/>
      <c r="AJ1582" s="70"/>
      <c r="AK1582" s="70"/>
      <c r="AL1582" s="70"/>
      <c r="AM1582" s="70"/>
      <c r="AN1582" s="70"/>
      <c r="AO1582" s="70"/>
      <c r="AP1582" s="70"/>
      <c r="AQ1582" s="70"/>
      <c r="AR1582" s="70"/>
      <c r="AS1582" s="70"/>
      <c r="AT1582" s="70"/>
      <c r="AU1582" s="70"/>
      <c r="AV1582" s="70"/>
      <c r="AW1582" s="70"/>
      <c r="AX1582" s="70"/>
      <c r="AY1582" s="70"/>
      <c r="AZ1582" s="70"/>
      <c r="BA1582" s="70"/>
      <c r="BB1582" s="70"/>
      <c r="BC1582" s="70"/>
      <c r="BD1582" s="70"/>
      <c r="BE1582" s="70" t="str">
        <f t="shared" si="930"/>
        <v/>
      </c>
      <c r="BF1582" s="70">
        <v>770</v>
      </c>
      <c r="BG1582" s="70"/>
      <c r="BH1582" s="70"/>
      <c r="BI1582" s="70"/>
      <c r="BJ1582" s="70"/>
      <c r="BK1582" s="70"/>
      <c r="BL1582" s="70"/>
      <c r="BM1582" s="70"/>
      <c r="BN1582" s="70"/>
      <c r="BO1582" s="70"/>
      <c r="BP1582" s="70"/>
      <c r="BQ1582" s="70"/>
      <c r="BR1582" s="70"/>
      <c r="BS1582" s="70"/>
      <c r="BT1582" s="70"/>
      <c r="BU1582" s="70"/>
      <c r="CT1582" s="70"/>
      <c r="CU1582" s="70">
        <f t="shared" si="928"/>
        <v>0</v>
      </c>
      <c r="CV1582" s="70">
        <f t="shared" si="929"/>
        <v>0</v>
      </c>
      <c r="CW1582" s="70"/>
      <c r="CX1582" s="70"/>
      <c r="CY1582" s="70"/>
      <c r="CZ1582" s="70" t="e">
        <f t="shared" si="926"/>
        <v>#VALUE!</v>
      </c>
      <c r="DA1582" s="70" t="e">
        <f t="shared" si="927"/>
        <v>#VALUE!</v>
      </c>
      <c r="DB1582" s="70"/>
      <c r="DC1582" s="70"/>
      <c r="DD1582" s="70"/>
      <c r="DE1582" s="70"/>
      <c r="DF1582" s="70"/>
      <c r="DG1582" s="70"/>
      <c r="DH1582" s="70"/>
      <c r="DI1582" s="70"/>
      <c r="DJ1582" s="70"/>
      <c r="DK1582" s="70"/>
      <c r="DL1582" s="70"/>
      <c r="DM1582" s="70"/>
      <c r="DN1582" s="70"/>
      <c r="DO1582" s="70"/>
      <c r="DP1582" s="70"/>
      <c r="DQ1582" s="70"/>
      <c r="DR1582" s="70"/>
      <c r="DS1582" s="70"/>
      <c r="DT1582" s="70">
        <f t="shared" ref="DT1582:DT1607" si="931">IF(LEFT(N781,13)="oui percement",E781&amp;F781,)</f>
        <v>0</v>
      </c>
      <c r="DU1582" s="70">
        <f t="shared" ref="DU1582:DU1607" si="932">IF(RIGHT(N781,5)="appui",E781&amp;F781,)</f>
        <v>0</v>
      </c>
      <c r="DV1582" s="70"/>
      <c r="DW1582" s="70"/>
      <c r="DX1582" s="70"/>
      <c r="DY1582" s="70"/>
      <c r="DZ1582" s="70"/>
      <c r="EA1582" s="70"/>
    </row>
    <row r="1583" spans="18:131" x14ac:dyDescent="0.25">
      <c r="R1583" s="70"/>
      <c r="S1583" s="70"/>
      <c r="T1583" s="99" t="s">
        <v>3300</v>
      </c>
      <c r="U1583" s="146" t="s">
        <v>3301</v>
      </c>
      <c r="V1583" s="70"/>
      <c r="W1583" s="70"/>
      <c r="X1583" s="70"/>
      <c r="Y1583" s="70"/>
      <c r="AG1583" s="135"/>
      <c r="AH1583" s="70"/>
      <c r="AI1583" s="99"/>
      <c r="AJ1583" s="70"/>
      <c r="AK1583" s="70"/>
      <c r="AL1583" s="70"/>
      <c r="AM1583" s="70"/>
      <c r="AN1583" s="70"/>
      <c r="AO1583" s="70"/>
      <c r="AP1583" s="70"/>
      <c r="AQ1583" s="70"/>
      <c r="AR1583" s="70"/>
      <c r="AS1583" s="70"/>
      <c r="AT1583" s="70"/>
      <c r="AU1583" s="70"/>
      <c r="AV1583" s="70"/>
      <c r="AW1583" s="70"/>
      <c r="AX1583" s="70"/>
      <c r="AY1583" s="70"/>
      <c r="AZ1583" s="70"/>
      <c r="BA1583" s="70"/>
      <c r="BB1583" s="70"/>
      <c r="BC1583" s="70"/>
      <c r="BD1583" s="70"/>
      <c r="BE1583" s="70" t="str">
        <f t="shared" si="930"/>
        <v/>
      </c>
      <c r="BF1583" s="70">
        <v>771</v>
      </c>
      <c r="BG1583" s="70"/>
      <c r="BH1583" s="70"/>
      <c r="BI1583" s="70"/>
      <c r="BJ1583" s="70"/>
      <c r="BK1583" s="70"/>
      <c r="BL1583" s="70"/>
      <c r="BM1583" s="70"/>
      <c r="BN1583" s="70"/>
      <c r="BO1583" s="70"/>
      <c r="BP1583" s="70"/>
      <c r="BQ1583" s="70"/>
      <c r="BR1583" s="70"/>
      <c r="BS1583" s="70"/>
      <c r="BT1583" s="70"/>
      <c r="BU1583" s="70"/>
      <c r="CT1583" s="70"/>
      <c r="CU1583" s="70">
        <f t="shared" si="928"/>
        <v>0</v>
      </c>
      <c r="CV1583" s="70">
        <f t="shared" si="929"/>
        <v>0</v>
      </c>
      <c r="CW1583" s="70"/>
      <c r="CX1583" s="70"/>
      <c r="CY1583" s="70"/>
      <c r="CZ1583" s="70" t="e">
        <f t="shared" si="926"/>
        <v>#VALUE!</v>
      </c>
      <c r="DA1583" s="70" t="e">
        <f t="shared" si="927"/>
        <v>#VALUE!</v>
      </c>
      <c r="DB1583" s="70"/>
      <c r="DC1583" s="70"/>
      <c r="DD1583" s="70"/>
      <c r="DE1583" s="70"/>
      <c r="DF1583" s="70"/>
      <c r="DG1583" s="70"/>
      <c r="DH1583" s="70"/>
      <c r="DI1583" s="70"/>
      <c r="DJ1583" s="70"/>
      <c r="DK1583" s="70"/>
      <c r="DL1583" s="70"/>
      <c r="DM1583" s="70"/>
      <c r="DN1583" s="70"/>
      <c r="DO1583" s="70"/>
      <c r="DP1583" s="70"/>
      <c r="DQ1583" s="70"/>
      <c r="DR1583" s="70"/>
      <c r="DS1583" s="70"/>
      <c r="DT1583" s="70">
        <f t="shared" si="931"/>
        <v>0</v>
      </c>
      <c r="DU1583" s="70">
        <f t="shared" si="932"/>
        <v>0</v>
      </c>
      <c r="DV1583" s="70"/>
      <c r="DW1583" s="70"/>
      <c r="DX1583" s="70"/>
      <c r="DY1583" s="70"/>
      <c r="DZ1583" s="70"/>
      <c r="EA1583" s="70"/>
    </row>
    <row r="1584" spans="18:131" x14ac:dyDescent="0.25">
      <c r="R1584" s="70"/>
      <c r="S1584" s="70"/>
      <c r="T1584" s="99" t="s">
        <v>3302</v>
      </c>
      <c r="U1584" s="146" t="s">
        <v>3303</v>
      </c>
      <c r="V1584" s="70"/>
      <c r="W1584" s="70"/>
      <c r="X1584" s="70"/>
      <c r="Y1584" s="70"/>
      <c r="AG1584" s="135"/>
      <c r="AH1584" s="70"/>
      <c r="AI1584" s="99"/>
      <c r="AJ1584" s="70"/>
      <c r="AK1584" s="70"/>
      <c r="AL1584" s="70"/>
      <c r="AM1584" s="70"/>
      <c r="AN1584" s="70"/>
      <c r="AO1584" s="70"/>
      <c r="AP1584" s="70"/>
      <c r="AQ1584" s="70"/>
      <c r="AR1584" s="70"/>
      <c r="AS1584" s="70"/>
      <c r="AT1584" s="70"/>
      <c r="AU1584" s="70"/>
      <c r="AV1584" s="70"/>
      <c r="AW1584" s="70"/>
      <c r="AX1584" s="70"/>
      <c r="AY1584" s="70"/>
      <c r="AZ1584" s="70"/>
      <c r="BA1584" s="70"/>
      <c r="BB1584" s="70"/>
      <c r="BC1584" s="70"/>
      <c r="BD1584" s="70"/>
      <c r="BE1584" s="70" t="str">
        <f t="shared" si="930"/>
        <v/>
      </c>
      <c r="BF1584" s="70">
        <v>772</v>
      </c>
      <c r="BG1584" s="70"/>
      <c r="BH1584" s="70"/>
      <c r="BI1584" s="70"/>
      <c r="BJ1584" s="70"/>
      <c r="BK1584" s="70"/>
      <c r="BL1584" s="70"/>
      <c r="BM1584" s="70"/>
      <c r="BN1584" s="70"/>
      <c r="BO1584" s="70"/>
      <c r="BP1584" s="70"/>
      <c r="BQ1584" s="70"/>
      <c r="BR1584" s="70"/>
      <c r="BS1584" s="70"/>
      <c r="BT1584" s="70"/>
      <c r="BU1584" s="70"/>
      <c r="CT1584" s="70"/>
      <c r="CU1584" s="70">
        <f t="shared" si="928"/>
        <v>0</v>
      </c>
      <c r="CV1584" s="70">
        <f t="shared" si="929"/>
        <v>0</v>
      </c>
      <c r="CW1584" s="70"/>
      <c r="CX1584" s="70"/>
      <c r="CY1584" s="70"/>
      <c r="CZ1584" s="70" t="e">
        <f t="shared" si="926"/>
        <v>#VALUE!</v>
      </c>
      <c r="DA1584" s="70" t="e">
        <f t="shared" si="927"/>
        <v>#VALUE!</v>
      </c>
      <c r="DB1584" s="70"/>
      <c r="DC1584" s="70"/>
      <c r="DD1584" s="70"/>
      <c r="DE1584" s="70"/>
      <c r="DF1584" s="70"/>
      <c r="DG1584" s="70"/>
      <c r="DH1584" s="70"/>
      <c r="DI1584" s="70"/>
      <c r="DJ1584" s="70"/>
      <c r="DK1584" s="70"/>
      <c r="DL1584" s="70"/>
      <c r="DM1584" s="70"/>
      <c r="DN1584" s="70"/>
      <c r="DO1584" s="70"/>
      <c r="DP1584" s="70"/>
      <c r="DQ1584" s="70"/>
      <c r="DR1584" s="70"/>
      <c r="DS1584" s="70"/>
      <c r="DT1584" s="70">
        <f t="shared" si="931"/>
        <v>0</v>
      </c>
      <c r="DU1584" s="70">
        <f t="shared" si="932"/>
        <v>0</v>
      </c>
      <c r="DV1584" s="70"/>
      <c r="DW1584" s="70"/>
      <c r="DX1584" s="70"/>
      <c r="DY1584" s="70"/>
      <c r="DZ1584" s="70"/>
      <c r="EA1584" s="70"/>
    </row>
    <row r="1585" spans="18:131" x14ac:dyDescent="0.25">
      <c r="R1585" s="70"/>
      <c r="S1585" s="70"/>
      <c r="T1585" s="99" t="s">
        <v>3304</v>
      </c>
      <c r="U1585" s="146" t="s">
        <v>3305</v>
      </c>
      <c r="V1585" s="70"/>
      <c r="W1585" s="70"/>
      <c r="X1585" s="70"/>
      <c r="Y1585" s="70"/>
      <c r="AG1585" s="135"/>
      <c r="AH1585" s="70"/>
      <c r="AI1585" s="99"/>
      <c r="AJ1585" s="70"/>
      <c r="AK1585" s="70"/>
      <c r="AL1585" s="70"/>
      <c r="AM1585" s="70"/>
      <c r="AN1585" s="70"/>
      <c r="AO1585" s="70"/>
      <c r="AP1585" s="70"/>
      <c r="AQ1585" s="70"/>
      <c r="AR1585" s="70"/>
      <c r="AS1585" s="70"/>
      <c r="AT1585" s="70"/>
      <c r="AU1585" s="70"/>
      <c r="AV1585" s="70"/>
      <c r="AW1585" s="70"/>
      <c r="AX1585" s="70"/>
      <c r="AY1585" s="70"/>
      <c r="AZ1585" s="70"/>
      <c r="BA1585" s="70"/>
      <c r="BB1585" s="70"/>
      <c r="BC1585" s="70"/>
      <c r="BD1585" s="70"/>
      <c r="BE1585" s="70" t="str">
        <f t="shared" si="930"/>
        <v/>
      </c>
      <c r="BF1585" s="70">
        <v>773</v>
      </c>
      <c r="BG1585" s="70"/>
      <c r="BH1585" s="70"/>
      <c r="BI1585" s="70"/>
      <c r="BJ1585" s="70"/>
      <c r="BK1585" s="70"/>
      <c r="BL1585" s="70"/>
      <c r="BM1585" s="70"/>
      <c r="BN1585" s="70"/>
      <c r="BO1585" s="70"/>
      <c r="BP1585" s="70"/>
      <c r="BQ1585" s="70"/>
      <c r="BR1585" s="70"/>
      <c r="BS1585" s="70"/>
      <c r="BT1585" s="70"/>
      <c r="BU1585" s="70"/>
      <c r="CT1585" s="70"/>
      <c r="CU1585" s="70">
        <f t="shared" si="928"/>
        <v>0</v>
      </c>
      <c r="CV1585" s="70">
        <f t="shared" si="929"/>
        <v>0</v>
      </c>
      <c r="CW1585" s="70"/>
      <c r="CX1585" s="70"/>
      <c r="CY1585" s="70"/>
      <c r="CZ1585" s="70" t="e">
        <f t="shared" si="926"/>
        <v>#VALUE!</v>
      </c>
      <c r="DA1585" s="70" t="e">
        <f t="shared" si="927"/>
        <v>#VALUE!</v>
      </c>
      <c r="DB1585" s="70"/>
      <c r="DC1585" s="70"/>
      <c r="DD1585" s="70"/>
      <c r="DE1585" s="70"/>
      <c r="DF1585" s="70"/>
      <c r="DG1585" s="70"/>
      <c r="DH1585" s="70"/>
      <c r="DI1585" s="70"/>
      <c r="DJ1585" s="70"/>
      <c r="DK1585" s="70"/>
      <c r="DL1585" s="70"/>
      <c r="DM1585" s="70"/>
      <c r="DN1585" s="70"/>
      <c r="DO1585" s="70"/>
      <c r="DP1585" s="70"/>
      <c r="DQ1585" s="70"/>
      <c r="DR1585" s="70"/>
      <c r="DS1585" s="70"/>
      <c r="DT1585" s="70">
        <f t="shared" si="931"/>
        <v>0</v>
      </c>
      <c r="DU1585" s="70">
        <f t="shared" si="932"/>
        <v>0</v>
      </c>
      <c r="DV1585" s="70"/>
      <c r="DW1585" s="70"/>
      <c r="DX1585" s="70"/>
      <c r="DY1585" s="70"/>
      <c r="DZ1585" s="70"/>
      <c r="EA1585" s="70"/>
    </row>
    <row r="1586" spans="18:131" x14ac:dyDescent="0.25">
      <c r="R1586" s="70"/>
      <c r="S1586" s="70"/>
      <c r="T1586" s="99" t="s">
        <v>3306</v>
      </c>
      <c r="U1586" s="146" t="s">
        <v>3307</v>
      </c>
      <c r="V1586" s="70"/>
      <c r="W1586" s="70"/>
      <c r="X1586" s="70"/>
      <c r="Y1586" s="70"/>
      <c r="AG1586" s="135"/>
      <c r="AH1586" s="70"/>
      <c r="AI1586" s="99"/>
      <c r="AJ1586" s="70"/>
      <c r="AK1586" s="70"/>
      <c r="AL1586" s="70"/>
      <c r="AM1586" s="70"/>
      <c r="AN1586" s="70"/>
      <c r="AO1586" s="70"/>
      <c r="AP1586" s="70"/>
      <c r="AQ1586" s="70"/>
      <c r="AR1586" s="70"/>
      <c r="AS1586" s="70"/>
      <c r="AT1586" s="70"/>
      <c r="AU1586" s="70"/>
      <c r="AV1586" s="70"/>
      <c r="AW1586" s="70"/>
      <c r="AX1586" s="70"/>
      <c r="AY1586" s="70"/>
      <c r="AZ1586" s="70"/>
      <c r="BA1586" s="70"/>
      <c r="BB1586" s="70"/>
      <c r="BC1586" s="70"/>
      <c r="BD1586" s="70"/>
      <c r="BE1586" s="70" t="str">
        <f t="shared" si="930"/>
        <v/>
      </c>
      <c r="BF1586" s="70">
        <v>774</v>
      </c>
      <c r="BG1586" s="70"/>
      <c r="BH1586" s="70"/>
      <c r="BI1586" s="70"/>
      <c r="BJ1586" s="70"/>
      <c r="BK1586" s="70"/>
      <c r="BL1586" s="70"/>
      <c r="BM1586" s="70"/>
      <c r="BN1586" s="70"/>
      <c r="BO1586" s="70"/>
      <c r="BP1586" s="70"/>
      <c r="BQ1586" s="70"/>
      <c r="BR1586" s="70"/>
      <c r="BS1586" s="70"/>
      <c r="BT1586" s="70"/>
      <c r="BU1586" s="70"/>
      <c r="CT1586" s="70"/>
      <c r="CU1586" s="70">
        <f t="shared" si="928"/>
        <v>0</v>
      </c>
      <c r="CV1586" s="70">
        <f t="shared" si="929"/>
        <v>0</v>
      </c>
      <c r="CW1586" s="70"/>
      <c r="CX1586" s="70"/>
      <c r="CY1586" s="70"/>
      <c r="CZ1586" s="70" t="e">
        <f t="shared" si="926"/>
        <v>#VALUE!</v>
      </c>
      <c r="DA1586" s="70" t="e">
        <f t="shared" si="927"/>
        <v>#VALUE!</v>
      </c>
      <c r="DB1586" s="70"/>
      <c r="DC1586" s="70"/>
      <c r="DD1586" s="70"/>
      <c r="DE1586" s="70"/>
      <c r="DF1586" s="70"/>
      <c r="DG1586" s="70"/>
      <c r="DH1586" s="70"/>
      <c r="DI1586" s="70"/>
      <c r="DJ1586" s="70"/>
      <c r="DK1586" s="70"/>
      <c r="DL1586" s="70"/>
      <c r="DM1586" s="70"/>
      <c r="DN1586" s="70"/>
      <c r="DO1586" s="70"/>
      <c r="DP1586" s="70"/>
      <c r="DQ1586" s="70"/>
      <c r="DR1586" s="70"/>
      <c r="DS1586" s="70"/>
      <c r="DT1586" s="70">
        <f t="shared" si="931"/>
        <v>0</v>
      </c>
      <c r="DU1586" s="70">
        <f t="shared" si="932"/>
        <v>0</v>
      </c>
      <c r="DV1586" s="70"/>
      <c r="DW1586" s="70"/>
      <c r="DX1586" s="70"/>
      <c r="DY1586" s="70"/>
      <c r="DZ1586" s="70"/>
      <c r="EA1586" s="70"/>
    </row>
    <row r="1587" spans="18:131" x14ac:dyDescent="0.25">
      <c r="R1587" s="70"/>
      <c r="S1587" s="70"/>
      <c r="T1587" s="99" t="s">
        <v>3308</v>
      </c>
      <c r="U1587" s="146" t="s">
        <v>3309</v>
      </c>
      <c r="V1587" s="70"/>
      <c r="W1587" s="70"/>
      <c r="X1587" s="70"/>
      <c r="Y1587" s="70"/>
      <c r="AG1587" s="135"/>
      <c r="AH1587" s="70"/>
      <c r="AI1587" s="99"/>
      <c r="AJ1587" s="70"/>
      <c r="AK1587" s="70"/>
      <c r="AL1587" s="70"/>
      <c r="AM1587" s="70"/>
      <c r="AN1587" s="70"/>
      <c r="AO1587" s="70"/>
      <c r="AP1587" s="70"/>
      <c r="AQ1587" s="70"/>
      <c r="AR1587" s="70"/>
      <c r="AS1587" s="70"/>
      <c r="AT1587" s="70"/>
      <c r="AU1587" s="70"/>
      <c r="AV1587" s="70"/>
      <c r="AW1587" s="70"/>
      <c r="AX1587" s="70"/>
      <c r="AY1587" s="70"/>
      <c r="AZ1587" s="70"/>
      <c r="BA1587" s="70"/>
      <c r="BB1587" s="70"/>
      <c r="BC1587" s="70"/>
      <c r="BD1587" s="70"/>
      <c r="BE1587" s="70" t="str">
        <f t="shared" si="930"/>
        <v/>
      </c>
      <c r="BF1587" s="70">
        <v>775</v>
      </c>
      <c r="BG1587" s="70"/>
      <c r="BH1587" s="70"/>
      <c r="BI1587" s="70"/>
      <c r="BJ1587" s="70"/>
      <c r="BK1587" s="70"/>
      <c r="BL1587" s="70"/>
      <c r="BM1587" s="70"/>
      <c r="BN1587" s="70"/>
      <c r="BO1587" s="70"/>
      <c r="BP1587" s="70"/>
      <c r="BQ1587" s="70"/>
      <c r="BR1587" s="70"/>
      <c r="BS1587" s="70"/>
      <c r="BT1587" s="70"/>
      <c r="BU1587" s="70"/>
      <c r="CT1587" s="70"/>
      <c r="CU1587" s="70">
        <f t="shared" si="928"/>
        <v>0</v>
      </c>
      <c r="CV1587" s="70">
        <f t="shared" si="929"/>
        <v>0</v>
      </c>
      <c r="CW1587" s="70"/>
      <c r="CX1587" s="70"/>
      <c r="CY1587" s="70"/>
      <c r="CZ1587" s="70" t="e">
        <f t="shared" si="926"/>
        <v>#VALUE!</v>
      </c>
      <c r="DA1587" s="70" t="e">
        <f t="shared" si="927"/>
        <v>#VALUE!</v>
      </c>
      <c r="DB1587" s="70"/>
      <c r="DC1587" s="70"/>
      <c r="DD1587" s="70"/>
      <c r="DE1587" s="70"/>
      <c r="DF1587" s="70"/>
      <c r="DG1587" s="70"/>
      <c r="DH1587" s="70"/>
      <c r="DI1587" s="70"/>
      <c r="DJ1587" s="70"/>
      <c r="DK1587" s="70"/>
      <c r="DL1587" s="70"/>
      <c r="DM1587" s="70"/>
      <c r="DN1587" s="70"/>
      <c r="DO1587" s="70"/>
      <c r="DP1587" s="70"/>
      <c r="DQ1587" s="70"/>
      <c r="DR1587" s="70"/>
      <c r="DS1587" s="70"/>
      <c r="DT1587" s="70">
        <f t="shared" si="931"/>
        <v>0</v>
      </c>
      <c r="DU1587" s="70">
        <f t="shared" si="932"/>
        <v>0</v>
      </c>
      <c r="DV1587" s="70"/>
      <c r="DW1587" s="70"/>
      <c r="DX1587" s="70"/>
      <c r="DY1587" s="70"/>
      <c r="DZ1587" s="70"/>
      <c r="EA1587" s="70"/>
    </row>
    <row r="1588" spans="18:131" x14ac:dyDescent="0.25">
      <c r="R1588" s="70"/>
      <c r="S1588" s="70"/>
      <c r="T1588" s="99" t="s">
        <v>3310</v>
      </c>
      <c r="U1588" s="146" t="s">
        <v>3311</v>
      </c>
      <c r="V1588" s="70"/>
      <c r="W1588" s="70"/>
      <c r="X1588" s="70"/>
      <c r="Y1588" s="70"/>
      <c r="AG1588" s="135"/>
      <c r="AH1588" s="70"/>
      <c r="AI1588" s="99"/>
      <c r="AJ1588" s="70"/>
      <c r="AK1588" s="70"/>
      <c r="AL1588" s="70"/>
      <c r="AM1588" s="70"/>
      <c r="AN1588" s="70"/>
      <c r="AO1588" s="70"/>
      <c r="AP1588" s="70"/>
      <c r="AQ1588" s="70"/>
      <c r="AR1588" s="70"/>
      <c r="AS1588" s="70"/>
      <c r="AT1588" s="70"/>
      <c r="AU1588" s="70"/>
      <c r="AV1588" s="70"/>
      <c r="AW1588" s="70"/>
      <c r="AX1588" s="70"/>
      <c r="AY1588" s="70"/>
      <c r="AZ1588" s="70"/>
      <c r="BA1588" s="70"/>
      <c r="BB1588" s="70"/>
      <c r="BC1588" s="70"/>
      <c r="BD1588" s="70"/>
      <c r="BE1588" s="70" t="str">
        <f t="shared" si="930"/>
        <v/>
      </c>
      <c r="BF1588" s="70">
        <v>776</v>
      </c>
      <c r="BG1588" s="70"/>
      <c r="BH1588" s="70"/>
      <c r="BI1588" s="70"/>
      <c r="BJ1588" s="70"/>
      <c r="BK1588" s="70"/>
      <c r="BL1588" s="70"/>
      <c r="BM1588" s="70"/>
      <c r="BN1588" s="70"/>
      <c r="BO1588" s="70"/>
      <c r="BP1588" s="70"/>
      <c r="BQ1588" s="70"/>
      <c r="BR1588" s="70"/>
      <c r="BS1588" s="70"/>
      <c r="BT1588" s="70"/>
      <c r="BU1588" s="70"/>
      <c r="CT1588" s="70"/>
      <c r="CU1588" s="70">
        <f t="shared" si="928"/>
        <v>0</v>
      </c>
      <c r="CV1588" s="70">
        <f t="shared" si="929"/>
        <v>0</v>
      </c>
      <c r="CW1588" s="70"/>
      <c r="CX1588" s="70"/>
      <c r="CY1588" s="70"/>
      <c r="CZ1588" s="70" t="e">
        <f t="shared" si="926"/>
        <v>#VALUE!</v>
      </c>
      <c r="DA1588" s="70" t="e">
        <f t="shared" si="927"/>
        <v>#VALUE!</v>
      </c>
      <c r="DB1588" s="70"/>
      <c r="DC1588" s="70"/>
      <c r="DD1588" s="70"/>
      <c r="DE1588" s="70"/>
      <c r="DF1588" s="70"/>
      <c r="DG1588" s="70"/>
      <c r="DH1588" s="70"/>
      <c r="DI1588" s="70"/>
      <c r="DJ1588" s="70"/>
      <c r="DK1588" s="70"/>
      <c r="DL1588" s="70"/>
      <c r="DM1588" s="70"/>
      <c r="DN1588" s="70"/>
      <c r="DO1588" s="70"/>
      <c r="DP1588" s="70"/>
      <c r="DQ1588" s="70"/>
      <c r="DR1588" s="70"/>
      <c r="DS1588" s="70"/>
      <c r="DT1588" s="70">
        <f t="shared" si="931"/>
        <v>0</v>
      </c>
      <c r="DU1588" s="70">
        <f t="shared" si="932"/>
        <v>0</v>
      </c>
      <c r="DV1588" s="70"/>
      <c r="DW1588" s="70"/>
      <c r="DX1588" s="70"/>
      <c r="DY1588" s="70"/>
      <c r="DZ1588" s="70"/>
      <c r="EA1588" s="70"/>
    </row>
    <row r="1589" spans="18:131" x14ac:dyDescent="0.25">
      <c r="R1589" s="70"/>
      <c r="S1589" s="70"/>
      <c r="T1589" s="99" t="s">
        <v>3312</v>
      </c>
      <c r="U1589" s="146" t="s">
        <v>3313</v>
      </c>
      <c r="V1589" s="70"/>
      <c r="W1589" s="70"/>
      <c r="X1589" s="70"/>
      <c r="Y1589" s="70"/>
      <c r="AG1589" s="135"/>
      <c r="AH1589" s="70"/>
      <c r="AI1589" s="99"/>
      <c r="AJ1589" s="70"/>
      <c r="AK1589" s="70"/>
      <c r="AL1589" s="70"/>
      <c r="AM1589" s="70"/>
      <c r="AN1589" s="70"/>
      <c r="AO1589" s="70"/>
      <c r="AP1589" s="70"/>
      <c r="AQ1589" s="70"/>
      <c r="AR1589" s="70"/>
      <c r="AS1589" s="70"/>
      <c r="AT1589" s="70"/>
      <c r="AU1589" s="70"/>
      <c r="AV1589" s="70"/>
      <c r="AW1589" s="70"/>
      <c r="AX1589" s="70"/>
      <c r="AY1589" s="70"/>
      <c r="AZ1589" s="70"/>
      <c r="BA1589" s="70"/>
      <c r="BB1589" s="70"/>
      <c r="BC1589" s="70"/>
      <c r="BD1589" s="70"/>
      <c r="BE1589" s="70" t="str">
        <f t="shared" si="930"/>
        <v/>
      </c>
      <c r="BF1589" s="70">
        <v>777</v>
      </c>
      <c r="BG1589" s="70"/>
      <c r="BH1589" s="70"/>
      <c r="BI1589" s="70"/>
      <c r="BJ1589" s="70"/>
      <c r="BK1589" s="70"/>
      <c r="BL1589" s="70"/>
      <c r="BM1589" s="70"/>
      <c r="BN1589" s="70"/>
      <c r="BO1589" s="70"/>
      <c r="BP1589" s="70"/>
      <c r="BQ1589" s="70"/>
      <c r="BR1589" s="70"/>
      <c r="BS1589" s="70"/>
      <c r="BT1589" s="70"/>
      <c r="BU1589" s="70"/>
      <c r="CT1589" s="70"/>
      <c r="CU1589" s="70">
        <f t="shared" si="928"/>
        <v>0</v>
      </c>
      <c r="CV1589" s="70">
        <f t="shared" si="929"/>
        <v>0</v>
      </c>
      <c r="CW1589" s="70"/>
      <c r="CX1589" s="70"/>
      <c r="CY1589" s="70"/>
      <c r="CZ1589" s="70" t="e">
        <f t="shared" si="926"/>
        <v>#VALUE!</v>
      </c>
      <c r="DA1589" s="70" t="e">
        <f t="shared" si="927"/>
        <v>#VALUE!</v>
      </c>
      <c r="DB1589" s="70"/>
      <c r="DC1589" s="70"/>
      <c r="DD1589" s="70"/>
      <c r="DE1589" s="70"/>
      <c r="DF1589" s="70"/>
      <c r="DG1589" s="70"/>
      <c r="DH1589" s="70"/>
      <c r="DI1589" s="70"/>
      <c r="DJ1589" s="70"/>
      <c r="DK1589" s="70"/>
      <c r="DL1589" s="70"/>
      <c r="DM1589" s="70"/>
      <c r="DN1589" s="70"/>
      <c r="DO1589" s="70"/>
      <c r="DP1589" s="70"/>
      <c r="DQ1589" s="70"/>
      <c r="DR1589" s="70"/>
      <c r="DS1589" s="70"/>
      <c r="DT1589" s="70">
        <f t="shared" si="931"/>
        <v>0</v>
      </c>
      <c r="DU1589" s="70">
        <f t="shared" si="932"/>
        <v>0</v>
      </c>
      <c r="DV1589" s="70"/>
      <c r="DW1589" s="70"/>
      <c r="DX1589" s="70"/>
      <c r="DY1589" s="70"/>
      <c r="DZ1589" s="70"/>
      <c r="EA1589" s="70"/>
    </row>
    <row r="1590" spans="18:131" x14ac:dyDescent="0.25">
      <c r="R1590" s="70"/>
      <c r="S1590" s="70"/>
      <c r="T1590" s="99" t="s">
        <v>3314</v>
      </c>
      <c r="U1590" s="146" t="s">
        <v>3315</v>
      </c>
      <c r="V1590" s="70"/>
      <c r="W1590" s="70"/>
      <c r="X1590" s="70"/>
      <c r="Y1590" s="70"/>
      <c r="AG1590" s="135"/>
      <c r="AH1590" s="70"/>
      <c r="AI1590" s="99"/>
      <c r="AJ1590" s="70"/>
      <c r="AK1590" s="70"/>
      <c r="AL1590" s="70"/>
      <c r="AM1590" s="70"/>
      <c r="AN1590" s="70"/>
      <c r="AO1590" s="70"/>
      <c r="AP1590" s="70"/>
      <c r="AQ1590" s="70"/>
      <c r="AR1590" s="70"/>
      <c r="AS1590" s="70"/>
      <c r="AT1590" s="70"/>
      <c r="AU1590" s="70"/>
      <c r="AV1590" s="70"/>
      <c r="AW1590" s="70"/>
      <c r="AX1590" s="70"/>
      <c r="AY1590" s="70"/>
      <c r="AZ1590" s="70"/>
      <c r="BA1590" s="70"/>
      <c r="BB1590" s="70"/>
      <c r="BC1590" s="70"/>
      <c r="BD1590" s="70"/>
      <c r="BE1590" s="70" t="str">
        <f t="shared" si="930"/>
        <v/>
      </c>
      <c r="BF1590" s="70">
        <v>778</v>
      </c>
      <c r="BG1590" s="70"/>
      <c r="BH1590" s="70"/>
      <c r="BI1590" s="70"/>
      <c r="BJ1590" s="70"/>
      <c r="BK1590" s="70"/>
      <c r="BL1590" s="70"/>
      <c r="BM1590" s="70"/>
      <c r="BN1590" s="70"/>
      <c r="BO1590" s="70"/>
      <c r="BP1590" s="70"/>
      <c r="BQ1590" s="70"/>
      <c r="BR1590" s="70"/>
      <c r="BS1590" s="70"/>
      <c r="BT1590" s="70"/>
      <c r="BU1590" s="70"/>
      <c r="CT1590" s="70"/>
      <c r="CU1590" s="70">
        <f t="shared" si="928"/>
        <v>0</v>
      </c>
      <c r="CV1590" s="70">
        <f t="shared" si="929"/>
        <v>0</v>
      </c>
      <c r="CW1590" s="70"/>
      <c r="CX1590" s="70"/>
      <c r="CY1590" s="70"/>
      <c r="CZ1590" s="70" t="e">
        <f t="shared" si="926"/>
        <v>#VALUE!</v>
      </c>
      <c r="DA1590" s="70" t="e">
        <f t="shared" si="927"/>
        <v>#VALUE!</v>
      </c>
      <c r="DB1590" s="70"/>
      <c r="DC1590" s="70"/>
      <c r="DD1590" s="70"/>
      <c r="DE1590" s="70"/>
      <c r="DF1590" s="70"/>
      <c r="DG1590" s="70"/>
      <c r="DH1590" s="70"/>
      <c r="DI1590" s="70"/>
      <c r="DJ1590" s="70"/>
      <c r="DK1590" s="70"/>
      <c r="DL1590" s="70"/>
      <c r="DM1590" s="70"/>
      <c r="DN1590" s="70"/>
      <c r="DO1590" s="70"/>
      <c r="DP1590" s="70"/>
      <c r="DQ1590" s="70"/>
      <c r="DR1590" s="70"/>
      <c r="DS1590" s="70"/>
      <c r="DT1590" s="70">
        <f t="shared" si="931"/>
        <v>0</v>
      </c>
      <c r="DU1590" s="70">
        <f t="shared" si="932"/>
        <v>0</v>
      </c>
      <c r="DV1590" s="70"/>
      <c r="DW1590" s="70"/>
      <c r="DX1590" s="70"/>
      <c r="DY1590" s="70"/>
      <c r="DZ1590" s="70"/>
      <c r="EA1590" s="70"/>
    </row>
    <row r="1591" spans="18:131" x14ac:dyDescent="0.25">
      <c r="R1591" s="70"/>
      <c r="S1591" s="70"/>
      <c r="T1591" s="99" t="s">
        <v>3316</v>
      </c>
      <c r="U1591" s="146" t="s">
        <v>3317</v>
      </c>
      <c r="V1591" s="70"/>
      <c r="W1591" s="70"/>
      <c r="X1591" s="70"/>
      <c r="Y1591" s="70"/>
      <c r="AG1591" s="135"/>
      <c r="AH1591" s="70"/>
      <c r="AI1591" s="99"/>
      <c r="AJ1591" s="70"/>
      <c r="AK1591" s="70"/>
      <c r="AL1591" s="70"/>
      <c r="AM1591" s="70"/>
      <c r="AN1591" s="70"/>
      <c r="AO1591" s="70"/>
      <c r="AP1591" s="70"/>
      <c r="AQ1591" s="70"/>
      <c r="AR1591" s="70"/>
      <c r="AS1591" s="70"/>
      <c r="AT1591" s="70"/>
      <c r="AU1591" s="70"/>
      <c r="AV1591" s="70"/>
      <c r="AW1591" s="70"/>
      <c r="AX1591" s="70"/>
      <c r="AY1591" s="70"/>
      <c r="AZ1591" s="70"/>
      <c r="BA1591" s="70"/>
      <c r="BB1591" s="70"/>
      <c r="BC1591" s="70"/>
      <c r="BD1591" s="70"/>
      <c r="BE1591" s="70" t="str">
        <f t="shared" si="930"/>
        <v/>
      </c>
      <c r="BF1591" s="70">
        <v>779</v>
      </c>
      <c r="BG1591" s="70"/>
      <c r="BH1591" s="70"/>
      <c r="BI1591" s="70"/>
      <c r="BJ1591" s="70"/>
      <c r="BK1591" s="70"/>
      <c r="BL1591" s="70"/>
      <c r="BM1591" s="70"/>
      <c r="BN1591" s="70"/>
      <c r="BO1591" s="70"/>
      <c r="BP1591" s="70"/>
      <c r="BQ1591" s="70"/>
      <c r="BR1591" s="70"/>
      <c r="BS1591" s="70"/>
      <c r="BT1591" s="70"/>
      <c r="BU1591" s="70"/>
      <c r="CT1591" s="70"/>
      <c r="CU1591" s="70">
        <f t="shared" si="928"/>
        <v>0</v>
      </c>
      <c r="CV1591" s="70">
        <f t="shared" si="929"/>
        <v>0</v>
      </c>
      <c r="CW1591" s="70"/>
      <c r="CX1591" s="70"/>
      <c r="CY1591" s="70"/>
      <c r="CZ1591" s="70" t="e">
        <f t="shared" si="926"/>
        <v>#VALUE!</v>
      </c>
      <c r="DA1591" s="70" t="e">
        <f t="shared" si="927"/>
        <v>#VALUE!</v>
      </c>
      <c r="DB1591" s="70"/>
      <c r="DC1591" s="70"/>
      <c r="DD1591" s="70"/>
      <c r="DE1591" s="70"/>
      <c r="DF1591" s="70"/>
      <c r="DG1591" s="70"/>
      <c r="DH1591" s="70"/>
      <c r="DI1591" s="70"/>
      <c r="DJ1591" s="70"/>
      <c r="DK1591" s="70"/>
      <c r="DL1591" s="70"/>
      <c r="DM1591" s="70"/>
      <c r="DN1591" s="70"/>
      <c r="DO1591" s="70"/>
      <c r="DP1591" s="70"/>
      <c r="DQ1591" s="70"/>
      <c r="DR1591" s="70"/>
      <c r="DS1591" s="70"/>
      <c r="DT1591" s="70">
        <f t="shared" si="931"/>
        <v>0</v>
      </c>
      <c r="DU1591" s="70">
        <f t="shared" si="932"/>
        <v>0</v>
      </c>
      <c r="DV1591" s="70"/>
      <c r="DW1591" s="70"/>
      <c r="DX1591" s="70"/>
      <c r="DY1591" s="70"/>
      <c r="DZ1591" s="70"/>
      <c r="EA1591" s="70"/>
    </row>
    <row r="1592" spans="18:131" x14ac:dyDescent="0.25">
      <c r="R1592" s="70"/>
      <c r="S1592" s="70"/>
      <c r="T1592" s="99" t="s">
        <v>3318</v>
      </c>
      <c r="U1592" s="146" t="s">
        <v>3319</v>
      </c>
      <c r="V1592" s="70"/>
      <c r="W1592" s="70"/>
      <c r="X1592" s="70"/>
      <c r="Y1592" s="70"/>
      <c r="AG1592" s="135"/>
      <c r="AH1592" s="70"/>
      <c r="AI1592" s="99"/>
      <c r="AJ1592" s="70"/>
      <c r="AK1592" s="70"/>
      <c r="AL1592" s="70"/>
      <c r="AM1592" s="70"/>
      <c r="AN1592" s="70"/>
      <c r="AO1592" s="70"/>
      <c r="AP1592" s="70"/>
      <c r="AQ1592" s="70"/>
      <c r="AR1592" s="70"/>
      <c r="AS1592" s="70"/>
      <c r="AT1592" s="70"/>
      <c r="AU1592" s="70"/>
      <c r="AV1592" s="70"/>
      <c r="AW1592" s="70"/>
      <c r="AX1592" s="70"/>
      <c r="AY1592" s="70"/>
      <c r="AZ1592" s="70"/>
      <c r="BA1592" s="70"/>
      <c r="BB1592" s="70"/>
      <c r="BC1592" s="70"/>
      <c r="BD1592" s="70"/>
      <c r="BE1592" s="70" t="str">
        <f t="shared" si="930"/>
        <v/>
      </c>
      <c r="BF1592" s="70">
        <v>780</v>
      </c>
      <c r="BG1592" s="70"/>
      <c r="BH1592" s="70"/>
      <c r="BI1592" s="70"/>
      <c r="BJ1592" s="70"/>
      <c r="BK1592" s="70"/>
      <c r="BL1592" s="70"/>
      <c r="BM1592" s="70"/>
      <c r="BN1592" s="70"/>
      <c r="BO1592" s="70"/>
      <c r="BP1592" s="70"/>
      <c r="BQ1592" s="70"/>
      <c r="BR1592" s="70"/>
      <c r="BS1592" s="70"/>
      <c r="BT1592" s="70"/>
      <c r="BU1592" s="70"/>
      <c r="CT1592" s="70"/>
      <c r="CU1592" s="70">
        <f t="shared" si="928"/>
        <v>0</v>
      </c>
      <c r="CV1592" s="70">
        <f t="shared" si="929"/>
        <v>0</v>
      </c>
      <c r="CW1592" s="70"/>
      <c r="CX1592" s="70"/>
      <c r="CY1592" s="70"/>
      <c r="CZ1592" s="70" t="e">
        <f t="shared" si="926"/>
        <v>#VALUE!</v>
      </c>
      <c r="DA1592" s="70" t="e">
        <f t="shared" si="927"/>
        <v>#VALUE!</v>
      </c>
      <c r="DB1592" s="70"/>
      <c r="DC1592" s="70"/>
      <c r="DD1592" s="70"/>
      <c r="DE1592" s="70"/>
      <c r="DF1592" s="70"/>
      <c r="DG1592" s="70"/>
      <c r="DH1592" s="70"/>
      <c r="DI1592" s="70"/>
      <c r="DJ1592" s="70"/>
      <c r="DK1592" s="70"/>
      <c r="DL1592" s="70"/>
      <c r="DM1592" s="70"/>
      <c r="DN1592" s="70"/>
      <c r="DO1592" s="70"/>
      <c r="DP1592" s="70"/>
      <c r="DQ1592" s="70"/>
      <c r="DR1592" s="70"/>
      <c r="DS1592" s="70"/>
      <c r="DT1592" s="70">
        <f t="shared" si="931"/>
        <v>0</v>
      </c>
      <c r="DU1592" s="70">
        <f t="shared" si="932"/>
        <v>0</v>
      </c>
      <c r="DV1592" s="70"/>
      <c r="DW1592" s="70"/>
      <c r="DX1592" s="70"/>
      <c r="DY1592" s="70"/>
      <c r="DZ1592" s="70"/>
      <c r="EA1592" s="70"/>
    </row>
    <row r="1593" spans="18:131" x14ac:dyDescent="0.25">
      <c r="R1593" s="70"/>
      <c r="S1593" s="70"/>
      <c r="T1593" s="99" t="s">
        <v>3320</v>
      </c>
      <c r="U1593" s="146" t="s">
        <v>3321</v>
      </c>
      <c r="V1593" s="70"/>
      <c r="W1593" s="70"/>
      <c r="X1593" s="70"/>
      <c r="Y1593" s="70"/>
      <c r="AG1593" s="135"/>
      <c r="AH1593" s="70"/>
      <c r="AI1593" s="99"/>
      <c r="AJ1593" s="70"/>
      <c r="AK1593" s="70"/>
      <c r="AL1593" s="70"/>
      <c r="AM1593" s="70"/>
      <c r="AN1593" s="70"/>
      <c r="AO1593" s="70"/>
      <c r="AP1593" s="70"/>
      <c r="AQ1593" s="70"/>
      <c r="AR1593" s="70"/>
      <c r="AS1593" s="70"/>
      <c r="AT1593" s="70"/>
      <c r="AU1593" s="70"/>
      <c r="AV1593" s="70"/>
      <c r="AW1593" s="70"/>
      <c r="AX1593" s="70"/>
      <c r="AY1593" s="70"/>
      <c r="AZ1593" s="70"/>
      <c r="BA1593" s="70"/>
      <c r="BB1593" s="70"/>
      <c r="BC1593" s="70"/>
      <c r="BD1593" s="70"/>
      <c r="BE1593" s="70" t="str">
        <f t="shared" si="930"/>
        <v/>
      </c>
      <c r="BF1593" s="70">
        <v>781</v>
      </c>
      <c r="BG1593" s="70"/>
      <c r="BH1593" s="70"/>
      <c r="BI1593" s="70"/>
      <c r="BJ1593" s="70"/>
      <c r="BK1593" s="70"/>
      <c r="BL1593" s="70"/>
      <c r="BM1593" s="70"/>
      <c r="BN1593" s="70"/>
      <c r="BO1593" s="70"/>
      <c r="BP1593" s="70"/>
      <c r="BQ1593" s="70"/>
      <c r="BR1593" s="70"/>
      <c r="BS1593" s="70"/>
      <c r="BT1593" s="70"/>
      <c r="BU1593" s="70"/>
      <c r="CT1593" s="70"/>
      <c r="CU1593" s="70">
        <f t="shared" si="928"/>
        <v>0</v>
      </c>
      <c r="CV1593" s="70">
        <f t="shared" si="929"/>
        <v>0</v>
      </c>
      <c r="CW1593" s="70"/>
      <c r="CX1593" s="70"/>
      <c r="CY1593" s="70"/>
      <c r="CZ1593" s="70" t="e">
        <f t="shared" si="926"/>
        <v>#VALUE!</v>
      </c>
      <c r="DA1593" s="70" t="e">
        <f t="shared" si="927"/>
        <v>#VALUE!</v>
      </c>
      <c r="DB1593" s="70"/>
      <c r="DC1593" s="70"/>
      <c r="DD1593" s="70"/>
      <c r="DE1593" s="70"/>
      <c r="DF1593" s="70"/>
      <c r="DG1593" s="70"/>
      <c r="DH1593" s="70"/>
      <c r="DI1593" s="70"/>
      <c r="DJ1593" s="70"/>
      <c r="DK1593" s="70"/>
      <c r="DL1593" s="70"/>
      <c r="DM1593" s="70"/>
      <c r="DN1593" s="70"/>
      <c r="DO1593" s="70"/>
      <c r="DP1593" s="70"/>
      <c r="DQ1593" s="70"/>
      <c r="DR1593" s="70"/>
      <c r="DS1593" s="70"/>
      <c r="DT1593" s="70">
        <f t="shared" si="931"/>
        <v>0</v>
      </c>
      <c r="DU1593" s="70">
        <f t="shared" si="932"/>
        <v>0</v>
      </c>
      <c r="DV1593" s="70"/>
      <c r="DW1593" s="70"/>
      <c r="DX1593" s="70"/>
      <c r="DY1593" s="70"/>
      <c r="DZ1593" s="70"/>
      <c r="EA1593" s="70"/>
    </row>
    <row r="1594" spans="18:131" x14ac:dyDescent="0.25">
      <c r="R1594" s="70"/>
      <c r="S1594" s="70"/>
      <c r="T1594" s="99" t="s">
        <v>3322</v>
      </c>
      <c r="U1594" s="146" t="s">
        <v>3323</v>
      </c>
      <c r="V1594" s="70"/>
      <c r="W1594" s="70"/>
      <c r="X1594" s="70"/>
      <c r="Y1594" s="70"/>
      <c r="AG1594" s="135"/>
      <c r="AH1594" s="70"/>
      <c r="AI1594" s="99"/>
      <c r="AJ1594" s="70"/>
      <c r="AK1594" s="70"/>
      <c r="AL1594" s="70"/>
      <c r="AM1594" s="70"/>
      <c r="AN1594" s="70"/>
      <c r="AO1594" s="70"/>
      <c r="AP1594" s="70"/>
      <c r="AQ1594" s="70"/>
      <c r="AR1594" s="70"/>
      <c r="AS1594" s="70"/>
      <c r="AT1594" s="70"/>
      <c r="AU1594" s="70"/>
      <c r="AV1594" s="70"/>
      <c r="AW1594" s="70"/>
      <c r="AX1594" s="70"/>
      <c r="AY1594" s="70"/>
      <c r="AZ1594" s="70"/>
      <c r="BA1594" s="70"/>
      <c r="BB1594" s="70"/>
      <c r="BC1594" s="70"/>
      <c r="BD1594" s="70"/>
      <c r="BE1594" s="70" t="str">
        <f t="shared" si="930"/>
        <v/>
      </c>
      <c r="BF1594" s="70">
        <v>782</v>
      </c>
      <c r="BG1594" s="70"/>
      <c r="BH1594" s="70"/>
      <c r="BI1594" s="70"/>
      <c r="BJ1594" s="70"/>
      <c r="BK1594" s="70"/>
      <c r="BL1594" s="70"/>
      <c r="BM1594" s="70"/>
      <c r="BN1594" s="70"/>
      <c r="BO1594" s="70"/>
      <c r="BP1594" s="70"/>
      <c r="BQ1594" s="70"/>
      <c r="BR1594" s="70"/>
      <c r="BS1594" s="70"/>
      <c r="BT1594" s="70"/>
      <c r="BU1594" s="70"/>
      <c r="CT1594" s="70"/>
      <c r="CU1594" s="70">
        <f t="shared" si="928"/>
        <v>0</v>
      </c>
      <c r="CV1594" s="70">
        <f t="shared" si="929"/>
        <v>0</v>
      </c>
      <c r="CW1594" s="70"/>
      <c r="CX1594" s="70"/>
      <c r="CY1594" s="70"/>
      <c r="CZ1594" s="70" t="e">
        <f t="shared" si="926"/>
        <v>#VALUE!</v>
      </c>
      <c r="DA1594" s="70" t="e">
        <f t="shared" si="927"/>
        <v>#VALUE!</v>
      </c>
      <c r="DB1594" s="70"/>
      <c r="DC1594" s="70"/>
      <c r="DD1594" s="70"/>
      <c r="DE1594" s="70"/>
      <c r="DF1594" s="70"/>
      <c r="DG1594" s="70"/>
      <c r="DH1594" s="70"/>
      <c r="DI1594" s="70"/>
      <c r="DJ1594" s="70"/>
      <c r="DK1594" s="70"/>
      <c r="DL1594" s="70"/>
      <c r="DM1594" s="70"/>
      <c r="DN1594" s="70"/>
      <c r="DO1594" s="70"/>
      <c r="DP1594" s="70"/>
      <c r="DQ1594" s="70"/>
      <c r="DR1594" s="70"/>
      <c r="DS1594" s="70"/>
      <c r="DT1594" s="70">
        <f t="shared" si="931"/>
        <v>0</v>
      </c>
      <c r="DU1594" s="70">
        <f t="shared" si="932"/>
        <v>0</v>
      </c>
      <c r="DV1594" s="70"/>
      <c r="DW1594" s="70"/>
      <c r="DX1594" s="70"/>
      <c r="DY1594" s="70"/>
      <c r="DZ1594" s="70"/>
      <c r="EA1594" s="70"/>
    </row>
    <row r="1595" spans="18:131" x14ac:dyDescent="0.25">
      <c r="R1595" s="70"/>
      <c r="S1595" s="70"/>
      <c r="T1595" s="99" t="s">
        <v>3324</v>
      </c>
      <c r="U1595" s="146" t="s">
        <v>3325</v>
      </c>
      <c r="V1595" s="70"/>
      <c r="W1595" s="70"/>
      <c r="X1595" s="70"/>
      <c r="Y1595" s="70"/>
      <c r="AG1595" s="135"/>
      <c r="AH1595" s="70"/>
      <c r="AI1595" s="99"/>
      <c r="AJ1595" s="70"/>
      <c r="AK1595" s="70"/>
      <c r="AL1595" s="70"/>
      <c r="AM1595" s="70"/>
      <c r="AN1595" s="70"/>
      <c r="AO1595" s="70"/>
      <c r="AP1595" s="70"/>
      <c r="AQ1595" s="70"/>
      <c r="AR1595" s="70"/>
      <c r="AS1595" s="70"/>
      <c r="AT1595" s="70"/>
      <c r="AU1595" s="70"/>
      <c r="AV1595" s="70"/>
      <c r="AW1595" s="70"/>
      <c r="AX1595" s="70"/>
      <c r="AY1595" s="70"/>
      <c r="AZ1595" s="70"/>
      <c r="BA1595" s="70"/>
      <c r="BB1595" s="70"/>
      <c r="BC1595" s="70"/>
      <c r="BD1595" s="70"/>
      <c r="BE1595" s="70" t="str">
        <f t="shared" si="930"/>
        <v/>
      </c>
      <c r="BF1595" s="70">
        <v>783</v>
      </c>
      <c r="BG1595" s="70"/>
      <c r="BH1595" s="70"/>
      <c r="BI1595" s="70"/>
      <c r="BJ1595" s="70"/>
      <c r="BK1595" s="70"/>
      <c r="BL1595" s="70"/>
      <c r="BM1595" s="70"/>
      <c r="BN1595" s="70"/>
      <c r="BO1595" s="70"/>
      <c r="BP1595" s="70"/>
      <c r="BQ1595" s="70"/>
      <c r="BR1595" s="70"/>
      <c r="BS1595" s="70"/>
      <c r="BT1595" s="70"/>
      <c r="BU1595" s="70"/>
      <c r="CT1595" s="70"/>
      <c r="CU1595" s="70">
        <f t="shared" si="928"/>
        <v>0</v>
      </c>
      <c r="CV1595" s="70">
        <f t="shared" si="929"/>
        <v>0</v>
      </c>
      <c r="CW1595" s="70"/>
      <c r="CX1595" s="70"/>
      <c r="CY1595" s="70"/>
      <c r="CZ1595" s="70" t="e">
        <f t="shared" si="926"/>
        <v>#VALUE!</v>
      </c>
      <c r="DA1595" s="70" t="e">
        <f t="shared" si="927"/>
        <v>#VALUE!</v>
      </c>
      <c r="DB1595" s="70"/>
      <c r="DC1595" s="70"/>
      <c r="DD1595" s="70"/>
      <c r="DE1595" s="70"/>
      <c r="DF1595" s="70"/>
      <c r="DG1595" s="70"/>
      <c r="DH1595" s="70"/>
      <c r="DI1595" s="70"/>
      <c r="DJ1595" s="70"/>
      <c r="DK1595" s="70"/>
      <c r="DL1595" s="70"/>
      <c r="DM1595" s="70"/>
      <c r="DN1595" s="70"/>
      <c r="DO1595" s="70"/>
      <c r="DP1595" s="70"/>
      <c r="DQ1595" s="70"/>
      <c r="DR1595" s="70"/>
      <c r="DS1595" s="70"/>
      <c r="DT1595" s="70">
        <f t="shared" si="931"/>
        <v>0</v>
      </c>
      <c r="DU1595" s="70">
        <f t="shared" si="932"/>
        <v>0</v>
      </c>
      <c r="DV1595" s="70"/>
      <c r="DW1595" s="70"/>
      <c r="DX1595" s="70"/>
      <c r="DY1595" s="70"/>
      <c r="DZ1595" s="70"/>
      <c r="EA1595" s="70"/>
    </row>
    <row r="1596" spans="18:131" x14ac:dyDescent="0.25">
      <c r="R1596" s="70"/>
      <c r="S1596" s="70"/>
      <c r="T1596" s="99" t="s">
        <v>3326</v>
      </c>
      <c r="U1596" s="146" t="s">
        <v>3327</v>
      </c>
      <c r="V1596" s="70"/>
      <c r="W1596" s="70"/>
      <c r="X1596" s="70"/>
      <c r="Y1596" s="70"/>
      <c r="AG1596" s="135"/>
      <c r="AH1596" s="70"/>
      <c r="AI1596" s="99"/>
      <c r="AJ1596" s="70"/>
      <c r="AK1596" s="70"/>
      <c r="AL1596" s="70"/>
      <c r="AM1596" s="70"/>
      <c r="AN1596" s="70"/>
      <c r="AO1596" s="70"/>
      <c r="AP1596" s="70"/>
      <c r="AQ1596" s="70"/>
      <c r="AR1596" s="70"/>
      <c r="AS1596" s="70"/>
      <c r="AT1596" s="70"/>
      <c r="AU1596" s="70"/>
      <c r="AV1596" s="70"/>
      <c r="AW1596" s="70"/>
      <c r="AX1596" s="70"/>
      <c r="AY1596" s="70"/>
      <c r="AZ1596" s="70"/>
      <c r="BA1596" s="70"/>
      <c r="BB1596" s="70"/>
      <c r="BC1596" s="70"/>
      <c r="BD1596" s="70"/>
      <c r="BE1596" s="70" t="str">
        <f t="shared" si="930"/>
        <v/>
      </c>
      <c r="BF1596" s="70">
        <v>784</v>
      </c>
      <c r="BG1596" s="70"/>
      <c r="BH1596" s="70"/>
      <c r="BI1596" s="70"/>
      <c r="BJ1596" s="70"/>
      <c r="BK1596" s="70"/>
      <c r="BL1596" s="70"/>
      <c r="BM1596" s="70"/>
      <c r="BN1596" s="70"/>
      <c r="BO1596" s="70"/>
      <c r="BP1596" s="70"/>
      <c r="BQ1596" s="70"/>
      <c r="BR1596" s="70"/>
      <c r="BS1596" s="70"/>
      <c r="BT1596" s="70"/>
      <c r="BU1596" s="70"/>
      <c r="CT1596" s="70"/>
      <c r="CU1596" s="70">
        <f t="shared" si="928"/>
        <v>0</v>
      </c>
      <c r="CV1596" s="70">
        <f t="shared" si="929"/>
        <v>0</v>
      </c>
      <c r="CW1596" s="70"/>
      <c r="CX1596" s="70"/>
      <c r="CY1596" s="70"/>
      <c r="CZ1596" s="70" t="e">
        <f t="shared" si="926"/>
        <v>#VALUE!</v>
      </c>
      <c r="DA1596" s="70" t="e">
        <f t="shared" si="927"/>
        <v>#VALUE!</v>
      </c>
      <c r="DB1596" s="70"/>
      <c r="DC1596" s="70"/>
      <c r="DD1596" s="70"/>
      <c r="DE1596" s="70"/>
      <c r="DF1596" s="70"/>
      <c r="DG1596" s="70"/>
      <c r="DH1596" s="70"/>
      <c r="DI1596" s="70"/>
      <c r="DJ1596" s="70"/>
      <c r="DK1596" s="70"/>
      <c r="DL1596" s="70"/>
      <c r="DM1596" s="70"/>
      <c r="DN1596" s="70"/>
      <c r="DO1596" s="70"/>
      <c r="DP1596" s="70"/>
      <c r="DQ1596" s="70"/>
      <c r="DR1596" s="70"/>
      <c r="DS1596" s="70"/>
      <c r="DT1596" s="70">
        <f t="shared" si="931"/>
        <v>0</v>
      </c>
      <c r="DU1596" s="70">
        <f t="shared" si="932"/>
        <v>0</v>
      </c>
      <c r="DV1596" s="70"/>
      <c r="DW1596" s="70"/>
      <c r="DX1596" s="70"/>
      <c r="DY1596" s="70"/>
      <c r="DZ1596" s="70"/>
      <c r="EA1596" s="70"/>
    </row>
    <row r="1597" spans="18:131" x14ac:dyDescent="0.25">
      <c r="R1597" s="70"/>
      <c r="S1597" s="70"/>
      <c r="T1597" s="99" t="s">
        <v>3328</v>
      </c>
      <c r="U1597" s="146" t="s">
        <v>3329</v>
      </c>
      <c r="V1597" s="70"/>
      <c r="W1597" s="70"/>
      <c r="X1597" s="70"/>
      <c r="Y1597" s="70"/>
      <c r="AG1597" s="135"/>
      <c r="AH1597" s="70"/>
      <c r="AI1597" s="99"/>
      <c r="AJ1597" s="70"/>
      <c r="AK1597" s="70"/>
      <c r="AL1597" s="70"/>
      <c r="AM1597" s="70"/>
      <c r="AN1597" s="70"/>
      <c r="AO1597" s="70"/>
      <c r="AP1597" s="70"/>
      <c r="AQ1597" s="70"/>
      <c r="AR1597" s="70"/>
      <c r="AS1597" s="70"/>
      <c r="AT1597" s="70"/>
      <c r="AU1597" s="70"/>
      <c r="AV1597" s="70"/>
      <c r="AW1597" s="70"/>
      <c r="AX1597" s="70"/>
      <c r="AY1597" s="70"/>
      <c r="AZ1597" s="70"/>
      <c r="BA1597" s="70"/>
      <c r="BB1597" s="70"/>
      <c r="BC1597" s="70"/>
      <c r="BD1597" s="70"/>
      <c r="BE1597" s="70" t="str">
        <f t="shared" si="930"/>
        <v/>
      </c>
      <c r="BF1597" s="70">
        <v>785</v>
      </c>
      <c r="BG1597" s="70"/>
      <c r="BH1597" s="70"/>
      <c r="BI1597" s="70"/>
      <c r="BJ1597" s="70"/>
      <c r="BK1597" s="70"/>
      <c r="BL1597" s="70"/>
      <c r="BM1597" s="70"/>
      <c r="BN1597" s="70"/>
      <c r="BO1597" s="70"/>
      <c r="BP1597" s="70"/>
      <c r="BQ1597" s="70"/>
      <c r="BR1597" s="70"/>
      <c r="BS1597" s="70"/>
      <c r="BT1597" s="70"/>
      <c r="BU1597" s="70"/>
      <c r="CT1597" s="70"/>
      <c r="CU1597" s="70">
        <f t="shared" si="928"/>
        <v>0</v>
      </c>
      <c r="CV1597" s="70">
        <f t="shared" si="929"/>
        <v>0</v>
      </c>
      <c r="CW1597" s="70"/>
      <c r="CX1597" s="70"/>
      <c r="CY1597" s="70"/>
      <c r="CZ1597" s="70" t="e">
        <f t="shared" si="926"/>
        <v>#VALUE!</v>
      </c>
      <c r="DA1597" s="70" t="e">
        <f t="shared" si="927"/>
        <v>#VALUE!</v>
      </c>
      <c r="DB1597" s="70"/>
      <c r="DC1597" s="70"/>
      <c r="DD1597" s="70"/>
      <c r="DE1597" s="70"/>
      <c r="DF1597" s="70"/>
      <c r="DG1597" s="70"/>
      <c r="DH1597" s="70"/>
      <c r="DI1597" s="70"/>
      <c r="DJ1597" s="70"/>
      <c r="DK1597" s="70"/>
      <c r="DL1597" s="70"/>
      <c r="DM1597" s="70"/>
      <c r="DN1597" s="70"/>
      <c r="DO1597" s="70"/>
      <c r="DP1597" s="70"/>
      <c r="DQ1597" s="70"/>
      <c r="DR1597" s="70"/>
      <c r="DS1597" s="70"/>
      <c r="DT1597" s="70">
        <f t="shared" si="931"/>
        <v>0</v>
      </c>
      <c r="DU1597" s="70">
        <f t="shared" si="932"/>
        <v>0</v>
      </c>
      <c r="DV1597" s="70"/>
      <c r="DW1597" s="70"/>
      <c r="DX1597" s="70"/>
      <c r="DY1597" s="70"/>
      <c r="DZ1597" s="70"/>
      <c r="EA1597" s="70"/>
    </row>
    <row r="1598" spans="18:131" x14ac:dyDescent="0.25">
      <c r="R1598" s="70"/>
      <c r="S1598" s="70"/>
      <c r="T1598" s="99" t="s">
        <v>3330</v>
      </c>
      <c r="U1598" s="146" t="s">
        <v>3331</v>
      </c>
      <c r="V1598" s="70"/>
      <c r="W1598" s="70"/>
      <c r="X1598" s="70"/>
      <c r="Y1598" s="70"/>
      <c r="AG1598" s="135"/>
      <c r="AH1598" s="70"/>
      <c r="AI1598" s="99"/>
      <c r="AJ1598" s="70"/>
      <c r="AK1598" s="70"/>
      <c r="AL1598" s="70"/>
      <c r="AM1598" s="70"/>
      <c r="AN1598" s="70"/>
      <c r="AO1598" s="70"/>
      <c r="AP1598" s="70"/>
      <c r="AQ1598" s="70"/>
      <c r="AR1598" s="70"/>
      <c r="AS1598" s="70"/>
      <c r="AT1598" s="70"/>
      <c r="AU1598" s="70"/>
      <c r="AV1598" s="70"/>
      <c r="AW1598" s="70"/>
      <c r="AX1598" s="70"/>
      <c r="AY1598" s="70"/>
      <c r="AZ1598" s="70"/>
      <c r="BA1598" s="70"/>
      <c r="BB1598" s="70"/>
      <c r="BC1598" s="70"/>
      <c r="BD1598" s="70"/>
      <c r="BE1598" s="70" t="str">
        <f t="shared" si="930"/>
        <v/>
      </c>
      <c r="BF1598" s="70">
        <v>786</v>
      </c>
      <c r="BG1598" s="70"/>
      <c r="BH1598" s="70"/>
      <c r="BI1598" s="70"/>
      <c r="BJ1598" s="70"/>
      <c r="BK1598" s="70"/>
      <c r="BL1598" s="70"/>
      <c r="BM1598" s="70"/>
      <c r="BN1598" s="70"/>
      <c r="BO1598" s="70"/>
      <c r="BP1598" s="70"/>
      <c r="BQ1598" s="70"/>
      <c r="BR1598" s="70"/>
      <c r="BS1598" s="70"/>
      <c r="BT1598" s="70"/>
      <c r="BU1598" s="70"/>
      <c r="CT1598" s="70"/>
      <c r="CU1598" s="70">
        <f t="shared" si="928"/>
        <v>0</v>
      </c>
      <c r="CV1598" s="70">
        <f t="shared" si="929"/>
        <v>0</v>
      </c>
      <c r="CW1598" s="70"/>
      <c r="CX1598" s="70"/>
      <c r="CY1598" s="70"/>
      <c r="CZ1598" s="70" t="e">
        <f t="shared" ref="CZ1598:CZ1612" si="933">TEXT($I$3,"00000")&lt;&gt;MID(F797,1,SEARCH("/",F797)-1)</f>
        <v>#VALUE!</v>
      </c>
      <c r="DA1598" s="70" t="e">
        <f t="shared" ref="DA1598:DA1613" si="934">MID(F797,1,SEARCH("/",F797)-1)</f>
        <v>#VALUE!</v>
      </c>
      <c r="DB1598" s="70"/>
      <c r="DC1598" s="70"/>
      <c r="DD1598" s="70"/>
      <c r="DE1598" s="70"/>
      <c r="DF1598" s="70"/>
      <c r="DG1598" s="70"/>
      <c r="DH1598" s="70"/>
      <c r="DI1598" s="70"/>
      <c r="DJ1598" s="70"/>
      <c r="DK1598" s="70"/>
      <c r="DL1598" s="70"/>
      <c r="DM1598" s="70"/>
      <c r="DN1598" s="70"/>
      <c r="DO1598" s="70"/>
      <c r="DP1598" s="70"/>
      <c r="DQ1598" s="70"/>
      <c r="DR1598" s="70"/>
      <c r="DS1598" s="70"/>
      <c r="DT1598" s="70">
        <f t="shared" si="931"/>
        <v>0</v>
      </c>
      <c r="DU1598" s="70">
        <f t="shared" si="932"/>
        <v>0</v>
      </c>
      <c r="DV1598" s="70"/>
      <c r="DW1598" s="70"/>
      <c r="DX1598" s="70"/>
      <c r="DY1598" s="70"/>
      <c r="DZ1598" s="70"/>
      <c r="EA1598" s="70"/>
    </row>
    <row r="1599" spans="18:131" x14ac:dyDescent="0.25">
      <c r="R1599" s="70"/>
      <c r="S1599" s="70"/>
      <c r="T1599" s="99" t="s">
        <v>3332</v>
      </c>
      <c r="U1599" s="146" t="s">
        <v>3333</v>
      </c>
      <c r="V1599" s="70"/>
      <c r="W1599" s="70"/>
      <c r="X1599" s="70"/>
      <c r="Y1599" s="70"/>
      <c r="AG1599" s="135"/>
      <c r="AH1599" s="70"/>
      <c r="AI1599" s="99"/>
      <c r="AJ1599" s="70"/>
      <c r="AK1599" s="70"/>
      <c r="AL1599" s="70"/>
      <c r="AM1599" s="70"/>
      <c r="AN1599" s="70"/>
      <c r="AO1599" s="70"/>
      <c r="AP1599" s="70"/>
      <c r="AQ1599" s="70"/>
      <c r="AR1599" s="70"/>
      <c r="AS1599" s="70"/>
      <c r="AT1599" s="70"/>
      <c r="AU1599" s="70"/>
      <c r="AV1599" s="70"/>
      <c r="AW1599" s="70"/>
      <c r="AX1599" s="70"/>
      <c r="AY1599" s="70"/>
      <c r="AZ1599" s="70"/>
      <c r="BA1599" s="70"/>
      <c r="BB1599" s="70"/>
      <c r="BC1599" s="70"/>
      <c r="BD1599" s="70"/>
      <c r="BE1599" s="70" t="str">
        <f t="shared" si="930"/>
        <v/>
      </c>
      <c r="BF1599" s="70">
        <v>787</v>
      </c>
      <c r="BG1599" s="70"/>
      <c r="BH1599" s="70"/>
      <c r="BI1599" s="70"/>
      <c r="BJ1599" s="70"/>
      <c r="BK1599" s="70"/>
      <c r="BL1599" s="70"/>
      <c r="BM1599" s="70"/>
      <c r="BN1599" s="70"/>
      <c r="BO1599" s="70"/>
      <c r="BP1599" s="70"/>
      <c r="BQ1599" s="70"/>
      <c r="BR1599" s="70"/>
      <c r="BS1599" s="70"/>
      <c r="BT1599" s="70"/>
      <c r="BU1599" s="70"/>
      <c r="CT1599" s="70"/>
      <c r="CU1599" s="70">
        <f t="shared" si="928"/>
        <v>0</v>
      </c>
      <c r="CV1599" s="70">
        <f t="shared" si="929"/>
        <v>0</v>
      </c>
      <c r="CW1599" s="70"/>
      <c r="CX1599" s="70"/>
      <c r="CY1599" s="70"/>
      <c r="CZ1599" s="70" t="e">
        <f t="shared" si="933"/>
        <v>#VALUE!</v>
      </c>
      <c r="DA1599" s="70" t="e">
        <f t="shared" si="934"/>
        <v>#VALUE!</v>
      </c>
      <c r="DB1599" s="70"/>
      <c r="DC1599" s="70"/>
      <c r="DD1599" s="70"/>
      <c r="DE1599" s="70"/>
      <c r="DF1599" s="70"/>
      <c r="DG1599" s="70"/>
      <c r="DH1599" s="70"/>
      <c r="DI1599" s="70"/>
      <c r="DJ1599" s="70"/>
      <c r="DK1599" s="70"/>
      <c r="DL1599" s="70"/>
      <c r="DM1599" s="70"/>
      <c r="DN1599" s="70"/>
      <c r="DO1599" s="70"/>
      <c r="DP1599" s="70"/>
      <c r="DQ1599" s="70"/>
      <c r="DR1599" s="70"/>
      <c r="DS1599" s="70"/>
      <c r="DT1599" s="70">
        <f t="shared" si="931"/>
        <v>0</v>
      </c>
      <c r="DU1599" s="70">
        <f t="shared" si="932"/>
        <v>0</v>
      </c>
      <c r="DV1599" s="70"/>
      <c r="DW1599" s="70"/>
      <c r="DX1599" s="70"/>
      <c r="DY1599" s="70"/>
      <c r="DZ1599" s="70"/>
      <c r="EA1599" s="70"/>
    </row>
    <row r="1600" spans="18:131" x14ac:dyDescent="0.25">
      <c r="R1600" s="70"/>
      <c r="S1600" s="70"/>
      <c r="T1600" s="99" t="s">
        <v>3334</v>
      </c>
      <c r="U1600" s="146" t="s">
        <v>3335</v>
      </c>
      <c r="V1600" s="70"/>
      <c r="W1600" s="70"/>
      <c r="X1600" s="70"/>
      <c r="Y1600" s="70"/>
      <c r="AG1600" s="135"/>
      <c r="AH1600" s="70"/>
      <c r="AI1600" s="99"/>
      <c r="AJ1600" s="70"/>
      <c r="AK1600" s="70"/>
      <c r="AL1600" s="70"/>
      <c r="AM1600" s="70"/>
      <c r="AN1600" s="70"/>
      <c r="AO1600" s="70"/>
      <c r="AP1600" s="70"/>
      <c r="AQ1600" s="70"/>
      <c r="AR1600" s="70"/>
      <c r="AS1600" s="70"/>
      <c r="AT1600" s="70"/>
      <c r="AU1600" s="70"/>
      <c r="AV1600" s="70"/>
      <c r="AW1600" s="70"/>
      <c r="AX1600" s="70"/>
      <c r="AY1600" s="70"/>
      <c r="AZ1600" s="70"/>
      <c r="BA1600" s="70"/>
      <c r="BB1600" s="70"/>
      <c r="BC1600" s="70"/>
      <c r="BD1600" s="70"/>
      <c r="BE1600" s="70" t="str">
        <f t="shared" si="930"/>
        <v/>
      </c>
      <c r="BF1600" s="70">
        <v>788</v>
      </c>
      <c r="BG1600" s="70"/>
      <c r="BH1600" s="70"/>
      <c r="BI1600" s="70"/>
      <c r="BJ1600" s="70"/>
      <c r="BK1600" s="70"/>
      <c r="BL1600" s="70"/>
      <c r="BM1600" s="70"/>
      <c r="BN1600" s="70"/>
      <c r="BO1600" s="70"/>
      <c r="BP1600" s="70"/>
      <c r="BQ1600" s="70"/>
      <c r="BR1600" s="70"/>
      <c r="BS1600" s="70"/>
      <c r="BT1600" s="70"/>
      <c r="BU1600" s="70"/>
      <c r="CT1600" s="70"/>
      <c r="CU1600" s="70">
        <f t="shared" si="928"/>
        <v>0</v>
      </c>
      <c r="CV1600" s="70">
        <f t="shared" si="929"/>
        <v>0</v>
      </c>
      <c r="CW1600" s="70"/>
      <c r="CX1600" s="70"/>
      <c r="CY1600" s="70"/>
      <c r="CZ1600" s="70" t="e">
        <f t="shared" si="933"/>
        <v>#VALUE!</v>
      </c>
      <c r="DA1600" s="70" t="e">
        <f t="shared" si="934"/>
        <v>#VALUE!</v>
      </c>
      <c r="DB1600" s="70"/>
      <c r="DC1600" s="70"/>
      <c r="DD1600" s="70"/>
      <c r="DE1600" s="70"/>
      <c r="DF1600" s="70"/>
      <c r="DG1600" s="70"/>
      <c r="DH1600" s="70"/>
      <c r="DI1600" s="70"/>
      <c r="DJ1600" s="70"/>
      <c r="DK1600" s="70"/>
      <c r="DL1600" s="70"/>
      <c r="DM1600" s="70"/>
      <c r="DN1600" s="70"/>
      <c r="DO1600" s="70"/>
      <c r="DP1600" s="70"/>
      <c r="DQ1600" s="70"/>
      <c r="DR1600" s="70"/>
      <c r="DS1600" s="70"/>
      <c r="DT1600" s="70">
        <f t="shared" si="931"/>
        <v>0</v>
      </c>
      <c r="DU1600" s="70">
        <f t="shared" si="932"/>
        <v>0</v>
      </c>
      <c r="DV1600" s="70"/>
      <c r="DW1600" s="70"/>
      <c r="DX1600" s="70"/>
      <c r="DY1600" s="70"/>
      <c r="DZ1600" s="70"/>
      <c r="EA1600" s="70"/>
    </row>
    <row r="1601" spans="18:131" x14ac:dyDescent="0.25">
      <c r="R1601" s="70"/>
      <c r="S1601" s="70"/>
      <c r="T1601" s="99" t="s">
        <v>3336</v>
      </c>
      <c r="U1601" s="146" t="s">
        <v>3337</v>
      </c>
      <c r="V1601" s="70"/>
      <c r="W1601" s="70"/>
      <c r="X1601" s="70"/>
      <c r="Y1601" s="70"/>
      <c r="AG1601" s="135"/>
      <c r="AH1601" s="70"/>
      <c r="AI1601" s="99"/>
      <c r="AJ1601" s="70"/>
      <c r="AK1601" s="70"/>
      <c r="AL1601" s="70"/>
      <c r="AM1601" s="70"/>
      <c r="AN1601" s="70"/>
      <c r="AO1601" s="70"/>
      <c r="AP1601" s="70"/>
      <c r="AQ1601" s="70"/>
      <c r="AR1601" s="70"/>
      <c r="AS1601" s="70"/>
      <c r="AT1601" s="70"/>
      <c r="AU1601" s="70"/>
      <c r="AV1601" s="70"/>
      <c r="AW1601" s="70"/>
      <c r="AX1601" s="70"/>
      <c r="AY1601" s="70"/>
      <c r="AZ1601" s="70"/>
      <c r="BA1601" s="70"/>
      <c r="BB1601" s="70"/>
      <c r="BC1601" s="70"/>
      <c r="BD1601" s="70"/>
      <c r="BE1601" s="70" t="str">
        <f t="shared" si="930"/>
        <v/>
      </c>
      <c r="BF1601" s="70">
        <v>789</v>
      </c>
      <c r="BG1601" s="70"/>
      <c r="BH1601" s="70"/>
      <c r="BI1601" s="70"/>
      <c r="BJ1601" s="70"/>
      <c r="BK1601" s="70"/>
      <c r="BL1601" s="70"/>
      <c r="BM1601" s="70"/>
      <c r="BN1601" s="70"/>
      <c r="BO1601" s="70"/>
      <c r="BP1601" s="70"/>
      <c r="BQ1601" s="70"/>
      <c r="BR1601" s="70"/>
      <c r="BS1601" s="70"/>
      <c r="BT1601" s="70"/>
      <c r="BU1601" s="70"/>
      <c r="CT1601" s="70"/>
      <c r="CU1601" s="70">
        <f t="shared" si="928"/>
        <v>0</v>
      </c>
      <c r="CV1601" s="70">
        <f t="shared" si="929"/>
        <v>0</v>
      </c>
      <c r="CW1601" s="70"/>
      <c r="CX1601" s="70"/>
      <c r="CY1601" s="70"/>
      <c r="CZ1601" s="70" t="e">
        <f t="shared" si="933"/>
        <v>#VALUE!</v>
      </c>
      <c r="DA1601" s="70" t="e">
        <f t="shared" si="934"/>
        <v>#VALUE!</v>
      </c>
      <c r="DB1601" s="70"/>
      <c r="DC1601" s="70"/>
      <c r="DD1601" s="70"/>
      <c r="DE1601" s="70"/>
      <c r="DF1601" s="70"/>
      <c r="DG1601" s="70"/>
      <c r="DH1601" s="70"/>
      <c r="DI1601" s="70"/>
      <c r="DJ1601" s="70"/>
      <c r="DK1601" s="70"/>
      <c r="DL1601" s="70"/>
      <c r="DM1601" s="70"/>
      <c r="DN1601" s="70"/>
      <c r="DO1601" s="70"/>
      <c r="DP1601" s="70"/>
      <c r="DQ1601" s="70"/>
      <c r="DR1601" s="70"/>
      <c r="DS1601" s="70"/>
      <c r="DT1601" s="70">
        <f t="shared" si="931"/>
        <v>0</v>
      </c>
      <c r="DU1601" s="70">
        <f t="shared" si="932"/>
        <v>0</v>
      </c>
      <c r="DV1601" s="70"/>
      <c r="DW1601" s="70"/>
      <c r="DX1601" s="70"/>
      <c r="DY1601" s="70"/>
      <c r="DZ1601" s="70"/>
      <c r="EA1601" s="70"/>
    </row>
    <row r="1602" spans="18:131" x14ac:dyDescent="0.25">
      <c r="R1602" s="70"/>
      <c r="S1602" s="70"/>
      <c r="T1602" s="99" t="s">
        <v>3338</v>
      </c>
      <c r="U1602" s="146" t="s">
        <v>3339</v>
      </c>
      <c r="V1602" s="70"/>
      <c r="W1602" s="70"/>
      <c r="X1602" s="70"/>
      <c r="Y1602" s="70"/>
      <c r="AG1602" s="135"/>
      <c r="AH1602" s="70"/>
      <c r="AI1602" s="99"/>
      <c r="AJ1602" s="70"/>
      <c r="AK1602" s="70"/>
      <c r="AL1602" s="70"/>
      <c r="AM1602" s="70"/>
      <c r="AN1602" s="70"/>
      <c r="AO1602" s="70"/>
      <c r="AP1602" s="70"/>
      <c r="AQ1602" s="70"/>
      <c r="AR1602" s="70"/>
      <c r="AS1602" s="70"/>
      <c r="AT1602" s="70"/>
      <c r="AU1602" s="70"/>
      <c r="AV1602" s="70"/>
      <c r="AW1602" s="70"/>
      <c r="AX1602" s="70"/>
      <c r="AY1602" s="70"/>
      <c r="AZ1602" s="70"/>
      <c r="BA1602" s="70"/>
      <c r="BB1602" s="70"/>
      <c r="BC1602" s="70"/>
      <c r="BD1602" s="70"/>
      <c r="BE1602" s="70" t="str">
        <f t="shared" ref="BE1602:BE1613" si="935">IF(ISERR(LEFT(F801,SEARCH("/",F801,1)-1)),"",LEFT(F801,SEARCH("/",F801,1)-1))</f>
        <v/>
      </c>
      <c r="BF1602" s="70">
        <v>790</v>
      </c>
      <c r="BG1602" s="70"/>
      <c r="BH1602" s="70"/>
      <c r="BI1602" s="70"/>
      <c r="BJ1602" s="70"/>
      <c r="BK1602" s="70"/>
      <c r="BL1602" s="70"/>
      <c r="BM1602" s="70"/>
      <c r="BN1602" s="70"/>
      <c r="BO1602" s="70"/>
      <c r="BP1602" s="70"/>
      <c r="BQ1602" s="70"/>
      <c r="BR1602" s="70"/>
      <c r="BS1602" s="70"/>
      <c r="BT1602" s="70"/>
      <c r="BU1602" s="70"/>
      <c r="CT1602" s="70"/>
      <c r="CU1602" s="70">
        <f t="shared" ref="CU1602" si="936">IF(E801="c",F801,0)</f>
        <v>0</v>
      </c>
      <c r="CV1602" s="70">
        <f t="shared" ref="CV1602" si="937">IF(E801="a",F801,0)</f>
        <v>0</v>
      </c>
      <c r="CW1602" s="70"/>
      <c r="CX1602" s="70"/>
      <c r="CY1602" s="70"/>
      <c r="CZ1602" s="70" t="e">
        <f t="shared" si="933"/>
        <v>#VALUE!</v>
      </c>
      <c r="DA1602" s="70" t="e">
        <f t="shared" si="934"/>
        <v>#VALUE!</v>
      </c>
      <c r="DB1602" s="70"/>
      <c r="DC1602" s="70"/>
      <c r="DD1602" s="70"/>
      <c r="DE1602" s="70"/>
      <c r="DF1602" s="70"/>
      <c r="DG1602" s="70"/>
      <c r="DH1602" s="70"/>
      <c r="DI1602" s="70"/>
      <c r="DJ1602" s="70"/>
      <c r="DK1602" s="70"/>
      <c r="DL1602" s="70"/>
      <c r="DM1602" s="70"/>
      <c r="DN1602" s="70"/>
      <c r="DO1602" s="70"/>
      <c r="DP1602" s="70"/>
      <c r="DQ1602" s="70"/>
      <c r="DR1602" s="70"/>
      <c r="DS1602" s="70"/>
      <c r="DT1602" s="70">
        <f t="shared" si="931"/>
        <v>0</v>
      </c>
      <c r="DU1602" s="70">
        <f t="shared" si="932"/>
        <v>0</v>
      </c>
      <c r="DV1602" s="70"/>
      <c r="DW1602" s="70"/>
      <c r="DX1602" s="70"/>
      <c r="DY1602" s="70"/>
      <c r="DZ1602" s="70"/>
      <c r="EA1602" s="70"/>
    </row>
    <row r="1603" spans="18:131" x14ac:dyDescent="0.25">
      <c r="R1603" s="70"/>
      <c r="S1603" s="70"/>
      <c r="T1603" s="99" t="s">
        <v>3340</v>
      </c>
      <c r="U1603" s="146" t="s">
        <v>3341</v>
      </c>
      <c r="V1603" s="70"/>
      <c r="W1603" s="70"/>
      <c r="X1603" s="70"/>
      <c r="Y1603" s="70"/>
      <c r="AG1603" s="135"/>
      <c r="AH1603" s="70"/>
      <c r="AI1603" s="99"/>
      <c r="AJ1603" s="70"/>
      <c r="AK1603" s="70"/>
      <c r="AL1603" s="70"/>
      <c r="AM1603" s="70"/>
      <c r="AN1603" s="70"/>
      <c r="AO1603" s="70"/>
      <c r="AP1603" s="70"/>
      <c r="AQ1603" s="70"/>
      <c r="AR1603" s="70"/>
      <c r="AS1603" s="70"/>
      <c r="AT1603" s="70"/>
      <c r="AU1603" s="70"/>
      <c r="AV1603" s="70"/>
      <c r="AW1603" s="70"/>
      <c r="AX1603" s="70"/>
      <c r="AY1603" s="70"/>
      <c r="AZ1603" s="70"/>
      <c r="BA1603" s="70"/>
      <c r="BB1603" s="70"/>
      <c r="BC1603" s="70"/>
      <c r="BD1603" s="70"/>
      <c r="BE1603" s="70" t="str">
        <f t="shared" si="935"/>
        <v/>
      </c>
      <c r="BF1603" s="70">
        <v>791</v>
      </c>
      <c r="BG1603" s="70"/>
      <c r="BH1603" s="70"/>
      <c r="BI1603" s="70"/>
      <c r="BJ1603" s="70"/>
      <c r="BK1603" s="70"/>
      <c r="BL1603" s="70"/>
      <c r="BM1603" s="70"/>
      <c r="BN1603" s="70"/>
      <c r="BO1603" s="70"/>
      <c r="BP1603" s="70"/>
      <c r="BQ1603" s="70"/>
      <c r="BR1603" s="70"/>
      <c r="BS1603" s="70"/>
      <c r="BT1603" s="70"/>
      <c r="BU1603" s="70"/>
      <c r="CT1603" s="70"/>
      <c r="CU1603" s="70">
        <f t="shared" ref="CU1603:CU1613" si="938">IF(E802="c",F802,0)</f>
        <v>0</v>
      </c>
      <c r="CV1603" s="70">
        <f t="shared" ref="CV1603:CV1613" si="939">IF(E802="a",F802,0)</f>
        <v>0</v>
      </c>
      <c r="CW1603" s="70"/>
      <c r="CX1603" s="70"/>
      <c r="CY1603" s="70"/>
      <c r="CZ1603" s="70" t="e">
        <f t="shared" si="933"/>
        <v>#VALUE!</v>
      </c>
      <c r="DA1603" s="70" t="e">
        <f t="shared" si="934"/>
        <v>#VALUE!</v>
      </c>
      <c r="DB1603" s="70"/>
      <c r="DC1603" s="70"/>
      <c r="DD1603" s="70"/>
      <c r="DE1603" s="70"/>
      <c r="DF1603" s="70"/>
      <c r="DG1603" s="70"/>
      <c r="DH1603" s="70"/>
      <c r="DI1603" s="70"/>
      <c r="DJ1603" s="70"/>
      <c r="DK1603" s="70"/>
      <c r="DL1603" s="70"/>
      <c r="DM1603" s="70"/>
      <c r="DN1603" s="70"/>
      <c r="DO1603" s="70"/>
      <c r="DP1603" s="70"/>
      <c r="DQ1603" s="70"/>
      <c r="DR1603" s="70"/>
      <c r="DS1603" s="70"/>
      <c r="DT1603" s="70">
        <f t="shared" si="931"/>
        <v>0</v>
      </c>
      <c r="DU1603" s="70">
        <f t="shared" si="932"/>
        <v>0</v>
      </c>
      <c r="DV1603" s="70"/>
      <c r="DW1603" s="70"/>
      <c r="DX1603" s="70"/>
      <c r="DY1603" s="70"/>
      <c r="DZ1603" s="70"/>
      <c r="EA1603" s="70"/>
    </row>
    <row r="1604" spans="18:131" x14ac:dyDescent="0.25">
      <c r="R1604" s="70"/>
      <c r="S1604" s="70"/>
      <c r="T1604" s="99" t="s">
        <v>3342</v>
      </c>
      <c r="U1604" s="146" t="s">
        <v>3343</v>
      </c>
      <c r="V1604" s="70"/>
      <c r="W1604" s="70"/>
      <c r="X1604" s="70"/>
      <c r="Y1604" s="70"/>
      <c r="AG1604" s="135"/>
      <c r="AH1604" s="70"/>
      <c r="AI1604" s="99"/>
      <c r="AJ1604" s="70"/>
      <c r="AK1604" s="70"/>
      <c r="AL1604" s="70"/>
      <c r="AM1604" s="70"/>
      <c r="AN1604" s="70"/>
      <c r="AO1604" s="70"/>
      <c r="AP1604" s="70"/>
      <c r="AQ1604" s="70"/>
      <c r="AR1604" s="70"/>
      <c r="AS1604" s="70"/>
      <c r="AT1604" s="70"/>
      <c r="AU1604" s="70"/>
      <c r="AV1604" s="70"/>
      <c r="AW1604" s="70"/>
      <c r="AX1604" s="70"/>
      <c r="AY1604" s="70"/>
      <c r="AZ1604" s="70"/>
      <c r="BA1604" s="70"/>
      <c r="BB1604" s="70"/>
      <c r="BC1604" s="70"/>
      <c r="BD1604" s="70"/>
      <c r="BE1604" s="70" t="str">
        <f t="shared" si="935"/>
        <v/>
      </c>
      <c r="BF1604" s="70">
        <v>792</v>
      </c>
      <c r="BG1604" s="70"/>
      <c r="BH1604" s="70"/>
      <c r="BI1604" s="70"/>
      <c r="BJ1604" s="70"/>
      <c r="BK1604" s="70"/>
      <c r="BL1604" s="70"/>
      <c r="BM1604" s="70"/>
      <c r="BN1604" s="70"/>
      <c r="BO1604" s="70"/>
      <c r="BP1604" s="70"/>
      <c r="BQ1604" s="70"/>
      <c r="BR1604" s="70"/>
      <c r="BS1604" s="70"/>
      <c r="BT1604" s="70"/>
      <c r="BU1604" s="70"/>
      <c r="CT1604" s="70"/>
      <c r="CU1604" s="70">
        <f t="shared" si="938"/>
        <v>0</v>
      </c>
      <c r="CV1604" s="70">
        <f t="shared" si="939"/>
        <v>0</v>
      </c>
      <c r="CW1604" s="70"/>
      <c r="CX1604" s="70"/>
      <c r="CY1604" s="70"/>
      <c r="CZ1604" s="70" t="e">
        <f t="shared" si="933"/>
        <v>#VALUE!</v>
      </c>
      <c r="DA1604" s="70" t="e">
        <f t="shared" si="934"/>
        <v>#VALUE!</v>
      </c>
      <c r="DB1604" s="70"/>
      <c r="DC1604" s="70"/>
      <c r="DD1604" s="70"/>
      <c r="DE1604" s="70"/>
      <c r="DF1604" s="70"/>
      <c r="DG1604" s="70"/>
      <c r="DH1604" s="70"/>
      <c r="DI1604" s="70"/>
      <c r="DJ1604" s="70"/>
      <c r="DK1604" s="70"/>
      <c r="DL1604" s="70"/>
      <c r="DM1604" s="70"/>
      <c r="DN1604" s="70"/>
      <c r="DO1604" s="70"/>
      <c r="DP1604" s="70"/>
      <c r="DQ1604" s="70"/>
      <c r="DR1604" s="70"/>
      <c r="DS1604" s="70"/>
      <c r="DT1604" s="70">
        <f t="shared" si="931"/>
        <v>0</v>
      </c>
      <c r="DU1604" s="70">
        <f t="shared" si="932"/>
        <v>0</v>
      </c>
      <c r="DV1604" s="70"/>
      <c r="DW1604" s="70"/>
      <c r="DX1604" s="70"/>
      <c r="DY1604" s="70"/>
      <c r="DZ1604" s="70"/>
      <c r="EA1604" s="70"/>
    </row>
    <row r="1605" spans="18:131" x14ac:dyDescent="0.25">
      <c r="R1605" s="70"/>
      <c r="S1605" s="70"/>
      <c r="T1605" s="99" t="s">
        <v>3344</v>
      </c>
      <c r="U1605" s="146" t="s">
        <v>3345</v>
      </c>
      <c r="V1605" s="70"/>
      <c r="W1605" s="70"/>
      <c r="X1605" s="70"/>
      <c r="Y1605" s="70"/>
      <c r="AG1605" s="135"/>
      <c r="AH1605" s="70"/>
      <c r="AI1605" s="99"/>
      <c r="AJ1605" s="70"/>
      <c r="AK1605" s="70"/>
      <c r="AL1605" s="70"/>
      <c r="AM1605" s="70"/>
      <c r="AN1605" s="70"/>
      <c r="AO1605" s="70"/>
      <c r="AP1605" s="70"/>
      <c r="AQ1605" s="70"/>
      <c r="AR1605" s="70"/>
      <c r="AS1605" s="70"/>
      <c r="AT1605" s="70"/>
      <c r="AU1605" s="70"/>
      <c r="AV1605" s="70"/>
      <c r="AW1605" s="70"/>
      <c r="AX1605" s="70"/>
      <c r="AY1605" s="70"/>
      <c r="AZ1605" s="70"/>
      <c r="BA1605" s="70"/>
      <c r="BB1605" s="70"/>
      <c r="BC1605" s="70"/>
      <c r="BD1605" s="70"/>
      <c r="BE1605" s="70" t="str">
        <f t="shared" si="935"/>
        <v/>
      </c>
      <c r="BF1605" s="70">
        <v>793</v>
      </c>
      <c r="BG1605" s="70"/>
      <c r="BH1605" s="70"/>
      <c r="BI1605" s="70"/>
      <c r="BJ1605" s="70"/>
      <c r="BK1605" s="70"/>
      <c r="BL1605" s="70"/>
      <c r="BM1605" s="70"/>
      <c r="BN1605" s="70"/>
      <c r="BO1605" s="70"/>
      <c r="BP1605" s="70"/>
      <c r="BQ1605" s="70"/>
      <c r="BR1605" s="70"/>
      <c r="BS1605" s="70"/>
      <c r="BT1605" s="70"/>
      <c r="BU1605" s="70"/>
      <c r="CT1605" s="70"/>
      <c r="CU1605" s="70">
        <f t="shared" si="938"/>
        <v>0</v>
      </c>
      <c r="CV1605" s="70">
        <f t="shared" si="939"/>
        <v>0</v>
      </c>
      <c r="CW1605" s="70"/>
      <c r="CX1605" s="70"/>
      <c r="CY1605" s="70"/>
      <c r="CZ1605" s="70" t="e">
        <f t="shared" si="933"/>
        <v>#VALUE!</v>
      </c>
      <c r="DA1605" s="70" t="e">
        <f t="shared" si="934"/>
        <v>#VALUE!</v>
      </c>
      <c r="DB1605" s="70"/>
      <c r="DC1605" s="70"/>
      <c r="DD1605" s="70"/>
      <c r="DE1605" s="70"/>
      <c r="DF1605" s="70"/>
      <c r="DG1605" s="70"/>
      <c r="DH1605" s="70"/>
      <c r="DI1605" s="70"/>
      <c r="DJ1605" s="70"/>
      <c r="DK1605" s="70"/>
      <c r="DL1605" s="70"/>
      <c r="DM1605" s="70"/>
      <c r="DN1605" s="70"/>
      <c r="DO1605" s="70"/>
      <c r="DP1605" s="70"/>
      <c r="DQ1605" s="70"/>
      <c r="DR1605" s="70"/>
      <c r="DS1605" s="70"/>
      <c r="DT1605" s="70">
        <f t="shared" si="931"/>
        <v>0</v>
      </c>
      <c r="DU1605" s="70">
        <f t="shared" si="932"/>
        <v>0</v>
      </c>
      <c r="DV1605" s="70"/>
      <c r="DW1605" s="70"/>
      <c r="DX1605" s="70"/>
      <c r="DY1605" s="70"/>
      <c r="DZ1605" s="70"/>
      <c r="EA1605" s="70"/>
    </row>
    <row r="1606" spans="18:131" x14ac:dyDescent="0.25">
      <c r="R1606" s="70"/>
      <c r="S1606" s="70"/>
      <c r="T1606" s="99" t="s">
        <v>3346</v>
      </c>
      <c r="U1606" s="146" t="s">
        <v>3347</v>
      </c>
      <c r="V1606" s="70"/>
      <c r="W1606" s="70"/>
      <c r="X1606" s="70"/>
      <c r="Y1606" s="70"/>
      <c r="AG1606" s="135"/>
      <c r="AH1606" s="70"/>
      <c r="AI1606" s="99"/>
      <c r="AJ1606" s="70"/>
      <c r="AK1606" s="70"/>
      <c r="AL1606" s="70"/>
      <c r="AM1606" s="70"/>
      <c r="AN1606" s="70"/>
      <c r="AO1606" s="70"/>
      <c r="AP1606" s="70"/>
      <c r="AQ1606" s="70"/>
      <c r="AR1606" s="70"/>
      <c r="AS1606" s="70"/>
      <c r="AT1606" s="70"/>
      <c r="AU1606" s="70"/>
      <c r="AV1606" s="70"/>
      <c r="AW1606" s="70"/>
      <c r="AX1606" s="70"/>
      <c r="AY1606" s="70"/>
      <c r="AZ1606" s="70"/>
      <c r="BA1606" s="70"/>
      <c r="BB1606" s="70"/>
      <c r="BC1606" s="70"/>
      <c r="BD1606" s="70"/>
      <c r="BE1606" s="70" t="str">
        <f t="shared" si="935"/>
        <v/>
      </c>
      <c r="BF1606" s="70">
        <v>794</v>
      </c>
      <c r="BG1606" s="70"/>
      <c r="BH1606" s="70"/>
      <c r="BI1606" s="70"/>
      <c r="BJ1606" s="70"/>
      <c r="BK1606" s="70"/>
      <c r="BL1606" s="70"/>
      <c r="BM1606" s="70"/>
      <c r="BN1606" s="70"/>
      <c r="BO1606" s="70"/>
      <c r="BP1606" s="70"/>
      <c r="BQ1606" s="70"/>
      <c r="BR1606" s="70"/>
      <c r="BS1606" s="70"/>
      <c r="BT1606" s="70"/>
      <c r="BU1606" s="70"/>
      <c r="CT1606" s="70"/>
      <c r="CU1606" s="70">
        <f t="shared" si="938"/>
        <v>0</v>
      </c>
      <c r="CV1606" s="70">
        <f t="shared" si="939"/>
        <v>0</v>
      </c>
      <c r="CW1606" s="70"/>
      <c r="CX1606" s="70"/>
      <c r="CY1606" s="70"/>
      <c r="CZ1606" s="70" t="e">
        <f t="shared" si="933"/>
        <v>#VALUE!</v>
      </c>
      <c r="DA1606" s="70" t="e">
        <f t="shared" si="934"/>
        <v>#VALUE!</v>
      </c>
      <c r="DB1606" s="70"/>
      <c r="DC1606" s="70"/>
      <c r="DD1606" s="70"/>
      <c r="DE1606" s="70"/>
      <c r="DF1606" s="70"/>
      <c r="DG1606" s="70"/>
      <c r="DH1606" s="70"/>
      <c r="DI1606" s="70"/>
      <c r="DJ1606" s="70"/>
      <c r="DK1606" s="70"/>
      <c r="DL1606" s="70"/>
      <c r="DM1606" s="70"/>
      <c r="DN1606" s="70"/>
      <c r="DO1606" s="70"/>
      <c r="DP1606" s="70"/>
      <c r="DQ1606" s="70"/>
      <c r="DR1606" s="70"/>
      <c r="DS1606" s="70"/>
      <c r="DT1606" s="70">
        <f t="shared" si="931"/>
        <v>0</v>
      </c>
      <c r="DU1606" s="70">
        <f t="shared" si="932"/>
        <v>0</v>
      </c>
      <c r="DV1606" s="70"/>
      <c r="DW1606" s="70"/>
      <c r="DX1606" s="70"/>
      <c r="DY1606" s="70"/>
      <c r="DZ1606" s="70"/>
      <c r="EA1606" s="70"/>
    </row>
    <row r="1607" spans="18:131" x14ac:dyDescent="0.25">
      <c r="R1607" s="70"/>
      <c r="S1607" s="70"/>
      <c r="T1607" s="99" t="s">
        <v>3348</v>
      </c>
      <c r="U1607" s="146" t="s">
        <v>3349</v>
      </c>
      <c r="V1607" s="70"/>
      <c r="W1607" s="70"/>
      <c r="X1607" s="70"/>
      <c r="Y1607" s="70"/>
      <c r="AG1607" s="135"/>
      <c r="AH1607" s="70"/>
      <c r="AI1607" s="99"/>
      <c r="AJ1607" s="70"/>
      <c r="AK1607" s="70"/>
      <c r="AL1607" s="70"/>
      <c r="AM1607" s="70"/>
      <c r="AN1607" s="70"/>
      <c r="AO1607" s="70"/>
      <c r="AP1607" s="70"/>
      <c r="AQ1607" s="70"/>
      <c r="AR1607" s="70"/>
      <c r="AS1607" s="70"/>
      <c r="AT1607" s="70"/>
      <c r="AU1607" s="70"/>
      <c r="AV1607" s="70"/>
      <c r="AW1607" s="70"/>
      <c r="AX1607" s="70"/>
      <c r="AY1607" s="70"/>
      <c r="AZ1607" s="70"/>
      <c r="BA1607" s="70"/>
      <c r="BB1607" s="70"/>
      <c r="BC1607" s="70"/>
      <c r="BD1607" s="70"/>
      <c r="BE1607" s="70" t="str">
        <f t="shared" si="935"/>
        <v/>
      </c>
      <c r="BF1607" s="70">
        <v>795</v>
      </c>
      <c r="BG1607" s="70"/>
      <c r="BH1607" s="70"/>
      <c r="BI1607" s="70"/>
      <c r="BJ1607" s="70"/>
      <c r="BK1607" s="70"/>
      <c r="BL1607" s="70"/>
      <c r="BM1607" s="70"/>
      <c r="BN1607" s="70"/>
      <c r="BO1607" s="70"/>
      <c r="BP1607" s="70"/>
      <c r="BQ1607" s="70"/>
      <c r="BR1607" s="70"/>
      <c r="BS1607" s="70"/>
      <c r="BT1607" s="70"/>
      <c r="BU1607" s="70"/>
      <c r="CT1607" s="70"/>
      <c r="CU1607" s="70">
        <f t="shared" si="938"/>
        <v>0</v>
      </c>
      <c r="CV1607" s="70">
        <f t="shared" si="939"/>
        <v>0</v>
      </c>
      <c r="CW1607" s="70"/>
      <c r="CX1607" s="70"/>
      <c r="CY1607" s="70"/>
      <c r="CZ1607" s="70" t="e">
        <f t="shared" si="933"/>
        <v>#VALUE!</v>
      </c>
      <c r="DA1607" s="70" t="e">
        <f t="shared" si="934"/>
        <v>#VALUE!</v>
      </c>
      <c r="DB1607" s="70"/>
      <c r="DC1607" s="70"/>
      <c r="DD1607" s="70"/>
      <c r="DE1607" s="70"/>
      <c r="DF1607" s="70"/>
      <c r="DG1607" s="70"/>
      <c r="DH1607" s="70"/>
      <c r="DI1607" s="70"/>
      <c r="DJ1607" s="70"/>
      <c r="DK1607" s="70"/>
      <c r="DL1607" s="70"/>
      <c r="DM1607" s="70"/>
      <c r="DN1607" s="70"/>
      <c r="DO1607" s="70"/>
      <c r="DP1607" s="70"/>
      <c r="DQ1607" s="70"/>
      <c r="DR1607" s="70"/>
      <c r="DS1607" s="70"/>
      <c r="DT1607" s="70">
        <f t="shared" si="931"/>
        <v>0</v>
      </c>
      <c r="DU1607" s="70">
        <f t="shared" si="932"/>
        <v>0</v>
      </c>
      <c r="DV1607" s="70"/>
      <c r="DW1607" s="70"/>
      <c r="DX1607" s="70"/>
      <c r="DY1607" s="70"/>
      <c r="DZ1607" s="70"/>
      <c r="EA1607" s="70"/>
    </row>
    <row r="1608" spans="18:131" x14ac:dyDescent="0.25">
      <c r="R1608" s="70"/>
      <c r="S1608" s="70"/>
      <c r="T1608" s="99" t="s">
        <v>3350</v>
      </c>
      <c r="U1608" s="146" t="s">
        <v>3351</v>
      </c>
      <c r="V1608" s="70"/>
      <c r="W1608" s="70"/>
      <c r="X1608" s="70"/>
      <c r="Y1608" s="70"/>
      <c r="AG1608" s="135"/>
      <c r="AH1608" s="70"/>
      <c r="AI1608" s="99"/>
      <c r="AJ1608" s="70"/>
      <c r="AK1608" s="70"/>
      <c r="AL1608" s="70"/>
      <c r="AM1608" s="70"/>
      <c r="AN1608" s="70"/>
      <c r="AO1608" s="70"/>
      <c r="AP1608" s="70"/>
      <c r="AQ1608" s="70"/>
      <c r="AR1608" s="70"/>
      <c r="AS1608" s="70"/>
      <c r="AT1608" s="70"/>
      <c r="AU1608" s="70"/>
      <c r="AV1608" s="70"/>
      <c r="AW1608" s="70"/>
      <c r="AX1608" s="70"/>
      <c r="AY1608" s="70"/>
      <c r="AZ1608" s="70"/>
      <c r="BA1608" s="70"/>
      <c r="BB1608" s="70"/>
      <c r="BC1608" s="70"/>
      <c r="BD1608" s="70"/>
      <c r="BE1608" s="70" t="str">
        <f t="shared" si="935"/>
        <v/>
      </c>
      <c r="BF1608" s="70">
        <v>796</v>
      </c>
      <c r="BG1608" s="70"/>
      <c r="BH1608" s="70"/>
      <c r="BI1608" s="70"/>
      <c r="BJ1608" s="70"/>
      <c r="BK1608" s="70"/>
      <c r="BL1608" s="70"/>
      <c r="BM1608" s="70"/>
      <c r="BN1608" s="70"/>
      <c r="BO1608" s="70"/>
      <c r="BP1608" s="70"/>
      <c r="BQ1608" s="70"/>
      <c r="BR1608" s="70"/>
      <c r="BS1608" s="70"/>
      <c r="BT1608" s="70"/>
      <c r="BU1608" s="70"/>
      <c r="CT1608" s="70"/>
      <c r="CU1608" s="70">
        <f t="shared" si="938"/>
        <v>0</v>
      </c>
      <c r="CV1608" s="70">
        <f t="shared" si="939"/>
        <v>0</v>
      </c>
      <c r="CW1608" s="70"/>
      <c r="CX1608" s="70"/>
      <c r="CY1608" s="70"/>
      <c r="CZ1608" s="70" t="e">
        <f t="shared" si="933"/>
        <v>#VALUE!</v>
      </c>
      <c r="DA1608" s="70" t="e">
        <f t="shared" si="934"/>
        <v>#VALUE!</v>
      </c>
      <c r="DB1608" s="70"/>
      <c r="DC1608" s="70"/>
      <c r="DD1608" s="70"/>
      <c r="DE1608" s="70"/>
      <c r="DF1608" s="70"/>
      <c r="DG1608" s="70"/>
      <c r="DH1608" s="70"/>
      <c r="DI1608" s="70"/>
      <c r="DJ1608" s="70"/>
      <c r="DK1608" s="70"/>
      <c r="DL1608" s="70"/>
      <c r="DM1608" s="70"/>
      <c r="DN1608" s="70"/>
      <c r="DO1608" s="70"/>
      <c r="DP1608" s="70"/>
      <c r="DQ1608" s="70"/>
      <c r="DR1608" s="70"/>
      <c r="DS1608" s="70"/>
      <c r="DT1608" s="70">
        <f t="shared" ref="DT1608:DT1612" si="940">IF(LEFT(N807,13)="oui percement",E807&amp;F807,)</f>
        <v>0</v>
      </c>
      <c r="DU1608" s="70">
        <f t="shared" ref="DU1608:DU1612" si="941">IF(RIGHT(N807,5)="appui",E807&amp;F807,)</f>
        <v>0</v>
      </c>
      <c r="DV1608" s="70"/>
      <c r="DW1608" s="70"/>
      <c r="DX1608" s="70"/>
      <c r="DY1608" s="70"/>
      <c r="DZ1608" s="70"/>
      <c r="EA1608" s="70"/>
    </row>
    <row r="1609" spans="18:131" x14ac:dyDescent="0.25">
      <c r="R1609" s="70"/>
      <c r="S1609" s="70"/>
      <c r="T1609" s="99" t="s">
        <v>3352</v>
      </c>
      <c r="U1609" s="146" t="s">
        <v>3353</v>
      </c>
      <c r="V1609" s="70"/>
      <c r="W1609" s="70"/>
      <c r="X1609" s="70"/>
      <c r="Y1609" s="70"/>
      <c r="AG1609" s="135"/>
      <c r="AH1609" s="70"/>
      <c r="AI1609" s="99"/>
      <c r="AJ1609" s="70"/>
      <c r="AK1609" s="70"/>
      <c r="AL1609" s="70"/>
      <c r="AM1609" s="70"/>
      <c r="AN1609" s="70"/>
      <c r="AO1609" s="70"/>
      <c r="AP1609" s="70"/>
      <c r="AQ1609" s="70"/>
      <c r="AR1609" s="70"/>
      <c r="AS1609" s="70"/>
      <c r="AT1609" s="70"/>
      <c r="AU1609" s="70"/>
      <c r="AV1609" s="70"/>
      <c r="AW1609" s="70"/>
      <c r="AX1609" s="70"/>
      <c r="AY1609" s="70"/>
      <c r="AZ1609" s="70"/>
      <c r="BA1609" s="70"/>
      <c r="BB1609" s="70"/>
      <c r="BC1609" s="70"/>
      <c r="BD1609" s="70"/>
      <c r="BE1609" s="70" t="str">
        <f t="shared" si="935"/>
        <v/>
      </c>
      <c r="BF1609" s="70">
        <v>797</v>
      </c>
      <c r="BG1609" s="70"/>
      <c r="BH1609" s="70"/>
      <c r="BI1609" s="70"/>
      <c r="BJ1609" s="70"/>
      <c r="BK1609" s="70"/>
      <c r="BL1609" s="70"/>
      <c r="BM1609" s="70"/>
      <c r="BN1609" s="70"/>
      <c r="BO1609" s="70"/>
      <c r="BP1609" s="70"/>
      <c r="BQ1609" s="70"/>
      <c r="BR1609" s="70"/>
      <c r="BS1609" s="70"/>
      <c r="BT1609" s="70"/>
      <c r="BU1609" s="70"/>
      <c r="CT1609" s="70"/>
      <c r="CU1609" s="70">
        <f t="shared" si="938"/>
        <v>0</v>
      </c>
      <c r="CV1609" s="70">
        <f t="shared" si="939"/>
        <v>0</v>
      </c>
      <c r="CW1609" s="70"/>
      <c r="CX1609" s="70"/>
      <c r="CY1609" s="70"/>
      <c r="CZ1609" s="70" t="e">
        <f t="shared" si="933"/>
        <v>#VALUE!</v>
      </c>
      <c r="DA1609" s="70" t="e">
        <f t="shared" si="934"/>
        <v>#VALUE!</v>
      </c>
      <c r="DB1609" s="70"/>
      <c r="DC1609" s="70"/>
      <c r="DD1609" s="70"/>
      <c r="DE1609" s="70"/>
      <c r="DF1609" s="70"/>
      <c r="DG1609" s="70"/>
      <c r="DH1609" s="70"/>
      <c r="DI1609" s="70"/>
      <c r="DJ1609" s="70"/>
      <c r="DK1609" s="70"/>
      <c r="DL1609" s="70"/>
      <c r="DM1609" s="70"/>
      <c r="DN1609" s="70"/>
      <c r="DO1609" s="70"/>
      <c r="DP1609" s="70"/>
      <c r="DQ1609" s="70"/>
      <c r="DR1609" s="70"/>
      <c r="DS1609" s="70"/>
      <c r="DT1609" s="70">
        <f t="shared" si="940"/>
        <v>0</v>
      </c>
      <c r="DU1609" s="70">
        <f t="shared" si="941"/>
        <v>0</v>
      </c>
      <c r="DV1609" s="70"/>
      <c r="DW1609" s="70"/>
      <c r="DX1609" s="70"/>
      <c r="DY1609" s="70"/>
      <c r="DZ1609" s="70"/>
      <c r="EA1609" s="70"/>
    </row>
    <row r="1610" spans="18:131" x14ac:dyDescent="0.25">
      <c r="R1610" s="70"/>
      <c r="S1610" s="70"/>
      <c r="T1610" s="99" t="s">
        <v>3354</v>
      </c>
      <c r="U1610" s="146" t="s">
        <v>3355</v>
      </c>
      <c r="V1610" s="70"/>
      <c r="W1610" s="70"/>
      <c r="X1610" s="70"/>
      <c r="Y1610" s="70"/>
      <c r="AG1610" s="135"/>
      <c r="AH1610" s="70"/>
      <c r="AI1610" s="99"/>
      <c r="AJ1610" s="70"/>
      <c r="AK1610" s="70"/>
      <c r="AL1610" s="70"/>
      <c r="AM1610" s="70"/>
      <c r="AN1610" s="70"/>
      <c r="AO1610" s="70"/>
      <c r="AP1610" s="70"/>
      <c r="AQ1610" s="70"/>
      <c r="AR1610" s="70"/>
      <c r="AS1610" s="70"/>
      <c r="AT1610" s="70"/>
      <c r="AU1610" s="70"/>
      <c r="AV1610" s="70"/>
      <c r="AW1610" s="70"/>
      <c r="AX1610" s="70"/>
      <c r="AY1610" s="70"/>
      <c r="AZ1610" s="70"/>
      <c r="BA1610" s="70"/>
      <c r="BB1610" s="70"/>
      <c r="BC1610" s="70"/>
      <c r="BD1610" s="70"/>
      <c r="BE1610" s="70" t="str">
        <f t="shared" si="935"/>
        <v/>
      </c>
      <c r="BF1610" s="70">
        <v>798</v>
      </c>
      <c r="BG1610" s="70"/>
      <c r="BH1610" s="70"/>
      <c r="BI1610" s="70"/>
      <c r="BJ1610" s="70"/>
      <c r="BK1610" s="70"/>
      <c r="BL1610" s="70"/>
      <c r="BM1610" s="70"/>
      <c r="BN1610" s="70"/>
      <c r="BO1610" s="70"/>
      <c r="BP1610" s="70"/>
      <c r="BQ1610" s="70"/>
      <c r="BR1610" s="70"/>
      <c r="BS1610" s="70"/>
      <c r="BT1610" s="70"/>
      <c r="BU1610" s="70"/>
      <c r="CT1610" s="70"/>
      <c r="CU1610" s="70">
        <f t="shared" si="938"/>
        <v>0</v>
      </c>
      <c r="CV1610" s="70">
        <f t="shared" si="939"/>
        <v>0</v>
      </c>
      <c r="CW1610" s="70"/>
      <c r="CX1610" s="70"/>
      <c r="CY1610" s="70"/>
      <c r="CZ1610" s="70" t="e">
        <f t="shared" si="933"/>
        <v>#VALUE!</v>
      </c>
      <c r="DA1610" s="70" t="e">
        <f t="shared" si="934"/>
        <v>#VALUE!</v>
      </c>
      <c r="DB1610" s="70"/>
      <c r="DC1610" s="70"/>
      <c r="DD1610" s="70"/>
      <c r="DE1610" s="70"/>
      <c r="DF1610" s="70"/>
      <c r="DG1610" s="70"/>
      <c r="DH1610" s="70"/>
      <c r="DI1610" s="70"/>
      <c r="DJ1610" s="70"/>
      <c r="DK1610" s="70"/>
      <c r="DL1610" s="70"/>
      <c r="DM1610" s="70"/>
      <c r="DN1610" s="70"/>
      <c r="DO1610" s="70"/>
      <c r="DP1610" s="70"/>
      <c r="DQ1610" s="70"/>
      <c r="DR1610" s="70"/>
      <c r="DS1610" s="70"/>
      <c r="DT1610" s="70">
        <f t="shared" si="940"/>
        <v>0</v>
      </c>
      <c r="DU1610" s="70">
        <f t="shared" si="941"/>
        <v>0</v>
      </c>
      <c r="DV1610" s="70"/>
      <c r="DW1610" s="70"/>
      <c r="DX1610" s="70"/>
      <c r="DY1610" s="70"/>
      <c r="DZ1610" s="70"/>
      <c r="EA1610" s="70"/>
    </row>
    <row r="1611" spans="18:131" x14ac:dyDescent="0.25">
      <c r="R1611" s="70"/>
      <c r="S1611" s="70"/>
      <c r="T1611" s="99" t="s">
        <v>3356</v>
      </c>
      <c r="U1611" s="146" t="s">
        <v>3357</v>
      </c>
      <c r="V1611" s="70"/>
      <c r="W1611" s="70"/>
      <c r="X1611" s="70"/>
      <c r="Y1611" s="70"/>
      <c r="AG1611" s="135"/>
      <c r="AH1611" s="70"/>
      <c r="AI1611" s="99"/>
      <c r="AJ1611" s="70"/>
      <c r="AK1611" s="70"/>
      <c r="AL1611" s="70"/>
      <c r="AM1611" s="70"/>
      <c r="AN1611" s="70"/>
      <c r="AO1611" s="70"/>
      <c r="AP1611" s="70"/>
      <c r="AQ1611" s="70"/>
      <c r="AR1611" s="70"/>
      <c r="AS1611" s="70"/>
      <c r="AT1611" s="70"/>
      <c r="AU1611" s="70"/>
      <c r="AV1611" s="70"/>
      <c r="AW1611" s="70"/>
      <c r="AX1611" s="70"/>
      <c r="AY1611" s="70"/>
      <c r="AZ1611" s="70"/>
      <c r="BA1611" s="70"/>
      <c r="BB1611" s="70"/>
      <c r="BC1611" s="70"/>
      <c r="BD1611" s="70"/>
      <c r="BE1611" s="70" t="str">
        <f t="shared" si="935"/>
        <v/>
      </c>
      <c r="BF1611" s="70">
        <v>799</v>
      </c>
      <c r="BG1611" s="70"/>
      <c r="BH1611" s="70"/>
      <c r="BI1611" s="70"/>
      <c r="BJ1611" s="70"/>
      <c r="BK1611" s="70"/>
      <c r="BL1611" s="70"/>
      <c r="BM1611" s="70"/>
      <c r="BN1611" s="70"/>
      <c r="BO1611" s="70"/>
      <c r="BP1611" s="70"/>
      <c r="BQ1611" s="70"/>
      <c r="BR1611" s="70"/>
      <c r="BS1611" s="70"/>
      <c r="BT1611" s="70"/>
      <c r="BU1611" s="70"/>
      <c r="CT1611" s="70"/>
      <c r="CU1611" s="70">
        <f t="shared" si="938"/>
        <v>0</v>
      </c>
      <c r="CV1611" s="70">
        <f t="shared" si="939"/>
        <v>0</v>
      </c>
      <c r="CW1611" s="70"/>
      <c r="CX1611" s="70"/>
      <c r="CY1611" s="70"/>
      <c r="CZ1611" s="70" t="e">
        <f t="shared" si="933"/>
        <v>#VALUE!</v>
      </c>
      <c r="DA1611" s="70" t="e">
        <f t="shared" si="934"/>
        <v>#VALUE!</v>
      </c>
      <c r="DB1611" s="70"/>
      <c r="DC1611" s="70"/>
      <c r="DD1611" s="70"/>
      <c r="DE1611" s="70"/>
      <c r="DF1611" s="70"/>
      <c r="DG1611" s="70"/>
      <c r="DH1611" s="70"/>
      <c r="DI1611" s="70"/>
      <c r="DJ1611" s="70"/>
      <c r="DK1611" s="70"/>
      <c r="DL1611" s="70"/>
      <c r="DM1611" s="70"/>
      <c r="DN1611" s="70"/>
      <c r="DO1611" s="70"/>
      <c r="DP1611" s="70"/>
      <c r="DQ1611" s="70"/>
      <c r="DR1611" s="70"/>
      <c r="DS1611" s="70"/>
      <c r="DT1611" s="70">
        <f t="shared" si="940"/>
        <v>0</v>
      </c>
      <c r="DU1611" s="70">
        <f t="shared" si="941"/>
        <v>0</v>
      </c>
      <c r="DV1611" s="70"/>
      <c r="DW1611" s="70"/>
      <c r="DX1611" s="70"/>
      <c r="DY1611" s="70"/>
      <c r="DZ1611" s="70"/>
      <c r="EA1611" s="70"/>
    </row>
    <row r="1612" spans="18:131" x14ac:dyDescent="0.25">
      <c r="R1612" s="70"/>
      <c r="S1612" s="70"/>
      <c r="T1612" s="99" t="s">
        <v>3358</v>
      </c>
      <c r="U1612" s="146" t="s">
        <v>3359</v>
      </c>
      <c r="V1612" s="70"/>
      <c r="W1612" s="70"/>
      <c r="X1612" s="70"/>
      <c r="Y1612" s="70"/>
      <c r="AG1612" s="135"/>
      <c r="AH1612" s="70"/>
      <c r="AI1612" s="99"/>
      <c r="AJ1612" s="70"/>
      <c r="AK1612" s="70"/>
      <c r="AL1612" s="70"/>
      <c r="AM1612" s="70"/>
      <c r="AN1612" s="70"/>
      <c r="AO1612" s="70"/>
      <c r="AP1612" s="70"/>
      <c r="AQ1612" s="70"/>
      <c r="AR1612" s="70"/>
      <c r="AS1612" s="70"/>
      <c r="AT1612" s="70"/>
      <c r="AU1612" s="70"/>
      <c r="AV1612" s="70"/>
      <c r="AW1612" s="70"/>
      <c r="AX1612" s="70"/>
      <c r="AY1612" s="70"/>
      <c r="AZ1612" s="70"/>
      <c r="BA1612" s="70"/>
      <c r="BB1612" s="70"/>
      <c r="BC1612" s="70"/>
      <c r="BD1612" s="70"/>
      <c r="BE1612" s="70" t="str">
        <f t="shared" si="935"/>
        <v/>
      </c>
      <c r="BF1612" s="70">
        <v>800</v>
      </c>
      <c r="BG1612" s="70"/>
      <c r="BH1612" s="70"/>
      <c r="BI1612" s="70"/>
      <c r="BJ1612" s="70"/>
      <c r="BK1612" s="70"/>
      <c r="BL1612" s="70"/>
      <c r="BM1612" s="70"/>
      <c r="BN1612" s="70"/>
      <c r="BO1612" s="70"/>
      <c r="BP1612" s="70"/>
      <c r="BQ1612" s="70"/>
      <c r="BR1612" s="70"/>
      <c r="BS1612" s="70"/>
      <c r="BT1612" s="70"/>
      <c r="BU1612" s="70"/>
      <c r="CT1612" s="70"/>
      <c r="CU1612" s="70">
        <f t="shared" si="938"/>
        <v>0</v>
      </c>
      <c r="CV1612" s="70">
        <f t="shared" si="939"/>
        <v>0</v>
      </c>
      <c r="CW1612" s="70"/>
      <c r="CX1612" s="70"/>
      <c r="CY1612" s="70"/>
      <c r="CZ1612" s="70" t="e">
        <f t="shared" si="933"/>
        <v>#VALUE!</v>
      </c>
      <c r="DA1612" s="70" t="e">
        <f t="shared" si="934"/>
        <v>#VALUE!</v>
      </c>
      <c r="DB1612" s="70"/>
      <c r="DC1612" s="70"/>
      <c r="DD1612" s="70"/>
      <c r="DE1612" s="70"/>
      <c r="DF1612" s="70"/>
      <c r="DG1612" s="70"/>
      <c r="DH1612" s="70"/>
      <c r="DI1612" s="70"/>
      <c r="DJ1612" s="70"/>
      <c r="DK1612" s="70"/>
      <c r="DL1612" s="70"/>
      <c r="DM1612" s="70"/>
      <c r="DN1612" s="70"/>
      <c r="DO1612" s="70"/>
      <c r="DP1612" s="70"/>
      <c r="DQ1612" s="70"/>
      <c r="DR1612" s="70"/>
      <c r="DS1612" s="70"/>
      <c r="DT1612" s="70">
        <f t="shared" si="940"/>
        <v>0</v>
      </c>
      <c r="DU1612" s="70">
        <f t="shared" si="941"/>
        <v>0</v>
      </c>
      <c r="DV1612" s="70"/>
      <c r="DW1612" s="70"/>
      <c r="DX1612" s="70"/>
      <c r="DY1612" s="70"/>
      <c r="DZ1612" s="70"/>
      <c r="EA1612" s="70"/>
    </row>
    <row r="1613" spans="18:131" s="84" customFormat="1" x14ac:dyDescent="0.25">
      <c r="R1613" s="95"/>
      <c r="S1613" s="95"/>
      <c r="T1613" s="152" t="s">
        <v>3360</v>
      </c>
      <c r="U1613" s="153" t="s">
        <v>3361</v>
      </c>
      <c r="V1613" s="95"/>
      <c r="W1613" s="95"/>
      <c r="X1613" s="95"/>
      <c r="Y1613" s="95"/>
      <c r="Z1613"/>
      <c r="AA1613"/>
      <c r="AB1613"/>
      <c r="AC1613"/>
      <c r="AD1613" s="101"/>
      <c r="AE1613"/>
      <c r="AF1613"/>
      <c r="AG1613" s="152"/>
      <c r="AH1613" s="95"/>
      <c r="AI1613" s="152"/>
      <c r="AJ1613" s="95"/>
      <c r="AK1613" s="95"/>
      <c r="AL1613" s="95"/>
      <c r="AM1613" s="95"/>
      <c r="AN1613" s="95"/>
      <c r="AO1613" s="95"/>
      <c r="AP1613" s="95"/>
      <c r="AQ1613" s="95"/>
      <c r="AR1613" s="95"/>
      <c r="AS1613" s="95"/>
      <c r="AT1613" s="95"/>
      <c r="AU1613" s="95"/>
      <c r="AV1613" s="95"/>
      <c r="AW1613" s="95"/>
      <c r="AX1613" s="95"/>
      <c r="AY1613" s="95"/>
      <c r="AZ1613" s="95"/>
      <c r="BA1613" s="95"/>
      <c r="BB1613" s="95"/>
      <c r="BC1613" s="95"/>
      <c r="BD1613" s="95"/>
      <c r="BE1613" s="95" t="str">
        <f t="shared" si="935"/>
        <v/>
      </c>
      <c r="BF1613" s="95">
        <v>801</v>
      </c>
      <c r="BG1613" s="95"/>
      <c r="BH1613" s="70"/>
      <c r="BI1613" s="95"/>
      <c r="BJ1613" s="95"/>
      <c r="BK1613" s="95"/>
      <c r="BL1613" s="95"/>
      <c r="BM1613" s="95"/>
      <c r="BN1613" s="95"/>
      <c r="BO1613" s="95"/>
      <c r="BP1613" s="70"/>
      <c r="BQ1613" s="95"/>
      <c r="BR1613" s="95"/>
      <c r="BS1613" s="95"/>
      <c r="BT1613" s="95"/>
      <c r="BU1613" s="95"/>
      <c r="BV1613"/>
      <c r="BW1613"/>
      <c r="BX1613"/>
      <c r="BY1613"/>
      <c r="BZ1613"/>
      <c r="CA1613"/>
      <c r="CB1613"/>
      <c r="CC1613"/>
      <c r="CD1613"/>
      <c r="CE1613"/>
      <c r="CF1613"/>
      <c r="CG1613"/>
      <c r="CH1613"/>
      <c r="CI1613"/>
      <c r="CJ1613"/>
      <c r="CK1613"/>
      <c r="CL1613"/>
      <c r="CM1613"/>
      <c r="CN1613"/>
      <c r="CO1613"/>
      <c r="CP1613"/>
      <c r="CQ1613"/>
      <c r="CR1613"/>
      <c r="CS1613" s="164"/>
      <c r="CT1613" s="95"/>
      <c r="CU1613" s="70">
        <f t="shared" si="938"/>
        <v>0</v>
      </c>
      <c r="CV1613" s="70">
        <f t="shared" si="939"/>
        <v>0</v>
      </c>
      <c r="CW1613" s="95"/>
      <c r="CX1613" s="95"/>
      <c r="CY1613" s="95"/>
      <c r="CZ1613" s="70" t="e">
        <f>TEXT($I$3,"00000")&lt;&gt;MID(F812,1,SEARCH("/",F812)-1)</f>
        <v>#VALUE!</v>
      </c>
      <c r="DA1613" s="70" t="e">
        <f t="shared" si="934"/>
        <v>#VALUE!</v>
      </c>
      <c r="DB1613" s="95"/>
      <c r="DC1613" s="95"/>
      <c r="DD1613" s="95"/>
      <c r="DE1613" s="95"/>
      <c r="DF1613" s="95"/>
      <c r="DG1613" s="95"/>
      <c r="DH1613" s="95"/>
      <c r="DI1613" s="95"/>
      <c r="DJ1613" s="95"/>
      <c r="DK1613" s="95"/>
      <c r="DL1613" s="95"/>
      <c r="DM1613" s="95"/>
      <c r="DN1613" s="95"/>
      <c r="DO1613" s="95"/>
      <c r="DP1613" s="95"/>
      <c r="DQ1613" s="95"/>
      <c r="DR1613" s="95"/>
      <c r="DS1613" s="95"/>
      <c r="DT1613" s="70">
        <f t="shared" ref="DT1613" si="942">IF(LEFT(N812,13)="oui percement",E812&amp;F812,)</f>
        <v>0</v>
      </c>
      <c r="DU1613" s="70">
        <f t="shared" ref="DU1613" si="943">IF(RIGHT(N812,5)="appui",E812&amp;F812,)</f>
        <v>0</v>
      </c>
      <c r="DV1613" s="95"/>
      <c r="DW1613" s="95"/>
      <c r="DX1613" s="95"/>
      <c r="DY1613" s="95"/>
      <c r="DZ1613" s="95"/>
      <c r="EA1613" s="95"/>
    </row>
    <row r="1614" spans="18:131" s="84" customFormat="1" x14ac:dyDescent="0.25">
      <c r="R1614" s="95"/>
      <c r="S1614" s="95"/>
      <c r="T1614" s="152" t="s">
        <v>3362</v>
      </c>
      <c r="U1614" s="153" t="s">
        <v>3363</v>
      </c>
      <c r="V1614" s="95"/>
      <c r="W1614" s="95"/>
      <c r="X1614" s="95"/>
      <c r="Y1614" s="95"/>
      <c r="Z1614"/>
      <c r="AA1614"/>
      <c r="AB1614"/>
      <c r="AC1614"/>
      <c r="AD1614" s="101"/>
      <c r="AE1614"/>
      <c r="AF1614"/>
      <c r="AG1614" s="152"/>
      <c r="AH1614" s="95"/>
      <c r="AI1614" s="152"/>
      <c r="AJ1614" s="95"/>
      <c r="AK1614" s="95"/>
      <c r="AL1614" s="95"/>
      <c r="AM1614" s="95"/>
      <c r="AN1614" s="95"/>
      <c r="AO1614" s="95"/>
      <c r="AP1614" s="95"/>
      <c r="AQ1614" s="95"/>
      <c r="AR1614" s="95"/>
      <c r="AS1614" s="95"/>
      <c r="AT1614" s="95"/>
      <c r="AU1614" s="95"/>
      <c r="AV1614" s="95"/>
      <c r="AW1614" s="95"/>
      <c r="AX1614" s="95"/>
      <c r="AY1614" s="95"/>
      <c r="AZ1614" s="95"/>
      <c r="BA1614" s="95"/>
      <c r="BB1614" s="95"/>
      <c r="BC1614" s="95"/>
      <c r="BD1614" s="95"/>
      <c r="BE1614" s="95"/>
      <c r="BF1614" s="95"/>
      <c r="BG1614" s="95"/>
      <c r="BH1614" s="70"/>
      <c r="BI1614" s="95"/>
      <c r="BJ1614" s="95"/>
      <c r="BK1614" s="95"/>
      <c r="BL1614" s="95"/>
      <c r="BM1614" s="95"/>
      <c r="BN1614" s="95"/>
      <c r="BO1614" s="95"/>
      <c r="BP1614" s="95"/>
      <c r="BQ1614" s="95"/>
      <c r="BR1614" s="95"/>
      <c r="BS1614" s="95"/>
      <c r="BT1614" s="95"/>
      <c r="BU1614" s="95"/>
      <c r="BV1614"/>
      <c r="BW1614"/>
      <c r="BX1614"/>
      <c r="BY1614"/>
      <c r="BZ1614"/>
      <c r="CA1614"/>
      <c r="CB1614"/>
      <c r="CC1614"/>
      <c r="CD1614"/>
      <c r="CE1614"/>
      <c r="CF1614"/>
      <c r="CG1614"/>
      <c r="CH1614"/>
      <c r="CI1614"/>
      <c r="CJ1614"/>
      <c r="CK1614"/>
      <c r="CL1614"/>
      <c r="CM1614"/>
      <c r="CN1614"/>
      <c r="CO1614"/>
      <c r="CP1614"/>
      <c r="CQ1614"/>
      <c r="CR1614"/>
      <c r="CS1614" s="164"/>
      <c r="CT1614" s="95"/>
      <c r="CU1614" s="95"/>
      <c r="CV1614" s="95"/>
      <c r="CW1614" s="95"/>
      <c r="CX1614" s="95"/>
      <c r="CY1614" s="95"/>
      <c r="CZ1614" s="95"/>
      <c r="DA1614" s="95"/>
      <c r="DB1614" s="95"/>
      <c r="DC1614" s="95"/>
      <c r="DD1614" s="95"/>
      <c r="DE1614" s="95"/>
      <c r="DF1614" s="95"/>
      <c r="DG1614" s="95"/>
      <c r="DH1614" s="95"/>
      <c r="DI1614" s="95"/>
      <c r="DJ1614" s="95"/>
      <c r="DK1614" s="95"/>
      <c r="DL1614" s="95"/>
      <c r="DM1614" s="95"/>
      <c r="DN1614" s="95"/>
      <c r="DO1614" s="95"/>
      <c r="DP1614" s="95"/>
      <c r="DQ1614" s="95"/>
      <c r="DR1614" s="95"/>
      <c r="DS1614" s="95"/>
      <c r="DT1614" s="95"/>
      <c r="DU1614" s="95"/>
      <c r="DV1614" s="95"/>
      <c r="DW1614" s="95"/>
      <c r="DX1614" s="95"/>
      <c r="DY1614" s="95"/>
      <c r="DZ1614" s="95"/>
      <c r="EA1614" s="95"/>
    </row>
    <row r="1615" spans="18:131" x14ac:dyDescent="0.25">
      <c r="T1615" s="101" t="s">
        <v>3364</v>
      </c>
      <c r="U1615" s="74" t="s">
        <v>3365</v>
      </c>
      <c r="AK1615" s="70"/>
      <c r="AL1615" s="70"/>
      <c r="AM1615" s="70"/>
      <c r="AN1615" s="70"/>
      <c r="AO1615" s="70"/>
      <c r="AP1615" s="70"/>
      <c r="AQ1615" s="70"/>
      <c r="AR1615" s="70"/>
      <c r="AS1615" s="70"/>
      <c r="AT1615" s="70"/>
      <c r="AU1615" s="70"/>
      <c r="AV1615" s="70"/>
      <c r="AW1615" s="70"/>
      <c r="AX1615" s="70"/>
      <c r="AY1615" s="70"/>
      <c r="AZ1615" s="70"/>
      <c r="BA1615" s="70"/>
      <c r="BB1615" s="70"/>
      <c r="BC1615" s="70"/>
      <c r="BD1615" s="70"/>
      <c r="BE1615" s="70"/>
      <c r="BH1615" s="70"/>
      <c r="BP1615" s="95"/>
    </row>
    <row r="1616" spans="18:131" x14ac:dyDescent="0.25">
      <c r="T1616" s="101" t="s">
        <v>3366</v>
      </c>
      <c r="U1616" s="74" t="s">
        <v>3367</v>
      </c>
      <c r="AK1616" s="70"/>
      <c r="AL1616" s="70"/>
      <c r="AM1616" s="70"/>
      <c r="AN1616" s="70"/>
      <c r="AO1616" s="70"/>
      <c r="AP1616" s="70"/>
      <c r="AQ1616" s="70"/>
      <c r="AR1616" s="70"/>
      <c r="AS1616" s="70"/>
      <c r="AT1616" s="70"/>
      <c r="AU1616" s="70"/>
      <c r="AV1616" s="70"/>
      <c r="AW1616" s="70"/>
      <c r="AX1616" s="70"/>
      <c r="AY1616" s="70"/>
      <c r="AZ1616" s="70"/>
      <c r="BA1616" s="70"/>
      <c r="BB1616" s="70"/>
      <c r="BC1616" s="70"/>
      <c r="BD1616" s="70"/>
      <c r="BE1616" s="70"/>
    </row>
    <row r="1617" spans="20:60" x14ac:dyDescent="0.25">
      <c r="T1617" s="101" t="s">
        <v>3368</v>
      </c>
      <c r="U1617" s="74" t="s">
        <v>3369</v>
      </c>
      <c r="AK1617" s="70"/>
      <c r="AL1617" s="70"/>
      <c r="AM1617" s="70"/>
      <c r="AN1617" s="70"/>
      <c r="AO1617" s="70"/>
      <c r="AP1617" s="70"/>
      <c r="AQ1617" s="70"/>
      <c r="AR1617" s="70"/>
      <c r="AS1617" s="70"/>
      <c r="AT1617" s="70"/>
      <c r="AU1617" s="70"/>
      <c r="AV1617" s="70"/>
      <c r="AW1617" s="70"/>
      <c r="AX1617" s="70"/>
      <c r="AY1617" s="70"/>
      <c r="AZ1617" s="70"/>
      <c r="BA1617" s="70"/>
      <c r="BB1617" s="70"/>
      <c r="BC1617" s="70"/>
      <c r="BD1617" s="70"/>
      <c r="BE1617" s="70"/>
      <c r="BH1617" s="84"/>
    </row>
    <row r="1618" spans="20:60" x14ac:dyDescent="0.25">
      <c r="T1618" s="101" t="s">
        <v>3370</v>
      </c>
      <c r="U1618" s="74" t="s">
        <v>3371</v>
      </c>
      <c r="AK1618" s="70"/>
      <c r="AL1618" s="70"/>
      <c r="AM1618" s="70"/>
      <c r="AN1618" s="70"/>
      <c r="AO1618" s="70"/>
      <c r="AP1618" s="70"/>
      <c r="AQ1618" s="70"/>
      <c r="AR1618" s="70"/>
      <c r="AS1618" s="70"/>
      <c r="AT1618" s="70"/>
      <c r="AU1618" s="70"/>
      <c r="AV1618" s="70"/>
      <c r="AW1618" s="70"/>
      <c r="AX1618" s="70"/>
      <c r="AY1618" s="70"/>
      <c r="AZ1618" s="70"/>
      <c r="BA1618" s="70"/>
      <c r="BB1618" s="70"/>
      <c r="BC1618" s="70"/>
      <c r="BD1618" s="70"/>
      <c r="BE1618" s="70"/>
      <c r="BH1618" s="84"/>
    </row>
    <row r="1619" spans="20:60" x14ac:dyDescent="0.25">
      <c r="T1619" s="101" t="s">
        <v>3372</v>
      </c>
      <c r="U1619" s="74" t="s">
        <v>3373</v>
      </c>
      <c r="AK1619" s="70"/>
      <c r="AL1619" s="70"/>
      <c r="AM1619" s="70"/>
      <c r="AN1619" s="70"/>
      <c r="AO1619" s="70"/>
      <c r="AP1619" s="70"/>
      <c r="AQ1619" s="70"/>
      <c r="AR1619" s="70"/>
      <c r="AS1619" s="70"/>
      <c r="AT1619" s="70"/>
      <c r="AU1619" s="70"/>
      <c r="AV1619" s="70"/>
      <c r="AW1619" s="70"/>
      <c r="AX1619" s="70"/>
      <c r="AY1619" s="70"/>
      <c r="AZ1619" s="70"/>
      <c r="BA1619" s="70"/>
      <c r="BB1619" s="70"/>
      <c r="BC1619" s="70"/>
      <c r="BD1619" s="70"/>
      <c r="BE1619" s="70"/>
    </row>
    <row r="1620" spans="20:60" x14ac:dyDescent="0.25">
      <c r="T1620" s="101" t="s">
        <v>3374</v>
      </c>
      <c r="U1620" s="74" t="s">
        <v>3375</v>
      </c>
      <c r="AK1620" s="70"/>
      <c r="AL1620" s="70"/>
      <c r="AM1620" s="70"/>
      <c r="AN1620" s="70"/>
      <c r="AO1620" s="70"/>
      <c r="AP1620" s="70"/>
      <c r="AQ1620" s="70"/>
      <c r="AR1620" s="70"/>
      <c r="AS1620" s="70"/>
      <c r="AT1620" s="70"/>
      <c r="AU1620" s="70"/>
      <c r="AV1620" s="70"/>
      <c r="AW1620" s="70"/>
      <c r="AX1620" s="70"/>
      <c r="AY1620" s="70"/>
      <c r="AZ1620" s="70"/>
      <c r="BA1620" s="70"/>
      <c r="BB1620" s="70"/>
      <c r="BC1620" s="70"/>
      <c r="BD1620" s="70"/>
      <c r="BE1620" s="70"/>
    </row>
    <row r="1621" spans="20:60" x14ac:dyDescent="0.25">
      <c r="T1621" s="101" t="s">
        <v>3376</v>
      </c>
      <c r="U1621" s="74" t="s">
        <v>3377</v>
      </c>
      <c r="AK1621" s="70"/>
      <c r="AL1621" s="70"/>
      <c r="AM1621" s="70"/>
      <c r="AN1621" s="70"/>
      <c r="AO1621" s="70"/>
      <c r="AP1621" s="70"/>
      <c r="AQ1621" s="70"/>
      <c r="AR1621" s="70"/>
      <c r="AS1621" s="70"/>
      <c r="AT1621" s="70"/>
      <c r="AU1621" s="70"/>
      <c r="AV1621" s="70"/>
      <c r="AW1621" s="70"/>
      <c r="AX1621" s="70"/>
      <c r="AY1621" s="70"/>
      <c r="AZ1621" s="70"/>
      <c r="BA1621" s="70"/>
      <c r="BB1621" s="70"/>
      <c r="BC1621" s="70"/>
      <c r="BD1621" s="70"/>
      <c r="BE1621" s="70"/>
    </row>
    <row r="1622" spans="20:60" x14ac:dyDescent="0.25">
      <c r="T1622" s="101" t="s">
        <v>3378</v>
      </c>
      <c r="U1622" s="74" t="s">
        <v>3379</v>
      </c>
      <c r="AK1622" s="70"/>
      <c r="AL1622" s="70"/>
      <c r="AM1622" s="70"/>
      <c r="AN1622" s="70"/>
      <c r="AO1622" s="70"/>
      <c r="AP1622" s="70"/>
      <c r="AQ1622" s="70"/>
      <c r="AR1622" s="70"/>
      <c r="AS1622" s="70"/>
      <c r="AT1622" s="70"/>
      <c r="AU1622" s="70"/>
      <c r="AV1622" s="70"/>
      <c r="AW1622" s="70"/>
      <c r="AX1622" s="70"/>
      <c r="AY1622" s="70"/>
      <c r="AZ1622" s="70"/>
      <c r="BA1622" s="70"/>
      <c r="BB1622" s="70"/>
      <c r="BC1622" s="70"/>
      <c r="BD1622" s="70"/>
      <c r="BE1622" s="70"/>
    </row>
    <row r="1623" spans="20:60" x14ac:dyDescent="0.25">
      <c r="T1623" s="101" t="s">
        <v>3380</v>
      </c>
      <c r="U1623" s="74" t="s">
        <v>3381</v>
      </c>
      <c r="AK1623" s="70"/>
      <c r="AL1623" s="70"/>
      <c r="AM1623" s="70"/>
      <c r="AN1623" s="70"/>
      <c r="AO1623" s="70"/>
      <c r="AP1623" s="70"/>
      <c r="AQ1623" s="70"/>
      <c r="AR1623" s="70"/>
      <c r="AS1623" s="70"/>
      <c r="AT1623" s="70"/>
      <c r="AU1623" s="70"/>
      <c r="AV1623" s="70"/>
      <c r="AW1623" s="70"/>
      <c r="AX1623" s="70"/>
      <c r="AY1623" s="70"/>
      <c r="AZ1623" s="70"/>
      <c r="BA1623" s="70"/>
      <c r="BB1623" s="70"/>
      <c r="BC1623" s="70"/>
      <c r="BD1623" s="70"/>
      <c r="BE1623" s="70"/>
    </row>
    <row r="1624" spans="20:60" x14ac:dyDescent="0.25">
      <c r="T1624" s="101" t="s">
        <v>3382</v>
      </c>
      <c r="U1624" s="74" t="s">
        <v>3383</v>
      </c>
      <c r="AK1624" s="70"/>
      <c r="AL1624" s="70"/>
      <c r="AM1624" s="70"/>
      <c r="AN1624" s="70"/>
      <c r="AO1624" s="70"/>
      <c r="AP1624" s="70"/>
      <c r="AQ1624" s="70"/>
      <c r="AR1624" s="70"/>
      <c r="AS1624" s="70"/>
      <c r="AT1624" s="70"/>
      <c r="AU1624" s="70"/>
      <c r="AV1624" s="70"/>
      <c r="AW1624" s="70"/>
      <c r="AX1624" s="70"/>
      <c r="AY1624" s="70"/>
      <c r="AZ1624" s="70"/>
      <c r="BA1624" s="70"/>
      <c r="BB1624" s="70"/>
      <c r="BC1624" s="70"/>
      <c r="BD1624" s="70"/>
      <c r="BE1624" s="70"/>
    </row>
    <row r="1625" spans="20:60" x14ac:dyDescent="0.25">
      <c r="T1625" s="101" t="s">
        <v>3384</v>
      </c>
      <c r="U1625" s="74" t="s">
        <v>3385</v>
      </c>
      <c r="AK1625" s="70"/>
      <c r="AL1625" s="70"/>
      <c r="AM1625" s="70"/>
      <c r="AN1625" s="70"/>
      <c r="AO1625" s="70"/>
      <c r="AP1625" s="70"/>
      <c r="AQ1625" s="70"/>
      <c r="AR1625" s="70"/>
      <c r="AS1625" s="70"/>
      <c r="AT1625" s="70"/>
      <c r="AU1625" s="70"/>
      <c r="AV1625" s="70"/>
      <c r="AW1625" s="70"/>
      <c r="AX1625" s="70"/>
      <c r="AY1625" s="70"/>
      <c r="AZ1625" s="70"/>
      <c r="BA1625" s="70"/>
      <c r="BB1625" s="70"/>
      <c r="BC1625" s="70"/>
      <c r="BD1625" s="70"/>
      <c r="BE1625" s="70"/>
    </row>
    <row r="1626" spans="20:60" x14ac:dyDescent="0.25">
      <c r="T1626" s="101" t="s">
        <v>3386</v>
      </c>
      <c r="U1626" s="74" t="s">
        <v>3387</v>
      </c>
      <c r="AK1626" s="70"/>
      <c r="AL1626" s="70"/>
      <c r="AM1626" s="70"/>
      <c r="AN1626" s="70"/>
      <c r="AO1626" s="70"/>
      <c r="AP1626" s="70"/>
      <c r="AQ1626" s="70"/>
      <c r="AR1626" s="70"/>
      <c r="AS1626" s="70"/>
      <c r="AT1626" s="70"/>
      <c r="AU1626" s="70"/>
      <c r="AV1626" s="70"/>
      <c r="AW1626" s="70"/>
      <c r="AX1626" s="70"/>
      <c r="AY1626" s="70"/>
      <c r="AZ1626" s="70"/>
      <c r="BA1626" s="70"/>
      <c r="BB1626" s="70"/>
      <c r="BC1626" s="70"/>
      <c r="BD1626" s="70"/>
      <c r="BE1626" s="70"/>
    </row>
    <row r="1627" spans="20:60" x14ac:dyDescent="0.25">
      <c r="T1627" s="101" t="s">
        <v>3388</v>
      </c>
      <c r="U1627" s="74" t="s">
        <v>3389</v>
      </c>
      <c r="AK1627" s="70"/>
      <c r="AL1627" s="70"/>
      <c r="AM1627" s="70"/>
      <c r="AN1627" s="70"/>
      <c r="AO1627" s="70"/>
      <c r="AP1627" s="70"/>
      <c r="AQ1627" s="70"/>
      <c r="AR1627" s="70"/>
      <c r="AS1627" s="70"/>
      <c r="AT1627" s="70"/>
      <c r="AU1627" s="70"/>
      <c r="AV1627" s="70"/>
      <c r="AW1627" s="70"/>
      <c r="AX1627" s="70"/>
      <c r="AY1627" s="70"/>
      <c r="AZ1627" s="70"/>
      <c r="BA1627" s="70"/>
      <c r="BB1627" s="70"/>
      <c r="BC1627" s="70"/>
      <c r="BD1627" s="70"/>
      <c r="BE1627" s="70"/>
    </row>
    <row r="1628" spans="20:60" x14ac:dyDescent="0.25">
      <c r="T1628" s="101" t="s">
        <v>3390</v>
      </c>
      <c r="U1628" s="74" t="s">
        <v>3391</v>
      </c>
      <c r="AK1628" s="70"/>
      <c r="AL1628" s="70"/>
      <c r="AM1628" s="70"/>
      <c r="AN1628" s="70"/>
      <c r="AO1628" s="70"/>
      <c r="AP1628" s="70"/>
      <c r="AQ1628" s="70"/>
      <c r="AR1628" s="70"/>
      <c r="AS1628" s="70"/>
      <c r="AT1628" s="70"/>
      <c r="AU1628" s="70"/>
      <c r="AV1628" s="70"/>
      <c r="AW1628" s="70"/>
      <c r="AX1628" s="70"/>
      <c r="AY1628" s="70"/>
      <c r="AZ1628" s="70"/>
      <c r="BA1628" s="70"/>
      <c r="BB1628" s="70"/>
      <c r="BC1628" s="70"/>
      <c r="BD1628" s="70"/>
      <c r="BE1628" s="70"/>
    </row>
    <row r="1629" spans="20:60" x14ac:dyDescent="0.25">
      <c r="T1629" s="101" t="s">
        <v>3392</v>
      </c>
      <c r="U1629" s="74" t="s">
        <v>3393</v>
      </c>
      <c r="AK1629" s="70"/>
      <c r="AL1629" s="70"/>
      <c r="AM1629" s="70"/>
      <c r="AN1629" s="70"/>
      <c r="AO1629" s="70"/>
      <c r="AP1629" s="70"/>
      <c r="AQ1629" s="70"/>
      <c r="AR1629" s="70"/>
      <c r="AS1629" s="70"/>
      <c r="AT1629" s="70"/>
      <c r="AU1629" s="70"/>
      <c r="AV1629" s="70"/>
      <c r="AW1629" s="70"/>
      <c r="AX1629" s="70"/>
      <c r="AY1629" s="70"/>
      <c r="AZ1629" s="70"/>
      <c r="BA1629" s="70"/>
      <c r="BB1629" s="70"/>
      <c r="BC1629" s="70"/>
      <c r="BD1629" s="70"/>
      <c r="BE1629" s="70"/>
    </row>
    <row r="1630" spans="20:60" x14ac:dyDescent="0.25">
      <c r="T1630" s="101" t="s">
        <v>3394</v>
      </c>
      <c r="U1630" s="74" t="s">
        <v>3395</v>
      </c>
      <c r="AK1630" s="70"/>
      <c r="AL1630" s="70"/>
      <c r="AM1630" s="70"/>
      <c r="AN1630" s="70"/>
      <c r="AO1630" s="70"/>
      <c r="AP1630" s="70"/>
      <c r="AQ1630" s="70"/>
      <c r="AR1630" s="70"/>
      <c r="AS1630" s="70"/>
      <c r="AT1630" s="70"/>
      <c r="AU1630" s="70"/>
      <c r="AV1630" s="70"/>
      <c r="AW1630" s="70"/>
      <c r="AX1630" s="70"/>
      <c r="AY1630" s="70"/>
      <c r="AZ1630" s="70"/>
      <c r="BA1630" s="70"/>
      <c r="BB1630" s="70"/>
      <c r="BC1630" s="70"/>
      <c r="BD1630" s="70"/>
      <c r="BE1630" s="70"/>
    </row>
    <row r="1631" spans="20:60" x14ac:dyDescent="0.25">
      <c r="T1631" s="101" t="s">
        <v>3396</v>
      </c>
      <c r="U1631" s="74" t="s">
        <v>3397</v>
      </c>
      <c r="AK1631" s="70"/>
      <c r="AL1631" s="70"/>
      <c r="AM1631" s="70"/>
      <c r="AN1631" s="70"/>
      <c r="AO1631" s="70"/>
      <c r="AP1631" s="70"/>
      <c r="AQ1631" s="70"/>
      <c r="AR1631" s="70"/>
      <c r="AS1631" s="70"/>
      <c r="AT1631" s="70"/>
      <c r="AU1631" s="70"/>
      <c r="AV1631" s="70"/>
      <c r="AW1631" s="70"/>
      <c r="AX1631" s="70"/>
      <c r="AY1631" s="70"/>
      <c r="AZ1631" s="70"/>
      <c r="BA1631" s="70"/>
      <c r="BB1631" s="70"/>
      <c r="BC1631" s="70"/>
      <c r="BD1631" s="70"/>
      <c r="BE1631" s="70"/>
    </row>
    <row r="1632" spans="20:60" x14ac:dyDescent="0.25">
      <c r="T1632" s="101" t="s">
        <v>3398</v>
      </c>
      <c r="U1632" s="74" t="s">
        <v>3399</v>
      </c>
      <c r="AK1632" s="70"/>
      <c r="AL1632" s="70"/>
      <c r="AM1632" s="70"/>
      <c r="AN1632" s="70"/>
      <c r="AO1632" s="70"/>
      <c r="AP1632" s="70"/>
      <c r="AQ1632" s="70"/>
      <c r="AR1632" s="70"/>
      <c r="AS1632" s="70"/>
      <c r="AT1632" s="70"/>
      <c r="AU1632" s="70"/>
      <c r="AV1632" s="70"/>
      <c r="AW1632" s="70"/>
      <c r="AX1632" s="70"/>
      <c r="AY1632" s="70"/>
      <c r="AZ1632" s="70"/>
      <c r="BA1632" s="70"/>
      <c r="BB1632" s="70"/>
      <c r="BC1632" s="70"/>
      <c r="BD1632" s="70"/>
      <c r="BE1632" s="70"/>
    </row>
    <row r="1633" spans="20:57" x14ac:dyDescent="0.25">
      <c r="T1633" s="101" t="s">
        <v>3400</v>
      </c>
      <c r="U1633" s="74" t="s">
        <v>3401</v>
      </c>
      <c r="AK1633" s="70"/>
      <c r="AL1633" s="70"/>
      <c r="AM1633" s="70"/>
      <c r="AN1633" s="70"/>
      <c r="AO1633" s="70"/>
      <c r="AP1633" s="70"/>
      <c r="AQ1633" s="70"/>
      <c r="AR1633" s="70"/>
      <c r="AS1633" s="70"/>
      <c r="AT1633" s="70"/>
      <c r="AU1633" s="70"/>
      <c r="AV1633" s="70"/>
      <c r="AW1633" s="70"/>
      <c r="AX1633" s="70"/>
      <c r="AY1633" s="70"/>
      <c r="AZ1633" s="70"/>
      <c r="BA1633" s="70"/>
      <c r="BB1633" s="70"/>
      <c r="BC1633" s="70"/>
      <c r="BD1633" s="70"/>
      <c r="BE1633" s="70"/>
    </row>
    <row r="1634" spans="20:57" x14ac:dyDescent="0.25">
      <c r="T1634" s="101" t="s">
        <v>3402</v>
      </c>
      <c r="U1634" s="74" t="s">
        <v>3403</v>
      </c>
      <c r="AK1634" s="70"/>
      <c r="AL1634" s="70"/>
      <c r="AM1634" s="70"/>
      <c r="AN1634" s="70"/>
      <c r="AO1634" s="70"/>
      <c r="AP1634" s="70"/>
      <c r="AQ1634" s="70"/>
      <c r="AR1634" s="70"/>
      <c r="AS1634" s="70"/>
      <c r="AT1634" s="70"/>
      <c r="AU1634" s="70"/>
      <c r="AV1634" s="70"/>
      <c r="AW1634" s="70"/>
      <c r="AX1634" s="70"/>
      <c r="AY1634" s="70"/>
      <c r="AZ1634" s="70"/>
      <c r="BA1634" s="70"/>
      <c r="BB1634" s="70"/>
      <c r="BC1634" s="70"/>
      <c r="BD1634" s="70"/>
      <c r="BE1634" s="70"/>
    </row>
    <row r="1635" spans="20:57" x14ac:dyDescent="0.25">
      <c r="T1635" s="101" t="s">
        <v>3404</v>
      </c>
      <c r="U1635" s="74" t="s">
        <v>3405</v>
      </c>
      <c r="AK1635" s="70"/>
      <c r="AL1635" s="70"/>
      <c r="AM1635" s="70"/>
      <c r="AN1635" s="70"/>
      <c r="AO1635" s="70"/>
      <c r="AP1635" s="70"/>
      <c r="AQ1635" s="70"/>
      <c r="AR1635" s="70"/>
      <c r="AS1635" s="70"/>
      <c r="AT1635" s="70"/>
      <c r="AU1635" s="70"/>
      <c r="AV1635" s="70"/>
      <c r="AW1635" s="70"/>
      <c r="AX1635" s="70"/>
      <c r="AY1635" s="70"/>
      <c r="AZ1635" s="70"/>
      <c r="BA1635" s="70"/>
      <c r="BB1635" s="70"/>
      <c r="BC1635" s="70"/>
      <c r="BD1635" s="70"/>
      <c r="BE1635" s="70"/>
    </row>
    <row r="1636" spans="20:57" x14ac:dyDescent="0.25">
      <c r="T1636" s="101" t="s">
        <v>3406</v>
      </c>
      <c r="U1636" s="74" t="s">
        <v>3407</v>
      </c>
      <c r="AK1636" s="70"/>
      <c r="AL1636" s="70"/>
      <c r="AM1636" s="70"/>
      <c r="AN1636" s="70"/>
      <c r="AO1636" s="70"/>
      <c r="AP1636" s="70"/>
      <c r="AQ1636" s="70"/>
      <c r="AR1636" s="70"/>
      <c r="AS1636" s="70"/>
      <c r="AT1636" s="70"/>
      <c r="AU1636" s="70"/>
      <c r="AV1636" s="70"/>
      <c r="AW1636" s="70"/>
      <c r="AX1636" s="70"/>
      <c r="AY1636" s="70"/>
      <c r="AZ1636" s="70"/>
      <c r="BA1636" s="70"/>
      <c r="BB1636" s="70"/>
      <c r="BC1636" s="70"/>
      <c r="BD1636" s="70"/>
      <c r="BE1636" s="70"/>
    </row>
    <row r="1637" spans="20:57" x14ac:dyDescent="0.25">
      <c r="T1637" s="101" t="s">
        <v>3408</v>
      </c>
      <c r="U1637" s="74" t="s">
        <v>3409</v>
      </c>
      <c r="AK1637" s="70"/>
      <c r="AL1637" s="70"/>
      <c r="AM1637" s="70"/>
      <c r="AN1637" s="70"/>
      <c r="AO1637" s="70"/>
      <c r="AP1637" s="70"/>
      <c r="AQ1637" s="70"/>
      <c r="AR1637" s="70"/>
      <c r="AS1637" s="70"/>
      <c r="AT1637" s="70"/>
      <c r="AU1637" s="70"/>
      <c r="AV1637" s="70"/>
      <c r="AW1637" s="70"/>
      <c r="AX1637" s="70"/>
      <c r="AY1637" s="70"/>
      <c r="AZ1637" s="70"/>
      <c r="BA1637" s="70"/>
      <c r="BB1637" s="70"/>
      <c r="BC1637" s="70"/>
      <c r="BD1637" s="70"/>
      <c r="BE1637" s="70"/>
    </row>
    <row r="1638" spans="20:57" x14ac:dyDescent="0.25">
      <c r="T1638" s="101" t="s">
        <v>3410</v>
      </c>
      <c r="U1638" s="74" t="s">
        <v>3411</v>
      </c>
      <c r="AK1638" s="70"/>
      <c r="AL1638" s="70"/>
      <c r="AM1638" s="70"/>
      <c r="AN1638" s="70"/>
      <c r="AO1638" s="70"/>
      <c r="AP1638" s="70"/>
      <c r="AQ1638" s="70"/>
      <c r="AR1638" s="70"/>
      <c r="AS1638" s="70"/>
      <c r="AT1638" s="70"/>
      <c r="AU1638" s="70"/>
      <c r="AV1638" s="70"/>
      <c r="AW1638" s="70"/>
      <c r="AX1638" s="70"/>
      <c r="AY1638" s="70"/>
      <c r="AZ1638" s="70"/>
      <c r="BA1638" s="70"/>
      <c r="BB1638" s="70"/>
      <c r="BC1638" s="70"/>
      <c r="BD1638" s="70"/>
      <c r="BE1638" s="70"/>
    </row>
    <row r="1639" spans="20:57" x14ac:dyDescent="0.25">
      <c r="T1639" s="101" t="s">
        <v>3412</v>
      </c>
      <c r="U1639" s="74" t="s">
        <v>3413</v>
      </c>
      <c r="AK1639" s="70"/>
      <c r="AL1639" s="70"/>
      <c r="AM1639" s="70"/>
      <c r="AN1639" s="70"/>
      <c r="AO1639" s="70"/>
      <c r="AP1639" s="70"/>
      <c r="AQ1639" s="70"/>
      <c r="AR1639" s="70"/>
      <c r="AS1639" s="70"/>
      <c r="AT1639" s="70"/>
      <c r="AU1639" s="70"/>
      <c r="AV1639" s="70"/>
      <c r="AW1639" s="70"/>
      <c r="AX1639" s="70"/>
      <c r="AY1639" s="70"/>
      <c r="AZ1639" s="70"/>
      <c r="BA1639" s="70"/>
      <c r="BB1639" s="70"/>
      <c r="BC1639" s="70"/>
      <c r="BD1639" s="70"/>
      <c r="BE1639" s="70"/>
    </row>
    <row r="1640" spans="20:57" x14ac:dyDescent="0.25">
      <c r="T1640" s="101" t="s">
        <v>3414</v>
      </c>
      <c r="U1640" s="74" t="s">
        <v>3415</v>
      </c>
      <c r="AK1640" s="70"/>
      <c r="AL1640" s="70"/>
      <c r="AM1640" s="70"/>
      <c r="AN1640" s="70"/>
      <c r="AO1640" s="70"/>
      <c r="AP1640" s="70"/>
      <c r="AQ1640" s="70"/>
      <c r="AR1640" s="70"/>
      <c r="AS1640" s="70"/>
      <c r="AT1640" s="70"/>
      <c r="AU1640" s="70"/>
      <c r="AV1640" s="70"/>
      <c r="AW1640" s="70"/>
      <c r="AX1640" s="70"/>
      <c r="AY1640" s="70"/>
      <c r="AZ1640" s="70"/>
      <c r="BA1640" s="70"/>
      <c r="BB1640" s="70"/>
      <c r="BC1640" s="70"/>
      <c r="BD1640" s="70"/>
      <c r="BE1640" s="70"/>
    </row>
    <row r="1641" spans="20:57" x14ac:dyDescent="0.25">
      <c r="T1641" s="101" t="s">
        <v>3416</v>
      </c>
      <c r="U1641" s="74" t="s">
        <v>3417</v>
      </c>
      <c r="AK1641" s="70"/>
      <c r="AL1641" s="70"/>
      <c r="AM1641" s="70"/>
      <c r="AN1641" s="70"/>
      <c r="AO1641" s="70"/>
      <c r="AP1641" s="70"/>
      <c r="AQ1641" s="70"/>
      <c r="AR1641" s="70"/>
      <c r="AS1641" s="70"/>
      <c r="AT1641" s="70"/>
      <c r="AU1641" s="70"/>
      <c r="AV1641" s="70"/>
      <c r="AW1641" s="70"/>
      <c r="AX1641" s="70"/>
      <c r="AY1641" s="70"/>
      <c r="AZ1641" s="70"/>
      <c r="BA1641" s="70"/>
      <c r="BB1641" s="70"/>
      <c r="BC1641" s="70"/>
      <c r="BD1641" s="70"/>
      <c r="BE1641" s="70"/>
    </row>
    <row r="1642" spans="20:57" x14ac:dyDescent="0.25">
      <c r="T1642" s="101" t="s">
        <v>3418</v>
      </c>
      <c r="U1642" s="74" t="s">
        <v>3419</v>
      </c>
      <c r="AK1642" s="70"/>
      <c r="AL1642" s="70"/>
      <c r="AM1642" s="70"/>
      <c r="AN1642" s="70"/>
      <c r="AO1642" s="70"/>
      <c r="AP1642" s="70"/>
      <c r="AQ1642" s="70"/>
      <c r="AR1642" s="70"/>
      <c r="AS1642" s="70"/>
      <c r="AT1642" s="70"/>
      <c r="AU1642" s="70"/>
      <c r="AV1642" s="70"/>
      <c r="AW1642" s="70"/>
      <c r="AX1642" s="70"/>
      <c r="AY1642" s="70"/>
      <c r="AZ1642" s="70"/>
      <c r="BA1642" s="70"/>
      <c r="BB1642" s="70"/>
      <c r="BC1642" s="70"/>
      <c r="BD1642" s="70"/>
      <c r="BE1642" s="70"/>
    </row>
    <row r="1643" spans="20:57" x14ac:dyDescent="0.25">
      <c r="T1643" s="101" t="s">
        <v>3420</v>
      </c>
      <c r="U1643" s="74" t="s">
        <v>3421</v>
      </c>
      <c r="AK1643" s="70"/>
      <c r="AL1643" s="70"/>
      <c r="AM1643" s="70"/>
      <c r="AN1643" s="70"/>
      <c r="AO1643" s="70"/>
      <c r="AP1643" s="70"/>
      <c r="AQ1643" s="70"/>
      <c r="AR1643" s="70"/>
      <c r="AS1643" s="70"/>
      <c r="AT1643" s="70"/>
      <c r="AU1643" s="70"/>
      <c r="AV1643" s="70"/>
      <c r="AW1643" s="70"/>
      <c r="AX1643" s="70"/>
      <c r="AY1643" s="70"/>
      <c r="AZ1643" s="70"/>
      <c r="BA1643" s="70"/>
      <c r="BB1643" s="70"/>
      <c r="BC1643" s="70"/>
      <c r="BD1643" s="70"/>
      <c r="BE1643" s="70"/>
    </row>
    <row r="1644" spans="20:57" x14ac:dyDescent="0.25">
      <c r="T1644" s="101" t="s">
        <v>3422</v>
      </c>
      <c r="U1644" s="74" t="s">
        <v>3423</v>
      </c>
      <c r="AK1644" s="70"/>
      <c r="AL1644" s="70"/>
      <c r="AM1644" s="70"/>
      <c r="AN1644" s="70"/>
      <c r="AO1644" s="70"/>
      <c r="AP1644" s="70"/>
      <c r="AQ1644" s="70"/>
      <c r="AR1644" s="70"/>
      <c r="AS1644" s="70"/>
      <c r="AT1644" s="70"/>
      <c r="AU1644" s="70"/>
      <c r="AV1644" s="70"/>
      <c r="AW1644" s="70"/>
      <c r="AX1644" s="70"/>
      <c r="AY1644" s="70"/>
      <c r="AZ1644" s="70"/>
      <c r="BA1644" s="70"/>
      <c r="BB1644" s="70"/>
      <c r="BC1644" s="70"/>
      <c r="BD1644" s="70"/>
      <c r="BE1644" s="70"/>
    </row>
    <row r="1645" spans="20:57" x14ac:dyDescent="0.25">
      <c r="T1645" s="101" t="s">
        <v>3424</v>
      </c>
      <c r="U1645" s="74" t="s">
        <v>3425</v>
      </c>
      <c r="AK1645" s="70"/>
      <c r="AL1645" s="70"/>
      <c r="AM1645" s="70"/>
      <c r="AN1645" s="70"/>
      <c r="AO1645" s="70"/>
      <c r="AP1645" s="70"/>
      <c r="AQ1645" s="70"/>
      <c r="AR1645" s="70"/>
      <c r="AS1645" s="70"/>
      <c r="AT1645" s="70"/>
      <c r="AU1645" s="70"/>
      <c r="AV1645" s="70"/>
      <c r="AW1645" s="70"/>
      <c r="AX1645" s="70"/>
      <c r="AY1645" s="70"/>
      <c r="AZ1645" s="70"/>
      <c r="BA1645" s="70"/>
      <c r="BB1645" s="70"/>
      <c r="BC1645" s="70"/>
      <c r="BD1645" s="70"/>
      <c r="BE1645" s="70"/>
    </row>
    <row r="1646" spans="20:57" x14ac:dyDescent="0.25">
      <c r="T1646" s="101" t="s">
        <v>3426</v>
      </c>
      <c r="U1646" s="74" t="s">
        <v>3427</v>
      </c>
      <c r="AK1646" s="70"/>
      <c r="AL1646" s="70"/>
      <c r="AM1646" s="70"/>
      <c r="AN1646" s="70"/>
      <c r="AO1646" s="70"/>
      <c r="AP1646" s="70"/>
      <c r="AQ1646" s="70"/>
      <c r="AR1646" s="70"/>
      <c r="AS1646" s="70"/>
      <c r="AT1646" s="70"/>
      <c r="AU1646" s="70"/>
      <c r="AV1646" s="70"/>
      <c r="AW1646" s="70"/>
      <c r="AX1646" s="70"/>
      <c r="AY1646" s="70"/>
      <c r="AZ1646" s="70"/>
      <c r="BA1646" s="70"/>
      <c r="BB1646" s="70"/>
      <c r="BC1646" s="70"/>
      <c r="BD1646" s="70"/>
      <c r="BE1646" s="70"/>
    </row>
    <row r="1647" spans="20:57" x14ac:dyDescent="0.25">
      <c r="T1647" s="101" t="s">
        <v>3428</v>
      </c>
      <c r="U1647" s="74" t="s">
        <v>3429</v>
      </c>
      <c r="AK1647" s="70"/>
      <c r="AL1647" s="70"/>
      <c r="AM1647" s="70"/>
      <c r="AN1647" s="70"/>
      <c r="AO1647" s="70"/>
      <c r="AP1647" s="70"/>
      <c r="AQ1647" s="70"/>
      <c r="AR1647" s="70"/>
      <c r="AS1647" s="70"/>
      <c r="AT1647" s="70"/>
      <c r="AU1647" s="70"/>
      <c r="AV1647" s="70"/>
      <c r="AW1647" s="70"/>
      <c r="AX1647" s="70"/>
      <c r="AY1647" s="70"/>
      <c r="AZ1647" s="70"/>
      <c r="BA1647" s="70"/>
      <c r="BB1647" s="70"/>
      <c r="BC1647" s="70"/>
      <c r="BD1647" s="70"/>
      <c r="BE1647" s="70"/>
    </row>
    <row r="1648" spans="20:57" x14ac:dyDescent="0.25">
      <c r="T1648" s="101" t="s">
        <v>3430</v>
      </c>
      <c r="U1648" s="74" t="s">
        <v>3431</v>
      </c>
      <c r="AK1648" s="70"/>
      <c r="AL1648" s="70"/>
      <c r="AM1648" s="70"/>
      <c r="AN1648" s="70"/>
      <c r="AO1648" s="70"/>
      <c r="AP1648" s="70"/>
      <c r="AQ1648" s="70"/>
      <c r="AR1648" s="70"/>
      <c r="AS1648" s="70"/>
      <c r="AT1648" s="70"/>
      <c r="AU1648" s="70"/>
      <c r="AV1648" s="70"/>
      <c r="AW1648" s="70"/>
      <c r="AX1648" s="70"/>
      <c r="AY1648" s="70"/>
      <c r="AZ1648" s="70"/>
      <c r="BA1648" s="70"/>
      <c r="BB1648" s="70"/>
      <c r="BC1648" s="70"/>
      <c r="BD1648" s="70"/>
      <c r="BE1648" s="70"/>
    </row>
    <row r="1649" spans="20:57" x14ac:dyDescent="0.25">
      <c r="T1649" s="101" t="s">
        <v>3432</v>
      </c>
      <c r="U1649" s="74" t="s">
        <v>3433</v>
      </c>
      <c r="AK1649" s="70"/>
      <c r="AL1649" s="70"/>
      <c r="AM1649" s="70"/>
      <c r="AN1649" s="70"/>
      <c r="AO1649" s="70"/>
      <c r="AP1649" s="70"/>
      <c r="AQ1649" s="70"/>
      <c r="AR1649" s="70"/>
      <c r="AS1649" s="70"/>
      <c r="AT1649" s="70"/>
      <c r="AU1649" s="70"/>
      <c r="AV1649" s="70"/>
      <c r="AW1649" s="70"/>
      <c r="AX1649" s="70"/>
      <c r="AY1649" s="70"/>
      <c r="AZ1649" s="70"/>
      <c r="BA1649" s="70"/>
      <c r="BB1649" s="70"/>
      <c r="BC1649" s="70"/>
      <c r="BD1649" s="70"/>
      <c r="BE1649" s="70"/>
    </row>
    <row r="1650" spans="20:57" x14ac:dyDescent="0.25">
      <c r="T1650" s="101" t="s">
        <v>3434</v>
      </c>
      <c r="U1650" s="74" t="s">
        <v>3435</v>
      </c>
      <c r="AK1650" s="70"/>
      <c r="AL1650" s="70"/>
      <c r="AM1650" s="70"/>
      <c r="AN1650" s="70"/>
      <c r="AO1650" s="70"/>
      <c r="AP1650" s="70"/>
      <c r="AQ1650" s="70"/>
      <c r="AR1650" s="70"/>
      <c r="AS1650" s="70"/>
      <c r="AT1650" s="70"/>
      <c r="AU1650" s="70"/>
      <c r="AV1650" s="70"/>
      <c r="AW1650" s="70"/>
      <c r="AX1650" s="70"/>
      <c r="AY1650" s="70"/>
      <c r="AZ1650" s="70"/>
      <c r="BA1650" s="70"/>
      <c r="BB1650" s="70"/>
      <c r="BC1650" s="70"/>
      <c r="BD1650" s="70"/>
      <c r="BE1650" s="70"/>
    </row>
    <row r="1651" spans="20:57" x14ac:dyDescent="0.25">
      <c r="T1651" s="101" t="s">
        <v>3436</v>
      </c>
      <c r="U1651" s="74" t="s">
        <v>3437</v>
      </c>
      <c r="AK1651" s="70"/>
      <c r="AL1651" s="70"/>
      <c r="AM1651" s="70"/>
      <c r="AN1651" s="70"/>
      <c r="AO1651" s="70"/>
      <c r="AP1651" s="70"/>
      <c r="AQ1651" s="70"/>
      <c r="AR1651" s="70"/>
      <c r="AS1651" s="70"/>
      <c r="AT1651" s="70"/>
      <c r="AU1651" s="70"/>
      <c r="AV1651" s="70"/>
      <c r="AW1651" s="70"/>
      <c r="AX1651" s="70"/>
      <c r="AY1651" s="70"/>
      <c r="AZ1651" s="70"/>
      <c r="BA1651" s="70"/>
      <c r="BB1651" s="70"/>
      <c r="BC1651" s="70"/>
      <c r="BD1651" s="70"/>
      <c r="BE1651" s="70"/>
    </row>
    <row r="1652" spans="20:57" x14ac:dyDescent="0.25">
      <c r="T1652" s="101" t="s">
        <v>3438</v>
      </c>
      <c r="U1652" s="74" t="s">
        <v>3439</v>
      </c>
      <c r="AK1652" s="70"/>
      <c r="AL1652" s="70"/>
      <c r="AM1652" s="70"/>
      <c r="AN1652" s="70"/>
      <c r="AO1652" s="70"/>
      <c r="AP1652" s="70"/>
      <c r="AQ1652" s="70"/>
      <c r="AR1652" s="70"/>
      <c r="AS1652" s="70"/>
      <c r="AT1652" s="70"/>
      <c r="AU1652" s="70"/>
      <c r="AV1652" s="70"/>
      <c r="AW1652" s="70"/>
      <c r="AX1652" s="70"/>
      <c r="AY1652" s="70"/>
      <c r="AZ1652" s="70"/>
      <c r="BA1652" s="70"/>
      <c r="BB1652" s="70"/>
      <c r="BC1652" s="70"/>
      <c r="BD1652" s="70"/>
      <c r="BE1652" s="70"/>
    </row>
    <row r="1653" spans="20:57" x14ac:dyDescent="0.25">
      <c r="T1653" s="101" t="s">
        <v>3440</v>
      </c>
      <c r="U1653" s="74" t="s">
        <v>3441</v>
      </c>
      <c r="AK1653" s="70"/>
      <c r="AL1653" s="70"/>
      <c r="AM1653" s="70"/>
      <c r="AN1653" s="70"/>
      <c r="AO1653" s="70"/>
      <c r="AP1653" s="70"/>
      <c r="AQ1653" s="70"/>
      <c r="AR1653" s="70"/>
      <c r="AS1653" s="70"/>
      <c r="AT1653" s="70"/>
      <c r="AU1653" s="70"/>
      <c r="AV1653" s="70"/>
      <c r="AW1653" s="70"/>
      <c r="AX1653" s="70"/>
      <c r="AY1653" s="70"/>
      <c r="AZ1653" s="70"/>
      <c r="BA1653" s="70"/>
      <c r="BB1653" s="70"/>
      <c r="BC1653" s="70"/>
      <c r="BD1653" s="70"/>
      <c r="BE1653" s="70"/>
    </row>
    <row r="1654" spans="20:57" x14ac:dyDescent="0.25">
      <c r="T1654" s="101" t="s">
        <v>3442</v>
      </c>
      <c r="U1654" s="74" t="s">
        <v>3443</v>
      </c>
      <c r="AK1654" s="70"/>
      <c r="AL1654" s="70"/>
      <c r="AM1654" s="70"/>
      <c r="AN1654" s="70"/>
      <c r="AO1654" s="70"/>
      <c r="AP1654" s="70"/>
      <c r="AQ1654" s="70"/>
      <c r="AR1654" s="70"/>
      <c r="AS1654" s="70"/>
      <c r="AT1654" s="70"/>
      <c r="AU1654" s="70"/>
      <c r="AV1654" s="70"/>
      <c r="AW1654" s="70"/>
      <c r="AX1654" s="70"/>
      <c r="AY1654" s="70"/>
      <c r="AZ1654" s="70"/>
      <c r="BA1654" s="70"/>
      <c r="BB1654" s="70"/>
      <c r="BC1654" s="70"/>
      <c r="BD1654" s="70"/>
      <c r="BE1654" s="70"/>
    </row>
    <row r="1655" spans="20:57" x14ac:dyDescent="0.25">
      <c r="T1655" s="101" t="s">
        <v>3444</v>
      </c>
      <c r="U1655" s="74" t="s">
        <v>3445</v>
      </c>
      <c r="AK1655" s="70"/>
      <c r="AL1655" s="70"/>
      <c r="AM1655" s="70"/>
      <c r="AN1655" s="70"/>
      <c r="AO1655" s="70"/>
      <c r="AP1655" s="70"/>
      <c r="AQ1655" s="70"/>
      <c r="AR1655" s="70"/>
      <c r="AS1655" s="70"/>
      <c r="AT1655" s="70"/>
      <c r="AU1655" s="70"/>
      <c r="AV1655" s="70"/>
      <c r="AW1655" s="70"/>
      <c r="AX1655" s="70"/>
      <c r="AY1655" s="70"/>
      <c r="AZ1655" s="70"/>
      <c r="BA1655" s="70"/>
      <c r="BB1655" s="70"/>
      <c r="BC1655" s="70"/>
      <c r="BD1655" s="70"/>
      <c r="BE1655" s="70"/>
    </row>
    <row r="1656" spans="20:57" x14ac:dyDescent="0.25">
      <c r="T1656" s="101" t="s">
        <v>3446</v>
      </c>
      <c r="U1656" s="74" t="s">
        <v>3447</v>
      </c>
      <c r="AK1656" s="70"/>
      <c r="AL1656" s="70"/>
      <c r="AM1656" s="70"/>
      <c r="AN1656" s="70"/>
      <c r="AO1656" s="70"/>
      <c r="AP1656" s="70"/>
      <c r="AQ1656" s="70"/>
      <c r="AR1656" s="70"/>
      <c r="AS1656" s="70"/>
      <c r="AT1656" s="70"/>
      <c r="AU1656" s="70"/>
      <c r="AV1656" s="70"/>
      <c r="AW1656" s="70"/>
      <c r="AX1656" s="70"/>
      <c r="AY1656" s="70"/>
      <c r="AZ1656" s="70"/>
      <c r="BA1656" s="70"/>
      <c r="BB1656" s="70"/>
      <c r="BC1656" s="70"/>
      <c r="BD1656" s="70"/>
      <c r="BE1656" s="70"/>
    </row>
    <row r="1657" spans="20:57" x14ac:dyDescent="0.25">
      <c r="T1657" s="101" t="s">
        <v>3448</v>
      </c>
      <c r="U1657" s="74" t="s">
        <v>3449</v>
      </c>
      <c r="AK1657" s="70"/>
      <c r="AL1657" s="70"/>
      <c r="AM1657" s="70"/>
      <c r="AN1657" s="70"/>
      <c r="AO1657" s="70"/>
      <c r="AP1657" s="70"/>
      <c r="AQ1657" s="70"/>
      <c r="AR1657" s="70"/>
      <c r="AS1657" s="70"/>
      <c r="AT1657" s="70"/>
      <c r="AU1657" s="70"/>
      <c r="AV1657" s="70"/>
      <c r="AW1657" s="70"/>
      <c r="AX1657" s="70"/>
      <c r="AY1657" s="70"/>
      <c r="AZ1657" s="70"/>
      <c r="BA1657" s="70"/>
      <c r="BB1657" s="70"/>
      <c r="BC1657" s="70"/>
      <c r="BD1657" s="70"/>
      <c r="BE1657" s="70"/>
    </row>
    <row r="1658" spans="20:57" x14ac:dyDescent="0.25">
      <c r="T1658" s="101" t="s">
        <v>3450</v>
      </c>
      <c r="U1658" s="74" t="s">
        <v>3451</v>
      </c>
      <c r="AK1658" s="70"/>
      <c r="AL1658" s="70"/>
      <c r="AM1658" s="70"/>
      <c r="AN1658" s="70"/>
      <c r="AO1658" s="70"/>
      <c r="AP1658" s="70"/>
      <c r="AQ1658" s="70"/>
      <c r="AR1658" s="70"/>
      <c r="AS1658" s="70"/>
      <c r="AT1658" s="70"/>
      <c r="AU1658" s="70"/>
      <c r="AV1658" s="70"/>
      <c r="AW1658" s="70"/>
      <c r="AX1658" s="70"/>
      <c r="AY1658" s="70"/>
      <c r="AZ1658" s="70"/>
      <c r="BA1658" s="70"/>
      <c r="BB1658" s="70"/>
      <c r="BC1658" s="70"/>
      <c r="BD1658" s="70"/>
      <c r="BE1658" s="70"/>
    </row>
    <row r="1659" spans="20:57" x14ac:dyDescent="0.25">
      <c r="T1659" s="101" t="s">
        <v>3452</v>
      </c>
      <c r="U1659" s="74" t="s">
        <v>3453</v>
      </c>
      <c r="AK1659" s="70"/>
      <c r="AL1659" s="70"/>
      <c r="AM1659" s="70"/>
      <c r="AN1659" s="70"/>
      <c r="AO1659" s="70"/>
      <c r="AP1659" s="70"/>
      <c r="AQ1659" s="70"/>
      <c r="AR1659" s="70"/>
      <c r="AS1659" s="70"/>
      <c r="AT1659" s="70"/>
      <c r="AU1659" s="70"/>
      <c r="AV1659" s="70"/>
      <c r="AW1659" s="70"/>
      <c r="AX1659" s="70"/>
      <c r="AY1659" s="70"/>
      <c r="AZ1659" s="70"/>
      <c r="BA1659" s="70"/>
      <c r="BB1659" s="70"/>
      <c r="BC1659" s="70"/>
      <c r="BD1659" s="70"/>
      <c r="BE1659" s="70"/>
    </row>
    <row r="1660" spans="20:57" x14ac:dyDescent="0.25">
      <c r="T1660" s="101" t="s">
        <v>3454</v>
      </c>
      <c r="U1660" s="74" t="s">
        <v>3455</v>
      </c>
      <c r="AK1660" s="70"/>
      <c r="AL1660" s="70"/>
      <c r="AM1660" s="70"/>
      <c r="AN1660" s="70"/>
      <c r="AO1660" s="70"/>
      <c r="AP1660" s="70"/>
      <c r="AQ1660" s="70"/>
      <c r="AR1660" s="70"/>
      <c r="AS1660" s="70"/>
      <c r="AT1660" s="70"/>
      <c r="AU1660" s="70"/>
      <c r="AV1660" s="70"/>
      <c r="AW1660" s="70"/>
      <c r="AX1660" s="70"/>
      <c r="AY1660" s="70"/>
      <c r="AZ1660" s="70"/>
      <c r="BA1660" s="70"/>
      <c r="BB1660" s="70"/>
      <c r="BC1660" s="70"/>
      <c r="BD1660" s="70"/>
      <c r="BE1660" s="70"/>
    </row>
    <row r="1661" spans="20:57" x14ac:dyDescent="0.25">
      <c r="T1661" s="101" t="s">
        <v>3456</v>
      </c>
      <c r="U1661" s="74" t="s">
        <v>3457</v>
      </c>
      <c r="AK1661" s="70"/>
      <c r="AL1661" s="70"/>
      <c r="AM1661" s="70"/>
      <c r="AN1661" s="70"/>
      <c r="AO1661" s="70"/>
      <c r="AP1661" s="70"/>
      <c r="AQ1661" s="70"/>
      <c r="AR1661" s="70"/>
      <c r="AS1661" s="70"/>
      <c r="AT1661" s="70"/>
      <c r="AU1661" s="70"/>
      <c r="AV1661" s="70"/>
      <c r="AW1661" s="70"/>
      <c r="AX1661" s="70"/>
      <c r="AY1661" s="70"/>
      <c r="AZ1661" s="70"/>
      <c r="BA1661" s="70"/>
      <c r="BB1661" s="70"/>
      <c r="BC1661" s="70"/>
      <c r="BD1661" s="70"/>
      <c r="BE1661" s="70"/>
    </row>
    <row r="1662" spans="20:57" x14ac:dyDescent="0.25">
      <c r="T1662" s="101" t="s">
        <v>3458</v>
      </c>
      <c r="U1662" s="74" t="s">
        <v>3459</v>
      </c>
      <c r="AK1662" s="70"/>
      <c r="AL1662" s="70"/>
      <c r="AM1662" s="70"/>
      <c r="AN1662" s="70"/>
      <c r="AO1662" s="70"/>
      <c r="AP1662" s="70"/>
      <c r="AQ1662" s="70"/>
      <c r="AR1662" s="70"/>
      <c r="AS1662" s="70"/>
      <c r="AT1662" s="70"/>
      <c r="AU1662" s="70"/>
      <c r="AV1662" s="70"/>
      <c r="AW1662" s="70"/>
      <c r="AX1662" s="70"/>
      <c r="AY1662" s="70"/>
      <c r="AZ1662" s="70"/>
      <c r="BA1662" s="70"/>
      <c r="BB1662" s="70"/>
      <c r="BC1662" s="70"/>
      <c r="BD1662" s="70"/>
      <c r="BE1662" s="70"/>
    </row>
    <row r="1663" spans="20:57" x14ac:dyDescent="0.25">
      <c r="T1663" s="101" t="s">
        <v>3460</v>
      </c>
      <c r="U1663" s="74" t="s">
        <v>3461</v>
      </c>
      <c r="AK1663" s="70"/>
      <c r="AL1663" s="70"/>
      <c r="AM1663" s="70"/>
      <c r="AN1663" s="70"/>
      <c r="AO1663" s="70"/>
      <c r="AP1663" s="70"/>
      <c r="AQ1663" s="70"/>
      <c r="AR1663" s="70"/>
      <c r="AS1663" s="70"/>
      <c r="AT1663" s="70"/>
      <c r="AU1663" s="70"/>
      <c r="AV1663" s="70"/>
      <c r="AW1663" s="70"/>
      <c r="AX1663" s="70"/>
      <c r="AY1663" s="70"/>
      <c r="AZ1663" s="70"/>
      <c r="BA1663" s="70"/>
      <c r="BB1663" s="70"/>
      <c r="BC1663" s="70"/>
      <c r="BD1663" s="70"/>
      <c r="BE1663" s="70"/>
    </row>
    <row r="1664" spans="20:57" x14ac:dyDescent="0.25">
      <c r="T1664" s="101" t="s">
        <v>3462</v>
      </c>
      <c r="U1664" s="74" t="s">
        <v>3463</v>
      </c>
      <c r="AK1664" s="70"/>
      <c r="AL1664" s="70"/>
      <c r="AM1664" s="70"/>
      <c r="AN1664" s="70"/>
      <c r="AO1664" s="70"/>
      <c r="AP1664" s="70"/>
      <c r="AQ1664" s="70"/>
      <c r="AR1664" s="70"/>
      <c r="AS1664" s="70"/>
      <c r="AT1664" s="70"/>
      <c r="AU1664" s="70"/>
      <c r="AV1664" s="70"/>
      <c r="AW1664" s="70"/>
      <c r="AX1664" s="70"/>
      <c r="AY1664" s="70"/>
      <c r="AZ1664" s="70"/>
      <c r="BA1664" s="70"/>
      <c r="BB1664" s="70"/>
      <c r="BC1664" s="70"/>
      <c r="BD1664" s="70"/>
      <c r="BE1664" s="70"/>
    </row>
    <row r="1665" spans="20:57" x14ac:dyDescent="0.25">
      <c r="T1665" s="101" t="s">
        <v>3464</v>
      </c>
      <c r="U1665" s="74" t="s">
        <v>3465</v>
      </c>
      <c r="AK1665" s="70"/>
      <c r="AL1665" s="70"/>
      <c r="AM1665" s="70"/>
      <c r="AN1665" s="70"/>
      <c r="AO1665" s="70"/>
      <c r="AP1665" s="70"/>
      <c r="AQ1665" s="70"/>
      <c r="AR1665" s="70"/>
      <c r="AS1665" s="70"/>
      <c r="AT1665" s="70"/>
      <c r="AU1665" s="70"/>
      <c r="AV1665" s="70"/>
      <c r="AW1665" s="70"/>
      <c r="AX1665" s="70"/>
      <c r="AY1665" s="70"/>
      <c r="AZ1665" s="70"/>
      <c r="BA1665" s="70"/>
      <c r="BB1665" s="70"/>
      <c r="BC1665" s="70"/>
      <c r="BD1665" s="70"/>
      <c r="BE1665" s="70"/>
    </row>
    <row r="1666" spans="20:57" x14ac:dyDescent="0.25">
      <c r="T1666" s="101" t="s">
        <v>3466</v>
      </c>
      <c r="U1666" s="74" t="s">
        <v>3467</v>
      </c>
      <c r="AK1666" s="70"/>
      <c r="AL1666" s="70"/>
      <c r="AM1666" s="70"/>
      <c r="AN1666" s="70"/>
      <c r="AO1666" s="70"/>
      <c r="AP1666" s="70"/>
      <c r="AQ1666" s="70"/>
      <c r="AR1666" s="70"/>
      <c r="AS1666" s="70"/>
      <c r="AT1666" s="70"/>
      <c r="AU1666" s="70"/>
      <c r="AV1666" s="70"/>
      <c r="AW1666" s="70"/>
      <c r="AX1666" s="70"/>
      <c r="AY1666" s="70"/>
      <c r="AZ1666" s="70"/>
      <c r="BA1666" s="70"/>
      <c r="BB1666" s="70"/>
      <c r="BC1666" s="70"/>
      <c r="BD1666" s="70"/>
      <c r="BE1666" s="70"/>
    </row>
    <row r="1667" spans="20:57" x14ac:dyDescent="0.25">
      <c r="T1667" s="101" t="s">
        <v>3468</v>
      </c>
      <c r="U1667" s="74" t="s">
        <v>3469</v>
      </c>
      <c r="AK1667" s="70"/>
      <c r="AL1667" s="70"/>
      <c r="AM1667" s="70"/>
      <c r="AN1667" s="70"/>
      <c r="AO1667" s="70"/>
      <c r="AP1667" s="70"/>
      <c r="AQ1667" s="70"/>
      <c r="AR1667" s="70"/>
      <c r="AS1667" s="70"/>
      <c r="AT1667" s="70"/>
      <c r="AU1667" s="70"/>
      <c r="AV1667" s="70"/>
      <c r="AW1667" s="70"/>
      <c r="AX1667" s="70"/>
      <c r="AY1667" s="70"/>
      <c r="AZ1667" s="70"/>
      <c r="BA1667" s="70"/>
      <c r="BB1667" s="70"/>
      <c r="BC1667" s="70"/>
      <c r="BD1667" s="70"/>
      <c r="BE1667" s="70"/>
    </row>
    <row r="1668" spans="20:57" x14ac:dyDescent="0.25">
      <c r="T1668" s="101" t="s">
        <v>3470</v>
      </c>
      <c r="U1668" s="74" t="s">
        <v>3471</v>
      </c>
      <c r="AK1668" s="70"/>
      <c r="AL1668" s="70"/>
      <c r="AM1668" s="70"/>
      <c r="AN1668" s="70"/>
      <c r="AO1668" s="70"/>
      <c r="AP1668" s="70"/>
      <c r="AQ1668" s="70"/>
      <c r="AR1668" s="70"/>
      <c r="AS1668" s="70"/>
      <c r="AT1668" s="70"/>
      <c r="AU1668" s="70"/>
      <c r="AV1668" s="70"/>
      <c r="AW1668" s="70"/>
      <c r="AX1668" s="70"/>
      <c r="AY1668" s="70"/>
      <c r="AZ1668" s="70"/>
      <c r="BA1668" s="70"/>
      <c r="BB1668" s="70"/>
      <c r="BC1668" s="70"/>
      <c r="BD1668" s="70"/>
      <c r="BE1668" s="70"/>
    </row>
    <row r="1669" spans="20:57" x14ac:dyDescent="0.25">
      <c r="T1669" s="101" t="s">
        <v>3472</v>
      </c>
      <c r="U1669" s="74" t="s">
        <v>3473</v>
      </c>
      <c r="AK1669" s="70"/>
      <c r="AL1669" s="70"/>
      <c r="AM1669" s="70"/>
      <c r="AN1669" s="70"/>
      <c r="AO1669" s="70"/>
      <c r="AP1669" s="70"/>
      <c r="AQ1669" s="70"/>
      <c r="AR1669" s="70"/>
      <c r="AS1669" s="70"/>
      <c r="AT1669" s="70"/>
      <c r="AU1669" s="70"/>
      <c r="AV1669" s="70"/>
      <c r="AW1669" s="70"/>
      <c r="AX1669" s="70"/>
      <c r="AY1669" s="70"/>
      <c r="AZ1669" s="70"/>
      <c r="BA1669" s="70"/>
      <c r="BB1669" s="70"/>
      <c r="BC1669" s="70"/>
      <c r="BD1669" s="70"/>
      <c r="BE1669" s="70"/>
    </row>
    <row r="1670" spans="20:57" x14ac:dyDescent="0.25">
      <c r="T1670" s="101" t="s">
        <v>3474</v>
      </c>
      <c r="U1670" s="74" t="s">
        <v>3475</v>
      </c>
      <c r="AK1670" s="70"/>
      <c r="AL1670" s="70"/>
      <c r="AM1670" s="70"/>
      <c r="AN1670" s="70"/>
      <c r="AO1670" s="70"/>
      <c r="AP1670" s="70"/>
      <c r="AQ1670" s="70"/>
      <c r="AR1670" s="70"/>
      <c r="AS1670" s="70"/>
      <c r="AT1670" s="70"/>
      <c r="AU1670" s="70"/>
      <c r="AV1670" s="70"/>
      <c r="AW1670" s="70"/>
      <c r="AX1670" s="70"/>
      <c r="AY1670" s="70"/>
      <c r="AZ1670" s="70"/>
      <c r="BA1670" s="70"/>
      <c r="BB1670" s="70"/>
      <c r="BC1670" s="70"/>
      <c r="BD1670" s="70"/>
      <c r="BE1670" s="70"/>
    </row>
    <row r="1671" spans="20:57" x14ac:dyDescent="0.25">
      <c r="T1671" s="101" t="s">
        <v>3476</v>
      </c>
      <c r="U1671" s="74" t="s">
        <v>3477</v>
      </c>
      <c r="AK1671" s="70"/>
      <c r="AL1671" s="70"/>
      <c r="AM1671" s="70"/>
      <c r="AN1671" s="70"/>
      <c r="AO1671" s="70"/>
      <c r="AP1671" s="70"/>
      <c r="AQ1671" s="70"/>
      <c r="AR1671" s="70"/>
      <c r="AS1671" s="70"/>
      <c r="AT1671" s="70"/>
      <c r="AU1671" s="70"/>
      <c r="AV1671" s="70"/>
      <c r="AW1671" s="70"/>
      <c r="AX1671" s="70"/>
      <c r="AY1671" s="70"/>
      <c r="AZ1671" s="70"/>
      <c r="BA1671" s="70"/>
      <c r="BB1671" s="70"/>
      <c r="BC1671" s="70"/>
      <c r="BD1671" s="70"/>
      <c r="BE1671" s="70"/>
    </row>
    <row r="1672" spans="20:57" x14ac:dyDescent="0.25">
      <c r="T1672" s="101" t="s">
        <v>3478</v>
      </c>
      <c r="U1672" s="74" t="s">
        <v>3479</v>
      </c>
      <c r="AK1672" s="70"/>
      <c r="AL1672" s="70"/>
      <c r="AM1672" s="70"/>
      <c r="AN1672" s="70"/>
      <c r="AO1672" s="70"/>
      <c r="AP1672" s="70"/>
      <c r="AQ1672" s="70"/>
      <c r="AR1672" s="70"/>
      <c r="AS1672" s="70"/>
      <c r="AT1672" s="70"/>
      <c r="AU1672" s="70"/>
      <c r="AV1672" s="70"/>
      <c r="AW1672" s="70"/>
      <c r="AX1672" s="70"/>
      <c r="AY1672" s="70"/>
      <c r="AZ1672" s="70"/>
      <c r="BA1672" s="70"/>
      <c r="BB1672" s="70"/>
      <c r="BC1672" s="70"/>
      <c r="BD1672" s="70"/>
      <c r="BE1672" s="70"/>
    </row>
    <row r="1673" spans="20:57" x14ac:dyDescent="0.25">
      <c r="T1673" s="101" t="s">
        <v>3480</v>
      </c>
      <c r="U1673" s="74" t="s">
        <v>3481</v>
      </c>
      <c r="AK1673" s="70"/>
      <c r="AL1673" s="70"/>
      <c r="AM1673" s="70"/>
      <c r="AN1673" s="70"/>
      <c r="AO1673" s="70"/>
      <c r="AP1673" s="70"/>
      <c r="AQ1673" s="70"/>
      <c r="AR1673" s="70"/>
      <c r="AS1673" s="70"/>
      <c r="AT1673" s="70"/>
      <c r="AU1673" s="70"/>
      <c r="AV1673" s="70"/>
      <c r="AW1673" s="70"/>
      <c r="AX1673" s="70"/>
      <c r="AY1673" s="70"/>
      <c r="AZ1673" s="70"/>
      <c r="BA1673" s="70"/>
      <c r="BB1673" s="70"/>
      <c r="BC1673" s="70"/>
      <c r="BD1673" s="70"/>
      <c r="BE1673" s="70"/>
    </row>
    <row r="1674" spans="20:57" x14ac:dyDescent="0.25">
      <c r="T1674" s="101" t="s">
        <v>3482</v>
      </c>
      <c r="U1674" s="74" t="s">
        <v>3483</v>
      </c>
      <c r="AK1674" s="70"/>
      <c r="AL1674" s="70"/>
      <c r="AM1674" s="70"/>
      <c r="AN1674" s="70"/>
      <c r="AO1674" s="70"/>
      <c r="AP1674" s="70"/>
      <c r="AQ1674" s="70"/>
      <c r="AR1674" s="70"/>
      <c r="AS1674" s="70"/>
      <c r="AT1674" s="70"/>
      <c r="AU1674" s="70"/>
      <c r="AV1674" s="70"/>
      <c r="AW1674" s="70"/>
      <c r="AX1674" s="70"/>
      <c r="AY1674" s="70"/>
      <c r="AZ1674" s="70"/>
      <c r="BA1674" s="70"/>
      <c r="BB1674" s="70"/>
      <c r="BC1674" s="70"/>
      <c r="BD1674" s="70"/>
      <c r="BE1674" s="70"/>
    </row>
    <row r="1675" spans="20:57" x14ac:dyDescent="0.25">
      <c r="T1675" s="101" t="s">
        <v>3484</v>
      </c>
      <c r="U1675" s="74" t="s">
        <v>3485</v>
      </c>
      <c r="AK1675" s="70"/>
      <c r="AL1675" s="70"/>
      <c r="AM1675" s="70"/>
      <c r="AN1675" s="70"/>
      <c r="AO1675" s="70"/>
      <c r="AP1675" s="70"/>
      <c r="AQ1675" s="70"/>
      <c r="AR1675" s="70"/>
      <c r="AS1675" s="70"/>
      <c r="AT1675" s="70"/>
      <c r="AU1675" s="70"/>
      <c r="AV1675" s="70"/>
      <c r="AW1675" s="70"/>
      <c r="AX1675" s="70"/>
      <c r="AY1675" s="70"/>
      <c r="AZ1675" s="70"/>
      <c r="BA1675" s="70"/>
      <c r="BB1675" s="70"/>
      <c r="BC1675" s="70"/>
      <c r="BD1675" s="70"/>
      <c r="BE1675" s="70"/>
    </row>
    <row r="1676" spans="20:57" x14ac:dyDescent="0.25">
      <c r="T1676" s="101" t="s">
        <v>3486</v>
      </c>
      <c r="U1676" s="74" t="s">
        <v>3487</v>
      </c>
      <c r="AK1676" s="70"/>
      <c r="AL1676" s="70"/>
      <c r="AM1676" s="70"/>
      <c r="AN1676" s="70"/>
      <c r="AO1676" s="70"/>
      <c r="AP1676" s="70"/>
      <c r="AQ1676" s="70"/>
      <c r="AR1676" s="70"/>
      <c r="AS1676" s="70"/>
      <c r="AT1676" s="70"/>
      <c r="AU1676" s="70"/>
      <c r="AV1676" s="70"/>
      <c r="AW1676" s="70"/>
      <c r="AX1676" s="70"/>
      <c r="AY1676" s="70"/>
      <c r="AZ1676" s="70"/>
      <c r="BA1676" s="70"/>
      <c r="BB1676" s="70"/>
      <c r="BC1676" s="70"/>
      <c r="BD1676" s="70"/>
      <c r="BE1676" s="70"/>
    </row>
    <row r="1677" spans="20:57" x14ac:dyDescent="0.25">
      <c r="T1677" s="101" t="s">
        <v>3488</v>
      </c>
      <c r="U1677" s="74" t="s">
        <v>3489</v>
      </c>
      <c r="AK1677" s="70"/>
      <c r="AL1677" s="70"/>
      <c r="AM1677" s="70"/>
      <c r="AN1677" s="70"/>
      <c r="AO1677" s="70"/>
      <c r="AP1677" s="70"/>
      <c r="AQ1677" s="70"/>
      <c r="AR1677" s="70"/>
      <c r="AS1677" s="70"/>
      <c r="AT1677" s="70"/>
      <c r="AU1677" s="70"/>
      <c r="AV1677" s="70"/>
      <c r="AW1677" s="70"/>
      <c r="AX1677" s="70"/>
      <c r="AY1677" s="70"/>
      <c r="AZ1677" s="70"/>
      <c r="BA1677" s="70"/>
      <c r="BB1677" s="70"/>
      <c r="BC1677" s="70"/>
      <c r="BD1677" s="70"/>
      <c r="BE1677" s="70"/>
    </row>
    <row r="1678" spans="20:57" x14ac:dyDescent="0.25">
      <c r="T1678" s="101" t="s">
        <v>3490</v>
      </c>
      <c r="U1678" s="74" t="s">
        <v>3491</v>
      </c>
      <c r="AK1678" s="70"/>
      <c r="AL1678" s="70"/>
      <c r="AM1678" s="70"/>
      <c r="AN1678" s="70"/>
      <c r="AO1678" s="70"/>
      <c r="AP1678" s="70"/>
      <c r="AQ1678" s="70"/>
      <c r="AR1678" s="70"/>
      <c r="AS1678" s="70"/>
      <c r="AT1678" s="70"/>
      <c r="AU1678" s="70"/>
      <c r="AV1678" s="70"/>
      <c r="AW1678" s="70"/>
      <c r="AX1678" s="70"/>
      <c r="AY1678" s="70"/>
      <c r="AZ1678" s="70"/>
      <c r="BA1678" s="70"/>
      <c r="BB1678" s="70"/>
      <c r="BC1678" s="70"/>
      <c r="BD1678" s="70"/>
      <c r="BE1678" s="70"/>
    </row>
    <row r="1679" spans="20:57" x14ac:dyDescent="0.25">
      <c r="T1679" s="101" t="s">
        <v>3492</v>
      </c>
      <c r="U1679" s="74" t="s">
        <v>3493</v>
      </c>
      <c r="AK1679" s="70"/>
      <c r="AL1679" s="70"/>
      <c r="AM1679" s="70"/>
      <c r="AN1679" s="70"/>
      <c r="AO1679" s="70"/>
      <c r="AP1679" s="70"/>
      <c r="AQ1679" s="70"/>
      <c r="AR1679" s="70"/>
      <c r="AS1679" s="70"/>
      <c r="AT1679" s="70"/>
      <c r="AU1679" s="70"/>
      <c r="AV1679" s="70"/>
      <c r="AW1679" s="70"/>
      <c r="AX1679" s="70"/>
      <c r="AY1679" s="70"/>
      <c r="AZ1679" s="70"/>
      <c r="BA1679" s="70"/>
      <c r="BB1679" s="70"/>
      <c r="BC1679" s="70"/>
      <c r="BD1679" s="70"/>
      <c r="BE1679" s="70"/>
    </row>
    <row r="1680" spans="20:57" x14ac:dyDescent="0.25">
      <c r="T1680" s="101" t="s">
        <v>3494</v>
      </c>
      <c r="U1680" s="74" t="s">
        <v>3495</v>
      </c>
      <c r="AK1680" s="70"/>
      <c r="AL1680" s="70"/>
      <c r="AM1680" s="70"/>
      <c r="AN1680" s="70"/>
      <c r="AO1680" s="70"/>
      <c r="AP1680" s="70"/>
      <c r="AQ1680" s="70"/>
      <c r="AR1680" s="70"/>
      <c r="AS1680" s="70"/>
      <c r="AT1680" s="70"/>
      <c r="AU1680" s="70"/>
      <c r="AV1680" s="70"/>
      <c r="AW1680" s="70"/>
      <c r="AX1680" s="70"/>
      <c r="AY1680" s="70"/>
      <c r="AZ1680" s="70"/>
      <c r="BA1680" s="70"/>
      <c r="BB1680" s="70"/>
      <c r="BC1680" s="70"/>
      <c r="BD1680" s="70"/>
      <c r="BE1680" s="70"/>
    </row>
    <row r="1681" spans="20:57" x14ac:dyDescent="0.25">
      <c r="T1681" s="101" t="s">
        <v>3496</v>
      </c>
      <c r="U1681" s="74" t="s">
        <v>3497</v>
      </c>
      <c r="AK1681" s="70"/>
      <c r="AL1681" s="70"/>
      <c r="AM1681" s="70"/>
      <c r="AN1681" s="70"/>
      <c r="AO1681" s="70"/>
      <c r="AP1681" s="70"/>
      <c r="AQ1681" s="70"/>
      <c r="AR1681" s="70"/>
      <c r="AS1681" s="70"/>
      <c r="AT1681" s="70"/>
      <c r="AU1681" s="70"/>
      <c r="AV1681" s="70"/>
      <c r="AW1681" s="70"/>
      <c r="AX1681" s="70"/>
      <c r="AY1681" s="70"/>
      <c r="AZ1681" s="70"/>
      <c r="BA1681" s="70"/>
      <c r="BB1681" s="70"/>
      <c r="BC1681" s="70"/>
      <c r="BD1681" s="70"/>
      <c r="BE1681" s="70"/>
    </row>
    <row r="1682" spans="20:57" x14ac:dyDescent="0.25">
      <c r="T1682" s="101" t="s">
        <v>3498</v>
      </c>
      <c r="U1682" s="74" t="s">
        <v>3499</v>
      </c>
      <c r="AK1682" s="70"/>
      <c r="AL1682" s="70"/>
      <c r="AM1682" s="70"/>
      <c r="AN1682" s="70"/>
      <c r="AO1682" s="70"/>
      <c r="AP1682" s="70"/>
      <c r="AQ1682" s="70"/>
      <c r="AR1682" s="70"/>
      <c r="AS1682" s="70"/>
      <c r="AT1682" s="70"/>
      <c r="AU1682" s="70"/>
      <c r="AV1682" s="70"/>
      <c r="AW1682" s="70"/>
      <c r="AX1682" s="70"/>
      <c r="AY1682" s="70"/>
      <c r="AZ1682" s="70"/>
      <c r="BA1682" s="70"/>
      <c r="BB1682" s="70"/>
      <c r="BC1682" s="70"/>
      <c r="BD1682" s="70"/>
      <c r="BE1682" s="70"/>
    </row>
    <row r="1683" spans="20:57" x14ac:dyDescent="0.25">
      <c r="T1683" s="101" t="s">
        <v>3500</v>
      </c>
      <c r="U1683" s="74" t="s">
        <v>3501</v>
      </c>
      <c r="AK1683" s="70"/>
      <c r="AL1683" s="70"/>
      <c r="AM1683" s="70"/>
      <c r="AN1683" s="70"/>
      <c r="AO1683" s="70"/>
      <c r="AP1683" s="70"/>
      <c r="AQ1683" s="70"/>
      <c r="AR1683" s="70"/>
      <c r="AS1683" s="70"/>
      <c r="AT1683" s="70"/>
      <c r="AU1683" s="70"/>
      <c r="AV1683" s="70"/>
      <c r="AW1683" s="70"/>
      <c r="AX1683" s="70"/>
      <c r="AY1683" s="70"/>
      <c r="AZ1683" s="70"/>
      <c r="BA1683" s="70"/>
      <c r="BB1683" s="70"/>
      <c r="BC1683" s="70"/>
      <c r="BD1683" s="70"/>
      <c r="BE1683" s="70"/>
    </row>
    <row r="1684" spans="20:57" x14ac:dyDescent="0.25">
      <c r="T1684" s="101" t="s">
        <v>3502</v>
      </c>
      <c r="U1684" s="74" t="s">
        <v>3503</v>
      </c>
      <c r="AK1684" s="70"/>
      <c r="AL1684" s="70"/>
      <c r="AM1684" s="70"/>
      <c r="AN1684" s="70"/>
      <c r="AO1684" s="70"/>
      <c r="AP1684" s="70"/>
      <c r="AQ1684" s="70"/>
      <c r="AR1684" s="70"/>
      <c r="AS1684" s="70"/>
      <c r="AT1684" s="70"/>
      <c r="AU1684" s="70"/>
      <c r="AV1684" s="70"/>
      <c r="AW1684" s="70"/>
      <c r="AX1684" s="70"/>
      <c r="AY1684" s="70"/>
      <c r="AZ1684" s="70"/>
      <c r="BA1684" s="70"/>
      <c r="BB1684" s="70"/>
      <c r="BC1684" s="70"/>
      <c r="BD1684" s="70"/>
      <c r="BE1684" s="70"/>
    </row>
    <row r="1685" spans="20:57" x14ac:dyDescent="0.25">
      <c r="T1685" s="101" t="s">
        <v>3504</v>
      </c>
      <c r="U1685" s="74" t="s">
        <v>3505</v>
      </c>
      <c r="AK1685" s="70"/>
      <c r="AL1685" s="70"/>
      <c r="AM1685" s="70"/>
      <c r="AN1685" s="70"/>
      <c r="AO1685" s="70"/>
      <c r="AP1685" s="70"/>
      <c r="AQ1685" s="70"/>
      <c r="AR1685" s="70"/>
      <c r="AS1685" s="70"/>
      <c r="AT1685" s="70"/>
      <c r="AU1685" s="70"/>
      <c r="AV1685" s="70"/>
      <c r="AW1685" s="70"/>
      <c r="AX1685" s="70"/>
      <c r="AY1685" s="70"/>
      <c r="AZ1685" s="70"/>
      <c r="BA1685" s="70"/>
      <c r="BB1685" s="70"/>
      <c r="BC1685" s="70"/>
      <c r="BD1685" s="70"/>
      <c r="BE1685" s="70"/>
    </row>
    <row r="1686" spans="20:57" x14ac:dyDescent="0.25">
      <c r="T1686" s="101" t="s">
        <v>3506</v>
      </c>
      <c r="U1686" s="74" t="s">
        <v>3507</v>
      </c>
      <c r="AK1686" s="70"/>
      <c r="AL1686" s="70"/>
      <c r="AM1686" s="70"/>
      <c r="AN1686" s="70"/>
      <c r="AO1686" s="70"/>
      <c r="AP1686" s="70"/>
      <c r="AQ1686" s="70"/>
      <c r="AR1686" s="70"/>
      <c r="AS1686" s="70"/>
      <c r="AT1686" s="70"/>
      <c r="AU1686" s="70"/>
      <c r="AV1686" s="70"/>
      <c r="AW1686" s="70"/>
      <c r="AX1686" s="70"/>
      <c r="AY1686" s="70"/>
      <c r="AZ1686" s="70"/>
      <c r="BA1686" s="70"/>
      <c r="BB1686" s="70"/>
      <c r="BC1686" s="70"/>
      <c r="BD1686" s="70"/>
      <c r="BE1686" s="70"/>
    </row>
    <row r="1687" spans="20:57" x14ac:dyDescent="0.25">
      <c r="T1687" s="101" t="s">
        <v>3508</v>
      </c>
      <c r="U1687" s="74" t="s">
        <v>3509</v>
      </c>
      <c r="AK1687" s="70"/>
      <c r="AL1687" s="70"/>
      <c r="AM1687" s="70"/>
      <c r="AN1687" s="70"/>
      <c r="AO1687" s="70"/>
      <c r="AP1687" s="70"/>
      <c r="AQ1687" s="70"/>
      <c r="AR1687" s="70"/>
      <c r="AS1687" s="70"/>
      <c r="AT1687" s="70"/>
      <c r="AU1687" s="70"/>
      <c r="AV1687" s="70"/>
      <c r="AW1687" s="70"/>
      <c r="AX1687" s="70"/>
      <c r="AY1687" s="70"/>
      <c r="AZ1687" s="70"/>
      <c r="BA1687" s="70"/>
      <c r="BB1687" s="70"/>
      <c r="BC1687" s="70"/>
      <c r="BD1687" s="70"/>
      <c r="BE1687" s="70"/>
    </row>
    <row r="1688" spans="20:57" x14ac:dyDescent="0.25">
      <c r="T1688" s="101" t="s">
        <v>3510</v>
      </c>
      <c r="U1688" s="74" t="s">
        <v>3511</v>
      </c>
      <c r="AK1688" s="70"/>
      <c r="AL1688" s="70"/>
      <c r="AM1688" s="70"/>
      <c r="AN1688" s="70"/>
      <c r="AO1688" s="70"/>
      <c r="AP1688" s="70"/>
      <c r="AQ1688" s="70"/>
      <c r="AR1688" s="70"/>
      <c r="AS1688" s="70"/>
      <c r="AT1688" s="70"/>
      <c r="AU1688" s="70"/>
      <c r="AV1688" s="70"/>
      <c r="AW1688" s="70"/>
      <c r="AX1688" s="70"/>
      <c r="AY1688" s="70"/>
      <c r="AZ1688" s="70"/>
      <c r="BA1688" s="70"/>
      <c r="BB1688" s="70"/>
      <c r="BC1688" s="70"/>
      <c r="BD1688" s="70"/>
      <c r="BE1688" s="70"/>
    </row>
    <row r="1689" spans="20:57" x14ac:dyDescent="0.25">
      <c r="T1689" s="101" t="s">
        <v>3512</v>
      </c>
      <c r="U1689" s="74" t="s">
        <v>3513</v>
      </c>
      <c r="AK1689" s="70"/>
      <c r="AL1689" s="70"/>
      <c r="AM1689" s="70"/>
      <c r="AN1689" s="70"/>
      <c r="AO1689" s="70"/>
      <c r="AP1689" s="70"/>
      <c r="AQ1689" s="70"/>
      <c r="AR1689" s="70"/>
      <c r="AS1689" s="70"/>
      <c r="AT1689" s="70"/>
      <c r="AU1689" s="70"/>
      <c r="AV1689" s="70"/>
      <c r="AW1689" s="70"/>
      <c r="AX1689" s="70"/>
      <c r="AY1689" s="70"/>
      <c r="AZ1689" s="70"/>
      <c r="BA1689" s="70"/>
      <c r="BB1689" s="70"/>
      <c r="BC1689" s="70"/>
      <c r="BD1689" s="70"/>
      <c r="BE1689" s="70"/>
    </row>
    <row r="1690" spans="20:57" x14ac:dyDescent="0.25">
      <c r="T1690" s="101" t="s">
        <v>3514</v>
      </c>
      <c r="U1690" s="74" t="s">
        <v>3515</v>
      </c>
      <c r="AK1690" s="70"/>
      <c r="AL1690" s="70"/>
      <c r="AM1690" s="70"/>
      <c r="AN1690" s="70"/>
      <c r="AO1690" s="70"/>
      <c r="AP1690" s="70"/>
      <c r="AQ1690" s="70"/>
      <c r="AR1690" s="70"/>
      <c r="AS1690" s="70"/>
      <c r="AT1690" s="70"/>
      <c r="AU1690" s="70"/>
      <c r="AV1690" s="70"/>
      <c r="AW1690" s="70"/>
      <c r="AX1690" s="70"/>
      <c r="AY1690" s="70"/>
      <c r="AZ1690" s="70"/>
      <c r="BA1690" s="70"/>
      <c r="BB1690" s="70"/>
      <c r="BC1690" s="70"/>
      <c r="BD1690" s="70"/>
      <c r="BE1690" s="70"/>
    </row>
    <row r="1691" spans="20:57" x14ac:dyDescent="0.25">
      <c r="T1691" s="101" t="s">
        <v>3516</v>
      </c>
      <c r="U1691" s="74" t="s">
        <v>3517</v>
      </c>
      <c r="AK1691" s="70"/>
      <c r="AL1691" s="70"/>
      <c r="AM1691" s="70"/>
      <c r="AN1691" s="70"/>
      <c r="AO1691" s="70"/>
      <c r="AP1691" s="70"/>
      <c r="AQ1691" s="70"/>
      <c r="AR1691" s="70"/>
      <c r="AS1691" s="70"/>
      <c r="AT1691" s="70"/>
      <c r="AU1691" s="70"/>
      <c r="AV1691" s="70"/>
      <c r="AW1691" s="70"/>
      <c r="AX1691" s="70"/>
      <c r="AY1691" s="70"/>
      <c r="AZ1691" s="70"/>
      <c r="BA1691" s="70"/>
      <c r="BB1691" s="70"/>
      <c r="BC1691" s="70"/>
      <c r="BD1691" s="70"/>
      <c r="BE1691" s="70"/>
    </row>
    <row r="1692" spans="20:57" x14ac:dyDescent="0.25">
      <c r="T1692" s="101" t="s">
        <v>3518</v>
      </c>
      <c r="U1692" s="74" t="s">
        <v>3519</v>
      </c>
      <c r="AK1692" s="70"/>
      <c r="AL1692" s="70"/>
      <c r="AM1692" s="70"/>
      <c r="AN1692" s="70"/>
      <c r="AO1692" s="70"/>
      <c r="AP1692" s="70"/>
      <c r="AQ1692" s="70"/>
      <c r="AR1692" s="70"/>
      <c r="AS1692" s="70"/>
      <c r="AT1692" s="70"/>
      <c r="AU1692" s="70"/>
      <c r="AV1692" s="70"/>
      <c r="AW1692" s="70"/>
      <c r="AX1692" s="70"/>
      <c r="AY1692" s="70"/>
      <c r="AZ1692" s="70"/>
      <c r="BA1692" s="70"/>
      <c r="BB1692" s="70"/>
      <c r="BC1692" s="70"/>
      <c r="BD1692" s="70"/>
      <c r="BE1692" s="70"/>
    </row>
    <row r="1693" spans="20:57" x14ac:dyDescent="0.25">
      <c r="T1693" s="101" t="s">
        <v>3520</v>
      </c>
      <c r="U1693" s="74" t="s">
        <v>3521</v>
      </c>
      <c r="AK1693" s="70"/>
      <c r="AL1693" s="70"/>
      <c r="AM1693" s="70"/>
      <c r="AN1693" s="70"/>
      <c r="AO1693" s="70"/>
      <c r="AP1693" s="70"/>
      <c r="AQ1693" s="70"/>
      <c r="AR1693" s="70"/>
      <c r="AS1693" s="70"/>
      <c r="AT1693" s="70"/>
      <c r="AU1693" s="70"/>
      <c r="AV1693" s="70"/>
      <c r="AW1693" s="70"/>
      <c r="AX1693" s="70"/>
      <c r="AY1693" s="70"/>
      <c r="AZ1693" s="70"/>
      <c r="BA1693" s="70"/>
      <c r="BB1693" s="70"/>
      <c r="BC1693" s="70"/>
      <c r="BD1693" s="70"/>
      <c r="BE1693" s="70"/>
    </row>
    <row r="1694" spans="20:57" x14ac:dyDescent="0.25">
      <c r="T1694" s="101" t="s">
        <v>3522</v>
      </c>
      <c r="U1694" s="74" t="s">
        <v>3523</v>
      </c>
      <c r="AK1694" s="70"/>
      <c r="AL1694" s="70"/>
      <c r="AM1694" s="70"/>
      <c r="AN1694" s="70"/>
      <c r="AO1694" s="70"/>
      <c r="AP1694" s="70"/>
      <c r="AQ1694" s="70"/>
      <c r="AR1694" s="70"/>
      <c r="AS1694" s="70"/>
      <c r="AT1694" s="70"/>
      <c r="AU1694" s="70"/>
      <c r="AV1694" s="70"/>
      <c r="AW1694" s="70"/>
      <c r="AX1694" s="70"/>
      <c r="AY1694" s="70"/>
      <c r="AZ1694" s="70"/>
      <c r="BA1694" s="70"/>
      <c r="BB1694" s="70"/>
      <c r="BC1694" s="70"/>
      <c r="BD1694" s="70"/>
      <c r="BE1694" s="70"/>
    </row>
    <row r="1695" spans="20:57" x14ac:dyDescent="0.25">
      <c r="T1695" s="101" t="s">
        <v>3524</v>
      </c>
      <c r="U1695" s="74" t="s">
        <v>3525</v>
      </c>
      <c r="AK1695" s="70"/>
      <c r="AL1695" s="70"/>
      <c r="AM1695" s="70"/>
      <c r="AN1695" s="70"/>
      <c r="AO1695" s="70"/>
      <c r="AP1695" s="70"/>
      <c r="AQ1695" s="70"/>
      <c r="AR1695" s="70"/>
      <c r="AS1695" s="70"/>
      <c r="AT1695" s="70"/>
      <c r="AU1695" s="70"/>
      <c r="AV1695" s="70"/>
      <c r="AW1695" s="70"/>
      <c r="AX1695" s="70"/>
      <c r="AY1695" s="70"/>
      <c r="AZ1695" s="70"/>
      <c r="BA1695" s="70"/>
      <c r="BB1695" s="70"/>
      <c r="BC1695" s="70"/>
      <c r="BD1695" s="70"/>
      <c r="BE1695" s="70"/>
    </row>
    <row r="1696" spans="20:57" x14ac:dyDescent="0.25">
      <c r="T1696" s="101" t="s">
        <v>3526</v>
      </c>
      <c r="U1696" s="74" t="s">
        <v>3527</v>
      </c>
      <c r="AK1696" s="70"/>
      <c r="AL1696" s="70"/>
      <c r="AM1696" s="70"/>
      <c r="AN1696" s="70"/>
      <c r="AO1696" s="70"/>
      <c r="AP1696" s="70"/>
      <c r="AQ1696" s="70"/>
      <c r="AR1696" s="70"/>
      <c r="AS1696" s="70"/>
      <c r="AT1696" s="70"/>
      <c r="AU1696" s="70"/>
      <c r="AV1696" s="70"/>
      <c r="AW1696" s="70"/>
      <c r="AX1696" s="70"/>
      <c r="AY1696" s="70"/>
      <c r="AZ1696" s="70"/>
      <c r="BA1696" s="70"/>
      <c r="BB1696" s="70"/>
      <c r="BC1696" s="70"/>
      <c r="BD1696" s="70"/>
      <c r="BE1696" s="70"/>
    </row>
    <row r="1697" spans="20:57" x14ac:dyDescent="0.25">
      <c r="T1697" s="101" t="s">
        <v>3528</v>
      </c>
      <c r="U1697" s="74" t="s">
        <v>3529</v>
      </c>
      <c r="AK1697" s="70"/>
      <c r="AL1697" s="70"/>
      <c r="AM1697" s="70"/>
      <c r="AN1697" s="70"/>
      <c r="AO1697" s="70"/>
      <c r="AP1697" s="70"/>
      <c r="AQ1697" s="70"/>
      <c r="AR1697" s="70"/>
      <c r="AS1697" s="70"/>
      <c r="AT1697" s="70"/>
      <c r="AU1697" s="70"/>
      <c r="AV1697" s="70"/>
      <c r="AW1697" s="70"/>
      <c r="AX1697" s="70"/>
      <c r="AY1697" s="70"/>
      <c r="AZ1697" s="70"/>
      <c r="BA1697" s="70"/>
      <c r="BB1697" s="70"/>
      <c r="BC1697" s="70"/>
      <c r="BD1697" s="70"/>
      <c r="BE1697" s="70"/>
    </row>
    <row r="1698" spans="20:57" x14ac:dyDescent="0.25">
      <c r="T1698" s="101" t="s">
        <v>3530</v>
      </c>
      <c r="U1698" s="74" t="s">
        <v>3531</v>
      </c>
      <c r="AK1698" s="70"/>
      <c r="AL1698" s="70"/>
      <c r="AM1698" s="70"/>
      <c r="AN1698" s="70"/>
      <c r="AO1698" s="70"/>
      <c r="AP1698" s="70"/>
      <c r="AQ1698" s="70"/>
      <c r="AR1698" s="70"/>
      <c r="AS1698" s="70"/>
      <c r="AT1698" s="70"/>
      <c r="AU1698" s="70"/>
      <c r="AV1698" s="70"/>
      <c r="AW1698" s="70"/>
      <c r="AX1698" s="70"/>
      <c r="AY1698" s="70"/>
      <c r="AZ1698" s="70"/>
      <c r="BA1698" s="70"/>
      <c r="BB1698" s="70"/>
      <c r="BC1698" s="70"/>
      <c r="BD1698" s="70"/>
      <c r="BE1698" s="70"/>
    </row>
    <row r="1699" spans="20:57" x14ac:dyDescent="0.25">
      <c r="T1699" s="101" t="s">
        <v>3532</v>
      </c>
      <c r="U1699" s="74" t="s">
        <v>3533</v>
      </c>
      <c r="AK1699" s="70"/>
      <c r="AL1699" s="70"/>
      <c r="AM1699" s="70"/>
      <c r="AN1699" s="70"/>
      <c r="AO1699" s="70"/>
      <c r="AP1699" s="70"/>
      <c r="AQ1699" s="70"/>
      <c r="AR1699" s="70"/>
      <c r="AS1699" s="70"/>
      <c r="AT1699" s="70"/>
      <c r="AU1699" s="70"/>
      <c r="AV1699" s="70"/>
      <c r="AW1699" s="70"/>
      <c r="AX1699" s="70"/>
      <c r="AY1699" s="70"/>
      <c r="AZ1699" s="70"/>
      <c r="BA1699" s="70"/>
      <c r="BB1699" s="70"/>
      <c r="BC1699" s="70"/>
      <c r="BD1699" s="70"/>
      <c r="BE1699" s="70"/>
    </row>
    <row r="1700" spans="20:57" x14ac:dyDescent="0.25">
      <c r="T1700" s="101" t="s">
        <v>3534</v>
      </c>
      <c r="U1700" s="74" t="s">
        <v>3535</v>
      </c>
      <c r="AK1700" s="70"/>
      <c r="AL1700" s="70"/>
      <c r="AM1700" s="70"/>
      <c r="AN1700" s="70"/>
      <c r="AO1700" s="70"/>
      <c r="AP1700" s="70"/>
      <c r="AQ1700" s="70"/>
      <c r="AR1700" s="70"/>
      <c r="AS1700" s="70"/>
      <c r="AT1700" s="70"/>
      <c r="AU1700" s="70"/>
      <c r="AV1700" s="70"/>
      <c r="AW1700" s="70"/>
      <c r="AX1700" s="70"/>
      <c r="AY1700" s="70"/>
      <c r="AZ1700" s="70"/>
      <c r="BA1700" s="70"/>
      <c r="BB1700" s="70"/>
      <c r="BC1700" s="70"/>
      <c r="BD1700" s="70"/>
      <c r="BE1700" s="70"/>
    </row>
    <row r="1701" spans="20:57" x14ac:dyDescent="0.25">
      <c r="T1701" s="101" t="s">
        <v>3536</v>
      </c>
      <c r="U1701" s="74" t="s">
        <v>3537</v>
      </c>
      <c r="BE1701" s="70"/>
    </row>
    <row r="1702" spans="20:57" x14ac:dyDescent="0.25">
      <c r="T1702" s="101" t="s">
        <v>3538</v>
      </c>
      <c r="U1702" s="74" t="s">
        <v>3539</v>
      </c>
      <c r="BE1702" s="70"/>
    </row>
    <row r="1703" spans="20:57" x14ac:dyDescent="0.25">
      <c r="T1703" s="101" t="s">
        <v>3540</v>
      </c>
      <c r="U1703" s="74" t="s">
        <v>3541</v>
      </c>
      <c r="BE1703" s="70"/>
    </row>
    <row r="1704" spans="20:57" x14ac:dyDescent="0.25">
      <c r="T1704" s="101" t="s">
        <v>3542</v>
      </c>
      <c r="U1704" s="74" t="s">
        <v>3543</v>
      </c>
      <c r="BE1704" s="70"/>
    </row>
    <row r="1705" spans="20:57" x14ac:dyDescent="0.25">
      <c r="T1705" s="101" t="s">
        <v>3544</v>
      </c>
      <c r="U1705" s="74" t="s">
        <v>3545</v>
      </c>
      <c r="BE1705" s="70"/>
    </row>
    <row r="1706" spans="20:57" x14ac:dyDescent="0.25">
      <c r="T1706" s="101" t="s">
        <v>3546</v>
      </c>
      <c r="U1706" s="74" t="s">
        <v>3547</v>
      </c>
      <c r="BE1706" s="70"/>
    </row>
    <row r="1707" spans="20:57" x14ac:dyDescent="0.25">
      <c r="T1707" s="101" t="s">
        <v>3548</v>
      </c>
      <c r="U1707" s="74" t="s">
        <v>776</v>
      </c>
      <c r="BE1707" s="70"/>
    </row>
    <row r="1708" spans="20:57" x14ac:dyDescent="0.25">
      <c r="T1708" s="101" t="s">
        <v>3549</v>
      </c>
      <c r="U1708" s="74" t="s">
        <v>3550</v>
      </c>
      <c r="BE1708" s="70"/>
    </row>
    <row r="1709" spans="20:57" x14ac:dyDescent="0.25">
      <c r="T1709" s="101" t="s">
        <v>3551</v>
      </c>
      <c r="U1709" s="74" t="s">
        <v>3552</v>
      </c>
      <c r="BE1709" s="70"/>
    </row>
    <row r="1710" spans="20:57" x14ac:dyDescent="0.25">
      <c r="T1710" s="101" t="s">
        <v>3553</v>
      </c>
      <c r="U1710" s="74" t="s">
        <v>3554</v>
      </c>
      <c r="BE1710" s="70"/>
    </row>
    <row r="1711" spans="20:57" x14ac:dyDescent="0.25">
      <c r="T1711" s="101" t="s">
        <v>3555</v>
      </c>
      <c r="U1711" s="74" t="s">
        <v>3556</v>
      </c>
      <c r="BE1711" s="70"/>
    </row>
    <row r="1712" spans="20:57" x14ac:dyDescent="0.25">
      <c r="T1712" s="101" t="s">
        <v>3557</v>
      </c>
      <c r="U1712" s="74" t="s">
        <v>3558</v>
      </c>
      <c r="BE1712" s="70"/>
    </row>
    <row r="1713" spans="20:21" x14ac:dyDescent="0.25">
      <c r="T1713" s="101" t="s">
        <v>3559</v>
      </c>
      <c r="U1713" s="74" t="s">
        <v>3560</v>
      </c>
    </row>
    <row r="1714" spans="20:21" x14ac:dyDescent="0.25">
      <c r="T1714" s="101" t="s">
        <v>3561</v>
      </c>
      <c r="U1714" s="74" t="s">
        <v>3562</v>
      </c>
    </row>
    <row r="1715" spans="20:21" x14ac:dyDescent="0.25">
      <c r="T1715" s="101" t="s">
        <v>3563</v>
      </c>
      <c r="U1715" s="74" t="s">
        <v>3564</v>
      </c>
    </row>
    <row r="1716" spans="20:21" x14ac:dyDescent="0.25">
      <c r="T1716" s="101" t="s">
        <v>3565</v>
      </c>
      <c r="U1716" s="74" t="s">
        <v>3566</v>
      </c>
    </row>
    <row r="1717" spans="20:21" x14ac:dyDescent="0.25">
      <c r="T1717" s="101" t="s">
        <v>3567</v>
      </c>
      <c r="U1717" s="74" t="s">
        <v>3568</v>
      </c>
    </row>
    <row r="1718" spans="20:21" x14ac:dyDescent="0.25">
      <c r="T1718" s="101" t="s">
        <v>3569</v>
      </c>
      <c r="U1718" s="74" t="s">
        <v>3570</v>
      </c>
    </row>
    <row r="1719" spans="20:21" x14ac:dyDescent="0.25">
      <c r="T1719" s="101" t="s">
        <v>3571</v>
      </c>
      <c r="U1719" s="74" t="s">
        <v>3572</v>
      </c>
    </row>
    <row r="1720" spans="20:21" x14ac:dyDescent="0.25">
      <c r="T1720" s="101" t="s">
        <v>3573</v>
      </c>
      <c r="U1720" s="74" t="s">
        <v>3574</v>
      </c>
    </row>
    <row r="1721" spans="20:21" x14ac:dyDescent="0.25">
      <c r="T1721" s="101" t="s">
        <v>3575</v>
      </c>
      <c r="U1721" s="74" t="s">
        <v>3576</v>
      </c>
    </row>
    <row r="1722" spans="20:21" x14ac:dyDescent="0.25">
      <c r="T1722" s="101" t="s">
        <v>3577</v>
      </c>
      <c r="U1722" s="74" t="s">
        <v>3578</v>
      </c>
    </row>
    <row r="1723" spans="20:21" x14ac:dyDescent="0.25">
      <c r="T1723" s="101" t="s">
        <v>3579</v>
      </c>
      <c r="U1723" s="74" t="s">
        <v>3580</v>
      </c>
    </row>
    <row r="1724" spans="20:21" x14ac:dyDescent="0.25">
      <c r="T1724" s="101" t="s">
        <v>3581</v>
      </c>
      <c r="U1724" s="74" t="s">
        <v>3582</v>
      </c>
    </row>
    <row r="1725" spans="20:21" x14ac:dyDescent="0.25">
      <c r="T1725" s="101" t="s">
        <v>3583</v>
      </c>
      <c r="U1725" s="74" t="s">
        <v>3584</v>
      </c>
    </row>
    <row r="1726" spans="20:21" x14ac:dyDescent="0.25">
      <c r="T1726" s="101" t="s">
        <v>3585</v>
      </c>
      <c r="U1726" s="74" t="s">
        <v>3586</v>
      </c>
    </row>
    <row r="1727" spans="20:21" x14ac:dyDescent="0.25">
      <c r="T1727" s="101" t="s">
        <v>3587</v>
      </c>
      <c r="U1727" s="74" t="s">
        <v>3588</v>
      </c>
    </row>
    <row r="1728" spans="20:21" x14ac:dyDescent="0.25">
      <c r="T1728" s="101" t="s">
        <v>3589</v>
      </c>
      <c r="U1728" s="74" t="s">
        <v>3590</v>
      </c>
    </row>
    <row r="1729" spans="20:21" x14ac:dyDescent="0.25">
      <c r="T1729" s="101" t="s">
        <v>3591</v>
      </c>
      <c r="U1729" s="74" t="s">
        <v>3592</v>
      </c>
    </row>
    <row r="1730" spans="20:21" x14ac:dyDescent="0.25">
      <c r="T1730" s="101" t="s">
        <v>3593</v>
      </c>
      <c r="U1730" s="74" t="s">
        <v>3594</v>
      </c>
    </row>
    <row r="1731" spans="20:21" x14ac:dyDescent="0.25">
      <c r="T1731" s="101" t="s">
        <v>3595</v>
      </c>
      <c r="U1731" s="74" t="s">
        <v>3596</v>
      </c>
    </row>
    <row r="1732" spans="20:21" x14ac:dyDescent="0.25">
      <c r="T1732" s="101" t="s">
        <v>3597</v>
      </c>
      <c r="U1732" s="74" t="s">
        <v>3598</v>
      </c>
    </row>
    <row r="1733" spans="20:21" x14ac:dyDescent="0.25">
      <c r="T1733" s="101" t="s">
        <v>3599</v>
      </c>
      <c r="U1733" s="74" t="s">
        <v>3600</v>
      </c>
    </row>
    <row r="1734" spans="20:21" x14ac:dyDescent="0.25">
      <c r="T1734" s="101" t="s">
        <v>3601</v>
      </c>
      <c r="U1734" s="74" t="s">
        <v>3602</v>
      </c>
    </row>
    <row r="1735" spans="20:21" x14ac:dyDescent="0.25">
      <c r="T1735" s="101" t="s">
        <v>3603</v>
      </c>
      <c r="U1735" s="74" t="s">
        <v>3604</v>
      </c>
    </row>
    <row r="1736" spans="20:21" x14ac:dyDescent="0.25">
      <c r="T1736" s="101" t="s">
        <v>3605</v>
      </c>
      <c r="U1736" s="74" t="s">
        <v>3606</v>
      </c>
    </row>
    <row r="1737" spans="20:21" x14ac:dyDescent="0.25">
      <c r="T1737" s="101" t="s">
        <v>3607</v>
      </c>
      <c r="U1737" s="74" t="s">
        <v>3608</v>
      </c>
    </row>
    <row r="1738" spans="20:21" x14ac:dyDescent="0.25">
      <c r="T1738" s="101" t="s">
        <v>3609</v>
      </c>
      <c r="U1738" s="74" t="s">
        <v>3610</v>
      </c>
    </row>
    <row r="1739" spans="20:21" x14ac:dyDescent="0.25">
      <c r="T1739" s="101" t="s">
        <v>3611</v>
      </c>
      <c r="U1739" s="74" t="s">
        <v>3612</v>
      </c>
    </row>
    <row r="1740" spans="20:21" x14ac:dyDescent="0.25">
      <c r="T1740" s="101" t="s">
        <v>3613</v>
      </c>
      <c r="U1740" s="74" t="s">
        <v>3614</v>
      </c>
    </row>
    <row r="1741" spans="20:21" x14ac:dyDescent="0.25">
      <c r="T1741" s="101" t="s">
        <v>3615</v>
      </c>
      <c r="U1741" s="74" t="s">
        <v>3616</v>
      </c>
    </row>
    <row r="1742" spans="20:21" x14ac:dyDescent="0.25">
      <c r="T1742" s="101" t="s">
        <v>3617</v>
      </c>
      <c r="U1742" s="74" t="s">
        <v>3618</v>
      </c>
    </row>
    <row r="1743" spans="20:21" x14ac:dyDescent="0.25">
      <c r="T1743" s="101" t="s">
        <v>3619</v>
      </c>
      <c r="U1743" s="74" t="s">
        <v>3620</v>
      </c>
    </row>
    <row r="1744" spans="20:21" x14ac:dyDescent="0.25">
      <c r="T1744" s="101" t="s">
        <v>3621</v>
      </c>
      <c r="U1744" s="74" t="s">
        <v>3622</v>
      </c>
    </row>
    <row r="1745" spans="20:21" x14ac:dyDescent="0.25">
      <c r="T1745" s="101" t="s">
        <v>3623</v>
      </c>
      <c r="U1745" s="74" t="s">
        <v>3624</v>
      </c>
    </row>
    <row r="1746" spans="20:21" x14ac:dyDescent="0.25">
      <c r="T1746" s="101" t="s">
        <v>3625</v>
      </c>
      <c r="U1746" s="74" t="s">
        <v>3626</v>
      </c>
    </row>
    <row r="1747" spans="20:21" x14ac:dyDescent="0.25">
      <c r="T1747" s="101" t="s">
        <v>3627</v>
      </c>
      <c r="U1747" s="74" t="s">
        <v>3628</v>
      </c>
    </row>
    <row r="1748" spans="20:21" x14ac:dyDescent="0.25">
      <c r="T1748" s="101" t="s">
        <v>3629</v>
      </c>
      <c r="U1748" s="74" t="s">
        <v>3630</v>
      </c>
    </row>
    <row r="1749" spans="20:21" x14ac:dyDescent="0.25">
      <c r="T1749" s="101" t="s">
        <v>3631</v>
      </c>
      <c r="U1749" s="74" t="s">
        <v>3632</v>
      </c>
    </row>
    <row r="1750" spans="20:21" x14ac:dyDescent="0.25">
      <c r="T1750" s="101" t="s">
        <v>3633</v>
      </c>
      <c r="U1750" s="74" t="s">
        <v>3634</v>
      </c>
    </row>
    <row r="1751" spans="20:21" x14ac:dyDescent="0.25">
      <c r="T1751" s="101" t="s">
        <v>3635</v>
      </c>
      <c r="U1751" s="74" t="s">
        <v>3636</v>
      </c>
    </row>
    <row r="1752" spans="20:21" x14ac:dyDescent="0.25">
      <c r="T1752" s="101" t="s">
        <v>3637</v>
      </c>
      <c r="U1752" s="74" t="s">
        <v>3638</v>
      </c>
    </row>
    <row r="1753" spans="20:21" x14ac:dyDescent="0.25">
      <c r="T1753" s="101" t="s">
        <v>3639</v>
      </c>
      <c r="U1753" s="74" t="s">
        <v>3640</v>
      </c>
    </row>
    <row r="1754" spans="20:21" x14ac:dyDescent="0.25">
      <c r="T1754" s="101" t="s">
        <v>3641</v>
      </c>
      <c r="U1754" s="74" t="s">
        <v>3642</v>
      </c>
    </row>
    <row r="1755" spans="20:21" x14ac:dyDescent="0.25">
      <c r="T1755" s="101" t="s">
        <v>3643</v>
      </c>
      <c r="U1755" s="74" t="s">
        <v>3644</v>
      </c>
    </row>
    <row r="1756" spans="20:21" x14ac:dyDescent="0.25">
      <c r="T1756" s="101" t="s">
        <v>3645</v>
      </c>
      <c r="U1756" s="74" t="s">
        <v>3646</v>
      </c>
    </row>
    <row r="1757" spans="20:21" x14ac:dyDescent="0.25">
      <c r="T1757" s="101" t="s">
        <v>3647</v>
      </c>
      <c r="U1757" s="74" t="s">
        <v>3648</v>
      </c>
    </row>
    <row r="1758" spans="20:21" x14ac:dyDescent="0.25">
      <c r="T1758" s="101" t="s">
        <v>3649</v>
      </c>
      <c r="U1758" s="74" t="s">
        <v>3650</v>
      </c>
    </row>
    <row r="1759" spans="20:21" x14ac:dyDescent="0.25">
      <c r="T1759" s="101" t="s">
        <v>3651</v>
      </c>
      <c r="U1759" s="74" t="s">
        <v>3652</v>
      </c>
    </row>
    <row r="1760" spans="20:21" x14ac:dyDescent="0.25">
      <c r="T1760" s="101" t="s">
        <v>3653</v>
      </c>
      <c r="U1760" s="74" t="s">
        <v>3654</v>
      </c>
    </row>
    <row r="1761" spans="20:21" x14ac:dyDescent="0.25">
      <c r="T1761" s="101" t="s">
        <v>3655</v>
      </c>
      <c r="U1761" s="74" t="s">
        <v>3237</v>
      </c>
    </row>
    <row r="1762" spans="20:21" x14ac:dyDescent="0.25">
      <c r="T1762" s="101" t="s">
        <v>3656</v>
      </c>
      <c r="U1762" s="74" t="s">
        <v>3657</v>
      </c>
    </row>
    <row r="1763" spans="20:21" x14ac:dyDescent="0.25">
      <c r="T1763" s="101" t="s">
        <v>3658</v>
      </c>
      <c r="U1763" s="74" t="s">
        <v>3659</v>
      </c>
    </row>
    <row r="1764" spans="20:21" x14ac:dyDescent="0.25">
      <c r="T1764" s="101" t="s">
        <v>3660</v>
      </c>
      <c r="U1764" s="74" t="s">
        <v>982</v>
      </c>
    </row>
    <row r="1765" spans="20:21" x14ac:dyDescent="0.25">
      <c r="T1765" s="101" t="s">
        <v>3661</v>
      </c>
      <c r="U1765" s="74" t="s">
        <v>3662</v>
      </c>
    </row>
    <row r="1766" spans="20:21" x14ac:dyDescent="0.25">
      <c r="T1766" s="101" t="s">
        <v>3663</v>
      </c>
      <c r="U1766" s="74" t="s">
        <v>3664</v>
      </c>
    </row>
    <row r="1767" spans="20:21" x14ac:dyDescent="0.25">
      <c r="T1767" s="101" t="s">
        <v>3665</v>
      </c>
      <c r="U1767" s="74" t="s">
        <v>3666</v>
      </c>
    </row>
    <row r="1768" spans="20:21" x14ac:dyDescent="0.25">
      <c r="T1768" s="101" t="s">
        <v>3667</v>
      </c>
      <c r="U1768" s="74" t="s">
        <v>3668</v>
      </c>
    </row>
    <row r="1769" spans="20:21" x14ac:dyDescent="0.25">
      <c r="T1769" s="101" t="s">
        <v>3669</v>
      </c>
      <c r="U1769" s="74" t="s">
        <v>3670</v>
      </c>
    </row>
    <row r="1770" spans="20:21" x14ac:dyDescent="0.25">
      <c r="T1770" s="101" t="s">
        <v>3671</v>
      </c>
      <c r="U1770" s="74" t="s">
        <v>3672</v>
      </c>
    </row>
    <row r="1771" spans="20:21" x14ac:dyDescent="0.25">
      <c r="T1771" s="101" t="s">
        <v>3673</v>
      </c>
      <c r="U1771" s="74" t="s">
        <v>3674</v>
      </c>
    </row>
    <row r="1772" spans="20:21" x14ac:dyDescent="0.25">
      <c r="T1772" s="101" t="s">
        <v>3675</v>
      </c>
      <c r="U1772" s="74" t="s">
        <v>3676</v>
      </c>
    </row>
    <row r="1773" spans="20:21" x14ac:dyDescent="0.25">
      <c r="T1773" s="101" t="s">
        <v>3677</v>
      </c>
      <c r="U1773" s="74" t="s">
        <v>3678</v>
      </c>
    </row>
    <row r="1774" spans="20:21" x14ac:dyDescent="0.25">
      <c r="T1774" s="101" t="s">
        <v>3679</v>
      </c>
      <c r="U1774" s="74" t="s">
        <v>3680</v>
      </c>
    </row>
    <row r="1775" spans="20:21" x14ac:dyDescent="0.25">
      <c r="T1775" s="101" t="s">
        <v>3681</v>
      </c>
      <c r="U1775" s="74" t="s">
        <v>3682</v>
      </c>
    </row>
    <row r="1776" spans="20:21" x14ac:dyDescent="0.25">
      <c r="T1776" s="101" t="s">
        <v>3683</v>
      </c>
      <c r="U1776" s="74" t="s">
        <v>3684</v>
      </c>
    </row>
    <row r="1777" spans="20:21" x14ac:dyDescent="0.25">
      <c r="T1777" s="101" t="s">
        <v>3685</v>
      </c>
      <c r="U1777" s="74" t="s">
        <v>3686</v>
      </c>
    </row>
    <row r="1778" spans="20:21" x14ac:dyDescent="0.25">
      <c r="T1778" s="101" t="s">
        <v>3687</v>
      </c>
      <c r="U1778" s="74" t="s">
        <v>3688</v>
      </c>
    </row>
    <row r="1779" spans="20:21" x14ac:dyDescent="0.25">
      <c r="T1779" s="101" t="s">
        <v>3689</v>
      </c>
      <c r="U1779" s="74" t="s">
        <v>3690</v>
      </c>
    </row>
    <row r="1780" spans="20:21" x14ac:dyDescent="0.25">
      <c r="T1780" s="101" t="s">
        <v>3691</v>
      </c>
      <c r="U1780" s="74" t="s">
        <v>3692</v>
      </c>
    </row>
    <row r="1781" spans="20:21" x14ac:dyDescent="0.25">
      <c r="T1781" s="101" t="s">
        <v>3693</v>
      </c>
      <c r="U1781" s="74" t="s">
        <v>3694</v>
      </c>
    </row>
    <row r="1782" spans="20:21" x14ac:dyDescent="0.25">
      <c r="T1782" s="101" t="s">
        <v>3695</v>
      </c>
      <c r="U1782" s="74" t="s">
        <v>3696</v>
      </c>
    </row>
    <row r="1783" spans="20:21" x14ac:dyDescent="0.25">
      <c r="T1783" s="101" t="s">
        <v>3697</v>
      </c>
      <c r="U1783" s="74" t="s">
        <v>1110</v>
      </c>
    </row>
    <row r="1784" spans="20:21" x14ac:dyDescent="0.25">
      <c r="T1784" s="101" t="s">
        <v>3698</v>
      </c>
      <c r="U1784" s="74" t="s">
        <v>3699</v>
      </c>
    </row>
    <row r="1785" spans="20:21" x14ac:dyDescent="0.25">
      <c r="T1785" s="101" t="s">
        <v>3700</v>
      </c>
      <c r="U1785" s="74" t="s">
        <v>3701</v>
      </c>
    </row>
    <row r="1786" spans="20:21" x14ac:dyDescent="0.25">
      <c r="T1786" s="101" t="s">
        <v>3702</v>
      </c>
      <c r="U1786" s="74" t="s">
        <v>3703</v>
      </c>
    </row>
    <row r="1787" spans="20:21" x14ac:dyDescent="0.25">
      <c r="T1787" s="101" t="s">
        <v>3704</v>
      </c>
      <c r="U1787" s="74" t="s">
        <v>3705</v>
      </c>
    </row>
    <row r="1788" spans="20:21" x14ac:dyDescent="0.25">
      <c r="T1788" s="101" t="s">
        <v>3706</v>
      </c>
      <c r="U1788" s="74" t="s">
        <v>3707</v>
      </c>
    </row>
    <row r="1789" spans="20:21" x14ac:dyDescent="0.25">
      <c r="T1789" s="101" t="s">
        <v>3708</v>
      </c>
      <c r="U1789" s="74" t="s">
        <v>3709</v>
      </c>
    </row>
    <row r="1790" spans="20:21" x14ac:dyDescent="0.25">
      <c r="T1790" s="101" t="s">
        <v>3710</v>
      </c>
      <c r="U1790" s="74" t="s">
        <v>3711</v>
      </c>
    </row>
    <row r="1791" spans="20:21" x14ac:dyDescent="0.25">
      <c r="T1791" s="101" t="s">
        <v>3712</v>
      </c>
      <c r="U1791" s="74" t="s">
        <v>3713</v>
      </c>
    </row>
    <row r="1792" spans="20:21" x14ac:dyDescent="0.25">
      <c r="T1792" s="101" t="s">
        <v>3714</v>
      </c>
      <c r="U1792" s="74" t="s">
        <v>3715</v>
      </c>
    </row>
    <row r="1793" spans="20:21" x14ac:dyDescent="0.25">
      <c r="T1793" s="101" t="s">
        <v>3716</v>
      </c>
      <c r="U1793" s="74" t="s">
        <v>3717</v>
      </c>
    </row>
    <row r="1794" spans="20:21" x14ac:dyDescent="0.25">
      <c r="T1794" s="101" t="s">
        <v>3718</v>
      </c>
      <c r="U1794" s="74" t="s">
        <v>3719</v>
      </c>
    </row>
    <row r="1795" spans="20:21" x14ac:dyDescent="0.25">
      <c r="T1795" s="101" t="s">
        <v>3720</v>
      </c>
      <c r="U1795" s="74" t="s">
        <v>3721</v>
      </c>
    </row>
    <row r="1796" spans="20:21" x14ac:dyDescent="0.25">
      <c r="T1796" s="101" t="s">
        <v>3722</v>
      </c>
      <c r="U1796" s="74" t="s">
        <v>3723</v>
      </c>
    </row>
    <row r="1797" spans="20:21" x14ac:dyDescent="0.25">
      <c r="T1797" s="101" t="s">
        <v>3724</v>
      </c>
      <c r="U1797" s="74" t="s">
        <v>3725</v>
      </c>
    </row>
    <row r="1798" spans="20:21" x14ac:dyDescent="0.25">
      <c r="T1798" s="101" t="s">
        <v>3726</v>
      </c>
      <c r="U1798" s="74" t="s">
        <v>3727</v>
      </c>
    </row>
    <row r="1799" spans="20:21" x14ac:dyDescent="0.25">
      <c r="T1799" s="101" t="s">
        <v>3728</v>
      </c>
      <c r="U1799" s="74" t="s">
        <v>3729</v>
      </c>
    </row>
    <row r="1800" spans="20:21" x14ac:dyDescent="0.25">
      <c r="T1800" s="101" t="s">
        <v>3730</v>
      </c>
      <c r="U1800" s="74" t="s">
        <v>3731</v>
      </c>
    </row>
    <row r="1801" spans="20:21" x14ac:dyDescent="0.25">
      <c r="T1801" s="101" t="s">
        <v>3732</v>
      </c>
      <c r="U1801" s="74" t="s">
        <v>3733</v>
      </c>
    </row>
    <row r="1802" spans="20:21" x14ac:dyDescent="0.25">
      <c r="T1802" s="101" t="s">
        <v>3734</v>
      </c>
      <c r="U1802" s="74" t="s">
        <v>3735</v>
      </c>
    </row>
    <row r="1803" spans="20:21" x14ac:dyDescent="0.25">
      <c r="T1803" s="101" t="s">
        <v>3736</v>
      </c>
      <c r="U1803" s="74" t="s">
        <v>3737</v>
      </c>
    </row>
    <row r="1804" spans="20:21" x14ac:dyDescent="0.25">
      <c r="T1804" s="101" t="s">
        <v>3738</v>
      </c>
      <c r="U1804" s="74" t="s">
        <v>3739</v>
      </c>
    </row>
    <row r="1805" spans="20:21" x14ac:dyDescent="0.25">
      <c r="T1805" s="101" t="s">
        <v>3740</v>
      </c>
      <c r="U1805" s="74" t="s">
        <v>3741</v>
      </c>
    </row>
    <row r="1806" spans="20:21" x14ac:dyDescent="0.25">
      <c r="T1806" s="101" t="s">
        <v>3742</v>
      </c>
      <c r="U1806" s="74" t="s">
        <v>3743</v>
      </c>
    </row>
    <row r="1807" spans="20:21" x14ac:dyDescent="0.25">
      <c r="T1807" s="101" t="s">
        <v>3744</v>
      </c>
      <c r="U1807" s="74" t="s">
        <v>3745</v>
      </c>
    </row>
    <row r="1808" spans="20:21" x14ac:dyDescent="0.25">
      <c r="T1808" s="101" t="s">
        <v>3746</v>
      </c>
      <c r="U1808" s="74" t="s">
        <v>3747</v>
      </c>
    </row>
    <row r="1809" spans="20:21" x14ac:dyDescent="0.25">
      <c r="T1809" s="101" t="s">
        <v>3748</v>
      </c>
      <c r="U1809" s="74" t="s">
        <v>3749</v>
      </c>
    </row>
    <row r="1810" spans="20:21" x14ac:dyDescent="0.25">
      <c r="T1810" s="101" t="s">
        <v>3750</v>
      </c>
      <c r="U1810" s="74" t="s">
        <v>3751</v>
      </c>
    </row>
    <row r="1811" spans="20:21" x14ac:dyDescent="0.25">
      <c r="T1811" s="101" t="s">
        <v>3752</v>
      </c>
      <c r="U1811" s="74" t="s">
        <v>3753</v>
      </c>
    </row>
    <row r="1812" spans="20:21" x14ac:dyDescent="0.25">
      <c r="T1812" s="101" t="s">
        <v>3754</v>
      </c>
      <c r="U1812" s="74" t="s">
        <v>3755</v>
      </c>
    </row>
    <row r="1813" spans="20:21" x14ac:dyDescent="0.25">
      <c r="T1813" s="101" t="s">
        <v>3756</v>
      </c>
      <c r="U1813" s="74" t="s">
        <v>3757</v>
      </c>
    </row>
    <row r="1814" spans="20:21" x14ac:dyDescent="0.25">
      <c r="T1814" s="101" t="s">
        <v>3758</v>
      </c>
      <c r="U1814" s="74" t="s">
        <v>3759</v>
      </c>
    </row>
    <row r="1815" spans="20:21" x14ac:dyDescent="0.25">
      <c r="T1815" s="101" t="s">
        <v>3760</v>
      </c>
      <c r="U1815" s="74" t="s">
        <v>3761</v>
      </c>
    </row>
    <row r="1816" spans="20:21" x14ac:dyDescent="0.25">
      <c r="T1816" s="101" t="s">
        <v>3762</v>
      </c>
      <c r="U1816" s="74" t="s">
        <v>3763</v>
      </c>
    </row>
    <row r="1817" spans="20:21" x14ac:dyDescent="0.25">
      <c r="T1817" s="101" t="s">
        <v>3764</v>
      </c>
      <c r="U1817" s="74" t="s">
        <v>3765</v>
      </c>
    </row>
    <row r="1818" spans="20:21" x14ac:dyDescent="0.25">
      <c r="T1818" s="101" t="s">
        <v>3766</v>
      </c>
      <c r="U1818" s="74" t="s">
        <v>3767</v>
      </c>
    </row>
    <row r="1819" spans="20:21" x14ac:dyDescent="0.25">
      <c r="T1819" s="101" t="s">
        <v>3768</v>
      </c>
      <c r="U1819" s="74" t="s">
        <v>3769</v>
      </c>
    </row>
    <row r="1820" spans="20:21" x14ac:dyDescent="0.25">
      <c r="T1820" s="101" t="s">
        <v>3770</v>
      </c>
      <c r="U1820" s="74" t="s">
        <v>3771</v>
      </c>
    </row>
    <row r="1821" spans="20:21" x14ac:dyDescent="0.25">
      <c r="T1821" s="101" t="s">
        <v>3772</v>
      </c>
      <c r="U1821" s="74" t="s">
        <v>3773</v>
      </c>
    </row>
    <row r="1822" spans="20:21" x14ac:dyDescent="0.25">
      <c r="T1822" s="101" t="s">
        <v>3774</v>
      </c>
      <c r="U1822" s="74" t="s">
        <v>3775</v>
      </c>
    </row>
    <row r="1823" spans="20:21" x14ac:dyDescent="0.25">
      <c r="T1823" s="101" t="s">
        <v>3776</v>
      </c>
      <c r="U1823" s="74" t="s">
        <v>3777</v>
      </c>
    </row>
    <row r="1824" spans="20:21" x14ac:dyDescent="0.25">
      <c r="T1824" s="101" t="s">
        <v>3778</v>
      </c>
      <c r="U1824" s="74" t="s">
        <v>3779</v>
      </c>
    </row>
    <row r="1825" spans="20:21" x14ac:dyDescent="0.25">
      <c r="T1825" s="101" t="s">
        <v>3780</v>
      </c>
      <c r="U1825" s="74" t="s">
        <v>3781</v>
      </c>
    </row>
    <row r="1826" spans="20:21" x14ac:dyDescent="0.25">
      <c r="T1826" s="101" t="s">
        <v>3782</v>
      </c>
      <c r="U1826" s="74" t="s">
        <v>3783</v>
      </c>
    </row>
    <row r="1827" spans="20:21" x14ac:dyDescent="0.25">
      <c r="T1827" s="101" t="s">
        <v>3784</v>
      </c>
      <c r="U1827" s="74" t="s">
        <v>3785</v>
      </c>
    </row>
    <row r="1828" spans="20:21" x14ac:dyDescent="0.25">
      <c r="T1828" s="101" t="s">
        <v>3786</v>
      </c>
      <c r="U1828" s="74" t="s">
        <v>3787</v>
      </c>
    </row>
    <row r="1829" spans="20:21" x14ac:dyDescent="0.25">
      <c r="T1829" s="101" t="s">
        <v>3788</v>
      </c>
      <c r="U1829" s="74" t="s">
        <v>3789</v>
      </c>
    </row>
    <row r="1830" spans="20:21" x14ac:dyDescent="0.25">
      <c r="T1830" s="101" t="s">
        <v>3790</v>
      </c>
      <c r="U1830" s="74" t="s">
        <v>3791</v>
      </c>
    </row>
    <row r="1831" spans="20:21" x14ac:dyDescent="0.25">
      <c r="T1831" s="101" t="s">
        <v>3792</v>
      </c>
      <c r="U1831" s="74" t="s">
        <v>3793</v>
      </c>
    </row>
    <row r="1832" spans="20:21" x14ac:dyDescent="0.25">
      <c r="T1832" s="101" t="s">
        <v>3794</v>
      </c>
      <c r="U1832" s="74" t="s">
        <v>3795</v>
      </c>
    </row>
    <row r="1833" spans="20:21" x14ac:dyDescent="0.25">
      <c r="T1833" s="101" t="s">
        <v>3796</v>
      </c>
      <c r="U1833" s="74" t="s">
        <v>3797</v>
      </c>
    </row>
    <row r="1834" spans="20:21" x14ac:dyDescent="0.25">
      <c r="T1834" s="101" t="s">
        <v>3798</v>
      </c>
      <c r="U1834" s="74" t="s">
        <v>3799</v>
      </c>
    </row>
    <row r="1835" spans="20:21" x14ac:dyDescent="0.25">
      <c r="T1835" s="101" t="s">
        <v>3800</v>
      </c>
      <c r="U1835" s="74" t="s">
        <v>3801</v>
      </c>
    </row>
    <row r="1836" spans="20:21" x14ac:dyDescent="0.25">
      <c r="T1836" s="101" t="s">
        <v>3802</v>
      </c>
      <c r="U1836" s="74" t="s">
        <v>3803</v>
      </c>
    </row>
    <row r="1837" spans="20:21" x14ac:dyDescent="0.25">
      <c r="T1837" s="101" t="s">
        <v>3804</v>
      </c>
      <c r="U1837" s="74" t="s">
        <v>3805</v>
      </c>
    </row>
    <row r="1838" spans="20:21" x14ac:dyDescent="0.25">
      <c r="T1838" s="101" t="s">
        <v>3806</v>
      </c>
      <c r="U1838" s="74" t="s">
        <v>3807</v>
      </c>
    </row>
    <row r="1839" spans="20:21" x14ac:dyDescent="0.25">
      <c r="T1839" s="101" t="s">
        <v>3808</v>
      </c>
      <c r="U1839" s="74" t="s">
        <v>3809</v>
      </c>
    </row>
    <row r="1840" spans="20:21" x14ac:dyDescent="0.25">
      <c r="T1840" s="101" t="s">
        <v>3810</v>
      </c>
      <c r="U1840" s="74" t="s">
        <v>3811</v>
      </c>
    </row>
    <row r="1841" spans="20:21" x14ac:dyDescent="0.25">
      <c r="T1841" s="101" t="s">
        <v>3812</v>
      </c>
      <c r="U1841" s="74" t="s">
        <v>3813</v>
      </c>
    </row>
    <row r="1842" spans="20:21" x14ac:dyDescent="0.25">
      <c r="T1842" s="101" t="s">
        <v>3814</v>
      </c>
      <c r="U1842" s="74" t="s">
        <v>3815</v>
      </c>
    </row>
    <row r="1843" spans="20:21" x14ac:dyDescent="0.25">
      <c r="T1843" s="101" t="s">
        <v>3816</v>
      </c>
      <c r="U1843" s="74" t="s">
        <v>3817</v>
      </c>
    </row>
    <row r="1844" spans="20:21" x14ac:dyDescent="0.25">
      <c r="T1844" s="101" t="s">
        <v>3818</v>
      </c>
      <c r="U1844" s="74" t="s">
        <v>3819</v>
      </c>
    </row>
    <row r="1845" spans="20:21" x14ac:dyDescent="0.25">
      <c r="T1845" s="101" t="s">
        <v>3820</v>
      </c>
      <c r="U1845" s="74" t="s">
        <v>3821</v>
      </c>
    </row>
    <row r="1846" spans="20:21" x14ac:dyDescent="0.25">
      <c r="T1846" s="101" t="s">
        <v>3822</v>
      </c>
      <c r="U1846" s="74" t="s">
        <v>3823</v>
      </c>
    </row>
    <row r="1847" spans="20:21" x14ac:dyDescent="0.25">
      <c r="T1847" s="101" t="s">
        <v>3824</v>
      </c>
      <c r="U1847" s="74" t="s">
        <v>3825</v>
      </c>
    </row>
    <row r="1848" spans="20:21" x14ac:dyDescent="0.25">
      <c r="T1848" s="101" t="s">
        <v>3826</v>
      </c>
      <c r="U1848" s="74" t="s">
        <v>3827</v>
      </c>
    </row>
    <row r="1849" spans="20:21" x14ac:dyDescent="0.25">
      <c r="T1849" s="101" t="s">
        <v>3828</v>
      </c>
      <c r="U1849" s="74" t="s">
        <v>3829</v>
      </c>
    </row>
    <row r="1850" spans="20:21" x14ac:dyDescent="0.25">
      <c r="T1850" s="101" t="s">
        <v>3830</v>
      </c>
      <c r="U1850" s="74" t="s">
        <v>3831</v>
      </c>
    </row>
    <row r="1851" spans="20:21" x14ac:dyDescent="0.25">
      <c r="T1851" s="101" t="s">
        <v>3832</v>
      </c>
      <c r="U1851" s="74" t="s">
        <v>3833</v>
      </c>
    </row>
    <row r="1852" spans="20:21" x14ac:dyDescent="0.25">
      <c r="T1852" s="101" t="s">
        <v>3834</v>
      </c>
      <c r="U1852" s="74" t="s">
        <v>3835</v>
      </c>
    </row>
    <row r="1853" spans="20:21" x14ac:dyDescent="0.25">
      <c r="T1853" s="101" t="s">
        <v>3836</v>
      </c>
      <c r="U1853" s="74" t="s">
        <v>3837</v>
      </c>
    </row>
    <row r="1854" spans="20:21" x14ac:dyDescent="0.25">
      <c r="T1854" s="101" t="s">
        <v>3838</v>
      </c>
      <c r="U1854" s="74" t="s">
        <v>3839</v>
      </c>
    </row>
    <row r="1855" spans="20:21" x14ac:dyDescent="0.25">
      <c r="T1855" s="101" t="s">
        <v>3840</v>
      </c>
      <c r="U1855" s="74" t="s">
        <v>3841</v>
      </c>
    </row>
    <row r="1856" spans="20:21" x14ac:dyDescent="0.25">
      <c r="T1856" s="101" t="s">
        <v>3842</v>
      </c>
      <c r="U1856" s="74" t="s">
        <v>3843</v>
      </c>
    </row>
    <row r="1857" spans="20:21" x14ac:dyDescent="0.25">
      <c r="T1857" s="101" t="s">
        <v>3844</v>
      </c>
      <c r="U1857" s="74" t="s">
        <v>3845</v>
      </c>
    </row>
    <row r="1858" spans="20:21" x14ac:dyDescent="0.25">
      <c r="T1858" s="101" t="s">
        <v>3846</v>
      </c>
      <c r="U1858" s="74" t="s">
        <v>3847</v>
      </c>
    </row>
    <row r="1859" spans="20:21" x14ac:dyDescent="0.25">
      <c r="T1859" s="101" t="s">
        <v>3848</v>
      </c>
      <c r="U1859" s="74" t="s">
        <v>3849</v>
      </c>
    </row>
    <row r="1860" spans="20:21" x14ac:dyDescent="0.25">
      <c r="T1860" s="101" t="s">
        <v>3850</v>
      </c>
      <c r="U1860" s="74" t="s">
        <v>3851</v>
      </c>
    </row>
    <row r="1861" spans="20:21" x14ac:dyDescent="0.25">
      <c r="T1861" s="101" t="s">
        <v>3852</v>
      </c>
      <c r="U1861" s="74" t="s">
        <v>3853</v>
      </c>
    </row>
    <row r="1862" spans="20:21" x14ac:dyDescent="0.25">
      <c r="T1862" s="101" t="s">
        <v>3854</v>
      </c>
      <c r="U1862" s="74" t="s">
        <v>3855</v>
      </c>
    </row>
    <row r="1863" spans="20:21" x14ac:dyDescent="0.25">
      <c r="T1863" s="101" t="s">
        <v>3856</v>
      </c>
      <c r="U1863" s="74" t="s">
        <v>3857</v>
      </c>
    </row>
    <row r="1864" spans="20:21" x14ac:dyDescent="0.25">
      <c r="T1864" s="101" t="s">
        <v>3858</v>
      </c>
      <c r="U1864" s="74" t="s">
        <v>3859</v>
      </c>
    </row>
    <row r="1865" spans="20:21" x14ac:dyDescent="0.25">
      <c r="T1865" s="101" t="s">
        <v>3860</v>
      </c>
      <c r="U1865" s="74" t="s">
        <v>3861</v>
      </c>
    </row>
    <row r="1866" spans="20:21" x14ac:dyDescent="0.25">
      <c r="T1866" s="101" t="s">
        <v>3862</v>
      </c>
      <c r="U1866" s="74" t="s">
        <v>3863</v>
      </c>
    </row>
    <row r="1867" spans="20:21" x14ac:dyDescent="0.25">
      <c r="T1867" s="101" t="s">
        <v>3864</v>
      </c>
      <c r="U1867" s="74" t="s">
        <v>3865</v>
      </c>
    </row>
    <row r="1868" spans="20:21" x14ac:dyDescent="0.25">
      <c r="T1868" s="101" t="s">
        <v>3866</v>
      </c>
      <c r="U1868" s="74" t="s">
        <v>3867</v>
      </c>
    </row>
    <row r="1869" spans="20:21" x14ac:dyDescent="0.25">
      <c r="T1869" s="101" t="s">
        <v>3868</v>
      </c>
      <c r="U1869" s="74" t="s">
        <v>3869</v>
      </c>
    </row>
    <row r="1870" spans="20:21" x14ac:dyDescent="0.25">
      <c r="T1870" s="101" t="s">
        <v>3870</v>
      </c>
      <c r="U1870" s="74" t="s">
        <v>3871</v>
      </c>
    </row>
    <row r="1871" spans="20:21" x14ac:dyDescent="0.25">
      <c r="T1871" s="101" t="s">
        <v>3872</v>
      </c>
      <c r="U1871" s="74" t="s">
        <v>3873</v>
      </c>
    </row>
    <row r="1872" spans="20:21" x14ac:dyDescent="0.25">
      <c r="T1872" s="101" t="s">
        <v>3874</v>
      </c>
      <c r="U1872" s="74" t="s">
        <v>3875</v>
      </c>
    </row>
    <row r="1873" spans="20:21" x14ac:dyDescent="0.25">
      <c r="T1873" s="101" t="s">
        <v>3876</v>
      </c>
      <c r="U1873" s="74" t="s">
        <v>3877</v>
      </c>
    </row>
    <row r="1874" spans="20:21" x14ac:dyDescent="0.25">
      <c r="T1874" s="101" t="s">
        <v>3878</v>
      </c>
      <c r="U1874" s="74" t="s">
        <v>3879</v>
      </c>
    </row>
    <row r="1875" spans="20:21" x14ac:dyDescent="0.25">
      <c r="T1875" s="101" t="s">
        <v>3880</v>
      </c>
      <c r="U1875" s="74" t="s">
        <v>3881</v>
      </c>
    </row>
    <row r="1876" spans="20:21" x14ac:dyDescent="0.25">
      <c r="T1876" s="101" t="s">
        <v>3882</v>
      </c>
      <c r="U1876" s="74" t="s">
        <v>3883</v>
      </c>
    </row>
    <row r="1877" spans="20:21" x14ac:dyDescent="0.25">
      <c r="T1877" s="101" t="s">
        <v>3884</v>
      </c>
      <c r="U1877" s="74" t="s">
        <v>3885</v>
      </c>
    </row>
    <row r="1878" spans="20:21" x14ac:dyDescent="0.25">
      <c r="T1878" s="101" t="s">
        <v>3886</v>
      </c>
      <c r="U1878" s="74" t="s">
        <v>3887</v>
      </c>
    </row>
    <row r="1879" spans="20:21" x14ac:dyDescent="0.25">
      <c r="T1879" s="101" t="s">
        <v>3888</v>
      </c>
      <c r="U1879" s="74" t="s">
        <v>3889</v>
      </c>
    </row>
    <row r="1880" spans="20:21" x14ac:dyDescent="0.25">
      <c r="T1880" s="101" t="s">
        <v>3890</v>
      </c>
      <c r="U1880" s="74" t="s">
        <v>3891</v>
      </c>
    </row>
    <row r="1881" spans="20:21" x14ac:dyDescent="0.25">
      <c r="T1881" s="101" t="s">
        <v>3892</v>
      </c>
      <c r="U1881" s="74" t="s">
        <v>3541</v>
      </c>
    </row>
    <row r="1882" spans="20:21" x14ac:dyDescent="0.25">
      <c r="T1882" s="101" t="s">
        <v>3893</v>
      </c>
      <c r="U1882" s="74" t="s">
        <v>3894</v>
      </c>
    </row>
    <row r="1883" spans="20:21" x14ac:dyDescent="0.25">
      <c r="T1883" s="101" t="s">
        <v>3895</v>
      </c>
      <c r="U1883" s="74" t="s">
        <v>3896</v>
      </c>
    </row>
    <row r="1884" spans="20:21" x14ac:dyDescent="0.25">
      <c r="T1884" s="101" t="s">
        <v>3897</v>
      </c>
      <c r="U1884" s="74" t="s">
        <v>3898</v>
      </c>
    </row>
    <row r="1885" spans="20:21" x14ac:dyDescent="0.25">
      <c r="T1885" s="101" t="s">
        <v>3899</v>
      </c>
      <c r="U1885" s="74" t="s">
        <v>3900</v>
      </c>
    </row>
    <row r="1886" spans="20:21" x14ac:dyDescent="0.25">
      <c r="T1886" s="101" t="s">
        <v>3901</v>
      </c>
      <c r="U1886" s="74" t="s">
        <v>3902</v>
      </c>
    </row>
    <row r="1887" spans="20:21" x14ac:dyDescent="0.25">
      <c r="T1887" s="101" t="s">
        <v>3903</v>
      </c>
      <c r="U1887" s="74" t="s">
        <v>3904</v>
      </c>
    </row>
    <row r="1888" spans="20:21" x14ac:dyDescent="0.25">
      <c r="T1888" s="101" t="s">
        <v>3905</v>
      </c>
      <c r="U1888" s="74" t="s">
        <v>3906</v>
      </c>
    </row>
    <row r="1889" spans="20:21" x14ac:dyDescent="0.25">
      <c r="T1889" s="101" t="s">
        <v>3907</v>
      </c>
      <c r="U1889" s="74" t="s">
        <v>3908</v>
      </c>
    </row>
    <row r="1890" spans="20:21" x14ac:dyDescent="0.25">
      <c r="T1890" s="101" t="s">
        <v>3909</v>
      </c>
      <c r="U1890" s="74" t="s">
        <v>3910</v>
      </c>
    </row>
    <row r="1891" spans="20:21" x14ac:dyDescent="0.25">
      <c r="T1891" s="101" t="s">
        <v>3911</v>
      </c>
      <c r="U1891" s="74" t="s">
        <v>3912</v>
      </c>
    </row>
    <row r="1892" spans="20:21" x14ac:dyDescent="0.25">
      <c r="T1892" s="101" t="s">
        <v>3913</v>
      </c>
      <c r="U1892" s="74" t="s">
        <v>3914</v>
      </c>
    </row>
    <row r="1893" spans="20:21" x14ac:dyDescent="0.25">
      <c r="T1893" s="101" t="s">
        <v>3915</v>
      </c>
      <c r="U1893" s="74" t="s">
        <v>3916</v>
      </c>
    </row>
    <row r="1894" spans="20:21" x14ac:dyDescent="0.25">
      <c r="T1894" s="101" t="s">
        <v>3917</v>
      </c>
      <c r="U1894" s="74" t="s">
        <v>3918</v>
      </c>
    </row>
    <row r="1895" spans="20:21" x14ac:dyDescent="0.25">
      <c r="T1895" s="101" t="s">
        <v>3919</v>
      </c>
      <c r="U1895" s="74" t="s">
        <v>3920</v>
      </c>
    </row>
    <row r="1896" spans="20:21" x14ac:dyDescent="0.25">
      <c r="T1896" s="101" t="s">
        <v>3921</v>
      </c>
      <c r="U1896" s="74" t="s">
        <v>3922</v>
      </c>
    </row>
    <row r="1897" spans="20:21" x14ac:dyDescent="0.25">
      <c r="T1897" s="101" t="s">
        <v>3923</v>
      </c>
      <c r="U1897" s="74" t="s">
        <v>3924</v>
      </c>
    </row>
    <row r="1898" spans="20:21" x14ac:dyDescent="0.25">
      <c r="T1898" s="101" t="s">
        <v>3925</v>
      </c>
      <c r="U1898" s="74" t="s">
        <v>3926</v>
      </c>
    </row>
    <row r="1899" spans="20:21" x14ac:dyDescent="0.25">
      <c r="T1899" s="101" t="s">
        <v>3927</v>
      </c>
      <c r="U1899" s="74" t="s">
        <v>3928</v>
      </c>
    </row>
    <row r="1900" spans="20:21" x14ac:dyDescent="0.25">
      <c r="T1900" s="101" t="s">
        <v>3929</v>
      </c>
      <c r="U1900" s="74" t="s">
        <v>3930</v>
      </c>
    </row>
    <row r="1901" spans="20:21" x14ac:dyDescent="0.25">
      <c r="T1901" s="101" t="s">
        <v>3931</v>
      </c>
      <c r="U1901" s="74" t="s">
        <v>3932</v>
      </c>
    </row>
    <row r="1902" spans="20:21" x14ac:dyDescent="0.25">
      <c r="T1902" s="101" t="s">
        <v>3933</v>
      </c>
      <c r="U1902" s="74" t="s">
        <v>3934</v>
      </c>
    </row>
    <row r="1903" spans="20:21" x14ac:dyDescent="0.25">
      <c r="T1903" s="101" t="s">
        <v>3935</v>
      </c>
      <c r="U1903" s="74" t="s">
        <v>3936</v>
      </c>
    </row>
    <row r="1904" spans="20:21" x14ac:dyDescent="0.25">
      <c r="T1904" s="101" t="s">
        <v>3937</v>
      </c>
      <c r="U1904" s="74" t="s">
        <v>3938</v>
      </c>
    </row>
    <row r="1905" spans="20:21" x14ac:dyDescent="0.25">
      <c r="T1905" s="101" t="s">
        <v>3939</v>
      </c>
      <c r="U1905" s="74" t="s">
        <v>3940</v>
      </c>
    </row>
    <row r="1906" spans="20:21" x14ac:dyDescent="0.25">
      <c r="T1906" s="101" t="s">
        <v>3941</v>
      </c>
      <c r="U1906" s="74" t="s">
        <v>3942</v>
      </c>
    </row>
    <row r="1907" spans="20:21" x14ac:dyDescent="0.25">
      <c r="T1907" s="101" t="s">
        <v>3943</v>
      </c>
      <c r="U1907" s="74" t="s">
        <v>3944</v>
      </c>
    </row>
    <row r="1908" spans="20:21" x14ac:dyDescent="0.25">
      <c r="T1908" s="101" t="s">
        <v>3945</v>
      </c>
      <c r="U1908" s="74" t="s">
        <v>3946</v>
      </c>
    </row>
    <row r="1909" spans="20:21" x14ac:dyDescent="0.25">
      <c r="T1909" s="101" t="s">
        <v>3947</v>
      </c>
      <c r="U1909" s="74" t="s">
        <v>3948</v>
      </c>
    </row>
    <row r="1910" spans="20:21" x14ac:dyDescent="0.25">
      <c r="T1910" s="101" t="s">
        <v>3949</v>
      </c>
      <c r="U1910" s="74" t="s">
        <v>3950</v>
      </c>
    </row>
    <row r="1911" spans="20:21" x14ac:dyDescent="0.25">
      <c r="T1911" s="101" t="s">
        <v>3951</v>
      </c>
      <c r="U1911" s="74" t="s">
        <v>3952</v>
      </c>
    </row>
    <row r="1912" spans="20:21" x14ac:dyDescent="0.25">
      <c r="T1912" s="101" t="s">
        <v>3953</v>
      </c>
      <c r="U1912" s="74" t="s">
        <v>3954</v>
      </c>
    </row>
    <row r="1913" spans="20:21" x14ac:dyDescent="0.25">
      <c r="T1913" s="101" t="s">
        <v>3955</v>
      </c>
      <c r="U1913" s="74" t="s">
        <v>3956</v>
      </c>
    </row>
    <row r="1914" spans="20:21" x14ac:dyDescent="0.25">
      <c r="T1914" s="101" t="s">
        <v>3957</v>
      </c>
      <c r="U1914" s="74" t="s">
        <v>3958</v>
      </c>
    </row>
    <row r="1915" spans="20:21" x14ac:dyDescent="0.25">
      <c r="T1915" s="101" t="s">
        <v>3959</v>
      </c>
      <c r="U1915" s="74" t="s">
        <v>3960</v>
      </c>
    </row>
    <row r="1916" spans="20:21" x14ac:dyDescent="0.25">
      <c r="T1916" s="101" t="s">
        <v>3961</v>
      </c>
      <c r="U1916" s="74" t="s">
        <v>3962</v>
      </c>
    </row>
    <row r="1917" spans="20:21" x14ac:dyDescent="0.25">
      <c r="T1917" s="101" t="s">
        <v>3963</v>
      </c>
      <c r="U1917" s="74" t="s">
        <v>3964</v>
      </c>
    </row>
    <row r="1918" spans="20:21" x14ac:dyDescent="0.25">
      <c r="T1918" s="101" t="s">
        <v>3965</v>
      </c>
      <c r="U1918" s="74" t="s">
        <v>3966</v>
      </c>
    </row>
    <row r="1919" spans="20:21" x14ac:dyDescent="0.25">
      <c r="T1919" s="101" t="s">
        <v>3967</v>
      </c>
      <c r="U1919" s="74" t="s">
        <v>3968</v>
      </c>
    </row>
    <row r="1920" spans="20:21" x14ac:dyDescent="0.25">
      <c r="T1920" s="101" t="s">
        <v>3969</v>
      </c>
      <c r="U1920" s="74" t="s">
        <v>3970</v>
      </c>
    </row>
    <row r="1921" spans="20:21" x14ac:dyDescent="0.25">
      <c r="T1921" s="101" t="s">
        <v>3971</v>
      </c>
      <c r="U1921" s="74" t="s">
        <v>3972</v>
      </c>
    </row>
    <row r="1922" spans="20:21" x14ac:dyDescent="0.25">
      <c r="T1922" s="101" t="s">
        <v>3973</v>
      </c>
      <c r="U1922" s="74" t="s">
        <v>3610</v>
      </c>
    </row>
    <row r="1923" spans="20:21" x14ac:dyDescent="0.25">
      <c r="T1923" s="101" t="s">
        <v>3974</v>
      </c>
      <c r="U1923" s="74" t="s">
        <v>3975</v>
      </c>
    </row>
    <row r="1924" spans="20:21" x14ac:dyDescent="0.25">
      <c r="T1924" s="101" t="s">
        <v>3976</v>
      </c>
      <c r="U1924" s="74" t="s">
        <v>3977</v>
      </c>
    </row>
    <row r="1925" spans="20:21" x14ac:dyDescent="0.25">
      <c r="T1925" s="101" t="s">
        <v>3978</v>
      </c>
      <c r="U1925" s="74" t="s">
        <v>3979</v>
      </c>
    </row>
    <row r="1926" spans="20:21" x14ac:dyDescent="0.25">
      <c r="T1926" s="101" t="s">
        <v>3980</v>
      </c>
      <c r="U1926" s="74" t="s">
        <v>3981</v>
      </c>
    </row>
    <row r="1927" spans="20:21" x14ac:dyDescent="0.25">
      <c r="T1927" s="101" t="s">
        <v>3982</v>
      </c>
      <c r="U1927" s="74" t="s">
        <v>3983</v>
      </c>
    </row>
    <row r="1928" spans="20:21" x14ac:dyDescent="0.25">
      <c r="T1928" s="101" t="s">
        <v>3984</v>
      </c>
      <c r="U1928" s="74" t="s">
        <v>3985</v>
      </c>
    </row>
    <row r="1929" spans="20:21" x14ac:dyDescent="0.25">
      <c r="T1929" s="101" t="s">
        <v>3986</v>
      </c>
      <c r="U1929" s="74" t="s">
        <v>3987</v>
      </c>
    </row>
    <row r="1930" spans="20:21" x14ac:dyDescent="0.25">
      <c r="T1930" s="101" t="s">
        <v>3988</v>
      </c>
      <c r="U1930" s="74" t="s">
        <v>3989</v>
      </c>
    </row>
    <row r="1931" spans="20:21" x14ac:dyDescent="0.25">
      <c r="T1931" s="101" t="s">
        <v>3990</v>
      </c>
      <c r="U1931" s="74" t="s">
        <v>3991</v>
      </c>
    </row>
    <row r="1932" spans="20:21" x14ac:dyDescent="0.25">
      <c r="T1932" s="101" t="s">
        <v>3992</v>
      </c>
      <c r="U1932" s="74" t="s">
        <v>3993</v>
      </c>
    </row>
    <row r="1933" spans="20:21" x14ac:dyDescent="0.25">
      <c r="T1933" s="101" t="s">
        <v>3994</v>
      </c>
      <c r="U1933" s="74" t="s">
        <v>3995</v>
      </c>
    </row>
    <row r="1934" spans="20:21" x14ac:dyDescent="0.25">
      <c r="T1934" s="101" t="s">
        <v>3996</v>
      </c>
      <c r="U1934" s="74" t="s">
        <v>3997</v>
      </c>
    </row>
    <row r="1935" spans="20:21" x14ac:dyDescent="0.25">
      <c r="T1935" s="101" t="s">
        <v>3998</v>
      </c>
      <c r="U1935" s="74" t="s">
        <v>3999</v>
      </c>
    </row>
    <row r="1936" spans="20:21" x14ac:dyDescent="0.25">
      <c r="T1936" s="101" t="s">
        <v>4000</v>
      </c>
      <c r="U1936" s="74" t="s">
        <v>4001</v>
      </c>
    </row>
    <row r="1937" spans="20:21" x14ac:dyDescent="0.25">
      <c r="T1937" s="101" t="s">
        <v>4002</v>
      </c>
      <c r="U1937" s="74" t="s">
        <v>4003</v>
      </c>
    </row>
    <row r="1938" spans="20:21" x14ac:dyDescent="0.25">
      <c r="T1938" s="101" t="s">
        <v>4004</v>
      </c>
      <c r="U1938" s="74" t="s">
        <v>4005</v>
      </c>
    </row>
    <row r="1939" spans="20:21" x14ac:dyDescent="0.25">
      <c r="T1939" s="101" t="s">
        <v>4006</v>
      </c>
      <c r="U1939" s="74" t="s">
        <v>3269</v>
      </c>
    </row>
    <row r="1940" spans="20:21" x14ac:dyDescent="0.25">
      <c r="T1940" s="101" t="s">
        <v>4007</v>
      </c>
      <c r="U1940" s="74" t="s">
        <v>4008</v>
      </c>
    </row>
    <row r="1941" spans="20:21" x14ac:dyDescent="0.25">
      <c r="T1941" s="101" t="s">
        <v>4009</v>
      </c>
      <c r="U1941" s="74" t="s">
        <v>4010</v>
      </c>
    </row>
    <row r="1942" spans="20:21" x14ac:dyDescent="0.25">
      <c r="T1942" s="101" t="s">
        <v>4011</v>
      </c>
      <c r="U1942" s="74" t="s">
        <v>4012</v>
      </c>
    </row>
    <row r="1943" spans="20:21" x14ac:dyDescent="0.25">
      <c r="T1943" s="101" t="s">
        <v>4013</v>
      </c>
      <c r="U1943" s="74" t="s">
        <v>4014</v>
      </c>
    </row>
    <row r="1944" spans="20:21" x14ac:dyDescent="0.25">
      <c r="T1944" s="101" t="s">
        <v>4015</v>
      </c>
      <c r="U1944" s="74" t="s">
        <v>3678</v>
      </c>
    </row>
    <row r="1945" spans="20:21" x14ac:dyDescent="0.25">
      <c r="T1945" s="101" t="s">
        <v>4016</v>
      </c>
      <c r="U1945" s="74" t="s">
        <v>4017</v>
      </c>
    </row>
    <row r="1946" spans="20:21" x14ac:dyDescent="0.25">
      <c r="T1946" s="101" t="s">
        <v>4018</v>
      </c>
      <c r="U1946" s="74" t="s">
        <v>4019</v>
      </c>
    </row>
    <row r="1947" spans="20:21" x14ac:dyDescent="0.25">
      <c r="T1947" s="101" t="s">
        <v>4020</v>
      </c>
      <c r="U1947" s="74" t="s">
        <v>4021</v>
      </c>
    </row>
    <row r="1948" spans="20:21" x14ac:dyDescent="0.25">
      <c r="T1948" s="101" t="s">
        <v>4022</v>
      </c>
      <c r="U1948" s="74" t="s">
        <v>4023</v>
      </c>
    </row>
    <row r="1949" spans="20:21" x14ac:dyDescent="0.25">
      <c r="T1949" s="101" t="s">
        <v>4024</v>
      </c>
      <c r="U1949" s="74" t="s">
        <v>4025</v>
      </c>
    </row>
    <row r="1950" spans="20:21" x14ac:dyDescent="0.25">
      <c r="T1950" s="101" t="s">
        <v>4026</v>
      </c>
      <c r="U1950" s="74" t="s">
        <v>4027</v>
      </c>
    </row>
    <row r="1951" spans="20:21" x14ac:dyDescent="0.25">
      <c r="T1951" s="101" t="s">
        <v>4028</v>
      </c>
      <c r="U1951" s="74" t="s">
        <v>4029</v>
      </c>
    </row>
    <row r="1952" spans="20:21" x14ac:dyDescent="0.25">
      <c r="T1952" s="101" t="s">
        <v>4030</v>
      </c>
      <c r="U1952" s="74" t="s">
        <v>4031</v>
      </c>
    </row>
    <row r="1953" spans="20:21" x14ac:dyDescent="0.25">
      <c r="T1953" s="101" t="s">
        <v>4032</v>
      </c>
      <c r="U1953" s="74" t="s">
        <v>4033</v>
      </c>
    </row>
    <row r="1954" spans="20:21" x14ac:dyDescent="0.25">
      <c r="T1954" s="101" t="s">
        <v>4034</v>
      </c>
      <c r="U1954" s="74" t="s">
        <v>4035</v>
      </c>
    </row>
    <row r="1955" spans="20:21" x14ac:dyDescent="0.25">
      <c r="T1955" s="101" t="s">
        <v>4036</v>
      </c>
      <c r="U1955" s="74" t="s">
        <v>4037</v>
      </c>
    </row>
    <row r="1956" spans="20:21" x14ac:dyDescent="0.25">
      <c r="T1956" s="101" t="s">
        <v>4038</v>
      </c>
      <c r="U1956" s="74" t="s">
        <v>4039</v>
      </c>
    </row>
    <row r="1957" spans="20:21" x14ac:dyDescent="0.25">
      <c r="T1957" s="101" t="s">
        <v>4040</v>
      </c>
      <c r="U1957" s="74" t="s">
        <v>4041</v>
      </c>
    </row>
    <row r="1958" spans="20:21" x14ac:dyDescent="0.25">
      <c r="T1958" s="101" t="s">
        <v>4042</v>
      </c>
      <c r="U1958" s="74" t="s">
        <v>4043</v>
      </c>
    </row>
    <row r="1959" spans="20:21" x14ac:dyDescent="0.25">
      <c r="T1959" s="101" t="s">
        <v>4044</v>
      </c>
      <c r="U1959" s="74" t="s">
        <v>4045</v>
      </c>
    </row>
    <row r="1960" spans="20:21" x14ac:dyDescent="0.25">
      <c r="T1960" s="101" t="s">
        <v>4046</v>
      </c>
      <c r="U1960" s="74" t="s">
        <v>4047</v>
      </c>
    </row>
    <row r="1961" spans="20:21" x14ac:dyDescent="0.25">
      <c r="T1961" s="101" t="s">
        <v>4048</v>
      </c>
      <c r="U1961" s="74" t="s">
        <v>4049</v>
      </c>
    </row>
    <row r="1962" spans="20:21" x14ac:dyDescent="0.25">
      <c r="T1962" s="101" t="s">
        <v>4050</v>
      </c>
      <c r="U1962" s="74" t="s">
        <v>4051</v>
      </c>
    </row>
    <row r="1963" spans="20:21" x14ac:dyDescent="0.25">
      <c r="T1963" s="101" t="s">
        <v>4052</v>
      </c>
      <c r="U1963" s="74" t="s">
        <v>4053</v>
      </c>
    </row>
    <row r="1964" spans="20:21" x14ac:dyDescent="0.25">
      <c r="T1964" s="101" t="s">
        <v>4054</v>
      </c>
      <c r="U1964" s="74" t="s">
        <v>4055</v>
      </c>
    </row>
    <row r="1965" spans="20:21" x14ac:dyDescent="0.25">
      <c r="T1965" s="101" t="s">
        <v>4056</v>
      </c>
      <c r="U1965" s="74" t="s">
        <v>4057</v>
      </c>
    </row>
    <row r="1966" spans="20:21" x14ac:dyDescent="0.25">
      <c r="T1966" s="101" t="s">
        <v>4058</v>
      </c>
      <c r="U1966" s="74" t="s">
        <v>4059</v>
      </c>
    </row>
    <row r="1967" spans="20:21" x14ac:dyDescent="0.25">
      <c r="T1967" s="101" t="s">
        <v>4060</v>
      </c>
      <c r="U1967" s="74" t="s">
        <v>4061</v>
      </c>
    </row>
    <row r="1968" spans="20:21" x14ac:dyDescent="0.25">
      <c r="T1968" s="101" t="s">
        <v>4062</v>
      </c>
      <c r="U1968" s="74" t="s">
        <v>4063</v>
      </c>
    </row>
    <row r="1969" spans="20:21" x14ac:dyDescent="0.25">
      <c r="T1969" s="101" t="s">
        <v>4064</v>
      </c>
      <c r="U1969" s="74" t="s">
        <v>4065</v>
      </c>
    </row>
    <row r="1970" spans="20:21" x14ac:dyDescent="0.25">
      <c r="T1970" s="101" t="s">
        <v>4066</v>
      </c>
      <c r="U1970" s="74" t="s">
        <v>4067</v>
      </c>
    </row>
    <row r="1971" spans="20:21" x14ac:dyDescent="0.25">
      <c r="T1971" s="101" t="s">
        <v>4068</v>
      </c>
      <c r="U1971" s="74" t="s">
        <v>4069</v>
      </c>
    </row>
    <row r="1972" spans="20:21" x14ac:dyDescent="0.25">
      <c r="T1972" s="101" t="s">
        <v>4070</v>
      </c>
      <c r="U1972" s="74" t="s">
        <v>4071</v>
      </c>
    </row>
    <row r="1973" spans="20:21" x14ac:dyDescent="0.25">
      <c r="T1973" s="101" t="s">
        <v>4072</v>
      </c>
      <c r="U1973" s="74" t="s">
        <v>4073</v>
      </c>
    </row>
    <row r="1974" spans="20:21" x14ac:dyDescent="0.25">
      <c r="T1974" s="101" t="s">
        <v>4074</v>
      </c>
      <c r="U1974" s="74" t="s">
        <v>4075</v>
      </c>
    </row>
    <row r="1975" spans="20:21" x14ac:dyDescent="0.25">
      <c r="T1975" s="101" t="s">
        <v>4076</v>
      </c>
      <c r="U1975" s="74" t="s">
        <v>4077</v>
      </c>
    </row>
    <row r="1976" spans="20:21" x14ac:dyDescent="0.25">
      <c r="T1976" s="101" t="s">
        <v>4078</v>
      </c>
      <c r="U1976" s="74" t="s">
        <v>4079</v>
      </c>
    </row>
    <row r="1977" spans="20:21" x14ac:dyDescent="0.25">
      <c r="T1977" s="101" t="s">
        <v>4080</v>
      </c>
      <c r="U1977" s="74" t="s">
        <v>4081</v>
      </c>
    </row>
    <row r="1978" spans="20:21" x14ac:dyDescent="0.25">
      <c r="T1978" s="101" t="s">
        <v>4082</v>
      </c>
      <c r="U1978" s="74" t="s">
        <v>4083</v>
      </c>
    </row>
    <row r="1979" spans="20:21" x14ac:dyDescent="0.25">
      <c r="T1979" s="101" t="s">
        <v>4084</v>
      </c>
      <c r="U1979" s="74" t="s">
        <v>4085</v>
      </c>
    </row>
    <row r="1980" spans="20:21" x14ac:dyDescent="0.25">
      <c r="T1980" s="101" t="s">
        <v>4086</v>
      </c>
      <c r="U1980" s="74" t="s">
        <v>4087</v>
      </c>
    </row>
    <row r="1981" spans="20:21" x14ac:dyDescent="0.25">
      <c r="T1981" s="101" t="s">
        <v>4088</v>
      </c>
      <c r="U1981" s="74" t="s">
        <v>4089</v>
      </c>
    </row>
    <row r="1982" spans="20:21" x14ac:dyDescent="0.25">
      <c r="T1982" s="101" t="s">
        <v>4090</v>
      </c>
      <c r="U1982" s="74" t="s">
        <v>4091</v>
      </c>
    </row>
    <row r="1983" spans="20:21" x14ac:dyDescent="0.25">
      <c r="T1983" s="101" t="s">
        <v>4092</v>
      </c>
      <c r="U1983" s="74" t="s">
        <v>4093</v>
      </c>
    </row>
    <row r="1984" spans="20:21" x14ac:dyDescent="0.25">
      <c r="T1984" s="101" t="s">
        <v>4094</v>
      </c>
      <c r="U1984" s="74" t="s">
        <v>4095</v>
      </c>
    </row>
    <row r="1985" spans="20:21" x14ac:dyDescent="0.25">
      <c r="T1985" s="101" t="s">
        <v>4096</v>
      </c>
      <c r="U1985" s="74" t="s">
        <v>4097</v>
      </c>
    </row>
    <row r="1986" spans="20:21" x14ac:dyDescent="0.25">
      <c r="T1986" s="101" t="s">
        <v>4098</v>
      </c>
      <c r="U1986" s="74" t="s">
        <v>4099</v>
      </c>
    </row>
    <row r="1987" spans="20:21" x14ac:dyDescent="0.25">
      <c r="T1987" s="101" t="s">
        <v>4100</v>
      </c>
      <c r="U1987" s="74" t="s">
        <v>4101</v>
      </c>
    </row>
    <row r="1988" spans="20:21" x14ac:dyDescent="0.25">
      <c r="T1988" s="101" t="s">
        <v>4102</v>
      </c>
      <c r="U1988" s="74" t="s">
        <v>4103</v>
      </c>
    </row>
    <row r="1989" spans="20:21" x14ac:dyDescent="0.25">
      <c r="T1989" s="101" t="s">
        <v>4104</v>
      </c>
      <c r="U1989" s="74" t="s">
        <v>4105</v>
      </c>
    </row>
    <row r="1990" spans="20:21" x14ac:dyDescent="0.25">
      <c r="T1990" s="101" t="s">
        <v>4106</v>
      </c>
      <c r="U1990" s="74" t="s">
        <v>4107</v>
      </c>
    </row>
    <row r="1991" spans="20:21" x14ac:dyDescent="0.25">
      <c r="T1991" s="101" t="s">
        <v>4108</v>
      </c>
      <c r="U1991" s="74" t="s">
        <v>4109</v>
      </c>
    </row>
    <row r="1992" spans="20:21" x14ac:dyDescent="0.25">
      <c r="T1992" s="101" t="s">
        <v>4110</v>
      </c>
      <c r="U1992" s="74" t="s">
        <v>4111</v>
      </c>
    </row>
    <row r="1993" spans="20:21" x14ac:dyDescent="0.25">
      <c r="T1993" s="101" t="s">
        <v>4112</v>
      </c>
      <c r="U1993" s="74" t="s">
        <v>4113</v>
      </c>
    </row>
    <row r="1994" spans="20:21" x14ac:dyDescent="0.25">
      <c r="T1994" s="101" t="s">
        <v>4114</v>
      </c>
      <c r="U1994" s="74" t="s">
        <v>4115</v>
      </c>
    </row>
    <row r="1995" spans="20:21" x14ac:dyDescent="0.25">
      <c r="T1995" s="101" t="s">
        <v>4116</v>
      </c>
      <c r="U1995" s="74" t="s">
        <v>4117</v>
      </c>
    </row>
    <row r="1996" spans="20:21" x14ac:dyDescent="0.25">
      <c r="T1996" s="101" t="s">
        <v>4118</v>
      </c>
      <c r="U1996" s="74" t="s">
        <v>4119</v>
      </c>
    </row>
    <row r="1997" spans="20:21" x14ac:dyDescent="0.25">
      <c r="T1997" s="101" t="s">
        <v>4120</v>
      </c>
      <c r="U1997" s="74" t="s">
        <v>4121</v>
      </c>
    </row>
    <row r="1998" spans="20:21" x14ac:dyDescent="0.25">
      <c r="T1998" s="101" t="s">
        <v>4122</v>
      </c>
      <c r="U1998" s="74" t="s">
        <v>4123</v>
      </c>
    </row>
    <row r="1999" spans="20:21" x14ac:dyDescent="0.25">
      <c r="T1999" s="101" t="s">
        <v>4124</v>
      </c>
      <c r="U1999" s="74" t="s">
        <v>4125</v>
      </c>
    </row>
    <row r="2000" spans="20:21" x14ac:dyDescent="0.25">
      <c r="T2000" s="101" t="s">
        <v>4126</v>
      </c>
      <c r="U2000" s="74" t="s">
        <v>4127</v>
      </c>
    </row>
    <row r="2001" spans="20:21" x14ac:dyDescent="0.25">
      <c r="T2001" s="101" t="s">
        <v>4128</v>
      </c>
      <c r="U2001" s="74" t="s">
        <v>4129</v>
      </c>
    </row>
    <row r="2002" spans="20:21" x14ac:dyDescent="0.25">
      <c r="T2002" s="101" t="s">
        <v>4130</v>
      </c>
      <c r="U2002" s="74" t="s">
        <v>4131</v>
      </c>
    </row>
    <row r="2003" spans="20:21" x14ac:dyDescent="0.25">
      <c r="T2003" s="101" t="s">
        <v>4132</v>
      </c>
      <c r="U2003" s="74" t="s">
        <v>4133</v>
      </c>
    </row>
    <row r="2004" spans="20:21" x14ac:dyDescent="0.25">
      <c r="T2004" s="101" t="s">
        <v>4134</v>
      </c>
      <c r="U2004" s="74" t="s">
        <v>4135</v>
      </c>
    </row>
    <row r="2005" spans="20:21" x14ac:dyDescent="0.25">
      <c r="T2005" s="101" t="s">
        <v>4136</v>
      </c>
      <c r="U2005" s="74" t="s">
        <v>4137</v>
      </c>
    </row>
    <row r="2006" spans="20:21" x14ac:dyDescent="0.25">
      <c r="T2006" s="101" t="s">
        <v>4138</v>
      </c>
      <c r="U2006" s="74" t="s">
        <v>4139</v>
      </c>
    </row>
    <row r="2007" spans="20:21" x14ac:dyDescent="0.25">
      <c r="T2007" s="101" t="s">
        <v>4140</v>
      </c>
      <c r="U2007" s="74" t="s">
        <v>4141</v>
      </c>
    </row>
    <row r="2008" spans="20:21" x14ac:dyDescent="0.25">
      <c r="T2008" s="101" t="s">
        <v>4142</v>
      </c>
      <c r="U2008" s="74" t="s">
        <v>4143</v>
      </c>
    </row>
    <row r="2009" spans="20:21" x14ac:dyDescent="0.25">
      <c r="T2009" s="101" t="s">
        <v>4144</v>
      </c>
      <c r="U2009" s="74" t="s">
        <v>4145</v>
      </c>
    </row>
    <row r="2010" spans="20:21" x14ac:dyDescent="0.25">
      <c r="T2010" s="101" t="s">
        <v>4146</v>
      </c>
      <c r="U2010" s="74" t="s">
        <v>4147</v>
      </c>
    </row>
    <row r="2011" spans="20:21" x14ac:dyDescent="0.25">
      <c r="T2011" s="101" t="s">
        <v>4148</v>
      </c>
      <c r="U2011" s="74" t="s">
        <v>4149</v>
      </c>
    </row>
    <row r="2012" spans="20:21" x14ac:dyDescent="0.25">
      <c r="T2012" s="101" t="s">
        <v>4150</v>
      </c>
      <c r="U2012" s="74" t="s">
        <v>4151</v>
      </c>
    </row>
    <row r="2013" spans="20:21" x14ac:dyDescent="0.25">
      <c r="T2013" s="101" t="s">
        <v>4152</v>
      </c>
      <c r="U2013" s="74" t="s">
        <v>4153</v>
      </c>
    </row>
    <row r="2014" spans="20:21" x14ac:dyDescent="0.25">
      <c r="T2014" s="101" t="s">
        <v>4154</v>
      </c>
      <c r="U2014" s="74" t="s">
        <v>4155</v>
      </c>
    </row>
    <row r="2015" spans="20:21" x14ac:dyDescent="0.25">
      <c r="T2015" s="101" t="s">
        <v>4156</v>
      </c>
      <c r="U2015" s="74" t="s">
        <v>4157</v>
      </c>
    </row>
    <row r="2016" spans="20:21" x14ac:dyDescent="0.25">
      <c r="T2016" s="101" t="s">
        <v>4158</v>
      </c>
      <c r="U2016" s="74" t="s">
        <v>4159</v>
      </c>
    </row>
    <row r="2017" spans="20:21" x14ac:dyDescent="0.25">
      <c r="T2017" s="101" t="s">
        <v>4160</v>
      </c>
      <c r="U2017" s="74" t="s">
        <v>4161</v>
      </c>
    </row>
    <row r="2018" spans="20:21" x14ac:dyDescent="0.25">
      <c r="T2018" s="101" t="s">
        <v>4162</v>
      </c>
      <c r="U2018" s="74" t="s">
        <v>4163</v>
      </c>
    </row>
    <row r="2019" spans="20:21" x14ac:dyDescent="0.25">
      <c r="T2019" s="101" t="s">
        <v>4164</v>
      </c>
      <c r="U2019" s="74" t="s">
        <v>4165</v>
      </c>
    </row>
    <row r="2020" spans="20:21" x14ac:dyDescent="0.25">
      <c r="T2020" s="101" t="s">
        <v>4166</v>
      </c>
      <c r="U2020" s="74" t="s">
        <v>4167</v>
      </c>
    </row>
    <row r="2021" spans="20:21" x14ac:dyDescent="0.25">
      <c r="T2021" s="101" t="s">
        <v>4168</v>
      </c>
      <c r="U2021" s="74" t="s">
        <v>4169</v>
      </c>
    </row>
    <row r="2022" spans="20:21" x14ac:dyDescent="0.25">
      <c r="T2022" s="101" t="s">
        <v>4170</v>
      </c>
      <c r="U2022" s="74" t="s">
        <v>4171</v>
      </c>
    </row>
    <row r="2023" spans="20:21" x14ac:dyDescent="0.25">
      <c r="T2023" s="101" t="s">
        <v>4172</v>
      </c>
      <c r="U2023" s="74" t="s">
        <v>4173</v>
      </c>
    </row>
    <row r="2024" spans="20:21" x14ac:dyDescent="0.25">
      <c r="T2024" s="101" t="s">
        <v>4174</v>
      </c>
      <c r="U2024" s="74" t="s">
        <v>4175</v>
      </c>
    </row>
    <row r="2025" spans="20:21" x14ac:dyDescent="0.25">
      <c r="T2025" s="101" t="s">
        <v>4176</v>
      </c>
      <c r="U2025" s="74" t="s">
        <v>4177</v>
      </c>
    </row>
    <row r="2026" spans="20:21" x14ac:dyDescent="0.25">
      <c r="T2026" s="101" t="s">
        <v>4178</v>
      </c>
      <c r="U2026" s="74" t="s">
        <v>4179</v>
      </c>
    </row>
    <row r="2027" spans="20:21" x14ac:dyDescent="0.25">
      <c r="T2027" s="101" t="s">
        <v>4180</v>
      </c>
      <c r="U2027" s="74" t="s">
        <v>4181</v>
      </c>
    </row>
    <row r="2028" spans="20:21" x14ac:dyDescent="0.25">
      <c r="T2028" s="101" t="s">
        <v>4182</v>
      </c>
      <c r="U2028" s="74" t="s">
        <v>4183</v>
      </c>
    </row>
    <row r="2029" spans="20:21" x14ac:dyDescent="0.25">
      <c r="T2029" s="101" t="s">
        <v>4184</v>
      </c>
      <c r="U2029" s="74" t="s">
        <v>4185</v>
      </c>
    </row>
    <row r="2030" spans="20:21" x14ac:dyDescent="0.25">
      <c r="T2030" s="101" t="s">
        <v>4186</v>
      </c>
      <c r="U2030" s="74" t="s">
        <v>4187</v>
      </c>
    </row>
    <row r="2031" spans="20:21" x14ac:dyDescent="0.25">
      <c r="T2031" s="101" t="s">
        <v>4188</v>
      </c>
      <c r="U2031" s="74" t="s">
        <v>4189</v>
      </c>
    </row>
    <row r="2032" spans="20:21" x14ac:dyDescent="0.25">
      <c r="T2032" s="101" t="s">
        <v>4190</v>
      </c>
      <c r="U2032" s="74" t="s">
        <v>4191</v>
      </c>
    </row>
    <row r="2033" spans="20:21" x14ac:dyDescent="0.25">
      <c r="T2033" s="101" t="s">
        <v>4192</v>
      </c>
      <c r="U2033" s="74" t="s">
        <v>4193</v>
      </c>
    </row>
    <row r="2034" spans="20:21" x14ac:dyDescent="0.25">
      <c r="T2034" s="101" t="s">
        <v>4194</v>
      </c>
      <c r="U2034" s="74" t="s">
        <v>4195</v>
      </c>
    </row>
    <row r="2035" spans="20:21" x14ac:dyDescent="0.25">
      <c r="T2035" s="101" t="s">
        <v>4196</v>
      </c>
      <c r="U2035" s="74" t="s">
        <v>4197</v>
      </c>
    </row>
    <row r="2036" spans="20:21" x14ac:dyDescent="0.25">
      <c r="T2036" s="101" t="s">
        <v>4198</v>
      </c>
      <c r="U2036" s="74" t="s">
        <v>4199</v>
      </c>
    </row>
    <row r="2037" spans="20:21" x14ac:dyDescent="0.25">
      <c r="T2037" s="101" t="s">
        <v>4200</v>
      </c>
      <c r="U2037" s="74" t="s">
        <v>4201</v>
      </c>
    </row>
    <row r="2038" spans="20:21" x14ac:dyDescent="0.25">
      <c r="T2038" s="101" t="s">
        <v>4202</v>
      </c>
      <c r="U2038" s="74" t="s">
        <v>4203</v>
      </c>
    </row>
    <row r="2039" spans="20:21" x14ac:dyDescent="0.25">
      <c r="T2039" s="101" t="s">
        <v>4204</v>
      </c>
      <c r="U2039" s="74" t="s">
        <v>4205</v>
      </c>
    </row>
    <row r="2040" spans="20:21" x14ac:dyDescent="0.25">
      <c r="T2040" s="101" t="s">
        <v>4206</v>
      </c>
      <c r="U2040" s="74" t="s">
        <v>4207</v>
      </c>
    </row>
    <row r="2041" spans="20:21" x14ac:dyDescent="0.25">
      <c r="T2041" s="101" t="s">
        <v>4208</v>
      </c>
      <c r="U2041" s="74" t="s">
        <v>4209</v>
      </c>
    </row>
    <row r="2042" spans="20:21" x14ac:dyDescent="0.25">
      <c r="T2042" s="101" t="s">
        <v>4210</v>
      </c>
      <c r="U2042" s="74" t="s">
        <v>4211</v>
      </c>
    </row>
    <row r="2043" spans="20:21" x14ac:dyDescent="0.25">
      <c r="T2043" s="101" t="s">
        <v>4212</v>
      </c>
      <c r="U2043" s="74" t="s">
        <v>4213</v>
      </c>
    </row>
    <row r="2044" spans="20:21" x14ac:dyDescent="0.25">
      <c r="T2044" s="101" t="s">
        <v>4214</v>
      </c>
      <c r="U2044" s="74" t="s">
        <v>4215</v>
      </c>
    </row>
    <row r="2045" spans="20:21" x14ac:dyDescent="0.25">
      <c r="T2045" s="101" t="s">
        <v>4216</v>
      </c>
      <c r="U2045" s="74" t="s">
        <v>4217</v>
      </c>
    </row>
    <row r="2046" spans="20:21" x14ac:dyDescent="0.25">
      <c r="T2046" s="101" t="s">
        <v>4218</v>
      </c>
      <c r="U2046" s="74" t="s">
        <v>4219</v>
      </c>
    </row>
    <row r="2047" spans="20:21" x14ac:dyDescent="0.25">
      <c r="T2047" s="101" t="s">
        <v>4220</v>
      </c>
      <c r="U2047" s="74" t="s">
        <v>4221</v>
      </c>
    </row>
    <row r="2048" spans="20:21" x14ac:dyDescent="0.25">
      <c r="T2048" s="101" t="s">
        <v>4222</v>
      </c>
      <c r="U2048" s="74" t="s">
        <v>4223</v>
      </c>
    </row>
    <row r="2049" spans="20:21" x14ac:dyDescent="0.25">
      <c r="T2049" s="101" t="s">
        <v>4224</v>
      </c>
      <c r="U2049" s="74" t="s">
        <v>4225</v>
      </c>
    </row>
    <row r="2050" spans="20:21" x14ac:dyDescent="0.25">
      <c r="T2050" s="101" t="s">
        <v>4226</v>
      </c>
      <c r="U2050" s="74" t="s">
        <v>4227</v>
      </c>
    </row>
    <row r="2051" spans="20:21" x14ac:dyDescent="0.25">
      <c r="T2051" s="101" t="s">
        <v>4228</v>
      </c>
      <c r="U2051" s="74" t="s">
        <v>4229</v>
      </c>
    </row>
    <row r="2052" spans="20:21" x14ac:dyDescent="0.25">
      <c r="T2052" s="101" t="s">
        <v>4230</v>
      </c>
      <c r="U2052" s="74" t="s">
        <v>4231</v>
      </c>
    </row>
    <row r="2053" spans="20:21" x14ac:dyDescent="0.25">
      <c r="T2053" s="101" t="s">
        <v>4232</v>
      </c>
      <c r="U2053" s="74" t="s">
        <v>4233</v>
      </c>
    </row>
    <row r="2054" spans="20:21" x14ac:dyDescent="0.25">
      <c r="T2054" s="101" t="s">
        <v>4234</v>
      </c>
      <c r="U2054" s="74" t="s">
        <v>4235</v>
      </c>
    </row>
    <row r="2055" spans="20:21" x14ac:dyDescent="0.25">
      <c r="T2055" s="101" t="s">
        <v>4236</v>
      </c>
      <c r="U2055" s="74" t="s">
        <v>4237</v>
      </c>
    </row>
    <row r="2056" spans="20:21" x14ac:dyDescent="0.25">
      <c r="T2056" s="101" t="s">
        <v>4238</v>
      </c>
      <c r="U2056" s="74" t="s">
        <v>4239</v>
      </c>
    </row>
    <row r="2057" spans="20:21" x14ac:dyDescent="0.25">
      <c r="T2057" s="101" t="s">
        <v>4240</v>
      </c>
      <c r="U2057" s="74" t="s">
        <v>4241</v>
      </c>
    </row>
    <row r="2058" spans="20:21" x14ac:dyDescent="0.25">
      <c r="T2058" s="101" t="s">
        <v>4242</v>
      </c>
      <c r="U2058" s="74" t="s">
        <v>4243</v>
      </c>
    </row>
    <row r="2059" spans="20:21" x14ac:dyDescent="0.25">
      <c r="T2059" s="101" t="s">
        <v>4244</v>
      </c>
      <c r="U2059" s="74" t="s">
        <v>4245</v>
      </c>
    </row>
    <row r="2060" spans="20:21" x14ac:dyDescent="0.25">
      <c r="T2060" s="101" t="s">
        <v>4246</v>
      </c>
      <c r="U2060" s="74" t="s">
        <v>3562</v>
      </c>
    </row>
    <row r="2061" spans="20:21" x14ac:dyDescent="0.25">
      <c r="T2061" s="101" t="s">
        <v>4247</v>
      </c>
      <c r="U2061" s="74" t="s">
        <v>4248</v>
      </c>
    </row>
    <row r="2062" spans="20:21" x14ac:dyDescent="0.25">
      <c r="T2062" s="101" t="s">
        <v>4249</v>
      </c>
      <c r="U2062" s="74" t="s">
        <v>4250</v>
      </c>
    </row>
    <row r="2063" spans="20:21" x14ac:dyDescent="0.25">
      <c r="T2063" s="101" t="s">
        <v>4251</v>
      </c>
      <c r="U2063" s="74" t="s">
        <v>4252</v>
      </c>
    </row>
    <row r="2064" spans="20:21" x14ac:dyDescent="0.25">
      <c r="T2064" s="101" t="s">
        <v>4253</v>
      </c>
      <c r="U2064" s="74" t="s">
        <v>4254</v>
      </c>
    </row>
    <row r="2065" spans="20:21" x14ac:dyDescent="0.25">
      <c r="T2065" s="101" t="s">
        <v>4255</v>
      </c>
      <c r="U2065" s="74" t="s">
        <v>4256</v>
      </c>
    </row>
    <row r="2066" spans="20:21" x14ac:dyDescent="0.25">
      <c r="T2066" s="101" t="s">
        <v>4257</v>
      </c>
      <c r="U2066" s="74" t="s">
        <v>4258</v>
      </c>
    </row>
    <row r="2067" spans="20:21" x14ac:dyDescent="0.25">
      <c r="T2067" s="101" t="s">
        <v>4259</v>
      </c>
      <c r="U2067" s="74" t="s">
        <v>4260</v>
      </c>
    </row>
    <row r="2068" spans="20:21" x14ac:dyDescent="0.25">
      <c r="T2068" s="101" t="s">
        <v>4261</v>
      </c>
      <c r="U2068" s="74" t="s">
        <v>4262</v>
      </c>
    </row>
    <row r="2069" spans="20:21" x14ac:dyDescent="0.25">
      <c r="T2069" s="101" t="s">
        <v>4263</v>
      </c>
      <c r="U2069" s="74" t="s">
        <v>4264</v>
      </c>
    </row>
    <row r="2070" spans="20:21" x14ac:dyDescent="0.25">
      <c r="T2070" s="101" t="s">
        <v>4265</v>
      </c>
      <c r="U2070" s="74" t="s">
        <v>4266</v>
      </c>
    </row>
    <row r="2071" spans="20:21" x14ac:dyDescent="0.25">
      <c r="T2071" s="101" t="s">
        <v>4267</v>
      </c>
      <c r="U2071" s="74" t="s">
        <v>4268</v>
      </c>
    </row>
    <row r="2072" spans="20:21" x14ac:dyDescent="0.25">
      <c r="T2072" s="101" t="s">
        <v>4269</v>
      </c>
      <c r="U2072" s="74" t="s">
        <v>4270</v>
      </c>
    </row>
    <row r="2073" spans="20:21" x14ac:dyDescent="0.25">
      <c r="T2073" s="101" t="s">
        <v>4271</v>
      </c>
      <c r="U2073" s="74" t="s">
        <v>4272</v>
      </c>
    </row>
    <row r="2074" spans="20:21" x14ac:dyDescent="0.25">
      <c r="T2074" s="101" t="s">
        <v>4273</v>
      </c>
      <c r="U2074" s="74" t="s">
        <v>4274</v>
      </c>
    </row>
    <row r="2075" spans="20:21" x14ac:dyDescent="0.25">
      <c r="T2075" s="101" t="s">
        <v>4275</v>
      </c>
      <c r="U2075" s="74" t="s">
        <v>4276</v>
      </c>
    </row>
    <row r="2076" spans="20:21" x14ac:dyDescent="0.25">
      <c r="T2076" s="101" t="s">
        <v>4277</v>
      </c>
      <c r="U2076" s="74" t="s">
        <v>4278</v>
      </c>
    </row>
    <row r="2077" spans="20:21" x14ac:dyDescent="0.25">
      <c r="T2077" s="101" t="s">
        <v>4279</v>
      </c>
      <c r="U2077" s="74" t="s">
        <v>4280</v>
      </c>
    </row>
    <row r="2078" spans="20:21" x14ac:dyDescent="0.25">
      <c r="T2078" s="101" t="s">
        <v>4281</v>
      </c>
      <c r="U2078" s="74" t="s">
        <v>4282</v>
      </c>
    </row>
    <row r="2079" spans="20:21" x14ac:dyDescent="0.25">
      <c r="T2079" s="101" t="s">
        <v>4283</v>
      </c>
      <c r="U2079" s="74" t="s">
        <v>4284</v>
      </c>
    </row>
    <row r="2080" spans="20:21" x14ac:dyDescent="0.25">
      <c r="T2080" s="101" t="s">
        <v>4285</v>
      </c>
      <c r="U2080" s="74" t="s">
        <v>4286</v>
      </c>
    </row>
    <row r="2081" spans="20:21" x14ac:dyDescent="0.25">
      <c r="T2081" s="101" t="s">
        <v>4287</v>
      </c>
      <c r="U2081" s="74" t="s">
        <v>4288</v>
      </c>
    </row>
    <row r="2082" spans="20:21" x14ac:dyDescent="0.25">
      <c r="T2082" s="101" t="s">
        <v>4289</v>
      </c>
      <c r="U2082" s="74" t="s">
        <v>4290</v>
      </c>
    </row>
    <row r="2083" spans="20:21" x14ac:dyDescent="0.25">
      <c r="T2083" s="101" t="s">
        <v>4291</v>
      </c>
      <c r="U2083" s="74" t="s">
        <v>4292</v>
      </c>
    </row>
    <row r="2084" spans="20:21" x14ac:dyDescent="0.25">
      <c r="T2084" s="101" t="s">
        <v>4293</v>
      </c>
      <c r="U2084" s="74" t="s">
        <v>4294</v>
      </c>
    </row>
    <row r="2085" spans="20:21" x14ac:dyDescent="0.25">
      <c r="T2085" s="101" t="s">
        <v>4295</v>
      </c>
      <c r="U2085" s="74" t="s">
        <v>4296</v>
      </c>
    </row>
    <row r="2086" spans="20:21" x14ac:dyDescent="0.25">
      <c r="T2086" s="101" t="s">
        <v>4297</v>
      </c>
      <c r="U2086" s="74" t="s">
        <v>4298</v>
      </c>
    </row>
    <row r="2087" spans="20:21" x14ac:dyDescent="0.25">
      <c r="T2087" s="101" t="s">
        <v>4299</v>
      </c>
      <c r="U2087" s="74" t="s">
        <v>4300</v>
      </c>
    </row>
    <row r="2088" spans="20:21" x14ac:dyDescent="0.25">
      <c r="T2088" s="101" t="s">
        <v>4301</v>
      </c>
      <c r="U2088" s="74" t="s">
        <v>4302</v>
      </c>
    </row>
    <row r="2089" spans="20:21" x14ac:dyDescent="0.25">
      <c r="T2089" s="101" t="s">
        <v>4303</v>
      </c>
      <c r="U2089" s="74" t="s">
        <v>4304</v>
      </c>
    </row>
    <row r="2090" spans="20:21" x14ac:dyDescent="0.25">
      <c r="T2090" s="101" t="s">
        <v>4305</v>
      </c>
      <c r="U2090" s="74" t="s">
        <v>4306</v>
      </c>
    </row>
    <row r="2091" spans="20:21" x14ac:dyDescent="0.25">
      <c r="T2091" s="101" t="s">
        <v>4307</v>
      </c>
      <c r="U2091" s="74" t="s">
        <v>4308</v>
      </c>
    </row>
    <row r="2092" spans="20:21" x14ac:dyDescent="0.25">
      <c r="T2092" s="101" t="s">
        <v>4309</v>
      </c>
      <c r="U2092" s="74" t="s">
        <v>4310</v>
      </c>
    </row>
    <row r="2093" spans="20:21" x14ac:dyDescent="0.25">
      <c r="T2093" s="101" t="s">
        <v>4311</v>
      </c>
      <c r="U2093" s="74" t="s">
        <v>4312</v>
      </c>
    </row>
    <row r="2094" spans="20:21" x14ac:dyDescent="0.25">
      <c r="T2094" s="101" t="s">
        <v>4313</v>
      </c>
      <c r="U2094" s="74" t="s">
        <v>4314</v>
      </c>
    </row>
    <row r="2095" spans="20:21" x14ac:dyDescent="0.25">
      <c r="T2095" s="101" t="s">
        <v>4315</v>
      </c>
      <c r="U2095" s="74" t="s">
        <v>4316</v>
      </c>
    </row>
    <row r="2096" spans="20:21" x14ac:dyDescent="0.25">
      <c r="T2096" s="101" t="s">
        <v>4317</v>
      </c>
      <c r="U2096" s="74" t="s">
        <v>4318</v>
      </c>
    </row>
    <row r="2097" spans="20:21" x14ac:dyDescent="0.25">
      <c r="T2097" s="101" t="s">
        <v>4319</v>
      </c>
      <c r="U2097" s="74" t="s">
        <v>4320</v>
      </c>
    </row>
    <row r="2098" spans="20:21" x14ac:dyDescent="0.25">
      <c r="T2098" s="101" t="s">
        <v>4321</v>
      </c>
      <c r="U2098" s="74" t="s">
        <v>4322</v>
      </c>
    </row>
    <row r="2099" spans="20:21" x14ac:dyDescent="0.25">
      <c r="T2099" s="101" t="s">
        <v>4323</v>
      </c>
      <c r="U2099" s="74" t="s">
        <v>4324</v>
      </c>
    </row>
    <row r="2100" spans="20:21" x14ac:dyDescent="0.25">
      <c r="T2100" s="101" t="s">
        <v>4325</v>
      </c>
      <c r="U2100" s="74" t="s">
        <v>4326</v>
      </c>
    </row>
    <row r="2101" spans="20:21" x14ac:dyDescent="0.25">
      <c r="T2101" s="101" t="s">
        <v>4327</v>
      </c>
      <c r="U2101" s="74" t="s">
        <v>4328</v>
      </c>
    </row>
    <row r="2102" spans="20:21" x14ac:dyDescent="0.25">
      <c r="T2102" s="101" t="s">
        <v>4329</v>
      </c>
      <c r="U2102" s="74" t="s">
        <v>4330</v>
      </c>
    </row>
    <row r="2103" spans="20:21" x14ac:dyDescent="0.25">
      <c r="T2103" s="101" t="s">
        <v>4331</v>
      </c>
      <c r="U2103" s="74" t="s">
        <v>4332</v>
      </c>
    </row>
    <row r="2104" spans="20:21" x14ac:dyDescent="0.25">
      <c r="T2104" s="101" t="s">
        <v>4333</v>
      </c>
      <c r="U2104" s="74" t="s">
        <v>4334</v>
      </c>
    </row>
    <row r="2105" spans="20:21" x14ac:dyDescent="0.25">
      <c r="T2105" s="101" t="s">
        <v>4335</v>
      </c>
      <c r="U2105" s="74" t="s">
        <v>4336</v>
      </c>
    </row>
    <row r="2106" spans="20:21" x14ac:dyDescent="0.25">
      <c r="T2106" s="101" t="s">
        <v>4337</v>
      </c>
      <c r="U2106" s="74" t="s">
        <v>4338</v>
      </c>
    </row>
    <row r="2107" spans="20:21" x14ac:dyDescent="0.25">
      <c r="T2107" s="101" t="s">
        <v>4339</v>
      </c>
      <c r="U2107" s="74" t="s">
        <v>4340</v>
      </c>
    </row>
    <row r="2108" spans="20:21" x14ac:dyDescent="0.25">
      <c r="T2108" s="101" t="s">
        <v>4341</v>
      </c>
      <c r="U2108" s="74" t="s">
        <v>4342</v>
      </c>
    </row>
    <row r="2109" spans="20:21" x14ac:dyDescent="0.25">
      <c r="T2109" s="101" t="s">
        <v>4343</v>
      </c>
      <c r="U2109" s="74" t="s">
        <v>4344</v>
      </c>
    </row>
    <row r="2110" spans="20:21" x14ac:dyDescent="0.25">
      <c r="T2110" s="101" t="s">
        <v>4345</v>
      </c>
      <c r="U2110" s="74" t="s">
        <v>4346</v>
      </c>
    </row>
    <row r="2111" spans="20:21" x14ac:dyDescent="0.25">
      <c r="T2111" s="101" t="s">
        <v>4347</v>
      </c>
      <c r="U2111" s="74" t="s">
        <v>4348</v>
      </c>
    </row>
    <row r="2112" spans="20:21" x14ac:dyDescent="0.25">
      <c r="T2112" s="101" t="s">
        <v>4349</v>
      </c>
      <c r="U2112" s="74" t="s">
        <v>4350</v>
      </c>
    </row>
    <row r="2113" spans="20:21" x14ac:dyDescent="0.25">
      <c r="T2113" s="101" t="s">
        <v>4351</v>
      </c>
      <c r="U2113" s="74" t="s">
        <v>4352</v>
      </c>
    </row>
    <row r="2114" spans="20:21" x14ac:dyDescent="0.25">
      <c r="T2114" s="101" t="s">
        <v>4353</v>
      </c>
      <c r="U2114" s="74" t="s">
        <v>4354</v>
      </c>
    </row>
    <row r="2115" spans="20:21" x14ac:dyDescent="0.25">
      <c r="T2115" s="101" t="s">
        <v>4355</v>
      </c>
      <c r="U2115" s="74" t="s">
        <v>4356</v>
      </c>
    </row>
    <row r="2116" spans="20:21" x14ac:dyDescent="0.25">
      <c r="T2116" s="101" t="s">
        <v>4357</v>
      </c>
      <c r="U2116" s="74" t="s">
        <v>4358</v>
      </c>
    </row>
    <row r="2117" spans="20:21" x14ac:dyDescent="0.25">
      <c r="T2117" s="101" t="s">
        <v>4359</v>
      </c>
      <c r="U2117" s="74" t="s">
        <v>4360</v>
      </c>
    </row>
    <row r="2118" spans="20:21" x14ac:dyDescent="0.25">
      <c r="T2118" s="101" t="s">
        <v>4361</v>
      </c>
      <c r="U2118" s="74" t="s">
        <v>4362</v>
      </c>
    </row>
    <row r="2119" spans="20:21" x14ac:dyDescent="0.25">
      <c r="T2119" s="101" t="s">
        <v>4363</v>
      </c>
      <c r="U2119" s="74" t="s">
        <v>4364</v>
      </c>
    </row>
    <row r="2120" spans="20:21" x14ac:dyDescent="0.25">
      <c r="T2120" s="101" t="s">
        <v>4365</v>
      </c>
      <c r="U2120" s="74" t="s">
        <v>4366</v>
      </c>
    </row>
    <row r="2121" spans="20:21" x14ac:dyDescent="0.25">
      <c r="T2121" s="101" t="s">
        <v>4367</v>
      </c>
      <c r="U2121" s="74" t="s">
        <v>4368</v>
      </c>
    </row>
    <row r="2122" spans="20:21" x14ac:dyDescent="0.25">
      <c r="T2122" s="101" t="s">
        <v>4369</v>
      </c>
      <c r="U2122" s="74" t="s">
        <v>4370</v>
      </c>
    </row>
    <row r="2123" spans="20:21" x14ac:dyDescent="0.25">
      <c r="T2123" s="101" t="s">
        <v>4371</v>
      </c>
      <c r="U2123" s="74" t="s">
        <v>4372</v>
      </c>
    </row>
    <row r="2124" spans="20:21" x14ac:dyDescent="0.25">
      <c r="T2124" s="101" t="s">
        <v>4373</v>
      </c>
      <c r="U2124" s="74" t="s">
        <v>4374</v>
      </c>
    </row>
    <row r="2125" spans="20:21" x14ac:dyDescent="0.25">
      <c r="T2125" s="101" t="s">
        <v>4375</v>
      </c>
      <c r="U2125" s="74" t="s">
        <v>4376</v>
      </c>
    </row>
    <row r="2126" spans="20:21" x14ac:dyDescent="0.25">
      <c r="T2126" s="101" t="s">
        <v>4377</v>
      </c>
      <c r="U2126" s="74" t="s">
        <v>4378</v>
      </c>
    </row>
    <row r="2127" spans="20:21" x14ac:dyDescent="0.25">
      <c r="T2127" s="101" t="s">
        <v>4379</v>
      </c>
      <c r="U2127" s="74" t="s">
        <v>4380</v>
      </c>
    </row>
    <row r="2128" spans="20:21" x14ac:dyDescent="0.25">
      <c r="T2128" s="101" t="s">
        <v>4381</v>
      </c>
      <c r="U2128" s="74" t="s">
        <v>4382</v>
      </c>
    </row>
    <row r="2129" spans="20:21" x14ac:dyDescent="0.25">
      <c r="T2129" s="101" t="s">
        <v>4383</v>
      </c>
      <c r="U2129" s="74" t="s">
        <v>4384</v>
      </c>
    </row>
    <row r="2130" spans="20:21" x14ac:dyDescent="0.25">
      <c r="T2130" s="101" t="s">
        <v>4385</v>
      </c>
      <c r="U2130" s="74" t="s">
        <v>4386</v>
      </c>
    </row>
    <row r="2131" spans="20:21" x14ac:dyDescent="0.25">
      <c r="T2131" s="101" t="s">
        <v>4387</v>
      </c>
      <c r="U2131" s="74" t="s">
        <v>4388</v>
      </c>
    </row>
    <row r="2132" spans="20:21" x14ac:dyDescent="0.25">
      <c r="T2132" s="101" t="s">
        <v>4389</v>
      </c>
      <c r="U2132" s="74" t="s">
        <v>4390</v>
      </c>
    </row>
    <row r="2133" spans="20:21" x14ac:dyDescent="0.25">
      <c r="T2133" s="101" t="s">
        <v>4391</v>
      </c>
      <c r="U2133" s="74" t="s">
        <v>4392</v>
      </c>
    </row>
    <row r="2134" spans="20:21" x14ac:dyDescent="0.25">
      <c r="T2134" s="101" t="s">
        <v>4393</v>
      </c>
      <c r="U2134" s="74" t="s">
        <v>4394</v>
      </c>
    </row>
    <row r="2135" spans="20:21" x14ac:dyDescent="0.25">
      <c r="T2135" s="101" t="s">
        <v>4395</v>
      </c>
      <c r="U2135" s="74" t="s">
        <v>4396</v>
      </c>
    </row>
    <row r="2136" spans="20:21" x14ac:dyDescent="0.25">
      <c r="T2136" s="101" t="s">
        <v>4397</v>
      </c>
      <c r="U2136" s="74" t="s">
        <v>4398</v>
      </c>
    </row>
    <row r="2137" spans="20:21" x14ac:dyDescent="0.25">
      <c r="T2137" s="101" t="s">
        <v>4399</v>
      </c>
      <c r="U2137" s="74" t="s">
        <v>4400</v>
      </c>
    </row>
    <row r="2138" spans="20:21" x14ac:dyDescent="0.25">
      <c r="T2138" s="101" t="s">
        <v>4401</v>
      </c>
      <c r="U2138" s="74" t="s">
        <v>4402</v>
      </c>
    </row>
    <row r="2139" spans="20:21" x14ac:dyDescent="0.25">
      <c r="T2139" s="101" t="s">
        <v>4403</v>
      </c>
      <c r="U2139" s="74" t="s">
        <v>4404</v>
      </c>
    </row>
    <row r="2140" spans="20:21" x14ac:dyDescent="0.25">
      <c r="T2140" s="101" t="s">
        <v>4405</v>
      </c>
      <c r="U2140" s="74" t="s">
        <v>4406</v>
      </c>
    </row>
    <row r="2141" spans="20:21" x14ac:dyDescent="0.25">
      <c r="T2141" s="101" t="s">
        <v>4407</v>
      </c>
      <c r="U2141" s="74" t="s">
        <v>4408</v>
      </c>
    </row>
    <row r="2142" spans="20:21" x14ac:dyDescent="0.25">
      <c r="T2142" s="101" t="s">
        <v>4409</v>
      </c>
      <c r="U2142" s="74" t="s">
        <v>4410</v>
      </c>
    </row>
    <row r="2143" spans="20:21" x14ac:dyDescent="0.25">
      <c r="T2143" s="101" t="s">
        <v>4411</v>
      </c>
      <c r="U2143" s="74" t="s">
        <v>4412</v>
      </c>
    </row>
    <row r="2144" spans="20:21" x14ac:dyDescent="0.25">
      <c r="T2144" s="101" t="s">
        <v>4413</v>
      </c>
      <c r="U2144" s="74" t="s">
        <v>4414</v>
      </c>
    </row>
    <row r="2145" spans="20:21" x14ac:dyDescent="0.25">
      <c r="T2145" s="101" t="s">
        <v>4415</v>
      </c>
      <c r="U2145" s="74" t="s">
        <v>4416</v>
      </c>
    </row>
    <row r="2146" spans="20:21" x14ac:dyDescent="0.25">
      <c r="T2146" s="101" t="s">
        <v>4417</v>
      </c>
      <c r="U2146" s="74" t="s">
        <v>4418</v>
      </c>
    </row>
    <row r="2147" spans="20:21" x14ac:dyDescent="0.25">
      <c r="T2147" s="101" t="s">
        <v>4419</v>
      </c>
      <c r="U2147" s="74" t="s">
        <v>4420</v>
      </c>
    </row>
    <row r="2148" spans="20:21" x14ac:dyDescent="0.25">
      <c r="T2148" s="101" t="s">
        <v>4421</v>
      </c>
      <c r="U2148" s="74" t="s">
        <v>4422</v>
      </c>
    </row>
    <row r="2149" spans="20:21" x14ac:dyDescent="0.25">
      <c r="T2149" s="101" t="s">
        <v>4423</v>
      </c>
      <c r="U2149" s="74" t="s">
        <v>4424</v>
      </c>
    </row>
    <row r="2150" spans="20:21" x14ac:dyDescent="0.25">
      <c r="T2150" s="101" t="s">
        <v>4425</v>
      </c>
      <c r="U2150" s="74" t="s">
        <v>4426</v>
      </c>
    </row>
    <row r="2151" spans="20:21" x14ac:dyDescent="0.25">
      <c r="T2151" s="101" t="s">
        <v>4427</v>
      </c>
      <c r="U2151" s="74" t="s">
        <v>4428</v>
      </c>
    </row>
    <row r="2152" spans="20:21" x14ac:dyDescent="0.25">
      <c r="T2152" s="101" t="s">
        <v>4429</v>
      </c>
      <c r="U2152" s="74" t="s">
        <v>4430</v>
      </c>
    </row>
    <row r="2153" spans="20:21" x14ac:dyDescent="0.25">
      <c r="T2153" s="101" t="s">
        <v>4431</v>
      </c>
      <c r="U2153" s="74" t="s">
        <v>4432</v>
      </c>
    </row>
    <row r="2154" spans="20:21" x14ac:dyDescent="0.25">
      <c r="T2154" s="101" t="s">
        <v>4433</v>
      </c>
      <c r="U2154" s="74" t="s">
        <v>4434</v>
      </c>
    </row>
    <row r="2155" spans="20:21" x14ac:dyDescent="0.25">
      <c r="T2155" s="101" t="s">
        <v>4435</v>
      </c>
      <c r="U2155" s="74" t="s">
        <v>4436</v>
      </c>
    </row>
    <row r="2156" spans="20:21" x14ac:dyDescent="0.25">
      <c r="T2156" s="101" t="s">
        <v>4437</v>
      </c>
      <c r="U2156" s="74" t="s">
        <v>4438</v>
      </c>
    </row>
    <row r="2157" spans="20:21" x14ac:dyDescent="0.25">
      <c r="T2157" s="101" t="s">
        <v>4439</v>
      </c>
      <c r="U2157" s="74" t="s">
        <v>4440</v>
      </c>
    </row>
    <row r="2158" spans="20:21" x14ac:dyDescent="0.25">
      <c r="T2158" s="101" t="s">
        <v>4441</v>
      </c>
      <c r="U2158" s="74" t="s">
        <v>4442</v>
      </c>
    </row>
    <row r="2159" spans="20:21" x14ac:dyDescent="0.25">
      <c r="T2159" s="101" t="s">
        <v>4443</v>
      </c>
      <c r="U2159" s="74" t="s">
        <v>4444</v>
      </c>
    </row>
    <row r="2160" spans="20:21" x14ac:dyDescent="0.25">
      <c r="T2160" s="101" t="s">
        <v>4445</v>
      </c>
      <c r="U2160" s="74" t="s">
        <v>4446</v>
      </c>
    </row>
    <row r="2161" spans="20:21" x14ac:dyDescent="0.25">
      <c r="T2161" s="101" t="s">
        <v>4447</v>
      </c>
      <c r="U2161" s="74" t="s">
        <v>4448</v>
      </c>
    </row>
    <row r="2162" spans="20:21" x14ac:dyDescent="0.25">
      <c r="T2162" s="101" t="s">
        <v>4449</v>
      </c>
      <c r="U2162" s="74" t="s">
        <v>4450</v>
      </c>
    </row>
    <row r="2163" spans="20:21" x14ac:dyDescent="0.25">
      <c r="T2163" s="101" t="s">
        <v>4451</v>
      </c>
      <c r="U2163" s="74" t="s">
        <v>4452</v>
      </c>
    </row>
    <row r="2164" spans="20:21" x14ac:dyDescent="0.25">
      <c r="T2164" s="101" t="s">
        <v>4453</v>
      </c>
      <c r="U2164" s="74" t="s">
        <v>4454</v>
      </c>
    </row>
    <row r="2165" spans="20:21" x14ac:dyDescent="0.25">
      <c r="T2165" s="101" t="s">
        <v>4455</v>
      </c>
      <c r="U2165" s="74" t="s">
        <v>4456</v>
      </c>
    </row>
    <row r="2166" spans="20:21" x14ac:dyDescent="0.25">
      <c r="T2166" s="101" t="s">
        <v>4457</v>
      </c>
      <c r="U2166" s="74" t="s">
        <v>4458</v>
      </c>
    </row>
    <row r="2167" spans="20:21" x14ac:dyDescent="0.25">
      <c r="T2167" s="101" t="s">
        <v>4459</v>
      </c>
      <c r="U2167" s="74" t="s">
        <v>4460</v>
      </c>
    </row>
    <row r="2168" spans="20:21" x14ac:dyDescent="0.25">
      <c r="T2168" s="101" t="s">
        <v>4461</v>
      </c>
      <c r="U2168" s="74" t="s">
        <v>4462</v>
      </c>
    </row>
    <row r="2169" spans="20:21" x14ac:dyDescent="0.25">
      <c r="T2169" s="101" t="s">
        <v>4463</v>
      </c>
      <c r="U2169" s="74" t="s">
        <v>4464</v>
      </c>
    </row>
    <row r="2170" spans="20:21" x14ac:dyDescent="0.25">
      <c r="T2170" s="101" t="s">
        <v>4465</v>
      </c>
      <c r="U2170" s="74" t="s">
        <v>4466</v>
      </c>
    </row>
    <row r="2171" spans="20:21" x14ac:dyDescent="0.25">
      <c r="T2171" s="101" t="s">
        <v>4467</v>
      </c>
      <c r="U2171" s="74" t="s">
        <v>4468</v>
      </c>
    </row>
    <row r="2172" spans="20:21" x14ac:dyDescent="0.25">
      <c r="T2172" s="101" t="s">
        <v>4469</v>
      </c>
      <c r="U2172" s="74" t="s">
        <v>4470</v>
      </c>
    </row>
    <row r="2173" spans="20:21" x14ac:dyDescent="0.25">
      <c r="T2173" s="101" t="s">
        <v>4471</v>
      </c>
      <c r="U2173" s="74" t="s">
        <v>4472</v>
      </c>
    </row>
    <row r="2174" spans="20:21" x14ac:dyDescent="0.25">
      <c r="T2174" s="101" t="s">
        <v>4473</v>
      </c>
      <c r="U2174" s="74" t="s">
        <v>4474</v>
      </c>
    </row>
    <row r="2175" spans="20:21" x14ac:dyDescent="0.25">
      <c r="T2175" s="101" t="s">
        <v>4475</v>
      </c>
      <c r="U2175" s="74" t="s">
        <v>4476</v>
      </c>
    </row>
    <row r="2176" spans="20:21" x14ac:dyDescent="0.25">
      <c r="T2176" s="101" t="s">
        <v>4477</v>
      </c>
      <c r="U2176" s="74" t="s">
        <v>4478</v>
      </c>
    </row>
    <row r="2177" spans="20:21" x14ac:dyDescent="0.25">
      <c r="T2177" s="101" t="s">
        <v>4479</v>
      </c>
      <c r="U2177" s="74" t="s">
        <v>4480</v>
      </c>
    </row>
    <row r="2178" spans="20:21" x14ac:dyDescent="0.25">
      <c r="T2178" s="101" t="s">
        <v>4481</v>
      </c>
      <c r="U2178" s="74" t="s">
        <v>4482</v>
      </c>
    </row>
    <row r="2179" spans="20:21" x14ac:dyDescent="0.25">
      <c r="T2179" s="101" t="s">
        <v>4483</v>
      </c>
      <c r="U2179" s="74" t="s">
        <v>4484</v>
      </c>
    </row>
    <row r="2180" spans="20:21" x14ac:dyDescent="0.25">
      <c r="T2180" s="101" t="s">
        <v>4485</v>
      </c>
      <c r="U2180" s="74" t="s">
        <v>4486</v>
      </c>
    </row>
    <row r="2181" spans="20:21" x14ac:dyDescent="0.25">
      <c r="T2181" s="101" t="s">
        <v>4487</v>
      </c>
      <c r="U2181" s="74" t="s">
        <v>4488</v>
      </c>
    </row>
    <row r="2182" spans="20:21" x14ac:dyDescent="0.25">
      <c r="T2182" s="101" t="s">
        <v>4489</v>
      </c>
      <c r="U2182" s="74" t="s">
        <v>4490</v>
      </c>
    </row>
    <row r="2183" spans="20:21" x14ac:dyDescent="0.25">
      <c r="T2183" s="101" t="s">
        <v>4491</v>
      </c>
      <c r="U2183" s="74" t="s">
        <v>4492</v>
      </c>
    </row>
    <row r="2184" spans="20:21" x14ac:dyDescent="0.25">
      <c r="T2184" s="101" t="s">
        <v>4493</v>
      </c>
      <c r="U2184" s="74" t="s">
        <v>4494</v>
      </c>
    </row>
    <row r="2185" spans="20:21" x14ac:dyDescent="0.25">
      <c r="T2185" s="101" t="s">
        <v>4495</v>
      </c>
      <c r="U2185" s="74" t="s">
        <v>4496</v>
      </c>
    </row>
    <row r="2186" spans="20:21" x14ac:dyDescent="0.25">
      <c r="T2186" s="101" t="s">
        <v>4497</v>
      </c>
      <c r="U2186" s="74" t="s">
        <v>4498</v>
      </c>
    </row>
    <row r="2187" spans="20:21" x14ac:dyDescent="0.25">
      <c r="T2187" s="101" t="s">
        <v>4499</v>
      </c>
      <c r="U2187" s="74" t="s">
        <v>4500</v>
      </c>
    </row>
    <row r="2188" spans="20:21" x14ac:dyDescent="0.25">
      <c r="T2188" s="101" t="s">
        <v>4501</v>
      </c>
      <c r="U2188" s="74" t="s">
        <v>4502</v>
      </c>
    </row>
    <row r="2189" spans="20:21" x14ac:dyDescent="0.25">
      <c r="T2189" s="101" t="s">
        <v>4503</v>
      </c>
      <c r="U2189" s="74" t="s">
        <v>4504</v>
      </c>
    </row>
    <row r="2190" spans="20:21" x14ac:dyDescent="0.25">
      <c r="T2190" s="101" t="s">
        <v>4505</v>
      </c>
      <c r="U2190" s="74" t="s">
        <v>4506</v>
      </c>
    </row>
    <row r="2191" spans="20:21" x14ac:dyDescent="0.25">
      <c r="T2191" s="101" t="s">
        <v>4507</v>
      </c>
      <c r="U2191" s="74" t="s">
        <v>4508</v>
      </c>
    </row>
    <row r="2192" spans="20:21" x14ac:dyDescent="0.25">
      <c r="T2192" s="101" t="s">
        <v>4509</v>
      </c>
      <c r="U2192" s="74" t="s">
        <v>4510</v>
      </c>
    </row>
    <row r="2193" spans="20:21" x14ac:dyDescent="0.25">
      <c r="T2193" s="101" t="s">
        <v>4511</v>
      </c>
      <c r="U2193" s="74" t="s">
        <v>4512</v>
      </c>
    </row>
    <row r="2194" spans="20:21" x14ac:dyDescent="0.25">
      <c r="T2194" s="101" t="s">
        <v>4513</v>
      </c>
      <c r="U2194" s="74" t="s">
        <v>4514</v>
      </c>
    </row>
    <row r="2195" spans="20:21" x14ac:dyDescent="0.25">
      <c r="T2195" s="101" t="s">
        <v>4515</v>
      </c>
      <c r="U2195" s="74" t="s">
        <v>4139</v>
      </c>
    </row>
    <row r="2196" spans="20:21" x14ac:dyDescent="0.25">
      <c r="T2196" s="101" t="s">
        <v>4516</v>
      </c>
      <c r="U2196" s="74" t="s">
        <v>4517</v>
      </c>
    </row>
    <row r="2197" spans="20:21" x14ac:dyDescent="0.25">
      <c r="T2197" s="101" t="s">
        <v>4518</v>
      </c>
      <c r="U2197" s="74" t="s">
        <v>4519</v>
      </c>
    </row>
    <row r="2198" spans="20:21" x14ac:dyDescent="0.25">
      <c r="T2198" s="101" t="s">
        <v>4520</v>
      </c>
      <c r="U2198" s="74" t="s">
        <v>4521</v>
      </c>
    </row>
    <row r="2199" spans="20:21" x14ac:dyDescent="0.25">
      <c r="T2199" s="101" t="s">
        <v>4522</v>
      </c>
      <c r="U2199" s="74" t="s">
        <v>4523</v>
      </c>
    </row>
    <row r="2200" spans="20:21" x14ac:dyDescent="0.25">
      <c r="T2200" s="101" t="s">
        <v>4524</v>
      </c>
      <c r="U2200" s="74" t="s">
        <v>4525</v>
      </c>
    </row>
    <row r="2201" spans="20:21" x14ac:dyDescent="0.25">
      <c r="T2201" s="101" t="s">
        <v>4526</v>
      </c>
      <c r="U2201" s="74" t="s">
        <v>4527</v>
      </c>
    </row>
    <row r="2202" spans="20:21" x14ac:dyDescent="0.25">
      <c r="T2202" s="101" t="s">
        <v>4528</v>
      </c>
      <c r="U2202" s="74" t="s">
        <v>4529</v>
      </c>
    </row>
    <row r="2203" spans="20:21" x14ac:dyDescent="0.25">
      <c r="T2203" s="101" t="s">
        <v>4530</v>
      </c>
      <c r="U2203" s="74" t="s">
        <v>4531</v>
      </c>
    </row>
    <row r="2204" spans="20:21" x14ac:dyDescent="0.25">
      <c r="T2204" s="101" t="s">
        <v>4532</v>
      </c>
      <c r="U2204" s="74" t="s">
        <v>4533</v>
      </c>
    </row>
    <row r="2205" spans="20:21" x14ac:dyDescent="0.25">
      <c r="T2205" s="101" t="s">
        <v>4534</v>
      </c>
      <c r="U2205" s="74" t="s">
        <v>4535</v>
      </c>
    </row>
    <row r="2206" spans="20:21" x14ac:dyDescent="0.25">
      <c r="T2206" s="101" t="s">
        <v>4536</v>
      </c>
      <c r="U2206" s="74" t="s">
        <v>4537</v>
      </c>
    </row>
    <row r="2207" spans="20:21" x14ac:dyDescent="0.25">
      <c r="T2207" s="101" t="s">
        <v>4538</v>
      </c>
      <c r="U2207" s="74" t="s">
        <v>4539</v>
      </c>
    </row>
    <row r="2208" spans="20:21" x14ac:dyDescent="0.25">
      <c r="T2208" s="101" t="s">
        <v>4540</v>
      </c>
      <c r="U2208" s="74" t="s">
        <v>4541</v>
      </c>
    </row>
    <row r="2209" spans="20:21" x14ac:dyDescent="0.25">
      <c r="T2209" s="101" t="s">
        <v>4542</v>
      </c>
      <c r="U2209" s="74" t="s">
        <v>4543</v>
      </c>
    </row>
    <row r="2210" spans="20:21" x14ac:dyDescent="0.25">
      <c r="T2210" s="101" t="s">
        <v>4544</v>
      </c>
      <c r="U2210" s="74" t="s">
        <v>4545</v>
      </c>
    </row>
    <row r="2211" spans="20:21" x14ac:dyDescent="0.25">
      <c r="T2211" s="101" t="s">
        <v>4546</v>
      </c>
      <c r="U2211" s="74" t="s">
        <v>4547</v>
      </c>
    </row>
    <row r="2212" spans="20:21" x14ac:dyDescent="0.25">
      <c r="T2212" s="101" t="s">
        <v>4548</v>
      </c>
      <c r="U2212" s="74" t="s">
        <v>4549</v>
      </c>
    </row>
    <row r="2213" spans="20:21" x14ac:dyDescent="0.25">
      <c r="T2213" s="101" t="s">
        <v>4550</v>
      </c>
      <c r="U2213" s="74" t="s">
        <v>4551</v>
      </c>
    </row>
    <row r="2214" spans="20:21" x14ac:dyDescent="0.25">
      <c r="T2214" s="101" t="s">
        <v>4552</v>
      </c>
      <c r="U2214" s="74" t="s">
        <v>4553</v>
      </c>
    </row>
    <row r="2215" spans="20:21" x14ac:dyDescent="0.25">
      <c r="T2215" s="101" t="s">
        <v>4554</v>
      </c>
      <c r="U2215" s="74" t="s">
        <v>4555</v>
      </c>
    </row>
    <row r="2216" spans="20:21" x14ac:dyDescent="0.25">
      <c r="T2216" s="101" t="s">
        <v>4556</v>
      </c>
      <c r="U2216" s="74" t="s">
        <v>4557</v>
      </c>
    </row>
    <row r="2217" spans="20:21" x14ac:dyDescent="0.25">
      <c r="T2217" s="101" t="s">
        <v>4558</v>
      </c>
      <c r="U2217" s="74" t="s">
        <v>4559</v>
      </c>
    </row>
    <row r="2218" spans="20:21" x14ac:dyDescent="0.25">
      <c r="T2218" s="101" t="s">
        <v>4560</v>
      </c>
      <c r="U2218" s="74" t="s">
        <v>4561</v>
      </c>
    </row>
    <row r="2219" spans="20:21" x14ac:dyDescent="0.25">
      <c r="T2219" s="101" t="s">
        <v>4562</v>
      </c>
      <c r="U2219" s="74" t="s">
        <v>4563</v>
      </c>
    </row>
    <row r="2220" spans="20:21" x14ac:dyDescent="0.25">
      <c r="T2220" s="101" t="s">
        <v>4564</v>
      </c>
      <c r="U2220" s="74" t="s">
        <v>4565</v>
      </c>
    </row>
    <row r="2221" spans="20:21" x14ac:dyDescent="0.25">
      <c r="T2221" s="101" t="s">
        <v>4566</v>
      </c>
      <c r="U2221" s="74" t="s">
        <v>4567</v>
      </c>
    </row>
    <row r="2222" spans="20:21" x14ac:dyDescent="0.25">
      <c r="T2222" s="101" t="s">
        <v>4568</v>
      </c>
      <c r="U2222" s="74" t="s">
        <v>4569</v>
      </c>
    </row>
    <row r="2223" spans="20:21" x14ac:dyDescent="0.25">
      <c r="T2223" s="101" t="s">
        <v>4570</v>
      </c>
      <c r="U2223" s="74" t="s">
        <v>4571</v>
      </c>
    </row>
    <row r="2224" spans="20:21" x14ac:dyDescent="0.25">
      <c r="T2224" s="101" t="s">
        <v>4572</v>
      </c>
      <c r="U2224" s="74" t="s">
        <v>4573</v>
      </c>
    </row>
    <row r="2225" spans="20:21" x14ac:dyDescent="0.25">
      <c r="T2225" s="101" t="s">
        <v>4574</v>
      </c>
      <c r="U2225" s="74" t="s">
        <v>4575</v>
      </c>
    </row>
    <row r="2226" spans="20:21" x14ac:dyDescent="0.25">
      <c r="T2226" s="101" t="s">
        <v>4576</v>
      </c>
      <c r="U2226" s="74" t="s">
        <v>4577</v>
      </c>
    </row>
    <row r="2227" spans="20:21" x14ac:dyDescent="0.25">
      <c r="T2227" s="101" t="s">
        <v>4578</v>
      </c>
      <c r="U2227" s="74" t="s">
        <v>4579</v>
      </c>
    </row>
    <row r="2228" spans="20:21" x14ac:dyDescent="0.25">
      <c r="T2228" s="101" t="s">
        <v>4580</v>
      </c>
      <c r="U2228" s="74" t="s">
        <v>4581</v>
      </c>
    </row>
    <row r="2229" spans="20:21" x14ac:dyDescent="0.25">
      <c r="T2229" s="101" t="s">
        <v>4582</v>
      </c>
      <c r="U2229" s="74" t="s">
        <v>4583</v>
      </c>
    </row>
    <row r="2230" spans="20:21" x14ac:dyDescent="0.25">
      <c r="T2230" s="101" t="s">
        <v>4584</v>
      </c>
      <c r="U2230" s="74" t="s">
        <v>4585</v>
      </c>
    </row>
    <row r="2231" spans="20:21" x14ac:dyDescent="0.25">
      <c r="T2231" s="101" t="s">
        <v>4586</v>
      </c>
      <c r="U2231" s="74" t="s">
        <v>4587</v>
      </c>
    </row>
    <row r="2232" spans="20:21" x14ac:dyDescent="0.25">
      <c r="T2232" s="101" t="s">
        <v>4588</v>
      </c>
      <c r="U2232" s="74" t="s">
        <v>4589</v>
      </c>
    </row>
    <row r="2233" spans="20:21" x14ac:dyDescent="0.25">
      <c r="T2233" s="101" t="s">
        <v>4590</v>
      </c>
      <c r="U2233" s="74" t="s">
        <v>4591</v>
      </c>
    </row>
    <row r="2234" spans="20:21" x14ac:dyDescent="0.25">
      <c r="T2234" s="101" t="s">
        <v>4592</v>
      </c>
      <c r="U2234" s="74" t="s">
        <v>4593</v>
      </c>
    </row>
    <row r="2235" spans="20:21" x14ac:dyDescent="0.25">
      <c r="T2235" s="101" t="s">
        <v>4594</v>
      </c>
      <c r="U2235" s="74" t="s">
        <v>4595</v>
      </c>
    </row>
    <row r="2236" spans="20:21" x14ac:dyDescent="0.25">
      <c r="T2236" s="101" t="s">
        <v>4596</v>
      </c>
      <c r="U2236" s="74" t="s">
        <v>4597</v>
      </c>
    </row>
    <row r="2237" spans="20:21" x14ac:dyDescent="0.25">
      <c r="T2237" s="101" t="s">
        <v>4598</v>
      </c>
      <c r="U2237" s="74" t="s">
        <v>4599</v>
      </c>
    </row>
    <row r="2238" spans="20:21" x14ac:dyDescent="0.25">
      <c r="T2238" s="101" t="s">
        <v>4600</v>
      </c>
      <c r="U2238" s="74" t="s">
        <v>4601</v>
      </c>
    </row>
    <row r="2239" spans="20:21" x14ac:dyDescent="0.25">
      <c r="T2239" s="101" t="s">
        <v>4602</v>
      </c>
      <c r="U2239" s="74" t="s">
        <v>4603</v>
      </c>
    </row>
    <row r="2240" spans="20:21" x14ac:dyDescent="0.25">
      <c r="T2240" s="101" t="s">
        <v>4604</v>
      </c>
      <c r="U2240" s="74" t="s">
        <v>4605</v>
      </c>
    </row>
    <row r="2241" spans="20:21" x14ac:dyDescent="0.25">
      <c r="T2241" s="101" t="s">
        <v>4606</v>
      </c>
      <c r="U2241" s="74" t="s">
        <v>4607</v>
      </c>
    </row>
    <row r="2242" spans="20:21" x14ac:dyDescent="0.25">
      <c r="T2242" s="101" t="s">
        <v>4608</v>
      </c>
      <c r="U2242" s="74" t="s">
        <v>4609</v>
      </c>
    </row>
    <row r="2243" spans="20:21" x14ac:dyDescent="0.25">
      <c r="T2243" s="101" t="s">
        <v>4610</v>
      </c>
      <c r="U2243" s="74" t="s">
        <v>4611</v>
      </c>
    </row>
    <row r="2244" spans="20:21" x14ac:dyDescent="0.25">
      <c r="T2244" s="101" t="s">
        <v>4612</v>
      </c>
      <c r="U2244" s="74" t="s">
        <v>4613</v>
      </c>
    </row>
    <row r="2245" spans="20:21" x14ac:dyDescent="0.25">
      <c r="T2245" s="101" t="s">
        <v>4614</v>
      </c>
      <c r="U2245" s="74" t="s">
        <v>4615</v>
      </c>
    </row>
    <row r="2246" spans="20:21" x14ac:dyDescent="0.25">
      <c r="T2246" s="101" t="s">
        <v>4616</v>
      </c>
      <c r="U2246" s="74" t="s">
        <v>4617</v>
      </c>
    </row>
    <row r="2247" spans="20:21" x14ac:dyDescent="0.25">
      <c r="T2247" s="101" t="s">
        <v>4618</v>
      </c>
      <c r="U2247" s="74" t="s">
        <v>4619</v>
      </c>
    </row>
    <row r="2248" spans="20:21" x14ac:dyDescent="0.25">
      <c r="T2248" s="101" t="s">
        <v>4620</v>
      </c>
      <c r="U2248" s="74" t="s">
        <v>4621</v>
      </c>
    </row>
    <row r="2249" spans="20:21" x14ac:dyDescent="0.25">
      <c r="T2249" s="101" t="s">
        <v>4622</v>
      </c>
      <c r="U2249" s="74" t="s">
        <v>4623</v>
      </c>
    </row>
    <row r="2250" spans="20:21" x14ac:dyDescent="0.25">
      <c r="T2250" s="101" t="s">
        <v>4624</v>
      </c>
      <c r="U2250" s="74" t="s">
        <v>4625</v>
      </c>
    </row>
    <row r="2251" spans="20:21" x14ac:dyDescent="0.25">
      <c r="T2251" s="101" t="s">
        <v>4626</v>
      </c>
      <c r="U2251" s="74" t="s">
        <v>4627</v>
      </c>
    </row>
    <row r="2252" spans="20:21" x14ac:dyDescent="0.25">
      <c r="T2252" s="101" t="s">
        <v>4628</v>
      </c>
      <c r="U2252" s="74" t="s">
        <v>4629</v>
      </c>
    </row>
    <row r="2253" spans="20:21" x14ac:dyDescent="0.25">
      <c r="T2253" s="101" t="s">
        <v>4630</v>
      </c>
      <c r="U2253" s="74" t="s">
        <v>4631</v>
      </c>
    </row>
    <row r="2254" spans="20:21" x14ac:dyDescent="0.25">
      <c r="T2254" s="101" t="s">
        <v>4632</v>
      </c>
      <c r="U2254" s="74" t="s">
        <v>4633</v>
      </c>
    </row>
    <row r="2255" spans="20:21" x14ac:dyDescent="0.25">
      <c r="T2255" s="101" t="s">
        <v>4634</v>
      </c>
      <c r="U2255" s="74" t="s">
        <v>4635</v>
      </c>
    </row>
    <row r="2256" spans="20:21" x14ac:dyDescent="0.25">
      <c r="T2256" s="101" t="s">
        <v>4636</v>
      </c>
      <c r="U2256" s="74" t="s">
        <v>2979</v>
      </c>
    </row>
    <row r="2257" spans="20:21" x14ac:dyDescent="0.25">
      <c r="T2257" s="101" t="s">
        <v>4637</v>
      </c>
      <c r="U2257" s="74" t="s">
        <v>4638</v>
      </c>
    </row>
    <row r="2258" spans="20:21" x14ac:dyDescent="0.25">
      <c r="T2258" s="101" t="s">
        <v>4639</v>
      </c>
      <c r="U2258" s="74" t="s">
        <v>4640</v>
      </c>
    </row>
    <row r="2259" spans="20:21" x14ac:dyDescent="0.25">
      <c r="T2259" s="101" t="s">
        <v>4641</v>
      </c>
      <c r="U2259" s="74" t="s">
        <v>4642</v>
      </c>
    </row>
    <row r="2260" spans="20:21" x14ac:dyDescent="0.25">
      <c r="T2260" s="101" t="s">
        <v>4643</v>
      </c>
      <c r="U2260" s="74" t="s">
        <v>4644</v>
      </c>
    </row>
    <row r="2261" spans="20:21" x14ac:dyDescent="0.25">
      <c r="T2261" s="101" t="s">
        <v>4645</v>
      </c>
      <c r="U2261" s="74" t="s">
        <v>4646</v>
      </c>
    </row>
    <row r="2262" spans="20:21" x14ac:dyDescent="0.25">
      <c r="T2262" s="101" t="s">
        <v>4647</v>
      </c>
      <c r="U2262" s="74" t="s">
        <v>4648</v>
      </c>
    </row>
    <row r="2263" spans="20:21" x14ac:dyDescent="0.25">
      <c r="T2263" s="101" t="s">
        <v>4649</v>
      </c>
      <c r="U2263" s="74" t="s">
        <v>4650</v>
      </c>
    </row>
    <row r="2264" spans="20:21" x14ac:dyDescent="0.25">
      <c r="T2264" s="101" t="s">
        <v>4651</v>
      </c>
      <c r="U2264" s="74" t="s">
        <v>4652</v>
      </c>
    </row>
    <row r="2265" spans="20:21" x14ac:dyDescent="0.25">
      <c r="T2265" s="101" t="s">
        <v>4653</v>
      </c>
      <c r="U2265" s="74" t="s">
        <v>4654</v>
      </c>
    </row>
    <row r="2266" spans="20:21" x14ac:dyDescent="0.25">
      <c r="T2266" s="101" t="s">
        <v>4655</v>
      </c>
      <c r="U2266" s="74" t="s">
        <v>4656</v>
      </c>
    </row>
    <row r="2267" spans="20:21" x14ac:dyDescent="0.25">
      <c r="T2267" s="101" t="s">
        <v>4657</v>
      </c>
      <c r="U2267" s="74" t="s">
        <v>4658</v>
      </c>
    </row>
    <row r="2268" spans="20:21" x14ac:dyDescent="0.25">
      <c r="T2268" s="101" t="s">
        <v>4659</v>
      </c>
      <c r="U2268" s="74" t="s">
        <v>4660</v>
      </c>
    </row>
    <row r="2269" spans="20:21" x14ac:dyDescent="0.25">
      <c r="T2269" s="101" t="s">
        <v>4661</v>
      </c>
      <c r="U2269" s="74" t="s">
        <v>4662</v>
      </c>
    </row>
    <row r="2270" spans="20:21" x14ac:dyDescent="0.25">
      <c r="T2270" s="101" t="s">
        <v>4663</v>
      </c>
      <c r="U2270" s="74" t="s">
        <v>4664</v>
      </c>
    </row>
    <row r="2271" spans="20:21" x14ac:dyDescent="0.25">
      <c r="T2271" s="101" t="s">
        <v>4665</v>
      </c>
      <c r="U2271" s="74" t="s">
        <v>4666</v>
      </c>
    </row>
    <row r="2272" spans="20:21" x14ac:dyDescent="0.25">
      <c r="T2272" s="101" t="s">
        <v>4667</v>
      </c>
      <c r="U2272" s="74" t="s">
        <v>4668</v>
      </c>
    </row>
    <row r="2273" spans="20:21" x14ac:dyDescent="0.25">
      <c r="T2273" s="101" t="s">
        <v>4669</v>
      </c>
      <c r="U2273" s="74" t="s">
        <v>4670</v>
      </c>
    </row>
    <row r="2274" spans="20:21" x14ac:dyDescent="0.25">
      <c r="T2274" s="101" t="s">
        <v>4671</v>
      </c>
      <c r="U2274" s="74" t="s">
        <v>4672</v>
      </c>
    </row>
    <row r="2275" spans="20:21" x14ac:dyDescent="0.25">
      <c r="T2275" s="101" t="s">
        <v>4673</v>
      </c>
      <c r="U2275" s="74" t="s">
        <v>4674</v>
      </c>
    </row>
    <row r="2276" spans="20:21" x14ac:dyDescent="0.25">
      <c r="T2276" s="101" t="s">
        <v>4675</v>
      </c>
      <c r="U2276" s="74" t="s">
        <v>4676</v>
      </c>
    </row>
    <row r="2277" spans="20:21" x14ac:dyDescent="0.25">
      <c r="T2277" s="101" t="s">
        <v>4677</v>
      </c>
      <c r="U2277" s="74" t="s">
        <v>4678</v>
      </c>
    </row>
    <row r="2278" spans="20:21" x14ac:dyDescent="0.25">
      <c r="T2278" s="101" t="s">
        <v>4679</v>
      </c>
      <c r="U2278" s="74" t="s">
        <v>4680</v>
      </c>
    </row>
    <row r="2279" spans="20:21" x14ac:dyDescent="0.25">
      <c r="T2279" s="101" t="s">
        <v>4681</v>
      </c>
      <c r="U2279" s="74" t="s">
        <v>4682</v>
      </c>
    </row>
    <row r="2280" spans="20:21" x14ac:dyDescent="0.25">
      <c r="T2280" s="101" t="s">
        <v>4683</v>
      </c>
      <c r="U2280" s="74" t="s">
        <v>4684</v>
      </c>
    </row>
    <row r="2281" spans="20:21" x14ac:dyDescent="0.25">
      <c r="T2281" s="101" t="s">
        <v>4685</v>
      </c>
      <c r="U2281" s="74" t="s">
        <v>4686</v>
      </c>
    </row>
    <row r="2282" spans="20:21" x14ac:dyDescent="0.25">
      <c r="T2282" s="101" t="s">
        <v>4687</v>
      </c>
      <c r="U2282" s="74" t="s">
        <v>4688</v>
      </c>
    </row>
    <row r="2283" spans="20:21" x14ac:dyDescent="0.25">
      <c r="T2283" s="101" t="s">
        <v>4689</v>
      </c>
      <c r="U2283" s="74" t="s">
        <v>4690</v>
      </c>
    </row>
    <row r="2284" spans="20:21" x14ac:dyDescent="0.25">
      <c r="T2284" s="101" t="s">
        <v>4691</v>
      </c>
      <c r="U2284" s="74" t="s">
        <v>4692</v>
      </c>
    </row>
    <row r="2285" spans="20:21" x14ac:dyDescent="0.25">
      <c r="T2285" s="101" t="s">
        <v>4693</v>
      </c>
      <c r="U2285" s="74" t="s">
        <v>4694</v>
      </c>
    </row>
    <row r="2286" spans="20:21" x14ac:dyDescent="0.25">
      <c r="T2286" s="101" t="s">
        <v>4695</v>
      </c>
      <c r="U2286" s="74" t="s">
        <v>4696</v>
      </c>
    </row>
    <row r="2287" spans="20:21" x14ac:dyDescent="0.25">
      <c r="T2287" s="101" t="s">
        <v>4697</v>
      </c>
      <c r="U2287" s="74" t="s">
        <v>4698</v>
      </c>
    </row>
    <row r="2288" spans="20:21" x14ac:dyDescent="0.25">
      <c r="T2288" s="101" t="s">
        <v>4699</v>
      </c>
      <c r="U2288" s="74" t="s">
        <v>4700</v>
      </c>
    </row>
    <row r="2289" spans="20:21" x14ac:dyDescent="0.25">
      <c r="T2289" s="101" t="s">
        <v>4701</v>
      </c>
      <c r="U2289" s="74" t="s">
        <v>3541</v>
      </c>
    </row>
    <row r="2290" spans="20:21" x14ac:dyDescent="0.25">
      <c r="T2290" s="101" t="s">
        <v>4702</v>
      </c>
      <c r="U2290" s="74" t="s">
        <v>3054</v>
      </c>
    </row>
    <row r="2291" spans="20:21" x14ac:dyDescent="0.25">
      <c r="T2291" s="101" t="s">
        <v>4703</v>
      </c>
      <c r="U2291" s="74" t="s">
        <v>4704</v>
      </c>
    </row>
    <row r="2292" spans="20:21" x14ac:dyDescent="0.25">
      <c r="T2292" s="101" t="s">
        <v>4705</v>
      </c>
      <c r="U2292" s="74" t="s">
        <v>4706</v>
      </c>
    </row>
    <row r="2293" spans="20:21" x14ac:dyDescent="0.25">
      <c r="T2293" s="101" t="s">
        <v>4707</v>
      </c>
      <c r="U2293" s="74" t="s">
        <v>4708</v>
      </c>
    </row>
    <row r="2294" spans="20:21" x14ac:dyDescent="0.25">
      <c r="T2294" s="101" t="s">
        <v>4709</v>
      </c>
      <c r="U2294" s="74" t="s">
        <v>4710</v>
      </c>
    </row>
    <row r="2295" spans="20:21" x14ac:dyDescent="0.25">
      <c r="T2295" s="101" t="s">
        <v>4711</v>
      </c>
      <c r="U2295" s="74" t="s">
        <v>4712</v>
      </c>
    </row>
    <row r="2296" spans="20:21" x14ac:dyDescent="0.25">
      <c r="T2296" s="101" t="s">
        <v>4713</v>
      </c>
      <c r="U2296" s="74" t="s">
        <v>4714</v>
      </c>
    </row>
    <row r="2297" spans="20:21" x14ac:dyDescent="0.25">
      <c r="T2297" s="101" t="s">
        <v>4715</v>
      </c>
      <c r="U2297" s="74" t="s">
        <v>4716</v>
      </c>
    </row>
    <row r="2298" spans="20:21" x14ac:dyDescent="0.25">
      <c r="T2298" s="101" t="s">
        <v>4717</v>
      </c>
      <c r="U2298" s="74" t="s">
        <v>4718</v>
      </c>
    </row>
    <row r="2299" spans="20:21" x14ac:dyDescent="0.25">
      <c r="T2299" s="101" t="s">
        <v>4719</v>
      </c>
      <c r="U2299" s="74" t="s">
        <v>4720</v>
      </c>
    </row>
    <row r="2300" spans="20:21" x14ac:dyDescent="0.25">
      <c r="T2300" s="101" t="s">
        <v>4721</v>
      </c>
      <c r="U2300" s="74" t="s">
        <v>4722</v>
      </c>
    </row>
    <row r="2301" spans="20:21" x14ac:dyDescent="0.25">
      <c r="T2301" s="101" t="s">
        <v>4723</v>
      </c>
      <c r="U2301" s="74" t="s">
        <v>4724</v>
      </c>
    </row>
    <row r="2302" spans="20:21" x14ac:dyDescent="0.25">
      <c r="T2302" s="101" t="s">
        <v>4725</v>
      </c>
      <c r="U2302" s="74" t="s">
        <v>4726</v>
      </c>
    </row>
    <row r="2303" spans="20:21" x14ac:dyDescent="0.25">
      <c r="T2303" s="101" t="s">
        <v>4727</v>
      </c>
      <c r="U2303" s="74" t="s">
        <v>4728</v>
      </c>
    </row>
    <row r="2304" spans="20:21" x14ac:dyDescent="0.25">
      <c r="T2304" s="101" t="s">
        <v>4729</v>
      </c>
      <c r="U2304" s="74" t="s">
        <v>4730</v>
      </c>
    </row>
    <row r="2305" spans="20:21" x14ac:dyDescent="0.25">
      <c r="T2305" s="101" t="s">
        <v>4731</v>
      </c>
      <c r="U2305" s="74" t="s">
        <v>4732</v>
      </c>
    </row>
    <row r="2306" spans="20:21" x14ac:dyDescent="0.25">
      <c r="T2306" s="101" t="s">
        <v>4733</v>
      </c>
      <c r="U2306" s="74" t="s">
        <v>4734</v>
      </c>
    </row>
    <row r="2307" spans="20:21" x14ac:dyDescent="0.25">
      <c r="T2307" s="101" t="s">
        <v>4735</v>
      </c>
      <c r="U2307" s="74" t="s">
        <v>4736</v>
      </c>
    </row>
    <row r="2308" spans="20:21" x14ac:dyDescent="0.25">
      <c r="T2308" s="101" t="s">
        <v>4737</v>
      </c>
      <c r="U2308" s="74" t="s">
        <v>4738</v>
      </c>
    </row>
    <row r="2309" spans="20:21" x14ac:dyDescent="0.25">
      <c r="T2309" s="101" t="s">
        <v>4739</v>
      </c>
      <c r="U2309" s="74" t="s">
        <v>4740</v>
      </c>
    </row>
    <row r="2310" spans="20:21" x14ac:dyDescent="0.25">
      <c r="T2310" s="101" t="s">
        <v>4741</v>
      </c>
      <c r="U2310" s="74" t="s">
        <v>4742</v>
      </c>
    </row>
    <row r="2311" spans="20:21" x14ac:dyDescent="0.25">
      <c r="T2311" s="101" t="s">
        <v>4743</v>
      </c>
      <c r="U2311" s="74" t="s">
        <v>4744</v>
      </c>
    </row>
    <row r="2312" spans="20:21" x14ac:dyDescent="0.25">
      <c r="T2312" s="101" t="s">
        <v>4745</v>
      </c>
      <c r="U2312" s="74" t="s">
        <v>4746</v>
      </c>
    </row>
    <row r="2313" spans="20:21" x14ac:dyDescent="0.25">
      <c r="T2313" s="101" t="s">
        <v>4747</v>
      </c>
      <c r="U2313" s="74" t="s">
        <v>4748</v>
      </c>
    </row>
    <row r="2314" spans="20:21" x14ac:dyDescent="0.25">
      <c r="T2314" s="101" t="s">
        <v>4749</v>
      </c>
      <c r="U2314" s="74" t="s">
        <v>4750</v>
      </c>
    </row>
    <row r="2315" spans="20:21" x14ac:dyDescent="0.25">
      <c r="T2315" s="101" t="s">
        <v>4751</v>
      </c>
      <c r="U2315" s="74" t="s">
        <v>4752</v>
      </c>
    </row>
    <row r="2316" spans="20:21" x14ac:dyDescent="0.25">
      <c r="T2316" s="101" t="s">
        <v>4753</v>
      </c>
      <c r="U2316" s="74" t="s">
        <v>4754</v>
      </c>
    </row>
    <row r="2317" spans="20:21" x14ac:dyDescent="0.25">
      <c r="T2317" s="101" t="s">
        <v>4755</v>
      </c>
      <c r="U2317" s="74" t="s">
        <v>4756</v>
      </c>
    </row>
    <row r="2318" spans="20:21" x14ac:dyDescent="0.25">
      <c r="T2318" s="101" t="s">
        <v>4757</v>
      </c>
      <c r="U2318" s="74" t="s">
        <v>4758</v>
      </c>
    </row>
    <row r="2319" spans="20:21" x14ac:dyDescent="0.25">
      <c r="T2319" s="101" t="s">
        <v>4759</v>
      </c>
      <c r="U2319" s="74" t="s">
        <v>4760</v>
      </c>
    </row>
    <row r="2320" spans="20:21" x14ac:dyDescent="0.25">
      <c r="T2320" s="101" t="s">
        <v>4761</v>
      </c>
      <c r="U2320" s="74" t="s">
        <v>2320</v>
      </c>
    </row>
    <row r="2321" spans="20:21" x14ac:dyDescent="0.25">
      <c r="T2321" s="101" t="s">
        <v>4762</v>
      </c>
      <c r="U2321" s="74" t="s">
        <v>4763</v>
      </c>
    </row>
    <row r="2322" spans="20:21" x14ac:dyDescent="0.25">
      <c r="T2322" s="101" t="s">
        <v>4764</v>
      </c>
      <c r="U2322" s="74" t="s">
        <v>4765</v>
      </c>
    </row>
    <row r="2323" spans="20:21" x14ac:dyDescent="0.25">
      <c r="T2323" s="101" t="s">
        <v>4766</v>
      </c>
      <c r="U2323" s="74" t="s">
        <v>4767</v>
      </c>
    </row>
    <row r="2324" spans="20:21" x14ac:dyDescent="0.25">
      <c r="T2324" s="101" t="s">
        <v>4768</v>
      </c>
      <c r="U2324" s="74" t="s">
        <v>4769</v>
      </c>
    </row>
    <row r="2325" spans="20:21" x14ac:dyDescent="0.25">
      <c r="T2325" s="101" t="s">
        <v>4770</v>
      </c>
      <c r="U2325" s="74" t="s">
        <v>4771</v>
      </c>
    </row>
    <row r="2326" spans="20:21" x14ac:dyDescent="0.25">
      <c r="T2326" s="101" t="s">
        <v>4772</v>
      </c>
      <c r="U2326" s="74" t="s">
        <v>4773</v>
      </c>
    </row>
    <row r="2327" spans="20:21" x14ac:dyDescent="0.25">
      <c r="T2327" s="101" t="s">
        <v>4774</v>
      </c>
      <c r="U2327" s="74" t="s">
        <v>4775</v>
      </c>
    </row>
    <row r="2328" spans="20:21" x14ac:dyDescent="0.25">
      <c r="T2328" s="101" t="s">
        <v>4776</v>
      </c>
      <c r="U2328" s="74" t="s">
        <v>4777</v>
      </c>
    </row>
    <row r="2329" spans="20:21" x14ac:dyDescent="0.25">
      <c r="T2329" s="101" t="s">
        <v>4778</v>
      </c>
      <c r="U2329" s="74" t="s">
        <v>4779</v>
      </c>
    </row>
    <row r="2330" spans="20:21" x14ac:dyDescent="0.25">
      <c r="T2330" s="101" t="s">
        <v>4780</v>
      </c>
      <c r="U2330" s="74" t="s">
        <v>4781</v>
      </c>
    </row>
    <row r="2331" spans="20:21" x14ac:dyDescent="0.25">
      <c r="T2331" s="101" t="s">
        <v>4782</v>
      </c>
      <c r="U2331" s="74" t="s">
        <v>4783</v>
      </c>
    </row>
    <row r="2332" spans="20:21" x14ac:dyDescent="0.25">
      <c r="T2332" s="101" t="s">
        <v>4784</v>
      </c>
      <c r="U2332" s="74" t="s">
        <v>4785</v>
      </c>
    </row>
    <row r="2333" spans="20:21" x14ac:dyDescent="0.25">
      <c r="T2333" s="101" t="s">
        <v>4786</v>
      </c>
      <c r="U2333" s="74" t="s">
        <v>4787</v>
      </c>
    </row>
    <row r="2334" spans="20:21" x14ac:dyDescent="0.25">
      <c r="T2334" s="101" t="s">
        <v>4788</v>
      </c>
      <c r="U2334" s="74" t="s">
        <v>4789</v>
      </c>
    </row>
    <row r="2335" spans="20:21" x14ac:dyDescent="0.25">
      <c r="T2335" s="101" t="s">
        <v>4790</v>
      </c>
      <c r="U2335" s="74" t="s">
        <v>4791</v>
      </c>
    </row>
    <row r="2336" spans="20:21" x14ac:dyDescent="0.25">
      <c r="T2336" s="101" t="s">
        <v>4792</v>
      </c>
      <c r="U2336" s="74" t="s">
        <v>4793</v>
      </c>
    </row>
    <row r="2337" spans="20:21" x14ac:dyDescent="0.25">
      <c r="T2337" s="101" t="s">
        <v>4794</v>
      </c>
      <c r="U2337" s="74" t="s">
        <v>4795</v>
      </c>
    </row>
    <row r="2338" spans="20:21" x14ac:dyDescent="0.25">
      <c r="T2338" s="101" t="s">
        <v>4796</v>
      </c>
      <c r="U2338" s="74" t="s">
        <v>4797</v>
      </c>
    </row>
    <row r="2339" spans="20:21" x14ac:dyDescent="0.25">
      <c r="T2339" s="101" t="s">
        <v>4798</v>
      </c>
      <c r="U2339" s="74" t="s">
        <v>4799</v>
      </c>
    </row>
    <row r="2340" spans="20:21" x14ac:dyDescent="0.25">
      <c r="T2340" s="101" t="s">
        <v>4800</v>
      </c>
      <c r="U2340" s="74" t="s">
        <v>4801</v>
      </c>
    </row>
    <row r="2341" spans="20:21" x14ac:dyDescent="0.25">
      <c r="T2341" s="101" t="s">
        <v>4802</v>
      </c>
      <c r="U2341" s="74" t="s">
        <v>4803</v>
      </c>
    </row>
    <row r="2342" spans="20:21" x14ac:dyDescent="0.25">
      <c r="T2342" s="101" t="s">
        <v>4804</v>
      </c>
      <c r="U2342" s="74" t="s">
        <v>4805</v>
      </c>
    </row>
    <row r="2343" spans="20:21" x14ac:dyDescent="0.25">
      <c r="T2343" s="101" t="s">
        <v>4806</v>
      </c>
      <c r="U2343" s="74" t="s">
        <v>4807</v>
      </c>
    </row>
    <row r="2344" spans="20:21" x14ac:dyDescent="0.25">
      <c r="T2344" s="101" t="s">
        <v>4808</v>
      </c>
      <c r="U2344" s="74" t="s">
        <v>4809</v>
      </c>
    </row>
    <row r="2345" spans="20:21" x14ac:dyDescent="0.25">
      <c r="T2345" s="101" t="s">
        <v>4810</v>
      </c>
      <c r="U2345" s="74" t="s">
        <v>4811</v>
      </c>
    </row>
    <row r="2346" spans="20:21" x14ac:dyDescent="0.25">
      <c r="T2346" s="101" t="s">
        <v>4812</v>
      </c>
      <c r="U2346" s="74" t="s">
        <v>4813</v>
      </c>
    </row>
    <row r="2347" spans="20:21" x14ac:dyDescent="0.25">
      <c r="T2347" s="101" t="s">
        <v>4814</v>
      </c>
      <c r="U2347" s="74" t="s">
        <v>4815</v>
      </c>
    </row>
    <row r="2348" spans="20:21" x14ac:dyDescent="0.25">
      <c r="T2348" s="101" t="s">
        <v>4816</v>
      </c>
      <c r="U2348" s="74" t="s">
        <v>4817</v>
      </c>
    </row>
    <row r="2349" spans="20:21" x14ac:dyDescent="0.25">
      <c r="T2349" s="101" t="s">
        <v>4818</v>
      </c>
      <c r="U2349" s="74" t="s">
        <v>4819</v>
      </c>
    </row>
    <row r="2350" spans="20:21" x14ac:dyDescent="0.25">
      <c r="T2350" s="101" t="s">
        <v>4820</v>
      </c>
      <c r="U2350" s="74" t="s">
        <v>4821</v>
      </c>
    </row>
    <row r="2351" spans="20:21" x14ac:dyDescent="0.25">
      <c r="T2351" s="101" t="s">
        <v>4822</v>
      </c>
      <c r="U2351" s="74" t="s">
        <v>4823</v>
      </c>
    </row>
    <row r="2352" spans="20:21" x14ac:dyDescent="0.25">
      <c r="T2352" s="101" t="s">
        <v>4824</v>
      </c>
      <c r="U2352" s="74" t="s">
        <v>4825</v>
      </c>
    </row>
    <row r="2353" spans="20:21" x14ac:dyDescent="0.25">
      <c r="T2353" s="101" t="s">
        <v>4826</v>
      </c>
      <c r="U2353" s="74" t="s">
        <v>4827</v>
      </c>
    </row>
    <row r="2354" spans="20:21" x14ac:dyDescent="0.25">
      <c r="T2354" s="101" t="s">
        <v>4828</v>
      </c>
      <c r="U2354" s="74" t="s">
        <v>4829</v>
      </c>
    </row>
    <row r="2355" spans="20:21" x14ac:dyDescent="0.25">
      <c r="T2355" s="101" t="s">
        <v>4830</v>
      </c>
      <c r="U2355" s="74" t="s">
        <v>4831</v>
      </c>
    </row>
    <row r="2356" spans="20:21" x14ac:dyDescent="0.25">
      <c r="T2356" s="101" t="s">
        <v>4832</v>
      </c>
      <c r="U2356" s="74" t="s">
        <v>4833</v>
      </c>
    </row>
    <row r="2357" spans="20:21" x14ac:dyDescent="0.25">
      <c r="T2357" s="101" t="s">
        <v>4834</v>
      </c>
      <c r="U2357" s="74" t="s">
        <v>4835</v>
      </c>
    </row>
    <row r="2358" spans="20:21" x14ac:dyDescent="0.25">
      <c r="T2358" s="101" t="s">
        <v>4836</v>
      </c>
      <c r="U2358" s="74" t="s">
        <v>4837</v>
      </c>
    </row>
    <row r="2359" spans="20:21" x14ac:dyDescent="0.25">
      <c r="T2359" s="101" t="s">
        <v>4838</v>
      </c>
      <c r="U2359" s="74" t="s">
        <v>4839</v>
      </c>
    </row>
    <row r="2360" spans="20:21" x14ac:dyDescent="0.25">
      <c r="T2360" s="101" t="s">
        <v>4840</v>
      </c>
      <c r="U2360" s="74" t="s">
        <v>4841</v>
      </c>
    </row>
    <row r="2361" spans="20:21" x14ac:dyDescent="0.25">
      <c r="T2361" s="101" t="s">
        <v>4842</v>
      </c>
      <c r="U2361" s="74" t="s">
        <v>4843</v>
      </c>
    </row>
    <row r="2362" spans="20:21" x14ac:dyDescent="0.25">
      <c r="T2362" s="101" t="s">
        <v>4844</v>
      </c>
      <c r="U2362" s="74" t="s">
        <v>4845</v>
      </c>
    </row>
    <row r="2363" spans="20:21" x14ac:dyDescent="0.25">
      <c r="T2363" s="101" t="s">
        <v>4846</v>
      </c>
      <c r="U2363" s="74" t="s">
        <v>4847</v>
      </c>
    </row>
    <row r="2364" spans="20:21" x14ac:dyDescent="0.25">
      <c r="T2364" s="101" t="s">
        <v>4848</v>
      </c>
      <c r="U2364" s="74" t="s">
        <v>4849</v>
      </c>
    </row>
    <row r="2365" spans="20:21" x14ac:dyDescent="0.25">
      <c r="T2365" s="101" t="s">
        <v>4850</v>
      </c>
      <c r="U2365" s="74" t="s">
        <v>4851</v>
      </c>
    </row>
    <row r="2366" spans="20:21" x14ac:dyDescent="0.25">
      <c r="T2366" s="101" t="s">
        <v>4852</v>
      </c>
      <c r="U2366" s="74" t="s">
        <v>4853</v>
      </c>
    </row>
    <row r="2367" spans="20:21" x14ac:dyDescent="0.25">
      <c r="T2367" s="101" t="s">
        <v>4854</v>
      </c>
      <c r="U2367" s="74" t="s">
        <v>4855</v>
      </c>
    </row>
    <row r="2368" spans="20:21" x14ac:dyDescent="0.25">
      <c r="T2368" s="101" t="s">
        <v>4856</v>
      </c>
      <c r="U2368" s="74" t="s">
        <v>4857</v>
      </c>
    </row>
    <row r="2369" spans="20:21" x14ac:dyDescent="0.25">
      <c r="T2369" s="101" t="s">
        <v>4858</v>
      </c>
      <c r="U2369" s="74" t="s">
        <v>4859</v>
      </c>
    </row>
    <row r="2370" spans="20:21" x14ac:dyDescent="0.25">
      <c r="T2370" s="101" t="s">
        <v>4860</v>
      </c>
      <c r="U2370" s="74" t="s">
        <v>4861</v>
      </c>
    </row>
    <row r="2371" spans="20:21" x14ac:dyDescent="0.25">
      <c r="T2371" s="101" t="s">
        <v>4862</v>
      </c>
      <c r="U2371" s="74" t="s">
        <v>4863</v>
      </c>
    </row>
    <row r="2372" spans="20:21" x14ac:dyDescent="0.25">
      <c r="T2372" s="101" t="s">
        <v>4864</v>
      </c>
      <c r="U2372" s="74" t="s">
        <v>4865</v>
      </c>
    </row>
    <row r="2373" spans="20:21" x14ac:dyDescent="0.25">
      <c r="T2373" s="101" t="s">
        <v>4866</v>
      </c>
      <c r="U2373" s="74" t="s">
        <v>4867</v>
      </c>
    </row>
    <row r="2374" spans="20:21" x14ac:dyDescent="0.25">
      <c r="T2374" s="101" t="s">
        <v>4868</v>
      </c>
      <c r="U2374" s="74" t="s">
        <v>4869</v>
      </c>
    </row>
    <row r="2375" spans="20:21" x14ac:dyDescent="0.25">
      <c r="T2375" s="101" t="s">
        <v>4870</v>
      </c>
      <c r="U2375" s="74" t="s">
        <v>4871</v>
      </c>
    </row>
    <row r="2376" spans="20:21" x14ac:dyDescent="0.25">
      <c r="T2376" s="101" t="s">
        <v>4872</v>
      </c>
      <c r="U2376" s="74" t="s">
        <v>4873</v>
      </c>
    </row>
    <row r="2377" spans="20:21" x14ac:dyDescent="0.25">
      <c r="T2377" s="101" t="s">
        <v>4874</v>
      </c>
      <c r="U2377" s="74" t="s">
        <v>4875</v>
      </c>
    </row>
    <row r="2378" spans="20:21" x14ac:dyDescent="0.25">
      <c r="T2378" s="101" t="s">
        <v>4876</v>
      </c>
      <c r="U2378" s="74" t="s">
        <v>4877</v>
      </c>
    </row>
    <row r="2379" spans="20:21" x14ac:dyDescent="0.25">
      <c r="T2379" s="101" t="s">
        <v>4878</v>
      </c>
      <c r="U2379" s="74" t="s">
        <v>3588</v>
      </c>
    </row>
    <row r="2380" spans="20:21" x14ac:dyDescent="0.25">
      <c r="T2380" s="101" t="s">
        <v>4879</v>
      </c>
      <c r="U2380" s="74" t="s">
        <v>4880</v>
      </c>
    </row>
    <row r="2381" spans="20:21" x14ac:dyDescent="0.25">
      <c r="T2381" s="101" t="s">
        <v>4881</v>
      </c>
      <c r="U2381" s="74" t="s">
        <v>4882</v>
      </c>
    </row>
    <row r="2382" spans="20:21" x14ac:dyDescent="0.25">
      <c r="T2382" s="101" t="s">
        <v>4883</v>
      </c>
      <c r="U2382" s="74" t="s">
        <v>3139</v>
      </c>
    </row>
    <row r="2383" spans="20:21" x14ac:dyDescent="0.25">
      <c r="T2383" s="101" t="s">
        <v>4884</v>
      </c>
      <c r="U2383" s="74" t="s">
        <v>4885</v>
      </c>
    </row>
    <row r="2384" spans="20:21" x14ac:dyDescent="0.25">
      <c r="T2384" s="101" t="s">
        <v>4886</v>
      </c>
      <c r="U2384" s="74" t="s">
        <v>4887</v>
      </c>
    </row>
    <row r="2385" spans="20:21" x14ac:dyDescent="0.25">
      <c r="T2385" s="101" t="s">
        <v>4888</v>
      </c>
      <c r="U2385" s="74" t="s">
        <v>4889</v>
      </c>
    </row>
    <row r="2386" spans="20:21" x14ac:dyDescent="0.25">
      <c r="T2386" s="101" t="s">
        <v>4890</v>
      </c>
      <c r="U2386" s="74" t="s">
        <v>4891</v>
      </c>
    </row>
    <row r="2387" spans="20:21" x14ac:dyDescent="0.25">
      <c r="T2387" s="101" t="s">
        <v>4892</v>
      </c>
      <c r="U2387" s="74" t="s">
        <v>4893</v>
      </c>
    </row>
    <row r="2388" spans="20:21" x14ac:dyDescent="0.25">
      <c r="T2388" s="101" t="s">
        <v>4894</v>
      </c>
      <c r="U2388" s="74" t="s">
        <v>4895</v>
      </c>
    </row>
    <row r="2389" spans="20:21" x14ac:dyDescent="0.25">
      <c r="T2389" s="101" t="s">
        <v>4896</v>
      </c>
      <c r="U2389" s="74" t="s">
        <v>4897</v>
      </c>
    </row>
    <row r="2390" spans="20:21" x14ac:dyDescent="0.25">
      <c r="T2390" s="101" t="s">
        <v>4898</v>
      </c>
      <c r="U2390" s="74" t="s">
        <v>4899</v>
      </c>
    </row>
    <row r="2391" spans="20:21" x14ac:dyDescent="0.25">
      <c r="T2391" s="101" t="s">
        <v>4900</v>
      </c>
      <c r="U2391" s="74" t="s">
        <v>4901</v>
      </c>
    </row>
    <row r="2392" spans="20:21" x14ac:dyDescent="0.25">
      <c r="T2392" s="101" t="s">
        <v>4902</v>
      </c>
      <c r="U2392" s="74" t="s">
        <v>4903</v>
      </c>
    </row>
    <row r="2393" spans="20:21" x14ac:dyDescent="0.25">
      <c r="T2393" s="101" t="s">
        <v>4904</v>
      </c>
      <c r="U2393" s="74" t="s">
        <v>3149</v>
      </c>
    </row>
    <row r="2394" spans="20:21" x14ac:dyDescent="0.25">
      <c r="T2394" s="101" t="s">
        <v>4905</v>
      </c>
      <c r="U2394" s="74" t="s">
        <v>4906</v>
      </c>
    </row>
    <row r="2395" spans="20:21" x14ac:dyDescent="0.25">
      <c r="T2395" s="101" t="s">
        <v>4907</v>
      </c>
      <c r="U2395" s="74" t="s">
        <v>4908</v>
      </c>
    </row>
    <row r="2396" spans="20:21" x14ac:dyDescent="0.25">
      <c r="T2396" s="101" t="s">
        <v>4909</v>
      </c>
      <c r="U2396" s="74" t="s">
        <v>4910</v>
      </c>
    </row>
    <row r="2397" spans="20:21" x14ac:dyDescent="0.25">
      <c r="T2397" s="101" t="s">
        <v>4911</v>
      </c>
      <c r="U2397" s="74" t="s">
        <v>4912</v>
      </c>
    </row>
    <row r="2398" spans="20:21" x14ac:dyDescent="0.25">
      <c r="T2398" s="101" t="s">
        <v>4913</v>
      </c>
      <c r="U2398" s="74" t="s">
        <v>4914</v>
      </c>
    </row>
    <row r="2399" spans="20:21" x14ac:dyDescent="0.25">
      <c r="T2399" s="101" t="s">
        <v>4915</v>
      </c>
      <c r="U2399" s="74" t="s">
        <v>4916</v>
      </c>
    </row>
    <row r="2400" spans="20:21" x14ac:dyDescent="0.25">
      <c r="T2400" s="101" t="s">
        <v>4917</v>
      </c>
      <c r="U2400" s="74" t="s">
        <v>4918</v>
      </c>
    </row>
    <row r="2401" spans="20:21" x14ac:dyDescent="0.25">
      <c r="T2401" s="101" t="s">
        <v>4919</v>
      </c>
      <c r="U2401" s="74" t="s">
        <v>4920</v>
      </c>
    </row>
    <row r="2402" spans="20:21" x14ac:dyDescent="0.25">
      <c r="T2402" s="101" t="s">
        <v>4921</v>
      </c>
      <c r="U2402" s="74" t="s">
        <v>4922</v>
      </c>
    </row>
    <row r="2403" spans="20:21" x14ac:dyDescent="0.25">
      <c r="T2403" s="101" t="s">
        <v>4923</v>
      </c>
      <c r="U2403" s="74" t="s">
        <v>4924</v>
      </c>
    </row>
    <row r="2404" spans="20:21" x14ac:dyDescent="0.25">
      <c r="T2404" s="101" t="s">
        <v>4925</v>
      </c>
      <c r="U2404" s="74" t="s">
        <v>4926</v>
      </c>
    </row>
    <row r="2405" spans="20:21" x14ac:dyDescent="0.25">
      <c r="T2405" s="101" t="s">
        <v>4927</v>
      </c>
      <c r="U2405" s="74" t="s">
        <v>4928</v>
      </c>
    </row>
    <row r="2406" spans="20:21" x14ac:dyDescent="0.25">
      <c r="T2406" s="101" t="s">
        <v>4929</v>
      </c>
      <c r="U2406" s="74" t="s">
        <v>4930</v>
      </c>
    </row>
    <row r="2407" spans="20:21" x14ac:dyDescent="0.25">
      <c r="T2407" s="101" t="s">
        <v>4931</v>
      </c>
      <c r="U2407" s="74" t="s">
        <v>4932</v>
      </c>
    </row>
    <row r="2408" spans="20:21" x14ac:dyDescent="0.25">
      <c r="T2408" s="101" t="s">
        <v>4933</v>
      </c>
      <c r="U2408" s="74" t="s">
        <v>4934</v>
      </c>
    </row>
    <row r="2409" spans="20:21" x14ac:dyDescent="0.25">
      <c r="T2409" s="101" t="s">
        <v>4935</v>
      </c>
      <c r="U2409" s="74" t="s">
        <v>4936</v>
      </c>
    </row>
    <row r="2410" spans="20:21" x14ac:dyDescent="0.25">
      <c r="T2410" s="101" t="s">
        <v>4937</v>
      </c>
      <c r="U2410" s="74" t="s">
        <v>4938</v>
      </c>
    </row>
    <row r="2411" spans="20:21" x14ac:dyDescent="0.25">
      <c r="T2411" s="101" t="s">
        <v>4939</v>
      </c>
      <c r="U2411" s="74" t="s">
        <v>4940</v>
      </c>
    </row>
    <row r="2412" spans="20:21" x14ac:dyDescent="0.25">
      <c r="T2412" s="101" t="s">
        <v>4941</v>
      </c>
      <c r="U2412" s="74" t="s">
        <v>4942</v>
      </c>
    </row>
    <row r="2413" spans="20:21" x14ac:dyDescent="0.25">
      <c r="T2413" s="101" t="s">
        <v>4943</v>
      </c>
      <c r="U2413" s="74" t="s">
        <v>4944</v>
      </c>
    </row>
    <row r="2414" spans="20:21" x14ac:dyDescent="0.25">
      <c r="T2414" s="101" t="s">
        <v>4945</v>
      </c>
      <c r="U2414" s="74" t="s">
        <v>4946</v>
      </c>
    </row>
    <row r="2415" spans="20:21" x14ac:dyDescent="0.25">
      <c r="T2415" s="101" t="s">
        <v>4947</v>
      </c>
      <c r="U2415" s="74" t="s">
        <v>4948</v>
      </c>
    </row>
    <row r="2416" spans="20:21" x14ac:dyDescent="0.25">
      <c r="T2416" s="101" t="s">
        <v>4949</v>
      </c>
      <c r="U2416" s="74" t="s">
        <v>4950</v>
      </c>
    </row>
    <row r="2417" spans="20:21" x14ac:dyDescent="0.25">
      <c r="T2417" s="101" t="s">
        <v>4951</v>
      </c>
      <c r="U2417" s="74" t="s">
        <v>4952</v>
      </c>
    </row>
    <row r="2418" spans="20:21" x14ac:dyDescent="0.25">
      <c r="T2418" s="101" t="s">
        <v>4953</v>
      </c>
      <c r="U2418" s="74" t="s">
        <v>4954</v>
      </c>
    </row>
    <row r="2419" spans="20:21" x14ac:dyDescent="0.25">
      <c r="T2419" s="101" t="s">
        <v>4955</v>
      </c>
      <c r="U2419" s="74" t="s">
        <v>4956</v>
      </c>
    </row>
    <row r="2420" spans="20:21" x14ac:dyDescent="0.25">
      <c r="T2420" s="101" t="s">
        <v>4957</v>
      </c>
      <c r="U2420" s="74" t="s">
        <v>4958</v>
      </c>
    </row>
    <row r="2421" spans="20:21" x14ac:dyDescent="0.25">
      <c r="T2421" s="101" t="s">
        <v>4959</v>
      </c>
      <c r="U2421" s="74" t="s">
        <v>4960</v>
      </c>
    </row>
    <row r="2422" spans="20:21" x14ac:dyDescent="0.25">
      <c r="T2422" s="101" t="s">
        <v>4961</v>
      </c>
      <c r="U2422" s="74" t="s">
        <v>4962</v>
      </c>
    </row>
    <row r="2423" spans="20:21" x14ac:dyDescent="0.25">
      <c r="T2423" s="101" t="s">
        <v>4963</v>
      </c>
      <c r="U2423" s="74" t="s">
        <v>4964</v>
      </c>
    </row>
    <row r="2424" spans="20:21" x14ac:dyDescent="0.25">
      <c r="T2424" s="101" t="s">
        <v>4965</v>
      </c>
      <c r="U2424" s="74" t="s">
        <v>4966</v>
      </c>
    </row>
    <row r="2425" spans="20:21" x14ac:dyDescent="0.25">
      <c r="T2425" s="101" t="s">
        <v>4967</v>
      </c>
      <c r="U2425" s="74" t="s">
        <v>4968</v>
      </c>
    </row>
    <row r="2426" spans="20:21" x14ac:dyDescent="0.25">
      <c r="T2426" s="101" t="s">
        <v>4969</v>
      </c>
      <c r="U2426" s="74" t="s">
        <v>4970</v>
      </c>
    </row>
    <row r="2427" spans="20:21" x14ac:dyDescent="0.25">
      <c r="T2427" s="101" t="s">
        <v>4971</v>
      </c>
      <c r="U2427" s="74" t="s">
        <v>4972</v>
      </c>
    </row>
    <row r="2428" spans="20:21" x14ac:dyDescent="0.25">
      <c r="T2428" s="101" t="s">
        <v>4973</v>
      </c>
      <c r="U2428" s="74" t="s">
        <v>4974</v>
      </c>
    </row>
    <row r="2429" spans="20:21" x14ac:dyDescent="0.25">
      <c r="T2429" s="101" t="s">
        <v>4975</v>
      </c>
      <c r="U2429" s="74" t="s">
        <v>4976</v>
      </c>
    </row>
    <row r="2430" spans="20:21" x14ac:dyDescent="0.25">
      <c r="T2430" s="101" t="s">
        <v>4977</v>
      </c>
      <c r="U2430" s="74" t="s">
        <v>4978</v>
      </c>
    </row>
    <row r="2431" spans="20:21" x14ac:dyDescent="0.25">
      <c r="T2431" s="101" t="s">
        <v>4979</v>
      </c>
      <c r="U2431" s="74" t="s">
        <v>4980</v>
      </c>
    </row>
    <row r="2432" spans="20:21" x14ac:dyDescent="0.25">
      <c r="T2432" s="101" t="s">
        <v>4981</v>
      </c>
      <c r="U2432" s="74" t="s">
        <v>4982</v>
      </c>
    </row>
    <row r="2433" spans="20:21" x14ac:dyDescent="0.25">
      <c r="T2433" s="101" t="s">
        <v>4983</v>
      </c>
      <c r="U2433" s="74" t="s">
        <v>4984</v>
      </c>
    </row>
    <row r="2434" spans="20:21" x14ac:dyDescent="0.25">
      <c r="T2434" s="101" t="s">
        <v>4985</v>
      </c>
      <c r="U2434" s="74" t="s">
        <v>4986</v>
      </c>
    </row>
    <row r="2435" spans="20:21" x14ac:dyDescent="0.25">
      <c r="T2435" s="101" t="s">
        <v>4987</v>
      </c>
      <c r="U2435" s="74" t="s">
        <v>4988</v>
      </c>
    </row>
    <row r="2436" spans="20:21" x14ac:dyDescent="0.25">
      <c r="T2436" s="101" t="s">
        <v>4989</v>
      </c>
      <c r="U2436" s="74" t="s">
        <v>4990</v>
      </c>
    </row>
    <row r="2437" spans="20:21" x14ac:dyDescent="0.25">
      <c r="T2437" s="101" t="s">
        <v>4991</v>
      </c>
      <c r="U2437" s="74" t="s">
        <v>4992</v>
      </c>
    </row>
    <row r="2438" spans="20:21" x14ac:dyDescent="0.25">
      <c r="T2438" s="101" t="s">
        <v>4993</v>
      </c>
      <c r="U2438" s="74" t="s">
        <v>4994</v>
      </c>
    </row>
    <row r="2439" spans="20:21" x14ac:dyDescent="0.25">
      <c r="T2439" s="101" t="s">
        <v>4995</v>
      </c>
      <c r="U2439" s="74" t="s">
        <v>4996</v>
      </c>
    </row>
    <row r="2440" spans="20:21" x14ac:dyDescent="0.25">
      <c r="T2440" s="101" t="s">
        <v>4997</v>
      </c>
      <c r="U2440" s="74" t="s">
        <v>4998</v>
      </c>
    </row>
    <row r="2441" spans="20:21" x14ac:dyDescent="0.25">
      <c r="T2441" s="101" t="s">
        <v>4999</v>
      </c>
      <c r="U2441" s="74" t="s">
        <v>5000</v>
      </c>
    </row>
    <row r="2442" spans="20:21" x14ac:dyDescent="0.25">
      <c r="T2442" s="101" t="s">
        <v>5001</v>
      </c>
      <c r="U2442" s="74" t="s">
        <v>5002</v>
      </c>
    </row>
    <row r="2443" spans="20:21" x14ac:dyDescent="0.25">
      <c r="T2443" s="101" t="s">
        <v>5003</v>
      </c>
      <c r="U2443" s="74" t="s">
        <v>5004</v>
      </c>
    </row>
    <row r="2444" spans="20:21" x14ac:dyDescent="0.25">
      <c r="T2444" s="101" t="s">
        <v>5005</v>
      </c>
      <c r="U2444" s="74" t="s">
        <v>5006</v>
      </c>
    </row>
    <row r="2445" spans="20:21" x14ac:dyDescent="0.25">
      <c r="T2445" s="101" t="s">
        <v>5007</v>
      </c>
      <c r="U2445" s="74" t="s">
        <v>5008</v>
      </c>
    </row>
    <row r="2446" spans="20:21" x14ac:dyDescent="0.25">
      <c r="T2446" s="101" t="s">
        <v>5009</v>
      </c>
      <c r="U2446" s="74" t="s">
        <v>5010</v>
      </c>
    </row>
    <row r="2447" spans="20:21" x14ac:dyDescent="0.25">
      <c r="T2447" s="101" t="s">
        <v>5011</v>
      </c>
      <c r="U2447" s="74" t="s">
        <v>5012</v>
      </c>
    </row>
    <row r="2448" spans="20:21" x14ac:dyDescent="0.25">
      <c r="T2448" s="101" t="s">
        <v>5013</v>
      </c>
      <c r="U2448" s="74" t="s">
        <v>5014</v>
      </c>
    </row>
    <row r="2449" spans="20:21" x14ac:dyDescent="0.25">
      <c r="T2449" s="101" t="s">
        <v>5015</v>
      </c>
      <c r="U2449" s="74" t="s">
        <v>5016</v>
      </c>
    </row>
    <row r="2450" spans="20:21" x14ac:dyDescent="0.25">
      <c r="T2450" s="101" t="s">
        <v>5017</v>
      </c>
      <c r="U2450" s="74" t="s">
        <v>5018</v>
      </c>
    </row>
    <row r="2451" spans="20:21" x14ac:dyDescent="0.25">
      <c r="T2451" s="101" t="s">
        <v>5019</v>
      </c>
      <c r="U2451" s="74" t="s">
        <v>5020</v>
      </c>
    </row>
    <row r="2452" spans="20:21" x14ac:dyDescent="0.25">
      <c r="T2452" s="101" t="s">
        <v>5021</v>
      </c>
      <c r="U2452" s="74" t="s">
        <v>5022</v>
      </c>
    </row>
    <row r="2453" spans="20:21" x14ac:dyDescent="0.25">
      <c r="T2453" s="101" t="s">
        <v>5023</v>
      </c>
      <c r="U2453" s="74" t="s">
        <v>5024</v>
      </c>
    </row>
    <row r="2454" spans="20:21" x14ac:dyDescent="0.25">
      <c r="T2454" s="101" t="s">
        <v>5025</v>
      </c>
      <c r="U2454" s="74" t="s">
        <v>5026</v>
      </c>
    </row>
    <row r="2455" spans="20:21" x14ac:dyDescent="0.25">
      <c r="T2455" s="101" t="s">
        <v>5027</v>
      </c>
      <c r="U2455" s="74" t="s">
        <v>184</v>
      </c>
    </row>
    <row r="2456" spans="20:21" x14ac:dyDescent="0.25">
      <c r="T2456" s="101" t="s">
        <v>5028</v>
      </c>
      <c r="U2456" s="74" t="s">
        <v>5029</v>
      </c>
    </row>
    <row r="2457" spans="20:21" x14ac:dyDescent="0.25">
      <c r="T2457" s="101" t="s">
        <v>5030</v>
      </c>
      <c r="U2457" s="74" t="s">
        <v>5031</v>
      </c>
    </row>
    <row r="2458" spans="20:21" x14ac:dyDescent="0.25">
      <c r="T2458" s="101" t="s">
        <v>5032</v>
      </c>
      <c r="U2458" s="74" t="s">
        <v>5033</v>
      </c>
    </row>
    <row r="2459" spans="20:21" x14ac:dyDescent="0.25">
      <c r="T2459" s="101" t="s">
        <v>5034</v>
      </c>
      <c r="U2459" s="74" t="s">
        <v>5035</v>
      </c>
    </row>
    <row r="2460" spans="20:21" x14ac:dyDescent="0.25">
      <c r="T2460" s="101" t="s">
        <v>5036</v>
      </c>
      <c r="U2460" s="74" t="s">
        <v>5037</v>
      </c>
    </row>
    <row r="2461" spans="20:21" x14ac:dyDescent="0.25">
      <c r="T2461" s="101" t="s">
        <v>5038</v>
      </c>
      <c r="U2461" s="74" t="s">
        <v>5039</v>
      </c>
    </row>
    <row r="2462" spans="20:21" x14ac:dyDescent="0.25">
      <c r="T2462" s="101" t="s">
        <v>5040</v>
      </c>
      <c r="U2462" s="74" t="s">
        <v>5041</v>
      </c>
    </row>
    <row r="2463" spans="20:21" x14ac:dyDescent="0.25">
      <c r="T2463" s="101" t="s">
        <v>5042</v>
      </c>
      <c r="U2463" s="74" t="s">
        <v>5043</v>
      </c>
    </row>
    <row r="2464" spans="20:21" x14ac:dyDescent="0.25">
      <c r="T2464" s="101" t="s">
        <v>5044</v>
      </c>
      <c r="U2464" s="74" t="s">
        <v>5045</v>
      </c>
    </row>
    <row r="2465" spans="20:21" x14ac:dyDescent="0.25">
      <c r="T2465" s="101" t="s">
        <v>5046</v>
      </c>
      <c r="U2465" s="74" t="s">
        <v>5047</v>
      </c>
    </row>
    <row r="2466" spans="20:21" x14ac:dyDescent="0.25">
      <c r="T2466" s="101" t="s">
        <v>5048</v>
      </c>
      <c r="U2466" s="74" t="s">
        <v>5049</v>
      </c>
    </row>
    <row r="2467" spans="20:21" x14ac:dyDescent="0.25">
      <c r="T2467" s="101" t="s">
        <v>5050</v>
      </c>
      <c r="U2467" s="74" t="s">
        <v>5051</v>
      </c>
    </row>
    <row r="2468" spans="20:21" x14ac:dyDescent="0.25">
      <c r="T2468" s="101" t="s">
        <v>5052</v>
      </c>
      <c r="U2468" s="74" t="s">
        <v>5053</v>
      </c>
    </row>
    <row r="2469" spans="20:21" x14ac:dyDescent="0.25">
      <c r="T2469" s="101" t="s">
        <v>5054</v>
      </c>
      <c r="U2469" s="74" t="s">
        <v>5055</v>
      </c>
    </row>
    <row r="2470" spans="20:21" x14ac:dyDescent="0.25">
      <c r="T2470" s="101" t="s">
        <v>5056</v>
      </c>
      <c r="U2470" s="74" t="s">
        <v>5057</v>
      </c>
    </row>
    <row r="2471" spans="20:21" x14ac:dyDescent="0.25">
      <c r="T2471" s="101" t="s">
        <v>5058</v>
      </c>
      <c r="U2471" s="74" t="s">
        <v>5059</v>
      </c>
    </row>
    <row r="2472" spans="20:21" x14ac:dyDescent="0.25">
      <c r="T2472" s="101" t="s">
        <v>5060</v>
      </c>
      <c r="U2472" s="74" t="s">
        <v>5061</v>
      </c>
    </row>
    <row r="2473" spans="20:21" x14ac:dyDescent="0.25">
      <c r="T2473" s="101" t="s">
        <v>5062</v>
      </c>
      <c r="U2473" s="74" t="s">
        <v>5063</v>
      </c>
    </row>
    <row r="2474" spans="20:21" x14ac:dyDescent="0.25">
      <c r="T2474" s="101" t="s">
        <v>5064</v>
      </c>
      <c r="U2474" s="74" t="s">
        <v>5065</v>
      </c>
    </row>
    <row r="2475" spans="20:21" x14ac:dyDescent="0.25">
      <c r="T2475" s="101" t="s">
        <v>5066</v>
      </c>
      <c r="U2475" s="74" t="s">
        <v>5067</v>
      </c>
    </row>
    <row r="2476" spans="20:21" x14ac:dyDescent="0.25">
      <c r="T2476" s="101" t="s">
        <v>5068</v>
      </c>
      <c r="U2476" s="74" t="s">
        <v>3684</v>
      </c>
    </row>
    <row r="2477" spans="20:21" x14ac:dyDescent="0.25">
      <c r="T2477" s="101" t="s">
        <v>5069</v>
      </c>
      <c r="U2477" s="74" t="s">
        <v>5070</v>
      </c>
    </row>
    <row r="2478" spans="20:21" x14ac:dyDescent="0.25">
      <c r="T2478" s="101" t="s">
        <v>5071</v>
      </c>
      <c r="U2478" s="74" t="s">
        <v>5072</v>
      </c>
    </row>
    <row r="2479" spans="20:21" x14ac:dyDescent="0.25">
      <c r="T2479" s="101" t="s">
        <v>5073</v>
      </c>
      <c r="U2479" s="74" t="s">
        <v>5074</v>
      </c>
    </row>
    <row r="2480" spans="20:21" x14ac:dyDescent="0.25">
      <c r="T2480" s="101" t="s">
        <v>5075</v>
      </c>
      <c r="U2480" s="74" t="s">
        <v>5076</v>
      </c>
    </row>
    <row r="2481" spans="20:21" x14ac:dyDescent="0.25">
      <c r="T2481" s="101" t="s">
        <v>5077</v>
      </c>
      <c r="U2481" s="74" t="s">
        <v>212</v>
      </c>
    </row>
    <row r="2482" spans="20:21" x14ac:dyDescent="0.25">
      <c r="T2482" s="101" t="s">
        <v>5078</v>
      </c>
      <c r="U2482" s="74" t="s">
        <v>5079</v>
      </c>
    </row>
    <row r="2483" spans="20:21" x14ac:dyDescent="0.25">
      <c r="T2483" s="101" t="s">
        <v>5080</v>
      </c>
      <c r="U2483" s="74" t="s">
        <v>5081</v>
      </c>
    </row>
    <row r="2484" spans="20:21" x14ac:dyDescent="0.25">
      <c r="T2484" s="101" t="s">
        <v>5082</v>
      </c>
      <c r="U2484" s="74" t="s">
        <v>5083</v>
      </c>
    </row>
    <row r="2485" spans="20:21" x14ac:dyDescent="0.25">
      <c r="T2485" s="101" t="s">
        <v>5084</v>
      </c>
      <c r="U2485" s="74" t="s">
        <v>5085</v>
      </c>
    </row>
    <row r="2486" spans="20:21" x14ac:dyDescent="0.25">
      <c r="T2486" s="101" t="s">
        <v>5086</v>
      </c>
      <c r="U2486" s="74" t="s">
        <v>5087</v>
      </c>
    </row>
    <row r="2487" spans="20:21" x14ac:dyDescent="0.25">
      <c r="T2487" s="101" t="s">
        <v>5088</v>
      </c>
      <c r="U2487" s="74" t="s">
        <v>5089</v>
      </c>
    </row>
    <row r="2488" spans="20:21" x14ac:dyDescent="0.25">
      <c r="T2488" s="101" t="s">
        <v>5090</v>
      </c>
      <c r="U2488" s="74" t="s">
        <v>5091</v>
      </c>
    </row>
    <row r="2489" spans="20:21" x14ac:dyDescent="0.25">
      <c r="T2489" s="101" t="s">
        <v>5092</v>
      </c>
      <c r="U2489" s="74" t="s">
        <v>5093</v>
      </c>
    </row>
    <row r="2490" spans="20:21" x14ac:dyDescent="0.25">
      <c r="T2490" s="101" t="s">
        <v>5094</v>
      </c>
      <c r="U2490" s="74" t="s">
        <v>5095</v>
      </c>
    </row>
    <row r="2491" spans="20:21" x14ac:dyDescent="0.25">
      <c r="T2491" s="101" t="s">
        <v>5096</v>
      </c>
      <c r="U2491" s="74" t="s">
        <v>5097</v>
      </c>
    </row>
    <row r="2492" spans="20:21" x14ac:dyDescent="0.25">
      <c r="T2492" s="101" t="s">
        <v>5098</v>
      </c>
      <c r="U2492" s="74" t="s">
        <v>5099</v>
      </c>
    </row>
    <row r="2493" spans="20:21" x14ac:dyDescent="0.25">
      <c r="T2493" s="101" t="s">
        <v>5100</v>
      </c>
      <c r="U2493" s="74" t="s">
        <v>5101</v>
      </c>
    </row>
    <row r="2494" spans="20:21" x14ac:dyDescent="0.25">
      <c r="T2494" s="101" t="s">
        <v>5102</v>
      </c>
      <c r="U2494" s="74" t="s">
        <v>5103</v>
      </c>
    </row>
    <row r="2495" spans="20:21" x14ac:dyDescent="0.25">
      <c r="T2495" s="101" t="s">
        <v>5104</v>
      </c>
      <c r="U2495" s="74" t="s">
        <v>5105</v>
      </c>
    </row>
    <row r="2496" spans="20:21" x14ac:dyDescent="0.25">
      <c r="T2496" s="101" t="s">
        <v>5106</v>
      </c>
      <c r="U2496" s="74" t="s">
        <v>5107</v>
      </c>
    </row>
    <row r="2497" spans="20:21" x14ac:dyDescent="0.25">
      <c r="T2497" s="101" t="s">
        <v>5108</v>
      </c>
      <c r="U2497" s="74" t="s">
        <v>5109</v>
      </c>
    </row>
    <row r="2498" spans="20:21" x14ac:dyDescent="0.25">
      <c r="T2498" s="101" t="s">
        <v>5110</v>
      </c>
      <c r="U2498" s="74" t="s">
        <v>5111</v>
      </c>
    </row>
    <row r="2499" spans="20:21" x14ac:dyDescent="0.25">
      <c r="T2499" s="101" t="s">
        <v>5112</v>
      </c>
      <c r="U2499" s="74" t="s">
        <v>5113</v>
      </c>
    </row>
    <row r="2500" spans="20:21" x14ac:dyDescent="0.25">
      <c r="T2500" s="101" t="s">
        <v>5114</v>
      </c>
      <c r="U2500" s="74" t="s">
        <v>1176</v>
      </c>
    </row>
    <row r="2501" spans="20:21" x14ac:dyDescent="0.25">
      <c r="T2501" s="101" t="s">
        <v>5115</v>
      </c>
      <c r="U2501" s="74" t="s">
        <v>5116</v>
      </c>
    </row>
    <row r="2502" spans="20:21" x14ac:dyDescent="0.25">
      <c r="T2502" s="101" t="s">
        <v>5117</v>
      </c>
      <c r="U2502" s="74" t="s">
        <v>5118</v>
      </c>
    </row>
    <row r="2503" spans="20:21" x14ac:dyDescent="0.25">
      <c r="T2503" s="101" t="s">
        <v>5119</v>
      </c>
      <c r="U2503" s="74" t="s">
        <v>5120</v>
      </c>
    </row>
    <row r="2504" spans="20:21" x14ac:dyDescent="0.25">
      <c r="T2504" s="101" t="s">
        <v>5121</v>
      </c>
      <c r="U2504" s="74" t="s">
        <v>5122</v>
      </c>
    </row>
    <row r="2505" spans="20:21" x14ac:dyDescent="0.25">
      <c r="T2505" s="101" t="s">
        <v>5123</v>
      </c>
      <c r="U2505" s="74" t="s">
        <v>5124</v>
      </c>
    </row>
    <row r="2506" spans="20:21" x14ac:dyDescent="0.25">
      <c r="T2506" s="101" t="s">
        <v>5125</v>
      </c>
      <c r="U2506" s="74" t="s">
        <v>5126</v>
      </c>
    </row>
    <row r="2507" spans="20:21" x14ac:dyDescent="0.25">
      <c r="T2507" s="101" t="s">
        <v>5127</v>
      </c>
      <c r="U2507" s="74" t="s">
        <v>5128</v>
      </c>
    </row>
    <row r="2508" spans="20:21" x14ac:dyDescent="0.25">
      <c r="T2508" s="101" t="s">
        <v>5129</v>
      </c>
      <c r="U2508" s="74" t="s">
        <v>5130</v>
      </c>
    </row>
    <row r="2509" spans="20:21" x14ac:dyDescent="0.25">
      <c r="T2509" s="101" t="s">
        <v>5131</v>
      </c>
      <c r="U2509" s="74" t="s">
        <v>5132</v>
      </c>
    </row>
    <row r="2510" spans="20:21" x14ac:dyDescent="0.25">
      <c r="T2510" s="101" t="s">
        <v>5133</v>
      </c>
      <c r="U2510" s="74" t="s">
        <v>5134</v>
      </c>
    </row>
    <row r="2511" spans="20:21" x14ac:dyDescent="0.25">
      <c r="T2511" s="101" t="s">
        <v>5135</v>
      </c>
      <c r="U2511" s="74" t="s">
        <v>5136</v>
      </c>
    </row>
    <row r="2512" spans="20:21" x14ac:dyDescent="0.25">
      <c r="T2512" s="101" t="s">
        <v>5137</v>
      </c>
      <c r="U2512" s="74" t="s">
        <v>5138</v>
      </c>
    </row>
    <row r="2513" spans="20:21" x14ac:dyDescent="0.25">
      <c r="T2513" s="101" t="s">
        <v>5139</v>
      </c>
      <c r="U2513" s="74" t="s">
        <v>5140</v>
      </c>
    </row>
    <row r="2514" spans="20:21" x14ac:dyDescent="0.25">
      <c r="T2514" s="101" t="s">
        <v>5141</v>
      </c>
      <c r="U2514" s="74" t="s">
        <v>5142</v>
      </c>
    </row>
    <row r="2515" spans="20:21" x14ac:dyDescent="0.25">
      <c r="T2515" s="101" t="s">
        <v>5143</v>
      </c>
      <c r="U2515" s="74" t="s">
        <v>5144</v>
      </c>
    </row>
    <row r="2516" spans="20:21" x14ac:dyDescent="0.25">
      <c r="T2516" s="101" t="s">
        <v>5145</v>
      </c>
      <c r="U2516" s="74" t="s">
        <v>5146</v>
      </c>
    </row>
    <row r="2517" spans="20:21" x14ac:dyDescent="0.25">
      <c r="T2517" s="101" t="s">
        <v>5147</v>
      </c>
      <c r="U2517" s="74" t="s">
        <v>5148</v>
      </c>
    </row>
    <row r="2518" spans="20:21" x14ac:dyDescent="0.25">
      <c r="T2518" s="101" t="s">
        <v>5149</v>
      </c>
      <c r="U2518" s="74" t="s">
        <v>5150</v>
      </c>
    </row>
    <row r="2519" spans="20:21" x14ac:dyDescent="0.25">
      <c r="T2519" s="101" t="s">
        <v>5151</v>
      </c>
      <c r="U2519" s="74" t="s">
        <v>5152</v>
      </c>
    </row>
    <row r="2520" spans="20:21" x14ac:dyDescent="0.25">
      <c r="T2520" s="101" t="s">
        <v>5153</v>
      </c>
      <c r="U2520" s="74" t="s">
        <v>5154</v>
      </c>
    </row>
    <row r="2521" spans="20:21" x14ac:dyDescent="0.25">
      <c r="T2521" s="101" t="s">
        <v>5155</v>
      </c>
      <c r="U2521" s="74" t="s">
        <v>5156</v>
      </c>
    </row>
    <row r="2522" spans="20:21" x14ac:dyDescent="0.25">
      <c r="T2522" s="101" t="s">
        <v>5157</v>
      </c>
      <c r="U2522" s="74" t="s">
        <v>5158</v>
      </c>
    </row>
    <row r="2523" spans="20:21" x14ac:dyDescent="0.25">
      <c r="T2523" s="101" t="s">
        <v>5159</v>
      </c>
      <c r="U2523" s="74" t="s">
        <v>1272</v>
      </c>
    </row>
    <row r="2524" spans="20:21" x14ac:dyDescent="0.25">
      <c r="T2524" s="101" t="s">
        <v>5160</v>
      </c>
      <c r="U2524" s="74" t="s">
        <v>5161</v>
      </c>
    </row>
    <row r="2525" spans="20:21" x14ac:dyDescent="0.25">
      <c r="T2525" s="101" t="s">
        <v>5162</v>
      </c>
      <c r="U2525" s="74" t="s">
        <v>5163</v>
      </c>
    </row>
    <row r="2526" spans="20:21" x14ac:dyDescent="0.25">
      <c r="T2526" s="101" t="s">
        <v>5164</v>
      </c>
      <c r="U2526" s="74" t="s">
        <v>5165</v>
      </c>
    </row>
    <row r="2527" spans="20:21" x14ac:dyDescent="0.25">
      <c r="T2527" s="101" t="s">
        <v>5166</v>
      </c>
      <c r="U2527" s="74" t="s">
        <v>5167</v>
      </c>
    </row>
    <row r="2528" spans="20:21" x14ac:dyDescent="0.25">
      <c r="T2528" s="101" t="s">
        <v>5168</v>
      </c>
      <c r="U2528" s="74" t="s">
        <v>5169</v>
      </c>
    </row>
    <row r="2529" spans="20:21" x14ac:dyDescent="0.25">
      <c r="T2529" s="101" t="s">
        <v>5170</v>
      </c>
      <c r="U2529" s="74" t="s">
        <v>5171</v>
      </c>
    </row>
    <row r="2530" spans="20:21" x14ac:dyDescent="0.25">
      <c r="T2530" s="101" t="s">
        <v>5172</v>
      </c>
      <c r="U2530" s="74" t="s">
        <v>5173</v>
      </c>
    </row>
    <row r="2531" spans="20:21" x14ac:dyDescent="0.25">
      <c r="T2531" s="101" t="s">
        <v>5174</v>
      </c>
      <c r="U2531" s="74" t="s">
        <v>5175</v>
      </c>
    </row>
    <row r="2532" spans="20:21" x14ac:dyDescent="0.25">
      <c r="T2532" s="101" t="s">
        <v>5176</v>
      </c>
      <c r="U2532" s="74" t="s">
        <v>5177</v>
      </c>
    </row>
    <row r="2533" spans="20:21" x14ac:dyDescent="0.25">
      <c r="T2533" s="101" t="s">
        <v>5178</v>
      </c>
      <c r="U2533" s="74" t="s">
        <v>2742</v>
      </c>
    </row>
    <row r="2534" spans="20:21" x14ac:dyDescent="0.25">
      <c r="T2534" s="101" t="s">
        <v>5179</v>
      </c>
      <c r="U2534" s="74" t="s">
        <v>2746</v>
      </c>
    </row>
    <row r="2535" spans="20:21" x14ac:dyDescent="0.25">
      <c r="T2535" s="101" t="s">
        <v>5180</v>
      </c>
      <c r="U2535" s="74" t="s">
        <v>5181</v>
      </c>
    </row>
    <row r="2536" spans="20:21" x14ac:dyDescent="0.25">
      <c r="T2536" s="101" t="s">
        <v>5182</v>
      </c>
      <c r="U2536" s="74" t="s">
        <v>5183</v>
      </c>
    </row>
    <row r="2537" spans="20:21" x14ac:dyDescent="0.25">
      <c r="T2537" s="101" t="s">
        <v>5184</v>
      </c>
      <c r="U2537" s="74" t="s">
        <v>5185</v>
      </c>
    </row>
    <row r="2538" spans="20:21" x14ac:dyDescent="0.25">
      <c r="T2538" s="101" t="s">
        <v>5186</v>
      </c>
      <c r="U2538" s="74" t="s">
        <v>5187</v>
      </c>
    </row>
    <row r="2539" spans="20:21" x14ac:dyDescent="0.25">
      <c r="T2539" s="101" t="s">
        <v>5188</v>
      </c>
      <c r="U2539" s="74" t="s">
        <v>5189</v>
      </c>
    </row>
    <row r="2540" spans="20:21" x14ac:dyDescent="0.25">
      <c r="T2540" s="101" t="s">
        <v>5190</v>
      </c>
      <c r="U2540" s="74" t="s">
        <v>5191</v>
      </c>
    </row>
    <row r="2541" spans="20:21" x14ac:dyDescent="0.25">
      <c r="T2541" s="101" t="s">
        <v>5192</v>
      </c>
      <c r="U2541" s="74" t="s">
        <v>5193</v>
      </c>
    </row>
    <row r="2542" spans="20:21" x14ac:dyDescent="0.25">
      <c r="T2542" s="101" t="s">
        <v>5194</v>
      </c>
      <c r="U2542" s="74" t="s">
        <v>5195</v>
      </c>
    </row>
    <row r="2543" spans="20:21" x14ac:dyDescent="0.25">
      <c r="T2543" s="101" t="s">
        <v>5196</v>
      </c>
      <c r="U2543" s="74" t="s">
        <v>5197</v>
      </c>
    </row>
    <row r="2544" spans="20:21" x14ac:dyDescent="0.25">
      <c r="T2544" s="101" t="s">
        <v>5198</v>
      </c>
      <c r="U2544" s="74" t="s">
        <v>5199</v>
      </c>
    </row>
    <row r="2545" spans="20:21" x14ac:dyDescent="0.25">
      <c r="T2545" s="101" t="s">
        <v>5200</v>
      </c>
      <c r="U2545" s="74" t="s">
        <v>5201</v>
      </c>
    </row>
    <row r="2546" spans="20:21" x14ac:dyDescent="0.25">
      <c r="T2546" s="101" t="s">
        <v>5202</v>
      </c>
      <c r="U2546" s="74" t="s">
        <v>5203</v>
      </c>
    </row>
    <row r="2547" spans="20:21" x14ac:dyDescent="0.25">
      <c r="T2547" s="101" t="s">
        <v>5204</v>
      </c>
      <c r="U2547" s="74" t="s">
        <v>5205</v>
      </c>
    </row>
    <row r="2548" spans="20:21" x14ac:dyDescent="0.25">
      <c r="T2548" s="101" t="s">
        <v>5206</v>
      </c>
      <c r="U2548" s="74" t="s">
        <v>5207</v>
      </c>
    </row>
    <row r="2549" spans="20:21" x14ac:dyDescent="0.25">
      <c r="T2549" s="101" t="s">
        <v>5208</v>
      </c>
      <c r="U2549" s="74" t="s">
        <v>5209</v>
      </c>
    </row>
    <row r="2550" spans="20:21" x14ac:dyDescent="0.25">
      <c r="T2550" s="101" t="s">
        <v>5210</v>
      </c>
      <c r="U2550" s="74" t="s">
        <v>5211</v>
      </c>
    </row>
    <row r="2551" spans="20:21" x14ac:dyDescent="0.25">
      <c r="T2551" s="101" t="s">
        <v>5212</v>
      </c>
      <c r="U2551" s="74" t="s">
        <v>5213</v>
      </c>
    </row>
    <row r="2552" spans="20:21" x14ac:dyDescent="0.25">
      <c r="T2552" s="101" t="s">
        <v>5214</v>
      </c>
      <c r="U2552" s="74" t="s">
        <v>5215</v>
      </c>
    </row>
    <row r="2553" spans="20:21" x14ac:dyDescent="0.25">
      <c r="T2553" s="101" t="s">
        <v>5216</v>
      </c>
      <c r="U2553" s="74" t="s">
        <v>5217</v>
      </c>
    </row>
    <row r="2554" spans="20:21" x14ac:dyDescent="0.25">
      <c r="T2554" s="101" t="s">
        <v>5218</v>
      </c>
      <c r="U2554" s="74" t="s">
        <v>5219</v>
      </c>
    </row>
    <row r="2555" spans="20:21" x14ac:dyDescent="0.25">
      <c r="T2555" s="101" t="s">
        <v>5220</v>
      </c>
      <c r="U2555" s="74" t="s">
        <v>5221</v>
      </c>
    </row>
    <row r="2556" spans="20:21" x14ac:dyDescent="0.25">
      <c r="T2556" s="101" t="s">
        <v>5222</v>
      </c>
      <c r="U2556" s="74" t="s">
        <v>5223</v>
      </c>
    </row>
    <row r="2557" spans="20:21" x14ac:dyDescent="0.25">
      <c r="T2557" s="101" t="s">
        <v>5224</v>
      </c>
      <c r="U2557" s="74" t="s">
        <v>5225</v>
      </c>
    </row>
    <row r="2558" spans="20:21" x14ac:dyDescent="0.25">
      <c r="T2558" s="101" t="s">
        <v>5226</v>
      </c>
      <c r="U2558" s="74" t="s">
        <v>5227</v>
      </c>
    </row>
    <row r="2559" spans="20:21" x14ac:dyDescent="0.25">
      <c r="T2559" s="101" t="s">
        <v>5228</v>
      </c>
      <c r="U2559" s="74" t="s">
        <v>5229</v>
      </c>
    </row>
    <row r="2560" spans="20:21" x14ac:dyDescent="0.25">
      <c r="T2560" s="101" t="s">
        <v>5230</v>
      </c>
      <c r="U2560" s="74" t="s">
        <v>5231</v>
      </c>
    </row>
    <row r="2561" spans="20:21" x14ac:dyDescent="0.25">
      <c r="T2561" s="101" t="s">
        <v>5232</v>
      </c>
      <c r="U2561" s="74" t="s">
        <v>5233</v>
      </c>
    </row>
    <row r="2562" spans="20:21" x14ac:dyDescent="0.25">
      <c r="T2562" s="101" t="s">
        <v>5234</v>
      </c>
      <c r="U2562" s="74" t="s">
        <v>5235</v>
      </c>
    </row>
    <row r="2563" spans="20:21" x14ac:dyDescent="0.25">
      <c r="T2563" s="101" t="s">
        <v>5236</v>
      </c>
      <c r="U2563" s="74" t="s">
        <v>5237</v>
      </c>
    </row>
    <row r="2564" spans="20:21" x14ac:dyDescent="0.25">
      <c r="T2564" s="101" t="s">
        <v>5238</v>
      </c>
      <c r="U2564" s="74" t="s">
        <v>5239</v>
      </c>
    </row>
    <row r="2565" spans="20:21" x14ac:dyDescent="0.25">
      <c r="T2565" s="101" t="s">
        <v>5240</v>
      </c>
      <c r="U2565" s="74" t="s">
        <v>5241</v>
      </c>
    </row>
    <row r="2566" spans="20:21" x14ac:dyDescent="0.25">
      <c r="T2566" s="101" t="s">
        <v>5242</v>
      </c>
      <c r="U2566" s="74" t="s">
        <v>5243</v>
      </c>
    </row>
    <row r="2567" spans="20:21" x14ac:dyDescent="0.25">
      <c r="T2567" s="101" t="s">
        <v>5244</v>
      </c>
      <c r="U2567" s="74" t="s">
        <v>5245</v>
      </c>
    </row>
    <row r="2568" spans="20:21" x14ac:dyDescent="0.25">
      <c r="T2568" s="101" t="s">
        <v>5246</v>
      </c>
      <c r="U2568" s="74" t="s">
        <v>5247</v>
      </c>
    </row>
    <row r="2569" spans="20:21" x14ac:dyDescent="0.25">
      <c r="T2569" s="101" t="s">
        <v>5248</v>
      </c>
      <c r="U2569" s="74" t="s">
        <v>5249</v>
      </c>
    </row>
    <row r="2570" spans="20:21" x14ac:dyDescent="0.25">
      <c r="T2570" s="101" t="s">
        <v>5250</v>
      </c>
      <c r="U2570" s="74" t="s">
        <v>5251</v>
      </c>
    </row>
    <row r="2571" spans="20:21" x14ac:dyDescent="0.25">
      <c r="T2571" s="101" t="s">
        <v>5252</v>
      </c>
      <c r="U2571" s="74" t="s">
        <v>5253</v>
      </c>
    </row>
    <row r="2572" spans="20:21" x14ac:dyDescent="0.25">
      <c r="T2572" s="101" t="s">
        <v>5254</v>
      </c>
      <c r="U2572" s="74" t="s">
        <v>5255</v>
      </c>
    </row>
    <row r="2573" spans="20:21" x14ac:dyDescent="0.25">
      <c r="T2573" s="101" t="s">
        <v>5256</v>
      </c>
      <c r="U2573" s="74" t="s">
        <v>5257</v>
      </c>
    </row>
    <row r="2574" spans="20:21" x14ac:dyDescent="0.25">
      <c r="T2574" s="101" t="s">
        <v>5258</v>
      </c>
      <c r="U2574" s="74" t="s">
        <v>5259</v>
      </c>
    </row>
    <row r="2575" spans="20:21" x14ac:dyDescent="0.25">
      <c r="T2575" s="101" t="s">
        <v>5260</v>
      </c>
      <c r="U2575" s="74" t="s">
        <v>5261</v>
      </c>
    </row>
    <row r="2576" spans="20:21" x14ac:dyDescent="0.25">
      <c r="T2576" s="101" t="s">
        <v>5262</v>
      </c>
      <c r="U2576" s="74" t="s">
        <v>5263</v>
      </c>
    </row>
    <row r="2577" spans="20:21" x14ac:dyDescent="0.25">
      <c r="T2577" s="101" t="s">
        <v>5264</v>
      </c>
      <c r="U2577" s="74" t="s">
        <v>5265</v>
      </c>
    </row>
    <row r="2578" spans="20:21" x14ac:dyDescent="0.25">
      <c r="T2578" s="101" t="s">
        <v>5266</v>
      </c>
      <c r="U2578" s="74" t="s">
        <v>5267</v>
      </c>
    </row>
    <row r="2579" spans="20:21" x14ac:dyDescent="0.25">
      <c r="T2579" s="101" t="s">
        <v>5268</v>
      </c>
      <c r="U2579" s="74" t="s">
        <v>5269</v>
      </c>
    </row>
    <row r="2580" spans="20:21" x14ac:dyDescent="0.25">
      <c r="T2580" s="101" t="s">
        <v>5270</v>
      </c>
      <c r="U2580" s="74" t="s">
        <v>5271</v>
      </c>
    </row>
    <row r="2581" spans="20:21" x14ac:dyDescent="0.25">
      <c r="T2581" s="101" t="s">
        <v>5272</v>
      </c>
      <c r="U2581" s="74" t="s">
        <v>5273</v>
      </c>
    </row>
    <row r="2582" spans="20:21" x14ac:dyDescent="0.25">
      <c r="T2582" s="101" t="s">
        <v>5274</v>
      </c>
      <c r="U2582" s="74" t="s">
        <v>5275</v>
      </c>
    </row>
    <row r="2583" spans="20:21" x14ac:dyDescent="0.25">
      <c r="T2583" s="101" t="s">
        <v>5276</v>
      </c>
      <c r="U2583" s="74" t="s">
        <v>5277</v>
      </c>
    </row>
    <row r="2584" spans="20:21" x14ac:dyDescent="0.25">
      <c r="T2584" s="101" t="s">
        <v>5278</v>
      </c>
      <c r="U2584" s="74" t="s">
        <v>5279</v>
      </c>
    </row>
    <row r="2585" spans="20:21" x14ac:dyDescent="0.25">
      <c r="T2585" s="101" t="s">
        <v>5280</v>
      </c>
      <c r="U2585" s="74" t="s">
        <v>5281</v>
      </c>
    </row>
    <row r="2586" spans="20:21" x14ac:dyDescent="0.25">
      <c r="T2586" s="101" t="s">
        <v>5282</v>
      </c>
      <c r="U2586" s="74" t="s">
        <v>5283</v>
      </c>
    </row>
    <row r="2587" spans="20:21" x14ac:dyDescent="0.25">
      <c r="T2587" s="101" t="s">
        <v>5284</v>
      </c>
      <c r="U2587" s="74" t="s">
        <v>5285</v>
      </c>
    </row>
    <row r="2588" spans="20:21" x14ac:dyDescent="0.25">
      <c r="T2588" s="101" t="s">
        <v>5286</v>
      </c>
      <c r="U2588" s="74" t="s">
        <v>5287</v>
      </c>
    </row>
    <row r="2589" spans="20:21" x14ac:dyDescent="0.25">
      <c r="T2589" s="101" t="s">
        <v>5288</v>
      </c>
      <c r="U2589" s="74" t="s">
        <v>5289</v>
      </c>
    </row>
    <row r="2590" spans="20:21" x14ac:dyDescent="0.25">
      <c r="T2590" s="101" t="s">
        <v>5290</v>
      </c>
      <c r="U2590" s="74" t="s">
        <v>5291</v>
      </c>
    </row>
    <row r="2591" spans="20:21" x14ac:dyDescent="0.25">
      <c r="T2591" s="101" t="s">
        <v>5292</v>
      </c>
      <c r="U2591" s="74" t="s">
        <v>5293</v>
      </c>
    </row>
    <row r="2592" spans="20:21" x14ac:dyDescent="0.25">
      <c r="T2592" s="101" t="s">
        <v>5294</v>
      </c>
      <c r="U2592" s="74" t="s">
        <v>5295</v>
      </c>
    </row>
    <row r="2593" spans="20:21" x14ac:dyDescent="0.25">
      <c r="T2593" s="101" t="s">
        <v>5296</v>
      </c>
      <c r="U2593" s="74" t="s">
        <v>5297</v>
      </c>
    </row>
    <row r="2594" spans="20:21" x14ac:dyDescent="0.25">
      <c r="T2594" s="101" t="s">
        <v>5298</v>
      </c>
      <c r="U2594" s="74" t="s">
        <v>5299</v>
      </c>
    </row>
    <row r="2595" spans="20:21" x14ac:dyDescent="0.25">
      <c r="T2595" s="101" t="s">
        <v>5300</v>
      </c>
      <c r="U2595" s="74" t="s">
        <v>5301</v>
      </c>
    </row>
    <row r="2596" spans="20:21" x14ac:dyDescent="0.25">
      <c r="T2596" s="101" t="s">
        <v>5302</v>
      </c>
      <c r="U2596" s="74" t="s">
        <v>5303</v>
      </c>
    </row>
    <row r="2597" spans="20:21" x14ac:dyDescent="0.25">
      <c r="T2597" s="101" t="s">
        <v>5304</v>
      </c>
      <c r="U2597" s="74" t="s">
        <v>5305</v>
      </c>
    </row>
    <row r="2598" spans="20:21" x14ac:dyDescent="0.25">
      <c r="T2598" s="101" t="s">
        <v>5306</v>
      </c>
      <c r="U2598" s="74" t="s">
        <v>5307</v>
      </c>
    </row>
    <row r="2599" spans="20:21" x14ac:dyDescent="0.25">
      <c r="T2599" s="101" t="s">
        <v>5308</v>
      </c>
      <c r="U2599" s="74" t="s">
        <v>5309</v>
      </c>
    </row>
    <row r="2600" spans="20:21" x14ac:dyDescent="0.25">
      <c r="T2600" s="101" t="s">
        <v>5310</v>
      </c>
      <c r="U2600" s="74" t="s">
        <v>5311</v>
      </c>
    </row>
    <row r="2601" spans="20:21" x14ac:dyDescent="0.25">
      <c r="T2601" s="101" t="s">
        <v>5312</v>
      </c>
      <c r="U2601" s="74" t="s">
        <v>5313</v>
      </c>
    </row>
    <row r="2602" spans="20:21" x14ac:dyDescent="0.25">
      <c r="T2602" s="101" t="s">
        <v>5314</v>
      </c>
      <c r="U2602" s="74" t="s">
        <v>5315</v>
      </c>
    </row>
    <row r="2603" spans="20:21" x14ac:dyDescent="0.25">
      <c r="T2603" s="101" t="s">
        <v>5316</v>
      </c>
      <c r="U2603" s="74" t="s">
        <v>5317</v>
      </c>
    </row>
    <row r="2604" spans="20:21" x14ac:dyDescent="0.25">
      <c r="T2604" s="101" t="s">
        <v>5318</v>
      </c>
      <c r="U2604" s="74" t="s">
        <v>5319</v>
      </c>
    </row>
    <row r="2605" spans="20:21" x14ac:dyDescent="0.25">
      <c r="T2605" s="101" t="s">
        <v>5320</v>
      </c>
      <c r="U2605" s="74" t="s">
        <v>5321</v>
      </c>
    </row>
    <row r="2606" spans="20:21" x14ac:dyDescent="0.25">
      <c r="T2606" s="101" t="s">
        <v>5322</v>
      </c>
      <c r="U2606" s="74" t="s">
        <v>5323</v>
      </c>
    </row>
    <row r="2607" spans="20:21" x14ac:dyDescent="0.25">
      <c r="T2607" s="101" t="s">
        <v>5324</v>
      </c>
      <c r="U2607" s="74" t="s">
        <v>5325</v>
      </c>
    </row>
    <row r="2608" spans="20:21" x14ac:dyDescent="0.25">
      <c r="T2608" s="101" t="s">
        <v>5326</v>
      </c>
      <c r="U2608" s="74" t="s">
        <v>5327</v>
      </c>
    </row>
    <row r="2609" spans="20:21" x14ac:dyDescent="0.25">
      <c r="T2609" s="101" t="s">
        <v>5328</v>
      </c>
      <c r="U2609" s="74" t="s">
        <v>5329</v>
      </c>
    </row>
    <row r="2610" spans="20:21" x14ac:dyDescent="0.25">
      <c r="T2610" s="101" t="s">
        <v>5330</v>
      </c>
      <c r="U2610" s="74" t="s">
        <v>5331</v>
      </c>
    </row>
    <row r="2611" spans="20:21" x14ac:dyDescent="0.25">
      <c r="T2611" s="101" t="s">
        <v>5332</v>
      </c>
      <c r="U2611" s="74" t="s">
        <v>5333</v>
      </c>
    </row>
    <row r="2612" spans="20:21" x14ac:dyDescent="0.25">
      <c r="T2612" s="101" t="s">
        <v>5334</v>
      </c>
      <c r="U2612" s="74" t="s">
        <v>5335</v>
      </c>
    </row>
    <row r="2613" spans="20:21" x14ac:dyDescent="0.25">
      <c r="T2613" s="101" t="s">
        <v>5336</v>
      </c>
      <c r="U2613" s="74" t="s">
        <v>5337</v>
      </c>
    </row>
    <row r="2614" spans="20:21" x14ac:dyDescent="0.25">
      <c r="T2614" s="101" t="s">
        <v>5338</v>
      </c>
      <c r="U2614" s="74" t="s">
        <v>5339</v>
      </c>
    </row>
    <row r="2615" spans="20:21" x14ac:dyDescent="0.25">
      <c r="T2615" s="101" t="s">
        <v>5340</v>
      </c>
      <c r="U2615" s="74" t="s">
        <v>5341</v>
      </c>
    </row>
    <row r="2616" spans="20:21" x14ac:dyDescent="0.25">
      <c r="T2616" s="101" t="s">
        <v>5342</v>
      </c>
      <c r="U2616" s="74" t="s">
        <v>5343</v>
      </c>
    </row>
    <row r="2617" spans="20:21" x14ac:dyDescent="0.25">
      <c r="T2617" s="101" t="s">
        <v>5344</v>
      </c>
      <c r="U2617" s="74" t="s">
        <v>5345</v>
      </c>
    </row>
    <row r="2618" spans="20:21" x14ac:dyDescent="0.25">
      <c r="T2618" s="101" t="s">
        <v>5346</v>
      </c>
      <c r="U2618" s="74" t="s">
        <v>5347</v>
      </c>
    </row>
    <row r="2619" spans="20:21" x14ac:dyDescent="0.25">
      <c r="T2619" s="101" t="s">
        <v>5348</v>
      </c>
      <c r="U2619" s="74" t="s">
        <v>5349</v>
      </c>
    </row>
    <row r="2620" spans="20:21" x14ac:dyDescent="0.25">
      <c r="T2620" s="101" t="s">
        <v>5350</v>
      </c>
      <c r="U2620" s="74" t="s">
        <v>5351</v>
      </c>
    </row>
    <row r="2621" spans="20:21" x14ac:dyDescent="0.25">
      <c r="T2621" s="101" t="s">
        <v>5352</v>
      </c>
      <c r="U2621" s="74" t="s">
        <v>5353</v>
      </c>
    </row>
    <row r="2622" spans="20:21" x14ac:dyDescent="0.25">
      <c r="T2622" s="101" t="s">
        <v>5354</v>
      </c>
      <c r="U2622" s="74" t="s">
        <v>5355</v>
      </c>
    </row>
    <row r="2623" spans="20:21" x14ac:dyDescent="0.25">
      <c r="T2623" s="101" t="s">
        <v>5356</v>
      </c>
      <c r="U2623" s="74" t="s">
        <v>5357</v>
      </c>
    </row>
    <row r="2624" spans="20:21" x14ac:dyDescent="0.25">
      <c r="T2624" s="101" t="s">
        <v>5358</v>
      </c>
      <c r="U2624" s="74" t="s">
        <v>5359</v>
      </c>
    </row>
    <row r="2625" spans="20:21" x14ac:dyDescent="0.25">
      <c r="T2625" s="101" t="s">
        <v>5360</v>
      </c>
      <c r="U2625" s="74" t="s">
        <v>5361</v>
      </c>
    </row>
    <row r="2626" spans="20:21" x14ac:dyDescent="0.25">
      <c r="T2626" s="101" t="s">
        <v>5362</v>
      </c>
      <c r="U2626" s="74" t="s">
        <v>5363</v>
      </c>
    </row>
    <row r="2627" spans="20:21" x14ac:dyDescent="0.25">
      <c r="T2627" s="101" t="s">
        <v>5364</v>
      </c>
      <c r="U2627" s="74" t="s">
        <v>5365</v>
      </c>
    </row>
    <row r="2628" spans="20:21" x14ac:dyDescent="0.25">
      <c r="T2628" s="101" t="s">
        <v>5366</v>
      </c>
      <c r="U2628" s="74" t="s">
        <v>5367</v>
      </c>
    </row>
    <row r="2629" spans="20:21" x14ac:dyDescent="0.25">
      <c r="T2629" s="101" t="s">
        <v>5368</v>
      </c>
      <c r="U2629" s="74" t="s">
        <v>5369</v>
      </c>
    </row>
    <row r="2630" spans="20:21" x14ac:dyDescent="0.25">
      <c r="T2630" s="101" t="s">
        <v>5370</v>
      </c>
      <c r="U2630" s="74" t="s">
        <v>5371</v>
      </c>
    </row>
    <row r="2631" spans="20:21" x14ac:dyDescent="0.25">
      <c r="T2631" s="101" t="s">
        <v>5372</v>
      </c>
      <c r="U2631" s="74" t="s">
        <v>5373</v>
      </c>
    </row>
    <row r="2632" spans="20:21" x14ac:dyDescent="0.25">
      <c r="T2632" s="101" t="s">
        <v>5374</v>
      </c>
      <c r="U2632" s="74" t="s">
        <v>5375</v>
      </c>
    </row>
    <row r="2633" spans="20:21" x14ac:dyDescent="0.25">
      <c r="T2633" s="101" t="s">
        <v>5376</v>
      </c>
      <c r="U2633" s="74" t="s">
        <v>5377</v>
      </c>
    </row>
    <row r="2634" spans="20:21" x14ac:dyDescent="0.25">
      <c r="T2634" s="101" t="s">
        <v>5378</v>
      </c>
      <c r="U2634" s="74" t="s">
        <v>5379</v>
      </c>
    </row>
    <row r="2635" spans="20:21" x14ac:dyDescent="0.25">
      <c r="T2635" s="101" t="s">
        <v>5380</v>
      </c>
      <c r="U2635" s="74" t="s">
        <v>5381</v>
      </c>
    </row>
    <row r="2636" spans="20:21" x14ac:dyDescent="0.25">
      <c r="T2636" s="101" t="s">
        <v>5382</v>
      </c>
      <c r="U2636" s="74" t="s">
        <v>5383</v>
      </c>
    </row>
    <row r="2637" spans="20:21" x14ac:dyDescent="0.25">
      <c r="T2637" s="101" t="s">
        <v>5384</v>
      </c>
      <c r="U2637" s="74" t="s">
        <v>5385</v>
      </c>
    </row>
    <row r="2638" spans="20:21" x14ac:dyDescent="0.25">
      <c r="T2638" s="101" t="s">
        <v>5386</v>
      </c>
      <c r="U2638" s="74" t="s">
        <v>5387</v>
      </c>
    </row>
    <row r="2639" spans="20:21" x14ac:dyDescent="0.25">
      <c r="T2639" s="101" t="s">
        <v>5388</v>
      </c>
      <c r="U2639" s="74" t="s">
        <v>5389</v>
      </c>
    </row>
    <row r="2640" spans="20:21" x14ac:dyDescent="0.25">
      <c r="T2640" s="101" t="s">
        <v>5390</v>
      </c>
      <c r="U2640" s="74" t="s">
        <v>5391</v>
      </c>
    </row>
    <row r="2641" spans="20:21" x14ac:dyDescent="0.25">
      <c r="T2641" s="101" t="s">
        <v>5392</v>
      </c>
      <c r="U2641" s="74" t="s">
        <v>5393</v>
      </c>
    </row>
    <row r="2642" spans="20:21" x14ac:dyDescent="0.25">
      <c r="T2642" s="101" t="s">
        <v>5394</v>
      </c>
      <c r="U2642" s="74" t="s">
        <v>1736</v>
      </c>
    </row>
    <row r="2643" spans="20:21" x14ac:dyDescent="0.25">
      <c r="T2643" s="101" t="s">
        <v>5395</v>
      </c>
      <c r="U2643" s="74" t="s">
        <v>5396</v>
      </c>
    </row>
    <row r="2644" spans="20:21" x14ac:dyDescent="0.25">
      <c r="T2644" s="101" t="s">
        <v>5397</v>
      </c>
      <c r="U2644" s="74" t="s">
        <v>5398</v>
      </c>
    </row>
    <row r="2645" spans="20:21" x14ac:dyDescent="0.25">
      <c r="T2645" s="101" t="s">
        <v>5399</v>
      </c>
      <c r="U2645" s="74" t="s">
        <v>5400</v>
      </c>
    </row>
    <row r="2646" spans="20:21" x14ac:dyDescent="0.25">
      <c r="T2646" s="101" t="s">
        <v>5401</v>
      </c>
      <c r="U2646" s="74" t="s">
        <v>5402</v>
      </c>
    </row>
    <row r="2647" spans="20:21" x14ac:dyDescent="0.25">
      <c r="T2647" s="101" t="s">
        <v>5403</v>
      </c>
      <c r="U2647" s="74" t="s">
        <v>5404</v>
      </c>
    </row>
    <row r="2648" spans="20:21" x14ac:dyDescent="0.25">
      <c r="T2648" s="101" t="s">
        <v>5405</v>
      </c>
      <c r="U2648" s="74" t="s">
        <v>5406</v>
      </c>
    </row>
    <row r="2649" spans="20:21" x14ac:dyDescent="0.25">
      <c r="T2649" s="101" t="s">
        <v>5407</v>
      </c>
      <c r="U2649" s="74" t="s">
        <v>5408</v>
      </c>
    </row>
    <row r="2650" spans="20:21" x14ac:dyDescent="0.25">
      <c r="T2650" s="101" t="s">
        <v>5409</v>
      </c>
      <c r="U2650" s="74" t="s">
        <v>5410</v>
      </c>
    </row>
    <row r="2651" spans="20:21" x14ac:dyDescent="0.25">
      <c r="T2651" s="101" t="s">
        <v>5411</v>
      </c>
      <c r="U2651" s="74" t="s">
        <v>5412</v>
      </c>
    </row>
    <row r="2652" spans="20:21" x14ac:dyDescent="0.25">
      <c r="T2652" s="101" t="s">
        <v>5413</v>
      </c>
      <c r="U2652" s="74" t="s">
        <v>5414</v>
      </c>
    </row>
    <row r="2653" spans="20:21" x14ac:dyDescent="0.25">
      <c r="T2653" s="101" t="s">
        <v>5415</v>
      </c>
      <c r="U2653" s="74" t="s">
        <v>5416</v>
      </c>
    </row>
    <row r="2654" spans="20:21" x14ac:dyDescent="0.25">
      <c r="T2654" s="101" t="s">
        <v>5417</v>
      </c>
      <c r="U2654" s="74" t="s">
        <v>5418</v>
      </c>
    </row>
    <row r="2655" spans="20:21" x14ac:dyDescent="0.25">
      <c r="T2655" s="101" t="s">
        <v>5419</v>
      </c>
      <c r="U2655" s="74" t="s">
        <v>5420</v>
      </c>
    </row>
    <row r="2656" spans="20:21" x14ac:dyDescent="0.25">
      <c r="T2656" s="101" t="s">
        <v>5421</v>
      </c>
      <c r="U2656" s="74" t="s">
        <v>5422</v>
      </c>
    </row>
    <row r="2657" spans="20:21" x14ac:dyDescent="0.25">
      <c r="T2657" s="101" t="s">
        <v>5423</v>
      </c>
      <c r="U2657" s="74" t="s">
        <v>5424</v>
      </c>
    </row>
    <row r="2658" spans="20:21" x14ac:dyDescent="0.25">
      <c r="T2658" s="101" t="s">
        <v>5425</v>
      </c>
      <c r="U2658" s="74" t="s">
        <v>5426</v>
      </c>
    </row>
    <row r="2659" spans="20:21" x14ac:dyDescent="0.25">
      <c r="T2659" s="101" t="s">
        <v>5427</v>
      </c>
      <c r="U2659" s="74" t="s">
        <v>5428</v>
      </c>
    </row>
    <row r="2660" spans="20:21" x14ac:dyDescent="0.25">
      <c r="T2660" s="101" t="s">
        <v>5429</v>
      </c>
      <c r="U2660" s="74" t="s">
        <v>5430</v>
      </c>
    </row>
    <row r="2661" spans="20:21" x14ac:dyDescent="0.25">
      <c r="T2661" s="101" t="s">
        <v>5431</v>
      </c>
      <c r="U2661" s="74" t="s">
        <v>5432</v>
      </c>
    </row>
    <row r="2662" spans="20:21" x14ac:dyDescent="0.25">
      <c r="T2662" s="101" t="s">
        <v>5433</v>
      </c>
      <c r="U2662" s="74" t="s">
        <v>5434</v>
      </c>
    </row>
    <row r="2663" spans="20:21" x14ac:dyDescent="0.25">
      <c r="T2663" s="101" t="s">
        <v>5435</v>
      </c>
      <c r="U2663" s="74" t="s">
        <v>5436</v>
      </c>
    </row>
    <row r="2664" spans="20:21" x14ac:dyDescent="0.25">
      <c r="T2664" s="101" t="s">
        <v>5437</v>
      </c>
      <c r="U2664" s="74" t="s">
        <v>5438</v>
      </c>
    </row>
    <row r="2665" spans="20:21" x14ac:dyDescent="0.25">
      <c r="T2665" s="101" t="s">
        <v>5439</v>
      </c>
      <c r="U2665" s="74" t="s">
        <v>5440</v>
      </c>
    </row>
    <row r="2666" spans="20:21" x14ac:dyDescent="0.25">
      <c r="T2666" s="101" t="s">
        <v>5441</v>
      </c>
      <c r="U2666" s="74" t="s">
        <v>5442</v>
      </c>
    </row>
    <row r="2667" spans="20:21" x14ac:dyDescent="0.25">
      <c r="T2667" s="101" t="s">
        <v>5443</v>
      </c>
      <c r="U2667" s="74" t="s">
        <v>5444</v>
      </c>
    </row>
    <row r="2668" spans="20:21" x14ac:dyDescent="0.25">
      <c r="T2668" s="101" t="s">
        <v>5445</v>
      </c>
      <c r="U2668" s="74" t="s">
        <v>5446</v>
      </c>
    </row>
    <row r="2669" spans="20:21" x14ac:dyDescent="0.25">
      <c r="T2669" s="101" t="s">
        <v>5447</v>
      </c>
      <c r="U2669" s="74" t="s">
        <v>5448</v>
      </c>
    </row>
    <row r="2670" spans="20:21" x14ac:dyDescent="0.25">
      <c r="T2670" s="101" t="s">
        <v>5449</v>
      </c>
      <c r="U2670" s="74" t="s">
        <v>5450</v>
      </c>
    </row>
    <row r="2671" spans="20:21" x14ac:dyDescent="0.25">
      <c r="T2671" s="101" t="s">
        <v>5451</v>
      </c>
      <c r="U2671" s="74" t="s">
        <v>5452</v>
      </c>
    </row>
    <row r="2672" spans="20:21" x14ac:dyDescent="0.25">
      <c r="T2672" s="101" t="s">
        <v>5453</v>
      </c>
      <c r="U2672" s="74" t="s">
        <v>5454</v>
      </c>
    </row>
    <row r="2673" spans="20:21" x14ac:dyDescent="0.25">
      <c r="T2673" s="101" t="s">
        <v>5455</v>
      </c>
      <c r="U2673" s="74" t="s">
        <v>5456</v>
      </c>
    </row>
    <row r="2674" spans="20:21" x14ac:dyDescent="0.25">
      <c r="T2674" s="101" t="s">
        <v>5457</v>
      </c>
      <c r="U2674" s="74" t="s">
        <v>5458</v>
      </c>
    </row>
    <row r="2675" spans="20:21" x14ac:dyDescent="0.25">
      <c r="T2675" s="101" t="s">
        <v>5459</v>
      </c>
      <c r="U2675" s="74" t="s">
        <v>5460</v>
      </c>
    </row>
    <row r="2676" spans="20:21" x14ac:dyDescent="0.25">
      <c r="T2676" s="101" t="s">
        <v>5461</v>
      </c>
      <c r="U2676" s="74" t="s">
        <v>5462</v>
      </c>
    </row>
    <row r="2677" spans="20:21" x14ac:dyDescent="0.25">
      <c r="T2677" s="101" t="s">
        <v>5463</v>
      </c>
      <c r="U2677" s="74" t="s">
        <v>5464</v>
      </c>
    </row>
    <row r="2678" spans="20:21" x14ac:dyDescent="0.25">
      <c r="T2678" s="101" t="s">
        <v>5465</v>
      </c>
      <c r="U2678" s="74" t="s">
        <v>5466</v>
      </c>
    </row>
    <row r="2679" spans="20:21" x14ac:dyDescent="0.25">
      <c r="T2679" s="101" t="s">
        <v>5467</v>
      </c>
      <c r="U2679" s="74" t="s">
        <v>5468</v>
      </c>
    </row>
    <row r="2680" spans="20:21" x14ac:dyDescent="0.25">
      <c r="T2680" s="101" t="s">
        <v>5469</v>
      </c>
      <c r="U2680" s="74" t="s">
        <v>5470</v>
      </c>
    </row>
    <row r="2681" spans="20:21" x14ac:dyDescent="0.25">
      <c r="T2681" s="101" t="s">
        <v>5471</v>
      </c>
      <c r="U2681" s="74" t="s">
        <v>5472</v>
      </c>
    </row>
    <row r="2682" spans="20:21" x14ac:dyDescent="0.25">
      <c r="T2682" s="101" t="s">
        <v>5473</v>
      </c>
      <c r="U2682" s="74" t="s">
        <v>5474</v>
      </c>
    </row>
    <row r="2683" spans="20:21" x14ac:dyDescent="0.25">
      <c r="T2683" s="101" t="s">
        <v>5475</v>
      </c>
      <c r="U2683" s="74" t="s">
        <v>5476</v>
      </c>
    </row>
    <row r="2684" spans="20:21" x14ac:dyDescent="0.25">
      <c r="T2684" s="101" t="s">
        <v>5477</v>
      </c>
      <c r="U2684" s="74" t="s">
        <v>5478</v>
      </c>
    </row>
    <row r="2685" spans="20:21" x14ac:dyDescent="0.25">
      <c r="T2685" s="101" t="s">
        <v>5479</v>
      </c>
      <c r="U2685" s="74" t="s">
        <v>5480</v>
      </c>
    </row>
    <row r="2686" spans="20:21" x14ac:dyDescent="0.25">
      <c r="T2686" s="101" t="s">
        <v>5481</v>
      </c>
      <c r="U2686" s="74" t="s">
        <v>5482</v>
      </c>
    </row>
    <row r="2687" spans="20:21" x14ac:dyDescent="0.25">
      <c r="T2687" s="101" t="s">
        <v>5483</v>
      </c>
      <c r="U2687" s="74" t="s">
        <v>5484</v>
      </c>
    </row>
    <row r="2688" spans="20:21" x14ac:dyDescent="0.25">
      <c r="T2688" s="101" t="s">
        <v>5485</v>
      </c>
      <c r="U2688" s="74" t="s">
        <v>5486</v>
      </c>
    </row>
    <row r="2689" spans="20:21" x14ac:dyDescent="0.25">
      <c r="T2689" s="101" t="s">
        <v>5487</v>
      </c>
      <c r="U2689" s="74" t="s">
        <v>5488</v>
      </c>
    </row>
    <row r="2690" spans="20:21" x14ac:dyDescent="0.25">
      <c r="T2690" s="101" t="s">
        <v>5489</v>
      </c>
      <c r="U2690" s="74" t="s">
        <v>5490</v>
      </c>
    </row>
    <row r="2691" spans="20:21" x14ac:dyDescent="0.25">
      <c r="T2691" s="101" t="s">
        <v>5491</v>
      </c>
      <c r="U2691" s="74" t="s">
        <v>5492</v>
      </c>
    </row>
    <row r="2692" spans="20:21" x14ac:dyDescent="0.25">
      <c r="T2692" s="101" t="s">
        <v>5493</v>
      </c>
      <c r="U2692" s="74" t="s">
        <v>5494</v>
      </c>
    </row>
    <row r="2693" spans="20:21" x14ac:dyDescent="0.25">
      <c r="T2693" s="101" t="s">
        <v>5495</v>
      </c>
      <c r="U2693" s="74" t="s">
        <v>5496</v>
      </c>
    </row>
    <row r="2694" spans="20:21" x14ac:dyDescent="0.25">
      <c r="T2694" s="101" t="s">
        <v>5497</v>
      </c>
      <c r="U2694" s="74" t="s">
        <v>5498</v>
      </c>
    </row>
    <row r="2695" spans="20:21" x14ac:dyDescent="0.25">
      <c r="T2695" s="101" t="s">
        <v>5499</v>
      </c>
      <c r="U2695" s="74" t="s">
        <v>5500</v>
      </c>
    </row>
    <row r="2696" spans="20:21" x14ac:dyDescent="0.25">
      <c r="T2696" s="101" t="s">
        <v>5501</v>
      </c>
      <c r="U2696" s="74" t="s">
        <v>5502</v>
      </c>
    </row>
    <row r="2697" spans="20:21" x14ac:dyDescent="0.25">
      <c r="T2697" s="101" t="s">
        <v>5503</v>
      </c>
      <c r="U2697" s="74" t="s">
        <v>5504</v>
      </c>
    </row>
    <row r="2698" spans="20:21" x14ac:dyDescent="0.25">
      <c r="T2698" s="101" t="s">
        <v>5505</v>
      </c>
      <c r="U2698" s="74" t="s">
        <v>5506</v>
      </c>
    </row>
    <row r="2699" spans="20:21" x14ac:dyDescent="0.25">
      <c r="T2699" s="101" t="s">
        <v>5507</v>
      </c>
      <c r="U2699" s="74" t="s">
        <v>5508</v>
      </c>
    </row>
    <row r="2700" spans="20:21" x14ac:dyDescent="0.25">
      <c r="T2700" s="101" t="s">
        <v>5509</v>
      </c>
      <c r="U2700" s="74" t="s">
        <v>5510</v>
      </c>
    </row>
    <row r="2701" spans="20:21" x14ac:dyDescent="0.25">
      <c r="T2701" s="101" t="s">
        <v>5511</v>
      </c>
      <c r="U2701" s="74" t="s">
        <v>5512</v>
      </c>
    </row>
    <row r="2702" spans="20:21" x14ac:dyDescent="0.25">
      <c r="T2702" s="101" t="s">
        <v>5513</v>
      </c>
      <c r="U2702" s="74" t="s">
        <v>5514</v>
      </c>
    </row>
    <row r="2703" spans="20:21" x14ac:dyDescent="0.25">
      <c r="T2703" s="101" t="s">
        <v>5515</v>
      </c>
      <c r="U2703" s="74" t="s">
        <v>5516</v>
      </c>
    </row>
    <row r="2704" spans="20:21" x14ac:dyDescent="0.25">
      <c r="T2704" s="101" t="s">
        <v>5517</v>
      </c>
      <c r="U2704" s="74" t="s">
        <v>5518</v>
      </c>
    </row>
    <row r="2705" spans="20:21" x14ac:dyDescent="0.25">
      <c r="T2705" s="101" t="s">
        <v>5519</v>
      </c>
      <c r="U2705" s="74" t="s">
        <v>5520</v>
      </c>
    </row>
    <row r="2706" spans="20:21" x14ac:dyDescent="0.25">
      <c r="T2706" s="101" t="s">
        <v>5521</v>
      </c>
      <c r="U2706" s="74" t="s">
        <v>5522</v>
      </c>
    </row>
    <row r="2707" spans="20:21" x14ac:dyDescent="0.25">
      <c r="T2707" s="101" t="s">
        <v>5523</v>
      </c>
      <c r="U2707" s="74" t="s">
        <v>1982</v>
      </c>
    </row>
    <row r="2708" spans="20:21" x14ac:dyDescent="0.25">
      <c r="T2708" s="101" t="s">
        <v>5524</v>
      </c>
      <c r="U2708" s="74" t="s">
        <v>5525</v>
      </c>
    </row>
    <row r="2709" spans="20:21" x14ac:dyDescent="0.25">
      <c r="T2709" s="101" t="s">
        <v>5526</v>
      </c>
      <c r="U2709" s="74" t="s">
        <v>5527</v>
      </c>
    </row>
    <row r="2710" spans="20:21" x14ac:dyDescent="0.25">
      <c r="T2710" s="101" t="s">
        <v>5528</v>
      </c>
      <c r="U2710" s="74" t="s">
        <v>5529</v>
      </c>
    </row>
    <row r="2711" spans="20:21" x14ac:dyDescent="0.25">
      <c r="T2711" s="101" t="s">
        <v>5530</v>
      </c>
      <c r="U2711" s="74" t="s">
        <v>5531</v>
      </c>
    </row>
    <row r="2712" spans="20:21" x14ac:dyDescent="0.25">
      <c r="T2712" s="101" t="s">
        <v>5532</v>
      </c>
      <c r="U2712" s="74" t="s">
        <v>5533</v>
      </c>
    </row>
    <row r="2713" spans="20:21" x14ac:dyDescent="0.25">
      <c r="T2713" s="101" t="s">
        <v>5534</v>
      </c>
      <c r="U2713" s="74" t="s">
        <v>5535</v>
      </c>
    </row>
    <row r="2714" spans="20:21" x14ac:dyDescent="0.25">
      <c r="T2714" s="101" t="s">
        <v>5536</v>
      </c>
      <c r="U2714" s="74" t="s">
        <v>5537</v>
      </c>
    </row>
    <row r="2715" spans="20:21" x14ac:dyDescent="0.25">
      <c r="T2715" s="101" t="s">
        <v>5538</v>
      </c>
      <c r="U2715" s="74" t="s">
        <v>5539</v>
      </c>
    </row>
    <row r="2716" spans="20:21" x14ac:dyDescent="0.25">
      <c r="T2716" s="101" t="s">
        <v>5540</v>
      </c>
      <c r="U2716" s="74" t="s">
        <v>5541</v>
      </c>
    </row>
    <row r="2717" spans="20:21" x14ac:dyDescent="0.25">
      <c r="T2717" s="101" t="s">
        <v>5542</v>
      </c>
      <c r="U2717" s="74" t="s">
        <v>2024</v>
      </c>
    </row>
    <row r="2718" spans="20:21" x14ac:dyDescent="0.25">
      <c r="T2718" s="101" t="s">
        <v>5543</v>
      </c>
      <c r="U2718" s="74" t="s">
        <v>5544</v>
      </c>
    </row>
    <row r="2719" spans="20:21" x14ac:dyDescent="0.25">
      <c r="T2719" s="101" t="s">
        <v>5545</v>
      </c>
      <c r="U2719" s="74" t="s">
        <v>5546</v>
      </c>
    </row>
    <row r="2720" spans="20:21" x14ac:dyDescent="0.25">
      <c r="T2720" s="101" t="s">
        <v>5547</v>
      </c>
      <c r="U2720" s="74" t="s">
        <v>5548</v>
      </c>
    </row>
    <row r="2721" spans="20:21" x14ac:dyDescent="0.25">
      <c r="T2721" s="101" t="s">
        <v>5549</v>
      </c>
      <c r="U2721" s="74" t="s">
        <v>5550</v>
      </c>
    </row>
    <row r="2722" spans="20:21" x14ac:dyDescent="0.25">
      <c r="T2722" s="101" t="s">
        <v>5551</v>
      </c>
      <c r="U2722" s="74" t="s">
        <v>5552</v>
      </c>
    </row>
    <row r="2723" spans="20:21" x14ac:dyDescent="0.25">
      <c r="T2723" s="101" t="s">
        <v>5553</v>
      </c>
      <c r="U2723" s="74" t="s">
        <v>5554</v>
      </c>
    </row>
    <row r="2724" spans="20:21" x14ac:dyDescent="0.25">
      <c r="T2724" s="101" t="s">
        <v>5555</v>
      </c>
      <c r="U2724" s="74" t="s">
        <v>5556</v>
      </c>
    </row>
    <row r="2725" spans="20:21" x14ac:dyDescent="0.25">
      <c r="T2725" s="101" t="s">
        <v>5557</v>
      </c>
      <c r="U2725" s="74" t="s">
        <v>5558</v>
      </c>
    </row>
    <row r="2726" spans="20:21" x14ac:dyDescent="0.25">
      <c r="T2726" s="101" t="s">
        <v>5559</v>
      </c>
      <c r="U2726" s="74" t="s">
        <v>5560</v>
      </c>
    </row>
    <row r="2727" spans="20:21" x14ac:dyDescent="0.25">
      <c r="T2727" s="101" t="s">
        <v>5561</v>
      </c>
      <c r="U2727" s="74" t="s">
        <v>5562</v>
      </c>
    </row>
    <row r="2728" spans="20:21" x14ac:dyDescent="0.25">
      <c r="T2728" s="101" t="s">
        <v>5563</v>
      </c>
      <c r="U2728" s="74" t="s">
        <v>5564</v>
      </c>
    </row>
    <row r="2729" spans="20:21" x14ac:dyDescent="0.25">
      <c r="T2729" s="101" t="s">
        <v>5565</v>
      </c>
      <c r="U2729" s="74" t="s">
        <v>5566</v>
      </c>
    </row>
    <row r="2730" spans="20:21" x14ac:dyDescent="0.25">
      <c r="T2730" s="101" t="s">
        <v>5567</v>
      </c>
      <c r="U2730" s="74" t="s">
        <v>5568</v>
      </c>
    </row>
    <row r="2731" spans="20:21" x14ac:dyDescent="0.25">
      <c r="T2731" s="101" t="s">
        <v>5569</v>
      </c>
      <c r="U2731" s="74" t="s">
        <v>5570</v>
      </c>
    </row>
    <row r="2732" spans="20:21" x14ac:dyDescent="0.25">
      <c r="T2732" s="101" t="s">
        <v>5571</v>
      </c>
      <c r="U2732" s="74" t="s">
        <v>5572</v>
      </c>
    </row>
    <row r="2733" spans="20:21" x14ac:dyDescent="0.25">
      <c r="T2733" s="101" t="s">
        <v>5573</v>
      </c>
      <c r="U2733" s="74" t="s">
        <v>5574</v>
      </c>
    </row>
    <row r="2734" spans="20:21" x14ac:dyDescent="0.25">
      <c r="T2734" s="101" t="s">
        <v>5575</v>
      </c>
      <c r="U2734" s="74" t="s">
        <v>5576</v>
      </c>
    </row>
    <row r="2735" spans="20:21" x14ac:dyDescent="0.25">
      <c r="T2735" s="101" t="s">
        <v>5577</v>
      </c>
      <c r="U2735" s="74" t="s">
        <v>5578</v>
      </c>
    </row>
    <row r="2736" spans="20:21" x14ac:dyDescent="0.25">
      <c r="T2736" s="101" t="s">
        <v>5579</v>
      </c>
      <c r="U2736" s="74" t="s">
        <v>5580</v>
      </c>
    </row>
    <row r="2737" spans="20:21" x14ac:dyDescent="0.25">
      <c r="T2737" s="101" t="s">
        <v>5581</v>
      </c>
      <c r="U2737" s="74" t="s">
        <v>5582</v>
      </c>
    </row>
    <row r="2738" spans="20:21" x14ac:dyDescent="0.25">
      <c r="T2738" s="101" t="s">
        <v>5583</v>
      </c>
      <c r="U2738" s="74" t="s">
        <v>5584</v>
      </c>
    </row>
    <row r="2739" spans="20:21" x14ac:dyDescent="0.25">
      <c r="T2739" s="101" t="s">
        <v>5585</v>
      </c>
      <c r="U2739" s="74" t="s">
        <v>5586</v>
      </c>
    </row>
    <row r="2740" spans="20:21" x14ac:dyDescent="0.25">
      <c r="T2740" s="101" t="s">
        <v>5587</v>
      </c>
      <c r="U2740" s="74" t="s">
        <v>5588</v>
      </c>
    </row>
    <row r="2741" spans="20:21" x14ac:dyDescent="0.25">
      <c r="T2741" s="101" t="s">
        <v>5589</v>
      </c>
      <c r="U2741" s="74" t="s">
        <v>5590</v>
      </c>
    </row>
    <row r="2742" spans="20:21" x14ac:dyDescent="0.25">
      <c r="T2742" s="101" t="s">
        <v>5591</v>
      </c>
      <c r="U2742" s="74" t="s">
        <v>5592</v>
      </c>
    </row>
    <row r="2743" spans="20:21" x14ac:dyDescent="0.25">
      <c r="T2743" s="101" t="s">
        <v>5593</v>
      </c>
      <c r="U2743" s="74" t="s">
        <v>5594</v>
      </c>
    </row>
    <row r="2744" spans="20:21" x14ac:dyDescent="0.25">
      <c r="T2744" s="101" t="s">
        <v>5595</v>
      </c>
      <c r="U2744" s="74" t="s">
        <v>5596</v>
      </c>
    </row>
    <row r="2745" spans="20:21" x14ac:dyDescent="0.25">
      <c r="T2745" s="101" t="s">
        <v>5597</v>
      </c>
      <c r="U2745" s="74" t="s">
        <v>5598</v>
      </c>
    </row>
    <row r="2746" spans="20:21" x14ac:dyDescent="0.25">
      <c r="T2746" s="101" t="s">
        <v>5599</v>
      </c>
      <c r="U2746" s="74" t="s">
        <v>5600</v>
      </c>
    </row>
    <row r="2747" spans="20:21" x14ac:dyDescent="0.25">
      <c r="T2747" s="101" t="s">
        <v>5601</v>
      </c>
      <c r="U2747" s="74" t="s">
        <v>5602</v>
      </c>
    </row>
    <row r="2748" spans="20:21" x14ac:dyDescent="0.25">
      <c r="T2748" s="101" t="s">
        <v>5603</v>
      </c>
      <c r="U2748" s="74" t="s">
        <v>5604</v>
      </c>
    </row>
    <row r="2749" spans="20:21" x14ac:dyDescent="0.25">
      <c r="T2749" s="101" t="s">
        <v>5605</v>
      </c>
      <c r="U2749" s="74" t="s">
        <v>5606</v>
      </c>
    </row>
    <row r="2750" spans="20:21" x14ac:dyDescent="0.25">
      <c r="T2750" s="101" t="s">
        <v>5607</v>
      </c>
      <c r="U2750" s="74" t="s">
        <v>5608</v>
      </c>
    </row>
    <row r="2751" spans="20:21" x14ac:dyDescent="0.25">
      <c r="T2751" s="101" t="s">
        <v>5609</v>
      </c>
      <c r="U2751" s="74" t="s">
        <v>5610</v>
      </c>
    </row>
    <row r="2752" spans="20:21" x14ac:dyDescent="0.25">
      <c r="T2752" s="101" t="s">
        <v>5611</v>
      </c>
      <c r="U2752" s="74" t="s">
        <v>5612</v>
      </c>
    </row>
    <row r="2753" spans="20:21" x14ac:dyDescent="0.25">
      <c r="T2753" s="101" t="s">
        <v>5613</v>
      </c>
      <c r="U2753" s="74" t="s">
        <v>5614</v>
      </c>
    </row>
    <row r="2754" spans="20:21" x14ac:dyDescent="0.25">
      <c r="T2754" s="101" t="s">
        <v>5615</v>
      </c>
      <c r="U2754" s="74" t="s">
        <v>5616</v>
      </c>
    </row>
    <row r="2755" spans="20:21" x14ac:dyDescent="0.25">
      <c r="T2755" s="101" t="s">
        <v>5617</v>
      </c>
      <c r="U2755" s="74" t="s">
        <v>5618</v>
      </c>
    </row>
    <row r="2756" spans="20:21" x14ac:dyDescent="0.25">
      <c r="T2756" s="101" t="s">
        <v>5619</v>
      </c>
      <c r="U2756" s="74" t="s">
        <v>5620</v>
      </c>
    </row>
    <row r="2757" spans="20:21" x14ac:dyDescent="0.25">
      <c r="T2757" s="101" t="s">
        <v>5621</v>
      </c>
      <c r="U2757" s="74" t="s">
        <v>5622</v>
      </c>
    </row>
    <row r="2758" spans="20:21" x14ac:dyDescent="0.25">
      <c r="T2758" s="101" t="s">
        <v>5623</v>
      </c>
      <c r="U2758" s="74" t="s">
        <v>5624</v>
      </c>
    </row>
    <row r="2759" spans="20:21" x14ac:dyDescent="0.25">
      <c r="T2759" s="101" t="s">
        <v>5625</v>
      </c>
      <c r="U2759" s="74" t="s">
        <v>5626</v>
      </c>
    </row>
    <row r="2760" spans="20:21" x14ac:dyDescent="0.25">
      <c r="T2760" s="101" t="s">
        <v>5627</v>
      </c>
      <c r="U2760" s="74" t="s">
        <v>5628</v>
      </c>
    </row>
    <row r="2761" spans="20:21" x14ac:dyDescent="0.25">
      <c r="T2761" s="101" t="s">
        <v>5629</v>
      </c>
      <c r="U2761" s="74" t="s">
        <v>5630</v>
      </c>
    </row>
    <row r="2762" spans="20:21" x14ac:dyDescent="0.25">
      <c r="T2762" s="101" t="s">
        <v>5631</v>
      </c>
      <c r="U2762" s="74" t="s">
        <v>5632</v>
      </c>
    </row>
    <row r="2763" spans="20:21" x14ac:dyDescent="0.25">
      <c r="T2763" s="101" t="s">
        <v>5633</v>
      </c>
      <c r="U2763" s="74" t="s">
        <v>2246</v>
      </c>
    </row>
    <row r="2764" spans="20:21" x14ac:dyDescent="0.25">
      <c r="T2764" s="101" t="s">
        <v>5634</v>
      </c>
      <c r="U2764" s="74" t="s">
        <v>5635</v>
      </c>
    </row>
    <row r="2765" spans="20:21" x14ac:dyDescent="0.25">
      <c r="T2765" s="101" t="s">
        <v>5636</v>
      </c>
      <c r="U2765" s="74" t="s">
        <v>5637</v>
      </c>
    </row>
    <row r="2766" spans="20:21" x14ac:dyDescent="0.25">
      <c r="T2766" s="101" t="s">
        <v>5638</v>
      </c>
      <c r="U2766" s="74" t="s">
        <v>5639</v>
      </c>
    </row>
    <row r="2767" spans="20:21" x14ac:dyDescent="0.25">
      <c r="T2767" s="101" t="s">
        <v>5640</v>
      </c>
      <c r="U2767" s="74" t="s">
        <v>5641</v>
      </c>
    </row>
    <row r="2768" spans="20:21" x14ac:dyDescent="0.25">
      <c r="T2768" s="101" t="s">
        <v>5642</v>
      </c>
      <c r="U2768" s="74" t="s">
        <v>5643</v>
      </c>
    </row>
    <row r="2769" spans="20:21" x14ac:dyDescent="0.25">
      <c r="T2769" s="101" t="s">
        <v>5644</v>
      </c>
      <c r="U2769" s="74" t="s">
        <v>5645</v>
      </c>
    </row>
    <row r="2770" spans="20:21" x14ac:dyDescent="0.25">
      <c r="T2770" s="101" t="s">
        <v>5646</v>
      </c>
      <c r="U2770" s="74" t="s">
        <v>5647</v>
      </c>
    </row>
    <row r="2771" spans="20:21" x14ac:dyDescent="0.25">
      <c r="T2771" s="101" t="s">
        <v>5648</v>
      </c>
      <c r="U2771" s="74" t="s">
        <v>5649</v>
      </c>
    </row>
    <row r="2772" spans="20:21" x14ac:dyDescent="0.25">
      <c r="T2772" s="101" t="s">
        <v>5650</v>
      </c>
      <c r="U2772" s="74" t="s">
        <v>2272</v>
      </c>
    </row>
    <row r="2773" spans="20:21" x14ac:dyDescent="0.25">
      <c r="T2773" s="101" t="s">
        <v>5651</v>
      </c>
      <c r="U2773" s="74" t="s">
        <v>5652</v>
      </c>
    </row>
    <row r="2774" spans="20:21" x14ac:dyDescent="0.25">
      <c r="T2774" s="101" t="s">
        <v>5653</v>
      </c>
      <c r="U2774" s="74" t="s">
        <v>5654</v>
      </c>
    </row>
    <row r="2775" spans="20:21" x14ac:dyDescent="0.25">
      <c r="T2775" s="101" t="s">
        <v>5655</v>
      </c>
      <c r="U2775" s="74" t="s">
        <v>5656</v>
      </c>
    </row>
    <row r="2776" spans="20:21" x14ac:dyDescent="0.25">
      <c r="T2776" s="101" t="s">
        <v>5657</v>
      </c>
      <c r="U2776" s="74" t="s">
        <v>5658</v>
      </c>
    </row>
    <row r="2777" spans="20:21" x14ac:dyDescent="0.25">
      <c r="T2777" s="101" t="s">
        <v>5659</v>
      </c>
      <c r="U2777" s="74" t="s">
        <v>5660</v>
      </c>
    </row>
    <row r="2778" spans="20:21" x14ac:dyDescent="0.25">
      <c r="T2778" s="101" t="s">
        <v>5661</v>
      </c>
      <c r="U2778" s="74" t="s">
        <v>5662</v>
      </c>
    </row>
    <row r="2779" spans="20:21" x14ac:dyDescent="0.25">
      <c r="T2779" s="101" t="s">
        <v>5663</v>
      </c>
      <c r="U2779" s="74" t="s">
        <v>5664</v>
      </c>
    </row>
    <row r="2780" spans="20:21" x14ac:dyDescent="0.25">
      <c r="T2780" s="101" t="s">
        <v>5665</v>
      </c>
      <c r="U2780" s="74" t="s">
        <v>5666</v>
      </c>
    </row>
    <row r="2781" spans="20:21" x14ac:dyDescent="0.25">
      <c r="T2781" s="101" t="s">
        <v>5667</v>
      </c>
      <c r="U2781" s="74" t="s">
        <v>5668</v>
      </c>
    </row>
    <row r="2782" spans="20:21" x14ac:dyDescent="0.25">
      <c r="T2782" s="101" t="s">
        <v>5669</v>
      </c>
      <c r="U2782" s="74" t="s">
        <v>5670</v>
      </c>
    </row>
    <row r="2783" spans="20:21" x14ac:dyDescent="0.25">
      <c r="T2783" s="101" t="s">
        <v>5671</v>
      </c>
      <c r="U2783" s="74" t="s">
        <v>5672</v>
      </c>
    </row>
    <row r="2784" spans="20:21" x14ac:dyDescent="0.25">
      <c r="T2784" s="101" t="s">
        <v>5673</v>
      </c>
      <c r="U2784" s="74" t="s">
        <v>5674</v>
      </c>
    </row>
    <row r="2785" spans="20:21" x14ac:dyDescent="0.25">
      <c r="T2785" s="101" t="s">
        <v>5675</v>
      </c>
      <c r="U2785" s="74" t="s">
        <v>5676</v>
      </c>
    </row>
    <row r="2786" spans="20:21" x14ac:dyDescent="0.25">
      <c r="T2786" s="101" t="s">
        <v>5677</v>
      </c>
      <c r="U2786" s="74" t="s">
        <v>5678</v>
      </c>
    </row>
    <row r="2787" spans="20:21" x14ac:dyDescent="0.25">
      <c r="T2787" s="101" t="s">
        <v>5679</v>
      </c>
      <c r="U2787" s="74" t="s">
        <v>5680</v>
      </c>
    </row>
    <row r="2788" spans="20:21" x14ac:dyDescent="0.25">
      <c r="T2788" s="101" t="s">
        <v>5681</v>
      </c>
      <c r="U2788" s="74" t="s">
        <v>5682</v>
      </c>
    </row>
    <row r="2789" spans="20:21" x14ac:dyDescent="0.25">
      <c r="T2789" s="101" t="s">
        <v>5683</v>
      </c>
      <c r="U2789" s="74" t="s">
        <v>5684</v>
      </c>
    </row>
    <row r="2790" spans="20:21" x14ac:dyDescent="0.25">
      <c r="T2790" s="101" t="s">
        <v>5685</v>
      </c>
      <c r="U2790" s="74" t="s">
        <v>5686</v>
      </c>
    </row>
    <row r="2791" spans="20:21" x14ac:dyDescent="0.25">
      <c r="T2791" s="101" t="s">
        <v>5687</v>
      </c>
      <c r="U2791" s="74" t="s">
        <v>5688</v>
      </c>
    </row>
    <row r="2792" spans="20:21" x14ac:dyDescent="0.25">
      <c r="T2792" s="101" t="s">
        <v>5689</v>
      </c>
      <c r="U2792" s="74" t="s">
        <v>5690</v>
      </c>
    </row>
    <row r="2793" spans="20:21" x14ac:dyDescent="0.25">
      <c r="T2793" s="101" t="s">
        <v>5691</v>
      </c>
      <c r="U2793" s="74" t="s">
        <v>5692</v>
      </c>
    </row>
    <row r="2794" spans="20:21" x14ac:dyDescent="0.25">
      <c r="T2794" s="101" t="s">
        <v>5693</v>
      </c>
      <c r="U2794" s="74" t="s">
        <v>5694</v>
      </c>
    </row>
    <row r="2795" spans="20:21" x14ac:dyDescent="0.25">
      <c r="T2795" s="101" t="s">
        <v>5695</v>
      </c>
      <c r="U2795" s="74" t="s">
        <v>842</v>
      </c>
    </row>
    <row r="2796" spans="20:21" x14ac:dyDescent="0.25">
      <c r="T2796" s="101" t="s">
        <v>5696</v>
      </c>
      <c r="U2796" s="74" t="s">
        <v>3938</v>
      </c>
    </row>
    <row r="2797" spans="20:21" x14ac:dyDescent="0.25">
      <c r="T2797" s="101" t="s">
        <v>5697</v>
      </c>
      <c r="U2797" s="74" t="s">
        <v>5698</v>
      </c>
    </row>
    <row r="2798" spans="20:21" x14ac:dyDescent="0.25">
      <c r="T2798" s="101" t="s">
        <v>5699</v>
      </c>
      <c r="U2798" s="74" t="s">
        <v>5700</v>
      </c>
    </row>
    <row r="2799" spans="20:21" x14ac:dyDescent="0.25">
      <c r="T2799" s="101" t="s">
        <v>5701</v>
      </c>
      <c r="U2799" s="74" t="s">
        <v>5702</v>
      </c>
    </row>
    <row r="2800" spans="20:21" x14ac:dyDescent="0.25">
      <c r="T2800" s="101" t="s">
        <v>5703</v>
      </c>
      <c r="U2800" s="74" t="s">
        <v>2349</v>
      </c>
    </row>
    <row r="2801" spans="20:21" x14ac:dyDescent="0.25">
      <c r="T2801" s="101" t="s">
        <v>5704</v>
      </c>
      <c r="U2801" s="74" t="s">
        <v>5705</v>
      </c>
    </row>
    <row r="2802" spans="20:21" x14ac:dyDescent="0.25">
      <c r="T2802" s="101" t="s">
        <v>5706</v>
      </c>
      <c r="U2802" s="74" t="s">
        <v>5707</v>
      </c>
    </row>
    <row r="2803" spans="20:21" x14ac:dyDescent="0.25">
      <c r="T2803" s="101" t="s">
        <v>5708</v>
      </c>
      <c r="U2803" s="74" t="s">
        <v>5709</v>
      </c>
    </row>
    <row r="2804" spans="20:21" x14ac:dyDescent="0.25">
      <c r="T2804" s="101" t="s">
        <v>5710</v>
      </c>
      <c r="U2804" s="74" t="s">
        <v>5711</v>
      </c>
    </row>
    <row r="2805" spans="20:21" x14ac:dyDescent="0.25">
      <c r="T2805" s="101" t="s">
        <v>5712</v>
      </c>
      <c r="U2805" s="74" t="s">
        <v>5713</v>
      </c>
    </row>
    <row r="2806" spans="20:21" x14ac:dyDescent="0.25">
      <c r="T2806" s="101" t="s">
        <v>5714</v>
      </c>
      <c r="U2806" s="74" t="s">
        <v>5715</v>
      </c>
    </row>
    <row r="2807" spans="20:21" x14ac:dyDescent="0.25">
      <c r="T2807" s="101" t="s">
        <v>5716</v>
      </c>
      <c r="U2807" s="74" t="s">
        <v>5717</v>
      </c>
    </row>
    <row r="2808" spans="20:21" x14ac:dyDescent="0.25">
      <c r="T2808" s="101" t="s">
        <v>5718</v>
      </c>
      <c r="U2808" s="74" t="s">
        <v>5719</v>
      </c>
    </row>
    <row r="2809" spans="20:21" x14ac:dyDescent="0.25">
      <c r="T2809" s="101" t="s">
        <v>5720</v>
      </c>
      <c r="U2809" s="74" t="s">
        <v>5721</v>
      </c>
    </row>
    <row r="2810" spans="20:21" x14ac:dyDescent="0.25">
      <c r="T2810" s="101" t="s">
        <v>5722</v>
      </c>
      <c r="U2810" s="74" t="s">
        <v>5723</v>
      </c>
    </row>
    <row r="2811" spans="20:21" x14ac:dyDescent="0.25">
      <c r="T2811" s="101" t="s">
        <v>5724</v>
      </c>
      <c r="U2811" s="74" t="s">
        <v>5725</v>
      </c>
    </row>
    <row r="2812" spans="20:21" x14ac:dyDescent="0.25">
      <c r="T2812" s="101" t="s">
        <v>5726</v>
      </c>
      <c r="U2812" s="74" t="s">
        <v>5727</v>
      </c>
    </row>
    <row r="2813" spans="20:21" x14ac:dyDescent="0.25">
      <c r="T2813" s="101" t="s">
        <v>5728</v>
      </c>
      <c r="U2813" s="74" t="s">
        <v>5729</v>
      </c>
    </row>
    <row r="2814" spans="20:21" x14ac:dyDescent="0.25">
      <c r="T2814" s="101" t="s">
        <v>5730</v>
      </c>
      <c r="U2814" s="74" t="s">
        <v>5731</v>
      </c>
    </row>
    <row r="2815" spans="20:21" x14ac:dyDescent="0.25">
      <c r="T2815" s="101" t="s">
        <v>5732</v>
      </c>
      <c r="U2815" s="74" t="s">
        <v>5733</v>
      </c>
    </row>
    <row r="2816" spans="20:21" x14ac:dyDescent="0.25">
      <c r="T2816" s="101" t="s">
        <v>5734</v>
      </c>
      <c r="U2816" s="74" t="s">
        <v>5735</v>
      </c>
    </row>
    <row r="2817" spans="20:21" x14ac:dyDescent="0.25">
      <c r="T2817" s="101" t="s">
        <v>5736</v>
      </c>
      <c r="U2817" s="74" t="s">
        <v>5737</v>
      </c>
    </row>
    <row r="2818" spans="20:21" x14ac:dyDescent="0.25">
      <c r="T2818" s="101" t="s">
        <v>5738</v>
      </c>
      <c r="U2818" s="74" t="s">
        <v>5739</v>
      </c>
    </row>
    <row r="2819" spans="20:21" x14ac:dyDescent="0.25">
      <c r="T2819" s="101" t="s">
        <v>5740</v>
      </c>
      <c r="U2819" s="74" t="s">
        <v>5741</v>
      </c>
    </row>
    <row r="2820" spans="20:21" x14ac:dyDescent="0.25">
      <c r="T2820" s="101" t="s">
        <v>5742</v>
      </c>
      <c r="U2820" s="74" t="s">
        <v>5743</v>
      </c>
    </row>
    <row r="2821" spans="20:21" x14ac:dyDescent="0.25">
      <c r="T2821" s="101" t="s">
        <v>5744</v>
      </c>
      <c r="U2821" s="74" t="s">
        <v>5745</v>
      </c>
    </row>
    <row r="2822" spans="20:21" x14ac:dyDescent="0.25">
      <c r="T2822" s="101" t="s">
        <v>5746</v>
      </c>
      <c r="U2822" s="74" t="s">
        <v>5747</v>
      </c>
    </row>
    <row r="2823" spans="20:21" x14ac:dyDescent="0.25">
      <c r="T2823" s="101" t="s">
        <v>5748</v>
      </c>
      <c r="U2823" s="74" t="s">
        <v>5749</v>
      </c>
    </row>
    <row r="2824" spans="20:21" x14ac:dyDescent="0.25">
      <c r="T2824" s="101" t="s">
        <v>5750</v>
      </c>
      <c r="U2824" s="74" t="s">
        <v>5751</v>
      </c>
    </row>
    <row r="2825" spans="20:21" x14ac:dyDescent="0.25">
      <c r="T2825" s="101" t="s">
        <v>5752</v>
      </c>
      <c r="U2825" s="74" t="s">
        <v>5753</v>
      </c>
    </row>
    <row r="2826" spans="20:21" x14ac:dyDescent="0.25">
      <c r="T2826" s="101" t="s">
        <v>5754</v>
      </c>
      <c r="U2826" s="74" t="s">
        <v>5755</v>
      </c>
    </row>
    <row r="2827" spans="20:21" x14ac:dyDescent="0.25">
      <c r="T2827" s="101" t="s">
        <v>5756</v>
      </c>
      <c r="U2827" s="74" t="s">
        <v>5757</v>
      </c>
    </row>
    <row r="2828" spans="20:21" x14ac:dyDescent="0.25">
      <c r="T2828" s="101" t="s">
        <v>5758</v>
      </c>
      <c r="U2828" s="74" t="s">
        <v>5759</v>
      </c>
    </row>
    <row r="2829" spans="20:21" x14ac:dyDescent="0.25">
      <c r="T2829" s="101" t="s">
        <v>5760</v>
      </c>
      <c r="U2829" s="74" t="s">
        <v>5761</v>
      </c>
    </row>
    <row r="2830" spans="20:21" x14ac:dyDescent="0.25">
      <c r="T2830" s="101" t="s">
        <v>5762</v>
      </c>
      <c r="U2830" s="74" t="s">
        <v>5763</v>
      </c>
    </row>
    <row r="2831" spans="20:21" x14ac:dyDescent="0.25">
      <c r="T2831" s="101" t="s">
        <v>5764</v>
      </c>
      <c r="U2831" s="74" t="s">
        <v>5765</v>
      </c>
    </row>
    <row r="2832" spans="20:21" x14ac:dyDescent="0.25">
      <c r="T2832" s="101" t="s">
        <v>5766</v>
      </c>
      <c r="U2832" s="74" t="s">
        <v>5767</v>
      </c>
    </row>
    <row r="2833" spans="20:21" x14ac:dyDescent="0.25">
      <c r="T2833" s="101" t="s">
        <v>5768</v>
      </c>
      <c r="U2833" s="74" t="s">
        <v>5769</v>
      </c>
    </row>
    <row r="2834" spans="20:21" x14ac:dyDescent="0.25">
      <c r="T2834" s="101" t="s">
        <v>5770</v>
      </c>
      <c r="U2834" s="74" t="s">
        <v>5771</v>
      </c>
    </row>
    <row r="2835" spans="20:21" x14ac:dyDescent="0.25">
      <c r="T2835" s="101" t="s">
        <v>5772</v>
      </c>
      <c r="U2835" s="74" t="s">
        <v>5773</v>
      </c>
    </row>
    <row r="2836" spans="20:21" x14ac:dyDescent="0.25">
      <c r="T2836" s="101" t="s">
        <v>5774</v>
      </c>
      <c r="U2836" s="74" t="s">
        <v>5775</v>
      </c>
    </row>
    <row r="2837" spans="20:21" x14ac:dyDescent="0.25">
      <c r="T2837" s="101" t="s">
        <v>5776</v>
      </c>
      <c r="U2837" s="74" t="s">
        <v>5777</v>
      </c>
    </row>
    <row r="2838" spans="20:21" x14ac:dyDescent="0.25">
      <c r="T2838" s="101" t="s">
        <v>5778</v>
      </c>
      <c r="U2838" s="74" t="s">
        <v>5779</v>
      </c>
    </row>
    <row r="2839" spans="20:21" x14ac:dyDescent="0.25">
      <c r="T2839" s="101" t="s">
        <v>5780</v>
      </c>
      <c r="U2839" s="74" t="s">
        <v>5781</v>
      </c>
    </row>
    <row r="2840" spans="20:21" x14ac:dyDescent="0.25">
      <c r="T2840" s="101" t="s">
        <v>5782</v>
      </c>
      <c r="U2840" s="74" t="s">
        <v>5783</v>
      </c>
    </row>
    <row r="2841" spans="20:21" x14ac:dyDescent="0.25">
      <c r="T2841" s="101" t="s">
        <v>5784</v>
      </c>
      <c r="U2841" s="74" t="s">
        <v>5785</v>
      </c>
    </row>
    <row r="2842" spans="20:21" x14ac:dyDescent="0.25">
      <c r="T2842" s="101" t="s">
        <v>5786</v>
      </c>
      <c r="U2842" s="74" t="s">
        <v>5787</v>
      </c>
    </row>
    <row r="2843" spans="20:21" x14ac:dyDescent="0.25">
      <c r="T2843" s="101" t="s">
        <v>5788</v>
      </c>
      <c r="U2843" s="74" t="s">
        <v>5789</v>
      </c>
    </row>
    <row r="2844" spans="20:21" x14ac:dyDescent="0.25">
      <c r="T2844" s="101" t="s">
        <v>5790</v>
      </c>
      <c r="U2844" s="74" t="s">
        <v>5791</v>
      </c>
    </row>
    <row r="2845" spans="20:21" x14ac:dyDescent="0.25">
      <c r="T2845" s="101" t="s">
        <v>5792</v>
      </c>
      <c r="U2845" s="74" t="s">
        <v>5793</v>
      </c>
    </row>
    <row r="2846" spans="20:21" x14ac:dyDescent="0.25">
      <c r="T2846" s="101" t="s">
        <v>5794</v>
      </c>
      <c r="U2846" s="74" t="s">
        <v>5795</v>
      </c>
    </row>
    <row r="2847" spans="20:21" x14ac:dyDescent="0.25">
      <c r="T2847" s="101" t="s">
        <v>5796</v>
      </c>
      <c r="U2847" s="74" t="s">
        <v>5797</v>
      </c>
    </row>
    <row r="2848" spans="20:21" x14ac:dyDescent="0.25">
      <c r="T2848" s="101" t="s">
        <v>5798</v>
      </c>
      <c r="U2848" s="74" t="s">
        <v>5799</v>
      </c>
    </row>
    <row r="2849" spans="20:21" x14ac:dyDescent="0.25">
      <c r="T2849" s="101" t="s">
        <v>5800</v>
      </c>
      <c r="U2849" s="74" t="s">
        <v>5801</v>
      </c>
    </row>
    <row r="2850" spans="20:21" x14ac:dyDescent="0.25">
      <c r="T2850" s="101" t="s">
        <v>5802</v>
      </c>
      <c r="U2850" s="74" t="s">
        <v>5803</v>
      </c>
    </row>
    <row r="2851" spans="20:21" x14ac:dyDescent="0.25">
      <c r="T2851" s="101" t="s">
        <v>5804</v>
      </c>
      <c r="U2851" s="74" t="s">
        <v>5805</v>
      </c>
    </row>
    <row r="2852" spans="20:21" x14ac:dyDescent="0.25">
      <c r="T2852" s="101" t="s">
        <v>5806</v>
      </c>
      <c r="U2852" s="74" t="s">
        <v>5807</v>
      </c>
    </row>
    <row r="2853" spans="20:21" x14ac:dyDescent="0.25">
      <c r="T2853" s="101" t="s">
        <v>5808</v>
      </c>
      <c r="U2853" s="74" t="s">
        <v>5809</v>
      </c>
    </row>
    <row r="2854" spans="20:21" x14ac:dyDescent="0.25">
      <c r="T2854" s="101" t="s">
        <v>5810</v>
      </c>
      <c r="U2854" s="74" t="s">
        <v>5811</v>
      </c>
    </row>
    <row r="2855" spans="20:21" x14ac:dyDescent="0.25">
      <c r="T2855" s="101" t="s">
        <v>5812</v>
      </c>
      <c r="U2855" s="74" t="s">
        <v>5813</v>
      </c>
    </row>
    <row r="2856" spans="20:21" x14ac:dyDescent="0.25">
      <c r="T2856" s="101" t="s">
        <v>5814</v>
      </c>
      <c r="U2856" s="74" t="s">
        <v>5815</v>
      </c>
    </row>
    <row r="2857" spans="20:21" x14ac:dyDescent="0.25">
      <c r="T2857" s="101" t="s">
        <v>5816</v>
      </c>
      <c r="U2857" s="74" t="s">
        <v>5817</v>
      </c>
    </row>
    <row r="2858" spans="20:21" x14ac:dyDescent="0.25">
      <c r="T2858" s="101" t="s">
        <v>5818</v>
      </c>
      <c r="U2858" s="74" t="s">
        <v>5819</v>
      </c>
    </row>
    <row r="2859" spans="20:21" x14ac:dyDescent="0.25">
      <c r="T2859" s="101" t="s">
        <v>5820</v>
      </c>
      <c r="U2859" s="74" t="s">
        <v>5821</v>
      </c>
    </row>
    <row r="2860" spans="20:21" x14ac:dyDescent="0.25">
      <c r="T2860" s="101" t="s">
        <v>5822</v>
      </c>
      <c r="U2860" s="74" t="s">
        <v>5823</v>
      </c>
    </row>
    <row r="2861" spans="20:21" x14ac:dyDescent="0.25">
      <c r="T2861" s="101" t="s">
        <v>5824</v>
      </c>
      <c r="U2861" s="74" t="s">
        <v>5825</v>
      </c>
    </row>
    <row r="2862" spans="20:21" x14ac:dyDescent="0.25">
      <c r="T2862" s="101" t="s">
        <v>5826</v>
      </c>
      <c r="U2862" s="74" t="s">
        <v>5827</v>
      </c>
    </row>
    <row r="2863" spans="20:21" x14ac:dyDescent="0.25">
      <c r="T2863" s="101" t="s">
        <v>5828</v>
      </c>
      <c r="U2863" s="74" t="s">
        <v>5829</v>
      </c>
    </row>
    <row r="2864" spans="20:21" x14ac:dyDescent="0.25">
      <c r="T2864" s="101" t="s">
        <v>5830</v>
      </c>
      <c r="U2864" s="74" t="s">
        <v>5831</v>
      </c>
    </row>
    <row r="2865" spans="20:21" x14ac:dyDescent="0.25">
      <c r="T2865" s="101" t="s">
        <v>5832</v>
      </c>
      <c r="U2865" s="74" t="s">
        <v>5833</v>
      </c>
    </row>
    <row r="2866" spans="20:21" x14ac:dyDescent="0.25">
      <c r="T2866" s="101" t="s">
        <v>5834</v>
      </c>
      <c r="U2866" s="74" t="s">
        <v>5835</v>
      </c>
    </row>
    <row r="2867" spans="20:21" x14ac:dyDescent="0.25">
      <c r="T2867" s="101" t="s">
        <v>5836</v>
      </c>
      <c r="U2867" s="74" t="s">
        <v>5837</v>
      </c>
    </row>
    <row r="2868" spans="20:21" x14ac:dyDescent="0.25">
      <c r="T2868" s="101" t="s">
        <v>5838</v>
      </c>
      <c r="U2868" s="74" t="s">
        <v>5839</v>
      </c>
    </row>
    <row r="2869" spans="20:21" x14ac:dyDescent="0.25">
      <c r="T2869" s="101" t="s">
        <v>5840</v>
      </c>
      <c r="U2869" s="74" t="s">
        <v>5841</v>
      </c>
    </row>
    <row r="2870" spans="20:21" x14ac:dyDescent="0.25">
      <c r="T2870" s="101" t="s">
        <v>5842</v>
      </c>
      <c r="U2870" s="74" t="s">
        <v>5843</v>
      </c>
    </row>
    <row r="2871" spans="20:21" x14ac:dyDescent="0.25">
      <c r="T2871" s="101" t="s">
        <v>5844</v>
      </c>
      <c r="U2871" s="74" t="s">
        <v>5845</v>
      </c>
    </row>
    <row r="2872" spans="20:21" x14ac:dyDescent="0.25">
      <c r="T2872" s="101" t="s">
        <v>5846</v>
      </c>
      <c r="U2872" s="74" t="s">
        <v>5847</v>
      </c>
    </row>
    <row r="2873" spans="20:21" x14ac:dyDescent="0.25">
      <c r="T2873" s="101" t="s">
        <v>5848</v>
      </c>
      <c r="U2873" s="74" t="s">
        <v>5849</v>
      </c>
    </row>
    <row r="2874" spans="20:21" x14ac:dyDescent="0.25">
      <c r="T2874" s="101" t="s">
        <v>5850</v>
      </c>
      <c r="U2874" s="74" t="s">
        <v>5851</v>
      </c>
    </row>
    <row r="2875" spans="20:21" x14ac:dyDescent="0.25">
      <c r="T2875" s="101" t="s">
        <v>5852</v>
      </c>
      <c r="U2875" s="74" t="s">
        <v>5853</v>
      </c>
    </row>
    <row r="2876" spans="20:21" x14ac:dyDescent="0.25">
      <c r="T2876" s="101" t="s">
        <v>5854</v>
      </c>
      <c r="U2876" s="74" t="s">
        <v>5855</v>
      </c>
    </row>
    <row r="2877" spans="20:21" x14ac:dyDescent="0.25">
      <c r="T2877" s="101" t="s">
        <v>5856</v>
      </c>
      <c r="U2877" s="74" t="s">
        <v>5857</v>
      </c>
    </row>
    <row r="2878" spans="20:21" x14ac:dyDescent="0.25">
      <c r="T2878" s="101" t="s">
        <v>5858</v>
      </c>
      <c r="U2878" s="74" t="s">
        <v>5859</v>
      </c>
    </row>
    <row r="2879" spans="20:21" x14ac:dyDescent="0.25">
      <c r="T2879" s="101" t="s">
        <v>5860</v>
      </c>
      <c r="U2879" s="74" t="s">
        <v>5861</v>
      </c>
    </row>
    <row r="2880" spans="20:21" x14ac:dyDescent="0.25">
      <c r="T2880" s="101" t="s">
        <v>5862</v>
      </c>
      <c r="U2880" s="74" t="s">
        <v>5863</v>
      </c>
    </row>
    <row r="2881" spans="20:21" x14ac:dyDescent="0.25">
      <c r="T2881" s="101" t="s">
        <v>5864</v>
      </c>
      <c r="U2881" s="74" t="s">
        <v>5865</v>
      </c>
    </row>
    <row r="2882" spans="20:21" x14ac:dyDescent="0.25">
      <c r="T2882" s="101" t="s">
        <v>5866</v>
      </c>
      <c r="U2882" s="74" t="s">
        <v>5867</v>
      </c>
    </row>
    <row r="2883" spans="20:21" x14ac:dyDescent="0.25">
      <c r="T2883" s="101" t="s">
        <v>5868</v>
      </c>
      <c r="U2883" s="74" t="s">
        <v>5869</v>
      </c>
    </row>
    <row r="2884" spans="20:21" x14ac:dyDescent="0.25">
      <c r="T2884" s="101" t="s">
        <v>5870</v>
      </c>
      <c r="U2884" s="74" t="s">
        <v>5871</v>
      </c>
    </row>
    <row r="2885" spans="20:21" x14ac:dyDescent="0.25">
      <c r="T2885" s="101" t="s">
        <v>5872</v>
      </c>
      <c r="U2885" s="74" t="s">
        <v>5873</v>
      </c>
    </row>
    <row r="2886" spans="20:21" x14ac:dyDescent="0.25">
      <c r="T2886" s="101" t="s">
        <v>5874</v>
      </c>
      <c r="U2886" s="74" t="s">
        <v>5875</v>
      </c>
    </row>
    <row r="2887" spans="20:21" x14ac:dyDescent="0.25">
      <c r="T2887" s="101" t="s">
        <v>5876</v>
      </c>
      <c r="U2887" s="74" t="s">
        <v>5877</v>
      </c>
    </row>
    <row r="2888" spans="20:21" x14ac:dyDescent="0.25">
      <c r="T2888" s="101" t="s">
        <v>5878</v>
      </c>
      <c r="U2888" s="74" t="s">
        <v>5879</v>
      </c>
    </row>
    <row r="2889" spans="20:21" x14ac:dyDescent="0.25">
      <c r="T2889" s="101" t="s">
        <v>5880</v>
      </c>
      <c r="U2889" s="74" t="s">
        <v>5881</v>
      </c>
    </row>
    <row r="2890" spans="20:21" x14ac:dyDescent="0.25">
      <c r="T2890" s="101" t="s">
        <v>5882</v>
      </c>
      <c r="U2890" s="74" t="s">
        <v>5883</v>
      </c>
    </row>
    <row r="2891" spans="20:21" x14ac:dyDescent="0.25">
      <c r="T2891" s="101" t="s">
        <v>5884</v>
      </c>
      <c r="U2891" s="74" t="s">
        <v>5885</v>
      </c>
    </row>
    <row r="2892" spans="20:21" x14ac:dyDescent="0.25">
      <c r="T2892" s="101" t="s">
        <v>5886</v>
      </c>
      <c r="U2892" s="74" t="s">
        <v>5887</v>
      </c>
    </row>
    <row r="2893" spans="20:21" x14ac:dyDescent="0.25">
      <c r="T2893" s="101" t="s">
        <v>5888</v>
      </c>
      <c r="U2893" s="74" t="s">
        <v>5889</v>
      </c>
    </row>
    <row r="2894" spans="20:21" x14ac:dyDescent="0.25">
      <c r="T2894" s="101" t="s">
        <v>5890</v>
      </c>
      <c r="U2894" s="74" t="s">
        <v>5891</v>
      </c>
    </row>
    <row r="2895" spans="20:21" x14ac:dyDescent="0.25">
      <c r="T2895" s="101" t="s">
        <v>5892</v>
      </c>
      <c r="U2895" s="74" t="s">
        <v>5893</v>
      </c>
    </row>
    <row r="2896" spans="20:21" x14ac:dyDescent="0.25">
      <c r="T2896" s="101" t="s">
        <v>5894</v>
      </c>
      <c r="U2896" s="74" t="s">
        <v>5895</v>
      </c>
    </row>
    <row r="2897" spans="20:21" x14ac:dyDescent="0.25">
      <c r="T2897" s="101" t="s">
        <v>5896</v>
      </c>
      <c r="U2897" s="74" t="s">
        <v>5897</v>
      </c>
    </row>
    <row r="2898" spans="20:21" x14ac:dyDescent="0.25">
      <c r="T2898" s="101" t="s">
        <v>5898</v>
      </c>
      <c r="U2898" s="74" t="s">
        <v>5899</v>
      </c>
    </row>
    <row r="2899" spans="20:21" x14ac:dyDescent="0.25">
      <c r="T2899" s="101" t="s">
        <v>5900</v>
      </c>
      <c r="U2899" s="74" t="s">
        <v>5901</v>
      </c>
    </row>
    <row r="2900" spans="20:21" x14ac:dyDescent="0.25">
      <c r="T2900" s="101" t="s">
        <v>5902</v>
      </c>
      <c r="U2900" s="74" t="s">
        <v>5903</v>
      </c>
    </row>
    <row r="2901" spans="20:21" x14ac:dyDescent="0.25">
      <c r="T2901" s="101" t="s">
        <v>5904</v>
      </c>
      <c r="U2901" s="74" t="s">
        <v>5905</v>
      </c>
    </row>
    <row r="2902" spans="20:21" x14ac:dyDescent="0.25">
      <c r="T2902" s="101" t="s">
        <v>5906</v>
      </c>
      <c r="U2902" s="74" t="s">
        <v>5907</v>
      </c>
    </row>
    <row r="2903" spans="20:21" x14ac:dyDescent="0.25">
      <c r="T2903" s="101" t="s">
        <v>5908</v>
      </c>
      <c r="U2903" s="74" t="s">
        <v>5909</v>
      </c>
    </row>
    <row r="2904" spans="20:21" x14ac:dyDescent="0.25">
      <c r="T2904" s="101" t="s">
        <v>5910</v>
      </c>
      <c r="U2904" s="74" t="s">
        <v>5911</v>
      </c>
    </row>
    <row r="2905" spans="20:21" x14ac:dyDescent="0.25">
      <c r="T2905" s="101" t="s">
        <v>5912</v>
      </c>
      <c r="U2905" s="74" t="s">
        <v>5913</v>
      </c>
    </row>
    <row r="2906" spans="20:21" x14ac:dyDescent="0.25">
      <c r="T2906" s="101" t="s">
        <v>5914</v>
      </c>
      <c r="U2906" s="74" t="s">
        <v>5915</v>
      </c>
    </row>
    <row r="2907" spans="20:21" x14ac:dyDescent="0.25">
      <c r="T2907" s="101" t="s">
        <v>5916</v>
      </c>
      <c r="U2907" s="74" t="s">
        <v>5917</v>
      </c>
    </row>
    <row r="2908" spans="20:21" x14ac:dyDescent="0.25">
      <c r="T2908" s="101" t="s">
        <v>5918</v>
      </c>
      <c r="U2908" s="74" t="s">
        <v>5919</v>
      </c>
    </row>
    <row r="2909" spans="20:21" x14ac:dyDescent="0.25">
      <c r="T2909" s="101" t="s">
        <v>5920</v>
      </c>
      <c r="U2909" s="74" t="s">
        <v>5921</v>
      </c>
    </row>
    <row r="2910" spans="20:21" x14ac:dyDescent="0.25">
      <c r="T2910" s="101" t="s">
        <v>5922</v>
      </c>
      <c r="U2910" s="74" t="s">
        <v>5923</v>
      </c>
    </row>
    <row r="2911" spans="20:21" x14ac:dyDescent="0.25">
      <c r="T2911" s="101" t="s">
        <v>5924</v>
      </c>
      <c r="U2911" s="74" t="s">
        <v>5925</v>
      </c>
    </row>
    <row r="2912" spans="20:21" x14ac:dyDescent="0.25">
      <c r="T2912" s="101" t="s">
        <v>5926</v>
      </c>
      <c r="U2912" s="74" t="s">
        <v>5927</v>
      </c>
    </row>
    <row r="2913" spans="20:21" x14ac:dyDescent="0.25">
      <c r="T2913" s="101" t="s">
        <v>5928</v>
      </c>
      <c r="U2913" s="74" t="s">
        <v>5929</v>
      </c>
    </row>
    <row r="2914" spans="20:21" x14ac:dyDescent="0.25">
      <c r="T2914" s="101" t="s">
        <v>5930</v>
      </c>
      <c r="U2914" s="74" t="s">
        <v>5931</v>
      </c>
    </row>
    <row r="2915" spans="20:21" x14ac:dyDescent="0.25">
      <c r="T2915" s="101" t="s">
        <v>5932</v>
      </c>
      <c r="U2915" s="74" t="s">
        <v>5933</v>
      </c>
    </row>
    <row r="2916" spans="20:21" x14ac:dyDescent="0.25">
      <c r="T2916" s="101" t="s">
        <v>5934</v>
      </c>
      <c r="U2916" s="74" t="s">
        <v>5935</v>
      </c>
    </row>
    <row r="2917" spans="20:21" x14ac:dyDescent="0.25">
      <c r="T2917" s="101" t="s">
        <v>5936</v>
      </c>
      <c r="U2917" s="74" t="s">
        <v>5937</v>
      </c>
    </row>
    <row r="2918" spans="20:21" x14ac:dyDescent="0.25">
      <c r="T2918" s="101" t="s">
        <v>5938</v>
      </c>
      <c r="U2918" s="74" t="s">
        <v>5939</v>
      </c>
    </row>
    <row r="2919" spans="20:21" x14ac:dyDescent="0.25">
      <c r="T2919" s="101" t="s">
        <v>5940</v>
      </c>
      <c r="U2919" s="74" t="s">
        <v>5941</v>
      </c>
    </row>
    <row r="2920" spans="20:21" x14ac:dyDescent="0.25">
      <c r="T2920" s="101" t="s">
        <v>5942</v>
      </c>
      <c r="U2920" s="74" t="s">
        <v>5943</v>
      </c>
    </row>
    <row r="2921" spans="20:21" x14ac:dyDescent="0.25">
      <c r="T2921" s="101" t="s">
        <v>5944</v>
      </c>
      <c r="U2921" s="74" t="s">
        <v>5945</v>
      </c>
    </row>
    <row r="2922" spans="20:21" x14ac:dyDescent="0.25">
      <c r="T2922" s="101" t="s">
        <v>5946</v>
      </c>
      <c r="U2922" s="74" t="s">
        <v>5947</v>
      </c>
    </row>
    <row r="2923" spans="20:21" x14ac:dyDescent="0.25">
      <c r="T2923" s="101" t="s">
        <v>5948</v>
      </c>
      <c r="U2923" s="74" t="s">
        <v>5949</v>
      </c>
    </row>
    <row r="2924" spans="20:21" x14ac:dyDescent="0.25">
      <c r="T2924" s="101" t="s">
        <v>5950</v>
      </c>
      <c r="U2924" s="74" t="s">
        <v>5951</v>
      </c>
    </row>
    <row r="2925" spans="20:21" x14ac:dyDescent="0.25">
      <c r="T2925" s="101" t="s">
        <v>5952</v>
      </c>
      <c r="U2925" s="74" t="s">
        <v>5953</v>
      </c>
    </row>
    <row r="2926" spans="20:21" x14ac:dyDescent="0.25">
      <c r="T2926" s="101" t="s">
        <v>5954</v>
      </c>
      <c r="U2926" s="74" t="s">
        <v>5955</v>
      </c>
    </row>
    <row r="2927" spans="20:21" x14ac:dyDescent="0.25">
      <c r="T2927" s="101" t="s">
        <v>5956</v>
      </c>
      <c r="U2927" s="74" t="s">
        <v>5957</v>
      </c>
    </row>
    <row r="2928" spans="20:21" x14ac:dyDescent="0.25">
      <c r="T2928" s="101" t="s">
        <v>5958</v>
      </c>
      <c r="U2928" s="74" t="s">
        <v>5959</v>
      </c>
    </row>
    <row r="2929" spans="20:21" x14ac:dyDescent="0.25">
      <c r="T2929" s="101" t="s">
        <v>5960</v>
      </c>
      <c r="U2929" s="74" t="s">
        <v>5961</v>
      </c>
    </row>
    <row r="2930" spans="20:21" x14ac:dyDescent="0.25">
      <c r="T2930" s="101" t="s">
        <v>5962</v>
      </c>
      <c r="U2930" s="74" t="s">
        <v>5963</v>
      </c>
    </row>
    <row r="2931" spans="20:21" x14ac:dyDescent="0.25">
      <c r="T2931" s="101" t="s">
        <v>5964</v>
      </c>
      <c r="U2931" s="74" t="s">
        <v>5965</v>
      </c>
    </row>
    <row r="2932" spans="20:21" x14ac:dyDescent="0.25">
      <c r="T2932" s="101" t="s">
        <v>5966</v>
      </c>
      <c r="U2932" s="74" t="s">
        <v>5967</v>
      </c>
    </row>
    <row r="2933" spans="20:21" x14ac:dyDescent="0.25">
      <c r="T2933" s="101" t="s">
        <v>5968</v>
      </c>
      <c r="U2933" s="74" t="s">
        <v>5969</v>
      </c>
    </row>
    <row r="2934" spans="20:21" x14ac:dyDescent="0.25">
      <c r="T2934" s="101" t="s">
        <v>5970</v>
      </c>
      <c r="U2934" s="74" t="s">
        <v>5971</v>
      </c>
    </row>
    <row r="2935" spans="20:21" x14ac:dyDescent="0.25">
      <c r="T2935" s="101" t="s">
        <v>5972</v>
      </c>
      <c r="U2935" s="74" t="s">
        <v>5973</v>
      </c>
    </row>
    <row r="2936" spans="20:21" x14ac:dyDescent="0.25">
      <c r="T2936" s="101" t="s">
        <v>5974</v>
      </c>
      <c r="U2936" s="74" t="s">
        <v>5975</v>
      </c>
    </row>
    <row r="2937" spans="20:21" x14ac:dyDescent="0.25">
      <c r="T2937" s="101" t="s">
        <v>5976</v>
      </c>
      <c r="U2937" s="74" t="s">
        <v>5977</v>
      </c>
    </row>
    <row r="2938" spans="20:21" x14ac:dyDescent="0.25">
      <c r="T2938" s="101" t="s">
        <v>5978</v>
      </c>
      <c r="U2938" s="74" t="s">
        <v>5979</v>
      </c>
    </row>
    <row r="2939" spans="20:21" x14ac:dyDescent="0.25">
      <c r="T2939" s="101" t="s">
        <v>5980</v>
      </c>
      <c r="U2939" s="74" t="s">
        <v>5981</v>
      </c>
    </row>
    <row r="2940" spans="20:21" x14ac:dyDescent="0.25">
      <c r="T2940" s="101" t="s">
        <v>5982</v>
      </c>
      <c r="U2940" s="74" t="s">
        <v>5983</v>
      </c>
    </row>
    <row r="2941" spans="20:21" x14ac:dyDescent="0.25">
      <c r="T2941" s="101" t="s">
        <v>5984</v>
      </c>
      <c r="U2941" s="74" t="s">
        <v>5985</v>
      </c>
    </row>
    <row r="2942" spans="20:21" x14ac:dyDescent="0.25">
      <c r="T2942" s="101" t="s">
        <v>5986</v>
      </c>
      <c r="U2942" s="74" t="s">
        <v>5987</v>
      </c>
    </row>
    <row r="2943" spans="20:21" x14ac:dyDescent="0.25">
      <c r="T2943" s="101" t="s">
        <v>5988</v>
      </c>
      <c r="U2943" s="74" t="s">
        <v>5989</v>
      </c>
    </row>
    <row r="2944" spans="20:21" x14ac:dyDescent="0.25">
      <c r="T2944" s="101" t="s">
        <v>5990</v>
      </c>
      <c r="U2944" s="74" t="s">
        <v>5991</v>
      </c>
    </row>
    <row r="2945" spans="20:21" x14ac:dyDescent="0.25">
      <c r="T2945" s="101" t="s">
        <v>5992</v>
      </c>
      <c r="U2945" s="74" t="s">
        <v>5993</v>
      </c>
    </row>
    <row r="2946" spans="20:21" x14ac:dyDescent="0.25">
      <c r="T2946" s="101" t="s">
        <v>5994</v>
      </c>
      <c r="U2946" s="74" t="s">
        <v>5995</v>
      </c>
    </row>
    <row r="2947" spans="20:21" x14ac:dyDescent="0.25">
      <c r="T2947" s="101" t="s">
        <v>5996</v>
      </c>
      <c r="U2947" s="74" t="s">
        <v>5997</v>
      </c>
    </row>
    <row r="2948" spans="20:21" x14ac:dyDescent="0.25">
      <c r="T2948" s="101" t="s">
        <v>5998</v>
      </c>
      <c r="U2948" s="74" t="s">
        <v>5999</v>
      </c>
    </row>
    <row r="2949" spans="20:21" x14ac:dyDescent="0.25">
      <c r="T2949" s="101" t="s">
        <v>6000</v>
      </c>
      <c r="U2949" s="74" t="s">
        <v>6001</v>
      </c>
    </row>
    <row r="2950" spans="20:21" x14ac:dyDescent="0.25">
      <c r="T2950" s="101" t="s">
        <v>6002</v>
      </c>
      <c r="U2950" s="74" t="s">
        <v>6003</v>
      </c>
    </row>
    <row r="2951" spans="20:21" x14ac:dyDescent="0.25">
      <c r="T2951" s="101" t="s">
        <v>6004</v>
      </c>
      <c r="U2951" s="74" t="s">
        <v>6005</v>
      </c>
    </row>
    <row r="2952" spans="20:21" x14ac:dyDescent="0.25">
      <c r="T2952" s="101" t="s">
        <v>6006</v>
      </c>
      <c r="U2952" s="74" t="s">
        <v>6007</v>
      </c>
    </row>
    <row r="2953" spans="20:21" x14ac:dyDescent="0.25">
      <c r="T2953" s="101" t="s">
        <v>6008</v>
      </c>
      <c r="U2953" s="74" t="s">
        <v>6009</v>
      </c>
    </row>
    <row r="2954" spans="20:21" x14ac:dyDescent="0.25">
      <c r="T2954" s="101" t="s">
        <v>6010</v>
      </c>
      <c r="U2954" s="74" t="s">
        <v>6011</v>
      </c>
    </row>
    <row r="2955" spans="20:21" x14ac:dyDescent="0.25">
      <c r="T2955" s="101" t="s">
        <v>6012</v>
      </c>
      <c r="U2955" s="74" t="s">
        <v>6013</v>
      </c>
    </row>
    <row r="2956" spans="20:21" x14ac:dyDescent="0.25">
      <c r="T2956" s="101" t="s">
        <v>6014</v>
      </c>
      <c r="U2956" s="74" t="s">
        <v>6015</v>
      </c>
    </row>
    <row r="2957" spans="20:21" x14ac:dyDescent="0.25">
      <c r="T2957" s="101" t="s">
        <v>6016</v>
      </c>
      <c r="U2957" s="74" t="s">
        <v>6017</v>
      </c>
    </row>
    <row r="2958" spans="20:21" x14ac:dyDescent="0.25">
      <c r="T2958" s="101" t="s">
        <v>6018</v>
      </c>
      <c r="U2958" s="74" t="s">
        <v>6019</v>
      </c>
    </row>
    <row r="2959" spans="20:21" x14ac:dyDescent="0.25">
      <c r="T2959" s="101" t="s">
        <v>6020</v>
      </c>
      <c r="U2959" s="74" t="s">
        <v>6021</v>
      </c>
    </row>
    <row r="2960" spans="20:21" x14ac:dyDescent="0.25">
      <c r="T2960" s="101" t="s">
        <v>6022</v>
      </c>
      <c r="U2960" s="74" t="s">
        <v>6023</v>
      </c>
    </row>
    <row r="2961" spans="20:21" x14ac:dyDescent="0.25">
      <c r="T2961" s="101" t="s">
        <v>6024</v>
      </c>
      <c r="U2961" s="74" t="s">
        <v>6025</v>
      </c>
    </row>
    <row r="2962" spans="20:21" x14ac:dyDescent="0.25">
      <c r="T2962" s="101" t="s">
        <v>6026</v>
      </c>
      <c r="U2962" s="74" t="s">
        <v>6027</v>
      </c>
    </row>
    <row r="2963" spans="20:21" x14ac:dyDescent="0.25">
      <c r="T2963" s="101" t="s">
        <v>6028</v>
      </c>
      <c r="U2963" s="74" t="s">
        <v>6029</v>
      </c>
    </row>
    <row r="2964" spans="20:21" x14ac:dyDescent="0.25">
      <c r="T2964" s="101" t="s">
        <v>6030</v>
      </c>
      <c r="U2964" s="74" t="s">
        <v>6031</v>
      </c>
    </row>
    <row r="2965" spans="20:21" x14ac:dyDescent="0.25">
      <c r="T2965" s="101" t="s">
        <v>6032</v>
      </c>
      <c r="U2965" s="74" t="s">
        <v>6033</v>
      </c>
    </row>
    <row r="2966" spans="20:21" x14ac:dyDescent="0.25">
      <c r="T2966" s="101" t="s">
        <v>6034</v>
      </c>
      <c r="U2966" s="74" t="s">
        <v>6035</v>
      </c>
    </row>
    <row r="2967" spans="20:21" x14ac:dyDescent="0.25">
      <c r="T2967" s="101" t="s">
        <v>6036</v>
      </c>
      <c r="U2967" s="74" t="s">
        <v>6037</v>
      </c>
    </row>
    <row r="2968" spans="20:21" x14ac:dyDescent="0.25">
      <c r="T2968" s="101" t="s">
        <v>6038</v>
      </c>
      <c r="U2968" s="74" t="s">
        <v>1240</v>
      </c>
    </row>
    <row r="2969" spans="20:21" x14ac:dyDescent="0.25">
      <c r="T2969" s="101" t="s">
        <v>6039</v>
      </c>
      <c r="U2969" s="74" t="s">
        <v>6040</v>
      </c>
    </row>
    <row r="2970" spans="20:21" x14ac:dyDescent="0.25">
      <c r="T2970" s="101" t="s">
        <v>6041</v>
      </c>
      <c r="U2970" s="74" t="s">
        <v>6042</v>
      </c>
    </row>
    <row r="2971" spans="20:21" x14ac:dyDescent="0.25">
      <c r="T2971" s="101" t="s">
        <v>6043</v>
      </c>
      <c r="U2971" s="74" t="s">
        <v>6044</v>
      </c>
    </row>
    <row r="2972" spans="20:21" x14ac:dyDescent="0.25">
      <c r="T2972" s="101" t="s">
        <v>6045</v>
      </c>
      <c r="U2972" s="74" t="s">
        <v>6046</v>
      </c>
    </row>
    <row r="2973" spans="20:21" x14ac:dyDescent="0.25">
      <c r="T2973" s="101" t="s">
        <v>6047</v>
      </c>
      <c r="U2973" s="74" t="s">
        <v>6048</v>
      </c>
    </row>
    <row r="2974" spans="20:21" x14ac:dyDescent="0.25">
      <c r="T2974" s="101" t="s">
        <v>6049</v>
      </c>
      <c r="U2974" s="74" t="s">
        <v>6050</v>
      </c>
    </row>
    <row r="2975" spans="20:21" x14ac:dyDescent="0.25">
      <c r="T2975" s="101" t="s">
        <v>6051</v>
      </c>
      <c r="U2975" s="74" t="s">
        <v>6052</v>
      </c>
    </row>
    <row r="2976" spans="20:21" x14ac:dyDescent="0.25">
      <c r="T2976" s="101" t="s">
        <v>6053</v>
      </c>
      <c r="U2976" s="74" t="s">
        <v>6054</v>
      </c>
    </row>
    <row r="2977" spans="20:21" x14ac:dyDescent="0.25">
      <c r="T2977" s="101" t="s">
        <v>6055</v>
      </c>
      <c r="U2977" s="74" t="s">
        <v>6056</v>
      </c>
    </row>
    <row r="2978" spans="20:21" x14ac:dyDescent="0.25">
      <c r="T2978" s="101" t="s">
        <v>6057</v>
      </c>
      <c r="U2978" s="74" t="s">
        <v>6058</v>
      </c>
    </row>
    <row r="2979" spans="20:21" x14ac:dyDescent="0.25">
      <c r="T2979" s="101" t="s">
        <v>6059</v>
      </c>
      <c r="U2979" s="74" t="s">
        <v>6060</v>
      </c>
    </row>
    <row r="2980" spans="20:21" x14ac:dyDescent="0.25">
      <c r="T2980" s="101" t="s">
        <v>6061</v>
      </c>
      <c r="U2980" s="74" t="s">
        <v>6062</v>
      </c>
    </row>
    <row r="2981" spans="20:21" x14ac:dyDescent="0.25">
      <c r="T2981" s="101" t="s">
        <v>6063</v>
      </c>
      <c r="U2981" s="74" t="s">
        <v>6064</v>
      </c>
    </row>
    <row r="2982" spans="20:21" x14ac:dyDescent="0.25">
      <c r="T2982" s="101" t="s">
        <v>6065</v>
      </c>
      <c r="U2982" s="74" t="s">
        <v>6066</v>
      </c>
    </row>
    <row r="2983" spans="20:21" x14ac:dyDescent="0.25">
      <c r="T2983" s="101" t="s">
        <v>6067</v>
      </c>
      <c r="U2983" s="74" t="s">
        <v>6068</v>
      </c>
    </row>
    <row r="2984" spans="20:21" x14ac:dyDescent="0.25">
      <c r="T2984" s="101" t="s">
        <v>6069</v>
      </c>
      <c r="U2984" s="74" t="s">
        <v>6070</v>
      </c>
    </row>
    <row r="2985" spans="20:21" x14ac:dyDescent="0.25">
      <c r="T2985" s="101" t="s">
        <v>6071</v>
      </c>
      <c r="U2985" s="74" t="s">
        <v>6072</v>
      </c>
    </row>
    <row r="2986" spans="20:21" x14ac:dyDescent="0.25">
      <c r="T2986" s="101" t="s">
        <v>6073</v>
      </c>
      <c r="U2986" s="74" t="s">
        <v>6074</v>
      </c>
    </row>
    <row r="2987" spans="20:21" x14ac:dyDescent="0.25">
      <c r="T2987" s="101" t="s">
        <v>6075</v>
      </c>
      <c r="U2987" s="74" t="s">
        <v>1286</v>
      </c>
    </row>
    <row r="2988" spans="20:21" x14ac:dyDescent="0.25">
      <c r="T2988" s="101" t="s">
        <v>6076</v>
      </c>
      <c r="U2988" s="74" t="s">
        <v>6077</v>
      </c>
    </row>
    <row r="2989" spans="20:21" x14ac:dyDescent="0.25">
      <c r="T2989" s="101" t="s">
        <v>6078</v>
      </c>
      <c r="U2989" s="74" t="s">
        <v>6079</v>
      </c>
    </row>
    <row r="2990" spans="20:21" x14ac:dyDescent="0.25">
      <c r="T2990" s="101" t="s">
        <v>6080</v>
      </c>
      <c r="U2990" s="74" t="s">
        <v>6081</v>
      </c>
    </row>
    <row r="2991" spans="20:21" x14ac:dyDescent="0.25">
      <c r="T2991" s="101" t="s">
        <v>6082</v>
      </c>
      <c r="U2991" s="74" t="s">
        <v>6083</v>
      </c>
    </row>
    <row r="2992" spans="20:21" x14ac:dyDescent="0.25">
      <c r="T2992" s="101" t="s">
        <v>6084</v>
      </c>
      <c r="U2992" s="74" t="s">
        <v>6085</v>
      </c>
    </row>
    <row r="2993" spans="20:21" x14ac:dyDescent="0.25">
      <c r="T2993" s="101" t="s">
        <v>6086</v>
      </c>
      <c r="U2993" s="74" t="s">
        <v>6087</v>
      </c>
    </row>
    <row r="2994" spans="20:21" x14ac:dyDescent="0.25">
      <c r="T2994" s="101" t="s">
        <v>6088</v>
      </c>
      <c r="U2994" s="74" t="s">
        <v>6089</v>
      </c>
    </row>
    <row r="2995" spans="20:21" x14ac:dyDescent="0.25">
      <c r="T2995" s="101" t="s">
        <v>6090</v>
      </c>
      <c r="U2995" s="74" t="s">
        <v>6091</v>
      </c>
    </row>
    <row r="2996" spans="20:21" x14ac:dyDescent="0.25">
      <c r="T2996" s="101" t="s">
        <v>6092</v>
      </c>
      <c r="U2996" s="74" t="s">
        <v>6093</v>
      </c>
    </row>
    <row r="2997" spans="20:21" x14ac:dyDescent="0.25">
      <c r="T2997" s="101" t="s">
        <v>6094</v>
      </c>
      <c r="U2997" s="74" t="s">
        <v>6095</v>
      </c>
    </row>
    <row r="2998" spans="20:21" x14ac:dyDescent="0.25">
      <c r="T2998" s="101" t="s">
        <v>6096</v>
      </c>
      <c r="U2998" s="74" t="s">
        <v>6097</v>
      </c>
    </row>
    <row r="2999" spans="20:21" x14ac:dyDescent="0.25">
      <c r="T2999" s="101" t="s">
        <v>6098</v>
      </c>
      <c r="U2999" s="74" t="s">
        <v>6099</v>
      </c>
    </row>
    <row r="3000" spans="20:21" x14ac:dyDescent="0.25">
      <c r="T3000" s="101" t="s">
        <v>6100</v>
      </c>
      <c r="U3000" s="74" t="s">
        <v>6101</v>
      </c>
    </row>
    <row r="3001" spans="20:21" x14ac:dyDescent="0.25">
      <c r="T3001" s="101" t="s">
        <v>6102</v>
      </c>
      <c r="U3001" s="74" t="s">
        <v>6103</v>
      </c>
    </row>
    <row r="3002" spans="20:21" x14ac:dyDescent="0.25">
      <c r="T3002" s="101" t="s">
        <v>6104</v>
      </c>
      <c r="U3002" s="74" t="s">
        <v>6105</v>
      </c>
    </row>
    <row r="3003" spans="20:21" x14ac:dyDescent="0.25">
      <c r="T3003" s="101" t="s">
        <v>6106</v>
      </c>
      <c r="U3003" s="74" t="s">
        <v>6107</v>
      </c>
    </row>
    <row r="3004" spans="20:21" x14ac:dyDescent="0.25">
      <c r="T3004" s="101" t="s">
        <v>6108</v>
      </c>
      <c r="U3004" s="74" t="s">
        <v>6109</v>
      </c>
    </row>
    <row r="3005" spans="20:21" x14ac:dyDescent="0.25">
      <c r="T3005" s="101" t="s">
        <v>6110</v>
      </c>
      <c r="U3005" s="74" t="s">
        <v>6111</v>
      </c>
    </row>
    <row r="3006" spans="20:21" x14ac:dyDescent="0.25">
      <c r="T3006" s="101" t="s">
        <v>6112</v>
      </c>
      <c r="U3006" s="74" t="s">
        <v>6113</v>
      </c>
    </row>
    <row r="3007" spans="20:21" x14ac:dyDescent="0.25">
      <c r="T3007" s="101" t="s">
        <v>6114</v>
      </c>
      <c r="U3007" s="74" t="s">
        <v>6115</v>
      </c>
    </row>
    <row r="3008" spans="20:21" x14ac:dyDescent="0.25">
      <c r="T3008" s="101" t="s">
        <v>6116</v>
      </c>
      <c r="U3008" s="74" t="s">
        <v>6117</v>
      </c>
    </row>
    <row r="3009" spans="20:21" x14ac:dyDescent="0.25">
      <c r="T3009" s="101" t="s">
        <v>6118</v>
      </c>
      <c r="U3009" s="74" t="s">
        <v>6119</v>
      </c>
    </row>
    <row r="3010" spans="20:21" x14ac:dyDescent="0.25">
      <c r="T3010" s="101" t="s">
        <v>6120</v>
      </c>
      <c r="U3010" s="74" t="s">
        <v>6121</v>
      </c>
    </row>
    <row r="3011" spans="20:21" x14ac:dyDescent="0.25">
      <c r="T3011" s="101" t="s">
        <v>6122</v>
      </c>
      <c r="U3011" s="74" t="s">
        <v>6123</v>
      </c>
    </row>
    <row r="3012" spans="20:21" x14ac:dyDescent="0.25">
      <c r="T3012" s="101" t="s">
        <v>6124</v>
      </c>
      <c r="U3012" s="74" t="s">
        <v>6125</v>
      </c>
    </row>
    <row r="3013" spans="20:21" x14ac:dyDescent="0.25">
      <c r="T3013" s="101" t="s">
        <v>6126</v>
      </c>
      <c r="U3013" s="74" t="s">
        <v>6127</v>
      </c>
    </row>
    <row r="3014" spans="20:21" x14ac:dyDescent="0.25">
      <c r="T3014" s="101" t="s">
        <v>6128</v>
      </c>
      <c r="U3014" s="74" t="s">
        <v>6129</v>
      </c>
    </row>
    <row r="3015" spans="20:21" x14ac:dyDescent="0.25">
      <c r="T3015" s="101" t="s">
        <v>6130</v>
      </c>
      <c r="U3015" s="74" t="s">
        <v>6131</v>
      </c>
    </row>
    <row r="3016" spans="20:21" x14ac:dyDescent="0.25">
      <c r="T3016" s="101" t="s">
        <v>6132</v>
      </c>
      <c r="U3016" s="74" t="s">
        <v>6133</v>
      </c>
    </row>
    <row r="3017" spans="20:21" x14ac:dyDescent="0.25">
      <c r="T3017" s="101" t="s">
        <v>6134</v>
      </c>
      <c r="U3017" s="74" t="s">
        <v>6135</v>
      </c>
    </row>
    <row r="3018" spans="20:21" x14ac:dyDescent="0.25">
      <c r="T3018" s="101" t="s">
        <v>6136</v>
      </c>
      <c r="U3018" s="74" t="s">
        <v>6137</v>
      </c>
    </row>
    <row r="3019" spans="20:21" x14ac:dyDescent="0.25">
      <c r="T3019" s="101" t="s">
        <v>6138</v>
      </c>
      <c r="U3019" s="74" t="s">
        <v>6139</v>
      </c>
    </row>
    <row r="3020" spans="20:21" x14ac:dyDescent="0.25">
      <c r="T3020" s="101" t="s">
        <v>6140</v>
      </c>
      <c r="U3020" s="74" t="s">
        <v>6141</v>
      </c>
    </row>
    <row r="3021" spans="20:21" x14ac:dyDescent="0.25">
      <c r="T3021" s="101" t="s">
        <v>6142</v>
      </c>
      <c r="U3021" s="74" t="s">
        <v>6143</v>
      </c>
    </row>
    <row r="3022" spans="20:21" x14ac:dyDescent="0.25">
      <c r="T3022" s="101" t="s">
        <v>6144</v>
      </c>
      <c r="U3022" s="74" t="s">
        <v>6145</v>
      </c>
    </row>
    <row r="3023" spans="20:21" x14ac:dyDescent="0.25">
      <c r="T3023" s="101" t="s">
        <v>6146</v>
      </c>
      <c r="U3023" s="74" t="s">
        <v>6147</v>
      </c>
    </row>
    <row r="3024" spans="20:21" x14ac:dyDescent="0.25">
      <c r="T3024" s="101" t="s">
        <v>6148</v>
      </c>
      <c r="U3024" s="74" t="s">
        <v>6149</v>
      </c>
    </row>
    <row r="3025" spans="20:21" x14ac:dyDescent="0.25">
      <c r="T3025" s="101" t="s">
        <v>6150</v>
      </c>
      <c r="U3025" s="74" t="s">
        <v>6151</v>
      </c>
    </row>
    <row r="3026" spans="20:21" x14ac:dyDescent="0.25">
      <c r="T3026" s="101" t="s">
        <v>6152</v>
      </c>
      <c r="U3026" s="74" t="s">
        <v>6153</v>
      </c>
    </row>
    <row r="3027" spans="20:21" x14ac:dyDescent="0.25">
      <c r="T3027" s="101" t="s">
        <v>6154</v>
      </c>
      <c r="U3027" s="74" t="s">
        <v>6155</v>
      </c>
    </row>
    <row r="3028" spans="20:21" x14ac:dyDescent="0.25">
      <c r="T3028" s="101" t="s">
        <v>6156</v>
      </c>
      <c r="U3028" s="74" t="s">
        <v>6157</v>
      </c>
    </row>
    <row r="3029" spans="20:21" x14ac:dyDescent="0.25">
      <c r="T3029" s="101" t="s">
        <v>6158</v>
      </c>
      <c r="U3029" s="74" t="s">
        <v>6159</v>
      </c>
    </row>
    <row r="3030" spans="20:21" x14ac:dyDescent="0.25">
      <c r="T3030" s="101" t="s">
        <v>6160</v>
      </c>
      <c r="U3030" s="74" t="s">
        <v>6161</v>
      </c>
    </row>
    <row r="3031" spans="20:21" x14ac:dyDescent="0.25">
      <c r="T3031" s="101" t="s">
        <v>6162</v>
      </c>
      <c r="U3031" s="74" t="s">
        <v>6163</v>
      </c>
    </row>
    <row r="3032" spans="20:21" x14ac:dyDescent="0.25">
      <c r="T3032" s="101" t="s">
        <v>6164</v>
      </c>
      <c r="U3032" s="74" t="s">
        <v>6165</v>
      </c>
    </row>
    <row r="3033" spans="20:21" x14ac:dyDescent="0.25">
      <c r="T3033" s="101" t="s">
        <v>6166</v>
      </c>
      <c r="U3033" s="74" t="s">
        <v>6167</v>
      </c>
    </row>
    <row r="3034" spans="20:21" x14ac:dyDescent="0.25">
      <c r="T3034" s="101" t="s">
        <v>6168</v>
      </c>
      <c r="U3034" s="74" t="s">
        <v>6169</v>
      </c>
    </row>
    <row r="3035" spans="20:21" x14ac:dyDescent="0.25">
      <c r="T3035" s="101" t="s">
        <v>6170</v>
      </c>
      <c r="U3035" s="74" t="s">
        <v>6171</v>
      </c>
    </row>
    <row r="3036" spans="20:21" x14ac:dyDescent="0.25">
      <c r="T3036" s="101" t="s">
        <v>6172</v>
      </c>
      <c r="U3036" s="74" t="s">
        <v>6173</v>
      </c>
    </row>
    <row r="3037" spans="20:21" x14ac:dyDescent="0.25">
      <c r="T3037" s="101" t="s">
        <v>6174</v>
      </c>
      <c r="U3037" s="74" t="s">
        <v>6175</v>
      </c>
    </row>
    <row r="3038" spans="20:21" x14ac:dyDescent="0.25">
      <c r="T3038" s="101" t="s">
        <v>6176</v>
      </c>
      <c r="U3038" s="74" t="s">
        <v>6177</v>
      </c>
    </row>
    <row r="3039" spans="20:21" x14ac:dyDescent="0.25">
      <c r="T3039" s="101" t="s">
        <v>6178</v>
      </c>
      <c r="U3039" s="74" t="s">
        <v>6179</v>
      </c>
    </row>
    <row r="3040" spans="20:21" x14ac:dyDescent="0.25">
      <c r="T3040" s="101" t="s">
        <v>6180</v>
      </c>
      <c r="U3040" s="74" t="s">
        <v>6181</v>
      </c>
    </row>
    <row r="3041" spans="20:21" x14ac:dyDescent="0.25">
      <c r="T3041" s="101" t="s">
        <v>6182</v>
      </c>
      <c r="U3041" s="74" t="s">
        <v>6183</v>
      </c>
    </row>
    <row r="3042" spans="20:21" x14ac:dyDescent="0.25">
      <c r="T3042" s="101" t="s">
        <v>6184</v>
      </c>
      <c r="U3042" s="74" t="s">
        <v>6185</v>
      </c>
    </row>
    <row r="3043" spans="20:21" x14ac:dyDescent="0.25">
      <c r="T3043" s="101" t="s">
        <v>6186</v>
      </c>
      <c r="U3043" s="74" t="s">
        <v>6187</v>
      </c>
    </row>
    <row r="3044" spans="20:21" x14ac:dyDescent="0.25">
      <c r="T3044" s="101" t="s">
        <v>6188</v>
      </c>
      <c r="U3044" s="74" t="s">
        <v>6189</v>
      </c>
    </row>
    <row r="3045" spans="20:21" x14ac:dyDescent="0.25">
      <c r="T3045" s="101" t="s">
        <v>6190</v>
      </c>
      <c r="U3045" s="74" t="s">
        <v>6191</v>
      </c>
    </row>
    <row r="3046" spans="20:21" x14ac:dyDescent="0.25">
      <c r="T3046" s="101" t="s">
        <v>6192</v>
      </c>
      <c r="U3046" s="74" t="s">
        <v>6193</v>
      </c>
    </row>
    <row r="3047" spans="20:21" x14ac:dyDescent="0.25">
      <c r="T3047" s="101" t="s">
        <v>6194</v>
      </c>
      <c r="U3047" s="74" t="s">
        <v>6195</v>
      </c>
    </row>
    <row r="3048" spans="20:21" x14ac:dyDescent="0.25">
      <c r="T3048" s="101" t="s">
        <v>6196</v>
      </c>
      <c r="U3048" s="74" t="s">
        <v>6197</v>
      </c>
    </row>
    <row r="3049" spans="20:21" x14ac:dyDescent="0.25">
      <c r="T3049" s="101" t="s">
        <v>6198</v>
      </c>
      <c r="U3049" s="74" t="s">
        <v>6199</v>
      </c>
    </row>
    <row r="3050" spans="20:21" x14ac:dyDescent="0.25">
      <c r="T3050" s="101" t="s">
        <v>6200</v>
      </c>
      <c r="U3050" s="74" t="s">
        <v>6201</v>
      </c>
    </row>
    <row r="3051" spans="20:21" x14ac:dyDescent="0.25">
      <c r="T3051" s="101" t="s">
        <v>6202</v>
      </c>
      <c r="U3051" s="74" t="s">
        <v>6203</v>
      </c>
    </row>
    <row r="3052" spans="20:21" x14ac:dyDescent="0.25">
      <c r="T3052" s="101" t="s">
        <v>6204</v>
      </c>
      <c r="U3052" s="74" t="s">
        <v>6205</v>
      </c>
    </row>
    <row r="3053" spans="20:21" x14ac:dyDescent="0.25">
      <c r="T3053" s="101" t="s">
        <v>6206</v>
      </c>
      <c r="U3053" s="74" t="s">
        <v>6207</v>
      </c>
    </row>
    <row r="3054" spans="20:21" x14ac:dyDescent="0.25">
      <c r="T3054" s="101" t="s">
        <v>6208</v>
      </c>
      <c r="U3054" s="74" t="s">
        <v>6209</v>
      </c>
    </row>
    <row r="3055" spans="20:21" x14ac:dyDescent="0.25">
      <c r="T3055" s="101" t="s">
        <v>6210</v>
      </c>
      <c r="U3055" s="74" t="s">
        <v>6211</v>
      </c>
    </row>
    <row r="3056" spans="20:21" x14ac:dyDescent="0.25">
      <c r="T3056" s="101" t="s">
        <v>6212</v>
      </c>
      <c r="U3056" s="74" t="s">
        <v>6213</v>
      </c>
    </row>
    <row r="3057" spans="20:21" x14ac:dyDescent="0.25">
      <c r="T3057" s="101" t="s">
        <v>6214</v>
      </c>
      <c r="U3057" s="74" t="s">
        <v>6215</v>
      </c>
    </row>
    <row r="3058" spans="20:21" x14ac:dyDescent="0.25">
      <c r="T3058" s="101" t="s">
        <v>6216</v>
      </c>
      <c r="U3058" s="74" t="s">
        <v>6217</v>
      </c>
    </row>
    <row r="3059" spans="20:21" x14ac:dyDescent="0.25">
      <c r="T3059" s="101" t="s">
        <v>6218</v>
      </c>
      <c r="U3059" s="74" t="s">
        <v>6219</v>
      </c>
    </row>
    <row r="3060" spans="20:21" x14ac:dyDescent="0.25">
      <c r="T3060" s="101" t="s">
        <v>6220</v>
      </c>
      <c r="U3060" s="74" t="s">
        <v>6221</v>
      </c>
    </row>
    <row r="3061" spans="20:21" x14ac:dyDescent="0.25">
      <c r="T3061" s="101" t="s">
        <v>6222</v>
      </c>
      <c r="U3061" s="74" t="s">
        <v>6223</v>
      </c>
    </row>
    <row r="3062" spans="20:21" x14ac:dyDescent="0.25">
      <c r="T3062" s="101" t="s">
        <v>6224</v>
      </c>
      <c r="U3062" s="74" t="s">
        <v>6225</v>
      </c>
    </row>
    <row r="3063" spans="20:21" x14ac:dyDescent="0.25">
      <c r="T3063" s="101" t="s">
        <v>6226</v>
      </c>
      <c r="U3063" s="74" t="s">
        <v>6227</v>
      </c>
    </row>
    <row r="3064" spans="20:21" x14ac:dyDescent="0.25">
      <c r="T3064" s="101" t="s">
        <v>6228</v>
      </c>
      <c r="U3064" s="74" t="s">
        <v>6229</v>
      </c>
    </row>
    <row r="3065" spans="20:21" x14ac:dyDescent="0.25">
      <c r="T3065" s="101" t="s">
        <v>6230</v>
      </c>
      <c r="U3065" s="74" t="s">
        <v>6231</v>
      </c>
    </row>
    <row r="3066" spans="20:21" x14ac:dyDescent="0.25">
      <c r="T3066" s="101" t="s">
        <v>6232</v>
      </c>
      <c r="U3066" s="74" t="s">
        <v>6233</v>
      </c>
    </row>
    <row r="3067" spans="20:21" x14ac:dyDescent="0.25">
      <c r="T3067" s="101" t="s">
        <v>6234</v>
      </c>
      <c r="U3067" s="74" t="s">
        <v>6235</v>
      </c>
    </row>
    <row r="3068" spans="20:21" x14ac:dyDescent="0.25">
      <c r="T3068" s="101" t="s">
        <v>6236</v>
      </c>
      <c r="U3068" s="74" t="s">
        <v>6237</v>
      </c>
    </row>
    <row r="3069" spans="20:21" x14ac:dyDescent="0.25">
      <c r="T3069" s="101" t="s">
        <v>6238</v>
      </c>
      <c r="U3069" s="74" t="s">
        <v>6239</v>
      </c>
    </row>
    <row r="3070" spans="20:21" x14ac:dyDescent="0.25">
      <c r="T3070" s="101" t="s">
        <v>6240</v>
      </c>
      <c r="U3070" s="74" t="s">
        <v>6241</v>
      </c>
    </row>
    <row r="3071" spans="20:21" x14ac:dyDescent="0.25">
      <c r="T3071" s="101" t="s">
        <v>6242</v>
      </c>
      <c r="U3071" s="74" t="s">
        <v>6243</v>
      </c>
    </row>
    <row r="3072" spans="20:21" x14ac:dyDescent="0.25">
      <c r="T3072" s="101" t="s">
        <v>6244</v>
      </c>
      <c r="U3072" s="74" t="s">
        <v>6245</v>
      </c>
    </row>
    <row r="3073" spans="20:21" x14ac:dyDescent="0.25">
      <c r="T3073" s="101" t="s">
        <v>6246</v>
      </c>
      <c r="U3073" s="74" t="s">
        <v>6247</v>
      </c>
    </row>
    <row r="3074" spans="20:21" x14ac:dyDescent="0.25">
      <c r="T3074" s="101" t="s">
        <v>6248</v>
      </c>
      <c r="U3074" s="74" t="s">
        <v>6249</v>
      </c>
    </row>
    <row r="3075" spans="20:21" x14ac:dyDescent="0.25">
      <c r="T3075" s="101" t="s">
        <v>6250</v>
      </c>
      <c r="U3075" s="74" t="s">
        <v>6251</v>
      </c>
    </row>
    <row r="3076" spans="20:21" x14ac:dyDescent="0.25">
      <c r="T3076" s="101" t="s">
        <v>6252</v>
      </c>
      <c r="U3076" s="74" t="s">
        <v>6253</v>
      </c>
    </row>
    <row r="3077" spans="20:21" x14ac:dyDescent="0.25">
      <c r="T3077" s="101" t="s">
        <v>6254</v>
      </c>
      <c r="U3077" s="74" t="s">
        <v>6255</v>
      </c>
    </row>
    <row r="3078" spans="20:21" x14ac:dyDescent="0.25">
      <c r="T3078" s="101" t="s">
        <v>6256</v>
      </c>
      <c r="U3078" s="74" t="s">
        <v>6257</v>
      </c>
    </row>
    <row r="3079" spans="20:21" x14ac:dyDescent="0.25">
      <c r="T3079" s="101" t="s">
        <v>6258</v>
      </c>
      <c r="U3079" s="74" t="s">
        <v>6259</v>
      </c>
    </row>
    <row r="3080" spans="20:21" x14ac:dyDescent="0.25">
      <c r="T3080" s="101" t="s">
        <v>6260</v>
      </c>
      <c r="U3080" s="74" t="s">
        <v>6261</v>
      </c>
    </row>
    <row r="3081" spans="20:21" x14ac:dyDescent="0.25">
      <c r="T3081" s="101" t="s">
        <v>6262</v>
      </c>
      <c r="U3081" s="74" t="s">
        <v>6263</v>
      </c>
    </row>
    <row r="3082" spans="20:21" x14ac:dyDescent="0.25">
      <c r="T3082" s="101" t="s">
        <v>6264</v>
      </c>
      <c r="U3082" s="74" t="s">
        <v>6265</v>
      </c>
    </row>
    <row r="3083" spans="20:21" x14ac:dyDescent="0.25">
      <c r="T3083" s="101" t="s">
        <v>6266</v>
      </c>
      <c r="U3083" s="74" t="s">
        <v>6267</v>
      </c>
    </row>
    <row r="3084" spans="20:21" x14ac:dyDescent="0.25">
      <c r="T3084" s="101" t="s">
        <v>6268</v>
      </c>
      <c r="U3084" s="74" t="s">
        <v>6269</v>
      </c>
    </row>
    <row r="3085" spans="20:21" x14ac:dyDescent="0.25">
      <c r="T3085" s="101" t="s">
        <v>6270</v>
      </c>
      <c r="U3085" s="74" t="s">
        <v>6271</v>
      </c>
    </row>
    <row r="3086" spans="20:21" x14ac:dyDescent="0.25">
      <c r="T3086" s="101" t="s">
        <v>6272</v>
      </c>
      <c r="U3086" s="74" t="s">
        <v>6273</v>
      </c>
    </row>
    <row r="3087" spans="20:21" x14ac:dyDescent="0.25">
      <c r="T3087" s="101" t="s">
        <v>6274</v>
      </c>
      <c r="U3087" s="74" t="s">
        <v>6275</v>
      </c>
    </row>
    <row r="3088" spans="20:21" x14ac:dyDescent="0.25">
      <c r="T3088" s="101" t="s">
        <v>6276</v>
      </c>
      <c r="U3088" s="74" t="s">
        <v>6277</v>
      </c>
    </row>
    <row r="3089" spans="20:21" x14ac:dyDescent="0.25">
      <c r="T3089" s="101" t="s">
        <v>6278</v>
      </c>
      <c r="U3089" s="74" t="s">
        <v>6279</v>
      </c>
    </row>
    <row r="3090" spans="20:21" x14ac:dyDescent="0.25">
      <c r="T3090" s="101" t="s">
        <v>6280</v>
      </c>
      <c r="U3090" s="74" t="s">
        <v>6281</v>
      </c>
    </row>
    <row r="3091" spans="20:21" x14ac:dyDescent="0.25">
      <c r="T3091" s="101" t="s">
        <v>6282</v>
      </c>
      <c r="U3091" s="74" t="s">
        <v>6283</v>
      </c>
    </row>
    <row r="3092" spans="20:21" x14ac:dyDescent="0.25">
      <c r="T3092" s="101" t="s">
        <v>6284</v>
      </c>
      <c r="U3092" s="74" t="s">
        <v>6285</v>
      </c>
    </row>
    <row r="3093" spans="20:21" x14ac:dyDescent="0.25">
      <c r="T3093" s="101" t="s">
        <v>6286</v>
      </c>
      <c r="U3093" s="74" t="s">
        <v>6287</v>
      </c>
    </row>
    <row r="3094" spans="20:21" x14ac:dyDescent="0.25">
      <c r="T3094" s="101" t="s">
        <v>6288</v>
      </c>
      <c r="U3094" s="74" t="s">
        <v>6289</v>
      </c>
    </row>
    <row r="3095" spans="20:21" x14ac:dyDescent="0.25">
      <c r="T3095" s="101" t="s">
        <v>6290</v>
      </c>
      <c r="U3095" s="74" t="s">
        <v>6291</v>
      </c>
    </row>
    <row r="3096" spans="20:21" x14ac:dyDescent="0.25">
      <c r="T3096" s="101" t="s">
        <v>6292</v>
      </c>
      <c r="U3096" s="74" t="s">
        <v>6293</v>
      </c>
    </row>
    <row r="3097" spans="20:21" x14ac:dyDescent="0.25">
      <c r="T3097" s="101" t="s">
        <v>6294</v>
      </c>
      <c r="U3097" s="74" t="s">
        <v>6295</v>
      </c>
    </row>
    <row r="3098" spans="20:21" x14ac:dyDescent="0.25">
      <c r="T3098" s="101" t="s">
        <v>6296</v>
      </c>
      <c r="U3098" s="74" t="s">
        <v>6297</v>
      </c>
    </row>
    <row r="3099" spans="20:21" x14ac:dyDescent="0.25">
      <c r="T3099" s="101" t="s">
        <v>6298</v>
      </c>
      <c r="U3099" s="74" t="s">
        <v>6299</v>
      </c>
    </row>
    <row r="3100" spans="20:21" x14ac:dyDescent="0.25">
      <c r="T3100" s="101" t="s">
        <v>6300</v>
      </c>
      <c r="U3100" s="74" t="s">
        <v>6301</v>
      </c>
    </row>
    <row r="3101" spans="20:21" x14ac:dyDescent="0.25">
      <c r="T3101" s="101" t="s">
        <v>6302</v>
      </c>
      <c r="U3101" s="74" t="s">
        <v>6303</v>
      </c>
    </row>
    <row r="3102" spans="20:21" x14ac:dyDescent="0.25">
      <c r="T3102" s="101" t="s">
        <v>6304</v>
      </c>
      <c r="U3102" s="74" t="s">
        <v>6305</v>
      </c>
    </row>
    <row r="3103" spans="20:21" x14ac:dyDescent="0.25">
      <c r="T3103" s="101" t="s">
        <v>6306</v>
      </c>
      <c r="U3103" s="74" t="s">
        <v>6307</v>
      </c>
    </row>
    <row r="3104" spans="20:21" x14ac:dyDescent="0.25">
      <c r="T3104" s="101" t="s">
        <v>6308</v>
      </c>
      <c r="U3104" s="74" t="s">
        <v>6309</v>
      </c>
    </row>
    <row r="3105" spans="20:21" x14ac:dyDescent="0.25">
      <c r="T3105" s="101" t="s">
        <v>6310</v>
      </c>
      <c r="U3105" s="74" t="s">
        <v>6311</v>
      </c>
    </row>
    <row r="3106" spans="20:21" x14ac:dyDescent="0.25">
      <c r="T3106" s="101" t="s">
        <v>6312</v>
      </c>
      <c r="U3106" s="74" t="s">
        <v>6313</v>
      </c>
    </row>
    <row r="3107" spans="20:21" x14ac:dyDescent="0.25">
      <c r="T3107" s="101" t="s">
        <v>6314</v>
      </c>
      <c r="U3107" s="74" t="s">
        <v>6315</v>
      </c>
    </row>
    <row r="3108" spans="20:21" x14ac:dyDescent="0.25">
      <c r="T3108" s="101" t="s">
        <v>6316</v>
      </c>
      <c r="U3108" s="74" t="s">
        <v>6317</v>
      </c>
    </row>
    <row r="3109" spans="20:21" x14ac:dyDescent="0.25">
      <c r="T3109" s="101" t="s">
        <v>6318</v>
      </c>
      <c r="U3109" s="74" t="s">
        <v>6319</v>
      </c>
    </row>
    <row r="3110" spans="20:21" x14ac:dyDescent="0.25">
      <c r="T3110" s="101" t="s">
        <v>6320</v>
      </c>
      <c r="U3110" s="74" t="s">
        <v>6321</v>
      </c>
    </row>
    <row r="3111" spans="20:21" x14ac:dyDescent="0.25">
      <c r="T3111" s="101" t="s">
        <v>6322</v>
      </c>
      <c r="U3111" s="74" t="s">
        <v>6323</v>
      </c>
    </row>
    <row r="3112" spans="20:21" x14ac:dyDescent="0.25">
      <c r="T3112" s="101" t="s">
        <v>6324</v>
      </c>
      <c r="U3112" s="74" t="s">
        <v>6325</v>
      </c>
    </row>
    <row r="3113" spans="20:21" x14ac:dyDescent="0.25">
      <c r="T3113" s="101" t="s">
        <v>6326</v>
      </c>
      <c r="U3113" s="74" t="s">
        <v>6327</v>
      </c>
    </row>
    <row r="3114" spans="20:21" x14ac:dyDescent="0.25">
      <c r="T3114" s="101" t="s">
        <v>6328</v>
      </c>
      <c r="U3114" s="74" t="s">
        <v>6329</v>
      </c>
    </row>
    <row r="3115" spans="20:21" x14ac:dyDescent="0.25">
      <c r="T3115" s="101" t="s">
        <v>6330</v>
      </c>
      <c r="U3115" s="74" t="s">
        <v>6331</v>
      </c>
    </row>
    <row r="3116" spans="20:21" x14ac:dyDescent="0.25">
      <c r="T3116" s="101" t="s">
        <v>6332</v>
      </c>
      <c r="U3116" s="74" t="s">
        <v>6333</v>
      </c>
    </row>
    <row r="3117" spans="20:21" x14ac:dyDescent="0.25">
      <c r="T3117" s="101" t="s">
        <v>6334</v>
      </c>
      <c r="U3117" s="74" t="s">
        <v>6335</v>
      </c>
    </row>
    <row r="3118" spans="20:21" x14ac:dyDescent="0.25">
      <c r="T3118" s="101" t="s">
        <v>6336</v>
      </c>
      <c r="U3118" s="74" t="s">
        <v>6337</v>
      </c>
    </row>
    <row r="3119" spans="20:21" x14ac:dyDescent="0.25">
      <c r="T3119" s="101" t="s">
        <v>6338</v>
      </c>
      <c r="U3119" s="74" t="s">
        <v>6339</v>
      </c>
    </row>
    <row r="3120" spans="20:21" x14ac:dyDescent="0.25">
      <c r="T3120" s="101" t="s">
        <v>6340</v>
      </c>
      <c r="U3120" s="74" t="s">
        <v>6341</v>
      </c>
    </row>
    <row r="3121" spans="20:21" x14ac:dyDescent="0.25">
      <c r="T3121" s="101" t="s">
        <v>6342</v>
      </c>
      <c r="U3121" s="74" t="s">
        <v>6343</v>
      </c>
    </row>
    <row r="3122" spans="20:21" x14ac:dyDescent="0.25">
      <c r="T3122" s="101" t="s">
        <v>6344</v>
      </c>
      <c r="U3122" s="74" t="s">
        <v>6345</v>
      </c>
    </row>
    <row r="3123" spans="20:21" x14ac:dyDescent="0.25">
      <c r="T3123" s="101" t="s">
        <v>6346</v>
      </c>
      <c r="U3123" s="74" t="s">
        <v>6347</v>
      </c>
    </row>
    <row r="3124" spans="20:21" x14ac:dyDescent="0.25">
      <c r="T3124" s="101" t="s">
        <v>6348</v>
      </c>
      <c r="U3124" s="74" t="s">
        <v>6349</v>
      </c>
    </row>
    <row r="3125" spans="20:21" x14ac:dyDescent="0.25">
      <c r="T3125" s="101" t="s">
        <v>6350</v>
      </c>
      <c r="U3125" s="74" t="s">
        <v>6351</v>
      </c>
    </row>
    <row r="3126" spans="20:21" x14ac:dyDescent="0.25">
      <c r="T3126" s="101" t="s">
        <v>6352</v>
      </c>
      <c r="U3126" s="74" t="s">
        <v>6353</v>
      </c>
    </row>
    <row r="3127" spans="20:21" x14ac:dyDescent="0.25">
      <c r="T3127" s="101" t="s">
        <v>6354</v>
      </c>
      <c r="U3127" s="74" t="s">
        <v>6355</v>
      </c>
    </row>
    <row r="3128" spans="20:21" x14ac:dyDescent="0.25">
      <c r="T3128" s="101" t="s">
        <v>6356</v>
      </c>
      <c r="U3128" s="74" t="s">
        <v>6357</v>
      </c>
    </row>
    <row r="3129" spans="20:21" x14ac:dyDescent="0.25">
      <c r="T3129" s="101" t="s">
        <v>6358</v>
      </c>
      <c r="U3129" s="74" t="s">
        <v>722</v>
      </c>
    </row>
    <row r="3130" spans="20:21" x14ac:dyDescent="0.25">
      <c r="T3130" s="101" t="s">
        <v>6359</v>
      </c>
      <c r="U3130" s="74" t="s">
        <v>4676</v>
      </c>
    </row>
    <row r="3131" spans="20:21" x14ac:dyDescent="0.25">
      <c r="T3131" s="101" t="s">
        <v>6360</v>
      </c>
      <c r="U3131" s="74" t="s">
        <v>6361</v>
      </c>
    </row>
    <row r="3132" spans="20:21" x14ac:dyDescent="0.25">
      <c r="T3132" s="101" t="s">
        <v>6362</v>
      </c>
      <c r="U3132" s="74" t="s">
        <v>6363</v>
      </c>
    </row>
    <row r="3133" spans="20:21" x14ac:dyDescent="0.25">
      <c r="T3133" s="101" t="s">
        <v>6364</v>
      </c>
      <c r="U3133" s="74" t="s">
        <v>6365</v>
      </c>
    </row>
    <row r="3134" spans="20:21" x14ac:dyDescent="0.25">
      <c r="T3134" s="101" t="s">
        <v>6366</v>
      </c>
      <c r="U3134" s="74" t="s">
        <v>6367</v>
      </c>
    </row>
    <row r="3135" spans="20:21" x14ac:dyDescent="0.25">
      <c r="T3135" s="101" t="s">
        <v>6368</v>
      </c>
      <c r="U3135" s="74" t="s">
        <v>6369</v>
      </c>
    </row>
    <row r="3136" spans="20:21" x14ac:dyDescent="0.25">
      <c r="T3136" s="101" t="s">
        <v>6370</v>
      </c>
      <c r="U3136" s="74" t="s">
        <v>6371</v>
      </c>
    </row>
    <row r="3137" spans="20:21" x14ac:dyDescent="0.25">
      <c r="T3137" s="101" t="s">
        <v>6372</v>
      </c>
      <c r="U3137" s="74" t="s">
        <v>6373</v>
      </c>
    </row>
    <row r="3138" spans="20:21" x14ac:dyDescent="0.25">
      <c r="T3138" s="101" t="s">
        <v>6374</v>
      </c>
      <c r="U3138" s="74" t="s">
        <v>6375</v>
      </c>
    </row>
    <row r="3139" spans="20:21" x14ac:dyDescent="0.25">
      <c r="T3139" s="101" t="s">
        <v>6376</v>
      </c>
      <c r="U3139" s="74" t="s">
        <v>6377</v>
      </c>
    </row>
    <row r="3140" spans="20:21" x14ac:dyDescent="0.25">
      <c r="T3140" s="101" t="s">
        <v>6378</v>
      </c>
      <c r="U3140" s="74" t="s">
        <v>6379</v>
      </c>
    </row>
    <row r="3141" spans="20:21" x14ac:dyDescent="0.25">
      <c r="T3141" s="101" t="s">
        <v>6380</v>
      </c>
      <c r="U3141" s="74" t="s">
        <v>6381</v>
      </c>
    </row>
    <row r="3142" spans="20:21" x14ac:dyDescent="0.25">
      <c r="T3142" s="101" t="s">
        <v>6382</v>
      </c>
      <c r="U3142" s="74" t="s">
        <v>6383</v>
      </c>
    </row>
    <row r="3143" spans="20:21" x14ac:dyDescent="0.25">
      <c r="T3143" s="101" t="s">
        <v>6384</v>
      </c>
      <c r="U3143" s="74" t="s">
        <v>6385</v>
      </c>
    </row>
    <row r="3144" spans="20:21" x14ac:dyDescent="0.25">
      <c r="T3144" s="101" t="s">
        <v>6386</v>
      </c>
      <c r="U3144" s="74" t="s">
        <v>6387</v>
      </c>
    </row>
    <row r="3145" spans="20:21" x14ac:dyDescent="0.25">
      <c r="T3145" s="101" t="s">
        <v>6388</v>
      </c>
      <c r="U3145" s="74" t="s">
        <v>6389</v>
      </c>
    </row>
    <row r="3146" spans="20:21" x14ac:dyDescent="0.25">
      <c r="T3146" s="101" t="s">
        <v>6390</v>
      </c>
      <c r="U3146" s="74" t="s">
        <v>6391</v>
      </c>
    </row>
    <row r="3147" spans="20:21" x14ac:dyDescent="0.25">
      <c r="T3147" s="101" t="s">
        <v>6392</v>
      </c>
      <c r="U3147" s="74" t="s">
        <v>6393</v>
      </c>
    </row>
    <row r="3148" spans="20:21" x14ac:dyDescent="0.25">
      <c r="T3148" s="101" t="s">
        <v>6394</v>
      </c>
      <c r="U3148" s="74" t="s">
        <v>6395</v>
      </c>
    </row>
    <row r="3149" spans="20:21" x14ac:dyDescent="0.25">
      <c r="T3149" s="101" t="s">
        <v>6396</v>
      </c>
      <c r="U3149" s="74" t="s">
        <v>6397</v>
      </c>
    </row>
    <row r="3150" spans="20:21" x14ac:dyDescent="0.25">
      <c r="T3150" s="101" t="s">
        <v>6398</v>
      </c>
      <c r="U3150" s="74" t="s">
        <v>6399</v>
      </c>
    </row>
    <row r="3151" spans="20:21" x14ac:dyDescent="0.25">
      <c r="T3151" s="101" t="s">
        <v>6400</v>
      </c>
      <c r="U3151" s="74" t="s">
        <v>6401</v>
      </c>
    </row>
    <row r="3152" spans="20:21" x14ac:dyDescent="0.25">
      <c r="T3152" s="101" t="s">
        <v>6402</v>
      </c>
      <c r="U3152" s="74" t="s">
        <v>6403</v>
      </c>
    </row>
    <row r="3153" spans="20:21" x14ac:dyDescent="0.25">
      <c r="T3153" s="101" t="s">
        <v>6404</v>
      </c>
      <c r="U3153" s="74" t="s">
        <v>6405</v>
      </c>
    </row>
    <row r="3154" spans="20:21" x14ac:dyDescent="0.25">
      <c r="T3154" s="101" t="s">
        <v>6406</v>
      </c>
      <c r="U3154" s="74" t="s">
        <v>6407</v>
      </c>
    </row>
    <row r="3155" spans="20:21" x14ac:dyDescent="0.25">
      <c r="T3155" s="101" t="s">
        <v>6408</v>
      </c>
      <c r="U3155" s="74" t="s">
        <v>6409</v>
      </c>
    </row>
    <row r="3156" spans="20:21" x14ac:dyDescent="0.25">
      <c r="T3156" s="101" t="s">
        <v>6410</v>
      </c>
      <c r="U3156" s="74" t="s">
        <v>6411</v>
      </c>
    </row>
    <row r="3157" spans="20:21" x14ac:dyDescent="0.25">
      <c r="T3157" s="101" t="s">
        <v>6412</v>
      </c>
      <c r="U3157" s="74" t="s">
        <v>6413</v>
      </c>
    </row>
    <row r="3158" spans="20:21" x14ac:dyDescent="0.25">
      <c r="T3158" s="101" t="s">
        <v>6414</v>
      </c>
      <c r="U3158" s="74" t="s">
        <v>6415</v>
      </c>
    </row>
    <row r="3159" spans="20:21" x14ac:dyDescent="0.25">
      <c r="T3159" s="101" t="s">
        <v>6416</v>
      </c>
      <c r="U3159" s="74" t="s">
        <v>6417</v>
      </c>
    </row>
    <row r="3160" spans="20:21" x14ac:dyDescent="0.25">
      <c r="T3160" s="101" t="s">
        <v>6418</v>
      </c>
      <c r="U3160" s="74" t="s">
        <v>6419</v>
      </c>
    </row>
    <row r="3161" spans="20:21" x14ac:dyDescent="0.25">
      <c r="T3161" s="101" t="s">
        <v>6420</v>
      </c>
      <c r="U3161" s="74" t="s">
        <v>6421</v>
      </c>
    </row>
    <row r="3162" spans="20:21" x14ac:dyDescent="0.25">
      <c r="T3162" s="101" t="s">
        <v>6422</v>
      </c>
      <c r="U3162" s="74" t="s">
        <v>6423</v>
      </c>
    </row>
    <row r="3163" spans="20:21" x14ac:dyDescent="0.25">
      <c r="T3163" s="101" t="s">
        <v>6424</v>
      </c>
      <c r="U3163" s="74" t="s">
        <v>6425</v>
      </c>
    </row>
    <row r="3164" spans="20:21" x14ac:dyDescent="0.25">
      <c r="T3164" s="101" t="s">
        <v>6426</v>
      </c>
      <c r="U3164" s="74" t="s">
        <v>6427</v>
      </c>
    </row>
    <row r="3165" spans="20:21" x14ac:dyDescent="0.25">
      <c r="T3165" s="101" t="s">
        <v>6428</v>
      </c>
      <c r="U3165" s="74" t="s">
        <v>6429</v>
      </c>
    </row>
    <row r="3166" spans="20:21" x14ac:dyDescent="0.25">
      <c r="T3166" s="101" t="s">
        <v>6430</v>
      </c>
      <c r="U3166" s="74" t="s">
        <v>6431</v>
      </c>
    </row>
    <row r="3167" spans="20:21" x14ac:dyDescent="0.25">
      <c r="T3167" s="101" t="s">
        <v>6432</v>
      </c>
      <c r="U3167" s="74" t="s">
        <v>6433</v>
      </c>
    </row>
    <row r="3168" spans="20:21" x14ac:dyDescent="0.25">
      <c r="T3168" s="101" t="s">
        <v>6434</v>
      </c>
      <c r="U3168" s="74" t="s">
        <v>2339</v>
      </c>
    </row>
    <row r="3169" spans="20:21" x14ac:dyDescent="0.25">
      <c r="T3169" s="101" t="s">
        <v>6435</v>
      </c>
      <c r="U3169" s="74" t="s">
        <v>6436</v>
      </c>
    </row>
    <row r="3170" spans="20:21" x14ac:dyDescent="0.25">
      <c r="T3170" s="101" t="s">
        <v>6437</v>
      </c>
      <c r="U3170" s="74" t="s">
        <v>6438</v>
      </c>
    </row>
    <row r="3171" spans="20:21" x14ac:dyDescent="0.25">
      <c r="T3171" s="101" t="s">
        <v>6439</v>
      </c>
      <c r="U3171" s="74" t="s">
        <v>6440</v>
      </c>
    </row>
    <row r="3172" spans="20:21" x14ac:dyDescent="0.25">
      <c r="T3172" s="101" t="s">
        <v>6441</v>
      </c>
      <c r="U3172" s="74" t="s">
        <v>6442</v>
      </c>
    </row>
    <row r="3173" spans="20:21" x14ac:dyDescent="0.25">
      <c r="T3173" s="101" t="s">
        <v>6443</v>
      </c>
      <c r="U3173" s="74" t="s">
        <v>6444</v>
      </c>
    </row>
    <row r="3174" spans="20:21" x14ac:dyDescent="0.25">
      <c r="T3174" s="101" t="s">
        <v>6445</v>
      </c>
      <c r="U3174" s="74" t="s">
        <v>6446</v>
      </c>
    </row>
    <row r="3175" spans="20:21" x14ac:dyDescent="0.25">
      <c r="T3175" s="101" t="s">
        <v>6447</v>
      </c>
      <c r="U3175" s="74" t="s">
        <v>6448</v>
      </c>
    </row>
    <row r="3176" spans="20:21" x14ac:dyDescent="0.25">
      <c r="T3176" s="101" t="s">
        <v>6449</v>
      </c>
      <c r="U3176" s="74" t="s">
        <v>6450</v>
      </c>
    </row>
    <row r="3177" spans="20:21" x14ac:dyDescent="0.25">
      <c r="T3177" s="101" t="s">
        <v>6451</v>
      </c>
      <c r="U3177" s="74" t="s">
        <v>6452</v>
      </c>
    </row>
    <row r="3178" spans="20:21" x14ac:dyDescent="0.25">
      <c r="T3178" s="101" t="s">
        <v>6453</v>
      </c>
      <c r="U3178" s="74" t="s">
        <v>6454</v>
      </c>
    </row>
    <row r="3179" spans="20:21" x14ac:dyDescent="0.25">
      <c r="T3179" s="101" t="s">
        <v>6455</v>
      </c>
      <c r="U3179" s="74" t="s">
        <v>6456</v>
      </c>
    </row>
    <row r="3180" spans="20:21" x14ac:dyDescent="0.25">
      <c r="T3180" s="101" t="s">
        <v>6457</v>
      </c>
      <c r="U3180" s="74" t="s">
        <v>6458</v>
      </c>
    </row>
    <row r="3181" spans="20:21" x14ac:dyDescent="0.25">
      <c r="T3181" s="101" t="s">
        <v>6459</v>
      </c>
      <c r="U3181" s="74" t="s">
        <v>6460</v>
      </c>
    </row>
    <row r="3182" spans="20:21" x14ac:dyDescent="0.25">
      <c r="T3182" s="101" t="s">
        <v>6461</v>
      </c>
      <c r="U3182" s="74" t="s">
        <v>6462</v>
      </c>
    </row>
    <row r="3183" spans="20:21" x14ac:dyDescent="0.25">
      <c r="T3183" s="101" t="s">
        <v>6463</v>
      </c>
      <c r="U3183" s="74" t="s">
        <v>6464</v>
      </c>
    </row>
    <row r="3184" spans="20:21" x14ac:dyDescent="0.25">
      <c r="T3184" s="101" t="s">
        <v>6465</v>
      </c>
      <c r="U3184" s="74" t="s">
        <v>6466</v>
      </c>
    </row>
    <row r="3185" spans="20:21" x14ac:dyDescent="0.25">
      <c r="T3185" s="101" t="s">
        <v>6467</v>
      </c>
      <c r="U3185" s="74" t="s">
        <v>6468</v>
      </c>
    </row>
    <row r="3186" spans="20:21" x14ac:dyDescent="0.25">
      <c r="T3186" s="101" t="s">
        <v>6469</v>
      </c>
      <c r="U3186" s="74" t="s">
        <v>6470</v>
      </c>
    </row>
    <row r="3187" spans="20:21" x14ac:dyDescent="0.25">
      <c r="T3187" s="101" t="s">
        <v>6471</v>
      </c>
      <c r="U3187" s="74" t="s">
        <v>6472</v>
      </c>
    </row>
    <row r="3188" spans="20:21" x14ac:dyDescent="0.25">
      <c r="T3188" s="101" t="s">
        <v>6473</v>
      </c>
      <c r="U3188" s="74" t="s">
        <v>6474</v>
      </c>
    </row>
    <row r="3189" spans="20:21" x14ac:dyDescent="0.25">
      <c r="T3189" s="101" t="s">
        <v>6475</v>
      </c>
      <c r="U3189" s="74" t="s">
        <v>6476</v>
      </c>
    </row>
    <row r="3190" spans="20:21" x14ac:dyDescent="0.25">
      <c r="T3190" s="101" t="s">
        <v>6477</v>
      </c>
      <c r="U3190" s="74" t="s">
        <v>6478</v>
      </c>
    </row>
    <row r="3191" spans="20:21" x14ac:dyDescent="0.25">
      <c r="T3191" s="101" t="s">
        <v>6479</v>
      </c>
      <c r="U3191" s="74" t="s">
        <v>6480</v>
      </c>
    </row>
    <row r="3192" spans="20:21" x14ac:dyDescent="0.25">
      <c r="T3192" s="101" t="s">
        <v>6481</v>
      </c>
      <c r="U3192" s="74" t="s">
        <v>6482</v>
      </c>
    </row>
    <row r="3193" spans="20:21" x14ac:dyDescent="0.25">
      <c r="T3193" s="101" t="s">
        <v>6483</v>
      </c>
      <c r="U3193" s="74" t="s">
        <v>6484</v>
      </c>
    </row>
    <row r="3194" spans="20:21" x14ac:dyDescent="0.25">
      <c r="T3194" s="101" t="s">
        <v>6485</v>
      </c>
      <c r="U3194" s="74" t="s">
        <v>6486</v>
      </c>
    </row>
    <row r="3195" spans="20:21" x14ac:dyDescent="0.25">
      <c r="T3195" s="101" t="s">
        <v>6487</v>
      </c>
      <c r="U3195" s="74" t="s">
        <v>6488</v>
      </c>
    </row>
    <row r="3196" spans="20:21" x14ac:dyDescent="0.25">
      <c r="T3196" s="101" t="s">
        <v>6489</v>
      </c>
      <c r="U3196" s="74" t="s">
        <v>6490</v>
      </c>
    </row>
    <row r="3197" spans="20:21" x14ac:dyDescent="0.25">
      <c r="T3197" s="101" t="s">
        <v>6491</v>
      </c>
      <c r="U3197" s="74" t="s">
        <v>6492</v>
      </c>
    </row>
    <row r="3198" spans="20:21" x14ac:dyDescent="0.25">
      <c r="T3198" s="101" t="s">
        <v>6493</v>
      </c>
      <c r="U3198" s="74" t="s">
        <v>6494</v>
      </c>
    </row>
    <row r="3199" spans="20:21" x14ac:dyDescent="0.25">
      <c r="T3199" s="101" t="s">
        <v>6495</v>
      </c>
      <c r="U3199" s="74" t="s">
        <v>6496</v>
      </c>
    </row>
    <row r="3200" spans="20:21" x14ac:dyDescent="0.25">
      <c r="T3200" s="101" t="s">
        <v>6497</v>
      </c>
      <c r="U3200" s="74" t="s">
        <v>6498</v>
      </c>
    </row>
    <row r="3201" spans="20:21" x14ac:dyDescent="0.25">
      <c r="T3201" s="101" t="s">
        <v>6499</v>
      </c>
      <c r="U3201" s="74" t="s">
        <v>6500</v>
      </c>
    </row>
    <row r="3202" spans="20:21" x14ac:dyDescent="0.25">
      <c r="T3202" s="101" t="s">
        <v>6501</v>
      </c>
      <c r="U3202" s="74" t="s">
        <v>6502</v>
      </c>
    </row>
    <row r="3203" spans="20:21" x14ac:dyDescent="0.25">
      <c r="T3203" s="101" t="s">
        <v>6503</v>
      </c>
      <c r="U3203" s="74" t="s">
        <v>6504</v>
      </c>
    </row>
    <row r="3204" spans="20:21" x14ac:dyDescent="0.25">
      <c r="T3204" s="101" t="s">
        <v>6505</v>
      </c>
      <c r="U3204" s="74" t="s">
        <v>6506</v>
      </c>
    </row>
    <row r="3205" spans="20:21" x14ac:dyDescent="0.25">
      <c r="T3205" s="101" t="s">
        <v>6507</v>
      </c>
      <c r="U3205" s="74" t="s">
        <v>6508</v>
      </c>
    </row>
    <row r="3206" spans="20:21" x14ac:dyDescent="0.25">
      <c r="T3206" s="101" t="s">
        <v>6509</v>
      </c>
      <c r="U3206" s="74" t="s">
        <v>6510</v>
      </c>
    </row>
    <row r="3207" spans="20:21" x14ac:dyDescent="0.25">
      <c r="T3207" s="101" t="s">
        <v>6511</v>
      </c>
      <c r="U3207" s="74" t="s">
        <v>6512</v>
      </c>
    </row>
    <row r="3208" spans="20:21" x14ac:dyDescent="0.25">
      <c r="T3208" s="101" t="s">
        <v>6513</v>
      </c>
      <c r="U3208" s="74" t="s">
        <v>6514</v>
      </c>
    </row>
    <row r="3209" spans="20:21" x14ac:dyDescent="0.25">
      <c r="T3209" s="101" t="s">
        <v>6515</v>
      </c>
      <c r="U3209" s="74" t="s">
        <v>6516</v>
      </c>
    </row>
    <row r="3210" spans="20:21" x14ac:dyDescent="0.25">
      <c r="T3210" s="101" t="s">
        <v>6517</v>
      </c>
      <c r="U3210" s="74" t="s">
        <v>6518</v>
      </c>
    </row>
    <row r="3211" spans="20:21" x14ac:dyDescent="0.25">
      <c r="T3211" s="101" t="s">
        <v>6519</v>
      </c>
      <c r="U3211" s="74" t="s">
        <v>6520</v>
      </c>
    </row>
    <row r="3212" spans="20:21" x14ac:dyDescent="0.25">
      <c r="T3212" s="101" t="s">
        <v>6521</v>
      </c>
      <c r="U3212" s="74" t="s">
        <v>6522</v>
      </c>
    </row>
    <row r="3213" spans="20:21" x14ac:dyDescent="0.25">
      <c r="T3213" s="101" t="s">
        <v>6523</v>
      </c>
      <c r="U3213" s="74" t="s">
        <v>6524</v>
      </c>
    </row>
    <row r="3214" spans="20:21" x14ac:dyDescent="0.25">
      <c r="T3214" s="101" t="s">
        <v>6525</v>
      </c>
      <c r="U3214" s="74" t="s">
        <v>6526</v>
      </c>
    </row>
    <row r="3215" spans="20:21" x14ac:dyDescent="0.25">
      <c r="T3215" s="101" t="s">
        <v>6527</v>
      </c>
      <c r="U3215" s="74" t="s">
        <v>6528</v>
      </c>
    </row>
    <row r="3216" spans="20:21" x14ac:dyDescent="0.25">
      <c r="T3216" s="101" t="s">
        <v>6529</v>
      </c>
      <c r="U3216" s="74" t="s">
        <v>6530</v>
      </c>
    </row>
    <row r="3217" spans="20:21" x14ac:dyDescent="0.25">
      <c r="T3217" s="101" t="s">
        <v>6531</v>
      </c>
      <c r="U3217" s="74" t="s">
        <v>6532</v>
      </c>
    </row>
    <row r="3218" spans="20:21" x14ac:dyDescent="0.25">
      <c r="T3218" s="101" t="s">
        <v>6533</v>
      </c>
      <c r="U3218" s="74" t="s">
        <v>6534</v>
      </c>
    </row>
    <row r="3219" spans="20:21" x14ac:dyDescent="0.25">
      <c r="T3219" s="101" t="s">
        <v>6535</v>
      </c>
      <c r="U3219" s="74" t="s">
        <v>6536</v>
      </c>
    </row>
    <row r="3220" spans="20:21" x14ac:dyDescent="0.25">
      <c r="T3220" s="101" t="s">
        <v>6537</v>
      </c>
      <c r="U3220" s="74" t="s">
        <v>6538</v>
      </c>
    </row>
    <row r="3221" spans="20:21" x14ac:dyDescent="0.25">
      <c r="T3221" s="101" t="s">
        <v>6539</v>
      </c>
      <c r="U3221" s="74" t="s">
        <v>6540</v>
      </c>
    </row>
    <row r="3222" spans="20:21" x14ac:dyDescent="0.25">
      <c r="T3222" s="101" t="s">
        <v>6541</v>
      </c>
      <c r="U3222" s="74" t="s">
        <v>6542</v>
      </c>
    </row>
    <row r="3223" spans="20:21" x14ac:dyDescent="0.25">
      <c r="T3223" s="101" t="s">
        <v>6543</v>
      </c>
      <c r="U3223" s="74" t="s">
        <v>6544</v>
      </c>
    </row>
    <row r="3224" spans="20:21" x14ac:dyDescent="0.25">
      <c r="T3224" s="101" t="s">
        <v>6545</v>
      </c>
      <c r="U3224" s="74" t="s">
        <v>6546</v>
      </c>
    </row>
    <row r="3225" spans="20:21" x14ac:dyDescent="0.25">
      <c r="T3225" s="101" t="s">
        <v>6547</v>
      </c>
      <c r="U3225" s="74" t="s">
        <v>6548</v>
      </c>
    </row>
    <row r="3226" spans="20:21" x14ac:dyDescent="0.25">
      <c r="T3226" s="101" t="s">
        <v>6549</v>
      </c>
      <c r="U3226" s="74" t="s">
        <v>3237</v>
      </c>
    </row>
    <row r="3227" spans="20:21" x14ac:dyDescent="0.25">
      <c r="T3227" s="101" t="s">
        <v>6550</v>
      </c>
      <c r="U3227" s="74" t="s">
        <v>6551</v>
      </c>
    </row>
    <row r="3228" spans="20:21" x14ac:dyDescent="0.25">
      <c r="T3228" s="101" t="s">
        <v>6552</v>
      </c>
      <c r="U3228" s="74" t="s">
        <v>6553</v>
      </c>
    </row>
    <row r="3229" spans="20:21" x14ac:dyDescent="0.25">
      <c r="T3229" s="101" t="s">
        <v>6554</v>
      </c>
      <c r="U3229" s="74" t="s">
        <v>982</v>
      </c>
    </row>
    <row r="3230" spans="20:21" x14ac:dyDescent="0.25">
      <c r="T3230" s="101" t="s">
        <v>6555</v>
      </c>
      <c r="U3230" s="74" t="s">
        <v>6556</v>
      </c>
    </row>
    <row r="3231" spans="20:21" x14ac:dyDescent="0.25">
      <c r="T3231" s="101" t="s">
        <v>6557</v>
      </c>
      <c r="U3231" s="74" t="s">
        <v>6558</v>
      </c>
    </row>
    <row r="3232" spans="20:21" x14ac:dyDescent="0.25">
      <c r="T3232" s="101" t="s">
        <v>6559</v>
      </c>
      <c r="U3232" s="74" t="s">
        <v>6560</v>
      </c>
    </row>
    <row r="3233" spans="20:21" x14ac:dyDescent="0.25">
      <c r="T3233" s="101" t="s">
        <v>6561</v>
      </c>
      <c r="U3233" s="74" t="s">
        <v>6562</v>
      </c>
    </row>
    <row r="3234" spans="20:21" x14ac:dyDescent="0.25">
      <c r="T3234" s="101" t="s">
        <v>6563</v>
      </c>
      <c r="U3234" s="74" t="s">
        <v>6564</v>
      </c>
    </row>
    <row r="3235" spans="20:21" x14ac:dyDescent="0.25">
      <c r="T3235" s="101" t="s">
        <v>6565</v>
      </c>
      <c r="U3235" s="74" t="s">
        <v>6566</v>
      </c>
    </row>
    <row r="3236" spans="20:21" x14ac:dyDescent="0.25">
      <c r="T3236" s="101" t="s">
        <v>6567</v>
      </c>
      <c r="U3236" s="74" t="s">
        <v>6568</v>
      </c>
    </row>
    <row r="3237" spans="20:21" x14ac:dyDescent="0.25">
      <c r="T3237" s="101" t="s">
        <v>6569</v>
      </c>
      <c r="U3237" s="74" t="s">
        <v>6570</v>
      </c>
    </row>
    <row r="3238" spans="20:21" x14ac:dyDescent="0.25">
      <c r="T3238" s="101" t="s">
        <v>6571</v>
      </c>
      <c r="U3238" s="74" t="s">
        <v>6572</v>
      </c>
    </row>
    <row r="3239" spans="20:21" x14ac:dyDescent="0.25">
      <c r="T3239" s="101" t="s">
        <v>6573</v>
      </c>
      <c r="U3239" s="74" t="s">
        <v>6574</v>
      </c>
    </row>
    <row r="3240" spans="20:21" x14ac:dyDescent="0.25">
      <c r="T3240" s="101" t="s">
        <v>6575</v>
      </c>
      <c r="U3240" s="74" t="s">
        <v>6576</v>
      </c>
    </row>
    <row r="3241" spans="20:21" x14ac:dyDescent="0.25">
      <c r="T3241" s="101" t="s">
        <v>6577</v>
      </c>
      <c r="U3241" s="74" t="s">
        <v>6578</v>
      </c>
    </row>
    <row r="3242" spans="20:21" x14ac:dyDescent="0.25">
      <c r="T3242" s="101" t="s">
        <v>6579</v>
      </c>
      <c r="U3242" s="74" t="s">
        <v>6580</v>
      </c>
    </row>
    <row r="3243" spans="20:21" x14ac:dyDescent="0.25">
      <c r="T3243" s="101" t="s">
        <v>6581</v>
      </c>
      <c r="U3243" s="74" t="s">
        <v>6582</v>
      </c>
    </row>
    <row r="3244" spans="20:21" x14ac:dyDescent="0.25">
      <c r="T3244" s="101" t="s">
        <v>6583</v>
      </c>
      <c r="U3244" s="74" t="s">
        <v>6584</v>
      </c>
    </row>
    <row r="3245" spans="20:21" x14ac:dyDescent="0.25">
      <c r="T3245" s="101" t="s">
        <v>6585</v>
      </c>
      <c r="U3245" s="74" t="s">
        <v>6586</v>
      </c>
    </row>
    <row r="3246" spans="20:21" x14ac:dyDescent="0.25">
      <c r="T3246" s="101" t="s">
        <v>6587</v>
      </c>
      <c r="U3246" s="74" t="s">
        <v>6588</v>
      </c>
    </row>
    <row r="3247" spans="20:21" x14ac:dyDescent="0.25">
      <c r="T3247" s="101" t="s">
        <v>6589</v>
      </c>
      <c r="U3247" s="74" t="s">
        <v>6590</v>
      </c>
    </row>
    <row r="3248" spans="20:21" x14ac:dyDescent="0.25">
      <c r="T3248" s="101" t="s">
        <v>6591</v>
      </c>
      <c r="U3248" s="74" t="s">
        <v>6592</v>
      </c>
    </row>
    <row r="3249" spans="20:21" x14ac:dyDescent="0.25">
      <c r="T3249" s="101" t="s">
        <v>6593</v>
      </c>
      <c r="U3249" s="74" t="s">
        <v>6594</v>
      </c>
    </row>
    <row r="3250" spans="20:21" x14ac:dyDescent="0.25">
      <c r="T3250" s="101" t="s">
        <v>6595</v>
      </c>
      <c r="U3250" s="74" t="s">
        <v>6596</v>
      </c>
    </row>
    <row r="3251" spans="20:21" x14ac:dyDescent="0.25">
      <c r="T3251" s="101" t="s">
        <v>6597</v>
      </c>
      <c r="U3251" s="74" t="s">
        <v>6598</v>
      </c>
    </row>
    <row r="3252" spans="20:21" x14ac:dyDescent="0.25">
      <c r="T3252" s="101" t="s">
        <v>6599</v>
      </c>
      <c r="U3252" s="74" t="s">
        <v>6600</v>
      </c>
    </row>
    <row r="3253" spans="20:21" x14ac:dyDescent="0.25">
      <c r="T3253" s="101" t="s">
        <v>6601</v>
      </c>
      <c r="U3253" s="74" t="s">
        <v>6602</v>
      </c>
    </row>
    <row r="3254" spans="20:21" x14ac:dyDescent="0.25">
      <c r="T3254" s="101" t="s">
        <v>6603</v>
      </c>
      <c r="U3254" s="74" t="s">
        <v>6604</v>
      </c>
    </row>
    <row r="3255" spans="20:21" x14ac:dyDescent="0.25">
      <c r="T3255" s="101" t="s">
        <v>6605</v>
      </c>
      <c r="U3255" s="74" t="s">
        <v>6606</v>
      </c>
    </row>
    <row r="3256" spans="20:21" x14ac:dyDescent="0.25">
      <c r="T3256" s="101" t="s">
        <v>6607</v>
      </c>
      <c r="U3256" s="74" t="s">
        <v>6608</v>
      </c>
    </row>
    <row r="3257" spans="20:21" x14ac:dyDescent="0.25">
      <c r="T3257" s="101" t="s">
        <v>6609</v>
      </c>
      <c r="U3257" s="74" t="s">
        <v>6610</v>
      </c>
    </row>
    <row r="3258" spans="20:21" x14ac:dyDescent="0.25">
      <c r="T3258" s="101" t="s">
        <v>6611</v>
      </c>
      <c r="U3258" s="74" t="s">
        <v>6612</v>
      </c>
    </row>
    <row r="3259" spans="20:21" x14ac:dyDescent="0.25">
      <c r="T3259" s="101" t="s">
        <v>6613</v>
      </c>
      <c r="U3259" s="74" t="s">
        <v>6614</v>
      </c>
    </row>
    <row r="3260" spans="20:21" x14ac:dyDescent="0.25">
      <c r="T3260" s="101" t="s">
        <v>6615</v>
      </c>
      <c r="U3260" s="74" t="s">
        <v>6616</v>
      </c>
    </row>
    <row r="3261" spans="20:21" x14ac:dyDescent="0.25">
      <c r="T3261" s="101" t="s">
        <v>6617</v>
      </c>
      <c r="U3261" s="74" t="s">
        <v>6618</v>
      </c>
    </row>
    <row r="3262" spans="20:21" x14ac:dyDescent="0.25">
      <c r="T3262" s="101" t="s">
        <v>6619</v>
      </c>
      <c r="U3262" s="74" t="s">
        <v>6620</v>
      </c>
    </row>
    <row r="3263" spans="20:21" x14ac:dyDescent="0.25">
      <c r="T3263" s="101" t="s">
        <v>6621</v>
      </c>
      <c r="U3263" s="74" t="s">
        <v>6622</v>
      </c>
    </row>
    <row r="3264" spans="20:21" x14ac:dyDescent="0.25">
      <c r="T3264" s="101" t="s">
        <v>6623</v>
      </c>
      <c r="U3264" s="74" t="s">
        <v>6624</v>
      </c>
    </row>
    <row r="3265" spans="20:21" x14ac:dyDescent="0.25">
      <c r="T3265" s="101" t="s">
        <v>6625</v>
      </c>
      <c r="U3265" s="74" t="s">
        <v>6626</v>
      </c>
    </row>
    <row r="3266" spans="20:21" x14ac:dyDescent="0.25">
      <c r="T3266" s="101" t="s">
        <v>6627</v>
      </c>
      <c r="U3266" s="74" t="s">
        <v>6628</v>
      </c>
    </row>
    <row r="3267" spans="20:21" x14ac:dyDescent="0.25">
      <c r="T3267" s="101" t="s">
        <v>6629</v>
      </c>
      <c r="U3267" s="74" t="s">
        <v>6630</v>
      </c>
    </row>
    <row r="3268" spans="20:21" x14ac:dyDescent="0.25">
      <c r="T3268" s="101" t="s">
        <v>6631</v>
      </c>
      <c r="U3268" s="74" t="s">
        <v>6632</v>
      </c>
    </row>
    <row r="3269" spans="20:21" x14ac:dyDescent="0.25">
      <c r="T3269" s="101" t="s">
        <v>6633</v>
      </c>
      <c r="U3269" s="74" t="s">
        <v>6634</v>
      </c>
    </row>
    <row r="3270" spans="20:21" x14ac:dyDescent="0.25">
      <c r="T3270" s="101" t="s">
        <v>6635</v>
      </c>
      <c r="U3270" s="74" t="s">
        <v>6636</v>
      </c>
    </row>
    <row r="3271" spans="20:21" x14ac:dyDescent="0.25">
      <c r="T3271" s="101" t="s">
        <v>6637</v>
      </c>
      <c r="U3271" s="74" t="s">
        <v>6638</v>
      </c>
    </row>
    <row r="3272" spans="20:21" x14ac:dyDescent="0.25">
      <c r="T3272" s="101" t="s">
        <v>6639</v>
      </c>
      <c r="U3272" s="74" t="s">
        <v>6640</v>
      </c>
    </row>
    <row r="3273" spans="20:21" x14ac:dyDescent="0.25">
      <c r="T3273" s="101" t="s">
        <v>6641</v>
      </c>
      <c r="U3273" s="74" t="s">
        <v>6642</v>
      </c>
    </row>
    <row r="3274" spans="20:21" x14ac:dyDescent="0.25">
      <c r="T3274" s="101" t="s">
        <v>6643</v>
      </c>
      <c r="U3274" s="74" t="s">
        <v>6644</v>
      </c>
    </row>
    <row r="3275" spans="20:21" x14ac:dyDescent="0.25">
      <c r="T3275" s="101" t="s">
        <v>6645</v>
      </c>
      <c r="U3275" s="74" t="s">
        <v>6646</v>
      </c>
    </row>
    <row r="3276" spans="20:21" x14ac:dyDescent="0.25">
      <c r="T3276" s="101" t="s">
        <v>6647</v>
      </c>
      <c r="U3276" s="74" t="s">
        <v>6648</v>
      </c>
    </row>
    <row r="3277" spans="20:21" x14ac:dyDescent="0.25">
      <c r="T3277" s="101" t="s">
        <v>6649</v>
      </c>
      <c r="U3277" s="74" t="s">
        <v>6650</v>
      </c>
    </row>
    <row r="3278" spans="20:21" x14ac:dyDescent="0.25">
      <c r="T3278" s="101" t="s">
        <v>6651</v>
      </c>
      <c r="U3278" s="74" t="s">
        <v>6652</v>
      </c>
    </row>
    <row r="3279" spans="20:21" x14ac:dyDescent="0.25">
      <c r="T3279" s="101" t="s">
        <v>6653</v>
      </c>
      <c r="U3279" s="74" t="s">
        <v>6654</v>
      </c>
    </row>
    <row r="3280" spans="20:21" x14ac:dyDescent="0.25">
      <c r="T3280" s="101" t="s">
        <v>6655</v>
      </c>
      <c r="U3280" s="74" t="s">
        <v>6656</v>
      </c>
    </row>
    <row r="3281" spans="20:21" x14ac:dyDescent="0.25">
      <c r="T3281" s="101" t="s">
        <v>6657</v>
      </c>
      <c r="U3281" s="74" t="s">
        <v>6658</v>
      </c>
    </row>
    <row r="3282" spans="20:21" x14ac:dyDescent="0.25">
      <c r="T3282" s="101" t="s">
        <v>6659</v>
      </c>
      <c r="U3282" s="74" t="s">
        <v>6660</v>
      </c>
    </row>
    <row r="3283" spans="20:21" x14ac:dyDescent="0.25">
      <c r="T3283" s="101" t="s">
        <v>6661</v>
      </c>
      <c r="U3283" s="74" t="s">
        <v>6662</v>
      </c>
    </row>
    <row r="3284" spans="20:21" x14ac:dyDescent="0.25">
      <c r="T3284" s="101" t="s">
        <v>6663</v>
      </c>
      <c r="U3284" s="74" t="s">
        <v>6664</v>
      </c>
    </row>
    <row r="3285" spans="20:21" x14ac:dyDescent="0.25">
      <c r="T3285" s="101" t="s">
        <v>6665</v>
      </c>
      <c r="U3285" s="74" t="s">
        <v>6666</v>
      </c>
    </row>
    <row r="3286" spans="20:21" x14ac:dyDescent="0.25">
      <c r="T3286" s="101" t="s">
        <v>6667</v>
      </c>
      <c r="U3286" s="74" t="s">
        <v>6668</v>
      </c>
    </row>
    <row r="3287" spans="20:21" x14ac:dyDescent="0.25">
      <c r="T3287" s="101" t="s">
        <v>6669</v>
      </c>
      <c r="U3287" s="74" t="s">
        <v>6670</v>
      </c>
    </row>
    <row r="3288" spans="20:21" x14ac:dyDescent="0.25">
      <c r="T3288" s="101" t="s">
        <v>6671</v>
      </c>
      <c r="U3288" s="74" t="s">
        <v>6672</v>
      </c>
    </row>
    <row r="3289" spans="20:21" x14ac:dyDescent="0.25">
      <c r="T3289" s="101" t="s">
        <v>6673</v>
      </c>
      <c r="U3289" s="74" t="s">
        <v>6674</v>
      </c>
    </row>
    <row r="3290" spans="20:21" x14ac:dyDescent="0.25">
      <c r="T3290" s="101" t="s">
        <v>6675</v>
      </c>
      <c r="U3290" s="74" t="s">
        <v>6676</v>
      </c>
    </row>
    <row r="3291" spans="20:21" x14ac:dyDescent="0.25">
      <c r="T3291" s="101" t="s">
        <v>6677</v>
      </c>
      <c r="U3291" s="74" t="s">
        <v>3317</v>
      </c>
    </row>
    <row r="3292" spans="20:21" x14ac:dyDescent="0.25">
      <c r="T3292" s="101" t="s">
        <v>6678</v>
      </c>
      <c r="U3292" s="74" t="s">
        <v>6679</v>
      </c>
    </row>
    <row r="3293" spans="20:21" x14ac:dyDescent="0.25">
      <c r="T3293" s="101" t="s">
        <v>6680</v>
      </c>
      <c r="U3293" s="74" t="s">
        <v>6681</v>
      </c>
    </row>
    <row r="3294" spans="20:21" x14ac:dyDescent="0.25">
      <c r="T3294" s="101" t="s">
        <v>6682</v>
      </c>
      <c r="U3294" s="74" t="s">
        <v>6683</v>
      </c>
    </row>
    <row r="3295" spans="20:21" x14ac:dyDescent="0.25">
      <c r="T3295" s="101" t="s">
        <v>6684</v>
      </c>
      <c r="U3295" s="74" t="s">
        <v>6685</v>
      </c>
    </row>
    <row r="3296" spans="20:21" x14ac:dyDescent="0.25">
      <c r="T3296" s="101" t="s">
        <v>6686</v>
      </c>
      <c r="U3296" s="74" t="s">
        <v>6687</v>
      </c>
    </row>
    <row r="3297" spans="20:21" x14ac:dyDescent="0.25">
      <c r="T3297" s="101" t="s">
        <v>6688</v>
      </c>
      <c r="U3297" s="74" t="s">
        <v>6689</v>
      </c>
    </row>
    <row r="3298" spans="20:21" x14ac:dyDescent="0.25">
      <c r="T3298" s="101" t="s">
        <v>6690</v>
      </c>
      <c r="U3298" s="74" t="s">
        <v>6691</v>
      </c>
    </row>
    <row r="3299" spans="20:21" x14ac:dyDescent="0.25">
      <c r="T3299" s="101" t="s">
        <v>6692</v>
      </c>
      <c r="U3299" s="74" t="s">
        <v>6693</v>
      </c>
    </row>
    <row r="3300" spans="20:21" x14ac:dyDescent="0.25">
      <c r="T3300" s="101" t="s">
        <v>6694</v>
      </c>
      <c r="U3300" s="74" t="s">
        <v>6695</v>
      </c>
    </row>
    <row r="3301" spans="20:21" x14ac:dyDescent="0.25">
      <c r="T3301" s="101" t="s">
        <v>6696</v>
      </c>
      <c r="U3301" s="74" t="s">
        <v>6697</v>
      </c>
    </row>
    <row r="3302" spans="20:21" x14ac:dyDescent="0.25">
      <c r="T3302" s="101" t="s">
        <v>6698</v>
      </c>
      <c r="U3302" s="74" t="s">
        <v>6699</v>
      </c>
    </row>
    <row r="3303" spans="20:21" x14ac:dyDescent="0.25">
      <c r="T3303" s="101" t="s">
        <v>6700</v>
      </c>
      <c r="U3303" s="74" t="s">
        <v>6701</v>
      </c>
    </row>
    <row r="3304" spans="20:21" x14ac:dyDescent="0.25">
      <c r="T3304" s="101" t="s">
        <v>6702</v>
      </c>
      <c r="U3304" s="74" t="s">
        <v>6703</v>
      </c>
    </row>
    <row r="3305" spans="20:21" x14ac:dyDescent="0.25">
      <c r="T3305" s="101" t="s">
        <v>6704</v>
      </c>
      <c r="U3305" s="74" t="s">
        <v>6705</v>
      </c>
    </row>
    <row r="3306" spans="20:21" x14ac:dyDescent="0.25">
      <c r="T3306" s="101" t="s">
        <v>6706</v>
      </c>
      <c r="U3306" s="74" t="s">
        <v>6707</v>
      </c>
    </row>
    <row r="3307" spans="20:21" x14ac:dyDescent="0.25">
      <c r="T3307" s="101" t="s">
        <v>6708</v>
      </c>
      <c r="U3307" s="74" t="s">
        <v>6709</v>
      </c>
    </row>
    <row r="3308" spans="20:21" x14ac:dyDescent="0.25">
      <c r="T3308" s="101" t="s">
        <v>6710</v>
      </c>
      <c r="U3308" s="74" t="s">
        <v>6711</v>
      </c>
    </row>
    <row r="3309" spans="20:21" x14ac:dyDescent="0.25">
      <c r="T3309" s="101" t="s">
        <v>6712</v>
      </c>
      <c r="U3309" s="74" t="s">
        <v>6713</v>
      </c>
    </row>
    <row r="3310" spans="20:21" x14ac:dyDescent="0.25">
      <c r="T3310" s="101" t="s">
        <v>6714</v>
      </c>
      <c r="U3310" s="74" t="s">
        <v>6715</v>
      </c>
    </row>
    <row r="3311" spans="20:21" x14ac:dyDescent="0.25">
      <c r="T3311" s="101" t="s">
        <v>6716</v>
      </c>
      <c r="U3311" s="74" t="s">
        <v>6717</v>
      </c>
    </row>
    <row r="3312" spans="20:21" x14ac:dyDescent="0.25">
      <c r="T3312" s="101" t="s">
        <v>6718</v>
      </c>
      <c r="U3312" s="74" t="s">
        <v>6719</v>
      </c>
    </row>
    <row r="3313" spans="20:21" x14ac:dyDescent="0.25">
      <c r="T3313" s="101" t="s">
        <v>6720</v>
      </c>
      <c r="U3313" s="74" t="s">
        <v>6721</v>
      </c>
    </row>
    <row r="3314" spans="20:21" x14ac:dyDescent="0.25">
      <c r="T3314" s="101" t="s">
        <v>6722</v>
      </c>
      <c r="U3314" s="74" t="s">
        <v>6723</v>
      </c>
    </row>
    <row r="3315" spans="20:21" x14ac:dyDescent="0.25">
      <c r="T3315" s="101" t="s">
        <v>6724</v>
      </c>
      <c r="U3315" s="74" t="s">
        <v>2746</v>
      </c>
    </row>
    <row r="3316" spans="20:21" x14ac:dyDescent="0.25">
      <c r="T3316" s="101" t="s">
        <v>6725</v>
      </c>
      <c r="U3316" s="74" t="s">
        <v>6726</v>
      </c>
    </row>
    <row r="3317" spans="20:21" x14ac:dyDescent="0.25">
      <c r="T3317" s="101" t="s">
        <v>6727</v>
      </c>
      <c r="U3317" s="74" t="s">
        <v>6728</v>
      </c>
    </row>
    <row r="3318" spans="20:21" x14ac:dyDescent="0.25">
      <c r="T3318" s="101" t="s">
        <v>6729</v>
      </c>
      <c r="U3318" s="74" t="s">
        <v>6730</v>
      </c>
    </row>
    <row r="3319" spans="20:21" x14ac:dyDescent="0.25">
      <c r="T3319" s="101" t="s">
        <v>6731</v>
      </c>
      <c r="U3319" s="74" t="s">
        <v>6732</v>
      </c>
    </row>
    <row r="3320" spans="20:21" x14ac:dyDescent="0.25">
      <c r="T3320" s="101" t="s">
        <v>6733</v>
      </c>
      <c r="U3320" s="74" t="s">
        <v>6734</v>
      </c>
    </row>
    <row r="3321" spans="20:21" x14ac:dyDescent="0.25">
      <c r="T3321" s="101" t="s">
        <v>6735</v>
      </c>
      <c r="U3321" s="74" t="s">
        <v>6736</v>
      </c>
    </row>
    <row r="3322" spans="20:21" x14ac:dyDescent="0.25">
      <c r="T3322" s="101" t="s">
        <v>6737</v>
      </c>
      <c r="U3322" s="74" t="s">
        <v>6738</v>
      </c>
    </row>
    <row r="3323" spans="20:21" x14ac:dyDescent="0.25">
      <c r="T3323" s="101" t="s">
        <v>6739</v>
      </c>
      <c r="U3323" s="74" t="s">
        <v>6740</v>
      </c>
    </row>
    <row r="3324" spans="20:21" x14ac:dyDescent="0.25">
      <c r="T3324" s="101" t="s">
        <v>6741</v>
      </c>
      <c r="U3324" s="74" t="s">
        <v>6742</v>
      </c>
    </row>
    <row r="3325" spans="20:21" x14ac:dyDescent="0.25">
      <c r="T3325" s="101" t="s">
        <v>6743</v>
      </c>
      <c r="U3325" s="74" t="s">
        <v>6744</v>
      </c>
    </row>
    <row r="3326" spans="20:21" x14ac:dyDescent="0.25">
      <c r="T3326" s="101" t="s">
        <v>6745</v>
      </c>
      <c r="U3326" s="74" t="s">
        <v>6746</v>
      </c>
    </row>
    <row r="3327" spans="20:21" x14ac:dyDescent="0.25">
      <c r="T3327" s="101" t="s">
        <v>6747</v>
      </c>
      <c r="U3327" s="74" t="s">
        <v>6748</v>
      </c>
    </row>
    <row r="3328" spans="20:21" x14ac:dyDescent="0.25">
      <c r="T3328" s="101" t="s">
        <v>6749</v>
      </c>
      <c r="U3328" s="74" t="s">
        <v>6750</v>
      </c>
    </row>
    <row r="3329" spans="20:21" x14ac:dyDescent="0.25">
      <c r="T3329" s="101" t="s">
        <v>6751</v>
      </c>
      <c r="U3329" s="74" t="s">
        <v>6752</v>
      </c>
    </row>
    <row r="3330" spans="20:21" x14ac:dyDescent="0.25">
      <c r="T3330" s="101" t="s">
        <v>6753</v>
      </c>
      <c r="U3330" s="74" t="s">
        <v>6754</v>
      </c>
    </row>
    <row r="3331" spans="20:21" x14ac:dyDescent="0.25">
      <c r="T3331" s="101" t="s">
        <v>6755</v>
      </c>
      <c r="U3331" s="74" t="s">
        <v>6756</v>
      </c>
    </row>
    <row r="3332" spans="20:21" x14ac:dyDescent="0.25">
      <c r="T3332" s="101" t="s">
        <v>6757</v>
      </c>
      <c r="U3332" s="74" t="s">
        <v>6758</v>
      </c>
    </row>
    <row r="3333" spans="20:21" x14ac:dyDescent="0.25">
      <c r="T3333" s="101" t="s">
        <v>6759</v>
      </c>
      <c r="U3333" s="74" t="s">
        <v>6760</v>
      </c>
    </row>
    <row r="3334" spans="20:21" x14ac:dyDescent="0.25">
      <c r="T3334" s="101" t="s">
        <v>6761</v>
      </c>
      <c r="U3334" s="74" t="s">
        <v>6762</v>
      </c>
    </row>
    <row r="3335" spans="20:21" x14ac:dyDescent="0.25">
      <c r="T3335" s="101" t="s">
        <v>6763</v>
      </c>
      <c r="U3335" s="74" t="s">
        <v>6764</v>
      </c>
    </row>
    <row r="3336" spans="20:21" x14ac:dyDescent="0.25">
      <c r="T3336" s="101" t="s">
        <v>6765</v>
      </c>
      <c r="U3336" s="74" t="s">
        <v>6766</v>
      </c>
    </row>
    <row r="3337" spans="20:21" x14ac:dyDescent="0.25">
      <c r="T3337" s="101" t="s">
        <v>6767</v>
      </c>
      <c r="U3337" s="74" t="s">
        <v>6768</v>
      </c>
    </row>
    <row r="3338" spans="20:21" x14ac:dyDescent="0.25">
      <c r="T3338" s="101" t="s">
        <v>6769</v>
      </c>
      <c r="U3338" s="74" t="s">
        <v>6770</v>
      </c>
    </row>
    <row r="3339" spans="20:21" x14ac:dyDescent="0.25">
      <c r="T3339" s="101" t="s">
        <v>6771</v>
      </c>
      <c r="U3339" s="74" t="s">
        <v>6772</v>
      </c>
    </row>
    <row r="3340" spans="20:21" x14ac:dyDescent="0.25">
      <c r="T3340" s="101" t="s">
        <v>6773</v>
      </c>
      <c r="U3340" s="74" t="s">
        <v>6774</v>
      </c>
    </row>
    <row r="3341" spans="20:21" x14ac:dyDescent="0.25">
      <c r="T3341" s="101" t="s">
        <v>6775</v>
      </c>
      <c r="U3341" s="74" t="s">
        <v>6776</v>
      </c>
    </row>
    <row r="3342" spans="20:21" x14ac:dyDescent="0.25">
      <c r="T3342" s="101" t="s">
        <v>6777</v>
      </c>
      <c r="U3342" s="74" t="s">
        <v>6778</v>
      </c>
    </row>
    <row r="3343" spans="20:21" x14ac:dyDescent="0.25">
      <c r="T3343" s="101" t="s">
        <v>6779</v>
      </c>
      <c r="U3343" s="74" t="s">
        <v>6780</v>
      </c>
    </row>
    <row r="3344" spans="20:21" x14ac:dyDescent="0.25">
      <c r="T3344" s="101" t="s">
        <v>6781</v>
      </c>
      <c r="U3344" s="74" t="s">
        <v>6782</v>
      </c>
    </row>
    <row r="3345" spans="20:21" x14ac:dyDescent="0.25">
      <c r="T3345" s="101" t="s">
        <v>6783</v>
      </c>
      <c r="U3345" s="74" t="s">
        <v>6784</v>
      </c>
    </row>
    <row r="3346" spans="20:21" x14ac:dyDescent="0.25">
      <c r="T3346" s="101" t="s">
        <v>6785</v>
      </c>
      <c r="U3346" s="74" t="s">
        <v>6786</v>
      </c>
    </row>
    <row r="3347" spans="20:21" x14ac:dyDescent="0.25">
      <c r="T3347" s="101" t="s">
        <v>6787</v>
      </c>
      <c r="U3347" s="74" t="s">
        <v>6788</v>
      </c>
    </row>
    <row r="3348" spans="20:21" x14ac:dyDescent="0.25">
      <c r="T3348" s="101" t="s">
        <v>6789</v>
      </c>
      <c r="U3348" s="74" t="s">
        <v>6790</v>
      </c>
    </row>
    <row r="3349" spans="20:21" x14ac:dyDescent="0.25">
      <c r="T3349" s="101" t="s">
        <v>6791</v>
      </c>
      <c r="U3349" s="74" t="s">
        <v>6792</v>
      </c>
    </row>
    <row r="3350" spans="20:21" x14ac:dyDescent="0.25">
      <c r="T3350" s="101" t="s">
        <v>6793</v>
      </c>
      <c r="U3350" s="74" t="s">
        <v>6794</v>
      </c>
    </row>
    <row r="3351" spans="20:21" x14ac:dyDescent="0.25">
      <c r="T3351" s="101" t="s">
        <v>6795</v>
      </c>
      <c r="U3351" s="74" t="s">
        <v>6796</v>
      </c>
    </row>
    <row r="3352" spans="20:21" x14ac:dyDescent="0.25">
      <c r="T3352" s="101" t="s">
        <v>6797</v>
      </c>
      <c r="U3352" s="74" t="s">
        <v>6798</v>
      </c>
    </row>
    <row r="3353" spans="20:21" x14ac:dyDescent="0.25">
      <c r="T3353" s="101" t="s">
        <v>6799</v>
      </c>
      <c r="U3353" s="74" t="s">
        <v>6800</v>
      </c>
    </row>
    <row r="3354" spans="20:21" x14ac:dyDescent="0.25">
      <c r="T3354" s="101" t="s">
        <v>6801</v>
      </c>
      <c r="U3354" s="74" t="s">
        <v>6802</v>
      </c>
    </row>
    <row r="3355" spans="20:21" x14ac:dyDescent="0.25">
      <c r="T3355" s="101" t="s">
        <v>6803</v>
      </c>
      <c r="U3355" s="74" t="s">
        <v>6804</v>
      </c>
    </row>
    <row r="3356" spans="20:21" x14ac:dyDescent="0.25">
      <c r="T3356" s="101" t="s">
        <v>6805</v>
      </c>
      <c r="U3356" s="74" t="s">
        <v>6806</v>
      </c>
    </row>
    <row r="3357" spans="20:21" x14ac:dyDescent="0.25">
      <c r="T3357" s="101" t="s">
        <v>6807</v>
      </c>
      <c r="U3357" s="74" t="s">
        <v>6808</v>
      </c>
    </row>
    <row r="3358" spans="20:21" x14ac:dyDescent="0.25">
      <c r="T3358" s="101" t="s">
        <v>6809</v>
      </c>
      <c r="U3358" s="74" t="s">
        <v>6810</v>
      </c>
    </row>
    <row r="3359" spans="20:21" x14ac:dyDescent="0.25">
      <c r="T3359" s="101" t="s">
        <v>6811</v>
      </c>
      <c r="U3359" s="74" t="s">
        <v>6812</v>
      </c>
    </row>
    <row r="3360" spans="20:21" x14ac:dyDescent="0.25">
      <c r="T3360" s="101" t="s">
        <v>6813</v>
      </c>
      <c r="U3360" s="74" t="s">
        <v>6814</v>
      </c>
    </row>
    <row r="3361" spans="20:21" x14ac:dyDescent="0.25">
      <c r="T3361" s="101" t="s">
        <v>6815</v>
      </c>
      <c r="U3361" s="74" t="s">
        <v>6816</v>
      </c>
    </row>
    <row r="3362" spans="20:21" x14ac:dyDescent="0.25">
      <c r="T3362" s="101" t="s">
        <v>6817</v>
      </c>
      <c r="U3362" s="74" t="s">
        <v>6818</v>
      </c>
    </row>
    <row r="3363" spans="20:21" x14ac:dyDescent="0.25">
      <c r="T3363" s="101" t="s">
        <v>6819</v>
      </c>
      <c r="U3363" s="74" t="s">
        <v>6820</v>
      </c>
    </row>
    <row r="3364" spans="20:21" x14ac:dyDescent="0.25">
      <c r="T3364" s="101" t="s">
        <v>6821</v>
      </c>
      <c r="U3364" s="74" t="s">
        <v>6822</v>
      </c>
    </row>
    <row r="3365" spans="20:21" x14ac:dyDescent="0.25">
      <c r="T3365" s="101" t="s">
        <v>6823</v>
      </c>
      <c r="U3365" s="74" t="s">
        <v>6824</v>
      </c>
    </row>
    <row r="3366" spans="20:21" x14ac:dyDescent="0.25">
      <c r="T3366" s="101" t="s">
        <v>6825</v>
      </c>
      <c r="U3366" s="74" t="s">
        <v>6826</v>
      </c>
    </row>
    <row r="3367" spans="20:21" x14ac:dyDescent="0.25">
      <c r="T3367" s="101" t="s">
        <v>6827</v>
      </c>
      <c r="U3367" s="74" t="s">
        <v>6828</v>
      </c>
    </row>
    <row r="3368" spans="20:21" x14ac:dyDescent="0.25">
      <c r="T3368" s="101" t="s">
        <v>6829</v>
      </c>
      <c r="U3368" s="74" t="s">
        <v>6830</v>
      </c>
    </row>
    <row r="3369" spans="20:21" x14ac:dyDescent="0.25">
      <c r="T3369" s="101" t="s">
        <v>6831</v>
      </c>
      <c r="U3369" s="74" t="s">
        <v>6832</v>
      </c>
    </row>
    <row r="3370" spans="20:21" x14ac:dyDescent="0.25">
      <c r="T3370" s="101" t="s">
        <v>6833</v>
      </c>
      <c r="U3370" s="74" t="s">
        <v>6834</v>
      </c>
    </row>
    <row r="3371" spans="20:21" x14ac:dyDescent="0.25">
      <c r="T3371" s="101" t="s">
        <v>6835</v>
      </c>
      <c r="U3371" s="74" t="s">
        <v>6836</v>
      </c>
    </row>
    <row r="3372" spans="20:21" x14ac:dyDescent="0.25">
      <c r="T3372" s="101" t="s">
        <v>6837</v>
      </c>
      <c r="U3372" s="74" t="s">
        <v>6838</v>
      </c>
    </row>
    <row r="3373" spans="20:21" x14ac:dyDescent="0.25">
      <c r="T3373" s="101" t="s">
        <v>6839</v>
      </c>
      <c r="U3373" s="74" t="s">
        <v>6840</v>
      </c>
    </row>
    <row r="3374" spans="20:21" x14ac:dyDescent="0.25">
      <c r="T3374" s="101" t="s">
        <v>6841</v>
      </c>
      <c r="U3374" s="74" t="s">
        <v>6842</v>
      </c>
    </row>
    <row r="3375" spans="20:21" x14ac:dyDescent="0.25">
      <c r="T3375" s="101" t="s">
        <v>6843</v>
      </c>
      <c r="U3375" s="74" t="s">
        <v>6844</v>
      </c>
    </row>
    <row r="3376" spans="20:21" x14ac:dyDescent="0.25">
      <c r="T3376" s="101" t="s">
        <v>6845</v>
      </c>
      <c r="U3376" s="74" t="s">
        <v>6846</v>
      </c>
    </row>
    <row r="3377" spans="20:21" x14ac:dyDescent="0.25">
      <c r="T3377" s="101" t="s">
        <v>6847</v>
      </c>
      <c r="U3377" s="74" t="s">
        <v>6848</v>
      </c>
    </row>
    <row r="3378" spans="20:21" x14ac:dyDescent="0.25">
      <c r="T3378" s="101" t="s">
        <v>6849</v>
      </c>
      <c r="U3378" s="74" t="s">
        <v>6850</v>
      </c>
    </row>
    <row r="3379" spans="20:21" x14ac:dyDescent="0.25">
      <c r="T3379" s="101" t="s">
        <v>6851</v>
      </c>
      <c r="U3379" s="74" t="s">
        <v>6852</v>
      </c>
    </row>
    <row r="3380" spans="20:21" x14ac:dyDescent="0.25">
      <c r="T3380" s="101" t="s">
        <v>6853</v>
      </c>
      <c r="U3380" s="74" t="s">
        <v>6854</v>
      </c>
    </row>
    <row r="3381" spans="20:21" x14ac:dyDescent="0.25">
      <c r="T3381" s="101" t="s">
        <v>6855</v>
      </c>
      <c r="U3381" s="74" t="s">
        <v>6856</v>
      </c>
    </row>
    <row r="3382" spans="20:21" x14ac:dyDescent="0.25">
      <c r="T3382" s="101" t="s">
        <v>6857</v>
      </c>
      <c r="U3382" s="74" t="s">
        <v>6858</v>
      </c>
    </row>
    <row r="3383" spans="20:21" x14ac:dyDescent="0.25">
      <c r="T3383" s="101" t="s">
        <v>6859</v>
      </c>
      <c r="U3383" s="74" t="s">
        <v>6860</v>
      </c>
    </row>
    <row r="3384" spans="20:21" x14ac:dyDescent="0.25">
      <c r="T3384" s="101" t="s">
        <v>6861</v>
      </c>
      <c r="U3384" s="74" t="s">
        <v>6862</v>
      </c>
    </row>
    <row r="3385" spans="20:21" x14ac:dyDescent="0.25">
      <c r="T3385" s="101" t="s">
        <v>6863</v>
      </c>
      <c r="U3385" s="74" t="s">
        <v>6864</v>
      </c>
    </row>
    <row r="3386" spans="20:21" x14ac:dyDescent="0.25">
      <c r="T3386" s="101" t="s">
        <v>6865</v>
      </c>
      <c r="U3386" s="74" t="s">
        <v>6866</v>
      </c>
    </row>
    <row r="3387" spans="20:21" x14ac:dyDescent="0.25">
      <c r="T3387" s="101" t="s">
        <v>6867</v>
      </c>
      <c r="U3387" s="74" t="s">
        <v>6868</v>
      </c>
    </row>
    <row r="3388" spans="20:21" x14ac:dyDescent="0.25">
      <c r="T3388" s="101" t="s">
        <v>6869</v>
      </c>
      <c r="U3388" s="74" t="s">
        <v>6870</v>
      </c>
    </row>
    <row r="3389" spans="20:21" x14ac:dyDescent="0.25">
      <c r="T3389" s="101" t="s">
        <v>6871</v>
      </c>
      <c r="U3389" s="74" t="s">
        <v>6872</v>
      </c>
    </row>
    <row r="3390" spans="20:21" x14ac:dyDescent="0.25">
      <c r="T3390" s="101" t="s">
        <v>6873</v>
      </c>
      <c r="U3390" s="74" t="s">
        <v>6874</v>
      </c>
    </row>
    <row r="3391" spans="20:21" x14ac:dyDescent="0.25">
      <c r="T3391" s="101" t="s">
        <v>6875</v>
      </c>
      <c r="U3391" s="74" t="s">
        <v>6876</v>
      </c>
    </row>
    <row r="3392" spans="20:21" x14ac:dyDescent="0.25">
      <c r="T3392" s="101" t="s">
        <v>6877</v>
      </c>
      <c r="U3392" s="74" t="s">
        <v>6878</v>
      </c>
    </row>
    <row r="3393" spans="20:21" x14ac:dyDescent="0.25">
      <c r="T3393" s="101" t="s">
        <v>6879</v>
      </c>
      <c r="U3393" s="74" t="s">
        <v>6880</v>
      </c>
    </row>
    <row r="3394" spans="20:21" x14ac:dyDescent="0.25">
      <c r="T3394" s="101" t="s">
        <v>6881</v>
      </c>
      <c r="U3394" s="74" t="s">
        <v>6882</v>
      </c>
    </row>
    <row r="3395" spans="20:21" x14ac:dyDescent="0.25">
      <c r="T3395" s="101" t="s">
        <v>6883</v>
      </c>
      <c r="U3395" s="74" t="s">
        <v>6884</v>
      </c>
    </row>
    <row r="3396" spans="20:21" x14ac:dyDescent="0.25">
      <c r="T3396" s="101" t="s">
        <v>6885</v>
      </c>
      <c r="U3396" s="74" t="s">
        <v>6886</v>
      </c>
    </row>
    <row r="3397" spans="20:21" x14ac:dyDescent="0.25">
      <c r="T3397" s="101" t="s">
        <v>6887</v>
      </c>
      <c r="U3397" s="74" t="s">
        <v>5357</v>
      </c>
    </row>
    <row r="3398" spans="20:21" x14ac:dyDescent="0.25">
      <c r="T3398" s="101" t="s">
        <v>6888</v>
      </c>
      <c r="U3398" s="74" t="s">
        <v>6889</v>
      </c>
    </row>
    <row r="3399" spans="20:21" x14ac:dyDescent="0.25">
      <c r="T3399" s="101" t="s">
        <v>6890</v>
      </c>
      <c r="U3399" s="74" t="s">
        <v>6891</v>
      </c>
    </row>
    <row r="3400" spans="20:21" x14ac:dyDescent="0.25">
      <c r="T3400" s="101" t="s">
        <v>6892</v>
      </c>
      <c r="U3400" s="74" t="s">
        <v>6893</v>
      </c>
    </row>
    <row r="3401" spans="20:21" x14ac:dyDescent="0.25">
      <c r="T3401" s="101" t="s">
        <v>6894</v>
      </c>
      <c r="U3401" s="74" t="s">
        <v>6895</v>
      </c>
    </row>
    <row r="3402" spans="20:21" x14ac:dyDescent="0.25">
      <c r="T3402" s="101" t="s">
        <v>6896</v>
      </c>
      <c r="U3402" s="74" t="s">
        <v>6897</v>
      </c>
    </row>
    <row r="3403" spans="20:21" x14ac:dyDescent="0.25">
      <c r="T3403" s="101" t="s">
        <v>6898</v>
      </c>
      <c r="U3403" s="74" t="s">
        <v>6899</v>
      </c>
    </row>
    <row r="3404" spans="20:21" x14ac:dyDescent="0.25">
      <c r="T3404" s="101" t="s">
        <v>6900</v>
      </c>
      <c r="U3404" s="74" t="s">
        <v>6901</v>
      </c>
    </row>
    <row r="3405" spans="20:21" x14ac:dyDescent="0.25">
      <c r="T3405" s="101" t="s">
        <v>6902</v>
      </c>
      <c r="U3405" s="74" t="s">
        <v>6903</v>
      </c>
    </row>
    <row r="3406" spans="20:21" x14ac:dyDescent="0.25">
      <c r="T3406" s="101" t="s">
        <v>6904</v>
      </c>
      <c r="U3406" s="74" t="s">
        <v>6905</v>
      </c>
    </row>
    <row r="3407" spans="20:21" x14ac:dyDescent="0.25">
      <c r="T3407" s="101" t="s">
        <v>6906</v>
      </c>
      <c r="U3407" s="74" t="s">
        <v>6907</v>
      </c>
    </row>
    <row r="3408" spans="20:21" x14ac:dyDescent="0.25">
      <c r="T3408" s="101" t="s">
        <v>6908</v>
      </c>
      <c r="U3408" s="74" t="s">
        <v>6909</v>
      </c>
    </row>
    <row r="3409" spans="20:21" x14ac:dyDescent="0.25">
      <c r="T3409" s="101" t="s">
        <v>6910</v>
      </c>
      <c r="U3409" s="74" t="s">
        <v>6911</v>
      </c>
    </row>
    <row r="3410" spans="20:21" x14ac:dyDescent="0.25">
      <c r="T3410" s="101" t="s">
        <v>6912</v>
      </c>
      <c r="U3410" s="74" t="s">
        <v>6913</v>
      </c>
    </row>
    <row r="3411" spans="20:21" x14ac:dyDescent="0.25">
      <c r="T3411" s="101" t="s">
        <v>6914</v>
      </c>
      <c r="U3411" s="74" t="s">
        <v>6915</v>
      </c>
    </row>
    <row r="3412" spans="20:21" x14ac:dyDescent="0.25">
      <c r="T3412" s="101" t="s">
        <v>6916</v>
      </c>
      <c r="U3412" s="74" t="s">
        <v>6917</v>
      </c>
    </row>
    <row r="3413" spans="20:21" x14ac:dyDescent="0.25">
      <c r="T3413" s="101" t="s">
        <v>6918</v>
      </c>
      <c r="U3413" s="74" t="s">
        <v>6919</v>
      </c>
    </row>
    <row r="3414" spans="20:21" x14ac:dyDescent="0.25">
      <c r="T3414" s="101" t="s">
        <v>6920</v>
      </c>
      <c r="U3414" s="74" t="s">
        <v>6921</v>
      </c>
    </row>
    <row r="3415" spans="20:21" x14ac:dyDescent="0.25">
      <c r="T3415" s="101" t="s">
        <v>6922</v>
      </c>
      <c r="U3415" s="74" t="s">
        <v>6923</v>
      </c>
    </row>
    <row r="3416" spans="20:21" x14ac:dyDescent="0.25">
      <c r="T3416" s="101" t="s">
        <v>6924</v>
      </c>
      <c r="U3416" s="74" t="s">
        <v>6925</v>
      </c>
    </row>
    <row r="3417" spans="20:21" x14ac:dyDescent="0.25">
      <c r="T3417" s="101" t="s">
        <v>6926</v>
      </c>
      <c r="U3417" s="74" t="s">
        <v>6927</v>
      </c>
    </row>
    <row r="3418" spans="20:21" x14ac:dyDescent="0.25">
      <c r="T3418" s="101" t="s">
        <v>6928</v>
      </c>
      <c r="U3418" s="74" t="s">
        <v>6929</v>
      </c>
    </row>
    <row r="3419" spans="20:21" x14ac:dyDescent="0.25">
      <c r="T3419" s="101" t="s">
        <v>6930</v>
      </c>
      <c r="U3419" s="74" t="s">
        <v>6931</v>
      </c>
    </row>
    <row r="3420" spans="20:21" x14ac:dyDescent="0.25">
      <c r="T3420" s="101" t="s">
        <v>6932</v>
      </c>
      <c r="U3420" s="74" t="s">
        <v>6933</v>
      </c>
    </row>
    <row r="3421" spans="20:21" x14ac:dyDescent="0.25">
      <c r="T3421" s="101" t="s">
        <v>6934</v>
      </c>
      <c r="U3421" s="74" t="s">
        <v>6935</v>
      </c>
    </row>
    <row r="3422" spans="20:21" x14ac:dyDescent="0.25">
      <c r="T3422" s="101" t="s">
        <v>6936</v>
      </c>
      <c r="U3422" s="74" t="s">
        <v>6937</v>
      </c>
    </row>
    <row r="3423" spans="20:21" x14ac:dyDescent="0.25">
      <c r="T3423" s="101" t="s">
        <v>6938</v>
      </c>
      <c r="U3423" s="74" t="s">
        <v>6939</v>
      </c>
    </row>
    <row r="3424" spans="20:21" x14ac:dyDescent="0.25">
      <c r="T3424" s="101" t="s">
        <v>6940</v>
      </c>
      <c r="U3424" s="74" t="s">
        <v>6941</v>
      </c>
    </row>
    <row r="3425" spans="20:21" x14ac:dyDescent="0.25">
      <c r="T3425" s="101" t="s">
        <v>6942</v>
      </c>
      <c r="U3425" s="74" t="s">
        <v>6943</v>
      </c>
    </row>
    <row r="3426" spans="20:21" x14ac:dyDescent="0.25">
      <c r="T3426" s="101" t="s">
        <v>6944</v>
      </c>
      <c r="U3426" s="74" t="s">
        <v>6945</v>
      </c>
    </row>
    <row r="3427" spans="20:21" x14ac:dyDescent="0.25">
      <c r="T3427" s="101" t="s">
        <v>6946</v>
      </c>
      <c r="U3427" s="74" t="s">
        <v>6947</v>
      </c>
    </row>
    <row r="3428" spans="20:21" x14ac:dyDescent="0.25">
      <c r="T3428" s="101" t="s">
        <v>6948</v>
      </c>
      <c r="U3428" s="74" t="s">
        <v>6949</v>
      </c>
    </row>
    <row r="3429" spans="20:21" x14ac:dyDescent="0.25">
      <c r="T3429" s="101" t="s">
        <v>6950</v>
      </c>
      <c r="U3429" s="74" t="s">
        <v>6951</v>
      </c>
    </row>
    <row r="3430" spans="20:21" x14ac:dyDescent="0.25">
      <c r="T3430" s="101" t="s">
        <v>6952</v>
      </c>
      <c r="U3430" s="74" t="s">
        <v>6953</v>
      </c>
    </row>
    <row r="3431" spans="20:21" x14ac:dyDescent="0.25">
      <c r="T3431" s="101" t="s">
        <v>6954</v>
      </c>
      <c r="U3431" s="74" t="s">
        <v>6955</v>
      </c>
    </row>
    <row r="3432" spans="20:21" x14ac:dyDescent="0.25">
      <c r="T3432" s="101" t="s">
        <v>6956</v>
      </c>
      <c r="U3432" s="74" t="s">
        <v>6957</v>
      </c>
    </row>
    <row r="3433" spans="20:21" x14ac:dyDescent="0.25">
      <c r="T3433" s="101" t="s">
        <v>6958</v>
      </c>
      <c r="U3433" s="74" t="s">
        <v>6959</v>
      </c>
    </row>
    <row r="3434" spans="20:21" x14ac:dyDescent="0.25">
      <c r="T3434" s="101" t="s">
        <v>6960</v>
      </c>
      <c r="U3434" s="74" t="s">
        <v>6961</v>
      </c>
    </row>
    <row r="3435" spans="20:21" x14ac:dyDescent="0.25">
      <c r="T3435" s="101" t="s">
        <v>6962</v>
      </c>
      <c r="U3435" s="74" t="s">
        <v>6963</v>
      </c>
    </row>
    <row r="3436" spans="20:21" x14ac:dyDescent="0.25">
      <c r="T3436" s="101" t="s">
        <v>6964</v>
      </c>
      <c r="U3436" s="74" t="s">
        <v>6965</v>
      </c>
    </row>
    <row r="3437" spans="20:21" x14ac:dyDescent="0.25">
      <c r="T3437" s="101" t="s">
        <v>6966</v>
      </c>
      <c r="U3437" s="74" t="s">
        <v>6967</v>
      </c>
    </row>
    <row r="3438" spans="20:21" x14ac:dyDescent="0.25">
      <c r="T3438" s="101" t="s">
        <v>6968</v>
      </c>
      <c r="U3438" s="74" t="s">
        <v>6969</v>
      </c>
    </row>
    <row r="3439" spans="20:21" x14ac:dyDescent="0.25">
      <c r="T3439" s="101" t="s">
        <v>6970</v>
      </c>
      <c r="U3439" s="74" t="s">
        <v>6971</v>
      </c>
    </row>
    <row r="3440" spans="20:21" x14ac:dyDescent="0.25">
      <c r="T3440" s="101" t="s">
        <v>6972</v>
      </c>
      <c r="U3440" s="74" t="s">
        <v>6973</v>
      </c>
    </row>
    <row r="3441" spans="20:21" x14ac:dyDescent="0.25">
      <c r="T3441" s="101" t="s">
        <v>6974</v>
      </c>
      <c r="U3441" s="74" t="s">
        <v>6975</v>
      </c>
    </row>
    <row r="3442" spans="20:21" x14ac:dyDescent="0.25">
      <c r="T3442" s="101" t="s">
        <v>6976</v>
      </c>
      <c r="U3442" s="74" t="s">
        <v>6977</v>
      </c>
    </row>
    <row r="3443" spans="20:21" x14ac:dyDescent="0.25">
      <c r="T3443" s="101" t="s">
        <v>6978</v>
      </c>
      <c r="U3443" s="74" t="s">
        <v>6979</v>
      </c>
    </row>
    <row r="3444" spans="20:21" x14ac:dyDescent="0.25">
      <c r="T3444" s="101" t="s">
        <v>6980</v>
      </c>
      <c r="U3444" s="74" t="s">
        <v>6981</v>
      </c>
    </row>
    <row r="3445" spans="20:21" x14ac:dyDescent="0.25">
      <c r="T3445" s="101" t="s">
        <v>6982</v>
      </c>
      <c r="U3445" s="74" t="s">
        <v>6983</v>
      </c>
    </row>
    <row r="3446" spans="20:21" x14ac:dyDescent="0.25">
      <c r="T3446" s="101" t="s">
        <v>6984</v>
      </c>
      <c r="U3446" s="74" t="s">
        <v>6985</v>
      </c>
    </row>
    <row r="3447" spans="20:21" x14ac:dyDescent="0.25">
      <c r="T3447" s="101" t="s">
        <v>6986</v>
      </c>
      <c r="U3447" s="74" t="s">
        <v>6987</v>
      </c>
    </row>
    <row r="3448" spans="20:21" x14ac:dyDescent="0.25">
      <c r="T3448" s="101" t="s">
        <v>6988</v>
      </c>
      <c r="U3448" s="74" t="s">
        <v>6989</v>
      </c>
    </row>
    <row r="3449" spans="20:21" x14ac:dyDescent="0.25">
      <c r="T3449" s="101" t="s">
        <v>6990</v>
      </c>
      <c r="U3449" s="74" t="s">
        <v>6991</v>
      </c>
    </row>
    <row r="3450" spans="20:21" x14ac:dyDescent="0.25">
      <c r="T3450" s="101" t="s">
        <v>6992</v>
      </c>
      <c r="U3450" s="74" t="s">
        <v>6993</v>
      </c>
    </row>
    <row r="3451" spans="20:21" x14ac:dyDescent="0.25">
      <c r="T3451" s="101" t="s">
        <v>6994</v>
      </c>
      <c r="U3451" s="74" t="s">
        <v>6995</v>
      </c>
    </row>
    <row r="3452" spans="20:21" x14ac:dyDescent="0.25">
      <c r="T3452" s="101" t="s">
        <v>6996</v>
      </c>
      <c r="U3452" s="74" t="s">
        <v>6997</v>
      </c>
    </row>
    <row r="3453" spans="20:21" x14ac:dyDescent="0.25">
      <c r="T3453" s="101" t="s">
        <v>6998</v>
      </c>
      <c r="U3453" s="74" t="s">
        <v>6999</v>
      </c>
    </row>
    <row r="3454" spans="20:21" x14ac:dyDescent="0.25">
      <c r="T3454" s="101" t="s">
        <v>7000</v>
      </c>
      <c r="U3454" s="74" t="s">
        <v>7001</v>
      </c>
    </row>
    <row r="3455" spans="20:21" x14ac:dyDescent="0.25">
      <c r="T3455" s="101" t="s">
        <v>7002</v>
      </c>
      <c r="U3455" s="74" t="s">
        <v>7003</v>
      </c>
    </row>
    <row r="3456" spans="20:21" x14ac:dyDescent="0.25">
      <c r="T3456" s="101" t="s">
        <v>7004</v>
      </c>
      <c r="U3456" s="74" t="s">
        <v>7005</v>
      </c>
    </row>
    <row r="3457" spans="20:21" x14ac:dyDescent="0.25">
      <c r="T3457" s="101" t="s">
        <v>7006</v>
      </c>
      <c r="U3457" s="74" t="s">
        <v>7007</v>
      </c>
    </row>
    <row r="3458" spans="20:21" x14ac:dyDescent="0.25">
      <c r="T3458" s="101" t="s">
        <v>7008</v>
      </c>
      <c r="U3458" s="74" t="s">
        <v>7009</v>
      </c>
    </row>
    <row r="3459" spans="20:21" x14ac:dyDescent="0.25">
      <c r="T3459" s="101" t="s">
        <v>7010</v>
      </c>
      <c r="U3459" s="74" t="s">
        <v>7011</v>
      </c>
    </row>
    <row r="3460" spans="20:21" x14ac:dyDescent="0.25">
      <c r="T3460" s="101" t="s">
        <v>7012</v>
      </c>
      <c r="U3460" s="74" t="s">
        <v>7013</v>
      </c>
    </row>
    <row r="3461" spans="20:21" x14ac:dyDescent="0.25">
      <c r="T3461" s="101" t="s">
        <v>7014</v>
      </c>
      <c r="U3461" s="74" t="s">
        <v>7015</v>
      </c>
    </row>
    <row r="3462" spans="20:21" x14ac:dyDescent="0.25">
      <c r="T3462" s="101" t="s">
        <v>7016</v>
      </c>
      <c r="U3462" s="74" t="s">
        <v>7017</v>
      </c>
    </row>
    <row r="3463" spans="20:21" x14ac:dyDescent="0.25">
      <c r="T3463" s="101" t="s">
        <v>7018</v>
      </c>
      <c r="U3463" s="74" t="s">
        <v>7019</v>
      </c>
    </row>
    <row r="3464" spans="20:21" x14ac:dyDescent="0.25">
      <c r="T3464" s="101" t="s">
        <v>7020</v>
      </c>
      <c r="U3464" s="74" t="s">
        <v>7021</v>
      </c>
    </row>
    <row r="3465" spans="20:21" x14ac:dyDescent="0.25">
      <c r="T3465" s="101" t="s">
        <v>7022</v>
      </c>
      <c r="U3465" s="74" t="s">
        <v>7023</v>
      </c>
    </row>
    <row r="3466" spans="20:21" x14ac:dyDescent="0.25">
      <c r="T3466" s="101" t="s">
        <v>7024</v>
      </c>
      <c r="U3466" s="74" t="s">
        <v>7025</v>
      </c>
    </row>
    <row r="3467" spans="20:21" x14ac:dyDescent="0.25">
      <c r="T3467" s="101" t="s">
        <v>7026</v>
      </c>
      <c r="U3467" s="74" t="s">
        <v>7027</v>
      </c>
    </row>
    <row r="3468" spans="20:21" x14ac:dyDescent="0.25">
      <c r="T3468" s="101" t="s">
        <v>7028</v>
      </c>
      <c r="U3468" s="74" t="s">
        <v>7029</v>
      </c>
    </row>
    <row r="3469" spans="20:21" x14ac:dyDescent="0.25">
      <c r="T3469" s="101" t="s">
        <v>7030</v>
      </c>
      <c r="U3469" s="74" t="s">
        <v>7031</v>
      </c>
    </row>
    <row r="3470" spans="20:21" x14ac:dyDescent="0.25">
      <c r="T3470" s="101" t="s">
        <v>7032</v>
      </c>
      <c r="U3470" s="74" t="s">
        <v>7033</v>
      </c>
    </row>
    <row r="3471" spans="20:21" x14ac:dyDescent="0.25">
      <c r="T3471" s="101" t="s">
        <v>7034</v>
      </c>
      <c r="U3471" s="74" t="s">
        <v>7035</v>
      </c>
    </row>
    <row r="3472" spans="20:21" x14ac:dyDescent="0.25">
      <c r="T3472" s="101" t="s">
        <v>7036</v>
      </c>
      <c r="U3472" s="74" t="s">
        <v>7037</v>
      </c>
    </row>
    <row r="3473" spans="20:21" x14ac:dyDescent="0.25">
      <c r="T3473" s="101" t="s">
        <v>7038</v>
      </c>
      <c r="U3473" s="74" t="s">
        <v>7039</v>
      </c>
    </row>
    <row r="3474" spans="20:21" x14ac:dyDescent="0.25">
      <c r="T3474" s="101" t="s">
        <v>7040</v>
      </c>
      <c r="U3474" s="74" t="s">
        <v>7041</v>
      </c>
    </row>
    <row r="3475" spans="20:21" x14ac:dyDescent="0.25">
      <c r="T3475" s="101" t="s">
        <v>7042</v>
      </c>
      <c r="U3475" s="74" t="s">
        <v>7043</v>
      </c>
    </row>
    <row r="3476" spans="20:21" x14ac:dyDescent="0.25">
      <c r="T3476" s="101" t="s">
        <v>7044</v>
      </c>
      <c r="U3476" s="74" t="s">
        <v>7045</v>
      </c>
    </row>
    <row r="3477" spans="20:21" x14ac:dyDescent="0.25">
      <c r="T3477" s="101" t="s">
        <v>7046</v>
      </c>
      <c r="U3477" s="74" t="s">
        <v>7047</v>
      </c>
    </row>
    <row r="3478" spans="20:21" x14ac:dyDescent="0.25">
      <c r="T3478" s="101" t="s">
        <v>7048</v>
      </c>
      <c r="U3478" s="74" t="s">
        <v>7049</v>
      </c>
    </row>
    <row r="3479" spans="20:21" x14ac:dyDescent="0.25">
      <c r="T3479" s="101" t="s">
        <v>7050</v>
      </c>
      <c r="U3479" s="74" t="s">
        <v>7051</v>
      </c>
    </row>
    <row r="3480" spans="20:21" x14ac:dyDescent="0.25">
      <c r="T3480" s="101" t="s">
        <v>7052</v>
      </c>
      <c r="U3480" s="74" t="s">
        <v>7053</v>
      </c>
    </row>
    <row r="3481" spans="20:21" x14ac:dyDescent="0.25">
      <c r="T3481" s="101" t="s">
        <v>7054</v>
      </c>
      <c r="U3481" s="74" t="s">
        <v>7055</v>
      </c>
    </row>
    <row r="3482" spans="20:21" x14ac:dyDescent="0.25">
      <c r="T3482" s="101" t="s">
        <v>7056</v>
      </c>
      <c r="U3482" s="74" t="s">
        <v>7057</v>
      </c>
    </row>
    <row r="3483" spans="20:21" x14ac:dyDescent="0.25">
      <c r="T3483" s="101" t="s">
        <v>7058</v>
      </c>
      <c r="U3483" s="74" t="s">
        <v>7059</v>
      </c>
    </row>
    <row r="3484" spans="20:21" x14ac:dyDescent="0.25">
      <c r="T3484" s="101" t="s">
        <v>7060</v>
      </c>
      <c r="U3484" s="74" t="s">
        <v>7061</v>
      </c>
    </row>
    <row r="3485" spans="20:21" x14ac:dyDescent="0.25">
      <c r="T3485" s="101" t="s">
        <v>7062</v>
      </c>
      <c r="U3485" s="74" t="s">
        <v>7063</v>
      </c>
    </row>
    <row r="3486" spans="20:21" x14ac:dyDescent="0.25">
      <c r="T3486" s="101" t="s">
        <v>7064</v>
      </c>
      <c r="U3486" s="74" t="s">
        <v>7065</v>
      </c>
    </row>
    <row r="3487" spans="20:21" x14ac:dyDescent="0.25">
      <c r="T3487" s="101" t="s">
        <v>7066</v>
      </c>
      <c r="U3487" s="74" t="s">
        <v>7067</v>
      </c>
    </row>
    <row r="3488" spans="20:21" x14ac:dyDescent="0.25">
      <c r="T3488" s="101" t="s">
        <v>7068</v>
      </c>
      <c r="U3488" s="74" t="s">
        <v>7069</v>
      </c>
    </row>
    <row r="3489" spans="20:21" x14ac:dyDescent="0.25">
      <c r="T3489" s="101" t="s">
        <v>7070</v>
      </c>
      <c r="U3489" s="74" t="s">
        <v>7071</v>
      </c>
    </row>
    <row r="3490" spans="20:21" x14ac:dyDescent="0.25">
      <c r="T3490" s="101" t="s">
        <v>7072</v>
      </c>
      <c r="U3490" s="74" t="s">
        <v>7073</v>
      </c>
    </row>
    <row r="3491" spans="20:21" x14ac:dyDescent="0.25">
      <c r="T3491" s="101" t="s">
        <v>7074</v>
      </c>
      <c r="U3491" s="74" t="s">
        <v>7075</v>
      </c>
    </row>
    <row r="3492" spans="20:21" x14ac:dyDescent="0.25">
      <c r="T3492" s="101" t="s">
        <v>7076</v>
      </c>
      <c r="U3492" s="74" t="s">
        <v>7077</v>
      </c>
    </row>
    <row r="3493" spans="20:21" x14ac:dyDescent="0.25">
      <c r="T3493" s="101" t="s">
        <v>7078</v>
      </c>
      <c r="U3493" s="74" t="s">
        <v>7079</v>
      </c>
    </row>
    <row r="3494" spans="20:21" x14ac:dyDescent="0.25">
      <c r="T3494" s="101" t="s">
        <v>7080</v>
      </c>
      <c r="U3494" s="74" t="s">
        <v>7081</v>
      </c>
    </row>
    <row r="3495" spans="20:21" x14ac:dyDescent="0.25">
      <c r="T3495" s="101" t="s">
        <v>7082</v>
      </c>
      <c r="U3495" s="74" t="s">
        <v>7083</v>
      </c>
    </row>
    <row r="3496" spans="20:21" x14ac:dyDescent="0.25">
      <c r="T3496" s="101" t="s">
        <v>7084</v>
      </c>
      <c r="U3496" s="74" t="s">
        <v>7085</v>
      </c>
    </row>
    <row r="3497" spans="20:21" x14ac:dyDescent="0.25">
      <c r="T3497" s="101" t="s">
        <v>7086</v>
      </c>
      <c r="U3497" s="74" t="s">
        <v>7087</v>
      </c>
    </row>
    <row r="3498" spans="20:21" x14ac:dyDescent="0.25">
      <c r="T3498" s="101" t="s">
        <v>7088</v>
      </c>
      <c r="U3498" s="74" t="s">
        <v>7089</v>
      </c>
    </row>
    <row r="3499" spans="20:21" x14ac:dyDescent="0.25">
      <c r="T3499" s="101" t="s">
        <v>7090</v>
      </c>
      <c r="U3499" s="74" t="s">
        <v>7091</v>
      </c>
    </row>
    <row r="3500" spans="20:21" x14ac:dyDescent="0.25">
      <c r="T3500" s="101" t="s">
        <v>7092</v>
      </c>
      <c r="U3500" s="74" t="s">
        <v>7093</v>
      </c>
    </row>
    <row r="3501" spans="20:21" x14ac:dyDescent="0.25">
      <c r="T3501" s="101" t="s">
        <v>7094</v>
      </c>
      <c r="U3501" s="74" t="s">
        <v>7095</v>
      </c>
    </row>
    <row r="3502" spans="20:21" x14ac:dyDescent="0.25">
      <c r="T3502" s="101" t="s">
        <v>7096</v>
      </c>
      <c r="U3502" s="74" t="s">
        <v>7097</v>
      </c>
    </row>
    <row r="3503" spans="20:21" x14ac:dyDescent="0.25">
      <c r="T3503" s="101" t="s">
        <v>7098</v>
      </c>
      <c r="U3503" s="74" t="s">
        <v>7099</v>
      </c>
    </row>
    <row r="3504" spans="20:21" x14ac:dyDescent="0.25">
      <c r="T3504" s="101" t="s">
        <v>7100</v>
      </c>
      <c r="U3504" s="74" t="s">
        <v>7101</v>
      </c>
    </row>
    <row r="3505" spans="20:21" x14ac:dyDescent="0.25">
      <c r="T3505" s="101" t="s">
        <v>7102</v>
      </c>
      <c r="U3505" s="74" t="s">
        <v>7103</v>
      </c>
    </row>
    <row r="3506" spans="20:21" x14ac:dyDescent="0.25">
      <c r="T3506" s="101" t="s">
        <v>7104</v>
      </c>
      <c r="U3506" s="74" t="s">
        <v>7105</v>
      </c>
    </row>
    <row r="3507" spans="20:21" x14ac:dyDescent="0.25">
      <c r="T3507" s="101" t="s">
        <v>7106</v>
      </c>
      <c r="U3507" s="74" t="s">
        <v>7107</v>
      </c>
    </row>
    <row r="3508" spans="20:21" x14ac:dyDescent="0.25">
      <c r="T3508" s="101" t="s">
        <v>7108</v>
      </c>
      <c r="U3508" s="74" t="s">
        <v>7109</v>
      </c>
    </row>
    <row r="3509" spans="20:21" x14ac:dyDescent="0.25">
      <c r="T3509" s="101" t="s">
        <v>7110</v>
      </c>
      <c r="U3509" s="74" t="s">
        <v>7111</v>
      </c>
    </row>
    <row r="3510" spans="20:21" x14ac:dyDescent="0.25">
      <c r="T3510" s="101" t="s">
        <v>7112</v>
      </c>
      <c r="U3510" s="74" t="s">
        <v>7113</v>
      </c>
    </row>
    <row r="3511" spans="20:21" x14ac:dyDescent="0.25">
      <c r="T3511" s="101" t="s">
        <v>7114</v>
      </c>
      <c r="U3511" s="74" t="s">
        <v>7115</v>
      </c>
    </row>
    <row r="3512" spans="20:21" x14ac:dyDescent="0.25">
      <c r="T3512" s="101" t="s">
        <v>7116</v>
      </c>
      <c r="U3512" s="74" t="s">
        <v>7117</v>
      </c>
    </row>
    <row r="3513" spans="20:21" x14ac:dyDescent="0.25">
      <c r="T3513" s="101" t="s">
        <v>7118</v>
      </c>
      <c r="U3513" s="74" t="s">
        <v>7119</v>
      </c>
    </row>
    <row r="3514" spans="20:21" x14ac:dyDescent="0.25">
      <c r="T3514" s="101" t="s">
        <v>7120</v>
      </c>
      <c r="U3514" s="74" t="s">
        <v>7121</v>
      </c>
    </row>
    <row r="3515" spans="20:21" x14ac:dyDescent="0.25">
      <c r="T3515" s="101" t="s">
        <v>7122</v>
      </c>
      <c r="U3515" s="74" t="s">
        <v>7123</v>
      </c>
    </row>
    <row r="3516" spans="20:21" x14ac:dyDescent="0.25">
      <c r="T3516" s="101" t="s">
        <v>7124</v>
      </c>
      <c r="U3516" s="74" t="s">
        <v>7125</v>
      </c>
    </row>
    <row r="3517" spans="20:21" x14ac:dyDescent="0.25">
      <c r="T3517" s="101" t="s">
        <v>7126</v>
      </c>
      <c r="U3517" s="74" t="s">
        <v>7127</v>
      </c>
    </row>
    <row r="3518" spans="20:21" x14ac:dyDescent="0.25">
      <c r="T3518" s="101" t="s">
        <v>7128</v>
      </c>
      <c r="U3518" s="74" t="s">
        <v>7129</v>
      </c>
    </row>
    <row r="3519" spans="20:21" x14ac:dyDescent="0.25">
      <c r="T3519" s="101" t="s">
        <v>7130</v>
      </c>
      <c r="U3519" s="74" t="s">
        <v>7131</v>
      </c>
    </row>
    <row r="3520" spans="20:21" x14ac:dyDescent="0.25">
      <c r="T3520" s="101" t="s">
        <v>7132</v>
      </c>
      <c r="U3520" s="74" t="s">
        <v>7133</v>
      </c>
    </row>
    <row r="3521" spans="20:21" x14ac:dyDescent="0.25">
      <c r="T3521" s="101" t="s">
        <v>7134</v>
      </c>
      <c r="U3521" s="74" t="s">
        <v>7135</v>
      </c>
    </row>
    <row r="3522" spans="20:21" x14ac:dyDescent="0.25">
      <c r="T3522" s="101" t="s">
        <v>7136</v>
      </c>
      <c r="U3522" s="74" t="s">
        <v>3855</v>
      </c>
    </row>
    <row r="3523" spans="20:21" x14ac:dyDescent="0.25">
      <c r="T3523" s="101" t="s">
        <v>7137</v>
      </c>
      <c r="U3523" s="74" t="s">
        <v>7138</v>
      </c>
    </row>
    <row r="3524" spans="20:21" x14ac:dyDescent="0.25">
      <c r="T3524" s="101" t="s">
        <v>7139</v>
      </c>
      <c r="U3524" s="74" t="s">
        <v>7140</v>
      </c>
    </row>
    <row r="3525" spans="20:21" x14ac:dyDescent="0.25">
      <c r="T3525" s="101" t="s">
        <v>7141</v>
      </c>
      <c r="U3525" s="74" t="s">
        <v>7142</v>
      </c>
    </row>
    <row r="3526" spans="20:21" x14ac:dyDescent="0.25">
      <c r="T3526" s="101" t="s">
        <v>7143</v>
      </c>
      <c r="U3526" s="74" t="s">
        <v>7144</v>
      </c>
    </row>
    <row r="3527" spans="20:21" x14ac:dyDescent="0.25">
      <c r="T3527" s="101" t="s">
        <v>7145</v>
      </c>
      <c r="U3527" s="74" t="s">
        <v>7146</v>
      </c>
    </row>
    <row r="3528" spans="20:21" x14ac:dyDescent="0.25">
      <c r="T3528" s="101" t="s">
        <v>7147</v>
      </c>
      <c r="U3528" s="74" t="s">
        <v>7148</v>
      </c>
    </row>
    <row r="3529" spans="20:21" x14ac:dyDescent="0.25">
      <c r="T3529" s="101" t="s">
        <v>7149</v>
      </c>
      <c r="U3529" s="74" t="s">
        <v>7150</v>
      </c>
    </row>
    <row r="3530" spans="20:21" x14ac:dyDescent="0.25">
      <c r="T3530" s="101" t="s">
        <v>7151</v>
      </c>
      <c r="U3530" s="74" t="s">
        <v>7152</v>
      </c>
    </row>
    <row r="3531" spans="20:21" x14ac:dyDescent="0.25">
      <c r="T3531" s="101" t="s">
        <v>7153</v>
      </c>
      <c r="U3531" s="74" t="s">
        <v>7154</v>
      </c>
    </row>
    <row r="3532" spans="20:21" x14ac:dyDescent="0.25">
      <c r="T3532" s="101" t="s">
        <v>7155</v>
      </c>
      <c r="U3532" s="74" t="s">
        <v>7156</v>
      </c>
    </row>
    <row r="3533" spans="20:21" x14ac:dyDescent="0.25">
      <c r="T3533" s="101" t="s">
        <v>7157</v>
      </c>
      <c r="U3533" s="74" t="s">
        <v>7158</v>
      </c>
    </row>
    <row r="3534" spans="20:21" x14ac:dyDescent="0.25">
      <c r="T3534" s="101" t="s">
        <v>7159</v>
      </c>
      <c r="U3534" s="74" t="s">
        <v>7160</v>
      </c>
    </row>
    <row r="3535" spans="20:21" x14ac:dyDescent="0.25">
      <c r="T3535" s="101" t="s">
        <v>7161</v>
      </c>
      <c r="U3535" s="74" t="s">
        <v>7162</v>
      </c>
    </row>
    <row r="3536" spans="20:21" x14ac:dyDescent="0.25">
      <c r="T3536" s="101" t="s">
        <v>7163</v>
      </c>
      <c r="U3536" s="74" t="s">
        <v>7164</v>
      </c>
    </row>
    <row r="3537" spans="20:21" x14ac:dyDescent="0.25">
      <c r="T3537" s="101" t="s">
        <v>7165</v>
      </c>
      <c r="U3537" s="74" t="s">
        <v>7166</v>
      </c>
    </row>
    <row r="3538" spans="20:21" x14ac:dyDescent="0.25">
      <c r="T3538" s="101" t="s">
        <v>7167</v>
      </c>
      <c r="U3538" s="74" t="s">
        <v>7168</v>
      </c>
    </row>
    <row r="3539" spans="20:21" x14ac:dyDescent="0.25">
      <c r="T3539" s="101" t="s">
        <v>7169</v>
      </c>
      <c r="U3539" s="74" t="s">
        <v>7170</v>
      </c>
    </row>
    <row r="3540" spans="20:21" x14ac:dyDescent="0.25">
      <c r="T3540" s="101" t="s">
        <v>7171</v>
      </c>
      <c r="U3540" s="74" t="s">
        <v>7172</v>
      </c>
    </row>
    <row r="3541" spans="20:21" x14ac:dyDescent="0.25">
      <c r="T3541" s="101" t="s">
        <v>7173</v>
      </c>
      <c r="U3541" s="74" t="s">
        <v>7174</v>
      </c>
    </row>
    <row r="3542" spans="20:21" x14ac:dyDescent="0.25">
      <c r="T3542" s="101" t="s">
        <v>7175</v>
      </c>
      <c r="U3542" s="74" t="s">
        <v>7176</v>
      </c>
    </row>
    <row r="3543" spans="20:21" x14ac:dyDescent="0.25">
      <c r="T3543" s="101" t="s">
        <v>7177</v>
      </c>
      <c r="U3543" s="74" t="s">
        <v>7178</v>
      </c>
    </row>
    <row r="3544" spans="20:21" x14ac:dyDescent="0.25">
      <c r="T3544" s="101" t="s">
        <v>7179</v>
      </c>
      <c r="U3544" s="74" t="s">
        <v>7180</v>
      </c>
    </row>
    <row r="3545" spans="20:21" x14ac:dyDescent="0.25">
      <c r="T3545" s="101" t="s">
        <v>7181</v>
      </c>
      <c r="U3545" s="74" t="s">
        <v>7182</v>
      </c>
    </row>
    <row r="3546" spans="20:21" x14ac:dyDescent="0.25">
      <c r="T3546" s="101" t="s">
        <v>7183</v>
      </c>
      <c r="U3546" s="74" t="s">
        <v>7184</v>
      </c>
    </row>
    <row r="3547" spans="20:21" x14ac:dyDescent="0.25">
      <c r="T3547" s="101" t="s">
        <v>7185</v>
      </c>
      <c r="U3547" s="74" t="s">
        <v>7186</v>
      </c>
    </row>
    <row r="3548" spans="20:21" x14ac:dyDescent="0.25">
      <c r="T3548" s="101" t="s">
        <v>7187</v>
      </c>
      <c r="U3548" s="74" t="s">
        <v>7188</v>
      </c>
    </row>
    <row r="3549" spans="20:21" x14ac:dyDescent="0.25">
      <c r="T3549" s="101" t="s">
        <v>7189</v>
      </c>
      <c r="U3549" s="74" t="s">
        <v>7190</v>
      </c>
    </row>
    <row r="3550" spans="20:21" x14ac:dyDescent="0.25">
      <c r="T3550" s="101" t="s">
        <v>7191</v>
      </c>
      <c r="U3550" s="74" t="s">
        <v>7192</v>
      </c>
    </row>
    <row r="3551" spans="20:21" x14ac:dyDescent="0.25">
      <c r="T3551" s="101" t="s">
        <v>7193</v>
      </c>
      <c r="U3551" s="74" t="s">
        <v>7194</v>
      </c>
    </row>
    <row r="3552" spans="20:21" x14ac:dyDescent="0.25">
      <c r="T3552" s="101" t="s">
        <v>7195</v>
      </c>
      <c r="U3552" s="74" t="s">
        <v>7196</v>
      </c>
    </row>
    <row r="3553" spans="20:21" x14ac:dyDescent="0.25">
      <c r="T3553" s="101" t="s">
        <v>7197</v>
      </c>
      <c r="U3553" s="74" t="s">
        <v>7198</v>
      </c>
    </row>
    <row r="3554" spans="20:21" x14ac:dyDescent="0.25">
      <c r="T3554" s="101" t="s">
        <v>7199</v>
      </c>
      <c r="U3554" s="74" t="s">
        <v>7200</v>
      </c>
    </row>
    <row r="3555" spans="20:21" x14ac:dyDescent="0.25">
      <c r="T3555" s="101" t="s">
        <v>7201</v>
      </c>
      <c r="U3555" s="74" t="s">
        <v>7202</v>
      </c>
    </row>
    <row r="3556" spans="20:21" x14ac:dyDescent="0.25">
      <c r="T3556" s="101" t="s">
        <v>7203</v>
      </c>
      <c r="U3556" s="74" t="s">
        <v>7204</v>
      </c>
    </row>
    <row r="3557" spans="20:21" x14ac:dyDescent="0.25">
      <c r="T3557" s="101" t="s">
        <v>7205</v>
      </c>
      <c r="U3557" s="74" t="s">
        <v>7206</v>
      </c>
    </row>
    <row r="3558" spans="20:21" x14ac:dyDescent="0.25">
      <c r="T3558" s="101" t="s">
        <v>7207</v>
      </c>
      <c r="U3558" s="74" t="s">
        <v>7208</v>
      </c>
    </row>
    <row r="3559" spans="20:21" x14ac:dyDescent="0.25">
      <c r="T3559" s="101" t="s">
        <v>7209</v>
      </c>
      <c r="U3559" s="74" t="s">
        <v>7210</v>
      </c>
    </row>
    <row r="3560" spans="20:21" x14ac:dyDescent="0.25">
      <c r="T3560" s="101" t="s">
        <v>7211</v>
      </c>
      <c r="U3560" s="74" t="s">
        <v>2314</v>
      </c>
    </row>
    <row r="3561" spans="20:21" x14ac:dyDescent="0.25">
      <c r="T3561" s="101" t="s">
        <v>7212</v>
      </c>
      <c r="U3561" s="74" t="s">
        <v>7213</v>
      </c>
    </row>
    <row r="3562" spans="20:21" x14ac:dyDescent="0.25">
      <c r="T3562" s="101" t="s">
        <v>7214</v>
      </c>
      <c r="U3562" s="74" t="s">
        <v>7215</v>
      </c>
    </row>
    <row r="3563" spans="20:21" x14ac:dyDescent="0.25">
      <c r="T3563" s="101" t="s">
        <v>7216</v>
      </c>
      <c r="U3563" s="74" t="s">
        <v>7217</v>
      </c>
    </row>
    <row r="3564" spans="20:21" x14ac:dyDescent="0.25">
      <c r="T3564" s="101" t="s">
        <v>7218</v>
      </c>
      <c r="U3564" s="74" t="s">
        <v>7219</v>
      </c>
    </row>
    <row r="3565" spans="20:21" x14ac:dyDescent="0.25">
      <c r="T3565" s="101" t="s">
        <v>7220</v>
      </c>
      <c r="U3565" s="74" t="s">
        <v>7221</v>
      </c>
    </row>
    <row r="3566" spans="20:21" x14ac:dyDescent="0.25">
      <c r="T3566" s="101" t="s">
        <v>7222</v>
      </c>
      <c r="U3566" s="74" t="s">
        <v>4791</v>
      </c>
    </row>
    <row r="3567" spans="20:21" x14ac:dyDescent="0.25">
      <c r="T3567" s="101" t="s">
        <v>7223</v>
      </c>
      <c r="U3567" s="74" t="s">
        <v>7224</v>
      </c>
    </row>
    <row r="3568" spans="20:21" x14ac:dyDescent="0.25">
      <c r="T3568" s="101" t="s">
        <v>7225</v>
      </c>
      <c r="U3568" s="74" t="s">
        <v>7226</v>
      </c>
    </row>
    <row r="3569" spans="20:21" x14ac:dyDescent="0.25">
      <c r="T3569" s="101" t="s">
        <v>7227</v>
      </c>
      <c r="U3569" s="74" t="s">
        <v>7228</v>
      </c>
    </row>
    <row r="3570" spans="20:21" x14ac:dyDescent="0.25">
      <c r="T3570" s="101" t="s">
        <v>7229</v>
      </c>
      <c r="U3570" s="74" t="s">
        <v>7230</v>
      </c>
    </row>
    <row r="3571" spans="20:21" x14ac:dyDescent="0.25">
      <c r="T3571" s="101" t="s">
        <v>7231</v>
      </c>
      <c r="U3571" s="74" t="s">
        <v>7232</v>
      </c>
    </row>
    <row r="3572" spans="20:21" x14ac:dyDescent="0.25">
      <c r="T3572" s="101" t="s">
        <v>7233</v>
      </c>
      <c r="U3572" s="74" t="s">
        <v>7234</v>
      </c>
    </row>
    <row r="3573" spans="20:21" x14ac:dyDescent="0.25">
      <c r="T3573" s="101" t="s">
        <v>7235</v>
      </c>
      <c r="U3573" s="74" t="s">
        <v>7236</v>
      </c>
    </row>
    <row r="3574" spans="20:21" x14ac:dyDescent="0.25">
      <c r="T3574" s="101" t="s">
        <v>7237</v>
      </c>
      <c r="U3574" s="74" t="s">
        <v>7238</v>
      </c>
    </row>
    <row r="3575" spans="20:21" x14ac:dyDescent="0.25">
      <c r="T3575" s="101" t="s">
        <v>7239</v>
      </c>
      <c r="U3575" s="74" t="s">
        <v>7240</v>
      </c>
    </row>
    <row r="3576" spans="20:21" x14ac:dyDescent="0.25">
      <c r="T3576" s="101" t="s">
        <v>7241</v>
      </c>
      <c r="U3576" s="74" t="s">
        <v>7242</v>
      </c>
    </row>
    <row r="3577" spans="20:21" x14ac:dyDescent="0.25">
      <c r="T3577" s="101" t="s">
        <v>7243</v>
      </c>
      <c r="U3577" s="74" t="s">
        <v>7244</v>
      </c>
    </row>
    <row r="3578" spans="20:21" x14ac:dyDescent="0.25">
      <c r="T3578" s="101" t="s">
        <v>7245</v>
      </c>
      <c r="U3578" s="74" t="s">
        <v>7246</v>
      </c>
    </row>
    <row r="3579" spans="20:21" x14ac:dyDescent="0.25">
      <c r="T3579" s="101" t="s">
        <v>7247</v>
      </c>
      <c r="U3579" s="74" t="s">
        <v>7248</v>
      </c>
    </row>
    <row r="3580" spans="20:21" x14ac:dyDescent="0.25">
      <c r="T3580" s="101" t="s">
        <v>7249</v>
      </c>
      <c r="U3580" s="74" t="s">
        <v>7250</v>
      </c>
    </row>
    <row r="3581" spans="20:21" x14ac:dyDescent="0.25">
      <c r="T3581" s="101" t="s">
        <v>7251</v>
      </c>
      <c r="U3581" s="74" t="s">
        <v>7252</v>
      </c>
    </row>
    <row r="3582" spans="20:21" x14ac:dyDescent="0.25">
      <c r="T3582" s="101" t="s">
        <v>7253</v>
      </c>
      <c r="U3582" s="74" t="s">
        <v>7254</v>
      </c>
    </row>
    <row r="3583" spans="20:21" x14ac:dyDescent="0.25">
      <c r="T3583" s="101" t="s">
        <v>7255</v>
      </c>
      <c r="U3583" s="74" t="s">
        <v>7256</v>
      </c>
    </row>
    <row r="3584" spans="20:21" x14ac:dyDescent="0.25">
      <c r="T3584" s="101" t="s">
        <v>7257</v>
      </c>
      <c r="U3584" s="74" t="s">
        <v>7258</v>
      </c>
    </row>
    <row r="3585" spans="20:21" x14ac:dyDescent="0.25">
      <c r="T3585" s="101" t="s">
        <v>7259</v>
      </c>
      <c r="U3585" s="74" t="s">
        <v>7260</v>
      </c>
    </row>
    <row r="3586" spans="20:21" x14ac:dyDescent="0.25">
      <c r="T3586" s="101" t="s">
        <v>7261</v>
      </c>
      <c r="U3586" s="74" t="s">
        <v>7262</v>
      </c>
    </row>
    <row r="3587" spans="20:21" x14ac:dyDescent="0.25">
      <c r="T3587" s="101" t="s">
        <v>7263</v>
      </c>
      <c r="U3587" s="74" t="s">
        <v>7264</v>
      </c>
    </row>
    <row r="3588" spans="20:21" x14ac:dyDescent="0.25">
      <c r="T3588" s="101" t="s">
        <v>7265</v>
      </c>
      <c r="U3588" s="74" t="s">
        <v>7266</v>
      </c>
    </row>
    <row r="3589" spans="20:21" x14ac:dyDescent="0.25">
      <c r="T3589" s="101" t="s">
        <v>7267</v>
      </c>
      <c r="U3589" s="74" t="s">
        <v>7268</v>
      </c>
    </row>
    <row r="3590" spans="20:21" x14ac:dyDescent="0.25">
      <c r="T3590" s="101" t="s">
        <v>7269</v>
      </c>
      <c r="U3590" s="74" t="s">
        <v>7270</v>
      </c>
    </row>
    <row r="3591" spans="20:21" x14ac:dyDescent="0.25">
      <c r="T3591" s="101" t="s">
        <v>7271</v>
      </c>
      <c r="U3591" s="74" t="s">
        <v>7272</v>
      </c>
    </row>
    <row r="3592" spans="20:21" x14ac:dyDescent="0.25">
      <c r="T3592" s="101" t="s">
        <v>7273</v>
      </c>
      <c r="U3592" s="74" t="s">
        <v>7274</v>
      </c>
    </row>
    <row r="3593" spans="20:21" x14ac:dyDescent="0.25">
      <c r="T3593" s="101" t="s">
        <v>7275</v>
      </c>
      <c r="U3593" s="74" t="s">
        <v>7276</v>
      </c>
    </row>
    <row r="3594" spans="20:21" x14ac:dyDescent="0.25">
      <c r="T3594" s="101" t="s">
        <v>7277</v>
      </c>
      <c r="U3594" s="74" t="s">
        <v>7278</v>
      </c>
    </row>
    <row r="3595" spans="20:21" x14ac:dyDescent="0.25">
      <c r="T3595" s="101" t="s">
        <v>7279</v>
      </c>
      <c r="U3595" s="74" t="s">
        <v>7280</v>
      </c>
    </row>
    <row r="3596" spans="20:21" x14ac:dyDescent="0.25">
      <c r="T3596" s="101" t="s">
        <v>7281</v>
      </c>
      <c r="U3596" s="74" t="s">
        <v>7282</v>
      </c>
    </row>
    <row r="3597" spans="20:21" x14ac:dyDescent="0.25">
      <c r="T3597" s="101" t="s">
        <v>7283</v>
      </c>
      <c r="U3597" s="74" t="s">
        <v>7284</v>
      </c>
    </row>
    <row r="3598" spans="20:21" x14ac:dyDescent="0.25">
      <c r="T3598" s="101" t="s">
        <v>7285</v>
      </c>
      <c r="U3598" s="74" t="s">
        <v>7286</v>
      </c>
    </row>
    <row r="3599" spans="20:21" x14ac:dyDescent="0.25">
      <c r="T3599" s="101" t="s">
        <v>7287</v>
      </c>
      <c r="U3599" s="74" t="s">
        <v>7288</v>
      </c>
    </row>
    <row r="3600" spans="20:21" x14ac:dyDescent="0.25">
      <c r="T3600" s="101" t="s">
        <v>7289</v>
      </c>
      <c r="U3600" s="74" t="s">
        <v>7290</v>
      </c>
    </row>
    <row r="3601" spans="20:21" x14ac:dyDescent="0.25">
      <c r="T3601" s="101" t="s">
        <v>7291</v>
      </c>
      <c r="U3601" s="74" t="s">
        <v>7292</v>
      </c>
    </row>
    <row r="3602" spans="20:21" x14ac:dyDescent="0.25">
      <c r="T3602" s="101" t="s">
        <v>7293</v>
      </c>
      <c r="U3602" s="74" t="s">
        <v>7294</v>
      </c>
    </row>
    <row r="3603" spans="20:21" x14ac:dyDescent="0.25">
      <c r="T3603" s="101" t="s">
        <v>7295</v>
      </c>
      <c r="U3603" s="74" t="s">
        <v>930</v>
      </c>
    </row>
    <row r="3604" spans="20:21" x14ac:dyDescent="0.25">
      <c r="T3604" s="101" t="s">
        <v>7296</v>
      </c>
      <c r="U3604" s="74" t="s">
        <v>7297</v>
      </c>
    </row>
    <row r="3605" spans="20:21" x14ac:dyDescent="0.25">
      <c r="T3605" s="101" t="s">
        <v>7298</v>
      </c>
      <c r="U3605" s="74" t="s">
        <v>7299</v>
      </c>
    </row>
    <row r="3606" spans="20:21" x14ac:dyDescent="0.25">
      <c r="T3606" s="101" t="s">
        <v>7300</v>
      </c>
      <c r="U3606" s="74" t="s">
        <v>7301</v>
      </c>
    </row>
    <row r="3607" spans="20:21" x14ac:dyDescent="0.25">
      <c r="T3607" s="101" t="s">
        <v>7302</v>
      </c>
      <c r="U3607" s="74" t="s">
        <v>7303</v>
      </c>
    </row>
    <row r="3608" spans="20:21" x14ac:dyDescent="0.25">
      <c r="T3608" s="101" t="s">
        <v>7304</v>
      </c>
      <c r="U3608" s="74" t="s">
        <v>7305</v>
      </c>
    </row>
    <row r="3609" spans="20:21" x14ac:dyDescent="0.25">
      <c r="T3609" s="101" t="s">
        <v>7306</v>
      </c>
      <c r="U3609" s="74" t="s">
        <v>7307</v>
      </c>
    </row>
    <row r="3610" spans="20:21" x14ac:dyDescent="0.25">
      <c r="T3610" s="101" t="s">
        <v>7308</v>
      </c>
      <c r="U3610" s="74" t="s">
        <v>7309</v>
      </c>
    </row>
    <row r="3611" spans="20:21" x14ac:dyDescent="0.25">
      <c r="T3611" s="101" t="s">
        <v>7310</v>
      </c>
      <c r="U3611" s="74" t="s">
        <v>7311</v>
      </c>
    </row>
    <row r="3612" spans="20:21" x14ac:dyDescent="0.25">
      <c r="T3612" s="101" t="s">
        <v>7312</v>
      </c>
      <c r="U3612" s="74" t="s">
        <v>7313</v>
      </c>
    </row>
    <row r="3613" spans="20:21" x14ac:dyDescent="0.25">
      <c r="T3613" s="101" t="s">
        <v>7314</v>
      </c>
      <c r="U3613" s="74" t="s">
        <v>7315</v>
      </c>
    </row>
    <row r="3614" spans="20:21" x14ac:dyDescent="0.25">
      <c r="T3614" s="101" t="s">
        <v>7316</v>
      </c>
      <c r="U3614" s="74" t="s">
        <v>7317</v>
      </c>
    </row>
    <row r="3615" spans="20:21" x14ac:dyDescent="0.25">
      <c r="T3615" s="101" t="s">
        <v>7318</v>
      </c>
      <c r="U3615" s="74" t="s">
        <v>7319</v>
      </c>
    </row>
    <row r="3616" spans="20:21" x14ac:dyDescent="0.25">
      <c r="T3616" s="101" t="s">
        <v>7320</v>
      </c>
      <c r="U3616" s="74" t="s">
        <v>7321</v>
      </c>
    </row>
    <row r="3617" spans="20:21" x14ac:dyDescent="0.25">
      <c r="T3617" s="101" t="s">
        <v>7322</v>
      </c>
      <c r="U3617" s="74" t="s">
        <v>7323</v>
      </c>
    </row>
    <row r="3618" spans="20:21" x14ac:dyDescent="0.25">
      <c r="T3618" s="101" t="s">
        <v>7324</v>
      </c>
      <c r="U3618" s="74" t="s">
        <v>7325</v>
      </c>
    </row>
    <row r="3619" spans="20:21" x14ac:dyDescent="0.25">
      <c r="T3619" s="101" t="s">
        <v>7326</v>
      </c>
      <c r="U3619" s="74" t="s">
        <v>7327</v>
      </c>
    </row>
    <row r="3620" spans="20:21" x14ac:dyDescent="0.25">
      <c r="T3620" s="101" t="s">
        <v>7328</v>
      </c>
      <c r="U3620" s="74" t="s">
        <v>7329</v>
      </c>
    </row>
    <row r="3621" spans="20:21" x14ac:dyDescent="0.25">
      <c r="T3621" s="101" t="s">
        <v>7330</v>
      </c>
      <c r="U3621" s="74" t="s">
        <v>7331</v>
      </c>
    </row>
    <row r="3622" spans="20:21" x14ac:dyDescent="0.25">
      <c r="T3622" s="101" t="s">
        <v>7332</v>
      </c>
      <c r="U3622" s="74" t="s">
        <v>7333</v>
      </c>
    </row>
    <row r="3623" spans="20:21" x14ac:dyDescent="0.25">
      <c r="T3623" s="101" t="s">
        <v>7334</v>
      </c>
      <c r="U3623" s="74" t="s">
        <v>7335</v>
      </c>
    </row>
    <row r="3624" spans="20:21" x14ac:dyDescent="0.25">
      <c r="T3624" s="101" t="s">
        <v>7336</v>
      </c>
      <c r="U3624" s="74" t="s">
        <v>7337</v>
      </c>
    </row>
    <row r="3625" spans="20:21" x14ac:dyDescent="0.25">
      <c r="T3625" s="101" t="s">
        <v>7338</v>
      </c>
      <c r="U3625" s="74" t="s">
        <v>7339</v>
      </c>
    </row>
    <row r="3626" spans="20:21" x14ac:dyDescent="0.25">
      <c r="T3626" s="101" t="s">
        <v>7340</v>
      </c>
      <c r="U3626" s="74" t="s">
        <v>7341</v>
      </c>
    </row>
    <row r="3627" spans="20:21" x14ac:dyDescent="0.25">
      <c r="T3627" s="101" t="s">
        <v>7342</v>
      </c>
      <c r="U3627" s="74" t="s">
        <v>7343</v>
      </c>
    </row>
    <row r="3628" spans="20:21" x14ac:dyDescent="0.25">
      <c r="T3628" s="101" t="s">
        <v>7344</v>
      </c>
      <c r="U3628" s="74" t="s">
        <v>7345</v>
      </c>
    </row>
    <row r="3629" spans="20:21" x14ac:dyDescent="0.25">
      <c r="T3629" s="101" t="s">
        <v>7346</v>
      </c>
      <c r="U3629" s="74" t="s">
        <v>7347</v>
      </c>
    </row>
    <row r="3630" spans="20:21" x14ac:dyDescent="0.25">
      <c r="T3630" s="101" t="s">
        <v>7348</v>
      </c>
      <c r="U3630" s="74" t="s">
        <v>7349</v>
      </c>
    </row>
    <row r="3631" spans="20:21" x14ac:dyDescent="0.25">
      <c r="T3631" s="101" t="s">
        <v>7350</v>
      </c>
      <c r="U3631" s="74" t="s">
        <v>5849</v>
      </c>
    </row>
    <row r="3632" spans="20:21" x14ac:dyDescent="0.25">
      <c r="T3632" s="101" t="s">
        <v>7351</v>
      </c>
      <c r="U3632" s="74" t="s">
        <v>7352</v>
      </c>
    </row>
    <row r="3633" spans="20:21" x14ac:dyDescent="0.25">
      <c r="T3633" s="101" t="s">
        <v>7353</v>
      </c>
      <c r="U3633" s="74" t="s">
        <v>7354</v>
      </c>
    </row>
    <row r="3634" spans="20:21" x14ac:dyDescent="0.25">
      <c r="T3634" s="101" t="s">
        <v>7355</v>
      </c>
      <c r="U3634" s="74" t="s">
        <v>7356</v>
      </c>
    </row>
    <row r="3635" spans="20:21" x14ac:dyDescent="0.25">
      <c r="T3635" s="101" t="s">
        <v>7357</v>
      </c>
      <c r="U3635" s="74" t="s">
        <v>7358</v>
      </c>
    </row>
    <row r="3636" spans="20:21" x14ac:dyDescent="0.25">
      <c r="T3636" s="101" t="s">
        <v>7359</v>
      </c>
      <c r="U3636" s="74" t="s">
        <v>7360</v>
      </c>
    </row>
    <row r="3637" spans="20:21" x14ac:dyDescent="0.25">
      <c r="T3637" s="101" t="s">
        <v>7361</v>
      </c>
      <c r="U3637" s="74" t="s">
        <v>7362</v>
      </c>
    </row>
    <row r="3638" spans="20:21" x14ac:dyDescent="0.25">
      <c r="T3638" s="101" t="s">
        <v>7363</v>
      </c>
      <c r="U3638" s="74" t="s">
        <v>7364</v>
      </c>
    </row>
    <row r="3639" spans="20:21" x14ac:dyDescent="0.25">
      <c r="T3639" s="101" t="s">
        <v>7365</v>
      </c>
      <c r="U3639" s="74" t="s">
        <v>7366</v>
      </c>
    </row>
    <row r="3640" spans="20:21" x14ac:dyDescent="0.25">
      <c r="T3640" s="101" t="s">
        <v>7367</v>
      </c>
      <c r="U3640" s="74" t="s">
        <v>7368</v>
      </c>
    </row>
    <row r="3641" spans="20:21" x14ac:dyDescent="0.25">
      <c r="T3641" s="101" t="s">
        <v>7369</v>
      </c>
      <c r="U3641" s="74" t="s">
        <v>7370</v>
      </c>
    </row>
    <row r="3642" spans="20:21" x14ac:dyDescent="0.25">
      <c r="T3642" s="101" t="s">
        <v>7371</v>
      </c>
      <c r="U3642" s="74" t="s">
        <v>7372</v>
      </c>
    </row>
    <row r="3643" spans="20:21" x14ac:dyDescent="0.25">
      <c r="T3643" s="101" t="s">
        <v>7373</v>
      </c>
      <c r="U3643" s="74" t="s">
        <v>7374</v>
      </c>
    </row>
    <row r="3644" spans="20:21" x14ac:dyDescent="0.25">
      <c r="T3644" s="101" t="s">
        <v>7375</v>
      </c>
      <c r="U3644" s="74" t="s">
        <v>7376</v>
      </c>
    </row>
    <row r="3645" spans="20:21" x14ac:dyDescent="0.25">
      <c r="T3645" s="101" t="s">
        <v>7377</v>
      </c>
      <c r="U3645" s="74" t="s">
        <v>7378</v>
      </c>
    </row>
    <row r="3646" spans="20:21" x14ac:dyDescent="0.25">
      <c r="T3646" s="101" t="s">
        <v>7379</v>
      </c>
      <c r="U3646" s="74" t="s">
        <v>7380</v>
      </c>
    </row>
    <row r="3647" spans="20:21" x14ac:dyDescent="0.25">
      <c r="T3647" s="101" t="s">
        <v>7381</v>
      </c>
      <c r="U3647" s="74" t="s">
        <v>2582</v>
      </c>
    </row>
    <row r="3648" spans="20:21" x14ac:dyDescent="0.25">
      <c r="T3648" s="101" t="s">
        <v>7382</v>
      </c>
      <c r="U3648" s="74" t="s">
        <v>7383</v>
      </c>
    </row>
    <row r="3649" spans="20:21" x14ac:dyDescent="0.25">
      <c r="T3649" s="101" t="s">
        <v>7384</v>
      </c>
      <c r="U3649" s="74" t="s">
        <v>7385</v>
      </c>
    </row>
    <row r="3650" spans="20:21" x14ac:dyDescent="0.25">
      <c r="T3650" s="101" t="s">
        <v>7386</v>
      </c>
      <c r="U3650" s="74" t="s">
        <v>7387</v>
      </c>
    </row>
    <row r="3651" spans="20:21" x14ac:dyDescent="0.25">
      <c r="T3651" s="101" t="s">
        <v>7388</v>
      </c>
      <c r="U3651" s="74" t="s">
        <v>7389</v>
      </c>
    </row>
    <row r="3652" spans="20:21" x14ac:dyDescent="0.25">
      <c r="T3652" s="101" t="s">
        <v>7390</v>
      </c>
      <c r="U3652" s="74" t="s">
        <v>7391</v>
      </c>
    </row>
    <row r="3653" spans="20:21" x14ac:dyDescent="0.25">
      <c r="T3653" s="101" t="s">
        <v>7392</v>
      </c>
      <c r="U3653" s="74" t="s">
        <v>7393</v>
      </c>
    </row>
    <row r="3654" spans="20:21" x14ac:dyDescent="0.25">
      <c r="T3654" s="101" t="s">
        <v>7394</v>
      </c>
      <c r="U3654" s="74" t="s">
        <v>7395</v>
      </c>
    </row>
    <row r="3655" spans="20:21" x14ac:dyDescent="0.25">
      <c r="T3655" s="101" t="s">
        <v>7396</v>
      </c>
      <c r="U3655" s="74" t="s">
        <v>7397</v>
      </c>
    </row>
    <row r="3656" spans="20:21" x14ac:dyDescent="0.25">
      <c r="T3656" s="101" t="s">
        <v>7398</v>
      </c>
      <c r="U3656" s="74" t="s">
        <v>7399</v>
      </c>
    </row>
    <row r="3657" spans="20:21" x14ac:dyDescent="0.25">
      <c r="T3657" s="101" t="s">
        <v>7400</v>
      </c>
      <c r="U3657" s="74" t="s">
        <v>7401</v>
      </c>
    </row>
    <row r="3658" spans="20:21" x14ac:dyDescent="0.25">
      <c r="T3658" s="101" t="s">
        <v>7402</v>
      </c>
      <c r="U3658" s="74" t="s">
        <v>7403</v>
      </c>
    </row>
    <row r="3659" spans="20:21" x14ac:dyDescent="0.25">
      <c r="T3659" s="101" t="s">
        <v>7404</v>
      </c>
      <c r="U3659" s="74" t="s">
        <v>7405</v>
      </c>
    </row>
    <row r="3660" spans="20:21" x14ac:dyDescent="0.25">
      <c r="T3660" s="101" t="s">
        <v>7406</v>
      </c>
      <c r="U3660" s="74" t="s">
        <v>7407</v>
      </c>
    </row>
    <row r="3661" spans="20:21" x14ac:dyDescent="0.25">
      <c r="T3661" s="101" t="s">
        <v>7408</v>
      </c>
      <c r="U3661" s="74" t="s">
        <v>7409</v>
      </c>
    </row>
    <row r="3662" spans="20:21" x14ac:dyDescent="0.25">
      <c r="T3662" s="101" t="s">
        <v>7410</v>
      </c>
      <c r="U3662" s="74" t="s">
        <v>7411</v>
      </c>
    </row>
    <row r="3663" spans="20:21" x14ac:dyDescent="0.25">
      <c r="T3663" s="101" t="s">
        <v>7412</v>
      </c>
      <c r="U3663" s="74" t="s">
        <v>7413</v>
      </c>
    </row>
    <row r="3664" spans="20:21" x14ac:dyDescent="0.25">
      <c r="T3664" s="101" t="s">
        <v>7414</v>
      </c>
      <c r="U3664" s="74" t="s">
        <v>7415</v>
      </c>
    </row>
    <row r="3665" spans="20:21" x14ac:dyDescent="0.25">
      <c r="T3665" s="101" t="s">
        <v>7416</v>
      </c>
      <c r="U3665" s="74" t="s">
        <v>7417</v>
      </c>
    </row>
    <row r="3666" spans="20:21" x14ac:dyDescent="0.25">
      <c r="T3666" s="101" t="s">
        <v>7418</v>
      </c>
      <c r="U3666" s="74" t="s">
        <v>7419</v>
      </c>
    </row>
    <row r="3667" spans="20:21" x14ac:dyDescent="0.25">
      <c r="T3667" s="101" t="s">
        <v>7420</v>
      </c>
      <c r="U3667" s="74" t="s">
        <v>7421</v>
      </c>
    </row>
    <row r="3668" spans="20:21" x14ac:dyDescent="0.25">
      <c r="T3668" s="101" t="s">
        <v>7422</v>
      </c>
      <c r="U3668" s="74" t="s">
        <v>7423</v>
      </c>
    </row>
    <row r="3669" spans="20:21" x14ac:dyDescent="0.25">
      <c r="T3669" s="101" t="s">
        <v>7424</v>
      </c>
      <c r="U3669" s="74" t="s">
        <v>5913</v>
      </c>
    </row>
    <row r="3670" spans="20:21" x14ac:dyDescent="0.25">
      <c r="T3670" s="101" t="s">
        <v>7425</v>
      </c>
      <c r="U3670" s="74" t="s">
        <v>7426</v>
      </c>
    </row>
    <row r="3671" spans="20:21" x14ac:dyDescent="0.25">
      <c r="T3671" s="101" t="s">
        <v>7427</v>
      </c>
      <c r="U3671" s="74" t="s">
        <v>7428</v>
      </c>
    </row>
    <row r="3672" spans="20:21" x14ac:dyDescent="0.25">
      <c r="T3672" s="101" t="s">
        <v>7429</v>
      </c>
      <c r="U3672" s="74" t="s">
        <v>7430</v>
      </c>
    </row>
    <row r="3673" spans="20:21" x14ac:dyDescent="0.25">
      <c r="T3673" s="101" t="s">
        <v>7431</v>
      </c>
      <c r="U3673" s="74" t="s">
        <v>7432</v>
      </c>
    </row>
    <row r="3674" spans="20:21" x14ac:dyDescent="0.25">
      <c r="T3674" s="101" t="s">
        <v>7433</v>
      </c>
      <c r="U3674" s="74" t="s">
        <v>7434</v>
      </c>
    </row>
    <row r="3675" spans="20:21" x14ac:dyDescent="0.25">
      <c r="T3675" s="101" t="s">
        <v>7435</v>
      </c>
      <c r="U3675" s="74" t="s">
        <v>7436</v>
      </c>
    </row>
    <row r="3676" spans="20:21" x14ac:dyDescent="0.25">
      <c r="T3676" s="101" t="s">
        <v>7437</v>
      </c>
      <c r="U3676" s="74" t="s">
        <v>7438</v>
      </c>
    </row>
    <row r="3677" spans="20:21" x14ac:dyDescent="0.25">
      <c r="T3677" s="101" t="s">
        <v>7439</v>
      </c>
      <c r="U3677" s="74" t="s">
        <v>7440</v>
      </c>
    </row>
    <row r="3678" spans="20:21" x14ac:dyDescent="0.25">
      <c r="T3678" s="101" t="s">
        <v>7441</v>
      </c>
      <c r="U3678" s="74" t="s">
        <v>7442</v>
      </c>
    </row>
    <row r="3679" spans="20:21" x14ac:dyDescent="0.25">
      <c r="T3679" s="101" t="s">
        <v>7443</v>
      </c>
      <c r="U3679" s="74" t="s">
        <v>7444</v>
      </c>
    </row>
    <row r="3680" spans="20:21" x14ac:dyDescent="0.25">
      <c r="T3680" s="101" t="s">
        <v>7445</v>
      </c>
      <c r="U3680" s="74" t="s">
        <v>7446</v>
      </c>
    </row>
    <row r="3681" spans="20:21" x14ac:dyDescent="0.25">
      <c r="T3681" s="101" t="s">
        <v>7447</v>
      </c>
      <c r="U3681" s="74" t="s">
        <v>7448</v>
      </c>
    </row>
    <row r="3682" spans="20:21" x14ac:dyDescent="0.25">
      <c r="T3682" s="101" t="s">
        <v>7449</v>
      </c>
      <c r="U3682" s="74" t="s">
        <v>7450</v>
      </c>
    </row>
    <row r="3683" spans="20:21" x14ac:dyDescent="0.25">
      <c r="T3683" s="101" t="s">
        <v>7451</v>
      </c>
      <c r="U3683" s="74" t="s">
        <v>7452</v>
      </c>
    </row>
    <row r="3684" spans="20:21" x14ac:dyDescent="0.25">
      <c r="T3684" s="101" t="s">
        <v>7453</v>
      </c>
      <c r="U3684" s="74" t="s">
        <v>7454</v>
      </c>
    </row>
    <row r="3685" spans="20:21" x14ac:dyDescent="0.25">
      <c r="T3685" s="101" t="s">
        <v>7455</v>
      </c>
      <c r="U3685" s="74" t="s">
        <v>5947</v>
      </c>
    </row>
    <row r="3686" spans="20:21" x14ac:dyDescent="0.25">
      <c r="T3686" s="101" t="s">
        <v>7456</v>
      </c>
      <c r="U3686" s="74" t="s">
        <v>7457</v>
      </c>
    </row>
    <row r="3687" spans="20:21" x14ac:dyDescent="0.25">
      <c r="T3687" s="101" t="s">
        <v>7458</v>
      </c>
      <c r="U3687" s="74" t="s">
        <v>7459</v>
      </c>
    </row>
    <row r="3688" spans="20:21" x14ac:dyDescent="0.25">
      <c r="T3688" s="101" t="s">
        <v>7460</v>
      </c>
      <c r="U3688" s="74" t="s">
        <v>7461</v>
      </c>
    </row>
    <row r="3689" spans="20:21" x14ac:dyDescent="0.25">
      <c r="T3689" s="101" t="s">
        <v>7462</v>
      </c>
      <c r="U3689" s="74" t="s">
        <v>7463</v>
      </c>
    </row>
    <row r="3690" spans="20:21" x14ac:dyDescent="0.25">
      <c r="T3690" s="101" t="s">
        <v>7464</v>
      </c>
      <c r="U3690" s="74" t="s">
        <v>7465</v>
      </c>
    </row>
    <row r="3691" spans="20:21" x14ac:dyDescent="0.25">
      <c r="T3691" s="101" t="s">
        <v>7466</v>
      </c>
      <c r="U3691" s="74" t="s">
        <v>7467</v>
      </c>
    </row>
    <row r="3692" spans="20:21" x14ac:dyDescent="0.25">
      <c r="T3692" s="101" t="s">
        <v>7468</v>
      </c>
      <c r="U3692" s="74" t="s">
        <v>7469</v>
      </c>
    </row>
    <row r="3693" spans="20:21" x14ac:dyDescent="0.25">
      <c r="T3693" s="101" t="s">
        <v>7470</v>
      </c>
      <c r="U3693" s="74" t="s">
        <v>7471</v>
      </c>
    </row>
    <row r="3694" spans="20:21" x14ac:dyDescent="0.25">
      <c r="T3694" s="101" t="s">
        <v>7472</v>
      </c>
      <c r="U3694" s="74" t="s">
        <v>7473</v>
      </c>
    </row>
    <row r="3695" spans="20:21" x14ac:dyDescent="0.25">
      <c r="T3695" s="101" t="s">
        <v>7474</v>
      </c>
      <c r="U3695" s="74" t="s">
        <v>7475</v>
      </c>
    </row>
    <row r="3696" spans="20:21" x14ac:dyDescent="0.25">
      <c r="T3696" s="101" t="s">
        <v>7476</v>
      </c>
      <c r="U3696" s="74" t="s">
        <v>7477</v>
      </c>
    </row>
    <row r="3697" spans="20:21" x14ac:dyDescent="0.25">
      <c r="T3697" s="101" t="s">
        <v>7478</v>
      </c>
      <c r="U3697" s="74" t="s">
        <v>7479</v>
      </c>
    </row>
    <row r="3698" spans="20:21" x14ac:dyDescent="0.25">
      <c r="T3698" s="101" t="s">
        <v>7480</v>
      </c>
      <c r="U3698" s="74" t="s">
        <v>7481</v>
      </c>
    </row>
    <row r="3699" spans="20:21" x14ac:dyDescent="0.25">
      <c r="T3699" s="101" t="s">
        <v>7482</v>
      </c>
      <c r="U3699" s="74" t="s">
        <v>7483</v>
      </c>
    </row>
    <row r="3700" spans="20:21" x14ac:dyDescent="0.25">
      <c r="T3700" s="101" t="s">
        <v>7484</v>
      </c>
      <c r="U3700" s="74" t="s">
        <v>7485</v>
      </c>
    </row>
    <row r="3701" spans="20:21" x14ac:dyDescent="0.25">
      <c r="T3701" s="101" t="s">
        <v>7486</v>
      </c>
      <c r="U3701" s="74" t="s">
        <v>7487</v>
      </c>
    </row>
    <row r="3702" spans="20:21" x14ac:dyDescent="0.25">
      <c r="T3702" s="101" t="s">
        <v>7488</v>
      </c>
      <c r="U3702" s="74" t="s">
        <v>7489</v>
      </c>
    </row>
    <row r="3703" spans="20:21" x14ac:dyDescent="0.25">
      <c r="T3703" s="101" t="s">
        <v>7490</v>
      </c>
      <c r="U3703" s="74" t="s">
        <v>7491</v>
      </c>
    </row>
    <row r="3704" spans="20:21" x14ac:dyDescent="0.25">
      <c r="T3704" s="101" t="s">
        <v>7492</v>
      </c>
      <c r="U3704" s="74" t="s">
        <v>7493</v>
      </c>
    </row>
    <row r="3705" spans="20:21" x14ac:dyDescent="0.25">
      <c r="T3705" s="101" t="s">
        <v>7494</v>
      </c>
      <c r="U3705" s="74" t="s">
        <v>7495</v>
      </c>
    </row>
    <row r="3706" spans="20:21" x14ac:dyDescent="0.25">
      <c r="T3706" s="101" t="s">
        <v>7496</v>
      </c>
      <c r="U3706" s="74" t="s">
        <v>7497</v>
      </c>
    </row>
    <row r="3707" spans="20:21" x14ac:dyDescent="0.25">
      <c r="T3707" s="101" t="s">
        <v>7498</v>
      </c>
      <c r="U3707" s="74" t="s">
        <v>7499</v>
      </c>
    </row>
    <row r="3708" spans="20:21" x14ac:dyDescent="0.25">
      <c r="T3708" s="101" t="s">
        <v>7500</v>
      </c>
      <c r="U3708" s="74" t="s">
        <v>7501</v>
      </c>
    </row>
    <row r="3709" spans="20:21" x14ac:dyDescent="0.25">
      <c r="T3709" s="101" t="s">
        <v>7502</v>
      </c>
      <c r="U3709" s="74" t="s">
        <v>7503</v>
      </c>
    </row>
    <row r="3710" spans="20:21" x14ac:dyDescent="0.25">
      <c r="T3710" s="101" t="s">
        <v>7504</v>
      </c>
      <c r="U3710" s="74" t="s">
        <v>7505</v>
      </c>
    </row>
    <row r="3711" spans="20:21" x14ac:dyDescent="0.25">
      <c r="T3711" s="101" t="s">
        <v>7506</v>
      </c>
      <c r="U3711" s="74" t="s">
        <v>7507</v>
      </c>
    </row>
    <row r="3712" spans="20:21" x14ac:dyDescent="0.25">
      <c r="T3712" s="101" t="s">
        <v>7508</v>
      </c>
      <c r="U3712" s="74" t="s">
        <v>7509</v>
      </c>
    </row>
    <row r="3713" spans="20:21" x14ac:dyDescent="0.25">
      <c r="T3713" s="101" t="s">
        <v>7510</v>
      </c>
      <c r="U3713" s="74" t="s">
        <v>7511</v>
      </c>
    </row>
    <row r="3714" spans="20:21" x14ac:dyDescent="0.25">
      <c r="T3714" s="101" t="s">
        <v>7512</v>
      </c>
      <c r="U3714" s="74" t="s">
        <v>7513</v>
      </c>
    </row>
    <row r="3715" spans="20:21" x14ac:dyDescent="0.25">
      <c r="T3715" s="101" t="s">
        <v>7514</v>
      </c>
      <c r="U3715" s="74" t="s">
        <v>7515</v>
      </c>
    </row>
    <row r="3716" spans="20:21" x14ac:dyDescent="0.25">
      <c r="T3716" s="101" t="s">
        <v>7516</v>
      </c>
      <c r="U3716" s="74" t="s">
        <v>7517</v>
      </c>
    </row>
    <row r="3717" spans="20:21" x14ac:dyDescent="0.25">
      <c r="T3717" s="101" t="s">
        <v>7518</v>
      </c>
      <c r="U3717" s="74" t="s">
        <v>7519</v>
      </c>
    </row>
    <row r="3718" spans="20:21" x14ac:dyDescent="0.25">
      <c r="T3718" s="101" t="s">
        <v>7520</v>
      </c>
      <c r="U3718" s="74" t="s">
        <v>7521</v>
      </c>
    </row>
    <row r="3719" spans="20:21" x14ac:dyDescent="0.25">
      <c r="T3719" s="101" t="s">
        <v>7522</v>
      </c>
      <c r="U3719" s="74" t="s">
        <v>7523</v>
      </c>
    </row>
    <row r="3720" spans="20:21" x14ac:dyDescent="0.25">
      <c r="T3720" s="101" t="s">
        <v>7524</v>
      </c>
      <c r="U3720" s="74" t="s">
        <v>7525</v>
      </c>
    </row>
    <row r="3721" spans="20:21" x14ac:dyDescent="0.25">
      <c r="T3721" s="101" t="s">
        <v>7526</v>
      </c>
      <c r="U3721" s="74" t="s">
        <v>7527</v>
      </c>
    </row>
    <row r="3722" spans="20:21" x14ac:dyDescent="0.25">
      <c r="T3722" s="101" t="s">
        <v>7528</v>
      </c>
      <c r="U3722" s="74" t="s">
        <v>7529</v>
      </c>
    </row>
    <row r="3723" spans="20:21" x14ac:dyDescent="0.25">
      <c r="T3723" s="101" t="s">
        <v>7530</v>
      </c>
      <c r="U3723" s="74" t="s">
        <v>7531</v>
      </c>
    </row>
    <row r="3724" spans="20:21" x14ac:dyDescent="0.25">
      <c r="T3724" s="101" t="s">
        <v>7532</v>
      </c>
      <c r="U3724" s="74" t="s">
        <v>7533</v>
      </c>
    </row>
    <row r="3725" spans="20:21" x14ac:dyDescent="0.25">
      <c r="T3725" s="101" t="s">
        <v>7534</v>
      </c>
      <c r="U3725" s="74" t="s">
        <v>7535</v>
      </c>
    </row>
    <row r="3726" spans="20:21" x14ac:dyDescent="0.25">
      <c r="T3726" s="101" t="s">
        <v>7536</v>
      </c>
      <c r="U3726" s="74" t="s">
        <v>7537</v>
      </c>
    </row>
    <row r="3727" spans="20:21" x14ac:dyDescent="0.25">
      <c r="T3727" s="101" t="s">
        <v>7538</v>
      </c>
      <c r="U3727" s="74" t="s">
        <v>7539</v>
      </c>
    </row>
    <row r="3728" spans="20:21" x14ac:dyDescent="0.25">
      <c r="T3728" s="101" t="s">
        <v>7540</v>
      </c>
      <c r="U3728" s="74" t="s">
        <v>7541</v>
      </c>
    </row>
    <row r="3729" spans="20:21" x14ac:dyDescent="0.25">
      <c r="T3729" s="101" t="s">
        <v>7542</v>
      </c>
      <c r="U3729" s="74" t="s">
        <v>7543</v>
      </c>
    </row>
    <row r="3730" spans="20:21" x14ac:dyDescent="0.25">
      <c r="T3730" s="101" t="s">
        <v>7544</v>
      </c>
      <c r="U3730" s="74" t="s">
        <v>7545</v>
      </c>
    </row>
    <row r="3731" spans="20:21" x14ac:dyDescent="0.25">
      <c r="T3731" s="101" t="s">
        <v>7546</v>
      </c>
      <c r="U3731" s="74" t="s">
        <v>7547</v>
      </c>
    </row>
    <row r="3732" spans="20:21" x14ac:dyDescent="0.25">
      <c r="T3732" s="101" t="s">
        <v>7548</v>
      </c>
      <c r="U3732" s="74" t="s">
        <v>7549</v>
      </c>
    </row>
    <row r="3733" spans="20:21" x14ac:dyDescent="0.25">
      <c r="T3733" s="101" t="s">
        <v>7550</v>
      </c>
      <c r="U3733" s="74" t="s">
        <v>7551</v>
      </c>
    </row>
    <row r="3734" spans="20:21" x14ac:dyDescent="0.25">
      <c r="T3734" s="101" t="s">
        <v>7552</v>
      </c>
      <c r="U3734" s="74" t="s">
        <v>7553</v>
      </c>
    </row>
    <row r="3735" spans="20:21" x14ac:dyDescent="0.25">
      <c r="T3735" s="101" t="s">
        <v>7554</v>
      </c>
      <c r="U3735" s="74" t="s">
        <v>7555</v>
      </c>
    </row>
    <row r="3736" spans="20:21" x14ac:dyDescent="0.25">
      <c r="T3736" s="101" t="s">
        <v>7556</v>
      </c>
      <c r="U3736" s="74" t="s">
        <v>7557</v>
      </c>
    </row>
    <row r="3737" spans="20:21" x14ac:dyDescent="0.25">
      <c r="T3737" s="101" t="s">
        <v>7558</v>
      </c>
      <c r="U3737" s="74" t="s">
        <v>7559</v>
      </c>
    </row>
    <row r="3738" spans="20:21" x14ac:dyDescent="0.25">
      <c r="T3738" s="101" t="s">
        <v>7560</v>
      </c>
      <c r="U3738" s="74" t="s">
        <v>7561</v>
      </c>
    </row>
    <row r="3739" spans="20:21" x14ac:dyDescent="0.25">
      <c r="T3739" s="101" t="s">
        <v>7562</v>
      </c>
      <c r="U3739" s="74" t="s">
        <v>7563</v>
      </c>
    </row>
    <row r="3740" spans="20:21" x14ac:dyDescent="0.25">
      <c r="T3740" s="101" t="s">
        <v>7564</v>
      </c>
      <c r="U3740" s="74" t="s">
        <v>7565</v>
      </c>
    </row>
    <row r="3741" spans="20:21" x14ac:dyDescent="0.25">
      <c r="T3741" s="101" t="s">
        <v>7566</v>
      </c>
      <c r="U3741" s="74" t="s">
        <v>7567</v>
      </c>
    </row>
    <row r="3742" spans="20:21" x14ac:dyDescent="0.25">
      <c r="T3742" s="101" t="s">
        <v>7568</v>
      </c>
      <c r="U3742" s="74" t="s">
        <v>7569</v>
      </c>
    </row>
    <row r="3743" spans="20:21" x14ac:dyDescent="0.25">
      <c r="T3743" s="101" t="s">
        <v>7570</v>
      </c>
      <c r="U3743" s="74" t="s">
        <v>7571</v>
      </c>
    </row>
    <row r="3744" spans="20:21" x14ac:dyDescent="0.25">
      <c r="T3744" s="101" t="s">
        <v>7572</v>
      </c>
      <c r="U3744" s="74" t="s">
        <v>7573</v>
      </c>
    </row>
    <row r="3745" spans="20:21" x14ac:dyDescent="0.25">
      <c r="T3745" s="101" t="s">
        <v>7574</v>
      </c>
      <c r="U3745" s="74" t="s">
        <v>7575</v>
      </c>
    </row>
    <row r="3746" spans="20:21" x14ac:dyDescent="0.25">
      <c r="T3746" s="101" t="s">
        <v>7576</v>
      </c>
      <c r="U3746" s="74" t="s">
        <v>7577</v>
      </c>
    </row>
    <row r="3747" spans="20:21" x14ac:dyDescent="0.25">
      <c r="T3747" s="101" t="s">
        <v>7578</v>
      </c>
      <c r="U3747" s="74" t="s">
        <v>7579</v>
      </c>
    </row>
    <row r="3748" spans="20:21" x14ac:dyDescent="0.25">
      <c r="T3748" s="101" t="s">
        <v>7580</v>
      </c>
      <c r="U3748" s="74" t="s">
        <v>7581</v>
      </c>
    </row>
    <row r="3749" spans="20:21" x14ac:dyDescent="0.25">
      <c r="T3749" s="101" t="s">
        <v>7582</v>
      </c>
      <c r="U3749" s="74" t="s">
        <v>7583</v>
      </c>
    </row>
    <row r="3750" spans="20:21" x14ac:dyDescent="0.25">
      <c r="T3750" s="101" t="s">
        <v>7584</v>
      </c>
      <c r="U3750" s="74" t="s">
        <v>7585</v>
      </c>
    </row>
    <row r="3751" spans="20:21" x14ac:dyDescent="0.25">
      <c r="T3751" s="101" t="s">
        <v>7586</v>
      </c>
      <c r="U3751" s="74" t="s">
        <v>7587</v>
      </c>
    </row>
    <row r="3752" spans="20:21" x14ac:dyDescent="0.25">
      <c r="T3752" s="101" t="s">
        <v>7588</v>
      </c>
      <c r="U3752" s="74" t="s">
        <v>7589</v>
      </c>
    </row>
    <row r="3753" spans="20:21" x14ac:dyDescent="0.25">
      <c r="T3753" s="101" t="s">
        <v>7590</v>
      </c>
      <c r="U3753" s="74" t="s">
        <v>7591</v>
      </c>
    </row>
    <row r="3754" spans="20:21" x14ac:dyDescent="0.25">
      <c r="T3754" s="101" t="s">
        <v>7592</v>
      </c>
      <c r="U3754" s="74" t="s">
        <v>7593</v>
      </c>
    </row>
    <row r="3755" spans="20:21" x14ac:dyDescent="0.25">
      <c r="T3755" s="101" t="s">
        <v>7594</v>
      </c>
      <c r="U3755" s="74" t="s">
        <v>7595</v>
      </c>
    </row>
    <row r="3756" spans="20:21" x14ac:dyDescent="0.25">
      <c r="T3756" s="101" t="s">
        <v>7596</v>
      </c>
      <c r="U3756" s="74" t="s">
        <v>7597</v>
      </c>
    </row>
    <row r="3757" spans="20:21" x14ac:dyDescent="0.25">
      <c r="T3757" s="101" t="s">
        <v>7598</v>
      </c>
      <c r="U3757" s="74" t="s">
        <v>7599</v>
      </c>
    </row>
    <row r="3758" spans="20:21" x14ac:dyDescent="0.25">
      <c r="T3758" s="101" t="s">
        <v>7600</v>
      </c>
      <c r="U3758" s="74" t="s">
        <v>7601</v>
      </c>
    </row>
    <row r="3759" spans="20:21" x14ac:dyDescent="0.25">
      <c r="T3759" s="101" t="s">
        <v>7602</v>
      </c>
      <c r="U3759" s="74" t="s">
        <v>7603</v>
      </c>
    </row>
    <row r="3760" spans="20:21" x14ac:dyDescent="0.25">
      <c r="T3760" s="101" t="s">
        <v>7604</v>
      </c>
      <c r="U3760" s="74" t="s">
        <v>7605</v>
      </c>
    </row>
    <row r="3761" spans="20:21" x14ac:dyDescent="0.25">
      <c r="T3761" s="101" t="s">
        <v>7606</v>
      </c>
      <c r="U3761" s="74" t="s">
        <v>7607</v>
      </c>
    </row>
    <row r="3762" spans="20:21" x14ac:dyDescent="0.25">
      <c r="T3762" s="101" t="s">
        <v>7608</v>
      </c>
      <c r="U3762" s="74" t="s">
        <v>7609</v>
      </c>
    </row>
    <row r="3763" spans="20:21" x14ac:dyDescent="0.25">
      <c r="T3763" s="101" t="s">
        <v>7610</v>
      </c>
      <c r="U3763" s="74" t="s">
        <v>7611</v>
      </c>
    </row>
    <row r="3764" spans="20:21" x14ac:dyDescent="0.25">
      <c r="T3764" s="101" t="s">
        <v>7612</v>
      </c>
      <c r="U3764" s="74" t="s">
        <v>7613</v>
      </c>
    </row>
    <row r="3765" spans="20:21" x14ac:dyDescent="0.25">
      <c r="T3765" s="101" t="s">
        <v>7614</v>
      </c>
      <c r="U3765" s="74" t="s">
        <v>7615</v>
      </c>
    </row>
    <row r="3766" spans="20:21" x14ac:dyDescent="0.25">
      <c r="T3766" s="101" t="s">
        <v>7616</v>
      </c>
      <c r="U3766" s="74" t="s">
        <v>7617</v>
      </c>
    </row>
    <row r="3767" spans="20:21" x14ac:dyDescent="0.25">
      <c r="T3767" s="101" t="s">
        <v>7618</v>
      </c>
      <c r="U3767" s="74" t="s">
        <v>7619</v>
      </c>
    </row>
    <row r="3768" spans="20:21" x14ac:dyDescent="0.25">
      <c r="T3768" s="101" t="s">
        <v>7620</v>
      </c>
      <c r="U3768" s="74" t="s">
        <v>3367</v>
      </c>
    </row>
    <row r="3769" spans="20:21" x14ac:dyDescent="0.25">
      <c r="T3769" s="101" t="s">
        <v>7621</v>
      </c>
      <c r="U3769" s="74" t="s">
        <v>7622</v>
      </c>
    </row>
    <row r="3770" spans="20:21" x14ac:dyDescent="0.25">
      <c r="T3770" s="101" t="s">
        <v>7623</v>
      </c>
      <c r="U3770" s="74" t="s">
        <v>7624</v>
      </c>
    </row>
    <row r="3771" spans="20:21" x14ac:dyDescent="0.25">
      <c r="T3771" s="101" t="s">
        <v>7625</v>
      </c>
      <c r="U3771" s="74" t="s">
        <v>7626</v>
      </c>
    </row>
    <row r="3772" spans="20:21" x14ac:dyDescent="0.25">
      <c r="T3772" s="101" t="s">
        <v>7627</v>
      </c>
      <c r="U3772" s="74" t="s">
        <v>7628</v>
      </c>
    </row>
    <row r="3773" spans="20:21" x14ac:dyDescent="0.25">
      <c r="T3773" s="101" t="s">
        <v>7629</v>
      </c>
      <c r="U3773" s="74" t="s">
        <v>7630</v>
      </c>
    </row>
    <row r="3774" spans="20:21" x14ac:dyDescent="0.25">
      <c r="T3774" s="101" t="s">
        <v>7631</v>
      </c>
      <c r="U3774" s="74" t="s">
        <v>7632</v>
      </c>
    </row>
    <row r="3775" spans="20:21" x14ac:dyDescent="0.25">
      <c r="T3775" s="101" t="s">
        <v>7633</v>
      </c>
      <c r="U3775" s="74" t="s">
        <v>7634</v>
      </c>
    </row>
    <row r="3776" spans="20:21" x14ac:dyDescent="0.25">
      <c r="T3776" s="101" t="s">
        <v>7635</v>
      </c>
      <c r="U3776" s="74" t="s">
        <v>7636</v>
      </c>
    </row>
    <row r="3777" spans="20:21" x14ac:dyDescent="0.25">
      <c r="T3777" s="101" t="s">
        <v>7637</v>
      </c>
      <c r="U3777" s="74" t="s">
        <v>7638</v>
      </c>
    </row>
    <row r="3778" spans="20:21" x14ac:dyDescent="0.25">
      <c r="T3778" s="101" t="s">
        <v>7639</v>
      </c>
      <c r="U3778" s="74" t="s">
        <v>7640</v>
      </c>
    </row>
    <row r="3779" spans="20:21" x14ac:dyDescent="0.25">
      <c r="T3779" s="101" t="s">
        <v>7641</v>
      </c>
      <c r="U3779" s="74" t="s">
        <v>7642</v>
      </c>
    </row>
    <row r="3780" spans="20:21" x14ac:dyDescent="0.25">
      <c r="T3780" s="101" t="s">
        <v>7643</v>
      </c>
      <c r="U3780" s="74" t="s">
        <v>7644</v>
      </c>
    </row>
    <row r="3781" spans="20:21" x14ac:dyDescent="0.25">
      <c r="T3781" s="101" t="s">
        <v>7645</v>
      </c>
      <c r="U3781" s="74" t="s">
        <v>7646</v>
      </c>
    </row>
    <row r="3782" spans="20:21" x14ac:dyDescent="0.25">
      <c r="T3782" s="101" t="s">
        <v>7647</v>
      </c>
      <c r="U3782" s="74" t="s">
        <v>7648</v>
      </c>
    </row>
    <row r="3783" spans="20:21" x14ac:dyDescent="0.25">
      <c r="T3783" s="101" t="s">
        <v>7649</v>
      </c>
      <c r="U3783" s="74" t="s">
        <v>7650</v>
      </c>
    </row>
    <row r="3784" spans="20:21" x14ac:dyDescent="0.25">
      <c r="T3784" s="101" t="s">
        <v>7651</v>
      </c>
      <c r="U3784" s="74" t="s">
        <v>7652</v>
      </c>
    </row>
    <row r="3785" spans="20:21" x14ac:dyDescent="0.25">
      <c r="T3785" s="101" t="s">
        <v>7653</v>
      </c>
      <c r="U3785" s="74" t="s">
        <v>7654</v>
      </c>
    </row>
    <row r="3786" spans="20:21" x14ac:dyDescent="0.25">
      <c r="T3786" s="101" t="s">
        <v>7655</v>
      </c>
      <c r="U3786" s="74" t="s">
        <v>7656</v>
      </c>
    </row>
    <row r="3787" spans="20:21" x14ac:dyDescent="0.25">
      <c r="T3787" s="101" t="s">
        <v>7657</v>
      </c>
      <c r="U3787" s="74" t="s">
        <v>7658</v>
      </c>
    </row>
    <row r="3788" spans="20:21" x14ac:dyDescent="0.25">
      <c r="T3788" s="101" t="s">
        <v>7659</v>
      </c>
      <c r="U3788" s="74" t="s">
        <v>7660</v>
      </c>
    </row>
    <row r="3789" spans="20:21" x14ac:dyDescent="0.25">
      <c r="T3789" s="101" t="s">
        <v>7661</v>
      </c>
      <c r="U3789" s="74" t="s">
        <v>7662</v>
      </c>
    </row>
    <row r="3790" spans="20:21" x14ac:dyDescent="0.25">
      <c r="T3790" s="101" t="s">
        <v>7663</v>
      </c>
      <c r="U3790" s="74" t="s">
        <v>7664</v>
      </c>
    </row>
    <row r="3791" spans="20:21" x14ac:dyDescent="0.25">
      <c r="T3791" s="101" t="s">
        <v>7665</v>
      </c>
      <c r="U3791" s="74" t="s">
        <v>7666</v>
      </c>
    </row>
    <row r="3792" spans="20:21" x14ac:dyDescent="0.25">
      <c r="T3792" s="101" t="s">
        <v>7667</v>
      </c>
      <c r="U3792" s="74" t="s">
        <v>7668</v>
      </c>
    </row>
    <row r="3793" spans="20:21" x14ac:dyDescent="0.25">
      <c r="T3793" s="101" t="s">
        <v>7669</v>
      </c>
      <c r="U3793" s="74" t="s">
        <v>7670</v>
      </c>
    </row>
    <row r="3794" spans="20:21" x14ac:dyDescent="0.25">
      <c r="T3794" s="101" t="s">
        <v>7671</v>
      </c>
      <c r="U3794" s="74" t="s">
        <v>7672</v>
      </c>
    </row>
    <row r="3795" spans="20:21" x14ac:dyDescent="0.25">
      <c r="T3795" s="101" t="s">
        <v>7673</v>
      </c>
      <c r="U3795" s="74" t="s">
        <v>7674</v>
      </c>
    </row>
    <row r="3796" spans="20:21" x14ac:dyDescent="0.25">
      <c r="T3796" s="101" t="s">
        <v>7675</v>
      </c>
      <c r="U3796" s="74" t="s">
        <v>7676</v>
      </c>
    </row>
    <row r="3797" spans="20:21" x14ac:dyDescent="0.25">
      <c r="T3797" s="101" t="s">
        <v>7677</v>
      </c>
      <c r="U3797" s="74" t="s">
        <v>7678</v>
      </c>
    </row>
    <row r="3798" spans="20:21" x14ac:dyDescent="0.25">
      <c r="T3798" s="101" t="s">
        <v>7679</v>
      </c>
      <c r="U3798" s="74" t="s">
        <v>7680</v>
      </c>
    </row>
    <row r="3799" spans="20:21" x14ac:dyDescent="0.25">
      <c r="T3799" s="101" t="s">
        <v>7681</v>
      </c>
      <c r="U3799" s="74" t="s">
        <v>7682</v>
      </c>
    </row>
    <row r="3800" spans="20:21" x14ac:dyDescent="0.25">
      <c r="T3800" s="101" t="s">
        <v>7683</v>
      </c>
      <c r="U3800" s="74" t="s">
        <v>7684</v>
      </c>
    </row>
    <row r="3801" spans="20:21" x14ac:dyDescent="0.25">
      <c r="T3801" s="101" t="s">
        <v>7685</v>
      </c>
      <c r="U3801" s="74" t="s">
        <v>7686</v>
      </c>
    </row>
    <row r="3802" spans="20:21" x14ac:dyDescent="0.25">
      <c r="T3802" s="101" t="s">
        <v>7687</v>
      </c>
      <c r="U3802" s="74" t="s">
        <v>7688</v>
      </c>
    </row>
    <row r="3803" spans="20:21" x14ac:dyDescent="0.25">
      <c r="T3803" s="101" t="s">
        <v>7689</v>
      </c>
      <c r="U3803" s="74" t="s">
        <v>7690</v>
      </c>
    </row>
    <row r="3804" spans="20:21" x14ac:dyDescent="0.25">
      <c r="T3804" s="101" t="s">
        <v>7691</v>
      </c>
      <c r="U3804" s="74" t="s">
        <v>7692</v>
      </c>
    </row>
    <row r="3805" spans="20:21" x14ac:dyDescent="0.25">
      <c r="T3805" s="101" t="s">
        <v>7693</v>
      </c>
      <c r="U3805" s="74" t="s">
        <v>7694</v>
      </c>
    </row>
    <row r="3806" spans="20:21" x14ac:dyDescent="0.25">
      <c r="T3806" s="101" t="s">
        <v>7695</v>
      </c>
      <c r="U3806" s="74" t="s">
        <v>7696</v>
      </c>
    </row>
    <row r="3807" spans="20:21" x14ac:dyDescent="0.25">
      <c r="T3807" s="101" t="s">
        <v>7697</v>
      </c>
      <c r="U3807" s="74" t="s">
        <v>7698</v>
      </c>
    </row>
    <row r="3808" spans="20:21" x14ac:dyDescent="0.25">
      <c r="T3808" s="101" t="s">
        <v>7699</v>
      </c>
      <c r="U3808" s="74" t="s">
        <v>7700</v>
      </c>
    </row>
    <row r="3809" spans="20:21" x14ac:dyDescent="0.25">
      <c r="T3809" s="101" t="s">
        <v>7701</v>
      </c>
      <c r="U3809" s="74" t="s">
        <v>7702</v>
      </c>
    </row>
    <row r="3810" spans="20:21" x14ac:dyDescent="0.25">
      <c r="T3810" s="101" t="s">
        <v>7703</v>
      </c>
      <c r="U3810" s="74" t="s">
        <v>7704</v>
      </c>
    </row>
    <row r="3811" spans="20:21" x14ac:dyDescent="0.25">
      <c r="T3811" s="101" t="s">
        <v>7705</v>
      </c>
      <c r="U3811" s="74" t="s">
        <v>7706</v>
      </c>
    </row>
    <row r="3812" spans="20:21" x14ac:dyDescent="0.25">
      <c r="T3812" s="101" t="s">
        <v>7707</v>
      </c>
      <c r="U3812" s="74" t="s">
        <v>7708</v>
      </c>
    </row>
    <row r="3813" spans="20:21" x14ac:dyDescent="0.25">
      <c r="T3813" s="101" t="s">
        <v>7709</v>
      </c>
      <c r="U3813" s="74" t="s">
        <v>1618</v>
      </c>
    </row>
    <row r="3814" spans="20:21" x14ac:dyDescent="0.25">
      <c r="T3814" s="101" t="s">
        <v>7710</v>
      </c>
      <c r="U3814" s="74" t="s">
        <v>7711</v>
      </c>
    </row>
    <row r="3815" spans="20:21" x14ac:dyDescent="0.25">
      <c r="T3815" s="101" t="s">
        <v>7712</v>
      </c>
      <c r="U3815" s="74" t="s">
        <v>7713</v>
      </c>
    </row>
    <row r="3816" spans="20:21" x14ac:dyDescent="0.25">
      <c r="T3816" s="101" t="s">
        <v>7714</v>
      </c>
      <c r="U3816" s="74" t="s">
        <v>7715</v>
      </c>
    </row>
    <row r="3817" spans="20:21" x14ac:dyDescent="0.25">
      <c r="T3817" s="101" t="s">
        <v>7716</v>
      </c>
      <c r="U3817" s="74" t="s">
        <v>7717</v>
      </c>
    </row>
    <row r="3818" spans="20:21" x14ac:dyDescent="0.25">
      <c r="T3818" s="101" t="s">
        <v>7718</v>
      </c>
      <c r="U3818" s="74" t="s">
        <v>7719</v>
      </c>
    </row>
    <row r="3819" spans="20:21" x14ac:dyDescent="0.25">
      <c r="T3819" s="101" t="s">
        <v>7720</v>
      </c>
      <c r="U3819" s="74" t="s">
        <v>7721</v>
      </c>
    </row>
    <row r="3820" spans="20:21" x14ac:dyDescent="0.25">
      <c r="T3820" s="101" t="s">
        <v>7722</v>
      </c>
      <c r="U3820" s="74" t="s">
        <v>7723</v>
      </c>
    </row>
    <row r="3821" spans="20:21" x14ac:dyDescent="0.25">
      <c r="T3821" s="101" t="s">
        <v>7724</v>
      </c>
      <c r="U3821" s="74" t="s">
        <v>7725</v>
      </c>
    </row>
    <row r="3822" spans="20:21" x14ac:dyDescent="0.25">
      <c r="T3822" s="101" t="s">
        <v>7726</v>
      </c>
      <c r="U3822" s="74" t="s">
        <v>7727</v>
      </c>
    </row>
    <row r="3823" spans="20:21" x14ac:dyDescent="0.25">
      <c r="T3823" s="101" t="s">
        <v>7728</v>
      </c>
      <c r="U3823" s="74" t="s">
        <v>7729</v>
      </c>
    </row>
    <row r="3824" spans="20:21" x14ac:dyDescent="0.25">
      <c r="T3824" s="101" t="s">
        <v>7730</v>
      </c>
      <c r="U3824" s="74" t="s">
        <v>7731</v>
      </c>
    </row>
    <row r="3825" spans="20:21" x14ac:dyDescent="0.25">
      <c r="T3825" s="101" t="s">
        <v>7732</v>
      </c>
      <c r="U3825" s="74" t="s">
        <v>7733</v>
      </c>
    </row>
    <row r="3826" spans="20:21" x14ac:dyDescent="0.25">
      <c r="T3826" s="101" t="s">
        <v>7734</v>
      </c>
      <c r="U3826" s="74" t="s">
        <v>7735</v>
      </c>
    </row>
    <row r="3827" spans="20:21" x14ac:dyDescent="0.25">
      <c r="T3827" s="101" t="s">
        <v>7736</v>
      </c>
      <c r="U3827" s="74" t="s">
        <v>7737</v>
      </c>
    </row>
    <row r="3828" spans="20:21" x14ac:dyDescent="0.25">
      <c r="T3828" s="101" t="s">
        <v>7738</v>
      </c>
      <c r="U3828" s="74" t="s">
        <v>7739</v>
      </c>
    </row>
    <row r="3829" spans="20:21" x14ac:dyDescent="0.25">
      <c r="T3829" s="101" t="s">
        <v>7740</v>
      </c>
      <c r="U3829" s="74" t="s">
        <v>7741</v>
      </c>
    </row>
    <row r="3830" spans="20:21" x14ac:dyDescent="0.25">
      <c r="T3830" s="101" t="s">
        <v>7742</v>
      </c>
      <c r="U3830" s="74" t="s">
        <v>7743</v>
      </c>
    </row>
    <row r="3831" spans="20:21" x14ac:dyDescent="0.25">
      <c r="T3831" s="101" t="s">
        <v>7744</v>
      </c>
      <c r="U3831" s="74" t="s">
        <v>7745</v>
      </c>
    </row>
    <row r="3832" spans="20:21" x14ac:dyDescent="0.25">
      <c r="T3832" s="101" t="s">
        <v>7746</v>
      </c>
      <c r="U3832" s="74" t="s">
        <v>7747</v>
      </c>
    </row>
    <row r="3833" spans="20:21" x14ac:dyDescent="0.25">
      <c r="T3833" s="101" t="s">
        <v>7748</v>
      </c>
      <c r="U3833" s="74" t="s">
        <v>7749</v>
      </c>
    </row>
    <row r="3834" spans="20:21" x14ac:dyDescent="0.25">
      <c r="T3834" s="101" t="s">
        <v>7750</v>
      </c>
      <c r="U3834" s="74" t="s">
        <v>7751</v>
      </c>
    </row>
    <row r="3835" spans="20:21" x14ac:dyDescent="0.25">
      <c r="T3835" s="101" t="s">
        <v>7752</v>
      </c>
      <c r="U3835" s="74" t="s">
        <v>7753</v>
      </c>
    </row>
    <row r="3836" spans="20:21" x14ac:dyDescent="0.25">
      <c r="T3836" s="101" t="s">
        <v>7754</v>
      </c>
      <c r="U3836" s="74" t="s">
        <v>7755</v>
      </c>
    </row>
    <row r="3837" spans="20:21" x14ac:dyDescent="0.25">
      <c r="T3837" s="101" t="s">
        <v>7756</v>
      </c>
      <c r="U3837" s="74" t="s">
        <v>7757</v>
      </c>
    </row>
    <row r="3838" spans="20:21" x14ac:dyDescent="0.25">
      <c r="T3838" s="101" t="s">
        <v>7758</v>
      </c>
      <c r="U3838" s="74" t="s">
        <v>7759</v>
      </c>
    </row>
    <row r="3839" spans="20:21" x14ac:dyDescent="0.25">
      <c r="T3839" s="101" t="s">
        <v>7760</v>
      </c>
      <c r="U3839" s="74" t="s">
        <v>7761</v>
      </c>
    </row>
    <row r="3840" spans="20:21" x14ac:dyDescent="0.25">
      <c r="T3840" s="101" t="s">
        <v>7762</v>
      </c>
      <c r="U3840" s="74" t="s">
        <v>7763</v>
      </c>
    </row>
    <row r="3841" spans="20:21" x14ac:dyDescent="0.25">
      <c r="T3841" s="101" t="s">
        <v>7764</v>
      </c>
      <c r="U3841" s="74" t="s">
        <v>7765</v>
      </c>
    </row>
    <row r="3842" spans="20:21" x14ac:dyDescent="0.25">
      <c r="T3842" s="101" t="s">
        <v>7766</v>
      </c>
      <c r="U3842" s="74" t="s">
        <v>7767</v>
      </c>
    </row>
    <row r="3843" spans="20:21" x14ac:dyDescent="0.25">
      <c r="T3843" s="101" t="s">
        <v>7768</v>
      </c>
      <c r="U3843" s="74" t="s">
        <v>7769</v>
      </c>
    </row>
    <row r="3844" spans="20:21" x14ac:dyDescent="0.25">
      <c r="T3844" s="101" t="s">
        <v>7770</v>
      </c>
      <c r="U3844" s="74" t="s">
        <v>7771</v>
      </c>
    </row>
    <row r="3845" spans="20:21" x14ac:dyDescent="0.25">
      <c r="T3845" s="101" t="s">
        <v>7772</v>
      </c>
      <c r="U3845" s="74" t="s">
        <v>7773</v>
      </c>
    </row>
    <row r="3846" spans="20:21" x14ac:dyDescent="0.25">
      <c r="T3846" s="101" t="s">
        <v>7774</v>
      </c>
      <c r="U3846" s="74" t="s">
        <v>7775</v>
      </c>
    </row>
    <row r="3847" spans="20:21" x14ac:dyDescent="0.25">
      <c r="T3847" s="101" t="s">
        <v>7776</v>
      </c>
      <c r="U3847" s="74" t="s">
        <v>7777</v>
      </c>
    </row>
    <row r="3848" spans="20:21" x14ac:dyDescent="0.25">
      <c r="T3848" s="101" t="s">
        <v>7778</v>
      </c>
      <c r="U3848" s="74" t="s">
        <v>7779</v>
      </c>
    </row>
    <row r="3849" spans="20:21" x14ac:dyDescent="0.25">
      <c r="T3849" s="101" t="s">
        <v>7780</v>
      </c>
      <c r="U3849" s="74" t="s">
        <v>7781</v>
      </c>
    </row>
    <row r="3850" spans="20:21" x14ac:dyDescent="0.25">
      <c r="T3850" s="101" t="s">
        <v>7782</v>
      </c>
      <c r="U3850" s="74" t="s">
        <v>7783</v>
      </c>
    </row>
    <row r="3851" spans="20:21" x14ac:dyDescent="0.25">
      <c r="T3851" s="101" t="s">
        <v>7784</v>
      </c>
      <c r="U3851" s="74" t="s">
        <v>7785</v>
      </c>
    </row>
    <row r="3852" spans="20:21" x14ac:dyDescent="0.25">
      <c r="T3852" s="101" t="s">
        <v>7786</v>
      </c>
      <c r="U3852" s="74" t="s">
        <v>7787</v>
      </c>
    </row>
    <row r="3853" spans="20:21" x14ac:dyDescent="0.25">
      <c r="T3853" s="101" t="s">
        <v>7788</v>
      </c>
      <c r="U3853" s="74" t="s">
        <v>7789</v>
      </c>
    </row>
    <row r="3854" spans="20:21" x14ac:dyDescent="0.25">
      <c r="T3854" s="101" t="s">
        <v>7790</v>
      </c>
      <c r="U3854" s="74" t="s">
        <v>7791</v>
      </c>
    </row>
    <row r="3855" spans="20:21" x14ac:dyDescent="0.25">
      <c r="T3855" s="101" t="s">
        <v>7792</v>
      </c>
      <c r="U3855" s="74" t="s">
        <v>7793</v>
      </c>
    </row>
    <row r="3856" spans="20:21" x14ac:dyDescent="0.25">
      <c r="T3856" s="101" t="s">
        <v>7794</v>
      </c>
      <c r="U3856" s="74" t="s">
        <v>7795</v>
      </c>
    </row>
    <row r="3857" spans="20:21" x14ac:dyDescent="0.25">
      <c r="T3857" s="101" t="s">
        <v>7796</v>
      </c>
      <c r="U3857" s="74" t="s">
        <v>7797</v>
      </c>
    </row>
    <row r="3858" spans="20:21" x14ac:dyDescent="0.25">
      <c r="T3858" s="101" t="s">
        <v>7798</v>
      </c>
      <c r="U3858" s="74" t="s">
        <v>7799</v>
      </c>
    </row>
    <row r="3859" spans="20:21" x14ac:dyDescent="0.25">
      <c r="T3859" s="101" t="s">
        <v>7800</v>
      </c>
      <c r="U3859" s="74" t="s">
        <v>7801</v>
      </c>
    </row>
    <row r="3860" spans="20:21" x14ac:dyDescent="0.25">
      <c r="T3860" s="101" t="s">
        <v>7802</v>
      </c>
      <c r="U3860" s="74" t="s">
        <v>7803</v>
      </c>
    </row>
    <row r="3861" spans="20:21" x14ac:dyDescent="0.25">
      <c r="T3861" s="101" t="s">
        <v>7804</v>
      </c>
      <c r="U3861" s="74" t="s">
        <v>7805</v>
      </c>
    </row>
    <row r="3862" spans="20:21" x14ac:dyDescent="0.25">
      <c r="T3862" s="101" t="s">
        <v>7806</v>
      </c>
      <c r="U3862" s="74" t="s">
        <v>7807</v>
      </c>
    </row>
    <row r="3863" spans="20:21" x14ac:dyDescent="0.25">
      <c r="T3863" s="101" t="s">
        <v>7808</v>
      </c>
      <c r="U3863" s="74" t="s">
        <v>7809</v>
      </c>
    </row>
    <row r="3864" spans="20:21" x14ac:dyDescent="0.25">
      <c r="T3864" s="101" t="s">
        <v>7810</v>
      </c>
      <c r="U3864" s="74" t="s">
        <v>7811</v>
      </c>
    </row>
    <row r="3865" spans="20:21" x14ac:dyDescent="0.25">
      <c r="T3865" s="101" t="s">
        <v>7812</v>
      </c>
      <c r="U3865" s="74" t="s">
        <v>7813</v>
      </c>
    </row>
    <row r="3866" spans="20:21" x14ac:dyDescent="0.25">
      <c r="T3866" s="101" t="s">
        <v>7814</v>
      </c>
      <c r="U3866" s="74" t="s">
        <v>7815</v>
      </c>
    </row>
    <row r="3867" spans="20:21" x14ac:dyDescent="0.25">
      <c r="T3867" s="101" t="s">
        <v>7816</v>
      </c>
      <c r="U3867" s="74" t="s">
        <v>7817</v>
      </c>
    </row>
    <row r="3868" spans="20:21" x14ac:dyDescent="0.25">
      <c r="T3868" s="101" t="s">
        <v>7818</v>
      </c>
      <c r="U3868" s="74" t="s">
        <v>7819</v>
      </c>
    </row>
    <row r="3869" spans="20:21" x14ac:dyDescent="0.25">
      <c r="T3869" s="101" t="s">
        <v>7820</v>
      </c>
      <c r="U3869" s="74" t="s">
        <v>7821</v>
      </c>
    </row>
    <row r="3870" spans="20:21" x14ac:dyDescent="0.25">
      <c r="T3870" s="101" t="s">
        <v>7822</v>
      </c>
      <c r="U3870" s="74" t="s">
        <v>7823</v>
      </c>
    </row>
    <row r="3871" spans="20:21" x14ac:dyDescent="0.25">
      <c r="T3871" s="101" t="s">
        <v>7824</v>
      </c>
      <c r="U3871" s="74" t="s">
        <v>7825</v>
      </c>
    </row>
    <row r="3872" spans="20:21" x14ac:dyDescent="0.25">
      <c r="T3872" s="101" t="s">
        <v>7826</v>
      </c>
      <c r="U3872" s="74" t="s">
        <v>7827</v>
      </c>
    </row>
    <row r="3873" spans="20:21" x14ac:dyDescent="0.25">
      <c r="T3873" s="101" t="s">
        <v>7828</v>
      </c>
      <c r="U3873" s="74" t="s">
        <v>7829</v>
      </c>
    </row>
    <row r="3874" spans="20:21" x14ac:dyDescent="0.25">
      <c r="T3874" s="101" t="s">
        <v>7830</v>
      </c>
      <c r="U3874" s="74" t="s">
        <v>7831</v>
      </c>
    </row>
    <row r="3875" spans="20:21" x14ac:dyDescent="0.25">
      <c r="T3875" s="101" t="s">
        <v>7832</v>
      </c>
      <c r="U3875" s="74" t="s">
        <v>7833</v>
      </c>
    </row>
    <row r="3876" spans="20:21" x14ac:dyDescent="0.25">
      <c r="T3876" s="101" t="s">
        <v>7834</v>
      </c>
      <c r="U3876" s="74" t="s">
        <v>7835</v>
      </c>
    </row>
    <row r="3877" spans="20:21" x14ac:dyDescent="0.25">
      <c r="T3877" s="101" t="s">
        <v>7836</v>
      </c>
      <c r="U3877" s="74" t="s">
        <v>7837</v>
      </c>
    </row>
    <row r="3878" spans="20:21" x14ac:dyDescent="0.25">
      <c r="T3878" s="101" t="s">
        <v>7838</v>
      </c>
      <c r="U3878" s="74" t="s">
        <v>7839</v>
      </c>
    </row>
    <row r="3879" spans="20:21" x14ac:dyDescent="0.25">
      <c r="T3879" s="101" t="s">
        <v>7840</v>
      </c>
      <c r="U3879" s="74" t="s">
        <v>7841</v>
      </c>
    </row>
    <row r="3880" spans="20:21" x14ac:dyDescent="0.25">
      <c r="T3880" s="101" t="s">
        <v>7842</v>
      </c>
      <c r="U3880" s="74" t="s">
        <v>7843</v>
      </c>
    </row>
    <row r="3881" spans="20:21" x14ac:dyDescent="0.25">
      <c r="T3881" s="101" t="s">
        <v>7844</v>
      </c>
      <c r="U3881" s="74" t="s">
        <v>7845</v>
      </c>
    </row>
    <row r="3882" spans="20:21" x14ac:dyDescent="0.25">
      <c r="T3882" s="101" t="s">
        <v>7846</v>
      </c>
      <c r="U3882" s="74" t="s">
        <v>7847</v>
      </c>
    </row>
    <row r="3883" spans="20:21" x14ac:dyDescent="0.25">
      <c r="T3883" s="101" t="s">
        <v>7848</v>
      </c>
      <c r="U3883" s="74" t="s">
        <v>7849</v>
      </c>
    </row>
    <row r="3884" spans="20:21" x14ac:dyDescent="0.25">
      <c r="T3884" s="101" t="s">
        <v>7850</v>
      </c>
      <c r="U3884" s="74" t="s">
        <v>7851</v>
      </c>
    </row>
    <row r="3885" spans="20:21" x14ac:dyDescent="0.25">
      <c r="T3885" s="101" t="s">
        <v>7852</v>
      </c>
      <c r="U3885" s="74" t="s">
        <v>7853</v>
      </c>
    </row>
    <row r="3886" spans="20:21" x14ac:dyDescent="0.25">
      <c r="T3886" s="101" t="s">
        <v>7854</v>
      </c>
      <c r="U3886" s="74" t="s">
        <v>7855</v>
      </c>
    </row>
    <row r="3887" spans="20:21" x14ac:dyDescent="0.25">
      <c r="T3887" s="101" t="s">
        <v>7856</v>
      </c>
      <c r="U3887" s="74" t="s">
        <v>7857</v>
      </c>
    </row>
    <row r="3888" spans="20:21" x14ac:dyDescent="0.25">
      <c r="T3888" s="101" t="s">
        <v>7858</v>
      </c>
      <c r="U3888" s="74" t="s">
        <v>7859</v>
      </c>
    </row>
    <row r="3889" spans="20:21" x14ac:dyDescent="0.25">
      <c r="T3889" s="101" t="s">
        <v>7860</v>
      </c>
      <c r="U3889" s="74" t="s">
        <v>7861</v>
      </c>
    </row>
    <row r="3890" spans="20:21" x14ac:dyDescent="0.25">
      <c r="T3890" s="101" t="s">
        <v>7862</v>
      </c>
      <c r="U3890" s="74" t="s">
        <v>7863</v>
      </c>
    </row>
    <row r="3891" spans="20:21" x14ac:dyDescent="0.25">
      <c r="T3891" s="101" t="s">
        <v>7864</v>
      </c>
      <c r="U3891" s="74" t="s">
        <v>7865</v>
      </c>
    </row>
    <row r="3892" spans="20:21" x14ac:dyDescent="0.25">
      <c r="T3892" s="101" t="s">
        <v>7866</v>
      </c>
      <c r="U3892" s="74" t="s">
        <v>7867</v>
      </c>
    </row>
    <row r="3893" spans="20:21" x14ac:dyDescent="0.25">
      <c r="T3893" s="101" t="s">
        <v>7868</v>
      </c>
      <c r="U3893" s="74" t="s">
        <v>7869</v>
      </c>
    </row>
    <row r="3894" spans="20:21" x14ac:dyDescent="0.25">
      <c r="T3894" s="101" t="s">
        <v>7870</v>
      </c>
      <c r="U3894" s="74" t="s">
        <v>7871</v>
      </c>
    </row>
    <row r="3895" spans="20:21" x14ac:dyDescent="0.25">
      <c r="T3895" s="101" t="s">
        <v>7872</v>
      </c>
      <c r="U3895" s="74" t="s">
        <v>7873</v>
      </c>
    </row>
    <row r="3896" spans="20:21" x14ac:dyDescent="0.25">
      <c r="T3896" s="101" t="s">
        <v>7874</v>
      </c>
      <c r="U3896" s="74" t="s">
        <v>7875</v>
      </c>
    </row>
    <row r="3897" spans="20:21" x14ac:dyDescent="0.25">
      <c r="T3897" s="101" t="s">
        <v>7876</v>
      </c>
      <c r="U3897" s="74" t="s">
        <v>7877</v>
      </c>
    </row>
    <row r="3898" spans="20:21" x14ac:dyDescent="0.25">
      <c r="T3898" s="101" t="s">
        <v>7878</v>
      </c>
      <c r="U3898" s="74" t="s">
        <v>7879</v>
      </c>
    </row>
    <row r="3899" spans="20:21" x14ac:dyDescent="0.25">
      <c r="T3899" s="101" t="s">
        <v>7880</v>
      </c>
      <c r="U3899" s="74" t="s">
        <v>7881</v>
      </c>
    </row>
    <row r="3900" spans="20:21" x14ac:dyDescent="0.25">
      <c r="T3900" s="101" t="s">
        <v>7882</v>
      </c>
      <c r="U3900" s="74" t="s">
        <v>7883</v>
      </c>
    </row>
    <row r="3901" spans="20:21" x14ac:dyDescent="0.25">
      <c r="T3901" s="101" t="s">
        <v>7884</v>
      </c>
      <c r="U3901" s="74" t="s">
        <v>7885</v>
      </c>
    </row>
    <row r="3902" spans="20:21" x14ac:dyDescent="0.25">
      <c r="T3902" s="101" t="s">
        <v>7886</v>
      </c>
      <c r="U3902" s="74" t="s">
        <v>7887</v>
      </c>
    </row>
    <row r="3903" spans="20:21" x14ac:dyDescent="0.25">
      <c r="T3903" s="101" t="s">
        <v>7888</v>
      </c>
      <c r="U3903" s="74" t="s">
        <v>7889</v>
      </c>
    </row>
    <row r="3904" spans="20:21" x14ac:dyDescent="0.25">
      <c r="T3904" s="101" t="s">
        <v>7890</v>
      </c>
      <c r="U3904" s="74" t="s">
        <v>7891</v>
      </c>
    </row>
    <row r="3905" spans="20:21" x14ac:dyDescent="0.25">
      <c r="T3905" s="101" t="s">
        <v>7892</v>
      </c>
      <c r="U3905" s="74" t="s">
        <v>7893</v>
      </c>
    </row>
    <row r="3906" spans="20:21" x14ac:dyDescent="0.25">
      <c r="T3906" s="101" t="s">
        <v>7894</v>
      </c>
      <c r="U3906" s="74" t="s">
        <v>7895</v>
      </c>
    </row>
    <row r="3907" spans="20:21" x14ac:dyDescent="0.25">
      <c r="T3907" s="101" t="s">
        <v>7896</v>
      </c>
      <c r="U3907" s="74" t="s">
        <v>7897</v>
      </c>
    </row>
    <row r="3908" spans="20:21" x14ac:dyDescent="0.25">
      <c r="T3908" s="101" t="s">
        <v>7898</v>
      </c>
      <c r="U3908" s="74" t="s">
        <v>7899</v>
      </c>
    </row>
    <row r="3909" spans="20:21" x14ac:dyDescent="0.25">
      <c r="T3909" s="101" t="s">
        <v>7900</v>
      </c>
      <c r="U3909" s="74" t="s">
        <v>3465</v>
      </c>
    </row>
    <row r="3910" spans="20:21" x14ac:dyDescent="0.25">
      <c r="T3910" s="101" t="s">
        <v>7901</v>
      </c>
      <c r="U3910" s="74" t="s">
        <v>7902</v>
      </c>
    </row>
    <row r="3911" spans="20:21" x14ac:dyDescent="0.25">
      <c r="T3911" s="101" t="s">
        <v>7903</v>
      </c>
      <c r="U3911" s="74" t="s">
        <v>7904</v>
      </c>
    </row>
    <row r="3912" spans="20:21" x14ac:dyDescent="0.25">
      <c r="T3912" s="101" t="s">
        <v>7905</v>
      </c>
      <c r="U3912" s="74" t="s">
        <v>6311</v>
      </c>
    </row>
    <row r="3913" spans="20:21" x14ac:dyDescent="0.25">
      <c r="T3913" s="101" t="s">
        <v>7906</v>
      </c>
      <c r="U3913" s="74" t="s">
        <v>7907</v>
      </c>
    </row>
    <row r="3914" spans="20:21" x14ac:dyDescent="0.25">
      <c r="T3914" s="101" t="s">
        <v>7908</v>
      </c>
      <c r="U3914" s="74" t="s">
        <v>7909</v>
      </c>
    </row>
    <row r="3915" spans="20:21" x14ac:dyDescent="0.25">
      <c r="T3915" s="101" t="s">
        <v>7910</v>
      </c>
      <c r="U3915" s="74" t="s">
        <v>7911</v>
      </c>
    </row>
    <row r="3916" spans="20:21" x14ac:dyDescent="0.25">
      <c r="T3916" s="101" t="s">
        <v>7912</v>
      </c>
      <c r="U3916" s="74" t="s">
        <v>7913</v>
      </c>
    </row>
    <row r="3917" spans="20:21" x14ac:dyDescent="0.25">
      <c r="T3917" s="101" t="s">
        <v>7914</v>
      </c>
      <c r="U3917" s="74" t="s">
        <v>7915</v>
      </c>
    </row>
    <row r="3918" spans="20:21" x14ac:dyDescent="0.25">
      <c r="T3918" s="101" t="s">
        <v>7916</v>
      </c>
      <c r="U3918" s="74" t="s">
        <v>7917</v>
      </c>
    </row>
    <row r="3919" spans="20:21" x14ac:dyDescent="0.25">
      <c r="T3919" s="101" t="s">
        <v>7918</v>
      </c>
      <c r="U3919" s="74" t="s">
        <v>3821</v>
      </c>
    </row>
    <row r="3920" spans="20:21" x14ac:dyDescent="0.25">
      <c r="T3920" s="101" t="s">
        <v>7919</v>
      </c>
      <c r="U3920" s="74" t="s">
        <v>7920</v>
      </c>
    </row>
    <row r="3921" spans="20:21" x14ac:dyDescent="0.25">
      <c r="T3921" s="101" t="s">
        <v>7921</v>
      </c>
      <c r="U3921" s="74" t="s">
        <v>4640</v>
      </c>
    </row>
    <row r="3922" spans="20:21" x14ac:dyDescent="0.25">
      <c r="T3922" s="101" t="s">
        <v>7922</v>
      </c>
      <c r="U3922" s="74" t="s">
        <v>7923</v>
      </c>
    </row>
    <row r="3923" spans="20:21" x14ac:dyDescent="0.25">
      <c r="T3923" s="101" t="s">
        <v>7924</v>
      </c>
      <c r="U3923" s="74" t="s">
        <v>7925</v>
      </c>
    </row>
    <row r="3924" spans="20:21" x14ac:dyDescent="0.25">
      <c r="T3924" s="101" t="s">
        <v>7926</v>
      </c>
      <c r="U3924" s="74" t="s">
        <v>7927</v>
      </c>
    </row>
    <row r="3925" spans="20:21" x14ac:dyDescent="0.25">
      <c r="T3925" s="101" t="s">
        <v>7928</v>
      </c>
      <c r="U3925" s="74" t="s">
        <v>7929</v>
      </c>
    </row>
    <row r="3926" spans="20:21" x14ac:dyDescent="0.25">
      <c r="T3926" s="101" t="s">
        <v>7930</v>
      </c>
      <c r="U3926" s="74" t="s">
        <v>7931</v>
      </c>
    </row>
    <row r="3927" spans="20:21" x14ac:dyDescent="0.25">
      <c r="T3927" s="101" t="s">
        <v>7932</v>
      </c>
      <c r="U3927" s="74" t="s">
        <v>7933</v>
      </c>
    </row>
    <row r="3928" spans="20:21" x14ac:dyDescent="0.25">
      <c r="T3928" s="101" t="s">
        <v>7934</v>
      </c>
      <c r="U3928" s="74" t="s">
        <v>7935</v>
      </c>
    </row>
    <row r="3929" spans="20:21" x14ac:dyDescent="0.25">
      <c r="T3929" s="101" t="s">
        <v>7936</v>
      </c>
      <c r="U3929" s="74" t="s">
        <v>7937</v>
      </c>
    </row>
    <row r="3930" spans="20:21" x14ac:dyDescent="0.25">
      <c r="T3930" s="101" t="s">
        <v>7938</v>
      </c>
      <c r="U3930" s="74" t="s">
        <v>7939</v>
      </c>
    </row>
    <row r="3931" spans="20:21" x14ac:dyDescent="0.25">
      <c r="T3931" s="101" t="s">
        <v>7940</v>
      </c>
      <c r="U3931" s="74" t="s">
        <v>7941</v>
      </c>
    </row>
    <row r="3932" spans="20:21" x14ac:dyDescent="0.25">
      <c r="T3932" s="101" t="s">
        <v>7942</v>
      </c>
      <c r="U3932" s="74" t="s">
        <v>7943</v>
      </c>
    </row>
    <row r="3933" spans="20:21" x14ac:dyDescent="0.25">
      <c r="T3933" s="101" t="s">
        <v>7944</v>
      </c>
      <c r="U3933" s="74" t="s">
        <v>7945</v>
      </c>
    </row>
    <row r="3934" spans="20:21" x14ac:dyDescent="0.25">
      <c r="T3934" s="101" t="s">
        <v>7946</v>
      </c>
      <c r="U3934" s="74" t="s">
        <v>7947</v>
      </c>
    </row>
    <row r="3935" spans="20:21" x14ac:dyDescent="0.25">
      <c r="T3935" s="101" t="s">
        <v>7948</v>
      </c>
      <c r="U3935" s="74" t="s">
        <v>7949</v>
      </c>
    </row>
    <row r="3936" spans="20:21" x14ac:dyDescent="0.25">
      <c r="T3936" s="101" t="s">
        <v>7950</v>
      </c>
      <c r="U3936" s="74" t="s">
        <v>7951</v>
      </c>
    </row>
    <row r="3937" spans="20:21" x14ac:dyDescent="0.25">
      <c r="T3937" s="101" t="s">
        <v>7952</v>
      </c>
      <c r="U3937" s="74" t="s">
        <v>7953</v>
      </c>
    </row>
    <row r="3938" spans="20:21" x14ac:dyDescent="0.25">
      <c r="T3938" s="101" t="s">
        <v>7954</v>
      </c>
      <c r="U3938" s="74" t="s">
        <v>7955</v>
      </c>
    </row>
    <row r="3939" spans="20:21" x14ac:dyDescent="0.25">
      <c r="T3939" s="101" t="s">
        <v>7956</v>
      </c>
      <c r="U3939" s="74" t="s">
        <v>7957</v>
      </c>
    </row>
    <row r="3940" spans="20:21" x14ac:dyDescent="0.25">
      <c r="T3940" s="101" t="s">
        <v>7958</v>
      </c>
      <c r="U3940" s="74" t="s">
        <v>7959</v>
      </c>
    </row>
    <row r="3941" spans="20:21" x14ac:dyDescent="0.25">
      <c r="T3941" s="101" t="s">
        <v>7960</v>
      </c>
      <c r="U3941" s="74" t="s">
        <v>7961</v>
      </c>
    </row>
    <row r="3942" spans="20:21" x14ac:dyDescent="0.25">
      <c r="T3942" s="101" t="s">
        <v>7962</v>
      </c>
      <c r="U3942" s="74" t="s">
        <v>7963</v>
      </c>
    </row>
    <row r="3943" spans="20:21" x14ac:dyDescent="0.25">
      <c r="T3943" s="101" t="s">
        <v>7964</v>
      </c>
      <c r="U3943" s="74" t="s">
        <v>7965</v>
      </c>
    </row>
    <row r="3944" spans="20:21" x14ac:dyDescent="0.25">
      <c r="T3944" s="101" t="s">
        <v>7966</v>
      </c>
      <c r="U3944" s="74" t="s">
        <v>7967</v>
      </c>
    </row>
    <row r="3945" spans="20:21" x14ac:dyDescent="0.25">
      <c r="T3945" s="101" t="s">
        <v>7968</v>
      </c>
      <c r="U3945" s="74" t="s">
        <v>7969</v>
      </c>
    </row>
    <row r="3946" spans="20:21" x14ac:dyDescent="0.25">
      <c r="T3946" s="101" t="s">
        <v>7970</v>
      </c>
      <c r="U3946" s="74" t="s">
        <v>7971</v>
      </c>
    </row>
    <row r="3947" spans="20:21" x14ac:dyDescent="0.25">
      <c r="T3947" s="101" t="s">
        <v>7972</v>
      </c>
      <c r="U3947" s="74" t="s">
        <v>7973</v>
      </c>
    </row>
    <row r="3948" spans="20:21" x14ac:dyDescent="0.25">
      <c r="T3948" s="101" t="s">
        <v>7974</v>
      </c>
      <c r="U3948" s="74" t="s">
        <v>7975</v>
      </c>
    </row>
    <row r="3949" spans="20:21" x14ac:dyDescent="0.25">
      <c r="T3949" s="101" t="s">
        <v>7976</v>
      </c>
      <c r="U3949" s="74" t="s">
        <v>7977</v>
      </c>
    </row>
    <row r="3950" spans="20:21" x14ac:dyDescent="0.25">
      <c r="T3950" s="101" t="s">
        <v>7978</v>
      </c>
      <c r="U3950" s="74" t="s">
        <v>7979</v>
      </c>
    </row>
    <row r="3951" spans="20:21" x14ac:dyDescent="0.25">
      <c r="T3951" s="101" t="s">
        <v>7980</v>
      </c>
      <c r="U3951" s="74" t="s">
        <v>7981</v>
      </c>
    </row>
    <row r="3952" spans="20:21" x14ac:dyDescent="0.25">
      <c r="T3952" s="101" t="s">
        <v>7982</v>
      </c>
      <c r="U3952" s="74" t="s">
        <v>7983</v>
      </c>
    </row>
    <row r="3953" spans="20:21" x14ac:dyDescent="0.25">
      <c r="T3953" s="101" t="s">
        <v>7984</v>
      </c>
      <c r="U3953" s="74" t="s">
        <v>7985</v>
      </c>
    </row>
    <row r="3954" spans="20:21" x14ac:dyDescent="0.25">
      <c r="T3954" s="101" t="s">
        <v>7986</v>
      </c>
      <c r="U3954" s="74" t="s">
        <v>7987</v>
      </c>
    </row>
    <row r="3955" spans="20:21" x14ac:dyDescent="0.25">
      <c r="T3955" s="101" t="s">
        <v>7988</v>
      </c>
      <c r="U3955" s="74" t="s">
        <v>7989</v>
      </c>
    </row>
    <row r="3956" spans="20:21" x14ac:dyDescent="0.25">
      <c r="T3956" s="101" t="s">
        <v>7990</v>
      </c>
      <c r="U3956" s="74" t="s">
        <v>7991</v>
      </c>
    </row>
    <row r="3957" spans="20:21" x14ac:dyDescent="0.25">
      <c r="T3957" s="101" t="s">
        <v>7992</v>
      </c>
      <c r="U3957" s="74" t="s">
        <v>7993</v>
      </c>
    </row>
    <row r="3958" spans="20:21" x14ac:dyDescent="0.25">
      <c r="T3958" s="101" t="s">
        <v>7994</v>
      </c>
      <c r="U3958" s="74" t="s">
        <v>7995</v>
      </c>
    </row>
    <row r="3959" spans="20:21" x14ac:dyDescent="0.25">
      <c r="T3959" s="101" t="s">
        <v>7996</v>
      </c>
      <c r="U3959" s="74" t="s">
        <v>7997</v>
      </c>
    </row>
    <row r="3960" spans="20:21" x14ac:dyDescent="0.25">
      <c r="T3960" s="101" t="s">
        <v>7998</v>
      </c>
      <c r="U3960" s="74" t="s">
        <v>7999</v>
      </c>
    </row>
    <row r="3961" spans="20:21" x14ac:dyDescent="0.25">
      <c r="T3961" s="101" t="s">
        <v>8000</v>
      </c>
      <c r="U3961" s="74" t="s">
        <v>8001</v>
      </c>
    </row>
    <row r="3962" spans="20:21" x14ac:dyDescent="0.25">
      <c r="T3962" s="101" t="s">
        <v>8002</v>
      </c>
      <c r="U3962" s="74" t="s">
        <v>8003</v>
      </c>
    </row>
    <row r="3963" spans="20:21" x14ac:dyDescent="0.25">
      <c r="T3963" s="101" t="s">
        <v>8004</v>
      </c>
      <c r="U3963" s="74" t="s">
        <v>8005</v>
      </c>
    </row>
    <row r="3964" spans="20:21" x14ac:dyDescent="0.25">
      <c r="T3964" s="101" t="s">
        <v>8006</v>
      </c>
      <c r="U3964" s="74" t="s">
        <v>8007</v>
      </c>
    </row>
    <row r="3965" spans="20:21" x14ac:dyDescent="0.25">
      <c r="T3965" s="101" t="s">
        <v>8008</v>
      </c>
      <c r="U3965" s="74" t="s">
        <v>8009</v>
      </c>
    </row>
    <row r="3966" spans="20:21" x14ac:dyDescent="0.25">
      <c r="T3966" s="101" t="s">
        <v>8010</v>
      </c>
      <c r="U3966" s="74" t="s">
        <v>8011</v>
      </c>
    </row>
    <row r="3967" spans="20:21" x14ac:dyDescent="0.25">
      <c r="T3967" s="101" t="s">
        <v>8012</v>
      </c>
      <c r="U3967" s="74" t="s">
        <v>8013</v>
      </c>
    </row>
    <row r="3968" spans="20:21" x14ac:dyDescent="0.25">
      <c r="T3968" s="101" t="s">
        <v>8014</v>
      </c>
      <c r="U3968" s="74" t="s">
        <v>8015</v>
      </c>
    </row>
    <row r="3969" spans="20:21" x14ac:dyDescent="0.25">
      <c r="T3969" s="101" t="s">
        <v>8016</v>
      </c>
      <c r="U3969" s="74" t="s">
        <v>8017</v>
      </c>
    </row>
    <row r="3970" spans="20:21" x14ac:dyDescent="0.25">
      <c r="T3970" s="101" t="s">
        <v>8018</v>
      </c>
      <c r="U3970" s="74" t="s">
        <v>8019</v>
      </c>
    </row>
    <row r="3971" spans="20:21" x14ac:dyDescent="0.25">
      <c r="T3971" s="101" t="s">
        <v>8020</v>
      </c>
      <c r="U3971" s="74" t="s">
        <v>8021</v>
      </c>
    </row>
    <row r="3972" spans="20:21" x14ac:dyDescent="0.25">
      <c r="T3972" s="101" t="s">
        <v>8022</v>
      </c>
      <c r="U3972" s="74" t="s">
        <v>8023</v>
      </c>
    </row>
    <row r="3973" spans="20:21" x14ac:dyDescent="0.25">
      <c r="T3973" s="101" t="s">
        <v>8024</v>
      </c>
      <c r="U3973" s="74" t="s">
        <v>8025</v>
      </c>
    </row>
    <row r="3974" spans="20:21" x14ac:dyDescent="0.25">
      <c r="T3974" s="101" t="s">
        <v>8026</v>
      </c>
      <c r="U3974" s="74" t="s">
        <v>8027</v>
      </c>
    </row>
    <row r="3975" spans="20:21" x14ac:dyDescent="0.25">
      <c r="T3975" s="101" t="s">
        <v>8028</v>
      </c>
      <c r="U3975" s="74" t="s">
        <v>8029</v>
      </c>
    </row>
    <row r="3976" spans="20:21" x14ac:dyDescent="0.25">
      <c r="T3976" s="101" t="s">
        <v>8030</v>
      </c>
      <c r="U3976" s="74" t="s">
        <v>8031</v>
      </c>
    </row>
    <row r="3977" spans="20:21" x14ac:dyDescent="0.25">
      <c r="T3977" s="101" t="s">
        <v>8032</v>
      </c>
      <c r="U3977" s="74" t="s">
        <v>8033</v>
      </c>
    </row>
    <row r="3978" spans="20:21" x14ac:dyDescent="0.25">
      <c r="T3978" s="101" t="s">
        <v>8034</v>
      </c>
      <c r="U3978" s="74" t="s">
        <v>8035</v>
      </c>
    </row>
    <row r="3979" spans="20:21" x14ac:dyDescent="0.25">
      <c r="T3979" s="101" t="s">
        <v>8036</v>
      </c>
      <c r="U3979" s="74" t="s">
        <v>8037</v>
      </c>
    </row>
    <row r="3980" spans="20:21" x14ac:dyDescent="0.25">
      <c r="T3980" s="101" t="s">
        <v>8038</v>
      </c>
      <c r="U3980" s="74" t="s">
        <v>8039</v>
      </c>
    </row>
    <row r="3981" spans="20:21" x14ac:dyDescent="0.25">
      <c r="T3981" s="101" t="s">
        <v>8040</v>
      </c>
      <c r="U3981" s="74" t="s">
        <v>8041</v>
      </c>
    </row>
    <row r="3982" spans="20:21" x14ac:dyDescent="0.25">
      <c r="T3982" s="101" t="s">
        <v>8042</v>
      </c>
      <c r="U3982" s="74" t="s">
        <v>8043</v>
      </c>
    </row>
    <row r="3983" spans="20:21" x14ac:dyDescent="0.25">
      <c r="T3983" s="101" t="s">
        <v>8044</v>
      </c>
      <c r="U3983" s="74" t="s">
        <v>8045</v>
      </c>
    </row>
    <row r="3984" spans="20:21" x14ac:dyDescent="0.25">
      <c r="T3984" s="101" t="s">
        <v>8046</v>
      </c>
      <c r="U3984" s="74" t="s">
        <v>8047</v>
      </c>
    </row>
    <row r="3985" spans="20:21" x14ac:dyDescent="0.25">
      <c r="T3985" s="101" t="s">
        <v>8048</v>
      </c>
      <c r="U3985" s="74" t="s">
        <v>8049</v>
      </c>
    </row>
    <row r="3986" spans="20:21" x14ac:dyDescent="0.25">
      <c r="T3986" s="101" t="s">
        <v>8050</v>
      </c>
      <c r="U3986" s="74" t="s">
        <v>8051</v>
      </c>
    </row>
    <row r="3987" spans="20:21" x14ac:dyDescent="0.25">
      <c r="T3987" s="101" t="s">
        <v>8052</v>
      </c>
      <c r="U3987" s="74" t="s">
        <v>8053</v>
      </c>
    </row>
    <row r="3988" spans="20:21" x14ac:dyDescent="0.25">
      <c r="T3988" s="101" t="s">
        <v>8054</v>
      </c>
      <c r="U3988" s="74" t="s">
        <v>8055</v>
      </c>
    </row>
    <row r="3989" spans="20:21" x14ac:dyDescent="0.25">
      <c r="T3989" s="101" t="s">
        <v>8056</v>
      </c>
      <c r="U3989" s="74" t="s">
        <v>8057</v>
      </c>
    </row>
    <row r="3990" spans="20:21" x14ac:dyDescent="0.25">
      <c r="T3990" s="101" t="s">
        <v>8058</v>
      </c>
      <c r="U3990" s="74" t="s">
        <v>8059</v>
      </c>
    </row>
    <row r="3991" spans="20:21" x14ac:dyDescent="0.25">
      <c r="T3991" s="101" t="s">
        <v>8060</v>
      </c>
      <c r="U3991" s="74" t="s">
        <v>8061</v>
      </c>
    </row>
    <row r="3992" spans="20:21" x14ac:dyDescent="0.25">
      <c r="T3992" s="101" t="s">
        <v>8062</v>
      </c>
      <c r="U3992" s="74" t="s">
        <v>8063</v>
      </c>
    </row>
    <row r="3993" spans="20:21" x14ac:dyDescent="0.25">
      <c r="T3993" s="101" t="s">
        <v>8064</v>
      </c>
      <c r="U3993" s="74" t="s">
        <v>8065</v>
      </c>
    </row>
    <row r="3994" spans="20:21" x14ac:dyDescent="0.25">
      <c r="T3994" s="101" t="s">
        <v>8066</v>
      </c>
      <c r="U3994" s="74" t="s">
        <v>8067</v>
      </c>
    </row>
    <row r="3995" spans="20:21" x14ac:dyDescent="0.25">
      <c r="T3995" s="101" t="s">
        <v>8068</v>
      </c>
      <c r="U3995" s="74" t="s">
        <v>8069</v>
      </c>
    </row>
    <row r="3996" spans="20:21" x14ac:dyDescent="0.25">
      <c r="T3996" s="101" t="s">
        <v>8070</v>
      </c>
      <c r="U3996" s="74" t="s">
        <v>8071</v>
      </c>
    </row>
    <row r="3997" spans="20:21" x14ac:dyDescent="0.25">
      <c r="T3997" s="101" t="s">
        <v>8072</v>
      </c>
      <c r="U3997" s="74" t="s">
        <v>8073</v>
      </c>
    </row>
    <row r="3998" spans="20:21" x14ac:dyDescent="0.25">
      <c r="T3998" s="101" t="s">
        <v>8074</v>
      </c>
      <c r="U3998" s="74" t="s">
        <v>6403</v>
      </c>
    </row>
    <row r="3999" spans="20:21" x14ac:dyDescent="0.25">
      <c r="T3999" s="101" t="s">
        <v>8075</v>
      </c>
      <c r="U3999" s="74" t="s">
        <v>8076</v>
      </c>
    </row>
    <row r="4000" spans="20:21" x14ac:dyDescent="0.25">
      <c r="T4000" s="101" t="s">
        <v>8077</v>
      </c>
      <c r="U4000" s="74" t="s">
        <v>776</v>
      </c>
    </row>
    <row r="4001" spans="20:21" x14ac:dyDescent="0.25">
      <c r="T4001" s="101" t="s">
        <v>8078</v>
      </c>
      <c r="U4001" s="74" t="s">
        <v>8079</v>
      </c>
    </row>
    <row r="4002" spans="20:21" x14ac:dyDescent="0.25">
      <c r="T4002" s="101" t="s">
        <v>8080</v>
      </c>
      <c r="U4002" s="74" t="s">
        <v>8081</v>
      </c>
    </row>
    <row r="4003" spans="20:21" x14ac:dyDescent="0.25">
      <c r="T4003" s="101" t="s">
        <v>8082</v>
      </c>
      <c r="U4003" s="74" t="s">
        <v>8083</v>
      </c>
    </row>
    <row r="4004" spans="20:21" x14ac:dyDescent="0.25">
      <c r="T4004" s="101" t="s">
        <v>8084</v>
      </c>
      <c r="U4004" s="74" t="s">
        <v>8085</v>
      </c>
    </row>
    <row r="4005" spans="20:21" x14ac:dyDescent="0.25">
      <c r="T4005" s="101" t="s">
        <v>8086</v>
      </c>
      <c r="U4005" s="74" t="s">
        <v>8087</v>
      </c>
    </row>
    <row r="4006" spans="20:21" x14ac:dyDescent="0.25">
      <c r="T4006" s="101" t="s">
        <v>8088</v>
      </c>
      <c r="U4006" s="74" t="s">
        <v>8089</v>
      </c>
    </row>
    <row r="4007" spans="20:21" x14ac:dyDescent="0.25">
      <c r="T4007" s="101" t="s">
        <v>8090</v>
      </c>
      <c r="U4007" s="74" t="s">
        <v>4779</v>
      </c>
    </row>
    <row r="4008" spans="20:21" x14ac:dyDescent="0.25">
      <c r="T4008" s="101" t="s">
        <v>8091</v>
      </c>
      <c r="U4008" s="74" t="s">
        <v>8092</v>
      </c>
    </row>
    <row r="4009" spans="20:21" x14ac:dyDescent="0.25">
      <c r="T4009" s="101" t="s">
        <v>8093</v>
      </c>
      <c r="U4009" s="74" t="s">
        <v>8094</v>
      </c>
    </row>
    <row r="4010" spans="20:21" x14ac:dyDescent="0.25">
      <c r="T4010" s="101" t="s">
        <v>8095</v>
      </c>
      <c r="U4010" s="74" t="s">
        <v>8096</v>
      </c>
    </row>
    <row r="4011" spans="20:21" x14ac:dyDescent="0.25">
      <c r="T4011" s="101" t="s">
        <v>8097</v>
      </c>
      <c r="U4011" s="74" t="s">
        <v>3101</v>
      </c>
    </row>
    <row r="4012" spans="20:21" x14ac:dyDescent="0.25">
      <c r="T4012" s="101" t="s">
        <v>8098</v>
      </c>
      <c r="U4012" s="74" t="s">
        <v>8099</v>
      </c>
    </row>
    <row r="4013" spans="20:21" x14ac:dyDescent="0.25">
      <c r="T4013" s="101" t="s">
        <v>8100</v>
      </c>
      <c r="U4013" s="74" t="s">
        <v>8101</v>
      </c>
    </row>
    <row r="4014" spans="20:21" x14ac:dyDescent="0.25">
      <c r="T4014" s="101" t="s">
        <v>8102</v>
      </c>
      <c r="U4014" s="74" t="s">
        <v>8103</v>
      </c>
    </row>
    <row r="4015" spans="20:21" x14ac:dyDescent="0.25">
      <c r="T4015" s="101" t="s">
        <v>8104</v>
      </c>
      <c r="U4015" s="74" t="s">
        <v>8105</v>
      </c>
    </row>
    <row r="4016" spans="20:21" x14ac:dyDescent="0.25">
      <c r="T4016" s="101" t="s">
        <v>8106</v>
      </c>
      <c r="U4016" s="74" t="s">
        <v>8107</v>
      </c>
    </row>
    <row r="4017" spans="20:21" x14ac:dyDescent="0.25">
      <c r="T4017" s="101" t="s">
        <v>8108</v>
      </c>
      <c r="U4017" s="74" t="s">
        <v>8109</v>
      </c>
    </row>
    <row r="4018" spans="20:21" x14ac:dyDescent="0.25">
      <c r="T4018" s="101" t="s">
        <v>8110</v>
      </c>
      <c r="U4018" s="74" t="s">
        <v>8111</v>
      </c>
    </row>
    <row r="4019" spans="20:21" x14ac:dyDescent="0.25">
      <c r="T4019" s="101" t="s">
        <v>8112</v>
      </c>
      <c r="U4019" s="74" t="s">
        <v>8113</v>
      </c>
    </row>
    <row r="4020" spans="20:21" x14ac:dyDescent="0.25">
      <c r="T4020" s="101" t="s">
        <v>8114</v>
      </c>
      <c r="U4020" s="74" t="s">
        <v>8115</v>
      </c>
    </row>
    <row r="4021" spans="20:21" x14ac:dyDescent="0.25">
      <c r="T4021" s="101" t="s">
        <v>8116</v>
      </c>
      <c r="U4021" s="74" t="s">
        <v>8117</v>
      </c>
    </row>
    <row r="4022" spans="20:21" x14ac:dyDescent="0.25">
      <c r="T4022" s="101" t="s">
        <v>8118</v>
      </c>
      <c r="U4022" s="74" t="s">
        <v>8119</v>
      </c>
    </row>
    <row r="4023" spans="20:21" x14ac:dyDescent="0.25">
      <c r="T4023" s="101" t="s">
        <v>8120</v>
      </c>
      <c r="U4023" s="74" t="s">
        <v>8121</v>
      </c>
    </row>
    <row r="4024" spans="20:21" x14ac:dyDescent="0.25">
      <c r="T4024" s="101" t="s">
        <v>8122</v>
      </c>
      <c r="U4024" s="74" t="s">
        <v>8123</v>
      </c>
    </row>
    <row r="4025" spans="20:21" x14ac:dyDescent="0.25">
      <c r="T4025" s="101" t="s">
        <v>8124</v>
      </c>
      <c r="U4025" s="74" t="s">
        <v>8125</v>
      </c>
    </row>
    <row r="4026" spans="20:21" x14ac:dyDescent="0.25">
      <c r="T4026" s="101" t="s">
        <v>8126</v>
      </c>
      <c r="U4026" s="74" t="s">
        <v>8127</v>
      </c>
    </row>
    <row r="4027" spans="20:21" x14ac:dyDescent="0.25">
      <c r="T4027" s="101" t="s">
        <v>8128</v>
      </c>
      <c r="U4027" s="74" t="s">
        <v>8129</v>
      </c>
    </row>
    <row r="4028" spans="20:21" x14ac:dyDescent="0.25">
      <c r="T4028" s="101" t="s">
        <v>8130</v>
      </c>
      <c r="U4028" s="74" t="s">
        <v>8131</v>
      </c>
    </row>
    <row r="4029" spans="20:21" x14ac:dyDescent="0.25">
      <c r="T4029" s="101" t="s">
        <v>8132</v>
      </c>
      <c r="U4029" s="74" t="s">
        <v>8133</v>
      </c>
    </row>
    <row r="4030" spans="20:21" x14ac:dyDescent="0.25">
      <c r="T4030" s="101" t="s">
        <v>8134</v>
      </c>
      <c r="U4030" s="74" t="s">
        <v>8135</v>
      </c>
    </row>
    <row r="4031" spans="20:21" x14ac:dyDescent="0.25">
      <c r="T4031" s="101" t="s">
        <v>8136</v>
      </c>
      <c r="U4031" s="74" t="s">
        <v>4895</v>
      </c>
    </row>
    <row r="4032" spans="20:21" x14ac:dyDescent="0.25">
      <c r="T4032" s="101" t="s">
        <v>8137</v>
      </c>
      <c r="U4032" s="74" t="s">
        <v>8138</v>
      </c>
    </row>
    <row r="4033" spans="20:21" x14ac:dyDescent="0.25">
      <c r="T4033" s="101" t="s">
        <v>8139</v>
      </c>
      <c r="U4033" s="74" t="s">
        <v>8140</v>
      </c>
    </row>
    <row r="4034" spans="20:21" x14ac:dyDescent="0.25">
      <c r="T4034" s="101" t="s">
        <v>8141</v>
      </c>
      <c r="U4034" s="74" t="s">
        <v>8142</v>
      </c>
    </row>
    <row r="4035" spans="20:21" x14ac:dyDescent="0.25">
      <c r="T4035" s="101" t="s">
        <v>8143</v>
      </c>
      <c r="U4035" s="74" t="s">
        <v>8144</v>
      </c>
    </row>
    <row r="4036" spans="20:21" x14ac:dyDescent="0.25">
      <c r="T4036" s="101" t="s">
        <v>8145</v>
      </c>
      <c r="U4036" s="74" t="s">
        <v>8146</v>
      </c>
    </row>
    <row r="4037" spans="20:21" x14ac:dyDescent="0.25">
      <c r="T4037" s="101" t="s">
        <v>8147</v>
      </c>
      <c r="U4037" s="74" t="s">
        <v>8148</v>
      </c>
    </row>
    <row r="4038" spans="20:21" x14ac:dyDescent="0.25">
      <c r="T4038" s="101" t="s">
        <v>8149</v>
      </c>
      <c r="U4038" s="74" t="s">
        <v>8150</v>
      </c>
    </row>
    <row r="4039" spans="20:21" x14ac:dyDescent="0.25">
      <c r="T4039" s="101" t="s">
        <v>8151</v>
      </c>
      <c r="U4039" s="74" t="s">
        <v>8152</v>
      </c>
    </row>
    <row r="4040" spans="20:21" x14ac:dyDescent="0.25">
      <c r="T4040" s="101" t="s">
        <v>8153</v>
      </c>
      <c r="U4040" s="74" t="s">
        <v>8154</v>
      </c>
    </row>
    <row r="4041" spans="20:21" x14ac:dyDescent="0.25">
      <c r="T4041" s="101" t="s">
        <v>8155</v>
      </c>
      <c r="U4041" s="74" t="s">
        <v>8156</v>
      </c>
    </row>
    <row r="4042" spans="20:21" x14ac:dyDescent="0.25">
      <c r="T4042" s="101" t="s">
        <v>8157</v>
      </c>
      <c r="U4042" s="74" t="s">
        <v>8158</v>
      </c>
    </row>
    <row r="4043" spans="20:21" x14ac:dyDescent="0.25">
      <c r="T4043" s="101" t="s">
        <v>8159</v>
      </c>
      <c r="U4043" s="74" t="s">
        <v>3970</v>
      </c>
    </row>
    <row r="4044" spans="20:21" x14ac:dyDescent="0.25">
      <c r="T4044" s="101" t="s">
        <v>8160</v>
      </c>
      <c r="U4044" s="74" t="s">
        <v>8161</v>
      </c>
    </row>
    <row r="4045" spans="20:21" x14ac:dyDescent="0.25">
      <c r="T4045" s="101" t="s">
        <v>8162</v>
      </c>
      <c r="U4045" s="74" t="s">
        <v>8163</v>
      </c>
    </row>
    <row r="4046" spans="20:21" x14ac:dyDescent="0.25">
      <c r="T4046" s="101" t="s">
        <v>8164</v>
      </c>
      <c r="U4046" s="74" t="s">
        <v>8165</v>
      </c>
    </row>
    <row r="4047" spans="20:21" x14ac:dyDescent="0.25">
      <c r="T4047" s="101" t="s">
        <v>8166</v>
      </c>
      <c r="U4047" s="74" t="s">
        <v>8167</v>
      </c>
    </row>
    <row r="4048" spans="20:21" x14ac:dyDescent="0.25">
      <c r="T4048" s="101" t="s">
        <v>8168</v>
      </c>
      <c r="U4048" s="74" t="s">
        <v>8169</v>
      </c>
    </row>
    <row r="4049" spans="20:21" x14ac:dyDescent="0.25">
      <c r="T4049" s="101" t="s">
        <v>8170</v>
      </c>
      <c r="U4049" s="74" t="s">
        <v>8171</v>
      </c>
    </row>
    <row r="4050" spans="20:21" x14ac:dyDescent="0.25">
      <c r="T4050" s="101" t="s">
        <v>8172</v>
      </c>
      <c r="U4050" s="74" t="s">
        <v>8173</v>
      </c>
    </row>
    <row r="4051" spans="20:21" x14ac:dyDescent="0.25">
      <c r="T4051" s="101" t="s">
        <v>8174</v>
      </c>
      <c r="U4051" s="74" t="s">
        <v>8175</v>
      </c>
    </row>
    <row r="4052" spans="20:21" x14ac:dyDescent="0.25">
      <c r="T4052" s="101" t="s">
        <v>8176</v>
      </c>
      <c r="U4052" s="74" t="s">
        <v>8177</v>
      </c>
    </row>
    <row r="4053" spans="20:21" x14ac:dyDescent="0.25">
      <c r="T4053" s="101" t="s">
        <v>8178</v>
      </c>
      <c r="U4053" s="74" t="s">
        <v>8179</v>
      </c>
    </row>
    <row r="4054" spans="20:21" x14ac:dyDescent="0.25">
      <c r="T4054" s="101" t="s">
        <v>8180</v>
      </c>
      <c r="U4054" s="74" t="s">
        <v>5793</v>
      </c>
    </row>
    <row r="4055" spans="20:21" x14ac:dyDescent="0.25">
      <c r="T4055" s="101" t="s">
        <v>8181</v>
      </c>
      <c r="U4055" s="74" t="s">
        <v>8182</v>
      </c>
    </row>
    <row r="4056" spans="20:21" x14ac:dyDescent="0.25">
      <c r="T4056" s="101" t="s">
        <v>8183</v>
      </c>
      <c r="U4056" s="74" t="s">
        <v>8184</v>
      </c>
    </row>
    <row r="4057" spans="20:21" x14ac:dyDescent="0.25">
      <c r="T4057" s="101" t="s">
        <v>8185</v>
      </c>
      <c r="U4057" s="74" t="s">
        <v>8186</v>
      </c>
    </row>
    <row r="4058" spans="20:21" x14ac:dyDescent="0.25">
      <c r="T4058" s="101" t="s">
        <v>8187</v>
      </c>
      <c r="U4058" s="74" t="s">
        <v>8188</v>
      </c>
    </row>
    <row r="4059" spans="20:21" x14ac:dyDescent="0.25">
      <c r="T4059" s="101" t="s">
        <v>8189</v>
      </c>
      <c r="U4059" s="74" t="s">
        <v>8190</v>
      </c>
    </row>
    <row r="4060" spans="20:21" x14ac:dyDescent="0.25">
      <c r="T4060" s="101" t="s">
        <v>8191</v>
      </c>
      <c r="U4060" s="74" t="s">
        <v>8192</v>
      </c>
    </row>
    <row r="4061" spans="20:21" x14ac:dyDescent="0.25">
      <c r="T4061" s="101" t="s">
        <v>8193</v>
      </c>
      <c r="U4061" s="74" t="s">
        <v>8194</v>
      </c>
    </row>
    <row r="4062" spans="20:21" x14ac:dyDescent="0.25">
      <c r="T4062" s="101" t="s">
        <v>8195</v>
      </c>
      <c r="U4062" s="74" t="s">
        <v>8196</v>
      </c>
    </row>
    <row r="4063" spans="20:21" x14ac:dyDescent="0.25">
      <c r="T4063" s="101" t="s">
        <v>8197</v>
      </c>
      <c r="U4063" s="74" t="s">
        <v>8198</v>
      </c>
    </row>
    <row r="4064" spans="20:21" x14ac:dyDescent="0.25">
      <c r="T4064" s="101" t="s">
        <v>8199</v>
      </c>
      <c r="U4064" s="74" t="s">
        <v>8200</v>
      </c>
    </row>
    <row r="4065" spans="20:21" x14ac:dyDescent="0.25">
      <c r="T4065" s="101" t="s">
        <v>8201</v>
      </c>
      <c r="U4065" s="74" t="s">
        <v>8202</v>
      </c>
    </row>
    <row r="4066" spans="20:21" x14ac:dyDescent="0.25">
      <c r="T4066" s="101" t="s">
        <v>8203</v>
      </c>
      <c r="U4066" s="74" t="s">
        <v>8204</v>
      </c>
    </row>
    <row r="4067" spans="20:21" x14ac:dyDescent="0.25">
      <c r="T4067" s="101" t="s">
        <v>8205</v>
      </c>
      <c r="U4067" s="74" t="s">
        <v>8206</v>
      </c>
    </row>
    <row r="4068" spans="20:21" x14ac:dyDescent="0.25">
      <c r="T4068" s="101" t="s">
        <v>8207</v>
      </c>
      <c r="U4068" s="74" t="s">
        <v>8208</v>
      </c>
    </row>
    <row r="4069" spans="20:21" x14ac:dyDescent="0.25">
      <c r="T4069" s="101" t="s">
        <v>8209</v>
      </c>
      <c r="U4069" s="74" t="s">
        <v>8210</v>
      </c>
    </row>
    <row r="4070" spans="20:21" x14ac:dyDescent="0.25">
      <c r="T4070" s="101" t="s">
        <v>8211</v>
      </c>
      <c r="U4070" s="74" t="s">
        <v>8212</v>
      </c>
    </row>
    <row r="4071" spans="20:21" x14ac:dyDescent="0.25">
      <c r="T4071" s="101" t="s">
        <v>8213</v>
      </c>
      <c r="U4071" s="74" t="s">
        <v>8214</v>
      </c>
    </row>
    <row r="4072" spans="20:21" x14ac:dyDescent="0.25">
      <c r="T4072" s="101" t="s">
        <v>8215</v>
      </c>
      <c r="U4072" s="74" t="s">
        <v>8216</v>
      </c>
    </row>
    <row r="4073" spans="20:21" x14ac:dyDescent="0.25">
      <c r="T4073" s="101" t="s">
        <v>8217</v>
      </c>
      <c r="U4073" s="74" t="s">
        <v>8218</v>
      </c>
    </row>
    <row r="4074" spans="20:21" x14ac:dyDescent="0.25">
      <c r="T4074" s="101" t="s">
        <v>8219</v>
      </c>
      <c r="U4074" s="74" t="s">
        <v>8220</v>
      </c>
    </row>
    <row r="4075" spans="20:21" x14ac:dyDescent="0.25">
      <c r="T4075" s="101" t="s">
        <v>8221</v>
      </c>
      <c r="U4075" s="74" t="s">
        <v>8222</v>
      </c>
    </row>
    <row r="4076" spans="20:21" x14ac:dyDescent="0.25">
      <c r="T4076" s="101" t="s">
        <v>8223</v>
      </c>
      <c r="U4076" s="74" t="s">
        <v>8224</v>
      </c>
    </row>
    <row r="4077" spans="20:21" x14ac:dyDescent="0.25">
      <c r="T4077" s="101" t="s">
        <v>8225</v>
      </c>
      <c r="U4077" s="74" t="s">
        <v>8226</v>
      </c>
    </row>
    <row r="4078" spans="20:21" x14ac:dyDescent="0.25">
      <c r="T4078" s="101" t="s">
        <v>8227</v>
      </c>
      <c r="U4078" s="74" t="s">
        <v>8228</v>
      </c>
    </row>
    <row r="4079" spans="20:21" x14ac:dyDescent="0.25">
      <c r="T4079" s="101" t="s">
        <v>8229</v>
      </c>
      <c r="U4079" s="74" t="s">
        <v>8230</v>
      </c>
    </row>
    <row r="4080" spans="20:21" x14ac:dyDescent="0.25">
      <c r="T4080" s="101" t="s">
        <v>8231</v>
      </c>
      <c r="U4080" s="74" t="s">
        <v>8232</v>
      </c>
    </row>
    <row r="4081" spans="20:21" x14ac:dyDescent="0.25">
      <c r="T4081" s="101" t="s">
        <v>8233</v>
      </c>
      <c r="U4081" s="74" t="s">
        <v>8234</v>
      </c>
    </row>
    <row r="4082" spans="20:21" x14ac:dyDescent="0.25">
      <c r="T4082" s="101" t="s">
        <v>8235</v>
      </c>
      <c r="U4082" s="74" t="s">
        <v>8236</v>
      </c>
    </row>
    <row r="4083" spans="20:21" x14ac:dyDescent="0.25">
      <c r="T4083" s="101" t="s">
        <v>8237</v>
      </c>
      <c r="U4083" s="74" t="s">
        <v>8238</v>
      </c>
    </row>
    <row r="4084" spans="20:21" x14ac:dyDescent="0.25">
      <c r="T4084" s="101" t="s">
        <v>8239</v>
      </c>
      <c r="U4084" s="74" t="s">
        <v>8240</v>
      </c>
    </row>
    <row r="4085" spans="20:21" x14ac:dyDescent="0.25">
      <c r="T4085" s="101" t="s">
        <v>8241</v>
      </c>
      <c r="U4085" s="74" t="s">
        <v>8242</v>
      </c>
    </row>
    <row r="4086" spans="20:21" x14ac:dyDescent="0.25">
      <c r="T4086" s="101" t="s">
        <v>8243</v>
      </c>
      <c r="U4086" s="74" t="s">
        <v>8244</v>
      </c>
    </row>
    <row r="4087" spans="20:21" x14ac:dyDescent="0.25">
      <c r="T4087" s="101" t="s">
        <v>8245</v>
      </c>
      <c r="U4087" s="74" t="s">
        <v>8246</v>
      </c>
    </row>
    <row r="4088" spans="20:21" x14ac:dyDescent="0.25">
      <c r="T4088" s="101" t="s">
        <v>8247</v>
      </c>
      <c r="U4088" s="74" t="s">
        <v>8248</v>
      </c>
    </row>
    <row r="4089" spans="20:21" x14ac:dyDescent="0.25">
      <c r="T4089" s="101" t="s">
        <v>8249</v>
      </c>
      <c r="U4089" s="74" t="s">
        <v>8250</v>
      </c>
    </row>
    <row r="4090" spans="20:21" x14ac:dyDescent="0.25">
      <c r="T4090" s="101" t="s">
        <v>8251</v>
      </c>
      <c r="U4090" s="74" t="s">
        <v>8252</v>
      </c>
    </row>
    <row r="4091" spans="20:21" x14ac:dyDescent="0.25">
      <c r="T4091" s="101" t="s">
        <v>8253</v>
      </c>
      <c r="U4091" s="74" t="s">
        <v>8254</v>
      </c>
    </row>
    <row r="4092" spans="20:21" x14ac:dyDescent="0.25">
      <c r="T4092" s="101" t="s">
        <v>8255</v>
      </c>
      <c r="U4092" s="74" t="s">
        <v>8256</v>
      </c>
    </row>
    <row r="4093" spans="20:21" x14ac:dyDescent="0.25">
      <c r="T4093" s="101" t="s">
        <v>8257</v>
      </c>
      <c r="U4093" s="74" t="s">
        <v>8258</v>
      </c>
    </row>
    <row r="4094" spans="20:21" x14ac:dyDescent="0.25">
      <c r="T4094" s="101" t="s">
        <v>8259</v>
      </c>
      <c r="U4094" s="74" t="s">
        <v>8260</v>
      </c>
    </row>
    <row r="4095" spans="20:21" x14ac:dyDescent="0.25">
      <c r="T4095" s="101" t="s">
        <v>8261</v>
      </c>
      <c r="U4095" s="74" t="s">
        <v>8262</v>
      </c>
    </row>
    <row r="4096" spans="20:21" x14ac:dyDescent="0.25">
      <c r="T4096" s="101" t="s">
        <v>8263</v>
      </c>
      <c r="U4096" s="74" t="s">
        <v>8264</v>
      </c>
    </row>
    <row r="4097" spans="20:21" x14ac:dyDescent="0.25">
      <c r="T4097" s="101" t="s">
        <v>8265</v>
      </c>
      <c r="U4097" s="74" t="s">
        <v>8266</v>
      </c>
    </row>
    <row r="4098" spans="20:21" x14ac:dyDescent="0.25">
      <c r="T4098" s="101" t="s">
        <v>8267</v>
      </c>
      <c r="U4098" s="74" t="s">
        <v>8268</v>
      </c>
    </row>
    <row r="4099" spans="20:21" x14ac:dyDescent="0.25">
      <c r="T4099" s="101" t="s">
        <v>8269</v>
      </c>
      <c r="U4099" s="74" t="s">
        <v>8270</v>
      </c>
    </row>
    <row r="4100" spans="20:21" x14ac:dyDescent="0.25">
      <c r="T4100" s="101" t="s">
        <v>8271</v>
      </c>
      <c r="U4100" s="74" t="s">
        <v>8272</v>
      </c>
    </row>
    <row r="4101" spans="20:21" x14ac:dyDescent="0.25">
      <c r="T4101" s="101" t="s">
        <v>8273</v>
      </c>
      <c r="U4101" s="74" t="s">
        <v>8274</v>
      </c>
    </row>
    <row r="4102" spans="20:21" x14ac:dyDescent="0.25">
      <c r="T4102" s="101" t="s">
        <v>8275</v>
      </c>
      <c r="U4102" s="74" t="s">
        <v>8276</v>
      </c>
    </row>
    <row r="4103" spans="20:21" x14ac:dyDescent="0.25">
      <c r="T4103" s="101" t="s">
        <v>8277</v>
      </c>
      <c r="U4103" s="74" t="s">
        <v>8278</v>
      </c>
    </row>
    <row r="4104" spans="20:21" x14ac:dyDescent="0.25">
      <c r="T4104" s="101" t="s">
        <v>8279</v>
      </c>
      <c r="U4104" s="74" t="s">
        <v>8280</v>
      </c>
    </row>
    <row r="4105" spans="20:21" x14ac:dyDescent="0.25">
      <c r="T4105" s="101" t="s">
        <v>8281</v>
      </c>
      <c r="U4105" s="74" t="s">
        <v>8282</v>
      </c>
    </row>
    <row r="4106" spans="20:21" x14ac:dyDescent="0.25">
      <c r="T4106" s="101" t="s">
        <v>8283</v>
      </c>
      <c r="U4106" s="74" t="s">
        <v>8284</v>
      </c>
    </row>
    <row r="4107" spans="20:21" x14ac:dyDescent="0.25">
      <c r="T4107" s="101" t="s">
        <v>8285</v>
      </c>
      <c r="U4107" s="74" t="s">
        <v>8286</v>
      </c>
    </row>
    <row r="4108" spans="20:21" x14ac:dyDescent="0.25">
      <c r="T4108" s="101" t="s">
        <v>8287</v>
      </c>
      <c r="U4108" s="74" t="s">
        <v>8288</v>
      </c>
    </row>
    <row r="4109" spans="20:21" x14ac:dyDescent="0.25">
      <c r="T4109" s="101" t="s">
        <v>8289</v>
      </c>
      <c r="U4109" s="74" t="s">
        <v>8290</v>
      </c>
    </row>
    <row r="4110" spans="20:21" x14ac:dyDescent="0.25">
      <c r="T4110" s="101" t="s">
        <v>8291</v>
      </c>
      <c r="U4110" s="74" t="s">
        <v>8292</v>
      </c>
    </row>
    <row r="4111" spans="20:21" x14ac:dyDescent="0.25">
      <c r="T4111" s="101" t="s">
        <v>8293</v>
      </c>
      <c r="U4111" s="74" t="s">
        <v>8294</v>
      </c>
    </row>
    <row r="4112" spans="20:21" x14ac:dyDescent="0.25">
      <c r="T4112" s="101" t="s">
        <v>8295</v>
      </c>
      <c r="U4112" s="74" t="s">
        <v>8296</v>
      </c>
    </row>
    <row r="4113" spans="20:21" x14ac:dyDescent="0.25">
      <c r="T4113" s="101" t="s">
        <v>8297</v>
      </c>
      <c r="U4113" s="74" t="s">
        <v>8298</v>
      </c>
    </row>
    <row r="4114" spans="20:21" x14ac:dyDescent="0.25">
      <c r="T4114" s="101" t="s">
        <v>8299</v>
      </c>
      <c r="U4114" s="74" t="s">
        <v>8300</v>
      </c>
    </row>
    <row r="4115" spans="20:21" x14ac:dyDescent="0.25">
      <c r="T4115" s="101" t="s">
        <v>8301</v>
      </c>
      <c r="U4115" s="74" t="s">
        <v>8302</v>
      </c>
    </row>
    <row r="4116" spans="20:21" x14ac:dyDescent="0.25">
      <c r="T4116" s="101" t="s">
        <v>8303</v>
      </c>
      <c r="U4116" s="74" t="s">
        <v>7452</v>
      </c>
    </row>
    <row r="4117" spans="20:21" x14ac:dyDescent="0.25">
      <c r="T4117" s="101" t="s">
        <v>8304</v>
      </c>
      <c r="U4117" s="74" t="s">
        <v>8305</v>
      </c>
    </row>
    <row r="4118" spans="20:21" x14ac:dyDescent="0.25">
      <c r="T4118" s="101" t="s">
        <v>8306</v>
      </c>
      <c r="U4118" s="74" t="s">
        <v>8307</v>
      </c>
    </row>
    <row r="4119" spans="20:21" x14ac:dyDescent="0.25">
      <c r="T4119" s="101" t="s">
        <v>8308</v>
      </c>
      <c r="U4119" s="74" t="s">
        <v>8309</v>
      </c>
    </row>
    <row r="4120" spans="20:21" x14ac:dyDescent="0.25">
      <c r="T4120" s="101" t="s">
        <v>8310</v>
      </c>
      <c r="U4120" s="74" t="s">
        <v>8311</v>
      </c>
    </row>
    <row r="4121" spans="20:21" x14ac:dyDescent="0.25">
      <c r="T4121" s="101" t="s">
        <v>8312</v>
      </c>
      <c r="U4121" s="74" t="s">
        <v>8313</v>
      </c>
    </row>
    <row r="4122" spans="20:21" x14ac:dyDescent="0.25">
      <c r="T4122" s="101" t="s">
        <v>8314</v>
      </c>
      <c r="U4122" s="74" t="s">
        <v>8315</v>
      </c>
    </row>
    <row r="4123" spans="20:21" x14ac:dyDescent="0.25">
      <c r="T4123" s="101" t="s">
        <v>8316</v>
      </c>
      <c r="U4123" s="74" t="s">
        <v>8317</v>
      </c>
    </row>
    <row r="4124" spans="20:21" x14ac:dyDescent="0.25">
      <c r="T4124" s="101" t="s">
        <v>8318</v>
      </c>
      <c r="U4124" s="74" t="s">
        <v>8319</v>
      </c>
    </row>
    <row r="4125" spans="20:21" x14ac:dyDescent="0.25">
      <c r="T4125" s="101" t="s">
        <v>8320</v>
      </c>
      <c r="U4125" s="74" t="s">
        <v>8321</v>
      </c>
    </row>
    <row r="4126" spans="20:21" x14ac:dyDescent="0.25">
      <c r="T4126" s="101" t="s">
        <v>8322</v>
      </c>
      <c r="U4126" s="74" t="s">
        <v>8323</v>
      </c>
    </row>
    <row r="4127" spans="20:21" x14ac:dyDescent="0.25">
      <c r="T4127" s="101" t="s">
        <v>8324</v>
      </c>
      <c r="U4127" s="74" t="s">
        <v>8325</v>
      </c>
    </row>
    <row r="4128" spans="20:21" x14ac:dyDescent="0.25">
      <c r="T4128" s="101" t="s">
        <v>8326</v>
      </c>
      <c r="U4128" s="74" t="s">
        <v>8327</v>
      </c>
    </row>
    <row r="4129" spans="20:21" x14ac:dyDescent="0.25">
      <c r="T4129" s="101" t="s">
        <v>8328</v>
      </c>
      <c r="U4129" s="74" t="s">
        <v>8329</v>
      </c>
    </row>
    <row r="4130" spans="20:21" x14ac:dyDescent="0.25">
      <c r="T4130" s="101" t="s">
        <v>8330</v>
      </c>
      <c r="U4130" s="74" t="s">
        <v>8331</v>
      </c>
    </row>
    <row r="4131" spans="20:21" x14ac:dyDescent="0.25">
      <c r="T4131" s="101" t="s">
        <v>8332</v>
      </c>
      <c r="U4131" s="74" t="s">
        <v>8333</v>
      </c>
    </row>
    <row r="4132" spans="20:21" x14ac:dyDescent="0.25">
      <c r="T4132" s="101" t="s">
        <v>8334</v>
      </c>
      <c r="U4132" s="74" t="s">
        <v>8335</v>
      </c>
    </row>
    <row r="4133" spans="20:21" x14ac:dyDescent="0.25">
      <c r="T4133" s="101" t="s">
        <v>8336</v>
      </c>
      <c r="U4133" s="74" t="s">
        <v>8337</v>
      </c>
    </row>
    <row r="4134" spans="20:21" x14ac:dyDescent="0.25">
      <c r="T4134" s="101" t="s">
        <v>8338</v>
      </c>
      <c r="U4134" s="74" t="s">
        <v>8339</v>
      </c>
    </row>
    <row r="4135" spans="20:21" x14ac:dyDescent="0.25">
      <c r="T4135" s="101" t="s">
        <v>8340</v>
      </c>
      <c r="U4135" s="74" t="s">
        <v>8341</v>
      </c>
    </row>
    <row r="4136" spans="20:21" x14ac:dyDescent="0.25">
      <c r="T4136" s="101" t="s">
        <v>8342</v>
      </c>
      <c r="U4136" s="74" t="s">
        <v>8343</v>
      </c>
    </row>
    <row r="4137" spans="20:21" x14ac:dyDescent="0.25">
      <c r="T4137" s="101" t="s">
        <v>8344</v>
      </c>
      <c r="U4137" s="74" t="s">
        <v>8345</v>
      </c>
    </row>
    <row r="4138" spans="20:21" x14ac:dyDescent="0.25">
      <c r="T4138" s="101" t="s">
        <v>8346</v>
      </c>
      <c r="U4138" s="74" t="s">
        <v>8347</v>
      </c>
    </row>
    <row r="4139" spans="20:21" x14ac:dyDescent="0.25">
      <c r="T4139" s="101" t="s">
        <v>8348</v>
      </c>
      <c r="U4139" s="74" t="s">
        <v>8349</v>
      </c>
    </row>
    <row r="4140" spans="20:21" x14ac:dyDescent="0.25">
      <c r="T4140" s="101" t="s">
        <v>8350</v>
      </c>
      <c r="U4140" s="74" t="s">
        <v>8351</v>
      </c>
    </row>
    <row r="4141" spans="20:21" x14ac:dyDescent="0.25">
      <c r="T4141" s="101" t="s">
        <v>8352</v>
      </c>
      <c r="U4141" s="74" t="s">
        <v>8353</v>
      </c>
    </row>
    <row r="4142" spans="20:21" x14ac:dyDescent="0.25">
      <c r="T4142" s="101" t="s">
        <v>8354</v>
      </c>
      <c r="U4142" s="74" t="s">
        <v>8355</v>
      </c>
    </row>
    <row r="4143" spans="20:21" x14ac:dyDescent="0.25">
      <c r="T4143" s="101" t="s">
        <v>8356</v>
      </c>
      <c r="U4143" s="74" t="s">
        <v>8357</v>
      </c>
    </row>
    <row r="4144" spans="20:21" x14ac:dyDescent="0.25">
      <c r="T4144" s="101" t="s">
        <v>8358</v>
      </c>
      <c r="U4144" s="74" t="s">
        <v>8359</v>
      </c>
    </row>
    <row r="4145" spans="20:21" x14ac:dyDescent="0.25">
      <c r="T4145" s="101" t="s">
        <v>8360</v>
      </c>
      <c r="U4145" s="74" t="s">
        <v>8361</v>
      </c>
    </row>
    <row r="4146" spans="20:21" x14ac:dyDescent="0.25">
      <c r="T4146" s="101" t="s">
        <v>8362</v>
      </c>
      <c r="U4146" s="74" t="s">
        <v>8363</v>
      </c>
    </row>
    <row r="4147" spans="20:21" x14ac:dyDescent="0.25">
      <c r="T4147" s="101" t="s">
        <v>8364</v>
      </c>
      <c r="U4147" s="74" t="s">
        <v>8365</v>
      </c>
    </row>
    <row r="4148" spans="20:21" x14ac:dyDescent="0.25">
      <c r="T4148" s="101" t="s">
        <v>8366</v>
      </c>
      <c r="U4148" s="74" t="s">
        <v>8367</v>
      </c>
    </row>
    <row r="4149" spans="20:21" x14ac:dyDescent="0.25">
      <c r="T4149" s="101" t="s">
        <v>8368</v>
      </c>
      <c r="U4149" s="74" t="s">
        <v>8369</v>
      </c>
    </row>
    <row r="4150" spans="20:21" x14ac:dyDescent="0.25">
      <c r="T4150" s="101" t="s">
        <v>8370</v>
      </c>
      <c r="U4150" s="74" t="s">
        <v>8371</v>
      </c>
    </row>
    <row r="4151" spans="20:21" x14ac:dyDescent="0.25">
      <c r="T4151" s="101" t="s">
        <v>8372</v>
      </c>
      <c r="U4151" s="74" t="s">
        <v>8373</v>
      </c>
    </row>
    <row r="4152" spans="20:21" x14ac:dyDescent="0.25">
      <c r="T4152" s="101" t="s">
        <v>8374</v>
      </c>
      <c r="U4152" s="74" t="s">
        <v>8375</v>
      </c>
    </row>
    <row r="4153" spans="20:21" x14ac:dyDescent="0.25">
      <c r="T4153" s="101" t="s">
        <v>8376</v>
      </c>
      <c r="U4153" s="74" t="s">
        <v>8377</v>
      </c>
    </row>
    <row r="4154" spans="20:21" x14ac:dyDescent="0.25">
      <c r="T4154" s="101" t="s">
        <v>8378</v>
      </c>
      <c r="U4154" s="74" t="s">
        <v>8379</v>
      </c>
    </row>
    <row r="4155" spans="20:21" x14ac:dyDescent="0.25">
      <c r="T4155" s="101" t="s">
        <v>8380</v>
      </c>
      <c r="U4155" s="74" t="s">
        <v>8381</v>
      </c>
    </row>
    <row r="4156" spans="20:21" x14ac:dyDescent="0.25">
      <c r="T4156" s="101" t="s">
        <v>8382</v>
      </c>
      <c r="U4156" s="74" t="s">
        <v>8383</v>
      </c>
    </row>
    <row r="4157" spans="20:21" x14ac:dyDescent="0.25">
      <c r="T4157" s="101" t="s">
        <v>8384</v>
      </c>
      <c r="U4157" s="74" t="s">
        <v>8385</v>
      </c>
    </row>
    <row r="4158" spans="20:21" x14ac:dyDescent="0.25">
      <c r="T4158" s="101" t="s">
        <v>8386</v>
      </c>
      <c r="U4158" s="74" t="s">
        <v>8387</v>
      </c>
    </row>
    <row r="4159" spans="20:21" x14ac:dyDescent="0.25">
      <c r="T4159" s="101" t="s">
        <v>8388</v>
      </c>
      <c r="U4159" s="74" t="s">
        <v>8389</v>
      </c>
    </row>
    <row r="4160" spans="20:21" x14ac:dyDescent="0.25">
      <c r="T4160" s="101" t="s">
        <v>8390</v>
      </c>
      <c r="U4160" s="74" t="s">
        <v>8391</v>
      </c>
    </row>
    <row r="4161" spans="20:21" x14ac:dyDescent="0.25">
      <c r="T4161" s="101" t="s">
        <v>8392</v>
      </c>
      <c r="U4161" s="74" t="s">
        <v>8393</v>
      </c>
    </row>
    <row r="4162" spans="20:21" x14ac:dyDescent="0.25">
      <c r="T4162" s="101" t="s">
        <v>8394</v>
      </c>
      <c r="U4162" s="74" t="s">
        <v>8395</v>
      </c>
    </row>
    <row r="4163" spans="20:21" x14ac:dyDescent="0.25">
      <c r="T4163" s="101" t="s">
        <v>8396</v>
      </c>
      <c r="U4163" s="74" t="s">
        <v>8397</v>
      </c>
    </row>
    <row r="4164" spans="20:21" x14ac:dyDescent="0.25">
      <c r="T4164" s="101" t="s">
        <v>8398</v>
      </c>
      <c r="U4164" s="74" t="s">
        <v>8399</v>
      </c>
    </row>
    <row r="4165" spans="20:21" x14ac:dyDescent="0.25">
      <c r="T4165" s="101" t="s">
        <v>8400</v>
      </c>
      <c r="U4165" s="74" t="s">
        <v>8401</v>
      </c>
    </row>
    <row r="4166" spans="20:21" x14ac:dyDescent="0.25">
      <c r="T4166" s="101" t="s">
        <v>8402</v>
      </c>
      <c r="U4166" s="74" t="s">
        <v>8403</v>
      </c>
    </row>
    <row r="4167" spans="20:21" x14ac:dyDescent="0.25">
      <c r="T4167" s="101" t="s">
        <v>8404</v>
      </c>
      <c r="U4167" s="74" t="s">
        <v>8405</v>
      </c>
    </row>
    <row r="4168" spans="20:21" x14ac:dyDescent="0.25">
      <c r="T4168" s="101" t="s">
        <v>8406</v>
      </c>
      <c r="U4168" s="74" t="s">
        <v>8407</v>
      </c>
    </row>
    <row r="4169" spans="20:21" x14ac:dyDescent="0.25">
      <c r="T4169" s="101" t="s">
        <v>8408</v>
      </c>
      <c r="U4169" s="74" t="s">
        <v>8409</v>
      </c>
    </row>
    <row r="4170" spans="20:21" x14ac:dyDescent="0.25">
      <c r="T4170" s="101" t="s">
        <v>8410</v>
      </c>
      <c r="U4170" s="74" t="s">
        <v>8411</v>
      </c>
    </row>
    <row r="4171" spans="20:21" x14ac:dyDescent="0.25">
      <c r="T4171" s="101" t="s">
        <v>8412</v>
      </c>
      <c r="U4171" s="74" t="s">
        <v>8413</v>
      </c>
    </row>
    <row r="4172" spans="20:21" x14ac:dyDescent="0.25">
      <c r="T4172" s="101" t="s">
        <v>8414</v>
      </c>
      <c r="U4172" s="74" t="s">
        <v>8415</v>
      </c>
    </row>
    <row r="4173" spans="20:21" x14ac:dyDescent="0.25">
      <c r="T4173" s="101" t="s">
        <v>8416</v>
      </c>
      <c r="U4173" s="74" t="s">
        <v>8417</v>
      </c>
    </row>
    <row r="4174" spans="20:21" x14ac:dyDescent="0.25">
      <c r="T4174" s="101" t="s">
        <v>8418</v>
      </c>
      <c r="U4174" s="74" t="s">
        <v>8419</v>
      </c>
    </row>
    <row r="4175" spans="20:21" x14ac:dyDescent="0.25">
      <c r="T4175" s="101" t="s">
        <v>8420</v>
      </c>
      <c r="U4175" s="74" t="s">
        <v>8421</v>
      </c>
    </row>
    <row r="4176" spans="20:21" x14ac:dyDescent="0.25">
      <c r="T4176" s="101" t="s">
        <v>8422</v>
      </c>
      <c r="U4176" s="74" t="s">
        <v>8423</v>
      </c>
    </row>
    <row r="4177" spans="20:21" x14ac:dyDescent="0.25">
      <c r="T4177" s="101" t="s">
        <v>8424</v>
      </c>
      <c r="U4177" s="74" t="s">
        <v>8425</v>
      </c>
    </row>
    <row r="4178" spans="20:21" x14ac:dyDescent="0.25">
      <c r="T4178" s="101" t="s">
        <v>8426</v>
      </c>
      <c r="U4178" s="74" t="s">
        <v>8427</v>
      </c>
    </row>
    <row r="4179" spans="20:21" x14ac:dyDescent="0.25">
      <c r="T4179" s="101" t="s">
        <v>8428</v>
      </c>
      <c r="U4179" s="74" t="s">
        <v>8429</v>
      </c>
    </row>
    <row r="4180" spans="20:21" x14ac:dyDescent="0.25">
      <c r="T4180" s="101" t="s">
        <v>8430</v>
      </c>
      <c r="U4180" s="74" t="s">
        <v>8431</v>
      </c>
    </row>
    <row r="4181" spans="20:21" x14ac:dyDescent="0.25">
      <c r="T4181" s="101" t="s">
        <v>8432</v>
      </c>
      <c r="U4181" s="74" t="s">
        <v>8433</v>
      </c>
    </row>
    <row r="4182" spans="20:21" x14ac:dyDescent="0.25">
      <c r="T4182" s="101" t="s">
        <v>8434</v>
      </c>
      <c r="U4182" s="74" t="s">
        <v>8435</v>
      </c>
    </row>
    <row r="4183" spans="20:21" x14ac:dyDescent="0.25">
      <c r="T4183" s="101" t="s">
        <v>8436</v>
      </c>
      <c r="U4183" s="74" t="s">
        <v>8437</v>
      </c>
    </row>
    <row r="4184" spans="20:21" x14ac:dyDescent="0.25">
      <c r="T4184" s="101" t="s">
        <v>8438</v>
      </c>
      <c r="U4184" s="74" t="s">
        <v>8439</v>
      </c>
    </row>
    <row r="4185" spans="20:21" x14ac:dyDescent="0.25">
      <c r="T4185" s="101" t="s">
        <v>8440</v>
      </c>
      <c r="U4185" s="74" t="s">
        <v>8441</v>
      </c>
    </row>
    <row r="4186" spans="20:21" x14ac:dyDescent="0.25">
      <c r="T4186" s="101" t="s">
        <v>8442</v>
      </c>
      <c r="U4186" s="74" t="s">
        <v>8443</v>
      </c>
    </row>
    <row r="4187" spans="20:21" x14ac:dyDescent="0.25">
      <c r="T4187" s="101" t="s">
        <v>8444</v>
      </c>
      <c r="U4187" s="74" t="s">
        <v>8445</v>
      </c>
    </row>
    <row r="4188" spans="20:21" x14ac:dyDescent="0.25">
      <c r="T4188" s="101" t="s">
        <v>8446</v>
      </c>
      <c r="U4188" s="74" t="s">
        <v>8447</v>
      </c>
    </row>
    <row r="4189" spans="20:21" x14ac:dyDescent="0.25">
      <c r="T4189" s="101" t="s">
        <v>8448</v>
      </c>
      <c r="U4189" s="74" t="s">
        <v>8449</v>
      </c>
    </row>
    <row r="4190" spans="20:21" x14ac:dyDescent="0.25">
      <c r="T4190" s="101" t="s">
        <v>8450</v>
      </c>
      <c r="U4190" s="74" t="s">
        <v>8451</v>
      </c>
    </row>
    <row r="4191" spans="20:21" x14ac:dyDescent="0.25">
      <c r="T4191" s="101" t="s">
        <v>8452</v>
      </c>
      <c r="U4191" s="74" t="s">
        <v>8453</v>
      </c>
    </row>
    <row r="4192" spans="20:21" x14ac:dyDescent="0.25">
      <c r="T4192" s="101" t="s">
        <v>8454</v>
      </c>
      <c r="U4192" s="74" t="s">
        <v>8455</v>
      </c>
    </row>
    <row r="4193" spans="20:21" x14ac:dyDescent="0.25">
      <c r="T4193" s="101" t="s">
        <v>8456</v>
      </c>
      <c r="U4193" s="74" t="s">
        <v>8457</v>
      </c>
    </row>
    <row r="4194" spans="20:21" x14ac:dyDescent="0.25">
      <c r="T4194" s="101" t="s">
        <v>8458</v>
      </c>
      <c r="U4194" s="74" t="s">
        <v>8459</v>
      </c>
    </row>
    <row r="4195" spans="20:21" x14ac:dyDescent="0.25">
      <c r="T4195" s="101" t="s">
        <v>8460</v>
      </c>
      <c r="U4195" s="74" t="s">
        <v>8461</v>
      </c>
    </row>
    <row r="4196" spans="20:21" x14ac:dyDescent="0.25">
      <c r="T4196" s="101" t="s">
        <v>8462</v>
      </c>
      <c r="U4196" s="74" t="s">
        <v>8463</v>
      </c>
    </row>
    <row r="4197" spans="20:21" x14ac:dyDescent="0.25">
      <c r="T4197" s="101" t="s">
        <v>8464</v>
      </c>
      <c r="U4197" s="74" t="s">
        <v>8465</v>
      </c>
    </row>
    <row r="4198" spans="20:21" x14ac:dyDescent="0.25">
      <c r="T4198" s="101" t="s">
        <v>8466</v>
      </c>
      <c r="U4198" s="74" t="s">
        <v>8467</v>
      </c>
    </row>
    <row r="4199" spans="20:21" x14ac:dyDescent="0.25">
      <c r="T4199" s="101" t="s">
        <v>8468</v>
      </c>
      <c r="U4199" s="74" t="s">
        <v>8469</v>
      </c>
    </row>
    <row r="4200" spans="20:21" x14ac:dyDescent="0.25">
      <c r="T4200" s="101" t="s">
        <v>8470</v>
      </c>
      <c r="U4200" s="74" t="s">
        <v>8471</v>
      </c>
    </row>
    <row r="4201" spans="20:21" x14ac:dyDescent="0.25">
      <c r="T4201" s="101" t="s">
        <v>8472</v>
      </c>
      <c r="U4201" s="74" t="s">
        <v>8473</v>
      </c>
    </row>
    <row r="4202" spans="20:21" x14ac:dyDescent="0.25">
      <c r="T4202" s="101" t="s">
        <v>8474</v>
      </c>
      <c r="U4202" s="74" t="s">
        <v>8475</v>
      </c>
    </row>
    <row r="4203" spans="20:21" x14ac:dyDescent="0.25">
      <c r="T4203" s="101" t="s">
        <v>8476</v>
      </c>
      <c r="U4203" s="74" t="s">
        <v>8477</v>
      </c>
    </row>
    <row r="4204" spans="20:21" x14ac:dyDescent="0.25">
      <c r="T4204" s="101" t="s">
        <v>8478</v>
      </c>
      <c r="U4204" s="74" t="s">
        <v>8479</v>
      </c>
    </row>
    <row r="4205" spans="20:21" x14ac:dyDescent="0.25">
      <c r="T4205" s="101" t="s">
        <v>8480</v>
      </c>
      <c r="U4205" s="74" t="s">
        <v>1594</v>
      </c>
    </row>
    <row r="4206" spans="20:21" x14ac:dyDescent="0.25">
      <c r="T4206" s="101" t="s">
        <v>8481</v>
      </c>
      <c r="U4206" s="74" t="s">
        <v>8482</v>
      </c>
    </row>
    <row r="4207" spans="20:21" x14ac:dyDescent="0.25">
      <c r="T4207" s="101" t="s">
        <v>8483</v>
      </c>
      <c r="U4207" s="74" t="s">
        <v>8484</v>
      </c>
    </row>
    <row r="4208" spans="20:21" x14ac:dyDescent="0.25">
      <c r="T4208" s="101" t="s">
        <v>8485</v>
      </c>
      <c r="U4208" s="74" t="s">
        <v>8486</v>
      </c>
    </row>
    <row r="4209" spans="20:21" x14ac:dyDescent="0.25">
      <c r="T4209" s="101" t="s">
        <v>8487</v>
      </c>
      <c r="U4209" s="74" t="s">
        <v>8488</v>
      </c>
    </row>
    <row r="4210" spans="20:21" x14ac:dyDescent="0.25">
      <c r="T4210" s="101" t="s">
        <v>8489</v>
      </c>
      <c r="U4210" s="74" t="s">
        <v>8490</v>
      </c>
    </row>
    <row r="4211" spans="20:21" x14ac:dyDescent="0.25">
      <c r="T4211" s="101" t="s">
        <v>8491</v>
      </c>
      <c r="U4211" s="74" t="s">
        <v>8492</v>
      </c>
    </row>
    <row r="4212" spans="20:21" x14ac:dyDescent="0.25">
      <c r="T4212" s="101" t="s">
        <v>8493</v>
      </c>
      <c r="U4212" s="74" t="s">
        <v>8494</v>
      </c>
    </row>
    <row r="4213" spans="20:21" x14ac:dyDescent="0.25">
      <c r="T4213" s="101" t="s">
        <v>8495</v>
      </c>
      <c r="U4213" s="74" t="s">
        <v>8496</v>
      </c>
    </row>
    <row r="4214" spans="20:21" x14ac:dyDescent="0.25">
      <c r="T4214" s="101" t="s">
        <v>8497</v>
      </c>
      <c r="U4214" s="74" t="s">
        <v>8498</v>
      </c>
    </row>
    <row r="4215" spans="20:21" x14ac:dyDescent="0.25">
      <c r="T4215" s="101" t="s">
        <v>8499</v>
      </c>
      <c r="U4215" s="74" t="s">
        <v>8500</v>
      </c>
    </row>
    <row r="4216" spans="20:21" x14ac:dyDescent="0.25">
      <c r="T4216" s="101" t="s">
        <v>8501</v>
      </c>
      <c r="U4216" s="74" t="s">
        <v>8502</v>
      </c>
    </row>
    <row r="4217" spans="20:21" x14ac:dyDescent="0.25">
      <c r="T4217" s="101" t="s">
        <v>8503</v>
      </c>
      <c r="U4217" s="74" t="s">
        <v>8504</v>
      </c>
    </row>
    <row r="4218" spans="20:21" x14ac:dyDescent="0.25">
      <c r="T4218" s="101" t="s">
        <v>8505</v>
      </c>
      <c r="U4218" s="74" t="s">
        <v>8506</v>
      </c>
    </row>
    <row r="4219" spans="20:21" x14ac:dyDescent="0.25">
      <c r="T4219" s="101" t="s">
        <v>8507</v>
      </c>
      <c r="U4219" s="74" t="s">
        <v>8508</v>
      </c>
    </row>
    <row r="4220" spans="20:21" x14ac:dyDescent="0.25">
      <c r="T4220" s="101" t="s">
        <v>8509</v>
      </c>
      <c r="U4220" s="74" t="s">
        <v>8510</v>
      </c>
    </row>
    <row r="4221" spans="20:21" x14ac:dyDescent="0.25">
      <c r="T4221" s="101" t="s">
        <v>8511</v>
      </c>
      <c r="U4221" s="74" t="s">
        <v>8512</v>
      </c>
    </row>
    <row r="4222" spans="20:21" x14ac:dyDescent="0.25">
      <c r="T4222" s="101" t="s">
        <v>8513</v>
      </c>
      <c r="U4222" s="74" t="s">
        <v>8514</v>
      </c>
    </row>
    <row r="4223" spans="20:21" x14ac:dyDescent="0.25">
      <c r="T4223" s="101" t="s">
        <v>8515</v>
      </c>
      <c r="U4223" s="74" t="s">
        <v>8516</v>
      </c>
    </row>
    <row r="4224" spans="20:21" x14ac:dyDescent="0.25">
      <c r="T4224" s="101" t="s">
        <v>8517</v>
      </c>
      <c r="U4224" s="74" t="s">
        <v>8518</v>
      </c>
    </row>
    <row r="4225" spans="20:21" x14ac:dyDescent="0.25">
      <c r="T4225" s="101" t="s">
        <v>8519</v>
      </c>
      <c r="U4225" s="74" t="s">
        <v>8520</v>
      </c>
    </row>
    <row r="4226" spans="20:21" x14ac:dyDescent="0.25">
      <c r="T4226" s="101" t="s">
        <v>8521</v>
      </c>
      <c r="U4226" s="74" t="s">
        <v>8522</v>
      </c>
    </row>
    <row r="4227" spans="20:21" x14ac:dyDescent="0.25">
      <c r="T4227" s="101" t="s">
        <v>8523</v>
      </c>
      <c r="U4227" s="74" t="s">
        <v>8524</v>
      </c>
    </row>
    <row r="4228" spans="20:21" x14ac:dyDescent="0.25">
      <c r="T4228" s="101" t="s">
        <v>8525</v>
      </c>
      <c r="U4228" s="74" t="s">
        <v>8526</v>
      </c>
    </row>
    <row r="4229" spans="20:21" x14ac:dyDescent="0.25">
      <c r="T4229" s="101" t="s">
        <v>8527</v>
      </c>
      <c r="U4229" s="74" t="s">
        <v>8528</v>
      </c>
    </row>
    <row r="4230" spans="20:21" x14ac:dyDescent="0.25">
      <c r="T4230" s="101" t="s">
        <v>8529</v>
      </c>
      <c r="U4230" s="74" t="s">
        <v>8530</v>
      </c>
    </row>
    <row r="4231" spans="20:21" x14ac:dyDescent="0.25">
      <c r="T4231" s="101" t="s">
        <v>8531</v>
      </c>
      <c r="U4231" s="74" t="s">
        <v>8532</v>
      </c>
    </row>
    <row r="4232" spans="20:21" x14ac:dyDescent="0.25">
      <c r="T4232" s="101" t="s">
        <v>8533</v>
      </c>
      <c r="U4232" s="74" t="s">
        <v>8534</v>
      </c>
    </row>
    <row r="4233" spans="20:21" x14ac:dyDescent="0.25">
      <c r="T4233" s="101" t="s">
        <v>8535</v>
      </c>
      <c r="U4233" s="74" t="s">
        <v>8536</v>
      </c>
    </row>
    <row r="4234" spans="20:21" x14ac:dyDescent="0.25">
      <c r="T4234" s="101" t="s">
        <v>8537</v>
      </c>
      <c r="U4234" s="74" t="s">
        <v>8538</v>
      </c>
    </row>
    <row r="4235" spans="20:21" x14ac:dyDescent="0.25">
      <c r="T4235" s="101" t="s">
        <v>8539</v>
      </c>
      <c r="U4235" s="74" t="s">
        <v>8540</v>
      </c>
    </row>
    <row r="4236" spans="20:21" x14ac:dyDescent="0.25">
      <c r="T4236" s="101" t="s">
        <v>8541</v>
      </c>
      <c r="U4236" s="74" t="s">
        <v>8542</v>
      </c>
    </row>
    <row r="4237" spans="20:21" x14ac:dyDescent="0.25">
      <c r="T4237" s="101" t="s">
        <v>8543</v>
      </c>
      <c r="U4237" s="74" t="s">
        <v>8544</v>
      </c>
    </row>
    <row r="4238" spans="20:21" x14ac:dyDescent="0.25">
      <c r="T4238" s="101" t="s">
        <v>8545</v>
      </c>
      <c r="U4238" s="74" t="s">
        <v>8546</v>
      </c>
    </row>
    <row r="4239" spans="20:21" x14ac:dyDescent="0.25">
      <c r="T4239" s="101" t="s">
        <v>8547</v>
      </c>
      <c r="U4239" s="74" t="s">
        <v>8548</v>
      </c>
    </row>
    <row r="4240" spans="20:21" x14ac:dyDescent="0.25">
      <c r="T4240" s="101" t="s">
        <v>8549</v>
      </c>
      <c r="U4240" s="74" t="s">
        <v>8550</v>
      </c>
    </row>
    <row r="4241" spans="20:21" x14ac:dyDescent="0.25">
      <c r="T4241" s="101" t="s">
        <v>8551</v>
      </c>
      <c r="U4241" s="74" t="s">
        <v>8552</v>
      </c>
    </row>
    <row r="4242" spans="20:21" x14ac:dyDescent="0.25">
      <c r="T4242" s="101" t="s">
        <v>8553</v>
      </c>
      <c r="U4242" s="74" t="s">
        <v>8554</v>
      </c>
    </row>
    <row r="4243" spans="20:21" x14ac:dyDescent="0.25">
      <c r="T4243" s="101" t="s">
        <v>8555</v>
      </c>
      <c r="U4243" s="74" t="s">
        <v>8556</v>
      </c>
    </row>
    <row r="4244" spans="20:21" x14ac:dyDescent="0.25">
      <c r="T4244" s="101" t="s">
        <v>8557</v>
      </c>
      <c r="U4244" s="74" t="s">
        <v>8558</v>
      </c>
    </row>
    <row r="4245" spans="20:21" x14ac:dyDescent="0.25">
      <c r="T4245" s="101" t="s">
        <v>8559</v>
      </c>
      <c r="U4245" s="74" t="s">
        <v>8560</v>
      </c>
    </row>
    <row r="4246" spans="20:21" x14ac:dyDescent="0.25">
      <c r="T4246" s="101" t="s">
        <v>8561</v>
      </c>
      <c r="U4246" s="74" t="s">
        <v>8562</v>
      </c>
    </row>
    <row r="4247" spans="20:21" x14ac:dyDescent="0.25">
      <c r="T4247" s="101" t="s">
        <v>8563</v>
      </c>
      <c r="U4247" s="74" t="s">
        <v>8564</v>
      </c>
    </row>
    <row r="4248" spans="20:21" x14ac:dyDescent="0.25">
      <c r="T4248" s="101" t="s">
        <v>8565</v>
      </c>
      <c r="U4248" s="74" t="s">
        <v>8566</v>
      </c>
    </row>
    <row r="4249" spans="20:21" x14ac:dyDescent="0.25">
      <c r="T4249" s="101" t="s">
        <v>8567</v>
      </c>
      <c r="U4249" s="74" t="s">
        <v>8568</v>
      </c>
    </row>
    <row r="4250" spans="20:21" x14ac:dyDescent="0.25">
      <c r="T4250" s="101" t="s">
        <v>8569</v>
      </c>
      <c r="U4250" s="74" t="s">
        <v>8570</v>
      </c>
    </row>
    <row r="4251" spans="20:21" x14ac:dyDescent="0.25">
      <c r="T4251" s="101" t="s">
        <v>8571</v>
      </c>
      <c r="U4251" s="74" t="s">
        <v>8572</v>
      </c>
    </row>
    <row r="4252" spans="20:21" x14ac:dyDescent="0.25">
      <c r="T4252" s="101" t="s">
        <v>8573</v>
      </c>
      <c r="U4252" s="74" t="s">
        <v>8574</v>
      </c>
    </row>
    <row r="4253" spans="20:21" x14ac:dyDescent="0.25">
      <c r="T4253" s="101" t="s">
        <v>8575</v>
      </c>
      <c r="U4253" s="74" t="s">
        <v>8576</v>
      </c>
    </row>
    <row r="4254" spans="20:21" x14ac:dyDescent="0.25">
      <c r="T4254" s="101" t="s">
        <v>8577</v>
      </c>
      <c r="U4254" s="74" t="s">
        <v>3465</v>
      </c>
    </row>
    <row r="4255" spans="20:21" x14ac:dyDescent="0.25">
      <c r="T4255" s="101" t="s">
        <v>8578</v>
      </c>
      <c r="U4255" s="74" t="s">
        <v>8579</v>
      </c>
    </row>
    <row r="4256" spans="20:21" x14ac:dyDescent="0.25">
      <c r="T4256" s="101" t="s">
        <v>8580</v>
      </c>
      <c r="U4256" s="74" t="s">
        <v>8581</v>
      </c>
    </row>
    <row r="4257" spans="20:21" x14ac:dyDescent="0.25">
      <c r="T4257" s="101" t="s">
        <v>8582</v>
      </c>
      <c r="U4257" s="74" t="s">
        <v>8583</v>
      </c>
    </row>
    <row r="4258" spans="20:21" x14ac:dyDescent="0.25">
      <c r="T4258" s="101" t="s">
        <v>8584</v>
      </c>
      <c r="U4258" s="74" t="s">
        <v>8585</v>
      </c>
    </row>
    <row r="4259" spans="20:21" x14ac:dyDescent="0.25">
      <c r="T4259" s="101" t="s">
        <v>8586</v>
      </c>
      <c r="U4259" s="74" t="s">
        <v>7917</v>
      </c>
    </row>
    <row r="4260" spans="20:21" x14ac:dyDescent="0.25">
      <c r="T4260" s="101" t="s">
        <v>8587</v>
      </c>
      <c r="U4260" s="74" t="s">
        <v>8588</v>
      </c>
    </row>
    <row r="4261" spans="20:21" x14ac:dyDescent="0.25">
      <c r="T4261" s="101" t="s">
        <v>8589</v>
      </c>
      <c r="U4261" s="74" t="s">
        <v>8590</v>
      </c>
    </row>
    <row r="4262" spans="20:21" x14ac:dyDescent="0.25">
      <c r="T4262" s="101" t="s">
        <v>8591</v>
      </c>
      <c r="U4262" s="74" t="s">
        <v>8592</v>
      </c>
    </row>
    <row r="4263" spans="20:21" x14ac:dyDescent="0.25">
      <c r="T4263" s="101" t="s">
        <v>8593</v>
      </c>
      <c r="U4263" s="74" t="s">
        <v>8594</v>
      </c>
    </row>
    <row r="4264" spans="20:21" x14ac:dyDescent="0.25">
      <c r="T4264" s="101" t="s">
        <v>8595</v>
      </c>
      <c r="U4264" s="74" t="s">
        <v>8596</v>
      </c>
    </row>
    <row r="4265" spans="20:21" x14ac:dyDescent="0.25">
      <c r="T4265" s="101" t="s">
        <v>8597</v>
      </c>
      <c r="U4265" s="74" t="s">
        <v>8598</v>
      </c>
    </row>
    <row r="4266" spans="20:21" x14ac:dyDescent="0.25">
      <c r="T4266" s="101" t="s">
        <v>8599</v>
      </c>
      <c r="U4266" s="74" t="s">
        <v>8600</v>
      </c>
    </row>
    <row r="4267" spans="20:21" x14ac:dyDescent="0.25">
      <c r="T4267" s="101" t="s">
        <v>8601</v>
      </c>
      <c r="U4267" s="74" t="s">
        <v>8602</v>
      </c>
    </row>
    <row r="4268" spans="20:21" x14ac:dyDescent="0.25">
      <c r="T4268" s="101" t="s">
        <v>8603</v>
      </c>
      <c r="U4268" s="74" t="s">
        <v>8604</v>
      </c>
    </row>
    <row r="4269" spans="20:21" x14ac:dyDescent="0.25">
      <c r="T4269" s="101" t="s">
        <v>8605</v>
      </c>
      <c r="U4269" s="74" t="s">
        <v>8606</v>
      </c>
    </row>
    <row r="4270" spans="20:21" x14ac:dyDescent="0.25">
      <c r="T4270" s="101" t="s">
        <v>8607</v>
      </c>
      <c r="U4270" s="74" t="s">
        <v>8608</v>
      </c>
    </row>
    <row r="4271" spans="20:21" x14ac:dyDescent="0.25">
      <c r="T4271" s="101" t="s">
        <v>8609</v>
      </c>
      <c r="U4271" s="74" t="s">
        <v>8610</v>
      </c>
    </row>
    <row r="4272" spans="20:21" x14ac:dyDescent="0.25">
      <c r="T4272" s="101" t="s">
        <v>8611</v>
      </c>
      <c r="U4272" s="74" t="s">
        <v>8612</v>
      </c>
    </row>
    <row r="4273" spans="20:21" x14ac:dyDescent="0.25">
      <c r="T4273" s="101" t="s">
        <v>8613</v>
      </c>
      <c r="U4273" s="74" t="s">
        <v>8614</v>
      </c>
    </row>
    <row r="4274" spans="20:21" x14ac:dyDescent="0.25">
      <c r="T4274" s="101" t="s">
        <v>8615</v>
      </c>
      <c r="U4274" s="74" t="s">
        <v>8616</v>
      </c>
    </row>
    <row r="4275" spans="20:21" x14ac:dyDescent="0.25">
      <c r="T4275" s="101" t="s">
        <v>8617</v>
      </c>
      <c r="U4275" s="74" t="s">
        <v>8618</v>
      </c>
    </row>
    <row r="4276" spans="20:21" x14ac:dyDescent="0.25">
      <c r="T4276" s="101" t="s">
        <v>8619</v>
      </c>
      <c r="U4276" s="74" t="s">
        <v>8620</v>
      </c>
    </row>
    <row r="4277" spans="20:21" x14ac:dyDescent="0.25">
      <c r="T4277" s="101" t="s">
        <v>8621</v>
      </c>
      <c r="U4277" s="74" t="s">
        <v>8622</v>
      </c>
    </row>
    <row r="4278" spans="20:21" x14ac:dyDescent="0.25">
      <c r="T4278" s="101" t="s">
        <v>8623</v>
      </c>
      <c r="U4278" s="74" t="s">
        <v>8624</v>
      </c>
    </row>
    <row r="4279" spans="20:21" x14ac:dyDescent="0.25">
      <c r="T4279" s="101" t="s">
        <v>8625</v>
      </c>
      <c r="U4279" s="74" t="s">
        <v>8626</v>
      </c>
    </row>
    <row r="4280" spans="20:21" x14ac:dyDescent="0.25">
      <c r="T4280" s="101" t="s">
        <v>8627</v>
      </c>
      <c r="U4280" s="74" t="s">
        <v>8628</v>
      </c>
    </row>
    <row r="4281" spans="20:21" x14ac:dyDescent="0.25">
      <c r="T4281" s="101" t="s">
        <v>8629</v>
      </c>
      <c r="U4281" s="74" t="s">
        <v>8630</v>
      </c>
    </row>
    <row r="4282" spans="20:21" x14ac:dyDescent="0.25">
      <c r="T4282" s="101" t="s">
        <v>8631</v>
      </c>
      <c r="U4282" s="74" t="s">
        <v>8632</v>
      </c>
    </row>
    <row r="4283" spans="20:21" x14ac:dyDescent="0.25">
      <c r="T4283" s="101" t="s">
        <v>8633</v>
      </c>
      <c r="U4283" s="74" t="s">
        <v>8634</v>
      </c>
    </row>
    <row r="4284" spans="20:21" x14ac:dyDescent="0.25">
      <c r="T4284" s="101" t="s">
        <v>8635</v>
      </c>
      <c r="U4284" s="74" t="s">
        <v>8636</v>
      </c>
    </row>
    <row r="4285" spans="20:21" x14ac:dyDescent="0.25">
      <c r="T4285" s="101" t="s">
        <v>8637</v>
      </c>
      <c r="U4285" s="74" t="s">
        <v>8638</v>
      </c>
    </row>
    <row r="4286" spans="20:21" x14ac:dyDescent="0.25">
      <c r="T4286" s="101" t="s">
        <v>8639</v>
      </c>
      <c r="U4286" s="74" t="s">
        <v>8640</v>
      </c>
    </row>
    <row r="4287" spans="20:21" x14ac:dyDescent="0.25">
      <c r="T4287" s="101" t="s">
        <v>8641</v>
      </c>
      <c r="U4287" s="74" t="s">
        <v>8642</v>
      </c>
    </row>
    <row r="4288" spans="20:21" x14ac:dyDescent="0.25">
      <c r="T4288" s="101" t="s">
        <v>8643</v>
      </c>
      <c r="U4288" s="74" t="s">
        <v>8644</v>
      </c>
    </row>
    <row r="4289" spans="20:21" x14ac:dyDescent="0.25">
      <c r="T4289" s="101" t="s">
        <v>8645</v>
      </c>
      <c r="U4289" s="74" t="s">
        <v>8646</v>
      </c>
    </row>
    <row r="4290" spans="20:21" x14ac:dyDescent="0.25">
      <c r="T4290" s="101" t="s">
        <v>8647</v>
      </c>
      <c r="U4290" s="74" t="s">
        <v>8648</v>
      </c>
    </row>
    <row r="4291" spans="20:21" x14ac:dyDescent="0.25">
      <c r="T4291" s="101" t="s">
        <v>8649</v>
      </c>
      <c r="U4291" s="74" t="s">
        <v>8650</v>
      </c>
    </row>
    <row r="4292" spans="20:21" x14ac:dyDescent="0.25">
      <c r="T4292" s="101" t="s">
        <v>8651</v>
      </c>
      <c r="U4292" s="74" t="s">
        <v>8652</v>
      </c>
    </row>
    <row r="4293" spans="20:21" x14ac:dyDescent="0.25">
      <c r="T4293" s="101" t="s">
        <v>8653</v>
      </c>
      <c r="U4293" s="74" t="s">
        <v>8654</v>
      </c>
    </row>
    <row r="4294" spans="20:21" x14ac:dyDescent="0.25">
      <c r="T4294" s="101" t="s">
        <v>8655</v>
      </c>
      <c r="U4294" s="74" t="s">
        <v>8656</v>
      </c>
    </row>
    <row r="4295" spans="20:21" x14ac:dyDescent="0.25">
      <c r="T4295" s="101" t="s">
        <v>8657</v>
      </c>
      <c r="U4295" s="74" t="s">
        <v>8658</v>
      </c>
    </row>
    <row r="4296" spans="20:21" x14ac:dyDescent="0.25">
      <c r="T4296" s="101" t="s">
        <v>8659</v>
      </c>
      <c r="U4296" s="74" t="s">
        <v>8660</v>
      </c>
    </row>
    <row r="4297" spans="20:21" x14ac:dyDescent="0.25">
      <c r="T4297" s="101" t="s">
        <v>8661</v>
      </c>
      <c r="U4297" s="74" t="s">
        <v>8662</v>
      </c>
    </row>
    <row r="4298" spans="20:21" x14ac:dyDescent="0.25">
      <c r="T4298" s="101" t="s">
        <v>8663</v>
      </c>
      <c r="U4298" s="74" t="s">
        <v>8664</v>
      </c>
    </row>
    <row r="4299" spans="20:21" x14ac:dyDescent="0.25">
      <c r="T4299" s="101" t="s">
        <v>8665</v>
      </c>
      <c r="U4299" s="74" t="s">
        <v>8666</v>
      </c>
    </row>
    <row r="4300" spans="20:21" x14ac:dyDescent="0.25">
      <c r="T4300" s="101" t="s">
        <v>8667</v>
      </c>
      <c r="U4300" s="74" t="s">
        <v>8668</v>
      </c>
    </row>
    <row r="4301" spans="20:21" x14ac:dyDescent="0.25">
      <c r="T4301" s="101" t="s">
        <v>8669</v>
      </c>
      <c r="U4301" s="74" t="s">
        <v>8670</v>
      </c>
    </row>
    <row r="4302" spans="20:21" x14ac:dyDescent="0.25">
      <c r="T4302" s="101" t="s">
        <v>8671</v>
      </c>
      <c r="U4302" s="74" t="s">
        <v>8672</v>
      </c>
    </row>
    <row r="4303" spans="20:21" x14ac:dyDescent="0.25">
      <c r="T4303" s="101" t="s">
        <v>8673</v>
      </c>
      <c r="U4303" s="74" t="s">
        <v>8674</v>
      </c>
    </row>
    <row r="4304" spans="20:21" x14ac:dyDescent="0.25">
      <c r="T4304" s="101" t="s">
        <v>8675</v>
      </c>
      <c r="U4304" s="74" t="s">
        <v>8676</v>
      </c>
    </row>
    <row r="4305" spans="20:21" x14ac:dyDescent="0.25">
      <c r="T4305" s="101" t="s">
        <v>8677</v>
      </c>
      <c r="U4305" s="74" t="s">
        <v>8678</v>
      </c>
    </row>
    <row r="4306" spans="20:21" x14ac:dyDescent="0.25">
      <c r="T4306" s="101" t="s">
        <v>8679</v>
      </c>
      <c r="U4306" s="74" t="s">
        <v>8680</v>
      </c>
    </row>
    <row r="4307" spans="20:21" x14ac:dyDescent="0.25">
      <c r="T4307" s="101" t="s">
        <v>8681</v>
      </c>
      <c r="U4307" s="74" t="s">
        <v>8682</v>
      </c>
    </row>
    <row r="4308" spans="20:21" x14ac:dyDescent="0.25">
      <c r="T4308" s="101" t="s">
        <v>8683</v>
      </c>
      <c r="U4308" s="74" t="s">
        <v>8684</v>
      </c>
    </row>
    <row r="4309" spans="20:21" x14ac:dyDescent="0.25">
      <c r="T4309" s="101" t="s">
        <v>8685</v>
      </c>
      <c r="U4309" s="74" t="s">
        <v>8686</v>
      </c>
    </row>
    <row r="4310" spans="20:21" x14ac:dyDescent="0.25">
      <c r="T4310" s="101" t="s">
        <v>8687</v>
      </c>
      <c r="U4310" s="74" t="s">
        <v>8688</v>
      </c>
    </row>
    <row r="4311" spans="20:21" x14ac:dyDescent="0.25">
      <c r="T4311" s="101" t="s">
        <v>8689</v>
      </c>
      <c r="U4311" s="74" t="s">
        <v>8690</v>
      </c>
    </row>
    <row r="4312" spans="20:21" x14ac:dyDescent="0.25">
      <c r="T4312" s="101" t="s">
        <v>8691</v>
      </c>
      <c r="U4312" s="74" t="s">
        <v>8692</v>
      </c>
    </row>
    <row r="4313" spans="20:21" x14ac:dyDescent="0.25">
      <c r="T4313" s="101" t="s">
        <v>8693</v>
      </c>
      <c r="U4313" s="74" t="s">
        <v>8694</v>
      </c>
    </row>
    <row r="4314" spans="20:21" x14ac:dyDescent="0.25">
      <c r="T4314" s="101" t="s">
        <v>8695</v>
      </c>
      <c r="U4314" s="74" t="s">
        <v>8696</v>
      </c>
    </row>
    <row r="4315" spans="20:21" x14ac:dyDescent="0.25">
      <c r="T4315" s="101" t="s">
        <v>8697</v>
      </c>
      <c r="U4315" s="74" t="s">
        <v>8698</v>
      </c>
    </row>
    <row r="4316" spans="20:21" x14ac:dyDescent="0.25">
      <c r="T4316" s="101" t="s">
        <v>8699</v>
      </c>
      <c r="U4316" s="74" t="s">
        <v>8700</v>
      </c>
    </row>
    <row r="4317" spans="20:21" x14ac:dyDescent="0.25">
      <c r="T4317" s="101" t="s">
        <v>8701</v>
      </c>
      <c r="U4317" s="74" t="s">
        <v>8702</v>
      </c>
    </row>
    <row r="4318" spans="20:21" x14ac:dyDescent="0.25">
      <c r="T4318" s="101" t="s">
        <v>8703</v>
      </c>
      <c r="U4318" s="74" t="s">
        <v>8704</v>
      </c>
    </row>
    <row r="4319" spans="20:21" x14ac:dyDescent="0.25">
      <c r="T4319" s="101" t="s">
        <v>8705</v>
      </c>
      <c r="U4319" s="74" t="s">
        <v>8706</v>
      </c>
    </row>
    <row r="4320" spans="20:21" x14ac:dyDescent="0.25">
      <c r="T4320" s="101" t="s">
        <v>8707</v>
      </c>
      <c r="U4320" s="74" t="s">
        <v>8708</v>
      </c>
    </row>
    <row r="4321" spans="20:21" x14ac:dyDescent="0.25">
      <c r="T4321" s="101" t="s">
        <v>8709</v>
      </c>
      <c r="U4321" s="74" t="s">
        <v>8710</v>
      </c>
    </row>
    <row r="4322" spans="20:21" x14ac:dyDescent="0.25">
      <c r="T4322" s="101" t="s">
        <v>8711</v>
      </c>
      <c r="U4322" s="74" t="s">
        <v>784</v>
      </c>
    </row>
    <row r="4323" spans="20:21" x14ac:dyDescent="0.25">
      <c r="T4323" s="101" t="s">
        <v>8712</v>
      </c>
      <c r="U4323" s="74" t="s">
        <v>8713</v>
      </c>
    </row>
    <row r="4324" spans="20:21" x14ac:dyDescent="0.25">
      <c r="T4324" s="101" t="s">
        <v>8714</v>
      </c>
      <c r="U4324" s="74" t="s">
        <v>8715</v>
      </c>
    </row>
    <row r="4325" spans="20:21" x14ac:dyDescent="0.25">
      <c r="T4325" s="101" t="s">
        <v>8716</v>
      </c>
      <c r="U4325" s="74" t="s">
        <v>8717</v>
      </c>
    </row>
    <row r="4326" spans="20:21" x14ac:dyDescent="0.25">
      <c r="T4326" s="101" t="s">
        <v>8718</v>
      </c>
      <c r="U4326" s="74" t="s">
        <v>8719</v>
      </c>
    </row>
    <row r="4327" spans="20:21" x14ac:dyDescent="0.25">
      <c r="T4327" s="101" t="s">
        <v>8720</v>
      </c>
      <c r="U4327" s="74" t="s">
        <v>8721</v>
      </c>
    </row>
    <row r="4328" spans="20:21" x14ac:dyDescent="0.25">
      <c r="T4328" s="101" t="s">
        <v>8722</v>
      </c>
      <c r="U4328" s="74" t="s">
        <v>8723</v>
      </c>
    </row>
    <row r="4329" spans="20:21" x14ac:dyDescent="0.25">
      <c r="T4329" s="101" t="s">
        <v>8724</v>
      </c>
      <c r="U4329" s="74" t="s">
        <v>8725</v>
      </c>
    </row>
    <row r="4330" spans="20:21" x14ac:dyDescent="0.25">
      <c r="T4330" s="101" t="s">
        <v>8726</v>
      </c>
      <c r="U4330" s="74" t="s">
        <v>8727</v>
      </c>
    </row>
    <row r="4331" spans="20:21" x14ac:dyDescent="0.25">
      <c r="T4331" s="101" t="s">
        <v>8728</v>
      </c>
      <c r="U4331" s="74" t="s">
        <v>8729</v>
      </c>
    </row>
    <row r="4332" spans="20:21" x14ac:dyDescent="0.25">
      <c r="T4332" s="101" t="s">
        <v>8730</v>
      </c>
      <c r="U4332" s="74" t="s">
        <v>8731</v>
      </c>
    </row>
    <row r="4333" spans="20:21" x14ac:dyDescent="0.25">
      <c r="T4333" s="101" t="s">
        <v>8732</v>
      </c>
      <c r="U4333" s="74" t="s">
        <v>8733</v>
      </c>
    </row>
    <row r="4334" spans="20:21" x14ac:dyDescent="0.25">
      <c r="T4334" s="101" t="s">
        <v>8734</v>
      </c>
      <c r="U4334" s="74" t="s">
        <v>8735</v>
      </c>
    </row>
    <row r="4335" spans="20:21" x14ac:dyDescent="0.25">
      <c r="T4335" s="101" t="s">
        <v>8736</v>
      </c>
      <c r="U4335" s="74" t="s">
        <v>8737</v>
      </c>
    </row>
    <row r="4336" spans="20:21" x14ac:dyDescent="0.25">
      <c r="T4336" s="101" t="s">
        <v>8738</v>
      </c>
      <c r="U4336" s="74" t="s">
        <v>8739</v>
      </c>
    </row>
    <row r="4337" spans="20:21" x14ac:dyDescent="0.25">
      <c r="T4337" s="101" t="s">
        <v>8740</v>
      </c>
      <c r="U4337" s="74" t="s">
        <v>8741</v>
      </c>
    </row>
    <row r="4338" spans="20:21" x14ac:dyDescent="0.25">
      <c r="T4338" s="101" t="s">
        <v>8742</v>
      </c>
      <c r="U4338" s="74" t="s">
        <v>8743</v>
      </c>
    </row>
    <row r="4339" spans="20:21" x14ac:dyDescent="0.25">
      <c r="T4339" s="101" t="s">
        <v>8744</v>
      </c>
      <c r="U4339" s="74" t="s">
        <v>8745</v>
      </c>
    </row>
    <row r="4340" spans="20:21" x14ac:dyDescent="0.25">
      <c r="T4340" s="101" t="s">
        <v>8746</v>
      </c>
      <c r="U4340" s="74" t="s">
        <v>8747</v>
      </c>
    </row>
    <row r="4341" spans="20:21" x14ac:dyDescent="0.25">
      <c r="T4341" s="101" t="s">
        <v>8748</v>
      </c>
      <c r="U4341" s="74" t="s">
        <v>8749</v>
      </c>
    </row>
    <row r="4342" spans="20:21" x14ac:dyDescent="0.25">
      <c r="T4342" s="101" t="s">
        <v>8750</v>
      </c>
      <c r="U4342" s="74" t="s">
        <v>8751</v>
      </c>
    </row>
    <row r="4343" spans="20:21" x14ac:dyDescent="0.25">
      <c r="T4343" s="101" t="s">
        <v>8752</v>
      </c>
      <c r="U4343" s="74" t="s">
        <v>8753</v>
      </c>
    </row>
    <row r="4344" spans="20:21" x14ac:dyDescent="0.25">
      <c r="T4344" s="101" t="s">
        <v>8754</v>
      </c>
      <c r="U4344" s="74" t="s">
        <v>8755</v>
      </c>
    </row>
    <row r="4345" spans="20:21" x14ac:dyDescent="0.25">
      <c r="T4345" s="101" t="s">
        <v>8756</v>
      </c>
      <c r="U4345" s="74" t="s">
        <v>8757</v>
      </c>
    </row>
    <row r="4346" spans="20:21" x14ac:dyDescent="0.25">
      <c r="T4346" s="101" t="s">
        <v>8758</v>
      </c>
      <c r="U4346" s="74" t="s">
        <v>8759</v>
      </c>
    </row>
    <row r="4347" spans="20:21" x14ac:dyDescent="0.25">
      <c r="T4347" s="101" t="s">
        <v>8760</v>
      </c>
      <c r="U4347" s="74" t="s">
        <v>868</v>
      </c>
    </row>
    <row r="4348" spans="20:21" x14ac:dyDescent="0.25">
      <c r="T4348" s="101" t="s">
        <v>8761</v>
      </c>
      <c r="U4348" s="74" t="s">
        <v>8762</v>
      </c>
    </row>
    <row r="4349" spans="20:21" x14ac:dyDescent="0.25">
      <c r="T4349" s="101" t="s">
        <v>8763</v>
      </c>
      <c r="U4349" s="74" t="s">
        <v>8764</v>
      </c>
    </row>
    <row r="4350" spans="20:21" x14ac:dyDescent="0.25">
      <c r="T4350" s="101" t="s">
        <v>8765</v>
      </c>
      <c r="U4350" s="74" t="s">
        <v>8766</v>
      </c>
    </row>
    <row r="4351" spans="20:21" x14ac:dyDescent="0.25">
      <c r="T4351" s="101" t="s">
        <v>8767</v>
      </c>
      <c r="U4351" s="74" t="s">
        <v>8768</v>
      </c>
    </row>
    <row r="4352" spans="20:21" x14ac:dyDescent="0.25">
      <c r="T4352" s="101" t="s">
        <v>8769</v>
      </c>
      <c r="U4352" s="74" t="s">
        <v>8770</v>
      </c>
    </row>
    <row r="4353" spans="20:21" x14ac:dyDescent="0.25">
      <c r="T4353" s="101" t="s">
        <v>8771</v>
      </c>
      <c r="U4353" s="74" t="s">
        <v>8772</v>
      </c>
    </row>
    <row r="4354" spans="20:21" x14ac:dyDescent="0.25">
      <c r="T4354" s="101" t="s">
        <v>8773</v>
      </c>
      <c r="U4354" s="74" t="s">
        <v>8774</v>
      </c>
    </row>
    <row r="4355" spans="20:21" x14ac:dyDescent="0.25">
      <c r="T4355" s="101" t="s">
        <v>8775</v>
      </c>
      <c r="U4355" s="74" t="s">
        <v>8776</v>
      </c>
    </row>
    <row r="4356" spans="20:21" x14ac:dyDescent="0.25">
      <c r="T4356" s="101" t="s">
        <v>8777</v>
      </c>
      <c r="U4356" s="74" t="s">
        <v>8778</v>
      </c>
    </row>
    <row r="4357" spans="20:21" x14ac:dyDescent="0.25">
      <c r="T4357" s="101" t="s">
        <v>8779</v>
      </c>
      <c r="U4357" s="74" t="s">
        <v>8780</v>
      </c>
    </row>
    <row r="4358" spans="20:21" x14ac:dyDescent="0.25">
      <c r="T4358" s="101" t="s">
        <v>8781</v>
      </c>
      <c r="U4358" s="74" t="s">
        <v>8782</v>
      </c>
    </row>
    <row r="4359" spans="20:21" x14ac:dyDescent="0.25">
      <c r="T4359" s="101" t="s">
        <v>8783</v>
      </c>
      <c r="U4359" s="74" t="s">
        <v>8784</v>
      </c>
    </row>
    <row r="4360" spans="20:21" x14ac:dyDescent="0.25">
      <c r="T4360" s="101" t="s">
        <v>8785</v>
      </c>
      <c r="U4360" s="74" t="s">
        <v>8786</v>
      </c>
    </row>
    <row r="4361" spans="20:21" x14ac:dyDescent="0.25">
      <c r="T4361" s="101" t="s">
        <v>8787</v>
      </c>
      <c r="U4361" s="74" t="s">
        <v>8788</v>
      </c>
    </row>
    <row r="4362" spans="20:21" x14ac:dyDescent="0.25">
      <c r="T4362" s="101" t="s">
        <v>8789</v>
      </c>
      <c r="U4362" s="74" t="s">
        <v>8790</v>
      </c>
    </row>
    <row r="4363" spans="20:21" x14ac:dyDescent="0.25">
      <c r="T4363" s="101" t="s">
        <v>8791</v>
      </c>
      <c r="U4363" s="74" t="s">
        <v>8792</v>
      </c>
    </row>
    <row r="4364" spans="20:21" x14ac:dyDescent="0.25">
      <c r="T4364" s="101" t="s">
        <v>8793</v>
      </c>
      <c r="U4364" s="74" t="s">
        <v>8794</v>
      </c>
    </row>
    <row r="4365" spans="20:21" x14ac:dyDescent="0.25">
      <c r="T4365" s="101" t="s">
        <v>8795</v>
      </c>
      <c r="U4365" s="74" t="s">
        <v>8796</v>
      </c>
    </row>
    <row r="4366" spans="20:21" x14ac:dyDescent="0.25">
      <c r="T4366" s="101" t="s">
        <v>8797</v>
      </c>
      <c r="U4366" s="74" t="s">
        <v>8798</v>
      </c>
    </row>
    <row r="4367" spans="20:21" x14ac:dyDescent="0.25">
      <c r="T4367" s="101" t="s">
        <v>8799</v>
      </c>
      <c r="U4367" s="74" t="s">
        <v>8800</v>
      </c>
    </row>
    <row r="4368" spans="20:21" x14ac:dyDescent="0.25">
      <c r="T4368" s="101" t="s">
        <v>8801</v>
      </c>
      <c r="U4368" s="74" t="s">
        <v>8802</v>
      </c>
    </row>
    <row r="4369" spans="20:21" x14ac:dyDescent="0.25">
      <c r="T4369" s="101" t="s">
        <v>8803</v>
      </c>
      <c r="U4369" s="74" t="s">
        <v>8804</v>
      </c>
    </row>
    <row r="4370" spans="20:21" x14ac:dyDescent="0.25">
      <c r="T4370" s="101" t="s">
        <v>8805</v>
      </c>
      <c r="U4370" s="74" t="s">
        <v>8806</v>
      </c>
    </row>
    <row r="4371" spans="20:21" x14ac:dyDescent="0.25">
      <c r="T4371" s="101" t="s">
        <v>8807</v>
      </c>
      <c r="U4371" s="74" t="s">
        <v>8808</v>
      </c>
    </row>
    <row r="4372" spans="20:21" x14ac:dyDescent="0.25">
      <c r="T4372" s="101" t="s">
        <v>8809</v>
      </c>
      <c r="U4372" s="74" t="s">
        <v>2377</v>
      </c>
    </row>
    <row r="4373" spans="20:21" x14ac:dyDescent="0.25">
      <c r="T4373" s="101" t="s">
        <v>8810</v>
      </c>
      <c r="U4373" s="74" t="s">
        <v>8811</v>
      </c>
    </row>
    <row r="4374" spans="20:21" x14ac:dyDescent="0.25">
      <c r="T4374" s="101" t="s">
        <v>8812</v>
      </c>
      <c r="U4374" s="74" t="s">
        <v>8813</v>
      </c>
    </row>
    <row r="4375" spans="20:21" x14ac:dyDescent="0.25">
      <c r="T4375" s="101" t="s">
        <v>8814</v>
      </c>
      <c r="U4375" s="74" t="s">
        <v>8815</v>
      </c>
    </row>
    <row r="4376" spans="20:21" x14ac:dyDescent="0.25">
      <c r="T4376" s="101" t="s">
        <v>8816</v>
      </c>
      <c r="U4376" s="74" t="s">
        <v>8817</v>
      </c>
    </row>
    <row r="4377" spans="20:21" x14ac:dyDescent="0.25">
      <c r="T4377" s="101" t="s">
        <v>8818</v>
      </c>
      <c r="U4377" s="74" t="s">
        <v>8819</v>
      </c>
    </row>
    <row r="4378" spans="20:21" x14ac:dyDescent="0.25">
      <c r="T4378" s="101" t="s">
        <v>8820</v>
      </c>
      <c r="U4378" s="74" t="s">
        <v>8821</v>
      </c>
    </row>
    <row r="4379" spans="20:21" x14ac:dyDescent="0.25">
      <c r="T4379" s="101" t="s">
        <v>8822</v>
      </c>
      <c r="U4379" s="74" t="s">
        <v>8823</v>
      </c>
    </row>
    <row r="4380" spans="20:21" x14ac:dyDescent="0.25">
      <c r="T4380" s="101" t="s">
        <v>8824</v>
      </c>
      <c r="U4380" s="74" t="s">
        <v>8825</v>
      </c>
    </row>
    <row r="4381" spans="20:21" x14ac:dyDescent="0.25">
      <c r="T4381" s="101" t="s">
        <v>8826</v>
      </c>
      <c r="U4381" s="74" t="s">
        <v>8827</v>
      </c>
    </row>
    <row r="4382" spans="20:21" x14ac:dyDescent="0.25">
      <c r="T4382" s="101" t="s">
        <v>8828</v>
      </c>
      <c r="U4382" s="74" t="s">
        <v>8829</v>
      </c>
    </row>
    <row r="4383" spans="20:21" x14ac:dyDescent="0.25">
      <c r="T4383" s="101" t="s">
        <v>8830</v>
      </c>
      <c r="U4383" s="74" t="s">
        <v>8831</v>
      </c>
    </row>
    <row r="4384" spans="20:21" x14ac:dyDescent="0.25">
      <c r="T4384" s="101" t="s">
        <v>8832</v>
      </c>
      <c r="U4384" s="74" t="s">
        <v>8833</v>
      </c>
    </row>
    <row r="4385" spans="20:21" x14ac:dyDescent="0.25">
      <c r="T4385" s="101" t="s">
        <v>8834</v>
      </c>
      <c r="U4385" s="74" t="s">
        <v>8835</v>
      </c>
    </row>
    <row r="4386" spans="20:21" x14ac:dyDescent="0.25">
      <c r="T4386" s="101" t="s">
        <v>8836</v>
      </c>
      <c r="U4386" s="74" t="s">
        <v>8837</v>
      </c>
    </row>
    <row r="4387" spans="20:21" x14ac:dyDescent="0.25">
      <c r="T4387" s="101" t="s">
        <v>8838</v>
      </c>
      <c r="U4387" s="74" t="s">
        <v>8839</v>
      </c>
    </row>
    <row r="4388" spans="20:21" x14ac:dyDescent="0.25">
      <c r="T4388" s="101" t="s">
        <v>8840</v>
      </c>
      <c r="U4388" s="74" t="s">
        <v>8841</v>
      </c>
    </row>
    <row r="4389" spans="20:21" x14ac:dyDescent="0.25">
      <c r="T4389" s="101" t="s">
        <v>8842</v>
      </c>
      <c r="U4389" s="74" t="s">
        <v>8843</v>
      </c>
    </row>
    <row r="4390" spans="20:21" x14ac:dyDescent="0.25">
      <c r="T4390" s="101" t="s">
        <v>8844</v>
      </c>
      <c r="U4390" s="74" t="s">
        <v>8845</v>
      </c>
    </row>
    <row r="4391" spans="20:21" x14ac:dyDescent="0.25">
      <c r="T4391" s="101" t="s">
        <v>8846</v>
      </c>
      <c r="U4391" s="74" t="s">
        <v>8847</v>
      </c>
    </row>
    <row r="4392" spans="20:21" x14ac:dyDescent="0.25">
      <c r="T4392" s="101" t="s">
        <v>8848</v>
      </c>
      <c r="U4392" s="74" t="s">
        <v>8849</v>
      </c>
    </row>
    <row r="4393" spans="20:21" x14ac:dyDescent="0.25">
      <c r="T4393" s="101" t="s">
        <v>8850</v>
      </c>
      <c r="U4393" s="74" t="s">
        <v>8851</v>
      </c>
    </row>
    <row r="4394" spans="20:21" x14ac:dyDescent="0.25">
      <c r="T4394" s="101" t="s">
        <v>8852</v>
      </c>
      <c r="U4394" s="74" t="s">
        <v>8853</v>
      </c>
    </row>
    <row r="4395" spans="20:21" x14ac:dyDescent="0.25">
      <c r="T4395" s="101" t="s">
        <v>8854</v>
      </c>
      <c r="U4395" s="74" t="s">
        <v>8855</v>
      </c>
    </row>
    <row r="4396" spans="20:21" x14ac:dyDescent="0.25">
      <c r="T4396" s="101" t="s">
        <v>8856</v>
      </c>
      <c r="U4396" s="74" t="s">
        <v>5849</v>
      </c>
    </row>
    <row r="4397" spans="20:21" x14ac:dyDescent="0.25">
      <c r="T4397" s="101" t="s">
        <v>8857</v>
      </c>
      <c r="U4397" s="74" t="s">
        <v>8858</v>
      </c>
    </row>
    <row r="4398" spans="20:21" x14ac:dyDescent="0.25">
      <c r="T4398" s="101" t="s">
        <v>8859</v>
      </c>
      <c r="U4398" s="74" t="s">
        <v>8860</v>
      </c>
    </row>
    <row r="4399" spans="20:21" x14ac:dyDescent="0.25">
      <c r="T4399" s="101" t="s">
        <v>8861</v>
      </c>
      <c r="U4399" s="74" t="s">
        <v>8862</v>
      </c>
    </row>
    <row r="4400" spans="20:21" x14ac:dyDescent="0.25">
      <c r="T4400" s="101" t="s">
        <v>8863</v>
      </c>
      <c r="U4400" s="74" t="s">
        <v>8864</v>
      </c>
    </row>
    <row r="4401" spans="20:21" x14ac:dyDescent="0.25">
      <c r="T4401" s="101" t="s">
        <v>8865</v>
      </c>
      <c r="U4401" s="74" t="s">
        <v>8866</v>
      </c>
    </row>
    <row r="4402" spans="20:21" x14ac:dyDescent="0.25">
      <c r="T4402" s="101" t="s">
        <v>8867</v>
      </c>
      <c r="U4402" s="74" t="s">
        <v>8868</v>
      </c>
    </row>
    <row r="4403" spans="20:21" x14ac:dyDescent="0.25">
      <c r="T4403" s="101" t="s">
        <v>8869</v>
      </c>
      <c r="U4403" s="74" t="s">
        <v>8870</v>
      </c>
    </row>
    <row r="4404" spans="20:21" x14ac:dyDescent="0.25">
      <c r="T4404" s="101" t="s">
        <v>8871</v>
      </c>
      <c r="U4404" s="74" t="s">
        <v>8872</v>
      </c>
    </row>
    <row r="4405" spans="20:21" x14ac:dyDescent="0.25">
      <c r="T4405" s="101" t="s">
        <v>8873</v>
      </c>
      <c r="U4405" s="74" t="s">
        <v>8874</v>
      </c>
    </row>
    <row r="4406" spans="20:21" x14ac:dyDescent="0.25">
      <c r="T4406" s="101" t="s">
        <v>8875</v>
      </c>
      <c r="U4406" s="74" t="s">
        <v>982</v>
      </c>
    </row>
    <row r="4407" spans="20:21" x14ac:dyDescent="0.25">
      <c r="T4407" s="101" t="s">
        <v>8876</v>
      </c>
      <c r="U4407" s="74" t="s">
        <v>8877</v>
      </c>
    </row>
    <row r="4408" spans="20:21" x14ac:dyDescent="0.25">
      <c r="T4408" s="101" t="s">
        <v>8878</v>
      </c>
      <c r="U4408" s="74" t="s">
        <v>8879</v>
      </c>
    </row>
    <row r="4409" spans="20:21" x14ac:dyDescent="0.25">
      <c r="T4409" s="101" t="s">
        <v>8880</v>
      </c>
      <c r="U4409" s="74" t="s">
        <v>8881</v>
      </c>
    </row>
    <row r="4410" spans="20:21" x14ac:dyDescent="0.25">
      <c r="T4410" s="101" t="s">
        <v>8882</v>
      </c>
      <c r="U4410" s="74" t="s">
        <v>8883</v>
      </c>
    </row>
    <row r="4411" spans="20:21" x14ac:dyDescent="0.25">
      <c r="T4411" s="101" t="s">
        <v>8884</v>
      </c>
      <c r="U4411" s="74" t="s">
        <v>8885</v>
      </c>
    </row>
    <row r="4412" spans="20:21" x14ac:dyDescent="0.25">
      <c r="T4412" s="101" t="s">
        <v>8886</v>
      </c>
      <c r="U4412" s="74" t="s">
        <v>8887</v>
      </c>
    </row>
    <row r="4413" spans="20:21" x14ac:dyDescent="0.25">
      <c r="T4413" s="101" t="s">
        <v>8888</v>
      </c>
      <c r="U4413" s="74" t="s">
        <v>8889</v>
      </c>
    </row>
    <row r="4414" spans="20:21" x14ac:dyDescent="0.25">
      <c r="T4414" s="101" t="s">
        <v>8890</v>
      </c>
      <c r="U4414" s="74" t="s">
        <v>8891</v>
      </c>
    </row>
    <row r="4415" spans="20:21" x14ac:dyDescent="0.25">
      <c r="T4415" s="101" t="s">
        <v>8892</v>
      </c>
      <c r="U4415" s="74" t="s">
        <v>8893</v>
      </c>
    </row>
    <row r="4416" spans="20:21" x14ac:dyDescent="0.25">
      <c r="T4416" s="101" t="s">
        <v>8894</v>
      </c>
      <c r="U4416" s="74" t="s">
        <v>8895</v>
      </c>
    </row>
    <row r="4417" spans="20:21" x14ac:dyDescent="0.25">
      <c r="T4417" s="101" t="s">
        <v>8896</v>
      </c>
      <c r="U4417" s="74" t="s">
        <v>8897</v>
      </c>
    </row>
    <row r="4418" spans="20:21" x14ac:dyDescent="0.25">
      <c r="T4418" s="101" t="s">
        <v>8898</v>
      </c>
      <c r="U4418" s="74" t="s">
        <v>8899</v>
      </c>
    </row>
    <row r="4419" spans="20:21" x14ac:dyDescent="0.25">
      <c r="T4419" s="101" t="s">
        <v>8900</v>
      </c>
      <c r="U4419" s="74" t="s">
        <v>8901</v>
      </c>
    </row>
    <row r="4420" spans="20:21" x14ac:dyDescent="0.25">
      <c r="T4420" s="101" t="s">
        <v>8902</v>
      </c>
      <c r="U4420" s="74" t="s">
        <v>8903</v>
      </c>
    </row>
    <row r="4421" spans="20:21" x14ac:dyDescent="0.25">
      <c r="T4421" s="101" t="s">
        <v>8904</v>
      </c>
      <c r="U4421" s="74" t="s">
        <v>8905</v>
      </c>
    </row>
    <row r="4422" spans="20:21" x14ac:dyDescent="0.25">
      <c r="T4422" s="101" t="s">
        <v>8906</v>
      </c>
      <c r="U4422" s="74" t="s">
        <v>8907</v>
      </c>
    </row>
    <row r="4423" spans="20:21" x14ac:dyDescent="0.25">
      <c r="T4423" s="101" t="s">
        <v>8908</v>
      </c>
      <c r="U4423" s="74" t="s">
        <v>8909</v>
      </c>
    </row>
    <row r="4424" spans="20:21" x14ac:dyDescent="0.25">
      <c r="T4424" s="101" t="s">
        <v>8910</v>
      </c>
      <c r="U4424" s="74" t="s">
        <v>8911</v>
      </c>
    </row>
    <row r="4425" spans="20:21" x14ac:dyDescent="0.25">
      <c r="T4425" s="101" t="s">
        <v>8912</v>
      </c>
      <c r="U4425" s="74" t="s">
        <v>8913</v>
      </c>
    </row>
    <row r="4426" spans="20:21" x14ac:dyDescent="0.25">
      <c r="T4426" s="101" t="s">
        <v>8914</v>
      </c>
      <c r="U4426" s="74" t="s">
        <v>8915</v>
      </c>
    </row>
    <row r="4427" spans="20:21" x14ac:dyDescent="0.25">
      <c r="T4427" s="101" t="s">
        <v>8916</v>
      </c>
      <c r="U4427" s="74" t="s">
        <v>8917</v>
      </c>
    </row>
    <row r="4428" spans="20:21" x14ac:dyDescent="0.25">
      <c r="T4428" s="101" t="s">
        <v>8918</v>
      </c>
      <c r="U4428" s="74" t="s">
        <v>6044</v>
      </c>
    </row>
    <row r="4429" spans="20:21" x14ac:dyDescent="0.25">
      <c r="T4429" s="101" t="s">
        <v>8919</v>
      </c>
      <c r="U4429" s="74" t="s">
        <v>8920</v>
      </c>
    </row>
    <row r="4430" spans="20:21" x14ac:dyDescent="0.25">
      <c r="T4430" s="101" t="s">
        <v>8921</v>
      </c>
      <c r="U4430" s="74" t="s">
        <v>8922</v>
      </c>
    </row>
    <row r="4431" spans="20:21" x14ac:dyDescent="0.25">
      <c r="T4431" s="101" t="s">
        <v>8923</v>
      </c>
      <c r="U4431" s="74" t="s">
        <v>8924</v>
      </c>
    </row>
    <row r="4432" spans="20:21" x14ac:dyDescent="0.25">
      <c r="T4432" s="101" t="s">
        <v>8925</v>
      </c>
      <c r="U4432" s="74" t="s">
        <v>8926</v>
      </c>
    </row>
    <row r="4433" spans="20:21" x14ac:dyDescent="0.25">
      <c r="T4433" s="101" t="s">
        <v>8927</v>
      </c>
      <c r="U4433" s="74" t="s">
        <v>8928</v>
      </c>
    </row>
    <row r="4434" spans="20:21" x14ac:dyDescent="0.25">
      <c r="T4434" s="101" t="s">
        <v>8929</v>
      </c>
      <c r="U4434" s="74" t="s">
        <v>8930</v>
      </c>
    </row>
    <row r="4435" spans="20:21" x14ac:dyDescent="0.25">
      <c r="T4435" s="101" t="s">
        <v>8931</v>
      </c>
      <c r="U4435" s="74" t="s">
        <v>8932</v>
      </c>
    </row>
    <row r="4436" spans="20:21" x14ac:dyDescent="0.25">
      <c r="T4436" s="101" t="s">
        <v>8933</v>
      </c>
      <c r="U4436" s="74" t="s">
        <v>8934</v>
      </c>
    </row>
    <row r="4437" spans="20:21" x14ac:dyDescent="0.25">
      <c r="T4437" s="101" t="s">
        <v>8935</v>
      </c>
      <c r="U4437" s="74" t="s">
        <v>8936</v>
      </c>
    </row>
    <row r="4438" spans="20:21" x14ac:dyDescent="0.25">
      <c r="T4438" s="101" t="s">
        <v>8937</v>
      </c>
      <c r="U4438" s="74" t="s">
        <v>8938</v>
      </c>
    </row>
    <row r="4439" spans="20:21" x14ac:dyDescent="0.25">
      <c r="T4439" s="101" t="s">
        <v>8939</v>
      </c>
      <c r="U4439" s="74" t="s">
        <v>8940</v>
      </c>
    </row>
    <row r="4440" spans="20:21" x14ac:dyDescent="0.25">
      <c r="T4440" s="101" t="s">
        <v>8941</v>
      </c>
      <c r="U4440" s="74" t="s">
        <v>8942</v>
      </c>
    </row>
    <row r="4441" spans="20:21" x14ac:dyDescent="0.25">
      <c r="T4441" s="101" t="s">
        <v>8943</v>
      </c>
      <c r="U4441" s="74" t="s">
        <v>8944</v>
      </c>
    </row>
    <row r="4442" spans="20:21" x14ac:dyDescent="0.25">
      <c r="T4442" s="101" t="s">
        <v>8945</v>
      </c>
      <c r="U4442" s="74" t="s">
        <v>8946</v>
      </c>
    </row>
    <row r="4443" spans="20:21" x14ac:dyDescent="0.25">
      <c r="T4443" s="101" t="s">
        <v>8947</v>
      </c>
      <c r="U4443" s="74" t="s">
        <v>8948</v>
      </c>
    </row>
    <row r="4444" spans="20:21" x14ac:dyDescent="0.25">
      <c r="T4444" s="101" t="s">
        <v>8949</v>
      </c>
      <c r="U4444" s="74" t="s">
        <v>8950</v>
      </c>
    </row>
    <row r="4445" spans="20:21" x14ac:dyDescent="0.25">
      <c r="T4445" s="101" t="s">
        <v>8951</v>
      </c>
      <c r="U4445" s="74" t="s">
        <v>8952</v>
      </c>
    </row>
    <row r="4446" spans="20:21" x14ac:dyDescent="0.25">
      <c r="T4446" s="101" t="s">
        <v>8953</v>
      </c>
      <c r="U4446" s="74" t="s">
        <v>8954</v>
      </c>
    </row>
    <row r="4447" spans="20:21" x14ac:dyDescent="0.25">
      <c r="T4447" s="101" t="s">
        <v>8955</v>
      </c>
      <c r="U4447" s="74" t="s">
        <v>8956</v>
      </c>
    </row>
    <row r="4448" spans="20:21" x14ac:dyDescent="0.25">
      <c r="T4448" s="101" t="s">
        <v>8957</v>
      </c>
      <c r="U4448" s="74" t="s">
        <v>8958</v>
      </c>
    </row>
    <row r="4449" spans="20:21" x14ac:dyDescent="0.25">
      <c r="T4449" s="101" t="s">
        <v>8959</v>
      </c>
      <c r="U4449" s="74" t="s">
        <v>8960</v>
      </c>
    </row>
    <row r="4450" spans="20:21" x14ac:dyDescent="0.25">
      <c r="T4450" s="101" t="s">
        <v>8961</v>
      </c>
      <c r="U4450" s="74" t="s">
        <v>8962</v>
      </c>
    </row>
    <row r="4451" spans="20:21" x14ac:dyDescent="0.25">
      <c r="T4451" s="101" t="s">
        <v>8963</v>
      </c>
      <c r="U4451" s="74" t="s">
        <v>8964</v>
      </c>
    </row>
    <row r="4452" spans="20:21" x14ac:dyDescent="0.25">
      <c r="T4452" s="101" t="s">
        <v>8965</v>
      </c>
      <c r="U4452" s="74" t="s">
        <v>8966</v>
      </c>
    </row>
    <row r="4453" spans="20:21" x14ac:dyDescent="0.25">
      <c r="T4453" s="101" t="s">
        <v>8967</v>
      </c>
      <c r="U4453" s="74" t="s">
        <v>8968</v>
      </c>
    </row>
    <row r="4454" spans="20:21" x14ac:dyDescent="0.25">
      <c r="T4454" s="101" t="s">
        <v>8969</v>
      </c>
      <c r="U4454" s="74" t="s">
        <v>8970</v>
      </c>
    </row>
    <row r="4455" spans="20:21" x14ac:dyDescent="0.25">
      <c r="T4455" s="101" t="s">
        <v>8971</v>
      </c>
      <c r="U4455" s="74" t="s">
        <v>8972</v>
      </c>
    </row>
    <row r="4456" spans="20:21" x14ac:dyDescent="0.25">
      <c r="T4456" s="101" t="s">
        <v>8973</v>
      </c>
      <c r="U4456" s="74" t="s">
        <v>8974</v>
      </c>
    </row>
    <row r="4457" spans="20:21" x14ac:dyDescent="0.25">
      <c r="T4457" s="101" t="s">
        <v>8975</v>
      </c>
      <c r="U4457" s="74" t="s">
        <v>8976</v>
      </c>
    </row>
    <row r="4458" spans="20:21" x14ac:dyDescent="0.25">
      <c r="T4458" s="101" t="s">
        <v>8977</v>
      </c>
      <c r="U4458" s="74" t="s">
        <v>8978</v>
      </c>
    </row>
    <row r="4459" spans="20:21" x14ac:dyDescent="0.25">
      <c r="T4459" s="101" t="s">
        <v>8979</v>
      </c>
      <c r="U4459" s="74" t="s">
        <v>8980</v>
      </c>
    </row>
    <row r="4460" spans="20:21" x14ac:dyDescent="0.25">
      <c r="T4460" s="101" t="s">
        <v>8981</v>
      </c>
      <c r="U4460" s="74" t="s">
        <v>8982</v>
      </c>
    </row>
    <row r="4461" spans="20:21" x14ac:dyDescent="0.25">
      <c r="T4461" s="101" t="s">
        <v>8983</v>
      </c>
      <c r="U4461" s="74" t="s">
        <v>8984</v>
      </c>
    </row>
    <row r="4462" spans="20:21" x14ac:dyDescent="0.25">
      <c r="T4462" s="101" t="s">
        <v>8985</v>
      </c>
      <c r="U4462" s="74" t="s">
        <v>8986</v>
      </c>
    </row>
    <row r="4463" spans="20:21" x14ac:dyDescent="0.25">
      <c r="T4463" s="101" t="s">
        <v>8987</v>
      </c>
      <c r="U4463" s="74" t="s">
        <v>8988</v>
      </c>
    </row>
    <row r="4464" spans="20:21" x14ac:dyDescent="0.25">
      <c r="T4464" s="101" t="s">
        <v>8989</v>
      </c>
      <c r="U4464" s="74" t="s">
        <v>8990</v>
      </c>
    </row>
    <row r="4465" spans="20:21" x14ac:dyDescent="0.25">
      <c r="T4465" s="101" t="s">
        <v>8991</v>
      </c>
      <c r="U4465" s="74" t="s">
        <v>8992</v>
      </c>
    </row>
    <row r="4466" spans="20:21" x14ac:dyDescent="0.25">
      <c r="T4466" s="101" t="s">
        <v>8993</v>
      </c>
      <c r="U4466" s="74" t="s">
        <v>8994</v>
      </c>
    </row>
    <row r="4467" spans="20:21" x14ac:dyDescent="0.25">
      <c r="T4467" s="101" t="s">
        <v>8995</v>
      </c>
      <c r="U4467" s="74" t="s">
        <v>8996</v>
      </c>
    </row>
    <row r="4468" spans="20:21" x14ac:dyDescent="0.25">
      <c r="T4468" s="101" t="s">
        <v>8997</v>
      </c>
      <c r="U4468" s="74" t="s">
        <v>8998</v>
      </c>
    </row>
    <row r="4469" spans="20:21" x14ac:dyDescent="0.25">
      <c r="T4469" s="101" t="s">
        <v>8999</v>
      </c>
      <c r="U4469" s="74" t="s">
        <v>9000</v>
      </c>
    </row>
    <row r="4470" spans="20:21" x14ac:dyDescent="0.25">
      <c r="T4470" s="101" t="s">
        <v>9001</v>
      </c>
      <c r="U4470" s="74" t="s">
        <v>9002</v>
      </c>
    </row>
    <row r="4471" spans="20:21" x14ac:dyDescent="0.25">
      <c r="T4471" s="101" t="s">
        <v>9003</v>
      </c>
      <c r="U4471" s="74" t="s">
        <v>9004</v>
      </c>
    </row>
    <row r="4472" spans="20:21" x14ac:dyDescent="0.25">
      <c r="T4472" s="101" t="s">
        <v>9005</v>
      </c>
      <c r="U4472" s="74" t="s">
        <v>9006</v>
      </c>
    </row>
    <row r="4473" spans="20:21" x14ac:dyDescent="0.25">
      <c r="T4473" s="101" t="s">
        <v>9007</v>
      </c>
      <c r="U4473" s="74" t="s">
        <v>9008</v>
      </c>
    </row>
    <row r="4474" spans="20:21" x14ac:dyDescent="0.25">
      <c r="T4474" s="101" t="s">
        <v>9009</v>
      </c>
      <c r="U4474" s="74" t="s">
        <v>9010</v>
      </c>
    </row>
    <row r="4475" spans="20:21" x14ac:dyDescent="0.25">
      <c r="T4475" s="101" t="s">
        <v>9011</v>
      </c>
      <c r="U4475" s="74" t="s">
        <v>9012</v>
      </c>
    </row>
    <row r="4476" spans="20:21" x14ac:dyDescent="0.25">
      <c r="T4476" s="101" t="s">
        <v>9013</v>
      </c>
      <c r="U4476" s="74" t="s">
        <v>9014</v>
      </c>
    </row>
    <row r="4477" spans="20:21" x14ac:dyDescent="0.25">
      <c r="T4477" s="101" t="s">
        <v>9015</v>
      </c>
      <c r="U4477" s="74" t="s">
        <v>9016</v>
      </c>
    </row>
    <row r="4478" spans="20:21" x14ac:dyDescent="0.25">
      <c r="T4478" s="101" t="s">
        <v>9017</v>
      </c>
      <c r="U4478" s="74" t="s">
        <v>9018</v>
      </c>
    </row>
    <row r="4479" spans="20:21" x14ac:dyDescent="0.25">
      <c r="T4479" s="101" t="s">
        <v>9019</v>
      </c>
      <c r="U4479" s="74" t="s">
        <v>9020</v>
      </c>
    </row>
    <row r="4480" spans="20:21" x14ac:dyDescent="0.25">
      <c r="T4480" s="101" t="s">
        <v>9021</v>
      </c>
      <c r="U4480" s="74" t="s">
        <v>9022</v>
      </c>
    </row>
    <row r="4481" spans="20:21" x14ac:dyDescent="0.25">
      <c r="T4481" s="101" t="s">
        <v>9023</v>
      </c>
      <c r="U4481" s="74" t="s">
        <v>9024</v>
      </c>
    </row>
    <row r="4482" spans="20:21" x14ac:dyDescent="0.25">
      <c r="T4482" s="101" t="s">
        <v>9025</v>
      </c>
      <c r="U4482" s="74" t="s">
        <v>9026</v>
      </c>
    </row>
    <row r="4483" spans="20:21" x14ac:dyDescent="0.25">
      <c r="T4483" s="101" t="s">
        <v>9027</v>
      </c>
      <c r="U4483" s="74" t="s">
        <v>9028</v>
      </c>
    </row>
    <row r="4484" spans="20:21" x14ac:dyDescent="0.25">
      <c r="T4484" s="101" t="s">
        <v>9029</v>
      </c>
      <c r="U4484" s="74" t="s">
        <v>9030</v>
      </c>
    </row>
    <row r="4485" spans="20:21" x14ac:dyDescent="0.25">
      <c r="T4485" s="101" t="s">
        <v>9031</v>
      </c>
      <c r="U4485" s="74" t="s">
        <v>9032</v>
      </c>
    </row>
    <row r="4486" spans="20:21" x14ac:dyDescent="0.25">
      <c r="T4486" s="101" t="s">
        <v>9033</v>
      </c>
      <c r="U4486" s="74" t="s">
        <v>9034</v>
      </c>
    </row>
    <row r="4487" spans="20:21" x14ac:dyDescent="0.25">
      <c r="T4487" s="101" t="s">
        <v>9035</v>
      </c>
      <c r="U4487" s="74" t="s">
        <v>9036</v>
      </c>
    </row>
    <row r="4488" spans="20:21" x14ac:dyDescent="0.25">
      <c r="T4488" s="101" t="s">
        <v>9037</v>
      </c>
      <c r="U4488" s="74" t="s">
        <v>9038</v>
      </c>
    </row>
    <row r="4489" spans="20:21" x14ac:dyDescent="0.25">
      <c r="T4489" s="101" t="s">
        <v>9039</v>
      </c>
      <c r="U4489" s="74" t="s">
        <v>9040</v>
      </c>
    </row>
    <row r="4490" spans="20:21" x14ac:dyDescent="0.25">
      <c r="T4490" s="101" t="s">
        <v>9041</v>
      </c>
      <c r="U4490" s="74" t="s">
        <v>9042</v>
      </c>
    </row>
    <row r="4491" spans="20:21" x14ac:dyDescent="0.25">
      <c r="T4491" s="101" t="s">
        <v>9043</v>
      </c>
      <c r="U4491" s="74" t="s">
        <v>9044</v>
      </c>
    </row>
    <row r="4492" spans="20:21" x14ac:dyDescent="0.25">
      <c r="T4492" s="101" t="s">
        <v>9045</v>
      </c>
      <c r="U4492" s="74" t="s">
        <v>9046</v>
      </c>
    </row>
    <row r="4493" spans="20:21" x14ac:dyDescent="0.25">
      <c r="T4493" s="101" t="s">
        <v>9047</v>
      </c>
      <c r="U4493" s="74" t="s">
        <v>9048</v>
      </c>
    </row>
    <row r="4494" spans="20:21" x14ac:dyDescent="0.25">
      <c r="T4494" s="101" t="s">
        <v>9049</v>
      </c>
      <c r="U4494" s="74" t="s">
        <v>9050</v>
      </c>
    </row>
    <row r="4495" spans="20:21" x14ac:dyDescent="0.25">
      <c r="T4495" s="101" t="s">
        <v>9051</v>
      </c>
      <c r="U4495" s="74" t="s">
        <v>9052</v>
      </c>
    </row>
    <row r="4496" spans="20:21" x14ac:dyDescent="0.25">
      <c r="T4496" s="101" t="s">
        <v>9053</v>
      </c>
      <c r="U4496" s="74" t="s">
        <v>9054</v>
      </c>
    </row>
    <row r="4497" spans="20:21" x14ac:dyDescent="0.25">
      <c r="T4497" s="101" t="s">
        <v>9055</v>
      </c>
      <c r="U4497" s="74" t="s">
        <v>3896</v>
      </c>
    </row>
    <row r="4498" spans="20:21" x14ac:dyDescent="0.25">
      <c r="T4498" s="101" t="s">
        <v>9056</v>
      </c>
      <c r="U4498" s="74" t="s">
        <v>9057</v>
      </c>
    </row>
    <row r="4499" spans="20:21" x14ac:dyDescent="0.25">
      <c r="T4499" s="101" t="s">
        <v>9058</v>
      </c>
      <c r="U4499" s="74" t="s">
        <v>9059</v>
      </c>
    </row>
    <row r="4500" spans="20:21" x14ac:dyDescent="0.25">
      <c r="T4500" s="101" t="s">
        <v>9060</v>
      </c>
      <c r="U4500" s="74" t="s">
        <v>9061</v>
      </c>
    </row>
    <row r="4501" spans="20:21" x14ac:dyDescent="0.25">
      <c r="T4501" s="101" t="s">
        <v>9062</v>
      </c>
      <c r="U4501" s="74" t="s">
        <v>9063</v>
      </c>
    </row>
    <row r="4502" spans="20:21" x14ac:dyDescent="0.25">
      <c r="T4502" s="101" t="s">
        <v>9064</v>
      </c>
      <c r="U4502" s="74" t="s">
        <v>9065</v>
      </c>
    </row>
    <row r="4503" spans="20:21" x14ac:dyDescent="0.25">
      <c r="T4503" s="101" t="s">
        <v>9066</v>
      </c>
      <c r="U4503" s="74" t="s">
        <v>9067</v>
      </c>
    </row>
    <row r="4504" spans="20:21" x14ac:dyDescent="0.25">
      <c r="T4504" s="101" t="s">
        <v>9068</v>
      </c>
      <c r="U4504" s="74" t="s">
        <v>9069</v>
      </c>
    </row>
    <row r="4505" spans="20:21" x14ac:dyDescent="0.25">
      <c r="T4505" s="101" t="s">
        <v>9070</v>
      </c>
      <c r="U4505" s="74" t="s">
        <v>9071</v>
      </c>
    </row>
    <row r="4506" spans="20:21" x14ac:dyDescent="0.25">
      <c r="T4506" s="101" t="s">
        <v>9072</v>
      </c>
      <c r="U4506" s="74" t="s">
        <v>9073</v>
      </c>
    </row>
    <row r="4507" spans="20:21" x14ac:dyDescent="0.25">
      <c r="T4507" s="101" t="s">
        <v>9074</v>
      </c>
      <c r="U4507" s="74" t="s">
        <v>9075</v>
      </c>
    </row>
    <row r="4508" spans="20:21" x14ac:dyDescent="0.25">
      <c r="T4508" s="101" t="s">
        <v>9076</v>
      </c>
      <c r="U4508" s="74" t="s">
        <v>9077</v>
      </c>
    </row>
    <row r="4509" spans="20:21" x14ac:dyDescent="0.25">
      <c r="T4509" s="101" t="s">
        <v>9078</v>
      </c>
      <c r="U4509" s="74" t="s">
        <v>9079</v>
      </c>
    </row>
    <row r="4510" spans="20:21" x14ac:dyDescent="0.25">
      <c r="T4510" s="101" t="s">
        <v>9080</v>
      </c>
      <c r="U4510" s="74" t="s">
        <v>9081</v>
      </c>
    </row>
    <row r="4511" spans="20:21" x14ac:dyDescent="0.25">
      <c r="T4511" s="101" t="s">
        <v>9082</v>
      </c>
      <c r="U4511" s="74" t="s">
        <v>9083</v>
      </c>
    </row>
    <row r="4512" spans="20:21" x14ac:dyDescent="0.25">
      <c r="T4512" s="101" t="s">
        <v>9084</v>
      </c>
      <c r="U4512" s="74" t="s">
        <v>9085</v>
      </c>
    </row>
    <row r="4513" spans="20:21" x14ac:dyDescent="0.25">
      <c r="T4513" s="101" t="s">
        <v>9086</v>
      </c>
      <c r="U4513" s="74" t="s">
        <v>9087</v>
      </c>
    </row>
    <row r="4514" spans="20:21" x14ac:dyDescent="0.25">
      <c r="T4514" s="101" t="s">
        <v>9088</v>
      </c>
      <c r="U4514" s="74" t="s">
        <v>9089</v>
      </c>
    </row>
    <row r="4515" spans="20:21" x14ac:dyDescent="0.25">
      <c r="T4515" s="101" t="s">
        <v>9090</v>
      </c>
      <c r="U4515" s="74" t="s">
        <v>9091</v>
      </c>
    </row>
    <row r="4516" spans="20:21" x14ac:dyDescent="0.25">
      <c r="T4516" s="101" t="s">
        <v>9092</v>
      </c>
      <c r="U4516" s="74" t="s">
        <v>9093</v>
      </c>
    </row>
    <row r="4517" spans="20:21" x14ac:dyDescent="0.25">
      <c r="T4517" s="101" t="s">
        <v>9094</v>
      </c>
      <c r="U4517" s="74" t="s">
        <v>9095</v>
      </c>
    </row>
    <row r="4518" spans="20:21" x14ac:dyDescent="0.25">
      <c r="T4518" s="101" t="s">
        <v>9096</v>
      </c>
      <c r="U4518" s="74" t="s">
        <v>9097</v>
      </c>
    </row>
    <row r="4519" spans="20:21" x14ac:dyDescent="0.25">
      <c r="T4519" s="101" t="s">
        <v>9098</v>
      </c>
      <c r="U4519" s="74" t="s">
        <v>9099</v>
      </c>
    </row>
    <row r="4520" spans="20:21" x14ac:dyDescent="0.25">
      <c r="T4520" s="101" t="s">
        <v>9100</v>
      </c>
      <c r="U4520" s="74" t="s">
        <v>9101</v>
      </c>
    </row>
    <row r="4521" spans="20:21" x14ac:dyDescent="0.25">
      <c r="T4521" s="101" t="s">
        <v>9102</v>
      </c>
      <c r="U4521" s="74" t="s">
        <v>9103</v>
      </c>
    </row>
    <row r="4522" spans="20:21" x14ac:dyDescent="0.25">
      <c r="T4522" s="101" t="s">
        <v>9104</v>
      </c>
      <c r="U4522" s="74" t="s">
        <v>9105</v>
      </c>
    </row>
    <row r="4523" spans="20:21" x14ac:dyDescent="0.25">
      <c r="T4523" s="101" t="s">
        <v>9106</v>
      </c>
      <c r="U4523" s="74" t="s">
        <v>9107</v>
      </c>
    </row>
    <row r="4524" spans="20:21" x14ac:dyDescent="0.25">
      <c r="T4524" s="101" t="s">
        <v>9108</v>
      </c>
      <c r="U4524" s="74" t="s">
        <v>9109</v>
      </c>
    </row>
    <row r="4525" spans="20:21" x14ac:dyDescent="0.25">
      <c r="T4525" s="101" t="s">
        <v>9110</v>
      </c>
      <c r="U4525" s="74" t="s">
        <v>9111</v>
      </c>
    </row>
    <row r="4526" spans="20:21" x14ac:dyDescent="0.25">
      <c r="T4526" s="101" t="s">
        <v>9112</v>
      </c>
      <c r="U4526" s="74" t="s">
        <v>9113</v>
      </c>
    </row>
    <row r="4527" spans="20:21" x14ac:dyDescent="0.25">
      <c r="T4527" s="101" t="s">
        <v>9114</v>
      </c>
      <c r="U4527" s="74" t="s">
        <v>4005</v>
      </c>
    </row>
    <row r="4528" spans="20:21" x14ac:dyDescent="0.25">
      <c r="T4528" s="101" t="s">
        <v>9115</v>
      </c>
      <c r="U4528" s="74" t="s">
        <v>9116</v>
      </c>
    </row>
    <row r="4529" spans="20:21" x14ac:dyDescent="0.25">
      <c r="T4529" s="101" t="s">
        <v>9117</v>
      </c>
      <c r="U4529" s="74" t="s">
        <v>9118</v>
      </c>
    </row>
    <row r="4530" spans="20:21" x14ac:dyDescent="0.25">
      <c r="T4530" s="101" t="s">
        <v>9119</v>
      </c>
      <c r="U4530" s="74" t="s">
        <v>9120</v>
      </c>
    </row>
    <row r="4531" spans="20:21" x14ac:dyDescent="0.25">
      <c r="T4531" s="101" t="s">
        <v>9121</v>
      </c>
      <c r="U4531" s="74" t="s">
        <v>9122</v>
      </c>
    </row>
    <row r="4532" spans="20:21" x14ac:dyDescent="0.25">
      <c r="T4532" s="101" t="s">
        <v>9123</v>
      </c>
      <c r="U4532" s="74" t="s">
        <v>9124</v>
      </c>
    </row>
    <row r="4533" spans="20:21" x14ac:dyDescent="0.25">
      <c r="T4533" s="101" t="s">
        <v>9125</v>
      </c>
      <c r="U4533" s="74" t="s">
        <v>9126</v>
      </c>
    </row>
    <row r="4534" spans="20:21" x14ac:dyDescent="0.25">
      <c r="T4534" s="101" t="s">
        <v>9127</v>
      </c>
      <c r="U4534" s="74" t="s">
        <v>9128</v>
      </c>
    </row>
    <row r="4535" spans="20:21" x14ac:dyDescent="0.25">
      <c r="T4535" s="101" t="s">
        <v>9129</v>
      </c>
      <c r="U4535" s="74" t="s">
        <v>9130</v>
      </c>
    </row>
    <row r="4536" spans="20:21" x14ac:dyDescent="0.25">
      <c r="T4536" s="101" t="s">
        <v>9131</v>
      </c>
      <c r="U4536" s="74" t="s">
        <v>9132</v>
      </c>
    </row>
    <row r="4537" spans="20:21" x14ac:dyDescent="0.25">
      <c r="T4537" s="101" t="s">
        <v>9133</v>
      </c>
      <c r="U4537" s="74" t="s">
        <v>9134</v>
      </c>
    </row>
    <row r="4538" spans="20:21" x14ac:dyDescent="0.25">
      <c r="T4538" s="101" t="s">
        <v>9135</v>
      </c>
      <c r="U4538" s="74" t="s">
        <v>9136</v>
      </c>
    </row>
    <row r="4539" spans="20:21" x14ac:dyDescent="0.25">
      <c r="T4539" s="101" t="s">
        <v>9137</v>
      </c>
      <c r="U4539" s="74" t="s">
        <v>9138</v>
      </c>
    </row>
    <row r="4540" spans="20:21" x14ac:dyDescent="0.25">
      <c r="T4540" s="101" t="s">
        <v>9139</v>
      </c>
      <c r="U4540" s="74" t="s">
        <v>9140</v>
      </c>
    </row>
    <row r="4541" spans="20:21" x14ac:dyDescent="0.25">
      <c r="T4541" s="101" t="s">
        <v>9141</v>
      </c>
      <c r="U4541" s="74" t="s">
        <v>9142</v>
      </c>
    </row>
    <row r="4542" spans="20:21" x14ac:dyDescent="0.25">
      <c r="T4542" s="101" t="s">
        <v>9143</v>
      </c>
      <c r="U4542" s="74" t="s">
        <v>9144</v>
      </c>
    </row>
    <row r="4543" spans="20:21" x14ac:dyDescent="0.25">
      <c r="T4543" s="101" t="s">
        <v>9145</v>
      </c>
      <c r="U4543" s="74" t="s">
        <v>9146</v>
      </c>
    </row>
    <row r="4544" spans="20:21" x14ac:dyDescent="0.25">
      <c r="T4544" s="101" t="s">
        <v>9147</v>
      </c>
      <c r="U4544" s="74" t="s">
        <v>9148</v>
      </c>
    </row>
    <row r="4545" spans="20:21" x14ac:dyDescent="0.25">
      <c r="T4545" s="101" t="s">
        <v>9149</v>
      </c>
      <c r="U4545" s="74" t="s">
        <v>9150</v>
      </c>
    </row>
    <row r="4546" spans="20:21" x14ac:dyDescent="0.25">
      <c r="T4546" s="101" t="s">
        <v>9151</v>
      </c>
      <c r="U4546" s="74" t="s">
        <v>9152</v>
      </c>
    </row>
    <row r="4547" spans="20:21" x14ac:dyDescent="0.25">
      <c r="T4547" s="101" t="s">
        <v>9153</v>
      </c>
      <c r="U4547" s="74" t="s">
        <v>9154</v>
      </c>
    </row>
    <row r="4548" spans="20:21" x14ac:dyDescent="0.25">
      <c r="T4548" s="101" t="s">
        <v>9155</v>
      </c>
      <c r="U4548" s="74" t="s">
        <v>9156</v>
      </c>
    </row>
    <row r="4549" spans="20:21" x14ac:dyDescent="0.25">
      <c r="T4549" s="101" t="s">
        <v>9157</v>
      </c>
      <c r="U4549" s="74" t="s">
        <v>9158</v>
      </c>
    </row>
    <row r="4550" spans="20:21" x14ac:dyDescent="0.25">
      <c r="T4550" s="101" t="s">
        <v>9159</v>
      </c>
      <c r="U4550" s="74" t="s">
        <v>9160</v>
      </c>
    </row>
    <row r="4551" spans="20:21" x14ac:dyDescent="0.25">
      <c r="T4551" s="101" t="s">
        <v>9161</v>
      </c>
      <c r="U4551" s="74" t="s">
        <v>9162</v>
      </c>
    </row>
    <row r="4552" spans="20:21" x14ac:dyDescent="0.25">
      <c r="T4552" s="101" t="s">
        <v>9163</v>
      </c>
      <c r="U4552" s="74" t="s">
        <v>9164</v>
      </c>
    </row>
    <row r="4553" spans="20:21" x14ac:dyDescent="0.25">
      <c r="T4553" s="101" t="s">
        <v>9165</v>
      </c>
      <c r="U4553" s="74" t="s">
        <v>9166</v>
      </c>
    </row>
    <row r="4554" spans="20:21" x14ac:dyDescent="0.25">
      <c r="T4554" s="101" t="s">
        <v>9167</v>
      </c>
      <c r="U4554" s="74" t="s">
        <v>9168</v>
      </c>
    </row>
    <row r="4555" spans="20:21" x14ac:dyDescent="0.25">
      <c r="T4555" s="101" t="s">
        <v>9169</v>
      </c>
      <c r="U4555" s="74" t="s">
        <v>9170</v>
      </c>
    </row>
    <row r="4556" spans="20:21" x14ac:dyDescent="0.25">
      <c r="T4556" s="101" t="s">
        <v>9171</v>
      </c>
      <c r="U4556" s="74" t="s">
        <v>9172</v>
      </c>
    </row>
    <row r="4557" spans="20:21" x14ac:dyDescent="0.25">
      <c r="T4557" s="101" t="s">
        <v>9173</v>
      </c>
      <c r="U4557" s="74" t="s">
        <v>9174</v>
      </c>
    </row>
    <row r="4558" spans="20:21" x14ac:dyDescent="0.25">
      <c r="T4558" s="101" t="s">
        <v>9175</v>
      </c>
      <c r="U4558" s="74" t="s">
        <v>9176</v>
      </c>
    </row>
    <row r="4559" spans="20:21" x14ac:dyDescent="0.25">
      <c r="T4559" s="101" t="s">
        <v>9177</v>
      </c>
      <c r="U4559" s="74" t="s">
        <v>9178</v>
      </c>
    </row>
    <row r="4560" spans="20:21" x14ac:dyDescent="0.25">
      <c r="T4560" s="101" t="s">
        <v>9179</v>
      </c>
      <c r="U4560" s="74" t="s">
        <v>9180</v>
      </c>
    </row>
    <row r="4561" spans="20:21" x14ac:dyDescent="0.25">
      <c r="T4561" s="101" t="s">
        <v>9181</v>
      </c>
      <c r="U4561" s="74" t="s">
        <v>9182</v>
      </c>
    </row>
    <row r="4562" spans="20:21" x14ac:dyDescent="0.25">
      <c r="T4562" s="101" t="s">
        <v>9183</v>
      </c>
      <c r="U4562" s="74" t="s">
        <v>9184</v>
      </c>
    </row>
    <row r="4563" spans="20:21" x14ac:dyDescent="0.25">
      <c r="T4563" s="101" t="s">
        <v>9185</v>
      </c>
      <c r="U4563" s="74" t="s">
        <v>9186</v>
      </c>
    </row>
    <row r="4564" spans="20:21" x14ac:dyDescent="0.25">
      <c r="T4564" s="101" t="s">
        <v>9187</v>
      </c>
      <c r="U4564" s="74" t="s">
        <v>9188</v>
      </c>
    </row>
    <row r="4565" spans="20:21" x14ac:dyDescent="0.25">
      <c r="T4565" s="101" t="s">
        <v>9189</v>
      </c>
      <c r="U4565" s="74" t="s">
        <v>9190</v>
      </c>
    </row>
    <row r="4566" spans="20:21" x14ac:dyDescent="0.25">
      <c r="T4566" s="101" t="s">
        <v>9191</v>
      </c>
      <c r="U4566" s="74" t="s">
        <v>9192</v>
      </c>
    </row>
    <row r="4567" spans="20:21" x14ac:dyDescent="0.25">
      <c r="T4567" s="101" t="s">
        <v>9193</v>
      </c>
      <c r="U4567" s="74" t="s">
        <v>2650</v>
      </c>
    </row>
    <row r="4568" spans="20:21" x14ac:dyDescent="0.25">
      <c r="T4568" s="101" t="s">
        <v>9194</v>
      </c>
      <c r="U4568" s="74" t="s">
        <v>9195</v>
      </c>
    </row>
    <row r="4569" spans="20:21" x14ac:dyDescent="0.25">
      <c r="T4569" s="101" t="s">
        <v>9196</v>
      </c>
      <c r="U4569" s="74" t="s">
        <v>9197</v>
      </c>
    </row>
    <row r="4570" spans="20:21" x14ac:dyDescent="0.25">
      <c r="T4570" s="101" t="s">
        <v>9198</v>
      </c>
      <c r="U4570" s="74" t="s">
        <v>9199</v>
      </c>
    </row>
    <row r="4571" spans="20:21" x14ac:dyDescent="0.25">
      <c r="T4571" s="101" t="s">
        <v>9200</v>
      </c>
      <c r="U4571" s="74" t="s">
        <v>9201</v>
      </c>
    </row>
    <row r="4572" spans="20:21" x14ac:dyDescent="0.25">
      <c r="T4572" s="101" t="s">
        <v>9202</v>
      </c>
      <c r="U4572" s="74" t="s">
        <v>9203</v>
      </c>
    </row>
    <row r="4573" spans="20:21" x14ac:dyDescent="0.25">
      <c r="T4573" s="101" t="s">
        <v>9204</v>
      </c>
      <c r="U4573" s="74" t="s">
        <v>9205</v>
      </c>
    </row>
    <row r="4574" spans="20:21" x14ac:dyDescent="0.25">
      <c r="T4574" s="101" t="s">
        <v>9206</v>
      </c>
      <c r="U4574" s="74" t="s">
        <v>9207</v>
      </c>
    </row>
    <row r="4575" spans="20:21" x14ac:dyDescent="0.25">
      <c r="T4575" s="101" t="s">
        <v>9208</v>
      </c>
      <c r="U4575" s="74" t="s">
        <v>9209</v>
      </c>
    </row>
    <row r="4576" spans="20:21" x14ac:dyDescent="0.25">
      <c r="T4576" s="101" t="s">
        <v>9210</v>
      </c>
      <c r="U4576" s="74" t="s">
        <v>9211</v>
      </c>
    </row>
    <row r="4577" spans="20:21" x14ac:dyDescent="0.25">
      <c r="T4577" s="101" t="s">
        <v>9212</v>
      </c>
      <c r="U4577" s="74" t="s">
        <v>9213</v>
      </c>
    </row>
    <row r="4578" spans="20:21" x14ac:dyDescent="0.25">
      <c r="T4578" s="101" t="s">
        <v>9214</v>
      </c>
      <c r="U4578" s="74" t="s">
        <v>9215</v>
      </c>
    </row>
    <row r="4579" spans="20:21" x14ac:dyDescent="0.25">
      <c r="T4579" s="101" t="s">
        <v>9216</v>
      </c>
      <c r="U4579" s="74" t="s">
        <v>9217</v>
      </c>
    </row>
    <row r="4580" spans="20:21" x14ac:dyDescent="0.25">
      <c r="T4580" s="101" t="s">
        <v>9218</v>
      </c>
      <c r="U4580" s="74" t="s">
        <v>9219</v>
      </c>
    </row>
    <row r="4581" spans="20:21" x14ac:dyDescent="0.25">
      <c r="T4581" s="101" t="s">
        <v>9220</v>
      </c>
      <c r="U4581" s="74" t="s">
        <v>9221</v>
      </c>
    </row>
    <row r="4582" spans="20:21" x14ac:dyDescent="0.25">
      <c r="T4582" s="101" t="s">
        <v>9222</v>
      </c>
      <c r="U4582" s="74" t="s">
        <v>9223</v>
      </c>
    </row>
    <row r="4583" spans="20:21" x14ac:dyDescent="0.25">
      <c r="T4583" s="101" t="s">
        <v>9224</v>
      </c>
      <c r="U4583" s="74" t="s">
        <v>9225</v>
      </c>
    </row>
    <row r="4584" spans="20:21" x14ac:dyDescent="0.25">
      <c r="T4584" s="101" t="s">
        <v>9226</v>
      </c>
      <c r="U4584" s="74" t="s">
        <v>9227</v>
      </c>
    </row>
    <row r="4585" spans="20:21" x14ac:dyDescent="0.25">
      <c r="T4585" s="101" t="s">
        <v>9228</v>
      </c>
      <c r="U4585" s="74" t="s">
        <v>9229</v>
      </c>
    </row>
    <row r="4586" spans="20:21" x14ac:dyDescent="0.25">
      <c r="T4586" s="101" t="s">
        <v>9230</v>
      </c>
      <c r="U4586" s="74" t="s">
        <v>9231</v>
      </c>
    </row>
    <row r="4587" spans="20:21" x14ac:dyDescent="0.25">
      <c r="T4587" s="101" t="s">
        <v>9232</v>
      </c>
      <c r="U4587" s="74" t="s">
        <v>9233</v>
      </c>
    </row>
    <row r="4588" spans="20:21" x14ac:dyDescent="0.25">
      <c r="T4588" s="101" t="s">
        <v>9234</v>
      </c>
      <c r="U4588" s="74" t="s">
        <v>9235</v>
      </c>
    </row>
    <row r="4589" spans="20:21" x14ac:dyDescent="0.25">
      <c r="T4589" s="101" t="s">
        <v>9236</v>
      </c>
      <c r="U4589" s="74" t="s">
        <v>9237</v>
      </c>
    </row>
    <row r="4590" spans="20:21" x14ac:dyDescent="0.25">
      <c r="T4590" s="101" t="s">
        <v>9238</v>
      </c>
      <c r="U4590" s="74" t="s">
        <v>9239</v>
      </c>
    </row>
    <row r="4591" spans="20:21" x14ac:dyDescent="0.25">
      <c r="T4591" s="101" t="s">
        <v>9240</v>
      </c>
      <c r="U4591" s="74" t="s">
        <v>9241</v>
      </c>
    </row>
    <row r="4592" spans="20:21" x14ac:dyDescent="0.25">
      <c r="T4592" s="101" t="s">
        <v>9242</v>
      </c>
      <c r="U4592" s="74" t="s">
        <v>4382</v>
      </c>
    </row>
    <row r="4593" spans="20:21" x14ac:dyDescent="0.25">
      <c r="T4593" s="101" t="s">
        <v>9243</v>
      </c>
      <c r="U4593" s="74" t="s">
        <v>9244</v>
      </c>
    </row>
    <row r="4594" spans="20:21" x14ac:dyDescent="0.25">
      <c r="T4594" s="101" t="s">
        <v>9245</v>
      </c>
      <c r="U4594" s="74" t="s">
        <v>9246</v>
      </c>
    </row>
    <row r="4595" spans="20:21" x14ac:dyDescent="0.25">
      <c r="T4595" s="101" t="s">
        <v>9247</v>
      </c>
      <c r="U4595" s="74" t="s">
        <v>9248</v>
      </c>
    </row>
    <row r="4596" spans="20:21" x14ac:dyDescent="0.25">
      <c r="T4596" s="101" t="s">
        <v>9249</v>
      </c>
      <c r="U4596" s="74" t="s">
        <v>9250</v>
      </c>
    </row>
    <row r="4597" spans="20:21" x14ac:dyDescent="0.25">
      <c r="T4597" s="101" t="s">
        <v>9251</v>
      </c>
      <c r="U4597" s="74" t="s">
        <v>9252</v>
      </c>
    </row>
    <row r="4598" spans="20:21" x14ac:dyDescent="0.25">
      <c r="T4598" s="101" t="s">
        <v>9253</v>
      </c>
      <c r="U4598" s="74" t="s">
        <v>9254</v>
      </c>
    </row>
    <row r="4599" spans="20:21" x14ac:dyDescent="0.25">
      <c r="T4599" s="101" t="s">
        <v>9255</v>
      </c>
      <c r="U4599" s="74" t="s">
        <v>9256</v>
      </c>
    </row>
    <row r="4600" spans="20:21" x14ac:dyDescent="0.25">
      <c r="T4600" s="101" t="s">
        <v>9257</v>
      </c>
      <c r="U4600" s="74" t="s">
        <v>9258</v>
      </c>
    </row>
    <row r="4601" spans="20:21" x14ac:dyDescent="0.25">
      <c r="T4601" s="101" t="s">
        <v>9259</v>
      </c>
      <c r="U4601" s="74" t="s">
        <v>9260</v>
      </c>
    </row>
    <row r="4602" spans="20:21" x14ac:dyDescent="0.25">
      <c r="T4602" s="101" t="s">
        <v>9261</v>
      </c>
      <c r="U4602" s="74" t="s">
        <v>9262</v>
      </c>
    </row>
    <row r="4603" spans="20:21" x14ac:dyDescent="0.25">
      <c r="T4603" s="101" t="s">
        <v>9263</v>
      </c>
      <c r="U4603" s="74" t="s">
        <v>9264</v>
      </c>
    </row>
    <row r="4604" spans="20:21" x14ac:dyDescent="0.25">
      <c r="T4604" s="101" t="s">
        <v>9265</v>
      </c>
      <c r="U4604" s="74" t="s">
        <v>9266</v>
      </c>
    </row>
    <row r="4605" spans="20:21" x14ac:dyDescent="0.25">
      <c r="T4605" s="101" t="s">
        <v>9267</v>
      </c>
      <c r="U4605" s="74" t="s">
        <v>9268</v>
      </c>
    </row>
    <row r="4606" spans="20:21" x14ac:dyDescent="0.25">
      <c r="T4606" s="101" t="s">
        <v>9269</v>
      </c>
      <c r="U4606" s="74" t="s">
        <v>9270</v>
      </c>
    </row>
    <row r="4607" spans="20:21" x14ac:dyDescent="0.25">
      <c r="T4607" s="101" t="s">
        <v>9271</v>
      </c>
      <c r="U4607" s="74" t="s">
        <v>9272</v>
      </c>
    </row>
    <row r="4608" spans="20:21" x14ac:dyDescent="0.25">
      <c r="T4608" s="101" t="s">
        <v>9273</v>
      </c>
      <c r="U4608" s="74" t="s">
        <v>9274</v>
      </c>
    </row>
    <row r="4609" spans="20:21" x14ac:dyDescent="0.25">
      <c r="T4609" s="101" t="s">
        <v>9275</v>
      </c>
      <c r="U4609" s="74" t="s">
        <v>9276</v>
      </c>
    </row>
    <row r="4610" spans="20:21" x14ac:dyDescent="0.25">
      <c r="T4610" s="101" t="s">
        <v>9277</v>
      </c>
      <c r="U4610" s="74" t="s">
        <v>9278</v>
      </c>
    </row>
    <row r="4611" spans="20:21" x14ac:dyDescent="0.25">
      <c r="T4611" s="101" t="s">
        <v>9279</v>
      </c>
      <c r="U4611" s="74" t="s">
        <v>2689</v>
      </c>
    </row>
    <row r="4612" spans="20:21" x14ac:dyDescent="0.25">
      <c r="T4612" s="101" t="s">
        <v>9280</v>
      </c>
      <c r="U4612" s="74" t="s">
        <v>9281</v>
      </c>
    </row>
    <row r="4613" spans="20:21" x14ac:dyDescent="0.25">
      <c r="T4613" s="101" t="s">
        <v>9282</v>
      </c>
      <c r="U4613" s="74" t="s">
        <v>9283</v>
      </c>
    </row>
    <row r="4614" spans="20:21" x14ac:dyDescent="0.25">
      <c r="T4614" s="101" t="s">
        <v>9284</v>
      </c>
      <c r="U4614" s="74" t="s">
        <v>9285</v>
      </c>
    </row>
    <row r="4615" spans="20:21" x14ac:dyDescent="0.25">
      <c r="T4615" s="101" t="s">
        <v>9286</v>
      </c>
      <c r="U4615" s="74" t="s">
        <v>9287</v>
      </c>
    </row>
    <row r="4616" spans="20:21" x14ac:dyDescent="0.25">
      <c r="T4616" s="101" t="s">
        <v>9288</v>
      </c>
      <c r="U4616" s="74" t="s">
        <v>9289</v>
      </c>
    </row>
    <row r="4617" spans="20:21" x14ac:dyDescent="0.25">
      <c r="T4617" s="101" t="s">
        <v>9290</v>
      </c>
      <c r="U4617" s="74" t="s">
        <v>9291</v>
      </c>
    </row>
    <row r="4618" spans="20:21" x14ac:dyDescent="0.25">
      <c r="T4618" s="101" t="s">
        <v>9292</v>
      </c>
      <c r="U4618" s="74" t="s">
        <v>256</v>
      </c>
    </row>
    <row r="4619" spans="20:21" x14ac:dyDescent="0.25">
      <c r="T4619" s="101" t="s">
        <v>9293</v>
      </c>
      <c r="U4619" s="74" t="s">
        <v>9294</v>
      </c>
    </row>
    <row r="4620" spans="20:21" x14ac:dyDescent="0.25">
      <c r="T4620" s="101" t="s">
        <v>9295</v>
      </c>
      <c r="U4620" s="74" t="s">
        <v>9296</v>
      </c>
    </row>
    <row r="4621" spans="20:21" x14ac:dyDescent="0.25">
      <c r="T4621" s="101" t="s">
        <v>9297</v>
      </c>
      <c r="U4621" s="74" t="s">
        <v>9298</v>
      </c>
    </row>
    <row r="4622" spans="20:21" x14ac:dyDescent="0.25">
      <c r="T4622" s="101" t="s">
        <v>9299</v>
      </c>
      <c r="U4622" s="74" t="s">
        <v>9300</v>
      </c>
    </row>
    <row r="4623" spans="20:21" x14ac:dyDescent="0.25">
      <c r="T4623" s="101" t="s">
        <v>9301</v>
      </c>
      <c r="U4623" s="74" t="s">
        <v>9302</v>
      </c>
    </row>
    <row r="4624" spans="20:21" x14ac:dyDescent="0.25">
      <c r="T4624" s="101" t="s">
        <v>9303</v>
      </c>
      <c r="U4624" s="74" t="s">
        <v>9304</v>
      </c>
    </row>
    <row r="4625" spans="20:21" x14ac:dyDescent="0.25">
      <c r="T4625" s="101" t="s">
        <v>9305</v>
      </c>
      <c r="U4625" s="74" t="s">
        <v>9306</v>
      </c>
    </row>
    <row r="4626" spans="20:21" x14ac:dyDescent="0.25">
      <c r="T4626" s="101" t="s">
        <v>9307</v>
      </c>
      <c r="U4626" s="74" t="s">
        <v>9308</v>
      </c>
    </row>
    <row r="4627" spans="20:21" x14ac:dyDescent="0.25">
      <c r="T4627" s="101" t="s">
        <v>9309</v>
      </c>
      <c r="U4627" s="74" t="s">
        <v>9310</v>
      </c>
    </row>
    <row r="4628" spans="20:21" x14ac:dyDescent="0.25">
      <c r="T4628" s="101" t="s">
        <v>9311</v>
      </c>
      <c r="U4628" s="74" t="s">
        <v>9312</v>
      </c>
    </row>
    <row r="4629" spans="20:21" x14ac:dyDescent="0.25">
      <c r="T4629" s="101" t="s">
        <v>9313</v>
      </c>
      <c r="U4629" s="74" t="s">
        <v>9314</v>
      </c>
    </row>
    <row r="4630" spans="20:21" x14ac:dyDescent="0.25">
      <c r="T4630" s="101" t="s">
        <v>9315</v>
      </c>
      <c r="U4630" s="74" t="s">
        <v>9316</v>
      </c>
    </row>
    <row r="4631" spans="20:21" x14ac:dyDescent="0.25">
      <c r="T4631" s="101" t="s">
        <v>9317</v>
      </c>
      <c r="U4631" s="74" t="s">
        <v>9318</v>
      </c>
    </row>
    <row r="4632" spans="20:21" x14ac:dyDescent="0.25">
      <c r="T4632" s="101" t="s">
        <v>9319</v>
      </c>
      <c r="U4632" s="74" t="s">
        <v>9320</v>
      </c>
    </row>
    <row r="4633" spans="20:21" x14ac:dyDescent="0.25">
      <c r="T4633" s="101" t="s">
        <v>9321</v>
      </c>
      <c r="U4633" s="74" t="s">
        <v>9322</v>
      </c>
    </row>
    <row r="4634" spans="20:21" x14ac:dyDescent="0.25">
      <c r="T4634" s="101" t="s">
        <v>9323</v>
      </c>
      <c r="U4634" s="74" t="s">
        <v>9324</v>
      </c>
    </row>
    <row r="4635" spans="20:21" x14ac:dyDescent="0.25">
      <c r="T4635" s="101" t="s">
        <v>9325</v>
      </c>
      <c r="U4635" s="74" t="s">
        <v>9326</v>
      </c>
    </row>
    <row r="4636" spans="20:21" x14ac:dyDescent="0.25">
      <c r="T4636" s="101" t="s">
        <v>9327</v>
      </c>
      <c r="U4636" s="74" t="s">
        <v>9328</v>
      </c>
    </row>
    <row r="4637" spans="20:21" x14ac:dyDescent="0.25">
      <c r="T4637" s="101" t="s">
        <v>9329</v>
      </c>
      <c r="U4637" s="74" t="s">
        <v>9330</v>
      </c>
    </row>
    <row r="4638" spans="20:21" x14ac:dyDescent="0.25">
      <c r="T4638" s="101" t="s">
        <v>9331</v>
      </c>
      <c r="U4638" s="74" t="s">
        <v>9332</v>
      </c>
    </row>
    <row r="4639" spans="20:21" x14ac:dyDescent="0.25">
      <c r="T4639" s="101" t="s">
        <v>9333</v>
      </c>
      <c r="U4639" s="74" t="s">
        <v>9334</v>
      </c>
    </row>
    <row r="4640" spans="20:21" x14ac:dyDescent="0.25">
      <c r="T4640" s="101" t="s">
        <v>9335</v>
      </c>
      <c r="U4640" s="74" t="s">
        <v>9336</v>
      </c>
    </row>
    <row r="4641" spans="20:21" x14ac:dyDescent="0.25">
      <c r="T4641" s="101" t="s">
        <v>9337</v>
      </c>
      <c r="U4641" s="74" t="s">
        <v>9338</v>
      </c>
    </row>
    <row r="4642" spans="20:21" x14ac:dyDescent="0.25">
      <c r="T4642" s="101" t="s">
        <v>9339</v>
      </c>
      <c r="U4642" s="74" t="s">
        <v>9340</v>
      </c>
    </row>
    <row r="4643" spans="20:21" x14ac:dyDescent="0.25">
      <c r="T4643" s="101" t="s">
        <v>9341</v>
      </c>
      <c r="U4643" s="74" t="s">
        <v>9342</v>
      </c>
    </row>
    <row r="4644" spans="20:21" x14ac:dyDescent="0.25">
      <c r="T4644" s="101" t="s">
        <v>9343</v>
      </c>
      <c r="U4644" s="74" t="s">
        <v>9344</v>
      </c>
    </row>
    <row r="4645" spans="20:21" x14ac:dyDescent="0.25">
      <c r="T4645" s="101" t="s">
        <v>9345</v>
      </c>
      <c r="U4645" s="74" t="s">
        <v>9346</v>
      </c>
    </row>
    <row r="4646" spans="20:21" x14ac:dyDescent="0.25">
      <c r="T4646" s="101" t="s">
        <v>9347</v>
      </c>
      <c r="U4646" s="74" t="s">
        <v>9348</v>
      </c>
    </row>
    <row r="4647" spans="20:21" x14ac:dyDescent="0.25">
      <c r="T4647" s="101" t="s">
        <v>9349</v>
      </c>
      <c r="U4647" s="74" t="s">
        <v>9350</v>
      </c>
    </row>
    <row r="4648" spans="20:21" x14ac:dyDescent="0.25">
      <c r="T4648" s="101" t="s">
        <v>9351</v>
      </c>
      <c r="U4648" s="74" t="s">
        <v>9352</v>
      </c>
    </row>
    <row r="4649" spans="20:21" x14ac:dyDescent="0.25">
      <c r="T4649" s="101" t="s">
        <v>9353</v>
      </c>
      <c r="U4649" s="74" t="s">
        <v>9354</v>
      </c>
    </row>
    <row r="4650" spans="20:21" x14ac:dyDescent="0.25">
      <c r="T4650" s="101" t="s">
        <v>9355</v>
      </c>
      <c r="U4650" s="74" t="s">
        <v>9356</v>
      </c>
    </row>
    <row r="4651" spans="20:21" x14ac:dyDescent="0.25">
      <c r="T4651" s="101" t="s">
        <v>9357</v>
      </c>
      <c r="U4651" s="74" t="s">
        <v>9358</v>
      </c>
    </row>
    <row r="4652" spans="20:21" x14ac:dyDescent="0.25">
      <c r="T4652" s="101" t="s">
        <v>9359</v>
      </c>
      <c r="U4652" s="74" t="s">
        <v>9360</v>
      </c>
    </row>
    <row r="4653" spans="20:21" x14ac:dyDescent="0.25">
      <c r="T4653" s="101" t="s">
        <v>9361</v>
      </c>
      <c r="U4653" s="74" t="s">
        <v>9362</v>
      </c>
    </row>
    <row r="4654" spans="20:21" x14ac:dyDescent="0.25">
      <c r="T4654" s="101" t="s">
        <v>9363</v>
      </c>
      <c r="U4654" s="74" t="s">
        <v>9364</v>
      </c>
    </row>
    <row r="4655" spans="20:21" x14ac:dyDescent="0.25">
      <c r="T4655" s="101" t="s">
        <v>9365</v>
      </c>
      <c r="U4655" s="74" t="s">
        <v>9366</v>
      </c>
    </row>
    <row r="4656" spans="20:21" x14ac:dyDescent="0.25">
      <c r="T4656" s="101" t="s">
        <v>9367</v>
      </c>
      <c r="U4656" s="74" t="s">
        <v>9368</v>
      </c>
    </row>
    <row r="4657" spans="20:21" x14ac:dyDescent="0.25">
      <c r="T4657" s="101" t="s">
        <v>9369</v>
      </c>
      <c r="U4657" s="74" t="s">
        <v>9370</v>
      </c>
    </row>
    <row r="4658" spans="20:21" x14ac:dyDescent="0.25">
      <c r="T4658" s="101" t="s">
        <v>9371</v>
      </c>
      <c r="U4658" s="74" t="s">
        <v>9372</v>
      </c>
    </row>
    <row r="4659" spans="20:21" x14ac:dyDescent="0.25">
      <c r="T4659" s="101" t="s">
        <v>9373</v>
      </c>
      <c r="U4659" s="74" t="s">
        <v>9374</v>
      </c>
    </row>
    <row r="4660" spans="20:21" x14ac:dyDescent="0.25">
      <c r="T4660" s="101" t="s">
        <v>9375</v>
      </c>
      <c r="U4660" s="74" t="s">
        <v>9376</v>
      </c>
    </row>
    <row r="4661" spans="20:21" x14ac:dyDescent="0.25">
      <c r="T4661" s="101" t="s">
        <v>9377</v>
      </c>
      <c r="U4661" s="74" t="s">
        <v>9378</v>
      </c>
    </row>
    <row r="4662" spans="20:21" x14ac:dyDescent="0.25">
      <c r="T4662" s="101" t="s">
        <v>9379</v>
      </c>
      <c r="U4662" s="74" t="s">
        <v>9380</v>
      </c>
    </row>
    <row r="4663" spans="20:21" x14ac:dyDescent="0.25">
      <c r="T4663" s="101" t="s">
        <v>9381</v>
      </c>
      <c r="U4663" s="74" t="s">
        <v>9382</v>
      </c>
    </row>
    <row r="4664" spans="20:21" x14ac:dyDescent="0.25">
      <c r="T4664" s="101" t="s">
        <v>9383</v>
      </c>
      <c r="U4664" s="74" t="s">
        <v>9384</v>
      </c>
    </row>
    <row r="4665" spans="20:21" x14ac:dyDescent="0.25">
      <c r="T4665" s="101" t="s">
        <v>9385</v>
      </c>
      <c r="U4665" s="74" t="s">
        <v>9386</v>
      </c>
    </row>
    <row r="4666" spans="20:21" x14ac:dyDescent="0.25">
      <c r="T4666" s="101" t="s">
        <v>9387</v>
      </c>
      <c r="U4666" s="74" t="s">
        <v>9388</v>
      </c>
    </row>
    <row r="4667" spans="20:21" x14ac:dyDescent="0.25">
      <c r="T4667" s="101" t="s">
        <v>9389</v>
      </c>
      <c r="U4667" s="74" t="s">
        <v>9390</v>
      </c>
    </row>
    <row r="4668" spans="20:21" x14ac:dyDescent="0.25">
      <c r="T4668" s="101" t="s">
        <v>9391</v>
      </c>
      <c r="U4668" s="74" t="s">
        <v>9392</v>
      </c>
    </row>
    <row r="4669" spans="20:21" x14ac:dyDescent="0.25">
      <c r="T4669" s="101" t="s">
        <v>9393</v>
      </c>
      <c r="U4669" s="74" t="s">
        <v>9394</v>
      </c>
    </row>
    <row r="4670" spans="20:21" x14ac:dyDescent="0.25">
      <c r="T4670" s="101" t="s">
        <v>9395</v>
      </c>
      <c r="U4670" s="74" t="s">
        <v>9396</v>
      </c>
    </row>
    <row r="4671" spans="20:21" x14ac:dyDescent="0.25">
      <c r="T4671" s="101" t="s">
        <v>9397</v>
      </c>
      <c r="U4671" s="74" t="s">
        <v>4075</v>
      </c>
    </row>
    <row r="4672" spans="20:21" x14ac:dyDescent="0.25">
      <c r="T4672" s="101" t="s">
        <v>9398</v>
      </c>
      <c r="U4672" s="74" t="s">
        <v>9399</v>
      </c>
    </row>
    <row r="4673" spans="20:21" x14ac:dyDescent="0.25">
      <c r="T4673" s="101" t="s">
        <v>9400</v>
      </c>
      <c r="U4673" s="74" t="s">
        <v>9401</v>
      </c>
    </row>
    <row r="4674" spans="20:21" x14ac:dyDescent="0.25">
      <c r="T4674" s="101" t="s">
        <v>9402</v>
      </c>
      <c r="U4674" s="74" t="s">
        <v>9403</v>
      </c>
    </row>
    <row r="4675" spans="20:21" x14ac:dyDescent="0.25">
      <c r="T4675" s="101" t="s">
        <v>9404</v>
      </c>
      <c r="U4675" s="74" t="s">
        <v>9405</v>
      </c>
    </row>
    <row r="4676" spans="20:21" x14ac:dyDescent="0.25">
      <c r="T4676" s="101" t="s">
        <v>9406</v>
      </c>
      <c r="U4676" s="74" t="s">
        <v>9407</v>
      </c>
    </row>
    <row r="4677" spans="20:21" x14ac:dyDescent="0.25">
      <c r="T4677" s="101" t="s">
        <v>9408</v>
      </c>
      <c r="U4677" s="74" t="s">
        <v>9409</v>
      </c>
    </row>
    <row r="4678" spans="20:21" x14ac:dyDescent="0.25">
      <c r="T4678" s="101" t="s">
        <v>9410</v>
      </c>
      <c r="U4678" s="74" t="s">
        <v>9411</v>
      </c>
    </row>
    <row r="4679" spans="20:21" x14ac:dyDescent="0.25">
      <c r="T4679" s="101" t="s">
        <v>9412</v>
      </c>
      <c r="U4679" s="74" t="s">
        <v>9413</v>
      </c>
    </row>
    <row r="4680" spans="20:21" x14ac:dyDescent="0.25">
      <c r="T4680" s="101" t="s">
        <v>9414</v>
      </c>
      <c r="U4680" s="74" t="s">
        <v>9415</v>
      </c>
    </row>
    <row r="4681" spans="20:21" x14ac:dyDescent="0.25">
      <c r="T4681" s="101" t="s">
        <v>9416</v>
      </c>
      <c r="U4681" s="74" t="s">
        <v>9417</v>
      </c>
    </row>
    <row r="4682" spans="20:21" x14ac:dyDescent="0.25">
      <c r="T4682" s="101" t="s">
        <v>9418</v>
      </c>
      <c r="U4682" s="74" t="s">
        <v>9419</v>
      </c>
    </row>
    <row r="4683" spans="20:21" x14ac:dyDescent="0.25">
      <c r="T4683" s="101" t="s">
        <v>9420</v>
      </c>
      <c r="U4683" s="74" t="s">
        <v>9421</v>
      </c>
    </row>
    <row r="4684" spans="20:21" x14ac:dyDescent="0.25">
      <c r="T4684" s="101" t="s">
        <v>9422</v>
      </c>
      <c r="U4684" s="74" t="s">
        <v>9423</v>
      </c>
    </row>
    <row r="4685" spans="20:21" x14ac:dyDescent="0.25">
      <c r="T4685" s="101" t="s">
        <v>9424</v>
      </c>
      <c r="U4685" s="74" t="s">
        <v>9425</v>
      </c>
    </row>
    <row r="4686" spans="20:21" x14ac:dyDescent="0.25">
      <c r="T4686" s="101" t="s">
        <v>9426</v>
      </c>
      <c r="U4686" s="74" t="s">
        <v>9427</v>
      </c>
    </row>
    <row r="4687" spans="20:21" x14ac:dyDescent="0.25">
      <c r="T4687" s="101" t="s">
        <v>9428</v>
      </c>
      <c r="U4687" s="74" t="s">
        <v>9429</v>
      </c>
    </row>
    <row r="4688" spans="20:21" x14ac:dyDescent="0.25">
      <c r="T4688" s="101" t="s">
        <v>9430</v>
      </c>
      <c r="U4688" s="74" t="s">
        <v>9431</v>
      </c>
    </row>
    <row r="4689" spans="20:21" x14ac:dyDescent="0.25">
      <c r="T4689" s="101" t="s">
        <v>9432</v>
      </c>
      <c r="U4689" s="74" t="s">
        <v>9433</v>
      </c>
    </row>
    <row r="4690" spans="20:21" x14ac:dyDescent="0.25">
      <c r="T4690" s="101" t="s">
        <v>9434</v>
      </c>
      <c r="U4690" s="74" t="s">
        <v>9435</v>
      </c>
    </row>
    <row r="4691" spans="20:21" x14ac:dyDescent="0.25">
      <c r="T4691" s="101" t="s">
        <v>9436</v>
      </c>
      <c r="U4691" s="74" t="s">
        <v>9437</v>
      </c>
    </row>
    <row r="4692" spans="20:21" x14ac:dyDescent="0.25">
      <c r="T4692" s="101" t="s">
        <v>9438</v>
      </c>
      <c r="U4692" s="74" t="s">
        <v>9439</v>
      </c>
    </row>
    <row r="4693" spans="20:21" x14ac:dyDescent="0.25">
      <c r="T4693" s="101" t="s">
        <v>9440</v>
      </c>
      <c r="U4693" s="74" t="s">
        <v>9441</v>
      </c>
    </row>
    <row r="4694" spans="20:21" x14ac:dyDescent="0.25">
      <c r="T4694" s="101" t="s">
        <v>9442</v>
      </c>
      <c r="U4694" s="74" t="s">
        <v>9443</v>
      </c>
    </row>
    <row r="4695" spans="20:21" x14ac:dyDescent="0.25">
      <c r="T4695" s="101" t="s">
        <v>9444</v>
      </c>
      <c r="U4695" s="74" t="s">
        <v>9445</v>
      </c>
    </row>
    <row r="4696" spans="20:21" x14ac:dyDescent="0.25">
      <c r="T4696" s="101" t="s">
        <v>9446</v>
      </c>
      <c r="U4696" s="74" t="s">
        <v>9447</v>
      </c>
    </row>
    <row r="4697" spans="20:21" x14ac:dyDescent="0.25">
      <c r="T4697" s="101" t="s">
        <v>9448</v>
      </c>
      <c r="U4697" s="74" t="s">
        <v>9449</v>
      </c>
    </row>
    <row r="4698" spans="20:21" x14ac:dyDescent="0.25">
      <c r="T4698" s="101" t="s">
        <v>9450</v>
      </c>
      <c r="U4698" s="74" t="s">
        <v>9451</v>
      </c>
    </row>
    <row r="4699" spans="20:21" x14ac:dyDescent="0.25">
      <c r="T4699" s="101" t="s">
        <v>9452</v>
      </c>
      <c r="U4699" s="74" t="s">
        <v>9453</v>
      </c>
    </row>
    <row r="4700" spans="20:21" x14ac:dyDescent="0.25">
      <c r="T4700" s="101" t="s">
        <v>9454</v>
      </c>
      <c r="U4700" s="74" t="s">
        <v>9455</v>
      </c>
    </row>
    <row r="4701" spans="20:21" x14ac:dyDescent="0.25">
      <c r="T4701" s="101" t="s">
        <v>9456</v>
      </c>
      <c r="U4701" s="74" t="s">
        <v>9457</v>
      </c>
    </row>
    <row r="4702" spans="20:21" x14ac:dyDescent="0.25">
      <c r="T4702" s="101" t="s">
        <v>9458</v>
      </c>
      <c r="U4702" s="74" t="s">
        <v>9459</v>
      </c>
    </row>
    <row r="4703" spans="20:21" x14ac:dyDescent="0.25">
      <c r="T4703" s="101" t="s">
        <v>9460</v>
      </c>
      <c r="U4703" s="74" t="s">
        <v>9461</v>
      </c>
    </row>
    <row r="4704" spans="20:21" x14ac:dyDescent="0.25">
      <c r="T4704" s="101" t="s">
        <v>9462</v>
      </c>
      <c r="U4704" s="74" t="s">
        <v>9463</v>
      </c>
    </row>
    <row r="4705" spans="20:21" x14ac:dyDescent="0.25">
      <c r="T4705" s="101" t="s">
        <v>9464</v>
      </c>
      <c r="U4705" s="74" t="s">
        <v>9465</v>
      </c>
    </row>
    <row r="4706" spans="20:21" x14ac:dyDescent="0.25">
      <c r="T4706" s="101" t="s">
        <v>9466</v>
      </c>
      <c r="U4706" s="74" t="s">
        <v>9467</v>
      </c>
    </row>
    <row r="4707" spans="20:21" x14ac:dyDescent="0.25">
      <c r="T4707" s="101" t="s">
        <v>9468</v>
      </c>
      <c r="U4707" s="74" t="s">
        <v>9469</v>
      </c>
    </row>
    <row r="4708" spans="20:21" x14ac:dyDescent="0.25">
      <c r="T4708" s="101" t="s">
        <v>9470</v>
      </c>
      <c r="U4708" s="74" t="s">
        <v>9471</v>
      </c>
    </row>
    <row r="4709" spans="20:21" x14ac:dyDescent="0.25">
      <c r="T4709" s="101" t="s">
        <v>9472</v>
      </c>
      <c r="U4709" s="74" t="s">
        <v>9473</v>
      </c>
    </row>
    <row r="4710" spans="20:21" x14ac:dyDescent="0.25">
      <c r="T4710" s="101" t="s">
        <v>9474</v>
      </c>
      <c r="U4710" s="74" t="s">
        <v>9475</v>
      </c>
    </row>
    <row r="4711" spans="20:21" x14ac:dyDescent="0.25">
      <c r="T4711" s="101" t="s">
        <v>9476</v>
      </c>
      <c r="U4711" s="74" t="s">
        <v>9477</v>
      </c>
    </row>
    <row r="4712" spans="20:21" x14ac:dyDescent="0.25">
      <c r="T4712" s="101" t="s">
        <v>9478</v>
      </c>
      <c r="U4712" s="74" t="s">
        <v>9479</v>
      </c>
    </row>
    <row r="4713" spans="20:21" x14ac:dyDescent="0.25">
      <c r="T4713" s="101" t="s">
        <v>9480</v>
      </c>
      <c r="U4713" s="74" t="s">
        <v>9481</v>
      </c>
    </row>
    <row r="4714" spans="20:21" x14ac:dyDescent="0.25">
      <c r="T4714" s="101" t="s">
        <v>9482</v>
      </c>
      <c r="U4714" s="74" t="s">
        <v>9483</v>
      </c>
    </row>
    <row r="4715" spans="20:21" x14ac:dyDescent="0.25">
      <c r="T4715" s="101" t="s">
        <v>9484</v>
      </c>
      <c r="U4715" s="74" t="s">
        <v>9485</v>
      </c>
    </row>
    <row r="4716" spans="20:21" x14ac:dyDescent="0.25">
      <c r="T4716" s="101" t="s">
        <v>9486</v>
      </c>
      <c r="U4716" s="74" t="s">
        <v>9487</v>
      </c>
    </row>
    <row r="4717" spans="20:21" x14ac:dyDescent="0.25">
      <c r="T4717" s="101" t="s">
        <v>9488</v>
      </c>
      <c r="U4717" s="74" t="s">
        <v>9489</v>
      </c>
    </row>
    <row r="4718" spans="20:21" x14ac:dyDescent="0.25">
      <c r="T4718" s="101" t="s">
        <v>9490</v>
      </c>
      <c r="U4718" s="74" t="s">
        <v>9491</v>
      </c>
    </row>
    <row r="4719" spans="20:21" x14ac:dyDescent="0.25">
      <c r="T4719" s="101" t="s">
        <v>9492</v>
      </c>
      <c r="U4719" s="74" t="s">
        <v>9493</v>
      </c>
    </row>
    <row r="4720" spans="20:21" x14ac:dyDescent="0.25">
      <c r="T4720" s="101" t="s">
        <v>9494</v>
      </c>
      <c r="U4720" s="74" t="s">
        <v>9495</v>
      </c>
    </row>
    <row r="4721" spans="20:21" x14ac:dyDescent="0.25">
      <c r="T4721" s="101" t="s">
        <v>9496</v>
      </c>
      <c r="U4721" s="74" t="s">
        <v>9497</v>
      </c>
    </row>
    <row r="4722" spans="20:21" x14ac:dyDescent="0.25">
      <c r="T4722" s="101" t="s">
        <v>9498</v>
      </c>
      <c r="U4722" s="74" t="s">
        <v>9499</v>
      </c>
    </row>
    <row r="4723" spans="20:21" x14ac:dyDescent="0.25">
      <c r="T4723" s="101" t="s">
        <v>9500</v>
      </c>
      <c r="U4723" s="74" t="s">
        <v>9501</v>
      </c>
    </row>
    <row r="4724" spans="20:21" x14ac:dyDescent="0.25">
      <c r="T4724" s="101" t="s">
        <v>9502</v>
      </c>
      <c r="U4724" s="74" t="s">
        <v>9503</v>
      </c>
    </row>
    <row r="4725" spans="20:21" x14ac:dyDescent="0.25">
      <c r="T4725" s="101" t="s">
        <v>9504</v>
      </c>
      <c r="U4725" s="74" t="s">
        <v>9505</v>
      </c>
    </row>
    <row r="4726" spans="20:21" x14ac:dyDescent="0.25">
      <c r="T4726" s="101" t="s">
        <v>9506</v>
      </c>
      <c r="U4726" s="74" t="s">
        <v>9507</v>
      </c>
    </row>
    <row r="4727" spans="20:21" x14ac:dyDescent="0.25">
      <c r="T4727" s="101" t="s">
        <v>9508</v>
      </c>
      <c r="U4727" s="74" t="s">
        <v>9509</v>
      </c>
    </row>
    <row r="4728" spans="20:21" x14ac:dyDescent="0.25">
      <c r="T4728" s="101" t="s">
        <v>9510</v>
      </c>
      <c r="U4728" s="74" t="s">
        <v>9511</v>
      </c>
    </row>
    <row r="4729" spans="20:21" x14ac:dyDescent="0.25">
      <c r="T4729" s="101" t="s">
        <v>9512</v>
      </c>
      <c r="U4729" s="74" t="s">
        <v>9513</v>
      </c>
    </row>
    <row r="4730" spans="20:21" x14ac:dyDescent="0.25">
      <c r="T4730" s="101" t="s">
        <v>9514</v>
      </c>
      <c r="U4730" s="74" t="s">
        <v>9515</v>
      </c>
    </row>
    <row r="4731" spans="20:21" x14ac:dyDescent="0.25">
      <c r="T4731" s="101" t="s">
        <v>9516</v>
      </c>
      <c r="U4731" s="74" t="s">
        <v>9517</v>
      </c>
    </row>
    <row r="4732" spans="20:21" x14ac:dyDescent="0.25">
      <c r="T4732" s="101" t="s">
        <v>9518</v>
      </c>
      <c r="U4732" s="74" t="s">
        <v>9519</v>
      </c>
    </row>
    <row r="4733" spans="20:21" x14ac:dyDescent="0.25">
      <c r="T4733" s="101" t="s">
        <v>9520</v>
      </c>
      <c r="U4733" s="74" t="s">
        <v>9521</v>
      </c>
    </row>
    <row r="4734" spans="20:21" x14ac:dyDescent="0.25">
      <c r="T4734" s="101" t="s">
        <v>9522</v>
      </c>
      <c r="U4734" s="74" t="s">
        <v>9523</v>
      </c>
    </row>
    <row r="4735" spans="20:21" x14ac:dyDescent="0.25">
      <c r="T4735" s="101" t="s">
        <v>9524</v>
      </c>
      <c r="U4735" s="74" t="s">
        <v>9525</v>
      </c>
    </row>
    <row r="4736" spans="20:21" x14ac:dyDescent="0.25">
      <c r="T4736" s="101" t="s">
        <v>9526</v>
      </c>
      <c r="U4736" s="74" t="s">
        <v>9527</v>
      </c>
    </row>
    <row r="4737" spans="20:21" x14ac:dyDescent="0.25">
      <c r="T4737" s="101" t="s">
        <v>9528</v>
      </c>
      <c r="U4737" s="74" t="s">
        <v>9529</v>
      </c>
    </row>
    <row r="4738" spans="20:21" x14ac:dyDescent="0.25">
      <c r="T4738" s="101" t="s">
        <v>9530</v>
      </c>
      <c r="U4738" s="74" t="s">
        <v>9531</v>
      </c>
    </row>
    <row r="4739" spans="20:21" x14ac:dyDescent="0.25">
      <c r="T4739" s="101" t="s">
        <v>9532</v>
      </c>
      <c r="U4739" s="74" t="s">
        <v>9533</v>
      </c>
    </row>
    <row r="4740" spans="20:21" x14ac:dyDescent="0.25">
      <c r="T4740" s="101" t="s">
        <v>9534</v>
      </c>
      <c r="U4740" s="74" t="s">
        <v>9535</v>
      </c>
    </row>
    <row r="4741" spans="20:21" x14ac:dyDescent="0.25">
      <c r="T4741" s="101" t="s">
        <v>9536</v>
      </c>
      <c r="U4741" s="74" t="s">
        <v>9537</v>
      </c>
    </row>
    <row r="4742" spans="20:21" x14ac:dyDescent="0.25">
      <c r="T4742" s="101" t="s">
        <v>9538</v>
      </c>
      <c r="U4742" s="74" t="s">
        <v>9539</v>
      </c>
    </row>
    <row r="4743" spans="20:21" x14ac:dyDescent="0.25">
      <c r="T4743" s="101" t="s">
        <v>9540</v>
      </c>
      <c r="U4743" s="74" t="s">
        <v>9541</v>
      </c>
    </row>
    <row r="4744" spans="20:21" x14ac:dyDescent="0.25">
      <c r="T4744" s="101" t="s">
        <v>9542</v>
      </c>
      <c r="U4744" s="74" t="s">
        <v>9543</v>
      </c>
    </row>
    <row r="4745" spans="20:21" x14ac:dyDescent="0.25">
      <c r="T4745" s="101" t="s">
        <v>9544</v>
      </c>
      <c r="U4745" s="74" t="s">
        <v>9545</v>
      </c>
    </row>
    <row r="4746" spans="20:21" x14ac:dyDescent="0.25">
      <c r="T4746" s="101" t="s">
        <v>9546</v>
      </c>
      <c r="U4746" s="74" t="s">
        <v>9547</v>
      </c>
    </row>
    <row r="4747" spans="20:21" x14ac:dyDescent="0.25">
      <c r="T4747" s="101" t="s">
        <v>9548</v>
      </c>
      <c r="U4747" s="74" t="s">
        <v>6798</v>
      </c>
    </row>
    <row r="4748" spans="20:21" x14ac:dyDescent="0.25">
      <c r="T4748" s="101" t="s">
        <v>9549</v>
      </c>
      <c r="U4748" s="74" t="s">
        <v>9550</v>
      </c>
    </row>
    <row r="4749" spans="20:21" x14ac:dyDescent="0.25">
      <c r="T4749" s="101" t="s">
        <v>9551</v>
      </c>
      <c r="U4749" s="74" t="s">
        <v>9552</v>
      </c>
    </row>
    <row r="4750" spans="20:21" x14ac:dyDescent="0.25">
      <c r="T4750" s="101" t="s">
        <v>9553</v>
      </c>
      <c r="U4750" s="74" t="s">
        <v>9554</v>
      </c>
    </row>
    <row r="4751" spans="20:21" x14ac:dyDescent="0.25">
      <c r="T4751" s="101" t="s">
        <v>9555</v>
      </c>
      <c r="U4751" s="74" t="s">
        <v>9556</v>
      </c>
    </row>
    <row r="4752" spans="20:21" x14ac:dyDescent="0.25">
      <c r="T4752" s="101" t="s">
        <v>9557</v>
      </c>
      <c r="U4752" s="74" t="s">
        <v>9558</v>
      </c>
    </row>
    <row r="4753" spans="20:21" x14ac:dyDescent="0.25">
      <c r="T4753" s="101" t="s">
        <v>9559</v>
      </c>
      <c r="U4753" s="74" t="s">
        <v>9560</v>
      </c>
    </row>
    <row r="4754" spans="20:21" x14ac:dyDescent="0.25">
      <c r="T4754" s="101" t="s">
        <v>9561</v>
      </c>
      <c r="U4754" s="74" t="s">
        <v>9562</v>
      </c>
    </row>
    <row r="4755" spans="20:21" x14ac:dyDescent="0.25">
      <c r="T4755" s="101" t="s">
        <v>9563</v>
      </c>
      <c r="U4755" s="74" t="s">
        <v>9564</v>
      </c>
    </row>
    <row r="4756" spans="20:21" x14ac:dyDescent="0.25">
      <c r="T4756" s="101" t="s">
        <v>9565</v>
      </c>
      <c r="U4756" s="74" t="s">
        <v>9566</v>
      </c>
    </row>
    <row r="4757" spans="20:21" x14ac:dyDescent="0.25">
      <c r="T4757" s="101" t="s">
        <v>9567</v>
      </c>
      <c r="U4757" s="74" t="s">
        <v>9568</v>
      </c>
    </row>
    <row r="4758" spans="20:21" x14ac:dyDescent="0.25">
      <c r="T4758" s="101" t="s">
        <v>9569</v>
      </c>
      <c r="U4758" s="74" t="s">
        <v>9570</v>
      </c>
    </row>
    <row r="4759" spans="20:21" x14ac:dyDescent="0.25">
      <c r="T4759" s="101" t="s">
        <v>9571</v>
      </c>
      <c r="U4759" s="74" t="s">
        <v>9572</v>
      </c>
    </row>
    <row r="4760" spans="20:21" x14ac:dyDescent="0.25">
      <c r="T4760" s="101" t="s">
        <v>9573</v>
      </c>
      <c r="U4760" s="74" t="s">
        <v>9574</v>
      </c>
    </row>
    <row r="4761" spans="20:21" x14ac:dyDescent="0.25">
      <c r="T4761" s="101" t="s">
        <v>9575</v>
      </c>
      <c r="U4761" s="74" t="s">
        <v>9576</v>
      </c>
    </row>
    <row r="4762" spans="20:21" x14ac:dyDescent="0.25">
      <c r="T4762" s="101" t="s">
        <v>9577</v>
      </c>
      <c r="U4762" s="74" t="s">
        <v>9578</v>
      </c>
    </row>
    <row r="4763" spans="20:21" x14ac:dyDescent="0.25">
      <c r="T4763" s="101" t="s">
        <v>9579</v>
      </c>
      <c r="U4763" s="74" t="s">
        <v>9580</v>
      </c>
    </row>
    <row r="4764" spans="20:21" x14ac:dyDescent="0.25">
      <c r="T4764" s="101" t="s">
        <v>9581</v>
      </c>
      <c r="U4764" s="74" t="s">
        <v>9582</v>
      </c>
    </row>
    <row r="4765" spans="20:21" x14ac:dyDescent="0.25">
      <c r="T4765" s="101" t="s">
        <v>9583</v>
      </c>
      <c r="U4765" s="74" t="s">
        <v>9584</v>
      </c>
    </row>
    <row r="4766" spans="20:21" x14ac:dyDescent="0.25">
      <c r="T4766" s="101" t="s">
        <v>9585</v>
      </c>
      <c r="U4766" s="74" t="s">
        <v>9586</v>
      </c>
    </row>
    <row r="4767" spans="20:21" x14ac:dyDescent="0.25">
      <c r="T4767" s="101" t="s">
        <v>9587</v>
      </c>
      <c r="U4767" s="74" t="s">
        <v>9588</v>
      </c>
    </row>
    <row r="4768" spans="20:21" x14ac:dyDescent="0.25">
      <c r="T4768" s="101" t="s">
        <v>9589</v>
      </c>
      <c r="U4768" s="74" t="s">
        <v>9590</v>
      </c>
    </row>
    <row r="4769" spans="20:21" x14ac:dyDescent="0.25">
      <c r="T4769" s="101" t="s">
        <v>9591</v>
      </c>
      <c r="U4769" s="74" t="s">
        <v>9592</v>
      </c>
    </row>
    <row r="4770" spans="20:21" x14ac:dyDescent="0.25">
      <c r="T4770" s="101" t="s">
        <v>9593</v>
      </c>
      <c r="U4770" s="74" t="s">
        <v>9594</v>
      </c>
    </row>
    <row r="4771" spans="20:21" x14ac:dyDescent="0.25">
      <c r="T4771" s="101" t="s">
        <v>9595</v>
      </c>
      <c r="U4771" s="74" t="s">
        <v>9596</v>
      </c>
    </row>
    <row r="4772" spans="20:21" x14ac:dyDescent="0.25">
      <c r="T4772" s="101" t="s">
        <v>9597</v>
      </c>
      <c r="U4772" s="74" t="s">
        <v>9598</v>
      </c>
    </row>
    <row r="4773" spans="20:21" x14ac:dyDescent="0.25">
      <c r="T4773" s="101" t="s">
        <v>9599</v>
      </c>
      <c r="U4773" s="74" t="s">
        <v>9600</v>
      </c>
    </row>
    <row r="4774" spans="20:21" x14ac:dyDescent="0.25">
      <c r="T4774" s="101" t="s">
        <v>9601</v>
      </c>
      <c r="U4774" s="74" t="s">
        <v>9602</v>
      </c>
    </row>
    <row r="4775" spans="20:21" x14ac:dyDescent="0.25">
      <c r="T4775" s="101" t="s">
        <v>9603</v>
      </c>
      <c r="U4775" s="74" t="s">
        <v>9604</v>
      </c>
    </row>
    <row r="4776" spans="20:21" x14ac:dyDescent="0.25">
      <c r="T4776" s="101" t="s">
        <v>9605</v>
      </c>
      <c r="U4776" s="74" t="s">
        <v>9606</v>
      </c>
    </row>
    <row r="4777" spans="20:21" x14ac:dyDescent="0.25">
      <c r="T4777" s="101" t="s">
        <v>9607</v>
      </c>
      <c r="U4777" s="74" t="s">
        <v>9608</v>
      </c>
    </row>
    <row r="4778" spans="20:21" x14ac:dyDescent="0.25">
      <c r="T4778" s="101" t="s">
        <v>9609</v>
      </c>
      <c r="U4778" s="74" t="s">
        <v>9610</v>
      </c>
    </row>
    <row r="4779" spans="20:21" x14ac:dyDescent="0.25">
      <c r="T4779" s="101" t="s">
        <v>9611</v>
      </c>
      <c r="U4779" s="74" t="s">
        <v>9612</v>
      </c>
    </row>
    <row r="4780" spans="20:21" x14ac:dyDescent="0.25">
      <c r="T4780" s="101" t="s">
        <v>9613</v>
      </c>
      <c r="U4780" s="74" t="s">
        <v>9614</v>
      </c>
    </row>
    <row r="4781" spans="20:21" x14ac:dyDescent="0.25">
      <c r="T4781" s="101" t="s">
        <v>9615</v>
      </c>
      <c r="U4781" s="74" t="s">
        <v>9616</v>
      </c>
    </row>
    <row r="4782" spans="20:21" x14ac:dyDescent="0.25">
      <c r="T4782" s="101" t="s">
        <v>9617</v>
      </c>
      <c r="U4782" s="74" t="s">
        <v>9618</v>
      </c>
    </row>
    <row r="4783" spans="20:21" x14ac:dyDescent="0.25">
      <c r="T4783" s="101" t="s">
        <v>9619</v>
      </c>
      <c r="U4783" s="74" t="s">
        <v>9620</v>
      </c>
    </row>
    <row r="4784" spans="20:21" x14ac:dyDescent="0.25">
      <c r="T4784" s="101" t="s">
        <v>9621</v>
      </c>
      <c r="U4784" s="74" t="s">
        <v>9622</v>
      </c>
    </row>
    <row r="4785" spans="20:21" x14ac:dyDescent="0.25">
      <c r="T4785" s="101" t="s">
        <v>9623</v>
      </c>
      <c r="U4785" s="74" t="s">
        <v>5291</v>
      </c>
    </row>
    <row r="4786" spans="20:21" x14ac:dyDescent="0.25">
      <c r="T4786" s="101" t="s">
        <v>9624</v>
      </c>
      <c r="U4786" s="74" t="s">
        <v>9625</v>
      </c>
    </row>
    <row r="4787" spans="20:21" x14ac:dyDescent="0.25">
      <c r="T4787" s="101" t="s">
        <v>9626</v>
      </c>
      <c r="U4787" s="74" t="s">
        <v>9627</v>
      </c>
    </row>
    <row r="4788" spans="20:21" x14ac:dyDescent="0.25">
      <c r="T4788" s="101" t="s">
        <v>9628</v>
      </c>
      <c r="U4788" s="74" t="s">
        <v>9629</v>
      </c>
    </row>
    <row r="4789" spans="20:21" x14ac:dyDescent="0.25">
      <c r="T4789" s="101" t="s">
        <v>9630</v>
      </c>
      <c r="U4789" s="74" t="s">
        <v>9631</v>
      </c>
    </row>
    <row r="4790" spans="20:21" x14ac:dyDescent="0.25">
      <c r="T4790" s="101" t="s">
        <v>9632</v>
      </c>
      <c r="U4790" s="74" t="s">
        <v>9633</v>
      </c>
    </row>
    <row r="4791" spans="20:21" x14ac:dyDescent="0.25">
      <c r="T4791" s="101" t="s">
        <v>9634</v>
      </c>
      <c r="U4791" s="74" t="s">
        <v>9635</v>
      </c>
    </row>
    <row r="4792" spans="20:21" x14ac:dyDescent="0.25">
      <c r="T4792" s="101" t="s">
        <v>9636</v>
      </c>
      <c r="U4792" s="74" t="s">
        <v>9637</v>
      </c>
    </row>
    <row r="4793" spans="20:21" x14ac:dyDescent="0.25">
      <c r="T4793" s="101" t="s">
        <v>9638</v>
      </c>
      <c r="U4793" s="74" t="s">
        <v>9639</v>
      </c>
    </row>
    <row r="4794" spans="20:21" x14ac:dyDescent="0.25">
      <c r="T4794" s="101" t="s">
        <v>9640</v>
      </c>
      <c r="U4794" s="74" t="s">
        <v>9641</v>
      </c>
    </row>
    <row r="4795" spans="20:21" x14ac:dyDescent="0.25">
      <c r="T4795" s="101" t="s">
        <v>9642</v>
      </c>
      <c r="U4795" s="74" t="s">
        <v>9643</v>
      </c>
    </row>
    <row r="4796" spans="20:21" x14ac:dyDescent="0.25">
      <c r="T4796" s="101" t="s">
        <v>9644</v>
      </c>
      <c r="U4796" s="74" t="s">
        <v>9645</v>
      </c>
    </row>
    <row r="4797" spans="20:21" x14ac:dyDescent="0.25">
      <c r="T4797" s="101" t="s">
        <v>9646</v>
      </c>
      <c r="U4797" s="74" t="s">
        <v>9647</v>
      </c>
    </row>
    <row r="4798" spans="20:21" x14ac:dyDescent="0.25">
      <c r="T4798" s="101" t="s">
        <v>9648</v>
      </c>
      <c r="U4798" s="74" t="s">
        <v>9649</v>
      </c>
    </row>
    <row r="4799" spans="20:21" x14ac:dyDescent="0.25">
      <c r="T4799" s="101" t="s">
        <v>9650</v>
      </c>
      <c r="U4799" s="74" t="s">
        <v>9651</v>
      </c>
    </row>
    <row r="4800" spans="20:21" x14ac:dyDescent="0.25">
      <c r="T4800" s="101" t="s">
        <v>9652</v>
      </c>
      <c r="U4800" s="74" t="s">
        <v>9653</v>
      </c>
    </row>
    <row r="4801" spans="20:21" x14ac:dyDescent="0.25">
      <c r="T4801" s="101" t="s">
        <v>9654</v>
      </c>
      <c r="U4801" s="74" t="s">
        <v>9655</v>
      </c>
    </row>
    <row r="4802" spans="20:21" x14ac:dyDescent="0.25">
      <c r="T4802" s="101" t="s">
        <v>9656</v>
      </c>
      <c r="U4802" s="74" t="s">
        <v>9657</v>
      </c>
    </row>
    <row r="4803" spans="20:21" x14ac:dyDescent="0.25">
      <c r="T4803" s="101" t="s">
        <v>9658</v>
      </c>
      <c r="U4803" s="74" t="s">
        <v>9659</v>
      </c>
    </row>
    <row r="4804" spans="20:21" x14ac:dyDescent="0.25">
      <c r="T4804" s="101" t="s">
        <v>9660</v>
      </c>
      <c r="U4804" s="74" t="s">
        <v>9661</v>
      </c>
    </row>
    <row r="4805" spans="20:21" x14ac:dyDescent="0.25">
      <c r="T4805" s="101" t="s">
        <v>9662</v>
      </c>
      <c r="U4805" s="74" t="s">
        <v>9663</v>
      </c>
    </row>
    <row r="4806" spans="20:21" x14ac:dyDescent="0.25">
      <c r="T4806" s="101" t="s">
        <v>9664</v>
      </c>
      <c r="U4806" s="74" t="s">
        <v>9665</v>
      </c>
    </row>
    <row r="4807" spans="20:21" x14ac:dyDescent="0.25">
      <c r="T4807" s="101" t="s">
        <v>9666</v>
      </c>
      <c r="U4807" s="74" t="s">
        <v>9667</v>
      </c>
    </row>
    <row r="4808" spans="20:21" x14ac:dyDescent="0.25">
      <c r="T4808" s="101" t="s">
        <v>9668</v>
      </c>
      <c r="U4808" s="74" t="s">
        <v>9669</v>
      </c>
    </row>
    <row r="4809" spans="20:21" x14ac:dyDescent="0.25">
      <c r="T4809" s="101" t="s">
        <v>9670</v>
      </c>
      <c r="U4809" s="74" t="s">
        <v>9671</v>
      </c>
    </row>
    <row r="4810" spans="20:21" x14ac:dyDescent="0.25">
      <c r="T4810" s="101" t="s">
        <v>9672</v>
      </c>
      <c r="U4810" s="74" t="s">
        <v>9673</v>
      </c>
    </row>
    <row r="4811" spans="20:21" x14ac:dyDescent="0.25">
      <c r="T4811" s="101" t="s">
        <v>9674</v>
      </c>
      <c r="U4811" s="74" t="s">
        <v>9675</v>
      </c>
    </row>
    <row r="4812" spans="20:21" x14ac:dyDescent="0.25">
      <c r="T4812" s="101" t="s">
        <v>9676</v>
      </c>
      <c r="U4812" s="74" t="s">
        <v>9677</v>
      </c>
    </row>
    <row r="4813" spans="20:21" x14ac:dyDescent="0.25">
      <c r="T4813" s="101" t="s">
        <v>9678</v>
      </c>
      <c r="U4813" s="74" t="s">
        <v>9679</v>
      </c>
    </row>
    <row r="4814" spans="20:21" x14ac:dyDescent="0.25">
      <c r="T4814" s="101" t="s">
        <v>9680</v>
      </c>
      <c r="U4814" s="74" t="s">
        <v>9681</v>
      </c>
    </row>
    <row r="4815" spans="20:21" x14ac:dyDescent="0.25">
      <c r="T4815" s="101" t="s">
        <v>9682</v>
      </c>
      <c r="U4815" s="74" t="s">
        <v>9683</v>
      </c>
    </row>
    <row r="4816" spans="20:21" x14ac:dyDescent="0.25">
      <c r="T4816" s="101" t="s">
        <v>9684</v>
      </c>
      <c r="U4816" s="74" t="s">
        <v>9685</v>
      </c>
    </row>
    <row r="4817" spans="20:21" x14ac:dyDescent="0.25">
      <c r="T4817" s="101" t="s">
        <v>9686</v>
      </c>
      <c r="U4817" s="74" t="s">
        <v>9687</v>
      </c>
    </row>
    <row r="4818" spans="20:21" x14ac:dyDescent="0.25">
      <c r="T4818" s="101" t="s">
        <v>9688</v>
      </c>
      <c r="U4818" s="74" t="s">
        <v>9689</v>
      </c>
    </row>
    <row r="4819" spans="20:21" x14ac:dyDescent="0.25">
      <c r="T4819" s="101" t="s">
        <v>9690</v>
      </c>
      <c r="U4819" s="74" t="s">
        <v>9691</v>
      </c>
    </row>
    <row r="4820" spans="20:21" x14ac:dyDescent="0.25">
      <c r="T4820" s="101" t="s">
        <v>9692</v>
      </c>
      <c r="U4820" s="74" t="s">
        <v>9693</v>
      </c>
    </row>
    <row r="4821" spans="20:21" x14ac:dyDescent="0.25">
      <c r="T4821" s="101" t="s">
        <v>9694</v>
      </c>
      <c r="U4821" s="74" t="s">
        <v>9695</v>
      </c>
    </row>
    <row r="4822" spans="20:21" x14ac:dyDescent="0.25">
      <c r="T4822" s="101" t="s">
        <v>9696</v>
      </c>
      <c r="U4822" s="74" t="s">
        <v>9697</v>
      </c>
    </row>
    <row r="4823" spans="20:21" x14ac:dyDescent="0.25">
      <c r="T4823" s="101" t="s">
        <v>9698</v>
      </c>
      <c r="U4823" s="74" t="s">
        <v>9699</v>
      </c>
    </row>
    <row r="4824" spans="20:21" x14ac:dyDescent="0.25">
      <c r="T4824" s="101" t="s">
        <v>9700</v>
      </c>
      <c r="U4824" s="74" t="s">
        <v>9701</v>
      </c>
    </row>
    <row r="4825" spans="20:21" x14ac:dyDescent="0.25">
      <c r="T4825" s="101" t="s">
        <v>9702</v>
      </c>
      <c r="U4825" s="74" t="s">
        <v>9703</v>
      </c>
    </row>
    <row r="4826" spans="20:21" x14ac:dyDescent="0.25">
      <c r="T4826" s="101" t="s">
        <v>9704</v>
      </c>
      <c r="U4826" s="74" t="s">
        <v>9705</v>
      </c>
    </row>
    <row r="4827" spans="20:21" x14ac:dyDescent="0.25">
      <c r="T4827" s="101" t="s">
        <v>9706</v>
      </c>
      <c r="U4827" s="74" t="s">
        <v>9707</v>
      </c>
    </row>
    <row r="4828" spans="20:21" x14ac:dyDescent="0.25">
      <c r="T4828" s="101" t="s">
        <v>9708</v>
      </c>
      <c r="U4828" s="74" t="s">
        <v>9709</v>
      </c>
    </row>
    <row r="4829" spans="20:21" x14ac:dyDescent="0.25">
      <c r="T4829" s="101" t="s">
        <v>9710</v>
      </c>
      <c r="U4829" s="74" t="s">
        <v>9711</v>
      </c>
    </row>
    <row r="4830" spans="20:21" x14ac:dyDescent="0.25">
      <c r="T4830" s="101" t="s">
        <v>9712</v>
      </c>
      <c r="U4830" s="74" t="s">
        <v>9713</v>
      </c>
    </row>
    <row r="4831" spans="20:21" x14ac:dyDescent="0.25">
      <c r="T4831" s="101" t="s">
        <v>9714</v>
      </c>
      <c r="U4831" s="74" t="s">
        <v>9715</v>
      </c>
    </row>
    <row r="4832" spans="20:21" x14ac:dyDescent="0.25">
      <c r="T4832" s="101" t="s">
        <v>9716</v>
      </c>
      <c r="U4832" s="74" t="s">
        <v>9717</v>
      </c>
    </row>
    <row r="4833" spans="20:21" x14ac:dyDescent="0.25">
      <c r="T4833" s="101" t="s">
        <v>9718</v>
      </c>
      <c r="U4833" s="74" t="s">
        <v>9719</v>
      </c>
    </row>
    <row r="4834" spans="20:21" x14ac:dyDescent="0.25">
      <c r="T4834" s="101" t="s">
        <v>9720</v>
      </c>
      <c r="U4834" s="74" t="s">
        <v>9721</v>
      </c>
    </row>
    <row r="4835" spans="20:21" x14ac:dyDescent="0.25">
      <c r="T4835" s="101" t="s">
        <v>9722</v>
      </c>
      <c r="U4835" s="74" t="s">
        <v>9723</v>
      </c>
    </row>
    <row r="4836" spans="20:21" x14ac:dyDescent="0.25">
      <c r="T4836" s="101" t="s">
        <v>9724</v>
      </c>
      <c r="U4836" s="74" t="s">
        <v>9725</v>
      </c>
    </row>
    <row r="4837" spans="20:21" x14ac:dyDescent="0.25">
      <c r="T4837" s="101" t="s">
        <v>9726</v>
      </c>
      <c r="U4837" s="74" t="s">
        <v>9727</v>
      </c>
    </row>
    <row r="4838" spans="20:21" x14ac:dyDescent="0.25">
      <c r="T4838" s="101" t="s">
        <v>9728</v>
      </c>
      <c r="U4838" s="74" t="s">
        <v>9729</v>
      </c>
    </row>
    <row r="4839" spans="20:21" x14ac:dyDescent="0.25">
      <c r="T4839" s="101" t="s">
        <v>9730</v>
      </c>
      <c r="U4839" s="74" t="s">
        <v>9731</v>
      </c>
    </row>
    <row r="4840" spans="20:21" x14ac:dyDescent="0.25">
      <c r="T4840" s="101" t="s">
        <v>9732</v>
      </c>
      <c r="U4840" s="74" t="s">
        <v>9733</v>
      </c>
    </row>
    <row r="4841" spans="20:21" x14ac:dyDescent="0.25">
      <c r="T4841" s="101" t="s">
        <v>9734</v>
      </c>
      <c r="U4841" s="74" t="s">
        <v>9735</v>
      </c>
    </row>
    <row r="4842" spans="20:21" x14ac:dyDescent="0.25">
      <c r="T4842" s="101" t="s">
        <v>9736</v>
      </c>
      <c r="U4842" s="74" t="s">
        <v>9737</v>
      </c>
    </row>
    <row r="4843" spans="20:21" x14ac:dyDescent="0.25">
      <c r="T4843" s="101" t="s">
        <v>9738</v>
      </c>
      <c r="U4843" s="74" t="s">
        <v>9739</v>
      </c>
    </row>
    <row r="4844" spans="20:21" x14ac:dyDescent="0.25">
      <c r="T4844" s="101" t="s">
        <v>9740</v>
      </c>
      <c r="U4844" s="74" t="s">
        <v>9741</v>
      </c>
    </row>
    <row r="4845" spans="20:21" x14ac:dyDescent="0.25">
      <c r="T4845" s="101" t="s">
        <v>9742</v>
      </c>
      <c r="U4845" s="74" t="s">
        <v>9743</v>
      </c>
    </row>
    <row r="4846" spans="20:21" x14ac:dyDescent="0.25">
      <c r="T4846" s="101" t="s">
        <v>9744</v>
      </c>
      <c r="U4846" s="74" t="s">
        <v>9745</v>
      </c>
    </row>
    <row r="4847" spans="20:21" x14ac:dyDescent="0.25">
      <c r="T4847" s="101" t="s">
        <v>9746</v>
      </c>
      <c r="U4847" s="74" t="s">
        <v>9747</v>
      </c>
    </row>
    <row r="4848" spans="20:21" x14ac:dyDescent="0.25">
      <c r="T4848" s="101" t="s">
        <v>9748</v>
      </c>
      <c r="U4848" s="74" t="s">
        <v>9749</v>
      </c>
    </row>
    <row r="4849" spans="20:21" x14ac:dyDescent="0.25">
      <c r="T4849" s="101" t="s">
        <v>9750</v>
      </c>
      <c r="U4849" s="74" t="s">
        <v>9751</v>
      </c>
    </row>
    <row r="4850" spans="20:21" x14ac:dyDescent="0.25">
      <c r="T4850" s="101" t="s">
        <v>9752</v>
      </c>
      <c r="U4850" s="74" t="s">
        <v>9753</v>
      </c>
    </row>
    <row r="4851" spans="20:21" x14ac:dyDescent="0.25">
      <c r="T4851" s="101" t="s">
        <v>9754</v>
      </c>
      <c r="U4851" s="74" t="s">
        <v>9755</v>
      </c>
    </row>
    <row r="4852" spans="20:21" x14ac:dyDescent="0.25">
      <c r="T4852" s="101" t="s">
        <v>9756</v>
      </c>
      <c r="U4852" s="74" t="s">
        <v>9757</v>
      </c>
    </row>
    <row r="4853" spans="20:21" x14ac:dyDescent="0.25">
      <c r="T4853" s="101" t="s">
        <v>9758</v>
      </c>
      <c r="U4853" s="74" t="s">
        <v>9759</v>
      </c>
    </row>
    <row r="4854" spans="20:21" x14ac:dyDescent="0.25">
      <c r="T4854" s="101" t="s">
        <v>9760</v>
      </c>
      <c r="U4854" s="74" t="s">
        <v>9761</v>
      </c>
    </row>
    <row r="4855" spans="20:21" x14ac:dyDescent="0.25">
      <c r="T4855" s="101" t="s">
        <v>9762</v>
      </c>
      <c r="U4855" s="74" t="s">
        <v>9763</v>
      </c>
    </row>
    <row r="4856" spans="20:21" x14ac:dyDescent="0.25">
      <c r="T4856" s="101" t="s">
        <v>9764</v>
      </c>
      <c r="U4856" s="74" t="s">
        <v>9765</v>
      </c>
    </row>
    <row r="4857" spans="20:21" x14ac:dyDescent="0.25">
      <c r="T4857" s="101" t="s">
        <v>9766</v>
      </c>
      <c r="U4857" s="74" t="s">
        <v>9767</v>
      </c>
    </row>
    <row r="4858" spans="20:21" x14ac:dyDescent="0.25">
      <c r="T4858" s="101" t="s">
        <v>9768</v>
      </c>
      <c r="U4858" s="74" t="s">
        <v>9769</v>
      </c>
    </row>
    <row r="4859" spans="20:21" x14ac:dyDescent="0.25">
      <c r="T4859" s="101" t="s">
        <v>9770</v>
      </c>
      <c r="U4859" s="74" t="s">
        <v>9771</v>
      </c>
    </row>
    <row r="4860" spans="20:21" x14ac:dyDescent="0.25">
      <c r="T4860" s="101" t="s">
        <v>9772</v>
      </c>
      <c r="U4860" s="74" t="s">
        <v>9773</v>
      </c>
    </row>
    <row r="4861" spans="20:21" x14ac:dyDescent="0.25">
      <c r="T4861" s="101" t="s">
        <v>9774</v>
      </c>
      <c r="U4861" s="74" t="s">
        <v>9775</v>
      </c>
    </row>
    <row r="4862" spans="20:21" x14ac:dyDescent="0.25">
      <c r="T4862" s="101" t="s">
        <v>9776</v>
      </c>
      <c r="U4862" s="74" t="s">
        <v>9777</v>
      </c>
    </row>
    <row r="4863" spans="20:21" x14ac:dyDescent="0.25">
      <c r="T4863" s="101" t="s">
        <v>9778</v>
      </c>
      <c r="U4863" s="74" t="s">
        <v>9779</v>
      </c>
    </row>
    <row r="4864" spans="20:21" x14ac:dyDescent="0.25">
      <c r="T4864" s="101" t="s">
        <v>9780</v>
      </c>
      <c r="U4864" s="74" t="s">
        <v>9781</v>
      </c>
    </row>
    <row r="4865" spans="20:21" x14ac:dyDescent="0.25">
      <c r="T4865" s="101" t="s">
        <v>9782</v>
      </c>
      <c r="U4865" s="74" t="s">
        <v>9783</v>
      </c>
    </row>
    <row r="4866" spans="20:21" x14ac:dyDescent="0.25">
      <c r="T4866" s="101" t="s">
        <v>9784</v>
      </c>
      <c r="U4866" s="74" t="s">
        <v>9785</v>
      </c>
    </row>
    <row r="4867" spans="20:21" x14ac:dyDescent="0.25">
      <c r="T4867" s="101" t="s">
        <v>9786</v>
      </c>
      <c r="U4867" s="74" t="s">
        <v>9787</v>
      </c>
    </row>
    <row r="4868" spans="20:21" x14ac:dyDescent="0.25">
      <c r="T4868" s="101" t="s">
        <v>9788</v>
      </c>
      <c r="U4868" s="74" t="s">
        <v>9789</v>
      </c>
    </row>
    <row r="4869" spans="20:21" x14ac:dyDescent="0.25">
      <c r="T4869" s="101" t="s">
        <v>9790</v>
      </c>
      <c r="U4869" s="74" t="s">
        <v>9791</v>
      </c>
    </row>
    <row r="4870" spans="20:21" x14ac:dyDescent="0.25">
      <c r="T4870" s="101" t="s">
        <v>9792</v>
      </c>
      <c r="U4870" s="74" t="s">
        <v>9793</v>
      </c>
    </row>
    <row r="4871" spans="20:21" x14ac:dyDescent="0.25">
      <c r="T4871" s="101" t="s">
        <v>9794</v>
      </c>
      <c r="U4871" s="74" t="s">
        <v>9795</v>
      </c>
    </row>
    <row r="4872" spans="20:21" x14ac:dyDescent="0.25">
      <c r="T4872" s="101" t="s">
        <v>9796</v>
      </c>
      <c r="U4872" s="74" t="s">
        <v>9797</v>
      </c>
    </row>
    <row r="4873" spans="20:21" x14ac:dyDescent="0.25">
      <c r="T4873" s="101" t="s">
        <v>9798</v>
      </c>
      <c r="U4873" s="74" t="s">
        <v>9799</v>
      </c>
    </row>
    <row r="4874" spans="20:21" x14ac:dyDescent="0.25">
      <c r="T4874" s="101" t="s">
        <v>9800</v>
      </c>
      <c r="U4874" s="74" t="s">
        <v>9801</v>
      </c>
    </row>
    <row r="4875" spans="20:21" x14ac:dyDescent="0.25">
      <c r="T4875" s="101" t="s">
        <v>9802</v>
      </c>
      <c r="U4875" s="74" t="s">
        <v>9803</v>
      </c>
    </row>
    <row r="4876" spans="20:21" x14ac:dyDescent="0.25">
      <c r="T4876" s="101" t="s">
        <v>9804</v>
      </c>
      <c r="U4876" s="74" t="s">
        <v>9805</v>
      </c>
    </row>
    <row r="4877" spans="20:21" x14ac:dyDescent="0.25">
      <c r="T4877" s="101" t="s">
        <v>9806</v>
      </c>
      <c r="U4877" s="74" t="s">
        <v>9807</v>
      </c>
    </row>
    <row r="4878" spans="20:21" x14ac:dyDescent="0.25">
      <c r="T4878" s="101" t="s">
        <v>9808</v>
      </c>
      <c r="U4878" s="74" t="s">
        <v>9809</v>
      </c>
    </row>
    <row r="4879" spans="20:21" x14ac:dyDescent="0.25">
      <c r="T4879" s="101" t="s">
        <v>9810</v>
      </c>
      <c r="U4879" s="74" t="s">
        <v>9811</v>
      </c>
    </row>
    <row r="4880" spans="20:21" x14ac:dyDescent="0.25">
      <c r="T4880" s="101" t="s">
        <v>9812</v>
      </c>
      <c r="U4880" s="74" t="s">
        <v>9813</v>
      </c>
    </row>
    <row r="4881" spans="20:21" x14ac:dyDescent="0.25">
      <c r="T4881" s="101" t="s">
        <v>9814</v>
      </c>
      <c r="U4881" s="74" t="s">
        <v>9815</v>
      </c>
    </row>
    <row r="4882" spans="20:21" x14ac:dyDescent="0.25">
      <c r="T4882" s="101" t="s">
        <v>9816</v>
      </c>
      <c r="U4882" s="74" t="s">
        <v>9817</v>
      </c>
    </row>
    <row r="4883" spans="20:21" x14ac:dyDescent="0.25">
      <c r="T4883" s="101" t="s">
        <v>9818</v>
      </c>
      <c r="U4883" s="74" t="s">
        <v>9819</v>
      </c>
    </row>
    <row r="4884" spans="20:21" x14ac:dyDescent="0.25">
      <c r="T4884" s="101" t="s">
        <v>9820</v>
      </c>
      <c r="U4884" s="74" t="s">
        <v>9821</v>
      </c>
    </row>
    <row r="4885" spans="20:21" x14ac:dyDescent="0.25">
      <c r="T4885" s="101" t="s">
        <v>9822</v>
      </c>
      <c r="U4885" s="74" t="s">
        <v>9823</v>
      </c>
    </row>
    <row r="4886" spans="20:21" x14ac:dyDescent="0.25">
      <c r="T4886" s="101" t="s">
        <v>9824</v>
      </c>
      <c r="U4886" s="74" t="s">
        <v>9825</v>
      </c>
    </row>
    <row r="4887" spans="20:21" x14ac:dyDescent="0.25">
      <c r="T4887" s="101" t="s">
        <v>9826</v>
      </c>
      <c r="U4887" s="74" t="s">
        <v>9827</v>
      </c>
    </row>
    <row r="4888" spans="20:21" x14ac:dyDescent="0.25">
      <c r="T4888" s="101" t="s">
        <v>9828</v>
      </c>
      <c r="U4888" s="74" t="s">
        <v>9829</v>
      </c>
    </row>
    <row r="4889" spans="20:21" x14ac:dyDescent="0.25">
      <c r="T4889" s="101" t="s">
        <v>9830</v>
      </c>
      <c r="U4889" s="74" t="s">
        <v>9831</v>
      </c>
    </row>
    <row r="4890" spans="20:21" x14ac:dyDescent="0.25">
      <c r="T4890" s="101" t="s">
        <v>9832</v>
      </c>
      <c r="U4890" s="74" t="s">
        <v>9833</v>
      </c>
    </row>
    <row r="4891" spans="20:21" x14ac:dyDescent="0.25">
      <c r="T4891" s="101" t="s">
        <v>9834</v>
      </c>
      <c r="U4891" s="74" t="s">
        <v>9835</v>
      </c>
    </row>
    <row r="4892" spans="20:21" x14ac:dyDescent="0.25">
      <c r="T4892" s="101" t="s">
        <v>9836</v>
      </c>
      <c r="U4892" s="74" t="s">
        <v>9837</v>
      </c>
    </row>
    <row r="4893" spans="20:21" x14ac:dyDescent="0.25">
      <c r="T4893" s="101" t="s">
        <v>9838</v>
      </c>
      <c r="U4893" s="74" t="s">
        <v>9839</v>
      </c>
    </row>
    <row r="4894" spans="20:21" x14ac:dyDescent="0.25">
      <c r="T4894" s="101" t="s">
        <v>9840</v>
      </c>
      <c r="U4894" s="74" t="s">
        <v>9841</v>
      </c>
    </row>
    <row r="4895" spans="20:21" x14ac:dyDescent="0.25">
      <c r="T4895" s="101" t="s">
        <v>9842</v>
      </c>
      <c r="U4895" s="74" t="s">
        <v>9843</v>
      </c>
    </row>
    <row r="4896" spans="20:21" x14ac:dyDescent="0.25">
      <c r="T4896" s="101" t="s">
        <v>9844</v>
      </c>
      <c r="U4896" s="74" t="s">
        <v>9845</v>
      </c>
    </row>
    <row r="4897" spans="20:21" x14ac:dyDescent="0.25">
      <c r="T4897" s="101" t="s">
        <v>9846</v>
      </c>
      <c r="U4897" s="74" t="s">
        <v>9847</v>
      </c>
    </row>
    <row r="4898" spans="20:21" x14ac:dyDescent="0.25">
      <c r="T4898" s="101" t="s">
        <v>9848</v>
      </c>
      <c r="U4898" s="74" t="s">
        <v>9849</v>
      </c>
    </row>
    <row r="4899" spans="20:21" x14ac:dyDescent="0.25">
      <c r="T4899" s="101" t="s">
        <v>9850</v>
      </c>
      <c r="U4899" s="74" t="s">
        <v>9851</v>
      </c>
    </row>
    <row r="4900" spans="20:21" x14ac:dyDescent="0.25">
      <c r="T4900" s="101" t="s">
        <v>9852</v>
      </c>
      <c r="U4900" s="74" t="s">
        <v>9853</v>
      </c>
    </row>
    <row r="4901" spans="20:21" x14ac:dyDescent="0.25">
      <c r="T4901" s="101" t="s">
        <v>9854</v>
      </c>
      <c r="U4901" s="74" t="s">
        <v>9855</v>
      </c>
    </row>
    <row r="4902" spans="20:21" x14ac:dyDescent="0.25">
      <c r="T4902" s="101" t="s">
        <v>9856</v>
      </c>
      <c r="U4902" s="74" t="s">
        <v>9857</v>
      </c>
    </row>
    <row r="4903" spans="20:21" x14ac:dyDescent="0.25">
      <c r="T4903" s="101" t="s">
        <v>9858</v>
      </c>
      <c r="U4903" s="74" t="s">
        <v>9859</v>
      </c>
    </row>
    <row r="4904" spans="20:21" x14ac:dyDescent="0.25">
      <c r="T4904" s="101" t="s">
        <v>9860</v>
      </c>
      <c r="U4904" s="74" t="s">
        <v>9861</v>
      </c>
    </row>
    <row r="4905" spans="20:21" x14ac:dyDescent="0.25">
      <c r="T4905" s="101" t="s">
        <v>9862</v>
      </c>
      <c r="U4905" s="74" t="s">
        <v>9863</v>
      </c>
    </row>
    <row r="4906" spans="20:21" x14ac:dyDescent="0.25">
      <c r="T4906" s="101" t="s">
        <v>9864</v>
      </c>
      <c r="U4906" s="74" t="s">
        <v>9865</v>
      </c>
    </row>
    <row r="4907" spans="20:21" x14ac:dyDescent="0.25">
      <c r="T4907" s="101" t="s">
        <v>9866</v>
      </c>
      <c r="U4907" s="74" t="s">
        <v>7845</v>
      </c>
    </row>
    <row r="4908" spans="20:21" x14ac:dyDescent="0.25">
      <c r="T4908" s="101" t="s">
        <v>9867</v>
      </c>
      <c r="U4908" s="74" t="s">
        <v>9868</v>
      </c>
    </row>
    <row r="4909" spans="20:21" x14ac:dyDescent="0.25">
      <c r="T4909" s="101" t="s">
        <v>9869</v>
      </c>
      <c r="U4909" s="74" t="s">
        <v>9870</v>
      </c>
    </row>
    <row r="4910" spans="20:21" x14ac:dyDescent="0.25">
      <c r="T4910" s="101" t="s">
        <v>9871</v>
      </c>
      <c r="U4910" s="74" t="s">
        <v>9872</v>
      </c>
    </row>
    <row r="4911" spans="20:21" x14ac:dyDescent="0.25">
      <c r="T4911" s="101" t="s">
        <v>9873</v>
      </c>
      <c r="U4911" s="74" t="s">
        <v>9874</v>
      </c>
    </row>
    <row r="4912" spans="20:21" x14ac:dyDescent="0.25">
      <c r="T4912" s="101" t="s">
        <v>9875</v>
      </c>
      <c r="U4912" s="74" t="s">
        <v>9876</v>
      </c>
    </row>
    <row r="4913" spans="20:21" x14ac:dyDescent="0.25">
      <c r="T4913" s="101" t="s">
        <v>9877</v>
      </c>
      <c r="U4913" s="74" t="s">
        <v>9878</v>
      </c>
    </row>
    <row r="4914" spans="20:21" x14ac:dyDescent="0.25">
      <c r="T4914" s="101" t="s">
        <v>9879</v>
      </c>
      <c r="U4914" s="74" t="s">
        <v>9880</v>
      </c>
    </row>
    <row r="4915" spans="20:21" x14ac:dyDescent="0.25">
      <c r="T4915" s="101" t="s">
        <v>9881</v>
      </c>
      <c r="U4915" s="74" t="s">
        <v>9882</v>
      </c>
    </row>
    <row r="4916" spans="20:21" x14ac:dyDescent="0.25">
      <c r="T4916" s="101" t="s">
        <v>9883</v>
      </c>
      <c r="U4916" s="74" t="s">
        <v>9884</v>
      </c>
    </row>
    <row r="4917" spans="20:21" x14ac:dyDescent="0.25">
      <c r="T4917" s="101" t="s">
        <v>9885</v>
      </c>
      <c r="U4917" s="74" t="s">
        <v>9886</v>
      </c>
    </row>
    <row r="4918" spans="20:21" x14ac:dyDescent="0.25">
      <c r="T4918" s="101" t="s">
        <v>9887</v>
      </c>
      <c r="U4918" s="74" t="s">
        <v>9888</v>
      </c>
    </row>
    <row r="4919" spans="20:21" x14ac:dyDescent="0.25">
      <c r="T4919" s="101" t="s">
        <v>9889</v>
      </c>
      <c r="U4919" s="74" t="s">
        <v>9890</v>
      </c>
    </row>
    <row r="4920" spans="20:21" x14ac:dyDescent="0.25">
      <c r="T4920" s="101" t="s">
        <v>9891</v>
      </c>
      <c r="U4920" s="74" t="s">
        <v>9892</v>
      </c>
    </row>
    <row r="4921" spans="20:21" x14ac:dyDescent="0.25">
      <c r="T4921" s="101" t="s">
        <v>9893</v>
      </c>
      <c r="U4921" s="74" t="s">
        <v>9894</v>
      </c>
    </row>
    <row r="4922" spans="20:21" x14ac:dyDescent="0.25">
      <c r="T4922" s="101" t="s">
        <v>9895</v>
      </c>
      <c r="U4922" s="74" t="s">
        <v>9896</v>
      </c>
    </row>
    <row r="4923" spans="20:21" x14ac:dyDescent="0.25">
      <c r="T4923" s="101" t="s">
        <v>9897</v>
      </c>
      <c r="U4923" s="74" t="s">
        <v>9898</v>
      </c>
    </row>
    <row r="4924" spans="20:21" x14ac:dyDescent="0.25">
      <c r="T4924" s="101" t="s">
        <v>9899</v>
      </c>
      <c r="U4924" s="74" t="s">
        <v>9900</v>
      </c>
    </row>
    <row r="4925" spans="20:21" x14ac:dyDescent="0.25">
      <c r="T4925" s="101" t="s">
        <v>9901</v>
      </c>
      <c r="U4925" s="74" t="s">
        <v>9902</v>
      </c>
    </row>
    <row r="4926" spans="20:21" x14ac:dyDescent="0.25">
      <c r="T4926" s="101" t="s">
        <v>9903</v>
      </c>
      <c r="U4926" s="74" t="s">
        <v>9904</v>
      </c>
    </row>
    <row r="4927" spans="20:21" x14ac:dyDescent="0.25">
      <c r="T4927" s="101" t="s">
        <v>9905</v>
      </c>
      <c r="U4927" s="74" t="s">
        <v>9906</v>
      </c>
    </row>
    <row r="4928" spans="20:21" x14ac:dyDescent="0.25">
      <c r="T4928" s="101" t="s">
        <v>9907</v>
      </c>
      <c r="U4928" s="74" t="s">
        <v>9908</v>
      </c>
    </row>
    <row r="4929" spans="20:21" x14ac:dyDescent="0.25">
      <c r="T4929" s="101" t="s">
        <v>9909</v>
      </c>
      <c r="U4929" s="74" t="s">
        <v>9910</v>
      </c>
    </row>
    <row r="4930" spans="20:21" x14ac:dyDescent="0.25">
      <c r="T4930" s="101" t="s">
        <v>9911</v>
      </c>
      <c r="U4930" s="74" t="s">
        <v>9912</v>
      </c>
    </row>
    <row r="4931" spans="20:21" x14ac:dyDescent="0.25">
      <c r="T4931" s="101" t="s">
        <v>9913</v>
      </c>
      <c r="U4931" s="74" t="s">
        <v>9914</v>
      </c>
    </row>
    <row r="4932" spans="20:21" x14ac:dyDescent="0.25">
      <c r="T4932" s="101" t="s">
        <v>9915</v>
      </c>
      <c r="U4932" s="74" t="s">
        <v>9916</v>
      </c>
    </row>
    <row r="4933" spans="20:21" x14ac:dyDescent="0.25">
      <c r="T4933" s="101" t="s">
        <v>9917</v>
      </c>
      <c r="U4933" s="74" t="s">
        <v>9918</v>
      </c>
    </row>
    <row r="4934" spans="20:21" x14ac:dyDescent="0.25">
      <c r="T4934" s="101" t="s">
        <v>9919</v>
      </c>
      <c r="U4934" s="74" t="s">
        <v>9920</v>
      </c>
    </row>
    <row r="4935" spans="20:21" x14ac:dyDescent="0.25">
      <c r="T4935" s="101" t="s">
        <v>9921</v>
      </c>
      <c r="U4935" s="74" t="s">
        <v>9922</v>
      </c>
    </row>
    <row r="4936" spans="20:21" x14ac:dyDescent="0.25">
      <c r="T4936" s="101" t="s">
        <v>9923</v>
      </c>
      <c r="U4936" s="74" t="s">
        <v>9924</v>
      </c>
    </row>
    <row r="4937" spans="20:21" x14ac:dyDescent="0.25">
      <c r="T4937" s="101" t="s">
        <v>9925</v>
      </c>
      <c r="U4937" s="74" t="s">
        <v>9926</v>
      </c>
    </row>
    <row r="4938" spans="20:21" x14ac:dyDescent="0.25">
      <c r="T4938" s="101" t="s">
        <v>9927</v>
      </c>
      <c r="U4938" s="74" t="s">
        <v>9928</v>
      </c>
    </row>
    <row r="4939" spans="20:21" x14ac:dyDescent="0.25">
      <c r="T4939" s="101" t="s">
        <v>9929</v>
      </c>
      <c r="U4939" s="74" t="s">
        <v>9930</v>
      </c>
    </row>
    <row r="4940" spans="20:21" x14ac:dyDescent="0.25">
      <c r="T4940" s="101" t="s">
        <v>9931</v>
      </c>
      <c r="U4940" s="74" t="s">
        <v>9932</v>
      </c>
    </row>
    <row r="4941" spans="20:21" x14ac:dyDescent="0.25">
      <c r="T4941" s="101" t="s">
        <v>9933</v>
      </c>
      <c r="U4941" s="74" t="s">
        <v>9934</v>
      </c>
    </row>
    <row r="4942" spans="20:21" x14ac:dyDescent="0.25">
      <c r="T4942" s="101" t="s">
        <v>9935</v>
      </c>
      <c r="U4942" s="74" t="s">
        <v>9936</v>
      </c>
    </row>
    <row r="4943" spans="20:21" x14ac:dyDescent="0.25">
      <c r="T4943" s="101" t="s">
        <v>9937</v>
      </c>
      <c r="U4943" s="74" t="s">
        <v>9938</v>
      </c>
    </row>
    <row r="4944" spans="20:21" x14ac:dyDescent="0.25">
      <c r="T4944" s="101" t="s">
        <v>9939</v>
      </c>
      <c r="U4944" s="74" t="s">
        <v>9940</v>
      </c>
    </row>
    <row r="4945" spans="20:21" x14ac:dyDescent="0.25">
      <c r="T4945" s="101" t="s">
        <v>9941</v>
      </c>
      <c r="U4945" s="74" t="s">
        <v>9942</v>
      </c>
    </row>
    <row r="4946" spans="20:21" x14ac:dyDescent="0.25">
      <c r="T4946" s="101" t="s">
        <v>9943</v>
      </c>
      <c r="U4946" s="74" t="s">
        <v>9944</v>
      </c>
    </row>
    <row r="4947" spans="20:21" x14ac:dyDescent="0.25">
      <c r="T4947" s="101" t="s">
        <v>9945</v>
      </c>
      <c r="U4947" s="74" t="s">
        <v>9946</v>
      </c>
    </row>
    <row r="4948" spans="20:21" x14ac:dyDescent="0.25">
      <c r="T4948" s="101" t="s">
        <v>9947</v>
      </c>
      <c r="U4948" s="74" t="s">
        <v>9948</v>
      </c>
    </row>
    <row r="4949" spans="20:21" x14ac:dyDescent="0.25">
      <c r="T4949" s="101" t="s">
        <v>9949</v>
      </c>
      <c r="U4949" s="74" t="s">
        <v>9950</v>
      </c>
    </row>
    <row r="4950" spans="20:21" x14ac:dyDescent="0.25">
      <c r="T4950" s="101" t="s">
        <v>9951</v>
      </c>
      <c r="U4950" s="74" t="s">
        <v>9952</v>
      </c>
    </row>
    <row r="4951" spans="20:21" x14ac:dyDescent="0.25">
      <c r="T4951" s="101" t="s">
        <v>9953</v>
      </c>
      <c r="U4951" s="74" t="s">
        <v>9954</v>
      </c>
    </row>
    <row r="4952" spans="20:21" x14ac:dyDescent="0.25">
      <c r="T4952" s="101" t="s">
        <v>9955</v>
      </c>
      <c r="U4952" s="74" t="s">
        <v>9956</v>
      </c>
    </row>
    <row r="4953" spans="20:21" x14ac:dyDescent="0.25">
      <c r="T4953" s="101" t="s">
        <v>9957</v>
      </c>
      <c r="U4953" s="74" t="s">
        <v>9958</v>
      </c>
    </row>
    <row r="4954" spans="20:21" x14ac:dyDescent="0.25">
      <c r="T4954" s="101" t="s">
        <v>9959</v>
      </c>
      <c r="U4954" s="74" t="s">
        <v>9960</v>
      </c>
    </row>
    <row r="4955" spans="20:21" x14ac:dyDescent="0.25">
      <c r="T4955" s="101" t="s">
        <v>9961</v>
      </c>
      <c r="U4955" s="74" t="s">
        <v>9962</v>
      </c>
    </row>
    <row r="4956" spans="20:21" x14ac:dyDescent="0.25">
      <c r="T4956" s="101" t="s">
        <v>9963</v>
      </c>
      <c r="U4956" s="74" t="s">
        <v>9964</v>
      </c>
    </row>
    <row r="4957" spans="20:21" x14ac:dyDescent="0.25">
      <c r="T4957" s="101" t="s">
        <v>9965</v>
      </c>
      <c r="U4957" s="74" t="s">
        <v>9966</v>
      </c>
    </row>
    <row r="4958" spans="20:21" x14ac:dyDescent="0.25">
      <c r="T4958" s="101" t="s">
        <v>9967</v>
      </c>
      <c r="U4958" s="74" t="s">
        <v>9968</v>
      </c>
    </row>
    <row r="4959" spans="20:21" x14ac:dyDescent="0.25">
      <c r="T4959" s="101" t="s">
        <v>9969</v>
      </c>
      <c r="U4959" s="74" t="s">
        <v>9970</v>
      </c>
    </row>
    <row r="4960" spans="20:21" x14ac:dyDescent="0.25">
      <c r="T4960" s="101" t="s">
        <v>9971</v>
      </c>
      <c r="U4960" s="74" t="s">
        <v>9972</v>
      </c>
    </row>
    <row r="4961" spans="20:21" x14ac:dyDescent="0.25">
      <c r="T4961" s="101" t="s">
        <v>9973</v>
      </c>
      <c r="U4961" s="74" t="s">
        <v>9974</v>
      </c>
    </row>
    <row r="4962" spans="20:21" x14ac:dyDescent="0.25">
      <c r="T4962" s="101" t="s">
        <v>9975</v>
      </c>
      <c r="U4962" s="74" t="s">
        <v>9976</v>
      </c>
    </row>
    <row r="4963" spans="20:21" x14ac:dyDescent="0.25">
      <c r="T4963" s="101" t="s">
        <v>9977</v>
      </c>
      <c r="U4963" s="74" t="s">
        <v>9978</v>
      </c>
    </row>
    <row r="4964" spans="20:21" x14ac:dyDescent="0.25">
      <c r="T4964" s="101" t="s">
        <v>9979</v>
      </c>
      <c r="U4964" s="74" t="s">
        <v>9980</v>
      </c>
    </row>
    <row r="4965" spans="20:21" x14ac:dyDescent="0.25">
      <c r="T4965" s="101" t="s">
        <v>9981</v>
      </c>
      <c r="U4965" s="74" t="s">
        <v>9982</v>
      </c>
    </row>
    <row r="4966" spans="20:21" x14ac:dyDescent="0.25">
      <c r="T4966" s="101" t="s">
        <v>9983</v>
      </c>
      <c r="U4966" s="74" t="s">
        <v>9984</v>
      </c>
    </row>
    <row r="4967" spans="20:21" x14ac:dyDescent="0.25">
      <c r="T4967" s="101" t="s">
        <v>9985</v>
      </c>
      <c r="U4967" s="74" t="s">
        <v>9986</v>
      </c>
    </row>
    <row r="4968" spans="20:21" x14ac:dyDescent="0.25">
      <c r="T4968" s="101" t="s">
        <v>9987</v>
      </c>
      <c r="U4968" s="74" t="s">
        <v>9988</v>
      </c>
    </row>
    <row r="4969" spans="20:21" x14ac:dyDescent="0.25">
      <c r="T4969" s="101" t="s">
        <v>9989</v>
      </c>
      <c r="U4969" s="74" t="s">
        <v>9990</v>
      </c>
    </row>
    <row r="4970" spans="20:21" x14ac:dyDescent="0.25">
      <c r="T4970" s="101" t="s">
        <v>9991</v>
      </c>
      <c r="U4970" s="74" t="s">
        <v>9992</v>
      </c>
    </row>
    <row r="4971" spans="20:21" x14ac:dyDescent="0.25">
      <c r="T4971" s="101" t="s">
        <v>9993</v>
      </c>
      <c r="U4971" s="74" t="s">
        <v>9994</v>
      </c>
    </row>
    <row r="4972" spans="20:21" x14ac:dyDescent="0.25">
      <c r="T4972" s="101" t="s">
        <v>9995</v>
      </c>
      <c r="U4972" s="74" t="s">
        <v>9996</v>
      </c>
    </row>
    <row r="4973" spans="20:21" x14ac:dyDescent="0.25">
      <c r="T4973" s="101" t="s">
        <v>9997</v>
      </c>
      <c r="U4973" s="74" t="s">
        <v>9998</v>
      </c>
    </row>
    <row r="4974" spans="20:21" x14ac:dyDescent="0.25">
      <c r="T4974" s="101" t="s">
        <v>9999</v>
      </c>
      <c r="U4974" s="74" t="s">
        <v>10000</v>
      </c>
    </row>
    <row r="4975" spans="20:21" x14ac:dyDescent="0.25">
      <c r="T4975" s="101" t="s">
        <v>10001</v>
      </c>
      <c r="U4975" s="74" t="s">
        <v>10002</v>
      </c>
    </row>
    <row r="4976" spans="20:21" x14ac:dyDescent="0.25">
      <c r="T4976" s="101" t="s">
        <v>10003</v>
      </c>
      <c r="U4976" s="74" t="s">
        <v>10004</v>
      </c>
    </row>
    <row r="4977" spans="20:21" x14ac:dyDescent="0.25">
      <c r="T4977" s="101" t="s">
        <v>10005</v>
      </c>
      <c r="U4977" s="74" t="s">
        <v>10006</v>
      </c>
    </row>
    <row r="4978" spans="20:21" x14ac:dyDescent="0.25">
      <c r="T4978" s="101" t="s">
        <v>10007</v>
      </c>
      <c r="U4978" s="74" t="s">
        <v>10008</v>
      </c>
    </row>
    <row r="4979" spans="20:21" x14ac:dyDescent="0.25">
      <c r="T4979" s="101" t="s">
        <v>10009</v>
      </c>
      <c r="U4979" s="74" t="s">
        <v>10010</v>
      </c>
    </row>
    <row r="4980" spans="20:21" x14ac:dyDescent="0.25">
      <c r="T4980" s="101" t="s">
        <v>10011</v>
      </c>
      <c r="U4980" s="74" t="s">
        <v>10012</v>
      </c>
    </row>
    <row r="4981" spans="20:21" x14ac:dyDescent="0.25">
      <c r="T4981" s="101" t="s">
        <v>10013</v>
      </c>
      <c r="U4981" s="74" t="s">
        <v>10014</v>
      </c>
    </row>
    <row r="4982" spans="20:21" x14ac:dyDescent="0.25">
      <c r="T4982" s="101" t="s">
        <v>10015</v>
      </c>
      <c r="U4982" s="74" t="s">
        <v>10016</v>
      </c>
    </row>
    <row r="4983" spans="20:21" x14ac:dyDescent="0.25">
      <c r="T4983" s="101" t="s">
        <v>10017</v>
      </c>
      <c r="U4983" s="74" t="s">
        <v>10018</v>
      </c>
    </row>
    <row r="4984" spans="20:21" x14ac:dyDescent="0.25">
      <c r="T4984" s="101" t="s">
        <v>10019</v>
      </c>
      <c r="U4984" s="74" t="s">
        <v>10020</v>
      </c>
    </row>
    <row r="4985" spans="20:21" x14ac:dyDescent="0.25">
      <c r="T4985" s="101" t="s">
        <v>10021</v>
      </c>
      <c r="U4985" s="74" t="s">
        <v>10022</v>
      </c>
    </row>
    <row r="4986" spans="20:21" x14ac:dyDescent="0.25">
      <c r="T4986" s="101" t="s">
        <v>10023</v>
      </c>
      <c r="U4986" s="74" t="s">
        <v>10024</v>
      </c>
    </row>
    <row r="4987" spans="20:21" x14ac:dyDescent="0.25">
      <c r="T4987" s="101" t="s">
        <v>10025</v>
      </c>
      <c r="U4987" s="74" t="s">
        <v>10026</v>
      </c>
    </row>
    <row r="4988" spans="20:21" x14ac:dyDescent="0.25">
      <c r="T4988" s="101" t="s">
        <v>10027</v>
      </c>
      <c r="U4988" s="74" t="s">
        <v>10028</v>
      </c>
    </row>
    <row r="4989" spans="20:21" x14ac:dyDescent="0.25">
      <c r="T4989" s="101" t="s">
        <v>10029</v>
      </c>
      <c r="U4989" s="74" t="s">
        <v>10030</v>
      </c>
    </row>
    <row r="4990" spans="20:21" x14ac:dyDescent="0.25">
      <c r="T4990" s="101" t="s">
        <v>10031</v>
      </c>
      <c r="U4990" s="74" t="s">
        <v>10032</v>
      </c>
    </row>
    <row r="4991" spans="20:21" x14ac:dyDescent="0.25">
      <c r="T4991" s="101" t="s">
        <v>10033</v>
      </c>
      <c r="U4991" s="74" t="s">
        <v>10034</v>
      </c>
    </row>
    <row r="4992" spans="20:21" x14ac:dyDescent="0.25">
      <c r="T4992" s="101" t="s">
        <v>10035</v>
      </c>
      <c r="U4992" s="74" t="s">
        <v>10036</v>
      </c>
    </row>
    <row r="4993" spans="20:21" x14ac:dyDescent="0.25">
      <c r="T4993" s="101" t="s">
        <v>10037</v>
      </c>
      <c r="U4993" s="74" t="s">
        <v>10038</v>
      </c>
    </row>
    <row r="4994" spans="20:21" x14ac:dyDescent="0.25">
      <c r="T4994" s="101" t="s">
        <v>10039</v>
      </c>
      <c r="U4994" s="74" t="s">
        <v>10040</v>
      </c>
    </row>
    <row r="4995" spans="20:21" x14ac:dyDescent="0.25">
      <c r="T4995" s="101" t="s">
        <v>10041</v>
      </c>
      <c r="U4995" s="74" t="s">
        <v>10042</v>
      </c>
    </row>
    <row r="4996" spans="20:21" x14ac:dyDescent="0.25">
      <c r="T4996" s="101" t="s">
        <v>10043</v>
      </c>
      <c r="U4996" s="74" t="s">
        <v>10044</v>
      </c>
    </row>
    <row r="4997" spans="20:21" x14ac:dyDescent="0.25">
      <c r="T4997" s="101" t="s">
        <v>10045</v>
      </c>
      <c r="U4997" s="74" t="s">
        <v>10046</v>
      </c>
    </row>
    <row r="4998" spans="20:21" x14ac:dyDescent="0.25">
      <c r="T4998" s="101" t="s">
        <v>10047</v>
      </c>
      <c r="U4998" s="74" t="s">
        <v>10048</v>
      </c>
    </row>
    <row r="4999" spans="20:21" x14ac:dyDescent="0.25">
      <c r="T4999" s="101" t="s">
        <v>10049</v>
      </c>
      <c r="U4999" s="74" t="s">
        <v>10050</v>
      </c>
    </row>
    <row r="5000" spans="20:21" x14ac:dyDescent="0.25">
      <c r="T5000" s="101" t="s">
        <v>10051</v>
      </c>
      <c r="U5000" s="74" t="s">
        <v>3036</v>
      </c>
    </row>
    <row r="5001" spans="20:21" x14ac:dyDescent="0.25">
      <c r="T5001" s="101" t="s">
        <v>10052</v>
      </c>
      <c r="U5001" s="74" t="s">
        <v>10053</v>
      </c>
    </row>
    <row r="5002" spans="20:21" x14ac:dyDescent="0.25">
      <c r="T5002" s="101" t="s">
        <v>10054</v>
      </c>
      <c r="U5002" s="74" t="s">
        <v>10055</v>
      </c>
    </row>
    <row r="5003" spans="20:21" x14ac:dyDescent="0.25">
      <c r="T5003" s="101" t="s">
        <v>10056</v>
      </c>
      <c r="U5003" s="74" t="s">
        <v>10057</v>
      </c>
    </row>
    <row r="5004" spans="20:21" x14ac:dyDescent="0.25">
      <c r="T5004" s="101" t="s">
        <v>10058</v>
      </c>
      <c r="U5004" s="74" t="s">
        <v>10059</v>
      </c>
    </row>
    <row r="5005" spans="20:21" x14ac:dyDescent="0.25">
      <c r="T5005" s="101" t="s">
        <v>10060</v>
      </c>
      <c r="U5005" s="74" t="s">
        <v>10061</v>
      </c>
    </row>
    <row r="5006" spans="20:21" x14ac:dyDescent="0.25">
      <c r="T5006" s="101" t="s">
        <v>10062</v>
      </c>
      <c r="U5006" s="74" t="s">
        <v>2178</v>
      </c>
    </row>
    <row r="5007" spans="20:21" x14ac:dyDescent="0.25">
      <c r="T5007" s="101" t="s">
        <v>10063</v>
      </c>
      <c r="U5007" s="74" t="s">
        <v>10064</v>
      </c>
    </row>
    <row r="5008" spans="20:21" x14ac:dyDescent="0.25">
      <c r="T5008" s="101" t="s">
        <v>10065</v>
      </c>
      <c r="U5008" s="74" t="s">
        <v>3042</v>
      </c>
    </row>
    <row r="5009" spans="20:21" x14ac:dyDescent="0.25">
      <c r="T5009" s="101" t="s">
        <v>10066</v>
      </c>
      <c r="U5009" s="74" t="s">
        <v>10067</v>
      </c>
    </row>
    <row r="5010" spans="20:21" x14ac:dyDescent="0.25">
      <c r="T5010" s="101" t="s">
        <v>10068</v>
      </c>
      <c r="U5010" s="74" t="s">
        <v>10069</v>
      </c>
    </row>
    <row r="5011" spans="20:21" x14ac:dyDescent="0.25">
      <c r="T5011" s="101" t="s">
        <v>10070</v>
      </c>
      <c r="U5011" s="74" t="s">
        <v>10071</v>
      </c>
    </row>
    <row r="5012" spans="20:21" x14ac:dyDescent="0.25">
      <c r="T5012" s="101" t="s">
        <v>10072</v>
      </c>
      <c r="U5012" s="74" t="s">
        <v>10073</v>
      </c>
    </row>
    <row r="5013" spans="20:21" x14ac:dyDescent="0.25">
      <c r="T5013" s="101" t="s">
        <v>10074</v>
      </c>
      <c r="U5013" s="74" t="s">
        <v>10075</v>
      </c>
    </row>
    <row r="5014" spans="20:21" x14ac:dyDescent="0.25">
      <c r="T5014" s="101" t="s">
        <v>10076</v>
      </c>
      <c r="U5014" s="74" t="s">
        <v>10077</v>
      </c>
    </row>
    <row r="5015" spans="20:21" x14ac:dyDescent="0.25">
      <c r="T5015" s="101" t="s">
        <v>10078</v>
      </c>
      <c r="U5015" s="74" t="s">
        <v>10079</v>
      </c>
    </row>
    <row r="5016" spans="20:21" x14ac:dyDescent="0.25">
      <c r="T5016" s="101" t="s">
        <v>10080</v>
      </c>
      <c r="U5016" s="74" t="s">
        <v>10081</v>
      </c>
    </row>
    <row r="5017" spans="20:21" x14ac:dyDescent="0.25">
      <c r="T5017" s="101" t="s">
        <v>10082</v>
      </c>
      <c r="U5017" s="74" t="s">
        <v>10083</v>
      </c>
    </row>
    <row r="5018" spans="20:21" x14ac:dyDescent="0.25">
      <c r="T5018" s="101" t="s">
        <v>10084</v>
      </c>
      <c r="U5018" s="74" t="s">
        <v>10085</v>
      </c>
    </row>
    <row r="5019" spans="20:21" x14ac:dyDescent="0.25">
      <c r="T5019" s="101" t="s">
        <v>10086</v>
      </c>
      <c r="U5019" s="74" t="s">
        <v>10087</v>
      </c>
    </row>
    <row r="5020" spans="20:21" x14ac:dyDescent="0.25">
      <c r="T5020" s="101" t="s">
        <v>10088</v>
      </c>
      <c r="U5020" s="74" t="s">
        <v>10089</v>
      </c>
    </row>
    <row r="5021" spans="20:21" x14ac:dyDescent="0.25">
      <c r="T5021" s="101" t="s">
        <v>10090</v>
      </c>
      <c r="U5021" s="74" t="s">
        <v>10091</v>
      </c>
    </row>
    <row r="5022" spans="20:21" x14ac:dyDescent="0.25">
      <c r="T5022" s="101" t="s">
        <v>10092</v>
      </c>
      <c r="U5022" s="74" t="s">
        <v>10093</v>
      </c>
    </row>
    <row r="5023" spans="20:21" x14ac:dyDescent="0.25">
      <c r="T5023" s="101" t="s">
        <v>10094</v>
      </c>
      <c r="U5023" s="74" t="s">
        <v>10095</v>
      </c>
    </row>
    <row r="5024" spans="20:21" x14ac:dyDescent="0.25">
      <c r="T5024" s="101" t="s">
        <v>10096</v>
      </c>
      <c r="U5024" s="74" t="s">
        <v>10097</v>
      </c>
    </row>
    <row r="5025" spans="20:21" x14ac:dyDescent="0.25">
      <c r="T5025" s="101" t="s">
        <v>10098</v>
      </c>
      <c r="U5025" s="74" t="s">
        <v>10099</v>
      </c>
    </row>
    <row r="5026" spans="20:21" x14ac:dyDescent="0.25">
      <c r="T5026" s="101" t="s">
        <v>10100</v>
      </c>
      <c r="U5026" s="74" t="s">
        <v>10101</v>
      </c>
    </row>
    <row r="5027" spans="20:21" x14ac:dyDescent="0.25">
      <c r="T5027" s="101" t="s">
        <v>10102</v>
      </c>
      <c r="U5027" s="74" t="s">
        <v>10103</v>
      </c>
    </row>
    <row r="5028" spans="20:21" x14ac:dyDescent="0.25">
      <c r="T5028" s="101" t="s">
        <v>10104</v>
      </c>
      <c r="U5028" s="74" t="s">
        <v>10105</v>
      </c>
    </row>
    <row r="5029" spans="20:21" x14ac:dyDescent="0.25">
      <c r="T5029" s="101" t="s">
        <v>10106</v>
      </c>
      <c r="U5029" s="74" t="s">
        <v>10107</v>
      </c>
    </row>
    <row r="5030" spans="20:21" x14ac:dyDescent="0.25">
      <c r="T5030" s="101" t="s">
        <v>10108</v>
      </c>
      <c r="U5030" s="74" t="s">
        <v>10109</v>
      </c>
    </row>
    <row r="5031" spans="20:21" x14ac:dyDescent="0.25">
      <c r="T5031" s="101" t="s">
        <v>10110</v>
      </c>
      <c r="U5031" s="74" t="s">
        <v>10111</v>
      </c>
    </row>
    <row r="5032" spans="20:21" x14ac:dyDescent="0.25">
      <c r="T5032" s="101" t="s">
        <v>10112</v>
      </c>
      <c r="U5032" s="74" t="s">
        <v>10113</v>
      </c>
    </row>
    <row r="5033" spans="20:21" x14ac:dyDescent="0.25">
      <c r="T5033" s="101" t="s">
        <v>10114</v>
      </c>
      <c r="U5033" s="74" t="s">
        <v>10115</v>
      </c>
    </row>
    <row r="5034" spans="20:21" x14ac:dyDescent="0.25">
      <c r="T5034" s="101" t="s">
        <v>10116</v>
      </c>
      <c r="U5034" s="74" t="s">
        <v>10117</v>
      </c>
    </row>
    <row r="5035" spans="20:21" x14ac:dyDescent="0.25">
      <c r="T5035" s="101" t="s">
        <v>10118</v>
      </c>
      <c r="U5035" s="74" t="s">
        <v>10119</v>
      </c>
    </row>
    <row r="5036" spans="20:21" x14ac:dyDescent="0.25">
      <c r="T5036" s="101" t="s">
        <v>10120</v>
      </c>
      <c r="U5036" s="74" t="s">
        <v>10121</v>
      </c>
    </row>
    <row r="5037" spans="20:21" x14ac:dyDescent="0.25">
      <c r="T5037" s="101" t="s">
        <v>10122</v>
      </c>
      <c r="U5037" s="74" t="s">
        <v>10123</v>
      </c>
    </row>
    <row r="5038" spans="20:21" x14ac:dyDescent="0.25">
      <c r="T5038" s="101" t="s">
        <v>10124</v>
      </c>
      <c r="U5038" s="74" t="s">
        <v>10125</v>
      </c>
    </row>
    <row r="5039" spans="20:21" x14ac:dyDescent="0.25">
      <c r="T5039" s="101" t="s">
        <v>10126</v>
      </c>
      <c r="U5039" s="74" t="s">
        <v>10127</v>
      </c>
    </row>
    <row r="5040" spans="20:21" x14ac:dyDescent="0.25">
      <c r="T5040" s="101" t="s">
        <v>10128</v>
      </c>
      <c r="U5040" s="74" t="s">
        <v>10129</v>
      </c>
    </row>
    <row r="5041" spans="20:21" x14ac:dyDescent="0.25">
      <c r="T5041" s="101" t="s">
        <v>10130</v>
      </c>
      <c r="U5041" s="74" t="s">
        <v>10131</v>
      </c>
    </row>
    <row r="5042" spans="20:21" x14ac:dyDescent="0.25">
      <c r="T5042" s="101" t="s">
        <v>10132</v>
      </c>
      <c r="U5042" s="74" t="s">
        <v>10133</v>
      </c>
    </row>
    <row r="5043" spans="20:21" x14ac:dyDescent="0.25">
      <c r="T5043" s="101" t="s">
        <v>10134</v>
      </c>
      <c r="U5043" s="74" t="s">
        <v>10135</v>
      </c>
    </row>
    <row r="5044" spans="20:21" x14ac:dyDescent="0.25">
      <c r="T5044" s="101" t="s">
        <v>10136</v>
      </c>
      <c r="U5044" s="74" t="s">
        <v>10137</v>
      </c>
    </row>
    <row r="5045" spans="20:21" x14ac:dyDescent="0.25">
      <c r="T5045" s="101" t="s">
        <v>10138</v>
      </c>
      <c r="U5045" s="74" t="s">
        <v>10139</v>
      </c>
    </row>
    <row r="5046" spans="20:21" x14ac:dyDescent="0.25">
      <c r="T5046" s="101" t="s">
        <v>10140</v>
      </c>
      <c r="U5046" s="74" t="s">
        <v>10141</v>
      </c>
    </row>
    <row r="5047" spans="20:21" x14ac:dyDescent="0.25">
      <c r="T5047" s="101" t="s">
        <v>10142</v>
      </c>
      <c r="U5047" s="74" t="s">
        <v>10143</v>
      </c>
    </row>
    <row r="5048" spans="20:21" x14ac:dyDescent="0.25">
      <c r="T5048" s="101" t="s">
        <v>10144</v>
      </c>
      <c r="U5048" s="74" t="s">
        <v>10145</v>
      </c>
    </row>
    <row r="5049" spans="20:21" x14ac:dyDescent="0.25">
      <c r="T5049" s="101" t="s">
        <v>10146</v>
      </c>
      <c r="U5049" s="74" t="s">
        <v>10147</v>
      </c>
    </row>
    <row r="5050" spans="20:21" x14ac:dyDescent="0.25">
      <c r="T5050" s="101" t="s">
        <v>10148</v>
      </c>
      <c r="U5050" s="74" t="s">
        <v>10149</v>
      </c>
    </row>
    <row r="5051" spans="20:21" x14ac:dyDescent="0.25">
      <c r="T5051" s="101" t="s">
        <v>10150</v>
      </c>
      <c r="U5051" s="74" t="s">
        <v>10151</v>
      </c>
    </row>
    <row r="5052" spans="20:21" x14ac:dyDescent="0.25">
      <c r="T5052" s="101" t="s">
        <v>10152</v>
      </c>
      <c r="U5052" s="74" t="s">
        <v>10153</v>
      </c>
    </row>
    <row r="5053" spans="20:21" x14ac:dyDescent="0.25">
      <c r="T5053" s="101" t="s">
        <v>10154</v>
      </c>
      <c r="U5053" s="74" t="s">
        <v>10155</v>
      </c>
    </row>
    <row r="5054" spans="20:21" x14ac:dyDescent="0.25">
      <c r="T5054" s="101" t="s">
        <v>10156</v>
      </c>
      <c r="U5054" s="74" t="s">
        <v>10157</v>
      </c>
    </row>
    <row r="5055" spans="20:21" x14ac:dyDescent="0.25">
      <c r="T5055" s="101" t="s">
        <v>10158</v>
      </c>
      <c r="U5055" s="74" t="s">
        <v>10159</v>
      </c>
    </row>
    <row r="5056" spans="20:21" x14ac:dyDescent="0.25">
      <c r="T5056" s="101" t="s">
        <v>10160</v>
      </c>
      <c r="U5056" s="74" t="s">
        <v>10161</v>
      </c>
    </row>
    <row r="5057" spans="20:21" x14ac:dyDescent="0.25">
      <c r="T5057" s="101" t="s">
        <v>10162</v>
      </c>
      <c r="U5057" s="74" t="s">
        <v>10163</v>
      </c>
    </row>
    <row r="5058" spans="20:21" x14ac:dyDescent="0.25">
      <c r="T5058" s="101" t="s">
        <v>10164</v>
      </c>
      <c r="U5058" s="74" t="s">
        <v>10165</v>
      </c>
    </row>
    <row r="5059" spans="20:21" x14ac:dyDescent="0.25">
      <c r="T5059" s="101" t="s">
        <v>10166</v>
      </c>
      <c r="U5059" s="74" t="s">
        <v>10167</v>
      </c>
    </row>
    <row r="5060" spans="20:21" x14ac:dyDescent="0.25">
      <c r="T5060" s="101" t="s">
        <v>10168</v>
      </c>
      <c r="U5060" s="74" t="s">
        <v>10169</v>
      </c>
    </row>
    <row r="5061" spans="20:21" x14ac:dyDescent="0.25">
      <c r="T5061" s="101" t="s">
        <v>10170</v>
      </c>
      <c r="U5061" s="74" t="s">
        <v>10171</v>
      </c>
    </row>
    <row r="5062" spans="20:21" x14ac:dyDescent="0.25">
      <c r="T5062" s="101" t="s">
        <v>10172</v>
      </c>
      <c r="U5062" s="74" t="s">
        <v>10173</v>
      </c>
    </row>
    <row r="5063" spans="20:21" x14ac:dyDescent="0.25">
      <c r="T5063" s="101" t="s">
        <v>10174</v>
      </c>
      <c r="U5063" s="74" t="s">
        <v>10175</v>
      </c>
    </row>
    <row r="5064" spans="20:21" x14ac:dyDescent="0.25">
      <c r="T5064" s="101" t="s">
        <v>10176</v>
      </c>
      <c r="U5064" s="74" t="s">
        <v>10177</v>
      </c>
    </row>
    <row r="5065" spans="20:21" x14ac:dyDescent="0.25">
      <c r="T5065" s="101" t="s">
        <v>10178</v>
      </c>
      <c r="U5065" s="74" t="s">
        <v>10179</v>
      </c>
    </row>
    <row r="5066" spans="20:21" x14ac:dyDescent="0.25">
      <c r="T5066" s="101" t="s">
        <v>10180</v>
      </c>
      <c r="U5066" s="74" t="s">
        <v>10181</v>
      </c>
    </row>
    <row r="5067" spans="20:21" x14ac:dyDescent="0.25">
      <c r="T5067" s="101" t="s">
        <v>10182</v>
      </c>
      <c r="U5067" s="74" t="s">
        <v>10183</v>
      </c>
    </row>
    <row r="5068" spans="20:21" x14ac:dyDescent="0.25">
      <c r="T5068" s="101" t="s">
        <v>10184</v>
      </c>
      <c r="U5068" s="74" t="s">
        <v>10185</v>
      </c>
    </row>
    <row r="5069" spans="20:21" x14ac:dyDescent="0.25">
      <c r="T5069" s="101" t="s">
        <v>10186</v>
      </c>
      <c r="U5069" s="74" t="s">
        <v>10187</v>
      </c>
    </row>
    <row r="5070" spans="20:21" x14ac:dyDescent="0.25">
      <c r="T5070" s="101" t="s">
        <v>10188</v>
      </c>
      <c r="U5070" s="74" t="s">
        <v>10189</v>
      </c>
    </row>
    <row r="5071" spans="20:21" x14ac:dyDescent="0.25">
      <c r="T5071" s="101" t="s">
        <v>10190</v>
      </c>
      <c r="U5071" s="74" t="s">
        <v>10191</v>
      </c>
    </row>
    <row r="5072" spans="20:21" x14ac:dyDescent="0.25">
      <c r="T5072" s="101" t="s">
        <v>10192</v>
      </c>
      <c r="U5072" s="74" t="s">
        <v>10193</v>
      </c>
    </row>
    <row r="5073" spans="20:21" x14ac:dyDescent="0.25">
      <c r="T5073" s="101" t="s">
        <v>10194</v>
      </c>
      <c r="U5073" s="74" t="s">
        <v>10195</v>
      </c>
    </row>
    <row r="5074" spans="20:21" x14ac:dyDescent="0.25">
      <c r="T5074" s="101" t="s">
        <v>10196</v>
      </c>
      <c r="U5074" s="74" t="s">
        <v>10197</v>
      </c>
    </row>
    <row r="5075" spans="20:21" x14ac:dyDescent="0.25">
      <c r="T5075" s="101" t="s">
        <v>10198</v>
      </c>
      <c r="U5075" s="74" t="s">
        <v>10199</v>
      </c>
    </row>
    <row r="5076" spans="20:21" x14ac:dyDescent="0.25">
      <c r="T5076" s="101" t="s">
        <v>10200</v>
      </c>
      <c r="U5076" s="74" t="s">
        <v>10201</v>
      </c>
    </row>
    <row r="5077" spans="20:21" x14ac:dyDescent="0.25">
      <c r="T5077" s="101" t="s">
        <v>10202</v>
      </c>
      <c r="U5077" s="74" t="s">
        <v>10203</v>
      </c>
    </row>
    <row r="5078" spans="20:21" x14ac:dyDescent="0.25">
      <c r="T5078" s="101" t="s">
        <v>10204</v>
      </c>
      <c r="U5078" s="74" t="s">
        <v>10205</v>
      </c>
    </row>
    <row r="5079" spans="20:21" x14ac:dyDescent="0.25">
      <c r="T5079" s="101" t="s">
        <v>10206</v>
      </c>
      <c r="U5079" s="74" t="s">
        <v>10207</v>
      </c>
    </row>
    <row r="5080" spans="20:21" x14ac:dyDescent="0.25">
      <c r="T5080" s="101" t="s">
        <v>10208</v>
      </c>
      <c r="U5080" s="74" t="s">
        <v>10209</v>
      </c>
    </row>
    <row r="5081" spans="20:21" x14ac:dyDescent="0.25">
      <c r="T5081" s="101" t="s">
        <v>10210</v>
      </c>
      <c r="U5081" s="74" t="s">
        <v>10211</v>
      </c>
    </row>
    <row r="5082" spans="20:21" x14ac:dyDescent="0.25">
      <c r="T5082" s="101" t="s">
        <v>10212</v>
      </c>
      <c r="U5082" s="74" t="s">
        <v>10213</v>
      </c>
    </row>
    <row r="5083" spans="20:21" x14ac:dyDescent="0.25">
      <c r="T5083" s="101" t="s">
        <v>10214</v>
      </c>
      <c r="U5083" s="74" t="s">
        <v>10215</v>
      </c>
    </row>
    <row r="5084" spans="20:21" x14ac:dyDescent="0.25">
      <c r="T5084" s="101" t="s">
        <v>10216</v>
      </c>
      <c r="U5084" s="74" t="s">
        <v>10217</v>
      </c>
    </row>
    <row r="5085" spans="20:21" x14ac:dyDescent="0.25">
      <c r="T5085" s="101" t="s">
        <v>10218</v>
      </c>
      <c r="U5085" s="74" t="s">
        <v>10219</v>
      </c>
    </row>
    <row r="5086" spans="20:21" x14ac:dyDescent="0.25">
      <c r="T5086" s="101" t="s">
        <v>10220</v>
      </c>
      <c r="U5086" s="74" t="s">
        <v>10221</v>
      </c>
    </row>
    <row r="5087" spans="20:21" x14ac:dyDescent="0.25">
      <c r="T5087" s="101" t="s">
        <v>10222</v>
      </c>
      <c r="U5087" s="74" t="s">
        <v>10223</v>
      </c>
    </row>
    <row r="5088" spans="20:21" x14ac:dyDescent="0.25">
      <c r="T5088" s="101" t="s">
        <v>10224</v>
      </c>
      <c r="U5088" s="74" t="s">
        <v>10225</v>
      </c>
    </row>
    <row r="5089" spans="20:21" x14ac:dyDescent="0.25">
      <c r="T5089" s="101" t="s">
        <v>10226</v>
      </c>
      <c r="U5089" s="74" t="s">
        <v>10227</v>
      </c>
    </row>
    <row r="5090" spans="20:21" x14ac:dyDescent="0.25">
      <c r="T5090" s="101" t="s">
        <v>10228</v>
      </c>
      <c r="U5090" s="74" t="s">
        <v>10229</v>
      </c>
    </row>
    <row r="5091" spans="20:21" x14ac:dyDescent="0.25">
      <c r="T5091" s="101" t="s">
        <v>10230</v>
      </c>
      <c r="U5091" s="74" t="s">
        <v>10231</v>
      </c>
    </row>
    <row r="5092" spans="20:21" x14ac:dyDescent="0.25">
      <c r="T5092" s="101" t="s">
        <v>10232</v>
      </c>
      <c r="U5092" s="74" t="s">
        <v>10233</v>
      </c>
    </row>
    <row r="5093" spans="20:21" x14ac:dyDescent="0.25">
      <c r="T5093" s="101" t="s">
        <v>10234</v>
      </c>
      <c r="U5093" s="74" t="s">
        <v>10235</v>
      </c>
    </row>
    <row r="5094" spans="20:21" x14ac:dyDescent="0.25">
      <c r="T5094" s="101" t="s">
        <v>10236</v>
      </c>
      <c r="U5094" s="74" t="s">
        <v>10237</v>
      </c>
    </row>
    <row r="5095" spans="20:21" x14ac:dyDescent="0.25">
      <c r="T5095" s="101" t="s">
        <v>10238</v>
      </c>
      <c r="U5095" s="74" t="s">
        <v>10239</v>
      </c>
    </row>
    <row r="5096" spans="20:21" x14ac:dyDescent="0.25">
      <c r="T5096" s="101" t="s">
        <v>10240</v>
      </c>
      <c r="U5096" s="74" t="s">
        <v>10241</v>
      </c>
    </row>
    <row r="5097" spans="20:21" x14ac:dyDescent="0.25">
      <c r="T5097" s="101" t="s">
        <v>10242</v>
      </c>
      <c r="U5097" s="74" t="s">
        <v>10243</v>
      </c>
    </row>
    <row r="5098" spans="20:21" x14ac:dyDescent="0.25">
      <c r="T5098" s="101" t="s">
        <v>10244</v>
      </c>
      <c r="U5098" s="74" t="s">
        <v>10245</v>
      </c>
    </row>
    <row r="5099" spans="20:21" x14ac:dyDescent="0.25">
      <c r="T5099" s="101" t="s">
        <v>10246</v>
      </c>
      <c r="U5099" s="74" t="s">
        <v>10247</v>
      </c>
    </row>
    <row r="5100" spans="20:21" x14ac:dyDescent="0.25">
      <c r="T5100" s="101" t="s">
        <v>10248</v>
      </c>
      <c r="U5100" s="74" t="s">
        <v>10249</v>
      </c>
    </row>
    <row r="5101" spans="20:21" x14ac:dyDescent="0.25">
      <c r="T5101" s="101" t="s">
        <v>10250</v>
      </c>
      <c r="U5101" s="74" t="s">
        <v>10251</v>
      </c>
    </row>
    <row r="5102" spans="20:21" x14ac:dyDescent="0.25">
      <c r="T5102" s="101" t="s">
        <v>10252</v>
      </c>
      <c r="U5102" s="74" t="s">
        <v>10253</v>
      </c>
    </row>
    <row r="5103" spans="20:21" x14ac:dyDescent="0.25">
      <c r="T5103" s="101" t="s">
        <v>10254</v>
      </c>
      <c r="U5103" s="74" t="s">
        <v>10255</v>
      </c>
    </row>
    <row r="5104" spans="20:21" x14ac:dyDescent="0.25">
      <c r="T5104" s="101" t="s">
        <v>10256</v>
      </c>
      <c r="U5104" s="74" t="s">
        <v>10257</v>
      </c>
    </row>
    <row r="5105" spans="20:21" x14ac:dyDescent="0.25">
      <c r="T5105" s="101" t="s">
        <v>10258</v>
      </c>
      <c r="U5105" s="74" t="s">
        <v>10259</v>
      </c>
    </row>
    <row r="5106" spans="20:21" x14ac:dyDescent="0.25">
      <c r="T5106" s="101" t="s">
        <v>10260</v>
      </c>
      <c r="U5106" s="74" t="s">
        <v>10261</v>
      </c>
    </row>
    <row r="5107" spans="20:21" x14ac:dyDescent="0.25">
      <c r="T5107" s="101" t="s">
        <v>10262</v>
      </c>
      <c r="U5107" s="74" t="s">
        <v>10263</v>
      </c>
    </row>
    <row r="5108" spans="20:21" x14ac:dyDescent="0.25">
      <c r="T5108" s="101" t="s">
        <v>10264</v>
      </c>
      <c r="U5108" s="74" t="s">
        <v>10265</v>
      </c>
    </row>
    <row r="5109" spans="20:21" x14ac:dyDescent="0.25">
      <c r="T5109" s="101" t="s">
        <v>10266</v>
      </c>
      <c r="U5109" s="74" t="s">
        <v>10267</v>
      </c>
    </row>
    <row r="5110" spans="20:21" x14ac:dyDescent="0.25">
      <c r="T5110" s="101" t="s">
        <v>10268</v>
      </c>
      <c r="U5110" s="74" t="s">
        <v>10269</v>
      </c>
    </row>
    <row r="5111" spans="20:21" x14ac:dyDescent="0.25">
      <c r="T5111" s="101" t="s">
        <v>10270</v>
      </c>
      <c r="U5111" s="74" t="s">
        <v>10271</v>
      </c>
    </row>
    <row r="5112" spans="20:21" x14ac:dyDescent="0.25">
      <c r="T5112" s="101" t="s">
        <v>10272</v>
      </c>
      <c r="U5112" s="74" t="s">
        <v>10273</v>
      </c>
    </row>
    <row r="5113" spans="20:21" x14ac:dyDescent="0.25">
      <c r="T5113" s="101" t="s">
        <v>10274</v>
      </c>
      <c r="U5113" s="74" t="s">
        <v>10275</v>
      </c>
    </row>
    <row r="5114" spans="20:21" x14ac:dyDescent="0.25">
      <c r="T5114" s="101" t="s">
        <v>10276</v>
      </c>
      <c r="U5114" s="74" t="s">
        <v>10277</v>
      </c>
    </row>
    <row r="5115" spans="20:21" x14ac:dyDescent="0.25">
      <c r="T5115" s="101" t="s">
        <v>10278</v>
      </c>
      <c r="U5115" s="74" t="s">
        <v>10279</v>
      </c>
    </row>
    <row r="5116" spans="20:21" x14ac:dyDescent="0.25">
      <c r="T5116" s="101" t="s">
        <v>10280</v>
      </c>
      <c r="U5116" s="74" t="s">
        <v>10281</v>
      </c>
    </row>
    <row r="5117" spans="20:21" x14ac:dyDescent="0.25">
      <c r="T5117" s="101" t="s">
        <v>10282</v>
      </c>
      <c r="U5117" s="74" t="s">
        <v>10283</v>
      </c>
    </row>
    <row r="5118" spans="20:21" x14ac:dyDescent="0.25">
      <c r="T5118" s="101" t="s">
        <v>10284</v>
      </c>
      <c r="U5118" s="74" t="s">
        <v>10285</v>
      </c>
    </row>
    <row r="5119" spans="20:21" x14ac:dyDescent="0.25">
      <c r="T5119" s="101" t="s">
        <v>10286</v>
      </c>
      <c r="U5119" s="74" t="s">
        <v>10287</v>
      </c>
    </row>
    <row r="5120" spans="20:21" x14ac:dyDescent="0.25">
      <c r="T5120" s="101" t="s">
        <v>10288</v>
      </c>
      <c r="U5120" s="74" t="s">
        <v>10289</v>
      </c>
    </row>
    <row r="5121" spans="20:21" x14ac:dyDescent="0.25">
      <c r="T5121" s="101" t="s">
        <v>10290</v>
      </c>
      <c r="U5121" s="74" t="s">
        <v>10291</v>
      </c>
    </row>
    <row r="5122" spans="20:21" x14ac:dyDescent="0.25">
      <c r="T5122" s="101" t="s">
        <v>10292</v>
      </c>
      <c r="U5122" s="74" t="s">
        <v>10293</v>
      </c>
    </row>
    <row r="5123" spans="20:21" x14ac:dyDescent="0.25">
      <c r="T5123" s="101" t="s">
        <v>10294</v>
      </c>
      <c r="U5123" s="74" t="s">
        <v>10295</v>
      </c>
    </row>
    <row r="5124" spans="20:21" x14ac:dyDescent="0.25">
      <c r="T5124" s="101" t="s">
        <v>10296</v>
      </c>
      <c r="U5124" s="74" t="s">
        <v>10297</v>
      </c>
    </row>
    <row r="5125" spans="20:21" x14ac:dyDescent="0.25">
      <c r="T5125" s="101" t="s">
        <v>10298</v>
      </c>
      <c r="U5125" s="74" t="s">
        <v>10299</v>
      </c>
    </row>
    <row r="5126" spans="20:21" x14ac:dyDescent="0.25">
      <c r="T5126" s="101" t="s">
        <v>10300</v>
      </c>
      <c r="U5126" s="74" t="s">
        <v>10301</v>
      </c>
    </row>
    <row r="5127" spans="20:21" x14ac:dyDescent="0.25">
      <c r="T5127" s="101" t="s">
        <v>10302</v>
      </c>
      <c r="U5127" s="74" t="s">
        <v>10303</v>
      </c>
    </row>
    <row r="5128" spans="20:21" x14ac:dyDescent="0.25">
      <c r="T5128" s="101" t="s">
        <v>10304</v>
      </c>
      <c r="U5128" s="74" t="s">
        <v>10305</v>
      </c>
    </row>
    <row r="5129" spans="20:21" x14ac:dyDescent="0.25">
      <c r="T5129" s="101" t="s">
        <v>10306</v>
      </c>
      <c r="U5129" s="74" t="s">
        <v>10307</v>
      </c>
    </row>
    <row r="5130" spans="20:21" x14ac:dyDescent="0.25">
      <c r="T5130" s="101" t="s">
        <v>10308</v>
      </c>
      <c r="U5130" s="74" t="s">
        <v>10309</v>
      </c>
    </row>
    <row r="5131" spans="20:21" x14ac:dyDescent="0.25">
      <c r="T5131" s="101" t="s">
        <v>10310</v>
      </c>
      <c r="U5131" s="74" t="s">
        <v>10311</v>
      </c>
    </row>
    <row r="5132" spans="20:21" x14ac:dyDescent="0.25">
      <c r="T5132" s="101" t="s">
        <v>10312</v>
      </c>
      <c r="U5132" s="74" t="s">
        <v>10313</v>
      </c>
    </row>
    <row r="5133" spans="20:21" x14ac:dyDescent="0.25">
      <c r="T5133" s="101" t="s">
        <v>10314</v>
      </c>
      <c r="U5133" s="74" t="s">
        <v>10315</v>
      </c>
    </row>
    <row r="5134" spans="20:21" x14ac:dyDescent="0.25">
      <c r="T5134" s="101" t="s">
        <v>10316</v>
      </c>
      <c r="U5134" s="74" t="s">
        <v>10317</v>
      </c>
    </row>
    <row r="5135" spans="20:21" x14ac:dyDescent="0.25">
      <c r="T5135" s="101" t="s">
        <v>10318</v>
      </c>
      <c r="U5135" s="74" t="s">
        <v>10319</v>
      </c>
    </row>
    <row r="5136" spans="20:21" x14ac:dyDescent="0.25">
      <c r="T5136" s="101" t="s">
        <v>10320</v>
      </c>
      <c r="U5136" s="74" t="s">
        <v>10321</v>
      </c>
    </row>
    <row r="5137" spans="20:21" x14ac:dyDescent="0.25">
      <c r="T5137" s="101" t="s">
        <v>10322</v>
      </c>
      <c r="U5137" s="74" t="s">
        <v>10323</v>
      </c>
    </row>
    <row r="5138" spans="20:21" x14ac:dyDescent="0.25">
      <c r="T5138" s="101" t="s">
        <v>10324</v>
      </c>
      <c r="U5138" s="74" t="s">
        <v>10325</v>
      </c>
    </row>
    <row r="5139" spans="20:21" x14ac:dyDescent="0.25">
      <c r="T5139" s="101" t="s">
        <v>10326</v>
      </c>
      <c r="U5139" s="74" t="s">
        <v>10327</v>
      </c>
    </row>
    <row r="5140" spans="20:21" x14ac:dyDescent="0.25">
      <c r="T5140" s="101" t="s">
        <v>10328</v>
      </c>
      <c r="U5140" s="74" t="s">
        <v>10329</v>
      </c>
    </row>
    <row r="5141" spans="20:21" x14ac:dyDescent="0.25">
      <c r="T5141" s="101" t="s">
        <v>10330</v>
      </c>
      <c r="U5141" s="74" t="s">
        <v>10331</v>
      </c>
    </row>
    <row r="5142" spans="20:21" x14ac:dyDescent="0.25">
      <c r="T5142" s="101" t="s">
        <v>10332</v>
      </c>
      <c r="U5142" s="74" t="s">
        <v>10333</v>
      </c>
    </row>
    <row r="5143" spans="20:21" x14ac:dyDescent="0.25">
      <c r="T5143" s="101" t="s">
        <v>10334</v>
      </c>
      <c r="U5143" s="74" t="s">
        <v>10335</v>
      </c>
    </row>
    <row r="5144" spans="20:21" x14ac:dyDescent="0.25">
      <c r="T5144" s="101" t="s">
        <v>10336</v>
      </c>
      <c r="U5144" s="74" t="s">
        <v>10337</v>
      </c>
    </row>
    <row r="5145" spans="20:21" x14ac:dyDescent="0.25">
      <c r="T5145" s="101" t="s">
        <v>10338</v>
      </c>
      <c r="U5145" s="74" t="s">
        <v>10339</v>
      </c>
    </row>
    <row r="5146" spans="20:21" x14ac:dyDescent="0.25">
      <c r="T5146" s="101" t="s">
        <v>10340</v>
      </c>
      <c r="U5146" s="74" t="s">
        <v>10341</v>
      </c>
    </row>
    <row r="5147" spans="20:21" x14ac:dyDescent="0.25">
      <c r="T5147" s="101" t="s">
        <v>10342</v>
      </c>
      <c r="U5147" s="74" t="s">
        <v>868</v>
      </c>
    </row>
    <row r="5148" spans="20:21" x14ac:dyDescent="0.25">
      <c r="T5148" s="101" t="s">
        <v>10343</v>
      </c>
      <c r="U5148" s="74" t="s">
        <v>10344</v>
      </c>
    </row>
    <row r="5149" spans="20:21" x14ac:dyDescent="0.25">
      <c r="T5149" s="101" t="s">
        <v>10345</v>
      </c>
      <c r="U5149" s="74" t="s">
        <v>10346</v>
      </c>
    </row>
    <row r="5150" spans="20:21" x14ac:dyDescent="0.25">
      <c r="T5150" s="101" t="s">
        <v>10347</v>
      </c>
      <c r="U5150" s="74" t="s">
        <v>10348</v>
      </c>
    </row>
    <row r="5151" spans="20:21" x14ac:dyDescent="0.25">
      <c r="T5151" s="101" t="s">
        <v>10349</v>
      </c>
      <c r="U5151" s="74" t="s">
        <v>10350</v>
      </c>
    </row>
    <row r="5152" spans="20:21" x14ac:dyDescent="0.25">
      <c r="T5152" s="101" t="s">
        <v>10351</v>
      </c>
      <c r="U5152" s="74" t="s">
        <v>10352</v>
      </c>
    </row>
    <row r="5153" spans="20:21" x14ac:dyDescent="0.25">
      <c r="T5153" s="101" t="s">
        <v>10353</v>
      </c>
      <c r="U5153" s="74" t="s">
        <v>10354</v>
      </c>
    </row>
    <row r="5154" spans="20:21" x14ac:dyDescent="0.25">
      <c r="T5154" s="101" t="s">
        <v>10355</v>
      </c>
      <c r="U5154" s="74" t="s">
        <v>10356</v>
      </c>
    </row>
    <row r="5155" spans="20:21" x14ac:dyDescent="0.25">
      <c r="T5155" s="101" t="s">
        <v>10357</v>
      </c>
      <c r="U5155" s="74" t="s">
        <v>10358</v>
      </c>
    </row>
    <row r="5156" spans="20:21" x14ac:dyDescent="0.25">
      <c r="T5156" s="101" t="s">
        <v>10359</v>
      </c>
      <c r="U5156" s="74" t="s">
        <v>10360</v>
      </c>
    </row>
    <row r="5157" spans="20:21" x14ac:dyDescent="0.25">
      <c r="T5157" s="101" t="s">
        <v>10361</v>
      </c>
      <c r="U5157" s="74" t="s">
        <v>10362</v>
      </c>
    </row>
    <row r="5158" spans="20:21" x14ac:dyDescent="0.25">
      <c r="T5158" s="101" t="s">
        <v>10363</v>
      </c>
      <c r="U5158" s="74" t="s">
        <v>10364</v>
      </c>
    </row>
    <row r="5159" spans="20:21" x14ac:dyDescent="0.25">
      <c r="T5159" s="101" t="s">
        <v>10365</v>
      </c>
      <c r="U5159" s="74" t="s">
        <v>10366</v>
      </c>
    </row>
    <row r="5160" spans="20:21" x14ac:dyDescent="0.25">
      <c r="T5160" s="101" t="s">
        <v>10367</v>
      </c>
      <c r="U5160" s="74" t="s">
        <v>10368</v>
      </c>
    </row>
    <row r="5161" spans="20:21" x14ac:dyDescent="0.25">
      <c r="T5161" s="101" t="s">
        <v>10369</v>
      </c>
      <c r="U5161" s="74" t="s">
        <v>10370</v>
      </c>
    </row>
    <row r="5162" spans="20:21" x14ac:dyDescent="0.25">
      <c r="T5162" s="101" t="s">
        <v>10371</v>
      </c>
      <c r="U5162" s="74" t="s">
        <v>10372</v>
      </c>
    </row>
    <row r="5163" spans="20:21" x14ac:dyDescent="0.25">
      <c r="T5163" s="101" t="s">
        <v>10373</v>
      </c>
      <c r="U5163" s="74" t="s">
        <v>10374</v>
      </c>
    </row>
    <row r="5164" spans="20:21" x14ac:dyDescent="0.25">
      <c r="T5164" s="101" t="s">
        <v>10375</v>
      </c>
      <c r="U5164" s="74" t="s">
        <v>10376</v>
      </c>
    </row>
    <row r="5165" spans="20:21" x14ac:dyDescent="0.25">
      <c r="T5165" s="101" t="s">
        <v>10377</v>
      </c>
      <c r="U5165" s="74" t="s">
        <v>10378</v>
      </c>
    </row>
    <row r="5166" spans="20:21" x14ac:dyDescent="0.25">
      <c r="T5166" s="101" t="s">
        <v>10379</v>
      </c>
      <c r="U5166" s="74" t="s">
        <v>10380</v>
      </c>
    </row>
    <row r="5167" spans="20:21" x14ac:dyDescent="0.25">
      <c r="T5167" s="101" t="s">
        <v>10381</v>
      </c>
      <c r="U5167" s="74" t="s">
        <v>10382</v>
      </c>
    </row>
    <row r="5168" spans="20:21" x14ac:dyDescent="0.25">
      <c r="T5168" s="101" t="s">
        <v>10383</v>
      </c>
      <c r="U5168" s="74" t="s">
        <v>10384</v>
      </c>
    </row>
    <row r="5169" spans="20:21" x14ac:dyDescent="0.25">
      <c r="T5169" s="101" t="s">
        <v>10385</v>
      </c>
      <c r="U5169" s="74" t="s">
        <v>10386</v>
      </c>
    </row>
    <row r="5170" spans="20:21" x14ac:dyDescent="0.25">
      <c r="T5170" s="101" t="s">
        <v>10387</v>
      </c>
      <c r="U5170" s="74" t="s">
        <v>10388</v>
      </c>
    </row>
    <row r="5171" spans="20:21" x14ac:dyDescent="0.25">
      <c r="T5171" s="101" t="s">
        <v>10389</v>
      </c>
      <c r="U5171" s="74" t="s">
        <v>10390</v>
      </c>
    </row>
    <row r="5172" spans="20:21" x14ac:dyDescent="0.25">
      <c r="T5172" s="101" t="s">
        <v>10391</v>
      </c>
      <c r="U5172" s="74" t="s">
        <v>10392</v>
      </c>
    </row>
    <row r="5173" spans="20:21" x14ac:dyDescent="0.25">
      <c r="T5173" s="101" t="s">
        <v>10393</v>
      </c>
      <c r="U5173" s="74" t="s">
        <v>10394</v>
      </c>
    </row>
    <row r="5174" spans="20:21" x14ac:dyDescent="0.25">
      <c r="T5174" s="101" t="s">
        <v>10395</v>
      </c>
      <c r="U5174" s="74" t="s">
        <v>10396</v>
      </c>
    </row>
    <row r="5175" spans="20:21" x14ac:dyDescent="0.25">
      <c r="T5175" s="101" t="s">
        <v>10397</v>
      </c>
      <c r="U5175" s="74" t="s">
        <v>10398</v>
      </c>
    </row>
    <row r="5176" spans="20:21" x14ac:dyDescent="0.25">
      <c r="T5176" s="101" t="s">
        <v>10399</v>
      </c>
      <c r="U5176" s="74" t="s">
        <v>10400</v>
      </c>
    </row>
    <row r="5177" spans="20:21" x14ac:dyDescent="0.25">
      <c r="T5177" s="101" t="s">
        <v>10401</v>
      </c>
      <c r="U5177" s="74" t="s">
        <v>10402</v>
      </c>
    </row>
    <row r="5178" spans="20:21" x14ac:dyDescent="0.25">
      <c r="T5178" s="101" t="s">
        <v>10403</v>
      </c>
      <c r="U5178" s="74" t="s">
        <v>10404</v>
      </c>
    </row>
    <row r="5179" spans="20:21" x14ac:dyDescent="0.25">
      <c r="T5179" s="101" t="s">
        <v>10405</v>
      </c>
      <c r="U5179" s="74" t="s">
        <v>10406</v>
      </c>
    </row>
    <row r="5180" spans="20:21" x14ac:dyDescent="0.25">
      <c r="T5180" s="101" t="s">
        <v>10407</v>
      </c>
      <c r="U5180" s="74" t="s">
        <v>10408</v>
      </c>
    </row>
    <row r="5181" spans="20:21" x14ac:dyDescent="0.25">
      <c r="T5181" s="101" t="s">
        <v>10409</v>
      </c>
      <c r="U5181" s="74" t="s">
        <v>10410</v>
      </c>
    </row>
    <row r="5182" spans="20:21" x14ac:dyDescent="0.25">
      <c r="T5182" s="101" t="s">
        <v>10411</v>
      </c>
      <c r="U5182" s="74" t="s">
        <v>10412</v>
      </c>
    </row>
    <row r="5183" spans="20:21" x14ac:dyDescent="0.25">
      <c r="T5183" s="101" t="s">
        <v>10413</v>
      </c>
      <c r="U5183" s="74" t="s">
        <v>10414</v>
      </c>
    </row>
    <row r="5184" spans="20:21" x14ac:dyDescent="0.25">
      <c r="T5184" s="101" t="s">
        <v>10415</v>
      </c>
      <c r="U5184" s="74" t="s">
        <v>10416</v>
      </c>
    </row>
    <row r="5185" spans="20:21" x14ac:dyDescent="0.25">
      <c r="T5185" s="101" t="s">
        <v>10417</v>
      </c>
      <c r="U5185" s="74" t="s">
        <v>10418</v>
      </c>
    </row>
    <row r="5186" spans="20:21" x14ac:dyDescent="0.25">
      <c r="T5186" s="101" t="s">
        <v>10419</v>
      </c>
      <c r="U5186" s="74" t="s">
        <v>10420</v>
      </c>
    </row>
    <row r="5187" spans="20:21" x14ac:dyDescent="0.25">
      <c r="T5187" s="101" t="s">
        <v>10421</v>
      </c>
      <c r="U5187" s="74" t="s">
        <v>10422</v>
      </c>
    </row>
    <row r="5188" spans="20:21" x14ac:dyDescent="0.25">
      <c r="T5188" s="101" t="s">
        <v>10423</v>
      </c>
      <c r="U5188" s="74" t="s">
        <v>10424</v>
      </c>
    </row>
    <row r="5189" spans="20:21" x14ac:dyDescent="0.25">
      <c r="T5189" s="101" t="s">
        <v>10425</v>
      </c>
      <c r="U5189" s="74" t="s">
        <v>10426</v>
      </c>
    </row>
    <row r="5190" spans="20:21" x14ac:dyDescent="0.25">
      <c r="T5190" s="101" t="s">
        <v>10427</v>
      </c>
      <c r="U5190" s="74" t="s">
        <v>10428</v>
      </c>
    </row>
    <row r="5191" spans="20:21" x14ac:dyDescent="0.25">
      <c r="T5191" s="101" t="s">
        <v>10429</v>
      </c>
      <c r="U5191" s="74" t="s">
        <v>10430</v>
      </c>
    </row>
    <row r="5192" spans="20:21" x14ac:dyDescent="0.25">
      <c r="T5192" s="101" t="s">
        <v>10431</v>
      </c>
      <c r="U5192" s="74" t="s">
        <v>10432</v>
      </c>
    </row>
    <row r="5193" spans="20:21" x14ac:dyDescent="0.25">
      <c r="T5193" s="101" t="s">
        <v>10433</v>
      </c>
      <c r="U5193" s="74" t="s">
        <v>10434</v>
      </c>
    </row>
    <row r="5194" spans="20:21" x14ac:dyDescent="0.25">
      <c r="T5194" s="101" t="s">
        <v>10435</v>
      </c>
      <c r="U5194" s="74" t="s">
        <v>10436</v>
      </c>
    </row>
    <row r="5195" spans="20:21" x14ac:dyDescent="0.25">
      <c r="T5195" s="101" t="s">
        <v>10437</v>
      </c>
      <c r="U5195" s="74" t="s">
        <v>10438</v>
      </c>
    </row>
    <row r="5196" spans="20:21" x14ac:dyDescent="0.25">
      <c r="T5196" s="101" t="s">
        <v>10439</v>
      </c>
      <c r="U5196" s="74" t="s">
        <v>10440</v>
      </c>
    </row>
    <row r="5197" spans="20:21" x14ac:dyDescent="0.25">
      <c r="T5197" s="101" t="s">
        <v>10441</v>
      </c>
      <c r="U5197" s="74" t="s">
        <v>10442</v>
      </c>
    </row>
    <row r="5198" spans="20:21" x14ac:dyDescent="0.25">
      <c r="T5198" s="101" t="s">
        <v>10443</v>
      </c>
      <c r="U5198" s="74" t="s">
        <v>10444</v>
      </c>
    </row>
    <row r="5199" spans="20:21" x14ac:dyDescent="0.25">
      <c r="T5199" s="101" t="s">
        <v>10445</v>
      </c>
      <c r="U5199" s="74" t="s">
        <v>10446</v>
      </c>
    </row>
    <row r="5200" spans="20:21" x14ac:dyDescent="0.25">
      <c r="T5200" s="101" t="s">
        <v>10447</v>
      </c>
      <c r="U5200" s="74" t="s">
        <v>10448</v>
      </c>
    </row>
    <row r="5201" spans="20:21" x14ac:dyDescent="0.25">
      <c r="T5201" s="101" t="s">
        <v>10449</v>
      </c>
      <c r="U5201" s="74" t="s">
        <v>10450</v>
      </c>
    </row>
    <row r="5202" spans="20:21" x14ac:dyDescent="0.25">
      <c r="T5202" s="101" t="s">
        <v>10451</v>
      </c>
      <c r="U5202" s="74" t="s">
        <v>10452</v>
      </c>
    </row>
    <row r="5203" spans="20:21" x14ac:dyDescent="0.25">
      <c r="T5203" s="101" t="s">
        <v>10453</v>
      </c>
      <c r="U5203" s="74" t="s">
        <v>10454</v>
      </c>
    </row>
    <row r="5204" spans="20:21" x14ac:dyDescent="0.25">
      <c r="T5204" s="101" t="s">
        <v>10455</v>
      </c>
      <c r="U5204" s="74" t="s">
        <v>10456</v>
      </c>
    </row>
    <row r="5205" spans="20:21" x14ac:dyDescent="0.25">
      <c r="T5205" s="101" t="s">
        <v>10457</v>
      </c>
      <c r="U5205" s="74" t="s">
        <v>10458</v>
      </c>
    </row>
    <row r="5206" spans="20:21" x14ac:dyDescent="0.25">
      <c r="T5206" s="101" t="s">
        <v>10459</v>
      </c>
      <c r="U5206" s="74" t="s">
        <v>10460</v>
      </c>
    </row>
    <row r="5207" spans="20:21" x14ac:dyDescent="0.25">
      <c r="T5207" s="101" t="s">
        <v>10461</v>
      </c>
      <c r="U5207" s="74" t="s">
        <v>10462</v>
      </c>
    </row>
    <row r="5208" spans="20:21" x14ac:dyDescent="0.25">
      <c r="T5208" s="101" t="s">
        <v>10463</v>
      </c>
      <c r="U5208" s="74" t="s">
        <v>7319</v>
      </c>
    </row>
    <row r="5209" spans="20:21" x14ac:dyDescent="0.25">
      <c r="T5209" s="101" t="s">
        <v>10464</v>
      </c>
      <c r="U5209" s="74" t="s">
        <v>10465</v>
      </c>
    </row>
    <row r="5210" spans="20:21" x14ac:dyDescent="0.25">
      <c r="T5210" s="101" t="s">
        <v>10466</v>
      </c>
      <c r="U5210" s="74" t="s">
        <v>10467</v>
      </c>
    </row>
    <row r="5211" spans="20:21" x14ac:dyDescent="0.25">
      <c r="T5211" s="101" t="s">
        <v>10468</v>
      </c>
      <c r="U5211" s="74" t="s">
        <v>10469</v>
      </c>
    </row>
    <row r="5212" spans="20:21" x14ac:dyDescent="0.25">
      <c r="T5212" s="101" t="s">
        <v>10470</v>
      </c>
      <c r="U5212" s="74" t="s">
        <v>10471</v>
      </c>
    </row>
    <row r="5213" spans="20:21" x14ac:dyDescent="0.25">
      <c r="T5213" s="101" t="s">
        <v>10472</v>
      </c>
      <c r="U5213" s="74" t="s">
        <v>10473</v>
      </c>
    </row>
    <row r="5214" spans="20:21" x14ac:dyDescent="0.25">
      <c r="T5214" s="101" t="s">
        <v>10474</v>
      </c>
      <c r="U5214" s="74" t="s">
        <v>10475</v>
      </c>
    </row>
    <row r="5215" spans="20:21" x14ac:dyDescent="0.25">
      <c r="T5215" s="101" t="s">
        <v>10476</v>
      </c>
      <c r="U5215" s="74" t="s">
        <v>10477</v>
      </c>
    </row>
    <row r="5216" spans="20:21" x14ac:dyDescent="0.25">
      <c r="T5216" s="101" t="s">
        <v>10478</v>
      </c>
      <c r="U5216" s="74" t="s">
        <v>10479</v>
      </c>
    </row>
    <row r="5217" spans="20:21" x14ac:dyDescent="0.25">
      <c r="T5217" s="101" t="s">
        <v>10480</v>
      </c>
      <c r="U5217" s="74" t="s">
        <v>10481</v>
      </c>
    </row>
    <row r="5218" spans="20:21" x14ac:dyDescent="0.25">
      <c r="T5218" s="101" t="s">
        <v>10482</v>
      </c>
      <c r="U5218" s="74" t="s">
        <v>10483</v>
      </c>
    </row>
    <row r="5219" spans="20:21" x14ac:dyDescent="0.25">
      <c r="T5219" s="101" t="s">
        <v>10484</v>
      </c>
      <c r="U5219" s="74" t="s">
        <v>10485</v>
      </c>
    </row>
    <row r="5220" spans="20:21" x14ac:dyDescent="0.25">
      <c r="T5220" s="101" t="s">
        <v>10486</v>
      </c>
      <c r="U5220" s="74" t="s">
        <v>10487</v>
      </c>
    </row>
    <row r="5221" spans="20:21" x14ac:dyDescent="0.25">
      <c r="T5221" s="101" t="s">
        <v>10488</v>
      </c>
      <c r="U5221" s="74" t="s">
        <v>10489</v>
      </c>
    </row>
    <row r="5222" spans="20:21" x14ac:dyDescent="0.25">
      <c r="T5222" s="101" t="s">
        <v>10490</v>
      </c>
      <c r="U5222" s="74" t="s">
        <v>10491</v>
      </c>
    </row>
    <row r="5223" spans="20:21" x14ac:dyDescent="0.25">
      <c r="T5223" s="101" t="s">
        <v>10492</v>
      </c>
      <c r="U5223" s="74" t="s">
        <v>10493</v>
      </c>
    </row>
    <row r="5224" spans="20:21" x14ac:dyDescent="0.25">
      <c r="T5224" s="101" t="s">
        <v>10494</v>
      </c>
      <c r="U5224" s="74" t="s">
        <v>10495</v>
      </c>
    </row>
    <row r="5225" spans="20:21" x14ac:dyDescent="0.25">
      <c r="T5225" s="101" t="s">
        <v>10496</v>
      </c>
      <c r="U5225" s="74" t="s">
        <v>10497</v>
      </c>
    </row>
    <row r="5226" spans="20:21" x14ac:dyDescent="0.25">
      <c r="T5226" s="101" t="s">
        <v>10498</v>
      </c>
      <c r="U5226" s="74" t="s">
        <v>10499</v>
      </c>
    </row>
    <row r="5227" spans="20:21" x14ac:dyDescent="0.25">
      <c r="T5227" s="101" t="s">
        <v>10500</v>
      </c>
      <c r="U5227" s="74" t="s">
        <v>10501</v>
      </c>
    </row>
    <row r="5228" spans="20:21" x14ac:dyDescent="0.25">
      <c r="T5228" s="101" t="s">
        <v>10502</v>
      </c>
      <c r="U5228" s="74" t="s">
        <v>10503</v>
      </c>
    </row>
    <row r="5229" spans="20:21" x14ac:dyDescent="0.25">
      <c r="T5229" s="101" t="s">
        <v>10504</v>
      </c>
      <c r="U5229" s="74" t="s">
        <v>10505</v>
      </c>
    </row>
    <row r="5230" spans="20:21" x14ac:dyDescent="0.25">
      <c r="T5230" s="101" t="s">
        <v>10506</v>
      </c>
      <c r="U5230" s="74" t="s">
        <v>10507</v>
      </c>
    </row>
    <row r="5231" spans="20:21" x14ac:dyDescent="0.25">
      <c r="T5231" s="101" t="s">
        <v>10508</v>
      </c>
      <c r="U5231" s="74" t="s">
        <v>10509</v>
      </c>
    </row>
    <row r="5232" spans="20:21" x14ac:dyDescent="0.25">
      <c r="T5232" s="101" t="s">
        <v>10510</v>
      </c>
      <c r="U5232" s="74" t="s">
        <v>10511</v>
      </c>
    </row>
    <row r="5233" spans="20:21" x14ac:dyDescent="0.25">
      <c r="T5233" s="101" t="s">
        <v>10512</v>
      </c>
      <c r="U5233" s="74" t="s">
        <v>10513</v>
      </c>
    </row>
    <row r="5234" spans="20:21" x14ac:dyDescent="0.25">
      <c r="T5234" s="101" t="s">
        <v>10514</v>
      </c>
      <c r="U5234" s="74" t="s">
        <v>10515</v>
      </c>
    </row>
    <row r="5235" spans="20:21" x14ac:dyDescent="0.25">
      <c r="T5235" s="101" t="s">
        <v>10516</v>
      </c>
      <c r="U5235" s="74" t="s">
        <v>10517</v>
      </c>
    </row>
    <row r="5236" spans="20:21" x14ac:dyDescent="0.25">
      <c r="T5236" s="101" t="s">
        <v>10518</v>
      </c>
      <c r="U5236" s="74" t="s">
        <v>10519</v>
      </c>
    </row>
    <row r="5237" spans="20:21" x14ac:dyDescent="0.25">
      <c r="T5237" s="101" t="s">
        <v>10520</v>
      </c>
      <c r="U5237" s="74" t="s">
        <v>10521</v>
      </c>
    </row>
    <row r="5238" spans="20:21" x14ac:dyDescent="0.25">
      <c r="T5238" s="101" t="s">
        <v>10522</v>
      </c>
      <c r="U5238" s="74" t="s">
        <v>10523</v>
      </c>
    </row>
    <row r="5239" spans="20:21" x14ac:dyDescent="0.25">
      <c r="T5239" s="101" t="s">
        <v>10524</v>
      </c>
      <c r="U5239" s="74" t="s">
        <v>10525</v>
      </c>
    </row>
    <row r="5240" spans="20:21" x14ac:dyDescent="0.25">
      <c r="T5240" s="101" t="s">
        <v>10526</v>
      </c>
      <c r="U5240" s="74" t="s">
        <v>10527</v>
      </c>
    </row>
    <row r="5241" spans="20:21" x14ac:dyDescent="0.25">
      <c r="T5241" s="101" t="s">
        <v>10528</v>
      </c>
      <c r="U5241" s="74" t="s">
        <v>10529</v>
      </c>
    </row>
    <row r="5242" spans="20:21" x14ac:dyDescent="0.25">
      <c r="T5242" s="101" t="s">
        <v>10530</v>
      </c>
      <c r="U5242" s="74" t="s">
        <v>10531</v>
      </c>
    </row>
    <row r="5243" spans="20:21" x14ac:dyDescent="0.25">
      <c r="T5243" s="101" t="s">
        <v>10532</v>
      </c>
      <c r="U5243" s="74" t="s">
        <v>10533</v>
      </c>
    </row>
    <row r="5244" spans="20:21" x14ac:dyDescent="0.25">
      <c r="T5244" s="101" t="s">
        <v>10534</v>
      </c>
      <c r="U5244" s="74" t="s">
        <v>10535</v>
      </c>
    </row>
    <row r="5245" spans="20:21" x14ac:dyDescent="0.25">
      <c r="T5245" s="101" t="s">
        <v>10536</v>
      </c>
      <c r="U5245" s="74" t="s">
        <v>10537</v>
      </c>
    </row>
    <row r="5246" spans="20:21" x14ac:dyDescent="0.25">
      <c r="T5246" s="101" t="s">
        <v>10538</v>
      </c>
      <c r="U5246" s="74" t="s">
        <v>10539</v>
      </c>
    </row>
    <row r="5247" spans="20:21" x14ac:dyDescent="0.25">
      <c r="T5247" s="101" t="s">
        <v>10540</v>
      </c>
      <c r="U5247" s="74" t="s">
        <v>10541</v>
      </c>
    </row>
    <row r="5248" spans="20:21" x14ac:dyDescent="0.25">
      <c r="T5248" s="101" t="s">
        <v>10542</v>
      </c>
      <c r="U5248" s="74" t="s">
        <v>10543</v>
      </c>
    </row>
    <row r="5249" spans="20:21" x14ac:dyDescent="0.25">
      <c r="T5249" s="101" t="s">
        <v>10544</v>
      </c>
      <c r="U5249" s="74" t="s">
        <v>10545</v>
      </c>
    </row>
    <row r="5250" spans="20:21" x14ac:dyDescent="0.25">
      <c r="T5250" s="101" t="s">
        <v>10546</v>
      </c>
      <c r="U5250" s="74" t="s">
        <v>10547</v>
      </c>
    </row>
    <row r="5251" spans="20:21" x14ac:dyDescent="0.25">
      <c r="T5251" s="101" t="s">
        <v>10548</v>
      </c>
      <c r="U5251" s="74" t="s">
        <v>10549</v>
      </c>
    </row>
    <row r="5252" spans="20:21" x14ac:dyDescent="0.25">
      <c r="T5252" s="101" t="s">
        <v>10550</v>
      </c>
      <c r="U5252" s="74" t="s">
        <v>10551</v>
      </c>
    </row>
    <row r="5253" spans="20:21" x14ac:dyDescent="0.25">
      <c r="T5253" s="101" t="s">
        <v>10552</v>
      </c>
      <c r="U5253" s="74" t="s">
        <v>10553</v>
      </c>
    </row>
    <row r="5254" spans="20:21" x14ac:dyDescent="0.25">
      <c r="T5254" s="101" t="s">
        <v>10554</v>
      </c>
      <c r="U5254" s="74" t="s">
        <v>10555</v>
      </c>
    </row>
    <row r="5255" spans="20:21" x14ac:dyDescent="0.25">
      <c r="T5255" s="101" t="s">
        <v>10556</v>
      </c>
      <c r="U5255" s="74" t="s">
        <v>10557</v>
      </c>
    </row>
    <row r="5256" spans="20:21" x14ac:dyDescent="0.25">
      <c r="T5256" s="101" t="s">
        <v>10558</v>
      </c>
      <c r="U5256" s="74" t="s">
        <v>10559</v>
      </c>
    </row>
    <row r="5257" spans="20:21" x14ac:dyDescent="0.25">
      <c r="T5257" s="101" t="s">
        <v>10560</v>
      </c>
      <c r="U5257" s="74" t="s">
        <v>10561</v>
      </c>
    </row>
    <row r="5258" spans="20:21" x14ac:dyDescent="0.25">
      <c r="T5258" s="101" t="s">
        <v>10562</v>
      </c>
      <c r="U5258" s="74" t="s">
        <v>10563</v>
      </c>
    </row>
    <row r="5259" spans="20:21" x14ac:dyDescent="0.25">
      <c r="T5259" s="101" t="s">
        <v>10564</v>
      </c>
      <c r="U5259" s="74" t="s">
        <v>10565</v>
      </c>
    </row>
    <row r="5260" spans="20:21" x14ac:dyDescent="0.25">
      <c r="T5260" s="101" t="s">
        <v>10566</v>
      </c>
      <c r="U5260" s="74" t="s">
        <v>10567</v>
      </c>
    </row>
    <row r="5261" spans="20:21" x14ac:dyDescent="0.25">
      <c r="T5261" s="101" t="s">
        <v>10568</v>
      </c>
      <c r="U5261" s="74" t="s">
        <v>10569</v>
      </c>
    </row>
    <row r="5262" spans="20:21" x14ac:dyDescent="0.25">
      <c r="T5262" s="101" t="s">
        <v>10570</v>
      </c>
      <c r="U5262" s="74" t="s">
        <v>10571</v>
      </c>
    </row>
    <row r="5263" spans="20:21" x14ac:dyDescent="0.25">
      <c r="T5263" s="101" t="s">
        <v>10572</v>
      </c>
      <c r="U5263" s="74" t="s">
        <v>10573</v>
      </c>
    </row>
    <row r="5264" spans="20:21" x14ac:dyDescent="0.25">
      <c r="T5264" s="101" t="s">
        <v>10574</v>
      </c>
      <c r="U5264" s="74" t="s">
        <v>10575</v>
      </c>
    </row>
    <row r="5265" spans="20:21" x14ac:dyDescent="0.25">
      <c r="T5265" s="101" t="s">
        <v>10576</v>
      </c>
      <c r="U5265" s="74" t="s">
        <v>10577</v>
      </c>
    </row>
    <row r="5266" spans="20:21" x14ac:dyDescent="0.25">
      <c r="T5266" s="101" t="s">
        <v>10578</v>
      </c>
      <c r="U5266" s="74" t="s">
        <v>10579</v>
      </c>
    </row>
    <row r="5267" spans="20:21" x14ac:dyDescent="0.25">
      <c r="T5267" s="101" t="s">
        <v>10580</v>
      </c>
      <c r="U5267" s="74" t="s">
        <v>10581</v>
      </c>
    </row>
    <row r="5268" spans="20:21" x14ac:dyDescent="0.25">
      <c r="T5268" s="101" t="s">
        <v>10582</v>
      </c>
      <c r="U5268" s="74" t="s">
        <v>10583</v>
      </c>
    </row>
    <row r="5269" spans="20:21" x14ac:dyDescent="0.25">
      <c r="T5269" s="101" t="s">
        <v>10584</v>
      </c>
      <c r="U5269" s="74" t="s">
        <v>10585</v>
      </c>
    </row>
    <row r="5270" spans="20:21" x14ac:dyDescent="0.25">
      <c r="T5270" s="101" t="s">
        <v>10586</v>
      </c>
      <c r="U5270" s="74" t="s">
        <v>10587</v>
      </c>
    </row>
    <row r="5271" spans="20:21" x14ac:dyDescent="0.25">
      <c r="T5271" s="101" t="s">
        <v>10588</v>
      </c>
      <c r="U5271" s="74" t="s">
        <v>4382</v>
      </c>
    </row>
    <row r="5272" spans="20:21" x14ac:dyDescent="0.25">
      <c r="T5272" s="101" t="s">
        <v>10589</v>
      </c>
      <c r="U5272" s="74" t="s">
        <v>10590</v>
      </c>
    </row>
    <row r="5273" spans="20:21" x14ac:dyDescent="0.25">
      <c r="T5273" s="101" t="s">
        <v>10591</v>
      </c>
      <c r="U5273" s="74" t="s">
        <v>6025</v>
      </c>
    </row>
    <row r="5274" spans="20:21" x14ac:dyDescent="0.25">
      <c r="T5274" s="101" t="s">
        <v>10592</v>
      </c>
      <c r="U5274" s="74" t="s">
        <v>10593</v>
      </c>
    </row>
    <row r="5275" spans="20:21" x14ac:dyDescent="0.25">
      <c r="T5275" s="101" t="s">
        <v>10594</v>
      </c>
      <c r="U5275" s="74" t="s">
        <v>10595</v>
      </c>
    </row>
    <row r="5276" spans="20:21" x14ac:dyDescent="0.25">
      <c r="T5276" s="101" t="s">
        <v>10596</v>
      </c>
      <c r="U5276" s="74" t="s">
        <v>10597</v>
      </c>
    </row>
    <row r="5277" spans="20:21" x14ac:dyDescent="0.25">
      <c r="T5277" s="101" t="s">
        <v>10598</v>
      </c>
      <c r="U5277" s="74" t="s">
        <v>10599</v>
      </c>
    </row>
    <row r="5278" spans="20:21" x14ac:dyDescent="0.25">
      <c r="T5278" s="101" t="s">
        <v>10600</v>
      </c>
      <c r="U5278" s="74" t="s">
        <v>10601</v>
      </c>
    </row>
    <row r="5279" spans="20:21" x14ac:dyDescent="0.25">
      <c r="T5279" s="101" t="s">
        <v>10602</v>
      </c>
      <c r="U5279" s="74" t="s">
        <v>10603</v>
      </c>
    </row>
    <row r="5280" spans="20:21" x14ac:dyDescent="0.25">
      <c r="T5280" s="101" t="s">
        <v>10604</v>
      </c>
      <c r="U5280" s="74" t="s">
        <v>10605</v>
      </c>
    </row>
    <row r="5281" spans="20:21" x14ac:dyDescent="0.25">
      <c r="T5281" s="101" t="s">
        <v>10606</v>
      </c>
      <c r="U5281" s="74" t="s">
        <v>6089</v>
      </c>
    </row>
    <row r="5282" spans="20:21" x14ac:dyDescent="0.25">
      <c r="T5282" s="101" t="s">
        <v>10607</v>
      </c>
      <c r="U5282" s="74" t="s">
        <v>10608</v>
      </c>
    </row>
    <row r="5283" spans="20:21" x14ac:dyDescent="0.25">
      <c r="T5283" s="101" t="s">
        <v>10609</v>
      </c>
      <c r="U5283" s="74" t="s">
        <v>10610</v>
      </c>
    </row>
    <row r="5284" spans="20:21" x14ac:dyDescent="0.25">
      <c r="T5284" s="101" t="s">
        <v>10611</v>
      </c>
      <c r="U5284" s="74" t="s">
        <v>10612</v>
      </c>
    </row>
    <row r="5285" spans="20:21" x14ac:dyDescent="0.25">
      <c r="T5285" s="101" t="s">
        <v>10613</v>
      </c>
      <c r="U5285" s="74" t="s">
        <v>10614</v>
      </c>
    </row>
    <row r="5286" spans="20:21" x14ac:dyDescent="0.25">
      <c r="T5286" s="101" t="s">
        <v>10615</v>
      </c>
      <c r="U5286" s="74" t="s">
        <v>10616</v>
      </c>
    </row>
    <row r="5287" spans="20:21" x14ac:dyDescent="0.25">
      <c r="T5287" s="101" t="s">
        <v>10617</v>
      </c>
      <c r="U5287" s="74" t="s">
        <v>10618</v>
      </c>
    </row>
    <row r="5288" spans="20:21" x14ac:dyDescent="0.25">
      <c r="T5288" s="101" t="s">
        <v>10619</v>
      </c>
      <c r="U5288" s="74" t="s">
        <v>10620</v>
      </c>
    </row>
    <row r="5289" spans="20:21" x14ac:dyDescent="0.25">
      <c r="T5289" s="101" t="s">
        <v>10621</v>
      </c>
      <c r="U5289" s="74" t="s">
        <v>10622</v>
      </c>
    </row>
    <row r="5290" spans="20:21" x14ac:dyDescent="0.25">
      <c r="T5290" s="101" t="s">
        <v>10623</v>
      </c>
      <c r="U5290" s="74" t="s">
        <v>10624</v>
      </c>
    </row>
    <row r="5291" spans="20:21" x14ac:dyDescent="0.25">
      <c r="T5291" s="101" t="s">
        <v>10625</v>
      </c>
      <c r="U5291" s="74" t="s">
        <v>10626</v>
      </c>
    </row>
    <row r="5292" spans="20:21" x14ac:dyDescent="0.25">
      <c r="T5292" s="101" t="s">
        <v>10627</v>
      </c>
      <c r="U5292" s="74" t="s">
        <v>10628</v>
      </c>
    </row>
    <row r="5293" spans="20:21" x14ac:dyDescent="0.25">
      <c r="T5293" s="101" t="s">
        <v>10629</v>
      </c>
      <c r="U5293" s="74" t="s">
        <v>10630</v>
      </c>
    </row>
    <row r="5294" spans="20:21" x14ac:dyDescent="0.25">
      <c r="T5294" s="101" t="s">
        <v>10631</v>
      </c>
      <c r="U5294" s="74" t="s">
        <v>10632</v>
      </c>
    </row>
    <row r="5295" spans="20:21" x14ac:dyDescent="0.25">
      <c r="T5295" s="101" t="s">
        <v>10633</v>
      </c>
      <c r="U5295" s="74" t="s">
        <v>10634</v>
      </c>
    </row>
    <row r="5296" spans="20:21" x14ac:dyDescent="0.25">
      <c r="T5296" s="101" t="s">
        <v>10635</v>
      </c>
      <c r="U5296" s="74" t="s">
        <v>10636</v>
      </c>
    </row>
    <row r="5297" spans="20:21" x14ac:dyDescent="0.25">
      <c r="T5297" s="101" t="s">
        <v>10637</v>
      </c>
      <c r="U5297" s="74" t="s">
        <v>10638</v>
      </c>
    </row>
    <row r="5298" spans="20:21" x14ac:dyDescent="0.25">
      <c r="T5298" s="101" t="s">
        <v>10639</v>
      </c>
      <c r="U5298" s="74" t="s">
        <v>10640</v>
      </c>
    </row>
    <row r="5299" spans="20:21" x14ac:dyDescent="0.25">
      <c r="T5299" s="101" t="s">
        <v>10641</v>
      </c>
      <c r="U5299" s="74" t="s">
        <v>10642</v>
      </c>
    </row>
    <row r="5300" spans="20:21" x14ac:dyDescent="0.25">
      <c r="T5300" s="101" t="s">
        <v>10643</v>
      </c>
      <c r="U5300" s="74" t="s">
        <v>10644</v>
      </c>
    </row>
    <row r="5301" spans="20:21" x14ac:dyDescent="0.25">
      <c r="T5301" s="101" t="s">
        <v>10645</v>
      </c>
      <c r="U5301" s="74" t="s">
        <v>10646</v>
      </c>
    </row>
    <row r="5302" spans="20:21" x14ac:dyDescent="0.25">
      <c r="T5302" s="101" t="s">
        <v>10647</v>
      </c>
      <c r="U5302" s="74" t="s">
        <v>10648</v>
      </c>
    </row>
    <row r="5303" spans="20:21" x14ac:dyDescent="0.25">
      <c r="T5303" s="101" t="s">
        <v>10649</v>
      </c>
      <c r="U5303" s="74" t="s">
        <v>10650</v>
      </c>
    </row>
    <row r="5304" spans="20:21" x14ac:dyDescent="0.25">
      <c r="T5304" s="101" t="s">
        <v>10651</v>
      </c>
      <c r="U5304" s="74" t="s">
        <v>10652</v>
      </c>
    </row>
    <row r="5305" spans="20:21" x14ac:dyDescent="0.25">
      <c r="T5305" s="101" t="s">
        <v>10653</v>
      </c>
      <c r="U5305" s="74" t="s">
        <v>10654</v>
      </c>
    </row>
    <row r="5306" spans="20:21" x14ac:dyDescent="0.25">
      <c r="T5306" s="101" t="s">
        <v>10655</v>
      </c>
      <c r="U5306" s="74" t="s">
        <v>10656</v>
      </c>
    </row>
    <row r="5307" spans="20:21" x14ac:dyDescent="0.25">
      <c r="T5307" s="101" t="s">
        <v>10657</v>
      </c>
      <c r="U5307" s="74" t="s">
        <v>10658</v>
      </c>
    </row>
    <row r="5308" spans="20:21" x14ac:dyDescent="0.25">
      <c r="T5308" s="101" t="s">
        <v>10659</v>
      </c>
      <c r="U5308" s="74" t="s">
        <v>10660</v>
      </c>
    </row>
    <row r="5309" spans="20:21" x14ac:dyDescent="0.25">
      <c r="T5309" s="101" t="s">
        <v>10661</v>
      </c>
      <c r="U5309" s="74" t="s">
        <v>10662</v>
      </c>
    </row>
    <row r="5310" spans="20:21" x14ac:dyDescent="0.25">
      <c r="T5310" s="101" t="s">
        <v>10663</v>
      </c>
      <c r="U5310" s="74" t="s">
        <v>10664</v>
      </c>
    </row>
    <row r="5311" spans="20:21" x14ac:dyDescent="0.25">
      <c r="T5311" s="101" t="s">
        <v>10665</v>
      </c>
      <c r="U5311" s="74" t="s">
        <v>10666</v>
      </c>
    </row>
    <row r="5312" spans="20:21" x14ac:dyDescent="0.25">
      <c r="T5312" s="101" t="s">
        <v>10667</v>
      </c>
      <c r="U5312" s="74" t="s">
        <v>10668</v>
      </c>
    </row>
    <row r="5313" spans="20:21" x14ac:dyDescent="0.25">
      <c r="T5313" s="101" t="s">
        <v>10669</v>
      </c>
      <c r="U5313" s="74" t="s">
        <v>10670</v>
      </c>
    </row>
    <row r="5314" spans="20:21" x14ac:dyDescent="0.25">
      <c r="T5314" s="101" t="s">
        <v>10671</v>
      </c>
      <c r="U5314" s="74" t="s">
        <v>10672</v>
      </c>
    </row>
    <row r="5315" spans="20:21" x14ac:dyDescent="0.25">
      <c r="T5315" s="101" t="s">
        <v>10673</v>
      </c>
      <c r="U5315" s="74" t="s">
        <v>10674</v>
      </c>
    </row>
    <row r="5316" spans="20:21" x14ac:dyDescent="0.25">
      <c r="T5316" s="101" t="s">
        <v>10675</v>
      </c>
      <c r="U5316" s="74" t="s">
        <v>1592</v>
      </c>
    </row>
    <row r="5317" spans="20:21" x14ac:dyDescent="0.25">
      <c r="T5317" s="101" t="s">
        <v>10676</v>
      </c>
      <c r="U5317" s="74" t="s">
        <v>10677</v>
      </c>
    </row>
    <row r="5318" spans="20:21" x14ac:dyDescent="0.25">
      <c r="T5318" s="101" t="s">
        <v>10678</v>
      </c>
      <c r="U5318" s="74" t="s">
        <v>10679</v>
      </c>
    </row>
    <row r="5319" spans="20:21" x14ac:dyDescent="0.25">
      <c r="T5319" s="101" t="s">
        <v>10680</v>
      </c>
      <c r="U5319" s="74" t="s">
        <v>10681</v>
      </c>
    </row>
    <row r="5320" spans="20:21" x14ac:dyDescent="0.25">
      <c r="T5320" s="101" t="s">
        <v>10682</v>
      </c>
      <c r="U5320" s="74" t="s">
        <v>10683</v>
      </c>
    </row>
    <row r="5321" spans="20:21" x14ac:dyDescent="0.25">
      <c r="T5321" s="101" t="s">
        <v>10684</v>
      </c>
      <c r="U5321" s="74" t="s">
        <v>10685</v>
      </c>
    </row>
    <row r="5322" spans="20:21" x14ac:dyDescent="0.25">
      <c r="T5322" s="101" t="s">
        <v>10686</v>
      </c>
      <c r="U5322" s="74" t="s">
        <v>10687</v>
      </c>
    </row>
    <row r="5323" spans="20:21" x14ac:dyDescent="0.25">
      <c r="T5323" s="101" t="s">
        <v>10688</v>
      </c>
      <c r="U5323" s="74" t="s">
        <v>10689</v>
      </c>
    </row>
    <row r="5324" spans="20:21" x14ac:dyDescent="0.25">
      <c r="T5324" s="101" t="s">
        <v>10690</v>
      </c>
      <c r="U5324" s="74" t="s">
        <v>10691</v>
      </c>
    </row>
    <row r="5325" spans="20:21" x14ac:dyDescent="0.25">
      <c r="T5325" s="101" t="s">
        <v>10692</v>
      </c>
      <c r="U5325" s="74" t="s">
        <v>10693</v>
      </c>
    </row>
    <row r="5326" spans="20:21" x14ac:dyDescent="0.25">
      <c r="T5326" s="101" t="s">
        <v>10694</v>
      </c>
      <c r="U5326" s="74" t="s">
        <v>10695</v>
      </c>
    </row>
    <row r="5327" spans="20:21" x14ac:dyDescent="0.25">
      <c r="T5327" s="101" t="s">
        <v>10696</v>
      </c>
      <c r="U5327" s="74" t="s">
        <v>10697</v>
      </c>
    </row>
    <row r="5328" spans="20:21" x14ac:dyDescent="0.25">
      <c r="T5328" s="101" t="s">
        <v>10698</v>
      </c>
      <c r="U5328" s="74" t="s">
        <v>10699</v>
      </c>
    </row>
    <row r="5329" spans="20:21" x14ac:dyDescent="0.25">
      <c r="T5329" s="101" t="s">
        <v>10700</v>
      </c>
      <c r="U5329" s="74" t="s">
        <v>10701</v>
      </c>
    </row>
    <row r="5330" spans="20:21" x14ac:dyDescent="0.25">
      <c r="T5330" s="101" t="s">
        <v>10702</v>
      </c>
      <c r="U5330" s="74" t="s">
        <v>10703</v>
      </c>
    </row>
    <row r="5331" spans="20:21" x14ac:dyDescent="0.25">
      <c r="T5331" s="101" t="s">
        <v>10704</v>
      </c>
      <c r="U5331" s="74" t="s">
        <v>10705</v>
      </c>
    </row>
    <row r="5332" spans="20:21" x14ac:dyDescent="0.25">
      <c r="T5332" s="101" t="s">
        <v>10706</v>
      </c>
      <c r="U5332" s="74" t="s">
        <v>10707</v>
      </c>
    </row>
    <row r="5333" spans="20:21" x14ac:dyDescent="0.25">
      <c r="T5333" s="101" t="s">
        <v>10708</v>
      </c>
      <c r="U5333" s="74" t="s">
        <v>10709</v>
      </c>
    </row>
    <row r="5334" spans="20:21" x14ac:dyDescent="0.25">
      <c r="T5334" s="101" t="s">
        <v>10710</v>
      </c>
      <c r="U5334" s="74" t="s">
        <v>10711</v>
      </c>
    </row>
    <row r="5335" spans="20:21" x14ac:dyDescent="0.25">
      <c r="T5335" s="101" t="s">
        <v>10712</v>
      </c>
      <c r="U5335" s="74" t="s">
        <v>10713</v>
      </c>
    </row>
    <row r="5336" spans="20:21" x14ac:dyDescent="0.25">
      <c r="T5336" s="101" t="s">
        <v>10714</v>
      </c>
      <c r="U5336" s="74" t="s">
        <v>10715</v>
      </c>
    </row>
    <row r="5337" spans="20:21" x14ac:dyDescent="0.25">
      <c r="T5337" s="101" t="s">
        <v>10716</v>
      </c>
      <c r="U5337" s="74" t="s">
        <v>10717</v>
      </c>
    </row>
    <row r="5338" spans="20:21" x14ac:dyDescent="0.25">
      <c r="T5338" s="101" t="s">
        <v>10718</v>
      </c>
      <c r="U5338" s="74" t="s">
        <v>10719</v>
      </c>
    </row>
    <row r="5339" spans="20:21" x14ac:dyDescent="0.25">
      <c r="T5339" s="101" t="s">
        <v>10720</v>
      </c>
      <c r="U5339" s="74" t="s">
        <v>10721</v>
      </c>
    </row>
    <row r="5340" spans="20:21" x14ac:dyDescent="0.25">
      <c r="T5340" s="101" t="s">
        <v>10722</v>
      </c>
      <c r="U5340" s="74" t="s">
        <v>10723</v>
      </c>
    </row>
    <row r="5341" spans="20:21" x14ac:dyDescent="0.25">
      <c r="T5341" s="101" t="s">
        <v>10724</v>
      </c>
      <c r="U5341" s="74" t="s">
        <v>10725</v>
      </c>
    </row>
    <row r="5342" spans="20:21" x14ac:dyDescent="0.25">
      <c r="T5342" s="101" t="s">
        <v>10726</v>
      </c>
      <c r="U5342" s="74" t="s">
        <v>10727</v>
      </c>
    </row>
    <row r="5343" spans="20:21" x14ac:dyDescent="0.25">
      <c r="T5343" s="101" t="s">
        <v>10728</v>
      </c>
      <c r="U5343" s="74" t="s">
        <v>10729</v>
      </c>
    </row>
    <row r="5344" spans="20:21" x14ac:dyDescent="0.25">
      <c r="T5344" s="101" t="s">
        <v>10730</v>
      </c>
      <c r="U5344" s="74" t="s">
        <v>10731</v>
      </c>
    </row>
    <row r="5345" spans="20:21" x14ac:dyDescent="0.25">
      <c r="T5345" s="101" t="s">
        <v>10732</v>
      </c>
      <c r="U5345" s="74" t="s">
        <v>10733</v>
      </c>
    </row>
    <row r="5346" spans="20:21" x14ac:dyDescent="0.25">
      <c r="T5346" s="101" t="s">
        <v>10734</v>
      </c>
      <c r="U5346" s="74" t="s">
        <v>10735</v>
      </c>
    </row>
    <row r="5347" spans="20:21" x14ac:dyDescent="0.25">
      <c r="T5347" s="101" t="s">
        <v>10736</v>
      </c>
      <c r="U5347" s="74" t="s">
        <v>10737</v>
      </c>
    </row>
    <row r="5348" spans="20:21" x14ac:dyDescent="0.25">
      <c r="T5348" s="101" t="s">
        <v>10738</v>
      </c>
      <c r="U5348" s="74" t="s">
        <v>10739</v>
      </c>
    </row>
    <row r="5349" spans="20:21" x14ac:dyDescent="0.25">
      <c r="T5349" s="101" t="s">
        <v>10740</v>
      </c>
      <c r="U5349" s="74" t="s">
        <v>10741</v>
      </c>
    </row>
    <row r="5350" spans="20:21" x14ac:dyDescent="0.25">
      <c r="T5350" s="101" t="s">
        <v>10742</v>
      </c>
      <c r="U5350" s="74" t="s">
        <v>10743</v>
      </c>
    </row>
    <row r="5351" spans="20:21" x14ac:dyDescent="0.25">
      <c r="T5351" s="101" t="s">
        <v>10744</v>
      </c>
      <c r="U5351" s="74" t="s">
        <v>10745</v>
      </c>
    </row>
    <row r="5352" spans="20:21" x14ac:dyDescent="0.25">
      <c r="T5352" s="101" t="s">
        <v>10746</v>
      </c>
      <c r="U5352" s="74" t="s">
        <v>10747</v>
      </c>
    </row>
    <row r="5353" spans="20:21" x14ac:dyDescent="0.25">
      <c r="T5353" s="101" t="s">
        <v>10748</v>
      </c>
      <c r="U5353" s="74" t="s">
        <v>10749</v>
      </c>
    </row>
    <row r="5354" spans="20:21" x14ac:dyDescent="0.25">
      <c r="T5354" s="101" t="s">
        <v>10750</v>
      </c>
      <c r="U5354" s="74" t="s">
        <v>10751</v>
      </c>
    </row>
    <row r="5355" spans="20:21" x14ac:dyDescent="0.25">
      <c r="T5355" s="101" t="s">
        <v>10752</v>
      </c>
      <c r="U5355" s="74" t="s">
        <v>10753</v>
      </c>
    </row>
    <row r="5356" spans="20:21" x14ac:dyDescent="0.25">
      <c r="T5356" s="101" t="s">
        <v>10754</v>
      </c>
      <c r="U5356" s="74" t="s">
        <v>4605</v>
      </c>
    </row>
    <row r="5357" spans="20:21" x14ac:dyDescent="0.25">
      <c r="T5357" s="101" t="s">
        <v>10755</v>
      </c>
      <c r="U5357" s="74" t="s">
        <v>10756</v>
      </c>
    </row>
    <row r="5358" spans="20:21" x14ac:dyDescent="0.25">
      <c r="T5358" s="101" t="s">
        <v>10757</v>
      </c>
      <c r="U5358" s="74" t="s">
        <v>10758</v>
      </c>
    </row>
    <row r="5359" spans="20:21" x14ac:dyDescent="0.25">
      <c r="T5359" s="101" t="s">
        <v>10759</v>
      </c>
      <c r="U5359" s="74" t="s">
        <v>10760</v>
      </c>
    </row>
    <row r="5360" spans="20:21" x14ac:dyDescent="0.25">
      <c r="T5360" s="101" t="s">
        <v>10761</v>
      </c>
      <c r="U5360" s="74" t="s">
        <v>10762</v>
      </c>
    </row>
    <row r="5361" spans="20:21" x14ac:dyDescent="0.25">
      <c r="T5361" s="101" t="s">
        <v>10763</v>
      </c>
      <c r="U5361" s="74" t="s">
        <v>2949</v>
      </c>
    </row>
    <row r="5362" spans="20:21" x14ac:dyDescent="0.25">
      <c r="T5362" s="101" t="s">
        <v>10764</v>
      </c>
      <c r="U5362" s="74" t="s">
        <v>10765</v>
      </c>
    </row>
    <row r="5363" spans="20:21" x14ac:dyDescent="0.25">
      <c r="T5363" s="101" t="s">
        <v>10766</v>
      </c>
      <c r="U5363" s="74" t="s">
        <v>10767</v>
      </c>
    </row>
    <row r="5364" spans="20:21" x14ac:dyDescent="0.25">
      <c r="T5364" s="101" t="s">
        <v>10768</v>
      </c>
      <c r="U5364" s="74" t="s">
        <v>10769</v>
      </c>
    </row>
    <row r="5365" spans="20:21" x14ac:dyDescent="0.25">
      <c r="T5365" s="101" t="s">
        <v>10770</v>
      </c>
      <c r="U5365" s="74" t="s">
        <v>10771</v>
      </c>
    </row>
    <row r="5366" spans="20:21" x14ac:dyDescent="0.25">
      <c r="T5366" s="101" t="s">
        <v>10772</v>
      </c>
      <c r="U5366" s="74" t="s">
        <v>10773</v>
      </c>
    </row>
    <row r="5367" spans="20:21" x14ac:dyDescent="0.25">
      <c r="T5367" s="101" t="s">
        <v>10774</v>
      </c>
      <c r="U5367" s="74" t="s">
        <v>10775</v>
      </c>
    </row>
    <row r="5368" spans="20:21" x14ac:dyDescent="0.25">
      <c r="T5368" s="101" t="s">
        <v>10776</v>
      </c>
      <c r="U5368" s="74" t="s">
        <v>10777</v>
      </c>
    </row>
    <row r="5369" spans="20:21" x14ac:dyDescent="0.25">
      <c r="T5369" s="101" t="s">
        <v>10778</v>
      </c>
      <c r="U5369" s="74" t="s">
        <v>10779</v>
      </c>
    </row>
    <row r="5370" spans="20:21" x14ac:dyDescent="0.25">
      <c r="T5370" s="101" t="s">
        <v>10780</v>
      </c>
      <c r="U5370" s="74" t="s">
        <v>10781</v>
      </c>
    </row>
    <row r="5371" spans="20:21" x14ac:dyDescent="0.25">
      <c r="T5371" s="101" t="s">
        <v>10782</v>
      </c>
      <c r="U5371" s="74" t="s">
        <v>10783</v>
      </c>
    </row>
    <row r="5372" spans="20:21" x14ac:dyDescent="0.25">
      <c r="T5372" s="101" t="s">
        <v>10784</v>
      </c>
      <c r="U5372" s="74" t="s">
        <v>10785</v>
      </c>
    </row>
    <row r="5373" spans="20:21" x14ac:dyDescent="0.25">
      <c r="T5373" s="101" t="s">
        <v>10786</v>
      </c>
      <c r="U5373" s="74" t="s">
        <v>10787</v>
      </c>
    </row>
    <row r="5374" spans="20:21" x14ac:dyDescent="0.25">
      <c r="T5374" s="101" t="s">
        <v>10788</v>
      </c>
      <c r="U5374" s="74" t="s">
        <v>10789</v>
      </c>
    </row>
    <row r="5375" spans="20:21" x14ac:dyDescent="0.25">
      <c r="T5375" s="101" t="s">
        <v>10790</v>
      </c>
      <c r="U5375" s="74" t="s">
        <v>10791</v>
      </c>
    </row>
    <row r="5376" spans="20:21" x14ac:dyDescent="0.25">
      <c r="T5376" s="101" t="s">
        <v>10792</v>
      </c>
      <c r="U5376" s="74" t="s">
        <v>9962</v>
      </c>
    </row>
    <row r="5377" spans="20:21" x14ac:dyDescent="0.25">
      <c r="T5377" s="101" t="s">
        <v>10793</v>
      </c>
      <c r="U5377" s="74" t="s">
        <v>10794</v>
      </c>
    </row>
    <row r="5378" spans="20:21" x14ac:dyDescent="0.25">
      <c r="T5378" s="101" t="s">
        <v>10795</v>
      </c>
      <c r="U5378" s="74" t="s">
        <v>10796</v>
      </c>
    </row>
    <row r="5379" spans="20:21" x14ac:dyDescent="0.25">
      <c r="T5379" s="101" t="s">
        <v>10797</v>
      </c>
      <c r="U5379" s="74" t="s">
        <v>10798</v>
      </c>
    </row>
    <row r="5380" spans="20:21" x14ac:dyDescent="0.25">
      <c r="T5380" s="101" t="s">
        <v>10799</v>
      </c>
      <c r="U5380" s="74" t="s">
        <v>10800</v>
      </c>
    </row>
    <row r="5381" spans="20:21" x14ac:dyDescent="0.25">
      <c r="T5381" s="101" t="s">
        <v>10801</v>
      </c>
      <c r="U5381" s="74" t="s">
        <v>10802</v>
      </c>
    </row>
    <row r="5382" spans="20:21" x14ac:dyDescent="0.25">
      <c r="T5382" s="101" t="s">
        <v>10803</v>
      </c>
      <c r="U5382" s="74" t="s">
        <v>10804</v>
      </c>
    </row>
    <row r="5383" spans="20:21" x14ac:dyDescent="0.25">
      <c r="T5383" s="101" t="s">
        <v>10805</v>
      </c>
      <c r="U5383" s="74" t="s">
        <v>10806</v>
      </c>
    </row>
    <row r="5384" spans="20:21" x14ac:dyDescent="0.25">
      <c r="T5384" s="101" t="s">
        <v>10807</v>
      </c>
      <c r="U5384" s="74" t="s">
        <v>3010</v>
      </c>
    </row>
    <row r="5385" spans="20:21" x14ac:dyDescent="0.25">
      <c r="T5385" s="101" t="s">
        <v>10808</v>
      </c>
      <c r="U5385" s="74" t="s">
        <v>10809</v>
      </c>
    </row>
    <row r="5386" spans="20:21" x14ac:dyDescent="0.25">
      <c r="T5386" s="101" t="s">
        <v>10810</v>
      </c>
      <c r="U5386" s="74" t="s">
        <v>10811</v>
      </c>
    </row>
    <row r="5387" spans="20:21" x14ac:dyDescent="0.25">
      <c r="T5387" s="101" t="s">
        <v>10812</v>
      </c>
      <c r="U5387" s="74" t="s">
        <v>10813</v>
      </c>
    </row>
    <row r="5388" spans="20:21" x14ac:dyDescent="0.25">
      <c r="T5388" s="101" t="s">
        <v>10814</v>
      </c>
      <c r="U5388" s="74" t="s">
        <v>10815</v>
      </c>
    </row>
    <row r="5389" spans="20:21" x14ac:dyDescent="0.25">
      <c r="T5389" s="101" t="s">
        <v>10816</v>
      </c>
      <c r="U5389" s="74" t="s">
        <v>10817</v>
      </c>
    </row>
    <row r="5390" spans="20:21" x14ac:dyDescent="0.25">
      <c r="T5390" s="101" t="s">
        <v>10818</v>
      </c>
      <c r="U5390" s="74" t="s">
        <v>10819</v>
      </c>
    </row>
    <row r="5391" spans="20:21" x14ac:dyDescent="0.25">
      <c r="T5391" s="101" t="s">
        <v>10820</v>
      </c>
      <c r="U5391" s="74" t="s">
        <v>10821</v>
      </c>
    </row>
    <row r="5392" spans="20:21" x14ac:dyDescent="0.25">
      <c r="T5392" s="101" t="s">
        <v>10822</v>
      </c>
      <c r="U5392" s="74" t="s">
        <v>10823</v>
      </c>
    </row>
    <row r="5393" spans="20:21" x14ac:dyDescent="0.25">
      <c r="T5393" s="101" t="s">
        <v>10824</v>
      </c>
      <c r="U5393" s="74" t="s">
        <v>10825</v>
      </c>
    </row>
    <row r="5394" spans="20:21" x14ac:dyDescent="0.25">
      <c r="T5394" s="101" t="s">
        <v>10826</v>
      </c>
      <c r="U5394" s="74" t="s">
        <v>10827</v>
      </c>
    </row>
    <row r="5395" spans="20:21" x14ac:dyDescent="0.25">
      <c r="T5395" s="101" t="s">
        <v>10828</v>
      </c>
      <c r="U5395" s="74" t="s">
        <v>10829</v>
      </c>
    </row>
    <row r="5396" spans="20:21" x14ac:dyDescent="0.25">
      <c r="T5396" s="101" t="s">
        <v>10830</v>
      </c>
      <c r="U5396" s="74" t="s">
        <v>10831</v>
      </c>
    </row>
    <row r="5397" spans="20:21" x14ac:dyDescent="0.25">
      <c r="T5397" s="101" t="s">
        <v>10832</v>
      </c>
      <c r="U5397" s="74" t="s">
        <v>10833</v>
      </c>
    </row>
    <row r="5398" spans="20:21" x14ac:dyDescent="0.25">
      <c r="T5398" s="101" t="s">
        <v>10834</v>
      </c>
      <c r="U5398" s="74" t="s">
        <v>10835</v>
      </c>
    </row>
    <row r="5399" spans="20:21" x14ac:dyDescent="0.25">
      <c r="T5399" s="101" t="s">
        <v>10836</v>
      </c>
      <c r="U5399" s="74" t="s">
        <v>10837</v>
      </c>
    </row>
    <row r="5400" spans="20:21" x14ac:dyDescent="0.25">
      <c r="T5400" s="101" t="s">
        <v>10838</v>
      </c>
      <c r="U5400" s="74" t="s">
        <v>10839</v>
      </c>
    </row>
    <row r="5401" spans="20:21" x14ac:dyDescent="0.25">
      <c r="T5401" s="101" t="s">
        <v>10840</v>
      </c>
      <c r="U5401" s="74" t="s">
        <v>10841</v>
      </c>
    </row>
    <row r="5402" spans="20:21" x14ac:dyDescent="0.25">
      <c r="T5402" s="101" t="s">
        <v>10842</v>
      </c>
      <c r="U5402" s="74" t="s">
        <v>4686</v>
      </c>
    </row>
    <row r="5403" spans="20:21" x14ac:dyDescent="0.25">
      <c r="T5403" s="101" t="s">
        <v>10843</v>
      </c>
      <c r="U5403" s="74" t="s">
        <v>10844</v>
      </c>
    </row>
    <row r="5404" spans="20:21" x14ac:dyDescent="0.25">
      <c r="T5404" s="101" t="s">
        <v>10845</v>
      </c>
      <c r="U5404" s="74" t="s">
        <v>10846</v>
      </c>
    </row>
    <row r="5405" spans="20:21" x14ac:dyDescent="0.25">
      <c r="T5405" s="101" t="s">
        <v>10847</v>
      </c>
      <c r="U5405" s="74" t="s">
        <v>10848</v>
      </c>
    </row>
    <row r="5406" spans="20:21" x14ac:dyDescent="0.25">
      <c r="T5406" s="101" t="s">
        <v>10849</v>
      </c>
      <c r="U5406" s="74" t="s">
        <v>10850</v>
      </c>
    </row>
    <row r="5407" spans="20:21" x14ac:dyDescent="0.25">
      <c r="T5407" s="101" t="s">
        <v>10851</v>
      </c>
      <c r="U5407" s="74" t="s">
        <v>10852</v>
      </c>
    </row>
    <row r="5408" spans="20:21" x14ac:dyDescent="0.25">
      <c r="T5408" s="101" t="s">
        <v>10853</v>
      </c>
      <c r="U5408" s="74" t="s">
        <v>10854</v>
      </c>
    </row>
    <row r="5409" spans="20:21" x14ac:dyDescent="0.25">
      <c r="T5409" s="101" t="s">
        <v>10855</v>
      </c>
      <c r="U5409" s="74" t="s">
        <v>10856</v>
      </c>
    </row>
    <row r="5410" spans="20:21" x14ac:dyDescent="0.25">
      <c r="T5410" s="101" t="s">
        <v>10857</v>
      </c>
      <c r="U5410" s="74" t="s">
        <v>10858</v>
      </c>
    </row>
    <row r="5411" spans="20:21" x14ac:dyDescent="0.25">
      <c r="T5411" s="101" t="s">
        <v>10859</v>
      </c>
      <c r="U5411" s="74" t="s">
        <v>10860</v>
      </c>
    </row>
    <row r="5412" spans="20:21" x14ac:dyDescent="0.25">
      <c r="T5412" s="101" t="s">
        <v>10861</v>
      </c>
      <c r="U5412" s="74" t="s">
        <v>10862</v>
      </c>
    </row>
    <row r="5413" spans="20:21" x14ac:dyDescent="0.25">
      <c r="T5413" s="101" t="s">
        <v>10863</v>
      </c>
      <c r="U5413" s="74" t="s">
        <v>10864</v>
      </c>
    </row>
    <row r="5414" spans="20:21" x14ac:dyDescent="0.25">
      <c r="T5414" s="101" t="s">
        <v>10865</v>
      </c>
      <c r="U5414" s="74" t="s">
        <v>10866</v>
      </c>
    </row>
    <row r="5415" spans="20:21" x14ac:dyDescent="0.25">
      <c r="T5415" s="101" t="s">
        <v>10867</v>
      </c>
      <c r="U5415" s="74" t="s">
        <v>10868</v>
      </c>
    </row>
    <row r="5416" spans="20:21" x14ac:dyDescent="0.25">
      <c r="T5416" s="101" t="s">
        <v>10869</v>
      </c>
      <c r="U5416" s="74" t="s">
        <v>10870</v>
      </c>
    </row>
    <row r="5417" spans="20:21" x14ac:dyDescent="0.25">
      <c r="T5417" s="101" t="s">
        <v>10871</v>
      </c>
      <c r="U5417" s="74" t="s">
        <v>10872</v>
      </c>
    </row>
    <row r="5418" spans="20:21" x14ac:dyDescent="0.25">
      <c r="T5418" s="101" t="s">
        <v>10873</v>
      </c>
      <c r="U5418" s="74" t="s">
        <v>10874</v>
      </c>
    </row>
    <row r="5419" spans="20:21" x14ac:dyDescent="0.25">
      <c r="T5419" s="101" t="s">
        <v>10875</v>
      </c>
      <c r="U5419" s="74" t="s">
        <v>10876</v>
      </c>
    </row>
    <row r="5420" spans="20:21" x14ac:dyDescent="0.25">
      <c r="T5420" s="101" t="s">
        <v>10877</v>
      </c>
      <c r="U5420" s="74" t="s">
        <v>10878</v>
      </c>
    </row>
    <row r="5421" spans="20:21" x14ac:dyDescent="0.25">
      <c r="T5421" s="101" t="s">
        <v>10879</v>
      </c>
      <c r="U5421" s="74" t="s">
        <v>10880</v>
      </c>
    </row>
    <row r="5422" spans="20:21" x14ac:dyDescent="0.25">
      <c r="T5422" s="101" t="s">
        <v>10881</v>
      </c>
      <c r="U5422" s="74" t="s">
        <v>10882</v>
      </c>
    </row>
    <row r="5423" spans="20:21" x14ac:dyDescent="0.25">
      <c r="T5423" s="101" t="s">
        <v>10883</v>
      </c>
      <c r="U5423" s="74" t="s">
        <v>10884</v>
      </c>
    </row>
    <row r="5424" spans="20:21" x14ac:dyDescent="0.25">
      <c r="T5424" s="101" t="s">
        <v>10885</v>
      </c>
      <c r="U5424" s="74" t="s">
        <v>10886</v>
      </c>
    </row>
    <row r="5425" spans="20:21" x14ac:dyDescent="0.25">
      <c r="T5425" s="101" t="s">
        <v>10887</v>
      </c>
      <c r="U5425" s="74" t="s">
        <v>2320</v>
      </c>
    </row>
    <row r="5426" spans="20:21" x14ac:dyDescent="0.25">
      <c r="T5426" s="101" t="s">
        <v>10888</v>
      </c>
      <c r="U5426" s="74" t="s">
        <v>10889</v>
      </c>
    </row>
    <row r="5427" spans="20:21" x14ac:dyDescent="0.25">
      <c r="T5427" s="101" t="s">
        <v>10890</v>
      </c>
      <c r="U5427" s="74" t="s">
        <v>10891</v>
      </c>
    </row>
    <row r="5428" spans="20:21" x14ac:dyDescent="0.25">
      <c r="T5428" s="101" t="s">
        <v>10892</v>
      </c>
      <c r="U5428" s="74" t="s">
        <v>10893</v>
      </c>
    </row>
    <row r="5429" spans="20:21" x14ac:dyDescent="0.25">
      <c r="T5429" s="101" t="s">
        <v>10894</v>
      </c>
      <c r="U5429" s="74" t="s">
        <v>10895</v>
      </c>
    </row>
    <row r="5430" spans="20:21" x14ac:dyDescent="0.25">
      <c r="T5430" s="101" t="s">
        <v>10896</v>
      </c>
      <c r="U5430" s="74" t="s">
        <v>10897</v>
      </c>
    </row>
    <row r="5431" spans="20:21" x14ac:dyDescent="0.25">
      <c r="T5431" s="101" t="s">
        <v>10898</v>
      </c>
      <c r="U5431" s="74" t="s">
        <v>4779</v>
      </c>
    </row>
    <row r="5432" spans="20:21" x14ac:dyDescent="0.25">
      <c r="T5432" s="101" t="s">
        <v>10899</v>
      </c>
      <c r="U5432" s="74" t="s">
        <v>10900</v>
      </c>
    </row>
    <row r="5433" spans="20:21" x14ac:dyDescent="0.25">
      <c r="T5433" s="101" t="s">
        <v>10901</v>
      </c>
      <c r="U5433" s="74" t="s">
        <v>10902</v>
      </c>
    </row>
    <row r="5434" spans="20:21" x14ac:dyDescent="0.25">
      <c r="T5434" s="101" t="s">
        <v>10903</v>
      </c>
      <c r="U5434" s="74" t="s">
        <v>10904</v>
      </c>
    </row>
    <row r="5435" spans="20:21" x14ac:dyDescent="0.25">
      <c r="T5435" s="101" t="s">
        <v>10905</v>
      </c>
      <c r="U5435" s="74" t="s">
        <v>8729</v>
      </c>
    </row>
    <row r="5436" spans="20:21" x14ac:dyDescent="0.25">
      <c r="T5436" s="101" t="s">
        <v>10906</v>
      </c>
      <c r="U5436" s="74" t="s">
        <v>10907</v>
      </c>
    </row>
    <row r="5437" spans="20:21" x14ac:dyDescent="0.25">
      <c r="T5437" s="101" t="s">
        <v>10908</v>
      </c>
      <c r="U5437" s="74" t="s">
        <v>10909</v>
      </c>
    </row>
    <row r="5438" spans="20:21" x14ac:dyDescent="0.25">
      <c r="T5438" s="101" t="s">
        <v>10910</v>
      </c>
      <c r="U5438" s="74" t="s">
        <v>10911</v>
      </c>
    </row>
    <row r="5439" spans="20:21" x14ac:dyDescent="0.25">
      <c r="T5439" s="101" t="s">
        <v>10912</v>
      </c>
      <c r="U5439" s="74" t="s">
        <v>838</v>
      </c>
    </row>
    <row r="5440" spans="20:21" x14ac:dyDescent="0.25">
      <c r="T5440" s="101" t="s">
        <v>10913</v>
      </c>
      <c r="U5440" s="74" t="s">
        <v>10914</v>
      </c>
    </row>
    <row r="5441" spans="20:21" x14ac:dyDescent="0.25">
      <c r="T5441" s="101" t="s">
        <v>10915</v>
      </c>
      <c r="U5441" s="74" t="s">
        <v>10916</v>
      </c>
    </row>
    <row r="5442" spans="20:21" x14ac:dyDescent="0.25">
      <c r="T5442" s="101" t="s">
        <v>10917</v>
      </c>
      <c r="U5442" s="74" t="s">
        <v>3938</v>
      </c>
    </row>
    <row r="5443" spans="20:21" x14ac:dyDescent="0.25">
      <c r="T5443" s="101" t="s">
        <v>10918</v>
      </c>
      <c r="U5443" s="74" t="s">
        <v>4841</v>
      </c>
    </row>
    <row r="5444" spans="20:21" x14ac:dyDescent="0.25">
      <c r="T5444" s="101" t="s">
        <v>10919</v>
      </c>
      <c r="U5444" s="74" t="s">
        <v>10920</v>
      </c>
    </row>
    <row r="5445" spans="20:21" x14ac:dyDescent="0.25">
      <c r="T5445" s="101" t="s">
        <v>10921</v>
      </c>
      <c r="U5445" s="74" t="s">
        <v>10922</v>
      </c>
    </row>
    <row r="5446" spans="20:21" x14ac:dyDescent="0.25">
      <c r="T5446" s="101" t="s">
        <v>10923</v>
      </c>
      <c r="U5446" s="74" t="s">
        <v>10924</v>
      </c>
    </row>
    <row r="5447" spans="20:21" x14ac:dyDescent="0.25">
      <c r="T5447" s="101" t="s">
        <v>10925</v>
      </c>
      <c r="U5447" s="74" t="s">
        <v>10926</v>
      </c>
    </row>
    <row r="5448" spans="20:21" x14ac:dyDescent="0.25">
      <c r="T5448" s="101" t="s">
        <v>10927</v>
      </c>
      <c r="U5448" s="74" t="s">
        <v>10928</v>
      </c>
    </row>
    <row r="5449" spans="20:21" x14ac:dyDescent="0.25">
      <c r="T5449" s="101" t="s">
        <v>10929</v>
      </c>
      <c r="U5449" s="74" t="s">
        <v>10930</v>
      </c>
    </row>
    <row r="5450" spans="20:21" x14ac:dyDescent="0.25">
      <c r="T5450" s="101" t="s">
        <v>10931</v>
      </c>
      <c r="U5450" s="74" t="s">
        <v>3586</v>
      </c>
    </row>
    <row r="5451" spans="20:21" x14ac:dyDescent="0.25">
      <c r="T5451" s="101" t="s">
        <v>10932</v>
      </c>
      <c r="U5451" s="74" t="s">
        <v>10933</v>
      </c>
    </row>
    <row r="5452" spans="20:21" x14ac:dyDescent="0.25">
      <c r="T5452" s="101" t="s">
        <v>10934</v>
      </c>
      <c r="U5452" s="74" t="s">
        <v>10935</v>
      </c>
    </row>
    <row r="5453" spans="20:21" x14ac:dyDescent="0.25">
      <c r="T5453" s="101" t="s">
        <v>10936</v>
      </c>
      <c r="U5453" s="74" t="s">
        <v>10937</v>
      </c>
    </row>
    <row r="5454" spans="20:21" x14ac:dyDescent="0.25">
      <c r="T5454" s="101" t="s">
        <v>10938</v>
      </c>
      <c r="U5454" s="74" t="s">
        <v>10939</v>
      </c>
    </row>
    <row r="5455" spans="20:21" x14ac:dyDescent="0.25">
      <c r="T5455" s="101" t="s">
        <v>10940</v>
      </c>
      <c r="U5455" s="74" t="s">
        <v>10941</v>
      </c>
    </row>
    <row r="5456" spans="20:21" x14ac:dyDescent="0.25">
      <c r="T5456" s="101" t="s">
        <v>10942</v>
      </c>
      <c r="U5456" s="74" t="s">
        <v>10943</v>
      </c>
    </row>
    <row r="5457" spans="20:21" x14ac:dyDescent="0.25">
      <c r="T5457" s="101" t="s">
        <v>10944</v>
      </c>
      <c r="U5457" s="74" t="s">
        <v>10945</v>
      </c>
    </row>
    <row r="5458" spans="20:21" x14ac:dyDescent="0.25">
      <c r="T5458" s="101" t="s">
        <v>10946</v>
      </c>
      <c r="U5458" s="74" t="s">
        <v>2357</v>
      </c>
    </row>
    <row r="5459" spans="20:21" x14ac:dyDescent="0.25">
      <c r="T5459" s="101" t="s">
        <v>10947</v>
      </c>
      <c r="U5459" s="74" t="s">
        <v>10948</v>
      </c>
    </row>
    <row r="5460" spans="20:21" x14ac:dyDescent="0.25">
      <c r="T5460" s="101" t="s">
        <v>10949</v>
      </c>
      <c r="U5460" s="74" t="s">
        <v>3149</v>
      </c>
    </row>
    <row r="5461" spans="20:21" x14ac:dyDescent="0.25">
      <c r="T5461" s="101" t="s">
        <v>10950</v>
      </c>
      <c r="U5461" s="74" t="s">
        <v>10951</v>
      </c>
    </row>
    <row r="5462" spans="20:21" x14ac:dyDescent="0.25">
      <c r="T5462" s="101" t="s">
        <v>10952</v>
      </c>
      <c r="U5462" s="74" t="s">
        <v>10953</v>
      </c>
    </row>
    <row r="5463" spans="20:21" x14ac:dyDescent="0.25">
      <c r="T5463" s="101" t="s">
        <v>10954</v>
      </c>
      <c r="U5463" s="74" t="s">
        <v>10955</v>
      </c>
    </row>
    <row r="5464" spans="20:21" x14ac:dyDescent="0.25">
      <c r="T5464" s="101" t="s">
        <v>10956</v>
      </c>
      <c r="U5464" s="74" t="s">
        <v>10957</v>
      </c>
    </row>
    <row r="5465" spans="20:21" x14ac:dyDescent="0.25">
      <c r="T5465" s="101" t="s">
        <v>10958</v>
      </c>
      <c r="U5465" s="74" t="s">
        <v>10959</v>
      </c>
    </row>
    <row r="5466" spans="20:21" x14ac:dyDescent="0.25">
      <c r="T5466" s="101" t="s">
        <v>10960</v>
      </c>
      <c r="U5466" s="74" t="s">
        <v>10961</v>
      </c>
    </row>
    <row r="5467" spans="20:21" x14ac:dyDescent="0.25">
      <c r="T5467" s="101" t="s">
        <v>10962</v>
      </c>
      <c r="U5467" s="74" t="s">
        <v>10963</v>
      </c>
    </row>
    <row r="5468" spans="20:21" x14ac:dyDescent="0.25">
      <c r="T5468" s="101" t="s">
        <v>10964</v>
      </c>
      <c r="U5468" s="74" t="s">
        <v>10965</v>
      </c>
    </row>
    <row r="5469" spans="20:21" x14ac:dyDescent="0.25">
      <c r="T5469" s="101" t="s">
        <v>10966</v>
      </c>
      <c r="U5469" s="74" t="s">
        <v>10967</v>
      </c>
    </row>
    <row r="5470" spans="20:21" x14ac:dyDescent="0.25">
      <c r="T5470" s="101" t="s">
        <v>10968</v>
      </c>
      <c r="U5470" s="74" t="s">
        <v>10969</v>
      </c>
    </row>
    <row r="5471" spans="20:21" x14ac:dyDescent="0.25">
      <c r="T5471" s="101" t="s">
        <v>10970</v>
      </c>
      <c r="U5471" s="74" t="s">
        <v>10971</v>
      </c>
    </row>
    <row r="5472" spans="20:21" x14ac:dyDescent="0.25">
      <c r="T5472" s="101" t="s">
        <v>10972</v>
      </c>
      <c r="U5472" s="74" t="s">
        <v>10973</v>
      </c>
    </row>
    <row r="5473" spans="20:21" x14ac:dyDescent="0.25">
      <c r="T5473" s="101" t="s">
        <v>10974</v>
      </c>
      <c r="U5473" s="74" t="s">
        <v>10975</v>
      </c>
    </row>
    <row r="5474" spans="20:21" x14ac:dyDescent="0.25">
      <c r="T5474" s="101" t="s">
        <v>10976</v>
      </c>
      <c r="U5474" s="74" t="s">
        <v>10977</v>
      </c>
    </row>
    <row r="5475" spans="20:21" x14ac:dyDescent="0.25">
      <c r="T5475" s="101" t="s">
        <v>10978</v>
      </c>
      <c r="U5475" s="74" t="s">
        <v>10979</v>
      </c>
    </row>
    <row r="5476" spans="20:21" x14ac:dyDescent="0.25">
      <c r="T5476" s="101" t="s">
        <v>10980</v>
      </c>
      <c r="U5476" s="74" t="s">
        <v>10981</v>
      </c>
    </row>
    <row r="5477" spans="20:21" x14ac:dyDescent="0.25">
      <c r="T5477" s="101" t="s">
        <v>10982</v>
      </c>
      <c r="U5477" s="74" t="s">
        <v>10983</v>
      </c>
    </row>
    <row r="5478" spans="20:21" x14ac:dyDescent="0.25">
      <c r="T5478" s="101" t="s">
        <v>10984</v>
      </c>
      <c r="U5478" s="74" t="s">
        <v>10985</v>
      </c>
    </row>
    <row r="5479" spans="20:21" x14ac:dyDescent="0.25">
      <c r="T5479" s="101" t="s">
        <v>10986</v>
      </c>
      <c r="U5479" s="74" t="s">
        <v>10987</v>
      </c>
    </row>
    <row r="5480" spans="20:21" x14ac:dyDescent="0.25">
      <c r="T5480" s="101" t="s">
        <v>10988</v>
      </c>
      <c r="U5480" s="74" t="s">
        <v>10989</v>
      </c>
    </row>
    <row r="5481" spans="20:21" x14ac:dyDescent="0.25">
      <c r="T5481" s="101" t="s">
        <v>10990</v>
      </c>
      <c r="U5481" s="74" t="s">
        <v>8839</v>
      </c>
    </row>
    <row r="5482" spans="20:21" x14ac:dyDescent="0.25">
      <c r="T5482" s="101" t="s">
        <v>10991</v>
      </c>
      <c r="U5482" s="74" t="s">
        <v>10992</v>
      </c>
    </row>
    <row r="5483" spans="20:21" x14ac:dyDescent="0.25">
      <c r="T5483" s="101" t="s">
        <v>10993</v>
      </c>
      <c r="U5483" s="74" t="s">
        <v>10994</v>
      </c>
    </row>
    <row r="5484" spans="20:21" x14ac:dyDescent="0.25">
      <c r="T5484" s="101" t="s">
        <v>10995</v>
      </c>
      <c r="U5484" s="74" t="s">
        <v>10996</v>
      </c>
    </row>
    <row r="5485" spans="20:21" x14ac:dyDescent="0.25">
      <c r="T5485" s="101" t="s">
        <v>10997</v>
      </c>
      <c r="U5485" s="74" t="s">
        <v>10998</v>
      </c>
    </row>
    <row r="5486" spans="20:21" x14ac:dyDescent="0.25">
      <c r="T5486" s="101" t="s">
        <v>10999</v>
      </c>
      <c r="U5486" s="74" t="s">
        <v>11000</v>
      </c>
    </row>
    <row r="5487" spans="20:21" x14ac:dyDescent="0.25">
      <c r="T5487" s="101" t="s">
        <v>11001</v>
      </c>
      <c r="U5487" s="74" t="s">
        <v>11002</v>
      </c>
    </row>
    <row r="5488" spans="20:21" x14ac:dyDescent="0.25">
      <c r="T5488" s="101" t="s">
        <v>11003</v>
      </c>
      <c r="U5488" s="74" t="s">
        <v>11004</v>
      </c>
    </row>
    <row r="5489" spans="20:21" x14ac:dyDescent="0.25">
      <c r="T5489" s="101" t="s">
        <v>11005</v>
      </c>
      <c r="U5489" s="74" t="s">
        <v>11006</v>
      </c>
    </row>
    <row r="5490" spans="20:21" x14ac:dyDescent="0.25">
      <c r="T5490" s="101" t="s">
        <v>11007</v>
      </c>
      <c r="U5490" s="74" t="s">
        <v>11008</v>
      </c>
    </row>
    <row r="5491" spans="20:21" x14ac:dyDescent="0.25">
      <c r="T5491" s="101" t="s">
        <v>11009</v>
      </c>
      <c r="U5491" s="74" t="s">
        <v>11010</v>
      </c>
    </row>
    <row r="5492" spans="20:21" x14ac:dyDescent="0.25">
      <c r="T5492" s="101" t="s">
        <v>11011</v>
      </c>
      <c r="U5492" s="74" t="s">
        <v>11012</v>
      </c>
    </row>
    <row r="5493" spans="20:21" x14ac:dyDescent="0.25">
      <c r="T5493" s="101" t="s">
        <v>11013</v>
      </c>
      <c r="U5493" s="74" t="s">
        <v>11014</v>
      </c>
    </row>
    <row r="5494" spans="20:21" x14ac:dyDescent="0.25">
      <c r="T5494" s="101" t="s">
        <v>11015</v>
      </c>
      <c r="U5494" s="74" t="s">
        <v>11016</v>
      </c>
    </row>
    <row r="5495" spans="20:21" x14ac:dyDescent="0.25">
      <c r="T5495" s="101" t="s">
        <v>11017</v>
      </c>
      <c r="U5495" s="74" t="s">
        <v>11018</v>
      </c>
    </row>
    <row r="5496" spans="20:21" x14ac:dyDescent="0.25">
      <c r="T5496" s="101" t="s">
        <v>11019</v>
      </c>
      <c r="U5496" s="74" t="s">
        <v>11020</v>
      </c>
    </row>
    <row r="5497" spans="20:21" x14ac:dyDescent="0.25">
      <c r="T5497" s="101" t="s">
        <v>11021</v>
      </c>
      <c r="U5497" s="74" t="s">
        <v>11022</v>
      </c>
    </row>
    <row r="5498" spans="20:21" x14ac:dyDescent="0.25">
      <c r="T5498" s="101" t="s">
        <v>11023</v>
      </c>
      <c r="U5498" s="74" t="s">
        <v>11024</v>
      </c>
    </row>
    <row r="5499" spans="20:21" x14ac:dyDescent="0.25">
      <c r="T5499" s="101" t="s">
        <v>11025</v>
      </c>
      <c r="U5499" s="74" t="s">
        <v>11026</v>
      </c>
    </row>
    <row r="5500" spans="20:21" x14ac:dyDescent="0.25">
      <c r="T5500" s="101" t="s">
        <v>11027</v>
      </c>
      <c r="U5500" s="74" t="s">
        <v>11028</v>
      </c>
    </row>
    <row r="5501" spans="20:21" x14ac:dyDescent="0.25">
      <c r="T5501" s="101" t="s">
        <v>11029</v>
      </c>
      <c r="U5501" s="74" t="s">
        <v>11030</v>
      </c>
    </row>
    <row r="5502" spans="20:21" x14ac:dyDescent="0.25">
      <c r="T5502" s="101" t="s">
        <v>11031</v>
      </c>
      <c r="U5502" s="74" t="s">
        <v>11032</v>
      </c>
    </row>
    <row r="5503" spans="20:21" x14ac:dyDescent="0.25">
      <c r="T5503" s="101" t="s">
        <v>11033</v>
      </c>
      <c r="U5503" s="74" t="s">
        <v>11034</v>
      </c>
    </row>
    <row r="5504" spans="20:21" x14ac:dyDescent="0.25">
      <c r="T5504" s="101" t="s">
        <v>11035</v>
      </c>
      <c r="U5504" s="74" t="s">
        <v>11036</v>
      </c>
    </row>
    <row r="5505" spans="20:21" x14ac:dyDescent="0.25">
      <c r="T5505" s="101" t="s">
        <v>11037</v>
      </c>
      <c r="U5505" s="74" t="s">
        <v>11038</v>
      </c>
    </row>
    <row r="5506" spans="20:21" x14ac:dyDescent="0.25">
      <c r="T5506" s="101" t="s">
        <v>11039</v>
      </c>
      <c r="U5506" s="74" t="s">
        <v>11040</v>
      </c>
    </row>
    <row r="5507" spans="20:21" x14ac:dyDescent="0.25">
      <c r="T5507" s="101" t="s">
        <v>11041</v>
      </c>
      <c r="U5507" s="74" t="s">
        <v>11042</v>
      </c>
    </row>
    <row r="5508" spans="20:21" x14ac:dyDescent="0.25">
      <c r="T5508" s="101" t="s">
        <v>11043</v>
      </c>
      <c r="U5508" s="74" t="s">
        <v>11044</v>
      </c>
    </row>
    <row r="5509" spans="20:21" x14ac:dyDescent="0.25">
      <c r="T5509" s="101" t="s">
        <v>11045</v>
      </c>
      <c r="U5509" s="74" t="s">
        <v>11046</v>
      </c>
    </row>
    <row r="5510" spans="20:21" x14ac:dyDescent="0.25">
      <c r="T5510" s="101" t="s">
        <v>11047</v>
      </c>
      <c r="U5510" s="74" t="s">
        <v>11048</v>
      </c>
    </row>
    <row r="5511" spans="20:21" x14ac:dyDescent="0.25">
      <c r="T5511" s="101" t="s">
        <v>11049</v>
      </c>
      <c r="U5511" s="74" t="s">
        <v>11050</v>
      </c>
    </row>
    <row r="5512" spans="20:21" x14ac:dyDescent="0.25">
      <c r="T5512" s="101" t="s">
        <v>11051</v>
      </c>
      <c r="U5512" s="74" t="s">
        <v>11052</v>
      </c>
    </row>
    <row r="5513" spans="20:21" x14ac:dyDescent="0.25">
      <c r="T5513" s="101" t="s">
        <v>11053</v>
      </c>
      <c r="U5513" s="74" t="s">
        <v>11054</v>
      </c>
    </row>
    <row r="5514" spans="20:21" x14ac:dyDescent="0.25">
      <c r="T5514" s="101" t="s">
        <v>11055</v>
      </c>
      <c r="U5514" s="74" t="s">
        <v>11056</v>
      </c>
    </row>
    <row r="5515" spans="20:21" x14ac:dyDescent="0.25">
      <c r="T5515" s="101" t="s">
        <v>11057</v>
      </c>
      <c r="U5515" s="74" t="s">
        <v>11058</v>
      </c>
    </row>
    <row r="5516" spans="20:21" x14ac:dyDescent="0.25">
      <c r="T5516" s="101" t="s">
        <v>11059</v>
      </c>
      <c r="U5516" s="74" t="s">
        <v>11060</v>
      </c>
    </row>
    <row r="5517" spans="20:21" x14ac:dyDescent="0.25">
      <c r="T5517" s="101" t="s">
        <v>11061</v>
      </c>
      <c r="U5517" s="74" t="s">
        <v>11062</v>
      </c>
    </row>
    <row r="5518" spans="20:21" x14ac:dyDescent="0.25">
      <c r="T5518" s="101" t="s">
        <v>11063</v>
      </c>
      <c r="U5518" s="74" t="s">
        <v>11064</v>
      </c>
    </row>
    <row r="5519" spans="20:21" x14ac:dyDescent="0.25">
      <c r="T5519" s="101" t="s">
        <v>11065</v>
      </c>
      <c r="U5519" s="74" t="s">
        <v>11066</v>
      </c>
    </row>
    <row r="5520" spans="20:21" x14ac:dyDescent="0.25">
      <c r="T5520" s="101" t="s">
        <v>11067</v>
      </c>
      <c r="U5520" s="74" t="s">
        <v>11068</v>
      </c>
    </row>
    <row r="5521" spans="20:21" x14ac:dyDescent="0.25">
      <c r="T5521" s="101" t="s">
        <v>11069</v>
      </c>
      <c r="U5521" s="74" t="s">
        <v>11070</v>
      </c>
    </row>
    <row r="5522" spans="20:21" x14ac:dyDescent="0.25">
      <c r="T5522" s="101" t="s">
        <v>11071</v>
      </c>
      <c r="U5522" s="74" t="s">
        <v>11072</v>
      </c>
    </row>
    <row r="5523" spans="20:21" x14ac:dyDescent="0.25">
      <c r="T5523" s="101" t="s">
        <v>11073</v>
      </c>
      <c r="U5523" s="74" t="s">
        <v>11074</v>
      </c>
    </row>
    <row r="5524" spans="20:21" x14ac:dyDescent="0.25">
      <c r="T5524" s="101" t="s">
        <v>11075</v>
      </c>
      <c r="U5524" s="74" t="s">
        <v>11076</v>
      </c>
    </row>
    <row r="5525" spans="20:21" x14ac:dyDescent="0.25">
      <c r="T5525" s="101" t="s">
        <v>11077</v>
      </c>
      <c r="U5525" s="74" t="s">
        <v>11078</v>
      </c>
    </row>
    <row r="5526" spans="20:21" x14ac:dyDescent="0.25">
      <c r="T5526" s="101" t="s">
        <v>11079</v>
      </c>
      <c r="U5526" s="74" t="s">
        <v>11080</v>
      </c>
    </row>
    <row r="5527" spans="20:21" x14ac:dyDescent="0.25">
      <c r="T5527" s="101" t="s">
        <v>11081</v>
      </c>
      <c r="U5527" s="74" t="s">
        <v>11082</v>
      </c>
    </row>
    <row r="5528" spans="20:21" x14ac:dyDescent="0.25">
      <c r="T5528" s="101" t="s">
        <v>11083</v>
      </c>
      <c r="U5528" s="74" t="s">
        <v>11084</v>
      </c>
    </row>
    <row r="5529" spans="20:21" x14ac:dyDescent="0.25">
      <c r="T5529" s="101" t="s">
        <v>11085</v>
      </c>
      <c r="U5529" s="74" t="s">
        <v>11086</v>
      </c>
    </row>
    <row r="5530" spans="20:21" x14ac:dyDescent="0.25">
      <c r="T5530" s="101" t="s">
        <v>11087</v>
      </c>
      <c r="U5530" s="74" t="s">
        <v>11088</v>
      </c>
    </row>
    <row r="5531" spans="20:21" x14ac:dyDescent="0.25">
      <c r="T5531" s="101" t="s">
        <v>11089</v>
      </c>
      <c r="U5531" s="74" t="s">
        <v>11090</v>
      </c>
    </row>
    <row r="5532" spans="20:21" x14ac:dyDescent="0.25">
      <c r="T5532" s="101" t="s">
        <v>11091</v>
      </c>
      <c r="U5532" s="74" t="s">
        <v>11092</v>
      </c>
    </row>
    <row r="5533" spans="20:21" x14ac:dyDescent="0.25">
      <c r="T5533" s="101" t="s">
        <v>11093</v>
      </c>
      <c r="U5533" s="74" t="s">
        <v>11094</v>
      </c>
    </row>
    <row r="5534" spans="20:21" x14ac:dyDescent="0.25">
      <c r="T5534" s="101" t="s">
        <v>11095</v>
      </c>
      <c r="U5534" s="74" t="s">
        <v>11096</v>
      </c>
    </row>
    <row r="5535" spans="20:21" x14ac:dyDescent="0.25">
      <c r="T5535" s="101" t="s">
        <v>11097</v>
      </c>
      <c r="U5535" s="74" t="s">
        <v>11098</v>
      </c>
    </row>
    <row r="5536" spans="20:21" x14ac:dyDescent="0.25">
      <c r="T5536" s="101" t="s">
        <v>11099</v>
      </c>
      <c r="U5536" s="74" t="s">
        <v>11100</v>
      </c>
    </row>
    <row r="5537" spans="20:21" x14ac:dyDescent="0.25">
      <c r="T5537" s="101" t="s">
        <v>11101</v>
      </c>
      <c r="U5537" s="74" t="s">
        <v>11102</v>
      </c>
    </row>
    <row r="5538" spans="20:21" x14ac:dyDescent="0.25">
      <c r="T5538" s="101" t="s">
        <v>11103</v>
      </c>
      <c r="U5538" s="74" t="s">
        <v>11104</v>
      </c>
    </row>
    <row r="5539" spans="20:21" x14ac:dyDescent="0.25">
      <c r="T5539" s="101" t="s">
        <v>11105</v>
      </c>
      <c r="U5539" s="74" t="s">
        <v>11106</v>
      </c>
    </row>
    <row r="5540" spans="20:21" x14ac:dyDescent="0.25">
      <c r="T5540" s="101" t="s">
        <v>11107</v>
      </c>
      <c r="U5540" s="74" t="s">
        <v>11108</v>
      </c>
    </row>
    <row r="5541" spans="20:21" x14ac:dyDescent="0.25">
      <c r="T5541" s="101" t="s">
        <v>11109</v>
      </c>
      <c r="U5541" s="74" t="s">
        <v>11110</v>
      </c>
    </row>
    <row r="5542" spans="20:21" x14ac:dyDescent="0.25">
      <c r="T5542" s="101" t="s">
        <v>11111</v>
      </c>
      <c r="U5542" s="74" t="s">
        <v>11112</v>
      </c>
    </row>
    <row r="5543" spans="20:21" x14ac:dyDescent="0.25">
      <c r="T5543" s="101" t="s">
        <v>11113</v>
      </c>
      <c r="U5543" s="74" t="s">
        <v>11114</v>
      </c>
    </row>
    <row r="5544" spans="20:21" x14ac:dyDescent="0.25">
      <c r="T5544" s="101" t="s">
        <v>11115</v>
      </c>
      <c r="U5544" s="74" t="s">
        <v>11116</v>
      </c>
    </row>
    <row r="5545" spans="20:21" x14ac:dyDescent="0.25">
      <c r="T5545" s="101" t="s">
        <v>11117</v>
      </c>
      <c r="U5545" s="74" t="s">
        <v>11118</v>
      </c>
    </row>
    <row r="5546" spans="20:21" x14ac:dyDescent="0.25">
      <c r="T5546" s="101" t="s">
        <v>11119</v>
      </c>
      <c r="U5546" s="74" t="s">
        <v>11120</v>
      </c>
    </row>
    <row r="5547" spans="20:21" x14ac:dyDescent="0.25">
      <c r="T5547" s="101" t="s">
        <v>11121</v>
      </c>
      <c r="U5547" s="74" t="s">
        <v>11122</v>
      </c>
    </row>
    <row r="5548" spans="20:21" x14ac:dyDescent="0.25">
      <c r="T5548" s="101" t="s">
        <v>11123</v>
      </c>
      <c r="U5548" s="74" t="s">
        <v>11124</v>
      </c>
    </row>
    <row r="5549" spans="20:21" x14ac:dyDescent="0.25">
      <c r="T5549" s="101" t="s">
        <v>11125</v>
      </c>
      <c r="U5549" s="74" t="s">
        <v>11126</v>
      </c>
    </row>
    <row r="5550" spans="20:21" x14ac:dyDescent="0.25">
      <c r="T5550" s="101" t="s">
        <v>11127</v>
      </c>
      <c r="U5550" s="74" t="s">
        <v>11128</v>
      </c>
    </row>
    <row r="5551" spans="20:21" x14ac:dyDescent="0.25">
      <c r="T5551" s="101" t="s">
        <v>11129</v>
      </c>
      <c r="U5551" s="74" t="s">
        <v>11050</v>
      </c>
    </row>
    <row r="5552" spans="20:21" x14ac:dyDescent="0.25">
      <c r="T5552" s="101" t="s">
        <v>11130</v>
      </c>
      <c r="U5552" s="74" t="s">
        <v>11131</v>
      </c>
    </row>
    <row r="5553" spans="20:21" x14ac:dyDescent="0.25">
      <c r="T5553" s="101" t="s">
        <v>11132</v>
      </c>
      <c r="U5553" s="74" t="s">
        <v>11133</v>
      </c>
    </row>
    <row r="5554" spans="20:21" x14ac:dyDescent="0.25">
      <c r="T5554" s="101" t="s">
        <v>11134</v>
      </c>
      <c r="U5554" s="74" t="s">
        <v>11135</v>
      </c>
    </row>
    <row r="5555" spans="20:21" x14ac:dyDescent="0.25">
      <c r="T5555" s="101" t="s">
        <v>11136</v>
      </c>
      <c r="U5555" s="74" t="s">
        <v>11137</v>
      </c>
    </row>
    <row r="5556" spans="20:21" x14ac:dyDescent="0.25">
      <c r="T5556" s="101" t="s">
        <v>11138</v>
      </c>
      <c r="U5556" s="74" t="s">
        <v>11139</v>
      </c>
    </row>
    <row r="5557" spans="20:21" x14ac:dyDescent="0.25">
      <c r="T5557" s="101" t="s">
        <v>11140</v>
      </c>
      <c r="U5557" s="74" t="s">
        <v>11141</v>
      </c>
    </row>
    <row r="5558" spans="20:21" x14ac:dyDescent="0.25">
      <c r="T5558" s="101" t="s">
        <v>11142</v>
      </c>
      <c r="U5558" s="74" t="s">
        <v>11143</v>
      </c>
    </row>
    <row r="5559" spans="20:21" x14ac:dyDescent="0.25">
      <c r="T5559" s="101" t="s">
        <v>11144</v>
      </c>
      <c r="U5559" s="74" t="s">
        <v>11145</v>
      </c>
    </row>
    <row r="5560" spans="20:21" x14ac:dyDescent="0.25">
      <c r="T5560" s="101" t="s">
        <v>11146</v>
      </c>
      <c r="U5560" s="74" t="s">
        <v>11147</v>
      </c>
    </row>
    <row r="5561" spans="20:21" x14ac:dyDescent="0.25">
      <c r="T5561" s="101" t="s">
        <v>11148</v>
      </c>
      <c r="U5561" s="74" t="s">
        <v>11149</v>
      </c>
    </row>
    <row r="5562" spans="20:21" x14ac:dyDescent="0.25">
      <c r="T5562" s="101" t="s">
        <v>11150</v>
      </c>
      <c r="U5562" s="74" t="s">
        <v>11151</v>
      </c>
    </row>
    <row r="5563" spans="20:21" x14ac:dyDescent="0.25">
      <c r="T5563" s="101" t="s">
        <v>11152</v>
      </c>
      <c r="U5563" s="74" t="s">
        <v>11153</v>
      </c>
    </row>
    <row r="5564" spans="20:21" x14ac:dyDescent="0.25">
      <c r="T5564" s="101" t="s">
        <v>11154</v>
      </c>
      <c r="U5564" s="74" t="s">
        <v>11155</v>
      </c>
    </row>
    <row r="5565" spans="20:21" x14ac:dyDescent="0.25">
      <c r="T5565" s="101" t="s">
        <v>11156</v>
      </c>
      <c r="U5565" s="74" t="s">
        <v>11157</v>
      </c>
    </row>
    <row r="5566" spans="20:21" x14ac:dyDescent="0.25">
      <c r="T5566" s="101" t="s">
        <v>11158</v>
      </c>
      <c r="U5566" s="74" t="s">
        <v>11159</v>
      </c>
    </row>
    <row r="5567" spans="20:21" x14ac:dyDescent="0.25">
      <c r="T5567" s="101" t="s">
        <v>11160</v>
      </c>
      <c r="U5567" s="74" t="s">
        <v>11161</v>
      </c>
    </row>
    <row r="5568" spans="20:21" x14ac:dyDescent="0.25">
      <c r="T5568" s="101" t="s">
        <v>11162</v>
      </c>
      <c r="U5568" s="74" t="s">
        <v>11163</v>
      </c>
    </row>
    <row r="5569" spans="20:21" x14ac:dyDescent="0.25">
      <c r="T5569" s="101" t="s">
        <v>11164</v>
      </c>
      <c r="U5569" s="74" t="s">
        <v>11165</v>
      </c>
    </row>
    <row r="5570" spans="20:21" x14ac:dyDescent="0.25">
      <c r="T5570" s="101" t="s">
        <v>11166</v>
      </c>
      <c r="U5570" s="74" t="s">
        <v>1240</v>
      </c>
    </row>
    <row r="5571" spans="20:21" x14ac:dyDescent="0.25">
      <c r="T5571" s="101" t="s">
        <v>11167</v>
      </c>
      <c r="U5571" s="74" t="s">
        <v>11168</v>
      </c>
    </row>
    <row r="5572" spans="20:21" x14ac:dyDescent="0.25">
      <c r="T5572" s="101" t="s">
        <v>11169</v>
      </c>
      <c r="U5572" s="74" t="s">
        <v>11170</v>
      </c>
    </row>
    <row r="5573" spans="20:21" x14ac:dyDescent="0.25">
      <c r="T5573" s="101" t="s">
        <v>11171</v>
      </c>
      <c r="U5573" s="74" t="s">
        <v>11172</v>
      </c>
    </row>
    <row r="5574" spans="20:21" x14ac:dyDescent="0.25">
      <c r="T5574" s="101" t="s">
        <v>11173</v>
      </c>
      <c r="U5574" s="74" t="s">
        <v>11174</v>
      </c>
    </row>
    <row r="5575" spans="20:21" x14ac:dyDescent="0.25">
      <c r="T5575" s="101" t="s">
        <v>11175</v>
      </c>
      <c r="U5575" s="74" t="s">
        <v>11176</v>
      </c>
    </row>
    <row r="5576" spans="20:21" x14ac:dyDescent="0.25">
      <c r="T5576" s="101" t="s">
        <v>11177</v>
      </c>
      <c r="U5576" s="74" t="s">
        <v>11178</v>
      </c>
    </row>
    <row r="5577" spans="20:21" x14ac:dyDescent="0.25">
      <c r="T5577" s="101" t="s">
        <v>11179</v>
      </c>
      <c r="U5577" s="74" t="s">
        <v>11180</v>
      </c>
    </row>
    <row r="5578" spans="20:21" x14ac:dyDescent="0.25">
      <c r="T5578" s="101" t="s">
        <v>11181</v>
      </c>
      <c r="U5578" s="74" t="s">
        <v>11182</v>
      </c>
    </row>
    <row r="5579" spans="20:21" x14ac:dyDescent="0.25">
      <c r="T5579" s="101" t="s">
        <v>11183</v>
      </c>
      <c r="U5579" s="74" t="s">
        <v>11184</v>
      </c>
    </row>
    <row r="5580" spans="20:21" x14ac:dyDescent="0.25">
      <c r="T5580" s="101" t="s">
        <v>11185</v>
      </c>
      <c r="U5580" s="74" t="s">
        <v>11186</v>
      </c>
    </row>
    <row r="5581" spans="20:21" x14ac:dyDescent="0.25">
      <c r="T5581" s="101" t="s">
        <v>11187</v>
      </c>
      <c r="U5581" s="74" t="s">
        <v>11188</v>
      </c>
    </row>
    <row r="5582" spans="20:21" x14ac:dyDescent="0.25">
      <c r="T5582" s="101" t="s">
        <v>11189</v>
      </c>
      <c r="U5582" s="74" t="s">
        <v>11190</v>
      </c>
    </row>
    <row r="5583" spans="20:21" x14ac:dyDescent="0.25">
      <c r="T5583" s="101" t="s">
        <v>11191</v>
      </c>
      <c r="U5583" s="74" t="s">
        <v>11192</v>
      </c>
    </row>
    <row r="5584" spans="20:21" x14ac:dyDescent="0.25">
      <c r="T5584" s="101" t="s">
        <v>11193</v>
      </c>
      <c r="U5584" s="74" t="s">
        <v>11194</v>
      </c>
    </row>
    <row r="5585" spans="20:21" x14ac:dyDescent="0.25">
      <c r="T5585" s="101" t="s">
        <v>11195</v>
      </c>
      <c r="U5585" s="74" t="s">
        <v>11196</v>
      </c>
    </row>
    <row r="5586" spans="20:21" x14ac:dyDescent="0.25">
      <c r="T5586" s="101" t="s">
        <v>11197</v>
      </c>
      <c r="U5586" s="74" t="s">
        <v>11198</v>
      </c>
    </row>
    <row r="5587" spans="20:21" x14ac:dyDescent="0.25">
      <c r="T5587" s="101" t="s">
        <v>11199</v>
      </c>
      <c r="U5587" s="74" t="s">
        <v>11200</v>
      </c>
    </row>
    <row r="5588" spans="20:21" x14ac:dyDescent="0.25">
      <c r="T5588" s="101" t="s">
        <v>11201</v>
      </c>
      <c r="U5588" s="74" t="s">
        <v>11202</v>
      </c>
    </row>
    <row r="5589" spans="20:21" x14ac:dyDescent="0.25">
      <c r="T5589" s="101" t="s">
        <v>11203</v>
      </c>
      <c r="U5589" s="74" t="s">
        <v>2742</v>
      </c>
    </row>
    <row r="5590" spans="20:21" x14ac:dyDescent="0.25">
      <c r="T5590" s="101" t="s">
        <v>11204</v>
      </c>
      <c r="U5590" s="74" t="s">
        <v>11205</v>
      </c>
    </row>
    <row r="5591" spans="20:21" x14ac:dyDescent="0.25">
      <c r="T5591" s="101" t="s">
        <v>11206</v>
      </c>
      <c r="U5591" s="74" t="s">
        <v>11207</v>
      </c>
    </row>
    <row r="5592" spans="20:21" x14ac:dyDescent="0.25">
      <c r="T5592" s="101" t="s">
        <v>11208</v>
      </c>
      <c r="U5592" s="74" t="s">
        <v>11209</v>
      </c>
    </row>
    <row r="5593" spans="20:21" x14ac:dyDescent="0.25">
      <c r="T5593" s="101" t="s">
        <v>11210</v>
      </c>
      <c r="U5593" s="74" t="s">
        <v>11211</v>
      </c>
    </row>
    <row r="5594" spans="20:21" x14ac:dyDescent="0.25">
      <c r="T5594" s="101" t="s">
        <v>11212</v>
      </c>
      <c r="U5594" s="74" t="s">
        <v>11213</v>
      </c>
    </row>
    <row r="5595" spans="20:21" x14ac:dyDescent="0.25">
      <c r="T5595" s="101" t="s">
        <v>11214</v>
      </c>
      <c r="U5595" s="74" t="s">
        <v>11215</v>
      </c>
    </row>
    <row r="5596" spans="20:21" x14ac:dyDescent="0.25">
      <c r="T5596" s="101" t="s">
        <v>11216</v>
      </c>
      <c r="U5596" s="74" t="s">
        <v>11217</v>
      </c>
    </row>
    <row r="5597" spans="20:21" x14ac:dyDescent="0.25">
      <c r="T5597" s="101" t="s">
        <v>11218</v>
      </c>
      <c r="U5597" s="74" t="s">
        <v>11219</v>
      </c>
    </row>
    <row r="5598" spans="20:21" x14ac:dyDescent="0.25">
      <c r="T5598" s="101" t="s">
        <v>11220</v>
      </c>
      <c r="U5598" s="74" t="s">
        <v>11221</v>
      </c>
    </row>
    <row r="5599" spans="20:21" x14ac:dyDescent="0.25">
      <c r="T5599" s="101" t="s">
        <v>11222</v>
      </c>
      <c r="U5599" s="74" t="s">
        <v>11223</v>
      </c>
    </row>
    <row r="5600" spans="20:21" x14ac:dyDescent="0.25">
      <c r="T5600" s="101" t="s">
        <v>11224</v>
      </c>
      <c r="U5600" s="74" t="s">
        <v>11225</v>
      </c>
    </row>
    <row r="5601" spans="20:21" x14ac:dyDescent="0.25">
      <c r="T5601" s="101" t="s">
        <v>11226</v>
      </c>
      <c r="U5601" s="74" t="s">
        <v>10638</v>
      </c>
    </row>
    <row r="5602" spans="20:21" x14ac:dyDescent="0.25">
      <c r="T5602" s="101" t="s">
        <v>11227</v>
      </c>
      <c r="U5602" s="74" t="s">
        <v>11228</v>
      </c>
    </row>
    <row r="5603" spans="20:21" x14ac:dyDescent="0.25">
      <c r="T5603" s="101" t="s">
        <v>11229</v>
      </c>
      <c r="U5603" s="74" t="s">
        <v>11230</v>
      </c>
    </row>
    <row r="5604" spans="20:21" x14ac:dyDescent="0.25">
      <c r="T5604" s="101" t="s">
        <v>11231</v>
      </c>
      <c r="U5604" s="74" t="s">
        <v>11232</v>
      </c>
    </row>
    <row r="5605" spans="20:21" x14ac:dyDescent="0.25">
      <c r="T5605" s="101" t="s">
        <v>11233</v>
      </c>
      <c r="U5605" s="74" t="s">
        <v>11234</v>
      </c>
    </row>
    <row r="5606" spans="20:21" x14ac:dyDescent="0.25">
      <c r="T5606" s="101" t="s">
        <v>11235</v>
      </c>
      <c r="U5606" s="74" t="s">
        <v>11236</v>
      </c>
    </row>
    <row r="5607" spans="20:21" x14ac:dyDescent="0.25">
      <c r="T5607" s="101" t="s">
        <v>11237</v>
      </c>
      <c r="U5607" s="74" t="s">
        <v>11238</v>
      </c>
    </row>
    <row r="5608" spans="20:21" x14ac:dyDescent="0.25">
      <c r="T5608" s="101" t="s">
        <v>11239</v>
      </c>
      <c r="U5608" s="74" t="s">
        <v>11240</v>
      </c>
    </row>
    <row r="5609" spans="20:21" x14ac:dyDescent="0.25">
      <c r="T5609" s="101" t="s">
        <v>11241</v>
      </c>
      <c r="U5609" s="74" t="s">
        <v>11242</v>
      </c>
    </row>
    <row r="5610" spans="20:21" x14ac:dyDescent="0.25">
      <c r="T5610" s="101" t="s">
        <v>11243</v>
      </c>
      <c r="U5610" s="74" t="s">
        <v>11244</v>
      </c>
    </row>
    <row r="5611" spans="20:21" x14ac:dyDescent="0.25">
      <c r="T5611" s="101" t="s">
        <v>11245</v>
      </c>
      <c r="U5611" s="74" t="s">
        <v>11246</v>
      </c>
    </row>
    <row r="5612" spans="20:21" x14ac:dyDescent="0.25">
      <c r="T5612" s="101" t="s">
        <v>11247</v>
      </c>
      <c r="U5612" s="74" t="s">
        <v>11248</v>
      </c>
    </row>
    <row r="5613" spans="20:21" x14ac:dyDescent="0.25">
      <c r="T5613" s="101" t="s">
        <v>11249</v>
      </c>
      <c r="U5613" s="74" t="s">
        <v>11250</v>
      </c>
    </row>
    <row r="5614" spans="20:21" x14ac:dyDescent="0.25">
      <c r="T5614" s="101" t="s">
        <v>11251</v>
      </c>
      <c r="U5614" s="74" t="s">
        <v>11252</v>
      </c>
    </row>
    <row r="5615" spans="20:21" x14ac:dyDescent="0.25">
      <c r="T5615" s="101" t="s">
        <v>11253</v>
      </c>
      <c r="U5615" s="74" t="s">
        <v>11254</v>
      </c>
    </row>
    <row r="5616" spans="20:21" x14ac:dyDescent="0.25">
      <c r="T5616" s="101" t="s">
        <v>11255</v>
      </c>
      <c r="U5616" s="74" t="s">
        <v>11256</v>
      </c>
    </row>
    <row r="5617" spans="20:21" x14ac:dyDescent="0.25">
      <c r="T5617" s="101" t="s">
        <v>11257</v>
      </c>
      <c r="U5617" s="74" t="s">
        <v>11258</v>
      </c>
    </row>
    <row r="5618" spans="20:21" x14ac:dyDescent="0.25">
      <c r="T5618" s="101" t="s">
        <v>11259</v>
      </c>
      <c r="U5618" s="74" t="s">
        <v>11260</v>
      </c>
    </row>
    <row r="5619" spans="20:21" x14ac:dyDescent="0.25">
      <c r="T5619" s="101" t="s">
        <v>11261</v>
      </c>
      <c r="U5619" s="74" t="s">
        <v>11262</v>
      </c>
    </row>
    <row r="5620" spans="20:21" x14ac:dyDescent="0.25">
      <c r="T5620" s="101" t="s">
        <v>11263</v>
      </c>
      <c r="U5620" s="74" t="s">
        <v>11264</v>
      </c>
    </row>
    <row r="5621" spans="20:21" x14ac:dyDescent="0.25">
      <c r="T5621" s="101" t="s">
        <v>11265</v>
      </c>
      <c r="U5621" s="74" t="s">
        <v>11266</v>
      </c>
    </row>
    <row r="5622" spans="20:21" x14ac:dyDescent="0.25">
      <c r="T5622" s="101" t="s">
        <v>11267</v>
      </c>
      <c r="U5622" s="74" t="s">
        <v>11268</v>
      </c>
    </row>
    <row r="5623" spans="20:21" x14ac:dyDescent="0.25">
      <c r="T5623" s="101" t="s">
        <v>11269</v>
      </c>
      <c r="U5623" s="74" t="s">
        <v>11270</v>
      </c>
    </row>
    <row r="5624" spans="20:21" x14ac:dyDescent="0.25">
      <c r="T5624" s="101" t="s">
        <v>11271</v>
      </c>
      <c r="U5624" s="74" t="s">
        <v>11272</v>
      </c>
    </row>
    <row r="5625" spans="20:21" x14ac:dyDescent="0.25">
      <c r="T5625" s="101" t="s">
        <v>11273</v>
      </c>
      <c r="U5625" s="74" t="s">
        <v>11274</v>
      </c>
    </row>
    <row r="5626" spans="20:21" x14ac:dyDescent="0.25">
      <c r="T5626" s="101" t="s">
        <v>11275</v>
      </c>
      <c r="U5626" s="74" t="s">
        <v>11276</v>
      </c>
    </row>
    <row r="5627" spans="20:21" x14ac:dyDescent="0.25">
      <c r="T5627" s="101" t="s">
        <v>11277</v>
      </c>
      <c r="U5627" s="74" t="s">
        <v>11278</v>
      </c>
    </row>
    <row r="5628" spans="20:21" x14ac:dyDescent="0.25">
      <c r="T5628" s="101" t="s">
        <v>11279</v>
      </c>
      <c r="U5628" s="74" t="s">
        <v>11280</v>
      </c>
    </row>
    <row r="5629" spans="20:21" x14ac:dyDescent="0.25">
      <c r="T5629" s="101" t="s">
        <v>11281</v>
      </c>
      <c r="U5629" s="74" t="s">
        <v>11282</v>
      </c>
    </row>
    <row r="5630" spans="20:21" x14ac:dyDescent="0.25">
      <c r="T5630" s="101" t="s">
        <v>11283</v>
      </c>
      <c r="U5630" s="74" t="s">
        <v>11284</v>
      </c>
    </row>
    <row r="5631" spans="20:21" x14ac:dyDescent="0.25">
      <c r="T5631" s="101" t="s">
        <v>11285</v>
      </c>
      <c r="U5631" s="74" t="s">
        <v>11286</v>
      </c>
    </row>
    <row r="5632" spans="20:21" x14ac:dyDescent="0.25">
      <c r="T5632" s="101" t="s">
        <v>11287</v>
      </c>
      <c r="U5632" s="74" t="s">
        <v>11288</v>
      </c>
    </row>
    <row r="5633" spans="20:21" x14ac:dyDescent="0.25">
      <c r="T5633" s="101" t="s">
        <v>11289</v>
      </c>
      <c r="U5633" s="74" t="s">
        <v>11290</v>
      </c>
    </row>
    <row r="5634" spans="20:21" x14ac:dyDescent="0.25">
      <c r="T5634" s="101" t="s">
        <v>11291</v>
      </c>
      <c r="U5634" s="74" t="s">
        <v>11292</v>
      </c>
    </row>
    <row r="5635" spans="20:21" x14ac:dyDescent="0.25">
      <c r="T5635" s="101" t="s">
        <v>11293</v>
      </c>
      <c r="U5635" s="74" t="s">
        <v>11294</v>
      </c>
    </row>
    <row r="5636" spans="20:21" x14ac:dyDescent="0.25">
      <c r="T5636" s="101" t="s">
        <v>11295</v>
      </c>
      <c r="U5636" s="74" t="s">
        <v>11296</v>
      </c>
    </row>
    <row r="5637" spans="20:21" x14ac:dyDescent="0.25">
      <c r="T5637" s="101" t="s">
        <v>11297</v>
      </c>
      <c r="U5637" s="74" t="s">
        <v>11298</v>
      </c>
    </row>
    <row r="5638" spans="20:21" x14ac:dyDescent="0.25">
      <c r="T5638" s="101" t="s">
        <v>11299</v>
      </c>
      <c r="U5638" s="74" t="s">
        <v>11300</v>
      </c>
    </row>
    <row r="5639" spans="20:21" x14ac:dyDescent="0.25">
      <c r="T5639" s="101" t="s">
        <v>11301</v>
      </c>
      <c r="U5639" s="74" t="s">
        <v>11302</v>
      </c>
    </row>
    <row r="5640" spans="20:21" x14ac:dyDescent="0.25">
      <c r="T5640" s="101" t="s">
        <v>11303</v>
      </c>
      <c r="U5640" s="74" t="s">
        <v>11304</v>
      </c>
    </row>
    <row r="5641" spans="20:21" x14ac:dyDescent="0.25">
      <c r="T5641" s="101" t="s">
        <v>11305</v>
      </c>
      <c r="U5641" s="74" t="s">
        <v>11306</v>
      </c>
    </row>
    <row r="5642" spans="20:21" x14ac:dyDescent="0.25">
      <c r="T5642" s="101" t="s">
        <v>11307</v>
      </c>
      <c r="U5642" s="74" t="s">
        <v>11308</v>
      </c>
    </row>
    <row r="5643" spans="20:21" x14ac:dyDescent="0.25">
      <c r="T5643" s="101" t="s">
        <v>11309</v>
      </c>
      <c r="U5643" s="74" t="s">
        <v>11310</v>
      </c>
    </row>
    <row r="5644" spans="20:21" x14ac:dyDescent="0.25">
      <c r="T5644" s="101" t="s">
        <v>11311</v>
      </c>
      <c r="U5644" s="74" t="s">
        <v>11312</v>
      </c>
    </row>
    <row r="5645" spans="20:21" x14ac:dyDescent="0.25">
      <c r="T5645" s="101" t="s">
        <v>11313</v>
      </c>
      <c r="U5645" s="74" t="s">
        <v>11314</v>
      </c>
    </row>
    <row r="5646" spans="20:21" x14ac:dyDescent="0.25">
      <c r="T5646" s="101" t="s">
        <v>11315</v>
      </c>
      <c r="U5646" s="74" t="s">
        <v>11316</v>
      </c>
    </row>
    <row r="5647" spans="20:21" x14ac:dyDescent="0.25">
      <c r="T5647" s="101" t="s">
        <v>11317</v>
      </c>
      <c r="U5647" s="74" t="s">
        <v>11318</v>
      </c>
    </row>
    <row r="5648" spans="20:21" x14ac:dyDescent="0.25">
      <c r="T5648" s="101" t="s">
        <v>11319</v>
      </c>
      <c r="U5648" s="74" t="s">
        <v>11320</v>
      </c>
    </row>
    <row r="5649" spans="20:21" x14ac:dyDescent="0.25">
      <c r="T5649" s="101" t="s">
        <v>11321</v>
      </c>
      <c r="U5649" s="74" t="s">
        <v>11322</v>
      </c>
    </row>
    <row r="5650" spans="20:21" x14ac:dyDescent="0.25">
      <c r="T5650" s="101" t="s">
        <v>11323</v>
      </c>
      <c r="U5650" s="74" t="s">
        <v>11324</v>
      </c>
    </row>
    <row r="5651" spans="20:21" x14ac:dyDescent="0.25">
      <c r="T5651" s="101" t="s">
        <v>11325</v>
      </c>
      <c r="U5651" s="74" t="s">
        <v>11326</v>
      </c>
    </row>
    <row r="5652" spans="20:21" x14ac:dyDescent="0.25">
      <c r="T5652" s="101" t="s">
        <v>11327</v>
      </c>
      <c r="U5652" s="74" t="s">
        <v>11328</v>
      </c>
    </row>
    <row r="5653" spans="20:21" x14ac:dyDescent="0.25">
      <c r="T5653" s="101" t="s">
        <v>11329</v>
      </c>
      <c r="U5653" s="74" t="s">
        <v>11330</v>
      </c>
    </row>
    <row r="5654" spans="20:21" x14ac:dyDescent="0.25">
      <c r="T5654" s="101" t="s">
        <v>11331</v>
      </c>
      <c r="U5654" s="74" t="s">
        <v>11332</v>
      </c>
    </row>
    <row r="5655" spans="20:21" x14ac:dyDescent="0.25">
      <c r="T5655" s="101" t="s">
        <v>11333</v>
      </c>
      <c r="U5655" s="74" t="s">
        <v>11334</v>
      </c>
    </row>
    <row r="5656" spans="20:21" x14ac:dyDescent="0.25">
      <c r="T5656" s="101" t="s">
        <v>11335</v>
      </c>
      <c r="U5656" s="74" t="s">
        <v>11336</v>
      </c>
    </row>
    <row r="5657" spans="20:21" x14ac:dyDescent="0.25">
      <c r="T5657" s="101" t="s">
        <v>11337</v>
      </c>
      <c r="U5657" s="74" t="s">
        <v>11338</v>
      </c>
    </row>
    <row r="5658" spans="20:21" x14ac:dyDescent="0.25">
      <c r="T5658" s="101" t="s">
        <v>11339</v>
      </c>
      <c r="U5658" s="74" t="s">
        <v>11340</v>
      </c>
    </row>
    <row r="5659" spans="20:21" x14ac:dyDescent="0.25">
      <c r="T5659" s="101" t="s">
        <v>11341</v>
      </c>
      <c r="U5659" s="74" t="s">
        <v>11342</v>
      </c>
    </row>
    <row r="5660" spans="20:21" x14ac:dyDescent="0.25">
      <c r="T5660" s="101" t="s">
        <v>11343</v>
      </c>
      <c r="U5660" s="74" t="s">
        <v>11344</v>
      </c>
    </row>
    <row r="5661" spans="20:21" x14ac:dyDescent="0.25">
      <c r="T5661" s="101" t="s">
        <v>11345</v>
      </c>
      <c r="U5661" s="74" t="s">
        <v>11346</v>
      </c>
    </row>
    <row r="5662" spans="20:21" x14ac:dyDescent="0.25">
      <c r="T5662" s="101" t="s">
        <v>11347</v>
      </c>
      <c r="U5662" s="74" t="s">
        <v>11348</v>
      </c>
    </row>
    <row r="5663" spans="20:21" x14ac:dyDescent="0.25">
      <c r="T5663" s="101" t="s">
        <v>11349</v>
      </c>
      <c r="U5663" s="74" t="s">
        <v>11350</v>
      </c>
    </row>
    <row r="5664" spans="20:21" x14ac:dyDescent="0.25">
      <c r="T5664" s="101" t="s">
        <v>11351</v>
      </c>
      <c r="U5664" s="74" t="s">
        <v>11352</v>
      </c>
    </row>
    <row r="5665" spans="20:21" x14ac:dyDescent="0.25">
      <c r="T5665" s="101" t="s">
        <v>11353</v>
      </c>
      <c r="U5665" s="74" t="s">
        <v>11354</v>
      </c>
    </row>
    <row r="5666" spans="20:21" x14ac:dyDescent="0.25">
      <c r="T5666" s="101" t="s">
        <v>11355</v>
      </c>
      <c r="U5666" s="74" t="s">
        <v>11356</v>
      </c>
    </row>
    <row r="5667" spans="20:21" x14ac:dyDescent="0.25">
      <c r="T5667" s="101" t="s">
        <v>11357</v>
      </c>
      <c r="U5667" s="74" t="s">
        <v>11358</v>
      </c>
    </row>
    <row r="5668" spans="20:21" x14ac:dyDescent="0.25">
      <c r="T5668" s="101" t="s">
        <v>11359</v>
      </c>
      <c r="U5668" s="74" t="s">
        <v>11360</v>
      </c>
    </row>
    <row r="5669" spans="20:21" x14ac:dyDescent="0.25">
      <c r="T5669" s="101" t="s">
        <v>11361</v>
      </c>
      <c r="U5669" s="74" t="s">
        <v>11362</v>
      </c>
    </row>
    <row r="5670" spans="20:21" x14ac:dyDescent="0.25">
      <c r="T5670" s="101" t="s">
        <v>11363</v>
      </c>
      <c r="U5670" s="74" t="s">
        <v>11364</v>
      </c>
    </row>
    <row r="5671" spans="20:21" x14ac:dyDescent="0.25">
      <c r="T5671" s="101" t="s">
        <v>11365</v>
      </c>
      <c r="U5671" s="74" t="s">
        <v>11366</v>
      </c>
    </row>
    <row r="5672" spans="20:21" x14ac:dyDescent="0.25">
      <c r="T5672" s="101" t="s">
        <v>11367</v>
      </c>
      <c r="U5672" s="74" t="s">
        <v>11368</v>
      </c>
    </row>
    <row r="5673" spans="20:21" x14ac:dyDescent="0.25">
      <c r="T5673" s="101" t="s">
        <v>11369</v>
      </c>
      <c r="U5673" s="74" t="s">
        <v>11370</v>
      </c>
    </row>
    <row r="5674" spans="20:21" x14ac:dyDescent="0.25">
      <c r="T5674" s="101" t="s">
        <v>11371</v>
      </c>
      <c r="U5674" s="74" t="s">
        <v>11372</v>
      </c>
    </row>
    <row r="5675" spans="20:21" x14ac:dyDescent="0.25">
      <c r="T5675" s="101" t="s">
        <v>11373</v>
      </c>
      <c r="U5675" s="74" t="s">
        <v>11374</v>
      </c>
    </row>
    <row r="5676" spans="20:21" x14ac:dyDescent="0.25">
      <c r="T5676" s="101" t="s">
        <v>11375</v>
      </c>
      <c r="U5676" s="74" t="s">
        <v>11376</v>
      </c>
    </row>
    <row r="5677" spans="20:21" x14ac:dyDescent="0.25">
      <c r="T5677" s="101" t="s">
        <v>11377</v>
      </c>
      <c r="U5677" s="74" t="s">
        <v>11378</v>
      </c>
    </row>
    <row r="5678" spans="20:21" x14ac:dyDescent="0.25">
      <c r="T5678" s="101" t="s">
        <v>11379</v>
      </c>
      <c r="U5678" s="74" t="s">
        <v>11380</v>
      </c>
    </row>
    <row r="5679" spans="20:21" x14ac:dyDescent="0.25">
      <c r="T5679" s="101" t="s">
        <v>11381</v>
      </c>
      <c r="U5679" s="74" t="s">
        <v>11382</v>
      </c>
    </row>
    <row r="5680" spans="20:21" x14ac:dyDescent="0.25">
      <c r="T5680" s="101" t="s">
        <v>11383</v>
      </c>
      <c r="U5680" s="74" t="s">
        <v>11384</v>
      </c>
    </row>
    <row r="5681" spans="20:21" x14ac:dyDescent="0.25">
      <c r="T5681" s="101" t="s">
        <v>11385</v>
      </c>
      <c r="U5681" s="74" t="s">
        <v>11386</v>
      </c>
    </row>
    <row r="5682" spans="20:21" x14ac:dyDescent="0.25">
      <c r="T5682" s="101" t="s">
        <v>11387</v>
      </c>
      <c r="U5682" s="74" t="s">
        <v>11388</v>
      </c>
    </row>
    <row r="5683" spans="20:21" x14ac:dyDescent="0.25">
      <c r="T5683" s="101" t="s">
        <v>11389</v>
      </c>
      <c r="U5683" s="74" t="s">
        <v>11390</v>
      </c>
    </row>
    <row r="5684" spans="20:21" x14ac:dyDescent="0.25">
      <c r="T5684" s="101" t="s">
        <v>11391</v>
      </c>
      <c r="U5684" s="74" t="s">
        <v>11392</v>
      </c>
    </row>
    <row r="5685" spans="20:21" x14ac:dyDescent="0.25">
      <c r="T5685" s="101" t="s">
        <v>11393</v>
      </c>
      <c r="U5685" s="74" t="s">
        <v>11394</v>
      </c>
    </row>
    <row r="5686" spans="20:21" x14ac:dyDescent="0.25">
      <c r="T5686" s="101" t="s">
        <v>11395</v>
      </c>
      <c r="U5686" s="74" t="s">
        <v>7797</v>
      </c>
    </row>
    <row r="5687" spans="20:21" x14ac:dyDescent="0.25">
      <c r="T5687" s="101" t="s">
        <v>11396</v>
      </c>
      <c r="U5687" s="74" t="s">
        <v>11397</v>
      </c>
    </row>
    <row r="5688" spans="20:21" x14ac:dyDescent="0.25">
      <c r="T5688" s="101" t="s">
        <v>11398</v>
      </c>
      <c r="U5688" s="74" t="s">
        <v>11399</v>
      </c>
    </row>
    <row r="5689" spans="20:21" x14ac:dyDescent="0.25">
      <c r="T5689" s="101" t="s">
        <v>11400</v>
      </c>
      <c r="U5689" s="74" t="s">
        <v>11401</v>
      </c>
    </row>
    <row r="5690" spans="20:21" x14ac:dyDescent="0.25">
      <c r="T5690" s="101" t="s">
        <v>11402</v>
      </c>
      <c r="U5690" s="74" t="s">
        <v>11403</v>
      </c>
    </row>
    <row r="5691" spans="20:21" x14ac:dyDescent="0.25">
      <c r="T5691" s="101" t="s">
        <v>11404</v>
      </c>
      <c r="U5691" s="74" t="s">
        <v>11405</v>
      </c>
    </row>
    <row r="5692" spans="20:21" x14ac:dyDescent="0.25">
      <c r="T5692" s="101" t="s">
        <v>11406</v>
      </c>
      <c r="U5692" s="74" t="s">
        <v>11407</v>
      </c>
    </row>
    <row r="5693" spans="20:21" x14ac:dyDescent="0.25">
      <c r="T5693" s="101" t="s">
        <v>11408</v>
      </c>
      <c r="U5693" s="74" t="s">
        <v>11409</v>
      </c>
    </row>
    <row r="5694" spans="20:21" x14ac:dyDescent="0.25">
      <c r="T5694" s="101" t="s">
        <v>11410</v>
      </c>
      <c r="U5694" s="74" t="s">
        <v>11411</v>
      </c>
    </row>
    <row r="5695" spans="20:21" x14ac:dyDescent="0.25">
      <c r="T5695" s="101" t="s">
        <v>11412</v>
      </c>
      <c r="U5695" s="74" t="s">
        <v>11413</v>
      </c>
    </row>
    <row r="5696" spans="20:21" x14ac:dyDescent="0.25">
      <c r="T5696" s="101" t="s">
        <v>11414</v>
      </c>
      <c r="U5696" s="74" t="s">
        <v>11415</v>
      </c>
    </row>
    <row r="5697" spans="20:21" x14ac:dyDescent="0.25">
      <c r="T5697" s="101" t="s">
        <v>11416</v>
      </c>
      <c r="U5697" s="74" t="s">
        <v>11417</v>
      </c>
    </row>
    <row r="5698" spans="20:21" x14ac:dyDescent="0.25">
      <c r="T5698" s="101" t="s">
        <v>11418</v>
      </c>
      <c r="U5698" s="74" t="s">
        <v>11419</v>
      </c>
    </row>
    <row r="5699" spans="20:21" x14ac:dyDescent="0.25">
      <c r="T5699" s="101" t="s">
        <v>11420</v>
      </c>
      <c r="U5699" s="74" t="s">
        <v>11421</v>
      </c>
    </row>
    <row r="5700" spans="20:21" x14ac:dyDescent="0.25">
      <c r="T5700" s="101" t="s">
        <v>11422</v>
      </c>
      <c r="U5700" s="74" t="s">
        <v>11423</v>
      </c>
    </row>
    <row r="5701" spans="20:21" x14ac:dyDescent="0.25">
      <c r="T5701" s="101" t="s">
        <v>11424</v>
      </c>
      <c r="U5701" s="74" t="s">
        <v>11425</v>
      </c>
    </row>
    <row r="5702" spans="20:21" x14ac:dyDescent="0.25">
      <c r="T5702" s="101" t="s">
        <v>11426</v>
      </c>
      <c r="U5702" s="74" t="s">
        <v>11427</v>
      </c>
    </row>
    <row r="5703" spans="20:21" x14ac:dyDescent="0.25">
      <c r="T5703" s="101" t="s">
        <v>11428</v>
      </c>
      <c r="U5703" s="74" t="s">
        <v>11429</v>
      </c>
    </row>
    <row r="5704" spans="20:21" x14ac:dyDescent="0.25">
      <c r="T5704" s="101" t="s">
        <v>11430</v>
      </c>
      <c r="U5704" s="74" t="s">
        <v>11431</v>
      </c>
    </row>
    <row r="5705" spans="20:21" x14ac:dyDescent="0.25">
      <c r="T5705" s="101" t="s">
        <v>11432</v>
      </c>
      <c r="U5705" s="74" t="s">
        <v>11433</v>
      </c>
    </row>
    <row r="5706" spans="20:21" x14ac:dyDescent="0.25">
      <c r="T5706" s="101" t="s">
        <v>11434</v>
      </c>
      <c r="U5706" s="74" t="s">
        <v>11435</v>
      </c>
    </row>
    <row r="5707" spans="20:21" x14ac:dyDescent="0.25">
      <c r="T5707" s="101" t="s">
        <v>11436</v>
      </c>
      <c r="U5707" s="74" t="s">
        <v>11437</v>
      </c>
    </row>
    <row r="5708" spans="20:21" x14ac:dyDescent="0.25">
      <c r="T5708" s="101" t="s">
        <v>11438</v>
      </c>
      <c r="U5708" s="74" t="s">
        <v>11439</v>
      </c>
    </row>
    <row r="5709" spans="20:21" x14ac:dyDescent="0.25">
      <c r="T5709" s="101" t="s">
        <v>11440</v>
      </c>
      <c r="U5709" s="74" t="s">
        <v>11441</v>
      </c>
    </row>
    <row r="5710" spans="20:21" x14ac:dyDescent="0.25">
      <c r="T5710" s="101" t="s">
        <v>11442</v>
      </c>
      <c r="U5710" s="74" t="s">
        <v>11443</v>
      </c>
    </row>
    <row r="5711" spans="20:21" x14ac:dyDescent="0.25">
      <c r="T5711" s="101" t="s">
        <v>11444</v>
      </c>
      <c r="U5711" s="74" t="s">
        <v>11445</v>
      </c>
    </row>
    <row r="5712" spans="20:21" x14ac:dyDescent="0.25">
      <c r="T5712" s="101" t="s">
        <v>11446</v>
      </c>
      <c r="U5712" s="74" t="s">
        <v>11447</v>
      </c>
    </row>
    <row r="5713" spans="20:21" x14ac:dyDescent="0.25">
      <c r="T5713" s="101" t="s">
        <v>11448</v>
      </c>
      <c r="U5713" s="74" t="s">
        <v>11449</v>
      </c>
    </row>
    <row r="5714" spans="20:21" x14ac:dyDescent="0.25">
      <c r="T5714" s="101" t="s">
        <v>11450</v>
      </c>
      <c r="U5714" s="74" t="s">
        <v>11451</v>
      </c>
    </row>
    <row r="5715" spans="20:21" x14ac:dyDescent="0.25">
      <c r="T5715" s="101" t="s">
        <v>11452</v>
      </c>
      <c r="U5715" s="74" t="s">
        <v>11453</v>
      </c>
    </row>
    <row r="5716" spans="20:21" x14ac:dyDescent="0.25">
      <c r="T5716" s="101" t="s">
        <v>11454</v>
      </c>
      <c r="U5716" s="74" t="s">
        <v>11455</v>
      </c>
    </row>
    <row r="5717" spans="20:21" x14ac:dyDescent="0.25">
      <c r="T5717" s="101" t="s">
        <v>11456</v>
      </c>
      <c r="U5717" s="74" t="s">
        <v>11457</v>
      </c>
    </row>
    <row r="5718" spans="20:21" x14ac:dyDescent="0.25">
      <c r="T5718" s="101" t="s">
        <v>11458</v>
      </c>
      <c r="U5718" s="74" t="s">
        <v>11459</v>
      </c>
    </row>
    <row r="5719" spans="20:21" x14ac:dyDescent="0.25">
      <c r="T5719" s="101" t="s">
        <v>11460</v>
      </c>
      <c r="U5719" s="74" t="s">
        <v>11461</v>
      </c>
    </row>
    <row r="5720" spans="20:21" x14ac:dyDescent="0.25">
      <c r="T5720" s="101" t="s">
        <v>11462</v>
      </c>
      <c r="U5720" s="74" t="s">
        <v>11463</v>
      </c>
    </row>
    <row r="5721" spans="20:21" x14ac:dyDescent="0.25">
      <c r="T5721" s="101" t="s">
        <v>11464</v>
      </c>
      <c r="U5721" s="74" t="s">
        <v>11465</v>
      </c>
    </row>
    <row r="5722" spans="20:21" x14ac:dyDescent="0.25">
      <c r="T5722" s="101" t="s">
        <v>11466</v>
      </c>
      <c r="U5722" s="74" t="s">
        <v>11467</v>
      </c>
    </row>
    <row r="5723" spans="20:21" x14ac:dyDescent="0.25">
      <c r="T5723" s="101" t="s">
        <v>11468</v>
      </c>
      <c r="U5723" s="74" t="s">
        <v>11469</v>
      </c>
    </row>
    <row r="5724" spans="20:21" x14ac:dyDescent="0.25">
      <c r="T5724" s="101" t="s">
        <v>11470</v>
      </c>
      <c r="U5724" s="74" t="s">
        <v>11471</v>
      </c>
    </row>
    <row r="5725" spans="20:21" x14ac:dyDescent="0.25">
      <c r="T5725" s="101" t="s">
        <v>11472</v>
      </c>
      <c r="U5725" s="74" t="s">
        <v>11473</v>
      </c>
    </row>
    <row r="5726" spans="20:21" x14ac:dyDescent="0.25">
      <c r="T5726" s="101" t="s">
        <v>11474</v>
      </c>
      <c r="U5726" s="74" t="s">
        <v>11475</v>
      </c>
    </row>
    <row r="5727" spans="20:21" x14ac:dyDescent="0.25">
      <c r="T5727" s="101" t="s">
        <v>11476</v>
      </c>
      <c r="U5727" s="74" t="s">
        <v>11477</v>
      </c>
    </row>
    <row r="5728" spans="20:21" x14ac:dyDescent="0.25">
      <c r="T5728" s="101" t="s">
        <v>11478</v>
      </c>
      <c r="U5728" s="74" t="s">
        <v>11479</v>
      </c>
    </row>
    <row r="5729" spans="20:21" x14ac:dyDescent="0.25">
      <c r="T5729" s="101" t="s">
        <v>11480</v>
      </c>
      <c r="U5729" s="74" t="s">
        <v>11481</v>
      </c>
    </row>
    <row r="5730" spans="20:21" x14ac:dyDescent="0.25">
      <c r="T5730" s="101" t="s">
        <v>11482</v>
      </c>
      <c r="U5730" s="74" t="s">
        <v>11483</v>
      </c>
    </row>
    <row r="5731" spans="20:21" x14ac:dyDescent="0.25">
      <c r="T5731" s="101" t="s">
        <v>11484</v>
      </c>
      <c r="U5731" s="74" t="s">
        <v>11485</v>
      </c>
    </row>
    <row r="5732" spans="20:21" x14ac:dyDescent="0.25">
      <c r="T5732" s="101" t="s">
        <v>11486</v>
      </c>
      <c r="U5732" s="74" t="s">
        <v>11487</v>
      </c>
    </row>
    <row r="5733" spans="20:21" x14ac:dyDescent="0.25">
      <c r="T5733" s="101" t="s">
        <v>11488</v>
      </c>
      <c r="U5733" s="74" t="s">
        <v>11489</v>
      </c>
    </row>
    <row r="5734" spans="20:21" x14ac:dyDescent="0.25">
      <c r="T5734" s="101" t="s">
        <v>11490</v>
      </c>
      <c r="U5734" s="74" t="s">
        <v>11491</v>
      </c>
    </row>
    <row r="5735" spans="20:21" x14ac:dyDescent="0.25">
      <c r="T5735" s="101" t="s">
        <v>11492</v>
      </c>
      <c r="U5735" s="74" t="s">
        <v>11493</v>
      </c>
    </row>
    <row r="5736" spans="20:21" x14ac:dyDescent="0.25">
      <c r="T5736" s="101" t="s">
        <v>11494</v>
      </c>
      <c r="U5736" s="74" t="s">
        <v>11495</v>
      </c>
    </row>
    <row r="5737" spans="20:21" x14ac:dyDescent="0.25">
      <c r="T5737" s="101" t="s">
        <v>11496</v>
      </c>
      <c r="U5737" s="74" t="s">
        <v>11497</v>
      </c>
    </row>
    <row r="5738" spans="20:21" x14ac:dyDescent="0.25">
      <c r="T5738" s="101" t="s">
        <v>11498</v>
      </c>
      <c r="U5738" s="74" t="s">
        <v>11499</v>
      </c>
    </row>
    <row r="5739" spans="20:21" x14ac:dyDescent="0.25">
      <c r="T5739" s="101" t="s">
        <v>11500</v>
      </c>
      <c r="U5739" s="74" t="s">
        <v>11501</v>
      </c>
    </row>
    <row r="5740" spans="20:21" x14ac:dyDescent="0.25">
      <c r="T5740" s="101" t="s">
        <v>11502</v>
      </c>
      <c r="U5740" s="74" t="s">
        <v>11503</v>
      </c>
    </row>
    <row r="5741" spans="20:21" x14ac:dyDescent="0.25">
      <c r="T5741" s="101" t="s">
        <v>11504</v>
      </c>
      <c r="U5741" s="74" t="s">
        <v>11505</v>
      </c>
    </row>
    <row r="5742" spans="20:21" x14ac:dyDescent="0.25">
      <c r="T5742" s="101" t="s">
        <v>11506</v>
      </c>
      <c r="U5742" s="74" t="s">
        <v>11507</v>
      </c>
    </row>
    <row r="5743" spans="20:21" x14ac:dyDescent="0.25">
      <c r="T5743" s="101" t="s">
        <v>11508</v>
      </c>
      <c r="U5743" s="74" t="s">
        <v>5548</v>
      </c>
    </row>
    <row r="5744" spans="20:21" x14ac:dyDescent="0.25">
      <c r="T5744" s="101" t="s">
        <v>11509</v>
      </c>
      <c r="U5744" s="74" t="s">
        <v>11510</v>
      </c>
    </row>
    <row r="5745" spans="20:21" x14ac:dyDescent="0.25">
      <c r="T5745" s="101" t="s">
        <v>11511</v>
      </c>
      <c r="U5745" s="74" t="s">
        <v>11512</v>
      </c>
    </row>
    <row r="5746" spans="20:21" x14ac:dyDescent="0.25">
      <c r="T5746" s="101" t="s">
        <v>11513</v>
      </c>
      <c r="U5746" s="74" t="s">
        <v>11514</v>
      </c>
    </row>
    <row r="5747" spans="20:21" x14ac:dyDescent="0.25">
      <c r="T5747" s="101" t="s">
        <v>11515</v>
      </c>
      <c r="U5747" s="74" t="s">
        <v>11516</v>
      </c>
    </row>
    <row r="5748" spans="20:21" x14ac:dyDescent="0.25">
      <c r="T5748" s="101" t="s">
        <v>11517</v>
      </c>
      <c r="U5748" s="74" t="s">
        <v>11518</v>
      </c>
    </row>
    <row r="5749" spans="20:21" x14ac:dyDescent="0.25">
      <c r="T5749" s="101" t="s">
        <v>11519</v>
      </c>
      <c r="U5749" s="74" t="s">
        <v>11520</v>
      </c>
    </row>
    <row r="5750" spans="20:21" x14ac:dyDescent="0.25">
      <c r="T5750" s="101" t="s">
        <v>11521</v>
      </c>
      <c r="U5750" s="74" t="s">
        <v>11522</v>
      </c>
    </row>
    <row r="5751" spans="20:21" x14ac:dyDescent="0.25">
      <c r="T5751" s="101" t="s">
        <v>11523</v>
      </c>
      <c r="U5751" s="74" t="s">
        <v>11524</v>
      </c>
    </row>
    <row r="5752" spans="20:21" x14ac:dyDescent="0.25">
      <c r="T5752" s="101" t="s">
        <v>11525</v>
      </c>
      <c r="U5752" s="74" t="s">
        <v>10821</v>
      </c>
    </row>
    <row r="5753" spans="20:21" x14ac:dyDescent="0.25">
      <c r="T5753" s="101" t="s">
        <v>11526</v>
      </c>
      <c r="U5753" s="74" t="s">
        <v>11527</v>
      </c>
    </row>
    <row r="5754" spans="20:21" x14ac:dyDescent="0.25">
      <c r="T5754" s="101" t="s">
        <v>11528</v>
      </c>
      <c r="U5754" s="74" t="s">
        <v>11529</v>
      </c>
    </row>
    <row r="5755" spans="20:21" x14ac:dyDescent="0.25">
      <c r="T5755" s="101" t="s">
        <v>11530</v>
      </c>
      <c r="U5755" s="74" t="s">
        <v>11531</v>
      </c>
    </row>
    <row r="5756" spans="20:21" x14ac:dyDescent="0.25">
      <c r="T5756" s="101" t="s">
        <v>11532</v>
      </c>
      <c r="U5756" s="74" t="s">
        <v>11533</v>
      </c>
    </row>
    <row r="5757" spans="20:21" x14ac:dyDescent="0.25">
      <c r="T5757" s="101" t="s">
        <v>11534</v>
      </c>
      <c r="U5757" s="74" t="s">
        <v>11535</v>
      </c>
    </row>
    <row r="5758" spans="20:21" x14ac:dyDescent="0.25">
      <c r="T5758" s="101" t="s">
        <v>11536</v>
      </c>
      <c r="U5758" s="74" t="s">
        <v>11537</v>
      </c>
    </row>
    <row r="5759" spans="20:21" x14ac:dyDescent="0.25">
      <c r="T5759" s="101" t="s">
        <v>11538</v>
      </c>
      <c r="U5759" s="74" t="s">
        <v>11539</v>
      </c>
    </row>
    <row r="5760" spans="20:21" x14ac:dyDescent="0.25">
      <c r="T5760" s="101" t="s">
        <v>11540</v>
      </c>
      <c r="U5760" s="74" t="s">
        <v>11541</v>
      </c>
    </row>
    <row r="5761" spans="20:21" x14ac:dyDescent="0.25">
      <c r="T5761" s="101" t="s">
        <v>11542</v>
      </c>
      <c r="U5761" s="74" t="s">
        <v>11543</v>
      </c>
    </row>
    <row r="5762" spans="20:21" x14ac:dyDescent="0.25">
      <c r="T5762" s="101" t="s">
        <v>11544</v>
      </c>
      <c r="U5762" s="74" t="s">
        <v>11545</v>
      </c>
    </row>
    <row r="5763" spans="20:21" x14ac:dyDescent="0.25">
      <c r="T5763" s="101" t="s">
        <v>11546</v>
      </c>
      <c r="U5763" s="74" t="s">
        <v>11547</v>
      </c>
    </row>
    <row r="5764" spans="20:21" x14ac:dyDescent="0.25">
      <c r="T5764" s="101" t="s">
        <v>11548</v>
      </c>
      <c r="U5764" s="74" t="s">
        <v>11549</v>
      </c>
    </row>
    <row r="5765" spans="20:21" x14ac:dyDescent="0.25">
      <c r="T5765" s="101" t="s">
        <v>11550</v>
      </c>
      <c r="U5765" s="74" t="s">
        <v>11551</v>
      </c>
    </row>
    <row r="5766" spans="20:21" x14ac:dyDescent="0.25">
      <c r="T5766" s="101" t="s">
        <v>11552</v>
      </c>
      <c r="U5766" s="74" t="s">
        <v>11553</v>
      </c>
    </row>
    <row r="5767" spans="20:21" x14ac:dyDescent="0.25">
      <c r="T5767" s="101" t="s">
        <v>11554</v>
      </c>
      <c r="U5767" s="74" t="s">
        <v>11555</v>
      </c>
    </row>
    <row r="5768" spans="20:21" x14ac:dyDescent="0.25">
      <c r="T5768" s="101" t="s">
        <v>11556</v>
      </c>
      <c r="U5768" s="74" t="s">
        <v>11557</v>
      </c>
    </row>
    <row r="5769" spans="20:21" x14ac:dyDescent="0.25">
      <c r="T5769" s="101" t="s">
        <v>11558</v>
      </c>
      <c r="U5769" s="74" t="s">
        <v>11559</v>
      </c>
    </row>
    <row r="5770" spans="20:21" x14ac:dyDescent="0.25">
      <c r="T5770" s="101" t="s">
        <v>11560</v>
      </c>
      <c r="U5770" s="74" t="s">
        <v>11561</v>
      </c>
    </row>
    <row r="5771" spans="20:21" x14ac:dyDescent="0.25">
      <c r="T5771" s="101" t="s">
        <v>11562</v>
      </c>
      <c r="U5771" s="74" t="s">
        <v>11563</v>
      </c>
    </row>
    <row r="5772" spans="20:21" x14ac:dyDescent="0.25">
      <c r="T5772" s="101" t="s">
        <v>11564</v>
      </c>
      <c r="U5772" s="74" t="s">
        <v>11565</v>
      </c>
    </row>
    <row r="5773" spans="20:21" x14ac:dyDescent="0.25">
      <c r="T5773" s="101" t="s">
        <v>11566</v>
      </c>
      <c r="U5773" s="74" t="s">
        <v>11567</v>
      </c>
    </row>
    <row r="5774" spans="20:21" x14ac:dyDescent="0.25">
      <c r="T5774" s="101" t="s">
        <v>11568</v>
      </c>
      <c r="U5774" s="74" t="s">
        <v>11569</v>
      </c>
    </row>
    <row r="5775" spans="20:21" x14ac:dyDescent="0.25">
      <c r="T5775" s="101" t="s">
        <v>11570</v>
      </c>
      <c r="U5775" s="74" t="s">
        <v>11571</v>
      </c>
    </row>
    <row r="5776" spans="20:21" x14ac:dyDescent="0.25">
      <c r="T5776" s="101" t="s">
        <v>11572</v>
      </c>
      <c r="U5776" s="74" t="s">
        <v>11573</v>
      </c>
    </row>
    <row r="5777" spans="20:21" x14ac:dyDescent="0.25">
      <c r="T5777" s="101" t="s">
        <v>11574</v>
      </c>
      <c r="U5777" s="74" t="s">
        <v>11575</v>
      </c>
    </row>
    <row r="5778" spans="20:21" x14ac:dyDescent="0.25">
      <c r="T5778" s="101" t="s">
        <v>11576</v>
      </c>
      <c r="U5778" s="74" t="s">
        <v>11577</v>
      </c>
    </row>
    <row r="5779" spans="20:21" x14ac:dyDescent="0.25">
      <c r="T5779" s="101" t="s">
        <v>11578</v>
      </c>
      <c r="U5779" s="74" t="s">
        <v>11579</v>
      </c>
    </row>
    <row r="5780" spans="20:21" x14ac:dyDescent="0.25">
      <c r="T5780" s="101" t="s">
        <v>11580</v>
      </c>
      <c r="U5780" s="74" t="s">
        <v>11581</v>
      </c>
    </row>
    <row r="5781" spans="20:21" x14ac:dyDescent="0.25">
      <c r="T5781" s="101" t="s">
        <v>11582</v>
      </c>
      <c r="U5781" s="74" t="s">
        <v>11583</v>
      </c>
    </row>
    <row r="5782" spans="20:21" x14ac:dyDescent="0.25">
      <c r="T5782" s="101" t="s">
        <v>11584</v>
      </c>
      <c r="U5782" s="74" t="s">
        <v>11585</v>
      </c>
    </row>
    <row r="5783" spans="20:21" x14ac:dyDescent="0.25">
      <c r="T5783" s="101" t="s">
        <v>11586</v>
      </c>
      <c r="U5783" s="74" t="s">
        <v>3541</v>
      </c>
    </row>
    <row r="5784" spans="20:21" x14ac:dyDescent="0.25">
      <c r="T5784" s="101" t="s">
        <v>11587</v>
      </c>
      <c r="U5784" s="74" t="s">
        <v>11588</v>
      </c>
    </row>
    <row r="5785" spans="20:21" x14ac:dyDescent="0.25">
      <c r="T5785" s="101" t="s">
        <v>11589</v>
      </c>
      <c r="U5785" s="74" t="s">
        <v>10860</v>
      </c>
    </row>
    <row r="5786" spans="20:21" x14ac:dyDescent="0.25">
      <c r="T5786" s="101" t="s">
        <v>11590</v>
      </c>
      <c r="U5786" s="74" t="s">
        <v>11591</v>
      </c>
    </row>
    <row r="5787" spans="20:21" x14ac:dyDescent="0.25">
      <c r="T5787" s="101" t="s">
        <v>11592</v>
      </c>
      <c r="U5787" s="74" t="s">
        <v>11593</v>
      </c>
    </row>
    <row r="5788" spans="20:21" x14ac:dyDescent="0.25">
      <c r="T5788" s="101" t="s">
        <v>11594</v>
      </c>
      <c r="U5788" s="74" t="s">
        <v>11595</v>
      </c>
    </row>
    <row r="5789" spans="20:21" x14ac:dyDescent="0.25">
      <c r="T5789" s="101" t="s">
        <v>11596</v>
      </c>
      <c r="U5789" s="74" t="s">
        <v>11597</v>
      </c>
    </row>
    <row r="5790" spans="20:21" x14ac:dyDescent="0.25">
      <c r="T5790" s="101" t="s">
        <v>11598</v>
      </c>
      <c r="U5790" s="74" t="s">
        <v>11599</v>
      </c>
    </row>
    <row r="5791" spans="20:21" x14ac:dyDescent="0.25">
      <c r="T5791" s="101" t="s">
        <v>11600</v>
      </c>
      <c r="U5791" s="74" t="s">
        <v>11601</v>
      </c>
    </row>
    <row r="5792" spans="20:21" x14ac:dyDescent="0.25">
      <c r="T5792" s="101" t="s">
        <v>11602</v>
      </c>
      <c r="U5792" s="74" t="s">
        <v>11603</v>
      </c>
    </row>
    <row r="5793" spans="20:21" x14ac:dyDescent="0.25">
      <c r="T5793" s="101" t="s">
        <v>11604</v>
      </c>
      <c r="U5793" s="74" t="s">
        <v>11605</v>
      </c>
    </row>
    <row r="5794" spans="20:21" x14ac:dyDescent="0.25">
      <c r="T5794" s="101" t="s">
        <v>11606</v>
      </c>
      <c r="U5794" s="74" t="s">
        <v>11607</v>
      </c>
    </row>
    <row r="5795" spans="20:21" x14ac:dyDescent="0.25">
      <c r="T5795" s="101" t="s">
        <v>11608</v>
      </c>
      <c r="U5795" s="74" t="s">
        <v>11609</v>
      </c>
    </row>
    <row r="5796" spans="20:21" x14ac:dyDescent="0.25">
      <c r="T5796" s="101" t="s">
        <v>11610</v>
      </c>
      <c r="U5796" s="74" t="s">
        <v>11611</v>
      </c>
    </row>
    <row r="5797" spans="20:21" x14ac:dyDescent="0.25">
      <c r="T5797" s="101" t="s">
        <v>11612</v>
      </c>
      <c r="U5797" s="74" t="s">
        <v>11613</v>
      </c>
    </row>
    <row r="5798" spans="20:21" x14ac:dyDescent="0.25">
      <c r="T5798" s="101" t="s">
        <v>11614</v>
      </c>
      <c r="U5798" s="74" t="s">
        <v>11615</v>
      </c>
    </row>
    <row r="5799" spans="20:21" x14ac:dyDescent="0.25">
      <c r="T5799" s="101" t="s">
        <v>11616</v>
      </c>
      <c r="U5799" s="74" t="s">
        <v>11617</v>
      </c>
    </row>
    <row r="5800" spans="20:21" x14ac:dyDescent="0.25">
      <c r="T5800" s="101" t="s">
        <v>11618</v>
      </c>
      <c r="U5800" s="74" t="s">
        <v>11619</v>
      </c>
    </row>
    <row r="5801" spans="20:21" x14ac:dyDescent="0.25">
      <c r="T5801" s="101" t="s">
        <v>11620</v>
      </c>
      <c r="U5801" s="74" t="s">
        <v>11621</v>
      </c>
    </row>
    <row r="5802" spans="20:21" x14ac:dyDescent="0.25">
      <c r="T5802" s="101" t="s">
        <v>11622</v>
      </c>
      <c r="U5802" s="74" t="s">
        <v>11623</v>
      </c>
    </row>
    <row r="5803" spans="20:21" x14ac:dyDescent="0.25">
      <c r="T5803" s="101" t="s">
        <v>11624</v>
      </c>
      <c r="U5803" s="74" t="s">
        <v>11625</v>
      </c>
    </row>
    <row r="5804" spans="20:21" x14ac:dyDescent="0.25">
      <c r="T5804" s="101" t="s">
        <v>11626</v>
      </c>
      <c r="U5804" s="74" t="s">
        <v>3072</v>
      </c>
    </row>
    <row r="5805" spans="20:21" x14ac:dyDescent="0.25">
      <c r="T5805" s="101" t="s">
        <v>11627</v>
      </c>
      <c r="U5805" s="74" t="s">
        <v>11628</v>
      </c>
    </row>
    <row r="5806" spans="20:21" x14ac:dyDescent="0.25">
      <c r="T5806" s="101" t="s">
        <v>11629</v>
      </c>
      <c r="U5806" s="74" t="s">
        <v>11630</v>
      </c>
    </row>
    <row r="5807" spans="20:21" x14ac:dyDescent="0.25">
      <c r="T5807" s="101" t="s">
        <v>11631</v>
      </c>
      <c r="U5807" s="74" t="s">
        <v>3912</v>
      </c>
    </row>
    <row r="5808" spans="20:21" x14ac:dyDescent="0.25">
      <c r="T5808" s="101" t="s">
        <v>11632</v>
      </c>
      <c r="U5808" s="74" t="s">
        <v>11633</v>
      </c>
    </row>
    <row r="5809" spans="20:21" x14ac:dyDescent="0.25">
      <c r="T5809" s="101" t="s">
        <v>11634</v>
      </c>
      <c r="U5809" s="74" t="s">
        <v>11635</v>
      </c>
    </row>
    <row r="5810" spans="20:21" x14ac:dyDescent="0.25">
      <c r="T5810" s="101" t="s">
        <v>11636</v>
      </c>
      <c r="U5810" s="74" t="s">
        <v>11637</v>
      </c>
    </row>
    <row r="5811" spans="20:21" x14ac:dyDescent="0.25">
      <c r="T5811" s="101" t="s">
        <v>11638</v>
      </c>
      <c r="U5811" s="74" t="s">
        <v>3089</v>
      </c>
    </row>
    <row r="5812" spans="20:21" x14ac:dyDescent="0.25">
      <c r="T5812" s="101" t="s">
        <v>11639</v>
      </c>
      <c r="U5812" s="74" t="s">
        <v>11640</v>
      </c>
    </row>
    <row r="5813" spans="20:21" x14ac:dyDescent="0.25">
      <c r="T5813" s="101" t="s">
        <v>11641</v>
      </c>
      <c r="U5813" s="74" t="s">
        <v>11642</v>
      </c>
    </row>
    <row r="5814" spans="20:21" x14ac:dyDescent="0.25">
      <c r="T5814" s="101" t="s">
        <v>11643</v>
      </c>
      <c r="U5814" s="74" t="s">
        <v>11644</v>
      </c>
    </row>
    <row r="5815" spans="20:21" x14ac:dyDescent="0.25">
      <c r="T5815" s="101" t="s">
        <v>11645</v>
      </c>
      <c r="U5815" s="74" t="s">
        <v>11646</v>
      </c>
    </row>
    <row r="5816" spans="20:21" x14ac:dyDescent="0.25">
      <c r="T5816" s="101" t="s">
        <v>11647</v>
      </c>
      <c r="U5816" s="74" t="s">
        <v>10902</v>
      </c>
    </row>
    <row r="5817" spans="20:21" x14ac:dyDescent="0.25">
      <c r="T5817" s="101" t="s">
        <v>11648</v>
      </c>
      <c r="U5817" s="74" t="s">
        <v>11649</v>
      </c>
    </row>
    <row r="5818" spans="20:21" x14ac:dyDescent="0.25">
      <c r="T5818" s="101" t="s">
        <v>11650</v>
      </c>
      <c r="U5818" s="74" t="s">
        <v>11651</v>
      </c>
    </row>
    <row r="5819" spans="20:21" x14ac:dyDescent="0.25">
      <c r="T5819" s="101" t="s">
        <v>11652</v>
      </c>
      <c r="U5819" s="74" t="s">
        <v>11653</v>
      </c>
    </row>
    <row r="5820" spans="20:21" x14ac:dyDescent="0.25">
      <c r="T5820" s="101" t="s">
        <v>11654</v>
      </c>
      <c r="U5820" s="74" t="s">
        <v>11655</v>
      </c>
    </row>
    <row r="5821" spans="20:21" x14ac:dyDescent="0.25">
      <c r="T5821" s="101" t="s">
        <v>11656</v>
      </c>
      <c r="U5821" s="74" t="s">
        <v>11657</v>
      </c>
    </row>
    <row r="5822" spans="20:21" x14ac:dyDescent="0.25">
      <c r="T5822" s="101" t="s">
        <v>11658</v>
      </c>
      <c r="U5822" s="74" t="s">
        <v>11659</v>
      </c>
    </row>
    <row r="5823" spans="20:21" x14ac:dyDescent="0.25">
      <c r="T5823" s="101" t="s">
        <v>11660</v>
      </c>
      <c r="U5823" s="74" t="s">
        <v>11661</v>
      </c>
    </row>
    <row r="5824" spans="20:21" x14ac:dyDescent="0.25">
      <c r="T5824" s="101" t="s">
        <v>11662</v>
      </c>
      <c r="U5824" s="74" t="s">
        <v>11663</v>
      </c>
    </row>
    <row r="5825" spans="20:21" x14ac:dyDescent="0.25">
      <c r="T5825" s="101" t="s">
        <v>11664</v>
      </c>
      <c r="U5825" s="74" t="s">
        <v>4250</v>
      </c>
    </row>
    <row r="5826" spans="20:21" x14ac:dyDescent="0.25">
      <c r="T5826" s="101" t="s">
        <v>11665</v>
      </c>
      <c r="U5826" s="74" t="s">
        <v>4841</v>
      </c>
    </row>
    <row r="5827" spans="20:21" x14ac:dyDescent="0.25">
      <c r="T5827" s="101" t="s">
        <v>11666</v>
      </c>
      <c r="U5827" s="74" t="s">
        <v>11667</v>
      </c>
    </row>
    <row r="5828" spans="20:21" x14ac:dyDescent="0.25">
      <c r="T5828" s="101" t="s">
        <v>11668</v>
      </c>
      <c r="U5828" s="74" t="s">
        <v>11669</v>
      </c>
    </row>
    <row r="5829" spans="20:21" x14ac:dyDescent="0.25">
      <c r="T5829" s="101" t="s">
        <v>11670</v>
      </c>
      <c r="U5829" s="74" t="s">
        <v>11671</v>
      </c>
    </row>
    <row r="5830" spans="20:21" x14ac:dyDescent="0.25">
      <c r="T5830" s="101" t="s">
        <v>11672</v>
      </c>
      <c r="U5830" s="74" t="s">
        <v>11673</v>
      </c>
    </row>
    <row r="5831" spans="20:21" x14ac:dyDescent="0.25">
      <c r="T5831" s="101" t="s">
        <v>11674</v>
      </c>
      <c r="U5831" s="74" t="s">
        <v>11675</v>
      </c>
    </row>
    <row r="5832" spans="20:21" x14ac:dyDescent="0.25">
      <c r="T5832" s="101" t="s">
        <v>11676</v>
      </c>
      <c r="U5832" s="74" t="s">
        <v>11677</v>
      </c>
    </row>
    <row r="5833" spans="20:21" x14ac:dyDescent="0.25">
      <c r="T5833" s="101" t="s">
        <v>11678</v>
      </c>
      <c r="U5833" s="74" t="s">
        <v>2339</v>
      </c>
    </row>
    <row r="5834" spans="20:21" x14ac:dyDescent="0.25">
      <c r="T5834" s="101" t="s">
        <v>11679</v>
      </c>
      <c r="U5834" s="74" t="s">
        <v>11680</v>
      </c>
    </row>
    <row r="5835" spans="20:21" x14ac:dyDescent="0.25">
      <c r="T5835" s="101" t="s">
        <v>11681</v>
      </c>
      <c r="U5835" s="74" t="s">
        <v>11682</v>
      </c>
    </row>
    <row r="5836" spans="20:21" x14ac:dyDescent="0.25">
      <c r="T5836" s="101" t="s">
        <v>11683</v>
      </c>
      <c r="U5836" s="74" t="s">
        <v>11684</v>
      </c>
    </row>
    <row r="5837" spans="20:21" x14ac:dyDescent="0.25">
      <c r="T5837" s="101" t="s">
        <v>11685</v>
      </c>
      <c r="U5837" s="74" t="s">
        <v>11686</v>
      </c>
    </row>
    <row r="5838" spans="20:21" x14ac:dyDescent="0.25">
      <c r="T5838" s="101" t="s">
        <v>11687</v>
      </c>
      <c r="U5838" s="74" t="s">
        <v>11688</v>
      </c>
    </row>
    <row r="5839" spans="20:21" x14ac:dyDescent="0.25">
      <c r="T5839" s="101" t="s">
        <v>11689</v>
      </c>
      <c r="U5839" s="74" t="s">
        <v>11690</v>
      </c>
    </row>
    <row r="5840" spans="20:21" x14ac:dyDescent="0.25">
      <c r="T5840" s="101" t="s">
        <v>11691</v>
      </c>
      <c r="U5840" s="74" t="s">
        <v>10943</v>
      </c>
    </row>
    <row r="5841" spans="20:21" x14ac:dyDescent="0.25">
      <c r="T5841" s="101" t="s">
        <v>11692</v>
      </c>
      <c r="U5841" s="74" t="s">
        <v>11693</v>
      </c>
    </row>
    <row r="5842" spans="20:21" x14ac:dyDescent="0.25">
      <c r="T5842" s="101" t="s">
        <v>11694</v>
      </c>
      <c r="U5842" s="74" t="s">
        <v>11695</v>
      </c>
    </row>
    <row r="5843" spans="20:21" x14ac:dyDescent="0.25">
      <c r="T5843" s="101" t="s">
        <v>11696</v>
      </c>
      <c r="U5843" s="74" t="s">
        <v>11697</v>
      </c>
    </row>
    <row r="5844" spans="20:21" x14ac:dyDescent="0.25">
      <c r="T5844" s="101" t="s">
        <v>11698</v>
      </c>
      <c r="U5844" s="74" t="s">
        <v>2357</v>
      </c>
    </row>
    <row r="5845" spans="20:21" x14ac:dyDescent="0.25">
      <c r="T5845" s="101" t="s">
        <v>11699</v>
      </c>
      <c r="U5845" s="74" t="s">
        <v>3145</v>
      </c>
    </row>
    <row r="5846" spans="20:21" x14ac:dyDescent="0.25">
      <c r="T5846" s="101" t="s">
        <v>11700</v>
      </c>
      <c r="U5846" s="74" t="s">
        <v>11701</v>
      </c>
    </row>
    <row r="5847" spans="20:21" x14ac:dyDescent="0.25">
      <c r="T5847" s="101" t="s">
        <v>11702</v>
      </c>
      <c r="U5847" s="74" t="s">
        <v>11703</v>
      </c>
    </row>
    <row r="5848" spans="20:21" x14ac:dyDescent="0.25">
      <c r="T5848" s="101" t="s">
        <v>11704</v>
      </c>
      <c r="U5848" s="74" t="s">
        <v>11705</v>
      </c>
    </row>
    <row r="5849" spans="20:21" x14ac:dyDescent="0.25">
      <c r="T5849" s="101" t="s">
        <v>11706</v>
      </c>
      <c r="U5849" s="74" t="s">
        <v>11707</v>
      </c>
    </row>
    <row r="5850" spans="20:21" x14ac:dyDescent="0.25">
      <c r="T5850" s="101" t="s">
        <v>11708</v>
      </c>
      <c r="U5850" s="74" t="s">
        <v>11709</v>
      </c>
    </row>
    <row r="5851" spans="20:21" x14ac:dyDescent="0.25">
      <c r="T5851" s="101" t="s">
        <v>11710</v>
      </c>
      <c r="U5851" s="74" t="s">
        <v>11711</v>
      </c>
    </row>
    <row r="5852" spans="20:21" x14ac:dyDescent="0.25">
      <c r="T5852" s="101" t="s">
        <v>11712</v>
      </c>
      <c r="U5852" s="74" t="s">
        <v>11713</v>
      </c>
    </row>
    <row r="5853" spans="20:21" x14ac:dyDescent="0.25">
      <c r="T5853" s="101" t="s">
        <v>11714</v>
      </c>
      <c r="U5853" s="74" t="s">
        <v>11715</v>
      </c>
    </row>
    <row r="5854" spans="20:21" x14ac:dyDescent="0.25">
      <c r="T5854" s="101" t="s">
        <v>11716</v>
      </c>
      <c r="U5854" s="74" t="s">
        <v>11717</v>
      </c>
    </row>
    <row r="5855" spans="20:21" x14ac:dyDescent="0.25">
      <c r="T5855" s="101" t="s">
        <v>11718</v>
      </c>
      <c r="U5855" s="74" t="s">
        <v>11719</v>
      </c>
    </row>
    <row r="5856" spans="20:21" x14ac:dyDescent="0.25">
      <c r="T5856" s="101" t="s">
        <v>11720</v>
      </c>
      <c r="U5856" s="74" t="s">
        <v>11721</v>
      </c>
    </row>
    <row r="5857" spans="20:21" x14ac:dyDescent="0.25">
      <c r="T5857" s="101" t="s">
        <v>11722</v>
      </c>
      <c r="U5857" s="74" t="s">
        <v>11723</v>
      </c>
    </row>
    <row r="5858" spans="20:21" x14ac:dyDescent="0.25">
      <c r="T5858" s="101" t="s">
        <v>11724</v>
      </c>
      <c r="U5858" s="74" t="s">
        <v>11725</v>
      </c>
    </row>
    <row r="5859" spans="20:21" x14ac:dyDescent="0.25">
      <c r="T5859" s="101" t="s">
        <v>11726</v>
      </c>
      <c r="U5859" s="74" t="s">
        <v>11727</v>
      </c>
    </row>
    <row r="5860" spans="20:21" x14ac:dyDescent="0.25">
      <c r="T5860" s="101" t="s">
        <v>11728</v>
      </c>
      <c r="U5860" s="74" t="s">
        <v>11729</v>
      </c>
    </row>
    <row r="5861" spans="20:21" x14ac:dyDescent="0.25">
      <c r="T5861" s="101" t="s">
        <v>11730</v>
      </c>
      <c r="U5861" s="74" t="s">
        <v>11731</v>
      </c>
    </row>
    <row r="5862" spans="20:21" x14ac:dyDescent="0.25">
      <c r="T5862" s="101" t="s">
        <v>11732</v>
      </c>
      <c r="U5862" s="74" t="s">
        <v>11733</v>
      </c>
    </row>
    <row r="5863" spans="20:21" x14ac:dyDescent="0.25">
      <c r="T5863" s="101" t="s">
        <v>11734</v>
      </c>
      <c r="U5863" s="74" t="s">
        <v>11735</v>
      </c>
    </row>
    <row r="5864" spans="20:21" x14ac:dyDescent="0.25">
      <c r="T5864" s="101" t="s">
        <v>11736</v>
      </c>
      <c r="U5864" s="74" t="s">
        <v>11737</v>
      </c>
    </row>
    <row r="5865" spans="20:21" x14ac:dyDescent="0.25">
      <c r="T5865" s="101" t="s">
        <v>11738</v>
      </c>
      <c r="U5865" s="74" t="s">
        <v>11739</v>
      </c>
    </row>
    <row r="5866" spans="20:21" x14ac:dyDescent="0.25">
      <c r="T5866" s="101" t="s">
        <v>11740</v>
      </c>
      <c r="U5866" s="74" t="s">
        <v>11741</v>
      </c>
    </row>
    <row r="5867" spans="20:21" x14ac:dyDescent="0.25">
      <c r="T5867" s="101" t="s">
        <v>11742</v>
      </c>
      <c r="U5867" s="74" t="s">
        <v>11743</v>
      </c>
    </row>
    <row r="5868" spans="20:21" x14ac:dyDescent="0.25">
      <c r="T5868" s="101" t="s">
        <v>11744</v>
      </c>
      <c r="U5868" s="74" t="s">
        <v>11745</v>
      </c>
    </row>
    <row r="5869" spans="20:21" x14ac:dyDescent="0.25">
      <c r="T5869" s="101" t="s">
        <v>11746</v>
      </c>
      <c r="U5869" s="74" t="s">
        <v>11747</v>
      </c>
    </row>
    <row r="5870" spans="20:21" x14ac:dyDescent="0.25">
      <c r="T5870" s="101" t="s">
        <v>11748</v>
      </c>
      <c r="U5870" s="74" t="s">
        <v>11749</v>
      </c>
    </row>
    <row r="5871" spans="20:21" x14ac:dyDescent="0.25">
      <c r="T5871" s="101" t="s">
        <v>11750</v>
      </c>
      <c r="U5871" s="74" t="s">
        <v>11751</v>
      </c>
    </row>
    <row r="5872" spans="20:21" x14ac:dyDescent="0.25">
      <c r="T5872" s="101" t="s">
        <v>11752</v>
      </c>
      <c r="U5872" s="74" t="s">
        <v>11753</v>
      </c>
    </row>
    <row r="5873" spans="20:21" x14ac:dyDescent="0.25">
      <c r="T5873" s="101" t="s">
        <v>11754</v>
      </c>
      <c r="U5873" s="74" t="s">
        <v>11755</v>
      </c>
    </row>
    <row r="5874" spans="20:21" x14ac:dyDescent="0.25">
      <c r="T5874" s="101" t="s">
        <v>11756</v>
      </c>
      <c r="U5874" s="74" t="s">
        <v>11757</v>
      </c>
    </row>
    <row r="5875" spans="20:21" x14ac:dyDescent="0.25">
      <c r="T5875" s="101" t="s">
        <v>11758</v>
      </c>
      <c r="U5875" s="74" t="s">
        <v>11759</v>
      </c>
    </row>
    <row r="5876" spans="20:21" x14ac:dyDescent="0.25">
      <c r="T5876" s="101" t="s">
        <v>11760</v>
      </c>
      <c r="U5876" s="74" t="s">
        <v>11761</v>
      </c>
    </row>
    <row r="5877" spans="20:21" x14ac:dyDescent="0.25">
      <c r="T5877" s="101" t="s">
        <v>11762</v>
      </c>
      <c r="U5877" s="74" t="s">
        <v>11763</v>
      </c>
    </row>
    <row r="5878" spans="20:21" x14ac:dyDescent="0.25">
      <c r="T5878" s="101" t="s">
        <v>11764</v>
      </c>
      <c r="U5878" s="74" t="s">
        <v>11765</v>
      </c>
    </row>
    <row r="5879" spans="20:21" x14ac:dyDescent="0.25">
      <c r="T5879" s="101" t="s">
        <v>11766</v>
      </c>
      <c r="U5879" s="74" t="s">
        <v>11767</v>
      </c>
    </row>
    <row r="5880" spans="20:21" x14ac:dyDescent="0.25">
      <c r="T5880" s="101" t="s">
        <v>11768</v>
      </c>
      <c r="U5880" s="74" t="s">
        <v>11769</v>
      </c>
    </row>
    <row r="5881" spans="20:21" x14ac:dyDescent="0.25">
      <c r="T5881" s="101" t="s">
        <v>11770</v>
      </c>
      <c r="U5881" s="74" t="s">
        <v>11771</v>
      </c>
    </row>
    <row r="5882" spans="20:21" x14ac:dyDescent="0.25">
      <c r="T5882" s="101" t="s">
        <v>11772</v>
      </c>
      <c r="U5882" s="74" t="s">
        <v>11773</v>
      </c>
    </row>
    <row r="5883" spans="20:21" x14ac:dyDescent="0.25">
      <c r="T5883" s="101" t="s">
        <v>11774</v>
      </c>
      <c r="U5883" s="74" t="s">
        <v>11775</v>
      </c>
    </row>
    <row r="5884" spans="20:21" x14ac:dyDescent="0.25">
      <c r="T5884" s="101" t="s">
        <v>11776</v>
      </c>
      <c r="U5884" s="74" t="s">
        <v>3991</v>
      </c>
    </row>
    <row r="5885" spans="20:21" x14ac:dyDescent="0.25">
      <c r="T5885" s="101" t="s">
        <v>11777</v>
      </c>
      <c r="U5885" s="74" t="s">
        <v>11778</v>
      </c>
    </row>
    <row r="5886" spans="20:21" x14ac:dyDescent="0.25">
      <c r="T5886" s="101" t="s">
        <v>11779</v>
      </c>
      <c r="U5886" s="74" t="s">
        <v>11780</v>
      </c>
    </row>
    <row r="5887" spans="20:21" x14ac:dyDescent="0.25">
      <c r="T5887" s="101" t="s">
        <v>11781</v>
      </c>
      <c r="U5887" s="74" t="s">
        <v>11782</v>
      </c>
    </row>
    <row r="5888" spans="20:21" x14ac:dyDescent="0.25">
      <c r="T5888" s="101" t="s">
        <v>11783</v>
      </c>
      <c r="U5888" s="74" t="s">
        <v>11784</v>
      </c>
    </row>
    <row r="5889" spans="20:21" x14ac:dyDescent="0.25">
      <c r="T5889" s="101" t="s">
        <v>11785</v>
      </c>
      <c r="U5889" s="74" t="s">
        <v>11786</v>
      </c>
    </row>
    <row r="5890" spans="20:21" x14ac:dyDescent="0.25">
      <c r="T5890" s="101" t="s">
        <v>11787</v>
      </c>
      <c r="U5890" s="74" t="s">
        <v>5849</v>
      </c>
    </row>
    <row r="5891" spans="20:21" x14ac:dyDescent="0.25">
      <c r="T5891" s="101" t="s">
        <v>11788</v>
      </c>
      <c r="U5891" s="74" t="s">
        <v>11789</v>
      </c>
    </row>
    <row r="5892" spans="20:21" x14ac:dyDescent="0.25">
      <c r="T5892" s="101" t="s">
        <v>11790</v>
      </c>
      <c r="U5892" s="74" t="s">
        <v>11791</v>
      </c>
    </row>
    <row r="5893" spans="20:21" x14ac:dyDescent="0.25">
      <c r="T5893" s="101" t="s">
        <v>11792</v>
      </c>
      <c r="U5893" s="74" t="s">
        <v>11793</v>
      </c>
    </row>
    <row r="5894" spans="20:21" x14ac:dyDescent="0.25">
      <c r="T5894" s="101" t="s">
        <v>11794</v>
      </c>
      <c r="U5894" s="74" t="s">
        <v>11795</v>
      </c>
    </row>
    <row r="5895" spans="20:21" x14ac:dyDescent="0.25">
      <c r="T5895" s="101" t="s">
        <v>11796</v>
      </c>
      <c r="U5895" s="74" t="s">
        <v>11797</v>
      </c>
    </row>
    <row r="5896" spans="20:21" x14ac:dyDescent="0.25">
      <c r="T5896" s="101" t="s">
        <v>11798</v>
      </c>
      <c r="U5896" s="74" t="s">
        <v>11799</v>
      </c>
    </row>
    <row r="5897" spans="20:21" x14ac:dyDescent="0.25">
      <c r="T5897" s="101" t="s">
        <v>11800</v>
      </c>
      <c r="U5897" s="74" t="s">
        <v>11801</v>
      </c>
    </row>
    <row r="5898" spans="20:21" x14ac:dyDescent="0.25">
      <c r="T5898" s="101" t="s">
        <v>11802</v>
      </c>
      <c r="U5898" s="74" t="s">
        <v>11803</v>
      </c>
    </row>
    <row r="5899" spans="20:21" x14ac:dyDescent="0.25">
      <c r="T5899" s="101" t="s">
        <v>11804</v>
      </c>
      <c r="U5899" s="74" t="s">
        <v>11805</v>
      </c>
    </row>
    <row r="5900" spans="20:21" x14ac:dyDescent="0.25">
      <c r="T5900" s="101" t="s">
        <v>11806</v>
      </c>
      <c r="U5900" s="74" t="s">
        <v>11807</v>
      </c>
    </row>
    <row r="5901" spans="20:21" x14ac:dyDescent="0.25">
      <c r="T5901" s="101" t="s">
        <v>11808</v>
      </c>
      <c r="U5901" s="74" t="s">
        <v>11809</v>
      </c>
    </row>
    <row r="5902" spans="20:21" x14ac:dyDescent="0.25">
      <c r="T5902" s="101" t="s">
        <v>11810</v>
      </c>
      <c r="U5902" s="74" t="s">
        <v>11811</v>
      </c>
    </row>
    <row r="5903" spans="20:21" x14ac:dyDescent="0.25">
      <c r="T5903" s="101" t="s">
        <v>11812</v>
      </c>
      <c r="U5903" s="74" t="s">
        <v>11813</v>
      </c>
    </row>
    <row r="5904" spans="20:21" x14ac:dyDescent="0.25">
      <c r="T5904" s="101" t="s">
        <v>11814</v>
      </c>
      <c r="U5904" s="74" t="s">
        <v>11815</v>
      </c>
    </row>
    <row r="5905" spans="20:21" x14ac:dyDescent="0.25">
      <c r="T5905" s="101" t="s">
        <v>11816</v>
      </c>
      <c r="U5905" s="74" t="s">
        <v>11817</v>
      </c>
    </row>
    <row r="5906" spans="20:21" x14ac:dyDescent="0.25">
      <c r="T5906" s="101" t="s">
        <v>11818</v>
      </c>
      <c r="U5906" s="74" t="s">
        <v>11819</v>
      </c>
    </row>
    <row r="5907" spans="20:21" x14ac:dyDescent="0.25">
      <c r="T5907" s="101" t="s">
        <v>11820</v>
      </c>
      <c r="U5907" s="74" t="s">
        <v>11821</v>
      </c>
    </row>
    <row r="5908" spans="20:21" x14ac:dyDescent="0.25">
      <c r="T5908" s="101" t="s">
        <v>11822</v>
      </c>
      <c r="U5908" s="74" t="s">
        <v>11823</v>
      </c>
    </row>
    <row r="5909" spans="20:21" x14ac:dyDescent="0.25">
      <c r="T5909" s="101" t="s">
        <v>11824</v>
      </c>
      <c r="U5909" s="74" t="s">
        <v>11825</v>
      </c>
    </row>
    <row r="5910" spans="20:21" x14ac:dyDescent="0.25">
      <c r="T5910" s="101" t="s">
        <v>11826</v>
      </c>
      <c r="U5910" s="74" t="s">
        <v>11827</v>
      </c>
    </row>
    <row r="5911" spans="20:21" x14ac:dyDescent="0.25">
      <c r="T5911" s="101" t="s">
        <v>11828</v>
      </c>
      <c r="U5911" s="74" t="s">
        <v>11829</v>
      </c>
    </row>
    <row r="5912" spans="20:21" x14ac:dyDescent="0.25">
      <c r="T5912" s="101" t="s">
        <v>11830</v>
      </c>
      <c r="U5912" s="74" t="s">
        <v>11831</v>
      </c>
    </row>
    <row r="5913" spans="20:21" x14ac:dyDescent="0.25">
      <c r="T5913" s="101" t="s">
        <v>11832</v>
      </c>
      <c r="U5913" s="74" t="s">
        <v>11833</v>
      </c>
    </row>
    <row r="5914" spans="20:21" x14ac:dyDescent="0.25">
      <c r="T5914" s="101" t="s">
        <v>11834</v>
      </c>
      <c r="U5914" s="74" t="s">
        <v>11835</v>
      </c>
    </row>
    <row r="5915" spans="20:21" x14ac:dyDescent="0.25">
      <c r="T5915" s="101" t="s">
        <v>11836</v>
      </c>
      <c r="U5915" s="74" t="s">
        <v>11837</v>
      </c>
    </row>
    <row r="5916" spans="20:21" x14ac:dyDescent="0.25">
      <c r="T5916" s="101" t="s">
        <v>11838</v>
      </c>
      <c r="U5916" s="74" t="s">
        <v>11839</v>
      </c>
    </row>
    <row r="5917" spans="20:21" x14ac:dyDescent="0.25">
      <c r="T5917" s="101" t="s">
        <v>11840</v>
      </c>
      <c r="U5917" s="74" t="s">
        <v>11841</v>
      </c>
    </row>
    <row r="5918" spans="20:21" x14ac:dyDescent="0.25">
      <c r="T5918" s="101" t="s">
        <v>11842</v>
      </c>
      <c r="U5918" s="74" t="s">
        <v>11843</v>
      </c>
    </row>
    <row r="5919" spans="20:21" x14ac:dyDescent="0.25">
      <c r="T5919" s="101" t="s">
        <v>11844</v>
      </c>
      <c r="U5919" s="74" t="s">
        <v>11845</v>
      </c>
    </row>
    <row r="5920" spans="20:21" x14ac:dyDescent="0.25">
      <c r="T5920" s="101" t="s">
        <v>11846</v>
      </c>
      <c r="U5920" s="74" t="s">
        <v>11847</v>
      </c>
    </row>
    <row r="5921" spans="20:21" x14ac:dyDescent="0.25">
      <c r="T5921" s="101" t="s">
        <v>11848</v>
      </c>
      <c r="U5921" s="74" t="s">
        <v>11070</v>
      </c>
    </row>
    <row r="5922" spans="20:21" x14ac:dyDescent="0.25">
      <c r="T5922" s="101" t="s">
        <v>11849</v>
      </c>
      <c r="U5922" s="74" t="s">
        <v>11850</v>
      </c>
    </row>
    <row r="5923" spans="20:21" x14ac:dyDescent="0.25">
      <c r="T5923" s="101" t="s">
        <v>11851</v>
      </c>
      <c r="U5923" s="74" t="s">
        <v>11852</v>
      </c>
    </row>
    <row r="5924" spans="20:21" x14ac:dyDescent="0.25">
      <c r="T5924" s="101" t="s">
        <v>11853</v>
      </c>
      <c r="U5924" s="74" t="s">
        <v>11854</v>
      </c>
    </row>
    <row r="5925" spans="20:21" x14ac:dyDescent="0.25">
      <c r="T5925" s="101" t="s">
        <v>11855</v>
      </c>
      <c r="U5925" s="74" t="s">
        <v>11856</v>
      </c>
    </row>
    <row r="5926" spans="20:21" x14ac:dyDescent="0.25">
      <c r="T5926" s="101" t="s">
        <v>11857</v>
      </c>
      <c r="U5926" s="74" t="s">
        <v>11858</v>
      </c>
    </row>
    <row r="5927" spans="20:21" x14ac:dyDescent="0.25">
      <c r="T5927" s="101" t="s">
        <v>11859</v>
      </c>
      <c r="U5927" s="74" t="s">
        <v>11860</v>
      </c>
    </row>
    <row r="5928" spans="20:21" x14ac:dyDescent="0.25">
      <c r="T5928" s="101" t="s">
        <v>11861</v>
      </c>
      <c r="U5928" s="74" t="s">
        <v>11862</v>
      </c>
    </row>
    <row r="5929" spans="20:21" x14ac:dyDescent="0.25">
      <c r="T5929" s="101" t="s">
        <v>11863</v>
      </c>
      <c r="U5929" s="74" t="s">
        <v>11864</v>
      </c>
    </row>
    <row r="5930" spans="20:21" x14ac:dyDescent="0.25">
      <c r="T5930" s="101" t="s">
        <v>11865</v>
      </c>
      <c r="U5930" s="74" t="s">
        <v>11866</v>
      </c>
    </row>
    <row r="5931" spans="20:21" x14ac:dyDescent="0.25">
      <c r="T5931" s="101" t="s">
        <v>11867</v>
      </c>
      <c r="U5931" s="74" t="s">
        <v>11868</v>
      </c>
    </row>
    <row r="5932" spans="20:21" x14ac:dyDescent="0.25">
      <c r="T5932" s="101" t="s">
        <v>11869</v>
      </c>
      <c r="U5932" s="74" t="s">
        <v>11870</v>
      </c>
    </row>
    <row r="5933" spans="20:21" x14ac:dyDescent="0.25">
      <c r="T5933" s="101" t="s">
        <v>11871</v>
      </c>
      <c r="U5933" s="74" t="s">
        <v>11872</v>
      </c>
    </row>
    <row r="5934" spans="20:21" x14ac:dyDescent="0.25">
      <c r="T5934" s="101" t="s">
        <v>11873</v>
      </c>
      <c r="U5934" s="74" t="s">
        <v>11874</v>
      </c>
    </row>
    <row r="5935" spans="20:21" x14ac:dyDescent="0.25">
      <c r="T5935" s="101" t="s">
        <v>11875</v>
      </c>
      <c r="U5935" s="74" t="s">
        <v>11876</v>
      </c>
    </row>
    <row r="5936" spans="20:21" x14ac:dyDescent="0.25">
      <c r="T5936" s="101" t="s">
        <v>11877</v>
      </c>
      <c r="U5936" s="74" t="s">
        <v>11878</v>
      </c>
    </row>
    <row r="5937" spans="20:21" x14ac:dyDescent="0.25">
      <c r="T5937" s="101" t="s">
        <v>11879</v>
      </c>
      <c r="U5937" s="74" t="s">
        <v>6596</v>
      </c>
    </row>
    <row r="5938" spans="20:21" x14ac:dyDescent="0.25">
      <c r="T5938" s="101" t="s">
        <v>11880</v>
      </c>
      <c r="U5938" s="74" t="s">
        <v>11881</v>
      </c>
    </row>
    <row r="5939" spans="20:21" x14ac:dyDescent="0.25">
      <c r="T5939" s="101" t="s">
        <v>11882</v>
      </c>
      <c r="U5939" s="74" t="s">
        <v>11883</v>
      </c>
    </row>
    <row r="5940" spans="20:21" x14ac:dyDescent="0.25">
      <c r="T5940" s="101" t="s">
        <v>11884</v>
      </c>
      <c r="U5940" s="74" t="s">
        <v>11885</v>
      </c>
    </row>
    <row r="5941" spans="20:21" x14ac:dyDescent="0.25">
      <c r="T5941" s="101" t="s">
        <v>11886</v>
      </c>
      <c r="U5941" s="74" t="s">
        <v>11887</v>
      </c>
    </row>
    <row r="5942" spans="20:21" x14ac:dyDescent="0.25">
      <c r="T5942" s="101" t="s">
        <v>11888</v>
      </c>
      <c r="U5942" s="74" t="s">
        <v>11889</v>
      </c>
    </row>
    <row r="5943" spans="20:21" x14ac:dyDescent="0.25">
      <c r="T5943" s="101" t="s">
        <v>11890</v>
      </c>
      <c r="U5943" s="74" t="s">
        <v>11891</v>
      </c>
    </row>
    <row r="5944" spans="20:21" x14ac:dyDescent="0.25">
      <c r="T5944" s="101" t="s">
        <v>11892</v>
      </c>
      <c r="U5944" s="74" t="s">
        <v>11893</v>
      </c>
    </row>
    <row r="5945" spans="20:21" x14ac:dyDescent="0.25">
      <c r="T5945" s="101" t="s">
        <v>11894</v>
      </c>
      <c r="U5945" s="74" t="s">
        <v>11895</v>
      </c>
    </row>
    <row r="5946" spans="20:21" x14ac:dyDescent="0.25">
      <c r="T5946" s="101" t="s">
        <v>11896</v>
      </c>
      <c r="U5946" s="74" t="s">
        <v>11897</v>
      </c>
    </row>
    <row r="5947" spans="20:21" x14ac:dyDescent="0.25">
      <c r="T5947" s="101" t="s">
        <v>11898</v>
      </c>
      <c r="U5947" s="74" t="s">
        <v>11899</v>
      </c>
    </row>
    <row r="5948" spans="20:21" x14ac:dyDescent="0.25">
      <c r="T5948" s="101" t="s">
        <v>11900</v>
      </c>
      <c r="U5948" s="74" t="s">
        <v>11901</v>
      </c>
    </row>
    <row r="5949" spans="20:21" x14ac:dyDescent="0.25">
      <c r="T5949" s="101" t="s">
        <v>11902</v>
      </c>
      <c r="U5949" s="74" t="s">
        <v>11903</v>
      </c>
    </row>
    <row r="5950" spans="20:21" x14ac:dyDescent="0.25">
      <c r="T5950" s="101" t="s">
        <v>11904</v>
      </c>
      <c r="U5950" s="74" t="s">
        <v>11905</v>
      </c>
    </row>
    <row r="5951" spans="20:21" x14ac:dyDescent="0.25">
      <c r="T5951" s="101" t="s">
        <v>11906</v>
      </c>
      <c r="U5951" s="74" t="s">
        <v>11907</v>
      </c>
    </row>
    <row r="5952" spans="20:21" x14ac:dyDescent="0.25">
      <c r="T5952" s="101" t="s">
        <v>11908</v>
      </c>
      <c r="U5952" s="74" t="s">
        <v>11909</v>
      </c>
    </row>
    <row r="5953" spans="20:21" x14ac:dyDescent="0.25">
      <c r="T5953" s="101" t="s">
        <v>11910</v>
      </c>
      <c r="U5953" s="74" t="s">
        <v>11911</v>
      </c>
    </row>
    <row r="5954" spans="20:21" x14ac:dyDescent="0.25">
      <c r="T5954" s="101" t="s">
        <v>11912</v>
      </c>
      <c r="U5954" s="74" t="s">
        <v>11913</v>
      </c>
    </row>
    <row r="5955" spans="20:21" x14ac:dyDescent="0.25">
      <c r="T5955" s="101" t="s">
        <v>11914</v>
      </c>
      <c r="U5955" s="74" t="s">
        <v>11915</v>
      </c>
    </row>
    <row r="5956" spans="20:21" x14ac:dyDescent="0.25">
      <c r="T5956" s="101" t="s">
        <v>11916</v>
      </c>
      <c r="U5956" s="74" t="s">
        <v>11917</v>
      </c>
    </row>
    <row r="5957" spans="20:21" x14ac:dyDescent="0.25">
      <c r="T5957" s="101" t="s">
        <v>11918</v>
      </c>
      <c r="U5957" s="74" t="s">
        <v>11126</v>
      </c>
    </row>
    <row r="5958" spans="20:21" x14ac:dyDescent="0.25">
      <c r="T5958" s="101" t="s">
        <v>11919</v>
      </c>
      <c r="U5958" s="74" t="s">
        <v>11920</v>
      </c>
    </row>
    <row r="5959" spans="20:21" x14ac:dyDescent="0.25">
      <c r="T5959" s="101" t="s">
        <v>11921</v>
      </c>
      <c r="U5959" s="74" t="s">
        <v>11922</v>
      </c>
    </row>
    <row r="5960" spans="20:21" x14ac:dyDescent="0.25">
      <c r="T5960" s="101" t="s">
        <v>11923</v>
      </c>
      <c r="U5960" s="74" t="s">
        <v>11924</v>
      </c>
    </row>
    <row r="5961" spans="20:21" x14ac:dyDescent="0.25">
      <c r="T5961" s="101" t="s">
        <v>11925</v>
      </c>
      <c r="U5961" s="74" t="s">
        <v>11926</v>
      </c>
    </row>
    <row r="5962" spans="20:21" x14ac:dyDescent="0.25">
      <c r="T5962" s="101" t="s">
        <v>11927</v>
      </c>
      <c r="U5962" s="74" t="s">
        <v>11928</v>
      </c>
    </row>
    <row r="5963" spans="20:21" x14ac:dyDescent="0.25">
      <c r="T5963" s="101" t="s">
        <v>11929</v>
      </c>
      <c r="U5963" s="74" t="s">
        <v>11930</v>
      </c>
    </row>
    <row r="5964" spans="20:21" x14ac:dyDescent="0.25">
      <c r="T5964" s="101" t="s">
        <v>11931</v>
      </c>
      <c r="U5964" s="74" t="s">
        <v>11932</v>
      </c>
    </row>
    <row r="5965" spans="20:21" x14ac:dyDescent="0.25">
      <c r="T5965" s="101" t="s">
        <v>11933</v>
      </c>
      <c r="U5965" s="74" t="s">
        <v>11934</v>
      </c>
    </row>
    <row r="5966" spans="20:21" x14ac:dyDescent="0.25">
      <c r="T5966" s="101" t="s">
        <v>11935</v>
      </c>
      <c r="U5966" s="74" t="s">
        <v>11936</v>
      </c>
    </row>
    <row r="5967" spans="20:21" x14ac:dyDescent="0.25">
      <c r="T5967" s="101" t="s">
        <v>11937</v>
      </c>
      <c r="U5967" s="74" t="s">
        <v>11938</v>
      </c>
    </row>
    <row r="5968" spans="20:21" x14ac:dyDescent="0.25">
      <c r="T5968" s="101" t="s">
        <v>11939</v>
      </c>
      <c r="U5968" s="74" t="s">
        <v>11940</v>
      </c>
    </row>
    <row r="5969" spans="20:21" x14ac:dyDescent="0.25">
      <c r="T5969" s="101" t="s">
        <v>11941</v>
      </c>
      <c r="U5969" s="74" t="s">
        <v>11942</v>
      </c>
    </row>
    <row r="5970" spans="20:21" x14ac:dyDescent="0.25">
      <c r="T5970" s="101" t="s">
        <v>11943</v>
      </c>
      <c r="U5970" s="74" t="s">
        <v>11944</v>
      </c>
    </row>
    <row r="5971" spans="20:21" x14ac:dyDescent="0.25">
      <c r="T5971" s="101" t="s">
        <v>11945</v>
      </c>
      <c r="U5971" s="74" t="s">
        <v>11946</v>
      </c>
    </row>
    <row r="5972" spans="20:21" x14ac:dyDescent="0.25">
      <c r="T5972" s="101" t="s">
        <v>11947</v>
      </c>
      <c r="U5972" s="74" t="s">
        <v>11948</v>
      </c>
    </row>
    <row r="5973" spans="20:21" x14ac:dyDescent="0.25">
      <c r="T5973" s="101" t="s">
        <v>11949</v>
      </c>
      <c r="U5973" s="74" t="s">
        <v>11950</v>
      </c>
    </row>
    <row r="5974" spans="20:21" x14ac:dyDescent="0.25">
      <c r="T5974" s="101" t="s">
        <v>11951</v>
      </c>
      <c r="U5974" s="74" t="s">
        <v>11952</v>
      </c>
    </row>
    <row r="5975" spans="20:21" x14ac:dyDescent="0.25">
      <c r="T5975" s="101" t="s">
        <v>11953</v>
      </c>
      <c r="U5975" s="74" t="s">
        <v>11954</v>
      </c>
    </row>
    <row r="5976" spans="20:21" x14ac:dyDescent="0.25">
      <c r="T5976" s="101" t="s">
        <v>11955</v>
      </c>
      <c r="U5976" s="74" t="s">
        <v>11956</v>
      </c>
    </row>
    <row r="5977" spans="20:21" x14ac:dyDescent="0.25">
      <c r="T5977" s="101" t="s">
        <v>11957</v>
      </c>
      <c r="U5977" s="74" t="s">
        <v>11958</v>
      </c>
    </row>
    <row r="5978" spans="20:21" x14ac:dyDescent="0.25">
      <c r="T5978" s="101" t="s">
        <v>11959</v>
      </c>
      <c r="U5978" s="74" t="s">
        <v>11960</v>
      </c>
    </row>
    <row r="5979" spans="20:21" x14ac:dyDescent="0.25">
      <c r="T5979" s="101" t="s">
        <v>11961</v>
      </c>
      <c r="U5979" s="74" t="s">
        <v>11962</v>
      </c>
    </row>
    <row r="5980" spans="20:21" x14ac:dyDescent="0.25">
      <c r="T5980" s="101" t="s">
        <v>11963</v>
      </c>
      <c r="U5980" s="74" t="s">
        <v>11964</v>
      </c>
    </row>
    <row r="5981" spans="20:21" x14ac:dyDescent="0.25">
      <c r="T5981" s="101" t="s">
        <v>11965</v>
      </c>
      <c r="U5981" s="74" t="s">
        <v>11966</v>
      </c>
    </row>
    <row r="5982" spans="20:21" x14ac:dyDescent="0.25">
      <c r="T5982" s="101" t="s">
        <v>11967</v>
      </c>
      <c r="U5982" s="74" t="s">
        <v>11968</v>
      </c>
    </row>
    <row r="5983" spans="20:21" x14ac:dyDescent="0.25">
      <c r="T5983" s="101" t="s">
        <v>11969</v>
      </c>
      <c r="U5983" s="74" t="s">
        <v>11970</v>
      </c>
    </row>
    <row r="5984" spans="20:21" x14ac:dyDescent="0.25">
      <c r="T5984" s="101" t="s">
        <v>11971</v>
      </c>
      <c r="U5984" s="74" t="s">
        <v>11972</v>
      </c>
    </row>
    <row r="5985" spans="20:21" x14ac:dyDescent="0.25">
      <c r="T5985" s="101" t="s">
        <v>11973</v>
      </c>
      <c r="U5985" s="74" t="s">
        <v>11974</v>
      </c>
    </row>
    <row r="5986" spans="20:21" x14ac:dyDescent="0.25">
      <c r="T5986" s="101" t="s">
        <v>11975</v>
      </c>
      <c r="U5986" s="74" t="s">
        <v>11976</v>
      </c>
    </row>
    <row r="5987" spans="20:21" x14ac:dyDescent="0.25">
      <c r="T5987" s="101" t="s">
        <v>11977</v>
      </c>
      <c r="U5987" s="74" t="s">
        <v>11978</v>
      </c>
    </row>
    <row r="5988" spans="20:21" x14ac:dyDescent="0.25">
      <c r="T5988" s="101" t="s">
        <v>11979</v>
      </c>
      <c r="U5988" s="74" t="s">
        <v>11980</v>
      </c>
    </row>
    <row r="5989" spans="20:21" x14ac:dyDescent="0.25">
      <c r="T5989" s="101" t="s">
        <v>11981</v>
      </c>
      <c r="U5989" s="74" t="s">
        <v>6089</v>
      </c>
    </row>
    <row r="5990" spans="20:21" x14ac:dyDescent="0.25">
      <c r="T5990" s="101" t="s">
        <v>11982</v>
      </c>
      <c r="U5990" s="74" t="s">
        <v>11983</v>
      </c>
    </row>
    <row r="5991" spans="20:21" x14ac:dyDescent="0.25">
      <c r="T5991" s="101" t="s">
        <v>11984</v>
      </c>
      <c r="U5991" s="74" t="s">
        <v>11985</v>
      </c>
    </row>
    <row r="5992" spans="20:21" x14ac:dyDescent="0.25">
      <c r="T5992" s="101" t="s">
        <v>11986</v>
      </c>
      <c r="U5992" s="74" t="s">
        <v>11987</v>
      </c>
    </row>
    <row r="5993" spans="20:21" x14ac:dyDescent="0.25">
      <c r="T5993" s="101" t="s">
        <v>11988</v>
      </c>
      <c r="U5993" s="74" t="s">
        <v>4420</v>
      </c>
    </row>
    <row r="5994" spans="20:21" x14ac:dyDescent="0.25">
      <c r="T5994" s="101" t="s">
        <v>11989</v>
      </c>
      <c r="U5994" s="74" t="s">
        <v>11990</v>
      </c>
    </row>
    <row r="5995" spans="20:21" x14ac:dyDescent="0.25">
      <c r="T5995" s="101" t="s">
        <v>11991</v>
      </c>
      <c r="U5995" s="74" t="s">
        <v>10618</v>
      </c>
    </row>
    <row r="5996" spans="20:21" x14ac:dyDescent="0.25">
      <c r="T5996" s="101" t="s">
        <v>11992</v>
      </c>
      <c r="U5996" s="74" t="s">
        <v>4424</v>
      </c>
    </row>
    <row r="5997" spans="20:21" x14ac:dyDescent="0.25">
      <c r="T5997" s="101" t="s">
        <v>11993</v>
      </c>
      <c r="U5997" s="74" t="s">
        <v>11994</v>
      </c>
    </row>
    <row r="5998" spans="20:21" x14ac:dyDescent="0.25">
      <c r="T5998" s="101" t="s">
        <v>11995</v>
      </c>
      <c r="U5998" s="74" t="s">
        <v>11996</v>
      </c>
    </row>
    <row r="5999" spans="20:21" x14ac:dyDescent="0.25">
      <c r="T5999" s="101" t="s">
        <v>11997</v>
      </c>
      <c r="U5999" s="74" t="s">
        <v>11998</v>
      </c>
    </row>
    <row r="6000" spans="20:21" x14ac:dyDescent="0.25">
      <c r="T6000" s="101" t="s">
        <v>11999</v>
      </c>
      <c r="U6000" s="74" t="s">
        <v>12000</v>
      </c>
    </row>
    <row r="6001" spans="20:21" x14ac:dyDescent="0.25">
      <c r="T6001" s="101" t="s">
        <v>12001</v>
      </c>
      <c r="U6001" s="74" t="s">
        <v>12002</v>
      </c>
    </row>
    <row r="6002" spans="20:21" x14ac:dyDescent="0.25">
      <c r="T6002" s="101" t="s">
        <v>12003</v>
      </c>
      <c r="U6002" s="74" t="s">
        <v>12004</v>
      </c>
    </row>
    <row r="6003" spans="20:21" x14ac:dyDescent="0.25">
      <c r="T6003" s="101" t="s">
        <v>12005</v>
      </c>
      <c r="U6003" s="74" t="s">
        <v>12006</v>
      </c>
    </row>
    <row r="6004" spans="20:21" x14ac:dyDescent="0.25">
      <c r="T6004" s="101" t="s">
        <v>12007</v>
      </c>
      <c r="U6004" s="74" t="s">
        <v>12008</v>
      </c>
    </row>
    <row r="6005" spans="20:21" x14ac:dyDescent="0.25">
      <c r="T6005" s="101" t="s">
        <v>12009</v>
      </c>
      <c r="U6005" s="74" t="s">
        <v>12010</v>
      </c>
    </row>
    <row r="6006" spans="20:21" x14ac:dyDescent="0.25">
      <c r="T6006" s="101" t="s">
        <v>12011</v>
      </c>
      <c r="U6006" s="74" t="s">
        <v>12012</v>
      </c>
    </row>
    <row r="6007" spans="20:21" x14ac:dyDescent="0.25">
      <c r="T6007" s="101" t="s">
        <v>12013</v>
      </c>
      <c r="U6007" s="74" t="s">
        <v>12014</v>
      </c>
    </row>
    <row r="6008" spans="20:21" x14ac:dyDescent="0.25">
      <c r="T6008" s="101" t="s">
        <v>12015</v>
      </c>
      <c r="U6008" s="74" t="s">
        <v>12016</v>
      </c>
    </row>
    <row r="6009" spans="20:21" x14ac:dyDescent="0.25">
      <c r="T6009" s="101" t="s">
        <v>12017</v>
      </c>
      <c r="U6009" s="74" t="s">
        <v>12018</v>
      </c>
    </row>
    <row r="6010" spans="20:21" x14ac:dyDescent="0.25">
      <c r="T6010" s="101" t="s">
        <v>12019</v>
      </c>
      <c r="U6010" s="74" t="s">
        <v>12020</v>
      </c>
    </row>
    <row r="6011" spans="20:21" x14ac:dyDescent="0.25">
      <c r="T6011" s="101" t="s">
        <v>12021</v>
      </c>
      <c r="U6011" s="74" t="s">
        <v>12022</v>
      </c>
    </row>
    <row r="6012" spans="20:21" x14ac:dyDescent="0.25">
      <c r="T6012" s="101" t="s">
        <v>12023</v>
      </c>
      <c r="U6012" s="74" t="s">
        <v>12024</v>
      </c>
    </row>
    <row r="6013" spans="20:21" x14ac:dyDescent="0.25">
      <c r="T6013" s="101" t="s">
        <v>12025</v>
      </c>
      <c r="U6013" s="74" t="s">
        <v>12026</v>
      </c>
    </row>
    <row r="6014" spans="20:21" x14ac:dyDescent="0.25">
      <c r="T6014" s="101" t="s">
        <v>12027</v>
      </c>
      <c r="U6014" s="74" t="s">
        <v>12028</v>
      </c>
    </row>
    <row r="6015" spans="20:21" x14ac:dyDescent="0.25">
      <c r="T6015" s="101" t="s">
        <v>12029</v>
      </c>
      <c r="U6015" s="74" t="s">
        <v>12030</v>
      </c>
    </row>
    <row r="6016" spans="20:21" x14ac:dyDescent="0.25">
      <c r="T6016" s="101" t="s">
        <v>12031</v>
      </c>
      <c r="U6016" s="74" t="s">
        <v>12032</v>
      </c>
    </row>
    <row r="6017" spans="20:21" x14ac:dyDescent="0.25">
      <c r="T6017" s="101" t="s">
        <v>12033</v>
      </c>
      <c r="U6017" s="74" t="s">
        <v>12034</v>
      </c>
    </row>
    <row r="6018" spans="20:21" x14ac:dyDescent="0.25">
      <c r="T6018" s="101" t="s">
        <v>12035</v>
      </c>
      <c r="U6018" s="74" t="s">
        <v>12036</v>
      </c>
    </row>
    <row r="6019" spans="20:21" x14ac:dyDescent="0.25">
      <c r="T6019" s="101" t="s">
        <v>12037</v>
      </c>
      <c r="U6019" s="74" t="s">
        <v>12038</v>
      </c>
    </row>
    <row r="6020" spans="20:21" x14ac:dyDescent="0.25">
      <c r="T6020" s="101" t="s">
        <v>12039</v>
      </c>
      <c r="U6020" s="74" t="s">
        <v>12040</v>
      </c>
    </row>
    <row r="6021" spans="20:21" x14ac:dyDescent="0.25">
      <c r="T6021" s="101" t="s">
        <v>12041</v>
      </c>
      <c r="U6021" s="74" t="s">
        <v>12042</v>
      </c>
    </row>
    <row r="6022" spans="20:21" x14ac:dyDescent="0.25">
      <c r="T6022" s="101" t="s">
        <v>12043</v>
      </c>
      <c r="U6022" s="74" t="s">
        <v>12044</v>
      </c>
    </row>
    <row r="6023" spans="20:21" x14ac:dyDescent="0.25">
      <c r="T6023" s="101" t="s">
        <v>12045</v>
      </c>
      <c r="U6023" s="74" t="s">
        <v>12046</v>
      </c>
    </row>
    <row r="6024" spans="20:21" x14ac:dyDescent="0.25">
      <c r="T6024" s="101" t="s">
        <v>12047</v>
      </c>
      <c r="U6024" s="74" t="s">
        <v>12048</v>
      </c>
    </row>
    <row r="6025" spans="20:21" x14ac:dyDescent="0.25">
      <c r="T6025" s="101" t="s">
        <v>12049</v>
      </c>
      <c r="U6025" s="74" t="s">
        <v>12050</v>
      </c>
    </row>
    <row r="6026" spans="20:21" x14ac:dyDescent="0.25">
      <c r="T6026" s="101" t="s">
        <v>12051</v>
      </c>
      <c r="U6026" s="74" t="s">
        <v>12052</v>
      </c>
    </row>
    <row r="6027" spans="20:21" x14ac:dyDescent="0.25">
      <c r="T6027" s="101" t="s">
        <v>12053</v>
      </c>
      <c r="U6027" s="74" t="s">
        <v>12054</v>
      </c>
    </row>
    <row r="6028" spans="20:21" x14ac:dyDescent="0.25">
      <c r="T6028" s="101" t="s">
        <v>12055</v>
      </c>
      <c r="U6028" s="74" t="s">
        <v>12056</v>
      </c>
    </row>
    <row r="6029" spans="20:21" x14ac:dyDescent="0.25">
      <c r="T6029" s="101" t="s">
        <v>12057</v>
      </c>
      <c r="U6029" s="74" t="s">
        <v>12058</v>
      </c>
    </row>
    <row r="6030" spans="20:21" x14ac:dyDescent="0.25">
      <c r="T6030" s="101" t="s">
        <v>12059</v>
      </c>
      <c r="U6030" s="74" t="s">
        <v>12060</v>
      </c>
    </row>
    <row r="6031" spans="20:21" x14ac:dyDescent="0.25">
      <c r="T6031" s="101" t="s">
        <v>12061</v>
      </c>
      <c r="U6031" s="74" t="s">
        <v>12062</v>
      </c>
    </row>
    <row r="6032" spans="20:21" x14ac:dyDescent="0.25">
      <c r="T6032" s="101" t="s">
        <v>12063</v>
      </c>
      <c r="U6032" s="74" t="s">
        <v>12064</v>
      </c>
    </row>
    <row r="6033" spans="20:21" x14ac:dyDescent="0.25">
      <c r="T6033" s="101" t="s">
        <v>12065</v>
      </c>
      <c r="U6033" s="74" t="s">
        <v>11256</v>
      </c>
    </row>
    <row r="6034" spans="20:21" x14ac:dyDescent="0.25">
      <c r="T6034" s="101" t="s">
        <v>12066</v>
      </c>
      <c r="U6034" s="74" t="s">
        <v>12067</v>
      </c>
    </row>
    <row r="6035" spans="20:21" x14ac:dyDescent="0.25">
      <c r="T6035" s="101" t="s">
        <v>12068</v>
      </c>
      <c r="U6035" s="74" t="s">
        <v>12069</v>
      </c>
    </row>
    <row r="6036" spans="20:21" x14ac:dyDescent="0.25">
      <c r="T6036" s="101" t="s">
        <v>12070</v>
      </c>
      <c r="U6036" s="74" t="s">
        <v>12071</v>
      </c>
    </row>
    <row r="6037" spans="20:21" x14ac:dyDescent="0.25">
      <c r="T6037" s="101" t="s">
        <v>12072</v>
      </c>
      <c r="U6037" s="74" t="s">
        <v>12073</v>
      </c>
    </row>
    <row r="6038" spans="20:21" x14ac:dyDescent="0.25">
      <c r="T6038" s="101" t="s">
        <v>12074</v>
      </c>
      <c r="U6038" s="74" t="s">
        <v>12075</v>
      </c>
    </row>
    <row r="6039" spans="20:21" x14ac:dyDescent="0.25">
      <c r="T6039" s="101" t="s">
        <v>12076</v>
      </c>
      <c r="U6039" s="74" t="s">
        <v>12077</v>
      </c>
    </row>
    <row r="6040" spans="20:21" x14ac:dyDescent="0.25">
      <c r="T6040" s="101" t="s">
        <v>12078</v>
      </c>
      <c r="U6040" s="74" t="s">
        <v>4464</v>
      </c>
    </row>
    <row r="6041" spans="20:21" x14ac:dyDescent="0.25">
      <c r="T6041" s="101" t="s">
        <v>12079</v>
      </c>
      <c r="U6041" s="74" t="s">
        <v>12080</v>
      </c>
    </row>
    <row r="6042" spans="20:21" x14ac:dyDescent="0.25">
      <c r="T6042" s="101" t="s">
        <v>12081</v>
      </c>
      <c r="U6042" s="74" t="s">
        <v>12082</v>
      </c>
    </row>
    <row r="6043" spans="20:21" x14ac:dyDescent="0.25">
      <c r="T6043" s="101" t="s">
        <v>12083</v>
      </c>
      <c r="U6043" s="74" t="s">
        <v>12084</v>
      </c>
    </row>
    <row r="6044" spans="20:21" x14ac:dyDescent="0.25">
      <c r="T6044" s="101" t="s">
        <v>12085</v>
      </c>
      <c r="U6044" s="74" t="s">
        <v>12086</v>
      </c>
    </row>
    <row r="6045" spans="20:21" x14ac:dyDescent="0.25">
      <c r="T6045" s="101" t="s">
        <v>12087</v>
      </c>
      <c r="U6045" s="74" t="s">
        <v>8455</v>
      </c>
    </row>
    <row r="6046" spans="20:21" x14ac:dyDescent="0.25">
      <c r="T6046" s="101" t="s">
        <v>12088</v>
      </c>
      <c r="U6046" s="74" t="s">
        <v>12089</v>
      </c>
    </row>
    <row r="6047" spans="20:21" x14ac:dyDescent="0.25">
      <c r="T6047" s="101" t="s">
        <v>12090</v>
      </c>
      <c r="U6047" s="74" t="s">
        <v>12091</v>
      </c>
    </row>
    <row r="6048" spans="20:21" x14ac:dyDescent="0.25">
      <c r="T6048" s="101" t="s">
        <v>12092</v>
      </c>
      <c r="U6048" s="74" t="s">
        <v>12093</v>
      </c>
    </row>
    <row r="6049" spans="20:21" x14ac:dyDescent="0.25">
      <c r="T6049" s="101" t="s">
        <v>12094</v>
      </c>
      <c r="U6049" s="74" t="s">
        <v>12095</v>
      </c>
    </row>
    <row r="6050" spans="20:21" x14ac:dyDescent="0.25">
      <c r="T6050" s="101" t="s">
        <v>12096</v>
      </c>
      <c r="U6050" s="74" t="s">
        <v>12097</v>
      </c>
    </row>
    <row r="6051" spans="20:21" x14ac:dyDescent="0.25">
      <c r="T6051" s="101" t="s">
        <v>12098</v>
      </c>
      <c r="U6051" s="74" t="s">
        <v>12099</v>
      </c>
    </row>
    <row r="6052" spans="20:21" x14ac:dyDescent="0.25">
      <c r="T6052" s="101" t="s">
        <v>12100</v>
      </c>
      <c r="U6052" s="74" t="s">
        <v>12101</v>
      </c>
    </row>
    <row r="6053" spans="20:21" x14ac:dyDescent="0.25">
      <c r="T6053" s="101" t="s">
        <v>12102</v>
      </c>
      <c r="U6053" s="74" t="s">
        <v>12103</v>
      </c>
    </row>
    <row r="6054" spans="20:21" x14ac:dyDescent="0.25">
      <c r="T6054" s="101" t="s">
        <v>12104</v>
      </c>
      <c r="U6054" s="74" t="s">
        <v>12105</v>
      </c>
    </row>
    <row r="6055" spans="20:21" x14ac:dyDescent="0.25">
      <c r="T6055" s="101" t="s">
        <v>12106</v>
      </c>
      <c r="U6055" s="74" t="s">
        <v>12107</v>
      </c>
    </row>
    <row r="6056" spans="20:21" x14ac:dyDescent="0.25">
      <c r="T6056" s="101" t="s">
        <v>12108</v>
      </c>
      <c r="U6056" s="74" t="s">
        <v>12109</v>
      </c>
    </row>
    <row r="6057" spans="20:21" x14ac:dyDescent="0.25">
      <c r="T6057" s="101" t="s">
        <v>12110</v>
      </c>
      <c r="U6057" s="74" t="s">
        <v>12111</v>
      </c>
    </row>
    <row r="6058" spans="20:21" x14ac:dyDescent="0.25">
      <c r="T6058" s="101" t="s">
        <v>12112</v>
      </c>
      <c r="U6058" s="74" t="s">
        <v>12113</v>
      </c>
    </row>
    <row r="6059" spans="20:21" x14ac:dyDescent="0.25">
      <c r="T6059" s="101" t="s">
        <v>12114</v>
      </c>
      <c r="U6059" s="74" t="s">
        <v>12115</v>
      </c>
    </row>
    <row r="6060" spans="20:21" x14ac:dyDescent="0.25">
      <c r="T6060" s="101" t="s">
        <v>12116</v>
      </c>
      <c r="U6060" s="74" t="s">
        <v>12117</v>
      </c>
    </row>
    <row r="6061" spans="20:21" x14ac:dyDescent="0.25">
      <c r="T6061" s="101" t="s">
        <v>12118</v>
      </c>
      <c r="U6061" s="74" t="s">
        <v>12119</v>
      </c>
    </row>
    <row r="6062" spans="20:21" x14ac:dyDescent="0.25">
      <c r="T6062" s="101" t="s">
        <v>12120</v>
      </c>
      <c r="U6062" s="74" t="s">
        <v>12121</v>
      </c>
    </row>
    <row r="6063" spans="20:21" x14ac:dyDescent="0.25">
      <c r="T6063" s="101" t="s">
        <v>12122</v>
      </c>
      <c r="U6063" s="74" t="s">
        <v>11298</v>
      </c>
    </row>
    <row r="6064" spans="20:21" x14ac:dyDescent="0.25">
      <c r="T6064" s="101" t="s">
        <v>12123</v>
      </c>
      <c r="U6064" s="74" t="s">
        <v>12124</v>
      </c>
    </row>
    <row r="6065" spans="20:21" x14ac:dyDescent="0.25">
      <c r="T6065" s="101" t="s">
        <v>12125</v>
      </c>
      <c r="U6065" s="74" t="s">
        <v>12126</v>
      </c>
    </row>
    <row r="6066" spans="20:21" x14ac:dyDescent="0.25">
      <c r="T6066" s="101" t="s">
        <v>12127</v>
      </c>
      <c r="U6066" s="74" t="s">
        <v>12128</v>
      </c>
    </row>
    <row r="6067" spans="20:21" x14ac:dyDescent="0.25">
      <c r="T6067" s="101" t="s">
        <v>12129</v>
      </c>
      <c r="U6067" s="74" t="s">
        <v>12130</v>
      </c>
    </row>
    <row r="6068" spans="20:21" x14ac:dyDescent="0.25">
      <c r="T6068" s="101" t="s">
        <v>12131</v>
      </c>
      <c r="U6068" s="74" t="s">
        <v>12132</v>
      </c>
    </row>
    <row r="6069" spans="20:21" x14ac:dyDescent="0.25">
      <c r="T6069" s="101" t="s">
        <v>12133</v>
      </c>
      <c r="U6069" s="74" t="s">
        <v>12134</v>
      </c>
    </row>
    <row r="6070" spans="20:21" x14ac:dyDescent="0.25">
      <c r="T6070" s="101" t="s">
        <v>12135</v>
      </c>
      <c r="U6070" s="74" t="s">
        <v>12136</v>
      </c>
    </row>
    <row r="6071" spans="20:21" x14ac:dyDescent="0.25">
      <c r="T6071" s="101" t="s">
        <v>12137</v>
      </c>
      <c r="U6071" s="74" t="s">
        <v>12138</v>
      </c>
    </row>
    <row r="6072" spans="20:21" x14ac:dyDescent="0.25">
      <c r="T6072" s="101" t="s">
        <v>12139</v>
      </c>
      <c r="U6072" s="74" t="s">
        <v>12140</v>
      </c>
    </row>
    <row r="6073" spans="20:21" x14ac:dyDescent="0.25">
      <c r="T6073" s="101" t="s">
        <v>12141</v>
      </c>
      <c r="U6073" s="74" t="s">
        <v>7715</v>
      </c>
    </row>
    <row r="6074" spans="20:21" x14ac:dyDescent="0.25">
      <c r="T6074" s="101" t="s">
        <v>12142</v>
      </c>
      <c r="U6074" s="74" t="s">
        <v>12143</v>
      </c>
    </row>
    <row r="6075" spans="20:21" x14ac:dyDescent="0.25">
      <c r="T6075" s="101" t="s">
        <v>12144</v>
      </c>
      <c r="U6075" s="74" t="s">
        <v>12145</v>
      </c>
    </row>
    <row r="6076" spans="20:21" x14ac:dyDescent="0.25">
      <c r="T6076" s="101" t="s">
        <v>12146</v>
      </c>
      <c r="U6076" s="74" t="s">
        <v>12147</v>
      </c>
    </row>
    <row r="6077" spans="20:21" x14ac:dyDescent="0.25">
      <c r="T6077" s="101" t="s">
        <v>12148</v>
      </c>
      <c r="U6077" s="74" t="s">
        <v>12149</v>
      </c>
    </row>
    <row r="6078" spans="20:21" x14ac:dyDescent="0.25">
      <c r="T6078" s="101" t="s">
        <v>12150</v>
      </c>
      <c r="U6078" s="74" t="s">
        <v>12151</v>
      </c>
    </row>
    <row r="6079" spans="20:21" x14ac:dyDescent="0.25">
      <c r="T6079" s="101" t="s">
        <v>12152</v>
      </c>
      <c r="U6079" s="74" t="s">
        <v>12153</v>
      </c>
    </row>
    <row r="6080" spans="20:21" x14ac:dyDescent="0.25">
      <c r="T6080" s="101" t="s">
        <v>12154</v>
      </c>
      <c r="U6080" s="74" t="s">
        <v>12155</v>
      </c>
    </row>
    <row r="6081" spans="20:21" x14ac:dyDescent="0.25">
      <c r="T6081" s="101" t="s">
        <v>12156</v>
      </c>
      <c r="U6081" s="74" t="s">
        <v>12157</v>
      </c>
    </row>
    <row r="6082" spans="20:21" x14ac:dyDescent="0.25">
      <c r="T6082" s="101" t="s">
        <v>12158</v>
      </c>
      <c r="U6082" s="74" t="s">
        <v>12159</v>
      </c>
    </row>
    <row r="6083" spans="20:21" x14ac:dyDescent="0.25">
      <c r="T6083" s="101" t="s">
        <v>12160</v>
      </c>
      <c r="U6083" s="74" t="s">
        <v>12161</v>
      </c>
    </row>
    <row r="6084" spans="20:21" x14ac:dyDescent="0.25">
      <c r="T6084" s="101" t="s">
        <v>12162</v>
      </c>
      <c r="U6084" s="74" t="s">
        <v>12163</v>
      </c>
    </row>
    <row r="6085" spans="20:21" x14ac:dyDescent="0.25">
      <c r="T6085" s="101" t="s">
        <v>12164</v>
      </c>
      <c r="U6085" s="74" t="s">
        <v>12165</v>
      </c>
    </row>
    <row r="6086" spans="20:21" x14ac:dyDescent="0.25">
      <c r="T6086" s="101" t="s">
        <v>12166</v>
      </c>
      <c r="U6086" s="74" t="s">
        <v>12167</v>
      </c>
    </row>
    <row r="6087" spans="20:21" x14ac:dyDescent="0.25">
      <c r="T6087" s="101" t="s">
        <v>12168</v>
      </c>
      <c r="U6087" s="74" t="s">
        <v>12169</v>
      </c>
    </row>
    <row r="6088" spans="20:21" x14ac:dyDescent="0.25">
      <c r="T6088" s="101" t="s">
        <v>12170</v>
      </c>
      <c r="U6088" s="74" t="s">
        <v>12171</v>
      </c>
    </row>
    <row r="6089" spans="20:21" x14ac:dyDescent="0.25">
      <c r="T6089" s="101" t="s">
        <v>12172</v>
      </c>
      <c r="U6089" s="74" t="s">
        <v>12173</v>
      </c>
    </row>
    <row r="6090" spans="20:21" x14ac:dyDescent="0.25">
      <c r="T6090" s="101" t="s">
        <v>12174</v>
      </c>
      <c r="U6090" s="74" t="s">
        <v>12175</v>
      </c>
    </row>
    <row r="6091" spans="20:21" x14ac:dyDescent="0.25">
      <c r="T6091" s="101" t="s">
        <v>12176</v>
      </c>
      <c r="U6091" s="74" t="s">
        <v>12177</v>
      </c>
    </row>
    <row r="6092" spans="20:21" x14ac:dyDescent="0.25">
      <c r="T6092" s="101" t="s">
        <v>12178</v>
      </c>
      <c r="U6092" s="74" t="s">
        <v>12179</v>
      </c>
    </row>
    <row r="6093" spans="20:21" x14ac:dyDescent="0.25">
      <c r="T6093" s="101" t="s">
        <v>12180</v>
      </c>
      <c r="U6093" s="74" t="s">
        <v>12181</v>
      </c>
    </row>
    <row r="6094" spans="20:21" x14ac:dyDescent="0.25">
      <c r="T6094" s="101" t="s">
        <v>12182</v>
      </c>
      <c r="U6094" s="74" t="s">
        <v>12183</v>
      </c>
    </row>
    <row r="6095" spans="20:21" x14ac:dyDescent="0.25">
      <c r="T6095" s="101" t="s">
        <v>12184</v>
      </c>
      <c r="U6095" s="74" t="s">
        <v>12185</v>
      </c>
    </row>
    <row r="6096" spans="20:21" x14ac:dyDescent="0.25">
      <c r="T6096" s="101" t="s">
        <v>12186</v>
      </c>
      <c r="U6096" s="74" t="s">
        <v>12187</v>
      </c>
    </row>
    <row r="6097" spans="20:21" x14ac:dyDescent="0.25">
      <c r="T6097" s="101" t="s">
        <v>12188</v>
      </c>
      <c r="U6097" s="74" t="s">
        <v>12189</v>
      </c>
    </row>
    <row r="6098" spans="20:21" x14ac:dyDescent="0.25">
      <c r="T6098" s="101" t="s">
        <v>12190</v>
      </c>
      <c r="U6098" s="74" t="s">
        <v>12191</v>
      </c>
    </row>
    <row r="6099" spans="20:21" x14ac:dyDescent="0.25">
      <c r="T6099" s="101" t="s">
        <v>12192</v>
      </c>
      <c r="U6099" s="74" t="s">
        <v>12193</v>
      </c>
    </row>
    <row r="6100" spans="20:21" x14ac:dyDescent="0.25">
      <c r="T6100" s="101" t="s">
        <v>12194</v>
      </c>
      <c r="U6100" s="74" t="s">
        <v>12195</v>
      </c>
    </row>
    <row r="6101" spans="20:21" x14ac:dyDescent="0.25">
      <c r="T6101" s="101" t="s">
        <v>12196</v>
      </c>
      <c r="U6101" s="74" t="s">
        <v>12197</v>
      </c>
    </row>
    <row r="6102" spans="20:21" x14ac:dyDescent="0.25">
      <c r="T6102" s="101" t="s">
        <v>12198</v>
      </c>
      <c r="U6102" s="74" t="s">
        <v>12199</v>
      </c>
    </row>
    <row r="6103" spans="20:21" x14ac:dyDescent="0.25">
      <c r="T6103" s="101" t="s">
        <v>12200</v>
      </c>
      <c r="U6103" s="74" t="s">
        <v>12201</v>
      </c>
    </row>
    <row r="6104" spans="20:21" x14ac:dyDescent="0.25">
      <c r="T6104" s="101" t="s">
        <v>12202</v>
      </c>
      <c r="U6104" s="74" t="s">
        <v>12203</v>
      </c>
    </row>
    <row r="6105" spans="20:21" x14ac:dyDescent="0.25">
      <c r="T6105" s="101" t="s">
        <v>12204</v>
      </c>
      <c r="U6105" s="74" t="s">
        <v>12205</v>
      </c>
    </row>
    <row r="6106" spans="20:21" x14ac:dyDescent="0.25">
      <c r="T6106" s="101" t="s">
        <v>12206</v>
      </c>
      <c r="U6106" s="74" t="s">
        <v>12207</v>
      </c>
    </row>
    <row r="6107" spans="20:21" x14ac:dyDescent="0.25">
      <c r="T6107" s="101" t="s">
        <v>12208</v>
      </c>
      <c r="U6107" s="74" t="s">
        <v>12209</v>
      </c>
    </row>
    <row r="6108" spans="20:21" x14ac:dyDescent="0.25">
      <c r="T6108" s="101" t="s">
        <v>12210</v>
      </c>
      <c r="U6108" s="74" t="s">
        <v>12211</v>
      </c>
    </row>
    <row r="6109" spans="20:21" x14ac:dyDescent="0.25">
      <c r="T6109" s="101" t="s">
        <v>12212</v>
      </c>
      <c r="U6109" s="74" t="s">
        <v>12213</v>
      </c>
    </row>
    <row r="6110" spans="20:21" x14ac:dyDescent="0.25">
      <c r="T6110" s="101" t="s">
        <v>12214</v>
      </c>
      <c r="U6110" s="74" t="s">
        <v>12215</v>
      </c>
    </row>
    <row r="6111" spans="20:21" x14ac:dyDescent="0.25">
      <c r="T6111" s="101" t="s">
        <v>12216</v>
      </c>
      <c r="U6111" s="74" t="s">
        <v>12217</v>
      </c>
    </row>
    <row r="6112" spans="20:21" x14ac:dyDescent="0.25">
      <c r="T6112" s="101" t="s">
        <v>12218</v>
      </c>
      <c r="U6112" s="74" t="s">
        <v>12219</v>
      </c>
    </row>
    <row r="6113" spans="20:21" x14ac:dyDescent="0.25">
      <c r="T6113" s="101" t="s">
        <v>12220</v>
      </c>
      <c r="U6113" s="74" t="s">
        <v>12221</v>
      </c>
    </row>
    <row r="6114" spans="20:21" x14ac:dyDescent="0.25">
      <c r="T6114" s="101" t="s">
        <v>12222</v>
      </c>
      <c r="U6114" s="74" t="s">
        <v>12223</v>
      </c>
    </row>
    <row r="6115" spans="20:21" x14ac:dyDescent="0.25">
      <c r="T6115" s="101" t="s">
        <v>12224</v>
      </c>
      <c r="U6115" s="74" t="s">
        <v>12225</v>
      </c>
    </row>
    <row r="6116" spans="20:21" x14ac:dyDescent="0.25">
      <c r="T6116" s="101" t="s">
        <v>12226</v>
      </c>
      <c r="U6116" s="74" t="s">
        <v>12227</v>
      </c>
    </row>
    <row r="6117" spans="20:21" x14ac:dyDescent="0.25">
      <c r="T6117" s="101" t="s">
        <v>12228</v>
      </c>
      <c r="U6117" s="74" t="s">
        <v>12229</v>
      </c>
    </row>
    <row r="6118" spans="20:21" x14ac:dyDescent="0.25">
      <c r="T6118" s="101" t="s">
        <v>12230</v>
      </c>
      <c r="U6118" s="74" t="s">
        <v>12231</v>
      </c>
    </row>
    <row r="6119" spans="20:21" x14ac:dyDescent="0.25">
      <c r="T6119" s="101" t="s">
        <v>12232</v>
      </c>
      <c r="U6119" s="74" t="s">
        <v>12233</v>
      </c>
    </row>
    <row r="6120" spans="20:21" x14ac:dyDescent="0.25">
      <c r="T6120" s="101" t="s">
        <v>12234</v>
      </c>
      <c r="U6120" s="74" t="s">
        <v>12235</v>
      </c>
    </row>
    <row r="6121" spans="20:21" x14ac:dyDescent="0.25">
      <c r="T6121" s="101" t="s">
        <v>12236</v>
      </c>
      <c r="U6121" s="74" t="s">
        <v>12237</v>
      </c>
    </row>
    <row r="6122" spans="20:21" x14ac:dyDescent="0.25">
      <c r="T6122" s="101" t="s">
        <v>12238</v>
      </c>
      <c r="U6122" s="74" t="s">
        <v>12239</v>
      </c>
    </row>
    <row r="6123" spans="20:21" x14ac:dyDescent="0.25">
      <c r="T6123" s="101" t="s">
        <v>12240</v>
      </c>
      <c r="U6123" s="74" t="s">
        <v>11425</v>
      </c>
    </row>
    <row r="6124" spans="20:21" x14ac:dyDescent="0.25">
      <c r="T6124" s="101" t="s">
        <v>12241</v>
      </c>
      <c r="U6124" s="74" t="s">
        <v>12242</v>
      </c>
    </row>
    <row r="6125" spans="20:21" x14ac:dyDescent="0.25">
      <c r="T6125" s="101" t="s">
        <v>12243</v>
      </c>
      <c r="U6125" s="74" t="s">
        <v>12244</v>
      </c>
    </row>
    <row r="6126" spans="20:21" x14ac:dyDescent="0.25">
      <c r="T6126" s="101" t="s">
        <v>12245</v>
      </c>
      <c r="U6126" s="74" t="s">
        <v>12246</v>
      </c>
    </row>
    <row r="6127" spans="20:21" x14ac:dyDescent="0.25">
      <c r="T6127" s="101" t="s">
        <v>12247</v>
      </c>
      <c r="U6127" s="74" t="s">
        <v>12248</v>
      </c>
    </row>
    <row r="6128" spans="20:21" x14ac:dyDescent="0.25">
      <c r="T6128" s="101" t="s">
        <v>12249</v>
      </c>
      <c r="U6128" s="74" t="s">
        <v>12250</v>
      </c>
    </row>
    <row r="6129" spans="20:21" x14ac:dyDescent="0.25">
      <c r="T6129" s="101" t="s">
        <v>12251</v>
      </c>
      <c r="U6129" s="74" t="s">
        <v>12252</v>
      </c>
    </row>
    <row r="6130" spans="20:21" x14ac:dyDescent="0.25">
      <c r="T6130" s="101" t="s">
        <v>12253</v>
      </c>
      <c r="U6130" s="74" t="s">
        <v>12254</v>
      </c>
    </row>
    <row r="6131" spans="20:21" x14ac:dyDescent="0.25">
      <c r="T6131" s="101" t="s">
        <v>12255</v>
      </c>
      <c r="U6131" s="74" t="s">
        <v>7867</v>
      </c>
    </row>
    <row r="6132" spans="20:21" x14ac:dyDescent="0.25">
      <c r="T6132" s="101" t="s">
        <v>12256</v>
      </c>
      <c r="U6132" s="74" t="s">
        <v>12257</v>
      </c>
    </row>
    <row r="6133" spans="20:21" x14ac:dyDescent="0.25">
      <c r="T6133" s="101" t="s">
        <v>12258</v>
      </c>
      <c r="U6133" s="74" t="s">
        <v>12259</v>
      </c>
    </row>
    <row r="6134" spans="20:21" x14ac:dyDescent="0.25">
      <c r="T6134" s="101" t="s">
        <v>12260</v>
      </c>
      <c r="U6134" s="74" t="s">
        <v>12261</v>
      </c>
    </row>
    <row r="6135" spans="20:21" x14ac:dyDescent="0.25">
      <c r="T6135" s="101" t="s">
        <v>12262</v>
      </c>
      <c r="U6135" s="74" t="s">
        <v>11461</v>
      </c>
    </row>
    <row r="6136" spans="20:21" x14ac:dyDescent="0.25">
      <c r="T6136" s="101" t="s">
        <v>12263</v>
      </c>
      <c r="U6136" s="74" t="s">
        <v>12264</v>
      </c>
    </row>
    <row r="6137" spans="20:21" x14ac:dyDescent="0.25">
      <c r="T6137" s="101" t="s">
        <v>12265</v>
      </c>
      <c r="U6137" s="74" t="s">
        <v>11467</v>
      </c>
    </row>
    <row r="6138" spans="20:21" x14ac:dyDescent="0.25">
      <c r="T6138" s="101" t="s">
        <v>12266</v>
      </c>
      <c r="U6138" s="74" t="s">
        <v>12267</v>
      </c>
    </row>
    <row r="6139" spans="20:21" x14ac:dyDescent="0.25">
      <c r="T6139" s="101" t="s">
        <v>12268</v>
      </c>
      <c r="U6139" s="74" t="s">
        <v>12269</v>
      </c>
    </row>
    <row r="6140" spans="20:21" x14ac:dyDescent="0.25">
      <c r="T6140" s="101" t="s">
        <v>12270</v>
      </c>
      <c r="U6140" s="74" t="s">
        <v>12271</v>
      </c>
    </row>
    <row r="6141" spans="20:21" x14ac:dyDescent="0.25">
      <c r="T6141" s="101" t="s">
        <v>12272</v>
      </c>
      <c r="U6141" s="74" t="s">
        <v>12273</v>
      </c>
    </row>
    <row r="6142" spans="20:21" x14ac:dyDescent="0.25">
      <c r="T6142" s="101" t="s">
        <v>12274</v>
      </c>
      <c r="U6142" s="74" t="s">
        <v>12275</v>
      </c>
    </row>
    <row r="6143" spans="20:21" x14ac:dyDescent="0.25">
      <c r="T6143" s="101" t="s">
        <v>12276</v>
      </c>
      <c r="U6143" s="74" t="s">
        <v>12277</v>
      </c>
    </row>
    <row r="6144" spans="20:21" x14ac:dyDescent="0.25">
      <c r="T6144" s="101" t="s">
        <v>12278</v>
      </c>
      <c r="U6144" s="74" t="s">
        <v>12279</v>
      </c>
    </row>
    <row r="6145" spans="20:21" x14ac:dyDescent="0.25">
      <c r="T6145" s="101" t="s">
        <v>12280</v>
      </c>
      <c r="U6145" s="74" t="s">
        <v>12281</v>
      </c>
    </row>
    <row r="6146" spans="20:21" x14ac:dyDescent="0.25">
      <c r="T6146" s="101" t="s">
        <v>12282</v>
      </c>
      <c r="U6146" s="74" t="s">
        <v>12283</v>
      </c>
    </row>
    <row r="6147" spans="20:21" x14ac:dyDescent="0.25">
      <c r="T6147" s="101" t="s">
        <v>12284</v>
      </c>
      <c r="U6147" s="74" t="s">
        <v>11475</v>
      </c>
    </row>
    <row r="6148" spans="20:21" x14ac:dyDescent="0.25">
      <c r="T6148" s="101" t="s">
        <v>12285</v>
      </c>
      <c r="U6148" s="74" t="s">
        <v>12286</v>
      </c>
    </row>
    <row r="6149" spans="20:21" x14ac:dyDescent="0.25">
      <c r="T6149" s="101" t="s">
        <v>12287</v>
      </c>
      <c r="U6149" s="74" t="s">
        <v>12288</v>
      </c>
    </row>
    <row r="6150" spans="20:21" x14ac:dyDescent="0.25">
      <c r="T6150" s="101" t="s">
        <v>12289</v>
      </c>
      <c r="U6150" s="74" t="s">
        <v>12290</v>
      </c>
    </row>
    <row r="6151" spans="20:21" x14ac:dyDescent="0.25">
      <c r="T6151" s="101" t="s">
        <v>12291</v>
      </c>
      <c r="U6151" s="74" t="s">
        <v>12292</v>
      </c>
    </row>
    <row r="6152" spans="20:21" x14ac:dyDescent="0.25">
      <c r="T6152" s="101" t="s">
        <v>12293</v>
      </c>
      <c r="U6152" s="74" t="s">
        <v>12294</v>
      </c>
    </row>
    <row r="6153" spans="20:21" x14ac:dyDescent="0.25">
      <c r="T6153" s="101" t="s">
        <v>12295</v>
      </c>
      <c r="U6153" s="74" t="s">
        <v>12296</v>
      </c>
    </row>
    <row r="6154" spans="20:21" x14ac:dyDescent="0.25">
      <c r="T6154" s="101" t="s">
        <v>12297</v>
      </c>
      <c r="U6154" s="74" t="s">
        <v>12298</v>
      </c>
    </row>
    <row r="6155" spans="20:21" x14ac:dyDescent="0.25">
      <c r="T6155" s="101" t="s">
        <v>12299</v>
      </c>
      <c r="U6155" s="74" t="s">
        <v>12300</v>
      </c>
    </row>
    <row r="6156" spans="20:21" x14ac:dyDescent="0.25">
      <c r="T6156" s="101" t="s">
        <v>12301</v>
      </c>
      <c r="U6156" s="74" t="s">
        <v>12302</v>
      </c>
    </row>
    <row r="6157" spans="20:21" x14ac:dyDescent="0.25">
      <c r="T6157" s="101" t="s">
        <v>12303</v>
      </c>
      <c r="U6157" s="74" t="s">
        <v>2036</v>
      </c>
    </row>
    <row r="6158" spans="20:21" x14ac:dyDescent="0.25">
      <c r="T6158" s="101" t="s">
        <v>12304</v>
      </c>
      <c r="U6158" s="74" t="s">
        <v>11499</v>
      </c>
    </row>
    <row r="6159" spans="20:21" x14ac:dyDescent="0.25">
      <c r="T6159" s="101" t="s">
        <v>12305</v>
      </c>
      <c r="U6159" s="74" t="s">
        <v>12306</v>
      </c>
    </row>
    <row r="6160" spans="20:21" x14ac:dyDescent="0.25">
      <c r="T6160" s="101" t="s">
        <v>12307</v>
      </c>
      <c r="U6160" s="74" t="s">
        <v>12308</v>
      </c>
    </row>
    <row r="6161" spans="20:21" x14ac:dyDescent="0.25">
      <c r="T6161" s="101" t="s">
        <v>12309</v>
      </c>
      <c r="U6161" s="74" t="s">
        <v>12310</v>
      </c>
    </row>
    <row r="6162" spans="20:21" x14ac:dyDescent="0.25">
      <c r="T6162" s="101" t="s">
        <v>12311</v>
      </c>
      <c r="U6162" s="74" t="s">
        <v>12312</v>
      </c>
    </row>
    <row r="6163" spans="20:21" x14ac:dyDescent="0.25">
      <c r="T6163" s="101" t="s">
        <v>12313</v>
      </c>
      <c r="U6163" s="74" t="s">
        <v>12314</v>
      </c>
    </row>
    <row r="6164" spans="20:21" x14ac:dyDescent="0.25">
      <c r="T6164" s="101" t="s">
        <v>12315</v>
      </c>
      <c r="U6164" s="74" t="s">
        <v>12316</v>
      </c>
    </row>
    <row r="6165" spans="20:21" x14ac:dyDescent="0.25">
      <c r="T6165" s="101" t="s">
        <v>12317</v>
      </c>
      <c r="U6165" s="74" t="s">
        <v>12318</v>
      </c>
    </row>
    <row r="6166" spans="20:21" x14ac:dyDescent="0.25">
      <c r="T6166" s="101" t="s">
        <v>12319</v>
      </c>
      <c r="U6166" s="74" t="s">
        <v>12320</v>
      </c>
    </row>
    <row r="6167" spans="20:21" x14ac:dyDescent="0.25">
      <c r="T6167" s="101" t="s">
        <v>12321</v>
      </c>
      <c r="U6167" s="74" t="s">
        <v>12322</v>
      </c>
    </row>
    <row r="6168" spans="20:21" x14ac:dyDescent="0.25">
      <c r="T6168" s="101" t="s">
        <v>12323</v>
      </c>
      <c r="U6168" s="74" t="s">
        <v>12324</v>
      </c>
    </row>
    <row r="6169" spans="20:21" x14ac:dyDescent="0.25">
      <c r="T6169" s="101" t="s">
        <v>12325</v>
      </c>
      <c r="U6169" s="74" t="s">
        <v>12326</v>
      </c>
    </row>
    <row r="6170" spans="20:21" x14ac:dyDescent="0.25">
      <c r="T6170" s="101" t="s">
        <v>12327</v>
      </c>
      <c r="U6170" s="74" t="s">
        <v>12328</v>
      </c>
    </row>
    <row r="6171" spans="20:21" x14ac:dyDescent="0.25">
      <c r="T6171" s="101" t="s">
        <v>12329</v>
      </c>
      <c r="U6171" s="74" t="s">
        <v>12330</v>
      </c>
    </row>
    <row r="6172" spans="20:21" x14ac:dyDescent="0.25">
      <c r="T6172" s="101" t="s">
        <v>12331</v>
      </c>
      <c r="U6172" s="74" t="s">
        <v>12332</v>
      </c>
    </row>
    <row r="6173" spans="20:21" x14ac:dyDescent="0.25">
      <c r="T6173" s="101" t="s">
        <v>12333</v>
      </c>
      <c r="U6173" s="74" t="s">
        <v>12334</v>
      </c>
    </row>
    <row r="6174" spans="20:21" x14ac:dyDescent="0.25">
      <c r="T6174" s="101" t="s">
        <v>12335</v>
      </c>
      <c r="U6174" s="74" t="s">
        <v>12336</v>
      </c>
    </row>
    <row r="6175" spans="20:21" x14ac:dyDescent="0.25">
      <c r="T6175" s="101" t="s">
        <v>12337</v>
      </c>
      <c r="U6175" s="74" t="s">
        <v>12338</v>
      </c>
    </row>
    <row r="6176" spans="20:21" x14ac:dyDescent="0.25">
      <c r="T6176" s="101" t="s">
        <v>12339</v>
      </c>
      <c r="U6176" s="74" t="s">
        <v>12340</v>
      </c>
    </row>
    <row r="6177" spans="20:21" x14ac:dyDescent="0.25">
      <c r="T6177" s="101" t="s">
        <v>12341</v>
      </c>
      <c r="U6177" s="74" t="s">
        <v>12342</v>
      </c>
    </row>
    <row r="6178" spans="20:21" x14ac:dyDescent="0.25">
      <c r="T6178" s="101" t="s">
        <v>12343</v>
      </c>
      <c r="U6178" s="74" t="s">
        <v>12344</v>
      </c>
    </row>
    <row r="6179" spans="20:21" x14ac:dyDescent="0.25">
      <c r="T6179" s="101" t="s">
        <v>12345</v>
      </c>
      <c r="U6179" s="74" t="s">
        <v>12346</v>
      </c>
    </row>
    <row r="6180" spans="20:21" x14ac:dyDescent="0.25">
      <c r="T6180" s="101" t="s">
        <v>12347</v>
      </c>
      <c r="U6180" s="74" t="s">
        <v>11545</v>
      </c>
    </row>
    <row r="6181" spans="20:21" x14ac:dyDescent="0.25">
      <c r="T6181" s="101" t="s">
        <v>12348</v>
      </c>
      <c r="U6181" s="74" t="s">
        <v>3036</v>
      </c>
    </row>
    <row r="6182" spans="20:21" x14ac:dyDescent="0.25">
      <c r="T6182" s="101" t="s">
        <v>12349</v>
      </c>
      <c r="U6182" s="74" t="s">
        <v>12350</v>
      </c>
    </row>
    <row r="6183" spans="20:21" x14ac:dyDescent="0.25">
      <c r="T6183" s="101" t="s">
        <v>12351</v>
      </c>
      <c r="U6183" s="74" t="s">
        <v>3042</v>
      </c>
    </row>
    <row r="6184" spans="20:21" x14ac:dyDescent="0.25">
      <c r="T6184" s="101" t="s">
        <v>12352</v>
      </c>
      <c r="U6184" s="74" t="s">
        <v>12353</v>
      </c>
    </row>
    <row r="6185" spans="20:21" x14ac:dyDescent="0.25">
      <c r="T6185" s="101" t="s">
        <v>12354</v>
      </c>
      <c r="U6185" s="74" t="s">
        <v>12355</v>
      </c>
    </row>
    <row r="6186" spans="20:21" x14ac:dyDescent="0.25">
      <c r="T6186" s="101" t="s">
        <v>12356</v>
      </c>
      <c r="U6186" s="74" t="s">
        <v>12357</v>
      </c>
    </row>
    <row r="6187" spans="20:21" x14ac:dyDescent="0.25">
      <c r="T6187" s="101" t="s">
        <v>12358</v>
      </c>
      <c r="U6187" s="74" t="s">
        <v>12359</v>
      </c>
    </row>
    <row r="6188" spans="20:21" x14ac:dyDescent="0.25">
      <c r="T6188" s="101" t="s">
        <v>12360</v>
      </c>
      <c r="U6188" s="74" t="s">
        <v>12361</v>
      </c>
    </row>
    <row r="6189" spans="20:21" x14ac:dyDescent="0.25">
      <c r="T6189" s="101" t="s">
        <v>12362</v>
      </c>
      <c r="U6189" s="74" t="s">
        <v>12363</v>
      </c>
    </row>
    <row r="6190" spans="20:21" x14ac:dyDescent="0.25">
      <c r="T6190" s="101" t="s">
        <v>12364</v>
      </c>
      <c r="U6190" s="74" t="s">
        <v>12365</v>
      </c>
    </row>
    <row r="6191" spans="20:21" x14ac:dyDescent="0.25">
      <c r="T6191" s="101" t="s">
        <v>12366</v>
      </c>
      <c r="U6191" s="74" t="s">
        <v>12367</v>
      </c>
    </row>
    <row r="6192" spans="20:21" x14ac:dyDescent="0.25">
      <c r="T6192" s="101" t="s">
        <v>12368</v>
      </c>
      <c r="U6192" s="74" t="s">
        <v>12369</v>
      </c>
    </row>
    <row r="6193" spans="20:21" x14ac:dyDescent="0.25">
      <c r="T6193" s="101" t="s">
        <v>12370</v>
      </c>
      <c r="U6193" s="74" t="s">
        <v>12371</v>
      </c>
    </row>
    <row r="6194" spans="20:21" x14ac:dyDescent="0.25">
      <c r="T6194" s="101" t="s">
        <v>12372</v>
      </c>
      <c r="U6194" s="74" t="s">
        <v>12373</v>
      </c>
    </row>
    <row r="6195" spans="20:21" x14ac:dyDescent="0.25">
      <c r="T6195" s="101" t="s">
        <v>12374</v>
      </c>
      <c r="U6195" s="74" t="s">
        <v>12375</v>
      </c>
    </row>
    <row r="6196" spans="20:21" x14ac:dyDescent="0.25">
      <c r="T6196" s="101" t="s">
        <v>12376</v>
      </c>
      <c r="U6196" s="74" t="s">
        <v>12377</v>
      </c>
    </row>
    <row r="6197" spans="20:21" x14ac:dyDescent="0.25">
      <c r="T6197" s="101" t="s">
        <v>12378</v>
      </c>
      <c r="U6197" s="74" t="s">
        <v>12379</v>
      </c>
    </row>
    <row r="6198" spans="20:21" x14ac:dyDescent="0.25">
      <c r="T6198" s="101" t="s">
        <v>12380</v>
      </c>
      <c r="U6198" s="74" t="s">
        <v>12381</v>
      </c>
    </row>
    <row r="6199" spans="20:21" x14ac:dyDescent="0.25">
      <c r="T6199" s="101" t="s">
        <v>12382</v>
      </c>
      <c r="U6199" s="74" t="s">
        <v>12383</v>
      </c>
    </row>
    <row r="6200" spans="20:21" x14ac:dyDescent="0.25">
      <c r="T6200" s="101" t="s">
        <v>12384</v>
      </c>
      <c r="U6200" s="74" t="s">
        <v>12385</v>
      </c>
    </row>
    <row r="6201" spans="20:21" x14ac:dyDescent="0.25">
      <c r="T6201" s="101" t="s">
        <v>12386</v>
      </c>
      <c r="U6201" s="74" t="s">
        <v>12387</v>
      </c>
    </row>
    <row r="6202" spans="20:21" x14ac:dyDescent="0.25">
      <c r="T6202" s="101" t="s">
        <v>12388</v>
      </c>
      <c r="U6202" s="74" t="s">
        <v>12389</v>
      </c>
    </row>
    <row r="6203" spans="20:21" x14ac:dyDescent="0.25">
      <c r="T6203" s="101" t="s">
        <v>12390</v>
      </c>
      <c r="U6203" s="74" t="s">
        <v>12391</v>
      </c>
    </row>
    <row r="6204" spans="20:21" x14ac:dyDescent="0.25">
      <c r="T6204" s="101" t="s">
        <v>12392</v>
      </c>
      <c r="U6204" s="74" t="s">
        <v>12393</v>
      </c>
    </row>
    <row r="6205" spans="20:21" x14ac:dyDescent="0.25">
      <c r="T6205" s="101" t="s">
        <v>12394</v>
      </c>
      <c r="U6205" s="74" t="s">
        <v>12395</v>
      </c>
    </row>
    <row r="6206" spans="20:21" x14ac:dyDescent="0.25">
      <c r="T6206" s="101" t="s">
        <v>12396</v>
      </c>
      <c r="U6206" s="74" t="s">
        <v>12397</v>
      </c>
    </row>
    <row r="6207" spans="20:21" x14ac:dyDescent="0.25">
      <c r="T6207" s="101" t="s">
        <v>12398</v>
      </c>
      <c r="U6207" s="74" t="s">
        <v>12399</v>
      </c>
    </row>
    <row r="6208" spans="20:21" x14ac:dyDescent="0.25">
      <c r="T6208" s="101" t="s">
        <v>12400</v>
      </c>
      <c r="U6208" s="74" t="s">
        <v>12401</v>
      </c>
    </row>
    <row r="6209" spans="20:21" x14ac:dyDescent="0.25">
      <c r="T6209" s="101" t="s">
        <v>12402</v>
      </c>
      <c r="U6209" s="74" t="s">
        <v>12403</v>
      </c>
    </row>
    <row r="6210" spans="20:21" x14ac:dyDescent="0.25">
      <c r="T6210" s="101" t="s">
        <v>12404</v>
      </c>
      <c r="U6210" s="74" t="s">
        <v>12405</v>
      </c>
    </row>
    <row r="6211" spans="20:21" x14ac:dyDescent="0.25">
      <c r="T6211" s="101" t="s">
        <v>12406</v>
      </c>
      <c r="U6211" s="74" t="s">
        <v>10860</v>
      </c>
    </row>
    <row r="6212" spans="20:21" x14ac:dyDescent="0.25">
      <c r="T6212" s="101" t="s">
        <v>12407</v>
      </c>
      <c r="U6212" s="74" t="s">
        <v>12408</v>
      </c>
    </row>
    <row r="6213" spans="20:21" x14ac:dyDescent="0.25">
      <c r="T6213" s="101" t="s">
        <v>12409</v>
      </c>
      <c r="U6213" s="74" t="s">
        <v>12410</v>
      </c>
    </row>
    <row r="6214" spans="20:21" x14ac:dyDescent="0.25">
      <c r="T6214" s="101" t="s">
        <v>12411</v>
      </c>
      <c r="U6214" s="74" t="s">
        <v>12412</v>
      </c>
    </row>
    <row r="6215" spans="20:21" x14ac:dyDescent="0.25">
      <c r="T6215" s="101" t="s">
        <v>12413</v>
      </c>
      <c r="U6215" s="74" t="s">
        <v>12414</v>
      </c>
    </row>
    <row r="6216" spans="20:21" x14ac:dyDescent="0.25">
      <c r="T6216" s="101" t="s">
        <v>12415</v>
      </c>
      <c r="U6216" s="74" t="s">
        <v>12416</v>
      </c>
    </row>
    <row r="6217" spans="20:21" x14ac:dyDescent="0.25">
      <c r="T6217" s="101" t="s">
        <v>12417</v>
      </c>
      <c r="U6217" s="74" t="s">
        <v>12418</v>
      </c>
    </row>
    <row r="6218" spans="20:21" x14ac:dyDescent="0.25">
      <c r="T6218" s="101" t="s">
        <v>12419</v>
      </c>
      <c r="U6218" s="74" t="s">
        <v>12420</v>
      </c>
    </row>
    <row r="6219" spans="20:21" x14ac:dyDescent="0.25">
      <c r="T6219" s="101" t="s">
        <v>12421</v>
      </c>
      <c r="U6219" s="74" t="s">
        <v>12422</v>
      </c>
    </row>
    <row r="6220" spans="20:21" x14ac:dyDescent="0.25">
      <c r="T6220" s="101" t="s">
        <v>12423</v>
      </c>
      <c r="U6220" s="74" t="s">
        <v>12424</v>
      </c>
    </row>
    <row r="6221" spans="20:21" x14ac:dyDescent="0.25">
      <c r="T6221" s="101" t="s">
        <v>12425</v>
      </c>
      <c r="U6221" s="74" t="s">
        <v>12426</v>
      </c>
    </row>
    <row r="6222" spans="20:21" x14ac:dyDescent="0.25">
      <c r="T6222" s="101" t="s">
        <v>12427</v>
      </c>
      <c r="U6222" s="74" t="s">
        <v>3072</v>
      </c>
    </row>
    <row r="6223" spans="20:21" x14ac:dyDescent="0.25">
      <c r="T6223" s="101" t="s">
        <v>12428</v>
      </c>
      <c r="U6223" s="74" t="s">
        <v>12429</v>
      </c>
    </row>
    <row r="6224" spans="20:21" x14ac:dyDescent="0.25">
      <c r="T6224" s="101" t="s">
        <v>12430</v>
      </c>
      <c r="U6224" s="74" t="s">
        <v>12431</v>
      </c>
    </row>
    <row r="6225" spans="20:21" x14ac:dyDescent="0.25">
      <c r="T6225" s="101" t="s">
        <v>12432</v>
      </c>
      <c r="U6225" s="74" t="s">
        <v>12433</v>
      </c>
    </row>
    <row r="6226" spans="20:21" x14ac:dyDescent="0.25">
      <c r="T6226" s="101" t="s">
        <v>12434</v>
      </c>
      <c r="U6226" s="74" t="s">
        <v>3912</v>
      </c>
    </row>
    <row r="6227" spans="20:21" x14ac:dyDescent="0.25">
      <c r="T6227" s="101" t="s">
        <v>12435</v>
      </c>
      <c r="U6227" s="74" t="s">
        <v>12436</v>
      </c>
    </row>
    <row r="6228" spans="20:21" x14ac:dyDescent="0.25">
      <c r="T6228" s="101" t="s">
        <v>12437</v>
      </c>
      <c r="U6228" s="74" t="s">
        <v>3914</v>
      </c>
    </row>
    <row r="6229" spans="20:21" x14ac:dyDescent="0.25">
      <c r="T6229" s="101" t="s">
        <v>12438</v>
      </c>
      <c r="U6229" s="74" t="s">
        <v>12439</v>
      </c>
    </row>
    <row r="6230" spans="20:21" x14ac:dyDescent="0.25">
      <c r="T6230" s="101" t="s">
        <v>12440</v>
      </c>
      <c r="U6230" s="74" t="s">
        <v>12441</v>
      </c>
    </row>
    <row r="6231" spans="20:21" x14ac:dyDescent="0.25">
      <c r="T6231" s="101" t="s">
        <v>12442</v>
      </c>
      <c r="U6231" s="74" t="s">
        <v>12443</v>
      </c>
    </row>
    <row r="6232" spans="20:21" x14ac:dyDescent="0.25">
      <c r="T6232" s="101" t="s">
        <v>12444</v>
      </c>
      <c r="U6232" s="74" t="s">
        <v>12445</v>
      </c>
    </row>
    <row r="6233" spans="20:21" x14ac:dyDescent="0.25">
      <c r="T6233" s="101" t="s">
        <v>12446</v>
      </c>
      <c r="U6233" s="74" t="s">
        <v>2325</v>
      </c>
    </row>
    <row r="6234" spans="20:21" x14ac:dyDescent="0.25">
      <c r="T6234" s="101" t="s">
        <v>12447</v>
      </c>
      <c r="U6234" s="74" t="s">
        <v>3089</v>
      </c>
    </row>
    <row r="6235" spans="20:21" x14ac:dyDescent="0.25">
      <c r="T6235" s="101" t="s">
        <v>12448</v>
      </c>
      <c r="U6235" s="74" t="s">
        <v>12449</v>
      </c>
    </row>
    <row r="6236" spans="20:21" x14ac:dyDescent="0.25">
      <c r="T6236" s="101" t="s">
        <v>12450</v>
      </c>
      <c r="U6236" s="74" t="s">
        <v>12451</v>
      </c>
    </row>
    <row r="6237" spans="20:21" x14ac:dyDescent="0.25">
      <c r="T6237" s="101" t="s">
        <v>12452</v>
      </c>
      <c r="U6237" s="74" t="s">
        <v>12453</v>
      </c>
    </row>
    <row r="6238" spans="20:21" x14ac:dyDescent="0.25">
      <c r="T6238" s="101" t="s">
        <v>12454</v>
      </c>
      <c r="U6238" s="74" t="s">
        <v>12455</v>
      </c>
    </row>
    <row r="6239" spans="20:21" x14ac:dyDescent="0.25">
      <c r="T6239" s="101" t="s">
        <v>12456</v>
      </c>
      <c r="U6239" s="74" t="s">
        <v>12457</v>
      </c>
    </row>
    <row r="6240" spans="20:21" x14ac:dyDescent="0.25">
      <c r="T6240" s="101" t="s">
        <v>12458</v>
      </c>
      <c r="U6240" s="74" t="s">
        <v>12459</v>
      </c>
    </row>
    <row r="6241" spans="20:21" x14ac:dyDescent="0.25">
      <c r="T6241" s="101" t="s">
        <v>12460</v>
      </c>
      <c r="U6241" s="74" t="s">
        <v>12461</v>
      </c>
    </row>
    <row r="6242" spans="20:21" x14ac:dyDescent="0.25">
      <c r="T6242" s="101" t="s">
        <v>12462</v>
      </c>
      <c r="U6242" s="74" t="s">
        <v>12463</v>
      </c>
    </row>
    <row r="6243" spans="20:21" x14ac:dyDescent="0.25">
      <c r="T6243" s="101" t="s">
        <v>12464</v>
      </c>
      <c r="U6243" s="74" t="s">
        <v>12465</v>
      </c>
    </row>
    <row r="6244" spans="20:21" x14ac:dyDescent="0.25">
      <c r="T6244" s="101" t="s">
        <v>12466</v>
      </c>
      <c r="U6244" s="74" t="s">
        <v>12467</v>
      </c>
    </row>
    <row r="6245" spans="20:21" x14ac:dyDescent="0.25">
      <c r="T6245" s="101" t="s">
        <v>12468</v>
      </c>
      <c r="U6245" s="74" t="s">
        <v>12469</v>
      </c>
    </row>
    <row r="6246" spans="20:21" x14ac:dyDescent="0.25">
      <c r="T6246" s="101" t="s">
        <v>12470</v>
      </c>
      <c r="U6246" s="74" t="s">
        <v>12471</v>
      </c>
    </row>
    <row r="6247" spans="20:21" x14ac:dyDescent="0.25">
      <c r="T6247" s="101" t="s">
        <v>12472</v>
      </c>
      <c r="U6247" s="74" t="s">
        <v>12473</v>
      </c>
    </row>
    <row r="6248" spans="20:21" x14ac:dyDescent="0.25">
      <c r="T6248" s="101" t="s">
        <v>12474</v>
      </c>
      <c r="U6248" s="74" t="s">
        <v>12475</v>
      </c>
    </row>
    <row r="6249" spans="20:21" x14ac:dyDescent="0.25">
      <c r="T6249" s="101" t="s">
        <v>12476</v>
      </c>
      <c r="U6249" s="74" t="s">
        <v>12477</v>
      </c>
    </row>
    <row r="6250" spans="20:21" x14ac:dyDescent="0.25">
      <c r="T6250" s="101" t="s">
        <v>12478</v>
      </c>
      <c r="U6250" s="74" t="s">
        <v>12479</v>
      </c>
    </row>
    <row r="6251" spans="20:21" x14ac:dyDescent="0.25">
      <c r="T6251" s="101" t="s">
        <v>12480</v>
      </c>
      <c r="U6251" s="74" t="s">
        <v>12481</v>
      </c>
    </row>
    <row r="6252" spans="20:21" x14ac:dyDescent="0.25">
      <c r="T6252" s="101" t="s">
        <v>12482</v>
      </c>
      <c r="U6252" s="74" t="s">
        <v>12483</v>
      </c>
    </row>
    <row r="6253" spans="20:21" x14ac:dyDescent="0.25">
      <c r="T6253" s="101" t="s">
        <v>12484</v>
      </c>
      <c r="U6253" s="74" t="s">
        <v>8729</v>
      </c>
    </row>
    <row r="6254" spans="20:21" x14ac:dyDescent="0.25">
      <c r="T6254" s="101" t="s">
        <v>12485</v>
      </c>
      <c r="U6254" s="74" t="s">
        <v>12486</v>
      </c>
    </row>
    <row r="6255" spans="20:21" x14ac:dyDescent="0.25">
      <c r="T6255" s="101" t="s">
        <v>12487</v>
      </c>
      <c r="U6255" s="74" t="s">
        <v>12488</v>
      </c>
    </row>
    <row r="6256" spans="20:21" x14ac:dyDescent="0.25">
      <c r="T6256" s="101" t="s">
        <v>12489</v>
      </c>
      <c r="U6256" s="74" t="s">
        <v>12490</v>
      </c>
    </row>
    <row r="6257" spans="20:21" x14ac:dyDescent="0.25">
      <c r="T6257" s="101" t="s">
        <v>12491</v>
      </c>
      <c r="U6257" s="74" t="s">
        <v>12492</v>
      </c>
    </row>
    <row r="6258" spans="20:21" x14ac:dyDescent="0.25">
      <c r="T6258" s="101" t="s">
        <v>12493</v>
      </c>
      <c r="U6258" s="74" t="s">
        <v>12494</v>
      </c>
    </row>
    <row r="6259" spans="20:21" x14ac:dyDescent="0.25">
      <c r="T6259" s="101" t="s">
        <v>12495</v>
      </c>
      <c r="U6259" s="74" t="s">
        <v>12496</v>
      </c>
    </row>
    <row r="6260" spans="20:21" x14ac:dyDescent="0.25">
      <c r="T6260" s="101" t="s">
        <v>12497</v>
      </c>
      <c r="U6260" s="74" t="s">
        <v>12498</v>
      </c>
    </row>
    <row r="6261" spans="20:21" x14ac:dyDescent="0.25">
      <c r="T6261" s="101" t="s">
        <v>12499</v>
      </c>
      <c r="U6261" s="74" t="s">
        <v>4250</v>
      </c>
    </row>
    <row r="6262" spans="20:21" x14ac:dyDescent="0.25">
      <c r="T6262" s="101" t="s">
        <v>12500</v>
      </c>
      <c r="U6262" s="74" t="s">
        <v>12501</v>
      </c>
    </row>
    <row r="6263" spans="20:21" x14ac:dyDescent="0.25">
      <c r="T6263" s="101" t="s">
        <v>12502</v>
      </c>
      <c r="U6263" s="74" t="s">
        <v>3109</v>
      </c>
    </row>
    <row r="6264" spans="20:21" x14ac:dyDescent="0.25">
      <c r="T6264" s="101" t="s">
        <v>12503</v>
      </c>
      <c r="U6264" s="74" t="s">
        <v>12504</v>
      </c>
    </row>
    <row r="6265" spans="20:21" x14ac:dyDescent="0.25">
      <c r="T6265" s="101" t="s">
        <v>12505</v>
      </c>
      <c r="U6265" s="74" t="s">
        <v>12506</v>
      </c>
    </row>
    <row r="6266" spans="20:21" x14ac:dyDescent="0.25">
      <c r="T6266" s="101" t="s">
        <v>12507</v>
      </c>
      <c r="U6266" s="74" t="s">
        <v>2335</v>
      </c>
    </row>
    <row r="6267" spans="20:21" x14ac:dyDescent="0.25">
      <c r="T6267" s="101" t="s">
        <v>12508</v>
      </c>
      <c r="U6267" s="74" t="s">
        <v>12509</v>
      </c>
    </row>
    <row r="6268" spans="20:21" x14ac:dyDescent="0.25">
      <c r="T6268" s="101" t="s">
        <v>12510</v>
      </c>
      <c r="U6268" s="74" t="s">
        <v>4841</v>
      </c>
    </row>
    <row r="6269" spans="20:21" x14ac:dyDescent="0.25">
      <c r="T6269" s="101" t="s">
        <v>12511</v>
      </c>
      <c r="U6269" s="74" t="s">
        <v>12512</v>
      </c>
    </row>
    <row r="6270" spans="20:21" x14ac:dyDescent="0.25">
      <c r="T6270" s="101" t="s">
        <v>12513</v>
      </c>
      <c r="U6270" s="74" t="s">
        <v>12514</v>
      </c>
    </row>
    <row r="6271" spans="20:21" x14ac:dyDescent="0.25">
      <c r="T6271" s="101" t="s">
        <v>12515</v>
      </c>
      <c r="U6271" s="74" t="s">
        <v>12516</v>
      </c>
    </row>
    <row r="6272" spans="20:21" x14ac:dyDescent="0.25">
      <c r="T6272" s="101" t="s">
        <v>12517</v>
      </c>
      <c r="U6272" s="74" t="s">
        <v>12518</v>
      </c>
    </row>
    <row r="6273" spans="20:21" x14ac:dyDescent="0.25">
      <c r="T6273" s="101" t="s">
        <v>12519</v>
      </c>
      <c r="U6273" s="74" t="s">
        <v>12520</v>
      </c>
    </row>
    <row r="6274" spans="20:21" x14ac:dyDescent="0.25">
      <c r="T6274" s="101" t="s">
        <v>12521</v>
      </c>
      <c r="U6274" s="74" t="s">
        <v>12522</v>
      </c>
    </row>
    <row r="6275" spans="20:21" x14ac:dyDescent="0.25">
      <c r="T6275" s="101" t="s">
        <v>12523</v>
      </c>
      <c r="U6275" s="74" t="s">
        <v>12524</v>
      </c>
    </row>
    <row r="6276" spans="20:21" x14ac:dyDescent="0.25">
      <c r="T6276" s="101" t="s">
        <v>12525</v>
      </c>
      <c r="U6276" s="74" t="s">
        <v>12526</v>
      </c>
    </row>
    <row r="6277" spans="20:21" x14ac:dyDescent="0.25">
      <c r="T6277" s="101" t="s">
        <v>12527</v>
      </c>
      <c r="U6277" s="74" t="s">
        <v>11673</v>
      </c>
    </row>
    <row r="6278" spans="20:21" x14ac:dyDescent="0.25">
      <c r="T6278" s="101" t="s">
        <v>12528</v>
      </c>
      <c r="U6278" s="74" t="s">
        <v>12529</v>
      </c>
    </row>
    <row r="6279" spans="20:21" x14ac:dyDescent="0.25">
      <c r="T6279" s="101" t="s">
        <v>12530</v>
      </c>
      <c r="U6279" s="74" t="s">
        <v>12531</v>
      </c>
    </row>
    <row r="6280" spans="20:21" x14ac:dyDescent="0.25">
      <c r="T6280" s="101" t="s">
        <v>12532</v>
      </c>
      <c r="U6280" s="74" t="s">
        <v>12533</v>
      </c>
    </row>
    <row r="6281" spans="20:21" x14ac:dyDescent="0.25">
      <c r="T6281" s="101" t="s">
        <v>12534</v>
      </c>
      <c r="U6281" s="74" t="s">
        <v>12535</v>
      </c>
    </row>
    <row r="6282" spans="20:21" x14ac:dyDescent="0.25">
      <c r="T6282" s="101" t="s">
        <v>12536</v>
      </c>
      <c r="U6282" s="74" t="s">
        <v>12537</v>
      </c>
    </row>
    <row r="6283" spans="20:21" x14ac:dyDescent="0.25">
      <c r="T6283" s="101" t="s">
        <v>12538</v>
      </c>
      <c r="U6283" s="74" t="s">
        <v>12539</v>
      </c>
    </row>
    <row r="6284" spans="20:21" x14ac:dyDescent="0.25">
      <c r="T6284" s="101" t="s">
        <v>12540</v>
      </c>
      <c r="U6284" s="74" t="s">
        <v>12541</v>
      </c>
    </row>
    <row r="6285" spans="20:21" x14ac:dyDescent="0.25">
      <c r="T6285" s="101" t="s">
        <v>12542</v>
      </c>
      <c r="U6285" s="74" t="s">
        <v>12543</v>
      </c>
    </row>
    <row r="6286" spans="20:21" x14ac:dyDescent="0.25">
      <c r="T6286" s="101" t="s">
        <v>12544</v>
      </c>
      <c r="U6286" s="74" t="s">
        <v>12545</v>
      </c>
    </row>
    <row r="6287" spans="20:21" x14ac:dyDescent="0.25">
      <c r="T6287" s="101" t="s">
        <v>12546</v>
      </c>
      <c r="U6287" s="74" t="s">
        <v>12547</v>
      </c>
    </row>
    <row r="6288" spans="20:21" x14ac:dyDescent="0.25">
      <c r="T6288" s="101" t="s">
        <v>12548</v>
      </c>
      <c r="U6288" s="74" t="s">
        <v>12549</v>
      </c>
    </row>
    <row r="6289" spans="20:21" x14ac:dyDescent="0.25">
      <c r="T6289" s="101" t="s">
        <v>12550</v>
      </c>
      <c r="U6289" s="74" t="s">
        <v>12551</v>
      </c>
    </row>
    <row r="6290" spans="20:21" x14ac:dyDescent="0.25">
      <c r="T6290" s="101" t="s">
        <v>12552</v>
      </c>
      <c r="U6290" s="74" t="s">
        <v>12553</v>
      </c>
    </row>
    <row r="6291" spans="20:21" x14ac:dyDescent="0.25">
      <c r="T6291" s="101" t="s">
        <v>12554</v>
      </c>
      <c r="U6291" s="74" t="s">
        <v>12555</v>
      </c>
    </row>
    <row r="6292" spans="20:21" x14ac:dyDescent="0.25">
      <c r="T6292" s="101" t="s">
        <v>12556</v>
      </c>
      <c r="U6292" s="74" t="s">
        <v>12557</v>
      </c>
    </row>
    <row r="6293" spans="20:21" x14ac:dyDescent="0.25">
      <c r="T6293" s="101" t="s">
        <v>12558</v>
      </c>
      <c r="U6293" s="74" t="s">
        <v>12559</v>
      </c>
    </row>
    <row r="6294" spans="20:21" x14ac:dyDescent="0.25">
      <c r="T6294" s="101" t="s">
        <v>12560</v>
      </c>
      <c r="U6294" s="74" t="s">
        <v>8759</v>
      </c>
    </row>
    <row r="6295" spans="20:21" x14ac:dyDescent="0.25">
      <c r="T6295" s="101" t="s">
        <v>12561</v>
      </c>
      <c r="U6295" s="74" t="s">
        <v>12562</v>
      </c>
    </row>
    <row r="6296" spans="20:21" x14ac:dyDescent="0.25">
      <c r="T6296" s="101" t="s">
        <v>12563</v>
      </c>
      <c r="U6296" s="74" t="s">
        <v>12564</v>
      </c>
    </row>
    <row r="6297" spans="20:21" x14ac:dyDescent="0.25">
      <c r="T6297" s="101" t="s">
        <v>12565</v>
      </c>
      <c r="U6297" s="74" t="s">
        <v>12566</v>
      </c>
    </row>
    <row r="6298" spans="20:21" x14ac:dyDescent="0.25">
      <c r="T6298" s="101" t="s">
        <v>12567</v>
      </c>
      <c r="U6298" s="74" t="s">
        <v>12568</v>
      </c>
    </row>
    <row r="6299" spans="20:21" x14ac:dyDescent="0.25">
      <c r="T6299" s="101" t="s">
        <v>12569</v>
      </c>
      <c r="U6299" s="74" t="s">
        <v>12570</v>
      </c>
    </row>
    <row r="6300" spans="20:21" x14ac:dyDescent="0.25">
      <c r="T6300" s="101" t="s">
        <v>12571</v>
      </c>
      <c r="U6300" s="74" t="s">
        <v>12572</v>
      </c>
    </row>
    <row r="6301" spans="20:21" x14ac:dyDescent="0.25">
      <c r="T6301" s="101" t="s">
        <v>12573</v>
      </c>
      <c r="U6301" s="74" t="s">
        <v>12574</v>
      </c>
    </row>
    <row r="6302" spans="20:21" x14ac:dyDescent="0.25">
      <c r="T6302" s="101" t="s">
        <v>12575</v>
      </c>
      <c r="U6302" s="74" t="s">
        <v>12576</v>
      </c>
    </row>
    <row r="6303" spans="20:21" x14ac:dyDescent="0.25">
      <c r="T6303" s="101" t="s">
        <v>12577</v>
      </c>
      <c r="U6303" s="74" t="s">
        <v>12578</v>
      </c>
    </row>
    <row r="6304" spans="20:21" x14ac:dyDescent="0.25">
      <c r="T6304" s="101" t="s">
        <v>12579</v>
      </c>
      <c r="U6304" s="74" t="s">
        <v>12580</v>
      </c>
    </row>
    <row r="6305" spans="20:21" x14ac:dyDescent="0.25">
      <c r="T6305" s="101" t="s">
        <v>12581</v>
      </c>
      <c r="U6305" s="74" t="s">
        <v>12582</v>
      </c>
    </row>
    <row r="6306" spans="20:21" x14ac:dyDescent="0.25">
      <c r="T6306" s="101" t="s">
        <v>12583</v>
      </c>
      <c r="U6306" s="74" t="s">
        <v>12584</v>
      </c>
    </row>
    <row r="6307" spans="20:21" x14ac:dyDescent="0.25">
      <c r="T6307" s="101" t="s">
        <v>12585</v>
      </c>
      <c r="U6307" s="74" t="s">
        <v>12586</v>
      </c>
    </row>
    <row r="6308" spans="20:21" x14ac:dyDescent="0.25">
      <c r="T6308" s="101" t="s">
        <v>12587</v>
      </c>
      <c r="U6308" s="74" t="s">
        <v>12588</v>
      </c>
    </row>
    <row r="6309" spans="20:21" x14ac:dyDescent="0.25">
      <c r="T6309" s="101" t="s">
        <v>12589</v>
      </c>
      <c r="U6309" s="74" t="s">
        <v>12590</v>
      </c>
    </row>
    <row r="6310" spans="20:21" x14ac:dyDescent="0.25">
      <c r="T6310" s="101" t="s">
        <v>12591</v>
      </c>
      <c r="U6310" s="74" t="s">
        <v>3145</v>
      </c>
    </row>
    <row r="6311" spans="20:21" x14ac:dyDescent="0.25">
      <c r="T6311" s="101" t="s">
        <v>12592</v>
      </c>
      <c r="U6311" s="74" t="s">
        <v>12593</v>
      </c>
    </row>
    <row r="6312" spans="20:21" x14ac:dyDescent="0.25">
      <c r="T6312" s="101" t="s">
        <v>12594</v>
      </c>
      <c r="U6312" s="74" t="s">
        <v>12595</v>
      </c>
    </row>
    <row r="6313" spans="20:21" x14ac:dyDescent="0.25">
      <c r="T6313" s="101" t="s">
        <v>12596</v>
      </c>
      <c r="U6313" s="74" t="s">
        <v>12597</v>
      </c>
    </row>
    <row r="6314" spans="20:21" x14ac:dyDescent="0.25">
      <c r="T6314" s="101" t="s">
        <v>12598</v>
      </c>
      <c r="U6314" s="74" t="s">
        <v>12599</v>
      </c>
    </row>
    <row r="6315" spans="20:21" x14ac:dyDescent="0.25">
      <c r="T6315" s="101" t="s">
        <v>12600</v>
      </c>
      <c r="U6315" s="74" t="s">
        <v>12601</v>
      </c>
    </row>
    <row r="6316" spans="20:21" x14ac:dyDescent="0.25">
      <c r="T6316" s="101" t="s">
        <v>12602</v>
      </c>
      <c r="U6316" s="74" t="s">
        <v>12603</v>
      </c>
    </row>
    <row r="6317" spans="20:21" x14ac:dyDescent="0.25">
      <c r="T6317" s="101" t="s">
        <v>12604</v>
      </c>
      <c r="U6317" s="74" t="s">
        <v>12605</v>
      </c>
    </row>
    <row r="6318" spans="20:21" x14ac:dyDescent="0.25">
      <c r="T6318" s="101" t="s">
        <v>12606</v>
      </c>
      <c r="U6318" s="74" t="s">
        <v>12607</v>
      </c>
    </row>
    <row r="6319" spans="20:21" x14ac:dyDescent="0.25">
      <c r="T6319" s="101" t="s">
        <v>12608</v>
      </c>
      <c r="U6319" s="74" t="s">
        <v>12609</v>
      </c>
    </row>
    <row r="6320" spans="20:21" x14ac:dyDescent="0.25">
      <c r="T6320" s="101" t="s">
        <v>12610</v>
      </c>
      <c r="U6320" s="74" t="s">
        <v>12611</v>
      </c>
    </row>
    <row r="6321" spans="20:21" x14ac:dyDescent="0.25">
      <c r="T6321" s="101" t="s">
        <v>12612</v>
      </c>
      <c r="U6321" s="74" t="s">
        <v>12613</v>
      </c>
    </row>
    <row r="6322" spans="20:21" x14ac:dyDescent="0.25">
      <c r="T6322" s="101" t="s">
        <v>12614</v>
      </c>
      <c r="U6322" s="74" t="s">
        <v>12615</v>
      </c>
    </row>
    <row r="6323" spans="20:21" x14ac:dyDescent="0.25">
      <c r="T6323" s="101" t="s">
        <v>12616</v>
      </c>
      <c r="U6323" s="74" t="s">
        <v>12617</v>
      </c>
    </row>
    <row r="6324" spans="20:21" x14ac:dyDescent="0.25">
      <c r="T6324" s="101" t="s">
        <v>12618</v>
      </c>
      <c r="U6324" s="74" t="s">
        <v>12619</v>
      </c>
    </row>
    <row r="6325" spans="20:21" x14ac:dyDescent="0.25">
      <c r="T6325" s="101" t="s">
        <v>12620</v>
      </c>
      <c r="U6325" s="74" t="s">
        <v>12621</v>
      </c>
    </row>
    <row r="6326" spans="20:21" x14ac:dyDescent="0.25">
      <c r="T6326" s="101" t="s">
        <v>12622</v>
      </c>
      <c r="U6326" s="74" t="s">
        <v>12623</v>
      </c>
    </row>
    <row r="6327" spans="20:21" x14ac:dyDescent="0.25">
      <c r="T6327" s="101" t="s">
        <v>12624</v>
      </c>
      <c r="U6327" s="74" t="s">
        <v>12625</v>
      </c>
    </row>
    <row r="6328" spans="20:21" x14ac:dyDescent="0.25">
      <c r="T6328" s="101" t="s">
        <v>12626</v>
      </c>
      <c r="U6328" s="74" t="s">
        <v>12627</v>
      </c>
    </row>
    <row r="6329" spans="20:21" x14ac:dyDescent="0.25">
      <c r="T6329" s="101" t="s">
        <v>12628</v>
      </c>
      <c r="U6329" s="74" t="s">
        <v>12629</v>
      </c>
    </row>
    <row r="6330" spans="20:21" x14ac:dyDescent="0.25">
      <c r="T6330" s="101" t="s">
        <v>12630</v>
      </c>
      <c r="U6330" s="74" t="s">
        <v>12631</v>
      </c>
    </row>
    <row r="6331" spans="20:21" x14ac:dyDescent="0.25">
      <c r="T6331" s="101" t="s">
        <v>12632</v>
      </c>
      <c r="U6331" s="74" t="s">
        <v>8819</v>
      </c>
    </row>
    <row r="6332" spans="20:21" x14ac:dyDescent="0.25">
      <c r="T6332" s="101" t="s">
        <v>12633</v>
      </c>
      <c r="U6332" s="74" t="s">
        <v>12634</v>
      </c>
    </row>
    <row r="6333" spans="20:21" x14ac:dyDescent="0.25">
      <c r="T6333" s="101" t="s">
        <v>12635</v>
      </c>
      <c r="U6333" s="74" t="s">
        <v>12636</v>
      </c>
    </row>
    <row r="6334" spans="20:21" x14ac:dyDescent="0.25">
      <c r="T6334" s="101" t="s">
        <v>12637</v>
      </c>
      <c r="U6334" s="74" t="s">
        <v>12638</v>
      </c>
    </row>
    <row r="6335" spans="20:21" x14ac:dyDescent="0.25">
      <c r="T6335" s="101" t="s">
        <v>12639</v>
      </c>
      <c r="U6335" s="74" t="s">
        <v>12640</v>
      </c>
    </row>
    <row r="6336" spans="20:21" x14ac:dyDescent="0.25">
      <c r="T6336" s="101" t="s">
        <v>12641</v>
      </c>
      <c r="U6336" s="74" t="s">
        <v>12642</v>
      </c>
    </row>
    <row r="6337" spans="20:21" x14ac:dyDescent="0.25">
      <c r="T6337" s="101" t="s">
        <v>12643</v>
      </c>
      <c r="U6337" s="74" t="s">
        <v>12644</v>
      </c>
    </row>
    <row r="6338" spans="20:21" x14ac:dyDescent="0.25">
      <c r="T6338" s="101" t="s">
        <v>12645</v>
      </c>
      <c r="U6338" s="74" t="s">
        <v>12646</v>
      </c>
    </row>
    <row r="6339" spans="20:21" x14ac:dyDescent="0.25">
      <c r="T6339" s="101" t="s">
        <v>12647</v>
      </c>
      <c r="U6339" s="74" t="s">
        <v>12648</v>
      </c>
    </row>
    <row r="6340" spans="20:21" x14ac:dyDescent="0.25">
      <c r="T6340" s="101" t="s">
        <v>12649</v>
      </c>
      <c r="U6340" s="74" t="s">
        <v>12650</v>
      </c>
    </row>
    <row r="6341" spans="20:21" x14ac:dyDescent="0.25">
      <c r="T6341" s="101" t="s">
        <v>12651</v>
      </c>
      <c r="U6341" s="74" t="s">
        <v>12652</v>
      </c>
    </row>
    <row r="6342" spans="20:21" x14ac:dyDescent="0.25">
      <c r="T6342" s="101" t="s">
        <v>12653</v>
      </c>
      <c r="U6342" s="74" t="s">
        <v>12654</v>
      </c>
    </row>
    <row r="6343" spans="20:21" x14ac:dyDescent="0.25">
      <c r="T6343" s="101" t="s">
        <v>12655</v>
      </c>
      <c r="U6343" s="74" t="s">
        <v>12656</v>
      </c>
    </row>
    <row r="6344" spans="20:21" x14ac:dyDescent="0.25">
      <c r="T6344" s="101" t="s">
        <v>12657</v>
      </c>
      <c r="U6344" s="74" t="s">
        <v>12658</v>
      </c>
    </row>
    <row r="6345" spans="20:21" x14ac:dyDescent="0.25">
      <c r="T6345" s="101" t="s">
        <v>12659</v>
      </c>
      <c r="U6345" s="74" t="s">
        <v>12660</v>
      </c>
    </row>
    <row r="6346" spans="20:21" x14ac:dyDescent="0.25">
      <c r="T6346" s="101" t="s">
        <v>12661</v>
      </c>
      <c r="U6346" s="74" t="s">
        <v>12662</v>
      </c>
    </row>
    <row r="6347" spans="20:21" x14ac:dyDescent="0.25">
      <c r="T6347" s="101" t="s">
        <v>12663</v>
      </c>
      <c r="U6347" s="74" t="s">
        <v>12664</v>
      </c>
    </row>
    <row r="6348" spans="20:21" x14ac:dyDescent="0.25">
      <c r="T6348" s="101" t="s">
        <v>12665</v>
      </c>
      <c r="U6348" s="74" t="s">
        <v>12666</v>
      </c>
    </row>
    <row r="6349" spans="20:21" x14ac:dyDescent="0.25">
      <c r="T6349" s="101" t="s">
        <v>12667</v>
      </c>
      <c r="U6349" s="74" t="s">
        <v>7297</v>
      </c>
    </row>
    <row r="6350" spans="20:21" x14ac:dyDescent="0.25">
      <c r="T6350" s="101" t="s">
        <v>12668</v>
      </c>
      <c r="U6350" s="74" t="s">
        <v>12669</v>
      </c>
    </row>
    <row r="6351" spans="20:21" x14ac:dyDescent="0.25">
      <c r="T6351" s="101" t="s">
        <v>12670</v>
      </c>
      <c r="U6351" s="74" t="s">
        <v>12671</v>
      </c>
    </row>
    <row r="6352" spans="20:21" x14ac:dyDescent="0.25">
      <c r="T6352" s="101" t="s">
        <v>12672</v>
      </c>
      <c r="U6352" s="74" t="s">
        <v>12673</v>
      </c>
    </row>
    <row r="6353" spans="20:21" x14ac:dyDescent="0.25">
      <c r="T6353" s="101" t="s">
        <v>12674</v>
      </c>
      <c r="U6353" s="74" t="s">
        <v>12675</v>
      </c>
    </row>
    <row r="6354" spans="20:21" x14ac:dyDescent="0.25">
      <c r="T6354" s="101" t="s">
        <v>12676</v>
      </c>
      <c r="U6354" s="74" t="s">
        <v>12677</v>
      </c>
    </row>
    <row r="6355" spans="20:21" x14ac:dyDescent="0.25">
      <c r="T6355" s="101" t="s">
        <v>12678</v>
      </c>
      <c r="U6355" s="74" t="s">
        <v>12679</v>
      </c>
    </row>
    <row r="6356" spans="20:21" x14ac:dyDescent="0.25">
      <c r="T6356" s="101" t="s">
        <v>12680</v>
      </c>
      <c r="U6356" s="74" t="s">
        <v>12681</v>
      </c>
    </row>
    <row r="6357" spans="20:21" x14ac:dyDescent="0.25">
      <c r="T6357" s="101" t="s">
        <v>12682</v>
      </c>
      <c r="U6357" s="74" t="s">
        <v>12683</v>
      </c>
    </row>
    <row r="6358" spans="20:21" x14ac:dyDescent="0.25">
      <c r="T6358" s="101" t="s">
        <v>12684</v>
      </c>
      <c r="U6358" s="74" t="s">
        <v>12685</v>
      </c>
    </row>
    <row r="6359" spans="20:21" x14ac:dyDescent="0.25">
      <c r="T6359" s="101" t="s">
        <v>12686</v>
      </c>
      <c r="U6359" s="74" t="s">
        <v>12687</v>
      </c>
    </row>
    <row r="6360" spans="20:21" x14ac:dyDescent="0.25">
      <c r="T6360" s="101" t="s">
        <v>12688</v>
      </c>
      <c r="U6360" s="74" t="s">
        <v>12689</v>
      </c>
    </row>
    <row r="6361" spans="20:21" x14ac:dyDescent="0.25">
      <c r="T6361" s="101" t="s">
        <v>12690</v>
      </c>
      <c r="U6361" s="74" t="s">
        <v>12691</v>
      </c>
    </row>
    <row r="6362" spans="20:21" x14ac:dyDescent="0.25">
      <c r="T6362" s="101" t="s">
        <v>12692</v>
      </c>
      <c r="U6362" s="74" t="s">
        <v>12693</v>
      </c>
    </row>
    <row r="6363" spans="20:21" x14ac:dyDescent="0.25">
      <c r="T6363" s="101" t="s">
        <v>12694</v>
      </c>
      <c r="U6363" s="74" t="s">
        <v>12695</v>
      </c>
    </row>
    <row r="6364" spans="20:21" x14ac:dyDescent="0.25">
      <c r="T6364" s="101" t="s">
        <v>12696</v>
      </c>
      <c r="U6364" s="74" t="s">
        <v>12697</v>
      </c>
    </row>
    <row r="6365" spans="20:21" x14ac:dyDescent="0.25">
      <c r="T6365" s="101" t="s">
        <v>12698</v>
      </c>
      <c r="U6365" s="74" t="s">
        <v>12699</v>
      </c>
    </row>
    <row r="6366" spans="20:21" x14ac:dyDescent="0.25">
      <c r="T6366" s="101" t="s">
        <v>12700</v>
      </c>
      <c r="U6366" s="74" t="s">
        <v>12701</v>
      </c>
    </row>
    <row r="6367" spans="20:21" x14ac:dyDescent="0.25">
      <c r="T6367" s="101" t="s">
        <v>12702</v>
      </c>
      <c r="U6367" s="74" t="s">
        <v>12701</v>
      </c>
    </row>
    <row r="6368" spans="20:21" x14ac:dyDescent="0.25">
      <c r="T6368" s="101" t="s">
        <v>12703</v>
      </c>
      <c r="U6368" s="74" t="s">
        <v>12704</v>
      </c>
    </row>
    <row r="6369" spans="20:21" x14ac:dyDescent="0.25">
      <c r="T6369" s="101" t="s">
        <v>12705</v>
      </c>
      <c r="U6369" s="74" t="s">
        <v>11791</v>
      </c>
    </row>
    <row r="6370" spans="20:21" x14ac:dyDescent="0.25">
      <c r="T6370" s="101" t="s">
        <v>12706</v>
      </c>
      <c r="U6370" s="74" t="s">
        <v>11793</v>
      </c>
    </row>
    <row r="6371" spans="20:21" x14ac:dyDescent="0.25">
      <c r="T6371" s="101" t="s">
        <v>12707</v>
      </c>
      <c r="U6371" s="74" t="s">
        <v>12708</v>
      </c>
    </row>
    <row r="6372" spans="20:21" x14ac:dyDescent="0.25">
      <c r="T6372" s="101" t="s">
        <v>12709</v>
      </c>
      <c r="U6372" s="74" t="s">
        <v>12710</v>
      </c>
    </row>
    <row r="6373" spans="20:21" x14ac:dyDescent="0.25">
      <c r="T6373" s="101" t="s">
        <v>12711</v>
      </c>
      <c r="U6373" s="74" t="s">
        <v>11036</v>
      </c>
    </row>
    <row r="6374" spans="20:21" x14ac:dyDescent="0.25">
      <c r="T6374" s="101" t="s">
        <v>12712</v>
      </c>
      <c r="U6374" s="74" t="s">
        <v>12713</v>
      </c>
    </row>
    <row r="6375" spans="20:21" x14ac:dyDescent="0.25">
      <c r="T6375" s="101" t="s">
        <v>12714</v>
      </c>
      <c r="U6375" s="74" t="s">
        <v>12715</v>
      </c>
    </row>
    <row r="6376" spans="20:21" x14ac:dyDescent="0.25">
      <c r="T6376" s="101" t="s">
        <v>12716</v>
      </c>
      <c r="U6376" s="74" t="s">
        <v>12717</v>
      </c>
    </row>
    <row r="6377" spans="20:21" x14ac:dyDescent="0.25">
      <c r="T6377" s="101" t="s">
        <v>12718</v>
      </c>
      <c r="U6377" s="74" t="s">
        <v>12719</v>
      </c>
    </row>
    <row r="6378" spans="20:21" x14ac:dyDescent="0.25">
      <c r="T6378" s="101" t="s">
        <v>12720</v>
      </c>
      <c r="U6378" s="74" t="s">
        <v>12721</v>
      </c>
    </row>
    <row r="6379" spans="20:21" x14ac:dyDescent="0.25">
      <c r="T6379" s="101" t="s">
        <v>12722</v>
      </c>
      <c r="U6379" s="74" t="s">
        <v>12723</v>
      </c>
    </row>
    <row r="6380" spans="20:21" x14ac:dyDescent="0.25">
      <c r="T6380" s="101" t="s">
        <v>12724</v>
      </c>
      <c r="U6380" s="74" t="s">
        <v>12725</v>
      </c>
    </row>
    <row r="6381" spans="20:21" x14ac:dyDescent="0.25">
      <c r="T6381" s="101" t="s">
        <v>12726</v>
      </c>
      <c r="U6381" s="74" t="s">
        <v>12727</v>
      </c>
    </row>
    <row r="6382" spans="20:21" x14ac:dyDescent="0.25">
      <c r="T6382" s="101" t="s">
        <v>12728</v>
      </c>
      <c r="U6382" s="74" t="s">
        <v>12729</v>
      </c>
    </row>
    <row r="6383" spans="20:21" x14ac:dyDescent="0.25">
      <c r="T6383" s="101" t="s">
        <v>12730</v>
      </c>
      <c r="U6383" s="74" t="s">
        <v>12731</v>
      </c>
    </row>
    <row r="6384" spans="20:21" x14ac:dyDescent="0.25">
      <c r="T6384" s="101" t="s">
        <v>12732</v>
      </c>
      <c r="U6384" s="74" t="s">
        <v>12733</v>
      </c>
    </row>
    <row r="6385" spans="20:21" x14ac:dyDescent="0.25">
      <c r="T6385" s="101" t="s">
        <v>12734</v>
      </c>
      <c r="U6385" s="74" t="s">
        <v>12735</v>
      </c>
    </row>
    <row r="6386" spans="20:21" x14ac:dyDescent="0.25">
      <c r="T6386" s="101" t="s">
        <v>12736</v>
      </c>
      <c r="U6386" s="74" t="s">
        <v>12737</v>
      </c>
    </row>
    <row r="6387" spans="20:21" x14ac:dyDescent="0.25">
      <c r="T6387" s="101" t="s">
        <v>12738</v>
      </c>
      <c r="U6387" s="74" t="s">
        <v>12739</v>
      </c>
    </row>
    <row r="6388" spans="20:21" x14ac:dyDescent="0.25">
      <c r="T6388" s="101" t="s">
        <v>12740</v>
      </c>
      <c r="U6388" s="74" t="s">
        <v>12741</v>
      </c>
    </row>
    <row r="6389" spans="20:21" x14ac:dyDescent="0.25">
      <c r="T6389" s="101" t="s">
        <v>12742</v>
      </c>
      <c r="U6389" s="74" t="s">
        <v>12743</v>
      </c>
    </row>
    <row r="6390" spans="20:21" x14ac:dyDescent="0.25">
      <c r="T6390" s="101" t="s">
        <v>12744</v>
      </c>
      <c r="U6390" s="74" t="s">
        <v>12745</v>
      </c>
    </row>
    <row r="6391" spans="20:21" x14ac:dyDescent="0.25">
      <c r="T6391" s="101" t="s">
        <v>12746</v>
      </c>
      <c r="U6391" s="74" t="s">
        <v>12747</v>
      </c>
    </row>
    <row r="6392" spans="20:21" x14ac:dyDescent="0.25">
      <c r="T6392" s="101" t="s">
        <v>12748</v>
      </c>
      <c r="U6392" s="74" t="s">
        <v>12749</v>
      </c>
    </row>
    <row r="6393" spans="20:21" x14ac:dyDescent="0.25">
      <c r="T6393" s="101" t="s">
        <v>12750</v>
      </c>
      <c r="U6393" s="74" t="s">
        <v>12751</v>
      </c>
    </row>
    <row r="6394" spans="20:21" x14ac:dyDescent="0.25">
      <c r="T6394" s="101" t="s">
        <v>12752</v>
      </c>
      <c r="U6394" s="74" t="s">
        <v>12753</v>
      </c>
    </row>
    <row r="6395" spans="20:21" x14ac:dyDescent="0.25">
      <c r="T6395" s="101" t="s">
        <v>12754</v>
      </c>
      <c r="U6395" s="74" t="s">
        <v>12755</v>
      </c>
    </row>
    <row r="6396" spans="20:21" x14ac:dyDescent="0.25">
      <c r="T6396" s="101" t="s">
        <v>12756</v>
      </c>
      <c r="U6396" s="74" t="s">
        <v>12757</v>
      </c>
    </row>
    <row r="6397" spans="20:21" x14ac:dyDescent="0.25">
      <c r="T6397" s="101" t="s">
        <v>12758</v>
      </c>
      <c r="U6397" s="74" t="s">
        <v>12759</v>
      </c>
    </row>
    <row r="6398" spans="20:21" x14ac:dyDescent="0.25">
      <c r="T6398" s="101" t="s">
        <v>12760</v>
      </c>
      <c r="U6398" s="74" t="s">
        <v>12761</v>
      </c>
    </row>
    <row r="6399" spans="20:21" x14ac:dyDescent="0.25">
      <c r="T6399" s="101" t="s">
        <v>12762</v>
      </c>
      <c r="U6399" s="74" t="s">
        <v>12763</v>
      </c>
    </row>
    <row r="6400" spans="20:21" x14ac:dyDescent="0.25">
      <c r="T6400" s="101" t="s">
        <v>12764</v>
      </c>
      <c r="U6400" s="74" t="s">
        <v>12765</v>
      </c>
    </row>
    <row r="6401" spans="20:21" x14ac:dyDescent="0.25">
      <c r="T6401" s="101" t="s">
        <v>12766</v>
      </c>
      <c r="U6401" s="74" t="s">
        <v>12767</v>
      </c>
    </row>
    <row r="6402" spans="20:21" x14ac:dyDescent="0.25">
      <c r="T6402" s="101" t="s">
        <v>12768</v>
      </c>
      <c r="U6402" s="74" t="s">
        <v>12769</v>
      </c>
    </row>
    <row r="6403" spans="20:21" x14ac:dyDescent="0.25">
      <c r="T6403" s="101" t="s">
        <v>12770</v>
      </c>
      <c r="U6403" s="74" t="s">
        <v>12771</v>
      </c>
    </row>
    <row r="6404" spans="20:21" x14ac:dyDescent="0.25">
      <c r="T6404" s="101" t="s">
        <v>12772</v>
      </c>
      <c r="U6404" s="74" t="s">
        <v>12773</v>
      </c>
    </row>
    <row r="6405" spans="20:21" x14ac:dyDescent="0.25">
      <c r="T6405" s="101" t="s">
        <v>12774</v>
      </c>
      <c r="U6405" s="74" t="s">
        <v>12775</v>
      </c>
    </row>
    <row r="6406" spans="20:21" x14ac:dyDescent="0.25">
      <c r="T6406" s="101" t="s">
        <v>12776</v>
      </c>
      <c r="U6406" s="74" t="s">
        <v>12777</v>
      </c>
    </row>
    <row r="6407" spans="20:21" x14ac:dyDescent="0.25">
      <c r="T6407" s="101" t="s">
        <v>12778</v>
      </c>
      <c r="U6407" s="74" t="s">
        <v>12779</v>
      </c>
    </row>
    <row r="6408" spans="20:21" x14ac:dyDescent="0.25">
      <c r="T6408" s="101" t="s">
        <v>12780</v>
      </c>
      <c r="U6408" s="74" t="s">
        <v>12781</v>
      </c>
    </row>
    <row r="6409" spans="20:21" x14ac:dyDescent="0.25">
      <c r="T6409" s="101" t="s">
        <v>12782</v>
      </c>
      <c r="U6409" s="74" t="s">
        <v>12783</v>
      </c>
    </row>
    <row r="6410" spans="20:21" x14ac:dyDescent="0.25">
      <c r="T6410" s="101" t="s">
        <v>12784</v>
      </c>
      <c r="U6410" s="74" t="s">
        <v>12785</v>
      </c>
    </row>
    <row r="6411" spans="20:21" x14ac:dyDescent="0.25">
      <c r="T6411" s="101" t="s">
        <v>12786</v>
      </c>
      <c r="U6411" s="74" t="s">
        <v>12787</v>
      </c>
    </row>
    <row r="6412" spans="20:21" x14ac:dyDescent="0.25">
      <c r="T6412" s="101" t="s">
        <v>12788</v>
      </c>
      <c r="U6412" s="74" t="s">
        <v>12789</v>
      </c>
    </row>
    <row r="6413" spans="20:21" x14ac:dyDescent="0.25">
      <c r="T6413" s="101" t="s">
        <v>12790</v>
      </c>
      <c r="U6413" s="74" t="s">
        <v>12791</v>
      </c>
    </row>
    <row r="6414" spans="20:21" x14ac:dyDescent="0.25">
      <c r="T6414" s="101" t="s">
        <v>12792</v>
      </c>
      <c r="U6414" s="74" t="s">
        <v>12793</v>
      </c>
    </row>
    <row r="6415" spans="20:21" x14ac:dyDescent="0.25">
      <c r="T6415" s="101" t="s">
        <v>12794</v>
      </c>
      <c r="U6415" s="74" t="s">
        <v>12795</v>
      </c>
    </row>
    <row r="6416" spans="20:21" x14ac:dyDescent="0.25">
      <c r="T6416" s="101" t="s">
        <v>12796</v>
      </c>
      <c r="U6416" s="74" t="s">
        <v>12797</v>
      </c>
    </row>
    <row r="6417" spans="20:21" x14ac:dyDescent="0.25">
      <c r="T6417" s="101" t="s">
        <v>12798</v>
      </c>
      <c r="U6417" s="74" t="s">
        <v>12799</v>
      </c>
    </row>
    <row r="6418" spans="20:21" x14ac:dyDescent="0.25">
      <c r="T6418" s="101" t="s">
        <v>12800</v>
      </c>
      <c r="U6418" s="74" t="s">
        <v>12801</v>
      </c>
    </row>
    <row r="6419" spans="20:21" x14ac:dyDescent="0.25">
      <c r="T6419" s="101" t="s">
        <v>12802</v>
      </c>
      <c r="U6419" s="74" t="s">
        <v>12803</v>
      </c>
    </row>
    <row r="6420" spans="20:21" x14ac:dyDescent="0.25">
      <c r="T6420" s="101" t="s">
        <v>12804</v>
      </c>
      <c r="U6420" s="74" t="s">
        <v>12805</v>
      </c>
    </row>
    <row r="6421" spans="20:21" x14ac:dyDescent="0.25">
      <c r="T6421" s="101" t="s">
        <v>12806</v>
      </c>
      <c r="U6421" s="74" t="s">
        <v>12807</v>
      </c>
    </row>
    <row r="6422" spans="20:21" x14ac:dyDescent="0.25">
      <c r="T6422" s="101" t="s">
        <v>12808</v>
      </c>
      <c r="U6422" s="74" t="s">
        <v>1234</v>
      </c>
    </row>
    <row r="6423" spans="20:21" x14ac:dyDescent="0.25">
      <c r="T6423" s="101" t="s">
        <v>12809</v>
      </c>
      <c r="U6423" s="74" t="s">
        <v>12810</v>
      </c>
    </row>
    <row r="6424" spans="20:21" x14ac:dyDescent="0.25">
      <c r="T6424" s="101" t="s">
        <v>12811</v>
      </c>
      <c r="U6424" s="74" t="s">
        <v>12812</v>
      </c>
    </row>
    <row r="6425" spans="20:21" x14ac:dyDescent="0.25">
      <c r="T6425" s="101" t="s">
        <v>12813</v>
      </c>
      <c r="U6425" s="74" t="s">
        <v>12814</v>
      </c>
    </row>
    <row r="6426" spans="20:21" x14ac:dyDescent="0.25">
      <c r="T6426" s="101" t="s">
        <v>12815</v>
      </c>
      <c r="U6426" s="74" t="s">
        <v>12816</v>
      </c>
    </row>
    <row r="6427" spans="20:21" x14ac:dyDescent="0.25">
      <c r="T6427" s="101" t="s">
        <v>12817</v>
      </c>
      <c r="U6427" s="74" t="s">
        <v>12818</v>
      </c>
    </row>
    <row r="6428" spans="20:21" x14ac:dyDescent="0.25">
      <c r="T6428" s="101" t="s">
        <v>12819</v>
      </c>
      <c r="U6428" s="74" t="s">
        <v>12820</v>
      </c>
    </row>
    <row r="6429" spans="20:21" x14ac:dyDescent="0.25">
      <c r="T6429" s="101" t="s">
        <v>12821</v>
      </c>
      <c r="U6429" s="74" t="s">
        <v>2724</v>
      </c>
    </row>
    <row r="6430" spans="20:21" x14ac:dyDescent="0.25">
      <c r="T6430" s="101" t="s">
        <v>12822</v>
      </c>
      <c r="U6430" s="74" t="s">
        <v>12823</v>
      </c>
    </row>
    <row r="6431" spans="20:21" x14ac:dyDescent="0.25">
      <c r="T6431" s="101" t="s">
        <v>12824</v>
      </c>
      <c r="U6431" s="74" t="s">
        <v>12825</v>
      </c>
    </row>
    <row r="6432" spans="20:21" x14ac:dyDescent="0.25">
      <c r="T6432" s="101" t="s">
        <v>12826</v>
      </c>
      <c r="U6432" s="74" t="s">
        <v>12827</v>
      </c>
    </row>
    <row r="6433" spans="20:21" x14ac:dyDescent="0.25">
      <c r="T6433" s="101" t="s">
        <v>12828</v>
      </c>
      <c r="U6433" s="74" t="s">
        <v>4420</v>
      </c>
    </row>
    <row r="6434" spans="20:21" x14ac:dyDescent="0.25">
      <c r="T6434" s="101" t="s">
        <v>12829</v>
      </c>
      <c r="U6434" s="74" t="s">
        <v>12830</v>
      </c>
    </row>
    <row r="6435" spans="20:21" x14ac:dyDescent="0.25">
      <c r="T6435" s="101" t="s">
        <v>12831</v>
      </c>
      <c r="U6435" s="74" t="s">
        <v>12832</v>
      </c>
    </row>
    <row r="6436" spans="20:21" x14ac:dyDescent="0.25">
      <c r="T6436" s="101" t="s">
        <v>12833</v>
      </c>
      <c r="U6436" s="74" t="s">
        <v>12834</v>
      </c>
    </row>
    <row r="6437" spans="20:21" x14ac:dyDescent="0.25">
      <c r="T6437" s="101" t="s">
        <v>12835</v>
      </c>
      <c r="U6437" s="74" t="s">
        <v>12836</v>
      </c>
    </row>
    <row r="6438" spans="20:21" x14ac:dyDescent="0.25">
      <c r="T6438" s="101" t="s">
        <v>12837</v>
      </c>
      <c r="U6438" s="74" t="s">
        <v>12838</v>
      </c>
    </row>
    <row r="6439" spans="20:21" x14ac:dyDescent="0.25">
      <c r="T6439" s="101" t="s">
        <v>12839</v>
      </c>
      <c r="U6439" s="74" t="s">
        <v>12840</v>
      </c>
    </row>
    <row r="6440" spans="20:21" x14ac:dyDescent="0.25">
      <c r="T6440" s="101" t="s">
        <v>12841</v>
      </c>
      <c r="U6440" s="74" t="s">
        <v>12842</v>
      </c>
    </row>
    <row r="6441" spans="20:21" x14ac:dyDescent="0.25">
      <c r="T6441" s="101" t="s">
        <v>12843</v>
      </c>
      <c r="U6441" s="74" t="s">
        <v>12844</v>
      </c>
    </row>
    <row r="6442" spans="20:21" x14ac:dyDescent="0.25">
      <c r="T6442" s="101" t="s">
        <v>12845</v>
      </c>
      <c r="U6442" s="74" t="s">
        <v>12846</v>
      </c>
    </row>
    <row r="6443" spans="20:21" x14ac:dyDescent="0.25">
      <c r="T6443" s="101" t="s">
        <v>12847</v>
      </c>
      <c r="U6443" s="74" t="s">
        <v>12848</v>
      </c>
    </row>
    <row r="6444" spans="20:21" x14ac:dyDescent="0.25">
      <c r="T6444" s="101" t="s">
        <v>12849</v>
      </c>
      <c r="U6444" s="74" t="s">
        <v>12850</v>
      </c>
    </row>
    <row r="6445" spans="20:21" x14ac:dyDescent="0.25">
      <c r="T6445" s="101" t="s">
        <v>12851</v>
      </c>
      <c r="U6445" s="74" t="s">
        <v>12852</v>
      </c>
    </row>
    <row r="6446" spans="20:21" x14ac:dyDescent="0.25">
      <c r="T6446" s="101" t="s">
        <v>12853</v>
      </c>
      <c r="U6446" s="74" t="s">
        <v>12854</v>
      </c>
    </row>
    <row r="6447" spans="20:21" x14ac:dyDescent="0.25">
      <c r="T6447" s="101" t="s">
        <v>12855</v>
      </c>
      <c r="U6447" s="74" t="s">
        <v>12856</v>
      </c>
    </row>
    <row r="6448" spans="20:21" x14ac:dyDescent="0.25">
      <c r="T6448" s="101" t="s">
        <v>12857</v>
      </c>
      <c r="U6448" s="74" t="s">
        <v>12858</v>
      </c>
    </row>
    <row r="6449" spans="20:21" x14ac:dyDescent="0.25">
      <c r="T6449" s="101" t="s">
        <v>12859</v>
      </c>
      <c r="U6449" s="74" t="s">
        <v>12860</v>
      </c>
    </row>
    <row r="6450" spans="20:21" x14ac:dyDescent="0.25">
      <c r="T6450" s="101" t="s">
        <v>12861</v>
      </c>
      <c r="U6450" s="74" t="s">
        <v>12862</v>
      </c>
    </row>
    <row r="6451" spans="20:21" x14ac:dyDescent="0.25">
      <c r="T6451" s="101" t="s">
        <v>12863</v>
      </c>
      <c r="U6451" s="74" t="s">
        <v>12864</v>
      </c>
    </row>
    <row r="6452" spans="20:21" x14ac:dyDescent="0.25">
      <c r="T6452" s="101" t="s">
        <v>12865</v>
      </c>
      <c r="U6452" s="74" t="s">
        <v>12866</v>
      </c>
    </row>
    <row r="6453" spans="20:21" x14ac:dyDescent="0.25">
      <c r="T6453" s="101" t="s">
        <v>12867</v>
      </c>
      <c r="U6453" s="74" t="s">
        <v>12868</v>
      </c>
    </row>
    <row r="6454" spans="20:21" x14ac:dyDescent="0.25">
      <c r="T6454" s="101" t="s">
        <v>12869</v>
      </c>
      <c r="U6454" s="74" t="s">
        <v>12870</v>
      </c>
    </row>
    <row r="6455" spans="20:21" x14ac:dyDescent="0.25">
      <c r="T6455" s="101" t="s">
        <v>12871</v>
      </c>
      <c r="U6455" s="74" t="s">
        <v>12872</v>
      </c>
    </row>
    <row r="6456" spans="20:21" x14ac:dyDescent="0.25">
      <c r="T6456" s="101" t="s">
        <v>12873</v>
      </c>
      <c r="U6456" s="74" t="s">
        <v>12052</v>
      </c>
    </row>
    <row r="6457" spans="20:21" x14ac:dyDescent="0.25">
      <c r="T6457" s="101" t="s">
        <v>12874</v>
      </c>
      <c r="U6457" s="74" t="s">
        <v>12875</v>
      </c>
    </row>
    <row r="6458" spans="20:21" x14ac:dyDescent="0.25">
      <c r="T6458" s="101" t="s">
        <v>12876</v>
      </c>
      <c r="U6458" s="74" t="s">
        <v>12877</v>
      </c>
    </row>
    <row r="6459" spans="20:21" x14ac:dyDescent="0.25">
      <c r="T6459" s="101" t="s">
        <v>12878</v>
      </c>
      <c r="U6459" s="74" t="s">
        <v>12879</v>
      </c>
    </row>
    <row r="6460" spans="20:21" x14ac:dyDescent="0.25">
      <c r="T6460" s="101" t="s">
        <v>12880</v>
      </c>
      <c r="U6460" s="74" t="s">
        <v>12881</v>
      </c>
    </row>
    <row r="6461" spans="20:21" x14ac:dyDescent="0.25">
      <c r="T6461" s="101" t="s">
        <v>12882</v>
      </c>
      <c r="U6461" s="74" t="s">
        <v>12883</v>
      </c>
    </row>
    <row r="6462" spans="20:21" x14ac:dyDescent="0.25">
      <c r="T6462" s="101" t="s">
        <v>12884</v>
      </c>
      <c r="U6462" s="74" t="s">
        <v>12885</v>
      </c>
    </row>
    <row r="6463" spans="20:21" x14ac:dyDescent="0.25">
      <c r="T6463" s="101" t="s">
        <v>12886</v>
      </c>
      <c r="U6463" s="74" t="s">
        <v>12887</v>
      </c>
    </row>
    <row r="6464" spans="20:21" x14ac:dyDescent="0.25">
      <c r="T6464" s="101" t="s">
        <v>12888</v>
      </c>
      <c r="U6464" s="74" t="s">
        <v>12889</v>
      </c>
    </row>
    <row r="6465" spans="20:21" x14ac:dyDescent="0.25">
      <c r="T6465" s="101" t="s">
        <v>12890</v>
      </c>
      <c r="U6465" s="74" t="s">
        <v>12891</v>
      </c>
    </row>
    <row r="6466" spans="20:21" x14ac:dyDescent="0.25">
      <c r="T6466" s="101" t="s">
        <v>12892</v>
      </c>
      <c r="U6466" s="74" t="s">
        <v>12893</v>
      </c>
    </row>
    <row r="6467" spans="20:21" x14ac:dyDescent="0.25">
      <c r="T6467" s="101" t="s">
        <v>12894</v>
      </c>
      <c r="U6467" s="74" t="s">
        <v>12895</v>
      </c>
    </row>
    <row r="6468" spans="20:21" x14ac:dyDescent="0.25">
      <c r="T6468" s="101" t="s">
        <v>12896</v>
      </c>
      <c r="U6468" s="74" t="s">
        <v>12897</v>
      </c>
    </row>
    <row r="6469" spans="20:21" x14ac:dyDescent="0.25">
      <c r="T6469" s="101" t="s">
        <v>12898</v>
      </c>
      <c r="U6469" s="74" t="s">
        <v>12899</v>
      </c>
    </row>
    <row r="6470" spans="20:21" x14ac:dyDescent="0.25">
      <c r="T6470" s="101" t="s">
        <v>12900</v>
      </c>
      <c r="U6470" s="74" t="s">
        <v>12901</v>
      </c>
    </row>
    <row r="6471" spans="20:21" x14ac:dyDescent="0.25">
      <c r="T6471" s="101" t="s">
        <v>12902</v>
      </c>
      <c r="U6471" s="74" t="s">
        <v>12903</v>
      </c>
    </row>
    <row r="6472" spans="20:21" x14ac:dyDescent="0.25">
      <c r="T6472" s="101" t="s">
        <v>12904</v>
      </c>
      <c r="U6472" s="74" t="s">
        <v>12905</v>
      </c>
    </row>
    <row r="6473" spans="20:21" x14ac:dyDescent="0.25">
      <c r="T6473" s="101" t="s">
        <v>12906</v>
      </c>
      <c r="U6473" s="74" t="s">
        <v>12907</v>
      </c>
    </row>
    <row r="6474" spans="20:21" x14ac:dyDescent="0.25">
      <c r="T6474" s="101" t="s">
        <v>12908</v>
      </c>
      <c r="U6474" s="74" t="s">
        <v>12909</v>
      </c>
    </row>
    <row r="6475" spans="20:21" x14ac:dyDescent="0.25">
      <c r="T6475" s="101" t="s">
        <v>12910</v>
      </c>
      <c r="U6475" s="74" t="s">
        <v>12911</v>
      </c>
    </row>
    <row r="6476" spans="20:21" x14ac:dyDescent="0.25">
      <c r="T6476" s="101" t="s">
        <v>12912</v>
      </c>
      <c r="U6476" s="74" t="s">
        <v>12913</v>
      </c>
    </row>
    <row r="6477" spans="20:21" x14ac:dyDescent="0.25">
      <c r="T6477" s="101" t="s">
        <v>12914</v>
      </c>
      <c r="U6477" s="74" t="s">
        <v>12915</v>
      </c>
    </row>
    <row r="6478" spans="20:21" x14ac:dyDescent="0.25">
      <c r="T6478" s="101" t="s">
        <v>12916</v>
      </c>
      <c r="U6478" s="74" t="s">
        <v>12917</v>
      </c>
    </row>
    <row r="6479" spans="20:21" x14ac:dyDescent="0.25">
      <c r="T6479" s="101" t="s">
        <v>12918</v>
      </c>
      <c r="U6479" s="74" t="s">
        <v>12919</v>
      </c>
    </row>
    <row r="6480" spans="20:21" x14ac:dyDescent="0.25">
      <c r="T6480" s="101" t="s">
        <v>12920</v>
      </c>
      <c r="U6480" s="74" t="s">
        <v>12921</v>
      </c>
    </row>
    <row r="6481" spans="20:21" x14ac:dyDescent="0.25">
      <c r="T6481" s="101" t="s">
        <v>12922</v>
      </c>
      <c r="U6481" s="74" t="s">
        <v>12923</v>
      </c>
    </row>
    <row r="6482" spans="20:21" x14ac:dyDescent="0.25">
      <c r="T6482" s="101" t="s">
        <v>12924</v>
      </c>
      <c r="U6482" s="74" t="s">
        <v>12925</v>
      </c>
    </row>
    <row r="6483" spans="20:21" x14ac:dyDescent="0.25">
      <c r="T6483" s="101" t="s">
        <v>12926</v>
      </c>
      <c r="U6483" s="74" t="s">
        <v>12927</v>
      </c>
    </row>
    <row r="6484" spans="20:21" x14ac:dyDescent="0.25">
      <c r="T6484" s="101" t="s">
        <v>12928</v>
      </c>
      <c r="U6484" s="74" t="s">
        <v>12929</v>
      </c>
    </row>
    <row r="6485" spans="20:21" x14ac:dyDescent="0.25">
      <c r="T6485" s="101" t="s">
        <v>12930</v>
      </c>
      <c r="U6485" s="74" t="s">
        <v>12931</v>
      </c>
    </row>
    <row r="6486" spans="20:21" x14ac:dyDescent="0.25">
      <c r="T6486" s="101" t="s">
        <v>12932</v>
      </c>
      <c r="U6486" s="74" t="s">
        <v>12933</v>
      </c>
    </row>
    <row r="6487" spans="20:21" x14ac:dyDescent="0.25">
      <c r="T6487" s="101" t="s">
        <v>12934</v>
      </c>
      <c r="U6487" s="74" t="s">
        <v>12935</v>
      </c>
    </row>
    <row r="6488" spans="20:21" x14ac:dyDescent="0.25">
      <c r="T6488" s="101" t="s">
        <v>12936</v>
      </c>
      <c r="U6488" s="74" t="s">
        <v>12937</v>
      </c>
    </row>
    <row r="6489" spans="20:21" x14ac:dyDescent="0.25">
      <c r="T6489" s="101" t="s">
        <v>12938</v>
      </c>
      <c r="U6489" s="74" t="s">
        <v>12939</v>
      </c>
    </row>
    <row r="6490" spans="20:21" x14ac:dyDescent="0.25">
      <c r="T6490" s="101" t="s">
        <v>12940</v>
      </c>
      <c r="U6490" s="74" t="s">
        <v>12941</v>
      </c>
    </row>
    <row r="6491" spans="20:21" x14ac:dyDescent="0.25">
      <c r="T6491" s="101" t="s">
        <v>12942</v>
      </c>
      <c r="U6491" s="74" t="s">
        <v>12943</v>
      </c>
    </row>
    <row r="6492" spans="20:21" x14ac:dyDescent="0.25">
      <c r="T6492" s="101" t="s">
        <v>12944</v>
      </c>
      <c r="U6492" s="74" t="s">
        <v>12945</v>
      </c>
    </row>
    <row r="6493" spans="20:21" x14ac:dyDescent="0.25">
      <c r="T6493" s="101" t="s">
        <v>12946</v>
      </c>
      <c r="U6493" s="74" t="s">
        <v>12947</v>
      </c>
    </row>
    <row r="6494" spans="20:21" x14ac:dyDescent="0.25">
      <c r="T6494" s="101" t="s">
        <v>12948</v>
      </c>
      <c r="U6494" s="74" t="s">
        <v>12949</v>
      </c>
    </row>
    <row r="6495" spans="20:21" x14ac:dyDescent="0.25">
      <c r="T6495" s="101" t="s">
        <v>12950</v>
      </c>
      <c r="U6495" s="74" t="s">
        <v>12951</v>
      </c>
    </row>
    <row r="6496" spans="20:21" x14ac:dyDescent="0.25">
      <c r="T6496" s="101" t="s">
        <v>12952</v>
      </c>
      <c r="U6496" s="74" t="s">
        <v>12953</v>
      </c>
    </row>
    <row r="6497" spans="20:21" x14ac:dyDescent="0.25">
      <c r="T6497" s="101" t="s">
        <v>12954</v>
      </c>
      <c r="U6497" s="74" t="s">
        <v>12955</v>
      </c>
    </row>
    <row r="6498" spans="20:21" x14ac:dyDescent="0.25">
      <c r="T6498" s="101" t="s">
        <v>12956</v>
      </c>
      <c r="U6498" s="74" t="s">
        <v>12957</v>
      </c>
    </row>
    <row r="6499" spans="20:21" x14ac:dyDescent="0.25">
      <c r="T6499" s="101" t="s">
        <v>12958</v>
      </c>
      <c r="U6499" s="74" t="s">
        <v>12959</v>
      </c>
    </row>
    <row r="6500" spans="20:21" x14ac:dyDescent="0.25">
      <c r="T6500" s="101" t="s">
        <v>12960</v>
      </c>
      <c r="U6500" s="74" t="s">
        <v>12961</v>
      </c>
    </row>
    <row r="6501" spans="20:21" x14ac:dyDescent="0.25">
      <c r="T6501" s="101" t="s">
        <v>12962</v>
      </c>
      <c r="U6501" s="74" t="s">
        <v>12963</v>
      </c>
    </row>
    <row r="6502" spans="20:21" x14ac:dyDescent="0.25">
      <c r="T6502" s="101" t="s">
        <v>12964</v>
      </c>
      <c r="U6502" s="74" t="s">
        <v>12965</v>
      </c>
    </row>
    <row r="6503" spans="20:21" x14ac:dyDescent="0.25">
      <c r="T6503" s="101" t="s">
        <v>12966</v>
      </c>
      <c r="U6503" s="74" t="s">
        <v>12967</v>
      </c>
    </row>
    <row r="6504" spans="20:21" x14ac:dyDescent="0.25">
      <c r="T6504" s="101" t="s">
        <v>12968</v>
      </c>
      <c r="U6504" s="74" t="s">
        <v>12969</v>
      </c>
    </row>
    <row r="6505" spans="20:21" x14ac:dyDescent="0.25">
      <c r="T6505" s="101" t="s">
        <v>12970</v>
      </c>
      <c r="U6505" s="74" t="s">
        <v>12971</v>
      </c>
    </row>
    <row r="6506" spans="20:21" x14ac:dyDescent="0.25">
      <c r="T6506" s="101" t="s">
        <v>12972</v>
      </c>
      <c r="U6506" s="74" t="s">
        <v>12973</v>
      </c>
    </row>
    <row r="6507" spans="20:21" x14ac:dyDescent="0.25">
      <c r="T6507" s="101" t="s">
        <v>12974</v>
      </c>
      <c r="U6507" s="74" t="s">
        <v>12975</v>
      </c>
    </row>
    <row r="6508" spans="20:21" x14ac:dyDescent="0.25">
      <c r="T6508" s="101" t="s">
        <v>12976</v>
      </c>
      <c r="U6508" s="74" t="s">
        <v>12977</v>
      </c>
    </row>
    <row r="6509" spans="20:21" x14ac:dyDescent="0.25">
      <c r="T6509" s="101" t="s">
        <v>12978</v>
      </c>
      <c r="U6509" s="74" t="s">
        <v>12979</v>
      </c>
    </row>
    <row r="6510" spans="20:21" x14ac:dyDescent="0.25">
      <c r="T6510" s="101" t="s">
        <v>12980</v>
      </c>
      <c r="U6510" s="74" t="s">
        <v>12981</v>
      </c>
    </row>
    <row r="6511" spans="20:21" x14ac:dyDescent="0.25">
      <c r="T6511" s="101" t="s">
        <v>12982</v>
      </c>
      <c r="U6511" s="74" t="s">
        <v>12983</v>
      </c>
    </row>
    <row r="6512" spans="20:21" x14ac:dyDescent="0.25">
      <c r="T6512" s="101" t="s">
        <v>12984</v>
      </c>
      <c r="U6512" s="74" t="s">
        <v>12985</v>
      </c>
    </row>
    <row r="6513" spans="20:21" x14ac:dyDescent="0.25">
      <c r="T6513" s="101" t="s">
        <v>12986</v>
      </c>
      <c r="U6513" s="74" t="s">
        <v>12987</v>
      </c>
    </row>
    <row r="6514" spans="20:21" x14ac:dyDescent="0.25">
      <c r="T6514" s="101" t="s">
        <v>12988</v>
      </c>
      <c r="U6514" s="74" t="s">
        <v>6945</v>
      </c>
    </row>
    <row r="6515" spans="20:21" x14ac:dyDescent="0.25">
      <c r="T6515" s="101" t="s">
        <v>12989</v>
      </c>
      <c r="U6515" s="74" t="s">
        <v>12990</v>
      </c>
    </row>
    <row r="6516" spans="20:21" x14ac:dyDescent="0.25">
      <c r="T6516" s="101" t="s">
        <v>12991</v>
      </c>
      <c r="U6516" s="74" t="s">
        <v>12992</v>
      </c>
    </row>
    <row r="6517" spans="20:21" x14ac:dyDescent="0.25">
      <c r="T6517" s="101" t="s">
        <v>12993</v>
      </c>
      <c r="U6517" s="74" t="s">
        <v>12994</v>
      </c>
    </row>
    <row r="6518" spans="20:21" x14ac:dyDescent="0.25">
      <c r="T6518" s="101" t="s">
        <v>12995</v>
      </c>
      <c r="U6518" s="74" t="s">
        <v>12996</v>
      </c>
    </row>
    <row r="6519" spans="20:21" x14ac:dyDescent="0.25">
      <c r="T6519" s="101" t="s">
        <v>12997</v>
      </c>
      <c r="U6519" s="74" t="s">
        <v>12998</v>
      </c>
    </row>
    <row r="6520" spans="20:21" x14ac:dyDescent="0.25">
      <c r="T6520" s="101" t="s">
        <v>12999</v>
      </c>
      <c r="U6520" s="74" t="s">
        <v>13000</v>
      </c>
    </row>
    <row r="6521" spans="20:21" x14ac:dyDescent="0.25">
      <c r="T6521" s="101" t="s">
        <v>13001</v>
      </c>
      <c r="U6521" s="74" t="s">
        <v>13002</v>
      </c>
    </row>
    <row r="6522" spans="20:21" x14ac:dyDescent="0.25">
      <c r="T6522" s="101" t="s">
        <v>13003</v>
      </c>
      <c r="U6522" s="74" t="s">
        <v>13004</v>
      </c>
    </row>
    <row r="6523" spans="20:21" x14ac:dyDescent="0.25">
      <c r="T6523" s="101" t="s">
        <v>13005</v>
      </c>
      <c r="U6523" s="74" t="s">
        <v>13006</v>
      </c>
    </row>
    <row r="6524" spans="20:21" x14ac:dyDescent="0.25">
      <c r="T6524" s="101" t="s">
        <v>13007</v>
      </c>
      <c r="U6524" s="74" t="s">
        <v>13008</v>
      </c>
    </row>
    <row r="6525" spans="20:21" x14ac:dyDescent="0.25">
      <c r="T6525" s="101" t="s">
        <v>13009</v>
      </c>
      <c r="U6525" s="74" t="s">
        <v>13010</v>
      </c>
    </row>
    <row r="6526" spans="20:21" x14ac:dyDescent="0.25">
      <c r="T6526" s="101" t="s">
        <v>13011</v>
      </c>
      <c r="U6526" s="74" t="s">
        <v>13012</v>
      </c>
    </row>
    <row r="6527" spans="20:21" x14ac:dyDescent="0.25">
      <c r="T6527" s="101" t="s">
        <v>13013</v>
      </c>
      <c r="U6527" s="74" t="s">
        <v>13014</v>
      </c>
    </row>
    <row r="6528" spans="20:21" x14ac:dyDescent="0.25">
      <c r="T6528" s="101" t="s">
        <v>13015</v>
      </c>
      <c r="U6528" s="74" t="s">
        <v>13016</v>
      </c>
    </row>
    <row r="6529" spans="20:21" x14ac:dyDescent="0.25">
      <c r="T6529" s="101" t="s">
        <v>13017</v>
      </c>
      <c r="U6529" s="74" t="s">
        <v>13018</v>
      </c>
    </row>
    <row r="6530" spans="20:21" x14ac:dyDescent="0.25">
      <c r="T6530" s="101" t="s">
        <v>13019</v>
      </c>
      <c r="U6530" s="74" t="s">
        <v>13020</v>
      </c>
    </row>
    <row r="6531" spans="20:21" x14ac:dyDescent="0.25">
      <c r="T6531" s="101" t="s">
        <v>13021</v>
      </c>
      <c r="U6531" s="74" t="s">
        <v>13022</v>
      </c>
    </row>
    <row r="6532" spans="20:21" x14ac:dyDescent="0.25">
      <c r="T6532" s="101" t="s">
        <v>13023</v>
      </c>
      <c r="U6532" s="74" t="s">
        <v>13024</v>
      </c>
    </row>
    <row r="6533" spans="20:21" x14ac:dyDescent="0.25">
      <c r="T6533" s="101" t="s">
        <v>13025</v>
      </c>
      <c r="U6533" s="74" t="s">
        <v>13026</v>
      </c>
    </row>
    <row r="6534" spans="20:21" x14ac:dyDescent="0.25">
      <c r="T6534" s="101" t="s">
        <v>13027</v>
      </c>
      <c r="U6534" s="74" t="s">
        <v>13028</v>
      </c>
    </row>
    <row r="6535" spans="20:21" x14ac:dyDescent="0.25">
      <c r="T6535" s="101" t="s">
        <v>13029</v>
      </c>
      <c r="U6535" s="74" t="s">
        <v>13030</v>
      </c>
    </row>
    <row r="6536" spans="20:21" x14ac:dyDescent="0.25">
      <c r="T6536" s="101" t="s">
        <v>13031</v>
      </c>
      <c r="U6536" s="74" t="s">
        <v>13032</v>
      </c>
    </row>
    <row r="6537" spans="20:21" x14ac:dyDescent="0.25">
      <c r="T6537" s="101" t="s">
        <v>13033</v>
      </c>
      <c r="U6537" s="74" t="s">
        <v>13034</v>
      </c>
    </row>
    <row r="6538" spans="20:21" x14ac:dyDescent="0.25">
      <c r="T6538" s="101" t="s">
        <v>13035</v>
      </c>
      <c r="U6538" s="74" t="s">
        <v>9970</v>
      </c>
    </row>
    <row r="6539" spans="20:21" x14ac:dyDescent="0.25">
      <c r="T6539" s="101" t="s">
        <v>13036</v>
      </c>
      <c r="U6539" s="74" t="s">
        <v>13037</v>
      </c>
    </row>
    <row r="6540" spans="20:21" x14ac:dyDescent="0.25">
      <c r="T6540" s="101" t="s">
        <v>13038</v>
      </c>
      <c r="U6540" s="74" t="s">
        <v>13039</v>
      </c>
    </row>
    <row r="6541" spans="20:21" x14ac:dyDescent="0.25">
      <c r="T6541" s="101" t="s">
        <v>13040</v>
      </c>
      <c r="U6541" s="74" t="s">
        <v>13041</v>
      </c>
    </row>
    <row r="6542" spans="20:21" x14ac:dyDescent="0.25">
      <c r="T6542" s="101" t="s">
        <v>13042</v>
      </c>
      <c r="U6542" s="74" t="s">
        <v>13043</v>
      </c>
    </row>
    <row r="6543" spans="20:21" x14ac:dyDescent="0.25">
      <c r="T6543" s="101" t="s">
        <v>13044</v>
      </c>
      <c r="U6543" s="74" t="s">
        <v>13045</v>
      </c>
    </row>
    <row r="6544" spans="20:21" x14ac:dyDescent="0.25">
      <c r="T6544" s="101" t="s">
        <v>13046</v>
      </c>
      <c r="U6544" s="74" t="s">
        <v>13047</v>
      </c>
    </row>
    <row r="6545" spans="20:21" x14ac:dyDescent="0.25">
      <c r="T6545" s="101" t="s">
        <v>13048</v>
      </c>
      <c r="U6545" s="74" t="s">
        <v>13049</v>
      </c>
    </row>
    <row r="6546" spans="20:21" x14ac:dyDescent="0.25">
      <c r="T6546" s="101" t="s">
        <v>13050</v>
      </c>
      <c r="U6546" s="74" t="s">
        <v>13051</v>
      </c>
    </row>
    <row r="6547" spans="20:21" x14ac:dyDescent="0.25">
      <c r="T6547" s="101" t="s">
        <v>13052</v>
      </c>
      <c r="U6547" s="74" t="s">
        <v>13053</v>
      </c>
    </row>
    <row r="6548" spans="20:21" x14ac:dyDescent="0.25">
      <c r="T6548" s="101" t="s">
        <v>13054</v>
      </c>
      <c r="U6548" s="74" t="s">
        <v>13055</v>
      </c>
    </row>
    <row r="6549" spans="20:21" x14ac:dyDescent="0.25">
      <c r="T6549" s="101" t="s">
        <v>13056</v>
      </c>
      <c r="U6549" s="74" t="s">
        <v>13057</v>
      </c>
    </row>
    <row r="6550" spans="20:21" x14ac:dyDescent="0.25">
      <c r="T6550" s="101" t="s">
        <v>13058</v>
      </c>
      <c r="U6550" s="74" t="s">
        <v>13059</v>
      </c>
    </row>
    <row r="6551" spans="20:21" x14ac:dyDescent="0.25">
      <c r="T6551" s="101" t="s">
        <v>13060</v>
      </c>
      <c r="U6551" s="74" t="s">
        <v>13061</v>
      </c>
    </row>
    <row r="6552" spans="20:21" x14ac:dyDescent="0.25">
      <c r="T6552" s="101" t="s">
        <v>13062</v>
      </c>
      <c r="U6552" s="74" t="s">
        <v>13063</v>
      </c>
    </row>
    <row r="6553" spans="20:21" x14ac:dyDescent="0.25">
      <c r="T6553" s="101" t="s">
        <v>13064</v>
      </c>
      <c r="U6553" s="74" t="s">
        <v>13065</v>
      </c>
    </row>
    <row r="6554" spans="20:21" x14ac:dyDescent="0.25">
      <c r="T6554" s="101" t="s">
        <v>13066</v>
      </c>
      <c r="U6554" s="74" t="s">
        <v>13067</v>
      </c>
    </row>
    <row r="6555" spans="20:21" x14ac:dyDescent="0.25">
      <c r="T6555" s="101" t="s">
        <v>13068</v>
      </c>
      <c r="U6555" s="74" t="s">
        <v>3837</v>
      </c>
    </row>
    <row r="6556" spans="20:21" x14ac:dyDescent="0.25">
      <c r="T6556" s="101" t="s">
        <v>13069</v>
      </c>
      <c r="U6556" s="74" t="s">
        <v>4646</v>
      </c>
    </row>
    <row r="6557" spans="20:21" x14ac:dyDescent="0.25">
      <c r="T6557" s="101" t="s">
        <v>13070</v>
      </c>
      <c r="U6557" s="74" t="s">
        <v>13071</v>
      </c>
    </row>
    <row r="6558" spans="20:21" x14ac:dyDescent="0.25">
      <c r="T6558" s="101" t="s">
        <v>13072</v>
      </c>
      <c r="U6558" s="74" t="s">
        <v>13073</v>
      </c>
    </row>
    <row r="6559" spans="20:21" x14ac:dyDescent="0.25">
      <c r="T6559" s="101" t="s">
        <v>13074</v>
      </c>
      <c r="U6559" s="74" t="s">
        <v>13075</v>
      </c>
    </row>
    <row r="6560" spans="20:21" x14ac:dyDescent="0.25">
      <c r="T6560" s="101" t="s">
        <v>13076</v>
      </c>
      <c r="U6560" s="74" t="s">
        <v>13077</v>
      </c>
    </row>
    <row r="6561" spans="20:21" x14ac:dyDescent="0.25">
      <c r="T6561" s="101" t="s">
        <v>13078</v>
      </c>
      <c r="U6561" s="74" t="s">
        <v>13079</v>
      </c>
    </row>
    <row r="6562" spans="20:21" x14ac:dyDescent="0.25">
      <c r="T6562" s="101" t="s">
        <v>13080</v>
      </c>
      <c r="U6562" s="74" t="s">
        <v>13081</v>
      </c>
    </row>
    <row r="6563" spans="20:21" x14ac:dyDescent="0.25">
      <c r="T6563" s="101" t="s">
        <v>13082</v>
      </c>
      <c r="U6563" s="74" t="s">
        <v>13083</v>
      </c>
    </row>
    <row r="6564" spans="20:21" x14ac:dyDescent="0.25">
      <c r="T6564" s="101" t="s">
        <v>13084</v>
      </c>
      <c r="U6564" s="74" t="s">
        <v>13085</v>
      </c>
    </row>
    <row r="6565" spans="20:21" x14ac:dyDescent="0.25">
      <c r="T6565" s="101" t="s">
        <v>13086</v>
      </c>
      <c r="U6565" s="74" t="s">
        <v>13087</v>
      </c>
    </row>
    <row r="6566" spans="20:21" x14ac:dyDescent="0.25">
      <c r="T6566" s="101" t="s">
        <v>13088</v>
      </c>
      <c r="U6566" s="74" t="s">
        <v>13089</v>
      </c>
    </row>
    <row r="6567" spans="20:21" x14ac:dyDescent="0.25">
      <c r="T6567" s="101" t="s">
        <v>13090</v>
      </c>
      <c r="U6567" s="74" t="s">
        <v>13091</v>
      </c>
    </row>
    <row r="6568" spans="20:21" x14ac:dyDescent="0.25">
      <c r="T6568" s="101" t="s">
        <v>13092</v>
      </c>
      <c r="U6568" s="74" t="s">
        <v>13093</v>
      </c>
    </row>
    <row r="6569" spans="20:21" x14ac:dyDescent="0.25">
      <c r="T6569" s="101" t="s">
        <v>13094</v>
      </c>
      <c r="U6569" s="74" t="s">
        <v>13095</v>
      </c>
    </row>
    <row r="6570" spans="20:21" x14ac:dyDescent="0.25">
      <c r="T6570" s="101" t="s">
        <v>13096</v>
      </c>
      <c r="U6570" s="74" t="s">
        <v>13097</v>
      </c>
    </row>
    <row r="6571" spans="20:21" x14ac:dyDescent="0.25">
      <c r="T6571" s="101" t="s">
        <v>13098</v>
      </c>
      <c r="U6571" s="74" t="s">
        <v>13099</v>
      </c>
    </row>
    <row r="6572" spans="20:21" x14ac:dyDescent="0.25">
      <c r="T6572" s="101" t="s">
        <v>13100</v>
      </c>
      <c r="U6572" s="74" t="s">
        <v>13101</v>
      </c>
    </row>
    <row r="6573" spans="20:21" x14ac:dyDescent="0.25">
      <c r="T6573" s="101" t="s">
        <v>13102</v>
      </c>
      <c r="U6573" s="74" t="s">
        <v>13103</v>
      </c>
    </row>
    <row r="6574" spans="20:21" x14ac:dyDescent="0.25">
      <c r="T6574" s="101" t="s">
        <v>13104</v>
      </c>
      <c r="U6574" s="74" t="s">
        <v>13105</v>
      </c>
    </row>
    <row r="6575" spans="20:21" x14ac:dyDescent="0.25">
      <c r="T6575" s="101" t="s">
        <v>13106</v>
      </c>
      <c r="U6575" s="74" t="s">
        <v>13107</v>
      </c>
    </row>
    <row r="6576" spans="20:21" x14ac:dyDescent="0.25">
      <c r="T6576" s="101" t="s">
        <v>13108</v>
      </c>
      <c r="U6576" s="74" t="s">
        <v>13109</v>
      </c>
    </row>
    <row r="6577" spans="20:21" x14ac:dyDescent="0.25">
      <c r="T6577" s="101" t="s">
        <v>13110</v>
      </c>
      <c r="U6577" s="74" t="s">
        <v>13111</v>
      </c>
    </row>
    <row r="6578" spans="20:21" x14ac:dyDescent="0.25">
      <c r="T6578" s="101" t="s">
        <v>13112</v>
      </c>
      <c r="U6578" s="74" t="s">
        <v>13113</v>
      </c>
    </row>
    <row r="6579" spans="20:21" x14ac:dyDescent="0.25">
      <c r="T6579" s="101" t="s">
        <v>13114</v>
      </c>
      <c r="U6579" s="74" t="s">
        <v>13115</v>
      </c>
    </row>
    <row r="6580" spans="20:21" x14ac:dyDescent="0.25">
      <c r="T6580" s="101" t="s">
        <v>13116</v>
      </c>
      <c r="U6580" s="74" t="s">
        <v>13117</v>
      </c>
    </row>
    <row r="6581" spans="20:21" x14ac:dyDescent="0.25">
      <c r="T6581" s="101" t="s">
        <v>13118</v>
      </c>
      <c r="U6581" s="74" t="s">
        <v>13119</v>
      </c>
    </row>
    <row r="6582" spans="20:21" x14ac:dyDescent="0.25">
      <c r="T6582" s="101" t="s">
        <v>13120</v>
      </c>
      <c r="U6582" s="74" t="s">
        <v>13121</v>
      </c>
    </row>
    <row r="6583" spans="20:21" x14ac:dyDescent="0.25">
      <c r="T6583" s="101" t="s">
        <v>13122</v>
      </c>
      <c r="U6583" s="74" t="s">
        <v>13123</v>
      </c>
    </row>
    <row r="6584" spans="20:21" x14ac:dyDescent="0.25">
      <c r="T6584" s="101" t="s">
        <v>13124</v>
      </c>
      <c r="U6584" s="74" t="s">
        <v>13125</v>
      </c>
    </row>
    <row r="6585" spans="20:21" x14ac:dyDescent="0.25">
      <c r="T6585" s="101" t="s">
        <v>13126</v>
      </c>
      <c r="U6585" s="74" t="s">
        <v>13127</v>
      </c>
    </row>
    <row r="6586" spans="20:21" x14ac:dyDescent="0.25">
      <c r="T6586" s="101" t="s">
        <v>13128</v>
      </c>
      <c r="U6586" s="74" t="s">
        <v>13129</v>
      </c>
    </row>
    <row r="6587" spans="20:21" x14ac:dyDescent="0.25">
      <c r="T6587" s="101" t="s">
        <v>13130</v>
      </c>
      <c r="U6587" s="74" t="s">
        <v>13131</v>
      </c>
    </row>
    <row r="6588" spans="20:21" x14ac:dyDescent="0.25">
      <c r="T6588" s="101" t="s">
        <v>13132</v>
      </c>
      <c r="U6588" s="74" t="s">
        <v>3070</v>
      </c>
    </row>
    <row r="6589" spans="20:21" x14ac:dyDescent="0.25">
      <c r="T6589" s="101" t="s">
        <v>13133</v>
      </c>
      <c r="U6589" s="74" t="s">
        <v>13134</v>
      </c>
    </row>
    <row r="6590" spans="20:21" x14ac:dyDescent="0.25">
      <c r="T6590" s="101" t="s">
        <v>13135</v>
      </c>
      <c r="U6590" s="74" t="s">
        <v>13136</v>
      </c>
    </row>
    <row r="6591" spans="20:21" x14ac:dyDescent="0.25">
      <c r="T6591" s="101" t="s">
        <v>13137</v>
      </c>
      <c r="U6591" s="74" t="s">
        <v>13138</v>
      </c>
    </row>
    <row r="6592" spans="20:21" x14ac:dyDescent="0.25">
      <c r="T6592" s="101" t="s">
        <v>13139</v>
      </c>
      <c r="U6592" s="74" t="s">
        <v>13140</v>
      </c>
    </row>
    <row r="6593" spans="20:21" x14ac:dyDescent="0.25">
      <c r="T6593" s="101" t="s">
        <v>13141</v>
      </c>
      <c r="U6593" s="74" t="s">
        <v>13142</v>
      </c>
    </row>
    <row r="6594" spans="20:21" x14ac:dyDescent="0.25">
      <c r="T6594" s="101" t="s">
        <v>13143</v>
      </c>
      <c r="U6594" s="74" t="s">
        <v>13144</v>
      </c>
    </row>
    <row r="6595" spans="20:21" x14ac:dyDescent="0.25">
      <c r="T6595" s="101" t="s">
        <v>13145</v>
      </c>
      <c r="U6595" s="74" t="s">
        <v>13146</v>
      </c>
    </row>
    <row r="6596" spans="20:21" x14ac:dyDescent="0.25">
      <c r="T6596" s="101" t="s">
        <v>13147</v>
      </c>
      <c r="U6596" s="74" t="s">
        <v>13148</v>
      </c>
    </row>
    <row r="6597" spans="20:21" x14ac:dyDescent="0.25">
      <c r="T6597" s="101" t="s">
        <v>13149</v>
      </c>
      <c r="U6597" s="74" t="s">
        <v>13150</v>
      </c>
    </row>
    <row r="6598" spans="20:21" x14ac:dyDescent="0.25">
      <c r="T6598" s="101" t="s">
        <v>13151</v>
      </c>
      <c r="U6598" s="74" t="s">
        <v>13152</v>
      </c>
    </row>
    <row r="6599" spans="20:21" x14ac:dyDescent="0.25">
      <c r="T6599" s="101" t="s">
        <v>13153</v>
      </c>
      <c r="U6599" s="74" t="s">
        <v>13154</v>
      </c>
    </row>
    <row r="6600" spans="20:21" x14ac:dyDescent="0.25">
      <c r="T6600" s="101" t="s">
        <v>13155</v>
      </c>
      <c r="U6600" s="74" t="s">
        <v>13156</v>
      </c>
    </row>
    <row r="6601" spans="20:21" x14ac:dyDescent="0.25">
      <c r="T6601" s="101" t="s">
        <v>13157</v>
      </c>
      <c r="U6601" s="74" t="s">
        <v>13158</v>
      </c>
    </row>
    <row r="6602" spans="20:21" x14ac:dyDescent="0.25">
      <c r="T6602" s="101" t="s">
        <v>13159</v>
      </c>
      <c r="U6602" s="74" t="s">
        <v>13160</v>
      </c>
    </row>
    <row r="6603" spans="20:21" x14ac:dyDescent="0.25">
      <c r="T6603" s="101" t="s">
        <v>13161</v>
      </c>
      <c r="U6603" s="74" t="s">
        <v>13162</v>
      </c>
    </row>
    <row r="6604" spans="20:21" x14ac:dyDescent="0.25">
      <c r="T6604" s="101" t="s">
        <v>13163</v>
      </c>
      <c r="U6604" s="74" t="s">
        <v>13164</v>
      </c>
    </row>
    <row r="6605" spans="20:21" x14ac:dyDescent="0.25">
      <c r="T6605" s="101" t="s">
        <v>13165</v>
      </c>
      <c r="U6605" s="74" t="s">
        <v>838</v>
      </c>
    </row>
    <row r="6606" spans="20:21" x14ac:dyDescent="0.25">
      <c r="T6606" s="101" t="s">
        <v>13166</v>
      </c>
      <c r="U6606" s="74" t="s">
        <v>5688</v>
      </c>
    </row>
    <row r="6607" spans="20:21" x14ac:dyDescent="0.25">
      <c r="T6607" s="101" t="s">
        <v>13167</v>
      </c>
      <c r="U6607" s="74" t="s">
        <v>13168</v>
      </c>
    </row>
    <row r="6608" spans="20:21" x14ac:dyDescent="0.25">
      <c r="T6608" s="101" t="s">
        <v>13169</v>
      </c>
      <c r="U6608" s="74" t="s">
        <v>13170</v>
      </c>
    </row>
    <row r="6609" spans="20:21" x14ac:dyDescent="0.25">
      <c r="T6609" s="101" t="s">
        <v>13171</v>
      </c>
      <c r="U6609" s="74" t="s">
        <v>13172</v>
      </c>
    </row>
    <row r="6610" spans="20:21" x14ac:dyDescent="0.25">
      <c r="T6610" s="101" t="s">
        <v>13173</v>
      </c>
      <c r="U6610" s="74" t="s">
        <v>13174</v>
      </c>
    </row>
    <row r="6611" spans="20:21" x14ac:dyDescent="0.25">
      <c r="T6611" s="101" t="s">
        <v>13175</v>
      </c>
      <c r="U6611" s="74" t="s">
        <v>13176</v>
      </c>
    </row>
    <row r="6612" spans="20:21" x14ac:dyDescent="0.25">
      <c r="T6612" s="101" t="s">
        <v>13177</v>
      </c>
      <c r="U6612" s="74" t="s">
        <v>13178</v>
      </c>
    </row>
    <row r="6613" spans="20:21" x14ac:dyDescent="0.25">
      <c r="T6613" s="101" t="s">
        <v>13179</v>
      </c>
      <c r="U6613" s="74" t="s">
        <v>13180</v>
      </c>
    </row>
    <row r="6614" spans="20:21" x14ac:dyDescent="0.25">
      <c r="T6614" s="101" t="s">
        <v>13181</v>
      </c>
      <c r="U6614" s="74" t="s">
        <v>13182</v>
      </c>
    </row>
    <row r="6615" spans="20:21" x14ac:dyDescent="0.25">
      <c r="T6615" s="101" t="s">
        <v>13183</v>
      </c>
      <c r="U6615" s="74" t="s">
        <v>13184</v>
      </c>
    </row>
    <row r="6616" spans="20:21" x14ac:dyDescent="0.25">
      <c r="T6616" s="101" t="s">
        <v>13185</v>
      </c>
      <c r="U6616" s="74" t="s">
        <v>3123</v>
      </c>
    </row>
    <row r="6617" spans="20:21" x14ac:dyDescent="0.25">
      <c r="T6617" s="101" t="s">
        <v>13186</v>
      </c>
      <c r="U6617" s="74" t="s">
        <v>13187</v>
      </c>
    </row>
    <row r="6618" spans="20:21" x14ac:dyDescent="0.25">
      <c r="T6618" s="101" t="s">
        <v>13188</v>
      </c>
      <c r="U6618" s="74" t="s">
        <v>13189</v>
      </c>
    </row>
    <row r="6619" spans="20:21" x14ac:dyDescent="0.25">
      <c r="T6619" s="101" t="s">
        <v>13190</v>
      </c>
      <c r="U6619" s="74" t="s">
        <v>13191</v>
      </c>
    </row>
    <row r="6620" spans="20:21" x14ac:dyDescent="0.25">
      <c r="T6620" s="101" t="s">
        <v>13192</v>
      </c>
      <c r="U6620" s="74" t="s">
        <v>13193</v>
      </c>
    </row>
    <row r="6621" spans="20:21" x14ac:dyDescent="0.25">
      <c r="T6621" s="101" t="s">
        <v>13194</v>
      </c>
      <c r="U6621" s="74" t="s">
        <v>10943</v>
      </c>
    </row>
    <row r="6622" spans="20:21" x14ac:dyDescent="0.25">
      <c r="T6622" s="101" t="s">
        <v>13195</v>
      </c>
      <c r="U6622" s="74" t="s">
        <v>13196</v>
      </c>
    </row>
    <row r="6623" spans="20:21" x14ac:dyDescent="0.25">
      <c r="T6623" s="101" t="s">
        <v>13197</v>
      </c>
      <c r="U6623" s="74" t="s">
        <v>13198</v>
      </c>
    </row>
    <row r="6624" spans="20:21" x14ac:dyDescent="0.25">
      <c r="T6624" s="101" t="s">
        <v>13199</v>
      </c>
      <c r="U6624" s="74" t="s">
        <v>13200</v>
      </c>
    </row>
    <row r="6625" spans="20:21" x14ac:dyDescent="0.25">
      <c r="T6625" s="101" t="s">
        <v>13201</v>
      </c>
      <c r="U6625" s="74" t="s">
        <v>13202</v>
      </c>
    </row>
    <row r="6626" spans="20:21" x14ac:dyDescent="0.25">
      <c r="T6626" s="101" t="s">
        <v>13203</v>
      </c>
      <c r="U6626" s="74" t="s">
        <v>13204</v>
      </c>
    </row>
    <row r="6627" spans="20:21" x14ac:dyDescent="0.25">
      <c r="T6627" s="101" t="s">
        <v>13205</v>
      </c>
      <c r="U6627" s="74" t="s">
        <v>13206</v>
      </c>
    </row>
    <row r="6628" spans="20:21" x14ac:dyDescent="0.25">
      <c r="T6628" s="101" t="s">
        <v>13207</v>
      </c>
      <c r="U6628" s="74" t="s">
        <v>13208</v>
      </c>
    </row>
    <row r="6629" spans="20:21" x14ac:dyDescent="0.25">
      <c r="T6629" s="101" t="s">
        <v>13209</v>
      </c>
      <c r="U6629" s="74" t="s">
        <v>13210</v>
      </c>
    </row>
    <row r="6630" spans="20:21" x14ac:dyDescent="0.25">
      <c r="T6630" s="101" t="s">
        <v>13211</v>
      </c>
      <c r="U6630" s="74" t="s">
        <v>13212</v>
      </c>
    </row>
    <row r="6631" spans="20:21" x14ac:dyDescent="0.25">
      <c r="T6631" s="101" t="s">
        <v>13213</v>
      </c>
      <c r="U6631" s="74" t="s">
        <v>13214</v>
      </c>
    </row>
    <row r="6632" spans="20:21" x14ac:dyDescent="0.25">
      <c r="T6632" s="101" t="s">
        <v>13215</v>
      </c>
      <c r="U6632" s="74" t="s">
        <v>13216</v>
      </c>
    </row>
    <row r="6633" spans="20:21" x14ac:dyDescent="0.25">
      <c r="T6633" s="101" t="s">
        <v>13217</v>
      </c>
      <c r="U6633" s="74" t="s">
        <v>13218</v>
      </c>
    </row>
    <row r="6634" spans="20:21" x14ac:dyDescent="0.25">
      <c r="T6634" s="101" t="s">
        <v>13219</v>
      </c>
      <c r="U6634" s="74" t="s">
        <v>13220</v>
      </c>
    </row>
    <row r="6635" spans="20:21" x14ac:dyDescent="0.25">
      <c r="T6635" s="101" t="s">
        <v>13221</v>
      </c>
      <c r="U6635" s="74" t="s">
        <v>13222</v>
      </c>
    </row>
    <row r="6636" spans="20:21" x14ac:dyDescent="0.25">
      <c r="T6636" s="101" t="s">
        <v>13223</v>
      </c>
      <c r="U6636" s="74" t="s">
        <v>13224</v>
      </c>
    </row>
    <row r="6637" spans="20:21" x14ac:dyDescent="0.25">
      <c r="T6637" s="101" t="s">
        <v>13225</v>
      </c>
      <c r="U6637" s="74" t="s">
        <v>13226</v>
      </c>
    </row>
    <row r="6638" spans="20:21" x14ac:dyDescent="0.25">
      <c r="T6638" s="101" t="s">
        <v>13227</v>
      </c>
      <c r="U6638" s="74" t="s">
        <v>13228</v>
      </c>
    </row>
    <row r="6639" spans="20:21" x14ac:dyDescent="0.25">
      <c r="T6639" s="101" t="s">
        <v>13229</v>
      </c>
      <c r="U6639" s="74" t="s">
        <v>13230</v>
      </c>
    </row>
    <row r="6640" spans="20:21" x14ac:dyDescent="0.25">
      <c r="T6640" s="101" t="s">
        <v>13231</v>
      </c>
      <c r="U6640" s="74" t="s">
        <v>13232</v>
      </c>
    </row>
    <row r="6641" spans="20:21" x14ac:dyDescent="0.25">
      <c r="T6641" s="101" t="s">
        <v>13233</v>
      </c>
      <c r="U6641" s="74" t="s">
        <v>13234</v>
      </c>
    </row>
    <row r="6642" spans="20:21" x14ac:dyDescent="0.25">
      <c r="T6642" s="101" t="s">
        <v>13235</v>
      </c>
      <c r="U6642" s="74" t="s">
        <v>13236</v>
      </c>
    </row>
    <row r="6643" spans="20:21" x14ac:dyDescent="0.25">
      <c r="T6643" s="101" t="s">
        <v>13237</v>
      </c>
      <c r="U6643" s="74" t="s">
        <v>13238</v>
      </c>
    </row>
    <row r="6644" spans="20:21" x14ac:dyDescent="0.25">
      <c r="T6644" s="101" t="s">
        <v>13239</v>
      </c>
      <c r="U6644" s="74" t="s">
        <v>13240</v>
      </c>
    </row>
    <row r="6645" spans="20:21" x14ac:dyDescent="0.25">
      <c r="T6645" s="101" t="s">
        <v>13241</v>
      </c>
      <c r="U6645" s="74" t="s">
        <v>13242</v>
      </c>
    </row>
    <row r="6646" spans="20:21" x14ac:dyDescent="0.25">
      <c r="T6646" s="101" t="s">
        <v>13243</v>
      </c>
      <c r="U6646" s="74" t="s">
        <v>13244</v>
      </c>
    </row>
    <row r="6647" spans="20:21" x14ac:dyDescent="0.25">
      <c r="T6647" s="101" t="s">
        <v>13245</v>
      </c>
      <c r="U6647" s="74" t="s">
        <v>13246</v>
      </c>
    </row>
    <row r="6648" spans="20:21" x14ac:dyDescent="0.25">
      <c r="T6648" s="101" t="s">
        <v>13247</v>
      </c>
      <c r="U6648" s="74" t="s">
        <v>13248</v>
      </c>
    </row>
    <row r="6649" spans="20:21" x14ac:dyDescent="0.25">
      <c r="T6649" s="101" t="s">
        <v>13249</v>
      </c>
      <c r="U6649" s="74" t="s">
        <v>13250</v>
      </c>
    </row>
    <row r="6650" spans="20:21" x14ac:dyDescent="0.25">
      <c r="T6650" s="101" t="s">
        <v>13251</v>
      </c>
      <c r="U6650" s="74" t="s">
        <v>13252</v>
      </c>
    </row>
    <row r="6651" spans="20:21" x14ac:dyDescent="0.25">
      <c r="T6651" s="101" t="s">
        <v>13253</v>
      </c>
      <c r="U6651" s="74" t="s">
        <v>12669</v>
      </c>
    </row>
    <row r="6652" spans="20:21" x14ac:dyDescent="0.25">
      <c r="T6652" s="101" t="s">
        <v>13254</v>
      </c>
      <c r="U6652" s="74" t="s">
        <v>13255</v>
      </c>
    </row>
    <row r="6653" spans="20:21" x14ac:dyDescent="0.25">
      <c r="T6653" s="101" t="s">
        <v>13256</v>
      </c>
      <c r="U6653" s="74" t="s">
        <v>13257</v>
      </c>
    </row>
    <row r="6654" spans="20:21" x14ac:dyDescent="0.25">
      <c r="T6654" s="101" t="s">
        <v>13258</v>
      </c>
      <c r="U6654" s="74" t="s">
        <v>13259</v>
      </c>
    </row>
    <row r="6655" spans="20:21" x14ac:dyDescent="0.25">
      <c r="T6655" s="101" t="s">
        <v>13260</v>
      </c>
      <c r="U6655" s="74" t="s">
        <v>13261</v>
      </c>
    </row>
    <row r="6656" spans="20:21" x14ac:dyDescent="0.25">
      <c r="T6656" s="101" t="s">
        <v>13262</v>
      </c>
      <c r="U6656" s="74" t="s">
        <v>13263</v>
      </c>
    </row>
    <row r="6657" spans="20:21" x14ac:dyDescent="0.25">
      <c r="T6657" s="101" t="s">
        <v>13264</v>
      </c>
      <c r="U6657" s="74" t="s">
        <v>13265</v>
      </c>
    </row>
    <row r="6658" spans="20:21" x14ac:dyDescent="0.25">
      <c r="T6658" s="101" t="s">
        <v>13266</v>
      </c>
      <c r="U6658" s="74" t="s">
        <v>13267</v>
      </c>
    </row>
    <row r="6659" spans="20:21" x14ac:dyDescent="0.25">
      <c r="T6659" s="101" t="s">
        <v>13268</v>
      </c>
      <c r="U6659" s="74" t="s">
        <v>13269</v>
      </c>
    </row>
    <row r="6660" spans="20:21" x14ac:dyDescent="0.25">
      <c r="T6660" s="101" t="s">
        <v>13270</v>
      </c>
      <c r="U6660" s="74" t="s">
        <v>13271</v>
      </c>
    </row>
    <row r="6661" spans="20:21" x14ac:dyDescent="0.25">
      <c r="T6661" s="101" t="s">
        <v>13272</v>
      </c>
      <c r="U6661" s="74" t="s">
        <v>13273</v>
      </c>
    </row>
    <row r="6662" spans="20:21" x14ac:dyDescent="0.25">
      <c r="T6662" s="101" t="s">
        <v>13274</v>
      </c>
      <c r="U6662" s="74" t="s">
        <v>13275</v>
      </c>
    </row>
    <row r="6663" spans="20:21" x14ac:dyDescent="0.25">
      <c r="T6663" s="101" t="s">
        <v>13276</v>
      </c>
      <c r="U6663" s="74" t="s">
        <v>13277</v>
      </c>
    </row>
    <row r="6664" spans="20:21" x14ac:dyDescent="0.25">
      <c r="T6664" s="101" t="s">
        <v>13278</v>
      </c>
      <c r="U6664" s="74" t="s">
        <v>11786</v>
      </c>
    </row>
    <row r="6665" spans="20:21" x14ac:dyDescent="0.25">
      <c r="T6665" s="101" t="s">
        <v>13279</v>
      </c>
      <c r="U6665" s="74" t="s">
        <v>13280</v>
      </c>
    </row>
    <row r="6666" spans="20:21" x14ac:dyDescent="0.25">
      <c r="T6666" s="101" t="s">
        <v>13281</v>
      </c>
      <c r="U6666" s="74" t="s">
        <v>13282</v>
      </c>
    </row>
    <row r="6667" spans="20:21" x14ac:dyDescent="0.25">
      <c r="T6667" s="101" t="s">
        <v>13283</v>
      </c>
      <c r="U6667" s="74" t="s">
        <v>13284</v>
      </c>
    </row>
    <row r="6668" spans="20:21" x14ac:dyDescent="0.25">
      <c r="T6668" s="101" t="s">
        <v>13285</v>
      </c>
      <c r="U6668" s="74" t="s">
        <v>13286</v>
      </c>
    </row>
    <row r="6669" spans="20:21" x14ac:dyDescent="0.25">
      <c r="T6669" s="101" t="s">
        <v>13287</v>
      </c>
      <c r="U6669" s="74" t="s">
        <v>13288</v>
      </c>
    </row>
    <row r="6670" spans="20:21" x14ac:dyDescent="0.25">
      <c r="T6670" s="101" t="s">
        <v>13289</v>
      </c>
      <c r="U6670" s="74" t="s">
        <v>13290</v>
      </c>
    </row>
    <row r="6671" spans="20:21" x14ac:dyDescent="0.25">
      <c r="T6671" s="101" t="s">
        <v>13291</v>
      </c>
      <c r="U6671" s="74" t="s">
        <v>13292</v>
      </c>
    </row>
    <row r="6672" spans="20:21" x14ac:dyDescent="0.25">
      <c r="T6672" s="101" t="s">
        <v>13293</v>
      </c>
      <c r="U6672" s="74" t="s">
        <v>13294</v>
      </c>
    </row>
    <row r="6673" spans="20:21" x14ac:dyDescent="0.25">
      <c r="T6673" s="101" t="s">
        <v>13295</v>
      </c>
      <c r="U6673" s="74" t="s">
        <v>13296</v>
      </c>
    </row>
    <row r="6674" spans="20:21" x14ac:dyDescent="0.25">
      <c r="T6674" s="101" t="s">
        <v>13297</v>
      </c>
      <c r="U6674" s="74" t="s">
        <v>13298</v>
      </c>
    </row>
    <row r="6675" spans="20:21" x14ac:dyDescent="0.25">
      <c r="T6675" s="101" t="s">
        <v>13299</v>
      </c>
      <c r="U6675" s="74" t="s">
        <v>13300</v>
      </c>
    </row>
    <row r="6676" spans="20:21" x14ac:dyDescent="0.25">
      <c r="T6676" s="101" t="s">
        <v>13301</v>
      </c>
      <c r="U6676" s="74" t="s">
        <v>13302</v>
      </c>
    </row>
    <row r="6677" spans="20:21" x14ac:dyDescent="0.25">
      <c r="T6677" s="101" t="s">
        <v>13303</v>
      </c>
      <c r="U6677" s="74" t="s">
        <v>13304</v>
      </c>
    </row>
    <row r="6678" spans="20:21" x14ac:dyDescent="0.25">
      <c r="T6678" s="101" t="s">
        <v>13305</v>
      </c>
      <c r="U6678" s="74" t="s">
        <v>13306</v>
      </c>
    </row>
    <row r="6679" spans="20:21" x14ac:dyDescent="0.25">
      <c r="T6679" s="101" t="s">
        <v>13307</v>
      </c>
      <c r="U6679" s="74" t="s">
        <v>13308</v>
      </c>
    </row>
    <row r="6680" spans="20:21" x14ac:dyDescent="0.25">
      <c r="T6680" s="101" t="s">
        <v>13309</v>
      </c>
      <c r="U6680" s="74" t="s">
        <v>13310</v>
      </c>
    </row>
    <row r="6681" spans="20:21" x14ac:dyDescent="0.25">
      <c r="T6681" s="101" t="s">
        <v>13311</v>
      </c>
      <c r="U6681" s="74" t="s">
        <v>13312</v>
      </c>
    </row>
    <row r="6682" spans="20:21" x14ac:dyDescent="0.25">
      <c r="T6682" s="101" t="s">
        <v>13313</v>
      </c>
      <c r="U6682" s="74" t="s">
        <v>13314</v>
      </c>
    </row>
    <row r="6683" spans="20:21" x14ac:dyDescent="0.25">
      <c r="T6683" s="101" t="s">
        <v>13315</v>
      </c>
      <c r="U6683" s="74" t="s">
        <v>13316</v>
      </c>
    </row>
    <row r="6684" spans="20:21" x14ac:dyDescent="0.25">
      <c r="T6684" s="101" t="s">
        <v>13317</v>
      </c>
      <c r="U6684" s="74" t="s">
        <v>13318</v>
      </c>
    </row>
    <row r="6685" spans="20:21" x14ac:dyDescent="0.25">
      <c r="T6685" s="101" t="s">
        <v>13319</v>
      </c>
      <c r="U6685" s="74" t="s">
        <v>13320</v>
      </c>
    </row>
    <row r="6686" spans="20:21" x14ac:dyDescent="0.25">
      <c r="T6686" s="101" t="s">
        <v>13321</v>
      </c>
      <c r="U6686" s="74" t="s">
        <v>13322</v>
      </c>
    </row>
    <row r="6687" spans="20:21" x14ac:dyDescent="0.25">
      <c r="T6687" s="101" t="s">
        <v>13323</v>
      </c>
      <c r="U6687" s="74" t="s">
        <v>13324</v>
      </c>
    </row>
    <row r="6688" spans="20:21" x14ac:dyDescent="0.25">
      <c r="T6688" s="101" t="s">
        <v>13325</v>
      </c>
      <c r="U6688" s="74" t="s">
        <v>13326</v>
      </c>
    </row>
    <row r="6689" spans="20:21" x14ac:dyDescent="0.25">
      <c r="T6689" s="101" t="s">
        <v>13327</v>
      </c>
      <c r="U6689" s="74" t="s">
        <v>13328</v>
      </c>
    </row>
    <row r="6690" spans="20:21" x14ac:dyDescent="0.25">
      <c r="T6690" s="101" t="s">
        <v>13329</v>
      </c>
      <c r="U6690" s="74" t="s">
        <v>13330</v>
      </c>
    </row>
    <row r="6691" spans="20:21" x14ac:dyDescent="0.25">
      <c r="T6691" s="101" t="s">
        <v>13331</v>
      </c>
      <c r="U6691" s="74" t="s">
        <v>7461</v>
      </c>
    </row>
    <row r="6692" spans="20:21" x14ac:dyDescent="0.25">
      <c r="T6692" s="101" t="s">
        <v>13332</v>
      </c>
      <c r="U6692" s="74" t="s">
        <v>13333</v>
      </c>
    </row>
    <row r="6693" spans="20:21" x14ac:dyDescent="0.25">
      <c r="T6693" s="101" t="s">
        <v>13334</v>
      </c>
      <c r="U6693" s="74" t="s">
        <v>13335</v>
      </c>
    </row>
    <row r="6694" spans="20:21" x14ac:dyDescent="0.25">
      <c r="T6694" s="101" t="s">
        <v>13336</v>
      </c>
      <c r="U6694" s="74" t="s">
        <v>13337</v>
      </c>
    </row>
    <row r="6695" spans="20:21" x14ac:dyDescent="0.25">
      <c r="T6695" s="101" t="s">
        <v>13338</v>
      </c>
      <c r="U6695" s="74" t="s">
        <v>13339</v>
      </c>
    </row>
    <row r="6696" spans="20:21" x14ac:dyDescent="0.25">
      <c r="T6696" s="101" t="s">
        <v>13340</v>
      </c>
      <c r="U6696" s="74" t="s">
        <v>13341</v>
      </c>
    </row>
    <row r="6697" spans="20:21" x14ac:dyDescent="0.25">
      <c r="T6697" s="101" t="s">
        <v>13342</v>
      </c>
      <c r="U6697" s="74" t="s">
        <v>4384</v>
      </c>
    </row>
    <row r="6698" spans="20:21" x14ac:dyDescent="0.25">
      <c r="T6698" s="101" t="s">
        <v>13343</v>
      </c>
      <c r="U6698" s="74" t="s">
        <v>13344</v>
      </c>
    </row>
    <row r="6699" spans="20:21" x14ac:dyDescent="0.25">
      <c r="T6699" s="101" t="s">
        <v>13345</v>
      </c>
      <c r="U6699" s="74" t="s">
        <v>13346</v>
      </c>
    </row>
    <row r="6700" spans="20:21" x14ac:dyDescent="0.25">
      <c r="T6700" s="101" t="s">
        <v>13347</v>
      </c>
      <c r="U6700" s="74" t="s">
        <v>13348</v>
      </c>
    </row>
    <row r="6701" spans="20:21" x14ac:dyDescent="0.25">
      <c r="T6701" s="101" t="s">
        <v>13349</v>
      </c>
      <c r="U6701" s="74" t="s">
        <v>13350</v>
      </c>
    </row>
    <row r="6702" spans="20:21" x14ac:dyDescent="0.25">
      <c r="T6702" s="101" t="s">
        <v>13351</v>
      </c>
      <c r="U6702" s="74" t="s">
        <v>13352</v>
      </c>
    </row>
    <row r="6703" spans="20:21" x14ac:dyDescent="0.25">
      <c r="T6703" s="101" t="s">
        <v>13353</v>
      </c>
      <c r="U6703" s="74" t="s">
        <v>13354</v>
      </c>
    </row>
    <row r="6704" spans="20:21" x14ac:dyDescent="0.25">
      <c r="T6704" s="101" t="s">
        <v>13355</v>
      </c>
      <c r="U6704" s="74" t="s">
        <v>13356</v>
      </c>
    </row>
    <row r="6705" spans="20:21" x14ac:dyDescent="0.25">
      <c r="T6705" s="101" t="s">
        <v>13357</v>
      </c>
      <c r="U6705" s="74" t="s">
        <v>13358</v>
      </c>
    </row>
    <row r="6706" spans="20:21" x14ac:dyDescent="0.25">
      <c r="T6706" s="101" t="s">
        <v>13359</v>
      </c>
      <c r="U6706" s="74" t="s">
        <v>13360</v>
      </c>
    </row>
    <row r="6707" spans="20:21" x14ac:dyDescent="0.25">
      <c r="T6707" s="101" t="s">
        <v>13361</v>
      </c>
      <c r="U6707" s="74" t="s">
        <v>13362</v>
      </c>
    </row>
    <row r="6708" spans="20:21" x14ac:dyDescent="0.25">
      <c r="T6708" s="101" t="s">
        <v>13363</v>
      </c>
      <c r="U6708" s="74" t="s">
        <v>13364</v>
      </c>
    </row>
    <row r="6709" spans="20:21" x14ac:dyDescent="0.25">
      <c r="T6709" s="101" t="s">
        <v>13365</v>
      </c>
      <c r="U6709" s="74" t="s">
        <v>13366</v>
      </c>
    </row>
    <row r="6710" spans="20:21" x14ac:dyDescent="0.25">
      <c r="T6710" s="101" t="s">
        <v>13367</v>
      </c>
      <c r="U6710" s="74" t="s">
        <v>13368</v>
      </c>
    </row>
    <row r="6711" spans="20:21" x14ac:dyDescent="0.25">
      <c r="T6711" s="101" t="s">
        <v>13369</v>
      </c>
      <c r="U6711" s="74" t="s">
        <v>13370</v>
      </c>
    </row>
    <row r="6712" spans="20:21" x14ac:dyDescent="0.25">
      <c r="T6712" s="101" t="s">
        <v>13371</v>
      </c>
      <c r="U6712" s="74" t="s">
        <v>13372</v>
      </c>
    </row>
    <row r="6713" spans="20:21" x14ac:dyDescent="0.25">
      <c r="T6713" s="101" t="s">
        <v>13373</v>
      </c>
      <c r="U6713" s="74" t="s">
        <v>13374</v>
      </c>
    </row>
    <row r="6714" spans="20:21" x14ac:dyDescent="0.25">
      <c r="T6714" s="101" t="s">
        <v>13375</v>
      </c>
      <c r="U6714" s="74" t="s">
        <v>13376</v>
      </c>
    </row>
    <row r="6715" spans="20:21" x14ac:dyDescent="0.25">
      <c r="T6715" s="101" t="s">
        <v>13377</v>
      </c>
      <c r="U6715" s="74" t="s">
        <v>13378</v>
      </c>
    </row>
    <row r="6716" spans="20:21" x14ac:dyDescent="0.25">
      <c r="T6716" s="101" t="s">
        <v>13379</v>
      </c>
      <c r="U6716" s="74" t="s">
        <v>13380</v>
      </c>
    </row>
    <row r="6717" spans="20:21" x14ac:dyDescent="0.25">
      <c r="T6717" s="101" t="s">
        <v>13381</v>
      </c>
      <c r="U6717" s="74" t="s">
        <v>13382</v>
      </c>
    </row>
    <row r="6718" spans="20:21" x14ac:dyDescent="0.25">
      <c r="T6718" s="101" t="s">
        <v>13383</v>
      </c>
      <c r="U6718" s="74" t="s">
        <v>13384</v>
      </c>
    </row>
    <row r="6719" spans="20:21" x14ac:dyDescent="0.25">
      <c r="T6719" s="101" t="s">
        <v>13385</v>
      </c>
      <c r="U6719" s="74" t="s">
        <v>13386</v>
      </c>
    </row>
    <row r="6720" spans="20:21" x14ac:dyDescent="0.25">
      <c r="T6720" s="101" t="s">
        <v>13387</v>
      </c>
      <c r="U6720" s="74" t="s">
        <v>13388</v>
      </c>
    </row>
    <row r="6721" spans="20:21" x14ac:dyDescent="0.25">
      <c r="T6721" s="101" t="s">
        <v>13389</v>
      </c>
      <c r="U6721" s="74" t="s">
        <v>13390</v>
      </c>
    </row>
    <row r="6722" spans="20:21" x14ac:dyDescent="0.25">
      <c r="T6722" s="101" t="s">
        <v>13391</v>
      </c>
      <c r="U6722" s="74" t="s">
        <v>13392</v>
      </c>
    </row>
    <row r="6723" spans="20:21" x14ac:dyDescent="0.25">
      <c r="T6723" s="101" t="s">
        <v>13393</v>
      </c>
      <c r="U6723" s="74" t="s">
        <v>13394</v>
      </c>
    </row>
    <row r="6724" spans="20:21" x14ac:dyDescent="0.25">
      <c r="T6724" s="101" t="s">
        <v>13395</v>
      </c>
      <c r="U6724" s="74" t="s">
        <v>13396</v>
      </c>
    </row>
    <row r="6725" spans="20:21" x14ac:dyDescent="0.25">
      <c r="T6725" s="101" t="s">
        <v>13397</v>
      </c>
      <c r="U6725" s="74" t="s">
        <v>13398</v>
      </c>
    </row>
    <row r="6726" spans="20:21" x14ac:dyDescent="0.25">
      <c r="T6726" s="101" t="s">
        <v>13399</v>
      </c>
      <c r="U6726" s="74" t="s">
        <v>13400</v>
      </c>
    </row>
    <row r="6727" spans="20:21" x14ac:dyDescent="0.25">
      <c r="T6727" s="101" t="s">
        <v>13401</v>
      </c>
      <c r="U6727" s="74" t="s">
        <v>13402</v>
      </c>
    </row>
    <row r="6728" spans="20:21" x14ac:dyDescent="0.25">
      <c r="T6728" s="101" t="s">
        <v>13403</v>
      </c>
      <c r="U6728" s="74" t="s">
        <v>13404</v>
      </c>
    </row>
    <row r="6729" spans="20:21" x14ac:dyDescent="0.25">
      <c r="T6729" s="101" t="s">
        <v>13405</v>
      </c>
      <c r="U6729" s="74" t="s">
        <v>13406</v>
      </c>
    </row>
    <row r="6730" spans="20:21" x14ac:dyDescent="0.25">
      <c r="T6730" s="101" t="s">
        <v>13407</v>
      </c>
      <c r="U6730" s="74" t="s">
        <v>13408</v>
      </c>
    </row>
    <row r="6731" spans="20:21" x14ac:dyDescent="0.25">
      <c r="T6731" s="101" t="s">
        <v>13409</v>
      </c>
      <c r="U6731" s="74" t="s">
        <v>13410</v>
      </c>
    </row>
    <row r="6732" spans="20:21" x14ac:dyDescent="0.25">
      <c r="T6732" s="101" t="s">
        <v>13411</v>
      </c>
      <c r="U6732" s="74" t="s">
        <v>13412</v>
      </c>
    </row>
    <row r="6733" spans="20:21" x14ac:dyDescent="0.25">
      <c r="T6733" s="101" t="s">
        <v>13413</v>
      </c>
      <c r="U6733" s="74" t="s">
        <v>13414</v>
      </c>
    </row>
    <row r="6734" spans="20:21" x14ac:dyDescent="0.25">
      <c r="T6734" s="101" t="s">
        <v>13415</v>
      </c>
      <c r="U6734" s="74" t="s">
        <v>13416</v>
      </c>
    </row>
    <row r="6735" spans="20:21" x14ac:dyDescent="0.25">
      <c r="T6735" s="101" t="s">
        <v>13417</v>
      </c>
      <c r="U6735" s="74" t="s">
        <v>13418</v>
      </c>
    </row>
    <row r="6736" spans="20:21" x14ac:dyDescent="0.25">
      <c r="T6736" s="101" t="s">
        <v>13419</v>
      </c>
      <c r="U6736" s="74" t="s">
        <v>13420</v>
      </c>
    </row>
    <row r="6737" spans="20:21" x14ac:dyDescent="0.25">
      <c r="T6737" s="101" t="s">
        <v>13421</v>
      </c>
      <c r="U6737" s="74" t="s">
        <v>13422</v>
      </c>
    </row>
    <row r="6738" spans="20:21" x14ac:dyDescent="0.25">
      <c r="T6738" s="101" t="s">
        <v>13423</v>
      </c>
      <c r="U6738" s="74" t="s">
        <v>13424</v>
      </c>
    </row>
    <row r="6739" spans="20:21" x14ac:dyDescent="0.25">
      <c r="T6739" s="101" t="s">
        <v>13425</v>
      </c>
      <c r="U6739" s="74" t="s">
        <v>13426</v>
      </c>
    </row>
    <row r="6740" spans="20:21" x14ac:dyDescent="0.25">
      <c r="T6740" s="101" t="s">
        <v>13427</v>
      </c>
      <c r="U6740" s="74" t="s">
        <v>13428</v>
      </c>
    </row>
    <row r="6741" spans="20:21" x14ac:dyDescent="0.25">
      <c r="T6741" s="101" t="s">
        <v>13429</v>
      </c>
      <c r="U6741" s="74" t="s">
        <v>13430</v>
      </c>
    </row>
    <row r="6742" spans="20:21" x14ac:dyDescent="0.25">
      <c r="T6742" s="101" t="s">
        <v>13431</v>
      </c>
      <c r="U6742" s="74" t="s">
        <v>13432</v>
      </c>
    </row>
    <row r="6743" spans="20:21" x14ac:dyDescent="0.25">
      <c r="T6743" s="101" t="s">
        <v>13433</v>
      </c>
      <c r="U6743" s="74" t="s">
        <v>13434</v>
      </c>
    </row>
    <row r="6744" spans="20:21" x14ac:dyDescent="0.25">
      <c r="T6744" s="101" t="s">
        <v>13435</v>
      </c>
      <c r="U6744" s="74" t="s">
        <v>13436</v>
      </c>
    </row>
    <row r="6745" spans="20:21" x14ac:dyDescent="0.25">
      <c r="T6745" s="101" t="s">
        <v>13437</v>
      </c>
      <c r="U6745" s="74" t="s">
        <v>13438</v>
      </c>
    </row>
    <row r="6746" spans="20:21" x14ac:dyDescent="0.25">
      <c r="T6746" s="101" t="s">
        <v>13439</v>
      </c>
      <c r="U6746" s="74" t="s">
        <v>13440</v>
      </c>
    </row>
    <row r="6747" spans="20:21" x14ac:dyDescent="0.25">
      <c r="T6747" s="101" t="s">
        <v>13441</v>
      </c>
      <c r="U6747" s="74" t="s">
        <v>13442</v>
      </c>
    </row>
    <row r="6748" spans="20:21" x14ac:dyDescent="0.25">
      <c r="T6748" s="101" t="s">
        <v>13443</v>
      </c>
      <c r="U6748" s="74" t="s">
        <v>13444</v>
      </c>
    </row>
    <row r="6749" spans="20:21" x14ac:dyDescent="0.25">
      <c r="T6749" s="101" t="s">
        <v>13445</v>
      </c>
      <c r="U6749" s="74" t="s">
        <v>13446</v>
      </c>
    </row>
    <row r="6750" spans="20:21" x14ac:dyDescent="0.25">
      <c r="T6750" s="101" t="s">
        <v>13447</v>
      </c>
      <c r="U6750" s="74" t="s">
        <v>13448</v>
      </c>
    </row>
    <row r="6751" spans="20:21" x14ac:dyDescent="0.25">
      <c r="T6751" s="101" t="s">
        <v>13449</v>
      </c>
      <c r="U6751" s="74" t="s">
        <v>13450</v>
      </c>
    </row>
    <row r="6752" spans="20:21" x14ac:dyDescent="0.25">
      <c r="T6752" s="101" t="s">
        <v>13451</v>
      </c>
      <c r="U6752" s="74" t="s">
        <v>13452</v>
      </c>
    </row>
    <row r="6753" spans="20:21" x14ac:dyDescent="0.25">
      <c r="T6753" s="101" t="s">
        <v>13453</v>
      </c>
      <c r="U6753" s="74" t="s">
        <v>13454</v>
      </c>
    </row>
    <row r="6754" spans="20:21" x14ac:dyDescent="0.25">
      <c r="T6754" s="101" t="s">
        <v>13455</v>
      </c>
      <c r="U6754" s="74" t="s">
        <v>13456</v>
      </c>
    </row>
    <row r="6755" spans="20:21" x14ac:dyDescent="0.25">
      <c r="T6755" s="101" t="s">
        <v>13457</v>
      </c>
      <c r="U6755" s="74" t="s">
        <v>13458</v>
      </c>
    </row>
    <row r="6756" spans="20:21" x14ac:dyDescent="0.25">
      <c r="T6756" s="101" t="s">
        <v>13459</v>
      </c>
      <c r="U6756" s="74" t="s">
        <v>13460</v>
      </c>
    </row>
    <row r="6757" spans="20:21" x14ac:dyDescent="0.25">
      <c r="T6757" s="101" t="s">
        <v>13461</v>
      </c>
      <c r="U6757" s="74" t="s">
        <v>13462</v>
      </c>
    </row>
    <row r="6758" spans="20:21" x14ac:dyDescent="0.25">
      <c r="T6758" s="101" t="s">
        <v>13463</v>
      </c>
      <c r="U6758" s="74" t="s">
        <v>13464</v>
      </c>
    </row>
    <row r="6759" spans="20:21" x14ac:dyDescent="0.25">
      <c r="T6759" s="101" t="s">
        <v>13465</v>
      </c>
      <c r="U6759" s="74" t="s">
        <v>13466</v>
      </c>
    </row>
    <row r="6760" spans="20:21" x14ac:dyDescent="0.25">
      <c r="T6760" s="101" t="s">
        <v>13467</v>
      </c>
      <c r="U6760" s="74" t="s">
        <v>13468</v>
      </c>
    </row>
    <row r="6761" spans="20:21" x14ac:dyDescent="0.25">
      <c r="T6761" s="101" t="s">
        <v>13469</v>
      </c>
      <c r="U6761" s="74" t="s">
        <v>12145</v>
      </c>
    </row>
    <row r="6762" spans="20:21" x14ac:dyDescent="0.25">
      <c r="T6762" s="101" t="s">
        <v>13470</v>
      </c>
      <c r="U6762" s="74" t="s">
        <v>13471</v>
      </c>
    </row>
    <row r="6763" spans="20:21" x14ac:dyDescent="0.25">
      <c r="T6763" s="101" t="s">
        <v>13472</v>
      </c>
      <c r="U6763" s="74" t="s">
        <v>13473</v>
      </c>
    </row>
    <row r="6764" spans="20:21" x14ac:dyDescent="0.25">
      <c r="T6764" s="101" t="s">
        <v>13474</v>
      </c>
      <c r="U6764" s="74" t="s">
        <v>13475</v>
      </c>
    </row>
    <row r="6765" spans="20:21" x14ac:dyDescent="0.25">
      <c r="T6765" s="101" t="s">
        <v>13476</v>
      </c>
      <c r="U6765" s="74" t="s">
        <v>13477</v>
      </c>
    </row>
    <row r="6766" spans="20:21" x14ac:dyDescent="0.25">
      <c r="T6766" s="101" t="s">
        <v>13478</v>
      </c>
      <c r="U6766" s="74" t="s">
        <v>13479</v>
      </c>
    </row>
    <row r="6767" spans="20:21" x14ac:dyDescent="0.25">
      <c r="T6767" s="101" t="s">
        <v>13480</v>
      </c>
      <c r="U6767" s="74" t="s">
        <v>13481</v>
      </c>
    </row>
    <row r="6768" spans="20:21" x14ac:dyDescent="0.25">
      <c r="T6768" s="101" t="s">
        <v>13482</v>
      </c>
      <c r="U6768" s="74" t="s">
        <v>13483</v>
      </c>
    </row>
    <row r="6769" spans="20:21" x14ac:dyDescent="0.25">
      <c r="T6769" s="101" t="s">
        <v>13484</v>
      </c>
      <c r="U6769" s="74" t="s">
        <v>13485</v>
      </c>
    </row>
    <row r="6770" spans="20:21" x14ac:dyDescent="0.25">
      <c r="T6770" s="101" t="s">
        <v>13486</v>
      </c>
      <c r="U6770" s="74" t="s">
        <v>13487</v>
      </c>
    </row>
    <row r="6771" spans="20:21" x14ac:dyDescent="0.25">
      <c r="T6771" s="101" t="s">
        <v>13488</v>
      </c>
      <c r="U6771" s="74" t="s">
        <v>13489</v>
      </c>
    </row>
    <row r="6772" spans="20:21" x14ac:dyDescent="0.25">
      <c r="T6772" s="101" t="s">
        <v>13490</v>
      </c>
      <c r="U6772" s="74" t="s">
        <v>13491</v>
      </c>
    </row>
    <row r="6773" spans="20:21" x14ac:dyDescent="0.25">
      <c r="T6773" s="101" t="s">
        <v>13492</v>
      </c>
      <c r="U6773" s="74" t="s">
        <v>13493</v>
      </c>
    </row>
    <row r="6774" spans="20:21" x14ac:dyDescent="0.25">
      <c r="T6774" s="101" t="s">
        <v>13494</v>
      </c>
      <c r="U6774" s="74" t="s">
        <v>13495</v>
      </c>
    </row>
    <row r="6775" spans="20:21" x14ac:dyDescent="0.25">
      <c r="T6775" s="101" t="s">
        <v>13496</v>
      </c>
      <c r="U6775" s="74" t="s">
        <v>13497</v>
      </c>
    </row>
    <row r="6776" spans="20:21" x14ac:dyDescent="0.25">
      <c r="T6776" s="101" t="s">
        <v>13498</v>
      </c>
      <c r="U6776" s="74" t="s">
        <v>13499</v>
      </c>
    </row>
    <row r="6777" spans="20:21" x14ac:dyDescent="0.25">
      <c r="T6777" s="101" t="s">
        <v>13500</v>
      </c>
      <c r="U6777" s="74" t="s">
        <v>13501</v>
      </c>
    </row>
    <row r="6778" spans="20:21" x14ac:dyDescent="0.25">
      <c r="T6778" s="101" t="s">
        <v>13502</v>
      </c>
      <c r="U6778" s="74" t="s">
        <v>13503</v>
      </c>
    </row>
    <row r="6779" spans="20:21" x14ac:dyDescent="0.25">
      <c r="T6779" s="101" t="s">
        <v>13504</v>
      </c>
      <c r="U6779" s="74" t="s">
        <v>13505</v>
      </c>
    </row>
    <row r="6780" spans="20:21" x14ac:dyDescent="0.25">
      <c r="T6780" s="101" t="s">
        <v>13506</v>
      </c>
      <c r="U6780" s="74" t="s">
        <v>13507</v>
      </c>
    </row>
    <row r="6781" spans="20:21" x14ac:dyDescent="0.25">
      <c r="T6781" s="101" t="s">
        <v>13508</v>
      </c>
      <c r="U6781" s="74" t="s">
        <v>13509</v>
      </c>
    </row>
    <row r="6782" spans="20:21" x14ac:dyDescent="0.25">
      <c r="T6782" s="101" t="s">
        <v>13510</v>
      </c>
      <c r="U6782" s="74" t="s">
        <v>13511</v>
      </c>
    </row>
    <row r="6783" spans="20:21" x14ac:dyDescent="0.25">
      <c r="T6783" s="101" t="s">
        <v>13512</v>
      </c>
      <c r="U6783" s="74" t="s">
        <v>13513</v>
      </c>
    </row>
    <row r="6784" spans="20:21" x14ac:dyDescent="0.25">
      <c r="T6784" s="101" t="s">
        <v>13514</v>
      </c>
      <c r="U6784" s="74" t="s">
        <v>3425</v>
      </c>
    </row>
    <row r="6785" spans="20:21" x14ac:dyDescent="0.25">
      <c r="T6785" s="101" t="s">
        <v>13515</v>
      </c>
      <c r="U6785" s="74" t="s">
        <v>13516</v>
      </c>
    </row>
    <row r="6786" spans="20:21" x14ac:dyDescent="0.25">
      <c r="T6786" s="101" t="s">
        <v>13517</v>
      </c>
      <c r="U6786" s="74" t="s">
        <v>13518</v>
      </c>
    </row>
    <row r="6787" spans="20:21" x14ac:dyDescent="0.25">
      <c r="T6787" s="101" t="s">
        <v>13519</v>
      </c>
      <c r="U6787" s="74" t="s">
        <v>13520</v>
      </c>
    </row>
    <row r="6788" spans="20:21" x14ac:dyDescent="0.25">
      <c r="T6788" s="101" t="s">
        <v>13521</v>
      </c>
      <c r="U6788" s="74" t="s">
        <v>13522</v>
      </c>
    </row>
    <row r="6789" spans="20:21" x14ac:dyDescent="0.25">
      <c r="T6789" s="101" t="s">
        <v>13523</v>
      </c>
      <c r="U6789" s="74" t="s">
        <v>13524</v>
      </c>
    </row>
    <row r="6790" spans="20:21" x14ac:dyDescent="0.25">
      <c r="T6790" s="101" t="s">
        <v>13525</v>
      </c>
      <c r="U6790" s="74" t="s">
        <v>13526</v>
      </c>
    </row>
    <row r="6791" spans="20:21" x14ac:dyDescent="0.25">
      <c r="T6791" s="101" t="s">
        <v>13527</v>
      </c>
      <c r="U6791" s="74" t="s">
        <v>13528</v>
      </c>
    </row>
    <row r="6792" spans="20:21" x14ac:dyDescent="0.25">
      <c r="T6792" s="101" t="s">
        <v>13529</v>
      </c>
      <c r="U6792" s="74" t="s">
        <v>13530</v>
      </c>
    </row>
    <row r="6793" spans="20:21" x14ac:dyDescent="0.25">
      <c r="T6793" s="101" t="s">
        <v>13531</v>
      </c>
      <c r="U6793" s="74" t="s">
        <v>13532</v>
      </c>
    </row>
    <row r="6794" spans="20:21" x14ac:dyDescent="0.25">
      <c r="T6794" s="101" t="s">
        <v>13533</v>
      </c>
      <c r="U6794" s="74" t="s">
        <v>13534</v>
      </c>
    </row>
    <row r="6795" spans="20:21" x14ac:dyDescent="0.25">
      <c r="T6795" s="101" t="s">
        <v>13535</v>
      </c>
      <c r="U6795" s="74" t="s">
        <v>12229</v>
      </c>
    </row>
    <row r="6796" spans="20:21" x14ac:dyDescent="0.25">
      <c r="T6796" s="101" t="s">
        <v>13536</v>
      </c>
      <c r="U6796" s="74" t="s">
        <v>13537</v>
      </c>
    </row>
    <row r="6797" spans="20:21" x14ac:dyDescent="0.25">
      <c r="T6797" s="101" t="s">
        <v>13538</v>
      </c>
      <c r="U6797" s="74" t="s">
        <v>13539</v>
      </c>
    </row>
    <row r="6798" spans="20:21" x14ac:dyDescent="0.25">
      <c r="T6798" s="101" t="s">
        <v>13540</v>
      </c>
      <c r="U6798" s="74" t="s">
        <v>13541</v>
      </c>
    </row>
    <row r="6799" spans="20:21" x14ac:dyDescent="0.25">
      <c r="T6799" s="101" t="s">
        <v>13542</v>
      </c>
      <c r="U6799" s="74" t="s">
        <v>13543</v>
      </c>
    </row>
    <row r="6800" spans="20:21" x14ac:dyDescent="0.25">
      <c r="T6800" s="101" t="s">
        <v>13544</v>
      </c>
      <c r="U6800" s="74" t="s">
        <v>13545</v>
      </c>
    </row>
    <row r="6801" spans="20:21" x14ac:dyDescent="0.25">
      <c r="T6801" s="101" t="s">
        <v>13546</v>
      </c>
      <c r="U6801" s="74" t="s">
        <v>13547</v>
      </c>
    </row>
    <row r="6802" spans="20:21" x14ac:dyDescent="0.25">
      <c r="T6802" s="101" t="s">
        <v>13548</v>
      </c>
      <c r="U6802" s="74" t="s">
        <v>13549</v>
      </c>
    </row>
    <row r="6803" spans="20:21" x14ac:dyDescent="0.25">
      <c r="T6803" s="101" t="s">
        <v>13550</v>
      </c>
      <c r="U6803" s="74" t="s">
        <v>13551</v>
      </c>
    </row>
    <row r="6804" spans="20:21" x14ac:dyDescent="0.25">
      <c r="T6804" s="101" t="s">
        <v>13552</v>
      </c>
      <c r="U6804" s="74" t="s">
        <v>13553</v>
      </c>
    </row>
    <row r="6805" spans="20:21" x14ac:dyDescent="0.25">
      <c r="T6805" s="101" t="s">
        <v>13554</v>
      </c>
      <c r="U6805" s="74" t="s">
        <v>13555</v>
      </c>
    </row>
    <row r="6806" spans="20:21" x14ac:dyDescent="0.25">
      <c r="T6806" s="101" t="s">
        <v>13556</v>
      </c>
      <c r="U6806" s="74" t="s">
        <v>13557</v>
      </c>
    </row>
    <row r="6807" spans="20:21" x14ac:dyDescent="0.25">
      <c r="T6807" s="101" t="s">
        <v>13558</v>
      </c>
      <c r="U6807" s="74" t="s">
        <v>13559</v>
      </c>
    </row>
    <row r="6808" spans="20:21" x14ac:dyDescent="0.25">
      <c r="T6808" s="101" t="s">
        <v>13560</v>
      </c>
      <c r="U6808" s="74" t="s">
        <v>13561</v>
      </c>
    </row>
    <row r="6809" spans="20:21" x14ac:dyDescent="0.25">
      <c r="T6809" s="101" t="s">
        <v>13562</v>
      </c>
      <c r="U6809" s="74" t="s">
        <v>13563</v>
      </c>
    </row>
    <row r="6810" spans="20:21" x14ac:dyDescent="0.25">
      <c r="T6810" s="101" t="s">
        <v>13564</v>
      </c>
      <c r="U6810" s="74" t="s">
        <v>13565</v>
      </c>
    </row>
    <row r="6811" spans="20:21" x14ac:dyDescent="0.25">
      <c r="T6811" s="101" t="s">
        <v>13566</v>
      </c>
      <c r="U6811" s="74" t="s">
        <v>13567</v>
      </c>
    </row>
    <row r="6812" spans="20:21" x14ac:dyDescent="0.25">
      <c r="T6812" s="101" t="s">
        <v>13568</v>
      </c>
      <c r="U6812" s="74" t="s">
        <v>13569</v>
      </c>
    </row>
    <row r="6813" spans="20:21" x14ac:dyDescent="0.25">
      <c r="T6813" s="101" t="s">
        <v>13570</v>
      </c>
      <c r="U6813" s="74" t="s">
        <v>13571</v>
      </c>
    </row>
    <row r="6814" spans="20:21" x14ac:dyDescent="0.25">
      <c r="T6814" s="101" t="s">
        <v>13572</v>
      </c>
      <c r="U6814" s="74" t="s">
        <v>13573</v>
      </c>
    </row>
    <row r="6815" spans="20:21" x14ac:dyDescent="0.25">
      <c r="T6815" s="101" t="s">
        <v>13574</v>
      </c>
      <c r="U6815" s="74" t="s">
        <v>13575</v>
      </c>
    </row>
    <row r="6816" spans="20:21" x14ac:dyDescent="0.25">
      <c r="T6816" s="101" t="s">
        <v>13576</v>
      </c>
      <c r="U6816" s="74" t="s">
        <v>13577</v>
      </c>
    </row>
    <row r="6817" spans="20:21" x14ac:dyDescent="0.25">
      <c r="T6817" s="101" t="s">
        <v>13578</v>
      </c>
      <c r="U6817" s="74" t="s">
        <v>13579</v>
      </c>
    </row>
    <row r="6818" spans="20:21" x14ac:dyDescent="0.25">
      <c r="T6818" s="101" t="s">
        <v>13580</v>
      </c>
      <c r="U6818" s="74" t="s">
        <v>13581</v>
      </c>
    </row>
    <row r="6819" spans="20:21" x14ac:dyDescent="0.25">
      <c r="T6819" s="101" t="s">
        <v>13582</v>
      </c>
      <c r="U6819" s="74" t="s">
        <v>13583</v>
      </c>
    </row>
    <row r="6820" spans="20:21" x14ac:dyDescent="0.25">
      <c r="T6820" s="101" t="s">
        <v>13584</v>
      </c>
      <c r="U6820" s="74" t="s">
        <v>13585</v>
      </c>
    </row>
    <row r="6821" spans="20:21" x14ac:dyDescent="0.25">
      <c r="T6821" s="101" t="s">
        <v>13586</v>
      </c>
      <c r="U6821" s="74" t="s">
        <v>13587</v>
      </c>
    </row>
    <row r="6822" spans="20:21" x14ac:dyDescent="0.25">
      <c r="T6822" s="101" t="s">
        <v>13588</v>
      </c>
      <c r="U6822" s="74" t="s">
        <v>13589</v>
      </c>
    </row>
    <row r="6823" spans="20:21" x14ac:dyDescent="0.25">
      <c r="T6823" s="101" t="s">
        <v>13590</v>
      </c>
      <c r="U6823" s="74" t="s">
        <v>3016</v>
      </c>
    </row>
    <row r="6824" spans="20:21" x14ac:dyDescent="0.25">
      <c r="T6824" s="101" t="s">
        <v>13591</v>
      </c>
      <c r="U6824" s="74" t="s">
        <v>13592</v>
      </c>
    </row>
    <row r="6825" spans="20:21" x14ac:dyDescent="0.25">
      <c r="T6825" s="101" t="s">
        <v>13593</v>
      </c>
      <c r="U6825" s="74" t="s">
        <v>13594</v>
      </c>
    </row>
    <row r="6826" spans="20:21" x14ac:dyDescent="0.25">
      <c r="T6826" s="101" t="s">
        <v>13595</v>
      </c>
      <c r="U6826" s="74" t="s">
        <v>13596</v>
      </c>
    </row>
    <row r="6827" spans="20:21" x14ac:dyDescent="0.25">
      <c r="T6827" s="101" t="s">
        <v>13597</v>
      </c>
      <c r="U6827" s="74" t="s">
        <v>8624</v>
      </c>
    </row>
    <row r="6828" spans="20:21" x14ac:dyDescent="0.25">
      <c r="T6828" s="101" t="s">
        <v>13598</v>
      </c>
      <c r="U6828" s="74" t="s">
        <v>13599</v>
      </c>
    </row>
    <row r="6829" spans="20:21" x14ac:dyDescent="0.25">
      <c r="T6829" s="101" t="s">
        <v>13600</v>
      </c>
      <c r="U6829" s="74" t="s">
        <v>13601</v>
      </c>
    </row>
    <row r="6830" spans="20:21" x14ac:dyDescent="0.25">
      <c r="T6830" s="101" t="s">
        <v>13602</v>
      </c>
      <c r="U6830" s="74" t="s">
        <v>13603</v>
      </c>
    </row>
    <row r="6831" spans="20:21" x14ac:dyDescent="0.25">
      <c r="T6831" s="101" t="s">
        <v>13604</v>
      </c>
      <c r="U6831" s="74" t="s">
        <v>13605</v>
      </c>
    </row>
    <row r="6832" spans="20:21" x14ac:dyDescent="0.25">
      <c r="T6832" s="101" t="s">
        <v>13606</v>
      </c>
      <c r="U6832" s="74" t="s">
        <v>13607</v>
      </c>
    </row>
    <row r="6833" spans="20:21" x14ac:dyDescent="0.25">
      <c r="T6833" s="101" t="s">
        <v>13608</v>
      </c>
      <c r="U6833" s="74" t="s">
        <v>13609</v>
      </c>
    </row>
    <row r="6834" spans="20:21" x14ac:dyDescent="0.25">
      <c r="T6834" s="101" t="s">
        <v>13610</v>
      </c>
      <c r="U6834" s="74" t="s">
        <v>13611</v>
      </c>
    </row>
    <row r="6835" spans="20:21" x14ac:dyDescent="0.25">
      <c r="T6835" s="101" t="s">
        <v>13612</v>
      </c>
      <c r="U6835" s="74" t="s">
        <v>13613</v>
      </c>
    </row>
    <row r="6836" spans="20:21" x14ac:dyDescent="0.25">
      <c r="T6836" s="101" t="s">
        <v>13614</v>
      </c>
      <c r="U6836" s="74" t="s">
        <v>13615</v>
      </c>
    </row>
    <row r="6837" spans="20:21" x14ac:dyDescent="0.25">
      <c r="T6837" s="101" t="s">
        <v>13616</v>
      </c>
      <c r="U6837" s="74" t="s">
        <v>13617</v>
      </c>
    </row>
    <row r="6838" spans="20:21" x14ac:dyDescent="0.25">
      <c r="T6838" s="101" t="s">
        <v>13618</v>
      </c>
      <c r="U6838" s="74" t="s">
        <v>13619</v>
      </c>
    </row>
    <row r="6839" spans="20:21" x14ac:dyDescent="0.25">
      <c r="T6839" s="101" t="s">
        <v>13620</v>
      </c>
      <c r="U6839" s="74" t="s">
        <v>13621</v>
      </c>
    </row>
    <row r="6840" spans="20:21" x14ac:dyDescent="0.25">
      <c r="T6840" s="101" t="s">
        <v>13622</v>
      </c>
      <c r="U6840" s="74" t="s">
        <v>13623</v>
      </c>
    </row>
    <row r="6841" spans="20:21" x14ac:dyDescent="0.25">
      <c r="T6841" s="101" t="s">
        <v>13624</v>
      </c>
      <c r="U6841" s="74" t="s">
        <v>13625</v>
      </c>
    </row>
    <row r="6842" spans="20:21" x14ac:dyDescent="0.25">
      <c r="T6842" s="101" t="s">
        <v>13626</v>
      </c>
      <c r="U6842" s="74" t="s">
        <v>13627</v>
      </c>
    </row>
    <row r="6843" spans="20:21" x14ac:dyDescent="0.25">
      <c r="T6843" s="101" t="s">
        <v>13628</v>
      </c>
      <c r="U6843" s="74" t="s">
        <v>13629</v>
      </c>
    </row>
    <row r="6844" spans="20:21" x14ac:dyDescent="0.25">
      <c r="T6844" s="101" t="s">
        <v>13630</v>
      </c>
      <c r="U6844" s="74" t="s">
        <v>13631</v>
      </c>
    </row>
    <row r="6845" spans="20:21" x14ac:dyDescent="0.25">
      <c r="T6845" s="101" t="s">
        <v>13632</v>
      </c>
      <c r="U6845" s="74" t="s">
        <v>13633</v>
      </c>
    </row>
    <row r="6846" spans="20:21" x14ac:dyDescent="0.25">
      <c r="T6846" s="101" t="s">
        <v>13634</v>
      </c>
      <c r="U6846" s="74" t="s">
        <v>13635</v>
      </c>
    </row>
    <row r="6847" spans="20:21" x14ac:dyDescent="0.25">
      <c r="T6847" s="101" t="s">
        <v>13636</v>
      </c>
      <c r="U6847" s="74" t="s">
        <v>13637</v>
      </c>
    </row>
    <row r="6848" spans="20:21" x14ac:dyDescent="0.25">
      <c r="T6848" s="101" t="s">
        <v>13638</v>
      </c>
      <c r="U6848" s="74" t="s">
        <v>13639</v>
      </c>
    </row>
    <row r="6849" spans="20:21" x14ac:dyDescent="0.25">
      <c r="T6849" s="101" t="s">
        <v>13640</v>
      </c>
      <c r="U6849" s="74" t="s">
        <v>13641</v>
      </c>
    </row>
    <row r="6850" spans="20:21" x14ac:dyDescent="0.25">
      <c r="T6850" s="101" t="s">
        <v>13642</v>
      </c>
      <c r="U6850" s="74" t="s">
        <v>13643</v>
      </c>
    </row>
    <row r="6851" spans="20:21" x14ac:dyDescent="0.25">
      <c r="T6851" s="101" t="s">
        <v>13644</v>
      </c>
      <c r="U6851" s="74" t="s">
        <v>13645</v>
      </c>
    </row>
    <row r="6852" spans="20:21" x14ac:dyDescent="0.25">
      <c r="T6852" s="101" t="s">
        <v>13646</v>
      </c>
      <c r="U6852" s="74" t="s">
        <v>13647</v>
      </c>
    </row>
    <row r="6853" spans="20:21" x14ac:dyDescent="0.25">
      <c r="T6853" s="101" t="s">
        <v>13648</v>
      </c>
      <c r="U6853" s="74" t="s">
        <v>13649</v>
      </c>
    </row>
    <row r="6854" spans="20:21" x14ac:dyDescent="0.25">
      <c r="T6854" s="101" t="s">
        <v>13650</v>
      </c>
      <c r="U6854" s="74" t="s">
        <v>13651</v>
      </c>
    </row>
    <row r="6855" spans="20:21" x14ac:dyDescent="0.25">
      <c r="T6855" s="101" t="s">
        <v>13652</v>
      </c>
      <c r="U6855" s="74" t="s">
        <v>13653</v>
      </c>
    </row>
    <row r="6856" spans="20:21" x14ac:dyDescent="0.25">
      <c r="T6856" s="101" t="s">
        <v>13654</v>
      </c>
      <c r="U6856" s="74" t="s">
        <v>13655</v>
      </c>
    </row>
    <row r="6857" spans="20:21" x14ac:dyDescent="0.25">
      <c r="T6857" s="101" t="s">
        <v>13656</v>
      </c>
      <c r="U6857" s="74" t="s">
        <v>3060</v>
      </c>
    </row>
    <row r="6858" spans="20:21" x14ac:dyDescent="0.25">
      <c r="T6858" s="101" t="s">
        <v>13657</v>
      </c>
      <c r="U6858" s="74" t="s">
        <v>12420</v>
      </c>
    </row>
    <row r="6859" spans="20:21" x14ac:dyDescent="0.25">
      <c r="T6859" s="101" t="s">
        <v>13658</v>
      </c>
      <c r="U6859" s="74" t="s">
        <v>13659</v>
      </c>
    </row>
    <row r="6860" spans="20:21" x14ac:dyDescent="0.25">
      <c r="T6860" s="101" t="s">
        <v>13660</v>
      </c>
      <c r="U6860" s="74" t="s">
        <v>13661</v>
      </c>
    </row>
    <row r="6861" spans="20:21" x14ac:dyDescent="0.25">
      <c r="T6861" s="101" t="s">
        <v>13662</v>
      </c>
      <c r="U6861" s="74" t="s">
        <v>13663</v>
      </c>
    </row>
    <row r="6862" spans="20:21" x14ac:dyDescent="0.25">
      <c r="T6862" s="101" t="s">
        <v>13664</v>
      </c>
      <c r="U6862" s="74" t="s">
        <v>13665</v>
      </c>
    </row>
    <row r="6863" spans="20:21" x14ac:dyDescent="0.25">
      <c r="T6863" s="101" t="s">
        <v>13666</v>
      </c>
      <c r="U6863" s="74" t="s">
        <v>13667</v>
      </c>
    </row>
    <row r="6864" spans="20:21" x14ac:dyDescent="0.25">
      <c r="T6864" s="101" t="s">
        <v>13668</v>
      </c>
      <c r="U6864" s="74" t="s">
        <v>13669</v>
      </c>
    </row>
    <row r="6865" spans="20:21" x14ac:dyDescent="0.25">
      <c r="T6865" s="101" t="s">
        <v>13670</v>
      </c>
      <c r="U6865" s="74" t="s">
        <v>13671</v>
      </c>
    </row>
    <row r="6866" spans="20:21" x14ac:dyDescent="0.25">
      <c r="T6866" s="101" t="s">
        <v>13672</v>
      </c>
      <c r="U6866" s="74" t="s">
        <v>13673</v>
      </c>
    </row>
    <row r="6867" spans="20:21" x14ac:dyDescent="0.25">
      <c r="T6867" s="101" t="s">
        <v>13674</v>
      </c>
      <c r="U6867" s="74" t="s">
        <v>13675</v>
      </c>
    </row>
    <row r="6868" spans="20:21" x14ac:dyDescent="0.25">
      <c r="T6868" s="101" t="s">
        <v>13676</v>
      </c>
      <c r="U6868" s="74" t="s">
        <v>13677</v>
      </c>
    </row>
    <row r="6869" spans="20:21" x14ac:dyDescent="0.25">
      <c r="T6869" s="101" t="s">
        <v>13678</v>
      </c>
      <c r="U6869" s="74" t="s">
        <v>10882</v>
      </c>
    </row>
    <row r="6870" spans="20:21" x14ac:dyDescent="0.25">
      <c r="T6870" s="101" t="s">
        <v>13679</v>
      </c>
      <c r="U6870" s="74" t="s">
        <v>13680</v>
      </c>
    </row>
    <row r="6871" spans="20:21" x14ac:dyDescent="0.25">
      <c r="T6871" s="101" t="s">
        <v>13681</v>
      </c>
      <c r="U6871" s="74" t="s">
        <v>2320</v>
      </c>
    </row>
    <row r="6872" spans="20:21" x14ac:dyDescent="0.25">
      <c r="T6872" s="101" t="s">
        <v>13682</v>
      </c>
      <c r="U6872" s="74" t="s">
        <v>13683</v>
      </c>
    </row>
    <row r="6873" spans="20:21" x14ac:dyDescent="0.25">
      <c r="T6873" s="101" t="s">
        <v>13684</v>
      </c>
      <c r="U6873" s="74" t="s">
        <v>13685</v>
      </c>
    </row>
    <row r="6874" spans="20:21" x14ac:dyDescent="0.25">
      <c r="T6874" s="101" t="s">
        <v>13686</v>
      </c>
      <c r="U6874" s="74" t="s">
        <v>13687</v>
      </c>
    </row>
    <row r="6875" spans="20:21" x14ac:dyDescent="0.25">
      <c r="T6875" s="101" t="s">
        <v>13688</v>
      </c>
      <c r="U6875" s="74" t="s">
        <v>13689</v>
      </c>
    </row>
    <row r="6876" spans="20:21" x14ac:dyDescent="0.25">
      <c r="T6876" s="101" t="s">
        <v>13690</v>
      </c>
      <c r="U6876" s="74" t="s">
        <v>13691</v>
      </c>
    </row>
    <row r="6877" spans="20:21" x14ac:dyDescent="0.25">
      <c r="T6877" s="101" t="s">
        <v>13692</v>
      </c>
      <c r="U6877" s="74" t="s">
        <v>13693</v>
      </c>
    </row>
    <row r="6878" spans="20:21" x14ac:dyDescent="0.25">
      <c r="T6878" s="101" t="s">
        <v>13694</v>
      </c>
      <c r="U6878" s="74" t="s">
        <v>13695</v>
      </c>
    </row>
    <row r="6879" spans="20:21" x14ac:dyDescent="0.25">
      <c r="T6879" s="101" t="s">
        <v>13696</v>
      </c>
      <c r="U6879" s="74" t="s">
        <v>13697</v>
      </c>
    </row>
    <row r="6880" spans="20:21" x14ac:dyDescent="0.25">
      <c r="T6880" s="101" t="s">
        <v>13698</v>
      </c>
      <c r="U6880" s="74" t="s">
        <v>13699</v>
      </c>
    </row>
    <row r="6881" spans="20:21" x14ac:dyDescent="0.25">
      <c r="T6881" s="101" t="s">
        <v>13700</v>
      </c>
      <c r="U6881" s="74" t="s">
        <v>13701</v>
      </c>
    </row>
    <row r="6882" spans="20:21" x14ac:dyDescent="0.25">
      <c r="T6882" s="101" t="s">
        <v>13702</v>
      </c>
      <c r="U6882" s="74" t="s">
        <v>13703</v>
      </c>
    </row>
    <row r="6883" spans="20:21" x14ac:dyDescent="0.25">
      <c r="T6883" s="101" t="s">
        <v>13704</v>
      </c>
      <c r="U6883" s="74" t="s">
        <v>13705</v>
      </c>
    </row>
    <row r="6884" spans="20:21" x14ac:dyDescent="0.25">
      <c r="T6884" s="101" t="s">
        <v>13706</v>
      </c>
      <c r="U6884" s="74" t="s">
        <v>13707</v>
      </c>
    </row>
    <row r="6885" spans="20:21" x14ac:dyDescent="0.25">
      <c r="T6885" s="101" t="s">
        <v>13708</v>
      </c>
      <c r="U6885" s="74" t="s">
        <v>13709</v>
      </c>
    </row>
    <row r="6886" spans="20:21" x14ac:dyDescent="0.25">
      <c r="T6886" s="101" t="s">
        <v>13710</v>
      </c>
      <c r="U6886" s="74" t="s">
        <v>13711</v>
      </c>
    </row>
    <row r="6887" spans="20:21" x14ac:dyDescent="0.25">
      <c r="T6887" s="101" t="s">
        <v>13712</v>
      </c>
      <c r="U6887" s="74" t="s">
        <v>13713</v>
      </c>
    </row>
    <row r="6888" spans="20:21" x14ac:dyDescent="0.25">
      <c r="T6888" s="101" t="s">
        <v>13714</v>
      </c>
      <c r="U6888" s="74" t="s">
        <v>13715</v>
      </c>
    </row>
    <row r="6889" spans="20:21" x14ac:dyDescent="0.25">
      <c r="T6889" s="101" t="s">
        <v>13716</v>
      </c>
      <c r="U6889" s="74" t="s">
        <v>13717</v>
      </c>
    </row>
    <row r="6890" spans="20:21" x14ac:dyDescent="0.25">
      <c r="T6890" s="101" t="s">
        <v>13718</v>
      </c>
      <c r="U6890" s="74" t="s">
        <v>13719</v>
      </c>
    </row>
    <row r="6891" spans="20:21" x14ac:dyDescent="0.25">
      <c r="T6891" s="101" t="s">
        <v>13720</v>
      </c>
      <c r="U6891" s="74" t="s">
        <v>13721</v>
      </c>
    </row>
    <row r="6892" spans="20:21" x14ac:dyDescent="0.25">
      <c r="T6892" s="101" t="s">
        <v>13722</v>
      </c>
      <c r="U6892" s="74" t="s">
        <v>13723</v>
      </c>
    </row>
    <row r="6893" spans="20:21" x14ac:dyDescent="0.25">
      <c r="T6893" s="101" t="s">
        <v>13724</v>
      </c>
      <c r="U6893" s="74" t="s">
        <v>13725</v>
      </c>
    </row>
    <row r="6894" spans="20:21" x14ac:dyDescent="0.25">
      <c r="T6894" s="101" t="s">
        <v>13726</v>
      </c>
      <c r="U6894" s="74" t="s">
        <v>13727</v>
      </c>
    </row>
    <row r="6895" spans="20:21" x14ac:dyDescent="0.25">
      <c r="T6895" s="101" t="s">
        <v>13728</v>
      </c>
      <c r="U6895" s="74" t="s">
        <v>13729</v>
      </c>
    </row>
    <row r="6896" spans="20:21" x14ac:dyDescent="0.25">
      <c r="T6896" s="101" t="s">
        <v>13730</v>
      </c>
      <c r="U6896" s="74" t="s">
        <v>13731</v>
      </c>
    </row>
    <row r="6897" spans="20:21" x14ac:dyDescent="0.25">
      <c r="T6897" s="101" t="s">
        <v>13732</v>
      </c>
      <c r="U6897" s="74" t="s">
        <v>13733</v>
      </c>
    </row>
    <row r="6898" spans="20:21" x14ac:dyDescent="0.25">
      <c r="T6898" s="101" t="s">
        <v>13734</v>
      </c>
      <c r="U6898" s="74" t="s">
        <v>13735</v>
      </c>
    </row>
    <row r="6899" spans="20:21" x14ac:dyDescent="0.25">
      <c r="T6899" s="101" t="s">
        <v>13736</v>
      </c>
      <c r="U6899" s="74" t="s">
        <v>13737</v>
      </c>
    </row>
    <row r="6900" spans="20:21" x14ac:dyDescent="0.25">
      <c r="T6900" s="101" t="s">
        <v>13738</v>
      </c>
      <c r="U6900" s="74" t="s">
        <v>13739</v>
      </c>
    </row>
    <row r="6901" spans="20:21" x14ac:dyDescent="0.25">
      <c r="T6901" s="101" t="s">
        <v>13740</v>
      </c>
      <c r="U6901" s="74" t="s">
        <v>13741</v>
      </c>
    </row>
    <row r="6902" spans="20:21" x14ac:dyDescent="0.25">
      <c r="T6902" s="101" t="s">
        <v>13742</v>
      </c>
      <c r="U6902" s="74" t="s">
        <v>13743</v>
      </c>
    </row>
    <row r="6903" spans="20:21" x14ac:dyDescent="0.25">
      <c r="T6903" s="101" t="s">
        <v>13744</v>
      </c>
      <c r="U6903" s="74" t="s">
        <v>13745</v>
      </c>
    </row>
    <row r="6904" spans="20:21" x14ac:dyDescent="0.25">
      <c r="T6904" s="101" t="s">
        <v>13746</v>
      </c>
      <c r="U6904" s="74" t="s">
        <v>13747</v>
      </c>
    </row>
    <row r="6905" spans="20:21" x14ac:dyDescent="0.25">
      <c r="T6905" s="101" t="s">
        <v>13748</v>
      </c>
      <c r="U6905" s="74" t="s">
        <v>13749</v>
      </c>
    </row>
    <row r="6906" spans="20:21" x14ac:dyDescent="0.25">
      <c r="T6906" s="101" t="s">
        <v>13750</v>
      </c>
      <c r="U6906" s="74" t="s">
        <v>13751</v>
      </c>
    </row>
    <row r="6907" spans="20:21" x14ac:dyDescent="0.25">
      <c r="T6907" s="101" t="s">
        <v>13752</v>
      </c>
      <c r="U6907" s="74" t="s">
        <v>13753</v>
      </c>
    </row>
    <row r="6908" spans="20:21" x14ac:dyDescent="0.25">
      <c r="T6908" s="101" t="s">
        <v>13754</v>
      </c>
      <c r="U6908" s="74" t="s">
        <v>13755</v>
      </c>
    </row>
    <row r="6909" spans="20:21" x14ac:dyDescent="0.25">
      <c r="T6909" s="101" t="s">
        <v>13756</v>
      </c>
      <c r="U6909" s="74" t="s">
        <v>13757</v>
      </c>
    </row>
    <row r="6910" spans="20:21" x14ac:dyDescent="0.25">
      <c r="T6910" s="101" t="s">
        <v>13758</v>
      </c>
      <c r="U6910" s="74" t="s">
        <v>13759</v>
      </c>
    </row>
    <row r="6911" spans="20:21" x14ac:dyDescent="0.25">
      <c r="T6911" s="101" t="s">
        <v>13760</v>
      </c>
      <c r="U6911" s="74" t="s">
        <v>13761</v>
      </c>
    </row>
    <row r="6912" spans="20:21" x14ac:dyDescent="0.25">
      <c r="T6912" s="101" t="s">
        <v>13762</v>
      </c>
      <c r="U6912" s="74" t="s">
        <v>4882</v>
      </c>
    </row>
    <row r="6913" spans="20:21" x14ac:dyDescent="0.25">
      <c r="T6913" s="101" t="s">
        <v>13763</v>
      </c>
      <c r="U6913" s="74" t="s">
        <v>868</v>
      </c>
    </row>
    <row r="6914" spans="20:21" x14ac:dyDescent="0.25">
      <c r="T6914" s="101" t="s">
        <v>13764</v>
      </c>
      <c r="U6914" s="74" t="s">
        <v>13765</v>
      </c>
    </row>
    <row r="6915" spans="20:21" x14ac:dyDescent="0.25">
      <c r="T6915" s="101" t="s">
        <v>13766</v>
      </c>
      <c r="U6915" s="74" t="s">
        <v>13767</v>
      </c>
    </row>
    <row r="6916" spans="20:21" x14ac:dyDescent="0.25">
      <c r="T6916" s="101" t="s">
        <v>13768</v>
      </c>
      <c r="U6916" s="74" t="s">
        <v>13769</v>
      </c>
    </row>
    <row r="6917" spans="20:21" x14ac:dyDescent="0.25">
      <c r="T6917" s="101" t="s">
        <v>13770</v>
      </c>
      <c r="U6917" s="74" t="s">
        <v>13771</v>
      </c>
    </row>
    <row r="6918" spans="20:21" x14ac:dyDescent="0.25">
      <c r="T6918" s="101" t="s">
        <v>13772</v>
      </c>
      <c r="U6918" s="74" t="s">
        <v>13773</v>
      </c>
    </row>
    <row r="6919" spans="20:21" x14ac:dyDescent="0.25">
      <c r="T6919" s="101" t="s">
        <v>13774</v>
      </c>
      <c r="U6919" s="74" t="s">
        <v>13775</v>
      </c>
    </row>
    <row r="6920" spans="20:21" x14ac:dyDescent="0.25">
      <c r="T6920" s="101" t="s">
        <v>13776</v>
      </c>
      <c r="U6920" s="74" t="s">
        <v>10348</v>
      </c>
    </row>
    <row r="6921" spans="20:21" x14ac:dyDescent="0.25">
      <c r="T6921" s="101" t="s">
        <v>13777</v>
      </c>
      <c r="U6921" s="74" t="s">
        <v>13778</v>
      </c>
    </row>
    <row r="6922" spans="20:21" x14ac:dyDescent="0.25">
      <c r="T6922" s="101" t="s">
        <v>13779</v>
      </c>
      <c r="U6922" s="74" t="s">
        <v>13780</v>
      </c>
    </row>
    <row r="6923" spans="20:21" x14ac:dyDescent="0.25">
      <c r="T6923" s="101" t="s">
        <v>13781</v>
      </c>
      <c r="U6923" s="74" t="s">
        <v>13782</v>
      </c>
    </row>
    <row r="6924" spans="20:21" x14ac:dyDescent="0.25">
      <c r="T6924" s="101" t="s">
        <v>13783</v>
      </c>
      <c r="U6924" s="74" t="s">
        <v>13784</v>
      </c>
    </row>
    <row r="6925" spans="20:21" x14ac:dyDescent="0.25">
      <c r="T6925" s="101" t="s">
        <v>13785</v>
      </c>
      <c r="U6925" s="74" t="s">
        <v>13786</v>
      </c>
    </row>
    <row r="6926" spans="20:21" x14ac:dyDescent="0.25">
      <c r="T6926" s="101" t="s">
        <v>13787</v>
      </c>
      <c r="U6926" s="74" t="s">
        <v>13788</v>
      </c>
    </row>
    <row r="6927" spans="20:21" x14ac:dyDescent="0.25">
      <c r="T6927" s="101" t="s">
        <v>13789</v>
      </c>
      <c r="U6927" s="74" t="s">
        <v>13790</v>
      </c>
    </row>
    <row r="6928" spans="20:21" x14ac:dyDescent="0.25">
      <c r="T6928" s="101" t="s">
        <v>13791</v>
      </c>
      <c r="U6928" s="74" t="s">
        <v>11725</v>
      </c>
    </row>
    <row r="6929" spans="20:21" x14ac:dyDescent="0.25">
      <c r="T6929" s="101" t="s">
        <v>13792</v>
      </c>
      <c r="U6929" s="74" t="s">
        <v>13793</v>
      </c>
    </row>
    <row r="6930" spans="20:21" x14ac:dyDescent="0.25">
      <c r="T6930" s="101" t="s">
        <v>13794</v>
      </c>
      <c r="U6930" s="74" t="s">
        <v>13795</v>
      </c>
    </row>
    <row r="6931" spans="20:21" x14ac:dyDescent="0.25">
      <c r="T6931" s="101" t="s">
        <v>13796</v>
      </c>
      <c r="U6931" s="74" t="s">
        <v>13797</v>
      </c>
    </row>
    <row r="6932" spans="20:21" x14ac:dyDescent="0.25">
      <c r="T6932" s="101" t="s">
        <v>13798</v>
      </c>
      <c r="U6932" s="74" t="s">
        <v>13799</v>
      </c>
    </row>
    <row r="6933" spans="20:21" x14ac:dyDescent="0.25">
      <c r="T6933" s="101" t="s">
        <v>13800</v>
      </c>
      <c r="U6933" s="74" t="s">
        <v>13801</v>
      </c>
    </row>
    <row r="6934" spans="20:21" x14ac:dyDescent="0.25">
      <c r="T6934" s="101" t="s">
        <v>13802</v>
      </c>
      <c r="U6934" s="74" t="s">
        <v>13803</v>
      </c>
    </row>
    <row r="6935" spans="20:21" x14ac:dyDescent="0.25">
      <c r="T6935" s="101" t="s">
        <v>13804</v>
      </c>
      <c r="U6935" s="74" t="s">
        <v>13805</v>
      </c>
    </row>
    <row r="6936" spans="20:21" x14ac:dyDescent="0.25">
      <c r="T6936" s="101" t="s">
        <v>13806</v>
      </c>
      <c r="U6936" s="74" t="s">
        <v>13807</v>
      </c>
    </row>
    <row r="6937" spans="20:21" x14ac:dyDescent="0.25">
      <c r="T6937" s="101" t="s">
        <v>13808</v>
      </c>
      <c r="U6937" s="74" t="s">
        <v>13809</v>
      </c>
    </row>
    <row r="6938" spans="20:21" x14ac:dyDescent="0.25">
      <c r="T6938" s="101" t="s">
        <v>13810</v>
      </c>
      <c r="U6938" s="74" t="s">
        <v>13811</v>
      </c>
    </row>
    <row r="6939" spans="20:21" x14ac:dyDescent="0.25">
      <c r="T6939" s="101" t="s">
        <v>13812</v>
      </c>
      <c r="U6939" s="74" t="s">
        <v>13813</v>
      </c>
    </row>
    <row r="6940" spans="20:21" x14ac:dyDescent="0.25">
      <c r="T6940" s="101" t="s">
        <v>13814</v>
      </c>
      <c r="U6940" s="74" t="s">
        <v>13815</v>
      </c>
    </row>
    <row r="6941" spans="20:21" x14ac:dyDescent="0.25">
      <c r="T6941" s="101" t="s">
        <v>13816</v>
      </c>
      <c r="U6941" s="74" t="s">
        <v>13817</v>
      </c>
    </row>
    <row r="6942" spans="20:21" x14ac:dyDescent="0.25">
      <c r="T6942" s="101" t="s">
        <v>13818</v>
      </c>
      <c r="U6942" s="74" t="s">
        <v>13819</v>
      </c>
    </row>
    <row r="6943" spans="20:21" x14ac:dyDescent="0.25">
      <c r="T6943" s="101" t="s">
        <v>13820</v>
      </c>
      <c r="U6943" s="74" t="s">
        <v>13821</v>
      </c>
    </row>
    <row r="6944" spans="20:21" x14ac:dyDescent="0.25">
      <c r="T6944" s="101" t="s">
        <v>13822</v>
      </c>
      <c r="U6944" s="74" t="s">
        <v>13823</v>
      </c>
    </row>
    <row r="6945" spans="20:21" x14ac:dyDescent="0.25">
      <c r="T6945" s="101" t="s">
        <v>13824</v>
      </c>
      <c r="U6945" s="74" t="s">
        <v>13825</v>
      </c>
    </row>
    <row r="6946" spans="20:21" x14ac:dyDescent="0.25">
      <c r="T6946" s="101" t="s">
        <v>13826</v>
      </c>
      <c r="U6946" s="74" t="s">
        <v>13827</v>
      </c>
    </row>
    <row r="6947" spans="20:21" x14ac:dyDescent="0.25">
      <c r="T6947" s="101" t="s">
        <v>13828</v>
      </c>
      <c r="U6947" s="74" t="s">
        <v>13829</v>
      </c>
    </row>
    <row r="6948" spans="20:21" x14ac:dyDescent="0.25">
      <c r="T6948" s="101" t="s">
        <v>13830</v>
      </c>
      <c r="U6948" s="74" t="s">
        <v>13831</v>
      </c>
    </row>
    <row r="6949" spans="20:21" x14ac:dyDescent="0.25">
      <c r="T6949" s="101" t="s">
        <v>13832</v>
      </c>
      <c r="U6949" s="74" t="s">
        <v>11000</v>
      </c>
    </row>
    <row r="6950" spans="20:21" x14ac:dyDescent="0.25">
      <c r="T6950" s="101" t="s">
        <v>13833</v>
      </c>
      <c r="U6950" s="74" t="s">
        <v>13834</v>
      </c>
    </row>
    <row r="6951" spans="20:21" x14ac:dyDescent="0.25">
      <c r="T6951" s="101" t="s">
        <v>13835</v>
      </c>
      <c r="U6951" s="74" t="s">
        <v>13836</v>
      </c>
    </row>
    <row r="6952" spans="20:21" x14ac:dyDescent="0.25">
      <c r="T6952" s="101" t="s">
        <v>13837</v>
      </c>
      <c r="U6952" s="74" t="s">
        <v>13838</v>
      </c>
    </row>
    <row r="6953" spans="20:21" x14ac:dyDescent="0.25">
      <c r="T6953" s="101" t="s">
        <v>13839</v>
      </c>
      <c r="U6953" s="74" t="s">
        <v>13840</v>
      </c>
    </row>
    <row r="6954" spans="20:21" x14ac:dyDescent="0.25">
      <c r="T6954" s="101" t="s">
        <v>13841</v>
      </c>
      <c r="U6954" s="74" t="s">
        <v>13842</v>
      </c>
    </row>
    <row r="6955" spans="20:21" x14ac:dyDescent="0.25">
      <c r="T6955" s="101" t="s">
        <v>13843</v>
      </c>
      <c r="U6955" s="74" t="s">
        <v>13844</v>
      </c>
    </row>
    <row r="6956" spans="20:21" x14ac:dyDescent="0.25">
      <c r="T6956" s="101" t="s">
        <v>13845</v>
      </c>
      <c r="U6956" s="74" t="s">
        <v>13846</v>
      </c>
    </row>
    <row r="6957" spans="20:21" x14ac:dyDescent="0.25">
      <c r="T6957" s="101" t="s">
        <v>13847</v>
      </c>
      <c r="U6957" s="74" t="s">
        <v>11020</v>
      </c>
    </row>
    <row r="6958" spans="20:21" x14ac:dyDescent="0.25">
      <c r="T6958" s="101" t="s">
        <v>13848</v>
      </c>
      <c r="U6958" s="74" t="s">
        <v>13849</v>
      </c>
    </row>
    <row r="6959" spans="20:21" x14ac:dyDescent="0.25">
      <c r="T6959" s="101" t="s">
        <v>13850</v>
      </c>
      <c r="U6959" s="74" t="s">
        <v>13851</v>
      </c>
    </row>
    <row r="6960" spans="20:21" x14ac:dyDescent="0.25">
      <c r="T6960" s="101" t="s">
        <v>13852</v>
      </c>
      <c r="U6960" s="74" t="s">
        <v>13853</v>
      </c>
    </row>
    <row r="6961" spans="20:21" x14ac:dyDescent="0.25">
      <c r="T6961" s="101" t="s">
        <v>13854</v>
      </c>
      <c r="U6961" s="74" t="s">
        <v>13855</v>
      </c>
    </row>
    <row r="6962" spans="20:21" x14ac:dyDescent="0.25">
      <c r="T6962" s="101" t="s">
        <v>13856</v>
      </c>
      <c r="U6962" s="74" t="s">
        <v>13857</v>
      </c>
    </row>
    <row r="6963" spans="20:21" x14ac:dyDescent="0.25">
      <c r="T6963" s="101" t="s">
        <v>13858</v>
      </c>
      <c r="U6963" s="74" t="s">
        <v>13859</v>
      </c>
    </row>
    <row r="6964" spans="20:21" x14ac:dyDescent="0.25">
      <c r="T6964" s="101" t="s">
        <v>13860</v>
      </c>
      <c r="U6964" s="74" t="s">
        <v>13861</v>
      </c>
    </row>
    <row r="6965" spans="20:21" x14ac:dyDescent="0.25">
      <c r="T6965" s="101" t="s">
        <v>13862</v>
      </c>
      <c r="U6965" s="74" t="s">
        <v>13863</v>
      </c>
    </row>
    <row r="6966" spans="20:21" x14ac:dyDescent="0.25">
      <c r="T6966" s="101" t="s">
        <v>13864</v>
      </c>
      <c r="U6966" s="74" t="s">
        <v>13865</v>
      </c>
    </row>
    <row r="6967" spans="20:21" x14ac:dyDescent="0.25">
      <c r="T6967" s="101" t="s">
        <v>13866</v>
      </c>
      <c r="U6967" s="74" t="s">
        <v>13867</v>
      </c>
    </row>
    <row r="6968" spans="20:21" x14ac:dyDescent="0.25">
      <c r="T6968" s="101" t="s">
        <v>13868</v>
      </c>
      <c r="U6968" s="74" t="s">
        <v>13869</v>
      </c>
    </row>
    <row r="6969" spans="20:21" x14ac:dyDescent="0.25">
      <c r="T6969" s="101" t="s">
        <v>13870</v>
      </c>
      <c r="U6969" s="74" t="s">
        <v>13871</v>
      </c>
    </row>
    <row r="6970" spans="20:21" x14ac:dyDescent="0.25">
      <c r="T6970" s="101" t="s">
        <v>13872</v>
      </c>
      <c r="U6970" s="74" t="s">
        <v>13873</v>
      </c>
    </row>
    <row r="6971" spans="20:21" x14ac:dyDescent="0.25">
      <c r="T6971" s="101" t="s">
        <v>13874</v>
      </c>
      <c r="U6971" s="74" t="s">
        <v>13875</v>
      </c>
    </row>
    <row r="6972" spans="20:21" x14ac:dyDescent="0.25">
      <c r="T6972" s="101" t="s">
        <v>13876</v>
      </c>
      <c r="U6972" s="74" t="s">
        <v>13877</v>
      </c>
    </row>
    <row r="6973" spans="20:21" x14ac:dyDescent="0.25">
      <c r="T6973" s="101" t="s">
        <v>13878</v>
      </c>
      <c r="U6973" s="74" t="s">
        <v>13879</v>
      </c>
    </row>
    <row r="6974" spans="20:21" x14ac:dyDescent="0.25">
      <c r="T6974" s="101" t="s">
        <v>13880</v>
      </c>
      <c r="U6974" s="74" t="s">
        <v>13881</v>
      </c>
    </row>
    <row r="6975" spans="20:21" x14ac:dyDescent="0.25">
      <c r="T6975" s="101" t="s">
        <v>13882</v>
      </c>
      <c r="U6975" s="74" t="s">
        <v>13883</v>
      </c>
    </row>
    <row r="6976" spans="20:21" x14ac:dyDescent="0.25">
      <c r="T6976" s="101" t="s">
        <v>13884</v>
      </c>
      <c r="U6976" s="74" t="s">
        <v>13885</v>
      </c>
    </row>
    <row r="6977" spans="20:21" x14ac:dyDescent="0.25">
      <c r="T6977" s="101" t="s">
        <v>13886</v>
      </c>
      <c r="U6977" s="74" t="s">
        <v>13887</v>
      </c>
    </row>
    <row r="6978" spans="20:21" x14ac:dyDescent="0.25">
      <c r="T6978" s="101" t="s">
        <v>13888</v>
      </c>
      <c r="U6978" s="74" t="s">
        <v>13889</v>
      </c>
    </row>
    <row r="6979" spans="20:21" x14ac:dyDescent="0.25">
      <c r="T6979" s="101" t="s">
        <v>13890</v>
      </c>
      <c r="U6979" s="74" t="s">
        <v>13891</v>
      </c>
    </row>
    <row r="6980" spans="20:21" x14ac:dyDescent="0.25">
      <c r="T6980" s="101" t="s">
        <v>13892</v>
      </c>
      <c r="U6980" s="74" t="s">
        <v>13893</v>
      </c>
    </row>
    <row r="6981" spans="20:21" x14ac:dyDescent="0.25">
      <c r="T6981" s="101" t="s">
        <v>13894</v>
      </c>
      <c r="U6981" s="74" t="s">
        <v>13895</v>
      </c>
    </row>
    <row r="6982" spans="20:21" x14ac:dyDescent="0.25">
      <c r="T6982" s="101" t="s">
        <v>13896</v>
      </c>
      <c r="U6982" s="74" t="s">
        <v>13897</v>
      </c>
    </row>
    <row r="6983" spans="20:21" x14ac:dyDescent="0.25">
      <c r="T6983" s="101" t="s">
        <v>13898</v>
      </c>
      <c r="U6983" s="74" t="s">
        <v>13899</v>
      </c>
    </row>
    <row r="6984" spans="20:21" x14ac:dyDescent="0.25">
      <c r="T6984" s="101" t="s">
        <v>13900</v>
      </c>
      <c r="U6984" s="74" t="s">
        <v>13901</v>
      </c>
    </row>
    <row r="6985" spans="20:21" x14ac:dyDescent="0.25">
      <c r="T6985" s="101" t="s">
        <v>13902</v>
      </c>
      <c r="U6985" s="74" t="s">
        <v>13903</v>
      </c>
    </row>
    <row r="6986" spans="20:21" x14ac:dyDescent="0.25">
      <c r="T6986" s="101" t="s">
        <v>13904</v>
      </c>
      <c r="U6986" s="74" t="s">
        <v>13905</v>
      </c>
    </row>
    <row r="6987" spans="20:21" x14ac:dyDescent="0.25">
      <c r="T6987" s="101" t="s">
        <v>13906</v>
      </c>
      <c r="U6987" s="74" t="s">
        <v>13907</v>
      </c>
    </row>
    <row r="6988" spans="20:21" x14ac:dyDescent="0.25">
      <c r="T6988" s="101" t="s">
        <v>13908</v>
      </c>
      <c r="U6988" s="74" t="s">
        <v>13909</v>
      </c>
    </row>
    <row r="6989" spans="20:21" x14ac:dyDescent="0.25">
      <c r="T6989" s="101" t="s">
        <v>13910</v>
      </c>
      <c r="U6989" s="74" t="s">
        <v>13911</v>
      </c>
    </row>
    <row r="6990" spans="20:21" x14ac:dyDescent="0.25">
      <c r="T6990" s="101" t="s">
        <v>13912</v>
      </c>
      <c r="U6990" s="74" t="s">
        <v>13913</v>
      </c>
    </row>
    <row r="6991" spans="20:21" x14ac:dyDescent="0.25">
      <c r="T6991" s="101" t="s">
        <v>13914</v>
      </c>
      <c r="U6991" s="74" t="s">
        <v>13915</v>
      </c>
    </row>
    <row r="6992" spans="20:21" x14ac:dyDescent="0.25">
      <c r="T6992" s="101" t="s">
        <v>13916</v>
      </c>
      <c r="U6992" s="74" t="s">
        <v>13917</v>
      </c>
    </row>
    <row r="6993" spans="20:21" x14ac:dyDescent="0.25">
      <c r="T6993" s="101" t="s">
        <v>13918</v>
      </c>
      <c r="U6993" s="74" t="s">
        <v>13919</v>
      </c>
    </row>
    <row r="6994" spans="20:21" x14ac:dyDescent="0.25">
      <c r="T6994" s="101" t="s">
        <v>13920</v>
      </c>
      <c r="U6994" s="74" t="s">
        <v>13921</v>
      </c>
    </row>
    <row r="6995" spans="20:21" x14ac:dyDescent="0.25">
      <c r="T6995" s="101" t="s">
        <v>13922</v>
      </c>
      <c r="U6995" s="74" t="s">
        <v>13923</v>
      </c>
    </row>
    <row r="6996" spans="20:21" x14ac:dyDescent="0.25">
      <c r="T6996" s="101" t="s">
        <v>13924</v>
      </c>
      <c r="U6996" s="74" t="s">
        <v>13925</v>
      </c>
    </row>
    <row r="6997" spans="20:21" x14ac:dyDescent="0.25">
      <c r="T6997" s="101" t="s">
        <v>13926</v>
      </c>
      <c r="U6997" s="74" t="s">
        <v>13927</v>
      </c>
    </row>
    <row r="6998" spans="20:21" x14ac:dyDescent="0.25">
      <c r="T6998" s="101" t="s">
        <v>13928</v>
      </c>
      <c r="U6998" s="74" t="s">
        <v>13929</v>
      </c>
    </row>
    <row r="6999" spans="20:21" x14ac:dyDescent="0.25">
      <c r="T6999" s="101" t="s">
        <v>13930</v>
      </c>
      <c r="U6999" s="74" t="s">
        <v>13931</v>
      </c>
    </row>
    <row r="7000" spans="20:21" x14ac:dyDescent="0.25">
      <c r="T7000" s="101" t="s">
        <v>13932</v>
      </c>
      <c r="U7000" s="74" t="s">
        <v>13933</v>
      </c>
    </row>
    <row r="7001" spans="20:21" x14ac:dyDescent="0.25">
      <c r="T7001" s="101" t="s">
        <v>13934</v>
      </c>
      <c r="U7001" s="74" t="s">
        <v>13935</v>
      </c>
    </row>
    <row r="7002" spans="20:21" x14ac:dyDescent="0.25">
      <c r="T7002" s="101" t="s">
        <v>13936</v>
      </c>
      <c r="U7002" s="74" t="s">
        <v>13937</v>
      </c>
    </row>
    <row r="7003" spans="20:21" x14ac:dyDescent="0.25">
      <c r="T7003" s="101" t="s">
        <v>13938</v>
      </c>
      <c r="U7003" s="74" t="s">
        <v>13939</v>
      </c>
    </row>
    <row r="7004" spans="20:21" x14ac:dyDescent="0.25">
      <c r="T7004" s="101" t="s">
        <v>13940</v>
      </c>
      <c r="U7004" s="74" t="s">
        <v>13941</v>
      </c>
    </row>
    <row r="7005" spans="20:21" x14ac:dyDescent="0.25">
      <c r="T7005" s="101" t="s">
        <v>13942</v>
      </c>
      <c r="U7005" s="74" t="s">
        <v>13943</v>
      </c>
    </row>
    <row r="7006" spans="20:21" x14ac:dyDescent="0.25">
      <c r="T7006" s="101" t="s">
        <v>13944</v>
      </c>
      <c r="U7006" s="74" t="s">
        <v>13945</v>
      </c>
    </row>
    <row r="7007" spans="20:21" x14ac:dyDescent="0.25">
      <c r="T7007" s="101" t="s">
        <v>13946</v>
      </c>
      <c r="U7007" s="74" t="s">
        <v>13947</v>
      </c>
    </row>
    <row r="7008" spans="20:21" x14ac:dyDescent="0.25">
      <c r="T7008" s="101" t="s">
        <v>13948</v>
      </c>
      <c r="U7008" s="74" t="s">
        <v>13949</v>
      </c>
    </row>
    <row r="7009" spans="20:21" x14ac:dyDescent="0.25">
      <c r="T7009" s="101" t="s">
        <v>13950</v>
      </c>
      <c r="U7009" s="74" t="s">
        <v>13951</v>
      </c>
    </row>
    <row r="7010" spans="20:21" x14ac:dyDescent="0.25">
      <c r="T7010" s="101" t="s">
        <v>13952</v>
      </c>
      <c r="U7010" s="74" t="s">
        <v>13953</v>
      </c>
    </row>
    <row r="7011" spans="20:21" x14ac:dyDescent="0.25">
      <c r="T7011" s="101" t="s">
        <v>13954</v>
      </c>
      <c r="U7011" s="74" t="s">
        <v>13955</v>
      </c>
    </row>
    <row r="7012" spans="20:21" x14ac:dyDescent="0.25">
      <c r="T7012" s="101" t="s">
        <v>13956</v>
      </c>
      <c r="U7012" s="74" t="s">
        <v>13957</v>
      </c>
    </row>
    <row r="7013" spans="20:21" x14ac:dyDescent="0.25">
      <c r="T7013" s="101" t="s">
        <v>13958</v>
      </c>
      <c r="U7013" s="74" t="s">
        <v>13959</v>
      </c>
    </row>
    <row r="7014" spans="20:21" x14ac:dyDescent="0.25">
      <c r="T7014" s="101" t="s">
        <v>13960</v>
      </c>
      <c r="U7014" s="74" t="s">
        <v>4382</v>
      </c>
    </row>
    <row r="7015" spans="20:21" x14ac:dyDescent="0.25">
      <c r="T7015" s="101" t="s">
        <v>13961</v>
      </c>
      <c r="U7015" s="74" t="s">
        <v>13962</v>
      </c>
    </row>
    <row r="7016" spans="20:21" x14ac:dyDescent="0.25">
      <c r="T7016" s="101" t="s">
        <v>13963</v>
      </c>
      <c r="U7016" s="74" t="s">
        <v>13964</v>
      </c>
    </row>
    <row r="7017" spans="20:21" x14ac:dyDescent="0.25">
      <c r="T7017" s="101" t="s">
        <v>13965</v>
      </c>
      <c r="U7017" s="74" t="s">
        <v>13966</v>
      </c>
    </row>
    <row r="7018" spans="20:21" x14ac:dyDescent="0.25">
      <c r="T7018" s="101" t="s">
        <v>13967</v>
      </c>
      <c r="U7018" s="74" t="s">
        <v>13968</v>
      </c>
    </row>
    <row r="7019" spans="20:21" x14ac:dyDescent="0.25">
      <c r="T7019" s="101" t="s">
        <v>13969</v>
      </c>
      <c r="U7019" s="74" t="s">
        <v>13970</v>
      </c>
    </row>
    <row r="7020" spans="20:21" x14ac:dyDescent="0.25">
      <c r="T7020" s="101" t="s">
        <v>13971</v>
      </c>
      <c r="U7020" s="74" t="s">
        <v>13972</v>
      </c>
    </row>
    <row r="7021" spans="20:21" x14ac:dyDescent="0.25">
      <c r="T7021" s="101" t="s">
        <v>13973</v>
      </c>
      <c r="U7021" s="74" t="s">
        <v>13974</v>
      </c>
    </row>
    <row r="7022" spans="20:21" x14ac:dyDescent="0.25">
      <c r="T7022" s="101" t="s">
        <v>13975</v>
      </c>
      <c r="U7022" s="74" t="s">
        <v>13976</v>
      </c>
    </row>
    <row r="7023" spans="20:21" x14ac:dyDescent="0.25">
      <c r="T7023" s="101" t="s">
        <v>13977</v>
      </c>
      <c r="U7023" s="74" t="s">
        <v>13978</v>
      </c>
    </row>
    <row r="7024" spans="20:21" x14ac:dyDescent="0.25">
      <c r="T7024" s="101" t="s">
        <v>13979</v>
      </c>
      <c r="U7024" s="74" t="s">
        <v>13980</v>
      </c>
    </row>
    <row r="7025" spans="20:21" x14ac:dyDescent="0.25">
      <c r="T7025" s="101" t="s">
        <v>13981</v>
      </c>
      <c r="U7025" s="74" t="s">
        <v>13982</v>
      </c>
    </row>
    <row r="7026" spans="20:21" x14ac:dyDescent="0.25">
      <c r="T7026" s="101" t="s">
        <v>13983</v>
      </c>
      <c r="U7026" s="74" t="s">
        <v>13984</v>
      </c>
    </row>
    <row r="7027" spans="20:21" x14ac:dyDescent="0.25">
      <c r="T7027" s="101" t="s">
        <v>13985</v>
      </c>
      <c r="U7027" s="74" t="s">
        <v>13986</v>
      </c>
    </row>
    <row r="7028" spans="20:21" x14ac:dyDescent="0.25">
      <c r="T7028" s="101" t="s">
        <v>13987</v>
      </c>
      <c r="U7028" s="74" t="s">
        <v>13988</v>
      </c>
    </row>
    <row r="7029" spans="20:21" x14ac:dyDescent="0.25">
      <c r="T7029" s="101" t="s">
        <v>13989</v>
      </c>
      <c r="U7029" s="74" t="s">
        <v>13990</v>
      </c>
    </row>
    <row r="7030" spans="20:21" x14ac:dyDescent="0.25">
      <c r="T7030" s="101" t="s">
        <v>13991</v>
      </c>
      <c r="U7030" s="74" t="s">
        <v>13992</v>
      </c>
    </row>
    <row r="7031" spans="20:21" x14ac:dyDescent="0.25">
      <c r="T7031" s="101" t="s">
        <v>13993</v>
      </c>
      <c r="U7031" s="74" t="s">
        <v>13994</v>
      </c>
    </row>
    <row r="7032" spans="20:21" x14ac:dyDescent="0.25">
      <c r="T7032" s="101" t="s">
        <v>13995</v>
      </c>
      <c r="U7032" s="74" t="s">
        <v>13996</v>
      </c>
    </row>
    <row r="7033" spans="20:21" x14ac:dyDescent="0.25">
      <c r="T7033" s="101" t="s">
        <v>13997</v>
      </c>
      <c r="U7033" s="74" t="s">
        <v>13998</v>
      </c>
    </row>
    <row r="7034" spans="20:21" x14ac:dyDescent="0.25">
      <c r="T7034" s="101" t="s">
        <v>13999</v>
      </c>
      <c r="U7034" s="74" t="s">
        <v>14000</v>
      </c>
    </row>
    <row r="7035" spans="20:21" x14ac:dyDescent="0.25">
      <c r="T7035" s="101" t="s">
        <v>14001</v>
      </c>
      <c r="U7035" s="74" t="s">
        <v>14002</v>
      </c>
    </row>
    <row r="7036" spans="20:21" x14ac:dyDescent="0.25">
      <c r="T7036" s="101" t="s">
        <v>14003</v>
      </c>
      <c r="U7036" s="74" t="s">
        <v>14004</v>
      </c>
    </row>
    <row r="7037" spans="20:21" x14ac:dyDescent="0.25">
      <c r="T7037" s="101" t="s">
        <v>14005</v>
      </c>
      <c r="U7037" s="74" t="s">
        <v>14006</v>
      </c>
    </row>
    <row r="7038" spans="20:21" x14ac:dyDescent="0.25">
      <c r="T7038" s="101" t="s">
        <v>14007</v>
      </c>
      <c r="U7038" s="74" t="s">
        <v>14008</v>
      </c>
    </row>
    <row r="7039" spans="20:21" x14ac:dyDescent="0.25">
      <c r="T7039" s="101" t="s">
        <v>14009</v>
      </c>
      <c r="U7039" s="74" t="s">
        <v>14010</v>
      </c>
    </row>
    <row r="7040" spans="20:21" x14ac:dyDescent="0.25">
      <c r="T7040" s="101" t="s">
        <v>14011</v>
      </c>
      <c r="U7040" s="74" t="s">
        <v>14012</v>
      </c>
    </row>
    <row r="7041" spans="20:21" x14ac:dyDescent="0.25">
      <c r="T7041" s="101" t="s">
        <v>14013</v>
      </c>
      <c r="U7041" s="74" t="s">
        <v>14014</v>
      </c>
    </row>
    <row r="7042" spans="20:21" x14ac:dyDescent="0.25">
      <c r="T7042" s="101" t="s">
        <v>14015</v>
      </c>
      <c r="U7042" s="74" t="s">
        <v>14016</v>
      </c>
    </row>
    <row r="7043" spans="20:21" x14ac:dyDescent="0.25">
      <c r="T7043" s="101" t="s">
        <v>14017</v>
      </c>
      <c r="U7043" s="74" t="s">
        <v>14018</v>
      </c>
    </row>
    <row r="7044" spans="20:21" x14ac:dyDescent="0.25">
      <c r="T7044" s="101" t="s">
        <v>14019</v>
      </c>
      <c r="U7044" s="74" t="s">
        <v>14020</v>
      </c>
    </row>
    <row r="7045" spans="20:21" x14ac:dyDescent="0.25">
      <c r="T7045" s="101" t="s">
        <v>14021</v>
      </c>
      <c r="U7045" s="74" t="s">
        <v>14022</v>
      </c>
    </row>
    <row r="7046" spans="20:21" x14ac:dyDescent="0.25">
      <c r="T7046" s="101" t="s">
        <v>14023</v>
      </c>
      <c r="U7046" s="74" t="s">
        <v>14024</v>
      </c>
    </row>
    <row r="7047" spans="20:21" x14ac:dyDescent="0.25">
      <c r="T7047" s="101" t="s">
        <v>14025</v>
      </c>
      <c r="U7047" s="74" t="s">
        <v>14026</v>
      </c>
    </row>
    <row r="7048" spans="20:21" x14ac:dyDescent="0.25">
      <c r="T7048" s="101" t="s">
        <v>14027</v>
      </c>
      <c r="U7048" s="74" t="s">
        <v>14028</v>
      </c>
    </row>
    <row r="7049" spans="20:21" x14ac:dyDescent="0.25">
      <c r="T7049" s="101" t="s">
        <v>14029</v>
      </c>
      <c r="U7049" s="74" t="s">
        <v>14030</v>
      </c>
    </row>
    <row r="7050" spans="20:21" x14ac:dyDescent="0.25">
      <c r="T7050" s="101" t="s">
        <v>14031</v>
      </c>
      <c r="U7050" s="74" t="s">
        <v>14032</v>
      </c>
    </row>
    <row r="7051" spans="20:21" x14ac:dyDescent="0.25">
      <c r="T7051" s="101" t="s">
        <v>14033</v>
      </c>
      <c r="U7051" s="74" t="s">
        <v>14034</v>
      </c>
    </row>
    <row r="7052" spans="20:21" x14ac:dyDescent="0.25">
      <c r="T7052" s="101" t="s">
        <v>14035</v>
      </c>
      <c r="U7052" s="74" t="s">
        <v>14036</v>
      </c>
    </row>
    <row r="7053" spans="20:21" x14ac:dyDescent="0.25">
      <c r="T7053" s="101" t="s">
        <v>14037</v>
      </c>
      <c r="U7053" s="74" t="s">
        <v>14038</v>
      </c>
    </row>
    <row r="7054" spans="20:21" x14ac:dyDescent="0.25">
      <c r="T7054" s="101" t="s">
        <v>14039</v>
      </c>
      <c r="U7054" s="74" t="s">
        <v>14040</v>
      </c>
    </row>
    <row r="7055" spans="20:21" x14ac:dyDescent="0.25">
      <c r="T7055" s="101" t="s">
        <v>14041</v>
      </c>
      <c r="U7055" s="74" t="s">
        <v>14042</v>
      </c>
    </row>
    <row r="7056" spans="20:21" x14ac:dyDescent="0.25">
      <c r="T7056" s="101" t="s">
        <v>14043</v>
      </c>
      <c r="U7056" s="74" t="s">
        <v>14044</v>
      </c>
    </row>
    <row r="7057" spans="20:21" x14ac:dyDescent="0.25">
      <c r="T7057" s="101" t="s">
        <v>14045</v>
      </c>
      <c r="U7057" s="74" t="s">
        <v>14046</v>
      </c>
    </row>
    <row r="7058" spans="20:21" x14ac:dyDescent="0.25">
      <c r="T7058" s="101" t="s">
        <v>14047</v>
      </c>
      <c r="U7058" s="74" t="s">
        <v>14048</v>
      </c>
    </row>
    <row r="7059" spans="20:21" x14ac:dyDescent="0.25">
      <c r="T7059" s="101" t="s">
        <v>14049</v>
      </c>
      <c r="U7059" s="74" t="s">
        <v>14050</v>
      </c>
    </row>
    <row r="7060" spans="20:21" x14ac:dyDescent="0.25">
      <c r="T7060" s="101" t="s">
        <v>14051</v>
      </c>
      <c r="U7060" s="74" t="s">
        <v>14052</v>
      </c>
    </row>
    <row r="7061" spans="20:21" x14ac:dyDescent="0.25">
      <c r="T7061" s="101" t="s">
        <v>14053</v>
      </c>
      <c r="U7061" s="74" t="s">
        <v>14054</v>
      </c>
    </row>
    <row r="7062" spans="20:21" x14ac:dyDescent="0.25">
      <c r="T7062" s="101" t="s">
        <v>14055</v>
      </c>
      <c r="U7062" s="74" t="s">
        <v>14056</v>
      </c>
    </row>
    <row r="7063" spans="20:21" x14ac:dyDescent="0.25">
      <c r="T7063" s="101" t="s">
        <v>14057</v>
      </c>
      <c r="U7063" s="74" t="s">
        <v>3317</v>
      </c>
    </row>
    <row r="7064" spans="20:21" x14ac:dyDescent="0.25">
      <c r="T7064" s="101" t="s">
        <v>14058</v>
      </c>
      <c r="U7064" s="74" t="s">
        <v>14059</v>
      </c>
    </row>
    <row r="7065" spans="20:21" x14ac:dyDescent="0.25">
      <c r="T7065" s="101" t="s">
        <v>14060</v>
      </c>
      <c r="U7065" s="74" t="s">
        <v>14061</v>
      </c>
    </row>
    <row r="7066" spans="20:21" x14ac:dyDescent="0.25">
      <c r="T7066" s="101" t="s">
        <v>14062</v>
      </c>
      <c r="U7066" s="74" t="s">
        <v>14063</v>
      </c>
    </row>
    <row r="7067" spans="20:21" x14ac:dyDescent="0.25">
      <c r="T7067" s="101" t="s">
        <v>14064</v>
      </c>
      <c r="U7067" s="74" t="s">
        <v>14065</v>
      </c>
    </row>
    <row r="7068" spans="20:21" x14ac:dyDescent="0.25">
      <c r="T7068" s="101" t="s">
        <v>14066</v>
      </c>
      <c r="U7068" s="74" t="s">
        <v>14067</v>
      </c>
    </row>
    <row r="7069" spans="20:21" x14ac:dyDescent="0.25">
      <c r="T7069" s="101" t="s">
        <v>14068</v>
      </c>
      <c r="U7069" s="74" t="s">
        <v>14069</v>
      </c>
    </row>
    <row r="7070" spans="20:21" x14ac:dyDescent="0.25">
      <c r="T7070" s="101" t="s">
        <v>14070</v>
      </c>
      <c r="U7070" s="74" t="s">
        <v>14071</v>
      </c>
    </row>
    <row r="7071" spans="20:21" x14ac:dyDescent="0.25">
      <c r="T7071" s="101" t="s">
        <v>14072</v>
      </c>
      <c r="U7071" s="74" t="s">
        <v>14073</v>
      </c>
    </row>
    <row r="7072" spans="20:21" x14ac:dyDescent="0.25">
      <c r="T7072" s="101" t="s">
        <v>14074</v>
      </c>
      <c r="U7072" s="74" t="s">
        <v>14075</v>
      </c>
    </row>
    <row r="7073" spans="20:21" x14ac:dyDescent="0.25">
      <c r="T7073" s="101" t="s">
        <v>14076</v>
      </c>
      <c r="U7073" s="74" t="s">
        <v>5156</v>
      </c>
    </row>
    <row r="7074" spans="20:21" x14ac:dyDescent="0.25">
      <c r="T7074" s="101" t="s">
        <v>14077</v>
      </c>
      <c r="U7074" s="74" t="s">
        <v>14078</v>
      </c>
    </row>
    <row r="7075" spans="20:21" x14ac:dyDescent="0.25">
      <c r="T7075" s="101" t="s">
        <v>14079</v>
      </c>
      <c r="U7075" s="74" t="s">
        <v>14080</v>
      </c>
    </row>
    <row r="7076" spans="20:21" x14ac:dyDescent="0.25">
      <c r="T7076" s="101" t="s">
        <v>14081</v>
      </c>
      <c r="U7076" s="74" t="s">
        <v>14082</v>
      </c>
    </row>
    <row r="7077" spans="20:21" x14ac:dyDescent="0.25">
      <c r="T7077" s="101" t="s">
        <v>14083</v>
      </c>
      <c r="U7077" s="74" t="s">
        <v>14084</v>
      </c>
    </row>
    <row r="7078" spans="20:21" x14ac:dyDescent="0.25">
      <c r="T7078" s="101" t="s">
        <v>14085</v>
      </c>
      <c r="U7078" s="74" t="s">
        <v>14086</v>
      </c>
    </row>
    <row r="7079" spans="20:21" x14ac:dyDescent="0.25">
      <c r="T7079" s="101" t="s">
        <v>14087</v>
      </c>
      <c r="U7079" s="74" t="s">
        <v>14088</v>
      </c>
    </row>
    <row r="7080" spans="20:21" x14ac:dyDescent="0.25">
      <c r="T7080" s="101" t="s">
        <v>14089</v>
      </c>
      <c r="U7080" s="74" t="s">
        <v>14090</v>
      </c>
    </row>
    <row r="7081" spans="20:21" x14ac:dyDescent="0.25">
      <c r="T7081" s="101" t="s">
        <v>14091</v>
      </c>
      <c r="U7081" s="74" t="s">
        <v>14092</v>
      </c>
    </row>
    <row r="7082" spans="20:21" x14ac:dyDescent="0.25">
      <c r="T7082" s="101" t="s">
        <v>14093</v>
      </c>
      <c r="U7082" s="74" t="s">
        <v>14094</v>
      </c>
    </row>
    <row r="7083" spans="20:21" x14ac:dyDescent="0.25">
      <c r="T7083" s="101" t="s">
        <v>14095</v>
      </c>
      <c r="U7083" s="74" t="s">
        <v>14096</v>
      </c>
    </row>
    <row r="7084" spans="20:21" x14ac:dyDescent="0.25">
      <c r="T7084" s="101" t="s">
        <v>14097</v>
      </c>
      <c r="U7084" s="74" t="s">
        <v>14098</v>
      </c>
    </row>
    <row r="7085" spans="20:21" x14ac:dyDescent="0.25">
      <c r="T7085" s="101" t="s">
        <v>14099</v>
      </c>
      <c r="U7085" s="74" t="s">
        <v>14100</v>
      </c>
    </row>
    <row r="7086" spans="20:21" x14ac:dyDescent="0.25">
      <c r="T7086" s="101" t="s">
        <v>14101</v>
      </c>
      <c r="U7086" s="74" t="s">
        <v>14102</v>
      </c>
    </row>
    <row r="7087" spans="20:21" x14ac:dyDescent="0.25">
      <c r="T7087" s="101" t="s">
        <v>14103</v>
      </c>
      <c r="U7087" s="74" t="s">
        <v>2726</v>
      </c>
    </row>
    <row r="7088" spans="20:21" x14ac:dyDescent="0.25">
      <c r="T7088" s="101" t="s">
        <v>14104</v>
      </c>
      <c r="U7088" s="74" t="s">
        <v>14105</v>
      </c>
    </row>
    <row r="7089" spans="20:21" x14ac:dyDescent="0.25">
      <c r="T7089" s="101" t="s">
        <v>14106</v>
      </c>
      <c r="U7089" s="74" t="s">
        <v>14107</v>
      </c>
    </row>
    <row r="7090" spans="20:21" x14ac:dyDescent="0.25">
      <c r="T7090" s="101" t="s">
        <v>14108</v>
      </c>
      <c r="U7090" s="74" t="s">
        <v>14109</v>
      </c>
    </row>
    <row r="7091" spans="20:21" x14ac:dyDescent="0.25">
      <c r="T7091" s="101" t="s">
        <v>14110</v>
      </c>
      <c r="U7091" s="74" t="s">
        <v>14111</v>
      </c>
    </row>
    <row r="7092" spans="20:21" x14ac:dyDescent="0.25">
      <c r="T7092" s="101" t="s">
        <v>14112</v>
      </c>
      <c r="U7092" s="74" t="s">
        <v>14113</v>
      </c>
    </row>
    <row r="7093" spans="20:21" x14ac:dyDescent="0.25">
      <c r="T7093" s="101" t="s">
        <v>14114</v>
      </c>
      <c r="U7093" s="74" t="s">
        <v>14115</v>
      </c>
    </row>
    <row r="7094" spans="20:21" x14ac:dyDescent="0.25">
      <c r="T7094" s="101" t="s">
        <v>14116</v>
      </c>
      <c r="U7094" s="74" t="s">
        <v>14117</v>
      </c>
    </row>
    <row r="7095" spans="20:21" x14ac:dyDescent="0.25">
      <c r="T7095" s="101" t="s">
        <v>14118</v>
      </c>
      <c r="U7095" s="74" t="s">
        <v>14119</v>
      </c>
    </row>
    <row r="7096" spans="20:21" x14ac:dyDescent="0.25">
      <c r="T7096" s="101" t="s">
        <v>14120</v>
      </c>
      <c r="U7096" s="74" t="s">
        <v>14121</v>
      </c>
    </row>
    <row r="7097" spans="20:21" x14ac:dyDescent="0.25">
      <c r="T7097" s="101" t="s">
        <v>14122</v>
      </c>
      <c r="U7097" s="74" t="s">
        <v>14123</v>
      </c>
    </row>
    <row r="7098" spans="20:21" x14ac:dyDescent="0.25">
      <c r="T7098" s="101" t="s">
        <v>14124</v>
      </c>
      <c r="U7098" s="74" t="s">
        <v>14125</v>
      </c>
    </row>
    <row r="7099" spans="20:21" x14ac:dyDescent="0.25">
      <c r="T7099" s="101" t="s">
        <v>14126</v>
      </c>
      <c r="U7099" s="74" t="s">
        <v>14127</v>
      </c>
    </row>
    <row r="7100" spans="20:21" x14ac:dyDescent="0.25">
      <c r="T7100" s="101" t="s">
        <v>14128</v>
      </c>
      <c r="U7100" s="74" t="s">
        <v>14129</v>
      </c>
    </row>
    <row r="7101" spans="20:21" x14ac:dyDescent="0.25">
      <c r="T7101" s="101" t="s">
        <v>14130</v>
      </c>
      <c r="U7101" s="74" t="s">
        <v>14131</v>
      </c>
    </row>
    <row r="7102" spans="20:21" x14ac:dyDescent="0.25">
      <c r="T7102" s="101" t="s">
        <v>14132</v>
      </c>
      <c r="U7102" s="74" t="s">
        <v>14133</v>
      </c>
    </row>
    <row r="7103" spans="20:21" x14ac:dyDescent="0.25">
      <c r="T7103" s="101" t="s">
        <v>14134</v>
      </c>
      <c r="U7103" s="74" t="s">
        <v>14135</v>
      </c>
    </row>
    <row r="7104" spans="20:21" x14ac:dyDescent="0.25">
      <c r="T7104" s="101" t="s">
        <v>14136</v>
      </c>
      <c r="U7104" s="74" t="s">
        <v>14137</v>
      </c>
    </row>
    <row r="7105" spans="20:21" x14ac:dyDescent="0.25">
      <c r="T7105" s="101" t="s">
        <v>14138</v>
      </c>
      <c r="U7105" s="74" t="s">
        <v>14139</v>
      </c>
    </row>
    <row r="7106" spans="20:21" x14ac:dyDescent="0.25">
      <c r="T7106" s="101" t="s">
        <v>14140</v>
      </c>
      <c r="U7106" s="74" t="s">
        <v>14141</v>
      </c>
    </row>
    <row r="7107" spans="20:21" x14ac:dyDescent="0.25">
      <c r="T7107" s="101" t="s">
        <v>14142</v>
      </c>
      <c r="U7107" s="74" t="s">
        <v>14143</v>
      </c>
    </row>
    <row r="7108" spans="20:21" x14ac:dyDescent="0.25">
      <c r="T7108" s="101" t="s">
        <v>14144</v>
      </c>
      <c r="U7108" s="74" t="s">
        <v>1326</v>
      </c>
    </row>
    <row r="7109" spans="20:21" x14ac:dyDescent="0.25">
      <c r="T7109" s="101" t="s">
        <v>14145</v>
      </c>
      <c r="U7109" s="74" t="s">
        <v>14146</v>
      </c>
    </row>
    <row r="7110" spans="20:21" x14ac:dyDescent="0.25">
      <c r="T7110" s="101" t="s">
        <v>14147</v>
      </c>
      <c r="U7110" s="74" t="s">
        <v>14148</v>
      </c>
    </row>
    <row r="7111" spans="20:21" x14ac:dyDescent="0.25">
      <c r="T7111" s="101" t="s">
        <v>14149</v>
      </c>
      <c r="U7111" s="74" t="s">
        <v>14150</v>
      </c>
    </row>
    <row r="7112" spans="20:21" x14ac:dyDescent="0.25">
      <c r="T7112" s="101" t="s">
        <v>14151</v>
      </c>
      <c r="U7112" s="74" t="s">
        <v>14152</v>
      </c>
    </row>
    <row r="7113" spans="20:21" x14ac:dyDescent="0.25">
      <c r="T7113" s="101" t="s">
        <v>14153</v>
      </c>
      <c r="U7113" s="74" t="s">
        <v>14154</v>
      </c>
    </row>
    <row r="7114" spans="20:21" x14ac:dyDescent="0.25">
      <c r="T7114" s="101" t="s">
        <v>14155</v>
      </c>
      <c r="U7114" s="74" t="s">
        <v>14156</v>
      </c>
    </row>
    <row r="7115" spans="20:21" x14ac:dyDescent="0.25">
      <c r="T7115" s="101" t="s">
        <v>14157</v>
      </c>
      <c r="U7115" s="74" t="s">
        <v>14158</v>
      </c>
    </row>
    <row r="7116" spans="20:21" x14ac:dyDescent="0.25">
      <c r="T7116" s="101" t="s">
        <v>14159</v>
      </c>
      <c r="U7116" s="74" t="s">
        <v>14160</v>
      </c>
    </row>
    <row r="7117" spans="20:21" x14ac:dyDescent="0.25">
      <c r="T7117" s="101" t="s">
        <v>14161</v>
      </c>
      <c r="U7117" s="74" t="s">
        <v>14162</v>
      </c>
    </row>
    <row r="7118" spans="20:21" x14ac:dyDescent="0.25">
      <c r="T7118" s="101" t="s">
        <v>14163</v>
      </c>
      <c r="U7118" s="74" t="s">
        <v>14164</v>
      </c>
    </row>
    <row r="7119" spans="20:21" x14ac:dyDescent="0.25">
      <c r="T7119" s="101" t="s">
        <v>14165</v>
      </c>
      <c r="U7119" s="74" t="s">
        <v>14166</v>
      </c>
    </row>
    <row r="7120" spans="20:21" x14ac:dyDescent="0.25">
      <c r="T7120" s="101" t="s">
        <v>14167</v>
      </c>
      <c r="U7120" s="74" t="s">
        <v>14168</v>
      </c>
    </row>
    <row r="7121" spans="20:21" x14ac:dyDescent="0.25">
      <c r="T7121" s="101" t="s">
        <v>14169</v>
      </c>
      <c r="U7121" s="74" t="s">
        <v>14170</v>
      </c>
    </row>
    <row r="7122" spans="20:21" x14ac:dyDescent="0.25">
      <c r="T7122" s="101" t="s">
        <v>14171</v>
      </c>
      <c r="U7122" s="74" t="s">
        <v>14172</v>
      </c>
    </row>
    <row r="7123" spans="20:21" x14ac:dyDescent="0.25">
      <c r="T7123" s="101" t="s">
        <v>14173</v>
      </c>
      <c r="U7123" s="74" t="s">
        <v>14174</v>
      </c>
    </row>
    <row r="7124" spans="20:21" x14ac:dyDescent="0.25">
      <c r="T7124" s="101" t="s">
        <v>14175</v>
      </c>
      <c r="U7124" s="74" t="s">
        <v>14176</v>
      </c>
    </row>
    <row r="7125" spans="20:21" x14ac:dyDescent="0.25">
      <c r="T7125" s="101" t="s">
        <v>14177</v>
      </c>
      <c r="U7125" s="74" t="s">
        <v>14178</v>
      </c>
    </row>
    <row r="7126" spans="20:21" x14ac:dyDescent="0.25">
      <c r="T7126" s="101" t="s">
        <v>14179</v>
      </c>
      <c r="U7126" s="74" t="s">
        <v>14180</v>
      </c>
    </row>
    <row r="7127" spans="20:21" x14ac:dyDescent="0.25">
      <c r="T7127" s="101" t="s">
        <v>14181</v>
      </c>
      <c r="U7127" s="74" t="s">
        <v>14182</v>
      </c>
    </row>
    <row r="7128" spans="20:21" x14ac:dyDescent="0.25">
      <c r="T7128" s="101" t="s">
        <v>14183</v>
      </c>
      <c r="U7128" s="74" t="s">
        <v>14184</v>
      </c>
    </row>
    <row r="7129" spans="20:21" x14ac:dyDescent="0.25">
      <c r="T7129" s="101" t="s">
        <v>14185</v>
      </c>
      <c r="U7129" s="74" t="s">
        <v>14186</v>
      </c>
    </row>
    <row r="7130" spans="20:21" x14ac:dyDescent="0.25">
      <c r="T7130" s="101" t="s">
        <v>14187</v>
      </c>
      <c r="U7130" s="74" t="s">
        <v>14188</v>
      </c>
    </row>
    <row r="7131" spans="20:21" x14ac:dyDescent="0.25">
      <c r="T7131" s="101" t="s">
        <v>14189</v>
      </c>
      <c r="U7131" s="74" t="s">
        <v>14190</v>
      </c>
    </row>
    <row r="7132" spans="20:21" x14ac:dyDescent="0.25">
      <c r="T7132" s="101" t="s">
        <v>14191</v>
      </c>
      <c r="U7132" s="74" t="s">
        <v>14192</v>
      </c>
    </row>
    <row r="7133" spans="20:21" x14ac:dyDescent="0.25">
      <c r="T7133" s="101" t="s">
        <v>14193</v>
      </c>
      <c r="U7133" s="74" t="s">
        <v>14194</v>
      </c>
    </row>
    <row r="7134" spans="20:21" x14ac:dyDescent="0.25">
      <c r="T7134" s="101" t="s">
        <v>14195</v>
      </c>
      <c r="U7134" s="74" t="s">
        <v>14196</v>
      </c>
    </row>
    <row r="7135" spans="20:21" x14ac:dyDescent="0.25">
      <c r="T7135" s="101" t="s">
        <v>14197</v>
      </c>
      <c r="U7135" s="74" t="s">
        <v>14198</v>
      </c>
    </row>
    <row r="7136" spans="20:21" x14ac:dyDescent="0.25">
      <c r="T7136" s="101" t="s">
        <v>14199</v>
      </c>
      <c r="U7136" s="74" t="s">
        <v>14200</v>
      </c>
    </row>
    <row r="7137" spans="20:21" x14ac:dyDescent="0.25">
      <c r="T7137" s="101" t="s">
        <v>14201</v>
      </c>
      <c r="U7137" s="74" t="s">
        <v>14202</v>
      </c>
    </row>
    <row r="7138" spans="20:21" x14ac:dyDescent="0.25">
      <c r="T7138" s="101" t="s">
        <v>14203</v>
      </c>
      <c r="U7138" s="74" t="s">
        <v>14204</v>
      </c>
    </row>
    <row r="7139" spans="20:21" x14ac:dyDescent="0.25">
      <c r="T7139" s="101" t="s">
        <v>14205</v>
      </c>
      <c r="U7139" s="74" t="s">
        <v>14206</v>
      </c>
    </row>
    <row r="7140" spans="20:21" x14ac:dyDescent="0.25">
      <c r="T7140" s="101" t="s">
        <v>14207</v>
      </c>
      <c r="U7140" s="74" t="s">
        <v>14208</v>
      </c>
    </row>
    <row r="7141" spans="20:21" x14ac:dyDescent="0.25">
      <c r="T7141" s="101" t="s">
        <v>14209</v>
      </c>
      <c r="U7141" s="74" t="s">
        <v>14210</v>
      </c>
    </row>
    <row r="7142" spans="20:21" x14ac:dyDescent="0.25">
      <c r="T7142" s="101" t="s">
        <v>14211</v>
      </c>
      <c r="U7142" s="74" t="s">
        <v>14212</v>
      </c>
    </row>
    <row r="7143" spans="20:21" x14ac:dyDescent="0.25">
      <c r="T7143" s="101" t="s">
        <v>14213</v>
      </c>
      <c r="U7143" s="74" t="s">
        <v>14214</v>
      </c>
    </row>
    <row r="7144" spans="20:21" x14ac:dyDescent="0.25">
      <c r="T7144" s="101" t="s">
        <v>14215</v>
      </c>
      <c r="U7144" s="74" t="s">
        <v>14216</v>
      </c>
    </row>
    <row r="7145" spans="20:21" x14ac:dyDescent="0.25">
      <c r="T7145" s="101" t="s">
        <v>14217</v>
      </c>
      <c r="U7145" s="74" t="s">
        <v>2791</v>
      </c>
    </row>
    <row r="7146" spans="20:21" x14ac:dyDescent="0.25">
      <c r="T7146" s="101" t="s">
        <v>14218</v>
      </c>
      <c r="U7146" s="74" t="s">
        <v>14219</v>
      </c>
    </row>
    <row r="7147" spans="20:21" x14ac:dyDescent="0.25">
      <c r="T7147" s="101" t="s">
        <v>14220</v>
      </c>
      <c r="U7147" s="74" t="s">
        <v>14221</v>
      </c>
    </row>
    <row r="7148" spans="20:21" x14ac:dyDescent="0.25">
      <c r="T7148" s="101" t="s">
        <v>14222</v>
      </c>
      <c r="U7148" s="74" t="s">
        <v>14223</v>
      </c>
    </row>
    <row r="7149" spans="20:21" x14ac:dyDescent="0.25">
      <c r="T7149" s="101" t="s">
        <v>14224</v>
      </c>
      <c r="U7149" s="74" t="s">
        <v>14225</v>
      </c>
    </row>
    <row r="7150" spans="20:21" x14ac:dyDescent="0.25">
      <c r="T7150" s="101" t="s">
        <v>14226</v>
      </c>
      <c r="U7150" s="74" t="s">
        <v>14227</v>
      </c>
    </row>
    <row r="7151" spans="20:21" x14ac:dyDescent="0.25">
      <c r="T7151" s="101" t="s">
        <v>14228</v>
      </c>
      <c r="U7151" s="74" t="s">
        <v>14229</v>
      </c>
    </row>
    <row r="7152" spans="20:21" x14ac:dyDescent="0.25">
      <c r="T7152" s="101" t="s">
        <v>14230</v>
      </c>
      <c r="U7152" s="74" t="s">
        <v>14231</v>
      </c>
    </row>
    <row r="7153" spans="20:21" x14ac:dyDescent="0.25">
      <c r="T7153" s="101" t="s">
        <v>14232</v>
      </c>
      <c r="U7153" s="74" t="s">
        <v>14233</v>
      </c>
    </row>
    <row r="7154" spans="20:21" x14ac:dyDescent="0.25">
      <c r="T7154" s="101" t="s">
        <v>14234</v>
      </c>
      <c r="U7154" s="74" t="s">
        <v>14235</v>
      </c>
    </row>
    <row r="7155" spans="20:21" x14ac:dyDescent="0.25">
      <c r="T7155" s="101" t="s">
        <v>14236</v>
      </c>
      <c r="U7155" s="74" t="s">
        <v>14237</v>
      </c>
    </row>
    <row r="7156" spans="20:21" x14ac:dyDescent="0.25">
      <c r="T7156" s="101" t="s">
        <v>14238</v>
      </c>
      <c r="U7156" s="74" t="s">
        <v>14239</v>
      </c>
    </row>
    <row r="7157" spans="20:21" x14ac:dyDescent="0.25">
      <c r="T7157" s="101" t="s">
        <v>14240</v>
      </c>
      <c r="U7157" s="74" t="s">
        <v>14241</v>
      </c>
    </row>
    <row r="7158" spans="20:21" x14ac:dyDescent="0.25">
      <c r="T7158" s="101" t="s">
        <v>14242</v>
      </c>
      <c r="U7158" s="74" t="s">
        <v>14243</v>
      </c>
    </row>
    <row r="7159" spans="20:21" x14ac:dyDescent="0.25">
      <c r="T7159" s="101" t="s">
        <v>14244</v>
      </c>
      <c r="U7159" s="74" t="s">
        <v>14245</v>
      </c>
    </row>
    <row r="7160" spans="20:21" x14ac:dyDescent="0.25">
      <c r="T7160" s="101" t="s">
        <v>14246</v>
      </c>
      <c r="U7160" s="74" t="s">
        <v>14247</v>
      </c>
    </row>
    <row r="7161" spans="20:21" x14ac:dyDescent="0.25">
      <c r="T7161" s="101" t="s">
        <v>14248</v>
      </c>
      <c r="U7161" s="74" t="s">
        <v>14249</v>
      </c>
    </row>
    <row r="7162" spans="20:21" x14ac:dyDescent="0.25">
      <c r="T7162" s="101" t="s">
        <v>14250</v>
      </c>
      <c r="U7162" s="74" t="s">
        <v>14251</v>
      </c>
    </row>
    <row r="7163" spans="20:21" x14ac:dyDescent="0.25">
      <c r="T7163" s="101" t="s">
        <v>14252</v>
      </c>
      <c r="U7163" s="74" t="s">
        <v>14253</v>
      </c>
    </row>
    <row r="7164" spans="20:21" x14ac:dyDescent="0.25">
      <c r="T7164" s="101" t="s">
        <v>14254</v>
      </c>
      <c r="U7164" s="74" t="s">
        <v>14255</v>
      </c>
    </row>
    <row r="7165" spans="20:21" x14ac:dyDescent="0.25">
      <c r="T7165" s="101" t="s">
        <v>14256</v>
      </c>
      <c r="U7165" s="74" t="s">
        <v>14257</v>
      </c>
    </row>
    <row r="7166" spans="20:21" x14ac:dyDescent="0.25">
      <c r="T7166" s="101" t="s">
        <v>14258</v>
      </c>
      <c r="U7166" s="74" t="s">
        <v>14259</v>
      </c>
    </row>
    <row r="7167" spans="20:21" x14ac:dyDescent="0.25">
      <c r="T7167" s="101" t="s">
        <v>14260</v>
      </c>
      <c r="U7167" s="74" t="s">
        <v>14261</v>
      </c>
    </row>
    <row r="7168" spans="20:21" x14ac:dyDescent="0.25">
      <c r="T7168" s="101" t="s">
        <v>14262</v>
      </c>
      <c r="U7168" s="74" t="s">
        <v>14263</v>
      </c>
    </row>
    <row r="7169" spans="20:21" x14ac:dyDescent="0.25">
      <c r="T7169" s="101" t="s">
        <v>14264</v>
      </c>
      <c r="U7169" s="74" t="s">
        <v>14265</v>
      </c>
    </row>
    <row r="7170" spans="20:21" x14ac:dyDescent="0.25">
      <c r="T7170" s="101" t="s">
        <v>14266</v>
      </c>
      <c r="U7170" s="74" t="s">
        <v>14267</v>
      </c>
    </row>
    <row r="7171" spans="20:21" x14ac:dyDescent="0.25">
      <c r="T7171" s="101" t="s">
        <v>14268</v>
      </c>
      <c r="U7171" s="74" t="s">
        <v>14269</v>
      </c>
    </row>
    <row r="7172" spans="20:21" x14ac:dyDescent="0.25">
      <c r="T7172" s="101" t="s">
        <v>14270</v>
      </c>
      <c r="U7172" s="74" t="s">
        <v>14271</v>
      </c>
    </row>
    <row r="7173" spans="20:21" x14ac:dyDescent="0.25">
      <c r="T7173" s="101" t="s">
        <v>14272</v>
      </c>
      <c r="U7173" s="74" t="s">
        <v>14273</v>
      </c>
    </row>
    <row r="7174" spans="20:21" x14ac:dyDescent="0.25">
      <c r="T7174" s="101" t="s">
        <v>14274</v>
      </c>
      <c r="U7174" s="74" t="s">
        <v>14275</v>
      </c>
    </row>
    <row r="7175" spans="20:21" x14ac:dyDescent="0.25">
      <c r="T7175" s="101" t="s">
        <v>14276</v>
      </c>
      <c r="U7175" s="74" t="s">
        <v>14277</v>
      </c>
    </row>
    <row r="7176" spans="20:21" x14ac:dyDescent="0.25">
      <c r="T7176" s="101" t="s">
        <v>14278</v>
      </c>
      <c r="U7176" s="74" t="s">
        <v>14279</v>
      </c>
    </row>
    <row r="7177" spans="20:21" x14ac:dyDescent="0.25">
      <c r="T7177" s="101" t="s">
        <v>14280</v>
      </c>
      <c r="U7177" s="74" t="s">
        <v>14281</v>
      </c>
    </row>
    <row r="7178" spans="20:21" x14ac:dyDescent="0.25">
      <c r="T7178" s="101" t="s">
        <v>14282</v>
      </c>
      <c r="U7178" s="74" t="s">
        <v>14283</v>
      </c>
    </row>
    <row r="7179" spans="20:21" x14ac:dyDescent="0.25">
      <c r="T7179" s="101" t="s">
        <v>14284</v>
      </c>
      <c r="U7179" s="74" t="s">
        <v>14285</v>
      </c>
    </row>
    <row r="7180" spans="20:21" x14ac:dyDescent="0.25">
      <c r="T7180" s="101" t="s">
        <v>14286</v>
      </c>
      <c r="U7180" s="74" t="s">
        <v>14287</v>
      </c>
    </row>
    <row r="7181" spans="20:21" x14ac:dyDescent="0.25">
      <c r="T7181" s="101" t="s">
        <v>14288</v>
      </c>
      <c r="U7181" s="74" t="s">
        <v>14289</v>
      </c>
    </row>
    <row r="7182" spans="20:21" x14ac:dyDescent="0.25">
      <c r="T7182" s="101" t="s">
        <v>14290</v>
      </c>
      <c r="U7182" s="74" t="s">
        <v>14291</v>
      </c>
    </row>
    <row r="7183" spans="20:21" x14ac:dyDescent="0.25">
      <c r="T7183" s="101" t="s">
        <v>14292</v>
      </c>
      <c r="U7183" s="74" t="s">
        <v>14293</v>
      </c>
    </row>
    <row r="7184" spans="20:21" x14ac:dyDescent="0.25">
      <c r="T7184" s="101" t="s">
        <v>14294</v>
      </c>
      <c r="U7184" s="74" t="s">
        <v>14295</v>
      </c>
    </row>
    <row r="7185" spans="20:21" x14ac:dyDescent="0.25">
      <c r="T7185" s="101" t="s">
        <v>14296</v>
      </c>
      <c r="U7185" s="74" t="s">
        <v>14297</v>
      </c>
    </row>
    <row r="7186" spans="20:21" x14ac:dyDescent="0.25">
      <c r="T7186" s="101" t="s">
        <v>14298</v>
      </c>
      <c r="U7186" s="74" t="s">
        <v>14299</v>
      </c>
    </row>
    <row r="7187" spans="20:21" x14ac:dyDescent="0.25">
      <c r="T7187" s="101" t="s">
        <v>14300</v>
      </c>
      <c r="U7187" s="74" t="s">
        <v>14301</v>
      </c>
    </row>
    <row r="7188" spans="20:21" x14ac:dyDescent="0.25">
      <c r="T7188" s="101" t="s">
        <v>14302</v>
      </c>
      <c r="U7188" s="74" t="s">
        <v>14303</v>
      </c>
    </row>
    <row r="7189" spans="20:21" x14ac:dyDescent="0.25">
      <c r="T7189" s="101" t="s">
        <v>14304</v>
      </c>
      <c r="U7189" s="74" t="s">
        <v>14305</v>
      </c>
    </row>
    <row r="7190" spans="20:21" x14ac:dyDescent="0.25">
      <c r="T7190" s="101" t="s">
        <v>14306</v>
      </c>
      <c r="U7190" s="74" t="s">
        <v>14307</v>
      </c>
    </row>
    <row r="7191" spans="20:21" x14ac:dyDescent="0.25">
      <c r="T7191" s="101" t="s">
        <v>14308</v>
      </c>
      <c r="U7191" s="74" t="s">
        <v>14309</v>
      </c>
    </row>
    <row r="7192" spans="20:21" x14ac:dyDescent="0.25">
      <c r="T7192" s="101" t="s">
        <v>14310</v>
      </c>
      <c r="U7192" s="74" t="s">
        <v>14311</v>
      </c>
    </row>
    <row r="7193" spans="20:21" x14ac:dyDescent="0.25">
      <c r="T7193" s="101" t="s">
        <v>14312</v>
      </c>
      <c r="U7193" s="74" t="s">
        <v>14313</v>
      </c>
    </row>
    <row r="7194" spans="20:21" x14ac:dyDescent="0.25">
      <c r="T7194" s="101" t="s">
        <v>14314</v>
      </c>
      <c r="U7194" s="74" t="s">
        <v>14315</v>
      </c>
    </row>
    <row r="7195" spans="20:21" x14ac:dyDescent="0.25">
      <c r="T7195" s="101" t="s">
        <v>14316</v>
      </c>
      <c r="U7195" s="74" t="s">
        <v>14317</v>
      </c>
    </row>
    <row r="7196" spans="20:21" x14ac:dyDescent="0.25">
      <c r="T7196" s="101" t="s">
        <v>14318</v>
      </c>
      <c r="U7196" s="74" t="s">
        <v>14319</v>
      </c>
    </row>
    <row r="7197" spans="20:21" x14ac:dyDescent="0.25">
      <c r="T7197" s="101" t="s">
        <v>14320</v>
      </c>
      <c r="U7197" s="74" t="s">
        <v>14321</v>
      </c>
    </row>
    <row r="7198" spans="20:21" x14ac:dyDescent="0.25">
      <c r="T7198" s="101" t="s">
        <v>14322</v>
      </c>
      <c r="U7198" s="74" t="s">
        <v>14323</v>
      </c>
    </row>
    <row r="7199" spans="20:21" x14ac:dyDescent="0.25">
      <c r="T7199" s="101" t="s">
        <v>14324</v>
      </c>
      <c r="U7199" s="74" t="s">
        <v>14325</v>
      </c>
    </row>
    <row r="7200" spans="20:21" x14ac:dyDescent="0.25">
      <c r="T7200" s="101" t="s">
        <v>14326</v>
      </c>
      <c r="U7200" s="74" t="s">
        <v>14327</v>
      </c>
    </row>
    <row r="7201" spans="20:21" x14ac:dyDescent="0.25">
      <c r="T7201" s="101" t="s">
        <v>14328</v>
      </c>
      <c r="U7201" s="74" t="s">
        <v>14329</v>
      </c>
    </row>
    <row r="7202" spans="20:21" x14ac:dyDescent="0.25">
      <c r="T7202" s="101" t="s">
        <v>14330</v>
      </c>
      <c r="U7202" s="74" t="s">
        <v>14331</v>
      </c>
    </row>
    <row r="7203" spans="20:21" x14ac:dyDescent="0.25">
      <c r="T7203" s="101" t="s">
        <v>14332</v>
      </c>
      <c r="U7203" s="74" t="s">
        <v>14333</v>
      </c>
    </row>
    <row r="7204" spans="20:21" x14ac:dyDescent="0.25">
      <c r="T7204" s="101" t="s">
        <v>14334</v>
      </c>
      <c r="U7204" s="74" t="s">
        <v>1546</v>
      </c>
    </row>
    <row r="7205" spans="20:21" x14ac:dyDescent="0.25">
      <c r="T7205" s="101" t="s">
        <v>14335</v>
      </c>
      <c r="U7205" s="74" t="s">
        <v>14336</v>
      </c>
    </row>
    <row r="7206" spans="20:21" x14ac:dyDescent="0.25">
      <c r="T7206" s="101" t="s">
        <v>14337</v>
      </c>
      <c r="U7206" s="74" t="s">
        <v>14338</v>
      </c>
    </row>
    <row r="7207" spans="20:21" x14ac:dyDescent="0.25">
      <c r="T7207" s="101" t="s">
        <v>14339</v>
      </c>
      <c r="U7207" s="74" t="s">
        <v>14340</v>
      </c>
    </row>
    <row r="7208" spans="20:21" x14ac:dyDescent="0.25">
      <c r="T7208" s="101" t="s">
        <v>14341</v>
      </c>
      <c r="U7208" s="74" t="s">
        <v>14342</v>
      </c>
    </row>
    <row r="7209" spans="20:21" x14ac:dyDescent="0.25">
      <c r="T7209" s="101" t="s">
        <v>14343</v>
      </c>
      <c r="U7209" s="74" t="s">
        <v>14344</v>
      </c>
    </row>
    <row r="7210" spans="20:21" x14ac:dyDescent="0.25">
      <c r="T7210" s="101" t="s">
        <v>14345</v>
      </c>
      <c r="U7210" s="74" t="s">
        <v>14346</v>
      </c>
    </row>
    <row r="7211" spans="20:21" x14ac:dyDescent="0.25">
      <c r="T7211" s="101" t="s">
        <v>14347</v>
      </c>
      <c r="U7211" s="74" t="s">
        <v>14348</v>
      </c>
    </row>
    <row r="7212" spans="20:21" x14ac:dyDescent="0.25">
      <c r="T7212" s="101" t="s">
        <v>14349</v>
      </c>
      <c r="U7212" s="74" t="s">
        <v>14350</v>
      </c>
    </row>
    <row r="7213" spans="20:21" x14ac:dyDescent="0.25">
      <c r="T7213" s="101" t="s">
        <v>14351</v>
      </c>
      <c r="U7213" s="74" t="s">
        <v>14352</v>
      </c>
    </row>
    <row r="7214" spans="20:21" x14ac:dyDescent="0.25">
      <c r="T7214" s="101" t="s">
        <v>14353</v>
      </c>
      <c r="U7214" s="74" t="s">
        <v>12124</v>
      </c>
    </row>
    <row r="7215" spans="20:21" x14ac:dyDescent="0.25">
      <c r="T7215" s="101" t="s">
        <v>14354</v>
      </c>
      <c r="U7215" s="74" t="s">
        <v>14355</v>
      </c>
    </row>
    <row r="7216" spans="20:21" x14ac:dyDescent="0.25">
      <c r="T7216" s="101" t="s">
        <v>14356</v>
      </c>
      <c r="U7216" s="74" t="s">
        <v>14357</v>
      </c>
    </row>
    <row r="7217" spans="20:21" x14ac:dyDescent="0.25">
      <c r="T7217" s="101" t="s">
        <v>14358</v>
      </c>
      <c r="U7217" s="74" t="s">
        <v>14359</v>
      </c>
    </row>
    <row r="7218" spans="20:21" x14ac:dyDescent="0.25">
      <c r="T7218" s="101" t="s">
        <v>14360</v>
      </c>
      <c r="U7218" s="74" t="s">
        <v>14361</v>
      </c>
    </row>
    <row r="7219" spans="20:21" x14ac:dyDescent="0.25">
      <c r="T7219" s="101" t="s">
        <v>14362</v>
      </c>
      <c r="U7219" s="74" t="s">
        <v>14363</v>
      </c>
    </row>
    <row r="7220" spans="20:21" x14ac:dyDescent="0.25">
      <c r="T7220" s="101" t="s">
        <v>14364</v>
      </c>
      <c r="U7220" s="74" t="s">
        <v>14365</v>
      </c>
    </row>
    <row r="7221" spans="20:21" x14ac:dyDescent="0.25">
      <c r="T7221" s="101" t="s">
        <v>14366</v>
      </c>
      <c r="U7221" s="74" t="s">
        <v>14367</v>
      </c>
    </row>
    <row r="7222" spans="20:21" x14ac:dyDescent="0.25">
      <c r="T7222" s="101" t="s">
        <v>14368</v>
      </c>
      <c r="U7222" s="74" t="s">
        <v>14369</v>
      </c>
    </row>
    <row r="7223" spans="20:21" x14ac:dyDescent="0.25">
      <c r="T7223" s="101" t="s">
        <v>14370</v>
      </c>
      <c r="U7223" s="74" t="s">
        <v>14371</v>
      </c>
    </row>
    <row r="7224" spans="20:21" x14ac:dyDescent="0.25">
      <c r="T7224" s="101" t="s">
        <v>14372</v>
      </c>
      <c r="U7224" s="74" t="s">
        <v>14373</v>
      </c>
    </row>
    <row r="7225" spans="20:21" x14ac:dyDescent="0.25">
      <c r="T7225" s="101" t="s">
        <v>14374</v>
      </c>
      <c r="U7225" s="74" t="s">
        <v>14375</v>
      </c>
    </row>
    <row r="7226" spans="20:21" x14ac:dyDescent="0.25">
      <c r="T7226" s="101" t="s">
        <v>14376</v>
      </c>
      <c r="U7226" s="74" t="s">
        <v>14377</v>
      </c>
    </row>
    <row r="7227" spans="20:21" x14ac:dyDescent="0.25">
      <c r="T7227" s="101" t="s">
        <v>14378</v>
      </c>
      <c r="U7227" s="74" t="s">
        <v>14379</v>
      </c>
    </row>
    <row r="7228" spans="20:21" x14ac:dyDescent="0.25">
      <c r="T7228" s="101" t="s">
        <v>14380</v>
      </c>
      <c r="U7228" s="74" t="s">
        <v>14381</v>
      </c>
    </row>
    <row r="7229" spans="20:21" x14ac:dyDescent="0.25">
      <c r="T7229" s="101" t="s">
        <v>14382</v>
      </c>
      <c r="U7229" s="74" t="s">
        <v>14383</v>
      </c>
    </row>
    <row r="7230" spans="20:21" x14ac:dyDescent="0.25">
      <c r="T7230" s="101" t="s">
        <v>14384</v>
      </c>
      <c r="U7230" s="74" t="s">
        <v>14385</v>
      </c>
    </row>
    <row r="7231" spans="20:21" x14ac:dyDescent="0.25">
      <c r="T7231" s="101" t="s">
        <v>14386</v>
      </c>
      <c r="U7231" s="74" t="s">
        <v>14387</v>
      </c>
    </row>
    <row r="7232" spans="20:21" x14ac:dyDescent="0.25">
      <c r="T7232" s="101" t="s">
        <v>14388</v>
      </c>
      <c r="U7232" s="74" t="s">
        <v>14389</v>
      </c>
    </row>
    <row r="7233" spans="20:21" x14ac:dyDescent="0.25">
      <c r="T7233" s="101" t="s">
        <v>14390</v>
      </c>
      <c r="U7233" s="74" t="s">
        <v>14391</v>
      </c>
    </row>
    <row r="7234" spans="20:21" x14ac:dyDescent="0.25">
      <c r="T7234" s="101" t="s">
        <v>14392</v>
      </c>
      <c r="U7234" s="74" t="s">
        <v>14393</v>
      </c>
    </row>
    <row r="7235" spans="20:21" x14ac:dyDescent="0.25">
      <c r="T7235" s="101" t="s">
        <v>14394</v>
      </c>
      <c r="U7235" s="74" t="s">
        <v>14395</v>
      </c>
    </row>
    <row r="7236" spans="20:21" x14ac:dyDescent="0.25">
      <c r="T7236" s="101" t="s">
        <v>14396</v>
      </c>
      <c r="U7236" s="74" t="s">
        <v>14397</v>
      </c>
    </row>
    <row r="7237" spans="20:21" x14ac:dyDescent="0.25">
      <c r="T7237" s="101" t="s">
        <v>14398</v>
      </c>
      <c r="U7237" s="74" t="s">
        <v>14399</v>
      </c>
    </row>
    <row r="7238" spans="20:21" x14ac:dyDescent="0.25">
      <c r="T7238" s="101" t="s">
        <v>14400</v>
      </c>
      <c r="U7238" s="74" t="s">
        <v>14401</v>
      </c>
    </row>
    <row r="7239" spans="20:21" x14ac:dyDescent="0.25">
      <c r="T7239" s="101" t="s">
        <v>14402</v>
      </c>
      <c r="U7239" s="74" t="s">
        <v>14403</v>
      </c>
    </row>
    <row r="7240" spans="20:21" x14ac:dyDescent="0.25">
      <c r="T7240" s="101" t="s">
        <v>14404</v>
      </c>
      <c r="U7240" s="74" t="s">
        <v>1634</v>
      </c>
    </row>
    <row r="7241" spans="20:21" x14ac:dyDescent="0.25">
      <c r="T7241" s="101" t="s">
        <v>14405</v>
      </c>
      <c r="U7241" s="74" t="s">
        <v>14406</v>
      </c>
    </row>
    <row r="7242" spans="20:21" x14ac:dyDescent="0.25">
      <c r="T7242" s="101" t="s">
        <v>14407</v>
      </c>
      <c r="U7242" s="74" t="s">
        <v>14408</v>
      </c>
    </row>
    <row r="7243" spans="20:21" x14ac:dyDescent="0.25">
      <c r="T7243" s="101" t="s">
        <v>14409</v>
      </c>
      <c r="U7243" s="74" t="s">
        <v>5321</v>
      </c>
    </row>
    <row r="7244" spans="20:21" x14ac:dyDescent="0.25">
      <c r="T7244" s="101" t="s">
        <v>14410</v>
      </c>
      <c r="U7244" s="74" t="s">
        <v>14411</v>
      </c>
    </row>
    <row r="7245" spans="20:21" x14ac:dyDescent="0.25">
      <c r="T7245" s="101" t="s">
        <v>14412</v>
      </c>
      <c r="U7245" s="74" t="s">
        <v>14413</v>
      </c>
    </row>
    <row r="7246" spans="20:21" x14ac:dyDescent="0.25">
      <c r="T7246" s="101" t="s">
        <v>14414</v>
      </c>
      <c r="U7246" s="74" t="s">
        <v>1652</v>
      </c>
    </row>
    <row r="7247" spans="20:21" x14ac:dyDescent="0.25">
      <c r="T7247" s="101" t="s">
        <v>14415</v>
      </c>
      <c r="U7247" s="74" t="s">
        <v>14416</v>
      </c>
    </row>
    <row r="7248" spans="20:21" x14ac:dyDescent="0.25">
      <c r="T7248" s="101" t="s">
        <v>14417</v>
      </c>
      <c r="U7248" s="74" t="s">
        <v>14418</v>
      </c>
    </row>
    <row r="7249" spans="20:21" x14ac:dyDescent="0.25">
      <c r="T7249" s="101" t="s">
        <v>14419</v>
      </c>
      <c r="U7249" s="74" t="s">
        <v>14420</v>
      </c>
    </row>
    <row r="7250" spans="20:21" x14ac:dyDescent="0.25">
      <c r="T7250" s="101" t="s">
        <v>14421</v>
      </c>
      <c r="U7250" s="74" t="s">
        <v>14422</v>
      </c>
    </row>
    <row r="7251" spans="20:21" x14ac:dyDescent="0.25">
      <c r="T7251" s="101" t="s">
        <v>14423</v>
      </c>
      <c r="U7251" s="74" t="s">
        <v>14424</v>
      </c>
    </row>
    <row r="7252" spans="20:21" x14ac:dyDescent="0.25">
      <c r="T7252" s="101" t="s">
        <v>14425</v>
      </c>
      <c r="U7252" s="74" t="s">
        <v>14426</v>
      </c>
    </row>
    <row r="7253" spans="20:21" x14ac:dyDescent="0.25">
      <c r="T7253" s="101" t="s">
        <v>14427</v>
      </c>
      <c r="U7253" s="74" t="s">
        <v>14428</v>
      </c>
    </row>
    <row r="7254" spans="20:21" x14ac:dyDescent="0.25">
      <c r="T7254" s="101" t="s">
        <v>14429</v>
      </c>
      <c r="U7254" s="74" t="s">
        <v>14430</v>
      </c>
    </row>
    <row r="7255" spans="20:21" x14ac:dyDescent="0.25">
      <c r="T7255" s="101" t="s">
        <v>14431</v>
      </c>
      <c r="U7255" s="74" t="s">
        <v>14432</v>
      </c>
    </row>
    <row r="7256" spans="20:21" x14ac:dyDescent="0.25">
      <c r="T7256" s="101" t="s">
        <v>14433</v>
      </c>
      <c r="U7256" s="74" t="s">
        <v>14434</v>
      </c>
    </row>
    <row r="7257" spans="20:21" x14ac:dyDescent="0.25">
      <c r="T7257" s="101" t="s">
        <v>14435</v>
      </c>
      <c r="U7257" s="74" t="s">
        <v>14436</v>
      </c>
    </row>
    <row r="7258" spans="20:21" x14ac:dyDescent="0.25">
      <c r="T7258" s="101" t="s">
        <v>14437</v>
      </c>
      <c r="U7258" s="74" t="s">
        <v>14438</v>
      </c>
    </row>
    <row r="7259" spans="20:21" x14ac:dyDescent="0.25">
      <c r="T7259" s="101" t="s">
        <v>14439</v>
      </c>
      <c r="U7259" s="74" t="s">
        <v>14440</v>
      </c>
    </row>
    <row r="7260" spans="20:21" x14ac:dyDescent="0.25">
      <c r="T7260" s="101" t="s">
        <v>14441</v>
      </c>
      <c r="U7260" s="74" t="s">
        <v>14442</v>
      </c>
    </row>
    <row r="7261" spans="20:21" x14ac:dyDescent="0.25">
      <c r="T7261" s="101" t="s">
        <v>14443</v>
      </c>
      <c r="U7261" s="74" t="s">
        <v>14444</v>
      </c>
    </row>
    <row r="7262" spans="20:21" x14ac:dyDescent="0.25">
      <c r="T7262" s="101" t="s">
        <v>14445</v>
      </c>
      <c r="U7262" s="74" t="s">
        <v>13473</v>
      </c>
    </row>
    <row r="7263" spans="20:21" x14ac:dyDescent="0.25">
      <c r="T7263" s="101" t="s">
        <v>14446</v>
      </c>
      <c r="U7263" s="74" t="s">
        <v>14447</v>
      </c>
    </row>
    <row r="7264" spans="20:21" x14ac:dyDescent="0.25">
      <c r="T7264" s="101" t="s">
        <v>14448</v>
      </c>
      <c r="U7264" s="74" t="s">
        <v>14449</v>
      </c>
    </row>
    <row r="7265" spans="20:21" x14ac:dyDescent="0.25">
      <c r="T7265" s="101" t="s">
        <v>14450</v>
      </c>
      <c r="U7265" s="74" t="s">
        <v>14451</v>
      </c>
    </row>
    <row r="7266" spans="20:21" x14ac:dyDescent="0.25">
      <c r="T7266" s="101" t="s">
        <v>14452</v>
      </c>
      <c r="U7266" s="74" t="s">
        <v>14453</v>
      </c>
    </row>
    <row r="7267" spans="20:21" x14ac:dyDescent="0.25">
      <c r="T7267" s="101" t="s">
        <v>14454</v>
      </c>
      <c r="U7267" s="74" t="s">
        <v>14455</v>
      </c>
    </row>
    <row r="7268" spans="20:21" x14ac:dyDescent="0.25">
      <c r="T7268" s="101" t="s">
        <v>14456</v>
      </c>
      <c r="U7268" s="74" t="s">
        <v>14457</v>
      </c>
    </row>
    <row r="7269" spans="20:21" x14ac:dyDescent="0.25">
      <c r="T7269" s="101" t="s">
        <v>14458</v>
      </c>
      <c r="U7269" s="74" t="s">
        <v>14459</v>
      </c>
    </row>
    <row r="7270" spans="20:21" x14ac:dyDescent="0.25">
      <c r="T7270" s="101" t="s">
        <v>14460</v>
      </c>
      <c r="U7270" s="74" t="s">
        <v>14461</v>
      </c>
    </row>
    <row r="7271" spans="20:21" x14ac:dyDescent="0.25">
      <c r="T7271" s="101" t="s">
        <v>14462</v>
      </c>
      <c r="U7271" s="74" t="s">
        <v>14463</v>
      </c>
    </row>
    <row r="7272" spans="20:21" x14ac:dyDescent="0.25">
      <c r="T7272" s="101" t="s">
        <v>14464</v>
      </c>
      <c r="U7272" s="74" t="s">
        <v>14465</v>
      </c>
    </row>
    <row r="7273" spans="20:21" x14ac:dyDescent="0.25">
      <c r="T7273" s="101" t="s">
        <v>14466</v>
      </c>
      <c r="U7273" s="74" t="s">
        <v>14467</v>
      </c>
    </row>
    <row r="7274" spans="20:21" x14ac:dyDescent="0.25">
      <c r="T7274" s="101" t="s">
        <v>14468</v>
      </c>
      <c r="U7274" s="74" t="s">
        <v>14469</v>
      </c>
    </row>
    <row r="7275" spans="20:21" x14ac:dyDescent="0.25">
      <c r="T7275" s="101" t="s">
        <v>14470</v>
      </c>
      <c r="U7275" s="74" t="s">
        <v>14471</v>
      </c>
    </row>
    <row r="7276" spans="20:21" x14ac:dyDescent="0.25">
      <c r="T7276" s="101" t="s">
        <v>14472</v>
      </c>
      <c r="U7276" s="74" t="s">
        <v>14473</v>
      </c>
    </row>
    <row r="7277" spans="20:21" x14ac:dyDescent="0.25">
      <c r="T7277" s="101" t="s">
        <v>14474</v>
      </c>
      <c r="U7277" s="74" t="s">
        <v>14475</v>
      </c>
    </row>
    <row r="7278" spans="20:21" x14ac:dyDescent="0.25">
      <c r="T7278" s="101" t="s">
        <v>14476</v>
      </c>
      <c r="U7278" s="74" t="s">
        <v>14477</v>
      </c>
    </row>
    <row r="7279" spans="20:21" x14ac:dyDescent="0.25">
      <c r="T7279" s="101" t="s">
        <v>14478</v>
      </c>
      <c r="U7279" s="74" t="s">
        <v>14479</v>
      </c>
    </row>
    <row r="7280" spans="20:21" x14ac:dyDescent="0.25">
      <c r="T7280" s="101" t="s">
        <v>14480</v>
      </c>
      <c r="U7280" s="74" t="s">
        <v>14481</v>
      </c>
    </row>
    <row r="7281" spans="20:21" x14ac:dyDescent="0.25">
      <c r="T7281" s="101" t="s">
        <v>14482</v>
      </c>
      <c r="U7281" s="74" t="s">
        <v>14483</v>
      </c>
    </row>
    <row r="7282" spans="20:21" x14ac:dyDescent="0.25">
      <c r="T7282" s="101" t="s">
        <v>14484</v>
      </c>
      <c r="U7282" s="74" t="s">
        <v>14485</v>
      </c>
    </row>
    <row r="7283" spans="20:21" x14ac:dyDescent="0.25">
      <c r="T7283" s="101" t="s">
        <v>14486</v>
      </c>
      <c r="U7283" s="74" t="s">
        <v>14487</v>
      </c>
    </row>
    <row r="7284" spans="20:21" x14ac:dyDescent="0.25">
      <c r="T7284" s="101" t="s">
        <v>14488</v>
      </c>
      <c r="U7284" s="74" t="s">
        <v>14489</v>
      </c>
    </row>
    <row r="7285" spans="20:21" x14ac:dyDescent="0.25">
      <c r="T7285" s="101" t="s">
        <v>14490</v>
      </c>
      <c r="U7285" s="74" t="s">
        <v>14491</v>
      </c>
    </row>
    <row r="7286" spans="20:21" x14ac:dyDescent="0.25">
      <c r="T7286" s="101" t="s">
        <v>14492</v>
      </c>
      <c r="U7286" s="74" t="s">
        <v>14493</v>
      </c>
    </row>
    <row r="7287" spans="20:21" x14ac:dyDescent="0.25">
      <c r="T7287" s="101" t="s">
        <v>14494</v>
      </c>
      <c r="U7287" s="74" t="s">
        <v>14495</v>
      </c>
    </row>
    <row r="7288" spans="20:21" x14ac:dyDescent="0.25">
      <c r="T7288" s="101" t="s">
        <v>14496</v>
      </c>
      <c r="U7288" s="74" t="s">
        <v>14497</v>
      </c>
    </row>
    <row r="7289" spans="20:21" x14ac:dyDescent="0.25">
      <c r="T7289" s="101" t="s">
        <v>14498</v>
      </c>
      <c r="U7289" s="74" t="s">
        <v>14499</v>
      </c>
    </row>
    <row r="7290" spans="20:21" x14ac:dyDescent="0.25">
      <c r="T7290" s="101" t="s">
        <v>14500</v>
      </c>
      <c r="U7290" s="74" t="s">
        <v>14501</v>
      </c>
    </row>
    <row r="7291" spans="20:21" x14ac:dyDescent="0.25">
      <c r="T7291" s="101" t="s">
        <v>14502</v>
      </c>
      <c r="U7291" s="74" t="s">
        <v>14503</v>
      </c>
    </row>
    <row r="7292" spans="20:21" x14ac:dyDescent="0.25">
      <c r="T7292" s="101" t="s">
        <v>14504</v>
      </c>
      <c r="U7292" s="74" t="s">
        <v>14505</v>
      </c>
    </row>
    <row r="7293" spans="20:21" x14ac:dyDescent="0.25">
      <c r="T7293" s="101" t="s">
        <v>14506</v>
      </c>
      <c r="U7293" s="74" t="s">
        <v>14507</v>
      </c>
    </row>
    <row r="7294" spans="20:21" x14ac:dyDescent="0.25">
      <c r="T7294" s="101" t="s">
        <v>14508</v>
      </c>
      <c r="U7294" s="74" t="s">
        <v>14509</v>
      </c>
    </row>
    <row r="7295" spans="20:21" x14ac:dyDescent="0.25">
      <c r="T7295" s="101" t="s">
        <v>14510</v>
      </c>
      <c r="U7295" s="74" t="s">
        <v>14511</v>
      </c>
    </row>
    <row r="7296" spans="20:21" x14ac:dyDescent="0.25">
      <c r="T7296" s="101" t="s">
        <v>14512</v>
      </c>
      <c r="U7296" s="74" t="s">
        <v>14513</v>
      </c>
    </row>
    <row r="7297" spans="20:21" x14ac:dyDescent="0.25">
      <c r="T7297" s="101" t="s">
        <v>14514</v>
      </c>
      <c r="U7297" s="74" t="s">
        <v>14515</v>
      </c>
    </row>
    <row r="7298" spans="20:21" x14ac:dyDescent="0.25">
      <c r="T7298" s="101" t="s">
        <v>14516</v>
      </c>
      <c r="U7298" s="74" t="s">
        <v>542</v>
      </c>
    </row>
    <row r="7299" spans="20:21" x14ac:dyDescent="0.25">
      <c r="T7299" s="101" t="s">
        <v>14517</v>
      </c>
      <c r="U7299" s="74" t="s">
        <v>14518</v>
      </c>
    </row>
    <row r="7300" spans="20:21" x14ac:dyDescent="0.25">
      <c r="T7300" s="101" t="s">
        <v>14519</v>
      </c>
      <c r="U7300" s="74" t="s">
        <v>14520</v>
      </c>
    </row>
    <row r="7301" spans="20:21" x14ac:dyDescent="0.25">
      <c r="T7301" s="101" t="s">
        <v>14521</v>
      </c>
      <c r="U7301" s="74" t="s">
        <v>14522</v>
      </c>
    </row>
    <row r="7302" spans="20:21" x14ac:dyDescent="0.25">
      <c r="T7302" s="101" t="s">
        <v>14523</v>
      </c>
      <c r="U7302" s="74" t="s">
        <v>14524</v>
      </c>
    </row>
    <row r="7303" spans="20:21" x14ac:dyDescent="0.25">
      <c r="T7303" s="101" t="s">
        <v>14525</v>
      </c>
      <c r="U7303" s="74" t="s">
        <v>14526</v>
      </c>
    </row>
    <row r="7304" spans="20:21" x14ac:dyDescent="0.25">
      <c r="T7304" s="101" t="s">
        <v>14527</v>
      </c>
      <c r="U7304" s="74" t="s">
        <v>14528</v>
      </c>
    </row>
    <row r="7305" spans="20:21" x14ac:dyDescent="0.25">
      <c r="T7305" s="101" t="s">
        <v>14529</v>
      </c>
      <c r="U7305" s="74" t="s">
        <v>14530</v>
      </c>
    </row>
    <row r="7306" spans="20:21" x14ac:dyDescent="0.25">
      <c r="T7306" s="101" t="s">
        <v>14531</v>
      </c>
      <c r="U7306" s="74" t="s">
        <v>14532</v>
      </c>
    </row>
    <row r="7307" spans="20:21" x14ac:dyDescent="0.25">
      <c r="T7307" s="101" t="s">
        <v>14533</v>
      </c>
      <c r="U7307" s="74" t="s">
        <v>14534</v>
      </c>
    </row>
    <row r="7308" spans="20:21" x14ac:dyDescent="0.25">
      <c r="T7308" s="101" t="s">
        <v>14535</v>
      </c>
      <c r="U7308" s="74" t="s">
        <v>14536</v>
      </c>
    </row>
    <row r="7309" spans="20:21" x14ac:dyDescent="0.25">
      <c r="T7309" s="101" t="s">
        <v>14537</v>
      </c>
      <c r="U7309" s="74" t="s">
        <v>2919</v>
      </c>
    </row>
    <row r="7310" spans="20:21" x14ac:dyDescent="0.25">
      <c r="T7310" s="101" t="s">
        <v>14538</v>
      </c>
      <c r="U7310" s="74" t="s">
        <v>14539</v>
      </c>
    </row>
    <row r="7311" spans="20:21" x14ac:dyDescent="0.25">
      <c r="T7311" s="101" t="s">
        <v>14540</v>
      </c>
      <c r="U7311" s="74" t="s">
        <v>14541</v>
      </c>
    </row>
    <row r="7312" spans="20:21" x14ac:dyDescent="0.25">
      <c r="T7312" s="101" t="s">
        <v>14542</v>
      </c>
      <c r="U7312" s="74" t="s">
        <v>14543</v>
      </c>
    </row>
    <row r="7313" spans="20:21" x14ac:dyDescent="0.25">
      <c r="T7313" s="101" t="s">
        <v>14544</v>
      </c>
      <c r="U7313" s="74" t="s">
        <v>14545</v>
      </c>
    </row>
    <row r="7314" spans="20:21" x14ac:dyDescent="0.25">
      <c r="T7314" s="101" t="s">
        <v>14546</v>
      </c>
      <c r="U7314" s="74" t="s">
        <v>14547</v>
      </c>
    </row>
    <row r="7315" spans="20:21" x14ac:dyDescent="0.25">
      <c r="T7315" s="101" t="s">
        <v>14548</v>
      </c>
      <c r="U7315" s="74" t="s">
        <v>14549</v>
      </c>
    </row>
    <row r="7316" spans="20:21" x14ac:dyDescent="0.25">
      <c r="T7316" s="101" t="s">
        <v>14550</v>
      </c>
      <c r="U7316" s="74" t="s">
        <v>14551</v>
      </c>
    </row>
    <row r="7317" spans="20:21" x14ac:dyDescent="0.25">
      <c r="T7317" s="101" t="s">
        <v>14552</v>
      </c>
      <c r="U7317" s="74" t="s">
        <v>14553</v>
      </c>
    </row>
    <row r="7318" spans="20:21" x14ac:dyDescent="0.25">
      <c r="T7318" s="101" t="s">
        <v>14554</v>
      </c>
      <c r="U7318" s="74" t="s">
        <v>14555</v>
      </c>
    </row>
    <row r="7319" spans="20:21" x14ac:dyDescent="0.25">
      <c r="T7319" s="101" t="s">
        <v>14556</v>
      </c>
      <c r="U7319" s="74" t="s">
        <v>14557</v>
      </c>
    </row>
    <row r="7320" spans="20:21" x14ac:dyDescent="0.25">
      <c r="T7320" s="101" t="s">
        <v>14558</v>
      </c>
      <c r="U7320" s="74" t="s">
        <v>14559</v>
      </c>
    </row>
    <row r="7321" spans="20:21" x14ac:dyDescent="0.25">
      <c r="T7321" s="101" t="s">
        <v>14560</v>
      </c>
      <c r="U7321" s="74" t="s">
        <v>14561</v>
      </c>
    </row>
    <row r="7322" spans="20:21" x14ac:dyDescent="0.25">
      <c r="T7322" s="101" t="s">
        <v>14562</v>
      </c>
      <c r="U7322" s="74" t="s">
        <v>14563</v>
      </c>
    </row>
    <row r="7323" spans="20:21" x14ac:dyDescent="0.25">
      <c r="T7323" s="101" t="s">
        <v>14564</v>
      </c>
      <c r="U7323" s="74" t="s">
        <v>14565</v>
      </c>
    </row>
    <row r="7324" spans="20:21" x14ac:dyDescent="0.25">
      <c r="T7324" s="101" t="s">
        <v>14566</v>
      </c>
      <c r="U7324" s="74" t="s">
        <v>14567</v>
      </c>
    </row>
    <row r="7325" spans="20:21" x14ac:dyDescent="0.25">
      <c r="T7325" s="101" t="s">
        <v>14568</v>
      </c>
      <c r="U7325" s="74" t="s">
        <v>14569</v>
      </c>
    </row>
    <row r="7326" spans="20:21" x14ac:dyDescent="0.25">
      <c r="T7326" s="101" t="s">
        <v>14570</v>
      </c>
      <c r="U7326" s="74" t="s">
        <v>14571</v>
      </c>
    </row>
    <row r="7327" spans="20:21" x14ac:dyDescent="0.25">
      <c r="T7327" s="101" t="s">
        <v>14572</v>
      </c>
      <c r="U7327" s="74" t="s">
        <v>14573</v>
      </c>
    </row>
    <row r="7328" spans="20:21" x14ac:dyDescent="0.25">
      <c r="T7328" s="101" t="s">
        <v>14574</v>
      </c>
      <c r="U7328" s="74" t="s">
        <v>14575</v>
      </c>
    </row>
    <row r="7329" spans="20:21" x14ac:dyDescent="0.25">
      <c r="T7329" s="101" t="s">
        <v>14576</v>
      </c>
      <c r="U7329" s="74" t="s">
        <v>14577</v>
      </c>
    </row>
    <row r="7330" spans="20:21" x14ac:dyDescent="0.25">
      <c r="T7330" s="101" t="s">
        <v>14578</v>
      </c>
      <c r="U7330" s="74" t="s">
        <v>14579</v>
      </c>
    </row>
    <row r="7331" spans="20:21" x14ac:dyDescent="0.25">
      <c r="T7331" s="101" t="s">
        <v>14580</v>
      </c>
      <c r="U7331" s="74" t="s">
        <v>14581</v>
      </c>
    </row>
    <row r="7332" spans="20:21" x14ac:dyDescent="0.25">
      <c r="T7332" s="101" t="s">
        <v>14582</v>
      </c>
      <c r="U7332" s="74" t="s">
        <v>14583</v>
      </c>
    </row>
    <row r="7333" spans="20:21" x14ac:dyDescent="0.25">
      <c r="T7333" s="101" t="s">
        <v>14584</v>
      </c>
      <c r="U7333" s="74" t="s">
        <v>14585</v>
      </c>
    </row>
    <row r="7334" spans="20:21" x14ac:dyDescent="0.25">
      <c r="T7334" s="101" t="s">
        <v>14586</v>
      </c>
      <c r="U7334" s="74" t="s">
        <v>14587</v>
      </c>
    </row>
    <row r="7335" spans="20:21" x14ac:dyDescent="0.25">
      <c r="T7335" s="101" t="s">
        <v>14588</v>
      </c>
      <c r="U7335" s="74" t="s">
        <v>14589</v>
      </c>
    </row>
    <row r="7336" spans="20:21" x14ac:dyDescent="0.25">
      <c r="T7336" s="101" t="s">
        <v>14590</v>
      </c>
      <c r="U7336" s="74" t="s">
        <v>14591</v>
      </c>
    </row>
    <row r="7337" spans="20:21" x14ac:dyDescent="0.25">
      <c r="T7337" s="101" t="s">
        <v>14592</v>
      </c>
      <c r="U7337" s="74" t="s">
        <v>14593</v>
      </c>
    </row>
    <row r="7338" spans="20:21" x14ac:dyDescent="0.25">
      <c r="T7338" s="101" t="s">
        <v>14594</v>
      </c>
      <c r="U7338" s="74" t="s">
        <v>14595</v>
      </c>
    </row>
    <row r="7339" spans="20:21" x14ac:dyDescent="0.25">
      <c r="T7339" s="101" t="s">
        <v>14596</v>
      </c>
      <c r="U7339" s="74" t="s">
        <v>14597</v>
      </c>
    </row>
    <row r="7340" spans="20:21" x14ac:dyDescent="0.25">
      <c r="T7340" s="101" t="s">
        <v>14598</v>
      </c>
      <c r="U7340" s="74" t="s">
        <v>14599</v>
      </c>
    </row>
    <row r="7341" spans="20:21" x14ac:dyDescent="0.25">
      <c r="T7341" s="101" t="s">
        <v>14600</v>
      </c>
      <c r="U7341" s="74" t="s">
        <v>14601</v>
      </c>
    </row>
    <row r="7342" spans="20:21" x14ac:dyDescent="0.25">
      <c r="T7342" s="101" t="s">
        <v>14602</v>
      </c>
      <c r="U7342" s="74" t="s">
        <v>14603</v>
      </c>
    </row>
    <row r="7343" spans="20:21" x14ac:dyDescent="0.25">
      <c r="T7343" s="101" t="s">
        <v>14604</v>
      </c>
      <c r="U7343" s="74" t="s">
        <v>14605</v>
      </c>
    </row>
    <row r="7344" spans="20:21" x14ac:dyDescent="0.25">
      <c r="T7344" s="101" t="s">
        <v>14606</v>
      </c>
      <c r="U7344" s="74" t="s">
        <v>14607</v>
      </c>
    </row>
    <row r="7345" spans="20:21" x14ac:dyDescent="0.25">
      <c r="T7345" s="101" t="s">
        <v>14608</v>
      </c>
      <c r="U7345" s="74" t="s">
        <v>14609</v>
      </c>
    </row>
    <row r="7346" spans="20:21" x14ac:dyDescent="0.25">
      <c r="T7346" s="101" t="s">
        <v>14610</v>
      </c>
      <c r="U7346" s="74" t="s">
        <v>14611</v>
      </c>
    </row>
    <row r="7347" spans="20:21" x14ac:dyDescent="0.25">
      <c r="T7347" s="101" t="s">
        <v>14612</v>
      </c>
      <c r="U7347" s="74" t="s">
        <v>14613</v>
      </c>
    </row>
    <row r="7348" spans="20:21" x14ac:dyDescent="0.25">
      <c r="T7348" s="101" t="s">
        <v>14614</v>
      </c>
      <c r="U7348" s="74" t="s">
        <v>13010</v>
      </c>
    </row>
    <row r="7349" spans="20:21" x14ac:dyDescent="0.25">
      <c r="T7349" s="101" t="s">
        <v>14615</v>
      </c>
      <c r="U7349" s="74" t="s">
        <v>14616</v>
      </c>
    </row>
    <row r="7350" spans="20:21" x14ac:dyDescent="0.25">
      <c r="T7350" s="101" t="s">
        <v>14617</v>
      </c>
      <c r="U7350" s="74" t="s">
        <v>14618</v>
      </c>
    </row>
    <row r="7351" spans="20:21" x14ac:dyDescent="0.25">
      <c r="T7351" s="101" t="s">
        <v>14619</v>
      </c>
      <c r="U7351" s="74" t="s">
        <v>14620</v>
      </c>
    </row>
    <row r="7352" spans="20:21" x14ac:dyDescent="0.25">
      <c r="T7352" s="101" t="s">
        <v>14621</v>
      </c>
      <c r="U7352" s="74" t="s">
        <v>14622</v>
      </c>
    </row>
    <row r="7353" spans="20:21" x14ac:dyDescent="0.25">
      <c r="T7353" s="101" t="s">
        <v>14623</v>
      </c>
      <c r="U7353" s="74" t="s">
        <v>14624</v>
      </c>
    </row>
    <row r="7354" spans="20:21" x14ac:dyDescent="0.25">
      <c r="T7354" s="101" t="s">
        <v>14625</v>
      </c>
      <c r="U7354" s="74" t="s">
        <v>14626</v>
      </c>
    </row>
    <row r="7355" spans="20:21" x14ac:dyDescent="0.25">
      <c r="T7355" s="101" t="s">
        <v>14627</v>
      </c>
      <c r="U7355" s="74" t="s">
        <v>14628</v>
      </c>
    </row>
    <row r="7356" spans="20:21" x14ac:dyDescent="0.25">
      <c r="T7356" s="101" t="s">
        <v>14629</v>
      </c>
      <c r="U7356" s="74" t="s">
        <v>14630</v>
      </c>
    </row>
    <row r="7357" spans="20:21" x14ac:dyDescent="0.25">
      <c r="T7357" s="101" t="s">
        <v>14631</v>
      </c>
      <c r="U7357" s="74" t="s">
        <v>14632</v>
      </c>
    </row>
    <row r="7358" spans="20:21" x14ac:dyDescent="0.25">
      <c r="T7358" s="101" t="s">
        <v>14633</v>
      </c>
      <c r="U7358" s="74" t="s">
        <v>14634</v>
      </c>
    </row>
    <row r="7359" spans="20:21" x14ac:dyDescent="0.25">
      <c r="T7359" s="101" t="s">
        <v>14635</v>
      </c>
      <c r="U7359" s="74" t="s">
        <v>14636</v>
      </c>
    </row>
    <row r="7360" spans="20:21" x14ac:dyDescent="0.25">
      <c r="T7360" s="101" t="s">
        <v>14637</v>
      </c>
      <c r="U7360" s="74" t="s">
        <v>14638</v>
      </c>
    </row>
    <row r="7361" spans="20:21" x14ac:dyDescent="0.25">
      <c r="T7361" s="101" t="s">
        <v>14639</v>
      </c>
      <c r="U7361" s="74" t="s">
        <v>14640</v>
      </c>
    </row>
    <row r="7362" spans="20:21" x14ac:dyDescent="0.25">
      <c r="T7362" s="101" t="s">
        <v>14641</v>
      </c>
      <c r="U7362" s="74" t="s">
        <v>14642</v>
      </c>
    </row>
    <row r="7363" spans="20:21" x14ac:dyDescent="0.25">
      <c r="T7363" s="101" t="s">
        <v>14643</v>
      </c>
      <c r="U7363" s="74" t="s">
        <v>14644</v>
      </c>
    </row>
    <row r="7364" spans="20:21" x14ac:dyDescent="0.25">
      <c r="T7364" s="101" t="s">
        <v>14645</v>
      </c>
      <c r="U7364" s="74" t="s">
        <v>14646</v>
      </c>
    </row>
    <row r="7365" spans="20:21" x14ac:dyDescent="0.25">
      <c r="T7365" s="101" t="s">
        <v>14647</v>
      </c>
      <c r="U7365" s="74" t="s">
        <v>5510</v>
      </c>
    </row>
    <row r="7366" spans="20:21" x14ac:dyDescent="0.25">
      <c r="T7366" s="101" t="s">
        <v>14648</v>
      </c>
      <c r="U7366" s="74" t="s">
        <v>14649</v>
      </c>
    </row>
    <row r="7367" spans="20:21" x14ac:dyDescent="0.25">
      <c r="T7367" s="101" t="s">
        <v>14650</v>
      </c>
      <c r="U7367" s="74" t="s">
        <v>14651</v>
      </c>
    </row>
    <row r="7368" spans="20:21" x14ac:dyDescent="0.25">
      <c r="T7368" s="101" t="s">
        <v>14652</v>
      </c>
      <c r="U7368" s="74" t="s">
        <v>14653</v>
      </c>
    </row>
    <row r="7369" spans="20:21" x14ac:dyDescent="0.25">
      <c r="T7369" s="101" t="s">
        <v>14654</v>
      </c>
      <c r="U7369" s="74" t="s">
        <v>14655</v>
      </c>
    </row>
    <row r="7370" spans="20:21" x14ac:dyDescent="0.25">
      <c r="T7370" s="101" t="s">
        <v>14656</v>
      </c>
      <c r="U7370" s="74" t="s">
        <v>14657</v>
      </c>
    </row>
    <row r="7371" spans="20:21" x14ac:dyDescent="0.25">
      <c r="T7371" s="101" t="s">
        <v>14658</v>
      </c>
      <c r="U7371" s="74" t="s">
        <v>14659</v>
      </c>
    </row>
    <row r="7372" spans="20:21" x14ac:dyDescent="0.25">
      <c r="T7372" s="101" t="s">
        <v>14660</v>
      </c>
      <c r="U7372" s="74" t="s">
        <v>14661</v>
      </c>
    </row>
    <row r="7373" spans="20:21" x14ac:dyDescent="0.25">
      <c r="T7373" s="101" t="s">
        <v>14662</v>
      </c>
      <c r="U7373" s="74" t="s">
        <v>14663</v>
      </c>
    </row>
    <row r="7374" spans="20:21" x14ac:dyDescent="0.25">
      <c r="T7374" s="101" t="s">
        <v>14664</v>
      </c>
      <c r="U7374" s="74" t="s">
        <v>14665</v>
      </c>
    </row>
    <row r="7375" spans="20:21" x14ac:dyDescent="0.25">
      <c r="T7375" s="101" t="s">
        <v>14666</v>
      </c>
      <c r="U7375" s="74" t="s">
        <v>14667</v>
      </c>
    </row>
    <row r="7376" spans="20:21" x14ac:dyDescent="0.25">
      <c r="T7376" s="101" t="s">
        <v>14668</v>
      </c>
      <c r="U7376" s="74" t="s">
        <v>14669</v>
      </c>
    </row>
    <row r="7377" spans="20:21" x14ac:dyDescent="0.25">
      <c r="T7377" s="101" t="s">
        <v>14670</v>
      </c>
      <c r="U7377" s="74" t="s">
        <v>14671</v>
      </c>
    </row>
    <row r="7378" spans="20:21" x14ac:dyDescent="0.25">
      <c r="T7378" s="101" t="s">
        <v>14672</v>
      </c>
      <c r="U7378" s="74" t="s">
        <v>14673</v>
      </c>
    </row>
    <row r="7379" spans="20:21" x14ac:dyDescent="0.25">
      <c r="T7379" s="101" t="s">
        <v>14674</v>
      </c>
      <c r="U7379" s="74" t="s">
        <v>14675</v>
      </c>
    </row>
    <row r="7380" spans="20:21" x14ac:dyDescent="0.25">
      <c r="T7380" s="101" t="s">
        <v>14676</v>
      </c>
      <c r="U7380" s="74" t="s">
        <v>14677</v>
      </c>
    </row>
    <row r="7381" spans="20:21" x14ac:dyDescent="0.25">
      <c r="T7381" s="101" t="s">
        <v>14678</v>
      </c>
      <c r="U7381" s="74" t="s">
        <v>14679</v>
      </c>
    </row>
    <row r="7382" spans="20:21" x14ac:dyDescent="0.25">
      <c r="T7382" s="101" t="s">
        <v>14680</v>
      </c>
      <c r="U7382" s="74" t="s">
        <v>14681</v>
      </c>
    </row>
    <row r="7383" spans="20:21" x14ac:dyDescent="0.25">
      <c r="T7383" s="101" t="s">
        <v>14682</v>
      </c>
      <c r="U7383" s="74" t="s">
        <v>14683</v>
      </c>
    </row>
    <row r="7384" spans="20:21" x14ac:dyDescent="0.25">
      <c r="T7384" s="101" t="s">
        <v>14684</v>
      </c>
      <c r="U7384" s="74" t="s">
        <v>14685</v>
      </c>
    </row>
    <row r="7385" spans="20:21" x14ac:dyDescent="0.25">
      <c r="T7385" s="101" t="s">
        <v>14686</v>
      </c>
      <c r="U7385" s="74" t="s">
        <v>14687</v>
      </c>
    </row>
    <row r="7386" spans="20:21" x14ac:dyDescent="0.25">
      <c r="T7386" s="101" t="s">
        <v>14688</v>
      </c>
      <c r="U7386" s="74" t="s">
        <v>14689</v>
      </c>
    </row>
    <row r="7387" spans="20:21" x14ac:dyDescent="0.25">
      <c r="T7387" s="101" t="s">
        <v>14690</v>
      </c>
      <c r="U7387" s="74" t="s">
        <v>14691</v>
      </c>
    </row>
    <row r="7388" spans="20:21" x14ac:dyDescent="0.25">
      <c r="T7388" s="101" t="s">
        <v>14692</v>
      </c>
      <c r="U7388" s="74" t="s">
        <v>14693</v>
      </c>
    </row>
    <row r="7389" spans="20:21" x14ac:dyDescent="0.25">
      <c r="T7389" s="101" t="s">
        <v>14694</v>
      </c>
      <c r="U7389" s="74" t="s">
        <v>14695</v>
      </c>
    </row>
    <row r="7390" spans="20:21" x14ac:dyDescent="0.25">
      <c r="T7390" s="101" t="s">
        <v>14696</v>
      </c>
      <c r="U7390" s="74" t="s">
        <v>14697</v>
      </c>
    </row>
    <row r="7391" spans="20:21" x14ac:dyDescent="0.25">
      <c r="T7391" s="101" t="s">
        <v>14698</v>
      </c>
      <c r="U7391" s="74" t="s">
        <v>14699</v>
      </c>
    </row>
    <row r="7392" spans="20:21" x14ac:dyDescent="0.25">
      <c r="T7392" s="101" t="s">
        <v>14700</v>
      </c>
      <c r="U7392" s="74" t="s">
        <v>14701</v>
      </c>
    </row>
    <row r="7393" spans="20:21" x14ac:dyDescent="0.25">
      <c r="T7393" s="101" t="s">
        <v>14702</v>
      </c>
      <c r="U7393" s="74" t="s">
        <v>14703</v>
      </c>
    </row>
    <row r="7394" spans="20:21" x14ac:dyDescent="0.25">
      <c r="T7394" s="101" t="s">
        <v>14704</v>
      </c>
      <c r="U7394" s="74" t="s">
        <v>14705</v>
      </c>
    </row>
    <row r="7395" spans="20:21" x14ac:dyDescent="0.25">
      <c r="T7395" s="101" t="s">
        <v>14706</v>
      </c>
      <c r="U7395" s="74" t="s">
        <v>14707</v>
      </c>
    </row>
    <row r="7396" spans="20:21" x14ac:dyDescent="0.25">
      <c r="T7396" s="101" t="s">
        <v>14708</v>
      </c>
      <c r="U7396" s="74" t="s">
        <v>14709</v>
      </c>
    </row>
    <row r="7397" spans="20:21" x14ac:dyDescent="0.25">
      <c r="T7397" s="101" t="s">
        <v>14710</v>
      </c>
      <c r="U7397" s="74" t="s">
        <v>14711</v>
      </c>
    </row>
    <row r="7398" spans="20:21" x14ac:dyDescent="0.25">
      <c r="T7398" s="101" t="s">
        <v>14712</v>
      </c>
      <c r="U7398" s="74" t="s">
        <v>14713</v>
      </c>
    </row>
    <row r="7399" spans="20:21" x14ac:dyDescent="0.25">
      <c r="T7399" s="101" t="s">
        <v>14714</v>
      </c>
      <c r="U7399" s="74" t="s">
        <v>14715</v>
      </c>
    </row>
    <row r="7400" spans="20:21" x14ac:dyDescent="0.25">
      <c r="T7400" s="101" t="s">
        <v>14716</v>
      </c>
      <c r="U7400" s="74" t="s">
        <v>2022</v>
      </c>
    </row>
    <row r="7401" spans="20:21" x14ac:dyDescent="0.25">
      <c r="T7401" s="101" t="s">
        <v>14717</v>
      </c>
      <c r="U7401" s="74" t="s">
        <v>14718</v>
      </c>
    </row>
    <row r="7402" spans="20:21" x14ac:dyDescent="0.25">
      <c r="T7402" s="101" t="s">
        <v>14719</v>
      </c>
      <c r="U7402" s="74" t="s">
        <v>14720</v>
      </c>
    </row>
    <row r="7403" spans="20:21" x14ac:dyDescent="0.25">
      <c r="T7403" s="101" t="s">
        <v>14721</v>
      </c>
      <c r="U7403" s="74" t="s">
        <v>14722</v>
      </c>
    </row>
    <row r="7404" spans="20:21" x14ac:dyDescent="0.25">
      <c r="T7404" s="101" t="s">
        <v>14723</v>
      </c>
      <c r="U7404" s="74" t="s">
        <v>14724</v>
      </c>
    </row>
    <row r="7405" spans="20:21" x14ac:dyDescent="0.25">
      <c r="T7405" s="101" t="s">
        <v>14725</v>
      </c>
      <c r="U7405" s="74" t="s">
        <v>14726</v>
      </c>
    </row>
    <row r="7406" spans="20:21" x14ac:dyDescent="0.25">
      <c r="T7406" s="101" t="s">
        <v>14727</v>
      </c>
      <c r="U7406" s="74" t="s">
        <v>14728</v>
      </c>
    </row>
    <row r="7407" spans="20:21" x14ac:dyDescent="0.25">
      <c r="T7407" s="101" t="s">
        <v>14729</v>
      </c>
      <c r="U7407" s="74" t="s">
        <v>14730</v>
      </c>
    </row>
    <row r="7408" spans="20:21" x14ac:dyDescent="0.25">
      <c r="T7408" s="101" t="s">
        <v>14731</v>
      </c>
      <c r="U7408" s="74" t="s">
        <v>14732</v>
      </c>
    </row>
    <row r="7409" spans="20:21" x14ac:dyDescent="0.25">
      <c r="T7409" s="101" t="s">
        <v>14733</v>
      </c>
      <c r="U7409" s="74" t="s">
        <v>14734</v>
      </c>
    </row>
    <row r="7410" spans="20:21" x14ac:dyDescent="0.25">
      <c r="T7410" s="101" t="s">
        <v>14735</v>
      </c>
      <c r="U7410" s="74" t="s">
        <v>14736</v>
      </c>
    </row>
    <row r="7411" spans="20:21" x14ac:dyDescent="0.25">
      <c r="T7411" s="101" t="s">
        <v>14737</v>
      </c>
      <c r="U7411" s="74" t="s">
        <v>14738</v>
      </c>
    </row>
    <row r="7412" spans="20:21" x14ac:dyDescent="0.25">
      <c r="T7412" s="101" t="s">
        <v>14739</v>
      </c>
      <c r="U7412" s="74" t="s">
        <v>14740</v>
      </c>
    </row>
    <row r="7413" spans="20:21" x14ac:dyDescent="0.25">
      <c r="T7413" s="101" t="s">
        <v>14741</v>
      </c>
      <c r="U7413" s="74" t="s">
        <v>14742</v>
      </c>
    </row>
    <row r="7414" spans="20:21" x14ac:dyDescent="0.25">
      <c r="T7414" s="101" t="s">
        <v>14743</v>
      </c>
      <c r="U7414" s="74" t="s">
        <v>14744</v>
      </c>
    </row>
    <row r="7415" spans="20:21" x14ac:dyDescent="0.25">
      <c r="T7415" s="101" t="s">
        <v>14745</v>
      </c>
      <c r="U7415" s="74" t="s">
        <v>14746</v>
      </c>
    </row>
    <row r="7416" spans="20:21" x14ac:dyDescent="0.25">
      <c r="T7416" s="101" t="s">
        <v>14747</v>
      </c>
      <c r="U7416" s="74" t="s">
        <v>14748</v>
      </c>
    </row>
    <row r="7417" spans="20:21" x14ac:dyDescent="0.25">
      <c r="T7417" s="101" t="s">
        <v>14749</v>
      </c>
      <c r="U7417" s="74" t="s">
        <v>14750</v>
      </c>
    </row>
    <row r="7418" spans="20:21" x14ac:dyDescent="0.25">
      <c r="T7418" s="101" t="s">
        <v>14751</v>
      </c>
      <c r="U7418" s="74" t="s">
        <v>14752</v>
      </c>
    </row>
    <row r="7419" spans="20:21" x14ac:dyDescent="0.25">
      <c r="T7419" s="101" t="s">
        <v>14753</v>
      </c>
      <c r="U7419" s="74" t="s">
        <v>14754</v>
      </c>
    </row>
    <row r="7420" spans="20:21" x14ac:dyDescent="0.25">
      <c r="T7420" s="101" t="s">
        <v>14755</v>
      </c>
      <c r="U7420" s="74" t="s">
        <v>14756</v>
      </c>
    </row>
    <row r="7421" spans="20:21" x14ac:dyDescent="0.25">
      <c r="T7421" s="101" t="s">
        <v>14757</v>
      </c>
      <c r="U7421" s="74" t="s">
        <v>14758</v>
      </c>
    </row>
    <row r="7422" spans="20:21" x14ac:dyDescent="0.25">
      <c r="T7422" s="101" t="s">
        <v>14759</v>
      </c>
      <c r="U7422" s="74" t="s">
        <v>14760</v>
      </c>
    </row>
    <row r="7423" spans="20:21" x14ac:dyDescent="0.25">
      <c r="T7423" s="101" t="s">
        <v>14761</v>
      </c>
      <c r="U7423" s="74" t="s">
        <v>14762</v>
      </c>
    </row>
    <row r="7424" spans="20:21" x14ac:dyDescent="0.25">
      <c r="T7424" s="101" t="s">
        <v>14763</v>
      </c>
      <c r="U7424" s="74" t="s">
        <v>14764</v>
      </c>
    </row>
    <row r="7425" spans="20:21" x14ac:dyDescent="0.25">
      <c r="T7425" s="101" t="s">
        <v>14765</v>
      </c>
      <c r="U7425" s="74" t="s">
        <v>14766</v>
      </c>
    </row>
    <row r="7426" spans="20:21" x14ac:dyDescent="0.25">
      <c r="T7426" s="101" t="s">
        <v>14767</v>
      </c>
      <c r="U7426" s="74" t="s">
        <v>14768</v>
      </c>
    </row>
    <row r="7427" spans="20:21" x14ac:dyDescent="0.25">
      <c r="T7427" s="101" t="s">
        <v>14769</v>
      </c>
      <c r="U7427" s="74" t="s">
        <v>14770</v>
      </c>
    </row>
    <row r="7428" spans="20:21" x14ac:dyDescent="0.25">
      <c r="T7428" s="101" t="s">
        <v>14771</v>
      </c>
      <c r="U7428" s="74" t="s">
        <v>14772</v>
      </c>
    </row>
    <row r="7429" spans="20:21" x14ac:dyDescent="0.25">
      <c r="T7429" s="101" t="s">
        <v>14773</v>
      </c>
      <c r="U7429" s="74" t="s">
        <v>14774</v>
      </c>
    </row>
    <row r="7430" spans="20:21" x14ac:dyDescent="0.25">
      <c r="T7430" s="101" t="s">
        <v>14775</v>
      </c>
      <c r="U7430" s="74" t="s">
        <v>14776</v>
      </c>
    </row>
    <row r="7431" spans="20:21" x14ac:dyDescent="0.25">
      <c r="T7431" s="101" t="s">
        <v>14777</v>
      </c>
      <c r="U7431" s="74" t="s">
        <v>14778</v>
      </c>
    </row>
    <row r="7432" spans="20:21" x14ac:dyDescent="0.25">
      <c r="T7432" s="101" t="s">
        <v>14779</v>
      </c>
      <c r="U7432" s="74" t="s">
        <v>14780</v>
      </c>
    </row>
    <row r="7433" spans="20:21" x14ac:dyDescent="0.25">
      <c r="T7433" s="101" t="s">
        <v>14781</v>
      </c>
      <c r="U7433" s="74" t="s">
        <v>14782</v>
      </c>
    </row>
    <row r="7434" spans="20:21" x14ac:dyDescent="0.25">
      <c r="T7434" s="101" t="s">
        <v>14783</v>
      </c>
      <c r="U7434" s="74" t="s">
        <v>14784</v>
      </c>
    </row>
    <row r="7435" spans="20:21" x14ac:dyDescent="0.25">
      <c r="T7435" s="101" t="s">
        <v>14785</v>
      </c>
      <c r="U7435" s="74" t="s">
        <v>14786</v>
      </c>
    </row>
    <row r="7436" spans="20:21" x14ac:dyDescent="0.25">
      <c r="T7436" s="101" t="s">
        <v>14787</v>
      </c>
      <c r="U7436" s="74" t="s">
        <v>14788</v>
      </c>
    </row>
    <row r="7437" spans="20:21" x14ac:dyDescent="0.25">
      <c r="T7437" s="101" t="s">
        <v>14789</v>
      </c>
      <c r="U7437" s="74" t="s">
        <v>14790</v>
      </c>
    </row>
    <row r="7438" spans="20:21" x14ac:dyDescent="0.25">
      <c r="T7438" s="101" t="s">
        <v>14791</v>
      </c>
      <c r="U7438" s="74" t="s">
        <v>14792</v>
      </c>
    </row>
    <row r="7439" spans="20:21" x14ac:dyDescent="0.25">
      <c r="T7439" s="101" t="s">
        <v>14793</v>
      </c>
      <c r="U7439" s="74" t="s">
        <v>14794</v>
      </c>
    </row>
    <row r="7440" spans="20:21" x14ac:dyDescent="0.25">
      <c r="T7440" s="101" t="s">
        <v>14795</v>
      </c>
      <c r="U7440" s="74" t="s">
        <v>14796</v>
      </c>
    </row>
    <row r="7441" spans="20:21" x14ac:dyDescent="0.25">
      <c r="T7441" s="101" t="s">
        <v>14797</v>
      </c>
      <c r="U7441" s="74" t="s">
        <v>14798</v>
      </c>
    </row>
    <row r="7442" spans="20:21" x14ac:dyDescent="0.25">
      <c r="T7442" s="101" t="s">
        <v>14799</v>
      </c>
      <c r="U7442" s="74" t="s">
        <v>14800</v>
      </c>
    </row>
    <row r="7443" spans="20:21" x14ac:dyDescent="0.25">
      <c r="T7443" s="101" t="s">
        <v>14801</v>
      </c>
      <c r="U7443" s="74" t="s">
        <v>14802</v>
      </c>
    </row>
    <row r="7444" spans="20:21" x14ac:dyDescent="0.25">
      <c r="T7444" s="101" t="s">
        <v>14803</v>
      </c>
      <c r="U7444" s="74" t="s">
        <v>14804</v>
      </c>
    </row>
    <row r="7445" spans="20:21" x14ac:dyDescent="0.25">
      <c r="T7445" s="101" t="s">
        <v>14805</v>
      </c>
      <c r="U7445" s="74" t="s">
        <v>14806</v>
      </c>
    </row>
    <row r="7446" spans="20:21" x14ac:dyDescent="0.25">
      <c r="T7446" s="101" t="s">
        <v>14807</v>
      </c>
      <c r="U7446" s="74" t="s">
        <v>14808</v>
      </c>
    </row>
    <row r="7447" spans="20:21" x14ac:dyDescent="0.25">
      <c r="T7447" s="101" t="s">
        <v>14809</v>
      </c>
      <c r="U7447" s="74" t="s">
        <v>14810</v>
      </c>
    </row>
    <row r="7448" spans="20:21" x14ac:dyDescent="0.25">
      <c r="T7448" s="101" t="s">
        <v>14811</v>
      </c>
      <c r="U7448" s="74" t="s">
        <v>14812</v>
      </c>
    </row>
    <row r="7449" spans="20:21" x14ac:dyDescent="0.25">
      <c r="T7449" s="101" t="s">
        <v>14813</v>
      </c>
      <c r="U7449" s="74" t="s">
        <v>14814</v>
      </c>
    </row>
    <row r="7450" spans="20:21" x14ac:dyDescent="0.25">
      <c r="T7450" s="101" t="s">
        <v>14815</v>
      </c>
      <c r="U7450" s="74" t="s">
        <v>14816</v>
      </c>
    </row>
    <row r="7451" spans="20:21" x14ac:dyDescent="0.25">
      <c r="T7451" s="101" t="s">
        <v>14817</v>
      </c>
      <c r="U7451" s="74" t="s">
        <v>14818</v>
      </c>
    </row>
    <row r="7452" spans="20:21" x14ac:dyDescent="0.25">
      <c r="T7452" s="101" t="s">
        <v>14819</v>
      </c>
      <c r="U7452" s="74" t="s">
        <v>14820</v>
      </c>
    </row>
    <row r="7453" spans="20:21" x14ac:dyDescent="0.25">
      <c r="T7453" s="101" t="s">
        <v>14821</v>
      </c>
      <c r="U7453" s="74" t="s">
        <v>14822</v>
      </c>
    </row>
    <row r="7454" spans="20:21" x14ac:dyDescent="0.25">
      <c r="T7454" s="101" t="s">
        <v>14823</v>
      </c>
      <c r="U7454" s="74" t="s">
        <v>14824</v>
      </c>
    </row>
    <row r="7455" spans="20:21" x14ac:dyDescent="0.25">
      <c r="T7455" s="101" t="s">
        <v>14825</v>
      </c>
      <c r="U7455" s="74" t="s">
        <v>14826</v>
      </c>
    </row>
    <row r="7456" spans="20:21" x14ac:dyDescent="0.25">
      <c r="T7456" s="101" t="s">
        <v>14827</v>
      </c>
      <c r="U7456" s="74" t="s">
        <v>14828</v>
      </c>
    </row>
    <row r="7457" spans="20:21" x14ac:dyDescent="0.25">
      <c r="T7457" s="101" t="s">
        <v>14829</v>
      </c>
      <c r="U7457" s="74" t="s">
        <v>14830</v>
      </c>
    </row>
    <row r="7458" spans="20:21" x14ac:dyDescent="0.25">
      <c r="T7458" s="101" t="s">
        <v>14831</v>
      </c>
      <c r="U7458" s="74" t="s">
        <v>14832</v>
      </c>
    </row>
    <row r="7459" spans="20:21" x14ac:dyDescent="0.25">
      <c r="T7459" s="101" t="s">
        <v>14833</v>
      </c>
      <c r="U7459" s="74" t="s">
        <v>14834</v>
      </c>
    </row>
    <row r="7460" spans="20:21" x14ac:dyDescent="0.25">
      <c r="T7460" s="101" t="s">
        <v>14835</v>
      </c>
      <c r="U7460" s="74" t="s">
        <v>14836</v>
      </c>
    </row>
    <row r="7461" spans="20:21" x14ac:dyDescent="0.25">
      <c r="T7461" s="101" t="s">
        <v>14837</v>
      </c>
      <c r="U7461" s="74" t="s">
        <v>14838</v>
      </c>
    </row>
    <row r="7462" spans="20:21" x14ac:dyDescent="0.25">
      <c r="T7462" s="101" t="s">
        <v>14839</v>
      </c>
      <c r="U7462" s="74" t="s">
        <v>14840</v>
      </c>
    </row>
    <row r="7463" spans="20:21" x14ac:dyDescent="0.25">
      <c r="T7463" s="101" t="s">
        <v>14841</v>
      </c>
      <c r="U7463" s="74" t="s">
        <v>14842</v>
      </c>
    </row>
    <row r="7464" spans="20:21" x14ac:dyDescent="0.25">
      <c r="T7464" s="101" t="s">
        <v>14843</v>
      </c>
      <c r="U7464" s="74" t="s">
        <v>14844</v>
      </c>
    </row>
    <row r="7465" spans="20:21" x14ac:dyDescent="0.25">
      <c r="T7465" s="101" t="s">
        <v>14845</v>
      </c>
      <c r="U7465" s="74" t="s">
        <v>14846</v>
      </c>
    </row>
    <row r="7466" spans="20:21" x14ac:dyDescent="0.25">
      <c r="T7466" s="101" t="s">
        <v>14847</v>
      </c>
      <c r="U7466" s="74" t="s">
        <v>14848</v>
      </c>
    </row>
    <row r="7467" spans="20:21" x14ac:dyDescent="0.25">
      <c r="T7467" s="101" t="s">
        <v>14849</v>
      </c>
      <c r="U7467" s="74" t="s">
        <v>14850</v>
      </c>
    </row>
    <row r="7468" spans="20:21" x14ac:dyDescent="0.25">
      <c r="T7468" s="101" t="s">
        <v>14851</v>
      </c>
      <c r="U7468" s="74" t="s">
        <v>14852</v>
      </c>
    </row>
    <row r="7469" spans="20:21" x14ac:dyDescent="0.25">
      <c r="T7469" s="101" t="s">
        <v>14853</v>
      </c>
      <c r="U7469" s="74" t="s">
        <v>14854</v>
      </c>
    </row>
    <row r="7470" spans="20:21" x14ac:dyDescent="0.25">
      <c r="T7470" s="101" t="s">
        <v>14855</v>
      </c>
      <c r="U7470" s="74" t="s">
        <v>14856</v>
      </c>
    </row>
    <row r="7471" spans="20:21" x14ac:dyDescent="0.25">
      <c r="T7471" s="101" t="s">
        <v>14857</v>
      </c>
      <c r="U7471" s="74" t="s">
        <v>14858</v>
      </c>
    </row>
    <row r="7472" spans="20:21" x14ac:dyDescent="0.25">
      <c r="T7472" s="101" t="s">
        <v>14859</v>
      </c>
      <c r="U7472" s="74" t="s">
        <v>14860</v>
      </c>
    </row>
    <row r="7473" spans="20:21" x14ac:dyDescent="0.25">
      <c r="T7473" s="101" t="s">
        <v>14861</v>
      </c>
      <c r="U7473" s="74" t="s">
        <v>14862</v>
      </c>
    </row>
    <row r="7474" spans="20:21" x14ac:dyDescent="0.25">
      <c r="T7474" s="101" t="s">
        <v>14863</v>
      </c>
      <c r="U7474" s="74" t="s">
        <v>14864</v>
      </c>
    </row>
    <row r="7475" spans="20:21" x14ac:dyDescent="0.25">
      <c r="T7475" s="101" t="s">
        <v>14865</v>
      </c>
      <c r="U7475" s="74" t="s">
        <v>14866</v>
      </c>
    </row>
    <row r="7476" spans="20:21" x14ac:dyDescent="0.25">
      <c r="T7476" s="101" t="s">
        <v>14867</v>
      </c>
      <c r="U7476" s="74" t="s">
        <v>14868</v>
      </c>
    </row>
    <row r="7477" spans="20:21" x14ac:dyDescent="0.25">
      <c r="T7477" s="101" t="s">
        <v>14869</v>
      </c>
      <c r="U7477" s="74" t="s">
        <v>14870</v>
      </c>
    </row>
    <row r="7478" spans="20:21" x14ac:dyDescent="0.25">
      <c r="T7478" s="101" t="s">
        <v>14871</v>
      </c>
      <c r="U7478" s="74" t="s">
        <v>14872</v>
      </c>
    </row>
    <row r="7479" spans="20:21" x14ac:dyDescent="0.25">
      <c r="T7479" s="101" t="s">
        <v>14873</v>
      </c>
      <c r="U7479" s="74" t="s">
        <v>14874</v>
      </c>
    </row>
    <row r="7480" spans="20:21" x14ac:dyDescent="0.25">
      <c r="T7480" s="101" t="s">
        <v>14875</v>
      </c>
      <c r="U7480" s="74" t="s">
        <v>14876</v>
      </c>
    </row>
    <row r="7481" spans="20:21" x14ac:dyDescent="0.25">
      <c r="T7481" s="101" t="s">
        <v>14877</v>
      </c>
      <c r="U7481" s="74" t="s">
        <v>14878</v>
      </c>
    </row>
    <row r="7482" spans="20:21" x14ac:dyDescent="0.25">
      <c r="T7482" s="101" t="s">
        <v>14879</v>
      </c>
      <c r="U7482" s="74" t="s">
        <v>14880</v>
      </c>
    </row>
    <row r="7483" spans="20:21" x14ac:dyDescent="0.25">
      <c r="T7483" s="101" t="s">
        <v>14881</v>
      </c>
      <c r="U7483" s="74" t="s">
        <v>14882</v>
      </c>
    </row>
    <row r="7484" spans="20:21" x14ac:dyDescent="0.25">
      <c r="T7484" s="101" t="s">
        <v>14883</v>
      </c>
      <c r="U7484" s="74" t="s">
        <v>14884</v>
      </c>
    </row>
    <row r="7485" spans="20:21" x14ac:dyDescent="0.25">
      <c r="T7485" s="101" t="s">
        <v>14885</v>
      </c>
      <c r="U7485" s="74" t="s">
        <v>14886</v>
      </c>
    </row>
    <row r="7486" spans="20:21" x14ac:dyDescent="0.25">
      <c r="T7486" s="101" t="s">
        <v>14887</v>
      </c>
      <c r="U7486" s="74" t="s">
        <v>14888</v>
      </c>
    </row>
    <row r="7487" spans="20:21" x14ac:dyDescent="0.25">
      <c r="T7487" s="101" t="s">
        <v>14889</v>
      </c>
      <c r="U7487" s="74" t="s">
        <v>14890</v>
      </c>
    </row>
    <row r="7488" spans="20:21" x14ac:dyDescent="0.25">
      <c r="T7488" s="101" t="s">
        <v>14891</v>
      </c>
      <c r="U7488" s="74" t="s">
        <v>14892</v>
      </c>
    </row>
    <row r="7489" spans="20:21" x14ac:dyDescent="0.25">
      <c r="T7489" s="101" t="s">
        <v>14893</v>
      </c>
      <c r="U7489" s="74" t="s">
        <v>14894</v>
      </c>
    </row>
    <row r="7490" spans="20:21" x14ac:dyDescent="0.25">
      <c r="T7490" s="101" t="s">
        <v>14895</v>
      </c>
      <c r="U7490" s="74" t="s">
        <v>14896</v>
      </c>
    </row>
    <row r="7491" spans="20:21" x14ac:dyDescent="0.25">
      <c r="T7491" s="101" t="s">
        <v>14897</v>
      </c>
      <c r="U7491" s="74" t="s">
        <v>14898</v>
      </c>
    </row>
    <row r="7492" spans="20:21" x14ac:dyDescent="0.25">
      <c r="T7492" s="101" t="s">
        <v>14899</v>
      </c>
      <c r="U7492" s="74" t="s">
        <v>14900</v>
      </c>
    </row>
    <row r="7493" spans="20:21" x14ac:dyDescent="0.25">
      <c r="T7493" s="101" t="s">
        <v>14901</v>
      </c>
      <c r="U7493" s="74" t="s">
        <v>14902</v>
      </c>
    </row>
    <row r="7494" spans="20:21" x14ac:dyDescent="0.25">
      <c r="T7494" s="101" t="s">
        <v>14903</v>
      </c>
      <c r="U7494" s="74" t="s">
        <v>14904</v>
      </c>
    </row>
    <row r="7495" spans="20:21" x14ac:dyDescent="0.25">
      <c r="T7495" s="101" t="s">
        <v>14905</v>
      </c>
      <c r="U7495" s="74" t="s">
        <v>14906</v>
      </c>
    </row>
    <row r="7496" spans="20:21" x14ac:dyDescent="0.25">
      <c r="T7496" s="101" t="s">
        <v>14907</v>
      </c>
      <c r="U7496" s="74" t="s">
        <v>3902</v>
      </c>
    </row>
    <row r="7497" spans="20:21" x14ac:dyDescent="0.25">
      <c r="T7497" s="101" t="s">
        <v>14908</v>
      </c>
      <c r="U7497" s="74" t="s">
        <v>2314</v>
      </c>
    </row>
    <row r="7498" spans="20:21" x14ac:dyDescent="0.25">
      <c r="T7498" s="101" t="s">
        <v>14909</v>
      </c>
      <c r="U7498" s="74" t="s">
        <v>778</v>
      </c>
    </row>
    <row r="7499" spans="20:21" x14ac:dyDescent="0.25">
      <c r="T7499" s="101" t="s">
        <v>14910</v>
      </c>
      <c r="U7499" s="74" t="s">
        <v>14911</v>
      </c>
    </row>
    <row r="7500" spans="20:21" x14ac:dyDescent="0.25">
      <c r="T7500" s="101" t="s">
        <v>14912</v>
      </c>
      <c r="U7500" s="74" t="s">
        <v>3912</v>
      </c>
    </row>
    <row r="7501" spans="20:21" x14ac:dyDescent="0.25">
      <c r="T7501" s="101" t="s">
        <v>14913</v>
      </c>
      <c r="U7501" s="74" t="s">
        <v>14914</v>
      </c>
    </row>
    <row r="7502" spans="20:21" x14ac:dyDescent="0.25">
      <c r="T7502" s="101" t="s">
        <v>14915</v>
      </c>
      <c r="U7502" s="74" t="s">
        <v>14916</v>
      </c>
    </row>
    <row r="7503" spans="20:21" x14ac:dyDescent="0.25">
      <c r="T7503" s="101" t="s">
        <v>14917</v>
      </c>
      <c r="U7503" s="74" t="s">
        <v>14918</v>
      </c>
    </row>
    <row r="7504" spans="20:21" x14ac:dyDescent="0.25">
      <c r="T7504" s="101" t="s">
        <v>14919</v>
      </c>
      <c r="U7504" s="74" t="s">
        <v>14920</v>
      </c>
    </row>
    <row r="7505" spans="20:21" x14ac:dyDescent="0.25">
      <c r="T7505" s="101" t="s">
        <v>14921</v>
      </c>
      <c r="U7505" s="74" t="s">
        <v>14922</v>
      </c>
    </row>
    <row r="7506" spans="20:21" x14ac:dyDescent="0.25">
      <c r="T7506" s="101" t="s">
        <v>14923</v>
      </c>
      <c r="U7506" s="74" t="s">
        <v>14924</v>
      </c>
    </row>
    <row r="7507" spans="20:21" x14ac:dyDescent="0.25">
      <c r="T7507" s="101" t="s">
        <v>14925</v>
      </c>
      <c r="U7507" s="74" t="s">
        <v>14926</v>
      </c>
    </row>
    <row r="7508" spans="20:21" x14ac:dyDescent="0.25">
      <c r="T7508" s="101" t="s">
        <v>14927</v>
      </c>
      <c r="U7508" s="74" t="s">
        <v>14928</v>
      </c>
    </row>
    <row r="7509" spans="20:21" x14ac:dyDescent="0.25">
      <c r="T7509" s="101" t="s">
        <v>14929</v>
      </c>
      <c r="U7509" s="74" t="s">
        <v>14930</v>
      </c>
    </row>
    <row r="7510" spans="20:21" x14ac:dyDescent="0.25">
      <c r="T7510" s="101" t="s">
        <v>14931</v>
      </c>
      <c r="U7510" s="74" t="s">
        <v>14932</v>
      </c>
    </row>
    <row r="7511" spans="20:21" x14ac:dyDescent="0.25">
      <c r="T7511" s="101" t="s">
        <v>14933</v>
      </c>
      <c r="U7511" s="74" t="s">
        <v>14934</v>
      </c>
    </row>
    <row r="7512" spans="20:21" x14ac:dyDescent="0.25">
      <c r="T7512" s="101" t="s">
        <v>14935</v>
      </c>
      <c r="U7512" s="74" t="s">
        <v>14936</v>
      </c>
    </row>
    <row r="7513" spans="20:21" x14ac:dyDescent="0.25">
      <c r="T7513" s="101" t="s">
        <v>14937</v>
      </c>
      <c r="U7513" s="74" t="s">
        <v>14938</v>
      </c>
    </row>
    <row r="7514" spans="20:21" x14ac:dyDescent="0.25">
      <c r="T7514" s="101" t="s">
        <v>14939</v>
      </c>
      <c r="U7514" s="74" t="s">
        <v>14940</v>
      </c>
    </row>
    <row r="7515" spans="20:21" x14ac:dyDescent="0.25">
      <c r="T7515" s="101" t="s">
        <v>14941</v>
      </c>
      <c r="U7515" s="74" t="s">
        <v>14942</v>
      </c>
    </row>
    <row r="7516" spans="20:21" x14ac:dyDescent="0.25">
      <c r="T7516" s="101" t="s">
        <v>14943</v>
      </c>
      <c r="U7516" s="74" t="s">
        <v>848</v>
      </c>
    </row>
    <row r="7517" spans="20:21" x14ac:dyDescent="0.25">
      <c r="T7517" s="101" t="s">
        <v>14944</v>
      </c>
      <c r="U7517" s="74" t="s">
        <v>14945</v>
      </c>
    </row>
    <row r="7518" spans="20:21" x14ac:dyDescent="0.25">
      <c r="T7518" s="101" t="s">
        <v>14946</v>
      </c>
      <c r="U7518" s="74" t="s">
        <v>7248</v>
      </c>
    </row>
    <row r="7519" spans="20:21" x14ac:dyDescent="0.25">
      <c r="T7519" s="101" t="s">
        <v>14947</v>
      </c>
      <c r="U7519" s="74" t="s">
        <v>14948</v>
      </c>
    </row>
    <row r="7520" spans="20:21" x14ac:dyDescent="0.25">
      <c r="T7520" s="101" t="s">
        <v>14949</v>
      </c>
      <c r="U7520" s="74" t="s">
        <v>14950</v>
      </c>
    </row>
    <row r="7521" spans="20:21" x14ac:dyDescent="0.25">
      <c r="T7521" s="101" t="s">
        <v>14951</v>
      </c>
      <c r="U7521" s="74" t="s">
        <v>14952</v>
      </c>
    </row>
    <row r="7522" spans="20:21" x14ac:dyDescent="0.25">
      <c r="T7522" s="101" t="s">
        <v>14953</v>
      </c>
      <c r="U7522" s="74" t="s">
        <v>14954</v>
      </c>
    </row>
    <row r="7523" spans="20:21" x14ac:dyDescent="0.25">
      <c r="T7523" s="101" t="s">
        <v>14955</v>
      </c>
      <c r="U7523" s="74" t="s">
        <v>868</v>
      </c>
    </row>
    <row r="7524" spans="20:21" x14ac:dyDescent="0.25">
      <c r="T7524" s="101" t="s">
        <v>14956</v>
      </c>
      <c r="U7524" s="74" t="s">
        <v>11690</v>
      </c>
    </row>
    <row r="7525" spans="20:21" x14ac:dyDescent="0.25">
      <c r="T7525" s="101" t="s">
        <v>14957</v>
      </c>
      <c r="U7525" s="74" t="s">
        <v>14958</v>
      </c>
    </row>
    <row r="7526" spans="20:21" x14ac:dyDescent="0.25">
      <c r="T7526" s="101" t="s">
        <v>14959</v>
      </c>
      <c r="U7526" s="74" t="s">
        <v>3950</v>
      </c>
    </row>
    <row r="7527" spans="20:21" x14ac:dyDescent="0.25">
      <c r="T7527" s="101" t="s">
        <v>14960</v>
      </c>
      <c r="U7527" s="74" t="s">
        <v>14961</v>
      </c>
    </row>
    <row r="7528" spans="20:21" x14ac:dyDescent="0.25">
      <c r="T7528" s="101" t="s">
        <v>14962</v>
      </c>
      <c r="U7528" s="74" t="s">
        <v>14963</v>
      </c>
    </row>
    <row r="7529" spans="20:21" x14ac:dyDescent="0.25">
      <c r="T7529" s="101" t="s">
        <v>14964</v>
      </c>
      <c r="U7529" s="74" t="s">
        <v>14965</v>
      </c>
    </row>
    <row r="7530" spans="20:21" x14ac:dyDescent="0.25">
      <c r="T7530" s="101" t="s">
        <v>14966</v>
      </c>
      <c r="U7530" s="74" t="s">
        <v>14967</v>
      </c>
    </row>
    <row r="7531" spans="20:21" x14ac:dyDescent="0.25">
      <c r="T7531" s="101" t="s">
        <v>14968</v>
      </c>
      <c r="U7531" s="74" t="s">
        <v>7268</v>
      </c>
    </row>
    <row r="7532" spans="20:21" x14ac:dyDescent="0.25">
      <c r="T7532" s="101" t="s">
        <v>14969</v>
      </c>
      <c r="U7532" s="74" t="s">
        <v>7270</v>
      </c>
    </row>
    <row r="7533" spans="20:21" x14ac:dyDescent="0.25">
      <c r="T7533" s="101" t="s">
        <v>14970</v>
      </c>
      <c r="U7533" s="74" t="s">
        <v>14971</v>
      </c>
    </row>
    <row r="7534" spans="20:21" x14ac:dyDescent="0.25">
      <c r="T7534" s="101" t="s">
        <v>14972</v>
      </c>
      <c r="U7534" s="74" t="s">
        <v>14973</v>
      </c>
    </row>
    <row r="7535" spans="20:21" x14ac:dyDescent="0.25">
      <c r="T7535" s="101" t="s">
        <v>14974</v>
      </c>
      <c r="U7535" s="74" t="s">
        <v>14975</v>
      </c>
    </row>
    <row r="7536" spans="20:21" x14ac:dyDescent="0.25">
      <c r="T7536" s="101" t="s">
        <v>14976</v>
      </c>
      <c r="U7536" s="74" t="s">
        <v>14977</v>
      </c>
    </row>
    <row r="7537" spans="20:21" x14ac:dyDescent="0.25">
      <c r="T7537" s="101" t="s">
        <v>14978</v>
      </c>
      <c r="U7537" s="74" t="s">
        <v>14979</v>
      </c>
    </row>
    <row r="7538" spans="20:21" x14ac:dyDescent="0.25">
      <c r="T7538" s="101" t="s">
        <v>14980</v>
      </c>
      <c r="U7538" s="74" t="s">
        <v>14981</v>
      </c>
    </row>
    <row r="7539" spans="20:21" x14ac:dyDescent="0.25">
      <c r="T7539" s="101" t="s">
        <v>14982</v>
      </c>
      <c r="U7539" s="74" t="s">
        <v>14983</v>
      </c>
    </row>
    <row r="7540" spans="20:21" x14ac:dyDescent="0.25">
      <c r="T7540" s="101" t="s">
        <v>14984</v>
      </c>
      <c r="U7540" s="74" t="s">
        <v>14985</v>
      </c>
    </row>
    <row r="7541" spans="20:21" x14ac:dyDescent="0.25">
      <c r="T7541" s="101" t="s">
        <v>14986</v>
      </c>
      <c r="U7541" s="74" t="s">
        <v>14987</v>
      </c>
    </row>
    <row r="7542" spans="20:21" x14ac:dyDescent="0.25">
      <c r="T7542" s="101" t="s">
        <v>14988</v>
      </c>
      <c r="U7542" s="74" t="s">
        <v>14989</v>
      </c>
    </row>
    <row r="7543" spans="20:21" x14ac:dyDescent="0.25">
      <c r="T7543" s="101" t="s">
        <v>14990</v>
      </c>
      <c r="U7543" s="74" t="s">
        <v>14991</v>
      </c>
    </row>
    <row r="7544" spans="20:21" x14ac:dyDescent="0.25">
      <c r="T7544" s="101" t="s">
        <v>14992</v>
      </c>
      <c r="U7544" s="74" t="s">
        <v>14993</v>
      </c>
    </row>
    <row r="7545" spans="20:21" x14ac:dyDescent="0.25">
      <c r="T7545" s="101" t="s">
        <v>14994</v>
      </c>
      <c r="U7545" s="74" t="s">
        <v>14995</v>
      </c>
    </row>
    <row r="7546" spans="20:21" x14ac:dyDescent="0.25">
      <c r="T7546" s="101" t="s">
        <v>14996</v>
      </c>
      <c r="U7546" s="74" t="s">
        <v>14997</v>
      </c>
    </row>
    <row r="7547" spans="20:21" x14ac:dyDescent="0.25">
      <c r="T7547" s="101" t="s">
        <v>14998</v>
      </c>
      <c r="U7547" s="74" t="s">
        <v>14999</v>
      </c>
    </row>
    <row r="7548" spans="20:21" x14ac:dyDescent="0.25">
      <c r="T7548" s="101" t="s">
        <v>15000</v>
      </c>
      <c r="U7548" s="74" t="s">
        <v>15001</v>
      </c>
    </row>
    <row r="7549" spans="20:21" x14ac:dyDescent="0.25">
      <c r="T7549" s="101" t="s">
        <v>15002</v>
      </c>
      <c r="U7549" s="74" t="s">
        <v>15003</v>
      </c>
    </row>
    <row r="7550" spans="20:21" x14ac:dyDescent="0.25">
      <c r="T7550" s="101" t="s">
        <v>15004</v>
      </c>
      <c r="U7550" s="74" t="s">
        <v>15005</v>
      </c>
    </row>
    <row r="7551" spans="20:21" x14ac:dyDescent="0.25">
      <c r="T7551" s="101" t="s">
        <v>15006</v>
      </c>
      <c r="U7551" s="74" t="s">
        <v>15007</v>
      </c>
    </row>
    <row r="7552" spans="20:21" x14ac:dyDescent="0.25">
      <c r="T7552" s="101" t="s">
        <v>15008</v>
      </c>
      <c r="U7552" s="74" t="s">
        <v>15009</v>
      </c>
    </row>
    <row r="7553" spans="20:21" x14ac:dyDescent="0.25">
      <c r="T7553" s="101" t="s">
        <v>15010</v>
      </c>
      <c r="U7553" s="74" t="s">
        <v>15011</v>
      </c>
    </row>
    <row r="7554" spans="20:21" x14ac:dyDescent="0.25">
      <c r="T7554" s="101" t="s">
        <v>15012</v>
      </c>
      <c r="U7554" s="74" t="s">
        <v>15013</v>
      </c>
    </row>
    <row r="7555" spans="20:21" x14ac:dyDescent="0.25">
      <c r="T7555" s="101" t="s">
        <v>15014</v>
      </c>
      <c r="U7555" s="74" t="s">
        <v>15015</v>
      </c>
    </row>
    <row r="7556" spans="20:21" x14ac:dyDescent="0.25">
      <c r="T7556" s="101" t="s">
        <v>15016</v>
      </c>
      <c r="U7556" s="74" t="s">
        <v>15017</v>
      </c>
    </row>
    <row r="7557" spans="20:21" x14ac:dyDescent="0.25">
      <c r="T7557" s="101" t="s">
        <v>15018</v>
      </c>
      <c r="U7557" s="74" t="s">
        <v>15019</v>
      </c>
    </row>
    <row r="7558" spans="20:21" x14ac:dyDescent="0.25">
      <c r="T7558" s="101" t="s">
        <v>15020</v>
      </c>
      <c r="U7558" s="74" t="s">
        <v>15021</v>
      </c>
    </row>
    <row r="7559" spans="20:21" x14ac:dyDescent="0.25">
      <c r="T7559" s="101" t="s">
        <v>15022</v>
      </c>
      <c r="U7559" s="74" t="s">
        <v>15023</v>
      </c>
    </row>
    <row r="7560" spans="20:21" x14ac:dyDescent="0.25">
      <c r="T7560" s="101" t="s">
        <v>15024</v>
      </c>
      <c r="U7560" s="74" t="s">
        <v>15025</v>
      </c>
    </row>
    <row r="7561" spans="20:21" x14ac:dyDescent="0.25">
      <c r="T7561" s="101" t="s">
        <v>15026</v>
      </c>
      <c r="U7561" s="74" t="s">
        <v>15027</v>
      </c>
    </row>
    <row r="7562" spans="20:21" x14ac:dyDescent="0.25">
      <c r="T7562" s="101" t="s">
        <v>15028</v>
      </c>
      <c r="U7562" s="74" t="s">
        <v>15029</v>
      </c>
    </row>
    <row r="7563" spans="20:21" x14ac:dyDescent="0.25">
      <c r="T7563" s="101" t="s">
        <v>15030</v>
      </c>
      <c r="U7563" s="74" t="s">
        <v>15031</v>
      </c>
    </row>
    <row r="7564" spans="20:21" x14ac:dyDescent="0.25">
      <c r="T7564" s="101" t="s">
        <v>15032</v>
      </c>
      <c r="U7564" s="74" t="s">
        <v>15033</v>
      </c>
    </row>
    <row r="7565" spans="20:21" x14ac:dyDescent="0.25">
      <c r="T7565" s="101" t="s">
        <v>15034</v>
      </c>
      <c r="U7565" s="74" t="s">
        <v>15035</v>
      </c>
    </row>
    <row r="7566" spans="20:21" x14ac:dyDescent="0.25">
      <c r="T7566" s="101" t="s">
        <v>15036</v>
      </c>
      <c r="U7566" s="74" t="s">
        <v>15037</v>
      </c>
    </row>
    <row r="7567" spans="20:21" x14ac:dyDescent="0.25">
      <c r="T7567" s="101" t="s">
        <v>15038</v>
      </c>
      <c r="U7567" s="74" t="s">
        <v>15039</v>
      </c>
    </row>
    <row r="7568" spans="20:21" x14ac:dyDescent="0.25">
      <c r="T7568" s="101" t="s">
        <v>15040</v>
      </c>
      <c r="U7568" s="74" t="s">
        <v>15041</v>
      </c>
    </row>
    <row r="7569" spans="20:21" x14ac:dyDescent="0.25">
      <c r="T7569" s="101" t="s">
        <v>15042</v>
      </c>
      <c r="U7569" s="74" t="s">
        <v>7290</v>
      </c>
    </row>
    <row r="7570" spans="20:21" x14ac:dyDescent="0.25">
      <c r="T7570" s="101" t="s">
        <v>15043</v>
      </c>
      <c r="U7570" s="74" t="s">
        <v>15044</v>
      </c>
    </row>
    <row r="7571" spans="20:21" x14ac:dyDescent="0.25">
      <c r="T7571" s="101" t="s">
        <v>15045</v>
      </c>
      <c r="U7571" s="74" t="s">
        <v>5785</v>
      </c>
    </row>
    <row r="7572" spans="20:21" x14ac:dyDescent="0.25">
      <c r="T7572" s="101" t="s">
        <v>15046</v>
      </c>
      <c r="U7572" s="74" t="s">
        <v>15047</v>
      </c>
    </row>
    <row r="7573" spans="20:21" x14ac:dyDescent="0.25">
      <c r="T7573" s="101" t="s">
        <v>15048</v>
      </c>
      <c r="U7573" s="74" t="s">
        <v>15049</v>
      </c>
    </row>
    <row r="7574" spans="20:21" x14ac:dyDescent="0.25">
      <c r="T7574" s="101" t="s">
        <v>15050</v>
      </c>
      <c r="U7574" s="74" t="s">
        <v>15051</v>
      </c>
    </row>
    <row r="7575" spans="20:21" x14ac:dyDescent="0.25">
      <c r="T7575" s="101" t="s">
        <v>15052</v>
      </c>
      <c r="U7575" s="74" t="s">
        <v>15053</v>
      </c>
    </row>
    <row r="7576" spans="20:21" x14ac:dyDescent="0.25">
      <c r="T7576" s="101" t="s">
        <v>15054</v>
      </c>
      <c r="U7576" s="74" t="s">
        <v>15055</v>
      </c>
    </row>
    <row r="7577" spans="20:21" x14ac:dyDescent="0.25">
      <c r="T7577" s="101" t="s">
        <v>15056</v>
      </c>
      <c r="U7577" s="74" t="s">
        <v>15057</v>
      </c>
    </row>
    <row r="7578" spans="20:21" x14ac:dyDescent="0.25">
      <c r="T7578" s="101" t="s">
        <v>15058</v>
      </c>
      <c r="U7578" s="74" t="s">
        <v>15059</v>
      </c>
    </row>
    <row r="7579" spans="20:21" x14ac:dyDescent="0.25">
      <c r="T7579" s="101" t="s">
        <v>15060</v>
      </c>
      <c r="U7579" s="74" t="s">
        <v>15061</v>
      </c>
    </row>
    <row r="7580" spans="20:21" x14ac:dyDescent="0.25">
      <c r="T7580" s="101" t="s">
        <v>15062</v>
      </c>
      <c r="U7580" s="74" t="s">
        <v>12656</v>
      </c>
    </row>
    <row r="7581" spans="20:21" x14ac:dyDescent="0.25">
      <c r="T7581" s="101" t="s">
        <v>15063</v>
      </c>
      <c r="U7581" s="74" t="s">
        <v>15064</v>
      </c>
    </row>
    <row r="7582" spans="20:21" x14ac:dyDescent="0.25">
      <c r="T7582" s="101" t="s">
        <v>15065</v>
      </c>
      <c r="U7582" s="74" t="s">
        <v>15066</v>
      </c>
    </row>
    <row r="7583" spans="20:21" x14ac:dyDescent="0.25">
      <c r="T7583" s="101" t="s">
        <v>15067</v>
      </c>
      <c r="U7583" s="74" t="s">
        <v>15068</v>
      </c>
    </row>
    <row r="7584" spans="20:21" x14ac:dyDescent="0.25">
      <c r="T7584" s="101" t="s">
        <v>15069</v>
      </c>
      <c r="U7584" s="74" t="s">
        <v>15070</v>
      </c>
    </row>
    <row r="7585" spans="20:21" x14ac:dyDescent="0.25">
      <c r="T7585" s="101" t="s">
        <v>15071</v>
      </c>
      <c r="U7585" s="74" t="s">
        <v>15072</v>
      </c>
    </row>
    <row r="7586" spans="20:21" x14ac:dyDescent="0.25">
      <c r="T7586" s="101" t="s">
        <v>15073</v>
      </c>
      <c r="U7586" s="74" t="s">
        <v>15074</v>
      </c>
    </row>
    <row r="7587" spans="20:21" x14ac:dyDescent="0.25">
      <c r="T7587" s="101" t="s">
        <v>15075</v>
      </c>
      <c r="U7587" s="74" t="s">
        <v>15076</v>
      </c>
    </row>
    <row r="7588" spans="20:21" x14ac:dyDescent="0.25">
      <c r="T7588" s="101" t="s">
        <v>15077</v>
      </c>
      <c r="U7588" s="74" t="s">
        <v>15078</v>
      </c>
    </row>
    <row r="7589" spans="20:21" x14ac:dyDescent="0.25">
      <c r="T7589" s="101" t="s">
        <v>15079</v>
      </c>
      <c r="U7589" s="74" t="s">
        <v>15080</v>
      </c>
    </row>
    <row r="7590" spans="20:21" x14ac:dyDescent="0.25">
      <c r="T7590" s="101" t="s">
        <v>15081</v>
      </c>
      <c r="U7590" s="74" t="s">
        <v>15082</v>
      </c>
    </row>
    <row r="7591" spans="20:21" x14ac:dyDescent="0.25">
      <c r="T7591" s="101" t="s">
        <v>15083</v>
      </c>
      <c r="U7591" s="74" t="s">
        <v>15084</v>
      </c>
    </row>
    <row r="7592" spans="20:21" x14ac:dyDescent="0.25">
      <c r="T7592" s="101" t="s">
        <v>15085</v>
      </c>
      <c r="U7592" s="74" t="s">
        <v>15086</v>
      </c>
    </row>
    <row r="7593" spans="20:21" x14ac:dyDescent="0.25">
      <c r="T7593" s="101" t="s">
        <v>15087</v>
      </c>
      <c r="U7593" s="74" t="s">
        <v>15088</v>
      </c>
    </row>
    <row r="7594" spans="20:21" x14ac:dyDescent="0.25">
      <c r="T7594" s="101" t="s">
        <v>15089</v>
      </c>
      <c r="U7594" s="74" t="s">
        <v>15090</v>
      </c>
    </row>
    <row r="7595" spans="20:21" x14ac:dyDescent="0.25">
      <c r="T7595" s="101" t="s">
        <v>15091</v>
      </c>
      <c r="U7595" s="74" t="s">
        <v>15092</v>
      </c>
    </row>
    <row r="7596" spans="20:21" x14ac:dyDescent="0.25">
      <c r="T7596" s="101" t="s">
        <v>15093</v>
      </c>
      <c r="U7596" s="74" t="s">
        <v>15094</v>
      </c>
    </row>
    <row r="7597" spans="20:21" x14ac:dyDescent="0.25">
      <c r="T7597" s="101" t="s">
        <v>15095</v>
      </c>
      <c r="U7597" s="74" t="s">
        <v>15096</v>
      </c>
    </row>
    <row r="7598" spans="20:21" x14ac:dyDescent="0.25">
      <c r="T7598" s="101" t="s">
        <v>15097</v>
      </c>
      <c r="U7598" s="74" t="s">
        <v>15098</v>
      </c>
    </row>
    <row r="7599" spans="20:21" x14ac:dyDescent="0.25">
      <c r="T7599" s="101" t="s">
        <v>15099</v>
      </c>
      <c r="U7599" s="74" t="s">
        <v>15100</v>
      </c>
    </row>
    <row r="7600" spans="20:21" x14ac:dyDescent="0.25">
      <c r="T7600" s="101" t="s">
        <v>15101</v>
      </c>
      <c r="U7600" s="74" t="s">
        <v>15102</v>
      </c>
    </row>
    <row r="7601" spans="20:21" x14ac:dyDescent="0.25">
      <c r="T7601" s="101" t="s">
        <v>15103</v>
      </c>
      <c r="U7601" s="74" t="s">
        <v>15104</v>
      </c>
    </row>
    <row r="7602" spans="20:21" x14ac:dyDescent="0.25">
      <c r="T7602" s="101" t="s">
        <v>15105</v>
      </c>
      <c r="U7602" s="74" t="s">
        <v>15106</v>
      </c>
    </row>
    <row r="7603" spans="20:21" x14ac:dyDescent="0.25">
      <c r="T7603" s="101" t="s">
        <v>15107</v>
      </c>
      <c r="U7603" s="74" t="s">
        <v>15108</v>
      </c>
    </row>
    <row r="7604" spans="20:21" x14ac:dyDescent="0.25">
      <c r="T7604" s="101" t="s">
        <v>15109</v>
      </c>
      <c r="U7604" s="74" t="s">
        <v>15110</v>
      </c>
    </row>
    <row r="7605" spans="20:21" x14ac:dyDescent="0.25">
      <c r="T7605" s="101" t="s">
        <v>15111</v>
      </c>
      <c r="U7605" s="74" t="s">
        <v>15112</v>
      </c>
    </row>
    <row r="7606" spans="20:21" x14ac:dyDescent="0.25">
      <c r="T7606" s="101" t="s">
        <v>15113</v>
      </c>
      <c r="U7606" s="74" t="s">
        <v>15114</v>
      </c>
    </row>
    <row r="7607" spans="20:21" x14ac:dyDescent="0.25">
      <c r="T7607" s="101" t="s">
        <v>15115</v>
      </c>
      <c r="U7607" s="74" t="s">
        <v>15116</v>
      </c>
    </row>
    <row r="7608" spans="20:21" x14ac:dyDescent="0.25">
      <c r="T7608" s="101" t="s">
        <v>15117</v>
      </c>
      <c r="U7608" s="74" t="s">
        <v>15118</v>
      </c>
    </row>
    <row r="7609" spans="20:21" x14ac:dyDescent="0.25">
      <c r="T7609" s="101" t="s">
        <v>15119</v>
      </c>
      <c r="U7609" s="74" t="s">
        <v>15120</v>
      </c>
    </row>
    <row r="7610" spans="20:21" x14ac:dyDescent="0.25">
      <c r="T7610" s="101" t="s">
        <v>15121</v>
      </c>
      <c r="U7610" s="74" t="s">
        <v>15122</v>
      </c>
    </row>
    <row r="7611" spans="20:21" x14ac:dyDescent="0.25">
      <c r="T7611" s="101" t="s">
        <v>15123</v>
      </c>
      <c r="U7611" s="74" t="s">
        <v>15124</v>
      </c>
    </row>
    <row r="7612" spans="20:21" x14ac:dyDescent="0.25">
      <c r="T7612" s="101" t="s">
        <v>15125</v>
      </c>
      <c r="U7612" s="74" t="s">
        <v>15126</v>
      </c>
    </row>
    <row r="7613" spans="20:21" x14ac:dyDescent="0.25">
      <c r="T7613" s="101" t="s">
        <v>15127</v>
      </c>
      <c r="U7613" s="74" t="s">
        <v>15128</v>
      </c>
    </row>
    <row r="7614" spans="20:21" x14ac:dyDescent="0.25">
      <c r="T7614" s="101" t="s">
        <v>15129</v>
      </c>
      <c r="U7614" s="74" t="s">
        <v>15130</v>
      </c>
    </row>
    <row r="7615" spans="20:21" x14ac:dyDescent="0.25">
      <c r="T7615" s="101" t="s">
        <v>15131</v>
      </c>
      <c r="U7615" s="74" t="s">
        <v>15132</v>
      </c>
    </row>
    <row r="7616" spans="20:21" x14ac:dyDescent="0.25">
      <c r="T7616" s="101" t="s">
        <v>15133</v>
      </c>
      <c r="U7616" s="74" t="s">
        <v>15134</v>
      </c>
    </row>
    <row r="7617" spans="20:21" x14ac:dyDescent="0.25">
      <c r="T7617" s="101" t="s">
        <v>15135</v>
      </c>
      <c r="U7617" s="74" t="s">
        <v>15136</v>
      </c>
    </row>
    <row r="7618" spans="20:21" x14ac:dyDescent="0.25">
      <c r="T7618" s="101" t="s">
        <v>15137</v>
      </c>
      <c r="U7618" s="74" t="s">
        <v>15138</v>
      </c>
    </row>
    <row r="7619" spans="20:21" x14ac:dyDescent="0.25">
      <c r="T7619" s="101" t="s">
        <v>15139</v>
      </c>
      <c r="U7619" s="74" t="s">
        <v>15140</v>
      </c>
    </row>
    <row r="7620" spans="20:21" x14ac:dyDescent="0.25">
      <c r="T7620" s="101" t="s">
        <v>15141</v>
      </c>
      <c r="U7620" s="74" t="s">
        <v>15142</v>
      </c>
    </row>
    <row r="7621" spans="20:21" x14ac:dyDescent="0.25">
      <c r="T7621" s="101" t="s">
        <v>15143</v>
      </c>
      <c r="U7621" s="74" t="s">
        <v>15144</v>
      </c>
    </row>
    <row r="7622" spans="20:21" x14ac:dyDescent="0.25">
      <c r="T7622" s="101" t="s">
        <v>15145</v>
      </c>
      <c r="U7622" s="74" t="s">
        <v>15146</v>
      </c>
    </row>
    <row r="7623" spans="20:21" x14ac:dyDescent="0.25">
      <c r="T7623" s="101" t="s">
        <v>15147</v>
      </c>
      <c r="U7623" s="74" t="s">
        <v>15148</v>
      </c>
    </row>
    <row r="7624" spans="20:21" x14ac:dyDescent="0.25">
      <c r="T7624" s="101" t="s">
        <v>15149</v>
      </c>
      <c r="U7624" s="74" t="s">
        <v>15150</v>
      </c>
    </row>
    <row r="7625" spans="20:21" x14ac:dyDescent="0.25">
      <c r="T7625" s="101" t="s">
        <v>15151</v>
      </c>
      <c r="U7625" s="74" t="s">
        <v>15152</v>
      </c>
    </row>
    <row r="7626" spans="20:21" x14ac:dyDescent="0.25">
      <c r="T7626" s="101" t="s">
        <v>15153</v>
      </c>
      <c r="U7626" s="74" t="s">
        <v>15154</v>
      </c>
    </row>
    <row r="7627" spans="20:21" x14ac:dyDescent="0.25">
      <c r="T7627" s="101" t="s">
        <v>15155</v>
      </c>
      <c r="U7627" s="74" t="s">
        <v>15156</v>
      </c>
    </row>
    <row r="7628" spans="20:21" x14ac:dyDescent="0.25">
      <c r="T7628" s="101" t="s">
        <v>15157</v>
      </c>
      <c r="U7628" s="74" t="s">
        <v>15158</v>
      </c>
    </row>
    <row r="7629" spans="20:21" x14ac:dyDescent="0.25">
      <c r="T7629" s="101" t="s">
        <v>15159</v>
      </c>
      <c r="U7629" s="74" t="s">
        <v>15160</v>
      </c>
    </row>
    <row r="7630" spans="20:21" x14ac:dyDescent="0.25">
      <c r="T7630" s="101" t="s">
        <v>15161</v>
      </c>
      <c r="U7630" s="74" t="s">
        <v>15162</v>
      </c>
    </row>
    <row r="7631" spans="20:21" x14ac:dyDescent="0.25">
      <c r="T7631" s="101" t="s">
        <v>15163</v>
      </c>
      <c r="U7631" s="74" t="s">
        <v>15164</v>
      </c>
    </row>
    <row r="7632" spans="20:21" x14ac:dyDescent="0.25">
      <c r="T7632" s="101" t="s">
        <v>15165</v>
      </c>
      <c r="U7632" s="74" t="s">
        <v>15166</v>
      </c>
    </row>
    <row r="7633" spans="20:21" x14ac:dyDescent="0.25">
      <c r="T7633" s="101" t="s">
        <v>15167</v>
      </c>
      <c r="U7633" s="74" t="s">
        <v>15168</v>
      </c>
    </row>
    <row r="7634" spans="20:21" x14ac:dyDescent="0.25">
      <c r="T7634" s="101" t="s">
        <v>15169</v>
      </c>
      <c r="U7634" s="74" t="s">
        <v>15170</v>
      </c>
    </row>
    <row r="7635" spans="20:21" x14ac:dyDescent="0.25">
      <c r="T7635" s="101" t="s">
        <v>15171</v>
      </c>
      <c r="U7635" s="74" t="s">
        <v>15172</v>
      </c>
    </row>
    <row r="7636" spans="20:21" x14ac:dyDescent="0.25">
      <c r="T7636" s="101" t="s">
        <v>15173</v>
      </c>
      <c r="U7636" s="74" t="s">
        <v>15174</v>
      </c>
    </row>
    <row r="7637" spans="20:21" x14ac:dyDescent="0.25">
      <c r="T7637" s="101" t="s">
        <v>15175</v>
      </c>
      <c r="U7637" s="74" t="s">
        <v>15176</v>
      </c>
    </row>
    <row r="7638" spans="20:21" x14ac:dyDescent="0.25">
      <c r="T7638" s="101" t="s">
        <v>15177</v>
      </c>
      <c r="U7638" s="74" t="s">
        <v>15178</v>
      </c>
    </row>
    <row r="7639" spans="20:21" x14ac:dyDescent="0.25">
      <c r="T7639" s="101" t="s">
        <v>15179</v>
      </c>
      <c r="U7639" s="74" t="s">
        <v>15180</v>
      </c>
    </row>
    <row r="7640" spans="20:21" x14ac:dyDescent="0.25">
      <c r="T7640" s="101" t="s">
        <v>15181</v>
      </c>
      <c r="U7640" s="74" t="s">
        <v>15182</v>
      </c>
    </row>
    <row r="7641" spans="20:21" x14ac:dyDescent="0.25">
      <c r="T7641" s="101" t="s">
        <v>15183</v>
      </c>
      <c r="U7641" s="74" t="s">
        <v>15184</v>
      </c>
    </row>
    <row r="7642" spans="20:21" x14ac:dyDescent="0.25">
      <c r="T7642" s="101" t="s">
        <v>15185</v>
      </c>
      <c r="U7642" s="74" t="s">
        <v>15186</v>
      </c>
    </row>
    <row r="7643" spans="20:21" x14ac:dyDescent="0.25">
      <c r="T7643" s="101" t="s">
        <v>15187</v>
      </c>
      <c r="U7643" s="74" t="s">
        <v>15188</v>
      </c>
    </row>
    <row r="7644" spans="20:21" x14ac:dyDescent="0.25">
      <c r="T7644" s="101" t="s">
        <v>15189</v>
      </c>
      <c r="U7644" s="74" t="s">
        <v>15190</v>
      </c>
    </row>
    <row r="7645" spans="20:21" x14ac:dyDescent="0.25">
      <c r="T7645" s="101" t="s">
        <v>15191</v>
      </c>
      <c r="U7645" s="74" t="s">
        <v>15192</v>
      </c>
    </row>
    <row r="7646" spans="20:21" x14ac:dyDescent="0.25">
      <c r="T7646" s="101" t="s">
        <v>15193</v>
      </c>
      <c r="U7646" s="74" t="s">
        <v>11036</v>
      </c>
    </row>
    <row r="7647" spans="20:21" x14ac:dyDescent="0.25">
      <c r="T7647" s="101" t="s">
        <v>15194</v>
      </c>
      <c r="U7647" s="74" t="s">
        <v>15195</v>
      </c>
    </row>
    <row r="7648" spans="20:21" x14ac:dyDescent="0.25">
      <c r="T7648" s="101" t="s">
        <v>15196</v>
      </c>
      <c r="U7648" s="74" t="s">
        <v>15197</v>
      </c>
    </row>
    <row r="7649" spans="20:21" x14ac:dyDescent="0.25">
      <c r="T7649" s="101" t="s">
        <v>15198</v>
      </c>
      <c r="U7649" s="74" t="s">
        <v>15199</v>
      </c>
    </row>
    <row r="7650" spans="20:21" x14ac:dyDescent="0.25">
      <c r="T7650" s="101" t="s">
        <v>15200</v>
      </c>
      <c r="U7650" s="74" t="s">
        <v>15201</v>
      </c>
    </row>
    <row r="7651" spans="20:21" x14ac:dyDescent="0.25">
      <c r="T7651" s="101" t="s">
        <v>15202</v>
      </c>
      <c r="U7651" s="74" t="s">
        <v>15203</v>
      </c>
    </row>
    <row r="7652" spans="20:21" x14ac:dyDescent="0.25">
      <c r="T7652" s="101" t="s">
        <v>15204</v>
      </c>
      <c r="U7652" s="74" t="s">
        <v>15205</v>
      </c>
    </row>
    <row r="7653" spans="20:21" x14ac:dyDescent="0.25">
      <c r="T7653" s="101" t="s">
        <v>15206</v>
      </c>
      <c r="U7653" s="74" t="s">
        <v>15207</v>
      </c>
    </row>
    <row r="7654" spans="20:21" x14ac:dyDescent="0.25">
      <c r="T7654" s="101" t="s">
        <v>15208</v>
      </c>
      <c r="U7654" s="74" t="s">
        <v>15209</v>
      </c>
    </row>
    <row r="7655" spans="20:21" x14ac:dyDescent="0.25">
      <c r="T7655" s="101" t="s">
        <v>15210</v>
      </c>
      <c r="U7655" s="74" t="s">
        <v>15211</v>
      </c>
    </row>
    <row r="7656" spans="20:21" x14ac:dyDescent="0.25">
      <c r="T7656" s="101" t="s">
        <v>15212</v>
      </c>
      <c r="U7656" s="74" t="s">
        <v>15213</v>
      </c>
    </row>
    <row r="7657" spans="20:21" x14ac:dyDescent="0.25">
      <c r="T7657" s="101" t="s">
        <v>15214</v>
      </c>
      <c r="U7657" s="74" t="s">
        <v>15215</v>
      </c>
    </row>
    <row r="7658" spans="20:21" x14ac:dyDescent="0.25">
      <c r="T7658" s="101" t="s">
        <v>15216</v>
      </c>
      <c r="U7658" s="74" t="s">
        <v>15217</v>
      </c>
    </row>
    <row r="7659" spans="20:21" x14ac:dyDescent="0.25">
      <c r="T7659" s="101" t="s">
        <v>15218</v>
      </c>
      <c r="U7659" s="74" t="s">
        <v>15219</v>
      </c>
    </row>
    <row r="7660" spans="20:21" x14ac:dyDescent="0.25">
      <c r="T7660" s="101" t="s">
        <v>15220</v>
      </c>
      <c r="U7660" s="74" t="s">
        <v>15221</v>
      </c>
    </row>
    <row r="7661" spans="20:21" x14ac:dyDescent="0.25">
      <c r="T7661" s="101" t="s">
        <v>15222</v>
      </c>
      <c r="U7661" s="74" t="s">
        <v>15223</v>
      </c>
    </row>
    <row r="7662" spans="20:21" x14ac:dyDescent="0.25">
      <c r="T7662" s="101" t="s">
        <v>15224</v>
      </c>
      <c r="U7662" s="74" t="s">
        <v>15225</v>
      </c>
    </row>
    <row r="7663" spans="20:21" x14ac:dyDescent="0.25">
      <c r="T7663" s="101" t="s">
        <v>15226</v>
      </c>
      <c r="U7663" s="74" t="s">
        <v>15227</v>
      </c>
    </row>
    <row r="7664" spans="20:21" x14ac:dyDescent="0.25">
      <c r="T7664" s="101" t="s">
        <v>15228</v>
      </c>
      <c r="U7664" s="74" t="s">
        <v>15229</v>
      </c>
    </row>
    <row r="7665" spans="20:21" x14ac:dyDescent="0.25">
      <c r="T7665" s="101" t="s">
        <v>15230</v>
      </c>
      <c r="U7665" s="74" t="s">
        <v>15231</v>
      </c>
    </row>
    <row r="7666" spans="20:21" x14ac:dyDescent="0.25">
      <c r="T7666" s="101" t="s">
        <v>15232</v>
      </c>
      <c r="U7666" s="74" t="s">
        <v>15233</v>
      </c>
    </row>
    <row r="7667" spans="20:21" x14ac:dyDescent="0.25">
      <c r="T7667" s="101" t="s">
        <v>15234</v>
      </c>
      <c r="U7667" s="74" t="s">
        <v>15235</v>
      </c>
    </row>
    <row r="7668" spans="20:21" x14ac:dyDescent="0.25">
      <c r="T7668" s="101" t="s">
        <v>15236</v>
      </c>
      <c r="U7668" s="74" t="s">
        <v>15237</v>
      </c>
    </row>
    <row r="7669" spans="20:21" x14ac:dyDescent="0.25">
      <c r="T7669" s="101" t="s">
        <v>15238</v>
      </c>
      <c r="U7669" s="74" t="s">
        <v>15239</v>
      </c>
    </row>
    <row r="7670" spans="20:21" x14ac:dyDescent="0.25">
      <c r="T7670" s="101" t="s">
        <v>15240</v>
      </c>
      <c r="U7670" s="74" t="s">
        <v>15241</v>
      </c>
    </row>
    <row r="7671" spans="20:21" x14ac:dyDescent="0.25">
      <c r="T7671" s="101" t="s">
        <v>15242</v>
      </c>
      <c r="U7671" s="74" t="s">
        <v>15243</v>
      </c>
    </row>
    <row r="7672" spans="20:21" x14ac:dyDescent="0.25">
      <c r="T7672" s="101" t="s">
        <v>15244</v>
      </c>
      <c r="U7672" s="74" t="s">
        <v>15245</v>
      </c>
    </row>
    <row r="7673" spans="20:21" x14ac:dyDescent="0.25">
      <c r="T7673" s="101" t="s">
        <v>15246</v>
      </c>
      <c r="U7673" s="74" t="s">
        <v>15247</v>
      </c>
    </row>
    <row r="7674" spans="20:21" x14ac:dyDescent="0.25">
      <c r="T7674" s="101" t="s">
        <v>15248</v>
      </c>
      <c r="U7674" s="74" t="s">
        <v>15249</v>
      </c>
    </row>
    <row r="7675" spans="20:21" x14ac:dyDescent="0.25">
      <c r="T7675" s="101" t="s">
        <v>15250</v>
      </c>
      <c r="U7675" s="74" t="s">
        <v>15251</v>
      </c>
    </row>
    <row r="7676" spans="20:21" x14ac:dyDescent="0.25">
      <c r="T7676" s="101" t="s">
        <v>15252</v>
      </c>
      <c r="U7676" s="74" t="s">
        <v>15253</v>
      </c>
    </row>
    <row r="7677" spans="20:21" x14ac:dyDescent="0.25">
      <c r="T7677" s="101" t="s">
        <v>15254</v>
      </c>
      <c r="U7677" s="74" t="s">
        <v>15255</v>
      </c>
    </row>
    <row r="7678" spans="20:21" x14ac:dyDescent="0.25">
      <c r="T7678" s="101" t="s">
        <v>15256</v>
      </c>
      <c r="U7678" s="74" t="s">
        <v>15257</v>
      </c>
    </row>
    <row r="7679" spans="20:21" x14ac:dyDescent="0.25">
      <c r="T7679" s="101" t="s">
        <v>15258</v>
      </c>
      <c r="U7679" s="74" t="s">
        <v>15259</v>
      </c>
    </row>
    <row r="7680" spans="20:21" x14ac:dyDescent="0.25">
      <c r="T7680" s="101" t="s">
        <v>15260</v>
      </c>
      <c r="U7680" s="74" t="s">
        <v>15261</v>
      </c>
    </row>
    <row r="7681" spans="20:21" x14ac:dyDescent="0.25">
      <c r="T7681" s="101" t="s">
        <v>15262</v>
      </c>
      <c r="U7681" s="74" t="s">
        <v>15263</v>
      </c>
    </row>
    <row r="7682" spans="20:21" x14ac:dyDescent="0.25">
      <c r="T7682" s="101" t="s">
        <v>15264</v>
      </c>
      <c r="U7682" s="74" t="s">
        <v>15265</v>
      </c>
    </row>
    <row r="7683" spans="20:21" x14ac:dyDescent="0.25">
      <c r="T7683" s="101" t="s">
        <v>15266</v>
      </c>
      <c r="U7683" s="74" t="s">
        <v>15267</v>
      </c>
    </row>
    <row r="7684" spans="20:21" x14ac:dyDescent="0.25">
      <c r="T7684" s="101" t="s">
        <v>15268</v>
      </c>
      <c r="U7684" s="74" t="s">
        <v>15269</v>
      </c>
    </row>
    <row r="7685" spans="20:21" x14ac:dyDescent="0.25">
      <c r="T7685" s="101" t="s">
        <v>15270</v>
      </c>
      <c r="U7685" s="74" t="s">
        <v>15271</v>
      </c>
    </row>
    <row r="7686" spans="20:21" x14ac:dyDescent="0.25">
      <c r="T7686" s="101" t="s">
        <v>15272</v>
      </c>
      <c r="U7686" s="74" t="s">
        <v>15273</v>
      </c>
    </row>
    <row r="7687" spans="20:21" x14ac:dyDescent="0.25">
      <c r="T7687" s="101" t="s">
        <v>15274</v>
      </c>
      <c r="U7687" s="74" t="s">
        <v>15275</v>
      </c>
    </row>
    <row r="7688" spans="20:21" x14ac:dyDescent="0.25">
      <c r="T7688" s="101" t="s">
        <v>15276</v>
      </c>
      <c r="U7688" s="74" t="s">
        <v>15277</v>
      </c>
    </row>
    <row r="7689" spans="20:21" x14ac:dyDescent="0.25">
      <c r="T7689" s="101" t="s">
        <v>15278</v>
      </c>
      <c r="U7689" s="74" t="s">
        <v>15279</v>
      </c>
    </row>
    <row r="7690" spans="20:21" x14ac:dyDescent="0.25">
      <c r="T7690" s="101" t="s">
        <v>15280</v>
      </c>
      <c r="U7690" s="74" t="s">
        <v>15281</v>
      </c>
    </row>
    <row r="7691" spans="20:21" x14ac:dyDescent="0.25">
      <c r="T7691" s="101" t="s">
        <v>15282</v>
      </c>
      <c r="U7691" s="74" t="s">
        <v>15283</v>
      </c>
    </row>
    <row r="7692" spans="20:21" x14ac:dyDescent="0.25">
      <c r="T7692" s="101" t="s">
        <v>15284</v>
      </c>
      <c r="U7692" s="74" t="s">
        <v>15285</v>
      </c>
    </row>
    <row r="7693" spans="20:21" x14ac:dyDescent="0.25">
      <c r="T7693" s="101" t="s">
        <v>15286</v>
      </c>
      <c r="U7693" s="74" t="s">
        <v>15287</v>
      </c>
    </row>
    <row r="7694" spans="20:21" x14ac:dyDescent="0.25">
      <c r="T7694" s="101" t="s">
        <v>15288</v>
      </c>
      <c r="U7694" s="74" t="s">
        <v>15289</v>
      </c>
    </row>
    <row r="7695" spans="20:21" x14ac:dyDescent="0.25">
      <c r="T7695" s="101" t="s">
        <v>15290</v>
      </c>
      <c r="U7695" s="74" t="s">
        <v>15291</v>
      </c>
    </row>
    <row r="7696" spans="20:21" x14ac:dyDescent="0.25">
      <c r="T7696" s="101" t="s">
        <v>15292</v>
      </c>
      <c r="U7696" s="74" t="s">
        <v>15293</v>
      </c>
    </row>
    <row r="7697" spans="20:21" x14ac:dyDescent="0.25">
      <c r="T7697" s="101" t="s">
        <v>15294</v>
      </c>
      <c r="U7697" s="74" t="s">
        <v>15295</v>
      </c>
    </row>
    <row r="7698" spans="20:21" x14ac:dyDescent="0.25">
      <c r="T7698" s="101" t="s">
        <v>15296</v>
      </c>
      <c r="U7698" s="74" t="s">
        <v>15297</v>
      </c>
    </row>
    <row r="7699" spans="20:21" x14ac:dyDescent="0.25">
      <c r="T7699" s="101" t="s">
        <v>15298</v>
      </c>
      <c r="U7699" s="74" t="s">
        <v>15299</v>
      </c>
    </row>
    <row r="7700" spans="20:21" x14ac:dyDescent="0.25">
      <c r="T7700" s="101" t="s">
        <v>15300</v>
      </c>
      <c r="U7700" s="74" t="s">
        <v>15301</v>
      </c>
    </row>
    <row r="7701" spans="20:21" x14ac:dyDescent="0.25">
      <c r="T7701" s="101" t="s">
        <v>15302</v>
      </c>
      <c r="U7701" s="74" t="s">
        <v>15303</v>
      </c>
    </row>
    <row r="7702" spans="20:21" x14ac:dyDescent="0.25">
      <c r="T7702" s="101" t="s">
        <v>15304</v>
      </c>
      <c r="U7702" s="74" t="s">
        <v>15305</v>
      </c>
    </row>
    <row r="7703" spans="20:21" x14ac:dyDescent="0.25">
      <c r="T7703" s="101" t="s">
        <v>15306</v>
      </c>
      <c r="U7703" s="74" t="s">
        <v>15307</v>
      </c>
    </row>
    <row r="7704" spans="20:21" x14ac:dyDescent="0.25">
      <c r="T7704" s="101" t="s">
        <v>15308</v>
      </c>
      <c r="U7704" s="74" t="s">
        <v>15309</v>
      </c>
    </row>
    <row r="7705" spans="20:21" x14ac:dyDescent="0.25">
      <c r="T7705" s="101" t="s">
        <v>15310</v>
      </c>
      <c r="U7705" s="74" t="s">
        <v>15311</v>
      </c>
    </row>
    <row r="7706" spans="20:21" x14ac:dyDescent="0.25">
      <c r="T7706" s="101" t="s">
        <v>15312</v>
      </c>
      <c r="U7706" s="74" t="s">
        <v>15313</v>
      </c>
    </row>
    <row r="7707" spans="20:21" x14ac:dyDescent="0.25">
      <c r="T7707" s="101" t="s">
        <v>15314</v>
      </c>
      <c r="U7707" s="74" t="s">
        <v>15315</v>
      </c>
    </row>
    <row r="7708" spans="20:21" x14ac:dyDescent="0.25">
      <c r="T7708" s="101" t="s">
        <v>15316</v>
      </c>
      <c r="U7708" s="74" t="s">
        <v>15317</v>
      </c>
    </row>
    <row r="7709" spans="20:21" x14ac:dyDescent="0.25">
      <c r="T7709" s="101" t="s">
        <v>15318</v>
      </c>
      <c r="U7709" s="74" t="s">
        <v>15319</v>
      </c>
    </row>
    <row r="7710" spans="20:21" x14ac:dyDescent="0.25">
      <c r="T7710" s="101" t="s">
        <v>15320</v>
      </c>
      <c r="U7710" s="74" t="s">
        <v>15321</v>
      </c>
    </row>
    <row r="7711" spans="20:21" x14ac:dyDescent="0.25">
      <c r="T7711" s="101" t="s">
        <v>15322</v>
      </c>
      <c r="U7711" s="74" t="s">
        <v>15323</v>
      </c>
    </row>
    <row r="7712" spans="20:21" x14ac:dyDescent="0.25">
      <c r="T7712" s="101" t="s">
        <v>15324</v>
      </c>
      <c r="U7712" s="74" t="s">
        <v>15325</v>
      </c>
    </row>
    <row r="7713" spans="20:21" x14ac:dyDescent="0.25">
      <c r="T7713" s="101" t="s">
        <v>15326</v>
      </c>
      <c r="U7713" s="74" t="s">
        <v>15327</v>
      </c>
    </row>
    <row r="7714" spans="20:21" x14ac:dyDescent="0.25">
      <c r="T7714" s="101" t="s">
        <v>15328</v>
      </c>
      <c r="U7714" s="74" t="s">
        <v>15329</v>
      </c>
    </row>
    <row r="7715" spans="20:21" x14ac:dyDescent="0.25">
      <c r="T7715" s="101" t="s">
        <v>15330</v>
      </c>
      <c r="U7715" s="74" t="s">
        <v>15331</v>
      </c>
    </row>
    <row r="7716" spans="20:21" x14ac:dyDescent="0.25">
      <c r="T7716" s="101" t="s">
        <v>15332</v>
      </c>
      <c r="U7716" s="74" t="s">
        <v>15333</v>
      </c>
    </row>
    <row r="7717" spans="20:21" x14ac:dyDescent="0.25">
      <c r="T7717" s="101" t="s">
        <v>15334</v>
      </c>
      <c r="U7717" s="74" t="s">
        <v>15335</v>
      </c>
    </row>
    <row r="7718" spans="20:21" x14ac:dyDescent="0.25">
      <c r="T7718" s="101" t="s">
        <v>15336</v>
      </c>
      <c r="U7718" s="74" t="s">
        <v>15337</v>
      </c>
    </row>
    <row r="7719" spans="20:21" x14ac:dyDescent="0.25">
      <c r="T7719" s="101" t="s">
        <v>15338</v>
      </c>
      <c r="U7719" s="74" t="s">
        <v>15339</v>
      </c>
    </row>
    <row r="7720" spans="20:21" x14ac:dyDescent="0.25">
      <c r="T7720" s="101" t="s">
        <v>15340</v>
      </c>
      <c r="U7720" s="74" t="s">
        <v>15341</v>
      </c>
    </row>
    <row r="7721" spans="20:21" x14ac:dyDescent="0.25">
      <c r="T7721" s="101" t="s">
        <v>15342</v>
      </c>
      <c r="U7721" s="74" t="s">
        <v>15343</v>
      </c>
    </row>
    <row r="7722" spans="20:21" x14ac:dyDescent="0.25">
      <c r="T7722" s="101" t="s">
        <v>15344</v>
      </c>
      <c r="U7722" s="74" t="s">
        <v>15345</v>
      </c>
    </row>
    <row r="7723" spans="20:21" x14ac:dyDescent="0.25">
      <c r="T7723" s="101" t="s">
        <v>15346</v>
      </c>
      <c r="U7723" s="74" t="s">
        <v>15347</v>
      </c>
    </row>
    <row r="7724" spans="20:21" x14ac:dyDescent="0.25">
      <c r="T7724" s="101" t="s">
        <v>15348</v>
      </c>
      <c r="U7724" s="74" t="s">
        <v>15349</v>
      </c>
    </row>
    <row r="7725" spans="20:21" x14ac:dyDescent="0.25">
      <c r="T7725" s="101" t="s">
        <v>15350</v>
      </c>
      <c r="U7725" s="74" t="s">
        <v>15351</v>
      </c>
    </row>
    <row r="7726" spans="20:21" x14ac:dyDescent="0.25">
      <c r="T7726" s="101" t="s">
        <v>15352</v>
      </c>
      <c r="U7726" s="74" t="s">
        <v>15353</v>
      </c>
    </row>
    <row r="7727" spans="20:21" x14ac:dyDescent="0.25">
      <c r="T7727" s="101" t="s">
        <v>15354</v>
      </c>
      <c r="U7727" s="74" t="s">
        <v>15355</v>
      </c>
    </row>
    <row r="7728" spans="20:21" x14ac:dyDescent="0.25">
      <c r="T7728" s="101" t="s">
        <v>15356</v>
      </c>
      <c r="U7728" s="74" t="s">
        <v>15357</v>
      </c>
    </row>
    <row r="7729" spans="20:21" x14ac:dyDescent="0.25">
      <c r="T7729" s="101" t="s">
        <v>15358</v>
      </c>
      <c r="U7729" s="74" t="s">
        <v>15359</v>
      </c>
    </row>
    <row r="7730" spans="20:21" x14ac:dyDescent="0.25">
      <c r="T7730" s="101" t="s">
        <v>15360</v>
      </c>
      <c r="U7730" s="74" t="s">
        <v>15361</v>
      </c>
    </row>
    <row r="7731" spans="20:21" x14ac:dyDescent="0.25">
      <c r="T7731" s="101" t="s">
        <v>15362</v>
      </c>
      <c r="U7731" s="74" t="s">
        <v>15363</v>
      </c>
    </row>
    <row r="7732" spans="20:21" x14ac:dyDescent="0.25">
      <c r="T7732" s="101" t="s">
        <v>15364</v>
      </c>
      <c r="U7732" s="74" t="s">
        <v>15365</v>
      </c>
    </row>
    <row r="7733" spans="20:21" x14ac:dyDescent="0.25">
      <c r="T7733" s="101" t="s">
        <v>15366</v>
      </c>
      <c r="U7733" s="74" t="s">
        <v>15367</v>
      </c>
    </row>
    <row r="7734" spans="20:21" x14ac:dyDescent="0.25">
      <c r="T7734" s="101" t="s">
        <v>15368</v>
      </c>
      <c r="U7734" s="74" t="s">
        <v>15369</v>
      </c>
    </row>
    <row r="7735" spans="20:21" x14ac:dyDescent="0.25">
      <c r="T7735" s="101" t="s">
        <v>15370</v>
      </c>
      <c r="U7735" s="74" t="s">
        <v>15371</v>
      </c>
    </row>
    <row r="7736" spans="20:21" x14ac:dyDescent="0.25">
      <c r="T7736" s="101" t="s">
        <v>15372</v>
      </c>
      <c r="U7736" s="74" t="s">
        <v>15373</v>
      </c>
    </row>
    <row r="7737" spans="20:21" x14ac:dyDescent="0.25">
      <c r="T7737" s="101" t="s">
        <v>15374</v>
      </c>
      <c r="U7737" s="74" t="s">
        <v>15375</v>
      </c>
    </row>
    <row r="7738" spans="20:21" x14ac:dyDescent="0.25">
      <c r="T7738" s="101" t="s">
        <v>15376</v>
      </c>
      <c r="U7738" s="74" t="s">
        <v>15377</v>
      </c>
    </row>
    <row r="7739" spans="20:21" x14ac:dyDescent="0.25">
      <c r="T7739" s="101" t="s">
        <v>15378</v>
      </c>
      <c r="U7739" s="74" t="s">
        <v>15379</v>
      </c>
    </row>
    <row r="7740" spans="20:21" x14ac:dyDescent="0.25">
      <c r="T7740" s="101" t="s">
        <v>15380</v>
      </c>
      <c r="U7740" s="74" t="s">
        <v>15381</v>
      </c>
    </row>
    <row r="7741" spans="20:21" x14ac:dyDescent="0.25">
      <c r="T7741" s="101" t="s">
        <v>15382</v>
      </c>
      <c r="U7741" s="74" t="s">
        <v>15383</v>
      </c>
    </row>
    <row r="7742" spans="20:21" x14ac:dyDescent="0.25">
      <c r="T7742" s="101" t="s">
        <v>15384</v>
      </c>
      <c r="U7742" s="74" t="s">
        <v>15385</v>
      </c>
    </row>
    <row r="7743" spans="20:21" x14ac:dyDescent="0.25">
      <c r="T7743" s="101" t="s">
        <v>15386</v>
      </c>
      <c r="U7743" s="74" t="s">
        <v>15387</v>
      </c>
    </row>
    <row r="7744" spans="20:21" x14ac:dyDescent="0.25">
      <c r="T7744" s="101" t="s">
        <v>15388</v>
      </c>
      <c r="U7744" s="74" t="s">
        <v>15389</v>
      </c>
    </row>
    <row r="7745" spans="20:21" x14ac:dyDescent="0.25">
      <c r="T7745" s="101" t="s">
        <v>15390</v>
      </c>
      <c r="U7745" s="74" t="s">
        <v>15391</v>
      </c>
    </row>
    <row r="7746" spans="20:21" x14ac:dyDescent="0.25">
      <c r="T7746" s="101" t="s">
        <v>15392</v>
      </c>
      <c r="U7746" s="74" t="s">
        <v>15393</v>
      </c>
    </row>
    <row r="7747" spans="20:21" x14ac:dyDescent="0.25">
      <c r="T7747" s="101" t="s">
        <v>15394</v>
      </c>
      <c r="U7747" s="74" t="s">
        <v>15395</v>
      </c>
    </row>
    <row r="7748" spans="20:21" x14ac:dyDescent="0.25">
      <c r="T7748" s="101" t="s">
        <v>15396</v>
      </c>
      <c r="U7748" s="74" t="s">
        <v>15397</v>
      </c>
    </row>
    <row r="7749" spans="20:21" x14ac:dyDescent="0.25">
      <c r="T7749" s="101" t="s">
        <v>15398</v>
      </c>
      <c r="U7749" s="74" t="s">
        <v>15399</v>
      </c>
    </row>
    <row r="7750" spans="20:21" x14ac:dyDescent="0.25">
      <c r="T7750" s="101" t="s">
        <v>15400</v>
      </c>
      <c r="U7750" s="74" t="s">
        <v>15401</v>
      </c>
    </row>
    <row r="7751" spans="20:21" x14ac:dyDescent="0.25">
      <c r="T7751" s="101" t="s">
        <v>15402</v>
      </c>
      <c r="U7751" s="74" t="s">
        <v>15403</v>
      </c>
    </row>
    <row r="7752" spans="20:21" x14ac:dyDescent="0.25">
      <c r="T7752" s="101" t="s">
        <v>15404</v>
      </c>
      <c r="U7752" s="74" t="s">
        <v>15405</v>
      </c>
    </row>
    <row r="7753" spans="20:21" x14ac:dyDescent="0.25">
      <c r="T7753" s="101" t="s">
        <v>15406</v>
      </c>
      <c r="U7753" s="74" t="s">
        <v>15407</v>
      </c>
    </row>
    <row r="7754" spans="20:21" x14ac:dyDescent="0.25">
      <c r="T7754" s="101" t="s">
        <v>15408</v>
      </c>
      <c r="U7754" s="74" t="s">
        <v>15409</v>
      </c>
    </row>
    <row r="7755" spans="20:21" x14ac:dyDescent="0.25">
      <c r="T7755" s="101" t="s">
        <v>15410</v>
      </c>
      <c r="U7755" s="74" t="s">
        <v>15411</v>
      </c>
    </row>
    <row r="7756" spans="20:21" x14ac:dyDescent="0.25">
      <c r="T7756" s="101" t="s">
        <v>15412</v>
      </c>
      <c r="U7756" s="74" t="s">
        <v>15413</v>
      </c>
    </row>
    <row r="7757" spans="20:21" x14ac:dyDescent="0.25">
      <c r="T7757" s="101" t="s">
        <v>15414</v>
      </c>
      <c r="U7757" s="74" t="s">
        <v>15415</v>
      </c>
    </row>
    <row r="7758" spans="20:21" x14ac:dyDescent="0.25">
      <c r="T7758" s="101" t="s">
        <v>15416</v>
      </c>
      <c r="U7758" s="74" t="s">
        <v>15417</v>
      </c>
    </row>
    <row r="7759" spans="20:21" x14ac:dyDescent="0.25">
      <c r="T7759" s="101" t="s">
        <v>15418</v>
      </c>
      <c r="U7759" s="74" t="s">
        <v>15419</v>
      </c>
    </row>
    <row r="7760" spans="20:21" x14ac:dyDescent="0.25">
      <c r="T7760" s="101" t="s">
        <v>15420</v>
      </c>
      <c r="U7760" s="74" t="s">
        <v>15421</v>
      </c>
    </row>
    <row r="7761" spans="20:21" x14ac:dyDescent="0.25">
      <c r="T7761" s="101" t="s">
        <v>15422</v>
      </c>
      <c r="U7761" s="74" t="s">
        <v>15423</v>
      </c>
    </row>
    <row r="7762" spans="20:21" x14ac:dyDescent="0.25">
      <c r="T7762" s="101" t="s">
        <v>15424</v>
      </c>
      <c r="U7762" s="74" t="s">
        <v>15425</v>
      </c>
    </row>
    <row r="7763" spans="20:21" x14ac:dyDescent="0.25">
      <c r="T7763" s="101" t="s">
        <v>15426</v>
      </c>
      <c r="U7763" s="74" t="s">
        <v>15427</v>
      </c>
    </row>
    <row r="7764" spans="20:21" x14ac:dyDescent="0.25">
      <c r="T7764" s="101" t="s">
        <v>15428</v>
      </c>
      <c r="U7764" s="74" t="s">
        <v>15429</v>
      </c>
    </row>
    <row r="7765" spans="20:21" x14ac:dyDescent="0.25">
      <c r="T7765" s="101" t="s">
        <v>15430</v>
      </c>
      <c r="U7765" s="74" t="s">
        <v>15431</v>
      </c>
    </row>
    <row r="7766" spans="20:21" x14ac:dyDescent="0.25">
      <c r="T7766" s="101" t="s">
        <v>15432</v>
      </c>
      <c r="U7766" s="74" t="s">
        <v>15433</v>
      </c>
    </row>
    <row r="7767" spans="20:21" x14ac:dyDescent="0.25">
      <c r="T7767" s="101" t="s">
        <v>15434</v>
      </c>
      <c r="U7767" s="74" t="s">
        <v>15435</v>
      </c>
    </row>
    <row r="7768" spans="20:21" x14ac:dyDescent="0.25">
      <c r="T7768" s="101" t="s">
        <v>15436</v>
      </c>
      <c r="U7768" s="74" t="s">
        <v>15437</v>
      </c>
    </row>
    <row r="7769" spans="20:21" x14ac:dyDescent="0.25">
      <c r="T7769" s="101" t="s">
        <v>15438</v>
      </c>
      <c r="U7769" s="74" t="s">
        <v>15439</v>
      </c>
    </row>
    <row r="7770" spans="20:21" x14ac:dyDescent="0.25">
      <c r="T7770" s="101" t="s">
        <v>15440</v>
      </c>
      <c r="U7770" s="74" t="s">
        <v>15441</v>
      </c>
    </row>
    <row r="7771" spans="20:21" x14ac:dyDescent="0.25">
      <c r="T7771" s="101" t="s">
        <v>15442</v>
      </c>
      <c r="U7771" s="74" t="s">
        <v>15443</v>
      </c>
    </row>
    <row r="7772" spans="20:21" x14ac:dyDescent="0.25">
      <c r="T7772" s="101" t="s">
        <v>15444</v>
      </c>
      <c r="U7772" s="74" t="s">
        <v>15445</v>
      </c>
    </row>
    <row r="7773" spans="20:21" x14ac:dyDescent="0.25">
      <c r="T7773" s="101" t="s">
        <v>15446</v>
      </c>
      <c r="U7773" s="74" t="s">
        <v>15447</v>
      </c>
    </row>
    <row r="7774" spans="20:21" x14ac:dyDescent="0.25">
      <c r="T7774" s="101" t="s">
        <v>15448</v>
      </c>
      <c r="U7774" s="74" t="s">
        <v>15449</v>
      </c>
    </row>
    <row r="7775" spans="20:21" x14ac:dyDescent="0.25">
      <c r="T7775" s="101" t="s">
        <v>15450</v>
      </c>
      <c r="U7775" s="74" t="s">
        <v>15451</v>
      </c>
    </row>
    <row r="7776" spans="20:21" x14ac:dyDescent="0.25">
      <c r="T7776" s="101" t="s">
        <v>15452</v>
      </c>
      <c r="U7776" s="74" t="s">
        <v>15453</v>
      </c>
    </row>
    <row r="7777" spans="20:21" x14ac:dyDescent="0.25">
      <c r="T7777" s="101" t="s">
        <v>15454</v>
      </c>
      <c r="U7777" s="74" t="s">
        <v>15455</v>
      </c>
    </row>
    <row r="7778" spans="20:21" x14ac:dyDescent="0.25">
      <c r="T7778" s="101" t="s">
        <v>15456</v>
      </c>
      <c r="U7778" s="74" t="s">
        <v>15457</v>
      </c>
    </row>
    <row r="7779" spans="20:21" x14ac:dyDescent="0.25">
      <c r="T7779" s="101" t="s">
        <v>15458</v>
      </c>
      <c r="U7779" s="74" t="s">
        <v>15459</v>
      </c>
    </row>
    <row r="7780" spans="20:21" x14ac:dyDescent="0.25">
      <c r="T7780" s="101" t="s">
        <v>15460</v>
      </c>
      <c r="U7780" s="74" t="s">
        <v>15461</v>
      </c>
    </row>
    <row r="7781" spans="20:21" x14ac:dyDescent="0.25">
      <c r="T7781" s="101" t="s">
        <v>15462</v>
      </c>
      <c r="U7781" s="74" t="s">
        <v>15463</v>
      </c>
    </row>
    <row r="7782" spans="20:21" x14ac:dyDescent="0.25">
      <c r="T7782" s="101" t="s">
        <v>15464</v>
      </c>
      <c r="U7782" s="74" t="s">
        <v>15465</v>
      </c>
    </row>
    <row r="7783" spans="20:21" x14ac:dyDescent="0.25">
      <c r="T7783" s="101" t="s">
        <v>15466</v>
      </c>
      <c r="U7783" s="74" t="s">
        <v>15467</v>
      </c>
    </row>
    <row r="7784" spans="20:21" x14ac:dyDescent="0.25">
      <c r="T7784" s="101" t="s">
        <v>15468</v>
      </c>
      <c r="U7784" s="74" t="s">
        <v>15469</v>
      </c>
    </row>
    <row r="7785" spans="20:21" x14ac:dyDescent="0.25">
      <c r="T7785" s="101" t="s">
        <v>15470</v>
      </c>
      <c r="U7785" s="74" t="s">
        <v>15471</v>
      </c>
    </row>
    <row r="7786" spans="20:21" x14ac:dyDescent="0.25">
      <c r="T7786" s="101" t="s">
        <v>15472</v>
      </c>
      <c r="U7786" s="74" t="s">
        <v>15473</v>
      </c>
    </row>
    <row r="7787" spans="20:21" x14ac:dyDescent="0.25">
      <c r="T7787" s="101" t="s">
        <v>15474</v>
      </c>
      <c r="U7787" s="74" t="s">
        <v>15475</v>
      </c>
    </row>
    <row r="7788" spans="20:21" x14ac:dyDescent="0.25">
      <c r="T7788" s="101" t="s">
        <v>15476</v>
      </c>
      <c r="U7788" s="74" t="s">
        <v>15477</v>
      </c>
    </row>
    <row r="7789" spans="20:21" x14ac:dyDescent="0.25">
      <c r="T7789" s="101" t="s">
        <v>15478</v>
      </c>
      <c r="U7789" s="74" t="s">
        <v>15479</v>
      </c>
    </row>
    <row r="7790" spans="20:21" x14ac:dyDescent="0.25">
      <c r="T7790" s="101" t="s">
        <v>15480</v>
      </c>
      <c r="U7790" s="74" t="s">
        <v>15481</v>
      </c>
    </row>
    <row r="7791" spans="20:21" x14ac:dyDescent="0.25">
      <c r="T7791" s="101" t="s">
        <v>15482</v>
      </c>
      <c r="U7791" s="74" t="s">
        <v>15483</v>
      </c>
    </row>
    <row r="7792" spans="20:21" x14ac:dyDescent="0.25">
      <c r="T7792" s="101" t="s">
        <v>15484</v>
      </c>
      <c r="U7792" s="74" t="s">
        <v>15485</v>
      </c>
    </row>
    <row r="7793" spans="20:21" x14ac:dyDescent="0.25">
      <c r="T7793" s="101" t="s">
        <v>15486</v>
      </c>
      <c r="U7793" s="74" t="s">
        <v>15487</v>
      </c>
    </row>
    <row r="7794" spans="20:21" x14ac:dyDescent="0.25">
      <c r="T7794" s="101" t="s">
        <v>15488</v>
      </c>
      <c r="U7794" s="74" t="s">
        <v>15489</v>
      </c>
    </row>
    <row r="7795" spans="20:21" x14ac:dyDescent="0.25">
      <c r="T7795" s="101" t="s">
        <v>15490</v>
      </c>
      <c r="U7795" s="74" t="s">
        <v>15491</v>
      </c>
    </row>
    <row r="7796" spans="20:21" x14ac:dyDescent="0.25">
      <c r="T7796" s="101" t="s">
        <v>15492</v>
      </c>
      <c r="U7796" s="74" t="s">
        <v>15493</v>
      </c>
    </row>
    <row r="7797" spans="20:21" x14ac:dyDescent="0.25">
      <c r="T7797" s="101" t="s">
        <v>15494</v>
      </c>
      <c r="U7797" s="74" t="s">
        <v>15495</v>
      </c>
    </row>
    <row r="7798" spans="20:21" x14ac:dyDescent="0.25">
      <c r="T7798" s="101" t="s">
        <v>15496</v>
      </c>
      <c r="U7798" s="74" t="s">
        <v>15497</v>
      </c>
    </row>
    <row r="7799" spans="20:21" x14ac:dyDescent="0.25">
      <c r="T7799" s="101" t="s">
        <v>15498</v>
      </c>
      <c r="U7799" s="74" t="s">
        <v>15499</v>
      </c>
    </row>
    <row r="7800" spans="20:21" x14ac:dyDescent="0.25">
      <c r="T7800" s="101" t="s">
        <v>15500</v>
      </c>
      <c r="U7800" s="74" t="s">
        <v>15501</v>
      </c>
    </row>
    <row r="7801" spans="20:21" x14ac:dyDescent="0.25">
      <c r="T7801" s="101" t="s">
        <v>15502</v>
      </c>
      <c r="U7801" s="74" t="s">
        <v>15503</v>
      </c>
    </row>
    <row r="7802" spans="20:21" x14ac:dyDescent="0.25">
      <c r="T7802" s="101" t="s">
        <v>15504</v>
      </c>
      <c r="U7802" s="74" t="s">
        <v>15505</v>
      </c>
    </row>
    <row r="7803" spans="20:21" x14ac:dyDescent="0.25">
      <c r="T7803" s="101" t="s">
        <v>15506</v>
      </c>
      <c r="U7803" s="74" t="s">
        <v>15507</v>
      </c>
    </row>
    <row r="7804" spans="20:21" x14ac:dyDescent="0.25">
      <c r="T7804" s="101" t="s">
        <v>15508</v>
      </c>
      <c r="U7804" s="74" t="s">
        <v>15509</v>
      </c>
    </row>
    <row r="7805" spans="20:21" x14ac:dyDescent="0.25">
      <c r="T7805" s="101" t="s">
        <v>15510</v>
      </c>
      <c r="U7805" s="74" t="s">
        <v>15511</v>
      </c>
    </row>
    <row r="7806" spans="20:21" x14ac:dyDescent="0.25">
      <c r="T7806" s="101" t="s">
        <v>15512</v>
      </c>
      <c r="U7806" s="74" t="s">
        <v>15513</v>
      </c>
    </row>
    <row r="7807" spans="20:21" x14ac:dyDescent="0.25">
      <c r="T7807" s="101" t="s">
        <v>15514</v>
      </c>
      <c r="U7807" s="74" t="s">
        <v>15515</v>
      </c>
    </row>
    <row r="7808" spans="20:21" x14ac:dyDescent="0.25">
      <c r="T7808" s="101" t="s">
        <v>15516</v>
      </c>
      <c r="U7808" s="74" t="s">
        <v>15517</v>
      </c>
    </row>
    <row r="7809" spans="20:21" x14ac:dyDescent="0.25">
      <c r="T7809" s="101" t="s">
        <v>15518</v>
      </c>
      <c r="U7809" s="74" t="s">
        <v>15519</v>
      </c>
    </row>
    <row r="7810" spans="20:21" x14ac:dyDescent="0.25">
      <c r="T7810" s="101" t="s">
        <v>15520</v>
      </c>
      <c r="U7810" s="74" t="s">
        <v>15521</v>
      </c>
    </row>
    <row r="7811" spans="20:21" x14ac:dyDescent="0.25">
      <c r="T7811" s="101" t="s">
        <v>15522</v>
      </c>
      <c r="U7811" s="74" t="s">
        <v>15523</v>
      </c>
    </row>
    <row r="7812" spans="20:21" x14ac:dyDescent="0.25">
      <c r="T7812" s="101" t="s">
        <v>15524</v>
      </c>
      <c r="U7812" s="74" t="s">
        <v>15525</v>
      </c>
    </row>
    <row r="7813" spans="20:21" x14ac:dyDescent="0.25">
      <c r="T7813" s="101" t="s">
        <v>15526</v>
      </c>
      <c r="U7813" s="74" t="s">
        <v>15527</v>
      </c>
    </row>
    <row r="7814" spans="20:21" x14ac:dyDescent="0.25">
      <c r="T7814" s="101" t="s">
        <v>15528</v>
      </c>
      <c r="U7814" s="74" t="s">
        <v>15529</v>
      </c>
    </row>
    <row r="7815" spans="20:21" x14ac:dyDescent="0.25">
      <c r="T7815" s="101" t="s">
        <v>15530</v>
      </c>
      <c r="U7815" s="74" t="s">
        <v>15531</v>
      </c>
    </row>
    <row r="7816" spans="20:21" x14ac:dyDescent="0.25">
      <c r="T7816" s="101" t="s">
        <v>15532</v>
      </c>
      <c r="U7816" s="74" t="s">
        <v>15533</v>
      </c>
    </row>
    <row r="7817" spans="20:21" x14ac:dyDescent="0.25">
      <c r="T7817" s="101" t="s">
        <v>15534</v>
      </c>
      <c r="U7817" s="74" t="s">
        <v>15535</v>
      </c>
    </row>
    <row r="7818" spans="20:21" x14ac:dyDescent="0.25">
      <c r="T7818" s="101" t="s">
        <v>15536</v>
      </c>
      <c r="U7818" s="74" t="s">
        <v>15537</v>
      </c>
    </row>
    <row r="7819" spans="20:21" x14ac:dyDescent="0.25">
      <c r="T7819" s="101" t="s">
        <v>15538</v>
      </c>
      <c r="U7819" s="74" t="s">
        <v>15539</v>
      </c>
    </row>
    <row r="7820" spans="20:21" x14ac:dyDescent="0.25">
      <c r="T7820" s="101" t="s">
        <v>15540</v>
      </c>
      <c r="U7820" s="74" t="s">
        <v>15541</v>
      </c>
    </row>
    <row r="7821" spans="20:21" x14ac:dyDescent="0.25">
      <c r="T7821" s="101" t="s">
        <v>15542</v>
      </c>
      <c r="U7821" s="74" t="s">
        <v>15543</v>
      </c>
    </row>
    <row r="7822" spans="20:21" x14ac:dyDescent="0.25">
      <c r="T7822" s="101" t="s">
        <v>15544</v>
      </c>
      <c r="U7822" s="74" t="s">
        <v>15545</v>
      </c>
    </row>
    <row r="7823" spans="20:21" x14ac:dyDescent="0.25">
      <c r="T7823" s="101" t="s">
        <v>15546</v>
      </c>
      <c r="U7823" s="74" t="s">
        <v>15547</v>
      </c>
    </row>
    <row r="7824" spans="20:21" x14ac:dyDescent="0.25">
      <c r="T7824" s="101" t="s">
        <v>15548</v>
      </c>
      <c r="U7824" s="74" t="s">
        <v>15549</v>
      </c>
    </row>
    <row r="7825" spans="20:21" x14ac:dyDescent="0.25">
      <c r="T7825" s="101" t="s">
        <v>15550</v>
      </c>
      <c r="U7825" s="74" t="s">
        <v>15551</v>
      </c>
    </row>
    <row r="7826" spans="20:21" x14ac:dyDescent="0.25">
      <c r="T7826" s="101" t="s">
        <v>15552</v>
      </c>
      <c r="U7826" s="74" t="s">
        <v>15553</v>
      </c>
    </row>
    <row r="7827" spans="20:21" x14ac:dyDescent="0.25">
      <c r="T7827" s="101" t="s">
        <v>15554</v>
      </c>
      <c r="U7827" s="74" t="s">
        <v>15555</v>
      </c>
    </row>
    <row r="7828" spans="20:21" x14ac:dyDescent="0.25">
      <c r="T7828" s="101" t="s">
        <v>15556</v>
      </c>
      <c r="U7828" s="74" t="s">
        <v>15557</v>
      </c>
    </row>
    <row r="7829" spans="20:21" x14ac:dyDescent="0.25">
      <c r="T7829" s="101" t="s">
        <v>15558</v>
      </c>
      <c r="U7829" s="74" t="s">
        <v>15559</v>
      </c>
    </row>
    <row r="7830" spans="20:21" x14ac:dyDescent="0.25">
      <c r="T7830" s="101" t="s">
        <v>15560</v>
      </c>
      <c r="U7830" s="74" t="s">
        <v>15561</v>
      </c>
    </row>
    <row r="7831" spans="20:21" x14ac:dyDescent="0.25">
      <c r="T7831" s="101" t="s">
        <v>15562</v>
      </c>
      <c r="U7831" s="74" t="s">
        <v>15563</v>
      </c>
    </row>
    <row r="7832" spans="20:21" x14ac:dyDescent="0.25">
      <c r="T7832" s="101" t="s">
        <v>15564</v>
      </c>
      <c r="U7832" s="74" t="s">
        <v>15565</v>
      </c>
    </row>
    <row r="7833" spans="20:21" x14ac:dyDescent="0.25">
      <c r="T7833" s="101" t="s">
        <v>15566</v>
      </c>
      <c r="U7833" s="74" t="s">
        <v>15567</v>
      </c>
    </row>
    <row r="7834" spans="20:21" x14ac:dyDescent="0.25">
      <c r="T7834" s="101" t="s">
        <v>15568</v>
      </c>
      <c r="U7834" s="74" t="s">
        <v>15569</v>
      </c>
    </row>
    <row r="7835" spans="20:21" x14ac:dyDescent="0.25">
      <c r="T7835" s="101" t="s">
        <v>15570</v>
      </c>
      <c r="U7835" s="74" t="s">
        <v>15571</v>
      </c>
    </row>
    <row r="7836" spans="20:21" x14ac:dyDescent="0.25">
      <c r="T7836" s="101" t="s">
        <v>15572</v>
      </c>
      <c r="U7836" s="74" t="s">
        <v>15573</v>
      </c>
    </row>
    <row r="7837" spans="20:21" x14ac:dyDescent="0.25">
      <c r="T7837" s="101" t="s">
        <v>15574</v>
      </c>
      <c r="U7837" s="74" t="s">
        <v>15575</v>
      </c>
    </row>
    <row r="7838" spans="20:21" x14ac:dyDescent="0.25">
      <c r="T7838" s="101" t="s">
        <v>15576</v>
      </c>
      <c r="U7838" s="74" t="s">
        <v>15577</v>
      </c>
    </row>
    <row r="7839" spans="20:21" x14ac:dyDescent="0.25">
      <c r="T7839" s="101" t="s">
        <v>15578</v>
      </c>
      <c r="U7839" s="74" t="s">
        <v>15579</v>
      </c>
    </row>
    <row r="7840" spans="20:21" x14ac:dyDescent="0.25">
      <c r="T7840" s="101" t="s">
        <v>15580</v>
      </c>
      <c r="U7840" s="74" t="s">
        <v>15581</v>
      </c>
    </row>
    <row r="7841" spans="20:21" x14ac:dyDescent="0.25">
      <c r="T7841" s="101" t="s">
        <v>15582</v>
      </c>
      <c r="U7841" s="74" t="s">
        <v>15583</v>
      </c>
    </row>
    <row r="7842" spans="20:21" x14ac:dyDescent="0.25">
      <c r="T7842" s="101" t="s">
        <v>15584</v>
      </c>
      <c r="U7842" s="74" t="s">
        <v>15585</v>
      </c>
    </row>
    <row r="7843" spans="20:21" x14ac:dyDescent="0.25">
      <c r="T7843" s="101" t="s">
        <v>15586</v>
      </c>
      <c r="U7843" s="74" t="s">
        <v>15587</v>
      </c>
    </row>
    <row r="7844" spans="20:21" x14ac:dyDescent="0.25">
      <c r="T7844" s="101" t="s">
        <v>15588</v>
      </c>
      <c r="U7844" s="74" t="s">
        <v>15589</v>
      </c>
    </row>
    <row r="7845" spans="20:21" x14ac:dyDescent="0.25">
      <c r="T7845" s="101" t="s">
        <v>15590</v>
      </c>
      <c r="U7845" s="74" t="s">
        <v>15591</v>
      </c>
    </row>
    <row r="7846" spans="20:21" x14ac:dyDescent="0.25">
      <c r="T7846" s="101" t="s">
        <v>15592</v>
      </c>
      <c r="U7846" s="74" t="s">
        <v>15593</v>
      </c>
    </row>
    <row r="7847" spans="20:21" x14ac:dyDescent="0.25">
      <c r="T7847" s="101" t="s">
        <v>15594</v>
      </c>
      <c r="U7847" s="74" t="s">
        <v>15595</v>
      </c>
    </row>
    <row r="7848" spans="20:21" x14ac:dyDescent="0.25">
      <c r="T7848" s="101" t="s">
        <v>15596</v>
      </c>
      <c r="U7848" s="74" t="s">
        <v>15597</v>
      </c>
    </row>
    <row r="7849" spans="20:21" x14ac:dyDescent="0.25">
      <c r="T7849" s="101" t="s">
        <v>15598</v>
      </c>
      <c r="U7849" s="74" t="s">
        <v>15599</v>
      </c>
    </row>
    <row r="7850" spans="20:21" x14ac:dyDescent="0.25">
      <c r="T7850" s="101" t="s">
        <v>15600</v>
      </c>
      <c r="U7850" s="74" t="s">
        <v>15601</v>
      </c>
    </row>
    <row r="7851" spans="20:21" x14ac:dyDescent="0.25">
      <c r="T7851" s="101" t="s">
        <v>15602</v>
      </c>
      <c r="U7851" s="74" t="s">
        <v>15603</v>
      </c>
    </row>
    <row r="7852" spans="20:21" x14ac:dyDescent="0.25">
      <c r="T7852" s="101" t="s">
        <v>15604</v>
      </c>
      <c r="U7852" s="74" t="s">
        <v>15605</v>
      </c>
    </row>
    <row r="7853" spans="20:21" x14ac:dyDescent="0.25">
      <c r="T7853" s="101" t="s">
        <v>15606</v>
      </c>
      <c r="U7853" s="74" t="s">
        <v>15607</v>
      </c>
    </row>
    <row r="7854" spans="20:21" x14ac:dyDescent="0.25">
      <c r="T7854" s="101" t="s">
        <v>15608</v>
      </c>
      <c r="U7854" s="74" t="s">
        <v>15609</v>
      </c>
    </row>
    <row r="7855" spans="20:21" x14ac:dyDescent="0.25">
      <c r="T7855" s="101" t="s">
        <v>15610</v>
      </c>
      <c r="U7855" s="74" t="s">
        <v>15611</v>
      </c>
    </row>
    <row r="7856" spans="20:21" x14ac:dyDescent="0.25">
      <c r="T7856" s="101" t="s">
        <v>15612</v>
      </c>
      <c r="U7856" s="74" t="s">
        <v>15613</v>
      </c>
    </row>
    <row r="7857" spans="20:21" x14ac:dyDescent="0.25">
      <c r="T7857" s="101" t="s">
        <v>15614</v>
      </c>
      <c r="U7857" s="74" t="s">
        <v>15615</v>
      </c>
    </row>
    <row r="7858" spans="20:21" x14ac:dyDescent="0.25">
      <c r="T7858" s="101" t="s">
        <v>15616</v>
      </c>
      <c r="U7858" s="74" t="s">
        <v>15617</v>
      </c>
    </row>
    <row r="7859" spans="20:21" x14ac:dyDescent="0.25">
      <c r="T7859" s="101" t="s">
        <v>15618</v>
      </c>
      <c r="U7859" s="74" t="s">
        <v>15619</v>
      </c>
    </row>
    <row r="7860" spans="20:21" x14ac:dyDescent="0.25">
      <c r="T7860" s="101" t="s">
        <v>15620</v>
      </c>
      <c r="U7860" s="74" t="s">
        <v>15621</v>
      </c>
    </row>
    <row r="7861" spans="20:21" x14ac:dyDescent="0.25">
      <c r="T7861" s="101" t="s">
        <v>15622</v>
      </c>
      <c r="U7861" s="74" t="s">
        <v>15623</v>
      </c>
    </row>
    <row r="7862" spans="20:21" x14ac:dyDescent="0.25">
      <c r="T7862" s="101" t="s">
        <v>15624</v>
      </c>
      <c r="U7862" s="74" t="s">
        <v>15625</v>
      </c>
    </row>
    <row r="7863" spans="20:21" x14ac:dyDescent="0.25">
      <c r="T7863" s="101" t="s">
        <v>15626</v>
      </c>
      <c r="U7863" s="74" t="s">
        <v>15627</v>
      </c>
    </row>
    <row r="7864" spans="20:21" x14ac:dyDescent="0.25">
      <c r="T7864" s="101" t="s">
        <v>15628</v>
      </c>
      <c r="U7864" s="74" t="s">
        <v>15629</v>
      </c>
    </row>
    <row r="7865" spans="20:21" x14ac:dyDescent="0.25">
      <c r="T7865" s="101" t="s">
        <v>15630</v>
      </c>
      <c r="U7865" s="74" t="s">
        <v>15631</v>
      </c>
    </row>
    <row r="7866" spans="20:21" x14ac:dyDescent="0.25">
      <c r="T7866" s="101" t="s">
        <v>15632</v>
      </c>
      <c r="U7866" s="74" t="s">
        <v>15633</v>
      </c>
    </row>
    <row r="7867" spans="20:21" x14ac:dyDescent="0.25">
      <c r="T7867" s="101" t="s">
        <v>15634</v>
      </c>
      <c r="U7867" s="74" t="s">
        <v>15635</v>
      </c>
    </row>
    <row r="7868" spans="20:21" x14ac:dyDescent="0.25">
      <c r="T7868" s="101" t="s">
        <v>15636</v>
      </c>
      <c r="U7868" s="74" t="s">
        <v>15637</v>
      </c>
    </row>
    <row r="7869" spans="20:21" x14ac:dyDescent="0.25">
      <c r="T7869" s="101" t="s">
        <v>15638</v>
      </c>
      <c r="U7869" s="74" t="s">
        <v>15639</v>
      </c>
    </row>
    <row r="7870" spans="20:21" x14ac:dyDescent="0.25">
      <c r="T7870" s="101" t="s">
        <v>15640</v>
      </c>
      <c r="U7870" s="74" t="s">
        <v>15641</v>
      </c>
    </row>
    <row r="7871" spans="20:21" x14ac:dyDescent="0.25">
      <c r="T7871" s="101" t="s">
        <v>15642</v>
      </c>
      <c r="U7871" s="74" t="s">
        <v>15643</v>
      </c>
    </row>
    <row r="7872" spans="20:21" x14ac:dyDescent="0.25">
      <c r="T7872" s="101" t="s">
        <v>15644</v>
      </c>
      <c r="U7872" s="74" t="s">
        <v>15645</v>
      </c>
    </row>
    <row r="7873" spans="20:21" x14ac:dyDescent="0.25">
      <c r="T7873" s="101" t="s">
        <v>15646</v>
      </c>
      <c r="U7873" s="74" t="s">
        <v>15647</v>
      </c>
    </row>
    <row r="7874" spans="20:21" x14ac:dyDescent="0.25">
      <c r="T7874" s="101" t="s">
        <v>15648</v>
      </c>
      <c r="U7874" s="74" t="s">
        <v>15649</v>
      </c>
    </row>
    <row r="7875" spans="20:21" x14ac:dyDescent="0.25">
      <c r="T7875" s="101" t="s">
        <v>15650</v>
      </c>
      <c r="U7875" s="74" t="s">
        <v>15651</v>
      </c>
    </row>
    <row r="7876" spans="20:21" x14ac:dyDescent="0.25">
      <c r="T7876" s="101" t="s">
        <v>15652</v>
      </c>
      <c r="U7876" s="74" t="s">
        <v>15653</v>
      </c>
    </row>
    <row r="7877" spans="20:21" x14ac:dyDescent="0.25">
      <c r="T7877" s="101" t="s">
        <v>15654</v>
      </c>
      <c r="U7877" s="74" t="s">
        <v>15655</v>
      </c>
    </row>
    <row r="7878" spans="20:21" x14ac:dyDescent="0.25">
      <c r="T7878" s="101" t="s">
        <v>15656</v>
      </c>
      <c r="U7878" s="74" t="s">
        <v>15657</v>
      </c>
    </row>
    <row r="7879" spans="20:21" x14ac:dyDescent="0.25">
      <c r="T7879" s="101" t="s">
        <v>15658</v>
      </c>
      <c r="U7879" s="74" t="s">
        <v>15659</v>
      </c>
    </row>
    <row r="7880" spans="20:21" x14ac:dyDescent="0.25">
      <c r="T7880" s="101" t="s">
        <v>15660</v>
      </c>
      <c r="U7880" s="74" t="s">
        <v>15661</v>
      </c>
    </row>
    <row r="7881" spans="20:21" x14ac:dyDescent="0.25">
      <c r="T7881" s="101" t="s">
        <v>15662</v>
      </c>
      <c r="U7881" s="74" t="s">
        <v>15663</v>
      </c>
    </row>
    <row r="7882" spans="20:21" x14ac:dyDescent="0.25">
      <c r="T7882" s="101" t="s">
        <v>15664</v>
      </c>
      <c r="U7882" s="74" t="s">
        <v>15665</v>
      </c>
    </row>
    <row r="7883" spans="20:21" x14ac:dyDescent="0.25">
      <c r="T7883" s="101" t="s">
        <v>15666</v>
      </c>
      <c r="U7883" s="74" t="s">
        <v>15667</v>
      </c>
    </row>
    <row r="7884" spans="20:21" x14ac:dyDescent="0.25">
      <c r="T7884" s="101" t="s">
        <v>15668</v>
      </c>
      <c r="U7884" s="74" t="s">
        <v>15669</v>
      </c>
    </row>
    <row r="7885" spans="20:21" x14ac:dyDescent="0.25">
      <c r="T7885" s="101" t="s">
        <v>15670</v>
      </c>
      <c r="U7885" s="74" t="s">
        <v>15671</v>
      </c>
    </row>
    <row r="7886" spans="20:21" x14ac:dyDescent="0.25">
      <c r="T7886" s="101" t="s">
        <v>15672</v>
      </c>
      <c r="U7886" s="74" t="s">
        <v>15673</v>
      </c>
    </row>
    <row r="7887" spans="20:21" x14ac:dyDescent="0.25">
      <c r="T7887" s="101" t="s">
        <v>15674</v>
      </c>
      <c r="U7887" s="74" t="s">
        <v>15675</v>
      </c>
    </row>
    <row r="7888" spans="20:21" x14ac:dyDescent="0.25">
      <c r="T7888" s="101" t="s">
        <v>15676</v>
      </c>
      <c r="U7888" s="74" t="s">
        <v>15677</v>
      </c>
    </row>
    <row r="7889" spans="20:21" x14ac:dyDescent="0.25">
      <c r="T7889" s="101" t="s">
        <v>15678</v>
      </c>
      <c r="U7889" s="74" t="s">
        <v>15679</v>
      </c>
    </row>
    <row r="7890" spans="20:21" x14ac:dyDescent="0.25">
      <c r="T7890" s="101" t="s">
        <v>15680</v>
      </c>
      <c r="U7890" s="74" t="s">
        <v>15681</v>
      </c>
    </row>
    <row r="7891" spans="20:21" x14ac:dyDescent="0.25">
      <c r="T7891" s="101" t="s">
        <v>15682</v>
      </c>
      <c r="U7891" s="74" t="s">
        <v>15683</v>
      </c>
    </row>
    <row r="7892" spans="20:21" x14ac:dyDescent="0.25">
      <c r="T7892" s="101" t="s">
        <v>15684</v>
      </c>
      <c r="U7892" s="74" t="s">
        <v>15685</v>
      </c>
    </row>
    <row r="7893" spans="20:21" x14ac:dyDescent="0.25">
      <c r="T7893" s="101" t="s">
        <v>15686</v>
      </c>
      <c r="U7893" s="74" t="s">
        <v>15687</v>
      </c>
    </row>
    <row r="7894" spans="20:21" x14ac:dyDescent="0.25">
      <c r="T7894" s="101" t="s">
        <v>15688</v>
      </c>
      <c r="U7894" s="74" t="s">
        <v>15689</v>
      </c>
    </row>
    <row r="7895" spans="20:21" x14ac:dyDescent="0.25">
      <c r="T7895" s="101" t="s">
        <v>15690</v>
      </c>
      <c r="U7895" s="74" t="s">
        <v>15691</v>
      </c>
    </row>
    <row r="7896" spans="20:21" x14ac:dyDescent="0.25">
      <c r="T7896" s="101" t="s">
        <v>15692</v>
      </c>
      <c r="U7896" s="74" t="s">
        <v>15693</v>
      </c>
    </row>
    <row r="7897" spans="20:21" x14ac:dyDescent="0.25">
      <c r="T7897" s="101" t="s">
        <v>15694</v>
      </c>
      <c r="U7897" s="74" t="s">
        <v>15695</v>
      </c>
    </row>
    <row r="7898" spans="20:21" x14ac:dyDescent="0.25">
      <c r="T7898" s="101" t="s">
        <v>15696</v>
      </c>
      <c r="U7898" s="74" t="s">
        <v>15697</v>
      </c>
    </row>
    <row r="7899" spans="20:21" x14ac:dyDescent="0.25">
      <c r="T7899" s="101" t="s">
        <v>15698</v>
      </c>
      <c r="U7899" s="74" t="s">
        <v>15699</v>
      </c>
    </row>
    <row r="7900" spans="20:21" x14ac:dyDescent="0.25">
      <c r="T7900" s="101" t="s">
        <v>15700</v>
      </c>
      <c r="U7900" s="74" t="s">
        <v>15701</v>
      </c>
    </row>
    <row r="7901" spans="20:21" x14ac:dyDescent="0.25">
      <c r="T7901" s="101" t="s">
        <v>15702</v>
      </c>
      <c r="U7901" s="74" t="s">
        <v>15703</v>
      </c>
    </row>
    <row r="7902" spans="20:21" x14ac:dyDescent="0.25">
      <c r="T7902" s="101" t="s">
        <v>15704</v>
      </c>
      <c r="U7902" s="74" t="s">
        <v>15705</v>
      </c>
    </row>
    <row r="7903" spans="20:21" x14ac:dyDescent="0.25">
      <c r="T7903" s="101" t="s">
        <v>15706</v>
      </c>
      <c r="U7903" s="74" t="s">
        <v>15707</v>
      </c>
    </row>
    <row r="7904" spans="20:21" x14ac:dyDescent="0.25">
      <c r="T7904" s="101" t="s">
        <v>15708</v>
      </c>
      <c r="U7904" s="74" t="s">
        <v>15709</v>
      </c>
    </row>
    <row r="7905" spans="20:21" x14ac:dyDescent="0.25">
      <c r="T7905" s="101" t="s">
        <v>15710</v>
      </c>
      <c r="U7905" s="74" t="s">
        <v>15711</v>
      </c>
    </row>
    <row r="7906" spans="20:21" x14ac:dyDescent="0.25">
      <c r="T7906" s="101" t="s">
        <v>15712</v>
      </c>
      <c r="U7906" s="74" t="s">
        <v>15713</v>
      </c>
    </row>
    <row r="7907" spans="20:21" x14ac:dyDescent="0.25">
      <c r="T7907" s="101" t="s">
        <v>15714</v>
      </c>
      <c r="U7907" s="74" t="s">
        <v>15715</v>
      </c>
    </row>
    <row r="7908" spans="20:21" x14ac:dyDescent="0.25">
      <c r="T7908" s="101" t="s">
        <v>15716</v>
      </c>
      <c r="U7908" s="74" t="s">
        <v>15717</v>
      </c>
    </row>
    <row r="7909" spans="20:21" x14ac:dyDescent="0.25">
      <c r="T7909" s="101" t="s">
        <v>15718</v>
      </c>
      <c r="U7909" s="74" t="s">
        <v>15719</v>
      </c>
    </row>
    <row r="7910" spans="20:21" x14ac:dyDescent="0.25">
      <c r="T7910" s="101" t="s">
        <v>15720</v>
      </c>
      <c r="U7910" s="74" t="s">
        <v>15721</v>
      </c>
    </row>
    <row r="7911" spans="20:21" x14ac:dyDescent="0.25">
      <c r="T7911" s="101" t="s">
        <v>15722</v>
      </c>
      <c r="U7911" s="74" t="s">
        <v>15723</v>
      </c>
    </row>
    <row r="7912" spans="20:21" x14ac:dyDescent="0.25">
      <c r="T7912" s="101" t="s">
        <v>15724</v>
      </c>
      <c r="U7912" s="74" t="s">
        <v>15725</v>
      </c>
    </row>
    <row r="7913" spans="20:21" x14ac:dyDescent="0.25">
      <c r="T7913" s="101" t="s">
        <v>15726</v>
      </c>
      <c r="U7913" s="74" t="s">
        <v>15727</v>
      </c>
    </row>
    <row r="7914" spans="20:21" x14ac:dyDescent="0.25">
      <c r="T7914" s="101" t="s">
        <v>15728</v>
      </c>
      <c r="U7914" s="74" t="s">
        <v>15729</v>
      </c>
    </row>
    <row r="7915" spans="20:21" x14ac:dyDescent="0.25">
      <c r="T7915" s="101" t="s">
        <v>15730</v>
      </c>
      <c r="U7915" s="74" t="s">
        <v>15731</v>
      </c>
    </row>
    <row r="7916" spans="20:21" x14ac:dyDescent="0.25">
      <c r="T7916" s="101" t="s">
        <v>15732</v>
      </c>
      <c r="U7916" s="74" t="s">
        <v>15733</v>
      </c>
    </row>
    <row r="7917" spans="20:21" x14ac:dyDescent="0.25">
      <c r="T7917" s="101" t="s">
        <v>15734</v>
      </c>
      <c r="U7917" s="74" t="s">
        <v>15735</v>
      </c>
    </row>
    <row r="7918" spans="20:21" x14ac:dyDescent="0.25">
      <c r="T7918" s="101" t="s">
        <v>15736</v>
      </c>
      <c r="U7918" s="74" t="s">
        <v>15737</v>
      </c>
    </row>
    <row r="7919" spans="20:21" x14ac:dyDescent="0.25">
      <c r="T7919" s="101" t="s">
        <v>15738</v>
      </c>
      <c r="U7919" s="74" t="s">
        <v>15739</v>
      </c>
    </row>
    <row r="7920" spans="20:21" x14ac:dyDescent="0.25">
      <c r="T7920" s="101" t="s">
        <v>15740</v>
      </c>
      <c r="U7920" s="74" t="s">
        <v>15741</v>
      </c>
    </row>
    <row r="7921" spans="20:21" x14ac:dyDescent="0.25">
      <c r="T7921" s="101" t="s">
        <v>15742</v>
      </c>
      <c r="U7921" s="74" t="s">
        <v>15743</v>
      </c>
    </row>
    <row r="7922" spans="20:21" x14ac:dyDescent="0.25">
      <c r="T7922" s="101" t="s">
        <v>15744</v>
      </c>
      <c r="U7922" s="74" t="s">
        <v>15745</v>
      </c>
    </row>
    <row r="7923" spans="20:21" x14ac:dyDescent="0.25">
      <c r="T7923" s="101" t="s">
        <v>15746</v>
      </c>
      <c r="U7923" s="74" t="s">
        <v>15747</v>
      </c>
    </row>
    <row r="7924" spans="20:21" x14ac:dyDescent="0.25">
      <c r="T7924" s="101" t="s">
        <v>15748</v>
      </c>
      <c r="U7924" s="74" t="s">
        <v>15749</v>
      </c>
    </row>
    <row r="7925" spans="20:21" x14ac:dyDescent="0.25">
      <c r="T7925" s="101" t="s">
        <v>15750</v>
      </c>
      <c r="U7925" s="74" t="s">
        <v>11593</v>
      </c>
    </row>
    <row r="7926" spans="20:21" x14ac:dyDescent="0.25">
      <c r="T7926" s="101" t="s">
        <v>15751</v>
      </c>
      <c r="U7926" s="74" t="s">
        <v>15752</v>
      </c>
    </row>
    <row r="7927" spans="20:21" x14ac:dyDescent="0.25">
      <c r="T7927" s="101" t="s">
        <v>15753</v>
      </c>
      <c r="U7927" s="74" t="s">
        <v>15754</v>
      </c>
    </row>
    <row r="7928" spans="20:21" x14ac:dyDescent="0.25">
      <c r="T7928" s="101" t="s">
        <v>15755</v>
      </c>
      <c r="U7928" s="74" t="s">
        <v>15756</v>
      </c>
    </row>
    <row r="7929" spans="20:21" x14ac:dyDescent="0.25">
      <c r="T7929" s="101" t="s">
        <v>15757</v>
      </c>
      <c r="U7929" s="74" t="s">
        <v>15758</v>
      </c>
    </row>
    <row r="7930" spans="20:21" x14ac:dyDescent="0.25">
      <c r="T7930" s="101" t="s">
        <v>15759</v>
      </c>
      <c r="U7930" s="74" t="s">
        <v>762</v>
      </c>
    </row>
    <row r="7931" spans="20:21" x14ac:dyDescent="0.25">
      <c r="T7931" s="101" t="s">
        <v>15760</v>
      </c>
      <c r="U7931" s="74" t="s">
        <v>15761</v>
      </c>
    </row>
    <row r="7932" spans="20:21" x14ac:dyDescent="0.25">
      <c r="T7932" s="101" t="s">
        <v>15762</v>
      </c>
      <c r="U7932" s="74" t="s">
        <v>15763</v>
      </c>
    </row>
    <row r="7933" spans="20:21" x14ac:dyDescent="0.25">
      <c r="T7933" s="101" t="s">
        <v>15764</v>
      </c>
      <c r="U7933" s="74" t="s">
        <v>15765</v>
      </c>
    </row>
    <row r="7934" spans="20:21" x14ac:dyDescent="0.25">
      <c r="T7934" s="101" t="s">
        <v>15766</v>
      </c>
      <c r="U7934" s="74" t="s">
        <v>15767</v>
      </c>
    </row>
    <row r="7935" spans="20:21" x14ac:dyDescent="0.25">
      <c r="T7935" s="101" t="s">
        <v>15768</v>
      </c>
      <c r="U7935" s="74" t="s">
        <v>15769</v>
      </c>
    </row>
    <row r="7936" spans="20:21" x14ac:dyDescent="0.25">
      <c r="T7936" s="101" t="s">
        <v>15770</v>
      </c>
      <c r="U7936" s="74" t="s">
        <v>15771</v>
      </c>
    </row>
    <row r="7937" spans="20:21" x14ac:dyDescent="0.25">
      <c r="T7937" s="101" t="s">
        <v>15772</v>
      </c>
      <c r="U7937" s="74" t="s">
        <v>15773</v>
      </c>
    </row>
    <row r="7938" spans="20:21" x14ac:dyDescent="0.25">
      <c r="T7938" s="101" t="s">
        <v>15774</v>
      </c>
      <c r="U7938" s="74" t="s">
        <v>15775</v>
      </c>
    </row>
    <row r="7939" spans="20:21" x14ac:dyDescent="0.25">
      <c r="T7939" s="101" t="s">
        <v>15776</v>
      </c>
      <c r="U7939" s="74" t="s">
        <v>15777</v>
      </c>
    </row>
    <row r="7940" spans="20:21" x14ac:dyDescent="0.25">
      <c r="T7940" s="101" t="s">
        <v>15778</v>
      </c>
      <c r="U7940" s="74" t="s">
        <v>15779</v>
      </c>
    </row>
    <row r="7941" spans="20:21" x14ac:dyDescent="0.25">
      <c r="T7941" s="101" t="s">
        <v>15780</v>
      </c>
      <c r="U7941" s="74" t="s">
        <v>15781</v>
      </c>
    </row>
    <row r="7942" spans="20:21" x14ac:dyDescent="0.25">
      <c r="T7942" s="101" t="s">
        <v>15782</v>
      </c>
      <c r="U7942" s="74" t="s">
        <v>15783</v>
      </c>
    </row>
    <row r="7943" spans="20:21" x14ac:dyDescent="0.25">
      <c r="T7943" s="101" t="s">
        <v>15784</v>
      </c>
      <c r="U7943" s="74" t="s">
        <v>15785</v>
      </c>
    </row>
    <row r="7944" spans="20:21" x14ac:dyDescent="0.25">
      <c r="T7944" s="101" t="s">
        <v>15786</v>
      </c>
      <c r="U7944" s="74" t="s">
        <v>15787</v>
      </c>
    </row>
    <row r="7945" spans="20:21" x14ac:dyDescent="0.25">
      <c r="T7945" s="101" t="s">
        <v>15788</v>
      </c>
      <c r="U7945" s="74" t="s">
        <v>15789</v>
      </c>
    </row>
    <row r="7946" spans="20:21" x14ac:dyDescent="0.25">
      <c r="T7946" s="101" t="s">
        <v>15790</v>
      </c>
      <c r="U7946" s="74" t="s">
        <v>15791</v>
      </c>
    </row>
    <row r="7947" spans="20:21" x14ac:dyDescent="0.25">
      <c r="T7947" s="101" t="s">
        <v>15792</v>
      </c>
      <c r="U7947" s="74" t="s">
        <v>15793</v>
      </c>
    </row>
    <row r="7948" spans="20:21" x14ac:dyDescent="0.25">
      <c r="T7948" s="101" t="s">
        <v>15794</v>
      </c>
      <c r="U7948" s="74" t="s">
        <v>15795</v>
      </c>
    </row>
    <row r="7949" spans="20:21" x14ac:dyDescent="0.25">
      <c r="T7949" s="101" t="s">
        <v>15796</v>
      </c>
      <c r="U7949" s="74" t="s">
        <v>15797</v>
      </c>
    </row>
    <row r="7950" spans="20:21" x14ac:dyDescent="0.25">
      <c r="T7950" s="101" t="s">
        <v>15798</v>
      </c>
      <c r="U7950" s="74" t="s">
        <v>15799</v>
      </c>
    </row>
    <row r="7951" spans="20:21" x14ac:dyDescent="0.25">
      <c r="T7951" s="101" t="s">
        <v>15800</v>
      </c>
      <c r="U7951" s="74" t="s">
        <v>15801</v>
      </c>
    </row>
    <row r="7952" spans="20:21" x14ac:dyDescent="0.25">
      <c r="T7952" s="101" t="s">
        <v>15802</v>
      </c>
      <c r="U7952" s="74" t="s">
        <v>15803</v>
      </c>
    </row>
    <row r="7953" spans="20:21" x14ac:dyDescent="0.25">
      <c r="T7953" s="101" t="s">
        <v>15804</v>
      </c>
      <c r="U7953" s="74" t="s">
        <v>15805</v>
      </c>
    </row>
    <row r="7954" spans="20:21" x14ac:dyDescent="0.25">
      <c r="T7954" s="101" t="s">
        <v>15806</v>
      </c>
      <c r="U7954" s="74" t="s">
        <v>15807</v>
      </c>
    </row>
    <row r="7955" spans="20:21" x14ac:dyDescent="0.25">
      <c r="T7955" s="101" t="s">
        <v>15808</v>
      </c>
      <c r="U7955" s="74" t="s">
        <v>15809</v>
      </c>
    </row>
    <row r="7956" spans="20:21" x14ac:dyDescent="0.25">
      <c r="T7956" s="101" t="s">
        <v>15810</v>
      </c>
      <c r="U7956" s="74" t="s">
        <v>15811</v>
      </c>
    </row>
    <row r="7957" spans="20:21" x14ac:dyDescent="0.25">
      <c r="T7957" s="101" t="s">
        <v>15812</v>
      </c>
      <c r="U7957" s="74" t="s">
        <v>15813</v>
      </c>
    </row>
    <row r="7958" spans="20:21" x14ac:dyDescent="0.25">
      <c r="T7958" s="101" t="s">
        <v>15814</v>
      </c>
      <c r="U7958" s="74" t="s">
        <v>15815</v>
      </c>
    </row>
    <row r="7959" spans="20:21" x14ac:dyDescent="0.25">
      <c r="T7959" s="101" t="s">
        <v>15816</v>
      </c>
      <c r="U7959" s="74" t="s">
        <v>15817</v>
      </c>
    </row>
    <row r="7960" spans="20:21" x14ac:dyDescent="0.25">
      <c r="T7960" s="101" t="s">
        <v>15818</v>
      </c>
      <c r="U7960" s="74" t="s">
        <v>15819</v>
      </c>
    </row>
    <row r="7961" spans="20:21" x14ac:dyDescent="0.25">
      <c r="T7961" s="101" t="s">
        <v>15820</v>
      </c>
      <c r="U7961" s="74" t="s">
        <v>15821</v>
      </c>
    </row>
    <row r="7962" spans="20:21" x14ac:dyDescent="0.25">
      <c r="T7962" s="101" t="s">
        <v>15822</v>
      </c>
      <c r="U7962" s="74" t="s">
        <v>15823</v>
      </c>
    </row>
    <row r="7963" spans="20:21" x14ac:dyDescent="0.25">
      <c r="T7963" s="101" t="s">
        <v>15824</v>
      </c>
      <c r="U7963" s="74" t="s">
        <v>14932</v>
      </c>
    </row>
    <row r="7964" spans="20:21" x14ac:dyDescent="0.25">
      <c r="T7964" s="101" t="s">
        <v>15825</v>
      </c>
      <c r="U7964" s="74" t="s">
        <v>15826</v>
      </c>
    </row>
    <row r="7965" spans="20:21" x14ac:dyDescent="0.25">
      <c r="T7965" s="101" t="s">
        <v>15827</v>
      </c>
      <c r="U7965" s="74" t="s">
        <v>15828</v>
      </c>
    </row>
    <row r="7966" spans="20:21" x14ac:dyDescent="0.25">
      <c r="T7966" s="101" t="s">
        <v>15829</v>
      </c>
      <c r="U7966" s="74" t="s">
        <v>5688</v>
      </c>
    </row>
    <row r="7967" spans="20:21" x14ac:dyDescent="0.25">
      <c r="T7967" s="101" t="s">
        <v>15830</v>
      </c>
      <c r="U7967" s="74" t="s">
        <v>15831</v>
      </c>
    </row>
    <row r="7968" spans="20:21" x14ac:dyDescent="0.25">
      <c r="T7968" s="101" t="s">
        <v>15832</v>
      </c>
      <c r="U7968" s="74" t="s">
        <v>15833</v>
      </c>
    </row>
    <row r="7969" spans="20:21" x14ac:dyDescent="0.25">
      <c r="T7969" s="101" t="s">
        <v>15834</v>
      </c>
      <c r="U7969" s="74" t="s">
        <v>15835</v>
      </c>
    </row>
    <row r="7970" spans="20:21" x14ac:dyDescent="0.25">
      <c r="T7970" s="101" t="s">
        <v>15836</v>
      </c>
      <c r="U7970" s="74" t="s">
        <v>15837</v>
      </c>
    </row>
    <row r="7971" spans="20:21" x14ac:dyDescent="0.25">
      <c r="T7971" s="101" t="s">
        <v>15838</v>
      </c>
      <c r="U7971" s="74" t="s">
        <v>15839</v>
      </c>
    </row>
    <row r="7972" spans="20:21" x14ac:dyDescent="0.25">
      <c r="T7972" s="101" t="s">
        <v>15840</v>
      </c>
      <c r="U7972" s="74" t="s">
        <v>15841</v>
      </c>
    </row>
    <row r="7973" spans="20:21" x14ac:dyDescent="0.25">
      <c r="T7973" s="101" t="s">
        <v>15842</v>
      </c>
      <c r="U7973" s="74" t="s">
        <v>15843</v>
      </c>
    </row>
    <row r="7974" spans="20:21" x14ac:dyDescent="0.25">
      <c r="T7974" s="101" t="s">
        <v>15844</v>
      </c>
      <c r="U7974" s="74" t="s">
        <v>15845</v>
      </c>
    </row>
    <row r="7975" spans="20:21" x14ac:dyDescent="0.25">
      <c r="T7975" s="101" t="s">
        <v>15846</v>
      </c>
      <c r="U7975" s="74" t="s">
        <v>15847</v>
      </c>
    </row>
    <row r="7976" spans="20:21" x14ac:dyDescent="0.25">
      <c r="T7976" s="101" t="s">
        <v>15848</v>
      </c>
      <c r="U7976" s="74" t="s">
        <v>15849</v>
      </c>
    </row>
    <row r="7977" spans="20:21" x14ac:dyDescent="0.25">
      <c r="T7977" s="101" t="s">
        <v>15850</v>
      </c>
      <c r="U7977" s="74" t="s">
        <v>15851</v>
      </c>
    </row>
    <row r="7978" spans="20:21" x14ac:dyDescent="0.25">
      <c r="T7978" s="101" t="s">
        <v>15852</v>
      </c>
      <c r="U7978" s="74" t="s">
        <v>15853</v>
      </c>
    </row>
    <row r="7979" spans="20:21" x14ac:dyDescent="0.25">
      <c r="T7979" s="101" t="s">
        <v>15854</v>
      </c>
      <c r="U7979" s="74" t="s">
        <v>15855</v>
      </c>
    </row>
    <row r="7980" spans="20:21" x14ac:dyDescent="0.25">
      <c r="T7980" s="101" t="s">
        <v>15856</v>
      </c>
      <c r="U7980" s="74" t="s">
        <v>15857</v>
      </c>
    </row>
    <row r="7981" spans="20:21" x14ac:dyDescent="0.25">
      <c r="T7981" s="101" t="s">
        <v>15858</v>
      </c>
      <c r="U7981" s="74" t="s">
        <v>15859</v>
      </c>
    </row>
    <row r="7982" spans="20:21" x14ac:dyDescent="0.25">
      <c r="T7982" s="101" t="s">
        <v>15860</v>
      </c>
      <c r="U7982" s="74" t="s">
        <v>15861</v>
      </c>
    </row>
    <row r="7983" spans="20:21" x14ac:dyDescent="0.25">
      <c r="T7983" s="101" t="s">
        <v>15862</v>
      </c>
      <c r="U7983" s="74" t="s">
        <v>15863</v>
      </c>
    </row>
    <row r="7984" spans="20:21" x14ac:dyDescent="0.25">
      <c r="T7984" s="101" t="s">
        <v>15864</v>
      </c>
      <c r="U7984" s="74" t="s">
        <v>15865</v>
      </c>
    </row>
    <row r="7985" spans="20:21" x14ac:dyDescent="0.25">
      <c r="T7985" s="101" t="s">
        <v>15866</v>
      </c>
      <c r="U7985" s="74" t="s">
        <v>15867</v>
      </c>
    </row>
    <row r="7986" spans="20:21" x14ac:dyDescent="0.25">
      <c r="T7986" s="101" t="s">
        <v>15868</v>
      </c>
      <c r="U7986" s="74" t="s">
        <v>15869</v>
      </c>
    </row>
    <row r="7987" spans="20:21" x14ac:dyDescent="0.25">
      <c r="T7987" s="101" t="s">
        <v>15870</v>
      </c>
      <c r="U7987" s="74" t="s">
        <v>15871</v>
      </c>
    </row>
    <row r="7988" spans="20:21" x14ac:dyDescent="0.25">
      <c r="T7988" s="101" t="s">
        <v>15872</v>
      </c>
      <c r="U7988" s="74" t="s">
        <v>15873</v>
      </c>
    </row>
    <row r="7989" spans="20:21" x14ac:dyDescent="0.25">
      <c r="T7989" s="101" t="s">
        <v>15874</v>
      </c>
      <c r="U7989" s="74" t="s">
        <v>15875</v>
      </c>
    </row>
    <row r="7990" spans="20:21" x14ac:dyDescent="0.25">
      <c r="T7990" s="101" t="s">
        <v>15876</v>
      </c>
      <c r="U7990" s="74" t="s">
        <v>15877</v>
      </c>
    </row>
    <row r="7991" spans="20:21" x14ac:dyDescent="0.25">
      <c r="T7991" s="101" t="s">
        <v>15878</v>
      </c>
      <c r="U7991" s="74" t="s">
        <v>15879</v>
      </c>
    </row>
    <row r="7992" spans="20:21" x14ac:dyDescent="0.25">
      <c r="T7992" s="101" t="s">
        <v>15880</v>
      </c>
      <c r="U7992" s="74" t="s">
        <v>15881</v>
      </c>
    </row>
    <row r="7993" spans="20:21" x14ac:dyDescent="0.25">
      <c r="T7993" s="101" t="s">
        <v>15882</v>
      </c>
      <c r="U7993" s="74" t="s">
        <v>15883</v>
      </c>
    </row>
    <row r="7994" spans="20:21" x14ac:dyDescent="0.25">
      <c r="T7994" s="101" t="s">
        <v>15884</v>
      </c>
      <c r="U7994" s="74" t="s">
        <v>15885</v>
      </c>
    </row>
    <row r="7995" spans="20:21" x14ac:dyDescent="0.25">
      <c r="T7995" s="101" t="s">
        <v>15886</v>
      </c>
      <c r="U7995" s="74" t="s">
        <v>15887</v>
      </c>
    </row>
    <row r="7996" spans="20:21" x14ac:dyDescent="0.25">
      <c r="T7996" s="101" t="s">
        <v>15888</v>
      </c>
      <c r="U7996" s="74" t="s">
        <v>15889</v>
      </c>
    </row>
    <row r="7997" spans="20:21" x14ac:dyDescent="0.25">
      <c r="T7997" s="101" t="s">
        <v>15890</v>
      </c>
      <c r="U7997" s="74" t="s">
        <v>15891</v>
      </c>
    </row>
    <row r="7998" spans="20:21" x14ac:dyDescent="0.25">
      <c r="T7998" s="101" t="s">
        <v>15892</v>
      </c>
      <c r="U7998" s="74" t="s">
        <v>15893</v>
      </c>
    </row>
    <row r="7999" spans="20:21" x14ac:dyDescent="0.25">
      <c r="T7999" s="101" t="s">
        <v>15894</v>
      </c>
      <c r="U7999" s="74" t="s">
        <v>15895</v>
      </c>
    </row>
    <row r="8000" spans="20:21" x14ac:dyDescent="0.25">
      <c r="T8000" s="101" t="s">
        <v>15896</v>
      </c>
      <c r="U8000" s="74" t="s">
        <v>15897</v>
      </c>
    </row>
    <row r="8001" spans="20:21" x14ac:dyDescent="0.25">
      <c r="T8001" s="101" t="s">
        <v>15898</v>
      </c>
      <c r="U8001" s="74" t="s">
        <v>15899</v>
      </c>
    </row>
    <row r="8002" spans="20:21" x14ac:dyDescent="0.25">
      <c r="T8002" s="101" t="s">
        <v>15900</v>
      </c>
      <c r="U8002" s="74" t="s">
        <v>15901</v>
      </c>
    </row>
    <row r="8003" spans="20:21" x14ac:dyDescent="0.25">
      <c r="T8003" s="101" t="s">
        <v>15902</v>
      </c>
      <c r="U8003" s="74" t="s">
        <v>15903</v>
      </c>
    </row>
    <row r="8004" spans="20:21" x14ac:dyDescent="0.25">
      <c r="T8004" s="101" t="s">
        <v>15904</v>
      </c>
      <c r="U8004" s="74" t="s">
        <v>15905</v>
      </c>
    </row>
    <row r="8005" spans="20:21" x14ac:dyDescent="0.25">
      <c r="T8005" s="101" t="s">
        <v>15906</v>
      </c>
      <c r="U8005" s="74" t="s">
        <v>15907</v>
      </c>
    </row>
    <row r="8006" spans="20:21" x14ac:dyDescent="0.25">
      <c r="T8006" s="101" t="s">
        <v>15908</v>
      </c>
      <c r="U8006" s="74" t="s">
        <v>15909</v>
      </c>
    </row>
    <row r="8007" spans="20:21" x14ac:dyDescent="0.25">
      <c r="T8007" s="101" t="s">
        <v>15910</v>
      </c>
      <c r="U8007" s="74" t="s">
        <v>15911</v>
      </c>
    </row>
    <row r="8008" spans="20:21" x14ac:dyDescent="0.25">
      <c r="T8008" s="101" t="s">
        <v>15912</v>
      </c>
      <c r="U8008" s="74" t="s">
        <v>15913</v>
      </c>
    </row>
    <row r="8009" spans="20:21" x14ac:dyDescent="0.25">
      <c r="T8009" s="101" t="s">
        <v>15914</v>
      </c>
      <c r="U8009" s="74" t="s">
        <v>15915</v>
      </c>
    </row>
    <row r="8010" spans="20:21" x14ac:dyDescent="0.25">
      <c r="T8010" s="101" t="s">
        <v>15916</v>
      </c>
      <c r="U8010" s="74" t="s">
        <v>15917</v>
      </c>
    </row>
    <row r="8011" spans="20:21" x14ac:dyDescent="0.25">
      <c r="T8011" s="101" t="s">
        <v>15918</v>
      </c>
      <c r="U8011" s="74" t="s">
        <v>15919</v>
      </c>
    </row>
    <row r="8012" spans="20:21" x14ac:dyDescent="0.25">
      <c r="T8012" s="101" t="s">
        <v>15920</v>
      </c>
      <c r="U8012" s="74" t="s">
        <v>15921</v>
      </c>
    </row>
    <row r="8013" spans="20:21" x14ac:dyDescent="0.25">
      <c r="T8013" s="101" t="s">
        <v>15922</v>
      </c>
      <c r="U8013" s="74" t="s">
        <v>15923</v>
      </c>
    </row>
    <row r="8014" spans="20:21" x14ac:dyDescent="0.25">
      <c r="T8014" s="101" t="s">
        <v>15924</v>
      </c>
      <c r="U8014" s="74" t="s">
        <v>15925</v>
      </c>
    </row>
    <row r="8015" spans="20:21" x14ac:dyDescent="0.25">
      <c r="T8015" s="101" t="s">
        <v>15926</v>
      </c>
      <c r="U8015" s="74" t="s">
        <v>15927</v>
      </c>
    </row>
    <row r="8016" spans="20:21" x14ac:dyDescent="0.25">
      <c r="T8016" s="101" t="s">
        <v>15928</v>
      </c>
      <c r="U8016" s="74" t="s">
        <v>15929</v>
      </c>
    </row>
    <row r="8017" spans="20:21" x14ac:dyDescent="0.25">
      <c r="T8017" s="101" t="s">
        <v>15930</v>
      </c>
      <c r="U8017" s="74" t="s">
        <v>15931</v>
      </c>
    </row>
    <row r="8018" spans="20:21" x14ac:dyDescent="0.25">
      <c r="T8018" s="101" t="s">
        <v>15932</v>
      </c>
      <c r="U8018" s="74" t="s">
        <v>15933</v>
      </c>
    </row>
    <row r="8019" spans="20:21" x14ac:dyDescent="0.25">
      <c r="T8019" s="101" t="s">
        <v>15934</v>
      </c>
      <c r="U8019" s="74" t="s">
        <v>15935</v>
      </c>
    </row>
    <row r="8020" spans="20:21" x14ac:dyDescent="0.25">
      <c r="T8020" s="101" t="s">
        <v>15936</v>
      </c>
      <c r="U8020" s="74" t="s">
        <v>15937</v>
      </c>
    </row>
    <row r="8021" spans="20:21" x14ac:dyDescent="0.25">
      <c r="T8021" s="101" t="s">
        <v>15938</v>
      </c>
      <c r="U8021" s="74" t="s">
        <v>15939</v>
      </c>
    </row>
    <row r="8022" spans="20:21" x14ac:dyDescent="0.25">
      <c r="T8022" s="101" t="s">
        <v>15940</v>
      </c>
      <c r="U8022" s="74" t="s">
        <v>15941</v>
      </c>
    </row>
    <row r="8023" spans="20:21" x14ac:dyDescent="0.25">
      <c r="T8023" s="101" t="s">
        <v>15942</v>
      </c>
      <c r="U8023" s="74" t="s">
        <v>15943</v>
      </c>
    </row>
    <row r="8024" spans="20:21" x14ac:dyDescent="0.25">
      <c r="T8024" s="101" t="s">
        <v>15944</v>
      </c>
      <c r="U8024" s="74" t="s">
        <v>15945</v>
      </c>
    </row>
    <row r="8025" spans="20:21" x14ac:dyDescent="0.25">
      <c r="T8025" s="101" t="s">
        <v>15946</v>
      </c>
      <c r="U8025" s="74" t="s">
        <v>15947</v>
      </c>
    </row>
    <row r="8026" spans="20:21" x14ac:dyDescent="0.25">
      <c r="T8026" s="101" t="s">
        <v>15948</v>
      </c>
      <c r="U8026" s="74" t="s">
        <v>15949</v>
      </c>
    </row>
    <row r="8027" spans="20:21" x14ac:dyDescent="0.25">
      <c r="T8027" s="101" t="s">
        <v>15950</v>
      </c>
      <c r="U8027" s="74" t="s">
        <v>15951</v>
      </c>
    </row>
    <row r="8028" spans="20:21" x14ac:dyDescent="0.25">
      <c r="T8028" s="101" t="s">
        <v>15952</v>
      </c>
      <c r="U8028" s="74" t="s">
        <v>15953</v>
      </c>
    </row>
    <row r="8029" spans="20:21" x14ac:dyDescent="0.25">
      <c r="T8029" s="101" t="s">
        <v>15954</v>
      </c>
      <c r="U8029" s="74" t="s">
        <v>15955</v>
      </c>
    </row>
    <row r="8030" spans="20:21" x14ac:dyDescent="0.25">
      <c r="T8030" s="101" t="s">
        <v>15956</v>
      </c>
      <c r="U8030" s="74" t="s">
        <v>15957</v>
      </c>
    </row>
    <row r="8031" spans="20:21" x14ac:dyDescent="0.25">
      <c r="T8031" s="101" t="s">
        <v>15958</v>
      </c>
      <c r="U8031" s="74" t="s">
        <v>15959</v>
      </c>
    </row>
    <row r="8032" spans="20:21" x14ac:dyDescent="0.25">
      <c r="T8032" s="101" t="s">
        <v>15960</v>
      </c>
      <c r="U8032" s="74" t="s">
        <v>15961</v>
      </c>
    </row>
    <row r="8033" spans="20:21" x14ac:dyDescent="0.25">
      <c r="T8033" s="101" t="s">
        <v>15962</v>
      </c>
      <c r="U8033" s="74" t="s">
        <v>15963</v>
      </c>
    </row>
    <row r="8034" spans="20:21" x14ac:dyDescent="0.25">
      <c r="T8034" s="101" t="s">
        <v>15964</v>
      </c>
      <c r="U8034" s="74" t="s">
        <v>15965</v>
      </c>
    </row>
    <row r="8035" spans="20:21" x14ac:dyDescent="0.25">
      <c r="T8035" s="101" t="s">
        <v>15966</v>
      </c>
      <c r="U8035" s="74" t="s">
        <v>15967</v>
      </c>
    </row>
    <row r="8036" spans="20:21" x14ac:dyDescent="0.25">
      <c r="T8036" s="101" t="s">
        <v>15968</v>
      </c>
      <c r="U8036" s="74" t="s">
        <v>15969</v>
      </c>
    </row>
    <row r="8037" spans="20:21" x14ac:dyDescent="0.25">
      <c r="T8037" s="101" t="s">
        <v>15970</v>
      </c>
      <c r="U8037" s="74" t="s">
        <v>10517</v>
      </c>
    </row>
    <row r="8038" spans="20:21" x14ac:dyDescent="0.25">
      <c r="T8038" s="101" t="s">
        <v>15971</v>
      </c>
      <c r="U8038" s="74" t="s">
        <v>15972</v>
      </c>
    </row>
    <row r="8039" spans="20:21" x14ac:dyDescent="0.25">
      <c r="T8039" s="101" t="s">
        <v>15973</v>
      </c>
      <c r="U8039" s="74" t="s">
        <v>15974</v>
      </c>
    </row>
    <row r="8040" spans="20:21" x14ac:dyDescent="0.25">
      <c r="T8040" s="101" t="s">
        <v>15975</v>
      </c>
      <c r="U8040" s="74" t="s">
        <v>15976</v>
      </c>
    </row>
    <row r="8041" spans="20:21" x14ac:dyDescent="0.25">
      <c r="T8041" s="101" t="s">
        <v>15977</v>
      </c>
      <c r="U8041" s="74" t="s">
        <v>15978</v>
      </c>
    </row>
    <row r="8042" spans="20:21" x14ac:dyDescent="0.25">
      <c r="T8042" s="101" t="s">
        <v>15979</v>
      </c>
      <c r="U8042" s="74" t="s">
        <v>15980</v>
      </c>
    </row>
    <row r="8043" spans="20:21" x14ac:dyDescent="0.25">
      <c r="T8043" s="101" t="s">
        <v>15981</v>
      </c>
      <c r="U8043" s="74" t="s">
        <v>15982</v>
      </c>
    </row>
    <row r="8044" spans="20:21" x14ac:dyDescent="0.25">
      <c r="T8044" s="101" t="s">
        <v>15983</v>
      </c>
      <c r="U8044" s="74" t="s">
        <v>15984</v>
      </c>
    </row>
    <row r="8045" spans="20:21" x14ac:dyDescent="0.25">
      <c r="T8045" s="101" t="s">
        <v>15985</v>
      </c>
      <c r="U8045" s="74" t="s">
        <v>13316</v>
      </c>
    </row>
    <row r="8046" spans="20:21" x14ac:dyDescent="0.25">
      <c r="T8046" s="101" t="s">
        <v>15986</v>
      </c>
      <c r="U8046" s="74" t="s">
        <v>15987</v>
      </c>
    </row>
    <row r="8047" spans="20:21" x14ac:dyDescent="0.25">
      <c r="T8047" s="101" t="s">
        <v>15988</v>
      </c>
      <c r="U8047" s="74" t="s">
        <v>15989</v>
      </c>
    </row>
    <row r="8048" spans="20:21" x14ac:dyDescent="0.25">
      <c r="T8048" s="101" t="s">
        <v>15990</v>
      </c>
      <c r="U8048" s="74" t="s">
        <v>15991</v>
      </c>
    </row>
    <row r="8049" spans="20:21" x14ac:dyDescent="0.25">
      <c r="T8049" s="101" t="s">
        <v>15992</v>
      </c>
      <c r="U8049" s="74" t="s">
        <v>11084</v>
      </c>
    </row>
    <row r="8050" spans="20:21" x14ac:dyDescent="0.25">
      <c r="T8050" s="101" t="s">
        <v>15993</v>
      </c>
      <c r="U8050" s="74" t="s">
        <v>15994</v>
      </c>
    </row>
    <row r="8051" spans="20:21" x14ac:dyDescent="0.25">
      <c r="T8051" s="101" t="s">
        <v>15995</v>
      </c>
      <c r="U8051" s="74" t="s">
        <v>5053</v>
      </c>
    </row>
    <row r="8052" spans="20:21" x14ac:dyDescent="0.25">
      <c r="T8052" s="101" t="s">
        <v>15996</v>
      </c>
      <c r="U8052" s="74" t="s">
        <v>15997</v>
      </c>
    </row>
    <row r="8053" spans="20:21" x14ac:dyDescent="0.25">
      <c r="T8053" s="101" t="s">
        <v>15998</v>
      </c>
      <c r="U8053" s="74" t="s">
        <v>15999</v>
      </c>
    </row>
    <row r="8054" spans="20:21" x14ac:dyDescent="0.25">
      <c r="T8054" s="101" t="s">
        <v>16000</v>
      </c>
      <c r="U8054" s="74" t="s">
        <v>16001</v>
      </c>
    </row>
    <row r="8055" spans="20:21" x14ac:dyDescent="0.25">
      <c r="T8055" s="101" t="s">
        <v>16002</v>
      </c>
      <c r="U8055" s="74" t="s">
        <v>16003</v>
      </c>
    </row>
    <row r="8056" spans="20:21" x14ac:dyDescent="0.25">
      <c r="T8056" s="101" t="s">
        <v>16004</v>
      </c>
      <c r="U8056" s="74" t="s">
        <v>16005</v>
      </c>
    </row>
    <row r="8057" spans="20:21" x14ac:dyDescent="0.25">
      <c r="T8057" s="101" t="s">
        <v>16006</v>
      </c>
      <c r="U8057" s="74" t="s">
        <v>16007</v>
      </c>
    </row>
    <row r="8058" spans="20:21" x14ac:dyDescent="0.25">
      <c r="T8058" s="101" t="s">
        <v>16008</v>
      </c>
      <c r="U8058" s="74" t="s">
        <v>16009</v>
      </c>
    </row>
    <row r="8059" spans="20:21" x14ac:dyDescent="0.25">
      <c r="T8059" s="101" t="s">
        <v>16010</v>
      </c>
      <c r="U8059" s="74" t="s">
        <v>16011</v>
      </c>
    </row>
    <row r="8060" spans="20:21" x14ac:dyDescent="0.25">
      <c r="T8060" s="101" t="s">
        <v>16012</v>
      </c>
      <c r="U8060" s="74" t="s">
        <v>16013</v>
      </c>
    </row>
    <row r="8061" spans="20:21" x14ac:dyDescent="0.25">
      <c r="T8061" s="101" t="s">
        <v>16014</v>
      </c>
      <c r="U8061" s="74" t="s">
        <v>16015</v>
      </c>
    </row>
    <row r="8062" spans="20:21" x14ac:dyDescent="0.25">
      <c r="T8062" s="101" t="s">
        <v>16016</v>
      </c>
      <c r="U8062" s="74" t="s">
        <v>16017</v>
      </c>
    </row>
    <row r="8063" spans="20:21" x14ac:dyDescent="0.25">
      <c r="T8063" s="101" t="s">
        <v>16018</v>
      </c>
      <c r="U8063" s="74" t="s">
        <v>16019</v>
      </c>
    </row>
    <row r="8064" spans="20:21" x14ac:dyDescent="0.25">
      <c r="T8064" s="101" t="s">
        <v>16020</v>
      </c>
      <c r="U8064" s="74" t="s">
        <v>16021</v>
      </c>
    </row>
    <row r="8065" spans="20:21" x14ac:dyDescent="0.25">
      <c r="T8065" s="101" t="s">
        <v>16022</v>
      </c>
      <c r="U8065" s="74" t="s">
        <v>16023</v>
      </c>
    </row>
    <row r="8066" spans="20:21" x14ac:dyDescent="0.25">
      <c r="T8066" s="101" t="s">
        <v>16024</v>
      </c>
      <c r="U8066" s="74" t="s">
        <v>16025</v>
      </c>
    </row>
    <row r="8067" spans="20:21" x14ac:dyDescent="0.25">
      <c r="T8067" s="101" t="s">
        <v>16026</v>
      </c>
      <c r="U8067" s="74" t="s">
        <v>16027</v>
      </c>
    </row>
    <row r="8068" spans="20:21" x14ac:dyDescent="0.25">
      <c r="T8068" s="101" t="s">
        <v>16028</v>
      </c>
      <c r="U8068" s="74" t="s">
        <v>16029</v>
      </c>
    </row>
    <row r="8069" spans="20:21" x14ac:dyDescent="0.25">
      <c r="T8069" s="101" t="s">
        <v>16030</v>
      </c>
      <c r="U8069" s="74" t="s">
        <v>16031</v>
      </c>
    </row>
    <row r="8070" spans="20:21" x14ac:dyDescent="0.25">
      <c r="T8070" s="101" t="s">
        <v>16032</v>
      </c>
      <c r="U8070" s="74" t="s">
        <v>16033</v>
      </c>
    </row>
    <row r="8071" spans="20:21" x14ac:dyDescent="0.25">
      <c r="T8071" s="101" t="s">
        <v>16034</v>
      </c>
      <c r="U8071" s="74" t="s">
        <v>16035</v>
      </c>
    </row>
    <row r="8072" spans="20:21" x14ac:dyDescent="0.25">
      <c r="T8072" s="101" t="s">
        <v>16036</v>
      </c>
      <c r="U8072" s="74" t="s">
        <v>16037</v>
      </c>
    </row>
    <row r="8073" spans="20:21" x14ac:dyDescent="0.25">
      <c r="T8073" s="101" t="s">
        <v>16038</v>
      </c>
      <c r="U8073" s="74" t="s">
        <v>8347</v>
      </c>
    </row>
    <row r="8074" spans="20:21" x14ac:dyDescent="0.25">
      <c r="T8074" s="101" t="s">
        <v>16039</v>
      </c>
      <c r="U8074" s="74" t="s">
        <v>16040</v>
      </c>
    </row>
    <row r="8075" spans="20:21" x14ac:dyDescent="0.25">
      <c r="T8075" s="101" t="s">
        <v>16041</v>
      </c>
      <c r="U8075" s="74" t="s">
        <v>16042</v>
      </c>
    </row>
    <row r="8076" spans="20:21" x14ac:dyDescent="0.25">
      <c r="T8076" s="101" t="s">
        <v>16043</v>
      </c>
      <c r="U8076" s="74" t="s">
        <v>11972</v>
      </c>
    </row>
    <row r="8077" spans="20:21" x14ac:dyDescent="0.25">
      <c r="T8077" s="101" t="s">
        <v>16044</v>
      </c>
      <c r="U8077" s="74" t="s">
        <v>16045</v>
      </c>
    </row>
    <row r="8078" spans="20:21" x14ac:dyDescent="0.25">
      <c r="T8078" s="101" t="s">
        <v>16046</v>
      </c>
      <c r="U8078" s="74" t="s">
        <v>16047</v>
      </c>
    </row>
    <row r="8079" spans="20:21" x14ac:dyDescent="0.25">
      <c r="T8079" s="101" t="s">
        <v>16048</v>
      </c>
      <c r="U8079" s="74" t="s">
        <v>16049</v>
      </c>
    </row>
    <row r="8080" spans="20:21" x14ac:dyDescent="0.25">
      <c r="T8080" s="101" t="s">
        <v>16050</v>
      </c>
      <c r="U8080" s="74" t="s">
        <v>16051</v>
      </c>
    </row>
    <row r="8081" spans="20:21" x14ac:dyDescent="0.25">
      <c r="T8081" s="101" t="s">
        <v>16052</v>
      </c>
      <c r="U8081" s="74" t="s">
        <v>16053</v>
      </c>
    </row>
    <row r="8082" spans="20:21" x14ac:dyDescent="0.25">
      <c r="T8082" s="101" t="s">
        <v>16054</v>
      </c>
      <c r="U8082" s="74" t="s">
        <v>16055</v>
      </c>
    </row>
    <row r="8083" spans="20:21" x14ac:dyDescent="0.25">
      <c r="T8083" s="101" t="s">
        <v>16056</v>
      </c>
      <c r="U8083" s="74" t="s">
        <v>16057</v>
      </c>
    </row>
    <row r="8084" spans="20:21" x14ac:dyDescent="0.25">
      <c r="T8084" s="101" t="s">
        <v>16058</v>
      </c>
      <c r="U8084" s="74" t="s">
        <v>16059</v>
      </c>
    </row>
    <row r="8085" spans="20:21" x14ac:dyDescent="0.25">
      <c r="T8085" s="101" t="s">
        <v>16060</v>
      </c>
      <c r="U8085" s="74" t="s">
        <v>16061</v>
      </c>
    </row>
    <row r="8086" spans="20:21" x14ac:dyDescent="0.25">
      <c r="T8086" s="101" t="s">
        <v>16062</v>
      </c>
      <c r="U8086" s="74" t="s">
        <v>16063</v>
      </c>
    </row>
    <row r="8087" spans="20:21" x14ac:dyDescent="0.25">
      <c r="T8087" s="101" t="s">
        <v>16064</v>
      </c>
      <c r="U8087" s="74" t="s">
        <v>16065</v>
      </c>
    </row>
    <row r="8088" spans="20:21" x14ac:dyDescent="0.25">
      <c r="T8088" s="101" t="s">
        <v>16066</v>
      </c>
      <c r="U8088" s="74" t="s">
        <v>16067</v>
      </c>
    </row>
    <row r="8089" spans="20:21" x14ac:dyDescent="0.25">
      <c r="T8089" s="101" t="s">
        <v>16068</v>
      </c>
      <c r="U8089" s="74" t="s">
        <v>16069</v>
      </c>
    </row>
    <row r="8090" spans="20:21" x14ac:dyDescent="0.25">
      <c r="T8090" s="101" t="s">
        <v>16070</v>
      </c>
      <c r="U8090" s="74" t="s">
        <v>16071</v>
      </c>
    </row>
    <row r="8091" spans="20:21" x14ac:dyDescent="0.25">
      <c r="T8091" s="101" t="s">
        <v>16072</v>
      </c>
      <c r="U8091" s="74" t="s">
        <v>16073</v>
      </c>
    </row>
    <row r="8092" spans="20:21" x14ac:dyDescent="0.25">
      <c r="T8092" s="101" t="s">
        <v>16074</v>
      </c>
      <c r="U8092" s="74" t="s">
        <v>16075</v>
      </c>
    </row>
    <row r="8093" spans="20:21" x14ac:dyDescent="0.25">
      <c r="T8093" s="101" t="s">
        <v>16076</v>
      </c>
      <c r="U8093" s="74" t="s">
        <v>16077</v>
      </c>
    </row>
    <row r="8094" spans="20:21" x14ac:dyDescent="0.25">
      <c r="T8094" s="101" t="s">
        <v>16078</v>
      </c>
      <c r="U8094" s="74" t="s">
        <v>16079</v>
      </c>
    </row>
    <row r="8095" spans="20:21" x14ac:dyDescent="0.25">
      <c r="T8095" s="101" t="s">
        <v>16080</v>
      </c>
      <c r="U8095" s="74" t="s">
        <v>16081</v>
      </c>
    </row>
    <row r="8096" spans="20:21" x14ac:dyDescent="0.25">
      <c r="T8096" s="101" t="s">
        <v>16082</v>
      </c>
      <c r="U8096" s="74" t="s">
        <v>12004</v>
      </c>
    </row>
    <row r="8097" spans="20:21" x14ac:dyDescent="0.25">
      <c r="T8097" s="101" t="s">
        <v>16083</v>
      </c>
      <c r="U8097" s="74" t="s">
        <v>16084</v>
      </c>
    </row>
    <row r="8098" spans="20:21" x14ac:dyDescent="0.25">
      <c r="T8098" s="101" t="s">
        <v>16085</v>
      </c>
      <c r="U8098" s="74" t="s">
        <v>16086</v>
      </c>
    </row>
    <row r="8099" spans="20:21" x14ac:dyDescent="0.25">
      <c r="T8099" s="101" t="s">
        <v>16087</v>
      </c>
      <c r="U8099" s="74" t="s">
        <v>16088</v>
      </c>
    </row>
    <row r="8100" spans="20:21" x14ac:dyDescent="0.25">
      <c r="T8100" s="101" t="s">
        <v>16089</v>
      </c>
      <c r="U8100" s="74" t="s">
        <v>16090</v>
      </c>
    </row>
    <row r="8101" spans="20:21" x14ac:dyDescent="0.25">
      <c r="T8101" s="101" t="s">
        <v>16091</v>
      </c>
      <c r="U8101" s="74" t="s">
        <v>16092</v>
      </c>
    </row>
    <row r="8102" spans="20:21" x14ac:dyDescent="0.25">
      <c r="T8102" s="101" t="s">
        <v>16093</v>
      </c>
      <c r="U8102" s="74" t="s">
        <v>16094</v>
      </c>
    </row>
    <row r="8103" spans="20:21" x14ac:dyDescent="0.25">
      <c r="T8103" s="101" t="s">
        <v>16095</v>
      </c>
      <c r="U8103" s="74" t="s">
        <v>16096</v>
      </c>
    </row>
    <row r="8104" spans="20:21" x14ac:dyDescent="0.25">
      <c r="T8104" s="101" t="s">
        <v>16097</v>
      </c>
      <c r="U8104" s="74" t="s">
        <v>16098</v>
      </c>
    </row>
    <row r="8105" spans="20:21" x14ac:dyDescent="0.25">
      <c r="T8105" s="101" t="s">
        <v>16099</v>
      </c>
      <c r="U8105" s="74" t="s">
        <v>16100</v>
      </c>
    </row>
    <row r="8106" spans="20:21" x14ac:dyDescent="0.25">
      <c r="T8106" s="101" t="s">
        <v>16101</v>
      </c>
      <c r="U8106" s="74" t="s">
        <v>16102</v>
      </c>
    </row>
    <row r="8107" spans="20:21" x14ac:dyDescent="0.25">
      <c r="T8107" s="101" t="s">
        <v>16103</v>
      </c>
      <c r="U8107" s="74" t="s">
        <v>16104</v>
      </c>
    </row>
    <row r="8108" spans="20:21" x14ac:dyDescent="0.25">
      <c r="T8108" s="101" t="s">
        <v>16105</v>
      </c>
      <c r="U8108" s="74" t="s">
        <v>16106</v>
      </c>
    </row>
    <row r="8109" spans="20:21" x14ac:dyDescent="0.25">
      <c r="T8109" s="101" t="s">
        <v>16107</v>
      </c>
      <c r="U8109" s="74" t="s">
        <v>16108</v>
      </c>
    </row>
    <row r="8110" spans="20:21" x14ac:dyDescent="0.25">
      <c r="T8110" s="101" t="s">
        <v>16109</v>
      </c>
      <c r="U8110" s="74" t="s">
        <v>16110</v>
      </c>
    </row>
    <row r="8111" spans="20:21" x14ac:dyDescent="0.25">
      <c r="T8111" s="101" t="s">
        <v>16111</v>
      </c>
      <c r="U8111" s="74" t="s">
        <v>16112</v>
      </c>
    </row>
    <row r="8112" spans="20:21" x14ac:dyDescent="0.25">
      <c r="T8112" s="101" t="s">
        <v>16113</v>
      </c>
      <c r="U8112" s="74" t="s">
        <v>16114</v>
      </c>
    </row>
    <row r="8113" spans="20:21" x14ac:dyDescent="0.25">
      <c r="T8113" s="101" t="s">
        <v>16115</v>
      </c>
      <c r="U8113" s="74" t="s">
        <v>16116</v>
      </c>
    </row>
    <row r="8114" spans="20:21" x14ac:dyDescent="0.25">
      <c r="T8114" s="101" t="s">
        <v>16117</v>
      </c>
      <c r="U8114" s="74" t="s">
        <v>16118</v>
      </c>
    </row>
    <row r="8115" spans="20:21" x14ac:dyDescent="0.25">
      <c r="T8115" s="101" t="s">
        <v>16119</v>
      </c>
      <c r="U8115" s="74" t="s">
        <v>16120</v>
      </c>
    </row>
    <row r="8116" spans="20:21" x14ac:dyDescent="0.25">
      <c r="T8116" s="101" t="s">
        <v>16121</v>
      </c>
      <c r="U8116" s="74" t="s">
        <v>16122</v>
      </c>
    </row>
    <row r="8117" spans="20:21" x14ac:dyDescent="0.25">
      <c r="T8117" s="101" t="s">
        <v>16123</v>
      </c>
      <c r="U8117" s="74" t="s">
        <v>16124</v>
      </c>
    </row>
    <row r="8118" spans="20:21" x14ac:dyDescent="0.25">
      <c r="T8118" s="101" t="s">
        <v>16125</v>
      </c>
      <c r="U8118" s="74" t="s">
        <v>16126</v>
      </c>
    </row>
    <row r="8119" spans="20:21" x14ac:dyDescent="0.25">
      <c r="T8119" s="101" t="s">
        <v>16127</v>
      </c>
      <c r="U8119" s="74" t="s">
        <v>16128</v>
      </c>
    </row>
    <row r="8120" spans="20:21" x14ac:dyDescent="0.25">
      <c r="T8120" s="101" t="s">
        <v>16129</v>
      </c>
      <c r="U8120" s="74" t="s">
        <v>16130</v>
      </c>
    </row>
    <row r="8121" spans="20:21" x14ac:dyDescent="0.25">
      <c r="T8121" s="101" t="s">
        <v>16131</v>
      </c>
      <c r="U8121" s="74" t="s">
        <v>16132</v>
      </c>
    </row>
    <row r="8122" spans="20:21" x14ac:dyDescent="0.25">
      <c r="T8122" s="101" t="s">
        <v>16133</v>
      </c>
      <c r="U8122" s="74" t="s">
        <v>16134</v>
      </c>
    </row>
    <row r="8123" spans="20:21" x14ac:dyDescent="0.25">
      <c r="T8123" s="101" t="s">
        <v>16135</v>
      </c>
      <c r="U8123" s="74" t="s">
        <v>16136</v>
      </c>
    </row>
    <row r="8124" spans="20:21" x14ac:dyDescent="0.25">
      <c r="T8124" s="101" t="s">
        <v>16137</v>
      </c>
      <c r="U8124" s="74" t="s">
        <v>16138</v>
      </c>
    </row>
    <row r="8125" spans="20:21" x14ac:dyDescent="0.25">
      <c r="T8125" s="101" t="s">
        <v>16139</v>
      </c>
      <c r="U8125" s="74" t="s">
        <v>16140</v>
      </c>
    </row>
    <row r="8126" spans="20:21" x14ac:dyDescent="0.25">
      <c r="T8126" s="101" t="s">
        <v>16141</v>
      </c>
      <c r="U8126" s="74" t="s">
        <v>16142</v>
      </c>
    </row>
    <row r="8127" spans="20:21" x14ac:dyDescent="0.25">
      <c r="T8127" s="101" t="s">
        <v>16143</v>
      </c>
      <c r="U8127" s="74" t="s">
        <v>16144</v>
      </c>
    </row>
    <row r="8128" spans="20:21" x14ac:dyDescent="0.25">
      <c r="T8128" s="101" t="s">
        <v>16145</v>
      </c>
      <c r="U8128" s="74" t="s">
        <v>16146</v>
      </c>
    </row>
    <row r="8129" spans="20:21" x14ac:dyDescent="0.25">
      <c r="T8129" s="101" t="s">
        <v>16147</v>
      </c>
      <c r="U8129" s="74" t="s">
        <v>16148</v>
      </c>
    </row>
    <row r="8130" spans="20:21" x14ac:dyDescent="0.25">
      <c r="T8130" s="101" t="s">
        <v>16149</v>
      </c>
      <c r="U8130" s="74" t="s">
        <v>11336</v>
      </c>
    </row>
    <row r="8131" spans="20:21" x14ac:dyDescent="0.25">
      <c r="T8131" s="101" t="s">
        <v>16150</v>
      </c>
      <c r="U8131" s="74" t="s">
        <v>16151</v>
      </c>
    </row>
    <row r="8132" spans="20:21" x14ac:dyDescent="0.25">
      <c r="T8132" s="101" t="s">
        <v>16152</v>
      </c>
      <c r="U8132" s="74" t="s">
        <v>16153</v>
      </c>
    </row>
    <row r="8133" spans="20:21" x14ac:dyDescent="0.25">
      <c r="T8133" s="101" t="s">
        <v>16154</v>
      </c>
      <c r="U8133" s="74" t="s">
        <v>16155</v>
      </c>
    </row>
    <row r="8134" spans="20:21" x14ac:dyDescent="0.25">
      <c r="T8134" s="101" t="s">
        <v>16156</v>
      </c>
      <c r="U8134" s="74" t="s">
        <v>16157</v>
      </c>
    </row>
    <row r="8135" spans="20:21" x14ac:dyDescent="0.25">
      <c r="T8135" s="101" t="s">
        <v>16158</v>
      </c>
      <c r="U8135" s="74" t="s">
        <v>16159</v>
      </c>
    </row>
    <row r="8136" spans="20:21" x14ac:dyDescent="0.25">
      <c r="T8136" s="101" t="s">
        <v>16160</v>
      </c>
      <c r="U8136" s="74" t="s">
        <v>16161</v>
      </c>
    </row>
    <row r="8137" spans="20:21" x14ac:dyDescent="0.25">
      <c r="T8137" s="101" t="s">
        <v>16162</v>
      </c>
      <c r="U8137" s="74" t="s">
        <v>16163</v>
      </c>
    </row>
    <row r="8138" spans="20:21" x14ac:dyDescent="0.25">
      <c r="T8138" s="101" t="s">
        <v>16164</v>
      </c>
      <c r="U8138" s="74" t="s">
        <v>16165</v>
      </c>
    </row>
    <row r="8139" spans="20:21" x14ac:dyDescent="0.25">
      <c r="T8139" s="101" t="s">
        <v>16166</v>
      </c>
      <c r="U8139" s="74" t="s">
        <v>16167</v>
      </c>
    </row>
    <row r="8140" spans="20:21" x14ac:dyDescent="0.25">
      <c r="T8140" s="101" t="s">
        <v>16168</v>
      </c>
      <c r="U8140" s="74" t="s">
        <v>16169</v>
      </c>
    </row>
    <row r="8141" spans="20:21" x14ac:dyDescent="0.25">
      <c r="T8141" s="101" t="s">
        <v>16170</v>
      </c>
      <c r="U8141" s="74" t="s">
        <v>16171</v>
      </c>
    </row>
    <row r="8142" spans="20:21" x14ac:dyDescent="0.25">
      <c r="T8142" s="101" t="s">
        <v>16172</v>
      </c>
      <c r="U8142" s="74" t="s">
        <v>16173</v>
      </c>
    </row>
    <row r="8143" spans="20:21" x14ac:dyDescent="0.25">
      <c r="T8143" s="101" t="s">
        <v>16174</v>
      </c>
      <c r="U8143" s="74" t="s">
        <v>16175</v>
      </c>
    </row>
    <row r="8144" spans="20:21" x14ac:dyDescent="0.25">
      <c r="T8144" s="101" t="s">
        <v>16176</v>
      </c>
      <c r="U8144" s="74" t="s">
        <v>16177</v>
      </c>
    </row>
    <row r="8145" spans="20:21" x14ac:dyDescent="0.25">
      <c r="T8145" s="101" t="s">
        <v>16178</v>
      </c>
      <c r="U8145" s="74" t="s">
        <v>16179</v>
      </c>
    </row>
    <row r="8146" spans="20:21" x14ac:dyDescent="0.25">
      <c r="T8146" s="101" t="s">
        <v>16180</v>
      </c>
      <c r="U8146" s="74" t="s">
        <v>16181</v>
      </c>
    </row>
    <row r="8147" spans="20:21" x14ac:dyDescent="0.25">
      <c r="T8147" s="101" t="s">
        <v>16182</v>
      </c>
      <c r="U8147" s="74" t="s">
        <v>16183</v>
      </c>
    </row>
    <row r="8148" spans="20:21" x14ac:dyDescent="0.25">
      <c r="T8148" s="101" t="s">
        <v>16184</v>
      </c>
      <c r="U8148" s="74" t="s">
        <v>16185</v>
      </c>
    </row>
    <row r="8149" spans="20:21" x14ac:dyDescent="0.25">
      <c r="T8149" s="101" t="s">
        <v>16186</v>
      </c>
      <c r="U8149" s="74" t="s">
        <v>16187</v>
      </c>
    </row>
    <row r="8150" spans="20:21" x14ac:dyDescent="0.25">
      <c r="T8150" s="101" t="s">
        <v>16188</v>
      </c>
      <c r="U8150" s="74" t="s">
        <v>16189</v>
      </c>
    </row>
    <row r="8151" spans="20:21" x14ac:dyDescent="0.25">
      <c r="T8151" s="101" t="s">
        <v>16190</v>
      </c>
      <c r="U8151" s="74" t="s">
        <v>16191</v>
      </c>
    </row>
    <row r="8152" spans="20:21" x14ac:dyDescent="0.25">
      <c r="T8152" s="101" t="s">
        <v>16192</v>
      </c>
      <c r="U8152" s="74" t="s">
        <v>16193</v>
      </c>
    </row>
    <row r="8153" spans="20:21" x14ac:dyDescent="0.25">
      <c r="T8153" s="101" t="s">
        <v>16194</v>
      </c>
      <c r="U8153" s="74" t="s">
        <v>16195</v>
      </c>
    </row>
    <row r="8154" spans="20:21" x14ac:dyDescent="0.25">
      <c r="T8154" s="101" t="s">
        <v>16196</v>
      </c>
      <c r="U8154" s="74" t="s">
        <v>16197</v>
      </c>
    </row>
    <row r="8155" spans="20:21" x14ac:dyDescent="0.25">
      <c r="T8155" s="101" t="s">
        <v>16198</v>
      </c>
      <c r="U8155" s="74" t="s">
        <v>16199</v>
      </c>
    </row>
    <row r="8156" spans="20:21" x14ac:dyDescent="0.25">
      <c r="T8156" s="101" t="s">
        <v>16200</v>
      </c>
      <c r="U8156" s="74" t="s">
        <v>16201</v>
      </c>
    </row>
    <row r="8157" spans="20:21" x14ac:dyDescent="0.25">
      <c r="T8157" s="101" t="s">
        <v>16202</v>
      </c>
      <c r="U8157" s="74" t="s">
        <v>16203</v>
      </c>
    </row>
    <row r="8158" spans="20:21" x14ac:dyDescent="0.25">
      <c r="T8158" s="101" t="s">
        <v>16204</v>
      </c>
      <c r="U8158" s="74" t="s">
        <v>16205</v>
      </c>
    </row>
    <row r="8159" spans="20:21" x14ac:dyDescent="0.25">
      <c r="T8159" s="101" t="s">
        <v>16206</v>
      </c>
      <c r="U8159" s="74" t="s">
        <v>16207</v>
      </c>
    </row>
    <row r="8160" spans="20:21" x14ac:dyDescent="0.25">
      <c r="T8160" s="101" t="s">
        <v>16208</v>
      </c>
      <c r="U8160" s="74" t="s">
        <v>16209</v>
      </c>
    </row>
    <row r="8161" spans="20:21" x14ac:dyDescent="0.25">
      <c r="T8161" s="101" t="s">
        <v>16210</v>
      </c>
      <c r="U8161" s="74" t="s">
        <v>16211</v>
      </c>
    </row>
    <row r="8162" spans="20:21" x14ac:dyDescent="0.25">
      <c r="T8162" s="101" t="s">
        <v>16212</v>
      </c>
      <c r="U8162" s="74" t="s">
        <v>16213</v>
      </c>
    </row>
    <row r="8163" spans="20:21" x14ac:dyDescent="0.25">
      <c r="T8163" s="101" t="s">
        <v>16214</v>
      </c>
      <c r="U8163" s="74" t="s">
        <v>4619</v>
      </c>
    </row>
    <row r="8164" spans="20:21" x14ac:dyDescent="0.25">
      <c r="T8164" s="101" t="s">
        <v>16215</v>
      </c>
      <c r="U8164" s="74" t="s">
        <v>11455</v>
      </c>
    </row>
    <row r="8165" spans="20:21" x14ac:dyDescent="0.25">
      <c r="T8165" s="101" t="s">
        <v>16216</v>
      </c>
      <c r="U8165" s="74" t="s">
        <v>16217</v>
      </c>
    </row>
    <row r="8166" spans="20:21" x14ac:dyDescent="0.25">
      <c r="T8166" s="101" t="s">
        <v>16218</v>
      </c>
      <c r="U8166" s="74" t="s">
        <v>16219</v>
      </c>
    </row>
    <row r="8167" spans="20:21" x14ac:dyDescent="0.25">
      <c r="T8167" s="101" t="s">
        <v>16220</v>
      </c>
      <c r="U8167" s="74" t="s">
        <v>16221</v>
      </c>
    </row>
    <row r="8168" spans="20:21" x14ac:dyDescent="0.25">
      <c r="T8168" s="101" t="s">
        <v>16222</v>
      </c>
      <c r="U8168" s="74" t="s">
        <v>16223</v>
      </c>
    </row>
    <row r="8169" spans="20:21" x14ac:dyDescent="0.25">
      <c r="T8169" s="101" t="s">
        <v>16224</v>
      </c>
      <c r="U8169" s="74" t="s">
        <v>16225</v>
      </c>
    </row>
    <row r="8170" spans="20:21" x14ac:dyDescent="0.25">
      <c r="T8170" s="101" t="s">
        <v>16226</v>
      </c>
      <c r="U8170" s="74" t="s">
        <v>16227</v>
      </c>
    </row>
    <row r="8171" spans="20:21" x14ac:dyDescent="0.25">
      <c r="T8171" s="101" t="s">
        <v>16228</v>
      </c>
      <c r="U8171" s="74" t="s">
        <v>16229</v>
      </c>
    </row>
    <row r="8172" spans="20:21" x14ac:dyDescent="0.25">
      <c r="T8172" s="101" t="s">
        <v>16230</v>
      </c>
      <c r="U8172" s="74" t="s">
        <v>16231</v>
      </c>
    </row>
    <row r="8173" spans="20:21" x14ac:dyDescent="0.25">
      <c r="T8173" s="101" t="s">
        <v>16232</v>
      </c>
      <c r="U8173" s="74" t="s">
        <v>16233</v>
      </c>
    </row>
    <row r="8174" spans="20:21" x14ac:dyDescent="0.25">
      <c r="T8174" s="101" t="s">
        <v>16234</v>
      </c>
      <c r="U8174" s="74" t="s">
        <v>16235</v>
      </c>
    </row>
    <row r="8175" spans="20:21" x14ac:dyDescent="0.25">
      <c r="T8175" s="101" t="s">
        <v>16236</v>
      </c>
      <c r="U8175" s="74" t="s">
        <v>16237</v>
      </c>
    </row>
    <row r="8176" spans="20:21" x14ac:dyDescent="0.25">
      <c r="T8176" s="101" t="s">
        <v>16238</v>
      </c>
      <c r="U8176" s="74" t="s">
        <v>16239</v>
      </c>
    </row>
    <row r="8177" spans="20:21" x14ac:dyDescent="0.25">
      <c r="T8177" s="101" t="s">
        <v>16240</v>
      </c>
      <c r="U8177" s="74" t="s">
        <v>16241</v>
      </c>
    </row>
    <row r="8178" spans="20:21" x14ac:dyDescent="0.25">
      <c r="T8178" s="101" t="s">
        <v>16242</v>
      </c>
      <c r="U8178" s="74" t="s">
        <v>16243</v>
      </c>
    </row>
    <row r="8179" spans="20:21" x14ac:dyDescent="0.25">
      <c r="T8179" s="101" t="s">
        <v>16244</v>
      </c>
      <c r="U8179" s="74" t="s">
        <v>16245</v>
      </c>
    </row>
    <row r="8180" spans="20:21" x14ac:dyDescent="0.25">
      <c r="T8180" s="101" t="s">
        <v>16246</v>
      </c>
      <c r="U8180" s="74" t="s">
        <v>16247</v>
      </c>
    </row>
    <row r="8181" spans="20:21" x14ac:dyDescent="0.25">
      <c r="T8181" s="101" t="s">
        <v>16248</v>
      </c>
      <c r="U8181" s="74" t="s">
        <v>16249</v>
      </c>
    </row>
    <row r="8182" spans="20:21" x14ac:dyDescent="0.25">
      <c r="T8182" s="101" t="s">
        <v>16250</v>
      </c>
      <c r="U8182" s="74" t="s">
        <v>16251</v>
      </c>
    </row>
    <row r="8183" spans="20:21" x14ac:dyDescent="0.25">
      <c r="T8183" s="101" t="s">
        <v>16252</v>
      </c>
      <c r="U8183" s="74" t="s">
        <v>16253</v>
      </c>
    </row>
    <row r="8184" spans="20:21" x14ac:dyDescent="0.25">
      <c r="T8184" s="101" t="s">
        <v>16254</v>
      </c>
      <c r="U8184" s="74" t="s">
        <v>16255</v>
      </c>
    </row>
    <row r="8185" spans="20:21" x14ac:dyDescent="0.25">
      <c r="T8185" s="101" t="s">
        <v>16256</v>
      </c>
      <c r="U8185" s="74" t="s">
        <v>16257</v>
      </c>
    </row>
    <row r="8186" spans="20:21" x14ac:dyDescent="0.25">
      <c r="T8186" s="101" t="s">
        <v>16258</v>
      </c>
      <c r="U8186" s="74" t="s">
        <v>16259</v>
      </c>
    </row>
    <row r="8187" spans="20:21" x14ac:dyDescent="0.25">
      <c r="T8187" s="101" t="s">
        <v>16260</v>
      </c>
      <c r="U8187" s="74" t="s">
        <v>16261</v>
      </c>
    </row>
    <row r="8188" spans="20:21" x14ac:dyDescent="0.25">
      <c r="T8188" s="101" t="s">
        <v>16262</v>
      </c>
      <c r="U8188" s="74" t="s">
        <v>16263</v>
      </c>
    </row>
    <row r="8189" spans="20:21" x14ac:dyDescent="0.25">
      <c r="T8189" s="101" t="s">
        <v>16264</v>
      </c>
      <c r="U8189" s="74" t="s">
        <v>16265</v>
      </c>
    </row>
    <row r="8190" spans="20:21" x14ac:dyDescent="0.25">
      <c r="T8190" s="101" t="s">
        <v>16266</v>
      </c>
      <c r="U8190" s="74" t="s">
        <v>16267</v>
      </c>
    </row>
    <row r="8191" spans="20:21" x14ac:dyDescent="0.25">
      <c r="T8191" s="101" t="s">
        <v>16268</v>
      </c>
      <c r="U8191" s="74" t="s">
        <v>13629</v>
      </c>
    </row>
    <row r="8192" spans="20:21" x14ac:dyDescent="0.25">
      <c r="T8192" s="101" t="s">
        <v>16269</v>
      </c>
      <c r="U8192" s="74" t="s">
        <v>16270</v>
      </c>
    </row>
    <row r="8193" spans="20:21" x14ac:dyDescent="0.25">
      <c r="T8193" s="101" t="s">
        <v>16271</v>
      </c>
      <c r="U8193" s="74" t="s">
        <v>16272</v>
      </c>
    </row>
    <row r="8194" spans="20:21" x14ac:dyDescent="0.25">
      <c r="T8194" s="101" t="s">
        <v>16273</v>
      </c>
      <c r="U8194" s="74" t="s">
        <v>16274</v>
      </c>
    </row>
    <row r="8195" spans="20:21" x14ac:dyDescent="0.25">
      <c r="T8195" s="101" t="s">
        <v>16275</v>
      </c>
      <c r="U8195" s="74" t="s">
        <v>16276</v>
      </c>
    </row>
    <row r="8196" spans="20:21" x14ac:dyDescent="0.25">
      <c r="T8196" s="101" t="s">
        <v>16277</v>
      </c>
      <c r="U8196" s="74" t="s">
        <v>16278</v>
      </c>
    </row>
    <row r="8197" spans="20:21" x14ac:dyDescent="0.25">
      <c r="T8197" s="101" t="s">
        <v>16279</v>
      </c>
      <c r="U8197" s="74" t="s">
        <v>16280</v>
      </c>
    </row>
    <row r="8198" spans="20:21" x14ac:dyDescent="0.25">
      <c r="T8198" s="101" t="s">
        <v>16281</v>
      </c>
      <c r="U8198" s="74" t="s">
        <v>16282</v>
      </c>
    </row>
    <row r="8199" spans="20:21" x14ac:dyDescent="0.25">
      <c r="T8199" s="101" t="s">
        <v>16283</v>
      </c>
      <c r="U8199" s="74" t="s">
        <v>16284</v>
      </c>
    </row>
    <row r="8200" spans="20:21" x14ac:dyDescent="0.25">
      <c r="T8200" s="101" t="s">
        <v>16285</v>
      </c>
      <c r="U8200" s="74" t="s">
        <v>16286</v>
      </c>
    </row>
    <row r="8201" spans="20:21" x14ac:dyDescent="0.25">
      <c r="T8201" s="101" t="s">
        <v>16287</v>
      </c>
      <c r="U8201" s="74" t="s">
        <v>16288</v>
      </c>
    </row>
    <row r="8202" spans="20:21" x14ac:dyDescent="0.25">
      <c r="T8202" s="101" t="s">
        <v>16289</v>
      </c>
      <c r="U8202" s="74" t="s">
        <v>16290</v>
      </c>
    </row>
    <row r="8203" spans="20:21" x14ac:dyDescent="0.25">
      <c r="T8203" s="101" t="s">
        <v>16291</v>
      </c>
      <c r="U8203" s="74" t="s">
        <v>16292</v>
      </c>
    </row>
    <row r="8204" spans="20:21" x14ac:dyDescent="0.25">
      <c r="T8204" s="101" t="s">
        <v>16293</v>
      </c>
      <c r="U8204" s="74" t="s">
        <v>16294</v>
      </c>
    </row>
    <row r="8205" spans="20:21" x14ac:dyDescent="0.25">
      <c r="T8205" s="101" t="s">
        <v>16295</v>
      </c>
      <c r="U8205" s="74" t="s">
        <v>16296</v>
      </c>
    </row>
    <row r="8206" spans="20:21" x14ac:dyDescent="0.25">
      <c r="T8206" s="101" t="s">
        <v>16297</v>
      </c>
      <c r="U8206" s="74" t="s">
        <v>16298</v>
      </c>
    </row>
    <row r="8207" spans="20:21" x14ac:dyDescent="0.25">
      <c r="T8207" s="101" t="s">
        <v>16299</v>
      </c>
      <c r="U8207" s="74" t="s">
        <v>16300</v>
      </c>
    </row>
    <row r="8208" spans="20:21" x14ac:dyDescent="0.25">
      <c r="T8208" s="101" t="s">
        <v>16301</v>
      </c>
      <c r="U8208" s="74" t="s">
        <v>16302</v>
      </c>
    </row>
    <row r="8209" spans="20:21" x14ac:dyDescent="0.25">
      <c r="T8209" s="101" t="s">
        <v>16303</v>
      </c>
      <c r="U8209" s="74" t="s">
        <v>16304</v>
      </c>
    </row>
    <row r="8210" spans="20:21" x14ac:dyDescent="0.25">
      <c r="T8210" s="101" t="s">
        <v>16305</v>
      </c>
      <c r="U8210" s="74" t="s">
        <v>16306</v>
      </c>
    </row>
    <row r="8211" spans="20:21" x14ac:dyDescent="0.25">
      <c r="T8211" s="101" t="s">
        <v>16307</v>
      </c>
      <c r="U8211" s="74" t="s">
        <v>16308</v>
      </c>
    </row>
    <row r="8212" spans="20:21" x14ac:dyDescent="0.25">
      <c r="T8212" s="101" t="s">
        <v>16309</v>
      </c>
      <c r="U8212" s="74" t="s">
        <v>16310</v>
      </c>
    </row>
    <row r="8213" spans="20:21" x14ac:dyDescent="0.25">
      <c r="T8213" s="101" t="s">
        <v>16311</v>
      </c>
      <c r="U8213" s="74" t="s">
        <v>16312</v>
      </c>
    </row>
    <row r="8214" spans="20:21" x14ac:dyDescent="0.25">
      <c r="T8214" s="101" t="s">
        <v>16313</v>
      </c>
      <c r="U8214" s="74" t="s">
        <v>16314</v>
      </c>
    </row>
    <row r="8215" spans="20:21" x14ac:dyDescent="0.25">
      <c r="T8215" s="101" t="s">
        <v>16315</v>
      </c>
      <c r="U8215" s="74" t="s">
        <v>16316</v>
      </c>
    </row>
    <row r="8216" spans="20:21" x14ac:dyDescent="0.25">
      <c r="T8216" s="101" t="s">
        <v>16317</v>
      </c>
      <c r="U8216" s="74" t="s">
        <v>16318</v>
      </c>
    </row>
    <row r="8217" spans="20:21" x14ac:dyDescent="0.25">
      <c r="T8217" s="101" t="s">
        <v>16319</v>
      </c>
      <c r="U8217" s="74" t="s">
        <v>16320</v>
      </c>
    </row>
    <row r="8218" spans="20:21" x14ac:dyDescent="0.25">
      <c r="T8218" s="101" t="s">
        <v>16321</v>
      </c>
      <c r="U8218" s="74" t="s">
        <v>16322</v>
      </c>
    </row>
    <row r="8219" spans="20:21" x14ac:dyDescent="0.25">
      <c r="T8219" s="101" t="s">
        <v>16323</v>
      </c>
      <c r="U8219" s="74" t="s">
        <v>16324</v>
      </c>
    </row>
    <row r="8220" spans="20:21" x14ac:dyDescent="0.25">
      <c r="T8220" s="101" t="s">
        <v>16325</v>
      </c>
      <c r="U8220" s="74" t="s">
        <v>16326</v>
      </c>
    </row>
    <row r="8221" spans="20:21" x14ac:dyDescent="0.25">
      <c r="T8221" s="101" t="s">
        <v>16327</v>
      </c>
      <c r="U8221" s="74" t="s">
        <v>16328</v>
      </c>
    </row>
    <row r="8222" spans="20:21" x14ac:dyDescent="0.25">
      <c r="T8222" s="101" t="s">
        <v>16329</v>
      </c>
      <c r="U8222" s="74" t="s">
        <v>16330</v>
      </c>
    </row>
    <row r="8223" spans="20:21" x14ac:dyDescent="0.25">
      <c r="T8223" s="101" t="s">
        <v>16331</v>
      </c>
      <c r="U8223" s="74" t="s">
        <v>3072</v>
      </c>
    </row>
    <row r="8224" spans="20:21" x14ac:dyDescent="0.25">
      <c r="T8224" s="101" t="s">
        <v>16332</v>
      </c>
      <c r="U8224" s="74" t="s">
        <v>16333</v>
      </c>
    </row>
    <row r="8225" spans="20:21" x14ac:dyDescent="0.25">
      <c r="T8225" s="101" t="s">
        <v>16334</v>
      </c>
      <c r="U8225" s="74" t="s">
        <v>16335</v>
      </c>
    </row>
    <row r="8226" spans="20:21" x14ac:dyDescent="0.25">
      <c r="T8226" s="101" t="s">
        <v>16336</v>
      </c>
      <c r="U8226" s="74" t="s">
        <v>16337</v>
      </c>
    </row>
    <row r="8227" spans="20:21" x14ac:dyDescent="0.25">
      <c r="T8227" s="101" t="s">
        <v>16338</v>
      </c>
      <c r="U8227" s="74" t="s">
        <v>16339</v>
      </c>
    </row>
    <row r="8228" spans="20:21" x14ac:dyDescent="0.25">
      <c r="T8228" s="101" t="s">
        <v>16340</v>
      </c>
      <c r="U8228" s="74" t="s">
        <v>798</v>
      </c>
    </row>
    <row r="8229" spans="20:21" x14ac:dyDescent="0.25">
      <c r="T8229" s="101" t="s">
        <v>16341</v>
      </c>
      <c r="U8229" s="74" t="s">
        <v>16342</v>
      </c>
    </row>
    <row r="8230" spans="20:21" x14ac:dyDescent="0.25">
      <c r="T8230" s="101" t="s">
        <v>16343</v>
      </c>
      <c r="U8230" s="74" t="s">
        <v>16344</v>
      </c>
    </row>
    <row r="8231" spans="20:21" x14ac:dyDescent="0.25">
      <c r="T8231" s="101" t="s">
        <v>16345</v>
      </c>
      <c r="U8231" s="74" t="s">
        <v>16346</v>
      </c>
    </row>
    <row r="8232" spans="20:21" x14ac:dyDescent="0.25">
      <c r="T8232" s="101" t="s">
        <v>16347</v>
      </c>
      <c r="U8232" s="74" t="s">
        <v>16348</v>
      </c>
    </row>
    <row r="8233" spans="20:21" x14ac:dyDescent="0.25">
      <c r="T8233" s="101" t="s">
        <v>16349</v>
      </c>
      <c r="U8233" s="74" t="s">
        <v>16350</v>
      </c>
    </row>
    <row r="8234" spans="20:21" x14ac:dyDescent="0.25">
      <c r="T8234" s="101" t="s">
        <v>16351</v>
      </c>
      <c r="U8234" s="74" t="s">
        <v>16352</v>
      </c>
    </row>
    <row r="8235" spans="20:21" x14ac:dyDescent="0.25">
      <c r="T8235" s="101" t="s">
        <v>16353</v>
      </c>
      <c r="U8235" s="74" t="s">
        <v>16354</v>
      </c>
    </row>
    <row r="8236" spans="20:21" x14ac:dyDescent="0.25">
      <c r="T8236" s="101" t="s">
        <v>16355</v>
      </c>
      <c r="U8236" s="74" t="s">
        <v>16356</v>
      </c>
    </row>
    <row r="8237" spans="20:21" x14ac:dyDescent="0.25">
      <c r="T8237" s="101" t="s">
        <v>16357</v>
      </c>
      <c r="U8237" s="74" t="s">
        <v>16358</v>
      </c>
    </row>
    <row r="8238" spans="20:21" x14ac:dyDescent="0.25">
      <c r="T8238" s="101" t="s">
        <v>16359</v>
      </c>
      <c r="U8238" s="74" t="s">
        <v>16360</v>
      </c>
    </row>
    <row r="8239" spans="20:21" x14ac:dyDescent="0.25">
      <c r="T8239" s="101" t="s">
        <v>16361</v>
      </c>
      <c r="U8239" s="74" t="s">
        <v>16362</v>
      </c>
    </row>
    <row r="8240" spans="20:21" x14ac:dyDescent="0.25">
      <c r="T8240" s="101" t="s">
        <v>16363</v>
      </c>
      <c r="U8240" s="74" t="s">
        <v>16364</v>
      </c>
    </row>
    <row r="8241" spans="20:21" x14ac:dyDescent="0.25">
      <c r="T8241" s="101" t="s">
        <v>16365</v>
      </c>
      <c r="U8241" s="74" t="s">
        <v>16366</v>
      </c>
    </row>
    <row r="8242" spans="20:21" x14ac:dyDescent="0.25">
      <c r="T8242" s="101" t="s">
        <v>16367</v>
      </c>
      <c r="U8242" s="74" t="s">
        <v>16368</v>
      </c>
    </row>
    <row r="8243" spans="20:21" x14ac:dyDescent="0.25">
      <c r="T8243" s="101" t="s">
        <v>16369</v>
      </c>
      <c r="U8243" s="74" t="s">
        <v>5688</v>
      </c>
    </row>
    <row r="8244" spans="20:21" x14ac:dyDescent="0.25">
      <c r="T8244" s="101" t="s">
        <v>16370</v>
      </c>
      <c r="U8244" s="74" t="s">
        <v>16371</v>
      </c>
    </row>
    <row r="8245" spans="20:21" x14ac:dyDescent="0.25">
      <c r="T8245" s="101" t="s">
        <v>16372</v>
      </c>
      <c r="U8245" s="74" t="s">
        <v>16373</v>
      </c>
    </row>
    <row r="8246" spans="20:21" x14ac:dyDescent="0.25">
      <c r="T8246" s="101" t="s">
        <v>16374</v>
      </c>
      <c r="U8246" s="74" t="s">
        <v>3109</v>
      </c>
    </row>
    <row r="8247" spans="20:21" x14ac:dyDescent="0.25">
      <c r="T8247" s="101" t="s">
        <v>16375</v>
      </c>
      <c r="U8247" s="74" t="s">
        <v>16376</v>
      </c>
    </row>
    <row r="8248" spans="20:21" x14ac:dyDescent="0.25">
      <c r="T8248" s="101" t="s">
        <v>16377</v>
      </c>
      <c r="U8248" s="74" t="s">
        <v>16378</v>
      </c>
    </row>
    <row r="8249" spans="20:21" x14ac:dyDescent="0.25">
      <c r="T8249" s="101" t="s">
        <v>16379</v>
      </c>
      <c r="U8249" s="74" t="s">
        <v>16380</v>
      </c>
    </row>
    <row r="8250" spans="20:21" x14ac:dyDescent="0.25">
      <c r="T8250" s="101" t="s">
        <v>16381</v>
      </c>
      <c r="U8250" s="74" t="s">
        <v>16382</v>
      </c>
    </row>
    <row r="8251" spans="20:21" x14ac:dyDescent="0.25">
      <c r="T8251" s="101" t="s">
        <v>16383</v>
      </c>
      <c r="U8251" s="74" t="s">
        <v>16384</v>
      </c>
    </row>
    <row r="8252" spans="20:21" x14ac:dyDescent="0.25">
      <c r="T8252" s="101" t="s">
        <v>16385</v>
      </c>
      <c r="U8252" s="74" t="s">
        <v>16386</v>
      </c>
    </row>
    <row r="8253" spans="20:21" x14ac:dyDescent="0.25">
      <c r="T8253" s="101" t="s">
        <v>16387</v>
      </c>
      <c r="U8253" s="74" t="s">
        <v>16388</v>
      </c>
    </row>
    <row r="8254" spans="20:21" x14ac:dyDescent="0.25">
      <c r="T8254" s="101" t="s">
        <v>16389</v>
      </c>
      <c r="U8254" s="74" t="s">
        <v>16390</v>
      </c>
    </row>
    <row r="8255" spans="20:21" x14ac:dyDescent="0.25">
      <c r="T8255" s="101" t="s">
        <v>16391</v>
      </c>
      <c r="U8255" s="74" t="s">
        <v>16392</v>
      </c>
    </row>
    <row r="8256" spans="20:21" x14ac:dyDescent="0.25">
      <c r="T8256" s="101" t="s">
        <v>16393</v>
      </c>
      <c r="U8256" s="74" t="s">
        <v>16394</v>
      </c>
    </row>
    <row r="8257" spans="20:21" x14ac:dyDescent="0.25">
      <c r="T8257" s="101" t="s">
        <v>16395</v>
      </c>
      <c r="U8257" s="74" t="s">
        <v>16396</v>
      </c>
    </row>
    <row r="8258" spans="20:21" x14ac:dyDescent="0.25">
      <c r="T8258" s="101" t="s">
        <v>16397</v>
      </c>
      <c r="U8258" s="74" t="s">
        <v>16398</v>
      </c>
    </row>
    <row r="8259" spans="20:21" x14ac:dyDescent="0.25">
      <c r="T8259" s="101" t="s">
        <v>16399</v>
      </c>
      <c r="U8259" s="74" t="s">
        <v>16400</v>
      </c>
    </row>
    <row r="8260" spans="20:21" x14ac:dyDescent="0.25">
      <c r="T8260" s="101" t="s">
        <v>16401</v>
      </c>
      <c r="U8260" s="74" t="s">
        <v>16402</v>
      </c>
    </row>
    <row r="8261" spans="20:21" x14ac:dyDescent="0.25">
      <c r="T8261" s="101" t="s">
        <v>16403</v>
      </c>
      <c r="U8261" s="74" t="s">
        <v>16404</v>
      </c>
    </row>
    <row r="8262" spans="20:21" x14ac:dyDescent="0.25">
      <c r="T8262" s="101" t="s">
        <v>16405</v>
      </c>
      <c r="U8262" s="74" t="s">
        <v>16406</v>
      </c>
    </row>
    <row r="8263" spans="20:21" x14ac:dyDescent="0.25">
      <c r="T8263" s="101" t="s">
        <v>16407</v>
      </c>
      <c r="U8263" s="74" t="s">
        <v>16408</v>
      </c>
    </row>
    <row r="8264" spans="20:21" x14ac:dyDescent="0.25">
      <c r="T8264" s="101" t="s">
        <v>16409</v>
      </c>
      <c r="U8264" s="74" t="s">
        <v>16410</v>
      </c>
    </row>
    <row r="8265" spans="20:21" x14ac:dyDescent="0.25">
      <c r="T8265" s="101" t="s">
        <v>16411</v>
      </c>
      <c r="U8265" s="74" t="s">
        <v>13753</v>
      </c>
    </row>
    <row r="8266" spans="20:21" x14ac:dyDescent="0.25">
      <c r="T8266" s="101" t="s">
        <v>16412</v>
      </c>
      <c r="U8266" s="74" t="s">
        <v>16413</v>
      </c>
    </row>
    <row r="8267" spans="20:21" x14ac:dyDescent="0.25">
      <c r="T8267" s="101" t="s">
        <v>16414</v>
      </c>
      <c r="U8267" s="74" t="s">
        <v>16415</v>
      </c>
    </row>
    <row r="8268" spans="20:21" x14ac:dyDescent="0.25">
      <c r="T8268" s="101" t="s">
        <v>16416</v>
      </c>
      <c r="U8268" s="74" t="s">
        <v>16417</v>
      </c>
    </row>
    <row r="8269" spans="20:21" x14ac:dyDescent="0.25">
      <c r="T8269" s="101" t="s">
        <v>16418</v>
      </c>
      <c r="U8269" s="74" t="s">
        <v>16419</v>
      </c>
    </row>
    <row r="8270" spans="20:21" x14ac:dyDescent="0.25">
      <c r="T8270" s="101" t="s">
        <v>16420</v>
      </c>
      <c r="U8270" s="74" t="s">
        <v>16421</v>
      </c>
    </row>
    <row r="8271" spans="20:21" x14ac:dyDescent="0.25">
      <c r="T8271" s="101" t="s">
        <v>16422</v>
      </c>
      <c r="U8271" s="74" t="s">
        <v>4880</v>
      </c>
    </row>
    <row r="8272" spans="20:21" x14ac:dyDescent="0.25">
      <c r="T8272" s="101" t="s">
        <v>16423</v>
      </c>
      <c r="U8272" s="74" t="s">
        <v>16424</v>
      </c>
    </row>
    <row r="8273" spans="20:21" x14ac:dyDescent="0.25">
      <c r="T8273" s="101" t="s">
        <v>16425</v>
      </c>
      <c r="U8273" s="74" t="s">
        <v>16426</v>
      </c>
    </row>
    <row r="8274" spans="20:21" x14ac:dyDescent="0.25">
      <c r="T8274" s="101" t="s">
        <v>16427</v>
      </c>
      <c r="U8274" s="74" t="s">
        <v>16428</v>
      </c>
    </row>
    <row r="8275" spans="20:21" x14ac:dyDescent="0.25">
      <c r="T8275" s="101" t="s">
        <v>16429</v>
      </c>
      <c r="U8275" s="74" t="s">
        <v>16430</v>
      </c>
    </row>
    <row r="8276" spans="20:21" x14ac:dyDescent="0.25">
      <c r="T8276" s="101" t="s">
        <v>16431</v>
      </c>
      <c r="U8276" s="74" t="s">
        <v>16432</v>
      </c>
    </row>
    <row r="8277" spans="20:21" x14ac:dyDescent="0.25">
      <c r="T8277" s="101" t="s">
        <v>16433</v>
      </c>
      <c r="U8277" s="74" t="s">
        <v>16434</v>
      </c>
    </row>
    <row r="8278" spans="20:21" x14ac:dyDescent="0.25">
      <c r="T8278" s="101" t="s">
        <v>16435</v>
      </c>
      <c r="U8278" s="74" t="s">
        <v>16436</v>
      </c>
    </row>
    <row r="8279" spans="20:21" x14ac:dyDescent="0.25">
      <c r="T8279" s="101" t="s">
        <v>16437</v>
      </c>
      <c r="U8279" s="74" t="s">
        <v>16438</v>
      </c>
    </row>
    <row r="8280" spans="20:21" x14ac:dyDescent="0.25">
      <c r="T8280" s="101" t="s">
        <v>16439</v>
      </c>
      <c r="U8280" s="74" t="s">
        <v>16440</v>
      </c>
    </row>
    <row r="8281" spans="20:21" x14ac:dyDescent="0.25">
      <c r="T8281" s="101" t="s">
        <v>16441</v>
      </c>
      <c r="U8281" s="74" t="s">
        <v>16442</v>
      </c>
    </row>
    <row r="8282" spans="20:21" x14ac:dyDescent="0.25">
      <c r="T8282" s="101" t="s">
        <v>16443</v>
      </c>
      <c r="U8282" s="74" t="s">
        <v>16444</v>
      </c>
    </row>
    <row r="8283" spans="20:21" x14ac:dyDescent="0.25">
      <c r="T8283" s="101" t="s">
        <v>16445</v>
      </c>
      <c r="U8283" s="74" t="s">
        <v>16446</v>
      </c>
    </row>
    <row r="8284" spans="20:21" x14ac:dyDescent="0.25">
      <c r="T8284" s="101" t="s">
        <v>16447</v>
      </c>
      <c r="U8284" s="74" t="s">
        <v>16448</v>
      </c>
    </row>
    <row r="8285" spans="20:21" x14ac:dyDescent="0.25">
      <c r="T8285" s="101" t="s">
        <v>16449</v>
      </c>
      <c r="U8285" s="74" t="s">
        <v>16450</v>
      </c>
    </row>
    <row r="8286" spans="20:21" x14ac:dyDescent="0.25">
      <c r="T8286" s="101" t="s">
        <v>16451</v>
      </c>
      <c r="U8286" s="74" t="s">
        <v>16452</v>
      </c>
    </row>
    <row r="8287" spans="20:21" x14ac:dyDescent="0.25">
      <c r="T8287" s="101" t="s">
        <v>16453</v>
      </c>
      <c r="U8287" s="74" t="s">
        <v>16454</v>
      </c>
    </row>
    <row r="8288" spans="20:21" x14ac:dyDescent="0.25">
      <c r="T8288" s="101" t="s">
        <v>16455</v>
      </c>
      <c r="U8288" s="74" t="s">
        <v>16456</v>
      </c>
    </row>
    <row r="8289" spans="20:21" x14ac:dyDescent="0.25">
      <c r="T8289" s="101" t="s">
        <v>16457</v>
      </c>
      <c r="U8289" s="74" t="s">
        <v>16458</v>
      </c>
    </row>
    <row r="8290" spans="20:21" x14ac:dyDescent="0.25">
      <c r="T8290" s="101" t="s">
        <v>16459</v>
      </c>
      <c r="U8290" s="74" t="s">
        <v>16460</v>
      </c>
    </row>
    <row r="8291" spans="20:21" x14ac:dyDescent="0.25">
      <c r="T8291" s="101" t="s">
        <v>16461</v>
      </c>
      <c r="U8291" s="74" t="s">
        <v>16462</v>
      </c>
    </row>
    <row r="8292" spans="20:21" x14ac:dyDescent="0.25">
      <c r="T8292" s="101" t="s">
        <v>16463</v>
      </c>
      <c r="U8292" s="74" t="s">
        <v>16464</v>
      </c>
    </row>
    <row r="8293" spans="20:21" x14ac:dyDescent="0.25">
      <c r="T8293" s="101" t="s">
        <v>16465</v>
      </c>
      <c r="U8293" s="74" t="s">
        <v>16466</v>
      </c>
    </row>
    <row r="8294" spans="20:21" x14ac:dyDescent="0.25">
      <c r="T8294" s="101" t="s">
        <v>16467</v>
      </c>
      <c r="U8294" s="74" t="s">
        <v>16468</v>
      </c>
    </row>
    <row r="8295" spans="20:21" x14ac:dyDescent="0.25">
      <c r="T8295" s="101" t="s">
        <v>16469</v>
      </c>
      <c r="U8295" s="74" t="s">
        <v>16470</v>
      </c>
    </row>
    <row r="8296" spans="20:21" x14ac:dyDescent="0.25">
      <c r="T8296" s="101" t="s">
        <v>16471</v>
      </c>
      <c r="U8296" s="74" t="s">
        <v>16472</v>
      </c>
    </row>
    <row r="8297" spans="20:21" x14ac:dyDescent="0.25">
      <c r="T8297" s="101" t="s">
        <v>16473</v>
      </c>
      <c r="U8297" s="74" t="s">
        <v>16474</v>
      </c>
    </row>
    <row r="8298" spans="20:21" x14ac:dyDescent="0.25">
      <c r="T8298" s="101" t="s">
        <v>16475</v>
      </c>
      <c r="U8298" s="74" t="s">
        <v>16476</v>
      </c>
    </row>
    <row r="8299" spans="20:21" x14ac:dyDescent="0.25">
      <c r="T8299" s="101" t="s">
        <v>16477</v>
      </c>
      <c r="U8299" s="74" t="s">
        <v>16478</v>
      </c>
    </row>
    <row r="8300" spans="20:21" x14ac:dyDescent="0.25">
      <c r="T8300" s="101" t="s">
        <v>16479</v>
      </c>
      <c r="U8300" s="74" t="s">
        <v>11036</v>
      </c>
    </row>
    <row r="8301" spans="20:21" x14ac:dyDescent="0.25">
      <c r="T8301" s="101" t="s">
        <v>16480</v>
      </c>
      <c r="U8301" s="74" t="s">
        <v>982</v>
      </c>
    </row>
    <row r="8302" spans="20:21" x14ac:dyDescent="0.25">
      <c r="T8302" s="101" t="s">
        <v>16481</v>
      </c>
      <c r="U8302" s="74" t="s">
        <v>16482</v>
      </c>
    </row>
    <row r="8303" spans="20:21" x14ac:dyDescent="0.25">
      <c r="T8303" s="101" t="s">
        <v>16483</v>
      </c>
      <c r="U8303" s="74" t="s">
        <v>16484</v>
      </c>
    </row>
    <row r="8304" spans="20:21" x14ac:dyDescent="0.25">
      <c r="T8304" s="101" t="s">
        <v>16485</v>
      </c>
      <c r="U8304" s="74" t="s">
        <v>16486</v>
      </c>
    </row>
    <row r="8305" spans="20:21" x14ac:dyDescent="0.25">
      <c r="T8305" s="101" t="s">
        <v>16487</v>
      </c>
      <c r="U8305" s="74" t="s">
        <v>16488</v>
      </c>
    </row>
    <row r="8306" spans="20:21" x14ac:dyDescent="0.25">
      <c r="T8306" s="101" t="s">
        <v>16489</v>
      </c>
      <c r="U8306" s="74" t="s">
        <v>16490</v>
      </c>
    </row>
    <row r="8307" spans="20:21" x14ac:dyDescent="0.25">
      <c r="T8307" s="101" t="s">
        <v>16491</v>
      </c>
      <c r="U8307" s="74" t="s">
        <v>16492</v>
      </c>
    </row>
    <row r="8308" spans="20:21" x14ac:dyDescent="0.25">
      <c r="T8308" s="101" t="s">
        <v>16493</v>
      </c>
      <c r="U8308" s="74" t="s">
        <v>16494</v>
      </c>
    </row>
    <row r="8309" spans="20:21" x14ac:dyDescent="0.25">
      <c r="T8309" s="101" t="s">
        <v>16495</v>
      </c>
      <c r="U8309" s="74" t="s">
        <v>16496</v>
      </c>
    </row>
    <row r="8310" spans="20:21" x14ac:dyDescent="0.25">
      <c r="T8310" s="101" t="s">
        <v>16497</v>
      </c>
      <c r="U8310" s="74" t="s">
        <v>16498</v>
      </c>
    </row>
    <row r="8311" spans="20:21" x14ac:dyDescent="0.25">
      <c r="T8311" s="101" t="s">
        <v>16499</v>
      </c>
      <c r="U8311" s="74" t="s">
        <v>16500</v>
      </c>
    </row>
    <row r="8312" spans="20:21" x14ac:dyDescent="0.25">
      <c r="T8312" s="101" t="s">
        <v>16501</v>
      </c>
      <c r="U8312" s="74" t="s">
        <v>16502</v>
      </c>
    </row>
    <row r="8313" spans="20:21" x14ac:dyDescent="0.25">
      <c r="T8313" s="101" t="s">
        <v>16503</v>
      </c>
      <c r="U8313" s="74" t="s">
        <v>16504</v>
      </c>
    </row>
    <row r="8314" spans="20:21" x14ac:dyDescent="0.25">
      <c r="T8314" s="101" t="s">
        <v>16505</v>
      </c>
      <c r="U8314" s="74" t="s">
        <v>16506</v>
      </c>
    </row>
    <row r="8315" spans="20:21" x14ac:dyDescent="0.25">
      <c r="T8315" s="101" t="s">
        <v>16507</v>
      </c>
      <c r="U8315" s="74" t="s">
        <v>16508</v>
      </c>
    </row>
    <row r="8316" spans="20:21" x14ac:dyDescent="0.25">
      <c r="T8316" s="101" t="s">
        <v>16509</v>
      </c>
      <c r="U8316" s="74" t="s">
        <v>16510</v>
      </c>
    </row>
    <row r="8317" spans="20:21" x14ac:dyDescent="0.25">
      <c r="T8317" s="101" t="s">
        <v>16511</v>
      </c>
      <c r="U8317" s="74" t="s">
        <v>16512</v>
      </c>
    </row>
    <row r="8318" spans="20:21" x14ac:dyDescent="0.25">
      <c r="T8318" s="101" t="s">
        <v>16513</v>
      </c>
      <c r="U8318" s="74" t="s">
        <v>16514</v>
      </c>
    </row>
    <row r="8319" spans="20:21" x14ac:dyDescent="0.25">
      <c r="T8319" s="101" t="s">
        <v>16515</v>
      </c>
      <c r="U8319" s="74" t="s">
        <v>16516</v>
      </c>
    </row>
    <row r="8320" spans="20:21" x14ac:dyDescent="0.25">
      <c r="T8320" s="101" t="s">
        <v>16517</v>
      </c>
      <c r="U8320" s="74" t="s">
        <v>16518</v>
      </c>
    </row>
    <row r="8321" spans="20:21" x14ac:dyDescent="0.25">
      <c r="T8321" s="101" t="s">
        <v>16519</v>
      </c>
      <c r="U8321" s="74" t="s">
        <v>16520</v>
      </c>
    </row>
    <row r="8322" spans="20:21" x14ac:dyDescent="0.25">
      <c r="T8322" s="101" t="s">
        <v>16521</v>
      </c>
      <c r="U8322" s="74" t="s">
        <v>16522</v>
      </c>
    </row>
    <row r="8323" spans="20:21" x14ac:dyDescent="0.25">
      <c r="T8323" s="101" t="s">
        <v>16523</v>
      </c>
      <c r="U8323" s="74" t="s">
        <v>16524</v>
      </c>
    </row>
    <row r="8324" spans="20:21" x14ac:dyDescent="0.25">
      <c r="T8324" s="101" t="s">
        <v>16525</v>
      </c>
      <c r="U8324" s="74" t="s">
        <v>16526</v>
      </c>
    </row>
    <row r="8325" spans="20:21" x14ac:dyDescent="0.25">
      <c r="T8325" s="101" t="s">
        <v>16527</v>
      </c>
      <c r="U8325" s="74" t="s">
        <v>16528</v>
      </c>
    </row>
    <row r="8326" spans="20:21" x14ac:dyDescent="0.25">
      <c r="T8326" s="101" t="s">
        <v>16529</v>
      </c>
      <c r="U8326" s="74" t="s">
        <v>16530</v>
      </c>
    </row>
    <row r="8327" spans="20:21" x14ac:dyDescent="0.25">
      <c r="T8327" s="101" t="s">
        <v>16531</v>
      </c>
      <c r="U8327" s="74" t="s">
        <v>16532</v>
      </c>
    </row>
    <row r="8328" spans="20:21" x14ac:dyDescent="0.25">
      <c r="T8328" s="101" t="s">
        <v>16533</v>
      </c>
      <c r="U8328" s="74" t="s">
        <v>16534</v>
      </c>
    </row>
    <row r="8329" spans="20:21" x14ac:dyDescent="0.25">
      <c r="T8329" s="101" t="s">
        <v>16535</v>
      </c>
      <c r="U8329" s="74" t="s">
        <v>16536</v>
      </c>
    </row>
    <row r="8330" spans="20:21" x14ac:dyDescent="0.25">
      <c r="T8330" s="101" t="s">
        <v>16537</v>
      </c>
      <c r="U8330" s="74" t="s">
        <v>16538</v>
      </c>
    </row>
    <row r="8331" spans="20:21" x14ac:dyDescent="0.25">
      <c r="T8331" s="101" t="s">
        <v>16539</v>
      </c>
      <c r="U8331" s="74" t="s">
        <v>16540</v>
      </c>
    </row>
    <row r="8332" spans="20:21" x14ac:dyDescent="0.25">
      <c r="T8332" s="101" t="s">
        <v>16541</v>
      </c>
      <c r="U8332" s="74" t="s">
        <v>16542</v>
      </c>
    </row>
    <row r="8333" spans="20:21" x14ac:dyDescent="0.25">
      <c r="T8333" s="101" t="s">
        <v>16543</v>
      </c>
      <c r="U8333" s="74" t="s">
        <v>16544</v>
      </c>
    </row>
    <row r="8334" spans="20:21" x14ac:dyDescent="0.25">
      <c r="T8334" s="101" t="s">
        <v>16545</v>
      </c>
      <c r="U8334" s="74" t="s">
        <v>16546</v>
      </c>
    </row>
    <row r="8335" spans="20:21" x14ac:dyDescent="0.25">
      <c r="T8335" s="101" t="s">
        <v>16547</v>
      </c>
      <c r="U8335" s="74" t="s">
        <v>16548</v>
      </c>
    </row>
    <row r="8336" spans="20:21" x14ac:dyDescent="0.25">
      <c r="T8336" s="101" t="s">
        <v>16549</v>
      </c>
      <c r="U8336" s="74" t="s">
        <v>16550</v>
      </c>
    </row>
    <row r="8337" spans="20:21" x14ac:dyDescent="0.25">
      <c r="T8337" s="101" t="s">
        <v>16551</v>
      </c>
      <c r="U8337" s="74" t="s">
        <v>16552</v>
      </c>
    </row>
    <row r="8338" spans="20:21" x14ac:dyDescent="0.25">
      <c r="T8338" s="101" t="s">
        <v>16553</v>
      </c>
      <c r="U8338" s="74" t="s">
        <v>16554</v>
      </c>
    </row>
    <row r="8339" spans="20:21" x14ac:dyDescent="0.25">
      <c r="T8339" s="101" t="s">
        <v>16555</v>
      </c>
      <c r="U8339" s="74" t="s">
        <v>11050</v>
      </c>
    </row>
    <row r="8340" spans="20:21" x14ac:dyDescent="0.25">
      <c r="T8340" s="101" t="s">
        <v>16556</v>
      </c>
      <c r="U8340" s="74" t="s">
        <v>16557</v>
      </c>
    </row>
    <row r="8341" spans="20:21" x14ac:dyDescent="0.25">
      <c r="T8341" s="101" t="s">
        <v>16558</v>
      </c>
      <c r="U8341" s="74" t="s">
        <v>16559</v>
      </c>
    </row>
    <row r="8342" spans="20:21" x14ac:dyDescent="0.25">
      <c r="T8342" s="101" t="s">
        <v>16560</v>
      </c>
      <c r="U8342" s="74" t="s">
        <v>16561</v>
      </c>
    </row>
    <row r="8343" spans="20:21" x14ac:dyDescent="0.25">
      <c r="T8343" s="101" t="s">
        <v>16562</v>
      </c>
      <c r="U8343" s="74" t="s">
        <v>11924</v>
      </c>
    </row>
    <row r="8344" spans="20:21" x14ac:dyDescent="0.25">
      <c r="T8344" s="101" t="s">
        <v>16563</v>
      </c>
      <c r="U8344" s="74" t="s">
        <v>16564</v>
      </c>
    </row>
    <row r="8345" spans="20:21" x14ac:dyDescent="0.25">
      <c r="T8345" s="101" t="s">
        <v>16565</v>
      </c>
      <c r="U8345" s="74" t="s">
        <v>254</v>
      </c>
    </row>
    <row r="8346" spans="20:21" x14ac:dyDescent="0.25">
      <c r="T8346" s="101" t="s">
        <v>16566</v>
      </c>
      <c r="U8346" s="74" t="s">
        <v>16567</v>
      </c>
    </row>
    <row r="8347" spans="20:21" x14ac:dyDescent="0.25">
      <c r="T8347" s="101" t="s">
        <v>16568</v>
      </c>
      <c r="U8347" s="74" t="s">
        <v>16569</v>
      </c>
    </row>
    <row r="8348" spans="20:21" x14ac:dyDescent="0.25">
      <c r="T8348" s="101" t="s">
        <v>16570</v>
      </c>
      <c r="U8348" s="74" t="s">
        <v>16571</v>
      </c>
    </row>
    <row r="8349" spans="20:21" x14ac:dyDescent="0.25">
      <c r="T8349" s="101" t="s">
        <v>16572</v>
      </c>
      <c r="U8349" s="74" t="s">
        <v>16573</v>
      </c>
    </row>
    <row r="8350" spans="20:21" x14ac:dyDescent="0.25">
      <c r="T8350" s="101" t="s">
        <v>16574</v>
      </c>
      <c r="U8350" s="74" t="s">
        <v>16575</v>
      </c>
    </row>
    <row r="8351" spans="20:21" x14ac:dyDescent="0.25">
      <c r="T8351" s="101" t="s">
        <v>16576</v>
      </c>
      <c r="U8351" s="74" t="s">
        <v>8343</v>
      </c>
    </row>
    <row r="8352" spans="20:21" x14ac:dyDescent="0.25">
      <c r="T8352" s="101" t="s">
        <v>16577</v>
      </c>
      <c r="U8352" s="74" t="s">
        <v>16578</v>
      </c>
    </row>
    <row r="8353" spans="20:21" x14ac:dyDescent="0.25">
      <c r="T8353" s="101" t="s">
        <v>16579</v>
      </c>
      <c r="U8353" s="74" t="s">
        <v>16580</v>
      </c>
    </row>
    <row r="8354" spans="20:21" x14ac:dyDescent="0.25">
      <c r="T8354" s="101" t="s">
        <v>16581</v>
      </c>
      <c r="U8354" s="74" t="s">
        <v>16582</v>
      </c>
    </row>
    <row r="8355" spans="20:21" x14ac:dyDescent="0.25">
      <c r="T8355" s="101" t="s">
        <v>16583</v>
      </c>
      <c r="U8355" s="74" t="s">
        <v>16584</v>
      </c>
    </row>
    <row r="8356" spans="20:21" x14ac:dyDescent="0.25">
      <c r="T8356" s="101" t="s">
        <v>16585</v>
      </c>
      <c r="U8356" s="74" t="s">
        <v>16586</v>
      </c>
    </row>
    <row r="8357" spans="20:21" x14ac:dyDescent="0.25">
      <c r="T8357" s="101" t="s">
        <v>16587</v>
      </c>
      <c r="U8357" s="74" t="s">
        <v>16588</v>
      </c>
    </row>
    <row r="8358" spans="20:21" x14ac:dyDescent="0.25">
      <c r="T8358" s="101" t="s">
        <v>16589</v>
      </c>
      <c r="U8358" s="74" t="s">
        <v>16590</v>
      </c>
    </row>
    <row r="8359" spans="20:21" x14ac:dyDescent="0.25">
      <c r="T8359" s="101" t="s">
        <v>16591</v>
      </c>
      <c r="U8359" s="74" t="s">
        <v>16592</v>
      </c>
    </row>
    <row r="8360" spans="20:21" x14ac:dyDescent="0.25">
      <c r="T8360" s="101" t="s">
        <v>16593</v>
      </c>
      <c r="U8360" s="74" t="s">
        <v>16594</v>
      </c>
    </row>
    <row r="8361" spans="20:21" x14ac:dyDescent="0.25">
      <c r="T8361" s="101" t="s">
        <v>16595</v>
      </c>
      <c r="U8361" s="74" t="s">
        <v>16596</v>
      </c>
    </row>
    <row r="8362" spans="20:21" x14ac:dyDescent="0.25">
      <c r="T8362" s="101" t="s">
        <v>16597</v>
      </c>
      <c r="U8362" s="74" t="s">
        <v>16598</v>
      </c>
    </row>
    <row r="8363" spans="20:21" x14ac:dyDescent="0.25">
      <c r="T8363" s="101" t="s">
        <v>16599</v>
      </c>
      <c r="U8363" s="74" t="s">
        <v>16600</v>
      </c>
    </row>
    <row r="8364" spans="20:21" x14ac:dyDescent="0.25">
      <c r="T8364" s="101" t="s">
        <v>16601</v>
      </c>
      <c r="U8364" s="74" t="s">
        <v>16602</v>
      </c>
    </row>
    <row r="8365" spans="20:21" x14ac:dyDescent="0.25">
      <c r="T8365" s="101" t="s">
        <v>16603</v>
      </c>
      <c r="U8365" s="74" t="s">
        <v>16604</v>
      </c>
    </row>
    <row r="8366" spans="20:21" x14ac:dyDescent="0.25">
      <c r="T8366" s="101" t="s">
        <v>16605</v>
      </c>
      <c r="U8366" s="74" t="s">
        <v>16606</v>
      </c>
    </row>
    <row r="8367" spans="20:21" x14ac:dyDescent="0.25">
      <c r="T8367" s="101" t="s">
        <v>16607</v>
      </c>
      <c r="U8367" s="74" t="s">
        <v>16608</v>
      </c>
    </row>
    <row r="8368" spans="20:21" x14ac:dyDescent="0.25">
      <c r="T8368" s="101" t="s">
        <v>16609</v>
      </c>
      <c r="U8368" s="74" t="s">
        <v>16610</v>
      </c>
    </row>
    <row r="8369" spans="20:21" x14ac:dyDescent="0.25">
      <c r="T8369" s="101" t="s">
        <v>16611</v>
      </c>
      <c r="U8369" s="74" t="s">
        <v>16612</v>
      </c>
    </row>
    <row r="8370" spans="20:21" x14ac:dyDescent="0.25">
      <c r="T8370" s="101" t="s">
        <v>16613</v>
      </c>
      <c r="U8370" s="74" t="s">
        <v>16614</v>
      </c>
    </row>
    <row r="8371" spans="20:21" x14ac:dyDescent="0.25">
      <c r="T8371" s="101" t="s">
        <v>16615</v>
      </c>
      <c r="U8371" s="74" t="s">
        <v>16616</v>
      </c>
    </row>
    <row r="8372" spans="20:21" x14ac:dyDescent="0.25">
      <c r="T8372" s="101" t="s">
        <v>16617</v>
      </c>
      <c r="U8372" s="74" t="s">
        <v>16618</v>
      </c>
    </row>
    <row r="8373" spans="20:21" x14ac:dyDescent="0.25">
      <c r="T8373" s="101" t="s">
        <v>16619</v>
      </c>
      <c r="U8373" s="74" t="s">
        <v>16620</v>
      </c>
    </row>
    <row r="8374" spans="20:21" x14ac:dyDescent="0.25">
      <c r="T8374" s="101" t="s">
        <v>16621</v>
      </c>
      <c r="U8374" s="74" t="s">
        <v>16622</v>
      </c>
    </row>
    <row r="8375" spans="20:21" x14ac:dyDescent="0.25">
      <c r="T8375" s="101" t="s">
        <v>16623</v>
      </c>
      <c r="U8375" s="74" t="s">
        <v>16624</v>
      </c>
    </row>
    <row r="8376" spans="20:21" x14ac:dyDescent="0.25">
      <c r="T8376" s="101" t="s">
        <v>16625</v>
      </c>
      <c r="U8376" s="74" t="s">
        <v>16626</v>
      </c>
    </row>
    <row r="8377" spans="20:21" x14ac:dyDescent="0.25">
      <c r="T8377" s="101" t="s">
        <v>16627</v>
      </c>
      <c r="U8377" s="74" t="s">
        <v>16628</v>
      </c>
    </row>
    <row r="8378" spans="20:21" x14ac:dyDescent="0.25">
      <c r="T8378" s="101" t="s">
        <v>16629</v>
      </c>
      <c r="U8378" s="74" t="s">
        <v>16630</v>
      </c>
    </row>
    <row r="8379" spans="20:21" x14ac:dyDescent="0.25">
      <c r="T8379" s="101" t="s">
        <v>16631</v>
      </c>
      <c r="U8379" s="74" t="s">
        <v>16632</v>
      </c>
    </row>
    <row r="8380" spans="20:21" x14ac:dyDescent="0.25">
      <c r="T8380" s="101" t="s">
        <v>16633</v>
      </c>
      <c r="U8380" s="74" t="s">
        <v>16634</v>
      </c>
    </row>
    <row r="8381" spans="20:21" x14ac:dyDescent="0.25">
      <c r="T8381" s="101" t="s">
        <v>16635</v>
      </c>
      <c r="U8381" s="74" t="s">
        <v>16636</v>
      </c>
    </row>
    <row r="8382" spans="20:21" x14ac:dyDescent="0.25">
      <c r="T8382" s="101" t="s">
        <v>16637</v>
      </c>
      <c r="U8382" s="74" t="s">
        <v>16638</v>
      </c>
    </row>
    <row r="8383" spans="20:21" x14ac:dyDescent="0.25">
      <c r="T8383" s="101" t="s">
        <v>16639</v>
      </c>
      <c r="U8383" s="74" t="s">
        <v>16640</v>
      </c>
    </row>
    <row r="8384" spans="20:21" x14ac:dyDescent="0.25">
      <c r="T8384" s="101" t="s">
        <v>16641</v>
      </c>
      <c r="U8384" s="74" t="s">
        <v>16642</v>
      </c>
    </row>
    <row r="8385" spans="20:21" x14ac:dyDescent="0.25">
      <c r="T8385" s="101" t="s">
        <v>16643</v>
      </c>
      <c r="U8385" s="74" t="s">
        <v>16644</v>
      </c>
    </row>
    <row r="8386" spans="20:21" x14ac:dyDescent="0.25">
      <c r="T8386" s="101" t="s">
        <v>16645</v>
      </c>
      <c r="U8386" s="74" t="s">
        <v>16646</v>
      </c>
    </row>
    <row r="8387" spans="20:21" x14ac:dyDescent="0.25">
      <c r="T8387" s="101" t="s">
        <v>16647</v>
      </c>
      <c r="U8387" s="74" t="s">
        <v>6089</v>
      </c>
    </row>
    <row r="8388" spans="20:21" x14ac:dyDescent="0.25">
      <c r="T8388" s="101" t="s">
        <v>16648</v>
      </c>
      <c r="U8388" s="74" t="s">
        <v>16649</v>
      </c>
    </row>
    <row r="8389" spans="20:21" x14ac:dyDescent="0.25">
      <c r="T8389" s="101" t="s">
        <v>16650</v>
      </c>
      <c r="U8389" s="74" t="s">
        <v>16651</v>
      </c>
    </row>
    <row r="8390" spans="20:21" x14ac:dyDescent="0.25">
      <c r="T8390" s="101" t="s">
        <v>16652</v>
      </c>
      <c r="U8390" s="74" t="s">
        <v>16653</v>
      </c>
    </row>
    <row r="8391" spans="20:21" x14ac:dyDescent="0.25">
      <c r="T8391" s="101" t="s">
        <v>16654</v>
      </c>
      <c r="U8391" s="74" t="s">
        <v>16655</v>
      </c>
    </row>
    <row r="8392" spans="20:21" x14ac:dyDescent="0.25">
      <c r="T8392" s="101" t="s">
        <v>16656</v>
      </c>
      <c r="U8392" s="74" t="s">
        <v>11190</v>
      </c>
    </row>
    <row r="8393" spans="20:21" x14ac:dyDescent="0.25">
      <c r="T8393" s="101" t="s">
        <v>16657</v>
      </c>
      <c r="U8393" s="74" t="s">
        <v>16658</v>
      </c>
    </row>
    <row r="8394" spans="20:21" x14ac:dyDescent="0.25">
      <c r="T8394" s="101" t="s">
        <v>16659</v>
      </c>
      <c r="U8394" s="74" t="s">
        <v>16660</v>
      </c>
    </row>
    <row r="8395" spans="20:21" x14ac:dyDescent="0.25">
      <c r="T8395" s="101" t="s">
        <v>16661</v>
      </c>
      <c r="U8395" s="74" t="s">
        <v>16662</v>
      </c>
    </row>
    <row r="8396" spans="20:21" x14ac:dyDescent="0.25">
      <c r="T8396" s="101" t="s">
        <v>16663</v>
      </c>
      <c r="U8396" s="74" t="s">
        <v>16664</v>
      </c>
    </row>
    <row r="8397" spans="20:21" x14ac:dyDescent="0.25">
      <c r="T8397" s="101" t="s">
        <v>16665</v>
      </c>
      <c r="U8397" s="74" t="s">
        <v>16666</v>
      </c>
    </row>
    <row r="8398" spans="20:21" x14ac:dyDescent="0.25">
      <c r="T8398" s="101" t="s">
        <v>16667</v>
      </c>
      <c r="U8398" s="74" t="s">
        <v>16668</v>
      </c>
    </row>
    <row r="8399" spans="20:21" x14ac:dyDescent="0.25">
      <c r="T8399" s="101" t="s">
        <v>16669</v>
      </c>
      <c r="U8399" s="74" t="s">
        <v>16670</v>
      </c>
    </row>
    <row r="8400" spans="20:21" x14ac:dyDescent="0.25">
      <c r="T8400" s="101" t="s">
        <v>16671</v>
      </c>
      <c r="U8400" s="74" t="s">
        <v>16672</v>
      </c>
    </row>
    <row r="8401" spans="20:21" x14ac:dyDescent="0.25">
      <c r="T8401" s="101" t="s">
        <v>16673</v>
      </c>
      <c r="U8401" s="74" t="s">
        <v>16674</v>
      </c>
    </row>
    <row r="8402" spans="20:21" x14ac:dyDescent="0.25">
      <c r="T8402" s="101" t="s">
        <v>16675</v>
      </c>
      <c r="U8402" s="74" t="s">
        <v>16676</v>
      </c>
    </row>
    <row r="8403" spans="20:21" x14ac:dyDescent="0.25">
      <c r="T8403" s="101" t="s">
        <v>16677</v>
      </c>
      <c r="U8403" s="74" t="s">
        <v>16678</v>
      </c>
    </row>
    <row r="8404" spans="20:21" x14ac:dyDescent="0.25">
      <c r="T8404" s="101" t="s">
        <v>16679</v>
      </c>
      <c r="U8404" s="74" t="s">
        <v>16680</v>
      </c>
    </row>
    <row r="8405" spans="20:21" x14ac:dyDescent="0.25">
      <c r="T8405" s="101" t="s">
        <v>16681</v>
      </c>
      <c r="U8405" s="74" t="s">
        <v>16682</v>
      </c>
    </row>
    <row r="8406" spans="20:21" x14ac:dyDescent="0.25">
      <c r="T8406" s="101" t="s">
        <v>16683</v>
      </c>
      <c r="U8406" s="74" t="s">
        <v>16684</v>
      </c>
    </row>
    <row r="8407" spans="20:21" x14ac:dyDescent="0.25">
      <c r="T8407" s="101" t="s">
        <v>16685</v>
      </c>
      <c r="U8407" s="74" t="s">
        <v>16686</v>
      </c>
    </row>
    <row r="8408" spans="20:21" x14ac:dyDescent="0.25">
      <c r="T8408" s="101" t="s">
        <v>16687</v>
      </c>
      <c r="U8408" s="74" t="s">
        <v>16688</v>
      </c>
    </row>
    <row r="8409" spans="20:21" x14ac:dyDescent="0.25">
      <c r="T8409" s="101" t="s">
        <v>16689</v>
      </c>
      <c r="U8409" s="74" t="s">
        <v>16690</v>
      </c>
    </row>
    <row r="8410" spans="20:21" x14ac:dyDescent="0.25">
      <c r="T8410" s="101" t="s">
        <v>16691</v>
      </c>
      <c r="U8410" s="74" t="s">
        <v>16692</v>
      </c>
    </row>
    <row r="8411" spans="20:21" x14ac:dyDescent="0.25">
      <c r="T8411" s="101" t="s">
        <v>16693</v>
      </c>
      <c r="U8411" s="74" t="s">
        <v>16694</v>
      </c>
    </row>
    <row r="8412" spans="20:21" x14ac:dyDescent="0.25">
      <c r="T8412" s="101" t="s">
        <v>16695</v>
      </c>
      <c r="U8412" s="74" t="s">
        <v>6734</v>
      </c>
    </row>
    <row r="8413" spans="20:21" x14ac:dyDescent="0.25">
      <c r="T8413" s="101" t="s">
        <v>16696</v>
      </c>
      <c r="U8413" s="74" t="s">
        <v>10636</v>
      </c>
    </row>
    <row r="8414" spans="20:21" x14ac:dyDescent="0.25">
      <c r="T8414" s="101" t="s">
        <v>16697</v>
      </c>
      <c r="U8414" s="74" t="s">
        <v>16698</v>
      </c>
    </row>
    <row r="8415" spans="20:21" x14ac:dyDescent="0.25">
      <c r="T8415" s="101" t="s">
        <v>16699</v>
      </c>
      <c r="U8415" s="74" t="s">
        <v>16700</v>
      </c>
    </row>
    <row r="8416" spans="20:21" x14ac:dyDescent="0.25">
      <c r="T8416" s="101" t="s">
        <v>16701</v>
      </c>
      <c r="U8416" s="74" t="s">
        <v>16702</v>
      </c>
    </row>
    <row r="8417" spans="20:21" x14ac:dyDescent="0.25">
      <c r="T8417" s="101" t="s">
        <v>16703</v>
      </c>
      <c r="U8417" s="74" t="s">
        <v>16704</v>
      </c>
    </row>
    <row r="8418" spans="20:21" x14ac:dyDescent="0.25">
      <c r="T8418" s="101" t="s">
        <v>16705</v>
      </c>
      <c r="U8418" s="74" t="s">
        <v>16706</v>
      </c>
    </row>
    <row r="8419" spans="20:21" x14ac:dyDescent="0.25">
      <c r="T8419" s="101" t="s">
        <v>16707</v>
      </c>
      <c r="U8419" s="74" t="s">
        <v>16708</v>
      </c>
    </row>
    <row r="8420" spans="20:21" x14ac:dyDescent="0.25">
      <c r="T8420" s="101" t="s">
        <v>16709</v>
      </c>
      <c r="U8420" s="74" t="s">
        <v>16710</v>
      </c>
    </row>
    <row r="8421" spans="20:21" x14ac:dyDescent="0.25">
      <c r="T8421" s="101" t="s">
        <v>16711</v>
      </c>
      <c r="U8421" s="74" t="s">
        <v>2791</v>
      </c>
    </row>
    <row r="8422" spans="20:21" x14ac:dyDescent="0.25">
      <c r="T8422" s="101" t="s">
        <v>16712</v>
      </c>
      <c r="U8422" s="74" t="s">
        <v>16713</v>
      </c>
    </row>
    <row r="8423" spans="20:21" x14ac:dyDescent="0.25">
      <c r="T8423" s="101" t="s">
        <v>16714</v>
      </c>
      <c r="U8423" s="74" t="s">
        <v>16715</v>
      </c>
    </row>
    <row r="8424" spans="20:21" x14ac:dyDescent="0.25">
      <c r="T8424" s="101" t="s">
        <v>16716</v>
      </c>
      <c r="U8424" s="74" t="s">
        <v>16717</v>
      </c>
    </row>
    <row r="8425" spans="20:21" x14ac:dyDescent="0.25">
      <c r="T8425" s="101" t="s">
        <v>16718</v>
      </c>
      <c r="U8425" s="74" t="s">
        <v>16719</v>
      </c>
    </row>
    <row r="8426" spans="20:21" x14ac:dyDescent="0.25">
      <c r="T8426" s="101" t="s">
        <v>16720</v>
      </c>
      <c r="U8426" s="74" t="s">
        <v>16721</v>
      </c>
    </row>
    <row r="8427" spans="20:21" x14ac:dyDescent="0.25">
      <c r="T8427" s="101" t="s">
        <v>16722</v>
      </c>
      <c r="U8427" s="74" t="s">
        <v>16723</v>
      </c>
    </row>
    <row r="8428" spans="20:21" x14ac:dyDescent="0.25">
      <c r="T8428" s="101" t="s">
        <v>16724</v>
      </c>
      <c r="U8428" s="74" t="s">
        <v>16725</v>
      </c>
    </row>
    <row r="8429" spans="20:21" x14ac:dyDescent="0.25">
      <c r="T8429" s="101" t="s">
        <v>16726</v>
      </c>
      <c r="U8429" s="74" t="s">
        <v>16727</v>
      </c>
    </row>
    <row r="8430" spans="20:21" x14ac:dyDescent="0.25">
      <c r="T8430" s="101" t="s">
        <v>16728</v>
      </c>
      <c r="U8430" s="74" t="s">
        <v>16729</v>
      </c>
    </row>
    <row r="8431" spans="20:21" x14ac:dyDescent="0.25">
      <c r="T8431" s="101" t="s">
        <v>16730</v>
      </c>
      <c r="U8431" s="74" t="s">
        <v>16731</v>
      </c>
    </row>
    <row r="8432" spans="20:21" x14ac:dyDescent="0.25">
      <c r="T8432" s="101" t="s">
        <v>16732</v>
      </c>
      <c r="U8432" s="74" t="s">
        <v>16733</v>
      </c>
    </row>
    <row r="8433" spans="20:21" x14ac:dyDescent="0.25">
      <c r="T8433" s="101" t="s">
        <v>16734</v>
      </c>
      <c r="U8433" s="74" t="s">
        <v>16735</v>
      </c>
    </row>
    <row r="8434" spans="20:21" x14ac:dyDescent="0.25">
      <c r="T8434" s="101" t="s">
        <v>16736</v>
      </c>
      <c r="U8434" s="74" t="s">
        <v>16737</v>
      </c>
    </row>
    <row r="8435" spans="20:21" x14ac:dyDescent="0.25">
      <c r="T8435" s="101" t="s">
        <v>16738</v>
      </c>
      <c r="U8435" s="74" t="s">
        <v>16739</v>
      </c>
    </row>
    <row r="8436" spans="20:21" x14ac:dyDescent="0.25">
      <c r="T8436" s="101" t="s">
        <v>16740</v>
      </c>
      <c r="U8436" s="74" t="s">
        <v>16741</v>
      </c>
    </row>
    <row r="8437" spans="20:21" x14ac:dyDescent="0.25">
      <c r="T8437" s="101" t="s">
        <v>16742</v>
      </c>
      <c r="U8437" s="74" t="s">
        <v>16743</v>
      </c>
    </row>
    <row r="8438" spans="20:21" x14ac:dyDescent="0.25">
      <c r="T8438" s="101" t="s">
        <v>16744</v>
      </c>
      <c r="U8438" s="74" t="s">
        <v>16745</v>
      </c>
    </row>
    <row r="8439" spans="20:21" x14ac:dyDescent="0.25">
      <c r="T8439" s="101" t="s">
        <v>16746</v>
      </c>
      <c r="U8439" s="74" t="s">
        <v>16747</v>
      </c>
    </row>
    <row r="8440" spans="20:21" x14ac:dyDescent="0.25">
      <c r="T8440" s="101" t="s">
        <v>16748</v>
      </c>
      <c r="U8440" s="74" t="s">
        <v>16749</v>
      </c>
    </row>
    <row r="8441" spans="20:21" x14ac:dyDescent="0.25">
      <c r="T8441" s="101" t="s">
        <v>16750</v>
      </c>
      <c r="U8441" s="74" t="s">
        <v>16751</v>
      </c>
    </row>
    <row r="8442" spans="20:21" x14ac:dyDescent="0.25">
      <c r="T8442" s="101" t="s">
        <v>16752</v>
      </c>
      <c r="U8442" s="74" t="s">
        <v>16753</v>
      </c>
    </row>
    <row r="8443" spans="20:21" x14ac:dyDescent="0.25">
      <c r="T8443" s="101" t="s">
        <v>16754</v>
      </c>
      <c r="U8443" s="74" t="s">
        <v>16755</v>
      </c>
    </row>
    <row r="8444" spans="20:21" x14ac:dyDescent="0.25">
      <c r="T8444" s="101" t="s">
        <v>16756</v>
      </c>
      <c r="U8444" s="74" t="s">
        <v>16757</v>
      </c>
    </row>
    <row r="8445" spans="20:21" x14ac:dyDescent="0.25">
      <c r="T8445" s="101" t="s">
        <v>16758</v>
      </c>
      <c r="U8445" s="74" t="s">
        <v>16759</v>
      </c>
    </row>
    <row r="8446" spans="20:21" x14ac:dyDescent="0.25">
      <c r="T8446" s="101" t="s">
        <v>16760</v>
      </c>
      <c r="U8446" s="74" t="s">
        <v>16761</v>
      </c>
    </row>
    <row r="8447" spans="20:21" x14ac:dyDescent="0.25">
      <c r="T8447" s="101" t="s">
        <v>16762</v>
      </c>
      <c r="U8447" s="74" t="s">
        <v>16763</v>
      </c>
    </row>
    <row r="8448" spans="20:21" x14ac:dyDescent="0.25">
      <c r="T8448" s="101" t="s">
        <v>16764</v>
      </c>
      <c r="U8448" s="74" t="s">
        <v>16765</v>
      </c>
    </row>
    <row r="8449" spans="20:21" x14ac:dyDescent="0.25">
      <c r="T8449" s="101" t="s">
        <v>16766</v>
      </c>
      <c r="U8449" s="74" t="s">
        <v>16767</v>
      </c>
    </row>
    <row r="8450" spans="20:21" x14ac:dyDescent="0.25">
      <c r="T8450" s="101" t="s">
        <v>16768</v>
      </c>
      <c r="U8450" s="74" t="s">
        <v>16769</v>
      </c>
    </row>
    <row r="8451" spans="20:21" x14ac:dyDescent="0.25">
      <c r="T8451" s="101" t="s">
        <v>16770</v>
      </c>
      <c r="U8451" s="74" t="s">
        <v>16771</v>
      </c>
    </row>
    <row r="8452" spans="20:21" x14ac:dyDescent="0.25">
      <c r="T8452" s="101" t="s">
        <v>16772</v>
      </c>
      <c r="U8452" s="74" t="s">
        <v>16773</v>
      </c>
    </row>
    <row r="8453" spans="20:21" x14ac:dyDescent="0.25">
      <c r="T8453" s="101" t="s">
        <v>16774</v>
      </c>
      <c r="U8453" s="74" t="s">
        <v>16775</v>
      </c>
    </row>
    <row r="8454" spans="20:21" x14ac:dyDescent="0.25">
      <c r="T8454" s="101" t="s">
        <v>16776</v>
      </c>
      <c r="U8454" s="74" t="s">
        <v>16777</v>
      </c>
    </row>
    <row r="8455" spans="20:21" x14ac:dyDescent="0.25">
      <c r="T8455" s="101" t="s">
        <v>16778</v>
      </c>
      <c r="U8455" s="74" t="s">
        <v>16779</v>
      </c>
    </row>
    <row r="8456" spans="20:21" x14ac:dyDescent="0.25">
      <c r="T8456" s="101" t="s">
        <v>16780</v>
      </c>
      <c r="U8456" s="74" t="s">
        <v>16781</v>
      </c>
    </row>
    <row r="8457" spans="20:21" x14ac:dyDescent="0.25">
      <c r="T8457" s="101" t="s">
        <v>16782</v>
      </c>
      <c r="U8457" s="74" t="s">
        <v>16783</v>
      </c>
    </row>
    <row r="8458" spans="20:21" x14ac:dyDescent="0.25">
      <c r="T8458" s="101" t="s">
        <v>16784</v>
      </c>
      <c r="U8458" s="74" t="s">
        <v>16785</v>
      </c>
    </row>
    <row r="8459" spans="20:21" x14ac:dyDescent="0.25">
      <c r="T8459" s="101" t="s">
        <v>16786</v>
      </c>
      <c r="U8459" s="74" t="s">
        <v>16787</v>
      </c>
    </row>
    <row r="8460" spans="20:21" x14ac:dyDescent="0.25">
      <c r="T8460" s="101" t="s">
        <v>16788</v>
      </c>
      <c r="U8460" s="74" t="s">
        <v>16789</v>
      </c>
    </row>
    <row r="8461" spans="20:21" x14ac:dyDescent="0.25">
      <c r="T8461" s="101" t="s">
        <v>16790</v>
      </c>
      <c r="U8461" s="74" t="s">
        <v>16791</v>
      </c>
    </row>
    <row r="8462" spans="20:21" x14ac:dyDescent="0.25">
      <c r="T8462" s="101" t="s">
        <v>16792</v>
      </c>
      <c r="U8462" s="74" t="s">
        <v>8644</v>
      </c>
    </row>
    <row r="8463" spans="20:21" x14ac:dyDescent="0.25">
      <c r="T8463" s="101" t="s">
        <v>16793</v>
      </c>
      <c r="U8463" s="74" t="s">
        <v>16794</v>
      </c>
    </row>
    <row r="8464" spans="20:21" x14ac:dyDescent="0.25">
      <c r="T8464" s="101" t="s">
        <v>16795</v>
      </c>
      <c r="U8464" s="74" t="s">
        <v>16796</v>
      </c>
    </row>
    <row r="8465" spans="20:21" x14ac:dyDescent="0.25">
      <c r="T8465" s="101" t="s">
        <v>16797</v>
      </c>
      <c r="U8465" s="74" t="s">
        <v>16798</v>
      </c>
    </row>
    <row r="8466" spans="20:21" x14ac:dyDescent="0.25">
      <c r="T8466" s="101" t="s">
        <v>16799</v>
      </c>
      <c r="U8466" s="74" t="s">
        <v>16800</v>
      </c>
    </row>
    <row r="8467" spans="20:21" x14ac:dyDescent="0.25">
      <c r="T8467" s="101" t="s">
        <v>16801</v>
      </c>
      <c r="U8467" s="74" t="s">
        <v>456</v>
      </c>
    </row>
    <row r="8468" spans="20:21" x14ac:dyDescent="0.25">
      <c r="T8468" s="101" t="s">
        <v>16802</v>
      </c>
      <c r="U8468" s="74" t="s">
        <v>16803</v>
      </c>
    </row>
    <row r="8469" spans="20:21" x14ac:dyDescent="0.25">
      <c r="T8469" s="101" t="s">
        <v>16804</v>
      </c>
      <c r="U8469" s="74" t="s">
        <v>5293</v>
      </c>
    </row>
    <row r="8470" spans="20:21" x14ac:dyDescent="0.25">
      <c r="T8470" s="101" t="s">
        <v>16805</v>
      </c>
      <c r="U8470" s="74" t="s">
        <v>16806</v>
      </c>
    </row>
    <row r="8471" spans="20:21" x14ac:dyDescent="0.25">
      <c r="T8471" s="101" t="s">
        <v>16807</v>
      </c>
      <c r="U8471" s="74" t="s">
        <v>11312</v>
      </c>
    </row>
    <row r="8472" spans="20:21" x14ac:dyDescent="0.25">
      <c r="T8472" s="101" t="s">
        <v>16808</v>
      </c>
      <c r="U8472" s="74" t="s">
        <v>16809</v>
      </c>
    </row>
    <row r="8473" spans="20:21" x14ac:dyDescent="0.25">
      <c r="T8473" s="101" t="s">
        <v>16810</v>
      </c>
      <c r="U8473" s="74" t="s">
        <v>16811</v>
      </c>
    </row>
    <row r="8474" spans="20:21" x14ac:dyDescent="0.25">
      <c r="T8474" s="101" t="s">
        <v>16812</v>
      </c>
      <c r="U8474" s="74" t="s">
        <v>16813</v>
      </c>
    </row>
    <row r="8475" spans="20:21" x14ac:dyDescent="0.25">
      <c r="T8475" s="101" t="s">
        <v>16814</v>
      </c>
      <c r="U8475" s="74" t="s">
        <v>11316</v>
      </c>
    </row>
    <row r="8476" spans="20:21" x14ac:dyDescent="0.25">
      <c r="T8476" s="101" t="s">
        <v>16815</v>
      </c>
      <c r="U8476" s="74" t="s">
        <v>16816</v>
      </c>
    </row>
    <row r="8477" spans="20:21" x14ac:dyDescent="0.25">
      <c r="T8477" s="101" t="s">
        <v>16817</v>
      </c>
      <c r="U8477" s="74" t="s">
        <v>16818</v>
      </c>
    </row>
    <row r="8478" spans="20:21" x14ac:dyDescent="0.25">
      <c r="T8478" s="101" t="s">
        <v>16819</v>
      </c>
      <c r="U8478" s="74" t="s">
        <v>16820</v>
      </c>
    </row>
    <row r="8479" spans="20:21" x14ac:dyDescent="0.25">
      <c r="T8479" s="101" t="s">
        <v>16821</v>
      </c>
      <c r="U8479" s="74" t="s">
        <v>16822</v>
      </c>
    </row>
    <row r="8480" spans="20:21" x14ac:dyDescent="0.25">
      <c r="T8480" s="101" t="s">
        <v>16823</v>
      </c>
      <c r="U8480" s="74" t="s">
        <v>16824</v>
      </c>
    </row>
    <row r="8481" spans="20:21" x14ac:dyDescent="0.25">
      <c r="T8481" s="101" t="s">
        <v>16825</v>
      </c>
      <c r="U8481" s="74" t="s">
        <v>16826</v>
      </c>
    </row>
    <row r="8482" spans="20:21" x14ac:dyDescent="0.25">
      <c r="T8482" s="101" t="s">
        <v>16827</v>
      </c>
      <c r="U8482" s="74" t="s">
        <v>16828</v>
      </c>
    </row>
    <row r="8483" spans="20:21" x14ac:dyDescent="0.25">
      <c r="T8483" s="101" t="s">
        <v>16829</v>
      </c>
      <c r="U8483" s="74" t="s">
        <v>16830</v>
      </c>
    </row>
    <row r="8484" spans="20:21" x14ac:dyDescent="0.25">
      <c r="T8484" s="101" t="s">
        <v>16831</v>
      </c>
      <c r="U8484" s="74" t="s">
        <v>16832</v>
      </c>
    </row>
    <row r="8485" spans="20:21" x14ac:dyDescent="0.25">
      <c r="T8485" s="101" t="s">
        <v>16833</v>
      </c>
      <c r="U8485" s="74" t="s">
        <v>16834</v>
      </c>
    </row>
    <row r="8486" spans="20:21" x14ac:dyDescent="0.25">
      <c r="T8486" s="101" t="s">
        <v>16835</v>
      </c>
      <c r="U8486" s="74" t="s">
        <v>16836</v>
      </c>
    </row>
    <row r="8487" spans="20:21" x14ac:dyDescent="0.25">
      <c r="T8487" s="101" t="s">
        <v>16837</v>
      </c>
      <c r="U8487" s="74" t="s">
        <v>16838</v>
      </c>
    </row>
    <row r="8488" spans="20:21" x14ac:dyDescent="0.25">
      <c r="T8488" s="101" t="s">
        <v>16839</v>
      </c>
      <c r="U8488" s="74" t="s">
        <v>16840</v>
      </c>
    </row>
    <row r="8489" spans="20:21" x14ac:dyDescent="0.25">
      <c r="T8489" s="101" t="s">
        <v>16841</v>
      </c>
      <c r="U8489" s="74" t="s">
        <v>16842</v>
      </c>
    </row>
    <row r="8490" spans="20:21" x14ac:dyDescent="0.25">
      <c r="T8490" s="101" t="s">
        <v>16843</v>
      </c>
      <c r="U8490" s="74" t="s">
        <v>16844</v>
      </c>
    </row>
    <row r="8491" spans="20:21" x14ac:dyDescent="0.25">
      <c r="T8491" s="101" t="s">
        <v>16845</v>
      </c>
      <c r="U8491" s="74" t="s">
        <v>16846</v>
      </c>
    </row>
    <row r="8492" spans="20:21" x14ac:dyDescent="0.25">
      <c r="T8492" s="101" t="s">
        <v>16847</v>
      </c>
      <c r="U8492" s="74" t="s">
        <v>16848</v>
      </c>
    </row>
    <row r="8493" spans="20:21" x14ac:dyDescent="0.25">
      <c r="T8493" s="101" t="s">
        <v>16849</v>
      </c>
      <c r="U8493" s="74" t="s">
        <v>16850</v>
      </c>
    </row>
    <row r="8494" spans="20:21" x14ac:dyDescent="0.25">
      <c r="T8494" s="101" t="s">
        <v>16851</v>
      </c>
      <c r="U8494" s="74" t="s">
        <v>16852</v>
      </c>
    </row>
    <row r="8495" spans="20:21" x14ac:dyDescent="0.25">
      <c r="T8495" s="101" t="s">
        <v>16853</v>
      </c>
      <c r="U8495" s="74" t="s">
        <v>16854</v>
      </c>
    </row>
    <row r="8496" spans="20:21" x14ac:dyDescent="0.25">
      <c r="T8496" s="101" t="s">
        <v>16855</v>
      </c>
      <c r="U8496" s="74" t="s">
        <v>16856</v>
      </c>
    </row>
    <row r="8497" spans="20:21" x14ac:dyDescent="0.25">
      <c r="T8497" s="101" t="s">
        <v>16857</v>
      </c>
      <c r="U8497" s="74" t="s">
        <v>16858</v>
      </c>
    </row>
    <row r="8498" spans="20:21" x14ac:dyDescent="0.25">
      <c r="T8498" s="101" t="s">
        <v>16859</v>
      </c>
      <c r="U8498" s="74" t="s">
        <v>16860</v>
      </c>
    </row>
    <row r="8499" spans="20:21" x14ac:dyDescent="0.25">
      <c r="T8499" s="101" t="s">
        <v>16861</v>
      </c>
      <c r="U8499" s="74" t="s">
        <v>16862</v>
      </c>
    </row>
    <row r="8500" spans="20:21" x14ac:dyDescent="0.25">
      <c r="T8500" s="101" t="s">
        <v>16863</v>
      </c>
      <c r="U8500" s="74" t="s">
        <v>16864</v>
      </c>
    </row>
    <row r="8501" spans="20:21" x14ac:dyDescent="0.25">
      <c r="T8501" s="101" t="s">
        <v>16865</v>
      </c>
      <c r="U8501" s="74" t="s">
        <v>16866</v>
      </c>
    </row>
    <row r="8502" spans="20:21" x14ac:dyDescent="0.25">
      <c r="T8502" s="101" t="s">
        <v>16867</v>
      </c>
      <c r="U8502" s="74" t="s">
        <v>16868</v>
      </c>
    </row>
    <row r="8503" spans="20:21" x14ac:dyDescent="0.25">
      <c r="T8503" s="101" t="s">
        <v>16869</v>
      </c>
      <c r="U8503" s="74" t="s">
        <v>16870</v>
      </c>
    </row>
    <row r="8504" spans="20:21" x14ac:dyDescent="0.25">
      <c r="T8504" s="101" t="s">
        <v>16871</v>
      </c>
      <c r="U8504" s="74" t="s">
        <v>16872</v>
      </c>
    </row>
    <row r="8505" spans="20:21" x14ac:dyDescent="0.25">
      <c r="T8505" s="101" t="s">
        <v>16873</v>
      </c>
      <c r="U8505" s="74" t="s">
        <v>16874</v>
      </c>
    </row>
    <row r="8506" spans="20:21" x14ac:dyDescent="0.25">
      <c r="T8506" s="101" t="s">
        <v>16875</v>
      </c>
      <c r="U8506" s="74" t="s">
        <v>16876</v>
      </c>
    </row>
    <row r="8507" spans="20:21" x14ac:dyDescent="0.25">
      <c r="T8507" s="101" t="s">
        <v>16877</v>
      </c>
      <c r="U8507" s="74" t="s">
        <v>16878</v>
      </c>
    </row>
    <row r="8508" spans="20:21" x14ac:dyDescent="0.25">
      <c r="T8508" s="101" t="s">
        <v>16879</v>
      </c>
      <c r="U8508" s="74" t="s">
        <v>16880</v>
      </c>
    </row>
    <row r="8509" spans="20:21" x14ac:dyDescent="0.25">
      <c r="T8509" s="101" t="s">
        <v>16881</v>
      </c>
      <c r="U8509" s="74" t="s">
        <v>16882</v>
      </c>
    </row>
    <row r="8510" spans="20:21" x14ac:dyDescent="0.25">
      <c r="T8510" s="101" t="s">
        <v>16883</v>
      </c>
      <c r="U8510" s="74" t="s">
        <v>16884</v>
      </c>
    </row>
    <row r="8511" spans="20:21" x14ac:dyDescent="0.25">
      <c r="T8511" s="101" t="s">
        <v>16885</v>
      </c>
      <c r="U8511" s="74" t="s">
        <v>7725</v>
      </c>
    </row>
    <row r="8512" spans="20:21" x14ac:dyDescent="0.25">
      <c r="T8512" s="101" t="s">
        <v>16886</v>
      </c>
      <c r="U8512" s="74" t="s">
        <v>16887</v>
      </c>
    </row>
    <row r="8513" spans="20:21" x14ac:dyDescent="0.25">
      <c r="T8513" s="101" t="s">
        <v>16888</v>
      </c>
      <c r="U8513" s="74" t="s">
        <v>16889</v>
      </c>
    </row>
    <row r="8514" spans="20:21" x14ac:dyDescent="0.25">
      <c r="T8514" s="101" t="s">
        <v>16890</v>
      </c>
      <c r="U8514" s="74" t="s">
        <v>16891</v>
      </c>
    </row>
    <row r="8515" spans="20:21" x14ac:dyDescent="0.25">
      <c r="T8515" s="101" t="s">
        <v>16892</v>
      </c>
      <c r="U8515" s="74" t="s">
        <v>16893</v>
      </c>
    </row>
    <row r="8516" spans="20:21" x14ac:dyDescent="0.25">
      <c r="T8516" s="101" t="s">
        <v>16894</v>
      </c>
      <c r="U8516" s="74" t="s">
        <v>16895</v>
      </c>
    </row>
    <row r="8517" spans="20:21" x14ac:dyDescent="0.25">
      <c r="T8517" s="101" t="s">
        <v>16896</v>
      </c>
      <c r="U8517" s="74" t="s">
        <v>16897</v>
      </c>
    </row>
    <row r="8518" spans="20:21" x14ac:dyDescent="0.25">
      <c r="T8518" s="101" t="s">
        <v>16898</v>
      </c>
      <c r="U8518" s="74" t="s">
        <v>16899</v>
      </c>
    </row>
    <row r="8519" spans="20:21" x14ac:dyDescent="0.25">
      <c r="T8519" s="101" t="s">
        <v>16900</v>
      </c>
      <c r="U8519" s="74" t="s">
        <v>16901</v>
      </c>
    </row>
    <row r="8520" spans="20:21" x14ac:dyDescent="0.25">
      <c r="T8520" s="101" t="s">
        <v>16902</v>
      </c>
      <c r="U8520" s="74" t="s">
        <v>16903</v>
      </c>
    </row>
    <row r="8521" spans="20:21" x14ac:dyDescent="0.25">
      <c r="T8521" s="101" t="s">
        <v>16904</v>
      </c>
      <c r="U8521" s="74" t="s">
        <v>16905</v>
      </c>
    </row>
    <row r="8522" spans="20:21" x14ac:dyDescent="0.25">
      <c r="T8522" s="101" t="s">
        <v>16906</v>
      </c>
      <c r="U8522" s="74" t="s">
        <v>16907</v>
      </c>
    </row>
    <row r="8523" spans="20:21" x14ac:dyDescent="0.25">
      <c r="T8523" s="101" t="s">
        <v>16908</v>
      </c>
      <c r="U8523" s="74" t="s">
        <v>16909</v>
      </c>
    </row>
    <row r="8524" spans="20:21" x14ac:dyDescent="0.25">
      <c r="T8524" s="101" t="s">
        <v>16910</v>
      </c>
      <c r="U8524" s="74" t="s">
        <v>16911</v>
      </c>
    </row>
    <row r="8525" spans="20:21" x14ac:dyDescent="0.25">
      <c r="T8525" s="101" t="s">
        <v>16912</v>
      </c>
      <c r="U8525" s="74" t="s">
        <v>16913</v>
      </c>
    </row>
    <row r="8526" spans="20:21" x14ac:dyDescent="0.25">
      <c r="T8526" s="101" t="s">
        <v>16914</v>
      </c>
      <c r="U8526" s="74" t="s">
        <v>16915</v>
      </c>
    </row>
    <row r="8527" spans="20:21" x14ac:dyDescent="0.25">
      <c r="T8527" s="101" t="s">
        <v>16916</v>
      </c>
      <c r="U8527" s="74" t="s">
        <v>16917</v>
      </c>
    </row>
    <row r="8528" spans="20:21" x14ac:dyDescent="0.25">
      <c r="T8528" s="101" t="s">
        <v>16918</v>
      </c>
      <c r="U8528" s="74" t="s">
        <v>16919</v>
      </c>
    </row>
    <row r="8529" spans="20:21" x14ac:dyDescent="0.25">
      <c r="T8529" s="101" t="s">
        <v>16920</v>
      </c>
      <c r="U8529" s="74" t="s">
        <v>16921</v>
      </c>
    </row>
    <row r="8530" spans="20:21" x14ac:dyDescent="0.25">
      <c r="T8530" s="101" t="s">
        <v>16922</v>
      </c>
      <c r="U8530" s="74" t="s">
        <v>16923</v>
      </c>
    </row>
    <row r="8531" spans="20:21" x14ac:dyDescent="0.25">
      <c r="T8531" s="101" t="s">
        <v>16924</v>
      </c>
      <c r="U8531" s="74" t="s">
        <v>16925</v>
      </c>
    </row>
    <row r="8532" spans="20:21" x14ac:dyDescent="0.25">
      <c r="T8532" s="101" t="s">
        <v>16926</v>
      </c>
      <c r="U8532" s="74" t="s">
        <v>16927</v>
      </c>
    </row>
    <row r="8533" spans="20:21" x14ac:dyDescent="0.25">
      <c r="T8533" s="101" t="s">
        <v>16928</v>
      </c>
      <c r="U8533" s="74" t="s">
        <v>16929</v>
      </c>
    </row>
    <row r="8534" spans="20:21" x14ac:dyDescent="0.25">
      <c r="T8534" s="101" t="s">
        <v>16930</v>
      </c>
      <c r="U8534" s="74" t="s">
        <v>16931</v>
      </c>
    </row>
    <row r="8535" spans="20:21" x14ac:dyDescent="0.25">
      <c r="T8535" s="101" t="s">
        <v>16932</v>
      </c>
      <c r="U8535" s="74" t="s">
        <v>16933</v>
      </c>
    </row>
    <row r="8536" spans="20:21" x14ac:dyDescent="0.25">
      <c r="T8536" s="101" t="s">
        <v>16934</v>
      </c>
      <c r="U8536" s="74" t="s">
        <v>16935</v>
      </c>
    </row>
    <row r="8537" spans="20:21" x14ac:dyDescent="0.25">
      <c r="T8537" s="101" t="s">
        <v>16936</v>
      </c>
      <c r="U8537" s="74" t="s">
        <v>16937</v>
      </c>
    </row>
    <row r="8538" spans="20:21" x14ac:dyDescent="0.25">
      <c r="T8538" s="101" t="s">
        <v>16938</v>
      </c>
      <c r="U8538" s="74" t="s">
        <v>16939</v>
      </c>
    </row>
    <row r="8539" spans="20:21" x14ac:dyDescent="0.25">
      <c r="T8539" s="101" t="s">
        <v>16940</v>
      </c>
      <c r="U8539" s="74" t="s">
        <v>16941</v>
      </c>
    </row>
    <row r="8540" spans="20:21" x14ac:dyDescent="0.25">
      <c r="T8540" s="101" t="s">
        <v>16942</v>
      </c>
      <c r="U8540" s="74" t="s">
        <v>16943</v>
      </c>
    </row>
    <row r="8541" spans="20:21" x14ac:dyDescent="0.25">
      <c r="T8541" s="101" t="s">
        <v>16944</v>
      </c>
      <c r="U8541" s="74" t="s">
        <v>11451</v>
      </c>
    </row>
    <row r="8542" spans="20:21" x14ac:dyDescent="0.25">
      <c r="T8542" s="101" t="s">
        <v>16945</v>
      </c>
      <c r="U8542" s="74" t="s">
        <v>16946</v>
      </c>
    </row>
    <row r="8543" spans="20:21" x14ac:dyDescent="0.25">
      <c r="T8543" s="101" t="s">
        <v>16947</v>
      </c>
      <c r="U8543" s="74" t="s">
        <v>16948</v>
      </c>
    </row>
    <row r="8544" spans="20:21" x14ac:dyDescent="0.25">
      <c r="T8544" s="101" t="s">
        <v>16949</v>
      </c>
      <c r="U8544" s="74" t="s">
        <v>16950</v>
      </c>
    </row>
    <row r="8545" spans="20:21" x14ac:dyDescent="0.25">
      <c r="T8545" s="101" t="s">
        <v>16951</v>
      </c>
      <c r="U8545" s="74" t="s">
        <v>16952</v>
      </c>
    </row>
    <row r="8546" spans="20:21" x14ac:dyDescent="0.25">
      <c r="T8546" s="101" t="s">
        <v>16953</v>
      </c>
      <c r="U8546" s="74" t="s">
        <v>16954</v>
      </c>
    </row>
    <row r="8547" spans="20:21" x14ac:dyDescent="0.25">
      <c r="T8547" s="101" t="s">
        <v>16955</v>
      </c>
      <c r="U8547" s="74" t="s">
        <v>16956</v>
      </c>
    </row>
    <row r="8548" spans="20:21" x14ac:dyDescent="0.25">
      <c r="T8548" s="101" t="s">
        <v>16957</v>
      </c>
      <c r="U8548" s="74" t="s">
        <v>16958</v>
      </c>
    </row>
    <row r="8549" spans="20:21" x14ac:dyDescent="0.25">
      <c r="T8549" s="101" t="s">
        <v>16959</v>
      </c>
      <c r="U8549" s="74" t="s">
        <v>16960</v>
      </c>
    </row>
    <row r="8550" spans="20:21" x14ac:dyDescent="0.25">
      <c r="T8550" s="101" t="s">
        <v>16961</v>
      </c>
      <c r="U8550" s="74" t="s">
        <v>16962</v>
      </c>
    </row>
    <row r="8551" spans="20:21" x14ac:dyDescent="0.25">
      <c r="T8551" s="101" t="s">
        <v>16963</v>
      </c>
      <c r="U8551" s="74" t="s">
        <v>16964</v>
      </c>
    </row>
    <row r="8552" spans="20:21" x14ac:dyDescent="0.25">
      <c r="T8552" s="101" t="s">
        <v>16965</v>
      </c>
      <c r="U8552" s="74" t="s">
        <v>16966</v>
      </c>
    </row>
    <row r="8553" spans="20:21" x14ac:dyDescent="0.25">
      <c r="T8553" s="101" t="s">
        <v>16967</v>
      </c>
      <c r="U8553" s="74" t="s">
        <v>16968</v>
      </c>
    </row>
    <row r="8554" spans="20:21" x14ac:dyDescent="0.25">
      <c r="T8554" s="101" t="s">
        <v>16969</v>
      </c>
      <c r="U8554" s="74" t="s">
        <v>16970</v>
      </c>
    </row>
    <row r="8555" spans="20:21" x14ac:dyDescent="0.25">
      <c r="T8555" s="101" t="s">
        <v>16971</v>
      </c>
      <c r="U8555" s="74" t="s">
        <v>16972</v>
      </c>
    </row>
    <row r="8556" spans="20:21" x14ac:dyDescent="0.25">
      <c r="T8556" s="101" t="s">
        <v>16973</v>
      </c>
      <c r="U8556" s="74" t="s">
        <v>16974</v>
      </c>
    </row>
    <row r="8557" spans="20:21" x14ac:dyDescent="0.25">
      <c r="T8557" s="101" t="s">
        <v>16975</v>
      </c>
      <c r="U8557" s="74" t="s">
        <v>16976</v>
      </c>
    </row>
    <row r="8558" spans="20:21" x14ac:dyDescent="0.25">
      <c r="T8558" s="101" t="s">
        <v>16977</v>
      </c>
      <c r="U8558" s="74" t="s">
        <v>16978</v>
      </c>
    </row>
    <row r="8559" spans="20:21" x14ac:dyDescent="0.25">
      <c r="T8559" s="101" t="s">
        <v>16979</v>
      </c>
      <c r="U8559" s="74" t="s">
        <v>16980</v>
      </c>
    </row>
    <row r="8560" spans="20:21" x14ac:dyDescent="0.25">
      <c r="T8560" s="101" t="s">
        <v>16981</v>
      </c>
      <c r="U8560" s="74" t="s">
        <v>16982</v>
      </c>
    </row>
    <row r="8561" spans="20:21" x14ac:dyDescent="0.25">
      <c r="T8561" s="101" t="s">
        <v>16983</v>
      </c>
      <c r="U8561" s="74" t="s">
        <v>16984</v>
      </c>
    </row>
    <row r="8562" spans="20:21" x14ac:dyDescent="0.25">
      <c r="T8562" s="101" t="s">
        <v>16985</v>
      </c>
      <c r="U8562" s="74" t="s">
        <v>2979</v>
      </c>
    </row>
    <row r="8563" spans="20:21" x14ac:dyDescent="0.25">
      <c r="T8563" s="101" t="s">
        <v>16986</v>
      </c>
      <c r="U8563" s="74" t="s">
        <v>16987</v>
      </c>
    </row>
    <row r="8564" spans="20:21" x14ac:dyDescent="0.25">
      <c r="T8564" s="101" t="s">
        <v>16988</v>
      </c>
      <c r="U8564" s="74" t="s">
        <v>16989</v>
      </c>
    </row>
    <row r="8565" spans="20:21" x14ac:dyDescent="0.25">
      <c r="T8565" s="101" t="s">
        <v>16990</v>
      </c>
      <c r="U8565" s="74" t="s">
        <v>16991</v>
      </c>
    </row>
    <row r="8566" spans="20:21" x14ac:dyDescent="0.25">
      <c r="T8566" s="101" t="s">
        <v>16992</v>
      </c>
      <c r="U8566" s="74" t="s">
        <v>16993</v>
      </c>
    </row>
    <row r="8567" spans="20:21" x14ac:dyDescent="0.25">
      <c r="T8567" s="101" t="s">
        <v>16994</v>
      </c>
      <c r="U8567" s="74" t="s">
        <v>16995</v>
      </c>
    </row>
    <row r="8568" spans="20:21" x14ac:dyDescent="0.25">
      <c r="T8568" s="101" t="s">
        <v>16996</v>
      </c>
      <c r="U8568" s="74" t="s">
        <v>16997</v>
      </c>
    </row>
    <row r="8569" spans="20:21" x14ac:dyDescent="0.25">
      <c r="T8569" s="101" t="s">
        <v>16998</v>
      </c>
      <c r="U8569" s="74" t="s">
        <v>16999</v>
      </c>
    </row>
    <row r="8570" spans="20:21" x14ac:dyDescent="0.25">
      <c r="T8570" s="101" t="s">
        <v>17000</v>
      </c>
      <c r="U8570" s="74" t="s">
        <v>17001</v>
      </c>
    </row>
    <row r="8571" spans="20:21" x14ac:dyDescent="0.25">
      <c r="T8571" s="101" t="s">
        <v>17002</v>
      </c>
      <c r="U8571" s="74" t="s">
        <v>17003</v>
      </c>
    </row>
    <row r="8572" spans="20:21" x14ac:dyDescent="0.25">
      <c r="T8572" s="101" t="s">
        <v>17004</v>
      </c>
      <c r="U8572" s="74" t="s">
        <v>17005</v>
      </c>
    </row>
    <row r="8573" spans="20:21" x14ac:dyDescent="0.25">
      <c r="T8573" s="101" t="s">
        <v>17006</v>
      </c>
      <c r="U8573" s="74" t="s">
        <v>6295</v>
      </c>
    </row>
    <row r="8574" spans="20:21" x14ac:dyDescent="0.25">
      <c r="T8574" s="101" t="s">
        <v>17007</v>
      </c>
      <c r="U8574" s="74" t="s">
        <v>17008</v>
      </c>
    </row>
    <row r="8575" spans="20:21" x14ac:dyDescent="0.25">
      <c r="T8575" s="101" t="s">
        <v>17009</v>
      </c>
      <c r="U8575" s="74" t="s">
        <v>17010</v>
      </c>
    </row>
    <row r="8576" spans="20:21" x14ac:dyDescent="0.25">
      <c r="T8576" s="101" t="s">
        <v>17011</v>
      </c>
      <c r="U8576" s="74" t="s">
        <v>17012</v>
      </c>
    </row>
    <row r="8577" spans="20:21" x14ac:dyDescent="0.25">
      <c r="T8577" s="101" t="s">
        <v>17013</v>
      </c>
      <c r="U8577" s="74" t="s">
        <v>17014</v>
      </c>
    </row>
    <row r="8578" spans="20:21" x14ac:dyDescent="0.25">
      <c r="T8578" s="101" t="s">
        <v>17015</v>
      </c>
      <c r="U8578" s="74" t="s">
        <v>8590</v>
      </c>
    </row>
    <row r="8579" spans="20:21" x14ac:dyDescent="0.25">
      <c r="T8579" s="101" t="s">
        <v>17016</v>
      </c>
      <c r="U8579" s="74" t="s">
        <v>17017</v>
      </c>
    </row>
    <row r="8580" spans="20:21" x14ac:dyDescent="0.25">
      <c r="T8580" s="101" t="s">
        <v>17018</v>
      </c>
      <c r="U8580" s="74" t="s">
        <v>17019</v>
      </c>
    </row>
    <row r="8581" spans="20:21" x14ac:dyDescent="0.25">
      <c r="T8581" s="101" t="s">
        <v>17020</v>
      </c>
      <c r="U8581" s="74" t="s">
        <v>17021</v>
      </c>
    </row>
    <row r="8582" spans="20:21" x14ac:dyDescent="0.25">
      <c r="T8582" s="101" t="s">
        <v>17022</v>
      </c>
      <c r="U8582" s="74" t="s">
        <v>17023</v>
      </c>
    </row>
    <row r="8583" spans="20:21" x14ac:dyDescent="0.25">
      <c r="T8583" s="101" t="s">
        <v>17024</v>
      </c>
      <c r="U8583" s="74" t="s">
        <v>6323</v>
      </c>
    </row>
    <row r="8584" spans="20:21" x14ac:dyDescent="0.25">
      <c r="T8584" s="101" t="s">
        <v>17025</v>
      </c>
      <c r="U8584" s="74" t="s">
        <v>17026</v>
      </c>
    </row>
    <row r="8585" spans="20:21" x14ac:dyDescent="0.25">
      <c r="T8585" s="101" t="s">
        <v>17027</v>
      </c>
      <c r="U8585" s="74" t="s">
        <v>17028</v>
      </c>
    </row>
    <row r="8586" spans="20:21" x14ac:dyDescent="0.25">
      <c r="T8586" s="101" t="s">
        <v>17029</v>
      </c>
      <c r="U8586" s="74" t="s">
        <v>17030</v>
      </c>
    </row>
    <row r="8587" spans="20:21" x14ac:dyDescent="0.25">
      <c r="T8587" s="101" t="s">
        <v>17031</v>
      </c>
      <c r="U8587" s="74" t="s">
        <v>17032</v>
      </c>
    </row>
    <row r="8588" spans="20:21" x14ac:dyDescent="0.25">
      <c r="T8588" s="101" t="s">
        <v>17033</v>
      </c>
      <c r="U8588" s="74" t="s">
        <v>17034</v>
      </c>
    </row>
    <row r="8589" spans="20:21" x14ac:dyDescent="0.25">
      <c r="T8589" s="101" t="s">
        <v>17035</v>
      </c>
      <c r="U8589" s="74" t="s">
        <v>17036</v>
      </c>
    </row>
    <row r="8590" spans="20:21" x14ac:dyDescent="0.25">
      <c r="T8590" s="101" t="s">
        <v>17037</v>
      </c>
      <c r="U8590" s="74" t="s">
        <v>17038</v>
      </c>
    </row>
    <row r="8591" spans="20:21" x14ac:dyDescent="0.25">
      <c r="T8591" s="101" t="s">
        <v>17039</v>
      </c>
      <c r="U8591" s="74" t="s">
        <v>17040</v>
      </c>
    </row>
    <row r="8592" spans="20:21" x14ac:dyDescent="0.25">
      <c r="T8592" s="101" t="s">
        <v>17041</v>
      </c>
      <c r="U8592" s="74" t="s">
        <v>17042</v>
      </c>
    </row>
    <row r="8593" spans="20:21" x14ac:dyDescent="0.25">
      <c r="T8593" s="101" t="s">
        <v>17043</v>
      </c>
      <c r="U8593" s="74" t="s">
        <v>17044</v>
      </c>
    </row>
    <row r="8594" spans="20:21" x14ac:dyDescent="0.25">
      <c r="T8594" s="101" t="s">
        <v>17045</v>
      </c>
      <c r="U8594" s="74" t="s">
        <v>17046</v>
      </c>
    </row>
    <row r="8595" spans="20:21" x14ac:dyDescent="0.25">
      <c r="T8595" s="101" t="s">
        <v>17047</v>
      </c>
      <c r="U8595" s="74" t="s">
        <v>13594</v>
      </c>
    </row>
    <row r="8596" spans="20:21" x14ac:dyDescent="0.25">
      <c r="T8596" s="101" t="s">
        <v>17048</v>
      </c>
      <c r="U8596" s="74" t="s">
        <v>17049</v>
      </c>
    </row>
    <row r="8597" spans="20:21" x14ac:dyDescent="0.25">
      <c r="T8597" s="101" t="s">
        <v>17050</v>
      </c>
      <c r="U8597" s="74" t="s">
        <v>17051</v>
      </c>
    </row>
    <row r="8598" spans="20:21" x14ac:dyDescent="0.25">
      <c r="T8598" s="101" t="s">
        <v>17052</v>
      </c>
      <c r="U8598" s="74" t="s">
        <v>17053</v>
      </c>
    </row>
    <row r="8599" spans="20:21" x14ac:dyDescent="0.25">
      <c r="T8599" s="101" t="s">
        <v>17054</v>
      </c>
      <c r="U8599" s="74" t="s">
        <v>17055</v>
      </c>
    </row>
    <row r="8600" spans="20:21" x14ac:dyDescent="0.25">
      <c r="T8600" s="101" t="s">
        <v>17056</v>
      </c>
      <c r="U8600" s="74" t="s">
        <v>17057</v>
      </c>
    </row>
    <row r="8601" spans="20:21" x14ac:dyDescent="0.25">
      <c r="T8601" s="101" t="s">
        <v>17058</v>
      </c>
      <c r="U8601" s="74" t="s">
        <v>17059</v>
      </c>
    </row>
    <row r="8602" spans="20:21" x14ac:dyDescent="0.25">
      <c r="T8602" s="101" t="s">
        <v>17060</v>
      </c>
      <c r="U8602" s="74" t="s">
        <v>17061</v>
      </c>
    </row>
    <row r="8603" spans="20:21" x14ac:dyDescent="0.25">
      <c r="T8603" s="101" t="s">
        <v>17062</v>
      </c>
      <c r="U8603" s="74" t="s">
        <v>17063</v>
      </c>
    </row>
    <row r="8604" spans="20:21" x14ac:dyDescent="0.25">
      <c r="T8604" s="101" t="s">
        <v>17064</v>
      </c>
      <c r="U8604" s="74" t="s">
        <v>17065</v>
      </c>
    </row>
    <row r="8605" spans="20:21" x14ac:dyDescent="0.25">
      <c r="T8605" s="101" t="s">
        <v>17066</v>
      </c>
      <c r="U8605" s="74" t="s">
        <v>4656</v>
      </c>
    </row>
    <row r="8606" spans="20:21" x14ac:dyDescent="0.25">
      <c r="T8606" s="101" t="s">
        <v>17067</v>
      </c>
      <c r="U8606" s="74" t="s">
        <v>17068</v>
      </c>
    </row>
    <row r="8607" spans="20:21" x14ac:dyDescent="0.25">
      <c r="T8607" s="101" t="s">
        <v>17069</v>
      </c>
      <c r="U8607" s="74" t="s">
        <v>17070</v>
      </c>
    </row>
    <row r="8608" spans="20:21" x14ac:dyDescent="0.25">
      <c r="T8608" s="101" t="s">
        <v>17071</v>
      </c>
      <c r="U8608" s="74" t="s">
        <v>17072</v>
      </c>
    </row>
    <row r="8609" spans="20:21" x14ac:dyDescent="0.25">
      <c r="T8609" s="101" t="s">
        <v>17073</v>
      </c>
      <c r="U8609" s="74" t="s">
        <v>17074</v>
      </c>
    </row>
    <row r="8610" spans="20:21" x14ac:dyDescent="0.25">
      <c r="T8610" s="101" t="s">
        <v>17075</v>
      </c>
      <c r="U8610" s="74" t="s">
        <v>17076</v>
      </c>
    </row>
    <row r="8611" spans="20:21" x14ac:dyDescent="0.25">
      <c r="T8611" s="101" t="s">
        <v>17077</v>
      </c>
      <c r="U8611" s="74" t="s">
        <v>17078</v>
      </c>
    </row>
    <row r="8612" spans="20:21" x14ac:dyDescent="0.25">
      <c r="T8612" s="101" t="s">
        <v>17079</v>
      </c>
      <c r="U8612" s="74" t="s">
        <v>17080</v>
      </c>
    </row>
    <row r="8613" spans="20:21" x14ac:dyDescent="0.25">
      <c r="T8613" s="101" t="s">
        <v>17081</v>
      </c>
      <c r="U8613" s="74" t="s">
        <v>17082</v>
      </c>
    </row>
    <row r="8614" spans="20:21" x14ac:dyDescent="0.25">
      <c r="T8614" s="101" t="s">
        <v>17083</v>
      </c>
      <c r="U8614" s="74" t="s">
        <v>17084</v>
      </c>
    </row>
    <row r="8615" spans="20:21" x14ac:dyDescent="0.25">
      <c r="T8615" s="101" t="s">
        <v>17085</v>
      </c>
      <c r="U8615" s="74" t="s">
        <v>17086</v>
      </c>
    </row>
    <row r="8616" spans="20:21" x14ac:dyDescent="0.25">
      <c r="T8616" s="101" t="s">
        <v>17087</v>
      </c>
      <c r="U8616" s="74" t="s">
        <v>17088</v>
      </c>
    </row>
    <row r="8617" spans="20:21" x14ac:dyDescent="0.25">
      <c r="T8617" s="101" t="s">
        <v>17089</v>
      </c>
      <c r="U8617" s="74" t="s">
        <v>17090</v>
      </c>
    </row>
    <row r="8618" spans="20:21" x14ac:dyDescent="0.25">
      <c r="T8618" s="101" t="s">
        <v>17091</v>
      </c>
      <c r="U8618" s="74" t="s">
        <v>17092</v>
      </c>
    </row>
    <row r="8619" spans="20:21" x14ac:dyDescent="0.25">
      <c r="T8619" s="101" t="s">
        <v>17093</v>
      </c>
      <c r="U8619" s="74" t="s">
        <v>17094</v>
      </c>
    </row>
    <row r="8620" spans="20:21" x14ac:dyDescent="0.25">
      <c r="T8620" s="101" t="s">
        <v>17095</v>
      </c>
      <c r="U8620" s="74" t="s">
        <v>17096</v>
      </c>
    </row>
    <row r="8621" spans="20:21" x14ac:dyDescent="0.25">
      <c r="T8621" s="101" t="s">
        <v>17097</v>
      </c>
      <c r="U8621" s="74" t="s">
        <v>17098</v>
      </c>
    </row>
    <row r="8622" spans="20:21" x14ac:dyDescent="0.25">
      <c r="T8622" s="101" t="s">
        <v>17099</v>
      </c>
      <c r="U8622" s="74" t="s">
        <v>17100</v>
      </c>
    </row>
    <row r="8623" spans="20:21" x14ac:dyDescent="0.25">
      <c r="T8623" s="101" t="s">
        <v>17101</v>
      </c>
      <c r="U8623" s="74" t="s">
        <v>17102</v>
      </c>
    </row>
    <row r="8624" spans="20:21" x14ac:dyDescent="0.25">
      <c r="T8624" s="101" t="s">
        <v>17103</v>
      </c>
      <c r="U8624" s="74" t="s">
        <v>17104</v>
      </c>
    </row>
    <row r="8625" spans="20:21" x14ac:dyDescent="0.25">
      <c r="T8625" s="101" t="s">
        <v>17105</v>
      </c>
      <c r="U8625" s="74" t="s">
        <v>17106</v>
      </c>
    </row>
    <row r="8626" spans="20:21" x14ac:dyDescent="0.25">
      <c r="T8626" s="101" t="s">
        <v>17107</v>
      </c>
      <c r="U8626" s="74" t="s">
        <v>17108</v>
      </c>
    </row>
    <row r="8627" spans="20:21" x14ac:dyDescent="0.25">
      <c r="T8627" s="101" t="s">
        <v>17109</v>
      </c>
      <c r="U8627" s="74" t="s">
        <v>17110</v>
      </c>
    </row>
    <row r="8628" spans="20:21" x14ac:dyDescent="0.25">
      <c r="T8628" s="101" t="s">
        <v>17111</v>
      </c>
      <c r="U8628" s="74" t="s">
        <v>17112</v>
      </c>
    </row>
    <row r="8629" spans="20:21" x14ac:dyDescent="0.25">
      <c r="T8629" s="101" t="s">
        <v>17113</v>
      </c>
      <c r="U8629" s="74" t="s">
        <v>17114</v>
      </c>
    </row>
    <row r="8630" spans="20:21" x14ac:dyDescent="0.25">
      <c r="T8630" s="101" t="s">
        <v>17115</v>
      </c>
      <c r="U8630" s="74" t="s">
        <v>17116</v>
      </c>
    </row>
    <row r="8631" spans="20:21" x14ac:dyDescent="0.25">
      <c r="T8631" s="101" t="s">
        <v>17117</v>
      </c>
      <c r="U8631" s="74" t="s">
        <v>17118</v>
      </c>
    </row>
    <row r="8632" spans="20:21" x14ac:dyDescent="0.25">
      <c r="T8632" s="101" t="s">
        <v>17119</v>
      </c>
      <c r="U8632" s="74" t="s">
        <v>17120</v>
      </c>
    </row>
    <row r="8633" spans="20:21" x14ac:dyDescent="0.25">
      <c r="T8633" s="101" t="s">
        <v>17121</v>
      </c>
      <c r="U8633" s="74" t="s">
        <v>17122</v>
      </c>
    </row>
    <row r="8634" spans="20:21" x14ac:dyDescent="0.25">
      <c r="T8634" s="101" t="s">
        <v>17123</v>
      </c>
      <c r="U8634" s="74" t="s">
        <v>17124</v>
      </c>
    </row>
    <row r="8635" spans="20:21" x14ac:dyDescent="0.25">
      <c r="T8635" s="101" t="s">
        <v>17125</v>
      </c>
      <c r="U8635" s="74" t="s">
        <v>17126</v>
      </c>
    </row>
    <row r="8636" spans="20:21" x14ac:dyDescent="0.25">
      <c r="T8636" s="101" t="s">
        <v>17127</v>
      </c>
      <c r="U8636" s="74" t="s">
        <v>17128</v>
      </c>
    </row>
    <row r="8637" spans="20:21" x14ac:dyDescent="0.25">
      <c r="T8637" s="101" t="s">
        <v>17129</v>
      </c>
      <c r="U8637" s="74" t="s">
        <v>17130</v>
      </c>
    </row>
    <row r="8638" spans="20:21" x14ac:dyDescent="0.25">
      <c r="T8638" s="101" t="s">
        <v>17131</v>
      </c>
      <c r="U8638" s="74" t="s">
        <v>17132</v>
      </c>
    </row>
    <row r="8639" spans="20:21" x14ac:dyDescent="0.25">
      <c r="T8639" s="101" t="s">
        <v>17133</v>
      </c>
      <c r="U8639" s="74" t="s">
        <v>17134</v>
      </c>
    </row>
    <row r="8640" spans="20:21" x14ac:dyDescent="0.25">
      <c r="T8640" s="101" t="s">
        <v>17135</v>
      </c>
      <c r="U8640" s="74" t="s">
        <v>17136</v>
      </c>
    </row>
    <row r="8641" spans="20:21" x14ac:dyDescent="0.25">
      <c r="T8641" s="101" t="s">
        <v>17137</v>
      </c>
      <c r="U8641" s="74" t="s">
        <v>17138</v>
      </c>
    </row>
    <row r="8642" spans="20:21" x14ac:dyDescent="0.25">
      <c r="T8642" s="101" t="s">
        <v>17139</v>
      </c>
      <c r="U8642" s="74" t="s">
        <v>17140</v>
      </c>
    </row>
    <row r="8643" spans="20:21" x14ac:dyDescent="0.25">
      <c r="T8643" s="101" t="s">
        <v>17141</v>
      </c>
      <c r="U8643" s="74" t="s">
        <v>17142</v>
      </c>
    </row>
    <row r="8644" spans="20:21" x14ac:dyDescent="0.25">
      <c r="T8644" s="101" t="s">
        <v>17143</v>
      </c>
      <c r="U8644" s="74" t="s">
        <v>17144</v>
      </c>
    </row>
    <row r="8645" spans="20:21" x14ac:dyDescent="0.25">
      <c r="T8645" s="101" t="s">
        <v>17145</v>
      </c>
      <c r="U8645" s="74" t="s">
        <v>17146</v>
      </c>
    </row>
    <row r="8646" spans="20:21" x14ac:dyDescent="0.25">
      <c r="T8646" s="101" t="s">
        <v>17147</v>
      </c>
      <c r="U8646" s="74" t="s">
        <v>17148</v>
      </c>
    </row>
    <row r="8647" spans="20:21" x14ac:dyDescent="0.25">
      <c r="T8647" s="101" t="s">
        <v>17149</v>
      </c>
      <c r="U8647" s="74" t="s">
        <v>17150</v>
      </c>
    </row>
    <row r="8648" spans="20:21" x14ac:dyDescent="0.25">
      <c r="T8648" s="101" t="s">
        <v>17151</v>
      </c>
      <c r="U8648" s="74" t="s">
        <v>17152</v>
      </c>
    </row>
    <row r="8649" spans="20:21" x14ac:dyDescent="0.25">
      <c r="T8649" s="101" t="s">
        <v>17153</v>
      </c>
      <c r="U8649" s="74" t="s">
        <v>17154</v>
      </c>
    </row>
    <row r="8650" spans="20:21" x14ac:dyDescent="0.25">
      <c r="T8650" s="101" t="s">
        <v>17155</v>
      </c>
      <c r="U8650" s="74" t="s">
        <v>17156</v>
      </c>
    </row>
    <row r="8651" spans="20:21" x14ac:dyDescent="0.25">
      <c r="T8651" s="101" t="s">
        <v>17157</v>
      </c>
      <c r="U8651" s="74" t="s">
        <v>17158</v>
      </c>
    </row>
    <row r="8652" spans="20:21" x14ac:dyDescent="0.25">
      <c r="T8652" s="101" t="s">
        <v>17159</v>
      </c>
      <c r="U8652" s="74" t="s">
        <v>17160</v>
      </c>
    </row>
    <row r="8653" spans="20:21" x14ac:dyDescent="0.25">
      <c r="T8653" s="101" t="s">
        <v>17161</v>
      </c>
      <c r="U8653" s="74" t="s">
        <v>17162</v>
      </c>
    </row>
    <row r="8654" spans="20:21" x14ac:dyDescent="0.25">
      <c r="T8654" s="101" t="s">
        <v>17163</v>
      </c>
      <c r="U8654" s="74" t="s">
        <v>17164</v>
      </c>
    </row>
    <row r="8655" spans="20:21" x14ac:dyDescent="0.25">
      <c r="T8655" s="101" t="s">
        <v>17165</v>
      </c>
      <c r="U8655" s="74" t="s">
        <v>17166</v>
      </c>
    </row>
    <row r="8656" spans="20:21" x14ac:dyDescent="0.25">
      <c r="T8656" s="101" t="s">
        <v>17167</v>
      </c>
      <c r="U8656" s="74" t="s">
        <v>17168</v>
      </c>
    </row>
    <row r="8657" spans="20:21" x14ac:dyDescent="0.25">
      <c r="T8657" s="101" t="s">
        <v>17169</v>
      </c>
      <c r="U8657" s="74" t="s">
        <v>17170</v>
      </c>
    </row>
    <row r="8658" spans="20:21" x14ac:dyDescent="0.25">
      <c r="T8658" s="101" t="s">
        <v>17171</v>
      </c>
      <c r="U8658" s="74" t="s">
        <v>17172</v>
      </c>
    </row>
    <row r="8659" spans="20:21" x14ac:dyDescent="0.25">
      <c r="T8659" s="101" t="s">
        <v>17173</v>
      </c>
      <c r="U8659" s="74" t="s">
        <v>17174</v>
      </c>
    </row>
    <row r="8660" spans="20:21" x14ac:dyDescent="0.25">
      <c r="T8660" s="101" t="s">
        <v>17175</v>
      </c>
      <c r="U8660" s="74" t="s">
        <v>17176</v>
      </c>
    </row>
    <row r="8661" spans="20:21" x14ac:dyDescent="0.25">
      <c r="T8661" s="101" t="s">
        <v>17177</v>
      </c>
      <c r="U8661" s="74" t="s">
        <v>17178</v>
      </c>
    </row>
    <row r="8662" spans="20:21" x14ac:dyDescent="0.25">
      <c r="T8662" s="101" t="s">
        <v>17179</v>
      </c>
      <c r="U8662" s="74" t="s">
        <v>17180</v>
      </c>
    </row>
    <row r="8663" spans="20:21" x14ac:dyDescent="0.25">
      <c r="T8663" s="101" t="s">
        <v>17181</v>
      </c>
      <c r="U8663" s="74" t="s">
        <v>17182</v>
      </c>
    </row>
    <row r="8664" spans="20:21" x14ac:dyDescent="0.25">
      <c r="T8664" s="101" t="s">
        <v>17183</v>
      </c>
      <c r="U8664" s="74" t="s">
        <v>17184</v>
      </c>
    </row>
    <row r="8665" spans="20:21" x14ac:dyDescent="0.25">
      <c r="T8665" s="101" t="s">
        <v>17185</v>
      </c>
      <c r="U8665" s="74" t="s">
        <v>17186</v>
      </c>
    </row>
    <row r="8666" spans="20:21" x14ac:dyDescent="0.25">
      <c r="T8666" s="101" t="s">
        <v>17187</v>
      </c>
      <c r="U8666" s="74" t="s">
        <v>17188</v>
      </c>
    </row>
    <row r="8667" spans="20:21" x14ac:dyDescent="0.25">
      <c r="T8667" s="101" t="s">
        <v>17189</v>
      </c>
      <c r="U8667" s="74" t="s">
        <v>17190</v>
      </c>
    </row>
    <row r="8668" spans="20:21" x14ac:dyDescent="0.25">
      <c r="T8668" s="101" t="s">
        <v>17191</v>
      </c>
      <c r="U8668" s="74" t="s">
        <v>17192</v>
      </c>
    </row>
    <row r="8669" spans="20:21" x14ac:dyDescent="0.25">
      <c r="T8669" s="101" t="s">
        <v>17193</v>
      </c>
      <c r="U8669" s="74" t="s">
        <v>17194</v>
      </c>
    </row>
    <row r="8670" spans="20:21" x14ac:dyDescent="0.25">
      <c r="T8670" s="101" t="s">
        <v>17195</v>
      </c>
      <c r="U8670" s="74" t="s">
        <v>17196</v>
      </c>
    </row>
    <row r="8671" spans="20:21" x14ac:dyDescent="0.25">
      <c r="T8671" s="101" t="s">
        <v>17197</v>
      </c>
      <c r="U8671" s="74" t="s">
        <v>17198</v>
      </c>
    </row>
    <row r="8672" spans="20:21" x14ac:dyDescent="0.25">
      <c r="T8672" s="101" t="s">
        <v>17199</v>
      </c>
      <c r="U8672" s="74" t="s">
        <v>17200</v>
      </c>
    </row>
    <row r="8673" spans="20:21" x14ac:dyDescent="0.25">
      <c r="T8673" s="101" t="s">
        <v>17201</v>
      </c>
      <c r="U8673" s="74" t="s">
        <v>17202</v>
      </c>
    </row>
    <row r="8674" spans="20:21" x14ac:dyDescent="0.25">
      <c r="T8674" s="101" t="s">
        <v>17203</v>
      </c>
      <c r="U8674" s="74" t="s">
        <v>784</v>
      </c>
    </row>
    <row r="8675" spans="20:21" x14ac:dyDescent="0.25">
      <c r="T8675" s="101" t="s">
        <v>17204</v>
      </c>
      <c r="U8675" s="74" t="s">
        <v>17205</v>
      </c>
    </row>
    <row r="8676" spans="20:21" x14ac:dyDescent="0.25">
      <c r="T8676" s="101" t="s">
        <v>17206</v>
      </c>
      <c r="U8676" s="74" t="s">
        <v>17207</v>
      </c>
    </row>
    <row r="8677" spans="20:21" x14ac:dyDescent="0.25">
      <c r="T8677" s="101" t="s">
        <v>17208</v>
      </c>
      <c r="U8677" s="74" t="s">
        <v>13683</v>
      </c>
    </row>
    <row r="8678" spans="20:21" x14ac:dyDescent="0.25">
      <c r="T8678" s="101" t="s">
        <v>17209</v>
      </c>
      <c r="U8678" s="74" t="s">
        <v>17210</v>
      </c>
    </row>
    <row r="8679" spans="20:21" x14ac:dyDescent="0.25">
      <c r="T8679" s="101" t="s">
        <v>17211</v>
      </c>
      <c r="U8679" s="74" t="s">
        <v>17212</v>
      </c>
    </row>
    <row r="8680" spans="20:21" x14ac:dyDescent="0.25">
      <c r="T8680" s="101" t="s">
        <v>17213</v>
      </c>
      <c r="U8680" s="74" t="s">
        <v>17214</v>
      </c>
    </row>
    <row r="8681" spans="20:21" x14ac:dyDescent="0.25">
      <c r="T8681" s="101" t="s">
        <v>17215</v>
      </c>
      <c r="U8681" s="74" t="s">
        <v>17216</v>
      </c>
    </row>
    <row r="8682" spans="20:21" x14ac:dyDescent="0.25">
      <c r="T8682" s="101" t="s">
        <v>17217</v>
      </c>
      <c r="U8682" s="74" t="s">
        <v>17218</v>
      </c>
    </row>
    <row r="8683" spans="20:21" x14ac:dyDescent="0.25">
      <c r="T8683" s="101" t="s">
        <v>17219</v>
      </c>
      <c r="U8683" s="74" t="s">
        <v>17220</v>
      </c>
    </row>
    <row r="8684" spans="20:21" x14ac:dyDescent="0.25">
      <c r="T8684" s="101" t="s">
        <v>17221</v>
      </c>
      <c r="U8684" s="74" t="s">
        <v>17222</v>
      </c>
    </row>
    <row r="8685" spans="20:21" x14ac:dyDescent="0.25">
      <c r="T8685" s="101" t="s">
        <v>17223</v>
      </c>
      <c r="U8685" s="74" t="s">
        <v>17224</v>
      </c>
    </row>
    <row r="8686" spans="20:21" x14ac:dyDescent="0.25">
      <c r="T8686" s="101" t="s">
        <v>17225</v>
      </c>
      <c r="U8686" s="74" t="s">
        <v>17226</v>
      </c>
    </row>
    <row r="8687" spans="20:21" x14ac:dyDescent="0.25">
      <c r="T8687" s="101" t="s">
        <v>17227</v>
      </c>
      <c r="U8687" s="74" t="s">
        <v>17228</v>
      </c>
    </row>
    <row r="8688" spans="20:21" x14ac:dyDescent="0.25">
      <c r="T8688" s="101" t="s">
        <v>17229</v>
      </c>
      <c r="U8688" s="74" t="s">
        <v>17230</v>
      </c>
    </row>
    <row r="8689" spans="20:21" x14ac:dyDescent="0.25">
      <c r="T8689" s="101" t="s">
        <v>17231</v>
      </c>
      <c r="U8689" s="74" t="s">
        <v>17232</v>
      </c>
    </row>
    <row r="8690" spans="20:21" x14ac:dyDescent="0.25">
      <c r="T8690" s="101" t="s">
        <v>17233</v>
      </c>
      <c r="U8690" s="74" t="s">
        <v>17234</v>
      </c>
    </row>
    <row r="8691" spans="20:21" x14ac:dyDescent="0.25">
      <c r="T8691" s="101" t="s">
        <v>17235</v>
      </c>
      <c r="U8691" s="74" t="s">
        <v>17236</v>
      </c>
    </row>
    <row r="8692" spans="20:21" x14ac:dyDescent="0.25">
      <c r="T8692" s="101" t="s">
        <v>17237</v>
      </c>
      <c r="U8692" s="74" t="s">
        <v>17238</v>
      </c>
    </row>
    <row r="8693" spans="20:21" x14ac:dyDescent="0.25">
      <c r="T8693" s="101" t="s">
        <v>17239</v>
      </c>
      <c r="U8693" s="74" t="s">
        <v>17240</v>
      </c>
    </row>
    <row r="8694" spans="20:21" x14ac:dyDescent="0.25">
      <c r="T8694" s="101" t="s">
        <v>17241</v>
      </c>
      <c r="U8694" s="74" t="s">
        <v>17242</v>
      </c>
    </row>
    <row r="8695" spans="20:21" x14ac:dyDescent="0.25">
      <c r="T8695" s="101" t="s">
        <v>17243</v>
      </c>
      <c r="U8695" s="74" t="s">
        <v>17244</v>
      </c>
    </row>
    <row r="8696" spans="20:21" x14ac:dyDescent="0.25">
      <c r="T8696" s="101" t="s">
        <v>17245</v>
      </c>
      <c r="U8696" s="74" t="s">
        <v>17246</v>
      </c>
    </row>
    <row r="8697" spans="20:21" x14ac:dyDescent="0.25">
      <c r="T8697" s="101" t="s">
        <v>17247</v>
      </c>
      <c r="U8697" s="74" t="s">
        <v>17248</v>
      </c>
    </row>
    <row r="8698" spans="20:21" x14ac:dyDescent="0.25">
      <c r="T8698" s="101" t="s">
        <v>17249</v>
      </c>
      <c r="U8698" s="74" t="s">
        <v>17250</v>
      </c>
    </row>
    <row r="8699" spans="20:21" x14ac:dyDescent="0.25">
      <c r="T8699" s="101" t="s">
        <v>17251</v>
      </c>
      <c r="U8699" s="74" t="s">
        <v>17252</v>
      </c>
    </row>
    <row r="8700" spans="20:21" x14ac:dyDescent="0.25">
      <c r="T8700" s="101" t="s">
        <v>17253</v>
      </c>
      <c r="U8700" s="74" t="s">
        <v>17254</v>
      </c>
    </row>
    <row r="8701" spans="20:21" x14ac:dyDescent="0.25">
      <c r="T8701" s="101" t="s">
        <v>17255</v>
      </c>
      <c r="U8701" s="74" t="s">
        <v>17256</v>
      </c>
    </row>
    <row r="8702" spans="20:21" x14ac:dyDescent="0.25">
      <c r="T8702" s="101" t="s">
        <v>17257</v>
      </c>
      <c r="U8702" s="74" t="s">
        <v>17258</v>
      </c>
    </row>
    <row r="8703" spans="20:21" x14ac:dyDescent="0.25">
      <c r="T8703" s="101" t="s">
        <v>17259</v>
      </c>
      <c r="U8703" s="74" t="s">
        <v>17260</v>
      </c>
    </row>
    <row r="8704" spans="20:21" x14ac:dyDescent="0.25">
      <c r="T8704" s="101" t="s">
        <v>17261</v>
      </c>
      <c r="U8704" s="74" t="s">
        <v>17262</v>
      </c>
    </row>
    <row r="8705" spans="20:21" x14ac:dyDescent="0.25">
      <c r="T8705" s="101" t="s">
        <v>17263</v>
      </c>
      <c r="U8705" s="74" t="s">
        <v>17264</v>
      </c>
    </row>
    <row r="8706" spans="20:21" x14ac:dyDescent="0.25">
      <c r="T8706" s="101" t="s">
        <v>17265</v>
      </c>
      <c r="U8706" s="74" t="s">
        <v>17266</v>
      </c>
    </row>
    <row r="8707" spans="20:21" x14ac:dyDescent="0.25">
      <c r="T8707" s="101" t="s">
        <v>17267</v>
      </c>
      <c r="U8707" s="74" t="s">
        <v>17268</v>
      </c>
    </row>
    <row r="8708" spans="20:21" x14ac:dyDescent="0.25">
      <c r="T8708" s="101" t="s">
        <v>17269</v>
      </c>
      <c r="U8708" s="74" t="s">
        <v>17270</v>
      </c>
    </row>
    <row r="8709" spans="20:21" x14ac:dyDescent="0.25">
      <c r="T8709" s="101" t="s">
        <v>17271</v>
      </c>
      <c r="U8709" s="74" t="s">
        <v>17272</v>
      </c>
    </row>
    <row r="8710" spans="20:21" x14ac:dyDescent="0.25">
      <c r="T8710" s="101" t="s">
        <v>17273</v>
      </c>
      <c r="U8710" s="74" t="s">
        <v>17274</v>
      </c>
    </row>
    <row r="8711" spans="20:21" x14ac:dyDescent="0.25">
      <c r="T8711" s="101" t="s">
        <v>17275</v>
      </c>
      <c r="U8711" s="74" t="s">
        <v>17276</v>
      </c>
    </row>
    <row r="8712" spans="20:21" x14ac:dyDescent="0.25">
      <c r="T8712" s="101" t="s">
        <v>17277</v>
      </c>
      <c r="U8712" s="74" t="s">
        <v>17278</v>
      </c>
    </row>
    <row r="8713" spans="20:21" x14ac:dyDescent="0.25">
      <c r="T8713" s="101" t="s">
        <v>17279</v>
      </c>
      <c r="U8713" s="74" t="s">
        <v>17280</v>
      </c>
    </row>
    <row r="8714" spans="20:21" x14ac:dyDescent="0.25">
      <c r="T8714" s="101" t="s">
        <v>17281</v>
      </c>
      <c r="U8714" s="74" t="s">
        <v>838</v>
      </c>
    </row>
    <row r="8715" spans="20:21" x14ac:dyDescent="0.25">
      <c r="T8715" s="101" t="s">
        <v>17282</v>
      </c>
      <c r="U8715" s="74" t="s">
        <v>17283</v>
      </c>
    </row>
    <row r="8716" spans="20:21" x14ac:dyDescent="0.25">
      <c r="T8716" s="101" t="s">
        <v>17284</v>
      </c>
      <c r="U8716" s="74" t="s">
        <v>17285</v>
      </c>
    </row>
    <row r="8717" spans="20:21" x14ac:dyDescent="0.25">
      <c r="T8717" s="101" t="s">
        <v>17286</v>
      </c>
      <c r="U8717" s="74" t="s">
        <v>17287</v>
      </c>
    </row>
    <row r="8718" spans="20:21" x14ac:dyDescent="0.25">
      <c r="T8718" s="101" t="s">
        <v>17288</v>
      </c>
      <c r="U8718" s="74" t="s">
        <v>17289</v>
      </c>
    </row>
    <row r="8719" spans="20:21" x14ac:dyDescent="0.25">
      <c r="T8719" s="101" t="s">
        <v>17290</v>
      </c>
      <c r="U8719" s="74" t="s">
        <v>17291</v>
      </c>
    </row>
    <row r="8720" spans="20:21" x14ac:dyDescent="0.25">
      <c r="T8720" s="101" t="s">
        <v>17292</v>
      </c>
      <c r="U8720" s="74" t="s">
        <v>17293</v>
      </c>
    </row>
    <row r="8721" spans="20:21" x14ac:dyDescent="0.25">
      <c r="T8721" s="101" t="s">
        <v>17294</v>
      </c>
      <c r="U8721" s="74" t="s">
        <v>17295</v>
      </c>
    </row>
    <row r="8722" spans="20:21" x14ac:dyDescent="0.25">
      <c r="T8722" s="101" t="s">
        <v>17296</v>
      </c>
      <c r="U8722" s="74" t="s">
        <v>17297</v>
      </c>
    </row>
    <row r="8723" spans="20:21" x14ac:dyDescent="0.25">
      <c r="T8723" s="101" t="s">
        <v>17298</v>
      </c>
      <c r="U8723" s="74" t="s">
        <v>17299</v>
      </c>
    </row>
    <row r="8724" spans="20:21" x14ac:dyDescent="0.25">
      <c r="T8724" s="101" t="s">
        <v>17300</v>
      </c>
      <c r="U8724" s="74" t="s">
        <v>17301</v>
      </c>
    </row>
    <row r="8725" spans="20:21" x14ac:dyDescent="0.25">
      <c r="T8725" s="101" t="s">
        <v>17302</v>
      </c>
      <c r="U8725" s="74" t="s">
        <v>17303</v>
      </c>
    </row>
    <row r="8726" spans="20:21" x14ac:dyDescent="0.25">
      <c r="T8726" s="101" t="s">
        <v>17304</v>
      </c>
      <c r="U8726" s="74" t="s">
        <v>17305</v>
      </c>
    </row>
    <row r="8727" spans="20:21" x14ac:dyDescent="0.25">
      <c r="T8727" s="101" t="s">
        <v>17306</v>
      </c>
      <c r="U8727" s="74" t="s">
        <v>17307</v>
      </c>
    </row>
    <row r="8728" spans="20:21" x14ac:dyDescent="0.25">
      <c r="T8728" s="101" t="s">
        <v>17308</v>
      </c>
      <c r="U8728" s="74" t="s">
        <v>17309</v>
      </c>
    </row>
    <row r="8729" spans="20:21" x14ac:dyDescent="0.25">
      <c r="T8729" s="101" t="s">
        <v>17310</v>
      </c>
      <c r="U8729" s="74" t="s">
        <v>17311</v>
      </c>
    </row>
    <row r="8730" spans="20:21" x14ac:dyDescent="0.25">
      <c r="T8730" s="101" t="s">
        <v>17312</v>
      </c>
      <c r="U8730" s="74" t="s">
        <v>17313</v>
      </c>
    </row>
    <row r="8731" spans="20:21" x14ac:dyDescent="0.25">
      <c r="T8731" s="101" t="s">
        <v>17314</v>
      </c>
      <c r="U8731" s="74" t="s">
        <v>17315</v>
      </c>
    </row>
    <row r="8732" spans="20:21" x14ac:dyDescent="0.25">
      <c r="T8732" s="101" t="s">
        <v>17316</v>
      </c>
      <c r="U8732" s="74" t="s">
        <v>17317</v>
      </c>
    </row>
    <row r="8733" spans="20:21" x14ac:dyDescent="0.25">
      <c r="T8733" s="101" t="s">
        <v>17318</v>
      </c>
      <c r="U8733" s="74" t="s">
        <v>17319</v>
      </c>
    </row>
    <row r="8734" spans="20:21" x14ac:dyDescent="0.25">
      <c r="T8734" s="101" t="s">
        <v>17320</v>
      </c>
      <c r="U8734" s="74" t="s">
        <v>17321</v>
      </c>
    </row>
    <row r="8735" spans="20:21" x14ac:dyDescent="0.25">
      <c r="T8735" s="101" t="s">
        <v>17322</v>
      </c>
      <c r="U8735" s="74" t="s">
        <v>17323</v>
      </c>
    </row>
    <row r="8736" spans="20:21" x14ac:dyDescent="0.25">
      <c r="T8736" s="101" t="s">
        <v>17324</v>
      </c>
      <c r="U8736" s="74" t="s">
        <v>17325</v>
      </c>
    </row>
    <row r="8737" spans="20:21" x14ac:dyDescent="0.25">
      <c r="T8737" s="101" t="s">
        <v>17326</v>
      </c>
      <c r="U8737" s="74" t="s">
        <v>17327</v>
      </c>
    </row>
    <row r="8738" spans="20:21" x14ac:dyDescent="0.25">
      <c r="T8738" s="101" t="s">
        <v>17328</v>
      </c>
      <c r="U8738" s="74" t="s">
        <v>17329</v>
      </c>
    </row>
    <row r="8739" spans="20:21" x14ac:dyDescent="0.25">
      <c r="T8739" s="101" t="s">
        <v>17330</v>
      </c>
      <c r="U8739" s="74" t="s">
        <v>17331</v>
      </c>
    </row>
    <row r="8740" spans="20:21" x14ac:dyDescent="0.25">
      <c r="T8740" s="101" t="s">
        <v>17332</v>
      </c>
      <c r="U8740" s="74" t="s">
        <v>17333</v>
      </c>
    </row>
    <row r="8741" spans="20:21" x14ac:dyDescent="0.25">
      <c r="T8741" s="101" t="s">
        <v>17334</v>
      </c>
      <c r="U8741" s="74" t="s">
        <v>17335</v>
      </c>
    </row>
    <row r="8742" spans="20:21" x14ac:dyDescent="0.25">
      <c r="T8742" s="101" t="s">
        <v>17336</v>
      </c>
      <c r="U8742" s="74" t="s">
        <v>17337</v>
      </c>
    </row>
    <row r="8743" spans="20:21" x14ac:dyDescent="0.25">
      <c r="T8743" s="101" t="s">
        <v>17338</v>
      </c>
      <c r="U8743" s="74" t="s">
        <v>7248</v>
      </c>
    </row>
    <row r="8744" spans="20:21" x14ac:dyDescent="0.25">
      <c r="T8744" s="101" t="s">
        <v>17339</v>
      </c>
      <c r="U8744" s="74" t="s">
        <v>17340</v>
      </c>
    </row>
    <row r="8745" spans="20:21" x14ac:dyDescent="0.25">
      <c r="T8745" s="101" t="s">
        <v>17341</v>
      </c>
      <c r="U8745" s="74" t="s">
        <v>17342</v>
      </c>
    </row>
    <row r="8746" spans="20:21" x14ac:dyDescent="0.25">
      <c r="T8746" s="101" t="s">
        <v>17343</v>
      </c>
      <c r="U8746" s="74" t="s">
        <v>17344</v>
      </c>
    </row>
    <row r="8747" spans="20:21" x14ac:dyDescent="0.25">
      <c r="T8747" s="101" t="s">
        <v>17345</v>
      </c>
      <c r="U8747" s="74" t="s">
        <v>17346</v>
      </c>
    </row>
    <row r="8748" spans="20:21" x14ac:dyDescent="0.25">
      <c r="T8748" s="101" t="s">
        <v>17347</v>
      </c>
      <c r="U8748" s="74" t="s">
        <v>17348</v>
      </c>
    </row>
    <row r="8749" spans="20:21" x14ac:dyDescent="0.25">
      <c r="T8749" s="101" t="s">
        <v>17349</v>
      </c>
      <c r="U8749" s="74" t="s">
        <v>17350</v>
      </c>
    </row>
    <row r="8750" spans="20:21" x14ac:dyDescent="0.25">
      <c r="T8750" s="101" t="s">
        <v>17351</v>
      </c>
      <c r="U8750" s="74" t="s">
        <v>17352</v>
      </c>
    </row>
    <row r="8751" spans="20:21" x14ac:dyDescent="0.25">
      <c r="T8751" s="101" t="s">
        <v>17353</v>
      </c>
      <c r="U8751" s="74" t="s">
        <v>17354</v>
      </c>
    </row>
    <row r="8752" spans="20:21" x14ac:dyDescent="0.25">
      <c r="T8752" s="101" t="s">
        <v>17355</v>
      </c>
      <c r="U8752" s="74" t="s">
        <v>17356</v>
      </c>
    </row>
    <row r="8753" spans="20:21" x14ac:dyDescent="0.25">
      <c r="T8753" s="101" t="s">
        <v>17357</v>
      </c>
      <c r="U8753" s="74" t="s">
        <v>17358</v>
      </c>
    </row>
    <row r="8754" spans="20:21" x14ac:dyDescent="0.25">
      <c r="T8754" s="101" t="s">
        <v>17359</v>
      </c>
      <c r="U8754" s="74" t="s">
        <v>17360</v>
      </c>
    </row>
    <row r="8755" spans="20:21" x14ac:dyDescent="0.25">
      <c r="T8755" s="101" t="s">
        <v>17361</v>
      </c>
      <c r="U8755" s="74" t="s">
        <v>17362</v>
      </c>
    </row>
    <row r="8756" spans="20:21" x14ac:dyDescent="0.25">
      <c r="T8756" s="101" t="s">
        <v>17363</v>
      </c>
      <c r="U8756" s="74" t="s">
        <v>17364</v>
      </c>
    </row>
    <row r="8757" spans="20:21" x14ac:dyDescent="0.25">
      <c r="T8757" s="101" t="s">
        <v>17365</v>
      </c>
      <c r="U8757" s="74" t="s">
        <v>17366</v>
      </c>
    </row>
    <row r="8758" spans="20:21" x14ac:dyDescent="0.25">
      <c r="T8758" s="101" t="s">
        <v>17367</v>
      </c>
      <c r="U8758" s="74" t="s">
        <v>17368</v>
      </c>
    </row>
    <row r="8759" spans="20:21" x14ac:dyDescent="0.25">
      <c r="T8759" s="101" t="s">
        <v>17369</v>
      </c>
      <c r="U8759" s="74" t="s">
        <v>17370</v>
      </c>
    </row>
    <row r="8760" spans="20:21" x14ac:dyDescent="0.25">
      <c r="T8760" s="101" t="s">
        <v>17371</v>
      </c>
      <c r="U8760" s="74" t="s">
        <v>17372</v>
      </c>
    </row>
    <row r="8761" spans="20:21" x14ac:dyDescent="0.25">
      <c r="T8761" s="101" t="s">
        <v>17373</v>
      </c>
      <c r="U8761" s="74" t="s">
        <v>17374</v>
      </c>
    </row>
    <row r="8762" spans="20:21" x14ac:dyDescent="0.25">
      <c r="T8762" s="101" t="s">
        <v>17375</v>
      </c>
      <c r="U8762" s="74" t="s">
        <v>17376</v>
      </c>
    </row>
    <row r="8763" spans="20:21" x14ac:dyDescent="0.25">
      <c r="T8763" s="101" t="s">
        <v>17377</v>
      </c>
      <c r="U8763" s="74" t="s">
        <v>17378</v>
      </c>
    </row>
    <row r="8764" spans="20:21" x14ac:dyDescent="0.25">
      <c r="T8764" s="101" t="s">
        <v>17379</v>
      </c>
      <c r="U8764" s="74" t="s">
        <v>17380</v>
      </c>
    </row>
    <row r="8765" spans="20:21" x14ac:dyDescent="0.25">
      <c r="T8765" s="101" t="s">
        <v>17381</v>
      </c>
      <c r="U8765" s="74" t="s">
        <v>17382</v>
      </c>
    </row>
    <row r="8766" spans="20:21" x14ac:dyDescent="0.25">
      <c r="T8766" s="101" t="s">
        <v>17383</v>
      </c>
      <c r="U8766" s="74" t="s">
        <v>17384</v>
      </c>
    </row>
    <row r="8767" spans="20:21" x14ac:dyDescent="0.25">
      <c r="T8767" s="101" t="s">
        <v>17385</v>
      </c>
      <c r="U8767" s="74" t="s">
        <v>17386</v>
      </c>
    </row>
    <row r="8768" spans="20:21" x14ac:dyDescent="0.25">
      <c r="T8768" s="101" t="s">
        <v>17387</v>
      </c>
      <c r="U8768" s="74" t="s">
        <v>17388</v>
      </c>
    </row>
    <row r="8769" spans="20:21" x14ac:dyDescent="0.25">
      <c r="T8769" s="101" t="s">
        <v>17389</v>
      </c>
      <c r="U8769" s="74" t="s">
        <v>8759</v>
      </c>
    </row>
    <row r="8770" spans="20:21" x14ac:dyDescent="0.25">
      <c r="T8770" s="101" t="s">
        <v>17390</v>
      </c>
      <c r="U8770" s="74" t="s">
        <v>17391</v>
      </c>
    </row>
    <row r="8771" spans="20:21" x14ac:dyDescent="0.25">
      <c r="T8771" s="101" t="s">
        <v>17392</v>
      </c>
      <c r="U8771" s="74" t="s">
        <v>868</v>
      </c>
    </row>
    <row r="8772" spans="20:21" x14ac:dyDescent="0.25">
      <c r="T8772" s="101" t="s">
        <v>17393</v>
      </c>
      <c r="U8772" s="74" t="s">
        <v>17394</v>
      </c>
    </row>
    <row r="8773" spans="20:21" x14ac:dyDescent="0.25">
      <c r="T8773" s="101" t="s">
        <v>17395</v>
      </c>
      <c r="U8773" s="74" t="s">
        <v>17396</v>
      </c>
    </row>
    <row r="8774" spans="20:21" x14ac:dyDescent="0.25">
      <c r="T8774" s="101" t="s">
        <v>17397</v>
      </c>
      <c r="U8774" s="74" t="s">
        <v>17398</v>
      </c>
    </row>
    <row r="8775" spans="20:21" x14ac:dyDescent="0.25">
      <c r="T8775" s="101" t="s">
        <v>17399</v>
      </c>
      <c r="U8775" s="74" t="s">
        <v>17400</v>
      </c>
    </row>
    <row r="8776" spans="20:21" x14ac:dyDescent="0.25">
      <c r="T8776" s="101" t="s">
        <v>17401</v>
      </c>
      <c r="U8776" s="74" t="s">
        <v>3950</v>
      </c>
    </row>
    <row r="8777" spans="20:21" x14ac:dyDescent="0.25">
      <c r="T8777" s="101" t="s">
        <v>17402</v>
      </c>
      <c r="U8777" s="74" t="s">
        <v>17403</v>
      </c>
    </row>
    <row r="8778" spans="20:21" x14ac:dyDescent="0.25">
      <c r="T8778" s="101" t="s">
        <v>17404</v>
      </c>
      <c r="U8778" s="74" t="s">
        <v>17405</v>
      </c>
    </row>
    <row r="8779" spans="20:21" x14ac:dyDescent="0.25">
      <c r="T8779" s="101" t="s">
        <v>17406</v>
      </c>
      <c r="U8779" s="74" t="s">
        <v>17407</v>
      </c>
    </row>
    <row r="8780" spans="20:21" x14ac:dyDescent="0.25">
      <c r="T8780" s="101" t="s">
        <v>17408</v>
      </c>
      <c r="U8780" s="74" t="s">
        <v>17409</v>
      </c>
    </row>
    <row r="8781" spans="20:21" x14ac:dyDescent="0.25">
      <c r="T8781" s="101" t="s">
        <v>17410</v>
      </c>
      <c r="U8781" s="74" t="s">
        <v>17411</v>
      </c>
    </row>
    <row r="8782" spans="20:21" x14ac:dyDescent="0.25">
      <c r="T8782" s="101" t="s">
        <v>17412</v>
      </c>
      <c r="U8782" s="74" t="s">
        <v>17413</v>
      </c>
    </row>
    <row r="8783" spans="20:21" x14ac:dyDescent="0.25">
      <c r="T8783" s="101" t="s">
        <v>17414</v>
      </c>
      <c r="U8783" s="74" t="s">
        <v>17415</v>
      </c>
    </row>
    <row r="8784" spans="20:21" x14ac:dyDescent="0.25">
      <c r="T8784" s="101" t="s">
        <v>17416</v>
      </c>
      <c r="U8784" s="74" t="s">
        <v>3149</v>
      </c>
    </row>
    <row r="8785" spans="20:21" x14ac:dyDescent="0.25">
      <c r="T8785" s="101" t="s">
        <v>17417</v>
      </c>
      <c r="U8785" s="74" t="s">
        <v>17418</v>
      </c>
    </row>
    <row r="8786" spans="20:21" x14ac:dyDescent="0.25">
      <c r="T8786" s="101" t="s">
        <v>17419</v>
      </c>
      <c r="U8786" s="74" t="s">
        <v>17420</v>
      </c>
    </row>
    <row r="8787" spans="20:21" x14ac:dyDescent="0.25">
      <c r="T8787" s="101" t="s">
        <v>17421</v>
      </c>
      <c r="U8787" s="74" t="s">
        <v>17422</v>
      </c>
    </row>
    <row r="8788" spans="20:21" x14ac:dyDescent="0.25">
      <c r="T8788" s="101" t="s">
        <v>17423</v>
      </c>
      <c r="U8788" s="74" t="s">
        <v>17424</v>
      </c>
    </row>
    <row r="8789" spans="20:21" x14ac:dyDescent="0.25">
      <c r="T8789" s="101" t="s">
        <v>17425</v>
      </c>
      <c r="U8789" s="74" t="s">
        <v>17426</v>
      </c>
    </row>
    <row r="8790" spans="20:21" x14ac:dyDescent="0.25">
      <c r="T8790" s="101" t="s">
        <v>17427</v>
      </c>
      <c r="U8790" s="74" t="s">
        <v>12605</v>
      </c>
    </row>
    <row r="8791" spans="20:21" x14ac:dyDescent="0.25">
      <c r="T8791" s="101" t="s">
        <v>17428</v>
      </c>
      <c r="U8791" s="74" t="s">
        <v>17429</v>
      </c>
    </row>
    <row r="8792" spans="20:21" x14ac:dyDescent="0.25">
      <c r="T8792" s="101" t="s">
        <v>17430</v>
      </c>
      <c r="U8792" s="74" t="s">
        <v>17431</v>
      </c>
    </row>
    <row r="8793" spans="20:21" x14ac:dyDescent="0.25">
      <c r="T8793" s="101" t="s">
        <v>17432</v>
      </c>
      <c r="U8793" s="74" t="s">
        <v>17433</v>
      </c>
    </row>
    <row r="8794" spans="20:21" x14ac:dyDescent="0.25">
      <c r="T8794" s="101" t="s">
        <v>17434</v>
      </c>
      <c r="U8794" s="74" t="s">
        <v>7272</v>
      </c>
    </row>
    <row r="8795" spans="20:21" x14ac:dyDescent="0.25">
      <c r="T8795" s="101" t="s">
        <v>17435</v>
      </c>
      <c r="U8795" s="74" t="s">
        <v>17436</v>
      </c>
    </row>
    <row r="8796" spans="20:21" x14ac:dyDescent="0.25">
      <c r="T8796" s="101" t="s">
        <v>17437</v>
      </c>
      <c r="U8796" s="74" t="s">
        <v>17438</v>
      </c>
    </row>
    <row r="8797" spans="20:21" x14ac:dyDescent="0.25">
      <c r="T8797" s="101" t="s">
        <v>17439</v>
      </c>
      <c r="U8797" s="74" t="s">
        <v>17440</v>
      </c>
    </row>
    <row r="8798" spans="20:21" x14ac:dyDescent="0.25">
      <c r="T8798" s="101" t="s">
        <v>17441</v>
      </c>
      <c r="U8798" s="74" t="s">
        <v>17442</v>
      </c>
    </row>
    <row r="8799" spans="20:21" x14ac:dyDescent="0.25">
      <c r="T8799" s="101" t="s">
        <v>17443</v>
      </c>
      <c r="U8799" s="74" t="s">
        <v>17444</v>
      </c>
    </row>
    <row r="8800" spans="20:21" x14ac:dyDescent="0.25">
      <c r="T8800" s="101" t="s">
        <v>17445</v>
      </c>
      <c r="U8800" s="74" t="s">
        <v>17446</v>
      </c>
    </row>
    <row r="8801" spans="20:21" x14ac:dyDescent="0.25">
      <c r="T8801" s="101" t="s">
        <v>17447</v>
      </c>
      <c r="U8801" s="74" t="s">
        <v>17448</v>
      </c>
    </row>
    <row r="8802" spans="20:21" x14ac:dyDescent="0.25">
      <c r="T8802" s="101" t="s">
        <v>17449</v>
      </c>
      <c r="U8802" s="74" t="s">
        <v>17450</v>
      </c>
    </row>
    <row r="8803" spans="20:21" x14ac:dyDescent="0.25">
      <c r="T8803" s="101" t="s">
        <v>17451</v>
      </c>
      <c r="U8803" s="74" t="s">
        <v>17452</v>
      </c>
    </row>
    <row r="8804" spans="20:21" x14ac:dyDescent="0.25">
      <c r="T8804" s="101" t="s">
        <v>17453</v>
      </c>
      <c r="U8804" s="74" t="s">
        <v>17454</v>
      </c>
    </row>
    <row r="8805" spans="20:21" x14ac:dyDescent="0.25">
      <c r="T8805" s="101" t="s">
        <v>17455</v>
      </c>
      <c r="U8805" s="74" t="s">
        <v>11725</v>
      </c>
    </row>
    <row r="8806" spans="20:21" x14ac:dyDescent="0.25">
      <c r="T8806" s="101" t="s">
        <v>17456</v>
      </c>
      <c r="U8806" s="74" t="s">
        <v>17457</v>
      </c>
    </row>
    <row r="8807" spans="20:21" x14ac:dyDescent="0.25">
      <c r="T8807" s="101" t="s">
        <v>17458</v>
      </c>
      <c r="U8807" s="74" t="s">
        <v>17459</v>
      </c>
    </row>
    <row r="8808" spans="20:21" x14ac:dyDescent="0.25">
      <c r="T8808" s="101" t="s">
        <v>17460</v>
      </c>
      <c r="U8808" s="74" t="s">
        <v>17461</v>
      </c>
    </row>
    <row r="8809" spans="20:21" x14ac:dyDescent="0.25">
      <c r="T8809" s="101" t="s">
        <v>17462</v>
      </c>
      <c r="U8809" s="74" t="s">
        <v>17463</v>
      </c>
    </row>
    <row r="8810" spans="20:21" x14ac:dyDescent="0.25">
      <c r="T8810" s="101" t="s">
        <v>17464</v>
      </c>
      <c r="U8810" s="74" t="s">
        <v>17465</v>
      </c>
    </row>
    <row r="8811" spans="20:21" x14ac:dyDescent="0.25">
      <c r="T8811" s="101" t="s">
        <v>17466</v>
      </c>
      <c r="U8811" s="74" t="s">
        <v>17467</v>
      </c>
    </row>
    <row r="8812" spans="20:21" x14ac:dyDescent="0.25">
      <c r="T8812" s="101" t="s">
        <v>17468</v>
      </c>
      <c r="U8812" s="74" t="s">
        <v>17469</v>
      </c>
    </row>
    <row r="8813" spans="20:21" x14ac:dyDescent="0.25">
      <c r="T8813" s="101" t="s">
        <v>17470</v>
      </c>
      <c r="U8813" s="74" t="s">
        <v>17471</v>
      </c>
    </row>
    <row r="8814" spans="20:21" x14ac:dyDescent="0.25">
      <c r="T8814" s="101" t="s">
        <v>17472</v>
      </c>
      <c r="U8814" s="74" t="s">
        <v>17473</v>
      </c>
    </row>
    <row r="8815" spans="20:21" x14ac:dyDescent="0.25">
      <c r="T8815" s="101" t="s">
        <v>17474</v>
      </c>
      <c r="U8815" s="74" t="s">
        <v>17475</v>
      </c>
    </row>
    <row r="8816" spans="20:21" x14ac:dyDescent="0.25">
      <c r="T8816" s="101" t="s">
        <v>17476</v>
      </c>
      <c r="U8816" s="74" t="s">
        <v>17477</v>
      </c>
    </row>
    <row r="8817" spans="20:21" x14ac:dyDescent="0.25">
      <c r="T8817" s="101" t="s">
        <v>17478</v>
      </c>
      <c r="U8817" s="74" t="s">
        <v>17479</v>
      </c>
    </row>
    <row r="8818" spans="20:21" x14ac:dyDescent="0.25">
      <c r="T8818" s="101" t="s">
        <v>17480</v>
      </c>
      <c r="U8818" s="74" t="s">
        <v>17481</v>
      </c>
    </row>
    <row r="8819" spans="20:21" x14ac:dyDescent="0.25">
      <c r="T8819" s="101" t="s">
        <v>17482</v>
      </c>
      <c r="U8819" s="74" t="s">
        <v>17483</v>
      </c>
    </row>
    <row r="8820" spans="20:21" x14ac:dyDescent="0.25">
      <c r="T8820" s="101" t="s">
        <v>17484</v>
      </c>
      <c r="U8820" s="74" t="s">
        <v>17485</v>
      </c>
    </row>
    <row r="8821" spans="20:21" x14ac:dyDescent="0.25">
      <c r="T8821" s="101" t="s">
        <v>17486</v>
      </c>
      <c r="U8821" s="74" t="s">
        <v>17487</v>
      </c>
    </row>
    <row r="8822" spans="20:21" x14ac:dyDescent="0.25">
      <c r="T8822" s="101" t="s">
        <v>17488</v>
      </c>
      <c r="U8822" s="74" t="s">
        <v>17489</v>
      </c>
    </row>
    <row r="8823" spans="20:21" x14ac:dyDescent="0.25">
      <c r="T8823" s="101" t="s">
        <v>17490</v>
      </c>
      <c r="U8823" s="74" t="s">
        <v>17491</v>
      </c>
    </row>
    <row r="8824" spans="20:21" x14ac:dyDescent="0.25">
      <c r="T8824" s="101" t="s">
        <v>17492</v>
      </c>
      <c r="U8824" s="74" t="s">
        <v>12664</v>
      </c>
    </row>
    <row r="8825" spans="20:21" x14ac:dyDescent="0.25">
      <c r="T8825" s="101" t="s">
        <v>17493</v>
      </c>
      <c r="U8825" s="74" t="s">
        <v>17494</v>
      </c>
    </row>
    <row r="8826" spans="20:21" x14ac:dyDescent="0.25">
      <c r="T8826" s="101" t="s">
        <v>17495</v>
      </c>
      <c r="U8826" s="74" t="s">
        <v>17496</v>
      </c>
    </row>
    <row r="8827" spans="20:21" x14ac:dyDescent="0.25">
      <c r="T8827" s="101" t="s">
        <v>17497</v>
      </c>
      <c r="U8827" s="74" t="s">
        <v>17498</v>
      </c>
    </row>
    <row r="8828" spans="20:21" x14ac:dyDescent="0.25">
      <c r="T8828" s="101" t="s">
        <v>17499</v>
      </c>
      <c r="U8828" s="74" t="s">
        <v>17500</v>
      </c>
    </row>
    <row r="8829" spans="20:21" x14ac:dyDescent="0.25">
      <c r="T8829" s="101" t="s">
        <v>17501</v>
      </c>
      <c r="U8829" s="74" t="s">
        <v>17502</v>
      </c>
    </row>
    <row r="8830" spans="20:21" x14ac:dyDescent="0.25">
      <c r="T8830" s="101" t="s">
        <v>17503</v>
      </c>
      <c r="U8830" s="74" t="s">
        <v>17504</v>
      </c>
    </row>
    <row r="8831" spans="20:21" x14ac:dyDescent="0.25">
      <c r="T8831" s="101" t="s">
        <v>17505</v>
      </c>
      <c r="U8831" s="74" t="s">
        <v>17506</v>
      </c>
    </row>
    <row r="8832" spans="20:21" x14ac:dyDescent="0.25">
      <c r="T8832" s="101" t="s">
        <v>17507</v>
      </c>
      <c r="U8832" s="74" t="s">
        <v>17508</v>
      </c>
    </row>
    <row r="8833" spans="20:21" x14ac:dyDescent="0.25">
      <c r="T8833" s="101" t="s">
        <v>17509</v>
      </c>
      <c r="U8833" s="74" t="s">
        <v>17510</v>
      </c>
    </row>
    <row r="8834" spans="20:21" x14ac:dyDescent="0.25">
      <c r="T8834" s="101" t="s">
        <v>17511</v>
      </c>
      <c r="U8834" s="74" t="s">
        <v>17512</v>
      </c>
    </row>
    <row r="8835" spans="20:21" x14ac:dyDescent="0.25">
      <c r="T8835" s="101" t="s">
        <v>17513</v>
      </c>
      <c r="U8835" s="74" t="s">
        <v>17514</v>
      </c>
    </row>
    <row r="8836" spans="20:21" x14ac:dyDescent="0.25">
      <c r="T8836" s="101" t="s">
        <v>17515</v>
      </c>
      <c r="U8836" s="74" t="s">
        <v>17516</v>
      </c>
    </row>
    <row r="8837" spans="20:21" x14ac:dyDescent="0.25">
      <c r="T8837" s="101" t="s">
        <v>17517</v>
      </c>
      <c r="U8837" s="74" t="s">
        <v>17518</v>
      </c>
    </row>
    <row r="8838" spans="20:21" x14ac:dyDescent="0.25">
      <c r="T8838" s="101" t="s">
        <v>17519</v>
      </c>
      <c r="U8838" s="74" t="s">
        <v>17520</v>
      </c>
    </row>
    <row r="8839" spans="20:21" x14ac:dyDescent="0.25">
      <c r="T8839" s="101" t="s">
        <v>17521</v>
      </c>
      <c r="U8839" s="74" t="s">
        <v>17522</v>
      </c>
    </row>
    <row r="8840" spans="20:21" x14ac:dyDescent="0.25">
      <c r="T8840" s="101" t="s">
        <v>17523</v>
      </c>
      <c r="U8840" s="74" t="s">
        <v>17524</v>
      </c>
    </row>
    <row r="8841" spans="20:21" x14ac:dyDescent="0.25">
      <c r="T8841" s="101" t="s">
        <v>17525</v>
      </c>
      <c r="U8841" s="74" t="s">
        <v>17526</v>
      </c>
    </row>
    <row r="8842" spans="20:21" x14ac:dyDescent="0.25">
      <c r="T8842" s="101" t="s">
        <v>17527</v>
      </c>
      <c r="U8842" s="74" t="s">
        <v>17528</v>
      </c>
    </row>
    <row r="8843" spans="20:21" x14ac:dyDescent="0.25">
      <c r="T8843" s="101" t="s">
        <v>17529</v>
      </c>
      <c r="U8843" s="74" t="s">
        <v>17530</v>
      </c>
    </row>
    <row r="8844" spans="20:21" x14ac:dyDescent="0.25">
      <c r="T8844" s="101" t="s">
        <v>17531</v>
      </c>
      <c r="U8844" s="74" t="s">
        <v>17532</v>
      </c>
    </row>
    <row r="8845" spans="20:21" x14ac:dyDescent="0.25">
      <c r="T8845" s="101" t="s">
        <v>17533</v>
      </c>
      <c r="U8845" s="74" t="s">
        <v>17534</v>
      </c>
    </row>
    <row r="8846" spans="20:21" x14ac:dyDescent="0.25">
      <c r="T8846" s="101" t="s">
        <v>17535</v>
      </c>
      <c r="U8846" s="74" t="s">
        <v>17536</v>
      </c>
    </row>
    <row r="8847" spans="20:21" x14ac:dyDescent="0.25">
      <c r="T8847" s="101" t="s">
        <v>17537</v>
      </c>
      <c r="U8847" s="74" t="s">
        <v>17538</v>
      </c>
    </row>
    <row r="8848" spans="20:21" x14ac:dyDescent="0.25">
      <c r="T8848" s="101" t="s">
        <v>17539</v>
      </c>
      <c r="U8848" s="74" t="s">
        <v>17540</v>
      </c>
    </row>
    <row r="8849" spans="20:21" x14ac:dyDescent="0.25">
      <c r="T8849" s="101" t="s">
        <v>17541</v>
      </c>
      <c r="U8849" s="74" t="s">
        <v>17542</v>
      </c>
    </row>
    <row r="8850" spans="20:21" x14ac:dyDescent="0.25">
      <c r="T8850" s="101" t="s">
        <v>17543</v>
      </c>
      <c r="U8850" s="74" t="s">
        <v>17544</v>
      </c>
    </row>
    <row r="8851" spans="20:21" x14ac:dyDescent="0.25">
      <c r="T8851" s="101" t="s">
        <v>17545</v>
      </c>
      <c r="U8851" s="74" t="s">
        <v>11022</v>
      </c>
    </row>
    <row r="8852" spans="20:21" x14ac:dyDescent="0.25">
      <c r="T8852" s="101" t="s">
        <v>17546</v>
      </c>
      <c r="U8852" s="74" t="s">
        <v>17547</v>
      </c>
    </row>
    <row r="8853" spans="20:21" x14ac:dyDescent="0.25">
      <c r="T8853" s="101" t="s">
        <v>17548</v>
      </c>
      <c r="U8853" s="74" t="s">
        <v>17549</v>
      </c>
    </row>
    <row r="8854" spans="20:21" x14ac:dyDescent="0.25">
      <c r="T8854" s="101" t="s">
        <v>17550</v>
      </c>
      <c r="U8854" s="74" t="s">
        <v>17551</v>
      </c>
    </row>
    <row r="8855" spans="20:21" x14ac:dyDescent="0.25">
      <c r="T8855" s="101" t="s">
        <v>17552</v>
      </c>
      <c r="U8855" s="74" t="s">
        <v>17553</v>
      </c>
    </row>
    <row r="8856" spans="20:21" x14ac:dyDescent="0.25">
      <c r="T8856" s="101" t="s">
        <v>17554</v>
      </c>
      <c r="U8856" s="74" t="s">
        <v>17555</v>
      </c>
    </row>
    <row r="8857" spans="20:21" x14ac:dyDescent="0.25">
      <c r="T8857" s="101" t="s">
        <v>17556</v>
      </c>
      <c r="U8857" s="74" t="s">
        <v>17557</v>
      </c>
    </row>
    <row r="8858" spans="20:21" x14ac:dyDescent="0.25">
      <c r="T8858" s="101" t="s">
        <v>17558</v>
      </c>
      <c r="U8858" s="74" t="s">
        <v>17559</v>
      </c>
    </row>
    <row r="8859" spans="20:21" x14ac:dyDescent="0.25">
      <c r="T8859" s="101" t="s">
        <v>17560</v>
      </c>
      <c r="U8859" s="74" t="s">
        <v>11040</v>
      </c>
    </row>
    <row r="8860" spans="20:21" x14ac:dyDescent="0.25">
      <c r="T8860" s="101" t="s">
        <v>17561</v>
      </c>
      <c r="U8860" s="74" t="s">
        <v>17562</v>
      </c>
    </row>
    <row r="8861" spans="20:21" x14ac:dyDescent="0.25">
      <c r="T8861" s="101" t="s">
        <v>17563</v>
      </c>
      <c r="U8861" s="74" t="s">
        <v>17564</v>
      </c>
    </row>
    <row r="8862" spans="20:21" x14ac:dyDescent="0.25">
      <c r="T8862" s="101" t="s">
        <v>17565</v>
      </c>
      <c r="U8862" s="74" t="s">
        <v>17566</v>
      </c>
    </row>
    <row r="8863" spans="20:21" x14ac:dyDescent="0.25">
      <c r="T8863" s="101" t="s">
        <v>17567</v>
      </c>
      <c r="U8863" s="74" t="s">
        <v>17568</v>
      </c>
    </row>
    <row r="8864" spans="20:21" x14ac:dyDescent="0.25">
      <c r="T8864" s="101" t="s">
        <v>17569</v>
      </c>
      <c r="U8864" s="74" t="s">
        <v>17570</v>
      </c>
    </row>
    <row r="8865" spans="20:21" x14ac:dyDescent="0.25">
      <c r="T8865" s="101" t="s">
        <v>17571</v>
      </c>
      <c r="U8865" s="74" t="s">
        <v>17572</v>
      </c>
    </row>
    <row r="8866" spans="20:21" x14ac:dyDescent="0.25">
      <c r="T8866" s="101" t="s">
        <v>17573</v>
      </c>
      <c r="U8866" s="74" t="s">
        <v>17574</v>
      </c>
    </row>
    <row r="8867" spans="20:21" x14ac:dyDescent="0.25">
      <c r="T8867" s="101" t="s">
        <v>17575</v>
      </c>
      <c r="U8867" s="74" t="s">
        <v>17576</v>
      </c>
    </row>
    <row r="8868" spans="20:21" x14ac:dyDescent="0.25">
      <c r="T8868" s="101" t="s">
        <v>17577</v>
      </c>
      <c r="U8868" s="74" t="s">
        <v>17578</v>
      </c>
    </row>
    <row r="8869" spans="20:21" x14ac:dyDescent="0.25">
      <c r="T8869" s="101" t="s">
        <v>17579</v>
      </c>
      <c r="U8869" s="74" t="s">
        <v>17580</v>
      </c>
    </row>
    <row r="8870" spans="20:21" x14ac:dyDescent="0.25">
      <c r="T8870" s="101" t="s">
        <v>17581</v>
      </c>
      <c r="U8870" s="74" t="s">
        <v>17582</v>
      </c>
    </row>
    <row r="8871" spans="20:21" x14ac:dyDescent="0.25">
      <c r="T8871" s="101" t="s">
        <v>17583</v>
      </c>
      <c r="U8871" s="74" t="s">
        <v>17584</v>
      </c>
    </row>
    <row r="8872" spans="20:21" x14ac:dyDescent="0.25">
      <c r="T8872" s="101" t="s">
        <v>17585</v>
      </c>
      <c r="U8872" s="74" t="s">
        <v>17586</v>
      </c>
    </row>
    <row r="8873" spans="20:21" x14ac:dyDescent="0.25">
      <c r="T8873" s="101" t="s">
        <v>17587</v>
      </c>
      <c r="U8873" s="74" t="s">
        <v>17588</v>
      </c>
    </row>
    <row r="8874" spans="20:21" x14ac:dyDescent="0.25">
      <c r="T8874" s="101" t="s">
        <v>17589</v>
      </c>
      <c r="U8874" s="74" t="s">
        <v>17590</v>
      </c>
    </row>
    <row r="8875" spans="20:21" x14ac:dyDescent="0.25">
      <c r="T8875" s="101" t="s">
        <v>17591</v>
      </c>
      <c r="U8875" s="74" t="s">
        <v>17592</v>
      </c>
    </row>
    <row r="8876" spans="20:21" x14ac:dyDescent="0.25">
      <c r="T8876" s="101" t="s">
        <v>17593</v>
      </c>
      <c r="U8876" s="74" t="s">
        <v>17594</v>
      </c>
    </row>
    <row r="8877" spans="20:21" x14ac:dyDescent="0.25">
      <c r="T8877" s="101" t="s">
        <v>17595</v>
      </c>
      <c r="U8877" s="74" t="s">
        <v>17596</v>
      </c>
    </row>
    <row r="8878" spans="20:21" x14ac:dyDescent="0.25">
      <c r="T8878" s="101" t="s">
        <v>17597</v>
      </c>
      <c r="U8878" s="74" t="s">
        <v>17598</v>
      </c>
    </row>
    <row r="8879" spans="20:21" x14ac:dyDescent="0.25">
      <c r="T8879" s="101" t="s">
        <v>17599</v>
      </c>
      <c r="U8879" s="74" t="s">
        <v>17600</v>
      </c>
    </row>
    <row r="8880" spans="20:21" x14ac:dyDescent="0.25">
      <c r="T8880" s="101" t="s">
        <v>17601</v>
      </c>
      <c r="U8880" s="74" t="s">
        <v>13895</v>
      </c>
    </row>
    <row r="8881" spans="20:21" x14ac:dyDescent="0.25">
      <c r="T8881" s="101" t="s">
        <v>17602</v>
      </c>
      <c r="U8881" s="74" t="s">
        <v>17603</v>
      </c>
    </row>
    <row r="8882" spans="20:21" x14ac:dyDescent="0.25">
      <c r="T8882" s="101" t="s">
        <v>17604</v>
      </c>
      <c r="U8882" s="74" t="s">
        <v>17605</v>
      </c>
    </row>
    <row r="8883" spans="20:21" x14ac:dyDescent="0.25">
      <c r="T8883" s="101" t="s">
        <v>17606</v>
      </c>
      <c r="U8883" s="74" t="s">
        <v>17607</v>
      </c>
    </row>
    <row r="8884" spans="20:21" x14ac:dyDescent="0.25">
      <c r="T8884" s="101" t="s">
        <v>17608</v>
      </c>
      <c r="U8884" s="74" t="s">
        <v>17609</v>
      </c>
    </row>
    <row r="8885" spans="20:21" x14ac:dyDescent="0.25">
      <c r="T8885" s="101" t="s">
        <v>17610</v>
      </c>
      <c r="U8885" s="74" t="s">
        <v>17611</v>
      </c>
    </row>
    <row r="8886" spans="20:21" x14ac:dyDescent="0.25">
      <c r="T8886" s="101" t="s">
        <v>17612</v>
      </c>
      <c r="U8886" s="74" t="s">
        <v>17613</v>
      </c>
    </row>
    <row r="8887" spans="20:21" x14ac:dyDescent="0.25">
      <c r="T8887" s="101" t="s">
        <v>17614</v>
      </c>
      <c r="U8887" s="74" t="s">
        <v>17615</v>
      </c>
    </row>
    <row r="8888" spans="20:21" x14ac:dyDescent="0.25">
      <c r="T8888" s="101" t="s">
        <v>17616</v>
      </c>
      <c r="U8888" s="74" t="s">
        <v>17617</v>
      </c>
    </row>
    <row r="8889" spans="20:21" x14ac:dyDescent="0.25">
      <c r="T8889" s="101" t="s">
        <v>17618</v>
      </c>
      <c r="U8889" s="74" t="s">
        <v>17619</v>
      </c>
    </row>
    <row r="8890" spans="20:21" x14ac:dyDescent="0.25">
      <c r="T8890" s="101" t="s">
        <v>17620</v>
      </c>
      <c r="U8890" s="74" t="s">
        <v>17621</v>
      </c>
    </row>
    <row r="8891" spans="20:21" x14ac:dyDescent="0.25">
      <c r="T8891" s="101" t="s">
        <v>17622</v>
      </c>
      <c r="U8891" s="74" t="s">
        <v>17623</v>
      </c>
    </row>
    <row r="8892" spans="20:21" x14ac:dyDescent="0.25">
      <c r="T8892" s="101" t="s">
        <v>17624</v>
      </c>
      <c r="U8892" s="74" t="s">
        <v>17625</v>
      </c>
    </row>
    <row r="8893" spans="20:21" x14ac:dyDescent="0.25">
      <c r="T8893" s="101" t="s">
        <v>17626</v>
      </c>
      <c r="U8893" s="74" t="s">
        <v>17627</v>
      </c>
    </row>
    <row r="8894" spans="20:21" x14ac:dyDescent="0.25">
      <c r="T8894" s="101" t="s">
        <v>17628</v>
      </c>
      <c r="U8894" s="74" t="s">
        <v>17629</v>
      </c>
    </row>
    <row r="8895" spans="20:21" x14ac:dyDescent="0.25">
      <c r="T8895" s="101" t="s">
        <v>17630</v>
      </c>
      <c r="U8895" s="74" t="s">
        <v>17631</v>
      </c>
    </row>
    <row r="8896" spans="20:21" x14ac:dyDescent="0.25">
      <c r="T8896" s="101" t="s">
        <v>17632</v>
      </c>
      <c r="U8896" s="74" t="s">
        <v>17633</v>
      </c>
    </row>
    <row r="8897" spans="20:21" x14ac:dyDescent="0.25">
      <c r="T8897" s="101" t="s">
        <v>17634</v>
      </c>
      <c r="U8897" s="74" t="s">
        <v>17635</v>
      </c>
    </row>
    <row r="8898" spans="20:21" x14ac:dyDescent="0.25">
      <c r="T8898" s="101" t="s">
        <v>17636</v>
      </c>
      <c r="U8898" s="74" t="s">
        <v>17637</v>
      </c>
    </row>
    <row r="8899" spans="20:21" x14ac:dyDescent="0.25">
      <c r="T8899" s="101" t="s">
        <v>17638</v>
      </c>
      <c r="U8899" s="74" t="s">
        <v>17639</v>
      </c>
    </row>
    <row r="8900" spans="20:21" x14ac:dyDescent="0.25">
      <c r="T8900" s="101" t="s">
        <v>17640</v>
      </c>
      <c r="U8900" s="74" t="s">
        <v>17641</v>
      </c>
    </row>
    <row r="8901" spans="20:21" x14ac:dyDescent="0.25">
      <c r="T8901" s="101" t="s">
        <v>17642</v>
      </c>
      <c r="U8901" s="74" t="s">
        <v>17643</v>
      </c>
    </row>
    <row r="8902" spans="20:21" x14ac:dyDescent="0.25">
      <c r="T8902" s="101" t="s">
        <v>17644</v>
      </c>
      <c r="U8902" s="74" t="s">
        <v>17645</v>
      </c>
    </row>
    <row r="8903" spans="20:21" x14ac:dyDescent="0.25">
      <c r="T8903" s="101" t="s">
        <v>17646</v>
      </c>
      <c r="U8903" s="74" t="s">
        <v>17647</v>
      </c>
    </row>
    <row r="8904" spans="20:21" x14ac:dyDescent="0.25">
      <c r="T8904" s="101" t="s">
        <v>17648</v>
      </c>
      <c r="U8904" s="74" t="s">
        <v>17649</v>
      </c>
    </row>
    <row r="8905" spans="20:21" x14ac:dyDescent="0.25">
      <c r="T8905" s="101" t="s">
        <v>17650</v>
      </c>
      <c r="U8905" s="74" t="s">
        <v>17651</v>
      </c>
    </row>
    <row r="8906" spans="20:21" x14ac:dyDescent="0.25">
      <c r="T8906" s="101" t="s">
        <v>17652</v>
      </c>
      <c r="U8906" s="74" t="s">
        <v>17653</v>
      </c>
    </row>
    <row r="8907" spans="20:21" x14ac:dyDescent="0.25">
      <c r="T8907" s="101" t="s">
        <v>17654</v>
      </c>
      <c r="U8907" s="74" t="s">
        <v>17655</v>
      </c>
    </row>
    <row r="8908" spans="20:21" x14ac:dyDescent="0.25">
      <c r="T8908" s="101" t="s">
        <v>17656</v>
      </c>
      <c r="U8908" s="74" t="s">
        <v>17657</v>
      </c>
    </row>
    <row r="8909" spans="20:21" x14ac:dyDescent="0.25">
      <c r="T8909" s="101" t="s">
        <v>17658</v>
      </c>
      <c r="U8909" s="74" t="s">
        <v>17659</v>
      </c>
    </row>
    <row r="8910" spans="20:21" x14ac:dyDescent="0.25">
      <c r="T8910" s="101" t="s">
        <v>17660</v>
      </c>
      <c r="U8910" s="74" t="s">
        <v>17661</v>
      </c>
    </row>
    <row r="8911" spans="20:21" x14ac:dyDescent="0.25">
      <c r="T8911" s="101" t="s">
        <v>17662</v>
      </c>
      <c r="U8911" s="74" t="s">
        <v>17663</v>
      </c>
    </row>
    <row r="8912" spans="20:21" x14ac:dyDescent="0.25">
      <c r="T8912" s="101" t="s">
        <v>17664</v>
      </c>
      <c r="U8912" s="74" t="s">
        <v>17665</v>
      </c>
    </row>
    <row r="8913" spans="20:21" x14ac:dyDescent="0.25">
      <c r="T8913" s="101" t="s">
        <v>17666</v>
      </c>
      <c r="U8913" s="74" t="s">
        <v>17667</v>
      </c>
    </row>
    <row r="8914" spans="20:21" x14ac:dyDescent="0.25">
      <c r="T8914" s="101" t="s">
        <v>17668</v>
      </c>
      <c r="U8914" s="74" t="s">
        <v>17669</v>
      </c>
    </row>
    <row r="8915" spans="20:21" x14ac:dyDescent="0.25">
      <c r="T8915" s="101" t="s">
        <v>17670</v>
      </c>
      <c r="U8915" s="74" t="s">
        <v>17671</v>
      </c>
    </row>
    <row r="8916" spans="20:21" x14ac:dyDescent="0.25">
      <c r="T8916" s="101" t="s">
        <v>17672</v>
      </c>
      <c r="U8916" s="74" t="s">
        <v>17673</v>
      </c>
    </row>
    <row r="8917" spans="20:21" x14ac:dyDescent="0.25">
      <c r="T8917" s="101" t="s">
        <v>17674</v>
      </c>
      <c r="U8917" s="74" t="s">
        <v>17675</v>
      </c>
    </row>
    <row r="8918" spans="20:21" x14ac:dyDescent="0.25">
      <c r="T8918" s="101" t="s">
        <v>17676</v>
      </c>
      <c r="U8918" s="74" t="s">
        <v>17677</v>
      </c>
    </row>
    <row r="8919" spans="20:21" x14ac:dyDescent="0.25">
      <c r="T8919" s="101" t="s">
        <v>17678</v>
      </c>
      <c r="U8919" s="74" t="s">
        <v>17679</v>
      </c>
    </row>
    <row r="8920" spans="20:21" x14ac:dyDescent="0.25">
      <c r="T8920" s="101" t="s">
        <v>17680</v>
      </c>
      <c r="U8920" s="74" t="s">
        <v>17681</v>
      </c>
    </row>
    <row r="8921" spans="20:21" x14ac:dyDescent="0.25">
      <c r="T8921" s="101" t="s">
        <v>17682</v>
      </c>
      <c r="U8921" s="74" t="s">
        <v>17683</v>
      </c>
    </row>
    <row r="8922" spans="20:21" x14ac:dyDescent="0.25">
      <c r="T8922" s="101" t="s">
        <v>17684</v>
      </c>
      <c r="U8922" s="74" t="s">
        <v>17685</v>
      </c>
    </row>
    <row r="8923" spans="20:21" x14ac:dyDescent="0.25">
      <c r="T8923" s="101" t="s">
        <v>17686</v>
      </c>
      <c r="U8923" s="74" t="s">
        <v>17687</v>
      </c>
    </row>
    <row r="8924" spans="20:21" x14ac:dyDescent="0.25">
      <c r="T8924" s="101" t="s">
        <v>17688</v>
      </c>
      <c r="U8924" s="74" t="s">
        <v>17689</v>
      </c>
    </row>
    <row r="8925" spans="20:21" x14ac:dyDescent="0.25">
      <c r="T8925" s="101" t="s">
        <v>17690</v>
      </c>
      <c r="U8925" s="74" t="s">
        <v>17691</v>
      </c>
    </row>
    <row r="8926" spans="20:21" x14ac:dyDescent="0.25">
      <c r="T8926" s="101" t="s">
        <v>17692</v>
      </c>
      <c r="U8926" s="74" t="s">
        <v>17693</v>
      </c>
    </row>
    <row r="8927" spans="20:21" x14ac:dyDescent="0.25">
      <c r="T8927" s="101" t="s">
        <v>17694</v>
      </c>
      <c r="U8927" s="74" t="s">
        <v>17695</v>
      </c>
    </row>
    <row r="8928" spans="20:21" x14ac:dyDescent="0.25">
      <c r="T8928" s="101" t="s">
        <v>17696</v>
      </c>
      <c r="U8928" s="74" t="s">
        <v>17697</v>
      </c>
    </row>
    <row r="8929" spans="20:21" x14ac:dyDescent="0.25">
      <c r="T8929" s="101" t="s">
        <v>17698</v>
      </c>
      <c r="U8929" s="74" t="s">
        <v>17699</v>
      </c>
    </row>
    <row r="8930" spans="20:21" x14ac:dyDescent="0.25">
      <c r="T8930" s="101" t="s">
        <v>17700</v>
      </c>
      <c r="U8930" s="74" t="s">
        <v>17701</v>
      </c>
    </row>
    <row r="8931" spans="20:21" x14ac:dyDescent="0.25">
      <c r="T8931" s="101" t="s">
        <v>17702</v>
      </c>
      <c r="U8931" s="74" t="s">
        <v>17703</v>
      </c>
    </row>
    <row r="8932" spans="20:21" x14ac:dyDescent="0.25">
      <c r="T8932" s="101" t="s">
        <v>17704</v>
      </c>
      <c r="U8932" s="74" t="s">
        <v>17705</v>
      </c>
    </row>
    <row r="8933" spans="20:21" x14ac:dyDescent="0.25">
      <c r="T8933" s="101" t="s">
        <v>17706</v>
      </c>
      <c r="U8933" s="74" t="s">
        <v>17707</v>
      </c>
    </row>
    <row r="8934" spans="20:21" x14ac:dyDescent="0.25">
      <c r="T8934" s="101" t="s">
        <v>17708</v>
      </c>
      <c r="U8934" s="74" t="s">
        <v>17709</v>
      </c>
    </row>
    <row r="8935" spans="20:21" x14ac:dyDescent="0.25">
      <c r="T8935" s="101" t="s">
        <v>17710</v>
      </c>
      <c r="U8935" s="74" t="s">
        <v>17711</v>
      </c>
    </row>
    <row r="8936" spans="20:21" x14ac:dyDescent="0.25">
      <c r="T8936" s="101" t="s">
        <v>17712</v>
      </c>
      <c r="U8936" s="74" t="s">
        <v>17713</v>
      </c>
    </row>
    <row r="8937" spans="20:21" x14ac:dyDescent="0.25">
      <c r="T8937" s="101" t="s">
        <v>17714</v>
      </c>
      <c r="U8937" s="74" t="s">
        <v>17715</v>
      </c>
    </row>
    <row r="8938" spans="20:21" x14ac:dyDescent="0.25">
      <c r="T8938" s="101" t="s">
        <v>17716</v>
      </c>
      <c r="U8938" s="74" t="s">
        <v>17717</v>
      </c>
    </row>
    <row r="8939" spans="20:21" x14ac:dyDescent="0.25">
      <c r="T8939" s="101" t="s">
        <v>17718</v>
      </c>
      <c r="U8939" s="74" t="s">
        <v>17719</v>
      </c>
    </row>
    <row r="8940" spans="20:21" x14ac:dyDescent="0.25">
      <c r="T8940" s="101" t="s">
        <v>17720</v>
      </c>
      <c r="U8940" s="74" t="s">
        <v>17721</v>
      </c>
    </row>
    <row r="8941" spans="20:21" x14ac:dyDescent="0.25">
      <c r="T8941" s="101" t="s">
        <v>17722</v>
      </c>
      <c r="U8941" s="74" t="s">
        <v>17723</v>
      </c>
    </row>
    <row r="8942" spans="20:21" x14ac:dyDescent="0.25">
      <c r="T8942" s="101" t="s">
        <v>17724</v>
      </c>
      <c r="U8942" s="74" t="s">
        <v>17725</v>
      </c>
    </row>
    <row r="8943" spans="20:21" x14ac:dyDescent="0.25">
      <c r="T8943" s="101" t="s">
        <v>17726</v>
      </c>
      <c r="U8943" s="74" t="s">
        <v>14067</v>
      </c>
    </row>
    <row r="8944" spans="20:21" x14ac:dyDescent="0.25">
      <c r="T8944" s="101" t="s">
        <v>17727</v>
      </c>
      <c r="U8944" s="74" t="s">
        <v>17728</v>
      </c>
    </row>
    <row r="8945" spans="20:21" x14ac:dyDescent="0.25">
      <c r="T8945" s="101" t="s">
        <v>17729</v>
      </c>
      <c r="U8945" s="74" t="s">
        <v>17730</v>
      </c>
    </row>
    <row r="8946" spans="20:21" x14ac:dyDescent="0.25">
      <c r="T8946" s="101" t="s">
        <v>17731</v>
      </c>
      <c r="U8946" s="74" t="s">
        <v>17732</v>
      </c>
    </row>
    <row r="8947" spans="20:21" x14ac:dyDescent="0.25">
      <c r="T8947" s="101" t="s">
        <v>17733</v>
      </c>
      <c r="U8947" s="74" t="s">
        <v>17734</v>
      </c>
    </row>
    <row r="8948" spans="20:21" x14ac:dyDescent="0.25">
      <c r="T8948" s="101" t="s">
        <v>17735</v>
      </c>
      <c r="U8948" s="74" t="s">
        <v>17736</v>
      </c>
    </row>
    <row r="8949" spans="20:21" x14ac:dyDescent="0.25">
      <c r="T8949" s="101" t="s">
        <v>17737</v>
      </c>
      <c r="U8949" s="74" t="s">
        <v>17738</v>
      </c>
    </row>
    <row r="8950" spans="20:21" x14ac:dyDescent="0.25">
      <c r="T8950" s="101" t="s">
        <v>17739</v>
      </c>
      <c r="U8950" s="74" t="s">
        <v>17740</v>
      </c>
    </row>
    <row r="8951" spans="20:21" x14ac:dyDescent="0.25">
      <c r="T8951" s="101" t="s">
        <v>17741</v>
      </c>
      <c r="U8951" s="74" t="s">
        <v>17742</v>
      </c>
    </row>
    <row r="8952" spans="20:21" x14ac:dyDescent="0.25">
      <c r="T8952" s="101" t="s">
        <v>17743</v>
      </c>
      <c r="U8952" s="74" t="s">
        <v>17744</v>
      </c>
    </row>
    <row r="8953" spans="20:21" x14ac:dyDescent="0.25">
      <c r="T8953" s="101" t="s">
        <v>17745</v>
      </c>
      <c r="U8953" s="74" t="s">
        <v>17746</v>
      </c>
    </row>
    <row r="8954" spans="20:21" x14ac:dyDescent="0.25">
      <c r="T8954" s="101" t="s">
        <v>17747</v>
      </c>
      <c r="U8954" s="74" t="s">
        <v>17748</v>
      </c>
    </row>
    <row r="8955" spans="20:21" x14ac:dyDescent="0.25">
      <c r="T8955" s="101" t="s">
        <v>17749</v>
      </c>
      <c r="U8955" s="74" t="s">
        <v>17750</v>
      </c>
    </row>
    <row r="8956" spans="20:21" x14ac:dyDescent="0.25">
      <c r="T8956" s="101" t="s">
        <v>17751</v>
      </c>
      <c r="U8956" s="74" t="s">
        <v>17752</v>
      </c>
    </row>
    <row r="8957" spans="20:21" x14ac:dyDescent="0.25">
      <c r="T8957" s="101" t="s">
        <v>17753</v>
      </c>
      <c r="U8957" s="74" t="s">
        <v>17754</v>
      </c>
    </row>
    <row r="8958" spans="20:21" x14ac:dyDescent="0.25">
      <c r="T8958" s="101" t="s">
        <v>17755</v>
      </c>
      <c r="U8958" s="74" t="s">
        <v>17756</v>
      </c>
    </row>
    <row r="8959" spans="20:21" x14ac:dyDescent="0.25">
      <c r="T8959" s="101" t="s">
        <v>17757</v>
      </c>
      <c r="U8959" s="74" t="s">
        <v>17758</v>
      </c>
    </row>
    <row r="8960" spans="20:21" x14ac:dyDescent="0.25">
      <c r="T8960" s="101" t="s">
        <v>17759</v>
      </c>
      <c r="U8960" s="74" t="s">
        <v>17760</v>
      </c>
    </row>
    <row r="8961" spans="20:21" x14ac:dyDescent="0.25">
      <c r="T8961" s="101" t="s">
        <v>17761</v>
      </c>
      <c r="U8961" s="74" t="s">
        <v>17762</v>
      </c>
    </row>
    <row r="8962" spans="20:21" x14ac:dyDescent="0.25">
      <c r="T8962" s="101" t="s">
        <v>17763</v>
      </c>
      <c r="U8962" s="74" t="s">
        <v>17764</v>
      </c>
    </row>
    <row r="8963" spans="20:21" x14ac:dyDescent="0.25">
      <c r="T8963" s="101" t="s">
        <v>17765</v>
      </c>
      <c r="U8963" s="74" t="s">
        <v>17766</v>
      </c>
    </row>
    <row r="8964" spans="20:21" x14ac:dyDescent="0.25">
      <c r="T8964" s="101" t="s">
        <v>17767</v>
      </c>
      <c r="U8964" s="74" t="s">
        <v>17768</v>
      </c>
    </row>
    <row r="8965" spans="20:21" x14ac:dyDescent="0.25">
      <c r="T8965" s="101" t="s">
        <v>17769</v>
      </c>
      <c r="U8965" s="74" t="s">
        <v>17770</v>
      </c>
    </row>
    <row r="8966" spans="20:21" x14ac:dyDescent="0.25">
      <c r="T8966" s="101" t="s">
        <v>17771</v>
      </c>
      <c r="U8966" s="74" t="s">
        <v>17772</v>
      </c>
    </row>
    <row r="8967" spans="20:21" x14ac:dyDescent="0.25">
      <c r="T8967" s="101" t="s">
        <v>17773</v>
      </c>
      <c r="U8967" s="74" t="s">
        <v>17774</v>
      </c>
    </row>
    <row r="8968" spans="20:21" x14ac:dyDescent="0.25">
      <c r="T8968" s="101" t="s">
        <v>17775</v>
      </c>
      <c r="U8968" s="74" t="s">
        <v>17776</v>
      </c>
    </row>
    <row r="8969" spans="20:21" x14ac:dyDescent="0.25">
      <c r="T8969" s="101" t="s">
        <v>17777</v>
      </c>
      <c r="U8969" s="74" t="s">
        <v>17778</v>
      </c>
    </row>
    <row r="8970" spans="20:21" x14ac:dyDescent="0.25">
      <c r="T8970" s="101" t="s">
        <v>17779</v>
      </c>
      <c r="U8970" s="74" t="s">
        <v>17780</v>
      </c>
    </row>
    <row r="8971" spans="20:21" x14ac:dyDescent="0.25">
      <c r="T8971" s="101" t="s">
        <v>17781</v>
      </c>
      <c r="U8971" s="74" t="s">
        <v>17782</v>
      </c>
    </row>
    <row r="8972" spans="20:21" x14ac:dyDescent="0.25">
      <c r="T8972" s="101" t="s">
        <v>17783</v>
      </c>
      <c r="U8972" s="74" t="s">
        <v>17784</v>
      </c>
    </row>
    <row r="8973" spans="20:21" x14ac:dyDescent="0.25">
      <c r="T8973" s="101" t="s">
        <v>17785</v>
      </c>
      <c r="U8973" s="74" t="s">
        <v>17786</v>
      </c>
    </row>
    <row r="8974" spans="20:21" x14ac:dyDescent="0.25">
      <c r="T8974" s="101" t="s">
        <v>17787</v>
      </c>
      <c r="U8974" s="74" t="s">
        <v>17788</v>
      </c>
    </row>
    <row r="8975" spans="20:21" x14ac:dyDescent="0.25">
      <c r="T8975" s="101" t="s">
        <v>17789</v>
      </c>
      <c r="U8975" s="74" t="s">
        <v>17790</v>
      </c>
    </row>
    <row r="8976" spans="20:21" x14ac:dyDescent="0.25">
      <c r="T8976" s="101" t="s">
        <v>17791</v>
      </c>
      <c r="U8976" s="74" t="s">
        <v>17792</v>
      </c>
    </row>
    <row r="8977" spans="20:21" x14ac:dyDescent="0.25">
      <c r="T8977" s="101" t="s">
        <v>17793</v>
      </c>
      <c r="U8977" s="74" t="s">
        <v>17794</v>
      </c>
    </row>
    <row r="8978" spans="20:21" x14ac:dyDescent="0.25">
      <c r="T8978" s="101" t="s">
        <v>17795</v>
      </c>
      <c r="U8978" s="74" t="s">
        <v>17796</v>
      </c>
    </row>
    <row r="8979" spans="20:21" x14ac:dyDescent="0.25">
      <c r="T8979" s="101" t="s">
        <v>17797</v>
      </c>
      <c r="U8979" s="74" t="s">
        <v>17798</v>
      </c>
    </row>
    <row r="8980" spans="20:21" x14ac:dyDescent="0.25">
      <c r="T8980" s="101" t="s">
        <v>17799</v>
      </c>
      <c r="U8980" s="74" t="s">
        <v>17800</v>
      </c>
    </row>
    <row r="8981" spans="20:21" x14ac:dyDescent="0.25">
      <c r="T8981" s="101" t="s">
        <v>17801</v>
      </c>
      <c r="U8981" s="74" t="s">
        <v>17802</v>
      </c>
    </row>
    <row r="8982" spans="20:21" x14ac:dyDescent="0.25">
      <c r="T8982" s="101" t="s">
        <v>17803</v>
      </c>
      <c r="U8982" s="74" t="s">
        <v>17804</v>
      </c>
    </row>
    <row r="8983" spans="20:21" x14ac:dyDescent="0.25">
      <c r="T8983" s="101" t="s">
        <v>17805</v>
      </c>
      <c r="U8983" s="74" t="s">
        <v>17806</v>
      </c>
    </row>
    <row r="8984" spans="20:21" x14ac:dyDescent="0.25">
      <c r="T8984" s="101" t="s">
        <v>17807</v>
      </c>
      <c r="U8984" s="74" t="s">
        <v>17808</v>
      </c>
    </row>
    <row r="8985" spans="20:21" x14ac:dyDescent="0.25">
      <c r="T8985" s="101" t="s">
        <v>17809</v>
      </c>
      <c r="U8985" s="74" t="s">
        <v>17810</v>
      </c>
    </row>
    <row r="8986" spans="20:21" x14ac:dyDescent="0.25">
      <c r="T8986" s="101" t="s">
        <v>17811</v>
      </c>
      <c r="U8986" s="74" t="s">
        <v>17812</v>
      </c>
    </row>
    <row r="8987" spans="20:21" x14ac:dyDescent="0.25">
      <c r="T8987" s="101" t="s">
        <v>17813</v>
      </c>
      <c r="U8987" s="74" t="s">
        <v>17814</v>
      </c>
    </row>
    <row r="8988" spans="20:21" x14ac:dyDescent="0.25">
      <c r="T8988" s="101" t="s">
        <v>17815</v>
      </c>
      <c r="U8988" s="74" t="s">
        <v>14176</v>
      </c>
    </row>
    <row r="8989" spans="20:21" x14ac:dyDescent="0.25">
      <c r="T8989" s="101" t="s">
        <v>17816</v>
      </c>
      <c r="U8989" s="74" t="s">
        <v>17817</v>
      </c>
    </row>
    <row r="8990" spans="20:21" x14ac:dyDescent="0.25">
      <c r="T8990" s="101" t="s">
        <v>17818</v>
      </c>
      <c r="U8990" s="74" t="s">
        <v>17819</v>
      </c>
    </row>
    <row r="8991" spans="20:21" x14ac:dyDescent="0.25">
      <c r="T8991" s="101" t="s">
        <v>17820</v>
      </c>
      <c r="U8991" s="74" t="s">
        <v>17821</v>
      </c>
    </row>
    <row r="8992" spans="20:21" x14ac:dyDescent="0.25">
      <c r="T8992" s="101" t="s">
        <v>17822</v>
      </c>
      <c r="U8992" s="74" t="s">
        <v>12016</v>
      </c>
    </row>
    <row r="8993" spans="20:21" x14ac:dyDescent="0.25">
      <c r="T8993" s="101" t="s">
        <v>17823</v>
      </c>
      <c r="U8993" s="74" t="s">
        <v>17824</v>
      </c>
    </row>
    <row r="8994" spans="20:21" x14ac:dyDescent="0.25">
      <c r="T8994" s="101" t="s">
        <v>17825</v>
      </c>
      <c r="U8994" s="74" t="s">
        <v>17826</v>
      </c>
    </row>
    <row r="8995" spans="20:21" x14ac:dyDescent="0.25">
      <c r="T8995" s="101" t="s">
        <v>17827</v>
      </c>
      <c r="U8995" s="74" t="s">
        <v>17828</v>
      </c>
    </row>
    <row r="8996" spans="20:21" x14ac:dyDescent="0.25">
      <c r="T8996" s="101" t="s">
        <v>17829</v>
      </c>
      <c r="U8996" s="74" t="s">
        <v>17830</v>
      </c>
    </row>
    <row r="8997" spans="20:21" x14ac:dyDescent="0.25">
      <c r="T8997" s="101" t="s">
        <v>17831</v>
      </c>
      <c r="U8997" s="74" t="s">
        <v>17832</v>
      </c>
    </row>
    <row r="8998" spans="20:21" x14ac:dyDescent="0.25">
      <c r="T8998" s="101" t="s">
        <v>17833</v>
      </c>
      <c r="U8998" s="74" t="s">
        <v>17834</v>
      </c>
    </row>
    <row r="8999" spans="20:21" x14ac:dyDescent="0.25">
      <c r="T8999" s="101" t="s">
        <v>17835</v>
      </c>
      <c r="U8999" s="74" t="s">
        <v>17836</v>
      </c>
    </row>
    <row r="9000" spans="20:21" x14ac:dyDescent="0.25">
      <c r="T9000" s="101" t="s">
        <v>17837</v>
      </c>
      <c r="U9000" s="74" t="s">
        <v>17838</v>
      </c>
    </row>
    <row r="9001" spans="20:21" x14ac:dyDescent="0.25">
      <c r="T9001" s="101" t="s">
        <v>17839</v>
      </c>
      <c r="U9001" s="74" t="s">
        <v>17840</v>
      </c>
    </row>
    <row r="9002" spans="20:21" x14ac:dyDescent="0.25">
      <c r="T9002" s="101" t="s">
        <v>17841</v>
      </c>
      <c r="U9002" s="74" t="s">
        <v>17842</v>
      </c>
    </row>
    <row r="9003" spans="20:21" x14ac:dyDescent="0.25">
      <c r="T9003" s="101" t="s">
        <v>17843</v>
      </c>
      <c r="U9003" s="74" t="s">
        <v>17844</v>
      </c>
    </row>
    <row r="9004" spans="20:21" x14ac:dyDescent="0.25">
      <c r="T9004" s="101" t="s">
        <v>17845</v>
      </c>
      <c r="U9004" s="74" t="s">
        <v>17846</v>
      </c>
    </row>
    <row r="9005" spans="20:21" x14ac:dyDescent="0.25">
      <c r="T9005" s="101" t="s">
        <v>17847</v>
      </c>
      <c r="U9005" s="74" t="s">
        <v>17848</v>
      </c>
    </row>
    <row r="9006" spans="20:21" x14ac:dyDescent="0.25">
      <c r="T9006" s="101" t="s">
        <v>17849</v>
      </c>
      <c r="U9006" s="74" t="s">
        <v>17850</v>
      </c>
    </row>
    <row r="9007" spans="20:21" x14ac:dyDescent="0.25">
      <c r="T9007" s="101" t="s">
        <v>17851</v>
      </c>
      <c r="U9007" s="74" t="s">
        <v>17852</v>
      </c>
    </row>
    <row r="9008" spans="20:21" x14ac:dyDescent="0.25">
      <c r="T9008" s="101" t="s">
        <v>17853</v>
      </c>
      <c r="U9008" s="74" t="s">
        <v>17854</v>
      </c>
    </row>
    <row r="9009" spans="20:21" x14ac:dyDescent="0.25">
      <c r="T9009" s="101" t="s">
        <v>17855</v>
      </c>
      <c r="U9009" s="74" t="s">
        <v>17856</v>
      </c>
    </row>
    <row r="9010" spans="20:21" x14ac:dyDescent="0.25">
      <c r="T9010" s="101" t="s">
        <v>17857</v>
      </c>
      <c r="U9010" s="74" t="s">
        <v>17858</v>
      </c>
    </row>
    <row r="9011" spans="20:21" x14ac:dyDescent="0.25">
      <c r="T9011" s="101" t="s">
        <v>17859</v>
      </c>
      <c r="U9011" s="74" t="s">
        <v>17860</v>
      </c>
    </row>
    <row r="9012" spans="20:21" x14ac:dyDescent="0.25">
      <c r="T9012" s="101" t="s">
        <v>17861</v>
      </c>
      <c r="U9012" s="74" t="s">
        <v>17862</v>
      </c>
    </row>
    <row r="9013" spans="20:21" x14ac:dyDescent="0.25">
      <c r="T9013" s="101" t="s">
        <v>17863</v>
      </c>
      <c r="U9013" s="74" t="s">
        <v>12069</v>
      </c>
    </row>
    <row r="9014" spans="20:21" x14ac:dyDescent="0.25">
      <c r="T9014" s="101" t="s">
        <v>17864</v>
      </c>
      <c r="U9014" s="74" t="s">
        <v>17865</v>
      </c>
    </row>
    <row r="9015" spans="20:21" x14ac:dyDescent="0.25">
      <c r="T9015" s="101" t="s">
        <v>17866</v>
      </c>
      <c r="U9015" s="74" t="s">
        <v>17867</v>
      </c>
    </row>
    <row r="9016" spans="20:21" x14ac:dyDescent="0.25">
      <c r="T9016" s="101" t="s">
        <v>17868</v>
      </c>
      <c r="U9016" s="74" t="s">
        <v>17869</v>
      </c>
    </row>
    <row r="9017" spans="20:21" x14ac:dyDescent="0.25">
      <c r="T9017" s="101" t="s">
        <v>17870</v>
      </c>
      <c r="U9017" s="74" t="s">
        <v>17871</v>
      </c>
    </row>
    <row r="9018" spans="20:21" x14ac:dyDescent="0.25">
      <c r="T9018" s="101" t="s">
        <v>17872</v>
      </c>
      <c r="U9018" s="74" t="s">
        <v>17873</v>
      </c>
    </row>
    <row r="9019" spans="20:21" x14ac:dyDescent="0.25">
      <c r="T9019" s="101" t="s">
        <v>17874</v>
      </c>
      <c r="U9019" s="74" t="s">
        <v>17875</v>
      </c>
    </row>
    <row r="9020" spans="20:21" x14ac:dyDescent="0.25">
      <c r="T9020" s="101" t="s">
        <v>17876</v>
      </c>
      <c r="U9020" s="74" t="s">
        <v>17877</v>
      </c>
    </row>
    <row r="9021" spans="20:21" x14ac:dyDescent="0.25">
      <c r="T9021" s="101" t="s">
        <v>17878</v>
      </c>
      <c r="U9021" s="74" t="s">
        <v>17879</v>
      </c>
    </row>
    <row r="9022" spans="20:21" x14ac:dyDescent="0.25">
      <c r="T9022" s="101" t="s">
        <v>17880</v>
      </c>
      <c r="U9022" s="74" t="s">
        <v>17881</v>
      </c>
    </row>
    <row r="9023" spans="20:21" x14ac:dyDescent="0.25">
      <c r="T9023" s="101" t="s">
        <v>17882</v>
      </c>
      <c r="U9023" s="74" t="s">
        <v>17883</v>
      </c>
    </row>
    <row r="9024" spans="20:21" x14ac:dyDescent="0.25">
      <c r="T9024" s="101" t="s">
        <v>17884</v>
      </c>
      <c r="U9024" s="74" t="s">
        <v>17885</v>
      </c>
    </row>
    <row r="9025" spans="20:21" x14ac:dyDescent="0.25">
      <c r="T9025" s="101" t="s">
        <v>17886</v>
      </c>
      <c r="U9025" s="74" t="s">
        <v>17887</v>
      </c>
    </row>
    <row r="9026" spans="20:21" x14ac:dyDescent="0.25">
      <c r="T9026" s="101" t="s">
        <v>17888</v>
      </c>
      <c r="U9026" s="74" t="s">
        <v>17889</v>
      </c>
    </row>
    <row r="9027" spans="20:21" x14ac:dyDescent="0.25">
      <c r="T9027" s="101" t="s">
        <v>17890</v>
      </c>
      <c r="U9027" s="74" t="s">
        <v>17891</v>
      </c>
    </row>
    <row r="9028" spans="20:21" x14ac:dyDescent="0.25">
      <c r="T9028" s="101" t="s">
        <v>17892</v>
      </c>
      <c r="U9028" s="74" t="s">
        <v>17893</v>
      </c>
    </row>
    <row r="9029" spans="20:21" x14ac:dyDescent="0.25">
      <c r="T9029" s="101" t="s">
        <v>17894</v>
      </c>
      <c r="U9029" s="74" t="s">
        <v>17895</v>
      </c>
    </row>
    <row r="9030" spans="20:21" x14ac:dyDescent="0.25">
      <c r="T9030" s="101" t="s">
        <v>17896</v>
      </c>
      <c r="U9030" s="74" t="s">
        <v>17897</v>
      </c>
    </row>
    <row r="9031" spans="20:21" x14ac:dyDescent="0.25">
      <c r="T9031" s="101" t="s">
        <v>17898</v>
      </c>
      <c r="U9031" s="74" t="s">
        <v>17899</v>
      </c>
    </row>
    <row r="9032" spans="20:21" x14ac:dyDescent="0.25">
      <c r="T9032" s="101" t="s">
        <v>17900</v>
      </c>
      <c r="U9032" s="74" t="s">
        <v>17901</v>
      </c>
    </row>
    <row r="9033" spans="20:21" x14ac:dyDescent="0.25">
      <c r="T9033" s="101" t="s">
        <v>17902</v>
      </c>
      <c r="U9033" s="74" t="s">
        <v>17903</v>
      </c>
    </row>
    <row r="9034" spans="20:21" x14ac:dyDescent="0.25">
      <c r="T9034" s="101" t="s">
        <v>17904</v>
      </c>
      <c r="U9034" s="74" t="s">
        <v>17905</v>
      </c>
    </row>
    <row r="9035" spans="20:21" x14ac:dyDescent="0.25">
      <c r="T9035" s="101" t="s">
        <v>17906</v>
      </c>
      <c r="U9035" s="74" t="s">
        <v>17907</v>
      </c>
    </row>
    <row r="9036" spans="20:21" x14ac:dyDescent="0.25">
      <c r="T9036" s="101" t="s">
        <v>17908</v>
      </c>
      <c r="U9036" s="74" t="s">
        <v>17909</v>
      </c>
    </row>
    <row r="9037" spans="20:21" x14ac:dyDescent="0.25">
      <c r="T9037" s="101" t="s">
        <v>17910</v>
      </c>
      <c r="U9037" s="74" t="s">
        <v>17911</v>
      </c>
    </row>
    <row r="9038" spans="20:21" x14ac:dyDescent="0.25">
      <c r="T9038" s="101" t="s">
        <v>17912</v>
      </c>
      <c r="U9038" s="74" t="s">
        <v>17913</v>
      </c>
    </row>
    <row r="9039" spans="20:21" x14ac:dyDescent="0.25">
      <c r="T9039" s="101" t="s">
        <v>17914</v>
      </c>
      <c r="U9039" s="74" t="s">
        <v>17915</v>
      </c>
    </row>
    <row r="9040" spans="20:21" x14ac:dyDescent="0.25">
      <c r="T9040" s="101" t="s">
        <v>17916</v>
      </c>
      <c r="U9040" s="74" t="s">
        <v>17917</v>
      </c>
    </row>
    <row r="9041" spans="20:21" x14ac:dyDescent="0.25">
      <c r="T9041" s="101" t="s">
        <v>17918</v>
      </c>
      <c r="U9041" s="74" t="s">
        <v>17919</v>
      </c>
    </row>
    <row r="9042" spans="20:21" x14ac:dyDescent="0.25">
      <c r="T9042" s="101" t="s">
        <v>17920</v>
      </c>
      <c r="U9042" s="74" t="s">
        <v>17921</v>
      </c>
    </row>
    <row r="9043" spans="20:21" x14ac:dyDescent="0.25">
      <c r="T9043" s="101" t="s">
        <v>17922</v>
      </c>
      <c r="U9043" s="74" t="s">
        <v>428</v>
      </c>
    </row>
    <row r="9044" spans="20:21" x14ac:dyDescent="0.25">
      <c r="T9044" s="101" t="s">
        <v>17923</v>
      </c>
      <c r="U9044" s="74" t="s">
        <v>17924</v>
      </c>
    </row>
    <row r="9045" spans="20:21" x14ac:dyDescent="0.25">
      <c r="T9045" s="101" t="s">
        <v>17925</v>
      </c>
      <c r="U9045" s="74" t="s">
        <v>17926</v>
      </c>
    </row>
    <row r="9046" spans="20:21" x14ac:dyDescent="0.25">
      <c r="T9046" s="101" t="s">
        <v>17927</v>
      </c>
      <c r="U9046" s="74" t="s">
        <v>17928</v>
      </c>
    </row>
    <row r="9047" spans="20:21" x14ac:dyDescent="0.25">
      <c r="T9047" s="101" t="s">
        <v>17929</v>
      </c>
      <c r="U9047" s="74" t="s">
        <v>17930</v>
      </c>
    </row>
    <row r="9048" spans="20:21" x14ac:dyDescent="0.25">
      <c r="T9048" s="101" t="s">
        <v>17931</v>
      </c>
      <c r="U9048" s="74" t="s">
        <v>17932</v>
      </c>
    </row>
    <row r="9049" spans="20:21" x14ac:dyDescent="0.25">
      <c r="T9049" s="101" t="s">
        <v>17933</v>
      </c>
      <c r="U9049" s="74" t="s">
        <v>17934</v>
      </c>
    </row>
    <row r="9050" spans="20:21" x14ac:dyDescent="0.25">
      <c r="T9050" s="101" t="s">
        <v>17935</v>
      </c>
      <c r="U9050" s="74" t="s">
        <v>17936</v>
      </c>
    </row>
    <row r="9051" spans="20:21" x14ac:dyDescent="0.25">
      <c r="T9051" s="101" t="s">
        <v>17937</v>
      </c>
      <c r="U9051" s="74" t="s">
        <v>14325</v>
      </c>
    </row>
    <row r="9052" spans="20:21" x14ac:dyDescent="0.25">
      <c r="T9052" s="101" t="s">
        <v>17938</v>
      </c>
      <c r="U9052" s="74" t="s">
        <v>17939</v>
      </c>
    </row>
    <row r="9053" spans="20:21" x14ac:dyDescent="0.25">
      <c r="T9053" s="101" t="s">
        <v>17940</v>
      </c>
      <c r="U9053" s="74" t="s">
        <v>17941</v>
      </c>
    </row>
    <row r="9054" spans="20:21" x14ac:dyDescent="0.25">
      <c r="T9054" s="101" t="s">
        <v>17942</v>
      </c>
      <c r="U9054" s="74" t="s">
        <v>17943</v>
      </c>
    </row>
    <row r="9055" spans="20:21" x14ac:dyDescent="0.25">
      <c r="T9055" s="101" t="s">
        <v>17944</v>
      </c>
      <c r="U9055" s="74" t="s">
        <v>17945</v>
      </c>
    </row>
    <row r="9056" spans="20:21" x14ac:dyDescent="0.25">
      <c r="T9056" s="101" t="s">
        <v>17946</v>
      </c>
      <c r="U9056" s="74" t="s">
        <v>17947</v>
      </c>
    </row>
    <row r="9057" spans="20:21" x14ac:dyDescent="0.25">
      <c r="T9057" s="101" t="s">
        <v>17948</v>
      </c>
      <c r="U9057" s="74" t="s">
        <v>17949</v>
      </c>
    </row>
    <row r="9058" spans="20:21" x14ac:dyDescent="0.25">
      <c r="T9058" s="101" t="s">
        <v>17950</v>
      </c>
      <c r="U9058" s="74" t="s">
        <v>17951</v>
      </c>
    </row>
    <row r="9059" spans="20:21" x14ac:dyDescent="0.25">
      <c r="T9059" s="101" t="s">
        <v>17952</v>
      </c>
      <c r="U9059" s="74" t="s">
        <v>17953</v>
      </c>
    </row>
    <row r="9060" spans="20:21" x14ac:dyDescent="0.25">
      <c r="T9060" s="101" t="s">
        <v>17954</v>
      </c>
      <c r="U9060" s="74" t="s">
        <v>17955</v>
      </c>
    </row>
    <row r="9061" spans="20:21" x14ac:dyDescent="0.25">
      <c r="T9061" s="101" t="s">
        <v>17956</v>
      </c>
      <c r="U9061" s="74" t="s">
        <v>17957</v>
      </c>
    </row>
    <row r="9062" spans="20:21" x14ac:dyDescent="0.25">
      <c r="T9062" s="101" t="s">
        <v>17958</v>
      </c>
      <c r="U9062" s="74" t="s">
        <v>17959</v>
      </c>
    </row>
    <row r="9063" spans="20:21" x14ac:dyDescent="0.25">
      <c r="T9063" s="101" t="s">
        <v>17960</v>
      </c>
      <c r="U9063" s="74" t="s">
        <v>17961</v>
      </c>
    </row>
    <row r="9064" spans="20:21" x14ac:dyDescent="0.25">
      <c r="T9064" s="101" t="s">
        <v>17962</v>
      </c>
      <c r="U9064" s="74" t="s">
        <v>17963</v>
      </c>
    </row>
    <row r="9065" spans="20:21" x14ac:dyDescent="0.25">
      <c r="T9065" s="101" t="s">
        <v>17964</v>
      </c>
      <c r="U9065" s="74" t="s">
        <v>17965</v>
      </c>
    </row>
    <row r="9066" spans="20:21" x14ac:dyDescent="0.25">
      <c r="T9066" s="101" t="s">
        <v>17966</v>
      </c>
      <c r="U9066" s="74" t="s">
        <v>17967</v>
      </c>
    </row>
    <row r="9067" spans="20:21" x14ac:dyDescent="0.25">
      <c r="T9067" s="101" t="s">
        <v>17968</v>
      </c>
      <c r="U9067" s="74" t="s">
        <v>17969</v>
      </c>
    </row>
    <row r="9068" spans="20:21" x14ac:dyDescent="0.25">
      <c r="T9068" s="101" t="s">
        <v>17970</v>
      </c>
      <c r="U9068" s="74" t="s">
        <v>17971</v>
      </c>
    </row>
    <row r="9069" spans="20:21" x14ac:dyDescent="0.25">
      <c r="T9069" s="101" t="s">
        <v>17972</v>
      </c>
      <c r="U9069" s="74" t="s">
        <v>17973</v>
      </c>
    </row>
    <row r="9070" spans="20:21" x14ac:dyDescent="0.25">
      <c r="T9070" s="101" t="s">
        <v>17974</v>
      </c>
      <c r="U9070" s="74" t="s">
        <v>17975</v>
      </c>
    </row>
    <row r="9071" spans="20:21" x14ac:dyDescent="0.25">
      <c r="T9071" s="101" t="s">
        <v>17976</v>
      </c>
      <c r="U9071" s="74" t="s">
        <v>17977</v>
      </c>
    </row>
    <row r="9072" spans="20:21" x14ac:dyDescent="0.25">
      <c r="T9072" s="101" t="s">
        <v>17978</v>
      </c>
      <c r="U9072" s="74" t="s">
        <v>17979</v>
      </c>
    </row>
    <row r="9073" spans="20:21" x14ac:dyDescent="0.25">
      <c r="T9073" s="101" t="s">
        <v>17980</v>
      </c>
      <c r="U9073" s="74" t="s">
        <v>17981</v>
      </c>
    </row>
    <row r="9074" spans="20:21" x14ac:dyDescent="0.25">
      <c r="T9074" s="101" t="s">
        <v>17982</v>
      </c>
      <c r="U9074" s="74" t="s">
        <v>17983</v>
      </c>
    </row>
    <row r="9075" spans="20:21" x14ac:dyDescent="0.25">
      <c r="T9075" s="101" t="s">
        <v>17984</v>
      </c>
      <c r="U9075" s="74" t="s">
        <v>17985</v>
      </c>
    </row>
    <row r="9076" spans="20:21" x14ac:dyDescent="0.25">
      <c r="T9076" s="101" t="s">
        <v>17986</v>
      </c>
      <c r="U9076" s="74" t="s">
        <v>17987</v>
      </c>
    </row>
    <row r="9077" spans="20:21" x14ac:dyDescent="0.25">
      <c r="T9077" s="101" t="s">
        <v>17988</v>
      </c>
      <c r="U9077" s="74" t="s">
        <v>17989</v>
      </c>
    </row>
    <row r="9078" spans="20:21" x14ac:dyDescent="0.25">
      <c r="T9078" s="101" t="s">
        <v>17990</v>
      </c>
      <c r="U9078" s="74" t="s">
        <v>17991</v>
      </c>
    </row>
    <row r="9079" spans="20:21" x14ac:dyDescent="0.25">
      <c r="T9079" s="101" t="s">
        <v>17992</v>
      </c>
      <c r="U9079" s="74" t="s">
        <v>17993</v>
      </c>
    </row>
    <row r="9080" spans="20:21" x14ac:dyDescent="0.25">
      <c r="T9080" s="101" t="s">
        <v>17994</v>
      </c>
      <c r="U9080" s="74" t="s">
        <v>17995</v>
      </c>
    </row>
    <row r="9081" spans="20:21" x14ac:dyDescent="0.25">
      <c r="T9081" s="101" t="s">
        <v>17996</v>
      </c>
      <c r="U9081" s="74" t="s">
        <v>17997</v>
      </c>
    </row>
    <row r="9082" spans="20:21" x14ac:dyDescent="0.25">
      <c r="T9082" s="101" t="s">
        <v>17998</v>
      </c>
      <c r="U9082" s="74" t="s">
        <v>17999</v>
      </c>
    </row>
    <row r="9083" spans="20:21" x14ac:dyDescent="0.25">
      <c r="T9083" s="101" t="s">
        <v>18000</v>
      </c>
      <c r="U9083" s="74" t="s">
        <v>18001</v>
      </c>
    </row>
    <row r="9084" spans="20:21" x14ac:dyDescent="0.25">
      <c r="T9084" s="101" t="s">
        <v>18002</v>
      </c>
      <c r="U9084" s="74" t="s">
        <v>18003</v>
      </c>
    </row>
    <row r="9085" spans="20:21" x14ac:dyDescent="0.25">
      <c r="T9085" s="101" t="s">
        <v>18004</v>
      </c>
      <c r="U9085" s="74" t="s">
        <v>18005</v>
      </c>
    </row>
    <row r="9086" spans="20:21" x14ac:dyDescent="0.25">
      <c r="T9086" s="101" t="s">
        <v>18006</v>
      </c>
      <c r="U9086" s="74" t="s">
        <v>18007</v>
      </c>
    </row>
    <row r="9087" spans="20:21" x14ac:dyDescent="0.25">
      <c r="T9087" s="101" t="s">
        <v>18008</v>
      </c>
      <c r="U9087" s="74" t="s">
        <v>18009</v>
      </c>
    </row>
    <row r="9088" spans="20:21" x14ac:dyDescent="0.25">
      <c r="T9088" s="101" t="s">
        <v>18010</v>
      </c>
      <c r="U9088" s="74" t="s">
        <v>18011</v>
      </c>
    </row>
    <row r="9089" spans="20:21" x14ac:dyDescent="0.25">
      <c r="T9089" s="101" t="s">
        <v>18012</v>
      </c>
      <c r="U9089" s="74" t="s">
        <v>18013</v>
      </c>
    </row>
    <row r="9090" spans="20:21" x14ac:dyDescent="0.25">
      <c r="T9090" s="101" t="s">
        <v>18014</v>
      </c>
      <c r="U9090" s="74" t="s">
        <v>18015</v>
      </c>
    </row>
    <row r="9091" spans="20:21" x14ac:dyDescent="0.25">
      <c r="T9091" s="101" t="s">
        <v>18016</v>
      </c>
      <c r="U9091" s="74" t="s">
        <v>18017</v>
      </c>
    </row>
    <row r="9092" spans="20:21" x14ac:dyDescent="0.25">
      <c r="T9092" s="101" t="s">
        <v>18018</v>
      </c>
      <c r="U9092" s="74" t="s">
        <v>18019</v>
      </c>
    </row>
    <row r="9093" spans="20:21" x14ac:dyDescent="0.25">
      <c r="T9093" s="101" t="s">
        <v>18020</v>
      </c>
      <c r="U9093" s="74" t="s">
        <v>18021</v>
      </c>
    </row>
    <row r="9094" spans="20:21" x14ac:dyDescent="0.25">
      <c r="T9094" s="101" t="s">
        <v>18022</v>
      </c>
      <c r="U9094" s="74" t="s">
        <v>18023</v>
      </c>
    </row>
    <row r="9095" spans="20:21" x14ac:dyDescent="0.25">
      <c r="T9095" s="101" t="s">
        <v>18024</v>
      </c>
      <c r="U9095" s="74" t="s">
        <v>18025</v>
      </c>
    </row>
    <row r="9096" spans="20:21" x14ac:dyDescent="0.25">
      <c r="T9096" s="101" t="s">
        <v>18026</v>
      </c>
      <c r="U9096" s="74" t="s">
        <v>18027</v>
      </c>
    </row>
    <row r="9097" spans="20:21" x14ac:dyDescent="0.25">
      <c r="T9097" s="101" t="s">
        <v>18028</v>
      </c>
      <c r="U9097" s="74" t="s">
        <v>18029</v>
      </c>
    </row>
    <row r="9098" spans="20:21" x14ac:dyDescent="0.25">
      <c r="T9098" s="101" t="s">
        <v>18030</v>
      </c>
      <c r="U9098" s="74" t="s">
        <v>18031</v>
      </c>
    </row>
    <row r="9099" spans="20:21" x14ac:dyDescent="0.25">
      <c r="T9099" s="101" t="s">
        <v>18032</v>
      </c>
      <c r="U9099" s="74" t="s">
        <v>18033</v>
      </c>
    </row>
    <row r="9100" spans="20:21" x14ac:dyDescent="0.25">
      <c r="T9100" s="101" t="s">
        <v>18034</v>
      </c>
      <c r="U9100" s="74" t="s">
        <v>18035</v>
      </c>
    </row>
    <row r="9101" spans="20:21" x14ac:dyDescent="0.25">
      <c r="T9101" s="101" t="s">
        <v>18036</v>
      </c>
      <c r="U9101" s="74" t="s">
        <v>18037</v>
      </c>
    </row>
    <row r="9102" spans="20:21" x14ac:dyDescent="0.25">
      <c r="T9102" s="101" t="s">
        <v>18038</v>
      </c>
      <c r="U9102" s="74" t="s">
        <v>18039</v>
      </c>
    </row>
    <row r="9103" spans="20:21" x14ac:dyDescent="0.25">
      <c r="T9103" s="101" t="s">
        <v>18040</v>
      </c>
      <c r="U9103" s="74" t="s">
        <v>18041</v>
      </c>
    </row>
    <row r="9104" spans="20:21" x14ac:dyDescent="0.25">
      <c r="T9104" s="101" t="s">
        <v>18042</v>
      </c>
      <c r="U9104" s="74" t="s">
        <v>18043</v>
      </c>
    </row>
    <row r="9105" spans="20:21" x14ac:dyDescent="0.25">
      <c r="T9105" s="101" t="s">
        <v>18044</v>
      </c>
      <c r="U9105" s="74" t="s">
        <v>18045</v>
      </c>
    </row>
    <row r="9106" spans="20:21" x14ac:dyDescent="0.25">
      <c r="T9106" s="101" t="s">
        <v>18046</v>
      </c>
      <c r="U9106" s="74" t="s">
        <v>18047</v>
      </c>
    </row>
    <row r="9107" spans="20:21" x14ac:dyDescent="0.25">
      <c r="T9107" s="101" t="s">
        <v>18048</v>
      </c>
      <c r="U9107" s="74" t="s">
        <v>18049</v>
      </c>
    </row>
    <row r="9108" spans="20:21" x14ac:dyDescent="0.25">
      <c r="T9108" s="101" t="s">
        <v>18050</v>
      </c>
      <c r="U9108" s="74" t="s">
        <v>18051</v>
      </c>
    </row>
    <row r="9109" spans="20:21" x14ac:dyDescent="0.25">
      <c r="T9109" s="101" t="s">
        <v>18052</v>
      </c>
      <c r="U9109" s="74" t="s">
        <v>18053</v>
      </c>
    </row>
    <row r="9110" spans="20:21" x14ac:dyDescent="0.25">
      <c r="T9110" s="101" t="s">
        <v>18054</v>
      </c>
      <c r="U9110" s="74" t="s">
        <v>18055</v>
      </c>
    </row>
    <row r="9111" spans="20:21" x14ac:dyDescent="0.25">
      <c r="T9111" s="101" t="s">
        <v>18056</v>
      </c>
      <c r="U9111" s="74" t="s">
        <v>18057</v>
      </c>
    </row>
    <row r="9112" spans="20:21" x14ac:dyDescent="0.25">
      <c r="T9112" s="101" t="s">
        <v>18058</v>
      </c>
      <c r="U9112" s="74" t="s">
        <v>18059</v>
      </c>
    </row>
    <row r="9113" spans="20:21" x14ac:dyDescent="0.25">
      <c r="T9113" s="101" t="s">
        <v>18060</v>
      </c>
      <c r="U9113" s="74" t="s">
        <v>18061</v>
      </c>
    </row>
    <row r="9114" spans="20:21" x14ac:dyDescent="0.25">
      <c r="T9114" s="101" t="s">
        <v>18062</v>
      </c>
      <c r="U9114" s="74" t="s">
        <v>18063</v>
      </c>
    </row>
    <row r="9115" spans="20:21" x14ac:dyDescent="0.25">
      <c r="T9115" s="101" t="s">
        <v>18064</v>
      </c>
      <c r="U9115" s="74" t="s">
        <v>18065</v>
      </c>
    </row>
    <row r="9116" spans="20:21" x14ac:dyDescent="0.25">
      <c r="T9116" s="101" t="s">
        <v>18066</v>
      </c>
      <c r="U9116" s="74" t="s">
        <v>18067</v>
      </c>
    </row>
    <row r="9117" spans="20:21" x14ac:dyDescent="0.25">
      <c r="T9117" s="101" t="s">
        <v>18068</v>
      </c>
      <c r="U9117" s="74" t="s">
        <v>18069</v>
      </c>
    </row>
    <row r="9118" spans="20:21" x14ac:dyDescent="0.25">
      <c r="T9118" s="101" t="s">
        <v>18070</v>
      </c>
      <c r="U9118" s="74" t="s">
        <v>18071</v>
      </c>
    </row>
    <row r="9119" spans="20:21" x14ac:dyDescent="0.25">
      <c r="T9119" s="101" t="s">
        <v>18072</v>
      </c>
      <c r="U9119" s="74" t="s">
        <v>18073</v>
      </c>
    </row>
    <row r="9120" spans="20:21" x14ac:dyDescent="0.25">
      <c r="T9120" s="101" t="s">
        <v>18074</v>
      </c>
      <c r="U9120" s="74" t="s">
        <v>18075</v>
      </c>
    </row>
    <row r="9121" spans="20:21" x14ac:dyDescent="0.25">
      <c r="T9121" s="101" t="s">
        <v>18076</v>
      </c>
      <c r="U9121" s="74" t="s">
        <v>18077</v>
      </c>
    </row>
    <row r="9122" spans="20:21" x14ac:dyDescent="0.25">
      <c r="T9122" s="101" t="s">
        <v>18078</v>
      </c>
      <c r="U9122" s="74" t="s">
        <v>18079</v>
      </c>
    </row>
    <row r="9123" spans="20:21" x14ac:dyDescent="0.25">
      <c r="T9123" s="101" t="s">
        <v>18080</v>
      </c>
      <c r="U9123" s="74" t="s">
        <v>18081</v>
      </c>
    </row>
    <row r="9124" spans="20:21" x14ac:dyDescent="0.25">
      <c r="T9124" s="101" t="s">
        <v>18082</v>
      </c>
      <c r="U9124" s="74" t="s">
        <v>18083</v>
      </c>
    </row>
    <row r="9125" spans="20:21" x14ac:dyDescent="0.25">
      <c r="T9125" s="101" t="s">
        <v>18084</v>
      </c>
      <c r="U9125" s="74" t="s">
        <v>18085</v>
      </c>
    </row>
    <row r="9126" spans="20:21" x14ac:dyDescent="0.25">
      <c r="T9126" s="101" t="s">
        <v>18086</v>
      </c>
      <c r="U9126" s="74" t="s">
        <v>18087</v>
      </c>
    </row>
    <row r="9127" spans="20:21" x14ac:dyDescent="0.25">
      <c r="T9127" s="101" t="s">
        <v>18088</v>
      </c>
      <c r="U9127" s="74" t="s">
        <v>18089</v>
      </c>
    </row>
    <row r="9128" spans="20:21" x14ac:dyDescent="0.25">
      <c r="T9128" s="101" t="s">
        <v>18090</v>
      </c>
      <c r="U9128" s="74" t="s">
        <v>18091</v>
      </c>
    </row>
    <row r="9129" spans="20:21" x14ac:dyDescent="0.25">
      <c r="T9129" s="101" t="s">
        <v>18092</v>
      </c>
      <c r="U9129" s="74" t="s">
        <v>18093</v>
      </c>
    </row>
    <row r="9130" spans="20:21" x14ac:dyDescent="0.25">
      <c r="T9130" s="101" t="s">
        <v>18094</v>
      </c>
      <c r="U9130" s="74" t="s">
        <v>18095</v>
      </c>
    </row>
    <row r="9131" spans="20:21" x14ac:dyDescent="0.25">
      <c r="T9131" s="101" t="s">
        <v>18096</v>
      </c>
      <c r="U9131" s="74" t="s">
        <v>4517</v>
      </c>
    </row>
    <row r="9132" spans="20:21" x14ac:dyDescent="0.25">
      <c r="T9132" s="101" t="s">
        <v>18097</v>
      </c>
      <c r="U9132" s="74" t="s">
        <v>18098</v>
      </c>
    </row>
    <row r="9133" spans="20:21" x14ac:dyDescent="0.25">
      <c r="T9133" s="101" t="s">
        <v>18099</v>
      </c>
      <c r="U9133" s="74" t="s">
        <v>18100</v>
      </c>
    </row>
    <row r="9134" spans="20:21" x14ac:dyDescent="0.25">
      <c r="T9134" s="101" t="s">
        <v>18101</v>
      </c>
      <c r="U9134" s="74" t="s">
        <v>18102</v>
      </c>
    </row>
    <row r="9135" spans="20:21" x14ac:dyDescent="0.25">
      <c r="T9135" s="101" t="s">
        <v>18103</v>
      </c>
      <c r="U9135" s="74" t="s">
        <v>18104</v>
      </c>
    </row>
    <row r="9136" spans="20:21" x14ac:dyDescent="0.25">
      <c r="T9136" s="101" t="s">
        <v>18105</v>
      </c>
      <c r="U9136" s="74" t="s">
        <v>18106</v>
      </c>
    </row>
    <row r="9137" spans="20:21" x14ac:dyDescent="0.25">
      <c r="T9137" s="101" t="s">
        <v>18107</v>
      </c>
      <c r="U9137" s="74" t="s">
        <v>18108</v>
      </c>
    </row>
    <row r="9138" spans="20:21" x14ac:dyDescent="0.25">
      <c r="T9138" s="101" t="s">
        <v>18109</v>
      </c>
      <c r="U9138" s="74" t="s">
        <v>18110</v>
      </c>
    </row>
    <row r="9139" spans="20:21" x14ac:dyDescent="0.25">
      <c r="T9139" s="101" t="s">
        <v>18111</v>
      </c>
      <c r="U9139" s="74" t="s">
        <v>18112</v>
      </c>
    </row>
    <row r="9140" spans="20:21" x14ac:dyDescent="0.25">
      <c r="T9140" s="101" t="s">
        <v>18113</v>
      </c>
      <c r="U9140" s="74" t="s">
        <v>18114</v>
      </c>
    </row>
    <row r="9141" spans="20:21" x14ac:dyDescent="0.25">
      <c r="T9141" s="101" t="s">
        <v>18115</v>
      </c>
      <c r="U9141" s="74" t="s">
        <v>18116</v>
      </c>
    </row>
    <row r="9142" spans="20:21" x14ac:dyDescent="0.25">
      <c r="T9142" s="101" t="s">
        <v>18117</v>
      </c>
      <c r="U9142" s="74" t="s">
        <v>18118</v>
      </c>
    </row>
    <row r="9143" spans="20:21" x14ac:dyDescent="0.25">
      <c r="T9143" s="101" t="s">
        <v>18119</v>
      </c>
      <c r="U9143" s="74" t="s">
        <v>18120</v>
      </c>
    </row>
    <row r="9144" spans="20:21" x14ac:dyDescent="0.25">
      <c r="T9144" s="101" t="s">
        <v>18121</v>
      </c>
      <c r="U9144" s="74" t="s">
        <v>18122</v>
      </c>
    </row>
    <row r="9145" spans="20:21" x14ac:dyDescent="0.25">
      <c r="T9145" s="101" t="s">
        <v>18123</v>
      </c>
      <c r="U9145" s="74" t="s">
        <v>18124</v>
      </c>
    </row>
    <row r="9146" spans="20:21" x14ac:dyDescent="0.25">
      <c r="T9146" s="101" t="s">
        <v>18125</v>
      </c>
      <c r="U9146" s="74" t="s">
        <v>18126</v>
      </c>
    </row>
    <row r="9147" spans="20:21" x14ac:dyDescent="0.25">
      <c r="T9147" s="101" t="s">
        <v>18127</v>
      </c>
      <c r="U9147" s="74" t="s">
        <v>18128</v>
      </c>
    </row>
    <row r="9148" spans="20:21" x14ac:dyDescent="0.25">
      <c r="T9148" s="101" t="s">
        <v>18129</v>
      </c>
      <c r="U9148" s="74" t="s">
        <v>18130</v>
      </c>
    </row>
    <row r="9149" spans="20:21" x14ac:dyDescent="0.25">
      <c r="T9149" s="101" t="s">
        <v>18131</v>
      </c>
      <c r="U9149" s="74" t="s">
        <v>18132</v>
      </c>
    </row>
    <row r="9150" spans="20:21" x14ac:dyDescent="0.25">
      <c r="T9150" s="101" t="s">
        <v>18133</v>
      </c>
      <c r="U9150" s="74" t="s">
        <v>18134</v>
      </c>
    </row>
    <row r="9151" spans="20:21" x14ac:dyDescent="0.25">
      <c r="T9151" s="101" t="s">
        <v>18135</v>
      </c>
      <c r="U9151" s="74" t="s">
        <v>18136</v>
      </c>
    </row>
    <row r="9152" spans="20:21" x14ac:dyDescent="0.25">
      <c r="T9152" s="101" t="s">
        <v>18137</v>
      </c>
      <c r="U9152" s="74" t="s">
        <v>18138</v>
      </c>
    </row>
    <row r="9153" spans="20:21" x14ac:dyDescent="0.25">
      <c r="T9153" s="101" t="s">
        <v>18139</v>
      </c>
      <c r="U9153" s="74" t="s">
        <v>18140</v>
      </c>
    </row>
    <row r="9154" spans="20:21" x14ac:dyDescent="0.25">
      <c r="T9154" s="101" t="s">
        <v>18141</v>
      </c>
      <c r="U9154" s="74" t="s">
        <v>18142</v>
      </c>
    </row>
    <row r="9155" spans="20:21" x14ac:dyDescent="0.25">
      <c r="T9155" s="101" t="s">
        <v>18143</v>
      </c>
      <c r="U9155" s="74" t="s">
        <v>18144</v>
      </c>
    </row>
    <row r="9156" spans="20:21" x14ac:dyDescent="0.25">
      <c r="T9156" s="101" t="s">
        <v>18145</v>
      </c>
      <c r="U9156" s="74" t="s">
        <v>18146</v>
      </c>
    </row>
    <row r="9157" spans="20:21" x14ac:dyDescent="0.25">
      <c r="T9157" s="101" t="s">
        <v>18147</v>
      </c>
      <c r="U9157" s="74" t="s">
        <v>18148</v>
      </c>
    </row>
    <row r="9158" spans="20:21" x14ac:dyDescent="0.25">
      <c r="T9158" s="101" t="s">
        <v>18149</v>
      </c>
      <c r="U9158" s="74" t="s">
        <v>18150</v>
      </c>
    </row>
    <row r="9159" spans="20:21" x14ac:dyDescent="0.25">
      <c r="T9159" s="101" t="s">
        <v>18151</v>
      </c>
      <c r="U9159" s="74" t="s">
        <v>18152</v>
      </c>
    </row>
    <row r="9160" spans="20:21" x14ac:dyDescent="0.25">
      <c r="T9160" s="101" t="s">
        <v>18153</v>
      </c>
      <c r="U9160" s="74" t="s">
        <v>18154</v>
      </c>
    </row>
    <row r="9161" spans="20:21" x14ac:dyDescent="0.25">
      <c r="T9161" s="101" t="s">
        <v>18155</v>
      </c>
      <c r="U9161" s="74" t="s">
        <v>18156</v>
      </c>
    </row>
    <row r="9162" spans="20:21" x14ac:dyDescent="0.25">
      <c r="T9162" s="101" t="s">
        <v>18157</v>
      </c>
      <c r="U9162" s="74" t="s">
        <v>18158</v>
      </c>
    </row>
    <row r="9163" spans="20:21" x14ac:dyDescent="0.25">
      <c r="T9163" s="101" t="s">
        <v>18159</v>
      </c>
      <c r="U9163" s="74" t="s">
        <v>18160</v>
      </c>
    </row>
    <row r="9164" spans="20:21" x14ac:dyDescent="0.25">
      <c r="T9164" s="101" t="s">
        <v>18161</v>
      </c>
      <c r="U9164" s="74" t="s">
        <v>18162</v>
      </c>
    </row>
    <row r="9165" spans="20:21" x14ac:dyDescent="0.25">
      <c r="T9165" s="101" t="s">
        <v>18163</v>
      </c>
      <c r="U9165" s="74" t="s">
        <v>18164</v>
      </c>
    </row>
    <row r="9166" spans="20:21" x14ac:dyDescent="0.25">
      <c r="T9166" s="101" t="s">
        <v>18165</v>
      </c>
      <c r="U9166" s="74" t="s">
        <v>18166</v>
      </c>
    </row>
    <row r="9167" spans="20:21" x14ac:dyDescent="0.25">
      <c r="T9167" s="101" t="s">
        <v>18167</v>
      </c>
      <c r="U9167" s="74" t="s">
        <v>18168</v>
      </c>
    </row>
    <row r="9168" spans="20:21" x14ac:dyDescent="0.25">
      <c r="T9168" s="101" t="s">
        <v>18169</v>
      </c>
      <c r="U9168" s="74" t="s">
        <v>18170</v>
      </c>
    </row>
    <row r="9169" spans="20:21" x14ac:dyDescent="0.25">
      <c r="T9169" s="101" t="s">
        <v>18171</v>
      </c>
      <c r="U9169" s="74" t="s">
        <v>18172</v>
      </c>
    </row>
    <row r="9170" spans="20:21" x14ac:dyDescent="0.25">
      <c r="T9170" s="101" t="s">
        <v>18173</v>
      </c>
      <c r="U9170" s="74" t="s">
        <v>18174</v>
      </c>
    </row>
    <row r="9171" spans="20:21" x14ac:dyDescent="0.25">
      <c r="T9171" s="101" t="s">
        <v>18175</v>
      </c>
      <c r="U9171" s="74" t="s">
        <v>18176</v>
      </c>
    </row>
    <row r="9172" spans="20:21" x14ac:dyDescent="0.25">
      <c r="T9172" s="101" t="s">
        <v>18177</v>
      </c>
      <c r="U9172" s="74" t="s">
        <v>18178</v>
      </c>
    </row>
    <row r="9173" spans="20:21" x14ac:dyDescent="0.25">
      <c r="T9173" s="101" t="s">
        <v>18179</v>
      </c>
      <c r="U9173" s="74" t="s">
        <v>18180</v>
      </c>
    </row>
    <row r="9174" spans="20:21" x14ac:dyDescent="0.25">
      <c r="T9174" s="101" t="s">
        <v>18181</v>
      </c>
      <c r="U9174" s="74" t="s">
        <v>18182</v>
      </c>
    </row>
    <row r="9175" spans="20:21" x14ac:dyDescent="0.25">
      <c r="T9175" s="101" t="s">
        <v>18183</v>
      </c>
      <c r="U9175" s="74" t="s">
        <v>18184</v>
      </c>
    </row>
    <row r="9176" spans="20:21" x14ac:dyDescent="0.25">
      <c r="T9176" s="101" t="s">
        <v>18185</v>
      </c>
      <c r="U9176" s="74" t="s">
        <v>18186</v>
      </c>
    </row>
    <row r="9177" spans="20:21" x14ac:dyDescent="0.25">
      <c r="T9177" s="101" t="s">
        <v>18187</v>
      </c>
      <c r="U9177" s="74" t="s">
        <v>18188</v>
      </c>
    </row>
    <row r="9178" spans="20:21" x14ac:dyDescent="0.25">
      <c r="T9178" s="101" t="s">
        <v>18189</v>
      </c>
      <c r="U9178" s="74" t="s">
        <v>18190</v>
      </c>
    </row>
    <row r="9179" spans="20:21" x14ac:dyDescent="0.25">
      <c r="T9179" s="101" t="s">
        <v>18191</v>
      </c>
      <c r="U9179" s="74" t="s">
        <v>18192</v>
      </c>
    </row>
    <row r="9180" spans="20:21" x14ac:dyDescent="0.25">
      <c r="T9180" s="101" t="s">
        <v>18193</v>
      </c>
      <c r="U9180" s="74" t="s">
        <v>18194</v>
      </c>
    </row>
    <row r="9181" spans="20:21" x14ac:dyDescent="0.25">
      <c r="T9181" s="101" t="s">
        <v>18195</v>
      </c>
      <c r="U9181" s="74" t="s">
        <v>18194</v>
      </c>
    </row>
    <row r="9182" spans="20:21" x14ac:dyDescent="0.25">
      <c r="T9182" s="101" t="s">
        <v>18196</v>
      </c>
      <c r="U9182" s="74" t="s">
        <v>18197</v>
      </c>
    </row>
    <row r="9183" spans="20:21" x14ac:dyDescent="0.25">
      <c r="T9183" s="101" t="s">
        <v>18198</v>
      </c>
      <c r="U9183" s="74" t="s">
        <v>18199</v>
      </c>
    </row>
    <row r="9184" spans="20:21" x14ac:dyDescent="0.25">
      <c r="T9184" s="101" t="s">
        <v>18200</v>
      </c>
      <c r="U9184" s="74" t="s">
        <v>18201</v>
      </c>
    </row>
    <row r="9185" spans="20:21" x14ac:dyDescent="0.25">
      <c r="T9185" s="101" t="s">
        <v>18202</v>
      </c>
      <c r="U9185" s="74" t="s">
        <v>18203</v>
      </c>
    </row>
    <row r="9186" spans="20:21" x14ac:dyDescent="0.25">
      <c r="T9186" s="101" t="s">
        <v>18204</v>
      </c>
      <c r="U9186" s="74" t="s">
        <v>18205</v>
      </c>
    </row>
    <row r="9187" spans="20:21" x14ac:dyDescent="0.25">
      <c r="T9187" s="101" t="s">
        <v>18206</v>
      </c>
      <c r="U9187" s="74" t="s">
        <v>18207</v>
      </c>
    </row>
    <row r="9188" spans="20:21" x14ac:dyDescent="0.25">
      <c r="T9188" s="101" t="s">
        <v>18208</v>
      </c>
      <c r="U9188" s="74" t="s">
        <v>18209</v>
      </c>
    </row>
    <row r="9189" spans="20:21" x14ac:dyDescent="0.25">
      <c r="T9189" s="101" t="s">
        <v>18210</v>
      </c>
      <c r="U9189" s="74" t="s">
        <v>18211</v>
      </c>
    </row>
    <row r="9190" spans="20:21" x14ac:dyDescent="0.25">
      <c r="T9190" s="101" t="s">
        <v>18212</v>
      </c>
      <c r="U9190" s="74" t="s">
        <v>18213</v>
      </c>
    </row>
    <row r="9191" spans="20:21" x14ac:dyDescent="0.25">
      <c r="T9191" s="101" t="s">
        <v>18214</v>
      </c>
      <c r="U9191" s="74" t="s">
        <v>18215</v>
      </c>
    </row>
    <row r="9192" spans="20:21" x14ac:dyDescent="0.25">
      <c r="T9192" s="101" t="s">
        <v>18216</v>
      </c>
      <c r="U9192" s="74" t="s">
        <v>18217</v>
      </c>
    </row>
    <row r="9193" spans="20:21" x14ac:dyDescent="0.25">
      <c r="T9193" s="101" t="s">
        <v>18218</v>
      </c>
      <c r="U9193" s="74" t="s">
        <v>18219</v>
      </c>
    </row>
    <row r="9194" spans="20:21" x14ac:dyDescent="0.25">
      <c r="T9194" s="101" t="s">
        <v>18220</v>
      </c>
      <c r="U9194" s="74" t="s">
        <v>18221</v>
      </c>
    </row>
    <row r="9195" spans="20:21" x14ac:dyDescent="0.25">
      <c r="T9195" s="101" t="s">
        <v>18222</v>
      </c>
      <c r="U9195" s="74" t="s">
        <v>18223</v>
      </c>
    </row>
    <row r="9196" spans="20:21" x14ac:dyDescent="0.25">
      <c r="T9196" s="101" t="s">
        <v>18224</v>
      </c>
      <c r="U9196" s="74" t="s">
        <v>18225</v>
      </c>
    </row>
    <row r="9197" spans="20:21" x14ac:dyDescent="0.25">
      <c r="T9197" s="101" t="s">
        <v>18226</v>
      </c>
      <c r="U9197" s="74" t="s">
        <v>18227</v>
      </c>
    </row>
    <row r="9198" spans="20:21" x14ac:dyDescent="0.25">
      <c r="T9198" s="101" t="s">
        <v>18228</v>
      </c>
      <c r="U9198" s="74" t="s">
        <v>18229</v>
      </c>
    </row>
    <row r="9199" spans="20:21" x14ac:dyDescent="0.25">
      <c r="T9199" s="101" t="s">
        <v>18230</v>
      </c>
      <c r="U9199" s="74" t="s">
        <v>18231</v>
      </c>
    </row>
    <row r="9200" spans="20:21" x14ac:dyDescent="0.25">
      <c r="T9200" s="101" t="s">
        <v>18232</v>
      </c>
      <c r="U9200" s="74" t="s">
        <v>18233</v>
      </c>
    </row>
    <row r="9201" spans="20:21" x14ac:dyDescent="0.25">
      <c r="T9201" s="101" t="s">
        <v>18234</v>
      </c>
      <c r="U9201" s="74" t="s">
        <v>18235</v>
      </c>
    </row>
    <row r="9202" spans="20:21" x14ac:dyDescent="0.25">
      <c r="T9202" s="101" t="s">
        <v>18236</v>
      </c>
      <c r="U9202" s="74" t="s">
        <v>18237</v>
      </c>
    </row>
    <row r="9203" spans="20:21" x14ac:dyDescent="0.25">
      <c r="T9203" s="101" t="s">
        <v>18238</v>
      </c>
      <c r="U9203" s="74" t="s">
        <v>18239</v>
      </c>
    </row>
    <row r="9204" spans="20:21" x14ac:dyDescent="0.25">
      <c r="T9204" s="101" t="s">
        <v>18240</v>
      </c>
      <c r="U9204" s="74" t="s">
        <v>18241</v>
      </c>
    </row>
    <row r="9205" spans="20:21" x14ac:dyDescent="0.25">
      <c r="T9205" s="101" t="s">
        <v>18242</v>
      </c>
      <c r="U9205" s="74" t="s">
        <v>18243</v>
      </c>
    </row>
    <row r="9206" spans="20:21" x14ac:dyDescent="0.25">
      <c r="T9206" s="101" t="s">
        <v>18244</v>
      </c>
      <c r="U9206" s="74" t="s">
        <v>18245</v>
      </c>
    </row>
    <row r="9207" spans="20:21" x14ac:dyDescent="0.25">
      <c r="T9207" s="101" t="s">
        <v>18246</v>
      </c>
      <c r="U9207" s="74" t="s">
        <v>18247</v>
      </c>
    </row>
    <row r="9208" spans="20:21" x14ac:dyDescent="0.25">
      <c r="T9208" s="101" t="s">
        <v>18248</v>
      </c>
      <c r="U9208" s="74" t="s">
        <v>18249</v>
      </c>
    </row>
    <row r="9209" spans="20:21" x14ac:dyDescent="0.25">
      <c r="T9209" s="101" t="s">
        <v>18250</v>
      </c>
      <c r="U9209" s="74" t="s">
        <v>18251</v>
      </c>
    </row>
    <row r="9210" spans="20:21" x14ac:dyDescent="0.25">
      <c r="T9210" s="101" t="s">
        <v>18252</v>
      </c>
      <c r="U9210" s="74" t="s">
        <v>18253</v>
      </c>
    </row>
    <row r="9211" spans="20:21" x14ac:dyDescent="0.25">
      <c r="T9211" s="101" t="s">
        <v>18254</v>
      </c>
      <c r="U9211" s="74" t="s">
        <v>18255</v>
      </c>
    </row>
    <row r="9212" spans="20:21" x14ac:dyDescent="0.25">
      <c r="T9212" s="101" t="s">
        <v>18256</v>
      </c>
      <c r="U9212" s="74" t="s">
        <v>18257</v>
      </c>
    </row>
    <row r="9213" spans="20:21" x14ac:dyDescent="0.25">
      <c r="T9213" s="101" t="s">
        <v>18258</v>
      </c>
      <c r="U9213" s="74" t="s">
        <v>18259</v>
      </c>
    </row>
    <row r="9214" spans="20:21" x14ac:dyDescent="0.25">
      <c r="T9214" s="101" t="s">
        <v>18260</v>
      </c>
      <c r="U9214" s="74" t="s">
        <v>18261</v>
      </c>
    </row>
    <row r="9215" spans="20:21" x14ac:dyDescent="0.25">
      <c r="T9215" s="101" t="s">
        <v>18262</v>
      </c>
      <c r="U9215" s="74" t="s">
        <v>18263</v>
      </c>
    </row>
    <row r="9216" spans="20:21" x14ac:dyDescent="0.25">
      <c r="T9216" s="101" t="s">
        <v>18264</v>
      </c>
      <c r="U9216" s="74" t="s">
        <v>18265</v>
      </c>
    </row>
    <row r="9217" spans="20:21" x14ac:dyDescent="0.25">
      <c r="T9217" s="101" t="s">
        <v>18266</v>
      </c>
      <c r="U9217" s="74" t="s">
        <v>18267</v>
      </c>
    </row>
    <row r="9218" spans="20:21" x14ac:dyDescent="0.25">
      <c r="T9218" s="101" t="s">
        <v>18268</v>
      </c>
      <c r="U9218" s="74" t="s">
        <v>18269</v>
      </c>
    </row>
    <row r="9219" spans="20:21" x14ac:dyDescent="0.25">
      <c r="T9219" s="101" t="s">
        <v>18270</v>
      </c>
      <c r="U9219" s="74" t="s">
        <v>18271</v>
      </c>
    </row>
    <row r="9220" spans="20:21" x14ac:dyDescent="0.25">
      <c r="T9220" s="101" t="s">
        <v>18272</v>
      </c>
      <c r="U9220" s="74" t="s">
        <v>18273</v>
      </c>
    </row>
    <row r="9221" spans="20:21" x14ac:dyDescent="0.25">
      <c r="T9221" s="101" t="s">
        <v>18274</v>
      </c>
      <c r="U9221" s="74" t="s">
        <v>18275</v>
      </c>
    </row>
    <row r="9222" spans="20:21" x14ac:dyDescent="0.25">
      <c r="T9222" s="101" t="s">
        <v>18276</v>
      </c>
      <c r="U9222" s="74" t="s">
        <v>18277</v>
      </c>
    </row>
    <row r="9223" spans="20:21" x14ac:dyDescent="0.25">
      <c r="T9223" s="101" t="s">
        <v>18278</v>
      </c>
      <c r="U9223" s="74" t="s">
        <v>18279</v>
      </c>
    </row>
    <row r="9224" spans="20:21" x14ac:dyDescent="0.25">
      <c r="T9224" s="101" t="s">
        <v>18280</v>
      </c>
      <c r="U9224" s="74" t="s">
        <v>18281</v>
      </c>
    </row>
    <row r="9225" spans="20:21" x14ac:dyDescent="0.25">
      <c r="T9225" s="101" t="s">
        <v>18282</v>
      </c>
      <c r="U9225" s="74" t="s">
        <v>1988</v>
      </c>
    </row>
    <row r="9226" spans="20:21" x14ac:dyDescent="0.25">
      <c r="T9226" s="101" t="s">
        <v>18283</v>
      </c>
      <c r="U9226" s="74" t="s">
        <v>18284</v>
      </c>
    </row>
    <row r="9227" spans="20:21" x14ac:dyDescent="0.25">
      <c r="T9227" s="101" t="s">
        <v>18285</v>
      </c>
      <c r="U9227" s="74" t="s">
        <v>18286</v>
      </c>
    </row>
    <row r="9228" spans="20:21" x14ac:dyDescent="0.25">
      <c r="T9228" s="101" t="s">
        <v>18287</v>
      </c>
      <c r="U9228" s="74" t="s">
        <v>3467</v>
      </c>
    </row>
    <row r="9229" spans="20:21" x14ac:dyDescent="0.25">
      <c r="T9229" s="101" t="s">
        <v>18288</v>
      </c>
      <c r="U9229" s="74" t="s">
        <v>18289</v>
      </c>
    </row>
    <row r="9230" spans="20:21" x14ac:dyDescent="0.25">
      <c r="T9230" s="101" t="s">
        <v>18290</v>
      </c>
      <c r="U9230" s="74" t="s">
        <v>18291</v>
      </c>
    </row>
    <row r="9231" spans="20:21" x14ac:dyDescent="0.25">
      <c r="T9231" s="101" t="s">
        <v>18292</v>
      </c>
      <c r="U9231" s="74" t="s">
        <v>18293</v>
      </c>
    </row>
    <row r="9232" spans="20:21" x14ac:dyDescent="0.25">
      <c r="T9232" s="101" t="s">
        <v>18294</v>
      </c>
      <c r="U9232" s="74" t="s">
        <v>18295</v>
      </c>
    </row>
    <row r="9233" spans="20:21" x14ac:dyDescent="0.25">
      <c r="T9233" s="101" t="s">
        <v>18296</v>
      </c>
      <c r="U9233" s="74" t="s">
        <v>18297</v>
      </c>
    </row>
    <row r="9234" spans="20:21" x14ac:dyDescent="0.25">
      <c r="T9234" s="101" t="s">
        <v>18298</v>
      </c>
      <c r="U9234" s="74" t="s">
        <v>18299</v>
      </c>
    </row>
    <row r="9235" spans="20:21" x14ac:dyDescent="0.25">
      <c r="T9235" s="101" t="s">
        <v>18300</v>
      </c>
      <c r="U9235" s="74" t="s">
        <v>18301</v>
      </c>
    </row>
    <row r="9236" spans="20:21" x14ac:dyDescent="0.25">
      <c r="T9236" s="101" t="s">
        <v>18302</v>
      </c>
      <c r="U9236" s="74" t="s">
        <v>18303</v>
      </c>
    </row>
    <row r="9237" spans="20:21" x14ac:dyDescent="0.25">
      <c r="T9237" s="101" t="s">
        <v>18304</v>
      </c>
      <c r="U9237" s="74" t="s">
        <v>18305</v>
      </c>
    </row>
    <row r="9238" spans="20:21" x14ac:dyDescent="0.25">
      <c r="T9238" s="101" t="s">
        <v>18306</v>
      </c>
      <c r="U9238" s="74" t="s">
        <v>18307</v>
      </c>
    </row>
    <row r="9239" spans="20:21" x14ac:dyDescent="0.25">
      <c r="T9239" s="101" t="s">
        <v>18308</v>
      </c>
      <c r="U9239" s="74" t="s">
        <v>18309</v>
      </c>
    </row>
    <row r="9240" spans="20:21" x14ac:dyDescent="0.25">
      <c r="T9240" s="101" t="s">
        <v>18310</v>
      </c>
      <c r="U9240" s="74" t="s">
        <v>18311</v>
      </c>
    </row>
    <row r="9241" spans="20:21" x14ac:dyDescent="0.25">
      <c r="T9241" s="101" t="s">
        <v>18312</v>
      </c>
      <c r="U9241" s="74" t="s">
        <v>18313</v>
      </c>
    </row>
    <row r="9242" spans="20:21" x14ac:dyDescent="0.25">
      <c r="T9242" s="101" t="s">
        <v>18314</v>
      </c>
      <c r="U9242" s="74" t="s">
        <v>18315</v>
      </c>
    </row>
    <row r="9243" spans="20:21" x14ac:dyDescent="0.25">
      <c r="T9243" s="101" t="s">
        <v>18316</v>
      </c>
      <c r="U9243" s="74" t="s">
        <v>18317</v>
      </c>
    </row>
    <row r="9244" spans="20:21" x14ac:dyDescent="0.25">
      <c r="T9244" s="101" t="s">
        <v>18318</v>
      </c>
      <c r="U9244" s="74" t="s">
        <v>18319</v>
      </c>
    </row>
    <row r="9245" spans="20:21" x14ac:dyDescent="0.25">
      <c r="T9245" s="101" t="s">
        <v>18320</v>
      </c>
      <c r="U9245" s="74" t="s">
        <v>18321</v>
      </c>
    </row>
    <row r="9246" spans="20:21" x14ac:dyDescent="0.25">
      <c r="T9246" s="101" t="s">
        <v>18322</v>
      </c>
      <c r="U9246" s="74" t="s">
        <v>18323</v>
      </c>
    </row>
    <row r="9247" spans="20:21" x14ac:dyDescent="0.25">
      <c r="T9247" s="101" t="s">
        <v>18324</v>
      </c>
      <c r="U9247" s="74" t="s">
        <v>18325</v>
      </c>
    </row>
    <row r="9248" spans="20:21" x14ac:dyDescent="0.25">
      <c r="T9248" s="101" t="s">
        <v>18326</v>
      </c>
      <c r="U9248" s="74" t="s">
        <v>18327</v>
      </c>
    </row>
    <row r="9249" spans="20:21" x14ac:dyDescent="0.25">
      <c r="T9249" s="101" t="s">
        <v>18328</v>
      </c>
      <c r="U9249" s="74" t="s">
        <v>18329</v>
      </c>
    </row>
    <row r="9250" spans="20:21" x14ac:dyDescent="0.25">
      <c r="T9250" s="101" t="s">
        <v>18330</v>
      </c>
      <c r="U9250" s="74" t="s">
        <v>18331</v>
      </c>
    </row>
    <row r="9251" spans="20:21" x14ac:dyDescent="0.25">
      <c r="T9251" s="101" t="s">
        <v>18332</v>
      </c>
      <c r="U9251" s="74" t="s">
        <v>18333</v>
      </c>
    </row>
    <row r="9252" spans="20:21" x14ac:dyDescent="0.25">
      <c r="T9252" s="101" t="s">
        <v>18334</v>
      </c>
      <c r="U9252" s="74" t="s">
        <v>18335</v>
      </c>
    </row>
    <row r="9253" spans="20:21" x14ac:dyDescent="0.25">
      <c r="T9253" s="101" t="s">
        <v>18336</v>
      </c>
      <c r="U9253" s="74" t="s">
        <v>18337</v>
      </c>
    </row>
    <row r="9254" spans="20:21" x14ac:dyDescent="0.25">
      <c r="T9254" s="101" t="s">
        <v>18338</v>
      </c>
      <c r="U9254" s="74" t="s">
        <v>18339</v>
      </c>
    </row>
    <row r="9255" spans="20:21" x14ac:dyDescent="0.25">
      <c r="T9255" s="101" t="s">
        <v>18340</v>
      </c>
      <c r="U9255" s="74" t="s">
        <v>18341</v>
      </c>
    </row>
    <row r="9256" spans="20:21" x14ac:dyDescent="0.25">
      <c r="T9256" s="101" t="s">
        <v>18342</v>
      </c>
      <c r="U9256" s="74" t="s">
        <v>18343</v>
      </c>
    </row>
    <row r="9257" spans="20:21" x14ac:dyDescent="0.25">
      <c r="T9257" s="101" t="s">
        <v>18344</v>
      </c>
      <c r="U9257" s="74" t="s">
        <v>18345</v>
      </c>
    </row>
    <row r="9258" spans="20:21" x14ac:dyDescent="0.25">
      <c r="T9258" s="101" t="s">
        <v>18346</v>
      </c>
      <c r="U9258" s="74" t="s">
        <v>18347</v>
      </c>
    </row>
    <row r="9259" spans="20:21" x14ac:dyDescent="0.25">
      <c r="T9259" s="101" t="s">
        <v>18348</v>
      </c>
      <c r="U9259" s="74" t="s">
        <v>18349</v>
      </c>
    </row>
    <row r="9260" spans="20:21" x14ac:dyDescent="0.25">
      <c r="T9260" s="101" t="s">
        <v>18350</v>
      </c>
      <c r="U9260" s="74" t="s">
        <v>7949</v>
      </c>
    </row>
    <row r="9261" spans="20:21" x14ac:dyDescent="0.25">
      <c r="T9261" s="101" t="s">
        <v>18351</v>
      </c>
      <c r="U9261" s="74" t="s">
        <v>18352</v>
      </c>
    </row>
    <row r="9262" spans="20:21" x14ac:dyDescent="0.25">
      <c r="T9262" s="101" t="s">
        <v>18353</v>
      </c>
      <c r="U9262" s="74" t="s">
        <v>18354</v>
      </c>
    </row>
    <row r="9263" spans="20:21" x14ac:dyDescent="0.25">
      <c r="T9263" s="101" t="s">
        <v>18355</v>
      </c>
      <c r="U9263" s="74" t="s">
        <v>18356</v>
      </c>
    </row>
    <row r="9264" spans="20:21" x14ac:dyDescent="0.25">
      <c r="T9264" s="101" t="s">
        <v>18357</v>
      </c>
      <c r="U9264" s="74" t="s">
        <v>18358</v>
      </c>
    </row>
    <row r="9265" spans="20:21" x14ac:dyDescent="0.25">
      <c r="T9265" s="101" t="s">
        <v>18359</v>
      </c>
      <c r="U9265" s="74" t="s">
        <v>18360</v>
      </c>
    </row>
    <row r="9266" spans="20:21" x14ac:dyDescent="0.25">
      <c r="T9266" s="101" t="s">
        <v>18361</v>
      </c>
      <c r="U9266" s="74" t="s">
        <v>18362</v>
      </c>
    </row>
    <row r="9267" spans="20:21" x14ac:dyDescent="0.25">
      <c r="T9267" s="101" t="s">
        <v>18363</v>
      </c>
      <c r="U9267" s="74" t="s">
        <v>18364</v>
      </c>
    </row>
    <row r="9268" spans="20:21" x14ac:dyDescent="0.25">
      <c r="T9268" s="101" t="s">
        <v>18365</v>
      </c>
      <c r="U9268" s="74" t="s">
        <v>18366</v>
      </c>
    </row>
    <row r="9269" spans="20:21" x14ac:dyDescent="0.25">
      <c r="T9269" s="101" t="s">
        <v>18367</v>
      </c>
      <c r="U9269" s="74" t="s">
        <v>18368</v>
      </c>
    </row>
    <row r="9270" spans="20:21" x14ac:dyDescent="0.25">
      <c r="T9270" s="101" t="s">
        <v>18369</v>
      </c>
      <c r="U9270" s="74" t="s">
        <v>18370</v>
      </c>
    </row>
    <row r="9271" spans="20:21" x14ac:dyDescent="0.25">
      <c r="T9271" s="101" t="s">
        <v>18371</v>
      </c>
      <c r="U9271" s="74" t="s">
        <v>18372</v>
      </c>
    </row>
    <row r="9272" spans="20:21" x14ac:dyDescent="0.25">
      <c r="T9272" s="101" t="s">
        <v>18373</v>
      </c>
      <c r="U9272" s="74" t="s">
        <v>18374</v>
      </c>
    </row>
    <row r="9273" spans="20:21" x14ac:dyDescent="0.25">
      <c r="T9273" s="101" t="s">
        <v>18375</v>
      </c>
      <c r="U9273" s="74" t="s">
        <v>18376</v>
      </c>
    </row>
    <row r="9274" spans="20:21" x14ac:dyDescent="0.25">
      <c r="T9274" s="101" t="s">
        <v>18377</v>
      </c>
      <c r="U9274" s="74" t="s">
        <v>18378</v>
      </c>
    </row>
    <row r="9275" spans="20:21" x14ac:dyDescent="0.25">
      <c r="T9275" s="101" t="s">
        <v>18379</v>
      </c>
      <c r="U9275" s="74" t="s">
        <v>18380</v>
      </c>
    </row>
    <row r="9276" spans="20:21" x14ac:dyDescent="0.25">
      <c r="T9276" s="101" t="s">
        <v>18381</v>
      </c>
      <c r="U9276" s="74" t="s">
        <v>18382</v>
      </c>
    </row>
    <row r="9277" spans="20:21" x14ac:dyDescent="0.25">
      <c r="T9277" s="101" t="s">
        <v>18383</v>
      </c>
      <c r="U9277" s="74" t="s">
        <v>18384</v>
      </c>
    </row>
    <row r="9278" spans="20:21" x14ac:dyDescent="0.25">
      <c r="T9278" s="101" t="s">
        <v>18385</v>
      </c>
      <c r="U9278" s="74" t="s">
        <v>18386</v>
      </c>
    </row>
    <row r="9279" spans="20:21" x14ac:dyDescent="0.25">
      <c r="T9279" s="101" t="s">
        <v>18387</v>
      </c>
      <c r="U9279" s="74" t="s">
        <v>18388</v>
      </c>
    </row>
    <row r="9280" spans="20:21" x14ac:dyDescent="0.25">
      <c r="T9280" s="101" t="s">
        <v>18389</v>
      </c>
      <c r="U9280" s="74" t="s">
        <v>18390</v>
      </c>
    </row>
    <row r="9281" spans="20:21" x14ac:dyDescent="0.25">
      <c r="T9281" s="101" t="s">
        <v>18391</v>
      </c>
      <c r="U9281" s="74" t="s">
        <v>18392</v>
      </c>
    </row>
    <row r="9282" spans="20:21" x14ac:dyDescent="0.25">
      <c r="T9282" s="101" t="s">
        <v>18393</v>
      </c>
      <c r="U9282" s="74" t="s">
        <v>18394</v>
      </c>
    </row>
    <row r="9283" spans="20:21" x14ac:dyDescent="0.25">
      <c r="T9283" s="101" t="s">
        <v>18395</v>
      </c>
      <c r="U9283" s="74" t="s">
        <v>18396</v>
      </c>
    </row>
    <row r="9284" spans="20:21" x14ac:dyDescent="0.25">
      <c r="T9284" s="101" t="s">
        <v>18397</v>
      </c>
      <c r="U9284" s="74" t="s">
        <v>18398</v>
      </c>
    </row>
    <row r="9285" spans="20:21" x14ac:dyDescent="0.25">
      <c r="T9285" s="101" t="s">
        <v>18399</v>
      </c>
      <c r="U9285" s="74" t="s">
        <v>18400</v>
      </c>
    </row>
    <row r="9286" spans="20:21" x14ac:dyDescent="0.25">
      <c r="T9286" s="101" t="s">
        <v>18401</v>
      </c>
      <c r="U9286" s="74" t="s">
        <v>18402</v>
      </c>
    </row>
    <row r="9287" spans="20:21" x14ac:dyDescent="0.25">
      <c r="T9287" s="101" t="s">
        <v>18403</v>
      </c>
      <c r="U9287" s="74" t="s">
        <v>18404</v>
      </c>
    </row>
    <row r="9288" spans="20:21" x14ac:dyDescent="0.25">
      <c r="T9288" s="101" t="s">
        <v>18405</v>
      </c>
      <c r="U9288" s="74" t="s">
        <v>18406</v>
      </c>
    </row>
    <row r="9289" spans="20:21" x14ac:dyDescent="0.25">
      <c r="T9289" s="101" t="s">
        <v>18407</v>
      </c>
      <c r="U9289" s="74" t="s">
        <v>18408</v>
      </c>
    </row>
    <row r="9290" spans="20:21" x14ac:dyDescent="0.25">
      <c r="T9290" s="101" t="s">
        <v>18409</v>
      </c>
      <c r="U9290" s="74" t="s">
        <v>18410</v>
      </c>
    </row>
    <row r="9291" spans="20:21" x14ac:dyDescent="0.25">
      <c r="T9291" s="101" t="s">
        <v>18411</v>
      </c>
      <c r="U9291" s="74" t="s">
        <v>18412</v>
      </c>
    </row>
    <row r="9292" spans="20:21" x14ac:dyDescent="0.25">
      <c r="T9292" s="101" t="s">
        <v>18413</v>
      </c>
      <c r="U9292" s="74" t="s">
        <v>18414</v>
      </c>
    </row>
    <row r="9293" spans="20:21" x14ac:dyDescent="0.25">
      <c r="T9293" s="101" t="s">
        <v>18415</v>
      </c>
      <c r="U9293" s="74" t="s">
        <v>18416</v>
      </c>
    </row>
    <row r="9294" spans="20:21" x14ac:dyDescent="0.25">
      <c r="T9294" s="101" t="s">
        <v>18417</v>
      </c>
      <c r="U9294" s="74" t="s">
        <v>18418</v>
      </c>
    </row>
    <row r="9295" spans="20:21" x14ac:dyDescent="0.25">
      <c r="T9295" s="101" t="s">
        <v>18419</v>
      </c>
      <c r="U9295" s="74" t="s">
        <v>18420</v>
      </c>
    </row>
    <row r="9296" spans="20:21" x14ac:dyDescent="0.25">
      <c r="T9296" s="101" t="s">
        <v>18421</v>
      </c>
      <c r="U9296" s="74" t="s">
        <v>18422</v>
      </c>
    </row>
    <row r="9297" spans="20:21" x14ac:dyDescent="0.25">
      <c r="T9297" s="101" t="s">
        <v>18423</v>
      </c>
      <c r="U9297" s="74" t="s">
        <v>18424</v>
      </c>
    </row>
    <row r="9298" spans="20:21" x14ac:dyDescent="0.25">
      <c r="T9298" s="101" t="s">
        <v>18425</v>
      </c>
      <c r="U9298" s="74" t="s">
        <v>18426</v>
      </c>
    </row>
    <row r="9299" spans="20:21" x14ac:dyDescent="0.25">
      <c r="T9299" s="101" t="s">
        <v>18427</v>
      </c>
      <c r="U9299" s="74" t="s">
        <v>18428</v>
      </c>
    </row>
    <row r="9300" spans="20:21" x14ac:dyDescent="0.25">
      <c r="T9300" s="101" t="s">
        <v>18429</v>
      </c>
      <c r="U9300" s="74" t="s">
        <v>18430</v>
      </c>
    </row>
    <row r="9301" spans="20:21" x14ac:dyDescent="0.25">
      <c r="T9301" s="101" t="s">
        <v>18431</v>
      </c>
      <c r="U9301" s="74" t="s">
        <v>18432</v>
      </c>
    </row>
    <row r="9302" spans="20:21" x14ac:dyDescent="0.25">
      <c r="T9302" s="101" t="s">
        <v>18433</v>
      </c>
      <c r="U9302" s="74" t="s">
        <v>18434</v>
      </c>
    </row>
    <row r="9303" spans="20:21" x14ac:dyDescent="0.25">
      <c r="T9303" s="101" t="s">
        <v>18435</v>
      </c>
      <c r="U9303" s="74" t="s">
        <v>18436</v>
      </c>
    </row>
    <row r="9304" spans="20:21" x14ac:dyDescent="0.25">
      <c r="T9304" s="101" t="s">
        <v>18437</v>
      </c>
      <c r="U9304" s="74" t="s">
        <v>18438</v>
      </c>
    </row>
    <row r="9305" spans="20:21" x14ac:dyDescent="0.25">
      <c r="T9305" s="101" t="s">
        <v>18439</v>
      </c>
      <c r="U9305" s="74" t="s">
        <v>18440</v>
      </c>
    </row>
    <row r="9306" spans="20:21" x14ac:dyDescent="0.25">
      <c r="T9306" s="101" t="s">
        <v>18441</v>
      </c>
      <c r="U9306" s="74" t="s">
        <v>18442</v>
      </c>
    </row>
    <row r="9307" spans="20:21" x14ac:dyDescent="0.25">
      <c r="T9307" s="101" t="s">
        <v>18443</v>
      </c>
      <c r="U9307" s="74" t="s">
        <v>18444</v>
      </c>
    </row>
    <row r="9308" spans="20:21" x14ac:dyDescent="0.25">
      <c r="T9308" s="101" t="s">
        <v>18445</v>
      </c>
      <c r="U9308" s="74" t="s">
        <v>18446</v>
      </c>
    </row>
    <row r="9309" spans="20:21" x14ac:dyDescent="0.25">
      <c r="T9309" s="101" t="s">
        <v>18447</v>
      </c>
      <c r="U9309" s="74" t="s">
        <v>18448</v>
      </c>
    </row>
    <row r="9310" spans="20:21" x14ac:dyDescent="0.25">
      <c r="T9310" s="101" t="s">
        <v>18449</v>
      </c>
      <c r="U9310" s="74" t="s">
        <v>18450</v>
      </c>
    </row>
    <row r="9311" spans="20:21" x14ac:dyDescent="0.25">
      <c r="T9311" s="101" t="s">
        <v>18451</v>
      </c>
      <c r="U9311" s="74" t="s">
        <v>18452</v>
      </c>
    </row>
    <row r="9312" spans="20:21" x14ac:dyDescent="0.25">
      <c r="T9312" s="101" t="s">
        <v>18453</v>
      </c>
      <c r="U9312" s="74" t="s">
        <v>18454</v>
      </c>
    </row>
    <row r="9313" spans="20:21" x14ac:dyDescent="0.25">
      <c r="T9313" s="101" t="s">
        <v>18455</v>
      </c>
      <c r="U9313" s="74" t="s">
        <v>18456</v>
      </c>
    </row>
    <row r="9314" spans="20:21" x14ac:dyDescent="0.25">
      <c r="T9314" s="101" t="s">
        <v>18457</v>
      </c>
      <c r="U9314" s="74" t="s">
        <v>18458</v>
      </c>
    </row>
    <row r="9315" spans="20:21" x14ac:dyDescent="0.25">
      <c r="T9315" s="101" t="s">
        <v>18459</v>
      </c>
      <c r="U9315" s="74" t="s">
        <v>18460</v>
      </c>
    </row>
    <row r="9316" spans="20:21" x14ac:dyDescent="0.25">
      <c r="T9316" s="101" t="s">
        <v>18461</v>
      </c>
      <c r="U9316" s="74" t="s">
        <v>18462</v>
      </c>
    </row>
    <row r="9317" spans="20:21" x14ac:dyDescent="0.25">
      <c r="T9317" s="101" t="s">
        <v>18463</v>
      </c>
      <c r="U9317" s="74" t="s">
        <v>18464</v>
      </c>
    </row>
    <row r="9318" spans="20:21" x14ac:dyDescent="0.25">
      <c r="T9318" s="101" t="s">
        <v>18465</v>
      </c>
      <c r="U9318" s="74" t="s">
        <v>18466</v>
      </c>
    </row>
    <row r="9319" spans="20:21" x14ac:dyDescent="0.25">
      <c r="T9319" s="101" t="s">
        <v>18467</v>
      </c>
      <c r="U9319" s="74" t="s">
        <v>18468</v>
      </c>
    </row>
    <row r="9320" spans="20:21" x14ac:dyDescent="0.25">
      <c r="T9320" s="101" t="s">
        <v>18469</v>
      </c>
      <c r="U9320" s="74" t="s">
        <v>18470</v>
      </c>
    </row>
    <row r="9321" spans="20:21" x14ac:dyDescent="0.25">
      <c r="T9321" s="101" t="s">
        <v>18471</v>
      </c>
      <c r="U9321" s="74" t="s">
        <v>18472</v>
      </c>
    </row>
    <row r="9322" spans="20:21" x14ac:dyDescent="0.25">
      <c r="T9322" s="101" t="s">
        <v>18473</v>
      </c>
      <c r="U9322" s="74" t="s">
        <v>18474</v>
      </c>
    </row>
    <row r="9323" spans="20:21" x14ac:dyDescent="0.25">
      <c r="T9323" s="101" t="s">
        <v>18475</v>
      </c>
      <c r="U9323" s="74" t="s">
        <v>18476</v>
      </c>
    </row>
    <row r="9324" spans="20:21" x14ac:dyDescent="0.25">
      <c r="T9324" s="101" t="s">
        <v>18477</v>
      </c>
      <c r="U9324" s="74" t="s">
        <v>18478</v>
      </c>
    </row>
    <row r="9325" spans="20:21" x14ac:dyDescent="0.25">
      <c r="T9325" s="101" t="s">
        <v>18479</v>
      </c>
      <c r="U9325" s="74" t="s">
        <v>18480</v>
      </c>
    </row>
    <row r="9326" spans="20:21" x14ac:dyDescent="0.25">
      <c r="T9326" s="101" t="s">
        <v>18481</v>
      </c>
      <c r="U9326" s="74" t="s">
        <v>18482</v>
      </c>
    </row>
    <row r="9327" spans="20:21" x14ac:dyDescent="0.25">
      <c r="T9327" s="101" t="s">
        <v>18483</v>
      </c>
      <c r="U9327" s="74" t="s">
        <v>18484</v>
      </c>
    </row>
    <row r="9328" spans="20:21" x14ac:dyDescent="0.25">
      <c r="T9328" s="101" t="s">
        <v>18485</v>
      </c>
      <c r="U9328" s="74" t="s">
        <v>18486</v>
      </c>
    </row>
    <row r="9329" spans="20:21" x14ac:dyDescent="0.25">
      <c r="T9329" s="101" t="s">
        <v>18487</v>
      </c>
      <c r="U9329" s="74" t="s">
        <v>14888</v>
      </c>
    </row>
    <row r="9330" spans="20:21" x14ac:dyDescent="0.25">
      <c r="T9330" s="101" t="s">
        <v>18488</v>
      </c>
      <c r="U9330" s="74" t="s">
        <v>18489</v>
      </c>
    </row>
    <row r="9331" spans="20:21" x14ac:dyDescent="0.25">
      <c r="T9331" s="101" t="s">
        <v>18490</v>
      </c>
      <c r="U9331" s="74" t="s">
        <v>18491</v>
      </c>
    </row>
    <row r="9332" spans="20:21" x14ac:dyDescent="0.25">
      <c r="T9332" s="101" t="s">
        <v>18492</v>
      </c>
      <c r="U9332" s="74" t="s">
        <v>18493</v>
      </c>
    </row>
    <row r="9333" spans="20:21" x14ac:dyDescent="0.25">
      <c r="T9333" s="101" t="s">
        <v>18494</v>
      </c>
      <c r="U9333" s="74" t="s">
        <v>18495</v>
      </c>
    </row>
    <row r="9334" spans="20:21" x14ac:dyDescent="0.25">
      <c r="T9334" s="101" t="s">
        <v>18496</v>
      </c>
      <c r="U9334" s="74" t="s">
        <v>18497</v>
      </c>
    </row>
    <row r="9335" spans="20:21" x14ac:dyDescent="0.25">
      <c r="T9335" s="101" t="s">
        <v>18498</v>
      </c>
      <c r="U9335" s="74" t="s">
        <v>18499</v>
      </c>
    </row>
    <row r="9336" spans="20:21" x14ac:dyDescent="0.25">
      <c r="T9336" s="101" t="s">
        <v>18500</v>
      </c>
      <c r="U9336" s="74" t="s">
        <v>18501</v>
      </c>
    </row>
    <row r="9337" spans="20:21" x14ac:dyDescent="0.25">
      <c r="T9337" s="101" t="s">
        <v>18502</v>
      </c>
      <c r="U9337" s="74" t="s">
        <v>18503</v>
      </c>
    </row>
    <row r="9338" spans="20:21" x14ac:dyDescent="0.25">
      <c r="T9338" s="101" t="s">
        <v>18504</v>
      </c>
      <c r="U9338" s="74" t="s">
        <v>10874</v>
      </c>
    </row>
    <row r="9339" spans="20:21" x14ac:dyDescent="0.25">
      <c r="T9339" s="101" t="s">
        <v>18505</v>
      </c>
      <c r="U9339" s="74" t="s">
        <v>3912</v>
      </c>
    </row>
    <row r="9340" spans="20:21" x14ac:dyDescent="0.25">
      <c r="T9340" s="101" t="s">
        <v>18506</v>
      </c>
      <c r="U9340" s="74" t="s">
        <v>18507</v>
      </c>
    </row>
    <row r="9341" spans="20:21" x14ac:dyDescent="0.25">
      <c r="T9341" s="101" t="s">
        <v>18508</v>
      </c>
      <c r="U9341" s="74" t="s">
        <v>18509</v>
      </c>
    </row>
    <row r="9342" spans="20:21" x14ac:dyDescent="0.25">
      <c r="T9342" s="101" t="s">
        <v>18510</v>
      </c>
      <c r="U9342" s="74" t="s">
        <v>3101</v>
      </c>
    </row>
    <row r="9343" spans="20:21" x14ac:dyDescent="0.25">
      <c r="T9343" s="101" t="s">
        <v>18511</v>
      </c>
      <c r="U9343" s="74" t="s">
        <v>8729</v>
      </c>
    </row>
    <row r="9344" spans="20:21" x14ac:dyDescent="0.25">
      <c r="T9344" s="101" t="s">
        <v>18512</v>
      </c>
      <c r="U9344" s="74" t="s">
        <v>18513</v>
      </c>
    </row>
    <row r="9345" spans="20:21" x14ac:dyDescent="0.25">
      <c r="T9345" s="101" t="s">
        <v>18514</v>
      </c>
      <c r="U9345" s="74" t="s">
        <v>18515</v>
      </c>
    </row>
    <row r="9346" spans="20:21" x14ac:dyDescent="0.25">
      <c r="T9346" s="101" t="s">
        <v>18516</v>
      </c>
      <c r="U9346" s="74" t="s">
        <v>18517</v>
      </c>
    </row>
    <row r="9347" spans="20:21" x14ac:dyDescent="0.25">
      <c r="T9347" s="101" t="s">
        <v>18518</v>
      </c>
      <c r="U9347" s="74" t="s">
        <v>3938</v>
      </c>
    </row>
    <row r="9348" spans="20:21" x14ac:dyDescent="0.25">
      <c r="T9348" s="101" t="s">
        <v>18519</v>
      </c>
      <c r="U9348" s="74" t="s">
        <v>18520</v>
      </c>
    </row>
    <row r="9349" spans="20:21" x14ac:dyDescent="0.25">
      <c r="T9349" s="101" t="s">
        <v>18521</v>
      </c>
      <c r="U9349" s="74" t="s">
        <v>18522</v>
      </c>
    </row>
    <row r="9350" spans="20:21" x14ac:dyDescent="0.25">
      <c r="T9350" s="101" t="s">
        <v>18523</v>
      </c>
      <c r="U9350" s="74" t="s">
        <v>6566</v>
      </c>
    </row>
    <row r="9351" spans="20:21" x14ac:dyDescent="0.25">
      <c r="T9351" s="101" t="s">
        <v>18524</v>
      </c>
      <c r="U9351" s="74" t="s">
        <v>18525</v>
      </c>
    </row>
    <row r="9352" spans="20:21" x14ac:dyDescent="0.25">
      <c r="T9352" s="101" t="s">
        <v>18526</v>
      </c>
      <c r="U9352" s="74" t="s">
        <v>18527</v>
      </c>
    </row>
    <row r="9353" spans="20:21" x14ac:dyDescent="0.25">
      <c r="T9353" s="101" t="s">
        <v>18528</v>
      </c>
      <c r="U9353" s="74" t="s">
        <v>18529</v>
      </c>
    </row>
    <row r="9354" spans="20:21" x14ac:dyDescent="0.25">
      <c r="T9354" s="101" t="s">
        <v>18530</v>
      </c>
      <c r="U9354" s="74" t="s">
        <v>18531</v>
      </c>
    </row>
    <row r="9355" spans="20:21" x14ac:dyDescent="0.25">
      <c r="T9355" s="101" t="s">
        <v>18532</v>
      </c>
      <c r="U9355" s="74" t="s">
        <v>18533</v>
      </c>
    </row>
    <row r="9356" spans="20:21" x14ac:dyDescent="0.25">
      <c r="T9356" s="101" t="s">
        <v>18534</v>
      </c>
      <c r="U9356" s="74" t="s">
        <v>18535</v>
      </c>
    </row>
    <row r="9357" spans="20:21" x14ac:dyDescent="0.25">
      <c r="T9357" s="101" t="s">
        <v>18536</v>
      </c>
      <c r="U9357" s="74" t="s">
        <v>18537</v>
      </c>
    </row>
    <row r="9358" spans="20:21" x14ac:dyDescent="0.25">
      <c r="T9358" s="101" t="s">
        <v>18538</v>
      </c>
      <c r="U9358" s="74" t="s">
        <v>18539</v>
      </c>
    </row>
    <row r="9359" spans="20:21" x14ac:dyDescent="0.25">
      <c r="T9359" s="101" t="s">
        <v>18540</v>
      </c>
      <c r="U9359" s="74" t="s">
        <v>18541</v>
      </c>
    </row>
    <row r="9360" spans="20:21" x14ac:dyDescent="0.25">
      <c r="T9360" s="101" t="s">
        <v>18542</v>
      </c>
      <c r="U9360" s="74" t="s">
        <v>18543</v>
      </c>
    </row>
    <row r="9361" spans="20:21" x14ac:dyDescent="0.25">
      <c r="T9361" s="101" t="s">
        <v>18544</v>
      </c>
      <c r="U9361" s="74" t="s">
        <v>18545</v>
      </c>
    </row>
    <row r="9362" spans="20:21" x14ac:dyDescent="0.25">
      <c r="T9362" s="101" t="s">
        <v>18546</v>
      </c>
      <c r="U9362" s="74" t="s">
        <v>18547</v>
      </c>
    </row>
    <row r="9363" spans="20:21" x14ac:dyDescent="0.25">
      <c r="T9363" s="101" t="s">
        <v>18548</v>
      </c>
      <c r="U9363" s="74" t="s">
        <v>18549</v>
      </c>
    </row>
    <row r="9364" spans="20:21" x14ac:dyDescent="0.25">
      <c r="T9364" s="101" t="s">
        <v>18550</v>
      </c>
      <c r="U9364" s="74" t="s">
        <v>18551</v>
      </c>
    </row>
    <row r="9365" spans="20:21" x14ac:dyDescent="0.25">
      <c r="T9365" s="101" t="s">
        <v>18552</v>
      </c>
      <c r="U9365" s="74" t="s">
        <v>18553</v>
      </c>
    </row>
    <row r="9366" spans="20:21" x14ac:dyDescent="0.25">
      <c r="T9366" s="101" t="s">
        <v>18554</v>
      </c>
      <c r="U9366" s="74" t="s">
        <v>18555</v>
      </c>
    </row>
    <row r="9367" spans="20:21" x14ac:dyDescent="0.25">
      <c r="T9367" s="101" t="s">
        <v>18556</v>
      </c>
      <c r="U9367" s="74" t="s">
        <v>18557</v>
      </c>
    </row>
    <row r="9368" spans="20:21" x14ac:dyDescent="0.25">
      <c r="T9368" s="101" t="s">
        <v>18558</v>
      </c>
      <c r="U9368" s="74" t="s">
        <v>18559</v>
      </c>
    </row>
    <row r="9369" spans="20:21" x14ac:dyDescent="0.25">
      <c r="T9369" s="101" t="s">
        <v>18560</v>
      </c>
      <c r="U9369" s="74" t="s">
        <v>18561</v>
      </c>
    </row>
    <row r="9370" spans="20:21" x14ac:dyDescent="0.25">
      <c r="T9370" s="101" t="s">
        <v>18562</v>
      </c>
      <c r="U9370" s="74" t="s">
        <v>18563</v>
      </c>
    </row>
    <row r="9371" spans="20:21" x14ac:dyDescent="0.25">
      <c r="T9371" s="101" t="s">
        <v>18564</v>
      </c>
      <c r="U9371" s="74" t="s">
        <v>18565</v>
      </c>
    </row>
    <row r="9372" spans="20:21" x14ac:dyDescent="0.25">
      <c r="T9372" s="101" t="s">
        <v>18566</v>
      </c>
      <c r="U9372" s="74" t="s">
        <v>18567</v>
      </c>
    </row>
    <row r="9373" spans="20:21" x14ac:dyDescent="0.25">
      <c r="T9373" s="101" t="s">
        <v>18568</v>
      </c>
      <c r="U9373" s="74" t="s">
        <v>18569</v>
      </c>
    </row>
    <row r="9374" spans="20:21" x14ac:dyDescent="0.25">
      <c r="T9374" s="101" t="s">
        <v>18570</v>
      </c>
      <c r="U9374" s="74" t="s">
        <v>18571</v>
      </c>
    </row>
    <row r="9375" spans="20:21" x14ac:dyDescent="0.25">
      <c r="T9375" s="101" t="s">
        <v>18572</v>
      </c>
      <c r="U9375" s="74" t="s">
        <v>18573</v>
      </c>
    </row>
    <row r="9376" spans="20:21" x14ac:dyDescent="0.25">
      <c r="T9376" s="101" t="s">
        <v>18574</v>
      </c>
      <c r="U9376" s="74" t="s">
        <v>18575</v>
      </c>
    </row>
    <row r="9377" spans="20:21" x14ac:dyDescent="0.25">
      <c r="T9377" s="101" t="s">
        <v>18576</v>
      </c>
      <c r="U9377" s="74" t="s">
        <v>18577</v>
      </c>
    </row>
    <row r="9378" spans="20:21" x14ac:dyDescent="0.25">
      <c r="T9378" s="101" t="s">
        <v>18578</v>
      </c>
      <c r="U9378" s="74" t="s">
        <v>18579</v>
      </c>
    </row>
    <row r="9379" spans="20:21" x14ac:dyDescent="0.25">
      <c r="T9379" s="101" t="s">
        <v>18580</v>
      </c>
      <c r="U9379" s="74" t="s">
        <v>18581</v>
      </c>
    </row>
    <row r="9380" spans="20:21" x14ac:dyDescent="0.25">
      <c r="T9380" s="101" t="s">
        <v>18582</v>
      </c>
      <c r="U9380" s="74" t="s">
        <v>18583</v>
      </c>
    </row>
    <row r="9381" spans="20:21" x14ac:dyDescent="0.25">
      <c r="T9381" s="101" t="s">
        <v>18584</v>
      </c>
      <c r="U9381" s="74" t="s">
        <v>18585</v>
      </c>
    </row>
    <row r="9382" spans="20:21" x14ac:dyDescent="0.25">
      <c r="T9382" s="101" t="s">
        <v>18586</v>
      </c>
      <c r="U9382" s="74" t="s">
        <v>18587</v>
      </c>
    </row>
    <row r="9383" spans="20:21" x14ac:dyDescent="0.25">
      <c r="T9383" s="101" t="s">
        <v>18588</v>
      </c>
      <c r="U9383" s="74" t="s">
        <v>18589</v>
      </c>
    </row>
    <row r="9384" spans="20:21" x14ac:dyDescent="0.25">
      <c r="T9384" s="101" t="s">
        <v>18590</v>
      </c>
      <c r="U9384" s="74" t="s">
        <v>18591</v>
      </c>
    </row>
    <row r="9385" spans="20:21" x14ac:dyDescent="0.25">
      <c r="T9385" s="101" t="s">
        <v>18592</v>
      </c>
      <c r="U9385" s="74" t="s">
        <v>18593</v>
      </c>
    </row>
    <row r="9386" spans="20:21" x14ac:dyDescent="0.25">
      <c r="T9386" s="101" t="s">
        <v>18594</v>
      </c>
      <c r="U9386" s="74" t="s">
        <v>18595</v>
      </c>
    </row>
    <row r="9387" spans="20:21" x14ac:dyDescent="0.25">
      <c r="T9387" s="101" t="s">
        <v>18596</v>
      </c>
      <c r="U9387" s="74" t="s">
        <v>18597</v>
      </c>
    </row>
    <row r="9388" spans="20:21" x14ac:dyDescent="0.25">
      <c r="T9388" s="101" t="s">
        <v>18598</v>
      </c>
      <c r="U9388" s="74" t="s">
        <v>18599</v>
      </c>
    </row>
    <row r="9389" spans="20:21" x14ac:dyDescent="0.25">
      <c r="T9389" s="101" t="s">
        <v>18600</v>
      </c>
      <c r="U9389" s="74" t="s">
        <v>18601</v>
      </c>
    </row>
    <row r="9390" spans="20:21" x14ac:dyDescent="0.25">
      <c r="T9390" s="101" t="s">
        <v>18602</v>
      </c>
      <c r="U9390" s="74" t="s">
        <v>18603</v>
      </c>
    </row>
    <row r="9391" spans="20:21" x14ac:dyDescent="0.25">
      <c r="T9391" s="101" t="s">
        <v>18604</v>
      </c>
      <c r="U9391" s="74" t="s">
        <v>18605</v>
      </c>
    </row>
    <row r="9392" spans="20:21" x14ac:dyDescent="0.25">
      <c r="T9392" s="101" t="s">
        <v>18606</v>
      </c>
      <c r="U9392" s="74" t="s">
        <v>18607</v>
      </c>
    </row>
    <row r="9393" spans="20:21" x14ac:dyDescent="0.25">
      <c r="T9393" s="101" t="s">
        <v>18608</v>
      </c>
      <c r="U9393" s="74" t="s">
        <v>18609</v>
      </c>
    </row>
    <row r="9394" spans="20:21" x14ac:dyDescent="0.25">
      <c r="T9394" s="101" t="s">
        <v>18610</v>
      </c>
      <c r="U9394" s="74" t="s">
        <v>18611</v>
      </c>
    </row>
    <row r="9395" spans="20:21" x14ac:dyDescent="0.25">
      <c r="T9395" s="101" t="s">
        <v>18612</v>
      </c>
      <c r="U9395" s="74" t="s">
        <v>18613</v>
      </c>
    </row>
    <row r="9396" spans="20:21" x14ac:dyDescent="0.25">
      <c r="T9396" s="101" t="s">
        <v>18614</v>
      </c>
      <c r="U9396" s="74" t="s">
        <v>18615</v>
      </c>
    </row>
    <row r="9397" spans="20:21" x14ac:dyDescent="0.25">
      <c r="T9397" s="101" t="s">
        <v>18616</v>
      </c>
      <c r="U9397" s="74" t="s">
        <v>18617</v>
      </c>
    </row>
    <row r="9398" spans="20:21" x14ac:dyDescent="0.25">
      <c r="T9398" s="101" t="s">
        <v>18618</v>
      </c>
      <c r="U9398" s="74" t="s">
        <v>18619</v>
      </c>
    </row>
    <row r="9399" spans="20:21" x14ac:dyDescent="0.25">
      <c r="T9399" s="101" t="s">
        <v>18620</v>
      </c>
      <c r="U9399" s="74" t="s">
        <v>18621</v>
      </c>
    </row>
    <row r="9400" spans="20:21" x14ac:dyDescent="0.25">
      <c r="T9400" s="101" t="s">
        <v>18622</v>
      </c>
      <c r="U9400" s="74" t="s">
        <v>18623</v>
      </c>
    </row>
    <row r="9401" spans="20:21" x14ac:dyDescent="0.25">
      <c r="T9401" s="101" t="s">
        <v>18624</v>
      </c>
      <c r="U9401" s="74" t="s">
        <v>18625</v>
      </c>
    </row>
    <row r="9402" spans="20:21" x14ac:dyDescent="0.25">
      <c r="T9402" s="101" t="s">
        <v>18626</v>
      </c>
      <c r="U9402" s="74" t="s">
        <v>18627</v>
      </c>
    </row>
    <row r="9403" spans="20:21" x14ac:dyDescent="0.25">
      <c r="T9403" s="101" t="s">
        <v>18628</v>
      </c>
      <c r="U9403" s="74" t="s">
        <v>18629</v>
      </c>
    </row>
    <row r="9404" spans="20:21" x14ac:dyDescent="0.25">
      <c r="T9404" s="101" t="s">
        <v>18630</v>
      </c>
      <c r="U9404" s="74" t="s">
        <v>18631</v>
      </c>
    </row>
    <row r="9405" spans="20:21" x14ac:dyDescent="0.25">
      <c r="T9405" s="101" t="s">
        <v>18632</v>
      </c>
      <c r="U9405" s="74" t="s">
        <v>18633</v>
      </c>
    </row>
    <row r="9406" spans="20:21" x14ac:dyDescent="0.25">
      <c r="T9406" s="101" t="s">
        <v>18634</v>
      </c>
      <c r="U9406" s="74" t="s">
        <v>18635</v>
      </c>
    </row>
    <row r="9407" spans="20:21" x14ac:dyDescent="0.25">
      <c r="T9407" s="101" t="s">
        <v>18636</v>
      </c>
      <c r="U9407" s="74" t="s">
        <v>18637</v>
      </c>
    </row>
    <row r="9408" spans="20:21" x14ac:dyDescent="0.25">
      <c r="T9408" s="101" t="s">
        <v>18638</v>
      </c>
      <c r="U9408" s="74" t="s">
        <v>18639</v>
      </c>
    </row>
    <row r="9409" spans="20:21" x14ac:dyDescent="0.25">
      <c r="T9409" s="101" t="s">
        <v>18640</v>
      </c>
      <c r="U9409" s="74" t="s">
        <v>18641</v>
      </c>
    </row>
    <row r="9410" spans="20:21" x14ac:dyDescent="0.25">
      <c r="T9410" s="101" t="s">
        <v>18642</v>
      </c>
      <c r="U9410" s="74" t="s">
        <v>18643</v>
      </c>
    </row>
    <row r="9411" spans="20:21" x14ac:dyDescent="0.25">
      <c r="T9411" s="101" t="s">
        <v>18644</v>
      </c>
      <c r="U9411" s="74" t="s">
        <v>18645</v>
      </c>
    </row>
    <row r="9412" spans="20:21" x14ac:dyDescent="0.25">
      <c r="T9412" s="101" t="s">
        <v>18646</v>
      </c>
      <c r="U9412" s="74" t="s">
        <v>18647</v>
      </c>
    </row>
    <row r="9413" spans="20:21" x14ac:dyDescent="0.25">
      <c r="T9413" s="101" t="s">
        <v>18648</v>
      </c>
      <c r="U9413" s="74" t="s">
        <v>18649</v>
      </c>
    </row>
    <row r="9414" spans="20:21" x14ac:dyDescent="0.25">
      <c r="T9414" s="101" t="s">
        <v>18650</v>
      </c>
      <c r="U9414" s="74" t="s">
        <v>18651</v>
      </c>
    </row>
    <row r="9415" spans="20:21" x14ac:dyDescent="0.25">
      <c r="T9415" s="101" t="s">
        <v>18652</v>
      </c>
      <c r="U9415" s="74" t="s">
        <v>18653</v>
      </c>
    </row>
    <row r="9416" spans="20:21" x14ac:dyDescent="0.25">
      <c r="T9416" s="101" t="s">
        <v>18654</v>
      </c>
      <c r="U9416" s="74" t="s">
        <v>18655</v>
      </c>
    </row>
    <row r="9417" spans="20:21" x14ac:dyDescent="0.25">
      <c r="T9417" s="101" t="s">
        <v>18656</v>
      </c>
      <c r="U9417" s="74" t="s">
        <v>18657</v>
      </c>
    </row>
    <row r="9418" spans="20:21" x14ac:dyDescent="0.25">
      <c r="T9418" s="101" t="s">
        <v>18658</v>
      </c>
      <c r="U9418" s="74" t="s">
        <v>18659</v>
      </c>
    </row>
    <row r="9419" spans="20:21" x14ac:dyDescent="0.25">
      <c r="T9419" s="101" t="s">
        <v>18660</v>
      </c>
      <c r="U9419" s="74" t="s">
        <v>18661</v>
      </c>
    </row>
    <row r="9420" spans="20:21" x14ac:dyDescent="0.25">
      <c r="T9420" s="101" t="s">
        <v>18662</v>
      </c>
      <c r="U9420" s="74" t="s">
        <v>18663</v>
      </c>
    </row>
    <row r="9421" spans="20:21" x14ac:dyDescent="0.25">
      <c r="T9421" s="101" t="s">
        <v>18664</v>
      </c>
      <c r="U9421" s="74" t="s">
        <v>18665</v>
      </c>
    </row>
    <row r="9422" spans="20:21" x14ac:dyDescent="0.25">
      <c r="T9422" s="101" t="s">
        <v>18666</v>
      </c>
      <c r="U9422" s="74" t="s">
        <v>18667</v>
      </c>
    </row>
    <row r="9423" spans="20:21" x14ac:dyDescent="0.25">
      <c r="T9423" s="101" t="s">
        <v>18668</v>
      </c>
      <c r="U9423" s="74" t="s">
        <v>18669</v>
      </c>
    </row>
    <row r="9424" spans="20:21" x14ac:dyDescent="0.25">
      <c r="T9424" s="101" t="s">
        <v>18670</v>
      </c>
      <c r="U9424" s="74" t="s">
        <v>18671</v>
      </c>
    </row>
    <row r="9425" spans="20:21" x14ac:dyDescent="0.25">
      <c r="T9425" s="101" t="s">
        <v>18672</v>
      </c>
      <c r="U9425" s="74" t="s">
        <v>18673</v>
      </c>
    </row>
    <row r="9426" spans="20:21" x14ac:dyDescent="0.25">
      <c r="T9426" s="101" t="s">
        <v>18674</v>
      </c>
      <c r="U9426" s="74" t="s">
        <v>18675</v>
      </c>
    </row>
    <row r="9427" spans="20:21" x14ac:dyDescent="0.25">
      <c r="T9427" s="101" t="s">
        <v>18676</v>
      </c>
      <c r="U9427" s="74" t="s">
        <v>18677</v>
      </c>
    </row>
    <row r="9428" spans="20:21" x14ac:dyDescent="0.25">
      <c r="T9428" s="101" t="s">
        <v>18678</v>
      </c>
      <c r="U9428" s="74" t="s">
        <v>18679</v>
      </c>
    </row>
    <row r="9429" spans="20:21" x14ac:dyDescent="0.25">
      <c r="T9429" s="101" t="s">
        <v>18680</v>
      </c>
      <c r="U9429" s="74" t="s">
        <v>11024</v>
      </c>
    </row>
    <row r="9430" spans="20:21" x14ac:dyDescent="0.25">
      <c r="T9430" s="101" t="s">
        <v>18681</v>
      </c>
      <c r="U9430" s="74" t="s">
        <v>18682</v>
      </c>
    </row>
    <row r="9431" spans="20:21" x14ac:dyDescent="0.25">
      <c r="T9431" s="101" t="s">
        <v>18683</v>
      </c>
      <c r="U9431" s="74" t="s">
        <v>18684</v>
      </c>
    </row>
    <row r="9432" spans="20:21" x14ac:dyDescent="0.25">
      <c r="T9432" s="101" t="s">
        <v>18685</v>
      </c>
      <c r="U9432" s="74" t="s">
        <v>18686</v>
      </c>
    </row>
    <row r="9433" spans="20:21" x14ac:dyDescent="0.25">
      <c r="T9433" s="101" t="s">
        <v>18687</v>
      </c>
      <c r="U9433" s="74" t="s">
        <v>18688</v>
      </c>
    </row>
    <row r="9434" spans="20:21" x14ac:dyDescent="0.25">
      <c r="T9434" s="101" t="s">
        <v>18689</v>
      </c>
      <c r="U9434" s="74" t="s">
        <v>18690</v>
      </c>
    </row>
    <row r="9435" spans="20:21" x14ac:dyDescent="0.25">
      <c r="T9435" s="101" t="s">
        <v>18691</v>
      </c>
      <c r="U9435" s="74" t="s">
        <v>18692</v>
      </c>
    </row>
    <row r="9436" spans="20:21" x14ac:dyDescent="0.25">
      <c r="T9436" s="101" t="s">
        <v>18693</v>
      </c>
      <c r="U9436" s="74" t="s">
        <v>18694</v>
      </c>
    </row>
    <row r="9437" spans="20:21" x14ac:dyDescent="0.25">
      <c r="T9437" s="101" t="s">
        <v>18695</v>
      </c>
      <c r="U9437" s="74" t="s">
        <v>11036</v>
      </c>
    </row>
    <row r="9438" spans="20:21" x14ac:dyDescent="0.25">
      <c r="T9438" s="101" t="s">
        <v>18696</v>
      </c>
      <c r="U9438" s="74" t="s">
        <v>18697</v>
      </c>
    </row>
    <row r="9439" spans="20:21" x14ac:dyDescent="0.25">
      <c r="T9439" s="101" t="s">
        <v>18698</v>
      </c>
      <c r="U9439" s="74" t="s">
        <v>18699</v>
      </c>
    </row>
    <row r="9440" spans="20:21" x14ac:dyDescent="0.25">
      <c r="T9440" s="101" t="s">
        <v>18700</v>
      </c>
      <c r="U9440" s="74" t="s">
        <v>18701</v>
      </c>
    </row>
    <row r="9441" spans="20:21" x14ac:dyDescent="0.25">
      <c r="T9441" s="101" t="s">
        <v>18702</v>
      </c>
      <c r="U9441" s="74" t="s">
        <v>18703</v>
      </c>
    </row>
    <row r="9442" spans="20:21" x14ac:dyDescent="0.25">
      <c r="T9442" s="101" t="s">
        <v>18704</v>
      </c>
      <c r="U9442" s="74" t="s">
        <v>18705</v>
      </c>
    </row>
    <row r="9443" spans="20:21" x14ac:dyDescent="0.25">
      <c r="T9443" s="101" t="s">
        <v>18706</v>
      </c>
      <c r="U9443" s="74" t="s">
        <v>18707</v>
      </c>
    </row>
    <row r="9444" spans="20:21" x14ac:dyDescent="0.25">
      <c r="T9444" s="101" t="s">
        <v>18708</v>
      </c>
      <c r="U9444" s="74" t="s">
        <v>18709</v>
      </c>
    </row>
    <row r="9445" spans="20:21" x14ac:dyDescent="0.25">
      <c r="T9445" s="101" t="s">
        <v>18710</v>
      </c>
      <c r="U9445" s="74" t="s">
        <v>18711</v>
      </c>
    </row>
    <row r="9446" spans="20:21" x14ac:dyDescent="0.25">
      <c r="T9446" s="101" t="s">
        <v>18712</v>
      </c>
      <c r="U9446" s="74" t="s">
        <v>18713</v>
      </c>
    </row>
    <row r="9447" spans="20:21" x14ac:dyDescent="0.25">
      <c r="T9447" s="101" t="s">
        <v>18714</v>
      </c>
      <c r="U9447" s="74" t="s">
        <v>18715</v>
      </c>
    </row>
    <row r="9448" spans="20:21" x14ac:dyDescent="0.25">
      <c r="T9448" s="101" t="s">
        <v>18716</v>
      </c>
      <c r="U9448" s="74" t="s">
        <v>18717</v>
      </c>
    </row>
    <row r="9449" spans="20:21" x14ac:dyDescent="0.25">
      <c r="T9449" s="101" t="s">
        <v>18718</v>
      </c>
      <c r="U9449" s="74" t="s">
        <v>18719</v>
      </c>
    </row>
    <row r="9450" spans="20:21" x14ac:dyDescent="0.25">
      <c r="T9450" s="101" t="s">
        <v>18720</v>
      </c>
      <c r="U9450" s="74" t="s">
        <v>18721</v>
      </c>
    </row>
    <row r="9451" spans="20:21" x14ac:dyDescent="0.25">
      <c r="T9451" s="101" t="s">
        <v>18722</v>
      </c>
      <c r="U9451" s="74" t="s">
        <v>18723</v>
      </c>
    </row>
    <row r="9452" spans="20:21" x14ac:dyDescent="0.25">
      <c r="T9452" s="101" t="s">
        <v>18724</v>
      </c>
      <c r="U9452" s="74" t="s">
        <v>18725</v>
      </c>
    </row>
    <row r="9453" spans="20:21" x14ac:dyDescent="0.25">
      <c r="T9453" s="101" t="s">
        <v>18726</v>
      </c>
      <c r="U9453" s="74" t="s">
        <v>18727</v>
      </c>
    </row>
    <row r="9454" spans="20:21" x14ac:dyDescent="0.25">
      <c r="T9454" s="101" t="s">
        <v>18728</v>
      </c>
      <c r="U9454" s="74" t="s">
        <v>18729</v>
      </c>
    </row>
    <row r="9455" spans="20:21" x14ac:dyDescent="0.25">
      <c r="T9455" s="101" t="s">
        <v>18730</v>
      </c>
      <c r="U9455" s="74" t="s">
        <v>18731</v>
      </c>
    </row>
    <row r="9456" spans="20:21" x14ac:dyDescent="0.25">
      <c r="T9456" s="101" t="s">
        <v>18732</v>
      </c>
      <c r="U9456" s="74" t="s">
        <v>18733</v>
      </c>
    </row>
    <row r="9457" spans="20:21" x14ac:dyDescent="0.25">
      <c r="T9457" s="101" t="s">
        <v>18734</v>
      </c>
      <c r="U9457" s="74" t="s">
        <v>18735</v>
      </c>
    </row>
    <row r="9458" spans="20:21" x14ac:dyDescent="0.25">
      <c r="T9458" s="101" t="s">
        <v>18736</v>
      </c>
      <c r="U9458" s="74" t="s">
        <v>18737</v>
      </c>
    </row>
    <row r="9459" spans="20:21" x14ac:dyDescent="0.25">
      <c r="T9459" s="101" t="s">
        <v>18738</v>
      </c>
      <c r="U9459" s="74" t="s">
        <v>18739</v>
      </c>
    </row>
    <row r="9460" spans="20:21" x14ac:dyDescent="0.25">
      <c r="T9460" s="101" t="s">
        <v>18740</v>
      </c>
      <c r="U9460" s="74" t="s">
        <v>18741</v>
      </c>
    </row>
    <row r="9461" spans="20:21" x14ac:dyDescent="0.25">
      <c r="T9461" s="101" t="s">
        <v>18742</v>
      </c>
      <c r="U9461" s="74" t="s">
        <v>18743</v>
      </c>
    </row>
    <row r="9462" spans="20:21" x14ac:dyDescent="0.25">
      <c r="T9462" s="101" t="s">
        <v>18744</v>
      </c>
      <c r="U9462" s="74" t="s">
        <v>18745</v>
      </c>
    </row>
    <row r="9463" spans="20:21" x14ac:dyDescent="0.25">
      <c r="T9463" s="101" t="s">
        <v>18746</v>
      </c>
      <c r="U9463" s="74" t="s">
        <v>18747</v>
      </c>
    </row>
    <row r="9464" spans="20:21" x14ac:dyDescent="0.25">
      <c r="T9464" s="101" t="s">
        <v>18748</v>
      </c>
      <c r="U9464" s="74" t="s">
        <v>18749</v>
      </c>
    </row>
    <row r="9465" spans="20:21" x14ac:dyDescent="0.25">
      <c r="T9465" s="101" t="s">
        <v>18750</v>
      </c>
      <c r="U9465" s="74" t="s">
        <v>18751</v>
      </c>
    </row>
    <row r="9466" spans="20:21" x14ac:dyDescent="0.25">
      <c r="T9466" s="101" t="s">
        <v>18752</v>
      </c>
      <c r="U9466" s="74" t="s">
        <v>18753</v>
      </c>
    </row>
    <row r="9467" spans="20:21" x14ac:dyDescent="0.25">
      <c r="T9467" s="101" t="s">
        <v>18754</v>
      </c>
      <c r="U9467" s="74" t="s">
        <v>18755</v>
      </c>
    </row>
    <row r="9468" spans="20:21" x14ac:dyDescent="0.25">
      <c r="T9468" s="101" t="s">
        <v>18756</v>
      </c>
      <c r="U9468" s="74" t="s">
        <v>18757</v>
      </c>
    </row>
    <row r="9469" spans="20:21" x14ac:dyDescent="0.25">
      <c r="T9469" s="101" t="s">
        <v>18758</v>
      </c>
      <c r="U9469" s="74" t="s">
        <v>18759</v>
      </c>
    </row>
    <row r="9470" spans="20:21" x14ac:dyDescent="0.25">
      <c r="T9470" s="101" t="s">
        <v>18760</v>
      </c>
      <c r="U9470" s="74" t="s">
        <v>18761</v>
      </c>
    </row>
    <row r="9471" spans="20:21" x14ac:dyDescent="0.25">
      <c r="T9471" s="101" t="s">
        <v>18762</v>
      </c>
      <c r="U9471" s="74" t="s">
        <v>18763</v>
      </c>
    </row>
    <row r="9472" spans="20:21" x14ac:dyDescent="0.25">
      <c r="T9472" s="101" t="s">
        <v>18764</v>
      </c>
      <c r="U9472" s="74" t="s">
        <v>18765</v>
      </c>
    </row>
    <row r="9473" spans="20:21" x14ac:dyDescent="0.25">
      <c r="T9473" s="101" t="s">
        <v>18766</v>
      </c>
      <c r="U9473" s="74" t="s">
        <v>18767</v>
      </c>
    </row>
    <row r="9474" spans="20:21" x14ac:dyDescent="0.25">
      <c r="T9474" s="101" t="s">
        <v>18768</v>
      </c>
      <c r="U9474" s="74" t="s">
        <v>18769</v>
      </c>
    </row>
    <row r="9475" spans="20:21" x14ac:dyDescent="0.25">
      <c r="T9475" s="101" t="s">
        <v>18770</v>
      </c>
      <c r="U9475" s="74" t="s">
        <v>18771</v>
      </c>
    </row>
    <row r="9476" spans="20:21" x14ac:dyDescent="0.25">
      <c r="T9476" s="101" t="s">
        <v>18772</v>
      </c>
      <c r="U9476" s="74" t="s">
        <v>18773</v>
      </c>
    </row>
    <row r="9477" spans="20:21" x14ac:dyDescent="0.25">
      <c r="T9477" s="101" t="s">
        <v>18774</v>
      </c>
      <c r="U9477" s="74" t="s">
        <v>18775</v>
      </c>
    </row>
    <row r="9478" spans="20:21" x14ac:dyDescent="0.25">
      <c r="T9478" s="101" t="s">
        <v>18776</v>
      </c>
      <c r="U9478" s="74" t="s">
        <v>18777</v>
      </c>
    </row>
    <row r="9479" spans="20:21" x14ac:dyDescent="0.25">
      <c r="T9479" s="101" t="s">
        <v>18778</v>
      </c>
      <c r="U9479" s="74" t="s">
        <v>18779</v>
      </c>
    </row>
    <row r="9480" spans="20:21" x14ac:dyDescent="0.25">
      <c r="T9480" s="101" t="s">
        <v>18780</v>
      </c>
      <c r="U9480" s="74" t="s">
        <v>18781</v>
      </c>
    </row>
    <row r="9481" spans="20:21" x14ac:dyDescent="0.25">
      <c r="T9481" s="101" t="s">
        <v>18782</v>
      </c>
      <c r="U9481" s="74" t="s">
        <v>18783</v>
      </c>
    </row>
    <row r="9482" spans="20:21" x14ac:dyDescent="0.25">
      <c r="T9482" s="101" t="s">
        <v>18784</v>
      </c>
      <c r="U9482" s="74" t="s">
        <v>18785</v>
      </c>
    </row>
    <row r="9483" spans="20:21" x14ac:dyDescent="0.25">
      <c r="T9483" s="101" t="s">
        <v>18786</v>
      </c>
      <c r="U9483" s="74" t="s">
        <v>18787</v>
      </c>
    </row>
    <row r="9484" spans="20:21" x14ac:dyDescent="0.25">
      <c r="T9484" s="101" t="s">
        <v>18788</v>
      </c>
      <c r="U9484" s="74" t="s">
        <v>18789</v>
      </c>
    </row>
    <row r="9485" spans="20:21" x14ac:dyDescent="0.25">
      <c r="T9485" s="101" t="s">
        <v>18790</v>
      </c>
      <c r="U9485" s="74" t="s">
        <v>18791</v>
      </c>
    </row>
    <row r="9486" spans="20:21" x14ac:dyDescent="0.25">
      <c r="T9486" s="101" t="s">
        <v>18792</v>
      </c>
      <c r="U9486" s="74" t="s">
        <v>18793</v>
      </c>
    </row>
    <row r="9487" spans="20:21" x14ac:dyDescent="0.25">
      <c r="T9487" s="101" t="s">
        <v>18794</v>
      </c>
      <c r="U9487" s="74" t="s">
        <v>18795</v>
      </c>
    </row>
    <row r="9488" spans="20:21" x14ac:dyDescent="0.25">
      <c r="T9488" s="101" t="s">
        <v>18796</v>
      </c>
      <c r="U9488" s="74" t="s">
        <v>18797</v>
      </c>
    </row>
    <row r="9489" spans="20:21" x14ac:dyDescent="0.25">
      <c r="T9489" s="101" t="s">
        <v>18798</v>
      </c>
      <c r="U9489" s="74" t="s">
        <v>18799</v>
      </c>
    </row>
    <row r="9490" spans="20:21" x14ac:dyDescent="0.25">
      <c r="T9490" s="101" t="s">
        <v>18800</v>
      </c>
      <c r="U9490" s="74" t="s">
        <v>18801</v>
      </c>
    </row>
    <row r="9491" spans="20:21" x14ac:dyDescent="0.25">
      <c r="T9491" s="101" t="s">
        <v>18802</v>
      </c>
      <c r="U9491" s="74" t="s">
        <v>18803</v>
      </c>
    </row>
    <row r="9492" spans="20:21" x14ac:dyDescent="0.25">
      <c r="T9492" s="101" t="s">
        <v>18804</v>
      </c>
      <c r="U9492" s="74" t="s">
        <v>18805</v>
      </c>
    </row>
    <row r="9493" spans="20:21" x14ac:dyDescent="0.25">
      <c r="T9493" s="101" t="s">
        <v>18806</v>
      </c>
      <c r="U9493" s="74" t="s">
        <v>18807</v>
      </c>
    </row>
    <row r="9494" spans="20:21" x14ac:dyDescent="0.25">
      <c r="T9494" s="101" t="s">
        <v>18808</v>
      </c>
      <c r="U9494" s="74" t="s">
        <v>18809</v>
      </c>
    </row>
    <row r="9495" spans="20:21" x14ac:dyDescent="0.25">
      <c r="T9495" s="101" t="s">
        <v>18810</v>
      </c>
      <c r="U9495" s="74" t="s">
        <v>18811</v>
      </c>
    </row>
    <row r="9496" spans="20:21" x14ac:dyDescent="0.25">
      <c r="T9496" s="101" t="s">
        <v>18812</v>
      </c>
      <c r="U9496" s="74" t="s">
        <v>18813</v>
      </c>
    </row>
    <row r="9497" spans="20:21" x14ac:dyDescent="0.25">
      <c r="T9497" s="101" t="s">
        <v>18814</v>
      </c>
      <c r="U9497" s="74" t="s">
        <v>18815</v>
      </c>
    </row>
    <row r="9498" spans="20:21" x14ac:dyDescent="0.25">
      <c r="T9498" s="101" t="s">
        <v>18816</v>
      </c>
      <c r="U9498" s="74" t="s">
        <v>18817</v>
      </c>
    </row>
    <row r="9499" spans="20:21" x14ac:dyDescent="0.25">
      <c r="T9499" s="101" t="s">
        <v>18818</v>
      </c>
      <c r="U9499" s="74" t="s">
        <v>18819</v>
      </c>
    </row>
    <row r="9500" spans="20:21" x14ac:dyDescent="0.25">
      <c r="T9500" s="101" t="s">
        <v>18820</v>
      </c>
      <c r="U9500" s="74" t="s">
        <v>18821</v>
      </c>
    </row>
    <row r="9501" spans="20:21" x14ac:dyDescent="0.25">
      <c r="T9501" s="101" t="s">
        <v>18822</v>
      </c>
      <c r="U9501" s="74" t="s">
        <v>18823</v>
      </c>
    </row>
    <row r="9502" spans="20:21" x14ac:dyDescent="0.25">
      <c r="T9502" s="101" t="s">
        <v>18824</v>
      </c>
      <c r="U9502" s="74" t="s">
        <v>18825</v>
      </c>
    </row>
    <row r="9503" spans="20:21" x14ac:dyDescent="0.25">
      <c r="T9503" s="101" t="s">
        <v>18826</v>
      </c>
      <c r="U9503" s="74" t="s">
        <v>18827</v>
      </c>
    </row>
    <row r="9504" spans="20:21" x14ac:dyDescent="0.25">
      <c r="T9504" s="101" t="s">
        <v>18828</v>
      </c>
      <c r="U9504" s="74" t="s">
        <v>18829</v>
      </c>
    </row>
    <row r="9505" spans="20:21" x14ac:dyDescent="0.25">
      <c r="T9505" s="101" t="s">
        <v>18830</v>
      </c>
      <c r="U9505" s="74" t="s">
        <v>18831</v>
      </c>
    </row>
    <row r="9506" spans="20:21" x14ac:dyDescent="0.25">
      <c r="T9506" s="101" t="s">
        <v>18832</v>
      </c>
      <c r="U9506" s="74" t="s">
        <v>18833</v>
      </c>
    </row>
    <row r="9507" spans="20:21" x14ac:dyDescent="0.25">
      <c r="T9507" s="101" t="s">
        <v>18834</v>
      </c>
      <c r="U9507" s="74" t="s">
        <v>18835</v>
      </c>
    </row>
    <row r="9508" spans="20:21" x14ac:dyDescent="0.25">
      <c r="T9508" s="101" t="s">
        <v>18836</v>
      </c>
      <c r="U9508" s="74" t="s">
        <v>18837</v>
      </c>
    </row>
    <row r="9509" spans="20:21" x14ac:dyDescent="0.25">
      <c r="T9509" s="101" t="s">
        <v>18838</v>
      </c>
      <c r="U9509" s="74" t="s">
        <v>18839</v>
      </c>
    </row>
    <row r="9510" spans="20:21" x14ac:dyDescent="0.25">
      <c r="T9510" s="101" t="s">
        <v>18840</v>
      </c>
      <c r="U9510" s="74" t="s">
        <v>18841</v>
      </c>
    </row>
    <row r="9511" spans="20:21" x14ac:dyDescent="0.25">
      <c r="T9511" s="101" t="s">
        <v>18842</v>
      </c>
      <c r="U9511" s="74" t="s">
        <v>18843</v>
      </c>
    </row>
    <row r="9512" spans="20:21" x14ac:dyDescent="0.25">
      <c r="T9512" s="101" t="s">
        <v>18844</v>
      </c>
      <c r="U9512" s="74" t="s">
        <v>18845</v>
      </c>
    </row>
    <row r="9513" spans="20:21" x14ac:dyDescent="0.25">
      <c r="T9513" s="101" t="s">
        <v>18846</v>
      </c>
      <c r="U9513" s="74" t="s">
        <v>18847</v>
      </c>
    </row>
    <row r="9514" spans="20:21" x14ac:dyDescent="0.25">
      <c r="T9514" s="101" t="s">
        <v>18848</v>
      </c>
      <c r="U9514" s="74" t="s">
        <v>18849</v>
      </c>
    </row>
    <row r="9515" spans="20:21" x14ac:dyDescent="0.25">
      <c r="T9515" s="101" t="s">
        <v>18850</v>
      </c>
      <c r="U9515" s="74" t="s">
        <v>18851</v>
      </c>
    </row>
    <row r="9516" spans="20:21" x14ac:dyDescent="0.25">
      <c r="T9516" s="101" t="s">
        <v>18852</v>
      </c>
      <c r="U9516" s="74" t="s">
        <v>18853</v>
      </c>
    </row>
    <row r="9517" spans="20:21" x14ac:dyDescent="0.25">
      <c r="T9517" s="101" t="s">
        <v>18854</v>
      </c>
      <c r="U9517" s="74" t="s">
        <v>18855</v>
      </c>
    </row>
    <row r="9518" spans="20:21" x14ac:dyDescent="0.25">
      <c r="T9518" s="101" t="s">
        <v>18856</v>
      </c>
      <c r="U9518" s="74" t="s">
        <v>18857</v>
      </c>
    </row>
    <row r="9519" spans="20:21" x14ac:dyDescent="0.25">
      <c r="T9519" s="101" t="s">
        <v>18858</v>
      </c>
      <c r="U9519" s="74" t="s">
        <v>18859</v>
      </c>
    </row>
    <row r="9520" spans="20:21" x14ac:dyDescent="0.25">
      <c r="T9520" s="101" t="s">
        <v>18860</v>
      </c>
      <c r="U9520" s="74" t="s">
        <v>18861</v>
      </c>
    </row>
    <row r="9521" spans="20:21" x14ac:dyDescent="0.25">
      <c r="T9521" s="101" t="s">
        <v>18862</v>
      </c>
      <c r="U9521" s="74" t="s">
        <v>18863</v>
      </c>
    </row>
    <row r="9522" spans="20:21" x14ac:dyDescent="0.25">
      <c r="T9522" s="101" t="s">
        <v>18864</v>
      </c>
      <c r="U9522" s="74" t="s">
        <v>18865</v>
      </c>
    </row>
    <row r="9523" spans="20:21" x14ac:dyDescent="0.25">
      <c r="T9523" s="101" t="s">
        <v>18866</v>
      </c>
      <c r="U9523" s="74" t="s">
        <v>18867</v>
      </c>
    </row>
    <row r="9524" spans="20:21" x14ac:dyDescent="0.25">
      <c r="T9524" s="101" t="s">
        <v>18868</v>
      </c>
      <c r="U9524" s="74" t="s">
        <v>18869</v>
      </c>
    </row>
    <row r="9525" spans="20:21" x14ac:dyDescent="0.25">
      <c r="T9525" s="101" t="s">
        <v>18870</v>
      </c>
      <c r="U9525" s="74" t="s">
        <v>18871</v>
      </c>
    </row>
    <row r="9526" spans="20:21" x14ac:dyDescent="0.25">
      <c r="T9526" s="101" t="s">
        <v>18872</v>
      </c>
      <c r="U9526" s="74" t="s">
        <v>18873</v>
      </c>
    </row>
    <row r="9527" spans="20:21" x14ac:dyDescent="0.25">
      <c r="T9527" s="101" t="s">
        <v>18874</v>
      </c>
      <c r="U9527" s="74" t="s">
        <v>18875</v>
      </c>
    </row>
    <row r="9528" spans="20:21" x14ac:dyDescent="0.25">
      <c r="T9528" s="101" t="s">
        <v>18876</v>
      </c>
      <c r="U9528" s="74" t="s">
        <v>18877</v>
      </c>
    </row>
    <row r="9529" spans="20:21" x14ac:dyDescent="0.25">
      <c r="T9529" s="101" t="s">
        <v>18878</v>
      </c>
      <c r="U9529" s="74" t="s">
        <v>18879</v>
      </c>
    </row>
    <row r="9530" spans="20:21" x14ac:dyDescent="0.25">
      <c r="T9530" s="101" t="s">
        <v>18880</v>
      </c>
      <c r="U9530" s="74" t="s">
        <v>18881</v>
      </c>
    </row>
    <row r="9531" spans="20:21" x14ac:dyDescent="0.25">
      <c r="T9531" s="101" t="s">
        <v>18882</v>
      </c>
      <c r="U9531" s="74" t="s">
        <v>18883</v>
      </c>
    </row>
    <row r="9532" spans="20:21" x14ac:dyDescent="0.25">
      <c r="T9532" s="101" t="s">
        <v>18884</v>
      </c>
      <c r="U9532" s="74" t="s">
        <v>18885</v>
      </c>
    </row>
    <row r="9533" spans="20:21" x14ac:dyDescent="0.25">
      <c r="T9533" s="101" t="s">
        <v>18886</v>
      </c>
      <c r="U9533" s="74" t="s">
        <v>18887</v>
      </c>
    </row>
    <row r="9534" spans="20:21" x14ac:dyDescent="0.25">
      <c r="T9534" s="101" t="s">
        <v>18888</v>
      </c>
      <c r="U9534" s="74" t="s">
        <v>18889</v>
      </c>
    </row>
    <row r="9535" spans="20:21" x14ac:dyDescent="0.25">
      <c r="T9535" s="101" t="s">
        <v>18890</v>
      </c>
      <c r="U9535" s="74" t="s">
        <v>18891</v>
      </c>
    </row>
    <row r="9536" spans="20:21" x14ac:dyDescent="0.25">
      <c r="T9536" s="101" t="s">
        <v>18892</v>
      </c>
      <c r="U9536" s="74" t="s">
        <v>18893</v>
      </c>
    </row>
    <row r="9537" spans="20:21" x14ac:dyDescent="0.25">
      <c r="T9537" s="101" t="s">
        <v>18894</v>
      </c>
      <c r="U9537" s="74" t="s">
        <v>18895</v>
      </c>
    </row>
    <row r="9538" spans="20:21" x14ac:dyDescent="0.25">
      <c r="T9538" s="101" t="s">
        <v>18896</v>
      </c>
      <c r="U9538" s="74" t="s">
        <v>18897</v>
      </c>
    </row>
    <row r="9539" spans="20:21" x14ac:dyDescent="0.25">
      <c r="T9539" s="101" t="s">
        <v>18898</v>
      </c>
      <c r="U9539" s="74" t="s">
        <v>18899</v>
      </c>
    </row>
    <row r="9540" spans="20:21" x14ac:dyDescent="0.25">
      <c r="T9540" s="101" t="s">
        <v>18900</v>
      </c>
      <c r="U9540" s="74" t="s">
        <v>18901</v>
      </c>
    </row>
    <row r="9541" spans="20:21" x14ac:dyDescent="0.25">
      <c r="T9541" s="101" t="s">
        <v>18902</v>
      </c>
      <c r="U9541" s="74" t="s">
        <v>18903</v>
      </c>
    </row>
    <row r="9542" spans="20:21" x14ac:dyDescent="0.25">
      <c r="T9542" s="101" t="s">
        <v>18904</v>
      </c>
      <c r="U9542" s="74" t="s">
        <v>12862</v>
      </c>
    </row>
    <row r="9543" spans="20:21" x14ac:dyDescent="0.25">
      <c r="T9543" s="101" t="s">
        <v>18905</v>
      </c>
      <c r="U9543" s="74" t="s">
        <v>18906</v>
      </c>
    </row>
    <row r="9544" spans="20:21" x14ac:dyDescent="0.25">
      <c r="T9544" s="101" t="s">
        <v>18907</v>
      </c>
      <c r="U9544" s="74" t="s">
        <v>18908</v>
      </c>
    </row>
    <row r="9545" spans="20:21" x14ac:dyDescent="0.25">
      <c r="T9545" s="101" t="s">
        <v>18909</v>
      </c>
      <c r="U9545" s="74" t="s">
        <v>18910</v>
      </c>
    </row>
    <row r="9546" spans="20:21" x14ac:dyDescent="0.25">
      <c r="T9546" s="101" t="s">
        <v>18911</v>
      </c>
      <c r="U9546" s="74" t="s">
        <v>18912</v>
      </c>
    </row>
    <row r="9547" spans="20:21" x14ac:dyDescent="0.25">
      <c r="T9547" s="101" t="s">
        <v>18913</v>
      </c>
      <c r="U9547" s="74" t="s">
        <v>18914</v>
      </c>
    </row>
    <row r="9548" spans="20:21" x14ac:dyDescent="0.25">
      <c r="T9548" s="101" t="s">
        <v>18915</v>
      </c>
      <c r="U9548" s="74" t="s">
        <v>18916</v>
      </c>
    </row>
    <row r="9549" spans="20:21" x14ac:dyDescent="0.25">
      <c r="T9549" s="101" t="s">
        <v>18917</v>
      </c>
      <c r="U9549" s="74" t="s">
        <v>18918</v>
      </c>
    </row>
    <row r="9550" spans="20:21" x14ac:dyDescent="0.25">
      <c r="T9550" s="101" t="s">
        <v>18919</v>
      </c>
      <c r="U9550" s="74" t="s">
        <v>18920</v>
      </c>
    </row>
    <row r="9551" spans="20:21" x14ac:dyDescent="0.25">
      <c r="T9551" s="101" t="s">
        <v>18921</v>
      </c>
      <c r="U9551" s="74" t="s">
        <v>18922</v>
      </c>
    </row>
    <row r="9552" spans="20:21" x14ac:dyDescent="0.25">
      <c r="T9552" s="101" t="s">
        <v>18923</v>
      </c>
      <c r="U9552" s="74" t="s">
        <v>18924</v>
      </c>
    </row>
    <row r="9553" spans="20:21" x14ac:dyDescent="0.25">
      <c r="T9553" s="101" t="s">
        <v>18925</v>
      </c>
      <c r="U9553" s="74" t="s">
        <v>18926</v>
      </c>
    </row>
    <row r="9554" spans="20:21" x14ac:dyDescent="0.25">
      <c r="T9554" s="101" t="s">
        <v>18927</v>
      </c>
      <c r="U9554" s="74" t="s">
        <v>18928</v>
      </c>
    </row>
    <row r="9555" spans="20:21" x14ac:dyDescent="0.25">
      <c r="T9555" s="101" t="s">
        <v>18929</v>
      </c>
      <c r="U9555" s="74" t="s">
        <v>18930</v>
      </c>
    </row>
    <row r="9556" spans="20:21" x14ac:dyDescent="0.25">
      <c r="T9556" s="101" t="s">
        <v>18931</v>
      </c>
      <c r="U9556" s="74" t="s">
        <v>18932</v>
      </c>
    </row>
    <row r="9557" spans="20:21" x14ac:dyDescent="0.25">
      <c r="T9557" s="101" t="s">
        <v>18933</v>
      </c>
      <c r="U9557" s="74" t="s">
        <v>18934</v>
      </c>
    </row>
    <row r="9558" spans="20:21" x14ac:dyDescent="0.25">
      <c r="T9558" s="101" t="s">
        <v>18935</v>
      </c>
      <c r="U9558" s="74" t="s">
        <v>18936</v>
      </c>
    </row>
    <row r="9559" spans="20:21" x14ac:dyDescent="0.25">
      <c r="T9559" s="101" t="s">
        <v>18937</v>
      </c>
      <c r="U9559" s="74" t="s">
        <v>18938</v>
      </c>
    </row>
    <row r="9560" spans="20:21" x14ac:dyDescent="0.25">
      <c r="T9560" s="101" t="s">
        <v>18939</v>
      </c>
      <c r="U9560" s="74" t="s">
        <v>18940</v>
      </c>
    </row>
    <row r="9561" spans="20:21" x14ac:dyDescent="0.25">
      <c r="T9561" s="101" t="s">
        <v>18941</v>
      </c>
      <c r="U9561" s="74" t="s">
        <v>18942</v>
      </c>
    </row>
    <row r="9562" spans="20:21" x14ac:dyDescent="0.25">
      <c r="T9562" s="101" t="s">
        <v>18943</v>
      </c>
      <c r="U9562" s="74" t="s">
        <v>18944</v>
      </c>
    </row>
    <row r="9563" spans="20:21" x14ac:dyDescent="0.25">
      <c r="T9563" s="101" t="s">
        <v>18945</v>
      </c>
      <c r="U9563" s="74" t="s">
        <v>18946</v>
      </c>
    </row>
    <row r="9564" spans="20:21" x14ac:dyDescent="0.25">
      <c r="T9564" s="101" t="s">
        <v>18947</v>
      </c>
      <c r="U9564" s="74" t="s">
        <v>18948</v>
      </c>
    </row>
    <row r="9565" spans="20:21" x14ac:dyDescent="0.25">
      <c r="T9565" s="101" t="s">
        <v>18949</v>
      </c>
      <c r="U9565" s="74" t="s">
        <v>18950</v>
      </c>
    </row>
    <row r="9566" spans="20:21" x14ac:dyDescent="0.25">
      <c r="T9566" s="101" t="s">
        <v>18951</v>
      </c>
      <c r="U9566" s="74" t="s">
        <v>18952</v>
      </c>
    </row>
    <row r="9567" spans="20:21" x14ac:dyDescent="0.25">
      <c r="T9567" s="101" t="s">
        <v>18953</v>
      </c>
      <c r="U9567" s="74" t="s">
        <v>18954</v>
      </c>
    </row>
    <row r="9568" spans="20:21" x14ac:dyDescent="0.25">
      <c r="T9568" s="101" t="s">
        <v>18955</v>
      </c>
      <c r="U9568" s="74" t="s">
        <v>18956</v>
      </c>
    </row>
    <row r="9569" spans="20:21" x14ac:dyDescent="0.25">
      <c r="T9569" s="101" t="s">
        <v>18957</v>
      </c>
      <c r="U9569" s="74" t="s">
        <v>18958</v>
      </c>
    </row>
    <row r="9570" spans="20:21" x14ac:dyDescent="0.25">
      <c r="T9570" s="101" t="s">
        <v>18959</v>
      </c>
      <c r="U9570" s="74" t="s">
        <v>18960</v>
      </c>
    </row>
    <row r="9571" spans="20:21" x14ac:dyDescent="0.25">
      <c r="T9571" s="101" t="s">
        <v>18961</v>
      </c>
      <c r="U9571" s="74" t="s">
        <v>18962</v>
      </c>
    </row>
    <row r="9572" spans="20:21" x14ac:dyDescent="0.25">
      <c r="T9572" s="101" t="s">
        <v>18963</v>
      </c>
      <c r="U9572" s="74" t="s">
        <v>18964</v>
      </c>
    </row>
    <row r="9573" spans="20:21" x14ac:dyDescent="0.25">
      <c r="T9573" s="101" t="s">
        <v>18965</v>
      </c>
      <c r="U9573" s="74" t="s">
        <v>18966</v>
      </c>
    </row>
    <row r="9574" spans="20:21" x14ac:dyDescent="0.25">
      <c r="T9574" s="101" t="s">
        <v>18967</v>
      </c>
      <c r="U9574" s="74" t="s">
        <v>18968</v>
      </c>
    </row>
    <row r="9575" spans="20:21" x14ac:dyDescent="0.25">
      <c r="T9575" s="101" t="s">
        <v>18969</v>
      </c>
      <c r="U9575" s="74" t="s">
        <v>18970</v>
      </c>
    </row>
    <row r="9576" spans="20:21" x14ac:dyDescent="0.25">
      <c r="T9576" s="101" t="s">
        <v>18971</v>
      </c>
      <c r="U9576" s="74" t="s">
        <v>18972</v>
      </c>
    </row>
    <row r="9577" spans="20:21" x14ac:dyDescent="0.25">
      <c r="T9577" s="101" t="s">
        <v>18973</v>
      </c>
      <c r="U9577" s="74" t="s">
        <v>18974</v>
      </c>
    </row>
    <row r="9578" spans="20:21" x14ac:dyDescent="0.25">
      <c r="T9578" s="101" t="s">
        <v>18975</v>
      </c>
      <c r="U9578" s="74" t="s">
        <v>18976</v>
      </c>
    </row>
    <row r="9579" spans="20:21" x14ac:dyDescent="0.25">
      <c r="T9579" s="101" t="s">
        <v>18977</v>
      </c>
      <c r="U9579" s="74" t="s">
        <v>18978</v>
      </c>
    </row>
    <row r="9580" spans="20:21" x14ac:dyDescent="0.25">
      <c r="T9580" s="101" t="s">
        <v>18979</v>
      </c>
      <c r="U9580" s="74" t="s">
        <v>18980</v>
      </c>
    </row>
    <row r="9581" spans="20:21" x14ac:dyDescent="0.25">
      <c r="T9581" s="101" t="s">
        <v>18981</v>
      </c>
      <c r="U9581" s="74" t="s">
        <v>18982</v>
      </c>
    </row>
    <row r="9582" spans="20:21" x14ac:dyDescent="0.25">
      <c r="T9582" s="101" t="s">
        <v>18983</v>
      </c>
      <c r="U9582" s="74" t="s">
        <v>18984</v>
      </c>
    </row>
    <row r="9583" spans="20:21" x14ac:dyDescent="0.25">
      <c r="T9583" s="101" t="s">
        <v>18985</v>
      </c>
      <c r="U9583" s="74" t="s">
        <v>18986</v>
      </c>
    </row>
    <row r="9584" spans="20:21" x14ac:dyDescent="0.25">
      <c r="T9584" s="101" t="s">
        <v>18987</v>
      </c>
      <c r="U9584" s="74" t="s">
        <v>18988</v>
      </c>
    </row>
    <row r="9585" spans="20:21" x14ac:dyDescent="0.25">
      <c r="T9585" s="101" t="s">
        <v>18989</v>
      </c>
      <c r="U9585" s="74" t="s">
        <v>18990</v>
      </c>
    </row>
    <row r="9586" spans="20:21" x14ac:dyDescent="0.25">
      <c r="T9586" s="101" t="s">
        <v>18991</v>
      </c>
      <c r="U9586" s="74" t="s">
        <v>18992</v>
      </c>
    </row>
    <row r="9587" spans="20:21" x14ac:dyDescent="0.25">
      <c r="T9587" s="101" t="s">
        <v>18993</v>
      </c>
      <c r="U9587" s="74" t="s">
        <v>18994</v>
      </c>
    </row>
    <row r="9588" spans="20:21" x14ac:dyDescent="0.25">
      <c r="T9588" s="101" t="s">
        <v>18995</v>
      </c>
      <c r="U9588" s="74" t="s">
        <v>18996</v>
      </c>
    </row>
    <row r="9589" spans="20:21" x14ac:dyDescent="0.25">
      <c r="T9589" s="101" t="s">
        <v>18997</v>
      </c>
      <c r="U9589" s="74" t="s">
        <v>18998</v>
      </c>
    </row>
    <row r="9590" spans="20:21" x14ac:dyDescent="0.25">
      <c r="T9590" s="101" t="s">
        <v>18999</v>
      </c>
      <c r="U9590" s="74" t="s">
        <v>19000</v>
      </c>
    </row>
    <row r="9591" spans="20:21" x14ac:dyDescent="0.25">
      <c r="T9591" s="101" t="s">
        <v>19001</v>
      </c>
      <c r="U9591" s="74" t="s">
        <v>19002</v>
      </c>
    </row>
    <row r="9592" spans="20:21" x14ac:dyDescent="0.25">
      <c r="T9592" s="101" t="s">
        <v>19003</v>
      </c>
      <c r="U9592" s="74" t="s">
        <v>19004</v>
      </c>
    </row>
    <row r="9593" spans="20:21" x14ac:dyDescent="0.25">
      <c r="T9593" s="101" t="s">
        <v>19005</v>
      </c>
      <c r="U9593" s="74" t="s">
        <v>19006</v>
      </c>
    </row>
    <row r="9594" spans="20:21" x14ac:dyDescent="0.25">
      <c r="T9594" s="101" t="s">
        <v>19007</v>
      </c>
      <c r="U9594" s="74" t="s">
        <v>19008</v>
      </c>
    </row>
    <row r="9595" spans="20:21" x14ac:dyDescent="0.25">
      <c r="T9595" s="101" t="s">
        <v>19009</v>
      </c>
      <c r="U9595" s="74" t="s">
        <v>19010</v>
      </c>
    </row>
    <row r="9596" spans="20:21" x14ac:dyDescent="0.25">
      <c r="T9596" s="101" t="s">
        <v>19011</v>
      </c>
      <c r="U9596" s="74" t="s">
        <v>19012</v>
      </c>
    </row>
    <row r="9597" spans="20:21" x14ac:dyDescent="0.25">
      <c r="T9597" s="101" t="s">
        <v>19013</v>
      </c>
      <c r="U9597" s="74" t="s">
        <v>19014</v>
      </c>
    </row>
    <row r="9598" spans="20:21" x14ac:dyDescent="0.25">
      <c r="T9598" s="101" t="s">
        <v>19015</v>
      </c>
      <c r="U9598" s="74" t="s">
        <v>19016</v>
      </c>
    </row>
    <row r="9599" spans="20:21" x14ac:dyDescent="0.25">
      <c r="T9599" s="101" t="s">
        <v>19017</v>
      </c>
      <c r="U9599" s="74" t="s">
        <v>19018</v>
      </c>
    </row>
    <row r="9600" spans="20:21" x14ac:dyDescent="0.25">
      <c r="T9600" s="101" t="s">
        <v>19019</v>
      </c>
      <c r="U9600" s="74" t="s">
        <v>19020</v>
      </c>
    </row>
    <row r="9601" spans="20:21" x14ac:dyDescent="0.25">
      <c r="T9601" s="101" t="s">
        <v>19021</v>
      </c>
      <c r="U9601" s="74" t="s">
        <v>19022</v>
      </c>
    </row>
    <row r="9602" spans="20:21" x14ac:dyDescent="0.25">
      <c r="T9602" s="101" t="s">
        <v>19023</v>
      </c>
      <c r="U9602" s="74" t="s">
        <v>19024</v>
      </c>
    </row>
    <row r="9603" spans="20:21" x14ac:dyDescent="0.25">
      <c r="T9603" s="101" t="s">
        <v>19025</v>
      </c>
      <c r="U9603" s="74" t="s">
        <v>19026</v>
      </c>
    </row>
    <row r="9604" spans="20:21" x14ac:dyDescent="0.25">
      <c r="T9604" s="101" t="s">
        <v>19027</v>
      </c>
      <c r="U9604" s="74" t="s">
        <v>19028</v>
      </c>
    </row>
    <row r="9605" spans="20:21" x14ac:dyDescent="0.25">
      <c r="T9605" s="101" t="s">
        <v>19029</v>
      </c>
      <c r="U9605" s="74" t="s">
        <v>19030</v>
      </c>
    </row>
    <row r="9606" spans="20:21" x14ac:dyDescent="0.25">
      <c r="T9606" s="101" t="s">
        <v>19031</v>
      </c>
      <c r="U9606" s="74" t="s">
        <v>4597</v>
      </c>
    </row>
    <row r="9607" spans="20:21" x14ac:dyDescent="0.25">
      <c r="T9607" s="101" t="s">
        <v>19032</v>
      </c>
      <c r="U9607" s="74" t="s">
        <v>19033</v>
      </c>
    </row>
    <row r="9608" spans="20:21" x14ac:dyDescent="0.25">
      <c r="T9608" s="101" t="s">
        <v>19034</v>
      </c>
      <c r="U9608" s="74" t="s">
        <v>19035</v>
      </c>
    </row>
    <row r="9609" spans="20:21" x14ac:dyDescent="0.25">
      <c r="T9609" s="101" t="s">
        <v>19036</v>
      </c>
      <c r="U9609" s="74" t="s">
        <v>19037</v>
      </c>
    </row>
    <row r="9610" spans="20:21" x14ac:dyDescent="0.25">
      <c r="T9610" s="101" t="s">
        <v>19038</v>
      </c>
      <c r="U9610" s="74" t="s">
        <v>19039</v>
      </c>
    </row>
    <row r="9611" spans="20:21" x14ac:dyDescent="0.25">
      <c r="T9611" s="101" t="s">
        <v>19040</v>
      </c>
      <c r="U9611" s="74" t="s">
        <v>19041</v>
      </c>
    </row>
    <row r="9612" spans="20:21" x14ac:dyDescent="0.25">
      <c r="T9612" s="101" t="s">
        <v>19042</v>
      </c>
      <c r="U9612" s="74" t="s">
        <v>19043</v>
      </c>
    </row>
    <row r="9613" spans="20:21" x14ac:dyDescent="0.25">
      <c r="T9613" s="101" t="s">
        <v>19044</v>
      </c>
      <c r="U9613" s="74" t="s">
        <v>19045</v>
      </c>
    </row>
    <row r="9614" spans="20:21" x14ac:dyDescent="0.25">
      <c r="T9614" s="101" t="s">
        <v>19046</v>
      </c>
      <c r="U9614" s="74" t="s">
        <v>19047</v>
      </c>
    </row>
    <row r="9615" spans="20:21" x14ac:dyDescent="0.25">
      <c r="T9615" s="101" t="s">
        <v>19048</v>
      </c>
      <c r="U9615" s="74" t="s">
        <v>19049</v>
      </c>
    </row>
    <row r="9616" spans="20:21" x14ac:dyDescent="0.25">
      <c r="T9616" s="101" t="s">
        <v>19050</v>
      </c>
      <c r="U9616" s="74" t="s">
        <v>19051</v>
      </c>
    </row>
    <row r="9617" spans="20:21" x14ac:dyDescent="0.25">
      <c r="T9617" s="101" t="s">
        <v>19052</v>
      </c>
      <c r="U9617" s="74" t="s">
        <v>19053</v>
      </c>
    </row>
    <row r="9618" spans="20:21" x14ac:dyDescent="0.25">
      <c r="T9618" s="101" t="s">
        <v>19054</v>
      </c>
      <c r="U9618" s="74" t="s">
        <v>19055</v>
      </c>
    </row>
    <row r="9619" spans="20:21" x14ac:dyDescent="0.25">
      <c r="T9619" s="101" t="s">
        <v>19056</v>
      </c>
      <c r="U9619" s="74" t="s">
        <v>19057</v>
      </c>
    </row>
    <row r="9620" spans="20:21" x14ac:dyDescent="0.25">
      <c r="T9620" s="101" t="s">
        <v>19058</v>
      </c>
      <c r="U9620" s="74" t="s">
        <v>19059</v>
      </c>
    </row>
    <row r="9621" spans="20:21" x14ac:dyDescent="0.25">
      <c r="T9621" s="101" t="s">
        <v>19060</v>
      </c>
      <c r="U9621" s="74" t="s">
        <v>19061</v>
      </c>
    </row>
    <row r="9622" spans="20:21" x14ac:dyDescent="0.25">
      <c r="T9622" s="101" t="s">
        <v>19062</v>
      </c>
      <c r="U9622" s="74" t="s">
        <v>19063</v>
      </c>
    </row>
    <row r="9623" spans="20:21" x14ac:dyDescent="0.25">
      <c r="T9623" s="101" t="s">
        <v>19064</v>
      </c>
      <c r="U9623" s="74" t="s">
        <v>19065</v>
      </c>
    </row>
    <row r="9624" spans="20:21" x14ac:dyDescent="0.25">
      <c r="T9624" s="101" t="s">
        <v>19066</v>
      </c>
      <c r="U9624" s="74" t="s">
        <v>19067</v>
      </c>
    </row>
    <row r="9625" spans="20:21" x14ac:dyDescent="0.25">
      <c r="T9625" s="101" t="s">
        <v>19068</v>
      </c>
      <c r="U9625" s="74" t="s">
        <v>19069</v>
      </c>
    </row>
    <row r="9626" spans="20:21" x14ac:dyDescent="0.25">
      <c r="T9626" s="101" t="s">
        <v>19070</v>
      </c>
      <c r="U9626" s="74" t="s">
        <v>19071</v>
      </c>
    </row>
    <row r="9627" spans="20:21" x14ac:dyDescent="0.25">
      <c r="T9627" s="101" t="s">
        <v>19072</v>
      </c>
      <c r="U9627" s="74" t="s">
        <v>19073</v>
      </c>
    </row>
    <row r="9628" spans="20:21" x14ac:dyDescent="0.25">
      <c r="T9628" s="101" t="s">
        <v>19074</v>
      </c>
      <c r="U9628" s="74" t="s">
        <v>19075</v>
      </c>
    </row>
    <row r="9629" spans="20:21" x14ac:dyDescent="0.25">
      <c r="T9629" s="101" t="s">
        <v>19076</v>
      </c>
      <c r="U9629" s="74" t="s">
        <v>618</v>
      </c>
    </row>
    <row r="9630" spans="20:21" x14ac:dyDescent="0.25">
      <c r="T9630" s="101" t="s">
        <v>19077</v>
      </c>
      <c r="U9630" s="74" t="s">
        <v>19078</v>
      </c>
    </row>
    <row r="9631" spans="20:21" x14ac:dyDescent="0.25">
      <c r="T9631" s="101" t="s">
        <v>19079</v>
      </c>
      <c r="U9631" s="74" t="s">
        <v>19080</v>
      </c>
    </row>
    <row r="9632" spans="20:21" x14ac:dyDescent="0.25">
      <c r="T9632" s="101" t="s">
        <v>19081</v>
      </c>
      <c r="U9632" s="74" t="s">
        <v>19082</v>
      </c>
    </row>
    <row r="9633" spans="20:21" x14ac:dyDescent="0.25">
      <c r="T9633" s="101" t="s">
        <v>19083</v>
      </c>
      <c r="U9633" s="74" t="s">
        <v>19084</v>
      </c>
    </row>
    <row r="9634" spans="20:21" x14ac:dyDescent="0.25">
      <c r="T9634" s="101" t="s">
        <v>19085</v>
      </c>
      <c r="U9634" s="74" t="s">
        <v>19086</v>
      </c>
    </row>
    <row r="9635" spans="20:21" x14ac:dyDescent="0.25">
      <c r="T9635" s="101" t="s">
        <v>19087</v>
      </c>
      <c r="U9635" s="74" t="s">
        <v>19088</v>
      </c>
    </row>
    <row r="9636" spans="20:21" x14ac:dyDescent="0.25">
      <c r="T9636" s="101" t="s">
        <v>19089</v>
      </c>
      <c r="U9636" s="74" t="s">
        <v>19090</v>
      </c>
    </row>
    <row r="9637" spans="20:21" x14ac:dyDescent="0.25">
      <c r="T9637" s="101" t="s">
        <v>19091</v>
      </c>
      <c r="U9637" s="74" t="s">
        <v>19092</v>
      </c>
    </row>
    <row r="9638" spans="20:21" x14ac:dyDescent="0.25">
      <c r="T9638" s="101" t="s">
        <v>19093</v>
      </c>
      <c r="U9638" s="74" t="s">
        <v>19094</v>
      </c>
    </row>
    <row r="9639" spans="20:21" x14ac:dyDescent="0.25">
      <c r="T9639" s="101" t="s">
        <v>19095</v>
      </c>
      <c r="U9639" s="74" t="s">
        <v>19096</v>
      </c>
    </row>
    <row r="9640" spans="20:21" x14ac:dyDescent="0.25">
      <c r="T9640" s="101" t="s">
        <v>19097</v>
      </c>
      <c r="U9640" s="74" t="s">
        <v>19098</v>
      </c>
    </row>
    <row r="9641" spans="20:21" x14ac:dyDescent="0.25">
      <c r="T9641" s="101" t="s">
        <v>19099</v>
      </c>
      <c r="U9641" s="74" t="s">
        <v>19100</v>
      </c>
    </row>
    <row r="9642" spans="20:21" x14ac:dyDescent="0.25">
      <c r="T9642" s="101" t="s">
        <v>19101</v>
      </c>
      <c r="U9642" s="74" t="s">
        <v>19102</v>
      </c>
    </row>
    <row r="9643" spans="20:21" x14ac:dyDescent="0.25">
      <c r="T9643" s="101" t="s">
        <v>19103</v>
      </c>
      <c r="U9643" s="74" t="s">
        <v>19104</v>
      </c>
    </row>
    <row r="9644" spans="20:21" x14ac:dyDescent="0.25">
      <c r="T9644" s="101" t="s">
        <v>19105</v>
      </c>
      <c r="U9644" s="74" t="s">
        <v>19106</v>
      </c>
    </row>
    <row r="9645" spans="20:21" x14ac:dyDescent="0.25">
      <c r="T9645" s="101" t="s">
        <v>19107</v>
      </c>
      <c r="U9645" s="74" t="s">
        <v>19108</v>
      </c>
    </row>
    <row r="9646" spans="20:21" x14ac:dyDescent="0.25">
      <c r="T9646" s="101" t="s">
        <v>19109</v>
      </c>
      <c r="U9646" s="74" t="s">
        <v>19110</v>
      </c>
    </row>
    <row r="9647" spans="20:21" x14ac:dyDescent="0.25">
      <c r="T9647" s="101" t="s">
        <v>19111</v>
      </c>
      <c r="U9647" s="74" t="s">
        <v>19112</v>
      </c>
    </row>
    <row r="9648" spans="20:21" x14ac:dyDescent="0.25">
      <c r="T9648" s="101" t="s">
        <v>19113</v>
      </c>
      <c r="U9648" s="74" t="s">
        <v>19114</v>
      </c>
    </row>
    <row r="9649" spans="20:21" x14ac:dyDescent="0.25">
      <c r="T9649" s="101" t="s">
        <v>19115</v>
      </c>
      <c r="U9649" s="74" t="s">
        <v>19116</v>
      </c>
    </row>
    <row r="9650" spans="20:21" x14ac:dyDescent="0.25">
      <c r="T9650" s="101" t="s">
        <v>19117</v>
      </c>
      <c r="U9650" s="74" t="s">
        <v>19118</v>
      </c>
    </row>
    <row r="9651" spans="20:21" x14ac:dyDescent="0.25">
      <c r="T9651" s="101" t="s">
        <v>19119</v>
      </c>
      <c r="U9651" s="74" t="s">
        <v>19120</v>
      </c>
    </row>
    <row r="9652" spans="20:21" x14ac:dyDescent="0.25">
      <c r="T9652" s="101" t="s">
        <v>19121</v>
      </c>
      <c r="U9652" s="74" t="s">
        <v>19122</v>
      </c>
    </row>
    <row r="9653" spans="20:21" x14ac:dyDescent="0.25">
      <c r="T9653" s="101" t="s">
        <v>19123</v>
      </c>
      <c r="U9653" s="74" t="s">
        <v>19124</v>
      </c>
    </row>
    <row r="9654" spans="20:21" x14ac:dyDescent="0.25">
      <c r="T9654" s="101" t="s">
        <v>19125</v>
      </c>
      <c r="U9654" s="74" t="s">
        <v>19126</v>
      </c>
    </row>
    <row r="9655" spans="20:21" x14ac:dyDescent="0.25">
      <c r="T9655" s="101" t="s">
        <v>19127</v>
      </c>
      <c r="U9655" s="74" t="s">
        <v>19128</v>
      </c>
    </row>
    <row r="9656" spans="20:21" x14ac:dyDescent="0.25">
      <c r="T9656" s="101" t="s">
        <v>19129</v>
      </c>
      <c r="U9656" s="74" t="s">
        <v>19130</v>
      </c>
    </row>
    <row r="9657" spans="20:21" x14ac:dyDescent="0.25">
      <c r="T9657" s="101" t="s">
        <v>19131</v>
      </c>
      <c r="U9657" s="74" t="s">
        <v>19132</v>
      </c>
    </row>
    <row r="9658" spans="20:21" x14ac:dyDescent="0.25">
      <c r="T9658" s="101" t="s">
        <v>19133</v>
      </c>
      <c r="U9658" s="74" t="s">
        <v>19134</v>
      </c>
    </row>
    <row r="9659" spans="20:21" x14ac:dyDescent="0.25">
      <c r="T9659" s="101" t="s">
        <v>19135</v>
      </c>
      <c r="U9659" s="74" t="s">
        <v>19136</v>
      </c>
    </row>
    <row r="9660" spans="20:21" x14ac:dyDescent="0.25">
      <c r="T9660" s="101" t="s">
        <v>19137</v>
      </c>
      <c r="U9660" s="74" t="s">
        <v>19138</v>
      </c>
    </row>
    <row r="9661" spans="20:21" x14ac:dyDescent="0.25">
      <c r="T9661" s="101" t="s">
        <v>19139</v>
      </c>
      <c r="U9661" s="74" t="s">
        <v>19140</v>
      </c>
    </row>
    <row r="9662" spans="20:21" x14ac:dyDescent="0.25">
      <c r="T9662" s="101" t="s">
        <v>19141</v>
      </c>
      <c r="U9662" s="74" t="s">
        <v>19142</v>
      </c>
    </row>
    <row r="9663" spans="20:21" x14ac:dyDescent="0.25">
      <c r="T9663" s="101" t="s">
        <v>19143</v>
      </c>
      <c r="U9663" s="74" t="s">
        <v>19144</v>
      </c>
    </row>
    <row r="9664" spans="20:21" x14ac:dyDescent="0.25">
      <c r="T9664" s="101" t="s">
        <v>19145</v>
      </c>
      <c r="U9664" s="74" t="s">
        <v>19146</v>
      </c>
    </row>
    <row r="9665" spans="20:21" x14ac:dyDescent="0.25">
      <c r="T9665" s="101" t="s">
        <v>19147</v>
      </c>
      <c r="U9665" s="74" t="s">
        <v>19148</v>
      </c>
    </row>
    <row r="9666" spans="20:21" x14ac:dyDescent="0.25">
      <c r="T9666" s="101" t="s">
        <v>19149</v>
      </c>
      <c r="U9666" s="74" t="s">
        <v>19150</v>
      </c>
    </row>
    <row r="9667" spans="20:21" x14ac:dyDescent="0.25">
      <c r="T9667" s="101" t="s">
        <v>19151</v>
      </c>
      <c r="U9667" s="74" t="s">
        <v>19152</v>
      </c>
    </row>
    <row r="9668" spans="20:21" x14ac:dyDescent="0.25">
      <c r="T9668" s="101" t="s">
        <v>19153</v>
      </c>
      <c r="U9668" s="74" t="s">
        <v>19154</v>
      </c>
    </row>
    <row r="9669" spans="20:21" x14ac:dyDescent="0.25">
      <c r="T9669" s="101" t="s">
        <v>19155</v>
      </c>
      <c r="U9669" s="74" t="s">
        <v>19156</v>
      </c>
    </row>
    <row r="9670" spans="20:21" x14ac:dyDescent="0.25">
      <c r="T9670" s="101" t="s">
        <v>19157</v>
      </c>
      <c r="U9670" s="74" t="s">
        <v>19158</v>
      </c>
    </row>
    <row r="9671" spans="20:21" x14ac:dyDescent="0.25">
      <c r="T9671" s="101" t="s">
        <v>19159</v>
      </c>
      <c r="U9671" s="74" t="s">
        <v>19160</v>
      </c>
    </row>
    <row r="9672" spans="20:21" x14ac:dyDescent="0.25">
      <c r="T9672" s="101" t="s">
        <v>19161</v>
      </c>
      <c r="U9672" s="74" t="s">
        <v>19162</v>
      </c>
    </row>
    <row r="9673" spans="20:21" x14ac:dyDescent="0.25">
      <c r="T9673" s="101" t="s">
        <v>19163</v>
      </c>
      <c r="U9673" s="74" t="s">
        <v>19164</v>
      </c>
    </row>
    <row r="9674" spans="20:21" x14ac:dyDescent="0.25">
      <c r="T9674" s="101" t="s">
        <v>19165</v>
      </c>
      <c r="U9674" s="74" t="s">
        <v>19166</v>
      </c>
    </row>
    <row r="9675" spans="20:21" x14ac:dyDescent="0.25">
      <c r="T9675" s="101" t="s">
        <v>19167</v>
      </c>
      <c r="U9675" s="74" t="s">
        <v>19168</v>
      </c>
    </row>
    <row r="9676" spans="20:21" x14ac:dyDescent="0.25">
      <c r="T9676" s="101" t="s">
        <v>19169</v>
      </c>
      <c r="U9676" s="74" t="s">
        <v>19170</v>
      </c>
    </row>
    <row r="9677" spans="20:21" x14ac:dyDescent="0.25">
      <c r="T9677" s="101" t="s">
        <v>19171</v>
      </c>
      <c r="U9677" s="74" t="s">
        <v>19172</v>
      </c>
    </row>
    <row r="9678" spans="20:21" x14ac:dyDescent="0.25">
      <c r="T9678" s="101" t="s">
        <v>19173</v>
      </c>
      <c r="U9678" s="74" t="s">
        <v>19174</v>
      </c>
    </row>
    <row r="9679" spans="20:21" x14ac:dyDescent="0.25">
      <c r="T9679" s="101" t="s">
        <v>19175</v>
      </c>
      <c r="U9679" s="74" t="s">
        <v>19176</v>
      </c>
    </row>
    <row r="9680" spans="20:21" x14ac:dyDescent="0.25">
      <c r="T9680" s="101" t="s">
        <v>19177</v>
      </c>
      <c r="U9680" s="74" t="s">
        <v>19178</v>
      </c>
    </row>
    <row r="9681" spans="20:21" x14ac:dyDescent="0.25">
      <c r="T9681" s="101" t="s">
        <v>19179</v>
      </c>
      <c r="U9681" s="74" t="s">
        <v>19180</v>
      </c>
    </row>
    <row r="9682" spans="20:21" x14ac:dyDescent="0.25">
      <c r="T9682" s="101" t="s">
        <v>19181</v>
      </c>
      <c r="U9682" s="74" t="s">
        <v>19182</v>
      </c>
    </row>
    <row r="9683" spans="20:21" x14ac:dyDescent="0.25">
      <c r="T9683" s="101" t="s">
        <v>19183</v>
      </c>
      <c r="U9683" s="74" t="s">
        <v>19184</v>
      </c>
    </row>
    <row r="9684" spans="20:21" x14ac:dyDescent="0.25">
      <c r="T9684" s="101" t="s">
        <v>19185</v>
      </c>
      <c r="U9684" s="74" t="s">
        <v>19186</v>
      </c>
    </row>
    <row r="9685" spans="20:21" x14ac:dyDescent="0.25">
      <c r="T9685" s="101" t="s">
        <v>19187</v>
      </c>
      <c r="U9685" s="74" t="s">
        <v>19188</v>
      </c>
    </row>
    <row r="9686" spans="20:21" x14ac:dyDescent="0.25">
      <c r="T9686" s="101" t="s">
        <v>19189</v>
      </c>
      <c r="U9686" s="74" t="s">
        <v>19190</v>
      </c>
    </row>
    <row r="9687" spans="20:21" x14ac:dyDescent="0.25">
      <c r="T9687" s="101" t="s">
        <v>19191</v>
      </c>
      <c r="U9687" s="74" t="s">
        <v>19192</v>
      </c>
    </row>
    <row r="9688" spans="20:21" x14ac:dyDescent="0.25">
      <c r="T9688" s="101" t="s">
        <v>19193</v>
      </c>
      <c r="U9688" s="74" t="s">
        <v>19194</v>
      </c>
    </row>
    <row r="9689" spans="20:21" x14ac:dyDescent="0.25">
      <c r="T9689" s="101" t="s">
        <v>19195</v>
      </c>
      <c r="U9689" s="74" t="s">
        <v>19196</v>
      </c>
    </row>
    <row r="9690" spans="20:21" x14ac:dyDescent="0.25">
      <c r="T9690" s="101" t="s">
        <v>19197</v>
      </c>
      <c r="U9690" s="74" t="s">
        <v>19198</v>
      </c>
    </row>
    <row r="9691" spans="20:21" x14ac:dyDescent="0.25">
      <c r="T9691" s="101" t="s">
        <v>19199</v>
      </c>
      <c r="U9691" s="74" t="s">
        <v>19200</v>
      </c>
    </row>
    <row r="9692" spans="20:21" x14ac:dyDescent="0.25">
      <c r="T9692" s="101" t="s">
        <v>19201</v>
      </c>
      <c r="U9692" s="74" t="s">
        <v>19202</v>
      </c>
    </row>
    <row r="9693" spans="20:21" x14ac:dyDescent="0.25">
      <c r="T9693" s="101" t="s">
        <v>19203</v>
      </c>
      <c r="U9693" s="74" t="s">
        <v>19204</v>
      </c>
    </row>
    <row r="9694" spans="20:21" x14ac:dyDescent="0.25">
      <c r="T9694" s="101" t="s">
        <v>19205</v>
      </c>
      <c r="U9694" s="74" t="s">
        <v>19206</v>
      </c>
    </row>
    <row r="9695" spans="20:21" x14ac:dyDescent="0.25">
      <c r="T9695" s="101" t="s">
        <v>19207</v>
      </c>
      <c r="U9695" s="74" t="s">
        <v>19208</v>
      </c>
    </row>
    <row r="9696" spans="20:21" x14ac:dyDescent="0.25">
      <c r="T9696" s="101" t="s">
        <v>19209</v>
      </c>
      <c r="U9696" s="74" t="s">
        <v>19210</v>
      </c>
    </row>
    <row r="9697" spans="20:21" x14ac:dyDescent="0.25">
      <c r="T9697" s="101" t="s">
        <v>19211</v>
      </c>
      <c r="U9697" s="74" t="s">
        <v>19212</v>
      </c>
    </row>
    <row r="9698" spans="20:21" x14ac:dyDescent="0.25">
      <c r="T9698" s="101" t="s">
        <v>19213</v>
      </c>
      <c r="U9698" s="74" t="s">
        <v>19214</v>
      </c>
    </row>
    <row r="9699" spans="20:21" x14ac:dyDescent="0.25">
      <c r="T9699" s="101" t="s">
        <v>19215</v>
      </c>
      <c r="U9699" s="74" t="s">
        <v>19216</v>
      </c>
    </row>
    <row r="9700" spans="20:21" x14ac:dyDescent="0.25">
      <c r="T9700" s="101" t="s">
        <v>19217</v>
      </c>
      <c r="U9700" s="74" t="s">
        <v>19218</v>
      </c>
    </row>
    <row r="9701" spans="20:21" x14ac:dyDescent="0.25">
      <c r="T9701" s="101" t="s">
        <v>19219</v>
      </c>
      <c r="U9701" s="74" t="s">
        <v>19220</v>
      </c>
    </row>
    <row r="9702" spans="20:21" x14ac:dyDescent="0.25">
      <c r="T9702" s="101" t="s">
        <v>19221</v>
      </c>
      <c r="U9702" s="74" t="s">
        <v>19222</v>
      </c>
    </row>
    <row r="9703" spans="20:21" x14ac:dyDescent="0.25">
      <c r="T9703" s="101" t="s">
        <v>19223</v>
      </c>
      <c r="U9703" s="74" t="s">
        <v>19224</v>
      </c>
    </row>
    <row r="9704" spans="20:21" x14ac:dyDescent="0.25">
      <c r="T9704" s="101" t="s">
        <v>19225</v>
      </c>
      <c r="U9704" s="74" t="s">
        <v>19226</v>
      </c>
    </row>
    <row r="9705" spans="20:21" x14ac:dyDescent="0.25">
      <c r="T9705" s="101" t="s">
        <v>19227</v>
      </c>
      <c r="U9705" s="74" t="s">
        <v>19228</v>
      </c>
    </row>
    <row r="9706" spans="20:21" x14ac:dyDescent="0.25">
      <c r="T9706" s="101" t="s">
        <v>19229</v>
      </c>
      <c r="U9706" s="74" t="s">
        <v>19230</v>
      </c>
    </row>
    <row r="9707" spans="20:21" x14ac:dyDescent="0.25">
      <c r="T9707" s="101" t="s">
        <v>19231</v>
      </c>
      <c r="U9707" s="74" t="s">
        <v>19232</v>
      </c>
    </row>
    <row r="9708" spans="20:21" x14ac:dyDescent="0.25">
      <c r="T9708" s="101" t="s">
        <v>19233</v>
      </c>
      <c r="U9708" s="74" t="s">
        <v>19234</v>
      </c>
    </row>
    <row r="9709" spans="20:21" x14ac:dyDescent="0.25">
      <c r="T9709" s="101" t="s">
        <v>19235</v>
      </c>
      <c r="U9709" s="74" t="s">
        <v>19236</v>
      </c>
    </row>
    <row r="9710" spans="20:21" x14ac:dyDescent="0.25">
      <c r="T9710" s="101" t="s">
        <v>19237</v>
      </c>
      <c r="U9710" s="74" t="s">
        <v>3887</v>
      </c>
    </row>
    <row r="9711" spans="20:21" x14ac:dyDescent="0.25">
      <c r="T9711" s="101" t="s">
        <v>19238</v>
      </c>
      <c r="U9711" s="74" t="s">
        <v>19239</v>
      </c>
    </row>
    <row r="9712" spans="20:21" x14ac:dyDescent="0.25">
      <c r="T9712" s="101" t="s">
        <v>19240</v>
      </c>
      <c r="U9712" s="74" t="s">
        <v>19241</v>
      </c>
    </row>
    <row r="9713" spans="20:21" x14ac:dyDescent="0.25">
      <c r="T9713" s="101" t="s">
        <v>19242</v>
      </c>
      <c r="U9713" s="74" t="s">
        <v>19243</v>
      </c>
    </row>
    <row r="9714" spans="20:21" x14ac:dyDescent="0.25">
      <c r="T9714" s="101" t="s">
        <v>19244</v>
      </c>
      <c r="U9714" s="74" t="s">
        <v>19245</v>
      </c>
    </row>
    <row r="9715" spans="20:21" x14ac:dyDescent="0.25">
      <c r="T9715" s="101" t="s">
        <v>19246</v>
      </c>
      <c r="U9715" s="74" t="s">
        <v>19247</v>
      </c>
    </row>
    <row r="9716" spans="20:21" x14ac:dyDescent="0.25">
      <c r="T9716" s="101" t="s">
        <v>19248</v>
      </c>
      <c r="U9716" s="74" t="s">
        <v>19249</v>
      </c>
    </row>
    <row r="9717" spans="20:21" x14ac:dyDescent="0.25">
      <c r="T9717" s="101" t="s">
        <v>19250</v>
      </c>
      <c r="U9717" s="74" t="s">
        <v>19251</v>
      </c>
    </row>
    <row r="9718" spans="20:21" x14ac:dyDescent="0.25">
      <c r="T9718" s="101" t="s">
        <v>19252</v>
      </c>
      <c r="U9718" s="74" t="s">
        <v>19253</v>
      </c>
    </row>
    <row r="9719" spans="20:21" x14ac:dyDescent="0.25">
      <c r="T9719" s="101" t="s">
        <v>19254</v>
      </c>
      <c r="U9719" s="74" t="s">
        <v>19255</v>
      </c>
    </row>
    <row r="9720" spans="20:21" x14ac:dyDescent="0.25">
      <c r="T9720" s="101" t="s">
        <v>19256</v>
      </c>
      <c r="U9720" s="74" t="s">
        <v>19257</v>
      </c>
    </row>
    <row r="9721" spans="20:21" x14ac:dyDescent="0.25">
      <c r="T9721" s="101" t="s">
        <v>19258</v>
      </c>
      <c r="U9721" s="74" t="s">
        <v>19259</v>
      </c>
    </row>
    <row r="9722" spans="20:21" x14ac:dyDescent="0.25">
      <c r="T9722" s="101" t="s">
        <v>19260</v>
      </c>
      <c r="U9722" s="74" t="s">
        <v>19261</v>
      </c>
    </row>
    <row r="9723" spans="20:21" x14ac:dyDescent="0.25">
      <c r="T9723" s="101" t="s">
        <v>19262</v>
      </c>
      <c r="U9723" s="74" t="s">
        <v>19263</v>
      </c>
    </row>
    <row r="9724" spans="20:21" x14ac:dyDescent="0.25">
      <c r="T9724" s="101" t="s">
        <v>19264</v>
      </c>
      <c r="U9724" s="74" t="s">
        <v>19265</v>
      </c>
    </row>
    <row r="9725" spans="20:21" x14ac:dyDescent="0.25">
      <c r="T9725" s="101" t="s">
        <v>19266</v>
      </c>
      <c r="U9725" s="74" t="s">
        <v>19267</v>
      </c>
    </row>
    <row r="9726" spans="20:21" x14ac:dyDescent="0.25">
      <c r="T9726" s="101" t="s">
        <v>19268</v>
      </c>
      <c r="U9726" s="74" t="s">
        <v>19269</v>
      </c>
    </row>
    <row r="9727" spans="20:21" x14ac:dyDescent="0.25">
      <c r="T9727" s="101" t="s">
        <v>19270</v>
      </c>
      <c r="U9727" s="74" t="s">
        <v>19271</v>
      </c>
    </row>
    <row r="9728" spans="20:21" x14ac:dyDescent="0.25">
      <c r="T9728" s="101" t="s">
        <v>19272</v>
      </c>
      <c r="U9728" s="74" t="s">
        <v>19273</v>
      </c>
    </row>
    <row r="9729" spans="20:21" x14ac:dyDescent="0.25">
      <c r="T9729" s="101" t="s">
        <v>19274</v>
      </c>
      <c r="U9729" s="74" t="s">
        <v>19275</v>
      </c>
    </row>
    <row r="9730" spans="20:21" x14ac:dyDescent="0.25">
      <c r="T9730" s="101" t="s">
        <v>19276</v>
      </c>
      <c r="U9730" s="74" t="s">
        <v>19277</v>
      </c>
    </row>
    <row r="9731" spans="20:21" x14ac:dyDescent="0.25">
      <c r="T9731" s="101" t="s">
        <v>19278</v>
      </c>
      <c r="U9731" s="74" t="s">
        <v>19279</v>
      </c>
    </row>
    <row r="9732" spans="20:21" x14ac:dyDescent="0.25">
      <c r="T9732" s="101" t="s">
        <v>19280</v>
      </c>
      <c r="U9732" s="74" t="s">
        <v>19281</v>
      </c>
    </row>
    <row r="9733" spans="20:21" x14ac:dyDescent="0.25">
      <c r="T9733" s="101" t="s">
        <v>19282</v>
      </c>
      <c r="U9733" s="74" t="s">
        <v>11621</v>
      </c>
    </row>
    <row r="9734" spans="20:21" x14ac:dyDescent="0.25">
      <c r="T9734" s="101" t="s">
        <v>19283</v>
      </c>
      <c r="U9734" s="74" t="s">
        <v>19284</v>
      </c>
    </row>
    <row r="9735" spans="20:21" x14ac:dyDescent="0.25">
      <c r="T9735" s="101" t="s">
        <v>19285</v>
      </c>
      <c r="U9735" s="74" t="s">
        <v>19286</v>
      </c>
    </row>
    <row r="9736" spans="20:21" x14ac:dyDescent="0.25">
      <c r="T9736" s="101" t="s">
        <v>19287</v>
      </c>
      <c r="U9736" s="74" t="s">
        <v>19288</v>
      </c>
    </row>
    <row r="9737" spans="20:21" x14ac:dyDescent="0.25">
      <c r="T9737" s="101" t="s">
        <v>19289</v>
      </c>
      <c r="U9737" s="74" t="s">
        <v>19290</v>
      </c>
    </row>
    <row r="9738" spans="20:21" x14ac:dyDescent="0.25">
      <c r="T9738" s="101" t="s">
        <v>19291</v>
      </c>
      <c r="U9738" s="74" t="s">
        <v>19292</v>
      </c>
    </row>
    <row r="9739" spans="20:21" x14ac:dyDescent="0.25">
      <c r="T9739" s="101" t="s">
        <v>19293</v>
      </c>
      <c r="U9739" s="74" t="s">
        <v>784</v>
      </c>
    </row>
    <row r="9740" spans="20:21" x14ac:dyDescent="0.25">
      <c r="T9740" s="101" t="s">
        <v>19294</v>
      </c>
      <c r="U9740" s="74" t="s">
        <v>19295</v>
      </c>
    </row>
    <row r="9741" spans="20:21" x14ac:dyDescent="0.25">
      <c r="T9741" s="101" t="s">
        <v>19296</v>
      </c>
      <c r="U9741" s="74" t="s">
        <v>19297</v>
      </c>
    </row>
    <row r="9742" spans="20:21" x14ac:dyDescent="0.25">
      <c r="T9742" s="101" t="s">
        <v>19298</v>
      </c>
      <c r="U9742" s="74" t="s">
        <v>19299</v>
      </c>
    </row>
    <row r="9743" spans="20:21" x14ac:dyDescent="0.25">
      <c r="T9743" s="101" t="s">
        <v>19300</v>
      </c>
      <c r="U9743" s="74" t="s">
        <v>19301</v>
      </c>
    </row>
    <row r="9744" spans="20:21" x14ac:dyDescent="0.25">
      <c r="T9744" s="101" t="s">
        <v>19302</v>
      </c>
      <c r="U9744" s="74" t="s">
        <v>19303</v>
      </c>
    </row>
    <row r="9745" spans="20:21" x14ac:dyDescent="0.25">
      <c r="T9745" s="101" t="s">
        <v>19304</v>
      </c>
      <c r="U9745" s="74" t="s">
        <v>19305</v>
      </c>
    </row>
    <row r="9746" spans="20:21" x14ac:dyDescent="0.25">
      <c r="T9746" s="101" t="s">
        <v>19306</v>
      </c>
      <c r="U9746" s="74" t="s">
        <v>19307</v>
      </c>
    </row>
    <row r="9747" spans="20:21" x14ac:dyDescent="0.25">
      <c r="T9747" s="101" t="s">
        <v>19308</v>
      </c>
      <c r="U9747" s="74" t="s">
        <v>19309</v>
      </c>
    </row>
    <row r="9748" spans="20:21" x14ac:dyDescent="0.25">
      <c r="T9748" s="101" t="s">
        <v>19310</v>
      </c>
      <c r="U9748" s="74" t="s">
        <v>19311</v>
      </c>
    </row>
    <row r="9749" spans="20:21" x14ac:dyDescent="0.25">
      <c r="T9749" s="101" t="s">
        <v>19312</v>
      </c>
      <c r="U9749" s="74" t="s">
        <v>19313</v>
      </c>
    </row>
    <row r="9750" spans="20:21" x14ac:dyDescent="0.25">
      <c r="T9750" s="101" t="s">
        <v>19314</v>
      </c>
      <c r="U9750" s="74" t="s">
        <v>19315</v>
      </c>
    </row>
    <row r="9751" spans="20:21" x14ac:dyDescent="0.25">
      <c r="T9751" s="101" t="s">
        <v>19316</v>
      </c>
      <c r="U9751" s="74" t="s">
        <v>19317</v>
      </c>
    </row>
    <row r="9752" spans="20:21" x14ac:dyDescent="0.25">
      <c r="T9752" s="101" t="s">
        <v>19318</v>
      </c>
      <c r="U9752" s="74" t="s">
        <v>19319</v>
      </c>
    </row>
    <row r="9753" spans="20:21" x14ac:dyDescent="0.25">
      <c r="T9753" s="101" t="s">
        <v>19320</v>
      </c>
      <c r="U9753" s="74" t="s">
        <v>19321</v>
      </c>
    </row>
    <row r="9754" spans="20:21" x14ac:dyDescent="0.25">
      <c r="T9754" s="101" t="s">
        <v>19322</v>
      </c>
      <c r="U9754" s="74" t="s">
        <v>19323</v>
      </c>
    </row>
    <row r="9755" spans="20:21" x14ac:dyDescent="0.25">
      <c r="T9755" s="101" t="s">
        <v>19324</v>
      </c>
      <c r="U9755" s="74" t="s">
        <v>19325</v>
      </c>
    </row>
    <row r="9756" spans="20:21" x14ac:dyDescent="0.25">
      <c r="T9756" s="101" t="s">
        <v>19326</v>
      </c>
      <c r="U9756" s="74" t="s">
        <v>19327</v>
      </c>
    </row>
    <row r="9757" spans="20:21" x14ac:dyDescent="0.25">
      <c r="T9757" s="101" t="s">
        <v>19328</v>
      </c>
      <c r="U9757" s="74" t="s">
        <v>19329</v>
      </c>
    </row>
    <row r="9758" spans="20:21" x14ac:dyDescent="0.25">
      <c r="T9758" s="101" t="s">
        <v>19330</v>
      </c>
      <c r="U9758" s="74" t="s">
        <v>19331</v>
      </c>
    </row>
    <row r="9759" spans="20:21" x14ac:dyDescent="0.25">
      <c r="T9759" s="101" t="s">
        <v>19332</v>
      </c>
      <c r="U9759" s="74" t="s">
        <v>19333</v>
      </c>
    </row>
    <row r="9760" spans="20:21" x14ac:dyDescent="0.25">
      <c r="T9760" s="101" t="s">
        <v>19334</v>
      </c>
      <c r="U9760" s="74" t="s">
        <v>19335</v>
      </c>
    </row>
    <row r="9761" spans="20:21" x14ac:dyDescent="0.25">
      <c r="T9761" s="101" t="s">
        <v>19336</v>
      </c>
      <c r="U9761" s="74" t="s">
        <v>19337</v>
      </c>
    </row>
    <row r="9762" spans="20:21" x14ac:dyDescent="0.25">
      <c r="T9762" s="101" t="s">
        <v>19338</v>
      </c>
      <c r="U9762" s="74" t="s">
        <v>19339</v>
      </c>
    </row>
    <row r="9763" spans="20:21" x14ac:dyDescent="0.25">
      <c r="T9763" s="101" t="s">
        <v>19340</v>
      </c>
      <c r="U9763" s="74" t="s">
        <v>19341</v>
      </c>
    </row>
    <row r="9764" spans="20:21" x14ac:dyDescent="0.25">
      <c r="T9764" s="101" t="s">
        <v>19342</v>
      </c>
      <c r="U9764" s="74" t="s">
        <v>19343</v>
      </c>
    </row>
    <row r="9765" spans="20:21" x14ac:dyDescent="0.25">
      <c r="T9765" s="101" t="s">
        <v>19344</v>
      </c>
      <c r="U9765" s="74" t="s">
        <v>19345</v>
      </c>
    </row>
    <row r="9766" spans="20:21" x14ac:dyDescent="0.25">
      <c r="T9766" s="101" t="s">
        <v>19346</v>
      </c>
      <c r="U9766" s="74" t="s">
        <v>19347</v>
      </c>
    </row>
    <row r="9767" spans="20:21" x14ac:dyDescent="0.25">
      <c r="T9767" s="101" t="s">
        <v>19348</v>
      </c>
      <c r="U9767" s="74" t="s">
        <v>19349</v>
      </c>
    </row>
    <row r="9768" spans="20:21" x14ac:dyDescent="0.25">
      <c r="T9768" s="101" t="s">
        <v>19350</v>
      </c>
      <c r="U9768" s="74" t="s">
        <v>19351</v>
      </c>
    </row>
    <row r="9769" spans="20:21" x14ac:dyDescent="0.25">
      <c r="T9769" s="101" t="s">
        <v>19352</v>
      </c>
      <c r="U9769" s="74" t="s">
        <v>19353</v>
      </c>
    </row>
    <row r="9770" spans="20:21" x14ac:dyDescent="0.25">
      <c r="T9770" s="101" t="s">
        <v>19354</v>
      </c>
      <c r="U9770" s="74" t="s">
        <v>19355</v>
      </c>
    </row>
    <row r="9771" spans="20:21" x14ac:dyDescent="0.25">
      <c r="T9771" s="101" t="s">
        <v>19356</v>
      </c>
      <c r="U9771" s="74" t="s">
        <v>19357</v>
      </c>
    </row>
    <row r="9772" spans="20:21" x14ac:dyDescent="0.25">
      <c r="T9772" s="101" t="s">
        <v>19358</v>
      </c>
      <c r="U9772" s="74" t="s">
        <v>19359</v>
      </c>
    </row>
    <row r="9773" spans="20:21" x14ac:dyDescent="0.25">
      <c r="T9773" s="101" t="s">
        <v>19360</v>
      </c>
      <c r="U9773" s="74" t="s">
        <v>11707</v>
      </c>
    </row>
    <row r="9774" spans="20:21" x14ac:dyDescent="0.25">
      <c r="T9774" s="101" t="s">
        <v>19361</v>
      </c>
      <c r="U9774" s="74" t="s">
        <v>19362</v>
      </c>
    </row>
    <row r="9775" spans="20:21" x14ac:dyDescent="0.25">
      <c r="T9775" s="101" t="s">
        <v>19363</v>
      </c>
      <c r="U9775" s="74" t="s">
        <v>19364</v>
      </c>
    </row>
    <row r="9776" spans="20:21" x14ac:dyDescent="0.25">
      <c r="T9776" s="101" t="s">
        <v>19365</v>
      </c>
      <c r="U9776" s="74" t="s">
        <v>19366</v>
      </c>
    </row>
    <row r="9777" spans="20:21" x14ac:dyDescent="0.25">
      <c r="T9777" s="101" t="s">
        <v>19367</v>
      </c>
      <c r="U9777" s="74" t="s">
        <v>19368</v>
      </c>
    </row>
    <row r="9778" spans="20:21" x14ac:dyDescent="0.25">
      <c r="T9778" s="101" t="s">
        <v>19369</v>
      </c>
      <c r="U9778" s="74" t="s">
        <v>19370</v>
      </c>
    </row>
    <row r="9779" spans="20:21" x14ac:dyDescent="0.25">
      <c r="T9779" s="101" t="s">
        <v>19371</v>
      </c>
      <c r="U9779" s="74" t="s">
        <v>19372</v>
      </c>
    </row>
    <row r="9780" spans="20:21" x14ac:dyDescent="0.25">
      <c r="T9780" s="101" t="s">
        <v>19373</v>
      </c>
      <c r="U9780" s="74" t="s">
        <v>19374</v>
      </c>
    </row>
    <row r="9781" spans="20:21" x14ac:dyDescent="0.25">
      <c r="T9781" s="101" t="s">
        <v>19375</v>
      </c>
      <c r="U9781" s="74" t="s">
        <v>19376</v>
      </c>
    </row>
    <row r="9782" spans="20:21" x14ac:dyDescent="0.25">
      <c r="T9782" s="101" t="s">
        <v>19377</v>
      </c>
      <c r="U9782" s="74" t="s">
        <v>19378</v>
      </c>
    </row>
    <row r="9783" spans="20:21" x14ac:dyDescent="0.25">
      <c r="T9783" s="101" t="s">
        <v>19379</v>
      </c>
      <c r="U9783" s="74" t="s">
        <v>19380</v>
      </c>
    </row>
    <row r="9784" spans="20:21" x14ac:dyDescent="0.25">
      <c r="T9784" s="101" t="s">
        <v>19381</v>
      </c>
      <c r="U9784" s="74" t="s">
        <v>19382</v>
      </c>
    </row>
    <row r="9785" spans="20:21" x14ac:dyDescent="0.25">
      <c r="T9785" s="101" t="s">
        <v>19383</v>
      </c>
      <c r="U9785" s="74" t="s">
        <v>19384</v>
      </c>
    </row>
    <row r="9786" spans="20:21" x14ac:dyDescent="0.25">
      <c r="T9786" s="101" t="s">
        <v>19385</v>
      </c>
      <c r="U9786" s="74" t="s">
        <v>19386</v>
      </c>
    </row>
    <row r="9787" spans="20:21" x14ac:dyDescent="0.25">
      <c r="T9787" s="101" t="s">
        <v>19387</v>
      </c>
      <c r="U9787" s="74" t="s">
        <v>19388</v>
      </c>
    </row>
    <row r="9788" spans="20:21" x14ac:dyDescent="0.25">
      <c r="T9788" s="101" t="s">
        <v>19389</v>
      </c>
      <c r="U9788" s="74" t="s">
        <v>19390</v>
      </c>
    </row>
    <row r="9789" spans="20:21" x14ac:dyDescent="0.25">
      <c r="T9789" s="101" t="s">
        <v>19391</v>
      </c>
      <c r="U9789" s="74" t="s">
        <v>19392</v>
      </c>
    </row>
    <row r="9790" spans="20:21" x14ac:dyDescent="0.25">
      <c r="T9790" s="101" t="s">
        <v>19393</v>
      </c>
      <c r="U9790" s="74" t="s">
        <v>19394</v>
      </c>
    </row>
    <row r="9791" spans="20:21" x14ac:dyDescent="0.25">
      <c r="T9791" s="101" t="s">
        <v>19395</v>
      </c>
      <c r="U9791" s="74" t="s">
        <v>19396</v>
      </c>
    </row>
    <row r="9792" spans="20:21" x14ac:dyDescent="0.25">
      <c r="T9792" s="101" t="s">
        <v>19397</v>
      </c>
      <c r="U9792" s="74" t="s">
        <v>19398</v>
      </c>
    </row>
    <row r="9793" spans="20:21" x14ac:dyDescent="0.25">
      <c r="T9793" s="101" t="s">
        <v>19399</v>
      </c>
      <c r="U9793" s="74" t="s">
        <v>19400</v>
      </c>
    </row>
    <row r="9794" spans="20:21" x14ac:dyDescent="0.25">
      <c r="T9794" s="101" t="s">
        <v>19401</v>
      </c>
      <c r="U9794" s="74" t="s">
        <v>19402</v>
      </c>
    </row>
    <row r="9795" spans="20:21" x14ac:dyDescent="0.25">
      <c r="T9795" s="101" t="s">
        <v>19403</v>
      </c>
      <c r="U9795" s="74" t="s">
        <v>19404</v>
      </c>
    </row>
    <row r="9796" spans="20:21" x14ac:dyDescent="0.25">
      <c r="T9796" s="101" t="s">
        <v>19405</v>
      </c>
      <c r="U9796" s="74" t="s">
        <v>19406</v>
      </c>
    </row>
    <row r="9797" spans="20:21" x14ac:dyDescent="0.25">
      <c r="T9797" s="101" t="s">
        <v>19407</v>
      </c>
      <c r="U9797" s="74" t="s">
        <v>19408</v>
      </c>
    </row>
    <row r="9798" spans="20:21" x14ac:dyDescent="0.25">
      <c r="T9798" s="101" t="s">
        <v>19409</v>
      </c>
      <c r="U9798" s="74" t="s">
        <v>19410</v>
      </c>
    </row>
    <row r="9799" spans="20:21" x14ac:dyDescent="0.25">
      <c r="T9799" s="101" t="s">
        <v>19411</v>
      </c>
      <c r="U9799" s="74" t="s">
        <v>19412</v>
      </c>
    </row>
    <row r="9800" spans="20:21" x14ac:dyDescent="0.25">
      <c r="T9800" s="101" t="s">
        <v>19413</v>
      </c>
      <c r="U9800" s="74" t="s">
        <v>19414</v>
      </c>
    </row>
    <row r="9801" spans="20:21" x14ac:dyDescent="0.25">
      <c r="T9801" s="101" t="s">
        <v>19415</v>
      </c>
      <c r="U9801" s="74" t="s">
        <v>19416</v>
      </c>
    </row>
    <row r="9802" spans="20:21" x14ac:dyDescent="0.25">
      <c r="T9802" s="101" t="s">
        <v>19417</v>
      </c>
      <c r="U9802" s="74" t="s">
        <v>11775</v>
      </c>
    </row>
    <row r="9803" spans="20:21" x14ac:dyDescent="0.25">
      <c r="T9803" s="101" t="s">
        <v>19418</v>
      </c>
      <c r="U9803" s="74" t="s">
        <v>19419</v>
      </c>
    </row>
    <row r="9804" spans="20:21" x14ac:dyDescent="0.25">
      <c r="T9804" s="101" t="s">
        <v>19420</v>
      </c>
      <c r="U9804" s="74" t="s">
        <v>19421</v>
      </c>
    </row>
    <row r="9805" spans="20:21" x14ac:dyDescent="0.25">
      <c r="T9805" s="101" t="s">
        <v>19422</v>
      </c>
      <c r="U9805" s="74" t="s">
        <v>19423</v>
      </c>
    </row>
    <row r="9806" spans="20:21" x14ac:dyDescent="0.25">
      <c r="T9806" s="101" t="s">
        <v>19424</v>
      </c>
      <c r="U9806" s="74" t="s">
        <v>19425</v>
      </c>
    </row>
    <row r="9807" spans="20:21" x14ac:dyDescent="0.25">
      <c r="T9807" s="101" t="s">
        <v>19426</v>
      </c>
      <c r="U9807" s="74" t="s">
        <v>3650</v>
      </c>
    </row>
    <row r="9808" spans="20:21" x14ac:dyDescent="0.25">
      <c r="T9808" s="101" t="s">
        <v>19427</v>
      </c>
      <c r="U9808" s="74" t="s">
        <v>19428</v>
      </c>
    </row>
    <row r="9809" spans="20:21" x14ac:dyDescent="0.25">
      <c r="T9809" s="101" t="s">
        <v>19429</v>
      </c>
      <c r="U9809" s="74" t="s">
        <v>19430</v>
      </c>
    </row>
    <row r="9810" spans="20:21" x14ac:dyDescent="0.25">
      <c r="T9810" s="101" t="s">
        <v>19431</v>
      </c>
      <c r="U9810" s="74" t="s">
        <v>19432</v>
      </c>
    </row>
    <row r="9811" spans="20:21" x14ac:dyDescent="0.25">
      <c r="T9811" s="101" t="s">
        <v>19433</v>
      </c>
      <c r="U9811" s="74" t="s">
        <v>19434</v>
      </c>
    </row>
    <row r="9812" spans="20:21" x14ac:dyDescent="0.25">
      <c r="T9812" s="101" t="s">
        <v>19435</v>
      </c>
      <c r="U9812" s="74" t="s">
        <v>19436</v>
      </c>
    </row>
    <row r="9813" spans="20:21" x14ac:dyDescent="0.25">
      <c r="T9813" s="101" t="s">
        <v>19437</v>
      </c>
      <c r="U9813" s="74" t="s">
        <v>19438</v>
      </c>
    </row>
    <row r="9814" spans="20:21" x14ac:dyDescent="0.25">
      <c r="T9814" s="101" t="s">
        <v>19439</v>
      </c>
      <c r="U9814" s="74" t="s">
        <v>19440</v>
      </c>
    </row>
    <row r="9815" spans="20:21" x14ac:dyDescent="0.25">
      <c r="T9815" s="101" t="s">
        <v>19441</v>
      </c>
      <c r="U9815" s="74" t="s">
        <v>19442</v>
      </c>
    </row>
    <row r="9816" spans="20:21" x14ac:dyDescent="0.25">
      <c r="T9816" s="101" t="s">
        <v>19443</v>
      </c>
      <c r="U9816" s="74" t="s">
        <v>19444</v>
      </c>
    </row>
    <row r="9817" spans="20:21" x14ac:dyDescent="0.25">
      <c r="T9817" s="101" t="s">
        <v>19445</v>
      </c>
      <c r="U9817" s="74" t="s">
        <v>19446</v>
      </c>
    </row>
    <row r="9818" spans="20:21" x14ac:dyDescent="0.25">
      <c r="T9818" s="101" t="s">
        <v>19447</v>
      </c>
      <c r="U9818" s="74" t="s">
        <v>19448</v>
      </c>
    </row>
    <row r="9819" spans="20:21" x14ac:dyDescent="0.25">
      <c r="T9819" s="101" t="s">
        <v>19449</v>
      </c>
      <c r="U9819" s="74" t="s">
        <v>19450</v>
      </c>
    </row>
    <row r="9820" spans="20:21" x14ac:dyDescent="0.25">
      <c r="T9820" s="101" t="s">
        <v>19451</v>
      </c>
      <c r="U9820" s="74" t="s">
        <v>19452</v>
      </c>
    </row>
    <row r="9821" spans="20:21" x14ac:dyDescent="0.25">
      <c r="T9821" s="101" t="s">
        <v>19453</v>
      </c>
      <c r="U9821" s="74" t="s">
        <v>19454</v>
      </c>
    </row>
    <row r="9822" spans="20:21" x14ac:dyDescent="0.25">
      <c r="T9822" s="101" t="s">
        <v>19455</v>
      </c>
      <c r="U9822" s="74" t="s">
        <v>19456</v>
      </c>
    </row>
    <row r="9823" spans="20:21" x14ac:dyDescent="0.25">
      <c r="T9823" s="101" t="s">
        <v>19457</v>
      </c>
      <c r="U9823" s="74" t="s">
        <v>19458</v>
      </c>
    </row>
    <row r="9824" spans="20:21" x14ac:dyDescent="0.25">
      <c r="T9824" s="101" t="s">
        <v>19459</v>
      </c>
      <c r="U9824" s="74" t="s">
        <v>19460</v>
      </c>
    </row>
    <row r="9825" spans="20:21" x14ac:dyDescent="0.25">
      <c r="T9825" s="101" t="s">
        <v>19461</v>
      </c>
      <c r="U9825" s="74" t="s">
        <v>19462</v>
      </c>
    </row>
    <row r="9826" spans="20:21" x14ac:dyDescent="0.25">
      <c r="T9826" s="101" t="s">
        <v>19463</v>
      </c>
      <c r="U9826" s="74" t="s">
        <v>19464</v>
      </c>
    </row>
    <row r="9827" spans="20:21" x14ac:dyDescent="0.25">
      <c r="T9827" s="101" t="s">
        <v>19465</v>
      </c>
      <c r="U9827" s="74" t="s">
        <v>19466</v>
      </c>
    </row>
    <row r="9828" spans="20:21" x14ac:dyDescent="0.25">
      <c r="T9828" s="101" t="s">
        <v>19467</v>
      </c>
      <c r="U9828" s="74" t="s">
        <v>19468</v>
      </c>
    </row>
    <row r="9829" spans="20:21" x14ac:dyDescent="0.25">
      <c r="T9829" s="101" t="s">
        <v>19469</v>
      </c>
      <c r="U9829" s="74" t="s">
        <v>19470</v>
      </c>
    </row>
    <row r="9830" spans="20:21" x14ac:dyDescent="0.25">
      <c r="T9830" s="101" t="s">
        <v>19471</v>
      </c>
      <c r="U9830" s="74" t="s">
        <v>19472</v>
      </c>
    </row>
    <row r="9831" spans="20:21" x14ac:dyDescent="0.25">
      <c r="T9831" s="101" t="s">
        <v>19473</v>
      </c>
      <c r="U9831" s="74" t="s">
        <v>19474</v>
      </c>
    </row>
    <row r="9832" spans="20:21" x14ac:dyDescent="0.25">
      <c r="T9832" s="101" t="s">
        <v>19475</v>
      </c>
      <c r="U9832" s="74" t="s">
        <v>19476</v>
      </c>
    </row>
    <row r="9833" spans="20:21" x14ac:dyDescent="0.25">
      <c r="T9833" s="101" t="s">
        <v>19477</v>
      </c>
      <c r="U9833" s="74" t="s">
        <v>19478</v>
      </c>
    </row>
    <row r="9834" spans="20:21" x14ac:dyDescent="0.25">
      <c r="T9834" s="101" t="s">
        <v>19479</v>
      </c>
      <c r="U9834" s="74" t="s">
        <v>19480</v>
      </c>
    </row>
    <row r="9835" spans="20:21" x14ac:dyDescent="0.25">
      <c r="T9835" s="101" t="s">
        <v>19481</v>
      </c>
      <c r="U9835" s="74" t="s">
        <v>19482</v>
      </c>
    </row>
    <row r="9836" spans="20:21" x14ac:dyDescent="0.25">
      <c r="T9836" s="101" t="s">
        <v>19483</v>
      </c>
      <c r="U9836" s="74" t="s">
        <v>19484</v>
      </c>
    </row>
    <row r="9837" spans="20:21" x14ac:dyDescent="0.25">
      <c r="T9837" s="101" t="s">
        <v>19485</v>
      </c>
      <c r="U9837" s="74" t="s">
        <v>19486</v>
      </c>
    </row>
    <row r="9838" spans="20:21" x14ac:dyDescent="0.25">
      <c r="T9838" s="101" t="s">
        <v>19487</v>
      </c>
      <c r="U9838" s="74" t="s">
        <v>19488</v>
      </c>
    </row>
    <row r="9839" spans="20:21" x14ac:dyDescent="0.25">
      <c r="T9839" s="101" t="s">
        <v>19489</v>
      </c>
      <c r="U9839" s="74" t="s">
        <v>19490</v>
      </c>
    </row>
    <row r="9840" spans="20:21" x14ac:dyDescent="0.25">
      <c r="T9840" s="101" t="s">
        <v>19491</v>
      </c>
      <c r="U9840" s="74" t="s">
        <v>19492</v>
      </c>
    </row>
    <row r="9841" spans="20:21" x14ac:dyDescent="0.25">
      <c r="T9841" s="101" t="s">
        <v>19493</v>
      </c>
      <c r="U9841" s="74" t="s">
        <v>19494</v>
      </c>
    </row>
    <row r="9842" spans="20:21" x14ac:dyDescent="0.25">
      <c r="T9842" s="101" t="s">
        <v>19495</v>
      </c>
      <c r="U9842" s="74" t="s">
        <v>19496</v>
      </c>
    </row>
    <row r="9843" spans="20:21" x14ac:dyDescent="0.25">
      <c r="T9843" s="101" t="s">
        <v>19497</v>
      </c>
      <c r="U9843" s="74" t="s">
        <v>19498</v>
      </c>
    </row>
    <row r="9844" spans="20:21" x14ac:dyDescent="0.25">
      <c r="T9844" s="101" t="s">
        <v>19499</v>
      </c>
      <c r="U9844" s="74" t="s">
        <v>19500</v>
      </c>
    </row>
    <row r="9845" spans="20:21" x14ac:dyDescent="0.25">
      <c r="T9845" s="101" t="s">
        <v>19501</v>
      </c>
      <c r="U9845" s="74" t="s">
        <v>19502</v>
      </c>
    </row>
    <row r="9846" spans="20:21" x14ac:dyDescent="0.25">
      <c r="T9846" s="101" t="s">
        <v>19503</v>
      </c>
      <c r="U9846" s="74" t="s">
        <v>19504</v>
      </c>
    </row>
    <row r="9847" spans="20:21" x14ac:dyDescent="0.25">
      <c r="T9847" s="101" t="s">
        <v>19505</v>
      </c>
      <c r="U9847" s="74" t="s">
        <v>19506</v>
      </c>
    </row>
    <row r="9848" spans="20:21" x14ac:dyDescent="0.25">
      <c r="T9848" s="101" t="s">
        <v>19507</v>
      </c>
      <c r="U9848" s="74" t="s">
        <v>19508</v>
      </c>
    </row>
    <row r="9849" spans="20:21" x14ac:dyDescent="0.25">
      <c r="T9849" s="101" t="s">
        <v>19509</v>
      </c>
      <c r="U9849" s="74" t="s">
        <v>19510</v>
      </c>
    </row>
    <row r="9850" spans="20:21" x14ac:dyDescent="0.25">
      <c r="T9850" s="101" t="s">
        <v>19511</v>
      </c>
      <c r="U9850" s="74" t="s">
        <v>19512</v>
      </c>
    </row>
    <row r="9851" spans="20:21" x14ac:dyDescent="0.25">
      <c r="T9851" s="101" t="s">
        <v>19513</v>
      </c>
      <c r="U9851" s="74" t="s">
        <v>19514</v>
      </c>
    </row>
    <row r="9852" spans="20:21" x14ac:dyDescent="0.25">
      <c r="T9852" s="101" t="s">
        <v>19515</v>
      </c>
      <c r="U9852" s="74" t="s">
        <v>2660</v>
      </c>
    </row>
    <row r="9853" spans="20:21" x14ac:dyDescent="0.25">
      <c r="T9853" s="101" t="s">
        <v>19516</v>
      </c>
      <c r="U9853" s="74" t="s">
        <v>19517</v>
      </c>
    </row>
    <row r="9854" spans="20:21" x14ac:dyDescent="0.25">
      <c r="T9854" s="101" t="s">
        <v>19518</v>
      </c>
      <c r="U9854" s="74" t="s">
        <v>19519</v>
      </c>
    </row>
    <row r="9855" spans="20:21" x14ac:dyDescent="0.25">
      <c r="T9855" s="101" t="s">
        <v>19520</v>
      </c>
      <c r="U9855" s="74" t="s">
        <v>19521</v>
      </c>
    </row>
    <row r="9856" spans="20:21" x14ac:dyDescent="0.25">
      <c r="T9856" s="101" t="s">
        <v>19522</v>
      </c>
      <c r="U9856" s="74" t="s">
        <v>19523</v>
      </c>
    </row>
    <row r="9857" spans="20:21" x14ac:dyDescent="0.25">
      <c r="T9857" s="101" t="s">
        <v>19524</v>
      </c>
      <c r="U9857" s="74" t="s">
        <v>19525</v>
      </c>
    </row>
    <row r="9858" spans="20:21" x14ac:dyDescent="0.25">
      <c r="T9858" s="101" t="s">
        <v>19526</v>
      </c>
      <c r="U9858" s="74" t="s">
        <v>19527</v>
      </c>
    </row>
    <row r="9859" spans="20:21" x14ac:dyDescent="0.25">
      <c r="T9859" s="101" t="s">
        <v>19528</v>
      </c>
      <c r="U9859" s="74" t="s">
        <v>19529</v>
      </c>
    </row>
    <row r="9860" spans="20:21" x14ac:dyDescent="0.25">
      <c r="T9860" s="101" t="s">
        <v>19530</v>
      </c>
      <c r="U9860" s="74" t="s">
        <v>19531</v>
      </c>
    </row>
    <row r="9861" spans="20:21" x14ac:dyDescent="0.25">
      <c r="T9861" s="101" t="s">
        <v>19532</v>
      </c>
      <c r="U9861" s="74" t="s">
        <v>19533</v>
      </c>
    </row>
    <row r="9862" spans="20:21" x14ac:dyDescent="0.25">
      <c r="T9862" s="101" t="s">
        <v>19534</v>
      </c>
      <c r="U9862" s="74" t="s">
        <v>19535</v>
      </c>
    </row>
    <row r="9863" spans="20:21" x14ac:dyDescent="0.25">
      <c r="T9863" s="101" t="s">
        <v>19536</v>
      </c>
      <c r="U9863" s="74" t="s">
        <v>19537</v>
      </c>
    </row>
    <row r="9864" spans="20:21" x14ac:dyDescent="0.25">
      <c r="T9864" s="101" t="s">
        <v>19538</v>
      </c>
      <c r="U9864" s="74" t="s">
        <v>19539</v>
      </c>
    </row>
    <row r="9865" spans="20:21" x14ac:dyDescent="0.25">
      <c r="T9865" s="101" t="s">
        <v>19540</v>
      </c>
      <c r="U9865" s="74" t="s">
        <v>19541</v>
      </c>
    </row>
    <row r="9866" spans="20:21" x14ac:dyDescent="0.25">
      <c r="T9866" s="101" t="s">
        <v>19542</v>
      </c>
      <c r="U9866" s="74" t="s">
        <v>19543</v>
      </c>
    </row>
    <row r="9867" spans="20:21" x14ac:dyDescent="0.25">
      <c r="T9867" s="101" t="s">
        <v>19544</v>
      </c>
      <c r="U9867" s="74" t="s">
        <v>19545</v>
      </c>
    </row>
    <row r="9868" spans="20:21" x14ac:dyDescent="0.25">
      <c r="T9868" s="101" t="s">
        <v>19546</v>
      </c>
      <c r="U9868" s="74" t="s">
        <v>19547</v>
      </c>
    </row>
    <row r="9869" spans="20:21" x14ac:dyDescent="0.25">
      <c r="T9869" s="101" t="s">
        <v>19548</v>
      </c>
      <c r="U9869" s="74" t="s">
        <v>9246</v>
      </c>
    </row>
    <row r="9870" spans="20:21" x14ac:dyDescent="0.25">
      <c r="T9870" s="101" t="s">
        <v>19549</v>
      </c>
      <c r="U9870" s="74" t="s">
        <v>19550</v>
      </c>
    </row>
    <row r="9871" spans="20:21" x14ac:dyDescent="0.25">
      <c r="T9871" s="101" t="s">
        <v>19551</v>
      </c>
      <c r="U9871" s="74" t="s">
        <v>19552</v>
      </c>
    </row>
    <row r="9872" spans="20:21" x14ac:dyDescent="0.25">
      <c r="T9872" s="101" t="s">
        <v>19553</v>
      </c>
      <c r="U9872" s="74" t="s">
        <v>19554</v>
      </c>
    </row>
    <row r="9873" spans="20:21" x14ac:dyDescent="0.25">
      <c r="T9873" s="101" t="s">
        <v>19555</v>
      </c>
      <c r="U9873" s="74" t="s">
        <v>19556</v>
      </c>
    </row>
    <row r="9874" spans="20:21" x14ac:dyDescent="0.25">
      <c r="T9874" s="101" t="s">
        <v>19557</v>
      </c>
      <c r="U9874" s="74" t="s">
        <v>19558</v>
      </c>
    </row>
    <row r="9875" spans="20:21" x14ac:dyDescent="0.25">
      <c r="T9875" s="101" t="s">
        <v>19559</v>
      </c>
      <c r="U9875" s="74" t="s">
        <v>19560</v>
      </c>
    </row>
    <row r="9876" spans="20:21" x14ac:dyDescent="0.25">
      <c r="T9876" s="101" t="s">
        <v>19561</v>
      </c>
      <c r="U9876" s="74" t="s">
        <v>19562</v>
      </c>
    </row>
    <row r="9877" spans="20:21" x14ac:dyDescent="0.25">
      <c r="T9877" s="101" t="s">
        <v>19563</v>
      </c>
      <c r="U9877" s="74" t="s">
        <v>19564</v>
      </c>
    </row>
    <row r="9878" spans="20:21" x14ac:dyDescent="0.25">
      <c r="T9878" s="101" t="s">
        <v>19565</v>
      </c>
      <c r="U9878" s="74" t="s">
        <v>19566</v>
      </c>
    </row>
    <row r="9879" spans="20:21" x14ac:dyDescent="0.25">
      <c r="T9879" s="101" t="s">
        <v>19567</v>
      </c>
      <c r="U9879" s="74" t="s">
        <v>19568</v>
      </c>
    </row>
    <row r="9880" spans="20:21" x14ac:dyDescent="0.25">
      <c r="T9880" s="101" t="s">
        <v>19569</v>
      </c>
      <c r="U9880" s="74" t="s">
        <v>19570</v>
      </c>
    </row>
    <row r="9881" spans="20:21" x14ac:dyDescent="0.25">
      <c r="T9881" s="101" t="s">
        <v>19571</v>
      </c>
      <c r="U9881" s="74" t="s">
        <v>19572</v>
      </c>
    </row>
    <row r="9882" spans="20:21" x14ac:dyDescent="0.25">
      <c r="T9882" s="101" t="s">
        <v>19573</v>
      </c>
      <c r="U9882" s="74" t="s">
        <v>19574</v>
      </c>
    </row>
    <row r="9883" spans="20:21" x14ac:dyDescent="0.25">
      <c r="T9883" s="101" t="s">
        <v>19575</v>
      </c>
      <c r="U9883" s="74" t="s">
        <v>19576</v>
      </c>
    </row>
    <row r="9884" spans="20:21" x14ac:dyDescent="0.25">
      <c r="T9884" s="101" t="s">
        <v>19577</v>
      </c>
      <c r="U9884" s="74" t="s">
        <v>19578</v>
      </c>
    </row>
    <row r="9885" spans="20:21" x14ac:dyDescent="0.25">
      <c r="T9885" s="101" t="s">
        <v>19579</v>
      </c>
      <c r="U9885" s="74" t="s">
        <v>19580</v>
      </c>
    </row>
    <row r="9886" spans="20:21" x14ac:dyDescent="0.25">
      <c r="T9886" s="101" t="s">
        <v>19581</v>
      </c>
      <c r="U9886" s="74" t="s">
        <v>19582</v>
      </c>
    </row>
    <row r="9887" spans="20:21" x14ac:dyDescent="0.25">
      <c r="T9887" s="101" t="s">
        <v>19583</v>
      </c>
      <c r="U9887" s="74" t="s">
        <v>19584</v>
      </c>
    </row>
    <row r="9888" spans="20:21" x14ac:dyDescent="0.25">
      <c r="T9888" s="101" t="s">
        <v>19585</v>
      </c>
      <c r="U9888" s="74" t="s">
        <v>19586</v>
      </c>
    </row>
    <row r="9889" spans="20:21" x14ac:dyDescent="0.25">
      <c r="T9889" s="101" t="s">
        <v>19587</v>
      </c>
      <c r="U9889" s="74" t="s">
        <v>19588</v>
      </c>
    </row>
    <row r="9890" spans="20:21" x14ac:dyDescent="0.25">
      <c r="T9890" s="101" t="s">
        <v>19589</v>
      </c>
      <c r="U9890" s="74" t="s">
        <v>19590</v>
      </c>
    </row>
    <row r="9891" spans="20:21" x14ac:dyDescent="0.25">
      <c r="T9891" s="101" t="s">
        <v>19591</v>
      </c>
      <c r="U9891" s="74" t="s">
        <v>19592</v>
      </c>
    </row>
    <row r="9892" spans="20:21" x14ac:dyDescent="0.25">
      <c r="T9892" s="101" t="s">
        <v>19593</v>
      </c>
      <c r="U9892" s="74" t="s">
        <v>19594</v>
      </c>
    </row>
    <row r="9893" spans="20:21" x14ac:dyDescent="0.25">
      <c r="T9893" s="101" t="s">
        <v>19595</v>
      </c>
      <c r="U9893" s="74" t="s">
        <v>19596</v>
      </c>
    </row>
    <row r="9894" spans="20:21" x14ac:dyDescent="0.25">
      <c r="T9894" s="101" t="s">
        <v>19597</v>
      </c>
      <c r="U9894" s="74" t="s">
        <v>19598</v>
      </c>
    </row>
    <row r="9895" spans="20:21" x14ac:dyDescent="0.25">
      <c r="T9895" s="101" t="s">
        <v>19599</v>
      </c>
      <c r="U9895" s="74" t="s">
        <v>19600</v>
      </c>
    </row>
    <row r="9896" spans="20:21" x14ac:dyDescent="0.25">
      <c r="T9896" s="101" t="s">
        <v>19601</v>
      </c>
      <c r="U9896" s="74" t="s">
        <v>19602</v>
      </c>
    </row>
    <row r="9897" spans="20:21" x14ac:dyDescent="0.25">
      <c r="T9897" s="101" t="s">
        <v>19603</v>
      </c>
      <c r="U9897" s="74" t="s">
        <v>19604</v>
      </c>
    </row>
    <row r="9898" spans="20:21" x14ac:dyDescent="0.25">
      <c r="T9898" s="101" t="s">
        <v>19605</v>
      </c>
      <c r="U9898" s="74" t="s">
        <v>9294</v>
      </c>
    </row>
    <row r="9899" spans="20:21" x14ac:dyDescent="0.25">
      <c r="T9899" s="101" t="s">
        <v>19606</v>
      </c>
      <c r="U9899" s="74" t="s">
        <v>19607</v>
      </c>
    </row>
    <row r="9900" spans="20:21" x14ac:dyDescent="0.25">
      <c r="T9900" s="101" t="s">
        <v>19608</v>
      </c>
      <c r="U9900" s="74" t="s">
        <v>1192</v>
      </c>
    </row>
    <row r="9901" spans="20:21" x14ac:dyDescent="0.25">
      <c r="T9901" s="101" t="s">
        <v>19609</v>
      </c>
      <c r="U9901" s="74" t="s">
        <v>19610</v>
      </c>
    </row>
    <row r="9902" spans="20:21" x14ac:dyDescent="0.25">
      <c r="T9902" s="101" t="s">
        <v>19611</v>
      </c>
      <c r="U9902" s="74" t="s">
        <v>19612</v>
      </c>
    </row>
    <row r="9903" spans="20:21" x14ac:dyDescent="0.25">
      <c r="T9903" s="101" t="s">
        <v>19613</v>
      </c>
      <c r="U9903" s="74" t="s">
        <v>19614</v>
      </c>
    </row>
    <row r="9904" spans="20:21" x14ac:dyDescent="0.25">
      <c r="T9904" s="101" t="s">
        <v>19615</v>
      </c>
      <c r="U9904" s="74" t="s">
        <v>19616</v>
      </c>
    </row>
    <row r="9905" spans="20:21" x14ac:dyDescent="0.25">
      <c r="T9905" s="101" t="s">
        <v>19617</v>
      </c>
      <c r="U9905" s="74" t="s">
        <v>19618</v>
      </c>
    </row>
    <row r="9906" spans="20:21" x14ac:dyDescent="0.25">
      <c r="T9906" s="101" t="s">
        <v>19619</v>
      </c>
      <c r="U9906" s="74" t="s">
        <v>19620</v>
      </c>
    </row>
    <row r="9907" spans="20:21" x14ac:dyDescent="0.25">
      <c r="T9907" s="101" t="s">
        <v>19621</v>
      </c>
      <c r="U9907" s="74" t="s">
        <v>19622</v>
      </c>
    </row>
    <row r="9908" spans="20:21" x14ac:dyDescent="0.25">
      <c r="T9908" s="101" t="s">
        <v>19623</v>
      </c>
      <c r="U9908" s="74" t="s">
        <v>19624</v>
      </c>
    </row>
    <row r="9909" spans="20:21" x14ac:dyDescent="0.25">
      <c r="T9909" s="101" t="s">
        <v>19625</v>
      </c>
      <c r="U9909" s="74" t="s">
        <v>19626</v>
      </c>
    </row>
    <row r="9910" spans="20:21" x14ac:dyDescent="0.25">
      <c r="T9910" s="101" t="s">
        <v>19627</v>
      </c>
      <c r="U9910" s="74" t="s">
        <v>19628</v>
      </c>
    </row>
    <row r="9911" spans="20:21" x14ac:dyDescent="0.25">
      <c r="T9911" s="101" t="s">
        <v>19629</v>
      </c>
      <c r="U9911" s="74" t="s">
        <v>19630</v>
      </c>
    </row>
    <row r="9912" spans="20:21" x14ac:dyDescent="0.25">
      <c r="T9912" s="101" t="s">
        <v>19631</v>
      </c>
      <c r="U9912" s="74" t="s">
        <v>19632</v>
      </c>
    </row>
    <row r="9913" spans="20:21" x14ac:dyDescent="0.25">
      <c r="T9913" s="101" t="s">
        <v>19633</v>
      </c>
      <c r="U9913" s="74" t="s">
        <v>19634</v>
      </c>
    </row>
    <row r="9914" spans="20:21" x14ac:dyDescent="0.25">
      <c r="T9914" s="101" t="s">
        <v>19635</v>
      </c>
      <c r="U9914" s="74" t="s">
        <v>19636</v>
      </c>
    </row>
    <row r="9915" spans="20:21" x14ac:dyDescent="0.25">
      <c r="T9915" s="101" t="s">
        <v>19637</v>
      </c>
      <c r="U9915" s="74" t="s">
        <v>19638</v>
      </c>
    </row>
    <row r="9916" spans="20:21" x14ac:dyDescent="0.25">
      <c r="T9916" s="101" t="s">
        <v>19639</v>
      </c>
      <c r="U9916" s="74" t="s">
        <v>19640</v>
      </c>
    </row>
    <row r="9917" spans="20:21" x14ac:dyDescent="0.25">
      <c r="T9917" s="101" t="s">
        <v>19641</v>
      </c>
      <c r="U9917" s="74" t="s">
        <v>19642</v>
      </c>
    </row>
    <row r="9918" spans="20:21" x14ac:dyDescent="0.25">
      <c r="T9918" s="101" t="s">
        <v>19643</v>
      </c>
      <c r="U9918" s="74" t="s">
        <v>19644</v>
      </c>
    </row>
    <row r="9919" spans="20:21" x14ac:dyDescent="0.25">
      <c r="T9919" s="101" t="s">
        <v>19645</v>
      </c>
      <c r="U9919" s="74" t="s">
        <v>19646</v>
      </c>
    </row>
    <row r="9920" spans="20:21" x14ac:dyDescent="0.25">
      <c r="T9920" s="101" t="s">
        <v>19647</v>
      </c>
      <c r="U9920" s="74" t="s">
        <v>19648</v>
      </c>
    </row>
    <row r="9921" spans="20:21" x14ac:dyDescent="0.25">
      <c r="T9921" s="101" t="s">
        <v>19649</v>
      </c>
      <c r="U9921" s="74" t="s">
        <v>19650</v>
      </c>
    </row>
    <row r="9922" spans="20:21" x14ac:dyDescent="0.25">
      <c r="T9922" s="101" t="s">
        <v>19651</v>
      </c>
      <c r="U9922" s="74" t="s">
        <v>19652</v>
      </c>
    </row>
    <row r="9923" spans="20:21" x14ac:dyDescent="0.25">
      <c r="T9923" s="101" t="s">
        <v>19653</v>
      </c>
      <c r="U9923" s="74" t="s">
        <v>19654</v>
      </c>
    </row>
    <row r="9924" spans="20:21" x14ac:dyDescent="0.25">
      <c r="T9924" s="101" t="s">
        <v>19655</v>
      </c>
      <c r="U9924" s="74" t="s">
        <v>19656</v>
      </c>
    </row>
    <row r="9925" spans="20:21" x14ac:dyDescent="0.25">
      <c r="T9925" s="101" t="s">
        <v>19657</v>
      </c>
      <c r="U9925" s="74" t="s">
        <v>19658</v>
      </c>
    </row>
    <row r="9926" spans="20:21" x14ac:dyDescent="0.25">
      <c r="T9926" s="101" t="s">
        <v>19659</v>
      </c>
      <c r="U9926" s="74" t="s">
        <v>19660</v>
      </c>
    </row>
    <row r="9927" spans="20:21" x14ac:dyDescent="0.25">
      <c r="T9927" s="101" t="s">
        <v>19661</v>
      </c>
      <c r="U9927" s="74" t="s">
        <v>19662</v>
      </c>
    </row>
    <row r="9928" spans="20:21" x14ac:dyDescent="0.25">
      <c r="T9928" s="101" t="s">
        <v>19663</v>
      </c>
      <c r="U9928" s="74" t="s">
        <v>19664</v>
      </c>
    </row>
    <row r="9929" spans="20:21" x14ac:dyDescent="0.25">
      <c r="T9929" s="101" t="s">
        <v>19665</v>
      </c>
      <c r="U9929" s="74" t="s">
        <v>19666</v>
      </c>
    </row>
    <row r="9930" spans="20:21" x14ac:dyDescent="0.25">
      <c r="T9930" s="101" t="s">
        <v>19667</v>
      </c>
      <c r="U9930" s="74" t="s">
        <v>14069</v>
      </c>
    </row>
    <row r="9931" spans="20:21" x14ac:dyDescent="0.25">
      <c r="T9931" s="101" t="s">
        <v>19668</v>
      </c>
      <c r="U9931" s="74" t="s">
        <v>19669</v>
      </c>
    </row>
    <row r="9932" spans="20:21" x14ac:dyDescent="0.25">
      <c r="T9932" s="101" t="s">
        <v>19670</v>
      </c>
      <c r="U9932" s="74" t="s">
        <v>19671</v>
      </c>
    </row>
    <row r="9933" spans="20:21" x14ac:dyDescent="0.25">
      <c r="T9933" s="101" t="s">
        <v>19672</v>
      </c>
      <c r="U9933" s="74" t="s">
        <v>16042</v>
      </c>
    </row>
    <row r="9934" spans="20:21" x14ac:dyDescent="0.25">
      <c r="T9934" s="101" t="s">
        <v>19673</v>
      </c>
      <c r="U9934" s="74" t="s">
        <v>19674</v>
      </c>
    </row>
    <row r="9935" spans="20:21" x14ac:dyDescent="0.25">
      <c r="T9935" s="101" t="s">
        <v>19675</v>
      </c>
      <c r="U9935" s="74" t="s">
        <v>19676</v>
      </c>
    </row>
    <row r="9936" spans="20:21" x14ac:dyDescent="0.25">
      <c r="T9936" s="101" t="s">
        <v>19677</v>
      </c>
      <c r="U9936" s="74" t="s">
        <v>19678</v>
      </c>
    </row>
    <row r="9937" spans="20:21" x14ac:dyDescent="0.25">
      <c r="T9937" s="101" t="s">
        <v>19679</v>
      </c>
      <c r="U9937" s="74" t="s">
        <v>19680</v>
      </c>
    </row>
    <row r="9938" spans="20:21" x14ac:dyDescent="0.25">
      <c r="T9938" s="101" t="s">
        <v>19681</v>
      </c>
      <c r="U9938" s="74" t="s">
        <v>19682</v>
      </c>
    </row>
    <row r="9939" spans="20:21" x14ac:dyDescent="0.25">
      <c r="T9939" s="101" t="s">
        <v>19683</v>
      </c>
      <c r="U9939" s="74" t="s">
        <v>19684</v>
      </c>
    </row>
    <row r="9940" spans="20:21" x14ac:dyDescent="0.25">
      <c r="T9940" s="101" t="s">
        <v>19685</v>
      </c>
      <c r="U9940" s="74" t="s">
        <v>19686</v>
      </c>
    </row>
    <row r="9941" spans="20:21" x14ac:dyDescent="0.25">
      <c r="T9941" s="101" t="s">
        <v>19687</v>
      </c>
      <c r="U9941" s="74" t="s">
        <v>19688</v>
      </c>
    </row>
    <row r="9942" spans="20:21" x14ac:dyDescent="0.25">
      <c r="T9942" s="101" t="s">
        <v>19689</v>
      </c>
      <c r="U9942" s="74" t="s">
        <v>19690</v>
      </c>
    </row>
    <row r="9943" spans="20:21" x14ac:dyDescent="0.25">
      <c r="T9943" s="101" t="s">
        <v>19691</v>
      </c>
      <c r="U9943" s="74" t="s">
        <v>9380</v>
      </c>
    </row>
    <row r="9944" spans="20:21" x14ac:dyDescent="0.25">
      <c r="T9944" s="101" t="s">
        <v>19692</v>
      </c>
      <c r="U9944" s="74" t="s">
        <v>19693</v>
      </c>
    </row>
    <row r="9945" spans="20:21" x14ac:dyDescent="0.25">
      <c r="T9945" s="101" t="s">
        <v>19694</v>
      </c>
      <c r="U9945" s="74" t="s">
        <v>19695</v>
      </c>
    </row>
    <row r="9946" spans="20:21" x14ac:dyDescent="0.25">
      <c r="T9946" s="101" t="s">
        <v>19696</v>
      </c>
      <c r="U9946" s="74" t="s">
        <v>19697</v>
      </c>
    </row>
    <row r="9947" spans="20:21" x14ac:dyDescent="0.25">
      <c r="T9947" s="101" t="s">
        <v>19698</v>
      </c>
      <c r="U9947" s="74" t="s">
        <v>19699</v>
      </c>
    </row>
    <row r="9948" spans="20:21" x14ac:dyDescent="0.25">
      <c r="T9948" s="101" t="s">
        <v>19700</v>
      </c>
      <c r="U9948" s="74" t="s">
        <v>19701</v>
      </c>
    </row>
    <row r="9949" spans="20:21" x14ac:dyDescent="0.25">
      <c r="T9949" s="101" t="s">
        <v>19702</v>
      </c>
      <c r="U9949" s="74" t="s">
        <v>19703</v>
      </c>
    </row>
    <row r="9950" spans="20:21" x14ac:dyDescent="0.25">
      <c r="T9950" s="101" t="s">
        <v>19704</v>
      </c>
      <c r="U9950" s="74" t="s">
        <v>1286</v>
      </c>
    </row>
    <row r="9951" spans="20:21" x14ac:dyDescent="0.25">
      <c r="T9951" s="101" t="s">
        <v>19705</v>
      </c>
      <c r="U9951" s="74" t="s">
        <v>19706</v>
      </c>
    </row>
    <row r="9952" spans="20:21" x14ac:dyDescent="0.25">
      <c r="T9952" s="101" t="s">
        <v>19707</v>
      </c>
      <c r="U9952" s="74" t="s">
        <v>19708</v>
      </c>
    </row>
    <row r="9953" spans="20:21" x14ac:dyDescent="0.25">
      <c r="T9953" s="101" t="s">
        <v>19709</v>
      </c>
      <c r="U9953" s="74" t="s">
        <v>19710</v>
      </c>
    </row>
    <row r="9954" spans="20:21" x14ac:dyDescent="0.25">
      <c r="T9954" s="101" t="s">
        <v>19711</v>
      </c>
      <c r="U9954" s="74" t="s">
        <v>19712</v>
      </c>
    </row>
    <row r="9955" spans="20:21" x14ac:dyDescent="0.25">
      <c r="T9955" s="101" t="s">
        <v>19713</v>
      </c>
      <c r="U9955" s="74" t="s">
        <v>19714</v>
      </c>
    </row>
    <row r="9956" spans="20:21" x14ac:dyDescent="0.25">
      <c r="T9956" s="101" t="s">
        <v>19715</v>
      </c>
      <c r="U9956" s="74" t="s">
        <v>19716</v>
      </c>
    </row>
    <row r="9957" spans="20:21" x14ac:dyDescent="0.25">
      <c r="T9957" s="101" t="s">
        <v>19717</v>
      </c>
      <c r="U9957" s="74" t="s">
        <v>19718</v>
      </c>
    </row>
    <row r="9958" spans="20:21" x14ac:dyDescent="0.25">
      <c r="T9958" s="101" t="s">
        <v>19719</v>
      </c>
      <c r="U9958" s="74" t="s">
        <v>19720</v>
      </c>
    </row>
    <row r="9959" spans="20:21" x14ac:dyDescent="0.25">
      <c r="T9959" s="101" t="s">
        <v>19721</v>
      </c>
      <c r="U9959" s="74" t="s">
        <v>19722</v>
      </c>
    </row>
    <row r="9960" spans="20:21" x14ac:dyDescent="0.25">
      <c r="T9960" s="101" t="s">
        <v>19723</v>
      </c>
      <c r="U9960" s="74" t="s">
        <v>14133</v>
      </c>
    </row>
    <row r="9961" spans="20:21" x14ac:dyDescent="0.25">
      <c r="T9961" s="101" t="s">
        <v>19724</v>
      </c>
      <c r="U9961" s="74" t="s">
        <v>19725</v>
      </c>
    </row>
    <row r="9962" spans="20:21" x14ac:dyDescent="0.25">
      <c r="T9962" s="101" t="s">
        <v>19726</v>
      </c>
      <c r="U9962" s="74" t="s">
        <v>19727</v>
      </c>
    </row>
    <row r="9963" spans="20:21" x14ac:dyDescent="0.25">
      <c r="T9963" s="101" t="s">
        <v>19728</v>
      </c>
      <c r="U9963" s="74" t="s">
        <v>19729</v>
      </c>
    </row>
    <row r="9964" spans="20:21" x14ac:dyDescent="0.25">
      <c r="T9964" s="101" t="s">
        <v>19730</v>
      </c>
      <c r="U9964" s="74" t="s">
        <v>19731</v>
      </c>
    </row>
    <row r="9965" spans="20:21" x14ac:dyDescent="0.25">
      <c r="T9965" s="101" t="s">
        <v>19732</v>
      </c>
      <c r="U9965" s="74" t="s">
        <v>19733</v>
      </c>
    </row>
    <row r="9966" spans="20:21" x14ac:dyDescent="0.25">
      <c r="T9966" s="101" t="s">
        <v>19734</v>
      </c>
      <c r="U9966" s="74" t="s">
        <v>19735</v>
      </c>
    </row>
    <row r="9967" spans="20:21" x14ac:dyDescent="0.25">
      <c r="T9967" s="101" t="s">
        <v>19736</v>
      </c>
      <c r="U9967" s="74" t="s">
        <v>19737</v>
      </c>
    </row>
    <row r="9968" spans="20:21" x14ac:dyDescent="0.25">
      <c r="T9968" s="101" t="s">
        <v>19738</v>
      </c>
      <c r="U9968" s="74" t="s">
        <v>8930</v>
      </c>
    </row>
    <row r="9969" spans="20:21" x14ac:dyDescent="0.25">
      <c r="T9969" s="101" t="s">
        <v>19739</v>
      </c>
      <c r="U9969" s="74" t="s">
        <v>19740</v>
      </c>
    </row>
    <row r="9970" spans="20:21" x14ac:dyDescent="0.25">
      <c r="T9970" s="101" t="s">
        <v>19741</v>
      </c>
      <c r="U9970" s="74" t="s">
        <v>19742</v>
      </c>
    </row>
    <row r="9971" spans="20:21" x14ac:dyDescent="0.25">
      <c r="T9971" s="101" t="s">
        <v>19743</v>
      </c>
      <c r="U9971" s="74" t="s">
        <v>19744</v>
      </c>
    </row>
    <row r="9972" spans="20:21" x14ac:dyDescent="0.25">
      <c r="T9972" s="101" t="s">
        <v>19745</v>
      </c>
      <c r="U9972" s="74" t="s">
        <v>19746</v>
      </c>
    </row>
    <row r="9973" spans="20:21" x14ac:dyDescent="0.25">
      <c r="T9973" s="101" t="s">
        <v>19747</v>
      </c>
      <c r="U9973" s="74" t="s">
        <v>19748</v>
      </c>
    </row>
    <row r="9974" spans="20:21" x14ac:dyDescent="0.25">
      <c r="T9974" s="101" t="s">
        <v>19749</v>
      </c>
      <c r="U9974" s="74" t="s">
        <v>5203</v>
      </c>
    </row>
    <row r="9975" spans="20:21" x14ac:dyDescent="0.25">
      <c r="T9975" s="101" t="s">
        <v>19750</v>
      </c>
      <c r="U9975" s="74" t="s">
        <v>19751</v>
      </c>
    </row>
    <row r="9976" spans="20:21" x14ac:dyDescent="0.25">
      <c r="T9976" s="101" t="s">
        <v>19752</v>
      </c>
      <c r="U9976" s="74" t="s">
        <v>19753</v>
      </c>
    </row>
    <row r="9977" spans="20:21" x14ac:dyDescent="0.25">
      <c r="T9977" s="101" t="s">
        <v>19754</v>
      </c>
      <c r="U9977" s="74" t="s">
        <v>19755</v>
      </c>
    </row>
    <row r="9978" spans="20:21" x14ac:dyDescent="0.25">
      <c r="T9978" s="101" t="s">
        <v>19756</v>
      </c>
      <c r="U9978" s="74" t="s">
        <v>19757</v>
      </c>
    </row>
    <row r="9979" spans="20:21" x14ac:dyDescent="0.25">
      <c r="T9979" s="101" t="s">
        <v>19758</v>
      </c>
      <c r="U9979" s="74" t="s">
        <v>19759</v>
      </c>
    </row>
    <row r="9980" spans="20:21" x14ac:dyDescent="0.25">
      <c r="T9980" s="101" t="s">
        <v>19760</v>
      </c>
      <c r="U9980" s="74" t="s">
        <v>19761</v>
      </c>
    </row>
    <row r="9981" spans="20:21" x14ac:dyDescent="0.25">
      <c r="T9981" s="101" t="s">
        <v>19762</v>
      </c>
      <c r="U9981" s="74" t="s">
        <v>19763</v>
      </c>
    </row>
    <row r="9982" spans="20:21" x14ac:dyDescent="0.25">
      <c r="T9982" s="101" t="s">
        <v>19764</v>
      </c>
      <c r="U9982" s="74" t="s">
        <v>19765</v>
      </c>
    </row>
    <row r="9983" spans="20:21" x14ac:dyDescent="0.25">
      <c r="T9983" s="101" t="s">
        <v>19766</v>
      </c>
      <c r="U9983" s="74" t="s">
        <v>19767</v>
      </c>
    </row>
    <row r="9984" spans="20:21" x14ac:dyDescent="0.25">
      <c r="T9984" s="101" t="s">
        <v>19768</v>
      </c>
      <c r="U9984" s="74" t="s">
        <v>19769</v>
      </c>
    </row>
    <row r="9985" spans="20:21" x14ac:dyDescent="0.25">
      <c r="T9985" s="101" t="s">
        <v>19770</v>
      </c>
      <c r="U9985" s="74" t="s">
        <v>19771</v>
      </c>
    </row>
    <row r="9986" spans="20:21" x14ac:dyDescent="0.25">
      <c r="T9986" s="101" t="s">
        <v>19772</v>
      </c>
      <c r="U9986" s="74" t="s">
        <v>9469</v>
      </c>
    </row>
    <row r="9987" spans="20:21" x14ac:dyDescent="0.25">
      <c r="T9987" s="101" t="s">
        <v>19773</v>
      </c>
      <c r="U9987" s="74" t="s">
        <v>19774</v>
      </c>
    </row>
    <row r="9988" spans="20:21" x14ac:dyDescent="0.25">
      <c r="T9988" s="101" t="s">
        <v>19775</v>
      </c>
      <c r="U9988" s="74" t="s">
        <v>19776</v>
      </c>
    </row>
    <row r="9989" spans="20:21" x14ac:dyDescent="0.25">
      <c r="T9989" s="101" t="s">
        <v>19777</v>
      </c>
      <c r="U9989" s="74" t="s">
        <v>19778</v>
      </c>
    </row>
    <row r="9990" spans="20:21" x14ac:dyDescent="0.25">
      <c r="T9990" s="101" t="s">
        <v>19779</v>
      </c>
      <c r="U9990" s="74" t="s">
        <v>19780</v>
      </c>
    </row>
    <row r="9991" spans="20:21" x14ac:dyDescent="0.25">
      <c r="T9991" s="101" t="s">
        <v>19781</v>
      </c>
      <c r="U9991" s="74" t="s">
        <v>19782</v>
      </c>
    </row>
    <row r="9992" spans="20:21" x14ac:dyDescent="0.25">
      <c r="T9992" s="101" t="s">
        <v>19783</v>
      </c>
      <c r="U9992" s="74" t="s">
        <v>19784</v>
      </c>
    </row>
    <row r="9993" spans="20:21" x14ac:dyDescent="0.25">
      <c r="T9993" s="101" t="s">
        <v>19785</v>
      </c>
      <c r="U9993" s="74" t="s">
        <v>19786</v>
      </c>
    </row>
    <row r="9994" spans="20:21" x14ac:dyDescent="0.25">
      <c r="T9994" s="101" t="s">
        <v>19787</v>
      </c>
      <c r="U9994" s="74" t="s">
        <v>19788</v>
      </c>
    </row>
    <row r="9995" spans="20:21" x14ac:dyDescent="0.25">
      <c r="T9995" s="101" t="s">
        <v>19789</v>
      </c>
      <c r="U9995" s="74" t="s">
        <v>19790</v>
      </c>
    </row>
    <row r="9996" spans="20:21" x14ac:dyDescent="0.25">
      <c r="T9996" s="101" t="s">
        <v>19791</v>
      </c>
      <c r="U9996" s="74" t="s">
        <v>19792</v>
      </c>
    </row>
    <row r="9997" spans="20:21" x14ac:dyDescent="0.25">
      <c r="T9997" s="101" t="s">
        <v>19793</v>
      </c>
      <c r="U9997" s="74" t="s">
        <v>19794</v>
      </c>
    </row>
    <row r="9998" spans="20:21" x14ac:dyDescent="0.25">
      <c r="T9998" s="101" t="s">
        <v>19795</v>
      </c>
      <c r="U9998" s="74" t="s">
        <v>19796</v>
      </c>
    </row>
    <row r="9999" spans="20:21" x14ac:dyDescent="0.25">
      <c r="T9999" s="101" t="s">
        <v>19797</v>
      </c>
      <c r="U9999" s="74" t="s">
        <v>19798</v>
      </c>
    </row>
    <row r="10000" spans="20:21" x14ac:dyDescent="0.25">
      <c r="T10000" s="101" t="s">
        <v>19799</v>
      </c>
      <c r="U10000" s="74" t="s">
        <v>19800</v>
      </c>
    </row>
    <row r="10001" spans="20:21" x14ac:dyDescent="0.25">
      <c r="T10001" s="101" t="s">
        <v>19801</v>
      </c>
      <c r="U10001" s="74" t="s">
        <v>19802</v>
      </c>
    </row>
    <row r="10002" spans="20:21" x14ac:dyDescent="0.25">
      <c r="T10002" s="101" t="s">
        <v>19803</v>
      </c>
      <c r="U10002" s="74" t="s">
        <v>19804</v>
      </c>
    </row>
    <row r="10003" spans="20:21" x14ac:dyDescent="0.25">
      <c r="T10003" s="101" t="s">
        <v>19805</v>
      </c>
      <c r="U10003" s="74" t="s">
        <v>19806</v>
      </c>
    </row>
    <row r="10004" spans="20:21" x14ac:dyDescent="0.25">
      <c r="T10004" s="101" t="s">
        <v>19807</v>
      </c>
      <c r="U10004" s="74" t="s">
        <v>19808</v>
      </c>
    </row>
    <row r="10005" spans="20:21" x14ac:dyDescent="0.25">
      <c r="T10005" s="101" t="s">
        <v>19809</v>
      </c>
      <c r="U10005" s="74" t="s">
        <v>19810</v>
      </c>
    </row>
    <row r="10006" spans="20:21" x14ac:dyDescent="0.25">
      <c r="T10006" s="101" t="s">
        <v>19811</v>
      </c>
      <c r="U10006" s="74" t="s">
        <v>19812</v>
      </c>
    </row>
    <row r="10007" spans="20:21" x14ac:dyDescent="0.25">
      <c r="T10007" s="101" t="s">
        <v>19813</v>
      </c>
      <c r="U10007" s="74" t="s">
        <v>19814</v>
      </c>
    </row>
    <row r="10008" spans="20:21" x14ac:dyDescent="0.25">
      <c r="T10008" s="101" t="s">
        <v>19815</v>
      </c>
      <c r="U10008" s="74" t="s">
        <v>19816</v>
      </c>
    </row>
    <row r="10009" spans="20:21" x14ac:dyDescent="0.25">
      <c r="T10009" s="101" t="s">
        <v>19817</v>
      </c>
      <c r="U10009" s="74" t="s">
        <v>9545</v>
      </c>
    </row>
    <row r="10010" spans="20:21" x14ac:dyDescent="0.25">
      <c r="T10010" s="101" t="s">
        <v>19818</v>
      </c>
      <c r="U10010" s="74" t="s">
        <v>19819</v>
      </c>
    </row>
    <row r="10011" spans="20:21" x14ac:dyDescent="0.25">
      <c r="T10011" s="101" t="s">
        <v>19820</v>
      </c>
      <c r="U10011" s="74" t="s">
        <v>19821</v>
      </c>
    </row>
    <row r="10012" spans="20:21" x14ac:dyDescent="0.25">
      <c r="T10012" s="101" t="s">
        <v>19822</v>
      </c>
      <c r="U10012" s="74" t="s">
        <v>19823</v>
      </c>
    </row>
    <row r="10013" spans="20:21" x14ac:dyDescent="0.25">
      <c r="T10013" s="101" t="s">
        <v>19824</v>
      </c>
      <c r="U10013" s="74" t="s">
        <v>19825</v>
      </c>
    </row>
    <row r="10014" spans="20:21" x14ac:dyDescent="0.25">
      <c r="T10014" s="101" t="s">
        <v>19826</v>
      </c>
      <c r="U10014" s="74" t="s">
        <v>19827</v>
      </c>
    </row>
    <row r="10015" spans="20:21" x14ac:dyDescent="0.25">
      <c r="T10015" s="101" t="s">
        <v>19828</v>
      </c>
      <c r="U10015" s="74" t="s">
        <v>19829</v>
      </c>
    </row>
    <row r="10016" spans="20:21" x14ac:dyDescent="0.25">
      <c r="T10016" s="101" t="s">
        <v>19830</v>
      </c>
      <c r="U10016" s="74" t="s">
        <v>19831</v>
      </c>
    </row>
    <row r="10017" spans="20:21" x14ac:dyDescent="0.25">
      <c r="T10017" s="101" t="s">
        <v>19832</v>
      </c>
      <c r="U10017" s="74" t="s">
        <v>19833</v>
      </c>
    </row>
    <row r="10018" spans="20:21" x14ac:dyDescent="0.25">
      <c r="T10018" s="101" t="s">
        <v>19834</v>
      </c>
      <c r="U10018" s="74" t="s">
        <v>19835</v>
      </c>
    </row>
    <row r="10019" spans="20:21" x14ac:dyDescent="0.25">
      <c r="T10019" s="101" t="s">
        <v>19836</v>
      </c>
      <c r="U10019" s="74" t="s">
        <v>19837</v>
      </c>
    </row>
    <row r="10020" spans="20:21" x14ac:dyDescent="0.25">
      <c r="T10020" s="101" t="s">
        <v>19838</v>
      </c>
      <c r="U10020" s="74" t="s">
        <v>19839</v>
      </c>
    </row>
    <row r="10021" spans="20:21" x14ac:dyDescent="0.25">
      <c r="T10021" s="101" t="s">
        <v>19840</v>
      </c>
      <c r="U10021" s="74" t="s">
        <v>19841</v>
      </c>
    </row>
    <row r="10022" spans="20:21" x14ac:dyDescent="0.25">
      <c r="T10022" s="101" t="s">
        <v>19842</v>
      </c>
      <c r="U10022" s="74" t="s">
        <v>19843</v>
      </c>
    </row>
    <row r="10023" spans="20:21" x14ac:dyDescent="0.25">
      <c r="T10023" s="101" t="s">
        <v>19844</v>
      </c>
      <c r="U10023" s="74" t="s">
        <v>19845</v>
      </c>
    </row>
    <row r="10024" spans="20:21" x14ac:dyDescent="0.25">
      <c r="T10024" s="101" t="s">
        <v>19846</v>
      </c>
      <c r="U10024" s="74" t="s">
        <v>19847</v>
      </c>
    </row>
    <row r="10025" spans="20:21" x14ac:dyDescent="0.25">
      <c r="T10025" s="101" t="s">
        <v>19848</v>
      </c>
      <c r="U10025" s="74" t="s">
        <v>19849</v>
      </c>
    </row>
    <row r="10026" spans="20:21" x14ac:dyDescent="0.25">
      <c r="T10026" s="101" t="s">
        <v>19850</v>
      </c>
      <c r="U10026" s="74" t="s">
        <v>19851</v>
      </c>
    </row>
    <row r="10027" spans="20:21" x14ac:dyDescent="0.25">
      <c r="T10027" s="101" t="s">
        <v>19852</v>
      </c>
      <c r="U10027" s="74" t="s">
        <v>19853</v>
      </c>
    </row>
    <row r="10028" spans="20:21" x14ac:dyDescent="0.25">
      <c r="T10028" s="101" t="s">
        <v>19854</v>
      </c>
      <c r="U10028" s="74" t="s">
        <v>19855</v>
      </c>
    </row>
    <row r="10029" spans="20:21" x14ac:dyDescent="0.25">
      <c r="T10029" s="101" t="s">
        <v>19856</v>
      </c>
      <c r="U10029" s="74" t="s">
        <v>19857</v>
      </c>
    </row>
    <row r="10030" spans="20:21" x14ac:dyDescent="0.25">
      <c r="T10030" s="101" t="s">
        <v>19858</v>
      </c>
      <c r="U10030" s="74" t="s">
        <v>19859</v>
      </c>
    </row>
    <row r="10031" spans="20:21" x14ac:dyDescent="0.25">
      <c r="T10031" s="101" t="s">
        <v>19860</v>
      </c>
      <c r="U10031" s="74" t="s">
        <v>19861</v>
      </c>
    </row>
    <row r="10032" spans="20:21" x14ac:dyDescent="0.25">
      <c r="T10032" s="101" t="s">
        <v>19862</v>
      </c>
      <c r="U10032" s="74" t="s">
        <v>19863</v>
      </c>
    </row>
    <row r="10033" spans="20:21" x14ac:dyDescent="0.25">
      <c r="T10033" s="101" t="s">
        <v>19864</v>
      </c>
      <c r="U10033" s="74" t="s">
        <v>19865</v>
      </c>
    </row>
    <row r="10034" spans="20:21" x14ac:dyDescent="0.25">
      <c r="T10034" s="101" t="s">
        <v>19866</v>
      </c>
      <c r="U10034" s="74" t="s">
        <v>19867</v>
      </c>
    </row>
    <row r="10035" spans="20:21" x14ac:dyDescent="0.25">
      <c r="T10035" s="101" t="s">
        <v>19868</v>
      </c>
      <c r="U10035" s="74" t="s">
        <v>1552</v>
      </c>
    </row>
    <row r="10036" spans="20:21" x14ac:dyDescent="0.25">
      <c r="T10036" s="101" t="s">
        <v>19869</v>
      </c>
      <c r="U10036" s="74" t="s">
        <v>19870</v>
      </c>
    </row>
    <row r="10037" spans="20:21" x14ac:dyDescent="0.25">
      <c r="T10037" s="101" t="s">
        <v>19871</v>
      </c>
      <c r="U10037" s="74" t="s">
        <v>19872</v>
      </c>
    </row>
    <row r="10038" spans="20:21" x14ac:dyDescent="0.25">
      <c r="T10038" s="101" t="s">
        <v>19873</v>
      </c>
      <c r="U10038" s="74" t="s">
        <v>19874</v>
      </c>
    </row>
    <row r="10039" spans="20:21" x14ac:dyDescent="0.25">
      <c r="T10039" s="101" t="s">
        <v>19875</v>
      </c>
      <c r="U10039" s="74" t="s">
        <v>19876</v>
      </c>
    </row>
    <row r="10040" spans="20:21" x14ac:dyDescent="0.25">
      <c r="T10040" s="101" t="s">
        <v>19877</v>
      </c>
      <c r="U10040" s="74" t="s">
        <v>19878</v>
      </c>
    </row>
    <row r="10041" spans="20:21" x14ac:dyDescent="0.25">
      <c r="T10041" s="101" t="s">
        <v>19879</v>
      </c>
      <c r="U10041" s="74" t="s">
        <v>19880</v>
      </c>
    </row>
    <row r="10042" spans="20:21" x14ac:dyDescent="0.25">
      <c r="T10042" s="101" t="s">
        <v>19881</v>
      </c>
      <c r="U10042" s="74" t="s">
        <v>19882</v>
      </c>
    </row>
    <row r="10043" spans="20:21" x14ac:dyDescent="0.25">
      <c r="T10043" s="101" t="s">
        <v>19883</v>
      </c>
      <c r="U10043" s="74" t="s">
        <v>19884</v>
      </c>
    </row>
    <row r="10044" spans="20:21" x14ac:dyDescent="0.25">
      <c r="T10044" s="101" t="s">
        <v>19885</v>
      </c>
      <c r="U10044" s="74" t="s">
        <v>19886</v>
      </c>
    </row>
    <row r="10045" spans="20:21" x14ac:dyDescent="0.25">
      <c r="T10045" s="101" t="s">
        <v>19887</v>
      </c>
      <c r="U10045" s="74" t="s">
        <v>19888</v>
      </c>
    </row>
    <row r="10046" spans="20:21" x14ac:dyDescent="0.25">
      <c r="T10046" s="101" t="s">
        <v>19889</v>
      </c>
      <c r="U10046" s="74" t="s">
        <v>19890</v>
      </c>
    </row>
    <row r="10047" spans="20:21" x14ac:dyDescent="0.25">
      <c r="T10047" s="101" t="s">
        <v>19891</v>
      </c>
      <c r="U10047" s="74" t="s">
        <v>19892</v>
      </c>
    </row>
    <row r="10048" spans="20:21" x14ac:dyDescent="0.25">
      <c r="T10048" s="101" t="s">
        <v>19893</v>
      </c>
      <c r="U10048" s="74" t="s">
        <v>19894</v>
      </c>
    </row>
    <row r="10049" spans="20:21" x14ac:dyDescent="0.25">
      <c r="T10049" s="101" t="s">
        <v>19895</v>
      </c>
      <c r="U10049" s="74" t="s">
        <v>19896</v>
      </c>
    </row>
    <row r="10050" spans="20:21" x14ac:dyDescent="0.25">
      <c r="T10050" s="101" t="s">
        <v>19897</v>
      </c>
      <c r="U10050" s="74" t="s">
        <v>19898</v>
      </c>
    </row>
    <row r="10051" spans="20:21" x14ac:dyDescent="0.25">
      <c r="T10051" s="101" t="s">
        <v>19899</v>
      </c>
      <c r="U10051" s="74" t="s">
        <v>19900</v>
      </c>
    </row>
    <row r="10052" spans="20:21" x14ac:dyDescent="0.25">
      <c r="T10052" s="101" t="s">
        <v>19901</v>
      </c>
      <c r="U10052" s="74" t="s">
        <v>19902</v>
      </c>
    </row>
    <row r="10053" spans="20:21" x14ac:dyDescent="0.25">
      <c r="T10053" s="101" t="s">
        <v>19903</v>
      </c>
      <c r="U10053" s="74" t="s">
        <v>19904</v>
      </c>
    </row>
    <row r="10054" spans="20:21" x14ac:dyDescent="0.25">
      <c r="T10054" s="101" t="s">
        <v>19905</v>
      </c>
      <c r="U10054" s="74" t="s">
        <v>19906</v>
      </c>
    </row>
    <row r="10055" spans="20:21" x14ac:dyDescent="0.25">
      <c r="T10055" s="101" t="s">
        <v>19907</v>
      </c>
      <c r="U10055" s="74" t="s">
        <v>19908</v>
      </c>
    </row>
    <row r="10056" spans="20:21" x14ac:dyDescent="0.25">
      <c r="T10056" s="101" t="s">
        <v>19909</v>
      </c>
      <c r="U10056" s="74" t="s">
        <v>19910</v>
      </c>
    </row>
    <row r="10057" spans="20:21" x14ac:dyDescent="0.25">
      <c r="T10057" s="101" t="s">
        <v>19911</v>
      </c>
      <c r="U10057" s="74" t="s">
        <v>19912</v>
      </c>
    </row>
    <row r="10058" spans="20:21" x14ac:dyDescent="0.25">
      <c r="T10058" s="101" t="s">
        <v>19913</v>
      </c>
      <c r="U10058" s="74" t="s">
        <v>19914</v>
      </c>
    </row>
    <row r="10059" spans="20:21" x14ac:dyDescent="0.25">
      <c r="T10059" s="101" t="s">
        <v>19915</v>
      </c>
      <c r="U10059" s="74" t="s">
        <v>19916</v>
      </c>
    </row>
    <row r="10060" spans="20:21" x14ac:dyDescent="0.25">
      <c r="T10060" s="101" t="s">
        <v>19917</v>
      </c>
      <c r="U10060" s="74" t="s">
        <v>19918</v>
      </c>
    </row>
    <row r="10061" spans="20:21" x14ac:dyDescent="0.25">
      <c r="T10061" s="101" t="s">
        <v>19919</v>
      </c>
      <c r="U10061" s="74" t="s">
        <v>19920</v>
      </c>
    </row>
    <row r="10062" spans="20:21" x14ac:dyDescent="0.25">
      <c r="T10062" s="101" t="s">
        <v>19921</v>
      </c>
      <c r="U10062" s="74" t="s">
        <v>19922</v>
      </c>
    </row>
    <row r="10063" spans="20:21" x14ac:dyDescent="0.25">
      <c r="T10063" s="101" t="s">
        <v>19923</v>
      </c>
      <c r="U10063" s="74" t="s">
        <v>19924</v>
      </c>
    </row>
    <row r="10064" spans="20:21" x14ac:dyDescent="0.25">
      <c r="T10064" s="101" t="s">
        <v>19925</v>
      </c>
      <c r="U10064" s="74" t="s">
        <v>19926</v>
      </c>
    </row>
    <row r="10065" spans="20:21" x14ac:dyDescent="0.25">
      <c r="T10065" s="101" t="s">
        <v>19927</v>
      </c>
      <c r="U10065" s="74" t="s">
        <v>19928</v>
      </c>
    </row>
    <row r="10066" spans="20:21" x14ac:dyDescent="0.25">
      <c r="T10066" s="101" t="s">
        <v>19929</v>
      </c>
      <c r="U10066" s="74" t="s">
        <v>19930</v>
      </c>
    </row>
    <row r="10067" spans="20:21" x14ac:dyDescent="0.25">
      <c r="T10067" s="101" t="s">
        <v>19931</v>
      </c>
      <c r="U10067" s="74" t="s">
        <v>19932</v>
      </c>
    </row>
    <row r="10068" spans="20:21" x14ac:dyDescent="0.25">
      <c r="T10068" s="101" t="s">
        <v>19933</v>
      </c>
      <c r="U10068" s="74" t="s">
        <v>19934</v>
      </c>
    </row>
    <row r="10069" spans="20:21" x14ac:dyDescent="0.25">
      <c r="T10069" s="101" t="s">
        <v>19935</v>
      </c>
      <c r="U10069" s="74" t="s">
        <v>19936</v>
      </c>
    </row>
    <row r="10070" spans="20:21" x14ac:dyDescent="0.25">
      <c r="T10070" s="101" t="s">
        <v>19937</v>
      </c>
      <c r="U10070" s="74" t="s">
        <v>19938</v>
      </c>
    </row>
    <row r="10071" spans="20:21" x14ac:dyDescent="0.25">
      <c r="T10071" s="101" t="s">
        <v>19939</v>
      </c>
      <c r="U10071" s="74" t="s">
        <v>19940</v>
      </c>
    </row>
    <row r="10072" spans="20:21" x14ac:dyDescent="0.25">
      <c r="T10072" s="101" t="s">
        <v>19941</v>
      </c>
      <c r="U10072" s="74" t="s">
        <v>19942</v>
      </c>
    </row>
    <row r="10073" spans="20:21" x14ac:dyDescent="0.25">
      <c r="T10073" s="101" t="s">
        <v>19943</v>
      </c>
      <c r="U10073" s="74" t="s">
        <v>19944</v>
      </c>
    </row>
    <row r="10074" spans="20:21" x14ac:dyDescent="0.25">
      <c r="T10074" s="101" t="s">
        <v>19945</v>
      </c>
      <c r="U10074" s="74" t="s">
        <v>19946</v>
      </c>
    </row>
    <row r="10075" spans="20:21" x14ac:dyDescent="0.25">
      <c r="T10075" s="101" t="s">
        <v>19947</v>
      </c>
      <c r="U10075" s="74" t="s">
        <v>19948</v>
      </c>
    </row>
    <row r="10076" spans="20:21" x14ac:dyDescent="0.25">
      <c r="T10076" s="101" t="s">
        <v>19949</v>
      </c>
      <c r="U10076" s="74" t="s">
        <v>19950</v>
      </c>
    </row>
    <row r="10077" spans="20:21" x14ac:dyDescent="0.25">
      <c r="T10077" s="101" t="s">
        <v>19951</v>
      </c>
      <c r="U10077" s="74" t="s">
        <v>19952</v>
      </c>
    </row>
    <row r="10078" spans="20:21" x14ac:dyDescent="0.25">
      <c r="T10078" s="101" t="s">
        <v>19953</v>
      </c>
      <c r="U10078" s="74" t="s">
        <v>19954</v>
      </c>
    </row>
    <row r="10079" spans="20:21" x14ac:dyDescent="0.25">
      <c r="T10079" s="101" t="s">
        <v>19955</v>
      </c>
      <c r="U10079" s="74" t="s">
        <v>5321</v>
      </c>
    </row>
    <row r="10080" spans="20:21" x14ac:dyDescent="0.25">
      <c r="T10080" s="101" t="s">
        <v>19956</v>
      </c>
      <c r="U10080" s="74" t="s">
        <v>1648</v>
      </c>
    </row>
    <row r="10081" spans="20:21" x14ac:dyDescent="0.25">
      <c r="T10081" s="101" t="s">
        <v>19957</v>
      </c>
      <c r="U10081" s="74" t="s">
        <v>19958</v>
      </c>
    </row>
    <row r="10082" spans="20:21" x14ac:dyDescent="0.25">
      <c r="T10082" s="101" t="s">
        <v>19959</v>
      </c>
      <c r="U10082" s="74" t="s">
        <v>19960</v>
      </c>
    </row>
    <row r="10083" spans="20:21" x14ac:dyDescent="0.25">
      <c r="T10083" s="101" t="s">
        <v>19961</v>
      </c>
      <c r="U10083" s="74" t="s">
        <v>19962</v>
      </c>
    </row>
    <row r="10084" spans="20:21" x14ac:dyDescent="0.25">
      <c r="T10084" s="101" t="s">
        <v>19963</v>
      </c>
      <c r="U10084" s="74" t="s">
        <v>19964</v>
      </c>
    </row>
    <row r="10085" spans="20:21" x14ac:dyDescent="0.25">
      <c r="T10085" s="101" t="s">
        <v>19965</v>
      </c>
      <c r="U10085" s="74" t="s">
        <v>19966</v>
      </c>
    </row>
    <row r="10086" spans="20:21" x14ac:dyDescent="0.25">
      <c r="T10086" s="101" t="s">
        <v>19967</v>
      </c>
      <c r="U10086" s="74" t="s">
        <v>19968</v>
      </c>
    </row>
    <row r="10087" spans="20:21" x14ac:dyDescent="0.25">
      <c r="T10087" s="101" t="s">
        <v>19969</v>
      </c>
      <c r="U10087" s="74" t="s">
        <v>19970</v>
      </c>
    </row>
    <row r="10088" spans="20:21" x14ac:dyDescent="0.25">
      <c r="T10088" s="101" t="s">
        <v>19971</v>
      </c>
      <c r="U10088" s="74" t="s">
        <v>19972</v>
      </c>
    </row>
    <row r="10089" spans="20:21" x14ac:dyDescent="0.25">
      <c r="T10089" s="101" t="s">
        <v>19973</v>
      </c>
      <c r="U10089" s="74" t="s">
        <v>19974</v>
      </c>
    </row>
    <row r="10090" spans="20:21" x14ac:dyDescent="0.25">
      <c r="T10090" s="101" t="s">
        <v>19975</v>
      </c>
      <c r="U10090" s="74" t="s">
        <v>19976</v>
      </c>
    </row>
    <row r="10091" spans="20:21" x14ac:dyDescent="0.25">
      <c r="T10091" s="101" t="s">
        <v>19977</v>
      </c>
      <c r="U10091" s="74" t="s">
        <v>19978</v>
      </c>
    </row>
    <row r="10092" spans="20:21" x14ac:dyDescent="0.25">
      <c r="T10092" s="101" t="s">
        <v>19979</v>
      </c>
      <c r="U10092" s="74" t="s">
        <v>19980</v>
      </c>
    </row>
    <row r="10093" spans="20:21" x14ac:dyDescent="0.25">
      <c r="T10093" s="101" t="s">
        <v>19981</v>
      </c>
      <c r="U10093" s="74" t="s">
        <v>19982</v>
      </c>
    </row>
    <row r="10094" spans="20:21" x14ac:dyDescent="0.25">
      <c r="T10094" s="101" t="s">
        <v>19983</v>
      </c>
      <c r="U10094" s="74" t="s">
        <v>19984</v>
      </c>
    </row>
    <row r="10095" spans="20:21" x14ac:dyDescent="0.25">
      <c r="T10095" s="101" t="s">
        <v>19985</v>
      </c>
      <c r="U10095" s="74" t="s">
        <v>19986</v>
      </c>
    </row>
    <row r="10096" spans="20:21" x14ac:dyDescent="0.25">
      <c r="T10096" s="101" t="s">
        <v>19987</v>
      </c>
      <c r="U10096" s="74" t="s">
        <v>19988</v>
      </c>
    </row>
    <row r="10097" spans="20:21" x14ac:dyDescent="0.25">
      <c r="T10097" s="101" t="s">
        <v>19989</v>
      </c>
      <c r="U10097" s="74" t="s">
        <v>19990</v>
      </c>
    </row>
    <row r="10098" spans="20:21" x14ac:dyDescent="0.25">
      <c r="T10098" s="101" t="s">
        <v>19991</v>
      </c>
      <c r="U10098" s="74" t="s">
        <v>19992</v>
      </c>
    </row>
    <row r="10099" spans="20:21" x14ac:dyDescent="0.25">
      <c r="T10099" s="101" t="s">
        <v>19993</v>
      </c>
      <c r="U10099" s="74" t="s">
        <v>19994</v>
      </c>
    </row>
    <row r="10100" spans="20:21" x14ac:dyDescent="0.25">
      <c r="T10100" s="101" t="s">
        <v>19995</v>
      </c>
      <c r="U10100" s="74" t="s">
        <v>19996</v>
      </c>
    </row>
    <row r="10101" spans="20:21" x14ac:dyDescent="0.25">
      <c r="T10101" s="101" t="s">
        <v>19997</v>
      </c>
      <c r="U10101" s="74" t="s">
        <v>19998</v>
      </c>
    </row>
    <row r="10102" spans="20:21" x14ac:dyDescent="0.25">
      <c r="T10102" s="101" t="s">
        <v>19999</v>
      </c>
      <c r="U10102" s="74" t="s">
        <v>20000</v>
      </c>
    </row>
    <row r="10103" spans="20:21" x14ac:dyDescent="0.25">
      <c r="T10103" s="101" t="s">
        <v>20001</v>
      </c>
      <c r="U10103" s="74" t="s">
        <v>9713</v>
      </c>
    </row>
    <row r="10104" spans="20:21" x14ac:dyDescent="0.25">
      <c r="T10104" s="101" t="s">
        <v>20002</v>
      </c>
      <c r="U10104" s="74" t="s">
        <v>20003</v>
      </c>
    </row>
    <row r="10105" spans="20:21" x14ac:dyDescent="0.25">
      <c r="T10105" s="101" t="s">
        <v>20004</v>
      </c>
      <c r="U10105" s="74" t="s">
        <v>20005</v>
      </c>
    </row>
    <row r="10106" spans="20:21" x14ac:dyDescent="0.25">
      <c r="T10106" s="101" t="s">
        <v>20006</v>
      </c>
      <c r="U10106" s="74" t="s">
        <v>20007</v>
      </c>
    </row>
    <row r="10107" spans="20:21" x14ac:dyDescent="0.25">
      <c r="T10107" s="101" t="s">
        <v>20008</v>
      </c>
      <c r="U10107" s="74" t="s">
        <v>20009</v>
      </c>
    </row>
    <row r="10108" spans="20:21" x14ac:dyDescent="0.25">
      <c r="T10108" s="101" t="s">
        <v>20010</v>
      </c>
      <c r="U10108" s="74" t="s">
        <v>20011</v>
      </c>
    </row>
    <row r="10109" spans="20:21" x14ac:dyDescent="0.25">
      <c r="T10109" s="101" t="s">
        <v>20012</v>
      </c>
      <c r="U10109" s="74" t="s">
        <v>20013</v>
      </c>
    </row>
    <row r="10110" spans="20:21" x14ac:dyDescent="0.25">
      <c r="T10110" s="101" t="s">
        <v>20014</v>
      </c>
      <c r="U10110" s="74" t="s">
        <v>20015</v>
      </c>
    </row>
    <row r="10111" spans="20:21" x14ac:dyDescent="0.25">
      <c r="T10111" s="101" t="s">
        <v>20016</v>
      </c>
      <c r="U10111" s="74" t="s">
        <v>20017</v>
      </c>
    </row>
    <row r="10112" spans="20:21" x14ac:dyDescent="0.25">
      <c r="T10112" s="101" t="s">
        <v>20018</v>
      </c>
      <c r="U10112" s="74" t="s">
        <v>20019</v>
      </c>
    </row>
    <row r="10113" spans="20:21" x14ac:dyDescent="0.25">
      <c r="T10113" s="101" t="s">
        <v>20020</v>
      </c>
      <c r="U10113" s="74" t="s">
        <v>20021</v>
      </c>
    </row>
    <row r="10114" spans="20:21" x14ac:dyDescent="0.25">
      <c r="T10114" s="101" t="s">
        <v>20022</v>
      </c>
      <c r="U10114" s="74" t="s">
        <v>20023</v>
      </c>
    </row>
    <row r="10115" spans="20:21" x14ac:dyDescent="0.25">
      <c r="T10115" s="101" t="s">
        <v>20024</v>
      </c>
      <c r="U10115" s="74" t="s">
        <v>20025</v>
      </c>
    </row>
    <row r="10116" spans="20:21" x14ac:dyDescent="0.25">
      <c r="T10116" s="101" t="s">
        <v>20026</v>
      </c>
      <c r="U10116" s="74" t="s">
        <v>20027</v>
      </c>
    </row>
    <row r="10117" spans="20:21" x14ac:dyDescent="0.25">
      <c r="T10117" s="101" t="s">
        <v>20028</v>
      </c>
      <c r="U10117" s="74" t="s">
        <v>20029</v>
      </c>
    </row>
    <row r="10118" spans="20:21" x14ac:dyDescent="0.25">
      <c r="T10118" s="101" t="s">
        <v>20030</v>
      </c>
      <c r="U10118" s="74" t="s">
        <v>20031</v>
      </c>
    </row>
    <row r="10119" spans="20:21" x14ac:dyDescent="0.25">
      <c r="T10119" s="101" t="s">
        <v>20032</v>
      </c>
      <c r="U10119" s="74" t="s">
        <v>20033</v>
      </c>
    </row>
    <row r="10120" spans="20:21" x14ac:dyDescent="0.25">
      <c r="T10120" s="101" t="s">
        <v>20034</v>
      </c>
      <c r="U10120" s="74" t="s">
        <v>20035</v>
      </c>
    </row>
    <row r="10121" spans="20:21" x14ac:dyDescent="0.25">
      <c r="T10121" s="101" t="s">
        <v>20036</v>
      </c>
      <c r="U10121" s="74" t="s">
        <v>20037</v>
      </c>
    </row>
    <row r="10122" spans="20:21" x14ac:dyDescent="0.25">
      <c r="T10122" s="101" t="s">
        <v>20038</v>
      </c>
      <c r="U10122" s="74" t="s">
        <v>20039</v>
      </c>
    </row>
    <row r="10123" spans="20:21" x14ac:dyDescent="0.25">
      <c r="T10123" s="101" t="s">
        <v>20040</v>
      </c>
      <c r="U10123" s="74" t="s">
        <v>20041</v>
      </c>
    </row>
    <row r="10124" spans="20:21" x14ac:dyDescent="0.25">
      <c r="T10124" s="101" t="s">
        <v>20042</v>
      </c>
      <c r="U10124" s="74" t="s">
        <v>20043</v>
      </c>
    </row>
    <row r="10125" spans="20:21" x14ac:dyDescent="0.25">
      <c r="T10125" s="101" t="s">
        <v>20044</v>
      </c>
      <c r="U10125" s="74" t="s">
        <v>20045</v>
      </c>
    </row>
    <row r="10126" spans="20:21" x14ac:dyDescent="0.25">
      <c r="T10126" s="101" t="s">
        <v>20046</v>
      </c>
      <c r="U10126" s="74" t="s">
        <v>20047</v>
      </c>
    </row>
    <row r="10127" spans="20:21" x14ac:dyDescent="0.25">
      <c r="T10127" s="101" t="s">
        <v>20048</v>
      </c>
      <c r="U10127" s="74" t="s">
        <v>20049</v>
      </c>
    </row>
    <row r="10128" spans="20:21" x14ac:dyDescent="0.25">
      <c r="T10128" s="101" t="s">
        <v>20050</v>
      </c>
      <c r="U10128" s="74" t="s">
        <v>20051</v>
      </c>
    </row>
    <row r="10129" spans="20:21" x14ac:dyDescent="0.25">
      <c r="T10129" s="101" t="s">
        <v>20052</v>
      </c>
      <c r="U10129" s="74" t="s">
        <v>20053</v>
      </c>
    </row>
    <row r="10130" spans="20:21" x14ac:dyDescent="0.25">
      <c r="T10130" s="101" t="s">
        <v>20054</v>
      </c>
      <c r="U10130" s="74" t="s">
        <v>20055</v>
      </c>
    </row>
    <row r="10131" spans="20:21" x14ac:dyDescent="0.25">
      <c r="T10131" s="101" t="s">
        <v>20056</v>
      </c>
      <c r="U10131" s="74" t="s">
        <v>20057</v>
      </c>
    </row>
    <row r="10132" spans="20:21" x14ac:dyDescent="0.25">
      <c r="T10132" s="101" t="s">
        <v>20058</v>
      </c>
      <c r="U10132" s="74" t="s">
        <v>20059</v>
      </c>
    </row>
    <row r="10133" spans="20:21" x14ac:dyDescent="0.25">
      <c r="T10133" s="101" t="s">
        <v>20060</v>
      </c>
      <c r="U10133" s="74" t="s">
        <v>20061</v>
      </c>
    </row>
    <row r="10134" spans="20:21" x14ac:dyDescent="0.25">
      <c r="T10134" s="101" t="s">
        <v>20062</v>
      </c>
      <c r="U10134" s="74" t="s">
        <v>20063</v>
      </c>
    </row>
    <row r="10135" spans="20:21" x14ac:dyDescent="0.25">
      <c r="T10135" s="101" t="s">
        <v>20064</v>
      </c>
      <c r="U10135" s="74" t="s">
        <v>20065</v>
      </c>
    </row>
    <row r="10136" spans="20:21" x14ac:dyDescent="0.25">
      <c r="T10136" s="101" t="s">
        <v>20066</v>
      </c>
      <c r="U10136" s="74" t="s">
        <v>20067</v>
      </c>
    </row>
    <row r="10137" spans="20:21" x14ac:dyDescent="0.25">
      <c r="T10137" s="101" t="s">
        <v>20068</v>
      </c>
      <c r="U10137" s="74" t="s">
        <v>20069</v>
      </c>
    </row>
    <row r="10138" spans="20:21" x14ac:dyDescent="0.25">
      <c r="T10138" s="101" t="s">
        <v>20070</v>
      </c>
      <c r="U10138" s="74" t="s">
        <v>20071</v>
      </c>
    </row>
    <row r="10139" spans="20:21" x14ac:dyDescent="0.25">
      <c r="T10139" s="101" t="s">
        <v>20072</v>
      </c>
      <c r="U10139" s="74" t="s">
        <v>20073</v>
      </c>
    </row>
    <row r="10140" spans="20:21" x14ac:dyDescent="0.25">
      <c r="T10140" s="101" t="s">
        <v>20074</v>
      </c>
      <c r="U10140" s="74" t="s">
        <v>20075</v>
      </c>
    </row>
    <row r="10141" spans="20:21" x14ac:dyDescent="0.25">
      <c r="T10141" s="101" t="s">
        <v>20076</v>
      </c>
      <c r="U10141" s="74" t="s">
        <v>20077</v>
      </c>
    </row>
    <row r="10142" spans="20:21" x14ac:dyDescent="0.25">
      <c r="T10142" s="101" t="s">
        <v>20078</v>
      </c>
      <c r="U10142" s="74" t="s">
        <v>20079</v>
      </c>
    </row>
    <row r="10143" spans="20:21" x14ac:dyDescent="0.25">
      <c r="T10143" s="101" t="s">
        <v>20080</v>
      </c>
      <c r="U10143" s="74" t="s">
        <v>20081</v>
      </c>
    </row>
    <row r="10144" spans="20:21" x14ac:dyDescent="0.25">
      <c r="T10144" s="101" t="s">
        <v>20082</v>
      </c>
      <c r="U10144" s="74" t="s">
        <v>20083</v>
      </c>
    </row>
    <row r="10145" spans="20:21" x14ac:dyDescent="0.25">
      <c r="T10145" s="101" t="s">
        <v>20084</v>
      </c>
      <c r="U10145" s="74" t="s">
        <v>20085</v>
      </c>
    </row>
    <row r="10146" spans="20:21" x14ac:dyDescent="0.25">
      <c r="T10146" s="101" t="s">
        <v>20086</v>
      </c>
      <c r="U10146" s="74" t="s">
        <v>20087</v>
      </c>
    </row>
    <row r="10147" spans="20:21" x14ac:dyDescent="0.25">
      <c r="T10147" s="101" t="s">
        <v>20088</v>
      </c>
      <c r="U10147" s="74" t="s">
        <v>20089</v>
      </c>
    </row>
    <row r="10148" spans="20:21" x14ac:dyDescent="0.25">
      <c r="T10148" s="101" t="s">
        <v>20090</v>
      </c>
      <c r="U10148" s="74" t="s">
        <v>20091</v>
      </c>
    </row>
    <row r="10149" spans="20:21" x14ac:dyDescent="0.25">
      <c r="T10149" s="101" t="s">
        <v>20092</v>
      </c>
      <c r="U10149" s="74" t="s">
        <v>20093</v>
      </c>
    </row>
    <row r="10150" spans="20:21" x14ac:dyDescent="0.25">
      <c r="T10150" s="101" t="s">
        <v>20094</v>
      </c>
      <c r="U10150" s="74" t="s">
        <v>20095</v>
      </c>
    </row>
    <row r="10151" spans="20:21" x14ac:dyDescent="0.25">
      <c r="T10151" s="101" t="s">
        <v>20096</v>
      </c>
      <c r="U10151" s="74" t="s">
        <v>20097</v>
      </c>
    </row>
    <row r="10152" spans="20:21" x14ac:dyDescent="0.25">
      <c r="T10152" s="101" t="s">
        <v>20098</v>
      </c>
      <c r="U10152" s="74" t="s">
        <v>20099</v>
      </c>
    </row>
    <row r="10153" spans="20:21" x14ac:dyDescent="0.25">
      <c r="T10153" s="101" t="s">
        <v>20100</v>
      </c>
      <c r="U10153" s="74" t="s">
        <v>20101</v>
      </c>
    </row>
    <row r="10154" spans="20:21" x14ac:dyDescent="0.25">
      <c r="T10154" s="101" t="s">
        <v>20102</v>
      </c>
      <c r="U10154" s="74" t="s">
        <v>20103</v>
      </c>
    </row>
    <row r="10155" spans="20:21" x14ac:dyDescent="0.25">
      <c r="T10155" s="101" t="s">
        <v>20104</v>
      </c>
      <c r="U10155" s="74" t="s">
        <v>20105</v>
      </c>
    </row>
    <row r="10156" spans="20:21" x14ac:dyDescent="0.25">
      <c r="T10156" s="101" t="s">
        <v>20106</v>
      </c>
      <c r="U10156" s="74" t="s">
        <v>20107</v>
      </c>
    </row>
    <row r="10157" spans="20:21" x14ac:dyDescent="0.25">
      <c r="T10157" s="101" t="s">
        <v>20108</v>
      </c>
      <c r="U10157" s="74" t="s">
        <v>20109</v>
      </c>
    </row>
    <row r="10158" spans="20:21" x14ac:dyDescent="0.25">
      <c r="T10158" s="101" t="s">
        <v>20110</v>
      </c>
      <c r="U10158" s="74" t="s">
        <v>20111</v>
      </c>
    </row>
    <row r="10159" spans="20:21" x14ac:dyDescent="0.25">
      <c r="T10159" s="101" t="s">
        <v>20112</v>
      </c>
      <c r="U10159" s="74" t="s">
        <v>20113</v>
      </c>
    </row>
    <row r="10160" spans="20:21" x14ac:dyDescent="0.25">
      <c r="T10160" s="101" t="s">
        <v>20114</v>
      </c>
      <c r="U10160" s="74" t="s">
        <v>20115</v>
      </c>
    </row>
    <row r="10161" spans="20:21" x14ac:dyDescent="0.25">
      <c r="T10161" s="101" t="s">
        <v>20116</v>
      </c>
      <c r="U10161" s="74" t="s">
        <v>20117</v>
      </c>
    </row>
    <row r="10162" spans="20:21" x14ac:dyDescent="0.25">
      <c r="T10162" s="101" t="s">
        <v>20118</v>
      </c>
      <c r="U10162" s="74" t="s">
        <v>20119</v>
      </c>
    </row>
    <row r="10163" spans="20:21" x14ac:dyDescent="0.25">
      <c r="T10163" s="101" t="s">
        <v>20120</v>
      </c>
      <c r="U10163" s="74" t="s">
        <v>20121</v>
      </c>
    </row>
    <row r="10164" spans="20:21" x14ac:dyDescent="0.25">
      <c r="T10164" s="101" t="s">
        <v>20122</v>
      </c>
      <c r="U10164" s="74" t="s">
        <v>20123</v>
      </c>
    </row>
    <row r="10165" spans="20:21" x14ac:dyDescent="0.25">
      <c r="T10165" s="101" t="s">
        <v>20124</v>
      </c>
      <c r="U10165" s="74" t="s">
        <v>20125</v>
      </c>
    </row>
    <row r="10166" spans="20:21" x14ac:dyDescent="0.25">
      <c r="T10166" s="101" t="s">
        <v>20126</v>
      </c>
      <c r="U10166" s="74" t="s">
        <v>20127</v>
      </c>
    </row>
    <row r="10167" spans="20:21" x14ac:dyDescent="0.25">
      <c r="T10167" s="101" t="s">
        <v>20128</v>
      </c>
      <c r="U10167" s="74" t="s">
        <v>20129</v>
      </c>
    </row>
    <row r="10168" spans="20:21" x14ac:dyDescent="0.25">
      <c r="T10168" s="101" t="s">
        <v>20130</v>
      </c>
      <c r="U10168" s="74" t="s">
        <v>20131</v>
      </c>
    </row>
    <row r="10169" spans="20:21" x14ac:dyDescent="0.25">
      <c r="T10169" s="101" t="s">
        <v>20132</v>
      </c>
      <c r="U10169" s="74" t="s">
        <v>20133</v>
      </c>
    </row>
    <row r="10170" spans="20:21" x14ac:dyDescent="0.25">
      <c r="T10170" s="101" t="s">
        <v>20134</v>
      </c>
      <c r="U10170" s="74" t="s">
        <v>20135</v>
      </c>
    </row>
    <row r="10171" spans="20:21" x14ac:dyDescent="0.25">
      <c r="T10171" s="101" t="s">
        <v>20136</v>
      </c>
      <c r="U10171" s="74" t="s">
        <v>20137</v>
      </c>
    </row>
    <row r="10172" spans="20:21" x14ac:dyDescent="0.25">
      <c r="T10172" s="101" t="s">
        <v>20138</v>
      </c>
      <c r="U10172" s="74" t="s">
        <v>20139</v>
      </c>
    </row>
    <row r="10173" spans="20:21" x14ac:dyDescent="0.25">
      <c r="T10173" s="101" t="s">
        <v>20140</v>
      </c>
      <c r="U10173" s="74" t="s">
        <v>20141</v>
      </c>
    </row>
    <row r="10174" spans="20:21" x14ac:dyDescent="0.25">
      <c r="T10174" s="101" t="s">
        <v>20142</v>
      </c>
      <c r="U10174" s="74" t="s">
        <v>14528</v>
      </c>
    </row>
    <row r="10175" spans="20:21" x14ac:dyDescent="0.25">
      <c r="T10175" s="101" t="s">
        <v>20143</v>
      </c>
      <c r="U10175" s="74" t="s">
        <v>20144</v>
      </c>
    </row>
    <row r="10176" spans="20:21" x14ac:dyDescent="0.25">
      <c r="T10176" s="101" t="s">
        <v>20145</v>
      </c>
      <c r="U10176" s="74" t="s">
        <v>20146</v>
      </c>
    </row>
    <row r="10177" spans="20:21" x14ac:dyDescent="0.25">
      <c r="T10177" s="101" t="s">
        <v>20147</v>
      </c>
      <c r="U10177" s="74" t="s">
        <v>2919</v>
      </c>
    </row>
    <row r="10178" spans="20:21" x14ac:dyDescent="0.25">
      <c r="T10178" s="101" t="s">
        <v>20148</v>
      </c>
      <c r="U10178" s="74" t="s">
        <v>20149</v>
      </c>
    </row>
    <row r="10179" spans="20:21" x14ac:dyDescent="0.25">
      <c r="T10179" s="101" t="s">
        <v>20150</v>
      </c>
      <c r="U10179" s="74" t="s">
        <v>20151</v>
      </c>
    </row>
    <row r="10180" spans="20:21" x14ac:dyDescent="0.25">
      <c r="T10180" s="101" t="s">
        <v>20152</v>
      </c>
      <c r="U10180" s="74" t="s">
        <v>20153</v>
      </c>
    </row>
    <row r="10181" spans="20:21" x14ac:dyDescent="0.25">
      <c r="T10181" s="101" t="s">
        <v>20154</v>
      </c>
      <c r="U10181" s="74" t="s">
        <v>20155</v>
      </c>
    </row>
    <row r="10182" spans="20:21" x14ac:dyDescent="0.25">
      <c r="T10182" s="101" t="s">
        <v>20156</v>
      </c>
      <c r="U10182" s="74" t="s">
        <v>20157</v>
      </c>
    </row>
    <row r="10183" spans="20:21" x14ac:dyDescent="0.25">
      <c r="T10183" s="101" t="s">
        <v>20158</v>
      </c>
      <c r="U10183" s="74" t="s">
        <v>20159</v>
      </c>
    </row>
    <row r="10184" spans="20:21" x14ac:dyDescent="0.25">
      <c r="T10184" s="101" t="s">
        <v>20160</v>
      </c>
      <c r="U10184" s="74" t="s">
        <v>20161</v>
      </c>
    </row>
    <row r="10185" spans="20:21" x14ac:dyDescent="0.25">
      <c r="T10185" s="101" t="s">
        <v>20162</v>
      </c>
      <c r="U10185" s="74" t="s">
        <v>20163</v>
      </c>
    </row>
    <row r="10186" spans="20:21" x14ac:dyDescent="0.25">
      <c r="T10186" s="101" t="s">
        <v>20164</v>
      </c>
      <c r="U10186" s="74" t="s">
        <v>20165</v>
      </c>
    </row>
    <row r="10187" spans="20:21" x14ac:dyDescent="0.25">
      <c r="T10187" s="101" t="s">
        <v>20166</v>
      </c>
      <c r="U10187" s="74" t="s">
        <v>20167</v>
      </c>
    </row>
    <row r="10188" spans="20:21" x14ac:dyDescent="0.25">
      <c r="T10188" s="101" t="s">
        <v>20168</v>
      </c>
      <c r="U10188" s="74" t="s">
        <v>20169</v>
      </c>
    </row>
    <row r="10189" spans="20:21" x14ac:dyDescent="0.25">
      <c r="T10189" s="101" t="s">
        <v>20170</v>
      </c>
      <c r="U10189" s="74" t="s">
        <v>20171</v>
      </c>
    </row>
    <row r="10190" spans="20:21" x14ac:dyDescent="0.25">
      <c r="T10190" s="101" t="s">
        <v>20172</v>
      </c>
      <c r="U10190" s="74" t="s">
        <v>20173</v>
      </c>
    </row>
    <row r="10191" spans="20:21" x14ac:dyDescent="0.25">
      <c r="T10191" s="101" t="s">
        <v>20174</v>
      </c>
      <c r="U10191" s="74" t="s">
        <v>20175</v>
      </c>
    </row>
    <row r="10192" spans="20:21" x14ac:dyDescent="0.25">
      <c r="T10192" s="101" t="s">
        <v>20176</v>
      </c>
      <c r="U10192" s="74" t="s">
        <v>20177</v>
      </c>
    </row>
    <row r="10193" spans="20:21" x14ac:dyDescent="0.25">
      <c r="T10193" s="101" t="s">
        <v>20178</v>
      </c>
      <c r="U10193" s="74" t="s">
        <v>20179</v>
      </c>
    </row>
    <row r="10194" spans="20:21" x14ac:dyDescent="0.25">
      <c r="T10194" s="101" t="s">
        <v>20180</v>
      </c>
      <c r="U10194" s="74" t="s">
        <v>20181</v>
      </c>
    </row>
    <row r="10195" spans="20:21" x14ac:dyDescent="0.25">
      <c r="T10195" s="101" t="s">
        <v>20182</v>
      </c>
      <c r="U10195" s="74" t="s">
        <v>9882</v>
      </c>
    </row>
    <row r="10196" spans="20:21" x14ac:dyDescent="0.25">
      <c r="T10196" s="101" t="s">
        <v>20183</v>
      </c>
      <c r="U10196" s="74" t="s">
        <v>20184</v>
      </c>
    </row>
    <row r="10197" spans="20:21" x14ac:dyDescent="0.25">
      <c r="T10197" s="101" t="s">
        <v>20185</v>
      </c>
      <c r="U10197" s="74" t="s">
        <v>20186</v>
      </c>
    </row>
    <row r="10198" spans="20:21" x14ac:dyDescent="0.25">
      <c r="T10198" s="101" t="s">
        <v>20187</v>
      </c>
      <c r="U10198" s="74" t="s">
        <v>20188</v>
      </c>
    </row>
    <row r="10199" spans="20:21" x14ac:dyDescent="0.25">
      <c r="T10199" s="101" t="s">
        <v>20189</v>
      </c>
      <c r="U10199" s="74" t="s">
        <v>20190</v>
      </c>
    </row>
    <row r="10200" spans="20:21" x14ac:dyDescent="0.25">
      <c r="T10200" s="101" t="s">
        <v>20191</v>
      </c>
      <c r="U10200" s="74" t="s">
        <v>20192</v>
      </c>
    </row>
    <row r="10201" spans="20:21" x14ac:dyDescent="0.25">
      <c r="T10201" s="101" t="s">
        <v>20193</v>
      </c>
      <c r="U10201" s="74" t="s">
        <v>20194</v>
      </c>
    </row>
    <row r="10202" spans="20:21" x14ac:dyDescent="0.25">
      <c r="T10202" s="101" t="s">
        <v>20195</v>
      </c>
      <c r="U10202" s="74" t="s">
        <v>9890</v>
      </c>
    </row>
    <row r="10203" spans="20:21" x14ac:dyDescent="0.25">
      <c r="T10203" s="101" t="s">
        <v>20196</v>
      </c>
      <c r="U10203" s="74" t="s">
        <v>20197</v>
      </c>
    </row>
    <row r="10204" spans="20:21" x14ac:dyDescent="0.25">
      <c r="T10204" s="101" t="s">
        <v>20198</v>
      </c>
      <c r="U10204" s="74" t="s">
        <v>20199</v>
      </c>
    </row>
    <row r="10205" spans="20:21" x14ac:dyDescent="0.25">
      <c r="T10205" s="101" t="s">
        <v>20200</v>
      </c>
      <c r="U10205" s="74" t="s">
        <v>20201</v>
      </c>
    </row>
    <row r="10206" spans="20:21" x14ac:dyDescent="0.25">
      <c r="T10206" s="101" t="s">
        <v>20202</v>
      </c>
      <c r="U10206" s="74" t="s">
        <v>20203</v>
      </c>
    </row>
    <row r="10207" spans="20:21" x14ac:dyDescent="0.25">
      <c r="T10207" s="101" t="s">
        <v>20204</v>
      </c>
      <c r="U10207" s="74" t="s">
        <v>20205</v>
      </c>
    </row>
    <row r="10208" spans="20:21" x14ac:dyDescent="0.25">
      <c r="T10208" s="101" t="s">
        <v>20206</v>
      </c>
      <c r="U10208" s="74" t="s">
        <v>20207</v>
      </c>
    </row>
    <row r="10209" spans="20:21" x14ac:dyDescent="0.25">
      <c r="T10209" s="101" t="s">
        <v>20208</v>
      </c>
      <c r="U10209" s="74" t="s">
        <v>20209</v>
      </c>
    </row>
    <row r="10210" spans="20:21" x14ac:dyDescent="0.25">
      <c r="T10210" s="101" t="s">
        <v>20210</v>
      </c>
      <c r="U10210" s="74" t="s">
        <v>20211</v>
      </c>
    </row>
    <row r="10211" spans="20:21" x14ac:dyDescent="0.25">
      <c r="T10211" s="101" t="s">
        <v>20212</v>
      </c>
      <c r="U10211" s="74" t="s">
        <v>20213</v>
      </c>
    </row>
    <row r="10212" spans="20:21" x14ac:dyDescent="0.25">
      <c r="T10212" s="101" t="s">
        <v>20214</v>
      </c>
      <c r="U10212" s="74" t="s">
        <v>20215</v>
      </c>
    </row>
    <row r="10213" spans="20:21" x14ac:dyDescent="0.25">
      <c r="T10213" s="101" t="s">
        <v>20216</v>
      </c>
      <c r="U10213" s="74" t="s">
        <v>20217</v>
      </c>
    </row>
    <row r="10214" spans="20:21" x14ac:dyDescent="0.25">
      <c r="T10214" s="101" t="s">
        <v>20218</v>
      </c>
      <c r="U10214" s="74" t="s">
        <v>20219</v>
      </c>
    </row>
    <row r="10215" spans="20:21" x14ac:dyDescent="0.25">
      <c r="T10215" s="101" t="s">
        <v>20220</v>
      </c>
      <c r="U10215" s="74" t="s">
        <v>20221</v>
      </c>
    </row>
    <row r="10216" spans="20:21" x14ac:dyDescent="0.25">
      <c r="T10216" s="101" t="s">
        <v>20222</v>
      </c>
      <c r="U10216" s="74" t="s">
        <v>20223</v>
      </c>
    </row>
    <row r="10217" spans="20:21" x14ac:dyDescent="0.25">
      <c r="T10217" s="101" t="s">
        <v>20224</v>
      </c>
      <c r="U10217" s="74" t="s">
        <v>20225</v>
      </c>
    </row>
    <row r="10218" spans="20:21" x14ac:dyDescent="0.25">
      <c r="T10218" s="101" t="s">
        <v>20226</v>
      </c>
      <c r="U10218" s="74" t="s">
        <v>20227</v>
      </c>
    </row>
    <row r="10219" spans="20:21" x14ac:dyDescent="0.25">
      <c r="T10219" s="101" t="s">
        <v>20228</v>
      </c>
      <c r="U10219" s="74" t="s">
        <v>20229</v>
      </c>
    </row>
    <row r="10220" spans="20:21" x14ac:dyDescent="0.25">
      <c r="T10220" s="101" t="s">
        <v>20230</v>
      </c>
      <c r="U10220" s="74" t="s">
        <v>20231</v>
      </c>
    </row>
    <row r="10221" spans="20:21" x14ac:dyDescent="0.25">
      <c r="T10221" s="101" t="s">
        <v>20232</v>
      </c>
      <c r="U10221" s="74" t="s">
        <v>20233</v>
      </c>
    </row>
    <row r="10222" spans="20:21" x14ac:dyDescent="0.25">
      <c r="T10222" s="101" t="s">
        <v>20234</v>
      </c>
      <c r="U10222" s="74" t="s">
        <v>20235</v>
      </c>
    </row>
    <row r="10223" spans="20:21" x14ac:dyDescent="0.25">
      <c r="T10223" s="101" t="s">
        <v>20236</v>
      </c>
      <c r="U10223" s="74" t="s">
        <v>20237</v>
      </c>
    </row>
    <row r="10224" spans="20:21" x14ac:dyDescent="0.25">
      <c r="T10224" s="101" t="s">
        <v>20238</v>
      </c>
      <c r="U10224" s="74" t="s">
        <v>20239</v>
      </c>
    </row>
    <row r="10225" spans="20:21" x14ac:dyDescent="0.25">
      <c r="T10225" s="101" t="s">
        <v>20240</v>
      </c>
      <c r="U10225" s="74" t="s">
        <v>20241</v>
      </c>
    </row>
    <row r="10226" spans="20:21" x14ac:dyDescent="0.25">
      <c r="T10226" s="101" t="s">
        <v>20242</v>
      </c>
      <c r="U10226" s="74" t="s">
        <v>20243</v>
      </c>
    </row>
    <row r="10227" spans="20:21" x14ac:dyDescent="0.25">
      <c r="T10227" s="101" t="s">
        <v>20244</v>
      </c>
      <c r="U10227" s="74" t="s">
        <v>20245</v>
      </c>
    </row>
    <row r="10228" spans="20:21" x14ac:dyDescent="0.25">
      <c r="T10228" s="101" t="s">
        <v>20246</v>
      </c>
      <c r="U10228" s="74" t="s">
        <v>20247</v>
      </c>
    </row>
    <row r="10229" spans="20:21" x14ac:dyDescent="0.25">
      <c r="T10229" s="101" t="s">
        <v>20248</v>
      </c>
      <c r="U10229" s="74" t="s">
        <v>20249</v>
      </c>
    </row>
    <row r="10230" spans="20:21" x14ac:dyDescent="0.25">
      <c r="T10230" s="101" t="s">
        <v>20250</v>
      </c>
      <c r="U10230" s="74" t="s">
        <v>20251</v>
      </c>
    </row>
    <row r="10231" spans="20:21" x14ac:dyDescent="0.25">
      <c r="T10231" s="101" t="s">
        <v>20252</v>
      </c>
      <c r="U10231" s="74" t="s">
        <v>20253</v>
      </c>
    </row>
    <row r="10232" spans="20:21" x14ac:dyDescent="0.25">
      <c r="T10232" s="101" t="s">
        <v>20254</v>
      </c>
      <c r="U10232" s="74" t="s">
        <v>20255</v>
      </c>
    </row>
    <row r="10233" spans="20:21" x14ac:dyDescent="0.25">
      <c r="T10233" s="101" t="s">
        <v>20256</v>
      </c>
      <c r="U10233" s="74" t="s">
        <v>20257</v>
      </c>
    </row>
    <row r="10234" spans="20:21" x14ac:dyDescent="0.25">
      <c r="T10234" s="101" t="s">
        <v>20258</v>
      </c>
      <c r="U10234" s="74" t="s">
        <v>20259</v>
      </c>
    </row>
    <row r="10235" spans="20:21" x14ac:dyDescent="0.25">
      <c r="T10235" s="101" t="s">
        <v>20260</v>
      </c>
      <c r="U10235" s="74" t="s">
        <v>20261</v>
      </c>
    </row>
    <row r="10236" spans="20:21" x14ac:dyDescent="0.25">
      <c r="T10236" s="101" t="s">
        <v>20262</v>
      </c>
      <c r="U10236" s="74" t="s">
        <v>20263</v>
      </c>
    </row>
    <row r="10237" spans="20:21" x14ac:dyDescent="0.25">
      <c r="T10237" s="101" t="s">
        <v>20264</v>
      </c>
      <c r="U10237" s="74" t="s">
        <v>20265</v>
      </c>
    </row>
    <row r="10238" spans="20:21" x14ac:dyDescent="0.25">
      <c r="T10238" s="101" t="s">
        <v>20266</v>
      </c>
      <c r="U10238" s="74" t="s">
        <v>20267</v>
      </c>
    </row>
    <row r="10239" spans="20:21" x14ac:dyDescent="0.25">
      <c r="T10239" s="101" t="s">
        <v>20268</v>
      </c>
      <c r="U10239" s="74" t="s">
        <v>20269</v>
      </c>
    </row>
    <row r="10240" spans="20:21" x14ac:dyDescent="0.25">
      <c r="T10240" s="101" t="s">
        <v>20270</v>
      </c>
      <c r="U10240" s="74" t="s">
        <v>20271</v>
      </c>
    </row>
    <row r="10241" spans="20:21" x14ac:dyDescent="0.25">
      <c r="T10241" s="101" t="s">
        <v>20272</v>
      </c>
      <c r="U10241" s="74" t="s">
        <v>20273</v>
      </c>
    </row>
    <row r="10242" spans="20:21" x14ac:dyDescent="0.25">
      <c r="T10242" s="101" t="s">
        <v>20274</v>
      </c>
      <c r="U10242" s="74" t="s">
        <v>20275</v>
      </c>
    </row>
    <row r="10243" spans="20:21" x14ac:dyDescent="0.25">
      <c r="T10243" s="101" t="s">
        <v>20276</v>
      </c>
      <c r="U10243" s="74" t="s">
        <v>20277</v>
      </c>
    </row>
    <row r="10244" spans="20:21" x14ac:dyDescent="0.25">
      <c r="T10244" s="101" t="s">
        <v>20278</v>
      </c>
      <c r="U10244" s="74" t="s">
        <v>20279</v>
      </c>
    </row>
    <row r="10245" spans="20:21" x14ac:dyDescent="0.25">
      <c r="T10245" s="101" t="s">
        <v>20280</v>
      </c>
      <c r="U10245" s="74" t="s">
        <v>20281</v>
      </c>
    </row>
    <row r="10246" spans="20:21" x14ac:dyDescent="0.25">
      <c r="T10246" s="101" t="s">
        <v>20282</v>
      </c>
      <c r="U10246" s="74" t="s">
        <v>20283</v>
      </c>
    </row>
    <row r="10247" spans="20:21" x14ac:dyDescent="0.25">
      <c r="T10247" s="101" t="s">
        <v>20284</v>
      </c>
      <c r="U10247" s="74" t="s">
        <v>20285</v>
      </c>
    </row>
    <row r="10248" spans="20:21" x14ac:dyDescent="0.25">
      <c r="T10248" s="101" t="s">
        <v>20286</v>
      </c>
      <c r="U10248" s="74" t="s">
        <v>20287</v>
      </c>
    </row>
    <row r="10249" spans="20:21" x14ac:dyDescent="0.25">
      <c r="T10249" s="101" t="s">
        <v>20288</v>
      </c>
      <c r="U10249" s="74" t="s">
        <v>20289</v>
      </c>
    </row>
    <row r="10250" spans="20:21" x14ac:dyDescent="0.25">
      <c r="T10250" s="101" t="s">
        <v>20290</v>
      </c>
      <c r="U10250" s="74" t="s">
        <v>20291</v>
      </c>
    </row>
    <row r="10251" spans="20:21" x14ac:dyDescent="0.25">
      <c r="T10251" s="101" t="s">
        <v>20292</v>
      </c>
      <c r="U10251" s="74" t="s">
        <v>20293</v>
      </c>
    </row>
    <row r="10252" spans="20:21" x14ac:dyDescent="0.25">
      <c r="T10252" s="101" t="s">
        <v>20294</v>
      </c>
      <c r="U10252" s="74" t="s">
        <v>20295</v>
      </c>
    </row>
    <row r="10253" spans="20:21" x14ac:dyDescent="0.25">
      <c r="T10253" s="101" t="s">
        <v>20296</v>
      </c>
      <c r="U10253" s="74" t="s">
        <v>7095</v>
      </c>
    </row>
    <row r="10254" spans="20:21" x14ac:dyDescent="0.25">
      <c r="T10254" s="101" t="s">
        <v>20297</v>
      </c>
      <c r="U10254" s="74" t="s">
        <v>20298</v>
      </c>
    </row>
    <row r="10255" spans="20:21" x14ac:dyDescent="0.25">
      <c r="T10255" s="101" t="s">
        <v>20299</v>
      </c>
      <c r="U10255" s="74" t="s">
        <v>20300</v>
      </c>
    </row>
    <row r="10256" spans="20:21" x14ac:dyDescent="0.25">
      <c r="T10256" s="101" t="s">
        <v>20301</v>
      </c>
      <c r="U10256" s="74" t="s">
        <v>20302</v>
      </c>
    </row>
    <row r="10257" spans="20:21" x14ac:dyDescent="0.25">
      <c r="T10257" s="101" t="s">
        <v>20303</v>
      </c>
      <c r="U10257" s="74" t="s">
        <v>20304</v>
      </c>
    </row>
    <row r="10258" spans="20:21" x14ac:dyDescent="0.25">
      <c r="T10258" s="101" t="s">
        <v>20305</v>
      </c>
      <c r="U10258" s="74" t="s">
        <v>20306</v>
      </c>
    </row>
    <row r="10259" spans="20:21" x14ac:dyDescent="0.25">
      <c r="T10259" s="101" t="s">
        <v>20307</v>
      </c>
      <c r="U10259" s="74" t="s">
        <v>20308</v>
      </c>
    </row>
    <row r="10260" spans="20:21" x14ac:dyDescent="0.25">
      <c r="T10260" s="101" t="s">
        <v>20309</v>
      </c>
      <c r="U10260" s="74" t="s">
        <v>20310</v>
      </c>
    </row>
    <row r="10261" spans="20:21" x14ac:dyDescent="0.25">
      <c r="T10261" s="101" t="s">
        <v>20311</v>
      </c>
      <c r="U10261" s="74" t="s">
        <v>20312</v>
      </c>
    </row>
    <row r="10262" spans="20:21" x14ac:dyDescent="0.25">
      <c r="T10262" s="101" t="s">
        <v>20313</v>
      </c>
      <c r="U10262" s="74" t="s">
        <v>20314</v>
      </c>
    </row>
    <row r="10263" spans="20:21" x14ac:dyDescent="0.25">
      <c r="T10263" s="101" t="s">
        <v>20315</v>
      </c>
      <c r="U10263" s="74" t="s">
        <v>20316</v>
      </c>
    </row>
    <row r="10264" spans="20:21" x14ac:dyDescent="0.25">
      <c r="T10264" s="101" t="s">
        <v>20317</v>
      </c>
      <c r="U10264" s="74" t="s">
        <v>20318</v>
      </c>
    </row>
    <row r="10265" spans="20:21" x14ac:dyDescent="0.25">
      <c r="T10265" s="101" t="s">
        <v>20319</v>
      </c>
      <c r="U10265" s="74" t="s">
        <v>20320</v>
      </c>
    </row>
    <row r="10266" spans="20:21" x14ac:dyDescent="0.25">
      <c r="T10266" s="101" t="s">
        <v>20321</v>
      </c>
      <c r="U10266" s="74" t="s">
        <v>20322</v>
      </c>
    </row>
    <row r="10267" spans="20:21" x14ac:dyDescent="0.25">
      <c r="T10267" s="101" t="s">
        <v>20323</v>
      </c>
      <c r="U10267" s="74" t="s">
        <v>20324</v>
      </c>
    </row>
    <row r="10268" spans="20:21" x14ac:dyDescent="0.25">
      <c r="T10268" s="101" t="s">
        <v>20325</v>
      </c>
      <c r="U10268" s="74" t="s">
        <v>20326</v>
      </c>
    </row>
    <row r="10269" spans="20:21" x14ac:dyDescent="0.25">
      <c r="T10269" s="101" t="s">
        <v>20327</v>
      </c>
      <c r="U10269" s="74" t="s">
        <v>20328</v>
      </c>
    </row>
    <row r="10270" spans="20:21" x14ac:dyDescent="0.25">
      <c r="T10270" s="101" t="s">
        <v>20329</v>
      </c>
      <c r="U10270" s="74" t="s">
        <v>20330</v>
      </c>
    </row>
    <row r="10271" spans="20:21" x14ac:dyDescent="0.25">
      <c r="T10271" s="101" t="s">
        <v>20331</v>
      </c>
      <c r="U10271" s="74" t="s">
        <v>20332</v>
      </c>
    </row>
    <row r="10272" spans="20:21" x14ac:dyDescent="0.25">
      <c r="T10272" s="101" t="s">
        <v>20333</v>
      </c>
      <c r="U10272" s="74" t="s">
        <v>20334</v>
      </c>
    </row>
    <row r="10273" spans="20:21" x14ac:dyDescent="0.25">
      <c r="T10273" s="101" t="s">
        <v>20335</v>
      </c>
      <c r="U10273" s="74" t="s">
        <v>20336</v>
      </c>
    </row>
    <row r="10274" spans="20:21" x14ac:dyDescent="0.25">
      <c r="T10274" s="101" t="s">
        <v>20337</v>
      </c>
      <c r="U10274" s="74" t="s">
        <v>20338</v>
      </c>
    </row>
    <row r="10275" spans="20:21" x14ac:dyDescent="0.25">
      <c r="T10275" s="101" t="s">
        <v>20339</v>
      </c>
      <c r="U10275" s="74" t="s">
        <v>20340</v>
      </c>
    </row>
    <row r="10276" spans="20:21" x14ac:dyDescent="0.25">
      <c r="T10276" s="101" t="s">
        <v>20341</v>
      </c>
      <c r="U10276" s="74" t="s">
        <v>20342</v>
      </c>
    </row>
    <row r="10277" spans="20:21" x14ac:dyDescent="0.25">
      <c r="T10277" s="101" t="s">
        <v>20343</v>
      </c>
      <c r="U10277" s="74" t="s">
        <v>20344</v>
      </c>
    </row>
    <row r="10278" spans="20:21" x14ac:dyDescent="0.25">
      <c r="T10278" s="101" t="s">
        <v>20345</v>
      </c>
      <c r="U10278" s="74" t="s">
        <v>20346</v>
      </c>
    </row>
    <row r="10279" spans="20:21" x14ac:dyDescent="0.25">
      <c r="T10279" s="101" t="s">
        <v>20347</v>
      </c>
      <c r="U10279" s="74" t="s">
        <v>20348</v>
      </c>
    </row>
    <row r="10280" spans="20:21" x14ac:dyDescent="0.25">
      <c r="T10280" s="101" t="s">
        <v>20349</v>
      </c>
      <c r="U10280" s="74" t="s">
        <v>20350</v>
      </c>
    </row>
    <row r="10281" spans="20:21" x14ac:dyDescent="0.25">
      <c r="T10281" s="101" t="s">
        <v>20351</v>
      </c>
      <c r="U10281" s="74" t="s">
        <v>4682</v>
      </c>
    </row>
    <row r="10282" spans="20:21" x14ac:dyDescent="0.25">
      <c r="T10282" s="101" t="s">
        <v>20352</v>
      </c>
      <c r="U10282" s="74" t="s">
        <v>20353</v>
      </c>
    </row>
    <row r="10283" spans="20:21" x14ac:dyDescent="0.25">
      <c r="T10283" s="101" t="s">
        <v>20354</v>
      </c>
      <c r="U10283" s="74" t="s">
        <v>20355</v>
      </c>
    </row>
    <row r="10284" spans="20:21" x14ac:dyDescent="0.25">
      <c r="T10284" s="101" t="s">
        <v>20356</v>
      </c>
      <c r="U10284" s="74" t="s">
        <v>20357</v>
      </c>
    </row>
    <row r="10285" spans="20:21" x14ac:dyDescent="0.25">
      <c r="T10285" s="101" t="s">
        <v>20358</v>
      </c>
      <c r="U10285" s="74" t="s">
        <v>20359</v>
      </c>
    </row>
    <row r="10286" spans="20:21" x14ac:dyDescent="0.25">
      <c r="T10286" s="101" t="s">
        <v>20360</v>
      </c>
      <c r="U10286" s="74" t="s">
        <v>20361</v>
      </c>
    </row>
    <row r="10287" spans="20:21" x14ac:dyDescent="0.25">
      <c r="T10287" s="101" t="s">
        <v>20362</v>
      </c>
      <c r="U10287" s="74" t="s">
        <v>20363</v>
      </c>
    </row>
    <row r="10288" spans="20:21" x14ac:dyDescent="0.25">
      <c r="T10288" s="101" t="s">
        <v>20364</v>
      </c>
      <c r="U10288" s="74" t="s">
        <v>20365</v>
      </c>
    </row>
    <row r="10289" spans="20:21" x14ac:dyDescent="0.25">
      <c r="T10289" s="101" t="s">
        <v>20366</v>
      </c>
      <c r="U10289" s="74" t="s">
        <v>20367</v>
      </c>
    </row>
    <row r="10290" spans="20:21" x14ac:dyDescent="0.25">
      <c r="T10290" s="101" t="s">
        <v>20368</v>
      </c>
      <c r="U10290" s="74" t="s">
        <v>20369</v>
      </c>
    </row>
    <row r="10291" spans="20:21" x14ac:dyDescent="0.25">
      <c r="T10291" s="101" t="s">
        <v>20370</v>
      </c>
      <c r="U10291" s="74" t="s">
        <v>20371</v>
      </c>
    </row>
    <row r="10292" spans="20:21" x14ac:dyDescent="0.25">
      <c r="T10292" s="101" t="s">
        <v>20372</v>
      </c>
      <c r="U10292" s="74" t="s">
        <v>5639</v>
      </c>
    </row>
    <row r="10293" spans="20:21" x14ac:dyDescent="0.25">
      <c r="T10293" s="101" t="s">
        <v>20373</v>
      </c>
      <c r="U10293" s="74" t="s">
        <v>20374</v>
      </c>
    </row>
    <row r="10294" spans="20:21" x14ac:dyDescent="0.25">
      <c r="T10294" s="101" t="s">
        <v>20375</v>
      </c>
      <c r="U10294" s="74" t="s">
        <v>20376</v>
      </c>
    </row>
    <row r="10295" spans="20:21" x14ac:dyDescent="0.25">
      <c r="T10295" s="101" t="s">
        <v>20377</v>
      </c>
      <c r="U10295" s="74" t="s">
        <v>20378</v>
      </c>
    </row>
    <row r="10296" spans="20:21" x14ac:dyDescent="0.25">
      <c r="T10296" s="101" t="s">
        <v>20379</v>
      </c>
      <c r="U10296" s="74" t="s">
        <v>20380</v>
      </c>
    </row>
    <row r="10297" spans="20:21" x14ac:dyDescent="0.25">
      <c r="T10297" s="101" t="s">
        <v>20381</v>
      </c>
      <c r="U10297" s="74" t="s">
        <v>20382</v>
      </c>
    </row>
    <row r="10298" spans="20:21" x14ac:dyDescent="0.25">
      <c r="T10298" s="101" t="s">
        <v>20383</v>
      </c>
      <c r="U10298" s="74" t="s">
        <v>20384</v>
      </c>
    </row>
    <row r="10299" spans="20:21" x14ac:dyDescent="0.25">
      <c r="T10299" s="101" t="s">
        <v>20385</v>
      </c>
      <c r="U10299" s="74" t="s">
        <v>20386</v>
      </c>
    </row>
    <row r="10300" spans="20:21" x14ac:dyDescent="0.25">
      <c r="T10300" s="101" t="s">
        <v>20387</v>
      </c>
      <c r="U10300" s="74" t="s">
        <v>20388</v>
      </c>
    </row>
    <row r="10301" spans="20:21" x14ac:dyDescent="0.25">
      <c r="T10301" s="101" t="s">
        <v>20389</v>
      </c>
      <c r="U10301" s="74" t="s">
        <v>20390</v>
      </c>
    </row>
    <row r="10302" spans="20:21" x14ac:dyDescent="0.25">
      <c r="T10302" s="101" t="s">
        <v>20391</v>
      </c>
      <c r="U10302" s="74" t="s">
        <v>20392</v>
      </c>
    </row>
    <row r="10303" spans="20:21" x14ac:dyDescent="0.25">
      <c r="T10303" s="101" t="s">
        <v>20393</v>
      </c>
      <c r="U10303" s="74" t="s">
        <v>20394</v>
      </c>
    </row>
    <row r="10304" spans="20:21" x14ac:dyDescent="0.25">
      <c r="T10304" s="101" t="s">
        <v>20395</v>
      </c>
      <c r="U10304" s="74" t="s">
        <v>14890</v>
      </c>
    </row>
    <row r="10305" spans="20:21" x14ac:dyDescent="0.25">
      <c r="T10305" s="101" t="s">
        <v>20396</v>
      </c>
      <c r="U10305" s="74" t="s">
        <v>20397</v>
      </c>
    </row>
    <row r="10306" spans="20:21" x14ac:dyDescent="0.25">
      <c r="T10306" s="101" t="s">
        <v>20398</v>
      </c>
      <c r="U10306" s="74" t="s">
        <v>20399</v>
      </c>
    </row>
    <row r="10307" spans="20:21" x14ac:dyDescent="0.25">
      <c r="T10307" s="101" t="s">
        <v>20400</v>
      </c>
      <c r="U10307" s="74" t="s">
        <v>20401</v>
      </c>
    </row>
    <row r="10308" spans="20:21" x14ac:dyDescent="0.25">
      <c r="T10308" s="101" t="s">
        <v>20402</v>
      </c>
      <c r="U10308" s="74" t="s">
        <v>20403</v>
      </c>
    </row>
    <row r="10309" spans="20:21" x14ac:dyDescent="0.25">
      <c r="T10309" s="101" t="s">
        <v>20404</v>
      </c>
      <c r="U10309" s="74" t="s">
        <v>20405</v>
      </c>
    </row>
    <row r="10310" spans="20:21" x14ac:dyDescent="0.25">
      <c r="T10310" s="101" t="s">
        <v>20406</v>
      </c>
      <c r="U10310" s="74" t="s">
        <v>20407</v>
      </c>
    </row>
    <row r="10311" spans="20:21" x14ac:dyDescent="0.25">
      <c r="T10311" s="101" t="s">
        <v>20408</v>
      </c>
      <c r="U10311" s="74" t="s">
        <v>20409</v>
      </c>
    </row>
    <row r="10312" spans="20:21" x14ac:dyDescent="0.25">
      <c r="T10312" s="101" t="s">
        <v>20410</v>
      </c>
      <c r="U10312" s="74" t="s">
        <v>20411</v>
      </c>
    </row>
    <row r="10313" spans="20:21" x14ac:dyDescent="0.25">
      <c r="T10313" s="101" t="s">
        <v>20412</v>
      </c>
      <c r="U10313" s="74" t="s">
        <v>20413</v>
      </c>
    </row>
    <row r="10314" spans="20:21" x14ac:dyDescent="0.25">
      <c r="T10314" s="101" t="s">
        <v>20414</v>
      </c>
      <c r="U10314" s="74" t="s">
        <v>20415</v>
      </c>
    </row>
    <row r="10315" spans="20:21" x14ac:dyDescent="0.25">
      <c r="T10315" s="101" t="s">
        <v>20416</v>
      </c>
      <c r="U10315" s="74" t="s">
        <v>20417</v>
      </c>
    </row>
    <row r="10316" spans="20:21" x14ac:dyDescent="0.25">
      <c r="T10316" s="101" t="s">
        <v>20418</v>
      </c>
      <c r="U10316" s="74" t="s">
        <v>20419</v>
      </c>
    </row>
    <row r="10317" spans="20:21" x14ac:dyDescent="0.25">
      <c r="T10317" s="101" t="s">
        <v>20420</v>
      </c>
      <c r="U10317" s="74" t="s">
        <v>20421</v>
      </c>
    </row>
    <row r="10318" spans="20:21" x14ac:dyDescent="0.25">
      <c r="T10318" s="101" t="s">
        <v>20422</v>
      </c>
      <c r="U10318" s="74" t="s">
        <v>20423</v>
      </c>
    </row>
    <row r="10319" spans="20:21" x14ac:dyDescent="0.25">
      <c r="T10319" s="101" t="s">
        <v>20424</v>
      </c>
      <c r="U10319" s="74" t="s">
        <v>20425</v>
      </c>
    </row>
    <row r="10320" spans="20:21" x14ac:dyDescent="0.25">
      <c r="T10320" s="101" t="s">
        <v>20426</v>
      </c>
      <c r="U10320" s="74" t="s">
        <v>20427</v>
      </c>
    </row>
    <row r="10321" spans="20:21" x14ac:dyDescent="0.25">
      <c r="T10321" s="101" t="s">
        <v>20428</v>
      </c>
      <c r="U10321" s="74" t="s">
        <v>20429</v>
      </c>
    </row>
    <row r="10322" spans="20:21" x14ac:dyDescent="0.25">
      <c r="T10322" s="101" t="s">
        <v>20430</v>
      </c>
      <c r="U10322" s="74" t="s">
        <v>20431</v>
      </c>
    </row>
    <row r="10323" spans="20:21" x14ac:dyDescent="0.25">
      <c r="T10323" s="101" t="s">
        <v>20432</v>
      </c>
      <c r="U10323" s="74" t="s">
        <v>20433</v>
      </c>
    </row>
    <row r="10324" spans="20:21" x14ac:dyDescent="0.25">
      <c r="T10324" s="101" t="s">
        <v>20434</v>
      </c>
      <c r="U10324" s="74" t="s">
        <v>20435</v>
      </c>
    </row>
    <row r="10325" spans="20:21" x14ac:dyDescent="0.25">
      <c r="T10325" s="101" t="s">
        <v>20436</v>
      </c>
      <c r="U10325" s="74" t="s">
        <v>20437</v>
      </c>
    </row>
    <row r="10326" spans="20:21" x14ac:dyDescent="0.25">
      <c r="T10326" s="101" t="s">
        <v>20438</v>
      </c>
      <c r="U10326" s="74" t="s">
        <v>20439</v>
      </c>
    </row>
    <row r="10327" spans="20:21" x14ac:dyDescent="0.25">
      <c r="T10327" s="101" t="s">
        <v>20440</v>
      </c>
      <c r="U10327" s="74" t="s">
        <v>20441</v>
      </c>
    </row>
    <row r="10328" spans="20:21" x14ac:dyDescent="0.25">
      <c r="T10328" s="101" t="s">
        <v>20442</v>
      </c>
      <c r="U10328" s="74" t="s">
        <v>20443</v>
      </c>
    </row>
    <row r="10329" spans="20:21" x14ac:dyDescent="0.25">
      <c r="T10329" s="101" t="s">
        <v>20444</v>
      </c>
      <c r="U10329" s="74" t="s">
        <v>20445</v>
      </c>
    </row>
    <row r="10330" spans="20:21" x14ac:dyDescent="0.25">
      <c r="T10330" s="101" t="s">
        <v>20446</v>
      </c>
      <c r="U10330" s="74" t="s">
        <v>20447</v>
      </c>
    </row>
    <row r="10331" spans="20:21" x14ac:dyDescent="0.25">
      <c r="T10331" s="101" t="s">
        <v>20448</v>
      </c>
      <c r="U10331" s="74" t="s">
        <v>20449</v>
      </c>
    </row>
    <row r="10332" spans="20:21" x14ac:dyDescent="0.25">
      <c r="T10332" s="101" t="s">
        <v>20450</v>
      </c>
      <c r="U10332" s="74" t="s">
        <v>20451</v>
      </c>
    </row>
    <row r="10333" spans="20:21" x14ac:dyDescent="0.25">
      <c r="T10333" s="101" t="s">
        <v>20452</v>
      </c>
      <c r="U10333" s="74" t="s">
        <v>20453</v>
      </c>
    </row>
    <row r="10334" spans="20:21" x14ac:dyDescent="0.25">
      <c r="T10334" s="101" t="s">
        <v>20454</v>
      </c>
      <c r="U10334" s="74" t="s">
        <v>20455</v>
      </c>
    </row>
    <row r="10335" spans="20:21" x14ac:dyDescent="0.25">
      <c r="T10335" s="101" t="s">
        <v>20456</v>
      </c>
      <c r="U10335" s="74" t="s">
        <v>20457</v>
      </c>
    </row>
    <row r="10336" spans="20:21" x14ac:dyDescent="0.25">
      <c r="T10336" s="101" t="s">
        <v>20458</v>
      </c>
      <c r="U10336" s="74" t="s">
        <v>20459</v>
      </c>
    </row>
    <row r="10337" spans="20:21" x14ac:dyDescent="0.25">
      <c r="T10337" s="101" t="s">
        <v>20460</v>
      </c>
      <c r="U10337" s="74" t="s">
        <v>20461</v>
      </c>
    </row>
    <row r="10338" spans="20:21" x14ac:dyDescent="0.25">
      <c r="T10338" s="101" t="s">
        <v>20462</v>
      </c>
      <c r="U10338" s="74" t="s">
        <v>20463</v>
      </c>
    </row>
    <row r="10339" spans="20:21" x14ac:dyDescent="0.25">
      <c r="T10339" s="101" t="s">
        <v>20464</v>
      </c>
      <c r="U10339" s="74" t="s">
        <v>20465</v>
      </c>
    </row>
    <row r="10340" spans="20:21" x14ac:dyDescent="0.25">
      <c r="T10340" s="101" t="s">
        <v>20466</v>
      </c>
      <c r="U10340" s="74" t="s">
        <v>20467</v>
      </c>
    </row>
    <row r="10341" spans="20:21" x14ac:dyDescent="0.25">
      <c r="T10341" s="101" t="s">
        <v>20468</v>
      </c>
      <c r="U10341" s="74" t="s">
        <v>20469</v>
      </c>
    </row>
    <row r="10342" spans="20:21" x14ac:dyDescent="0.25">
      <c r="T10342" s="101" t="s">
        <v>20470</v>
      </c>
      <c r="U10342" s="74" t="s">
        <v>20471</v>
      </c>
    </row>
    <row r="10343" spans="20:21" x14ac:dyDescent="0.25">
      <c r="T10343" s="101" t="s">
        <v>20472</v>
      </c>
      <c r="U10343" s="74" t="s">
        <v>20473</v>
      </c>
    </row>
    <row r="10344" spans="20:21" x14ac:dyDescent="0.25">
      <c r="T10344" s="101" t="s">
        <v>20474</v>
      </c>
      <c r="U10344" s="74" t="s">
        <v>20475</v>
      </c>
    </row>
    <row r="10345" spans="20:21" x14ac:dyDescent="0.25">
      <c r="T10345" s="101" t="s">
        <v>20476</v>
      </c>
      <c r="U10345" s="74" t="s">
        <v>20477</v>
      </c>
    </row>
    <row r="10346" spans="20:21" x14ac:dyDescent="0.25">
      <c r="T10346" s="101" t="s">
        <v>20478</v>
      </c>
      <c r="U10346" s="74" t="s">
        <v>20479</v>
      </c>
    </row>
    <row r="10347" spans="20:21" x14ac:dyDescent="0.25">
      <c r="T10347" s="101" t="s">
        <v>20480</v>
      </c>
      <c r="U10347" s="74" t="s">
        <v>20481</v>
      </c>
    </row>
    <row r="10348" spans="20:21" x14ac:dyDescent="0.25">
      <c r="T10348" s="101" t="s">
        <v>20482</v>
      </c>
      <c r="U10348" s="74" t="s">
        <v>20483</v>
      </c>
    </row>
    <row r="10349" spans="20:21" x14ac:dyDescent="0.25">
      <c r="T10349" s="101" t="s">
        <v>20484</v>
      </c>
      <c r="U10349" s="74" t="s">
        <v>20485</v>
      </c>
    </row>
    <row r="10350" spans="20:21" x14ac:dyDescent="0.25">
      <c r="T10350" s="101" t="s">
        <v>20486</v>
      </c>
      <c r="U10350" s="74" t="s">
        <v>20487</v>
      </c>
    </row>
    <row r="10351" spans="20:21" x14ac:dyDescent="0.25">
      <c r="T10351" s="101" t="s">
        <v>20488</v>
      </c>
      <c r="U10351" s="74" t="s">
        <v>20489</v>
      </c>
    </row>
    <row r="10352" spans="20:21" x14ac:dyDescent="0.25">
      <c r="T10352" s="101" t="s">
        <v>20490</v>
      </c>
      <c r="U10352" s="74" t="s">
        <v>20491</v>
      </c>
    </row>
    <row r="10353" spans="20:21" x14ac:dyDescent="0.25">
      <c r="T10353" s="101" t="s">
        <v>20492</v>
      </c>
      <c r="U10353" s="74" t="s">
        <v>20493</v>
      </c>
    </row>
    <row r="10354" spans="20:21" x14ac:dyDescent="0.25">
      <c r="T10354" s="101" t="s">
        <v>20494</v>
      </c>
      <c r="U10354" s="74" t="s">
        <v>20495</v>
      </c>
    </row>
    <row r="10355" spans="20:21" x14ac:dyDescent="0.25">
      <c r="T10355" s="101" t="s">
        <v>20496</v>
      </c>
      <c r="U10355" s="74" t="s">
        <v>20497</v>
      </c>
    </row>
    <row r="10356" spans="20:21" x14ac:dyDescent="0.25">
      <c r="T10356" s="101" t="s">
        <v>20498</v>
      </c>
      <c r="U10356" s="74" t="s">
        <v>838</v>
      </c>
    </row>
    <row r="10357" spans="20:21" x14ac:dyDescent="0.25">
      <c r="T10357" s="101" t="s">
        <v>20499</v>
      </c>
      <c r="U10357" s="74" t="s">
        <v>20500</v>
      </c>
    </row>
    <row r="10358" spans="20:21" x14ac:dyDescent="0.25">
      <c r="T10358" s="101" t="s">
        <v>20501</v>
      </c>
      <c r="U10358" s="74" t="s">
        <v>20502</v>
      </c>
    </row>
    <row r="10359" spans="20:21" x14ac:dyDescent="0.25">
      <c r="T10359" s="101" t="s">
        <v>20503</v>
      </c>
      <c r="U10359" s="74" t="s">
        <v>20504</v>
      </c>
    </row>
    <row r="10360" spans="20:21" x14ac:dyDescent="0.25">
      <c r="T10360" s="101" t="s">
        <v>20505</v>
      </c>
      <c r="U10360" s="74" t="s">
        <v>20506</v>
      </c>
    </row>
    <row r="10361" spans="20:21" x14ac:dyDescent="0.25">
      <c r="T10361" s="101" t="s">
        <v>20507</v>
      </c>
      <c r="U10361" s="74" t="s">
        <v>20508</v>
      </c>
    </row>
    <row r="10362" spans="20:21" x14ac:dyDescent="0.25">
      <c r="T10362" s="101" t="s">
        <v>20509</v>
      </c>
      <c r="U10362" s="74" t="s">
        <v>20510</v>
      </c>
    </row>
    <row r="10363" spans="20:21" x14ac:dyDescent="0.25">
      <c r="T10363" s="101" t="s">
        <v>20511</v>
      </c>
      <c r="U10363" s="74" t="s">
        <v>842</v>
      </c>
    </row>
    <row r="10364" spans="20:21" x14ac:dyDescent="0.25">
      <c r="T10364" s="101" t="s">
        <v>20512</v>
      </c>
      <c r="U10364" s="74" t="s">
        <v>20513</v>
      </c>
    </row>
    <row r="10365" spans="20:21" x14ac:dyDescent="0.25">
      <c r="T10365" s="101" t="s">
        <v>20514</v>
      </c>
      <c r="U10365" s="74" t="s">
        <v>20515</v>
      </c>
    </row>
    <row r="10366" spans="20:21" x14ac:dyDescent="0.25">
      <c r="T10366" s="101" t="s">
        <v>20516</v>
      </c>
      <c r="U10366" s="74" t="s">
        <v>20517</v>
      </c>
    </row>
    <row r="10367" spans="20:21" x14ac:dyDescent="0.25">
      <c r="T10367" s="101" t="s">
        <v>20518</v>
      </c>
      <c r="U10367" s="74" t="s">
        <v>20519</v>
      </c>
    </row>
    <row r="10368" spans="20:21" x14ac:dyDescent="0.25">
      <c r="T10368" s="101" t="s">
        <v>20520</v>
      </c>
      <c r="U10368" s="74" t="s">
        <v>20521</v>
      </c>
    </row>
    <row r="10369" spans="20:21" x14ac:dyDescent="0.25">
      <c r="T10369" s="101" t="s">
        <v>20522</v>
      </c>
      <c r="U10369" s="74" t="s">
        <v>20523</v>
      </c>
    </row>
    <row r="10370" spans="20:21" x14ac:dyDescent="0.25">
      <c r="T10370" s="101" t="s">
        <v>20524</v>
      </c>
      <c r="U10370" s="74" t="s">
        <v>20525</v>
      </c>
    </row>
    <row r="10371" spans="20:21" x14ac:dyDescent="0.25">
      <c r="T10371" s="101" t="s">
        <v>20526</v>
      </c>
      <c r="U10371" s="74" t="s">
        <v>20527</v>
      </c>
    </row>
    <row r="10372" spans="20:21" x14ac:dyDescent="0.25">
      <c r="T10372" s="101" t="s">
        <v>20528</v>
      </c>
      <c r="U10372" s="74" t="s">
        <v>20529</v>
      </c>
    </row>
    <row r="10373" spans="20:21" x14ac:dyDescent="0.25">
      <c r="T10373" s="101" t="s">
        <v>20530</v>
      </c>
      <c r="U10373" s="74" t="s">
        <v>20531</v>
      </c>
    </row>
    <row r="10374" spans="20:21" x14ac:dyDescent="0.25">
      <c r="T10374" s="101" t="s">
        <v>20532</v>
      </c>
      <c r="U10374" s="74" t="s">
        <v>20533</v>
      </c>
    </row>
    <row r="10375" spans="20:21" x14ac:dyDescent="0.25">
      <c r="T10375" s="101" t="s">
        <v>20534</v>
      </c>
      <c r="U10375" s="74" t="s">
        <v>20535</v>
      </c>
    </row>
    <row r="10376" spans="20:21" x14ac:dyDescent="0.25">
      <c r="T10376" s="101" t="s">
        <v>20536</v>
      </c>
      <c r="U10376" s="74" t="s">
        <v>20537</v>
      </c>
    </row>
    <row r="10377" spans="20:21" x14ac:dyDescent="0.25">
      <c r="T10377" s="101" t="s">
        <v>20538</v>
      </c>
      <c r="U10377" s="74" t="s">
        <v>20539</v>
      </c>
    </row>
    <row r="10378" spans="20:21" x14ac:dyDescent="0.25">
      <c r="T10378" s="101" t="s">
        <v>20540</v>
      </c>
      <c r="U10378" s="74" t="s">
        <v>20541</v>
      </c>
    </row>
    <row r="10379" spans="20:21" x14ac:dyDescent="0.25">
      <c r="T10379" s="101" t="s">
        <v>20542</v>
      </c>
      <c r="U10379" s="74" t="s">
        <v>20543</v>
      </c>
    </row>
    <row r="10380" spans="20:21" x14ac:dyDescent="0.25">
      <c r="T10380" s="101" t="s">
        <v>20544</v>
      </c>
      <c r="U10380" s="74" t="s">
        <v>20545</v>
      </c>
    </row>
    <row r="10381" spans="20:21" x14ac:dyDescent="0.25">
      <c r="T10381" s="101" t="s">
        <v>20546</v>
      </c>
      <c r="U10381" s="74" t="s">
        <v>20547</v>
      </c>
    </row>
    <row r="10382" spans="20:21" x14ac:dyDescent="0.25">
      <c r="T10382" s="101" t="s">
        <v>20548</v>
      </c>
      <c r="U10382" s="74" t="s">
        <v>20549</v>
      </c>
    </row>
    <row r="10383" spans="20:21" x14ac:dyDescent="0.25">
      <c r="T10383" s="101" t="s">
        <v>20550</v>
      </c>
      <c r="U10383" s="74" t="s">
        <v>20551</v>
      </c>
    </row>
    <row r="10384" spans="20:21" x14ac:dyDescent="0.25">
      <c r="T10384" s="101" t="s">
        <v>20552</v>
      </c>
      <c r="U10384" s="74" t="s">
        <v>20553</v>
      </c>
    </row>
    <row r="10385" spans="20:21" x14ac:dyDescent="0.25">
      <c r="T10385" s="101" t="s">
        <v>20554</v>
      </c>
      <c r="U10385" s="74" t="s">
        <v>20555</v>
      </c>
    </row>
    <row r="10386" spans="20:21" x14ac:dyDescent="0.25">
      <c r="T10386" s="101" t="s">
        <v>20556</v>
      </c>
      <c r="U10386" s="74" t="s">
        <v>20557</v>
      </c>
    </row>
    <row r="10387" spans="20:21" x14ac:dyDescent="0.25">
      <c r="T10387" s="101" t="s">
        <v>20558</v>
      </c>
      <c r="U10387" s="74" t="s">
        <v>20559</v>
      </c>
    </row>
    <row r="10388" spans="20:21" x14ac:dyDescent="0.25">
      <c r="T10388" s="101" t="s">
        <v>20560</v>
      </c>
      <c r="U10388" s="74" t="s">
        <v>20561</v>
      </c>
    </row>
    <row r="10389" spans="20:21" x14ac:dyDescent="0.25">
      <c r="T10389" s="101" t="s">
        <v>20562</v>
      </c>
      <c r="U10389" s="74" t="s">
        <v>20563</v>
      </c>
    </row>
    <row r="10390" spans="20:21" x14ac:dyDescent="0.25">
      <c r="T10390" s="101" t="s">
        <v>20564</v>
      </c>
      <c r="U10390" s="74" t="s">
        <v>20565</v>
      </c>
    </row>
    <row r="10391" spans="20:21" x14ac:dyDescent="0.25">
      <c r="T10391" s="101" t="s">
        <v>20566</v>
      </c>
      <c r="U10391" s="74" t="s">
        <v>20567</v>
      </c>
    </row>
    <row r="10392" spans="20:21" x14ac:dyDescent="0.25">
      <c r="T10392" s="101" t="s">
        <v>20568</v>
      </c>
      <c r="U10392" s="74" t="s">
        <v>10327</v>
      </c>
    </row>
    <row r="10393" spans="20:21" x14ac:dyDescent="0.25">
      <c r="T10393" s="101" t="s">
        <v>20569</v>
      </c>
      <c r="U10393" s="74" t="s">
        <v>20570</v>
      </c>
    </row>
    <row r="10394" spans="20:21" x14ac:dyDescent="0.25">
      <c r="T10394" s="101" t="s">
        <v>20571</v>
      </c>
      <c r="U10394" s="74" t="s">
        <v>20572</v>
      </c>
    </row>
    <row r="10395" spans="20:21" x14ac:dyDescent="0.25">
      <c r="T10395" s="101" t="s">
        <v>20573</v>
      </c>
      <c r="U10395" s="74" t="s">
        <v>20574</v>
      </c>
    </row>
    <row r="10396" spans="20:21" x14ac:dyDescent="0.25">
      <c r="T10396" s="101" t="s">
        <v>20575</v>
      </c>
      <c r="U10396" s="74" t="s">
        <v>20576</v>
      </c>
    </row>
    <row r="10397" spans="20:21" x14ac:dyDescent="0.25">
      <c r="T10397" s="101" t="s">
        <v>20577</v>
      </c>
      <c r="U10397" s="74" t="s">
        <v>20578</v>
      </c>
    </row>
    <row r="10398" spans="20:21" x14ac:dyDescent="0.25">
      <c r="T10398" s="101" t="s">
        <v>20579</v>
      </c>
      <c r="U10398" s="74" t="s">
        <v>20580</v>
      </c>
    </row>
    <row r="10399" spans="20:21" x14ac:dyDescent="0.25">
      <c r="T10399" s="101" t="s">
        <v>20581</v>
      </c>
      <c r="U10399" s="74" t="s">
        <v>20582</v>
      </c>
    </row>
    <row r="10400" spans="20:21" x14ac:dyDescent="0.25">
      <c r="T10400" s="101" t="s">
        <v>20583</v>
      </c>
      <c r="U10400" s="74" t="s">
        <v>20584</v>
      </c>
    </row>
    <row r="10401" spans="20:21" x14ac:dyDescent="0.25">
      <c r="T10401" s="101" t="s">
        <v>20585</v>
      </c>
      <c r="U10401" s="74" t="s">
        <v>20586</v>
      </c>
    </row>
    <row r="10402" spans="20:21" x14ac:dyDescent="0.25">
      <c r="T10402" s="101" t="s">
        <v>20587</v>
      </c>
      <c r="U10402" s="74" t="s">
        <v>20588</v>
      </c>
    </row>
    <row r="10403" spans="20:21" x14ac:dyDescent="0.25">
      <c r="T10403" s="101" t="s">
        <v>20589</v>
      </c>
      <c r="U10403" s="74" t="s">
        <v>20590</v>
      </c>
    </row>
    <row r="10404" spans="20:21" x14ac:dyDescent="0.25">
      <c r="T10404" s="101" t="s">
        <v>20591</v>
      </c>
      <c r="U10404" s="74" t="s">
        <v>13198</v>
      </c>
    </row>
    <row r="10405" spans="20:21" x14ac:dyDescent="0.25">
      <c r="T10405" s="101" t="s">
        <v>20592</v>
      </c>
      <c r="U10405" s="74" t="s">
        <v>20593</v>
      </c>
    </row>
    <row r="10406" spans="20:21" x14ac:dyDescent="0.25">
      <c r="T10406" s="101" t="s">
        <v>20594</v>
      </c>
      <c r="U10406" s="74" t="s">
        <v>20595</v>
      </c>
    </row>
    <row r="10407" spans="20:21" x14ac:dyDescent="0.25">
      <c r="T10407" s="101" t="s">
        <v>20596</v>
      </c>
      <c r="U10407" s="74" t="s">
        <v>20597</v>
      </c>
    </row>
    <row r="10408" spans="20:21" x14ac:dyDescent="0.25">
      <c r="T10408" s="101" t="s">
        <v>20598</v>
      </c>
      <c r="U10408" s="74" t="s">
        <v>20599</v>
      </c>
    </row>
    <row r="10409" spans="20:21" x14ac:dyDescent="0.25">
      <c r="T10409" s="101" t="s">
        <v>20600</v>
      </c>
      <c r="U10409" s="74" t="s">
        <v>20601</v>
      </c>
    </row>
    <row r="10410" spans="20:21" x14ac:dyDescent="0.25">
      <c r="T10410" s="101" t="s">
        <v>20602</v>
      </c>
      <c r="U10410" s="74" t="s">
        <v>20603</v>
      </c>
    </row>
    <row r="10411" spans="20:21" x14ac:dyDescent="0.25">
      <c r="T10411" s="101" t="s">
        <v>20604</v>
      </c>
      <c r="U10411" s="74" t="s">
        <v>20605</v>
      </c>
    </row>
    <row r="10412" spans="20:21" x14ac:dyDescent="0.25">
      <c r="T10412" s="101" t="s">
        <v>20606</v>
      </c>
      <c r="U10412" s="74" t="s">
        <v>20607</v>
      </c>
    </row>
    <row r="10413" spans="20:21" x14ac:dyDescent="0.25">
      <c r="T10413" s="101" t="s">
        <v>20608</v>
      </c>
      <c r="U10413" s="74" t="s">
        <v>20609</v>
      </c>
    </row>
    <row r="10414" spans="20:21" x14ac:dyDescent="0.25">
      <c r="T10414" s="101" t="s">
        <v>20610</v>
      </c>
      <c r="U10414" s="74" t="s">
        <v>20611</v>
      </c>
    </row>
    <row r="10415" spans="20:21" x14ac:dyDescent="0.25">
      <c r="T10415" s="101" t="s">
        <v>20612</v>
      </c>
      <c r="U10415" s="74" t="s">
        <v>20613</v>
      </c>
    </row>
    <row r="10416" spans="20:21" x14ac:dyDescent="0.25">
      <c r="T10416" s="101" t="s">
        <v>20614</v>
      </c>
      <c r="U10416" s="74" t="s">
        <v>20615</v>
      </c>
    </row>
    <row r="10417" spans="20:21" x14ac:dyDescent="0.25">
      <c r="T10417" s="101" t="s">
        <v>20616</v>
      </c>
      <c r="U10417" s="74" t="s">
        <v>20617</v>
      </c>
    </row>
    <row r="10418" spans="20:21" x14ac:dyDescent="0.25">
      <c r="T10418" s="101" t="s">
        <v>20618</v>
      </c>
      <c r="U10418" s="74" t="s">
        <v>20619</v>
      </c>
    </row>
    <row r="10419" spans="20:21" x14ac:dyDescent="0.25">
      <c r="T10419" s="101" t="s">
        <v>20620</v>
      </c>
      <c r="U10419" s="74" t="s">
        <v>20621</v>
      </c>
    </row>
    <row r="10420" spans="20:21" x14ac:dyDescent="0.25">
      <c r="T10420" s="101" t="s">
        <v>20622</v>
      </c>
      <c r="U10420" s="74" t="s">
        <v>20623</v>
      </c>
    </row>
    <row r="10421" spans="20:21" x14ac:dyDescent="0.25">
      <c r="T10421" s="101" t="s">
        <v>20624</v>
      </c>
      <c r="U10421" s="74" t="s">
        <v>10392</v>
      </c>
    </row>
    <row r="10422" spans="20:21" x14ac:dyDescent="0.25">
      <c r="T10422" s="101" t="s">
        <v>20625</v>
      </c>
      <c r="U10422" s="74" t="s">
        <v>20626</v>
      </c>
    </row>
    <row r="10423" spans="20:21" x14ac:dyDescent="0.25">
      <c r="T10423" s="101" t="s">
        <v>20627</v>
      </c>
      <c r="U10423" s="74" t="s">
        <v>20628</v>
      </c>
    </row>
    <row r="10424" spans="20:21" x14ac:dyDescent="0.25">
      <c r="T10424" s="101" t="s">
        <v>20629</v>
      </c>
      <c r="U10424" s="74" t="s">
        <v>20630</v>
      </c>
    </row>
    <row r="10425" spans="20:21" x14ac:dyDescent="0.25">
      <c r="T10425" s="101" t="s">
        <v>20631</v>
      </c>
      <c r="U10425" s="74" t="s">
        <v>20632</v>
      </c>
    </row>
    <row r="10426" spans="20:21" x14ac:dyDescent="0.25">
      <c r="T10426" s="101" t="s">
        <v>20633</v>
      </c>
      <c r="U10426" s="74" t="s">
        <v>20634</v>
      </c>
    </row>
    <row r="10427" spans="20:21" x14ac:dyDescent="0.25">
      <c r="T10427" s="101" t="s">
        <v>20635</v>
      </c>
      <c r="U10427" s="74" t="s">
        <v>20636</v>
      </c>
    </row>
    <row r="10428" spans="20:21" x14ac:dyDescent="0.25">
      <c r="T10428" s="101" t="s">
        <v>20637</v>
      </c>
      <c r="U10428" s="74" t="s">
        <v>20638</v>
      </c>
    </row>
    <row r="10429" spans="20:21" x14ac:dyDescent="0.25">
      <c r="T10429" s="101" t="s">
        <v>20639</v>
      </c>
      <c r="U10429" s="74" t="s">
        <v>930</v>
      </c>
    </row>
    <row r="10430" spans="20:21" x14ac:dyDescent="0.25">
      <c r="T10430" s="101" t="s">
        <v>20640</v>
      </c>
      <c r="U10430" s="74" t="s">
        <v>20641</v>
      </c>
    </row>
    <row r="10431" spans="20:21" x14ac:dyDescent="0.25">
      <c r="T10431" s="101" t="s">
        <v>20642</v>
      </c>
      <c r="U10431" s="74" t="s">
        <v>20643</v>
      </c>
    </row>
    <row r="10432" spans="20:21" x14ac:dyDescent="0.25">
      <c r="T10432" s="101" t="s">
        <v>20644</v>
      </c>
      <c r="U10432" s="74" t="s">
        <v>20645</v>
      </c>
    </row>
    <row r="10433" spans="20:21" x14ac:dyDescent="0.25">
      <c r="T10433" s="101" t="s">
        <v>20646</v>
      </c>
      <c r="U10433" s="74" t="s">
        <v>20647</v>
      </c>
    </row>
    <row r="10434" spans="20:21" x14ac:dyDescent="0.25">
      <c r="T10434" s="101" t="s">
        <v>20648</v>
      </c>
      <c r="U10434" s="74" t="s">
        <v>20649</v>
      </c>
    </row>
    <row r="10435" spans="20:21" x14ac:dyDescent="0.25">
      <c r="T10435" s="101" t="s">
        <v>20650</v>
      </c>
      <c r="U10435" s="74" t="s">
        <v>20651</v>
      </c>
    </row>
    <row r="10436" spans="20:21" x14ac:dyDescent="0.25">
      <c r="T10436" s="101" t="s">
        <v>20652</v>
      </c>
      <c r="U10436" s="74" t="s">
        <v>20653</v>
      </c>
    </row>
    <row r="10437" spans="20:21" x14ac:dyDescent="0.25">
      <c r="T10437" s="101" t="s">
        <v>20654</v>
      </c>
      <c r="U10437" s="74" t="s">
        <v>20655</v>
      </c>
    </row>
    <row r="10438" spans="20:21" x14ac:dyDescent="0.25">
      <c r="T10438" s="101" t="s">
        <v>20656</v>
      </c>
      <c r="U10438" s="74" t="s">
        <v>20657</v>
      </c>
    </row>
    <row r="10439" spans="20:21" x14ac:dyDescent="0.25">
      <c r="T10439" s="101" t="s">
        <v>20658</v>
      </c>
      <c r="U10439" s="74" t="s">
        <v>20659</v>
      </c>
    </row>
    <row r="10440" spans="20:21" x14ac:dyDescent="0.25">
      <c r="T10440" s="101" t="s">
        <v>20660</v>
      </c>
      <c r="U10440" s="74" t="s">
        <v>20661</v>
      </c>
    </row>
    <row r="10441" spans="20:21" x14ac:dyDescent="0.25">
      <c r="T10441" s="101" t="s">
        <v>20662</v>
      </c>
      <c r="U10441" s="74" t="s">
        <v>20663</v>
      </c>
    </row>
    <row r="10442" spans="20:21" x14ac:dyDescent="0.25">
      <c r="T10442" s="101" t="s">
        <v>20664</v>
      </c>
      <c r="U10442" s="74" t="s">
        <v>20665</v>
      </c>
    </row>
    <row r="10443" spans="20:21" x14ac:dyDescent="0.25">
      <c r="T10443" s="101" t="s">
        <v>20666</v>
      </c>
      <c r="U10443" s="74" t="s">
        <v>20667</v>
      </c>
    </row>
    <row r="10444" spans="20:21" x14ac:dyDescent="0.25">
      <c r="T10444" s="101" t="s">
        <v>20668</v>
      </c>
      <c r="U10444" s="74" t="s">
        <v>20669</v>
      </c>
    </row>
    <row r="10445" spans="20:21" x14ac:dyDescent="0.25">
      <c r="T10445" s="101" t="s">
        <v>20670</v>
      </c>
      <c r="U10445" s="74" t="s">
        <v>20671</v>
      </c>
    </row>
    <row r="10446" spans="20:21" x14ac:dyDescent="0.25">
      <c r="T10446" s="101" t="s">
        <v>20672</v>
      </c>
      <c r="U10446" s="74" t="s">
        <v>10422</v>
      </c>
    </row>
    <row r="10447" spans="20:21" x14ac:dyDescent="0.25">
      <c r="T10447" s="101" t="s">
        <v>20673</v>
      </c>
      <c r="U10447" s="74" t="s">
        <v>20674</v>
      </c>
    </row>
    <row r="10448" spans="20:21" x14ac:dyDescent="0.25">
      <c r="T10448" s="101" t="s">
        <v>20675</v>
      </c>
      <c r="U10448" s="74" t="s">
        <v>20676</v>
      </c>
    </row>
    <row r="10449" spans="20:21" x14ac:dyDescent="0.25">
      <c r="T10449" s="101" t="s">
        <v>20677</v>
      </c>
      <c r="U10449" s="74" t="s">
        <v>20678</v>
      </c>
    </row>
    <row r="10450" spans="20:21" x14ac:dyDescent="0.25">
      <c r="T10450" s="101" t="s">
        <v>20679</v>
      </c>
      <c r="U10450" s="74" t="s">
        <v>20680</v>
      </c>
    </row>
    <row r="10451" spans="20:21" x14ac:dyDescent="0.25">
      <c r="T10451" s="101" t="s">
        <v>20681</v>
      </c>
      <c r="U10451" s="74" t="s">
        <v>20682</v>
      </c>
    </row>
    <row r="10452" spans="20:21" x14ac:dyDescent="0.25">
      <c r="T10452" s="101" t="s">
        <v>20683</v>
      </c>
      <c r="U10452" s="74" t="s">
        <v>20684</v>
      </c>
    </row>
    <row r="10453" spans="20:21" x14ac:dyDescent="0.25">
      <c r="T10453" s="101" t="s">
        <v>20685</v>
      </c>
      <c r="U10453" s="74" t="s">
        <v>20686</v>
      </c>
    </row>
    <row r="10454" spans="20:21" x14ac:dyDescent="0.25">
      <c r="T10454" s="101" t="s">
        <v>20687</v>
      </c>
      <c r="U10454" s="74" t="s">
        <v>20688</v>
      </c>
    </row>
    <row r="10455" spans="20:21" x14ac:dyDescent="0.25">
      <c r="T10455" s="101" t="s">
        <v>20689</v>
      </c>
      <c r="U10455" s="74" t="s">
        <v>20690</v>
      </c>
    </row>
    <row r="10456" spans="20:21" x14ac:dyDescent="0.25">
      <c r="T10456" s="101" t="s">
        <v>20691</v>
      </c>
      <c r="U10456" s="74" t="s">
        <v>4300</v>
      </c>
    </row>
    <row r="10457" spans="20:21" x14ac:dyDescent="0.25">
      <c r="T10457" s="101" t="s">
        <v>20692</v>
      </c>
      <c r="U10457" s="74" t="s">
        <v>20693</v>
      </c>
    </row>
    <row r="10458" spans="20:21" x14ac:dyDescent="0.25">
      <c r="T10458" s="101" t="s">
        <v>20694</v>
      </c>
      <c r="U10458" s="74" t="s">
        <v>20695</v>
      </c>
    </row>
    <row r="10459" spans="20:21" x14ac:dyDescent="0.25">
      <c r="T10459" s="101" t="s">
        <v>20696</v>
      </c>
      <c r="U10459" s="74" t="s">
        <v>20697</v>
      </c>
    </row>
    <row r="10460" spans="20:21" x14ac:dyDescent="0.25">
      <c r="T10460" s="101" t="s">
        <v>20698</v>
      </c>
      <c r="U10460" s="74" t="s">
        <v>20699</v>
      </c>
    </row>
    <row r="10461" spans="20:21" x14ac:dyDescent="0.25">
      <c r="T10461" s="101" t="s">
        <v>20700</v>
      </c>
      <c r="U10461" s="74" t="s">
        <v>10454</v>
      </c>
    </row>
    <row r="10462" spans="20:21" x14ac:dyDescent="0.25">
      <c r="T10462" s="101" t="s">
        <v>20701</v>
      </c>
      <c r="U10462" s="74" t="s">
        <v>20702</v>
      </c>
    </row>
    <row r="10463" spans="20:21" x14ac:dyDescent="0.25">
      <c r="T10463" s="101" t="s">
        <v>20703</v>
      </c>
      <c r="U10463" s="74" t="s">
        <v>20704</v>
      </c>
    </row>
    <row r="10464" spans="20:21" x14ac:dyDescent="0.25">
      <c r="T10464" s="101" t="s">
        <v>20705</v>
      </c>
      <c r="U10464" s="74" t="s">
        <v>20706</v>
      </c>
    </row>
    <row r="10465" spans="20:21" x14ac:dyDescent="0.25">
      <c r="T10465" s="101" t="s">
        <v>20707</v>
      </c>
      <c r="U10465" s="74" t="s">
        <v>20708</v>
      </c>
    </row>
    <row r="10466" spans="20:21" x14ac:dyDescent="0.25">
      <c r="T10466" s="101" t="s">
        <v>20709</v>
      </c>
      <c r="U10466" s="74" t="s">
        <v>20710</v>
      </c>
    </row>
    <row r="10467" spans="20:21" x14ac:dyDescent="0.25">
      <c r="T10467" s="101" t="s">
        <v>20711</v>
      </c>
      <c r="U10467" s="74" t="s">
        <v>20712</v>
      </c>
    </row>
    <row r="10468" spans="20:21" x14ac:dyDescent="0.25">
      <c r="T10468" s="101" t="s">
        <v>20713</v>
      </c>
      <c r="U10468" s="74" t="s">
        <v>20714</v>
      </c>
    </row>
    <row r="10469" spans="20:21" x14ac:dyDescent="0.25">
      <c r="T10469" s="101" t="s">
        <v>20715</v>
      </c>
      <c r="U10469" s="74" t="s">
        <v>20716</v>
      </c>
    </row>
    <row r="10470" spans="20:21" x14ac:dyDescent="0.25">
      <c r="T10470" s="101" t="s">
        <v>20717</v>
      </c>
      <c r="U10470" s="74" t="s">
        <v>20718</v>
      </c>
    </row>
    <row r="10471" spans="20:21" x14ac:dyDescent="0.25">
      <c r="T10471" s="101" t="s">
        <v>20719</v>
      </c>
      <c r="U10471" s="74" t="s">
        <v>20720</v>
      </c>
    </row>
    <row r="10472" spans="20:21" x14ac:dyDescent="0.25">
      <c r="T10472" s="101" t="s">
        <v>20721</v>
      </c>
      <c r="U10472" s="74" t="s">
        <v>20722</v>
      </c>
    </row>
    <row r="10473" spans="20:21" x14ac:dyDescent="0.25">
      <c r="T10473" s="101" t="s">
        <v>20723</v>
      </c>
      <c r="U10473" s="74" t="s">
        <v>20724</v>
      </c>
    </row>
    <row r="10474" spans="20:21" x14ac:dyDescent="0.25">
      <c r="T10474" s="101" t="s">
        <v>20725</v>
      </c>
      <c r="U10474" s="74" t="s">
        <v>20726</v>
      </c>
    </row>
    <row r="10475" spans="20:21" x14ac:dyDescent="0.25">
      <c r="T10475" s="101" t="s">
        <v>20727</v>
      </c>
      <c r="U10475" s="74" t="s">
        <v>20728</v>
      </c>
    </row>
    <row r="10476" spans="20:21" x14ac:dyDescent="0.25">
      <c r="T10476" s="101" t="s">
        <v>20729</v>
      </c>
      <c r="U10476" s="74" t="s">
        <v>20730</v>
      </c>
    </row>
    <row r="10477" spans="20:21" x14ac:dyDescent="0.25">
      <c r="T10477" s="101" t="s">
        <v>20731</v>
      </c>
      <c r="U10477" s="74" t="s">
        <v>4972</v>
      </c>
    </row>
    <row r="10478" spans="20:21" x14ac:dyDescent="0.25">
      <c r="T10478" s="101" t="s">
        <v>20732</v>
      </c>
      <c r="U10478" s="74" t="s">
        <v>20733</v>
      </c>
    </row>
    <row r="10479" spans="20:21" x14ac:dyDescent="0.25">
      <c r="T10479" s="101" t="s">
        <v>20734</v>
      </c>
      <c r="U10479" s="74" t="s">
        <v>20735</v>
      </c>
    </row>
    <row r="10480" spans="20:21" x14ac:dyDescent="0.25">
      <c r="T10480" s="101" t="s">
        <v>20736</v>
      </c>
      <c r="U10480" s="74" t="s">
        <v>20737</v>
      </c>
    </row>
    <row r="10481" spans="20:21" x14ac:dyDescent="0.25">
      <c r="T10481" s="101" t="s">
        <v>20738</v>
      </c>
      <c r="U10481" s="74" t="s">
        <v>20739</v>
      </c>
    </row>
    <row r="10482" spans="20:21" x14ac:dyDescent="0.25">
      <c r="T10482" s="101" t="s">
        <v>20740</v>
      </c>
      <c r="U10482" s="74" t="s">
        <v>20741</v>
      </c>
    </row>
    <row r="10483" spans="20:21" x14ac:dyDescent="0.25">
      <c r="T10483" s="101" t="s">
        <v>20742</v>
      </c>
      <c r="U10483" s="74" t="s">
        <v>20743</v>
      </c>
    </row>
    <row r="10484" spans="20:21" x14ac:dyDescent="0.25">
      <c r="T10484" s="101" t="s">
        <v>20744</v>
      </c>
      <c r="U10484" s="74" t="s">
        <v>20745</v>
      </c>
    </row>
    <row r="10485" spans="20:21" x14ac:dyDescent="0.25">
      <c r="T10485" s="101" t="s">
        <v>20746</v>
      </c>
      <c r="U10485" s="74" t="s">
        <v>11807</v>
      </c>
    </row>
    <row r="10486" spans="20:21" x14ac:dyDescent="0.25">
      <c r="T10486" s="101" t="s">
        <v>20747</v>
      </c>
      <c r="U10486" s="74" t="s">
        <v>20748</v>
      </c>
    </row>
    <row r="10487" spans="20:21" x14ac:dyDescent="0.25">
      <c r="T10487" s="101" t="s">
        <v>20749</v>
      </c>
      <c r="U10487" s="74" t="s">
        <v>20750</v>
      </c>
    </row>
    <row r="10488" spans="20:21" x14ac:dyDescent="0.25">
      <c r="T10488" s="101" t="s">
        <v>20751</v>
      </c>
      <c r="U10488" s="74" t="s">
        <v>20752</v>
      </c>
    </row>
    <row r="10489" spans="20:21" x14ac:dyDescent="0.25">
      <c r="T10489" s="101" t="s">
        <v>20753</v>
      </c>
      <c r="U10489" s="74" t="s">
        <v>20754</v>
      </c>
    </row>
    <row r="10490" spans="20:21" x14ac:dyDescent="0.25">
      <c r="T10490" s="101" t="s">
        <v>20755</v>
      </c>
      <c r="U10490" s="74" t="s">
        <v>20756</v>
      </c>
    </row>
    <row r="10491" spans="20:21" x14ac:dyDescent="0.25">
      <c r="T10491" s="101" t="s">
        <v>20757</v>
      </c>
      <c r="U10491" s="74" t="s">
        <v>20758</v>
      </c>
    </row>
    <row r="10492" spans="20:21" x14ac:dyDescent="0.25">
      <c r="T10492" s="101" t="s">
        <v>20759</v>
      </c>
      <c r="U10492" s="74" t="s">
        <v>20760</v>
      </c>
    </row>
    <row r="10493" spans="20:21" x14ac:dyDescent="0.25">
      <c r="T10493" s="101" t="s">
        <v>20761</v>
      </c>
      <c r="U10493" s="74" t="s">
        <v>20762</v>
      </c>
    </row>
    <row r="10494" spans="20:21" x14ac:dyDescent="0.25">
      <c r="T10494" s="101" t="s">
        <v>20763</v>
      </c>
      <c r="U10494" s="74" t="s">
        <v>20764</v>
      </c>
    </row>
    <row r="10495" spans="20:21" x14ac:dyDescent="0.25">
      <c r="T10495" s="101" t="s">
        <v>20765</v>
      </c>
      <c r="U10495" s="74" t="s">
        <v>20766</v>
      </c>
    </row>
    <row r="10496" spans="20:21" x14ac:dyDescent="0.25">
      <c r="T10496" s="101" t="s">
        <v>20767</v>
      </c>
      <c r="U10496" s="74" t="s">
        <v>20768</v>
      </c>
    </row>
    <row r="10497" spans="20:21" x14ac:dyDescent="0.25">
      <c r="T10497" s="101" t="s">
        <v>20769</v>
      </c>
      <c r="U10497" s="74" t="s">
        <v>20770</v>
      </c>
    </row>
    <row r="10498" spans="20:21" x14ac:dyDescent="0.25">
      <c r="T10498" s="101" t="s">
        <v>20771</v>
      </c>
      <c r="U10498" s="74" t="s">
        <v>20772</v>
      </c>
    </row>
    <row r="10499" spans="20:21" x14ac:dyDescent="0.25">
      <c r="T10499" s="101" t="s">
        <v>20773</v>
      </c>
      <c r="U10499" s="74" t="s">
        <v>20774</v>
      </c>
    </row>
    <row r="10500" spans="20:21" x14ac:dyDescent="0.25">
      <c r="T10500" s="101" t="s">
        <v>20775</v>
      </c>
      <c r="U10500" s="74" t="s">
        <v>20776</v>
      </c>
    </row>
    <row r="10501" spans="20:21" x14ac:dyDescent="0.25">
      <c r="T10501" s="101" t="s">
        <v>20777</v>
      </c>
      <c r="U10501" s="74" t="s">
        <v>20778</v>
      </c>
    </row>
    <row r="10502" spans="20:21" x14ac:dyDescent="0.25">
      <c r="T10502" s="101" t="s">
        <v>20779</v>
      </c>
      <c r="U10502" s="74" t="s">
        <v>20780</v>
      </c>
    </row>
    <row r="10503" spans="20:21" x14ac:dyDescent="0.25">
      <c r="T10503" s="101" t="s">
        <v>20781</v>
      </c>
      <c r="U10503" s="74" t="s">
        <v>20782</v>
      </c>
    </row>
    <row r="10504" spans="20:21" x14ac:dyDescent="0.25">
      <c r="T10504" s="101" t="s">
        <v>20783</v>
      </c>
      <c r="U10504" s="74" t="s">
        <v>20784</v>
      </c>
    </row>
    <row r="10505" spans="20:21" x14ac:dyDescent="0.25">
      <c r="T10505" s="101" t="s">
        <v>20785</v>
      </c>
      <c r="U10505" s="74" t="s">
        <v>20786</v>
      </c>
    </row>
    <row r="10506" spans="20:21" x14ac:dyDescent="0.25">
      <c r="T10506" s="101" t="s">
        <v>20787</v>
      </c>
      <c r="U10506" s="74" t="s">
        <v>20788</v>
      </c>
    </row>
    <row r="10507" spans="20:21" x14ac:dyDescent="0.25">
      <c r="T10507" s="101" t="s">
        <v>20789</v>
      </c>
      <c r="U10507" s="74" t="s">
        <v>20790</v>
      </c>
    </row>
    <row r="10508" spans="20:21" x14ac:dyDescent="0.25">
      <c r="T10508" s="101" t="s">
        <v>20791</v>
      </c>
      <c r="U10508" s="74" t="s">
        <v>20792</v>
      </c>
    </row>
    <row r="10509" spans="20:21" x14ac:dyDescent="0.25">
      <c r="T10509" s="101" t="s">
        <v>20793</v>
      </c>
      <c r="U10509" s="74" t="s">
        <v>20794</v>
      </c>
    </row>
    <row r="10510" spans="20:21" x14ac:dyDescent="0.25">
      <c r="T10510" s="101" t="s">
        <v>20795</v>
      </c>
      <c r="U10510" s="74" t="s">
        <v>20796</v>
      </c>
    </row>
    <row r="10511" spans="20:21" x14ac:dyDescent="0.25">
      <c r="T10511" s="101" t="s">
        <v>20797</v>
      </c>
      <c r="U10511" s="74" t="s">
        <v>20798</v>
      </c>
    </row>
    <row r="10512" spans="20:21" x14ac:dyDescent="0.25">
      <c r="T10512" s="101" t="s">
        <v>20799</v>
      </c>
      <c r="U10512" s="74" t="s">
        <v>20800</v>
      </c>
    </row>
    <row r="10513" spans="20:21" x14ac:dyDescent="0.25">
      <c r="T10513" s="101" t="s">
        <v>20801</v>
      </c>
      <c r="U10513" s="74" t="s">
        <v>20802</v>
      </c>
    </row>
    <row r="10514" spans="20:21" x14ac:dyDescent="0.25">
      <c r="T10514" s="101" t="s">
        <v>20803</v>
      </c>
      <c r="U10514" s="74" t="s">
        <v>20804</v>
      </c>
    </row>
    <row r="10515" spans="20:21" x14ac:dyDescent="0.25">
      <c r="T10515" s="101" t="s">
        <v>20805</v>
      </c>
      <c r="U10515" s="74" t="s">
        <v>20806</v>
      </c>
    </row>
    <row r="10516" spans="20:21" x14ac:dyDescent="0.25">
      <c r="T10516" s="101" t="s">
        <v>20807</v>
      </c>
      <c r="U10516" s="74" t="s">
        <v>20808</v>
      </c>
    </row>
    <row r="10517" spans="20:21" x14ac:dyDescent="0.25">
      <c r="T10517" s="101" t="s">
        <v>20809</v>
      </c>
      <c r="U10517" s="74" t="s">
        <v>20810</v>
      </c>
    </row>
    <row r="10518" spans="20:21" x14ac:dyDescent="0.25">
      <c r="T10518" s="101" t="s">
        <v>20811</v>
      </c>
      <c r="U10518" s="74" t="s">
        <v>20812</v>
      </c>
    </row>
    <row r="10519" spans="20:21" x14ac:dyDescent="0.25">
      <c r="T10519" s="101" t="s">
        <v>20813</v>
      </c>
      <c r="U10519" s="74" t="s">
        <v>20814</v>
      </c>
    </row>
    <row r="10520" spans="20:21" x14ac:dyDescent="0.25">
      <c r="T10520" s="101" t="s">
        <v>20815</v>
      </c>
      <c r="U10520" s="74" t="s">
        <v>20816</v>
      </c>
    </row>
    <row r="10521" spans="20:21" x14ac:dyDescent="0.25">
      <c r="T10521" s="101" t="s">
        <v>20817</v>
      </c>
      <c r="U10521" s="74" t="s">
        <v>20818</v>
      </c>
    </row>
    <row r="10522" spans="20:21" x14ac:dyDescent="0.25">
      <c r="T10522" s="101" t="s">
        <v>20819</v>
      </c>
      <c r="U10522" s="74" t="s">
        <v>20820</v>
      </c>
    </row>
    <row r="10523" spans="20:21" x14ac:dyDescent="0.25">
      <c r="T10523" s="101" t="s">
        <v>20821</v>
      </c>
      <c r="U10523" s="74" t="s">
        <v>20822</v>
      </c>
    </row>
    <row r="10524" spans="20:21" x14ac:dyDescent="0.25">
      <c r="T10524" s="101" t="s">
        <v>20823</v>
      </c>
      <c r="U10524" s="74" t="s">
        <v>20824</v>
      </c>
    </row>
    <row r="10525" spans="20:21" x14ac:dyDescent="0.25">
      <c r="T10525" s="101" t="s">
        <v>20825</v>
      </c>
      <c r="U10525" s="74" t="s">
        <v>20826</v>
      </c>
    </row>
    <row r="10526" spans="20:21" x14ac:dyDescent="0.25">
      <c r="T10526" s="101" t="s">
        <v>20827</v>
      </c>
      <c r="U10526" s="74" t="s">
        <v>20828</v>
      </c>
    </row>
    <row r="10527" spans="20:21" x14ac:dyDescent="0.25">
      <c r="T10527" s="101" t="s">
        <v>20829</v>
      </c>
      <c r="U10527" s="74" t="s">
        <v>20830</v>
      </c>
    </row>
    <row r="10528" spans="20:21" x14ac:dyDescent="0.25">
      <c r="T10528" s="101" t="s">
        <v>20831</v>
      </c>
      <c r="U10528" s="74" t="s">
        <v>20832</v>
      </c>
    </row>
    <row r="10529" spans="20:21" x14ac:dyDescent="0.25">
      <c r="T10529" s="101" t="s">
        <v>20833</v>
      </c>
      <c r="U10529" s="74" t="s">
        <v>20834</v>
      </c>
    </row>
    <row r="10530" spans="20:21" x14ac:dyDescent="0.25">
      <c r="T10530" s="101" t="s">
        <v>20835</v>
      </c>
      <c r="U10530" s="74" t="s">
        <v>20836</v>
      </c>
    </row>
    <row r="10531" spans="20:21" x14ac:dyDescent="0.25">
      <c r="T10531" s="101" t="s">
        <v>20837</v>
      </c>
      <c r="U10531" s="74" t="s">
        <v>20838</v>
      </c>
    </row>
    <row r="10532" spans="20:21" x14ac:dyDescent="0.25">
      <c r="T10532" s="101" t="s">
        <v>20839</v>
      </c>
      <c r="U10532" s="74" t="s">
        <v>20840</v>
      </c>
    </row>
    <row r="10533" spans="20:21" x14ac:dyDescent="0.25">
      <c r="T10533" s="101" t="s">
        <v>20841</v>
      </c>
      <c r="U10533" s="74" t="s">
        <v>20842</v>
      </c>
    </row>
    <row r="10534" spans="20:21" x14ac:dyDescent="0.25">
      <c r="T10534" s="101" t="s">
        <v>20843</v>
      </c>
      <c r="U10534" s="74" t="s">
        <v>20844</v>
      </c>
    </row>
    <row r="10535" spans="20:21" x14ac:dyDescent="0.25">
      <c r="T10535" s="101" t="s">
        <v>20845</v>
      </c>
      <c r="U10535" s="74" t="s">
        <v>20846</v>
      </c>
    </row>
    <row r="10536" spans="20:21" x14ac:dyDescent="0.25">
      <c r="T10536" s="101" t="s">
        <v>20847</v>
      </c>
      <c r="U10536" s="74" t="s">
        <v>20848</v>
      </c>
    </row>
    <row r="10537" spans="20:21" x14ac:dyDescent="0.25">
      <c r="T10537" s="101" t="s">
        <v>20849</v>
      </c>
      <c r="U10537" s="74" t="s">
        <v>20850</v>
      </c>
    </row>
    <row r="10538" spans="20:21" x14ac:dyDescent="0.25">
      <c r="T10538" s="101" t="s">
        <v>20851</v>
      </c>
      <c r="U10538" s="74" t="s">
        <v>20852</v>
      </c>
    </row>
    <row r="10539" spans="20:21" x14ac:dyDescent="0.25">
      <c r="T10539" s="101" t="s">
        <v>20853</v>
      </c>
      <c r="U10539" s="74" t="s">
        <v>20854</v>
      </c>
    </row>
    <row r="10540" spans="20:21" x14ac:dyDescent="0.25">
      <c r="T10540" s="101" t="s">
        <v>20855</v>
      </c>
      <c r="U10540" s="74" t="s">
        <v>20856</v>
      </c>
    </row>
    <row r="10541" spans="20:21" x14ac:dyDescent="0.25">
      <c r="T10541" s="101" t="s">
        <v>20857</v>
      </c>
      <c r="U10541" s="74" t="s">
        <v>20858</v>
      </c>
    </row>
    <row r="10542" spans="20:21" x14ac:dyDescent="0.25">
      <c r="T10542" s="101" t="s">
        <v>20859</v>
      </c>
      <c r="U10542" s="74" t="s">
        <v>20860</v>
      </c>
    </row>
    <row r="10543" spans="20:21" x14ac:dyDescent="0.25">
      <c r="T10543" s="101" t="s">
        <v>20861</v>
      </c>
      <c r="U10543" s="74" t="s">
        <v>20862</v>
      </c>
    </row>
    <row r="10544" spans="20:21" x14ac:dyDescent="0.25">
      <c r="T10544" s="101" t="s">
        <v>20863</v>
      </c>
      <c r="U10544" s="74" t="s">
        <v>1192</v>
      </c>
    </row>
    <row r="10545" spans="20:21" x14ac:dyDescent="0.25">
      <c r="T10545" s="101" t="s">
        <v>20864</v>
      </c>
      <c r="U10545" s="74" t="s">
        <v>20865</v>
      </c>
    </row>
    <row r="10546" spans="20:21" x14ac:dyDescent="0.25">
      <c r="T10546" s="101" t="s">
        <v>20866</v>
      </c>
      <c r="U10546" s="74" t="s">
        <v>20867</v>
      </c>
    </row>
    <row r="10547" spans="20:21" x14ac:dyDescent="0.25">
      <c r="T10547" s="101" t="s">
        <v>20868</v>
      </c>
      <c r="U10547" s="74" t="s">
        <v>20869</v>
      </c>
    </row>
    <row r="10548" spans="20:21" x14ac:dyDescent="0.25">
      <c r="T10548" s="101" t="s">
        <v>20870</v>
      </c>
      <c r="U10548" s="74" t="s">
        <v>20871</v>
      </c>
    </row>
    <row r="10549" spans="20:21" x14ac:dyDescent="0.25">
      <c r="T10549" s="101" t="s">
        <v>20872</v>
      </c>
      <c r="U10549" s="74" t="s">
        <v>20873</v>
      </c>
    </row>
    <row r="10550" spans="20:21" x14ac:dyDescent="0.25">
      <c r="T10550" s="101" t="s">
        <v>20874</v>
      </c>
      <c r="U10550" s="74" t="s">
        <v>20875</v>
      </c>
    </row>
    <row r="10551" spans="20:21" x14ac:dyDescent="0.25">
      <c r="T10551" s="101" t="s">
        <v>20876</v>
      </c>
      <c r="U10551" s="74" t="s">
        <v>20877</v>
      </c>
    </row>
    <row r="10552" spans="20:21" x14ac:dyDescent="0.25">
      <c r="T10552" s="101" t="s">
        <v>20878</v>
      </c>
      <c r="U10552" s="74" t="s">
        <v>20879</v>
      </c>
    </row>
    <row r="10553" spans="20:21" x14ac:dyDescent="0.25">
      <c r="T10553" s="101" t="s">
        <v>20880</v>
      </c>
      <c r="U10553" s="74" t="s">
        <v>20881</v>
      </c>
    </row>
    <row r="10554" spans="20:21" x14ac:dyDescent="0.25">
      <c r="T10554" s="101" t="s">
        <v>20882</v>
      </c>
      <c r="U10554" s="74" t="s">
        <v>20883</v>
      </c>
    </row>
    <row r="10555" spans="20:21" x14ac:dyDescent="0.25">
      <c r="T10555" s="101" t="s">
        <v>20884</v>
      </c>
      <c r="U10555" s="74" t="s">
        <v>20885</v>
      </c>
    </row>
    <row r="10556" spans="20:21" x14ac:dyDescent="0.25">
      <c r="T10556" s="101" t="s">
        <v>20886</v>
      </c>
      <c r="U10556" s="74" t="s">
        <v>20887</v>
      </c>
    </row>
    <row r="10557" spans="20:21" x14ac:dyDescent="0.25">
      <c r="T10557" s="101" t="s">
        <v>20888</v>
      </c>
      <c r="U10557" s="74" t="s">
        <v>20889</v>
      </c>
    </row>
    <row r="10558" spans="20:21" x14ac:dyDescent="0.25">
      <c r="T10558" s="101" t="s">
        <v>20890</v>
      </c>
      <c r="U10558" s="74" t="s">
        <v>20891</v>
      </c>
    </row>
    <row r="10559" spans="20:21" x14ac:dyDescent="0.25">
      <c r="T10559" s="101" t="s">
        <v>20892</v>
      </c>
      <c r="U10559" s="74" t="s">
        <v>20893</v>
      </c>
    </row>
    <row r="10560" spans="20:21" x14ac:dyDescent="0.25">
      <c r="T10560" s="101" t="s">
        <v>20894</v>
      </c>
      <c r="U10560" s="74" t="s">
        <v>20895</v>
      </c>
    </row>
    <row r="10561" spans="20:21" x14ac:dyDescent="0.25">
      <c r="T10561" s="101" t="s">
        <v>20896</v>
      </c>
      <c r="U10561" s="74" t="s">
        <v>9411</v>
      </c>
    </row>
    <row r="10562" spans="20:21" x14ac:dyDescent="0.25">
      <c r="T10562" s="101" t="s">
        <v>20897</v>
      </c>
      <c r="U10562" s="74" t="s">
        <v>20898</v>
      </c>
    </row>
    <row r="10563" spans="20:21" x14ac:dyDescent="0.25">
      <c r="T10563" s="101" t="s">
        <v>20899</v>
      </c>
      <c r="U10563" s="74" t="s">
        <v>4424</v>
      </c>
    </row>
    <row r="10564" spans="20:21" x14ac:dyDescent="0.25">
      <c r="T10564" s="101" t="s">
        <v>20900</v>
      </c>
      <c r="U10564" s="74" t="s">
        <v>20901</v>
      </c>
    </row>
    <row r="10565" spans="20:21" x14ac:dyDescent="0.25">
      <c r="T10565" s="101" t="s">
        <v>20902</v>
      </c>
      <c r="U10565" s="74" t="s">
        <v>20903</v>
      </c>
    </row>
    <row r="10566" spans="20:21" x14ac:dyDescent="0.25">
      <c r="T10566" s="101" t="s">
        <v>20904</v>
      </c>
      <c r="U10566" s="74" t="s">
        <v>20905</v>
      </c>
    </row>
    <row r="10567" spans="20:21" x14ac:dyDescent="0.25">
      <c r="T10567" s="101" t="s">
        <v>20906</v>
      </c>
      <c r="U10567" s="74" t="s">
        <v>20907</v>
      </c>
    </row>
    <row r="10568" spans="20:21" x14ac:dyDescent="0.25">
      <c r="T10568" s="101" t="s">
        <v>20908</v>
      </c>
      <c r="U10568" s="74" t="s">
        <v>20909</v>
      </c>
    </row>
    <row r="10569" spans="20:21" x14ac:dyDescent="0.25">
      <c r="T10569" s="101" t="s">
        <v>20910</v>
      </c>
      <c r="U10569" s="74" t="s">
        <v>20911</v>
      </c>
    </row>
    <row r="10570" spans="20:21" x14ac:dyDescent="0.25">
      <c r="T10570" s="101" t="s">
        <v>20912</v>
      </c>
      <c r="U10570" s="74" t="s">
        <v>20913</v>
      </c>
    </row>
    <row r="10571" spans="20:21" x14ac:dyDescent="0.25">
      <c r="T10571" s="101" t="s">
        <v>20914</v>
      </c>
      <c r="U10571" s="74" t="s">
        <v>20915</v>
      </c>
    </row>
    <row r="10572" spans="20:21" x14ac:dyDescent="0.25">
      <c r="T10572" s="101" t="s">
        <v>20916</v>
      </c>
      <c r="U10572" s="74" t="s">
        <v>20917</v>
      </c>
    </row>
    <row r="10573" spans="20:21" x14ac:dyDescent="0.25">
      <c r="T10573" s="101" t="s">
        <v>20918</v>
      </c>
      <c r="U10573" s="74" t="s">
        <v>20919</v>
      </c>
    </row>
    <row r="10574" spans="20:21" x14ac:dyDescent="0.25">
      <c r="T10574" s="101" t="s">
        <v>20920</v>
      </c>
      <c r="U10574" s="74" t="s">
        <v>20921</v>
      </c>
    </row>
    <row r="10575" spans="20:21" x14ac:dyDescent="0.25">
      <c r="T10575" s="101" t="s">
        <v>20922</v>
      </c>
      <c r="U10575" s="74" t="s">
        <v>20923</v>
      </c>
    </row>
    <row r="10576" spans="20:21" x14ac:dyDescent="0.25">
      <c r="T10576" s="101" t="s">
        <v>20924</v>
      </c>
      <c r="U10576" s="74" t="s">
        <v>20925</v>
      </c>
    </row>
    <row r="10577" spans="20:21" x14ac:dyDescent="0.25">
      <c r="T10577" s="101" t="s">
        <v>20926</v>
      </c>
      <c r="U10577" s="74" t="s">
        <v>20927</v>
      </c>
    </row>
    <row r="10578" spans="20:21" x14ac:dyDescent="0.25">
      <c r="T10578" s="101" t="s">
        <v>20928</v>
      </c>
      <c r="U10578" s="74" t="s">
        <v>20929</v>
      </c>
    </row>
    <row r="10579" spans="20:21" x14ac:dyDescent="0.25">
      <c r="T10579" s="101" t="s">
        <v>20930</v>
      </c>
      <c r="U10579" s="74" t="s">
        <v>20931</v>
      </c>
    </row>
    <row r="10580" spans="20:21" x14ac:dyDescent="0.25">
      <c r="T10580" s="101" t="s">
        <v>20932</v>
      </c>
      <c r="U10580" s="74" t="s">
        <v>20933</v>
      </c>
    </row>
    <row r="10581" spans="20:21" x14ac:dyDescent="0.25">
      <c r="T10581" s="101" t="s">
        <v>20934</v>
      </c>
      <c r="U10581" s="74" t="s">
        <v>20935</v>
      </c>
    </row>
    <row r="10582" spans="20:21" x14ac:dyDescent="0.25">
      <c r="T10582" s="101" t="s">
        <v>20936</v>
      </c>
      <c r="U10582" s="74" t="s">
        <v>20937</v>
      </c>
    </row>
    <row r="10583" spans="20:21" x14ac:dyDescent="0.25">
      <c r="T10583" s="101" t="s">
        <v>20938</v>
      </c>
      <c r="U10583" s="74" t="s">
        <v>20939</v>
      </c>
    </row>
    <row r="10584" spans="20:21" x14ac:dyDescent="0.25">
      <c r="T10584" s="101" t="s">
        <v>20940</v>
      </c>
      <c r="U10584" s="74" t="s">
        <v>20941</v>
      </c>
    </row>
    <row r="10585" spans="20:21" x14ac:dyDescent="0.25">
      <c r="T10585" s="101" t="s">
        <v>20942</v>
      </c>
      <c r="U10585" s="74" t="s">
        <v>20943</v>
      </c>
    </row>
    <row r="10586" spans="20:21" x14ac:dyDescent="0.25">
      <c r="T10586" s="101" t="s">
        <v>20944</v>
      </c>
      <c r="U10586" s="74" t="s">
        <v>330</v>
      </c>
    </row>
    <row r="10587" spans="20:21" x14ac:dyDescent="0.25">
      <c r="T10587" s="101" t="s">
        <v>20945</v>
      </c>
      <c r="U10587" s="74" t="s">
        <v>20946</v>
      </c>
    </row>
    <row r="10588" spans="20:21" x14ac:dyDescent="0.25">
      <c r="T10588" s="101" t="s">
        <v>20947</v>
      </c>
      <c r="U10588" s="74" t="s">
        <v>20948</v>
      </c>
    </row>
    <row r="10589" spans="20:21" x14ac:dyDescent="0.25">
      <c r="T10589" s="101" t="s">
        <v>20949</v>
      </c>
      <c r="U10589" s="74" t="s">
        <v>20950</v>
      </c>
    </row>
    <row r="10590" spans="20:21" x14ac:dyDescent="0.25">
      <c r="T10590" s="101" t="s">
        <v>20951</v>
      </c>
      <c r="U10590" s="74" t="s">
        <v>20952</v>
      </c>
    </row>
    <row r="10591" spans="20:21" x14ac:dyDescent="0.25">
      <c r="T10591" s="101" t="s">
        <v>20953</v>
      </c>
      <c r="U10591" s="74" t="s">
        <v>20954</v>
      </c>
    </row>
    <row r="10592" spans="20:21" x14ac:dyDescent="0.25">
      <c r="T10592" s="101" t="s">
        <v>20955</v>
      </c>
      <c r="U10592" s="74" t="s">
        <v>20956</v>
      </c>
    </row>
    <row r="10593" spans="20:21" x14ac:dyDescent="0.25">
      <c r="T10593" s="101" t="s">
        <v>20957</v>
      </c>
      <c r="U10593" s="74" t="s">
        <v>19753</v>
      </c>
    </row>
    <row r="10594" spans="20:21" x14ac:dyDescent="0.25">
      <c r="T10594" s="101" t="s">
        <v>20958</v>
      </c>
      <c r="U10594" s="74" t="s">
        <v>20959</v>
      </c>
    </row>
    <row r="10595" spans="20:21" x14ac:dyDescent="0.25">
      <c r="T10595" s="101" t="s">
        <v>20960</v>
      </c>
      <c r="U10595" s="74" t="s">
        <v>20961</v>
      </c>
    </row>
    <row r="10596" spans="20:21" x14ac:dyDescent="0.25">
      <c r="T10596" s="101" t="s">
        <v>20962</v>
      </c>
      <c r="U10596" s="74" t="s">
        <v>20963</v>
      </c>
    </row>
    <row r="10597" spans="20:21" x14ac:dyDescent="0.25">
      <c r="T10597" s="101" t="s">
        <v>20964</v>
      </c>
      <c r="U10597" s="74" t="s">
        <v>20965</v>
      </c>
    </row>
    <row r="10598" spans="20:21" x14ac:dyDescent="0.25">
      <c r="T10598" s="101" t="s">
        <v>20966</v>
      </c>
      <c r="U10598" s="74" t="s">
        <v>20967</v>
      </c>
    </row>
    <row r="10599" spans="20:21" x14ac:dyDescent="0.25">
      <c r="T10599" s="101" t="s">
        <v>20968</v>
      </c>
      <c r="U10599" s="74" t="s">
        <v>20969</v>
      </c>
    </row>
    <row r="10600" spans="20:21" x14ac:dyDescent="0.25">
      <c r="T10600" s="101" t="s">
        <v>20970</v>
      </c>
      <c r="U10600" s="74" t="s">
        <v>20971</v>
      </c>
    </row>
    <row r="10601" spans="20:21" x14ac:dyDescent="0.25">
      <c r="T10601" s="101" t="s">
        <v>20972</v>
      </c>
      <c r="U10601" s="74" t="s">
        <v>20973</v>
      </c>
    </row>
    <row r="10602" spans="20:21" x14ac:dyDescent="0.25">
      <c r="T10602" s="101" t="s">
        <v>20974</v>
      </c>
      <c r="U10602" s="74" t="s">
        <v>20975</v>
      </c>
    </row>
    <row r="10603" spans="20:21" x14ac:dyDescent="0.25">
      <c r="T10603" s="101" t="s">
        <v>20976</v>
      </c>
      <c r="U10603" s="74" t="s">
        <v>19786</v>
      </c>
    </row>
    <row r="10604" spans="20:21" x14ac:dyDescent="0.25">
      <c r="T10604" s="101" t="s">
        <v>20977</v>
      </c>
      <c r="U10604" s="74" t="s">
        <v>20978</v>
      </c>
    </row>
    <row r="10605" spans="20:21" x14ac:dyDescent="0.25">
      <c r="T10605" s="101" t="s">
        <v>20979</v>
      </c>
      <c r="U10605" s="74" t="s">
        <v>20980</v>
      </c>
    </row>
    <row r="10606" spans="20:21" x14ac:dyDescent="0.25">
      <c r="T10606" s="101" t="s">
        <v>20981</v>
      </c>
      <c r="U10606" s="74" t="s">
        <v>9489</v>
      </c>
    </row>
    <row r="10607" spans="20:21" x14ac:dyDescent="0.25">
      <c r="T10607" s="101" t="s">
        <v>20982</v>
      </c>
      <c r="U10607" s="74" t="s">
        <v>20983</v>
      </c>
    </row>
    <row r="10608" spans="20:21" x14ac:dyDescent="0.25">
      <c r="T10608" s="101" t="s">
        <v>20984</v>
      </c>
      <c r="U10608" s="74" t="s">
        <v>20985</v>
      </c>
    </row>
    <row r="10609" spans="20:21" x14ac:dyDescent="0.25">
      <c r="T10609" s="101" t="s">
        <v>20986</v>
      </c>
      <c r="U10609" s="74" t="s">
        <v>20987</v>
      </c>
    </row>
    <row r="10610" spans="20:21" x14ac:dyDescent="0.25">
      <c r="T10610" s="101" t="s">
        <v>20988</v>
      </c>
      <c r="U10610" s="74" t="s">
        <v>20989</v>
      </c>
    </row>
    <row r="10611" spans="20:21" x14ac:dyDescent="0.25">
      <c r="T10611" s="101" t="s">
        <v>20990</v>
      </c>
      <c r="U10611" s="74" t="s">
        <v>9529</v>
      </c>
    </row>
    <row r="10612" spans="20:21" x14ac:dyDescent="0.25">
      <c r="T10612" s="101" t="s">
        <v>20991</v>
      </c>
      <c r="U10612" s="74" t="s">
        <v>20992</v>
      </c>
    </row>
    <row r="10613" spans="20:21" x14ac:dyDescent="0.25">
      <c r="T10613" s="101" t="s">
        <v>20993</v>
      </c>
      <c r="U10613" s="74" t="s">
        <v>20994</v>
      </c>
    </row>
    <row r="10614" spans="20:21" x14ac:dyDescent="0.25">
      <c r="T10614" s="101" t="s">
        <v>20995</v>
      </c>
      <c r="U10614" s="74" t="s">
        <v>20996</v>
      </c>
    </row>
    <row r="10615" spans="20:21" x14ac:dyDescent="0.25">
      <c r="T10615" s="101" t="s">
        <v>20997</v>
      </c>
      <c r="U10615" s="74" t="s">
        <v>20998</v>
      </c>
    </row>
    <row r="10616" spans="20:21" x14ac:dyDescent="0.25">
      <c r="T10616" s="101" t="s">
        <v>20999</v>
      </c>
      <c r="U10616" s="74" t="s">
        <v>21000</v>
      </c>
    </row>
    <row r="10617" spans="20:21" x14ac:dyDescent="0.25">
      <c r="T10617" s="101" t="s">
        <v>21001</v>
      </c>
      <c r="U10617" s="74" t="s">
        <v>21002</v>
      </c>
    </row>
    <row r="10618" spans="20:21" x14ac:dyDescent="0.25">
      <c r="T10618" s="101" t="s">
        <v>21003</v>
      </c>
      <c r="U10618" s="74" t="s">
        <v>21004</v>
      </c>
    </row>
    <row r="10619" spans="20:21" x14ac:dyDescent="0.25">
      <c r="T10619" s="101" t="s">
        <v>21005</v>
      </c>
      <c r="U10619" s="74" t="s">
        <v>21006</v>
      </c>
    </row>
    <row r="10620" spans="20:21" x14ac:dyDescent="0.25">
      <c r="T10620" s="101" t="s">
        <v>21007</v>
      </c>
      <c r="U10620" s="74" t="s">
        <v>21008</v>
      </c>
    </row>
    <row r="10621" spans="20:21" x14ac:dyDescent="0.25">
      <c r="T10621" s="101" t="s">
        <v>21009</v>
      </c>
      <c r="U10621" s="74" t="s">
        <v>21010</v>
      </c>
    </row>
    <row r="10622" spans="20:21" x14ac:dyDescent="0.25">
      <c r="T10622" s="101" t="s">
        <v>21011</v>
      </c>
      <c r="U10622" s="74" t="s">
        <v>21012</v>
      </c>
    </row>
    <row r="10623" spans="20:21" x14ac:dyDescent="0.25">
      <c r="T10623" s="101" t="s">
        <v>21013</v>
      </c>
      <c r="U10623" s="74" t="s">
        <v>21014</v>
      </c>
    </row>
    <row r="10624" spans="20:21" x14ac:dyDescent="0.25">
      <c r="T10624" s="101" t="s">
        <v>21015</v>
      </c>
      <c r="U10624" s="74" t="s">
        <v>21016</v>
      </c>
    </row>
    <row r="10625" spans="20:21" x14ac:dyDescent="0.25">
      <c r="T10625" s="101" t="s">
        <v>21017</v>
      </c>
      <c r="U10625" s="74" t="s">
        <v>21018</v>
      </c>
    </row>
    <row r="10626" spans="20:21" x14ac:dyDescent="0.25">
      <c r="T10626" s="101" t="s">
        <v>21019</v>
      </c>
      <c r="U10626" s="74" t="s">
        <v>21020</v>
      </c>
    </row>
    <row r="10627" spans="20:21" x14ac:dyDescent="0.25">
      <c r="T10627" s="101" t="s">
        <v>21021</v>
      </c>
      <c r="U10627" s="74" t="s">
        <v>21022</v>
      </c>
    </row>
    <row r="10628" spans="20:21" x14ac:dyDescent="0.25">
      <c r="T10628" s="101" t="s">
        <v>21023</v>
      </c>
      <c r="U10628" s="74" t="s">
        <v>21024</v>
      </c>
    </row>
    <row r="10629" spans="20:21" x14ac:dyDescent="0.25">
      <c r="T10629" s="101" t="s">
        <v>21025</v>
      </c>
      <c r="U10629" s="74" t="s">
        <v>21026</v>
      </c>
    </row>
    <row r="10630" spans="20:21" x14ac:dyDescent="0.25">
      <c r="T10630" s="101" t="s">
        <v>21027</v>
      </c>
      <c r="U10630" s="74" t="s">
        <v>21028</v>
      </c>
    </row>
    <row r="10631" spans="20:21" x14ac:dyDescent="0.25">
      <c r="T10631" s="101" t="s">
        <v>21029</v>
      </c>
      <c r="U10631" s="74" t="s">
        <v>21030</v>
      </c>
    </row>
    <row r="10632" spans="20:21" x14ac:dyDescent="0.25">
      <c r="T10632" s="101" t="s">
        <v>21031</v>
      </c>
      <c r="U10632" s="74" t="s">
        <v>21032</v>
      </c>
    </row>
    <row r="10633" spans="20:21" x14ac:dyDescent="0.25">
      <c r="T10633" s="101" t="s">
        <v>21033</v>
      </c>
      <c r="U10633" s="74" t="s">
        <v>21034</v>
      </c>
    </row>
    <row r="10634" spans="20:21" x14ac:dyDescent="0.25">
      <c r="T10634" s="101" t="s">
        <v>21035</v>
      </c>
      <c r="U10634" s="74" t="s">
        <v>21036</v>
      </c>
    </row>
    <row r="10635" spans="20:21" x14ac:dyDescent="0.25">
      <c r="T10635" s="101" t="s">
        <v>21037</v>
      </c>
      <c r="U10635" s="74" t="s">
        <v>21038</v>
      </c>
    </row>
    <row r="10636" spans="20:21" x14ac:dyDescent="0.25">
      <c r="T10636" s="101" t="s">
        <v>21039</v>
      </c>
      <c r="U10636" s="74" t="s">
        <v>1592</v>
      </c>
    </row>
    <row r="10637" spans="20:21" x14ac:dyDescent="0.25">
      <c r="T10637" s="101" t="s">
        <v>21040</v>
      </c>
      <c r="U10637" s="74" t="s">
        <v>21041</v>
      </c>
    </row>
    <row r="10638" spans="20:21" x14ac:dyDescent="0.25">
      <c r="T10638" s="101" t="s">
        <v>21042</v>
      </c>
      <c r="U10638" s="74" t="s">
        <v>19900</v>
      </c>
    </row>
    <row r="10639" spans="20:21" x14ac:dyDescent="0.25">
      <c r="T10639" s="101" t="s">
        <v>21043</v>
      </c>
      <c r="U10639" s="74" t="s">
        <v>21044</v>
      </c>
    </row>
    <row r="10640" spans="20:21" x14ac:dyDescent="0.25">
      <c r="T10640" s="101" t="s">
        <v>21045</v>
      </c>
      <c r="U10640" s="74" t="s">
        <v>21046</v>
      </c>
    </row>
    <row r="10641" spans="20:21" x14ac:dyDescent="0.25">
      <c r="T10641" s="101" t="s">
        <v>21047</v>
      </c>
      <c r="U10641" s="74" t="s">
        <v>21048</v>
      </c>
    </row>
    <row r="10642" spans="20:21" x14ac:dyDescent="0.25">
      <c r="T10642" s="101" t="s">
        <v>21049</v>
      </c>
      <c r="U10642" s="74" t="s">
        <v>14375</v>
      </c>
    </row>
    <row r="10643" spans="20:21" x14ac:dyDescent="0.25">
      <c r="T10643" s="101" t="s">
        <v>21050</v>
      </c>
      <c r="U10643" s="74" t="s">
        <v>21051</v>
      </c>
    </row>
    <row r="10644" spans="20:21" x14ac:dyDescent="0.25">
      <c r="T10644" s="101" t="s">
        <v>21052</v>
      </c>
      <c r="U10644" s="74" t="s">
        <v>21053</v>
      </c>
    </row>
    <row r="10645" spans="20:21" x14ac:dyDescent="0.25">
      <c r="T10645" s="101" t="s">
        <v>21054</v>
      </c>
      <c r="U10645" s="74" t="s">
        <v>21055</v>
      </c>
    </row>
    <row r="10646" spans="20:21" x14ac:dyDescent="0.25">
      <c r="T10646" s="101" t="s">
        <v>21056</v>
      </c>
      <c r="U10646" s="74" t="s">
        <v>21057</v>
      </c>
    </row>
    <row r="10647" spans="20:21" x14ac:dyDescent="0.25">
      <c r="T10647" s="101" t="s">
        <v>21058</v>
      </c>
      <c r="U10647" s="74" t="s">
        <v>21059</v>
      </c>
    </row>
    <row r="10648" spans="20:21" x14ac:dyDescent="0.25">
      <c r="T10648" s="101" t="s">
        <v>21060</v>
      </c>
      <c r="U10648" s="74" t="s">
        <v>21061</v>
      </c>
    </row>
    <row r="10649" spans="20:21" x14ac:dyDescent="0.25">
      <c r="T10649" s="101" t="s">
        <v>21062</v>
      </c>
      <c r="U10649" s="74" t="s">
        <v>21063</v>
      </c>
    </row>
    <row r="10650" spans="20:21" x14ac:dyDescent="0.25">
      <c r="T10650" s="101" t="s">
        <v>21064</v>
      </c>
      <c r="U10650" s="74" t="s">
        <v>21065</v>
      </c>
    </row>
    <row r="10651" spans="20:21" x14ac:dyDescent="0.25">
      <c r="T10651" s="101" t="s">
        <v>21066</v>
      </c>
      <c r="U10651" s="74" t="s">
        <v>21067</v>
      </c>
    </row>
    <row r="10652" spans="20:21" x14ac:dyDescent="0.25">
      <c r="T10652" s="101" t="s">
        <v>21068</v>
      </c>
      <c r="U10652" s="74" t="s">
        <v>21069</v>
      </c>
    </row>
    <row r="10653" spans="20:21" x14ac:dyDescent="0.25">
      <c r="T10653" s="101" t="s">
        <v>21070</v>
      </c>
      <c r="U10653" s="74" t="s">
        <v>21071</v>
      </c>
    </row>
    <row r="10654" spans="20:21" x14ac:dyDescent="0.25">
      <c r="T10654" s="101" t="s">
        <v>21072</v>
      </c>
      <c r="U10654" s="74" t="s">
        <v>21073</v>
      </c>
    </row>
    <row r="10655" spans="20:21" x14ac:dyDescent="0.25">
      <c r="T10655" s="101" t="s">
        <v>21074</v>
      </c>
      <c r="U10655" s="74" t="s">
        <v>21075</v>
      </c>
    </row>
    <row r="10656" spans="20:21" x14ac:dyDescent="0.25">
      <c r="T10656" s="101" t="s">
        <v>21076</v>
      </c>
      <c r="U10656" s="74" t="s">
        <v>21077</v>
      </c>
    </row>
    <row r="10657" spans="20:21" x14ac:dyDescent="0.25">
      <c r="T10657" s="101" t="s">
        <v>21078</v>
      </c>
      <c r="U10657" s="74" t="s">
        <v>21079</v>
      </c>
    </row>
    <row r="10658" spans="20:21" x14ac:dyDescent="0.25">
      <c r="T10658" s="101" t="s">
        <v>21080</v>
      </c>
      <c r="U10658" s="74" t="s">
        <v>21081</v>
      </c>
    </row>
    <row r="10659" spans="20:21" x14ac:dyDescent="0.25">
      <c r="T10659" s="101" t="s">
        <v>21082</v>
      </c>
      <c r="U10659" s="74" t="s">
        <v>21083</v>
      </c>
    </row>
    <row r="10660" spans="20:21" x14ac:dyDescent="0.25">
      <c r="T10660" s="101" t="s">
        <v>21084</v>
      </c>
      <c r="U10660" s="74" t="s">
        <v>21085</v>
      </c>
    </row>
    <row r="10661" spans="20:21" x14ac:dyDescent="0.25">
      <c r="T10661" s="101" t="s">
        <v>21086</v>
      </c>
      <c r="U10661" s="74" t="s">
        <v>21087</v>
      </c>
    </row>
    <row r="10662" spans="20:21" x14ac:dyDescent="0.25">
      <c r="T10662" s="101" t="s">
        <v>21088</v>
      </c>
      <c r="U10662" s="74" t="s">
        <v>21089</v>
      </c>
    </row>
    <row r="10663" spans="20:21" x14ac:dyDescent="0.25">
      <c r="T10663" s="101" t="s">
        <v>21090</v>
      </c>
      <c r="U10663" s="74" t="s">
        <v>21091</v>
      </c>
    </row>
    <row r="10664" spans="20:21" x14ac:dyDescent="0.25">
      <c r="T10664" s="101" t="s">
        <v>21092</v>
      </c>
      <c r="U10664" s="74" t="s">
        <v>21093</v>
      </c>
    </row>
    <row r="10665" spans="20:21" x14ac:dyDescent="0.25">
      <c r="T10665" s="101" t="s">
        <v>21094</v>
      </c>
      <c r="U10665" s="74" t="s">
        <v>21095</v>
      </c>
    </row>
    <row r="10666" spans="20:21" x14ac:dyDescent="0.25">
      <c r="T10666" s="101" t="s">
        <v>21096</v>
      </c>
      <c r="U10666" s="74" t="s">
        <v>21097</v>
      </c>
    </row>
    <row r="10667" spans="20:21" x14ac:dyDescent="0.25">
      <c r="T10667" s="101" t="s">
        <v>21098</v>
      </c>
      <c r="U10667" s="74" t="s">
        <v>21099</v>
      </c>
    </row>
    <row r="10668" spans="20:21" x14ac:dyDescent="0.25">
      <c r="T10668" s="101" t="s">
        <v>21100</v>
      </c>
      <c r="U10668" s="74" t="s">
        <v>21101</v>
      </c>
    </row>
    <row r="10669" spans="20:21" x14ac:dyDescent="0.25">
      <c r="T10669" s="101" t="s">
        <v>21102</v>
      </c>
      <c r="U10669" s="74" t="s">
        <v>21103</v>
      </c>
    </row>
    <row r="10670" spans="20:21" x14ac:dyDescent="0.25">
      <c r="T10670" s="101" t="s">
        <v>21104</v>
      </c>
      <c r="U10670" s="74" t="s">
        <v>21105</v>
      </c>
    </row>
    <row r="10671" spans="20:21" x14ac:dyDescent="0.25">
      <c r="T10671" s="101" t="s">
        <v>21106</v>
      </c>
      <c r="U10671" s="74" t="s">
        <v>21107</v>
      </c>
    </row>
    <row r="10672" spans="20:21" x14ac:dyDescent="0.25">
      <c r="T10672" s="101" t="s">
        <v>21108</v>
      </c>
      <c r="U10672" s="74" t="s">
        <v>21109</v>
      </c>
    </row>
    <row r="10673" spans="20:21" x14ac:dyDescent="0.25">
      <c r="T10673" s="101" t="s">
        <v>21110</v>
      </c>
      <c r="U10673" s="74" t="s">
        <v>21111</v>
      </c>
    </row>
    <row r="10674" spans="20:21" x14ac:dyDescent="0.25">
      <c r="T10674" s="101" t="s">
        <v>21112</v>
      </c>
      <c r="U10674" s="74" t="s">
        <v>21113</v>
      </c>
    </row>
    <row r="10675" spans="20:21" x14ac:dyDescent="0.25">
      <c r="T10675" s="101" t="s">
        <v>21114</v>
      </c>
      <c r="U10675" s="74" t="s">
        <v>21115</v>
      </c>
    </row>
    <row r="10676" spans="20:21" x14ac:dyDescent="0.25">
      <c r="T10676" s="101" t="s">
        <v>21116</v>
      </c>
      <c r="U10676" s="74" t="s">
        <v>21117</v>
      </c>
    </row>
    <row r="10677" spans="20:21" x14ac:dyDescent="0.25">
      <c r="T10677" s="101" t="s">
        <v>21118</v>
      </c>
      <c r="U10677" s="74" t="s">
        <v>21119</v>
      </c>
    </row>
    <row r="10678" spans="20:21" x14ac:dyDescent="0.25">
      <c r="T10678" s="101" t="s">
        <v>21120</v>
      </c>
      <c r="U10678" s="74" t="s">
        <v>21121</v>
      </c>
    </row>
    <row r="10679" spans="20:21" x14ac:dyDescent="0.25">
      <c r="T10679" s="101" t="s">
        <v>21122</v>
      </c>
      <c r="U10679" s="74" t="s">
        <v>21123</v>
      </c>
    </row>
    <row r="10680" spans="20:21" x14ac:dyDescent="0.25">
      <c r="T10680" s="101" t="s">
        <v>21124</v>
      </c>
      <c r="U10680" s="74" t="s">
        <v>21125</v>
      </c>
    </row>
    <row r="10681" spans="20:21" x14ac:dyDescent="0.25">
      <c r="T10681" s="101" t="s">
        <v>21126</v>
      </c>
      <c r="U10681" s="74" t="s">
        <v>21127</v>
      </c>
    </row>
    <row r="10682" spans="20:21" x14ac:dyDescent="0.25">
      <c r="T10682" s="101" t="s">
        <v>21128</v>
      </c>
      <c r="U10682" s="74" t="s">
        <v>21129</v>
      </c>
    </row>
    <row r="10683" spans="20:21" x14ac:dyDescent="0.25">
      <c r="T10683" s="101" t="s">
        <v>21130</v>
      </c>
      <c r="U10683" s="74" t="s">
        <v>21131</v>
      </c>
    </row>
    <row r="10684" spans="20:21" x14ac:dyDescent="0.25">
      <c r="T10684" s="101" t="s">
        <v>21132</v>
      </c>
      <c r="U10684" s="74" t="s">
        <v>21133</v>
      </c>
    </row>
    <row r="10685" spans="20:21" x14ac:dyDescent="0.25">
      <c r="T10685" s="101" t="s">
        <v>21134</v>
      </c>
      <c r="U10685" s="74" t="s">
        <v>9777</v>
      </c>
    </row>
    <row r="10686" spans="20:21" x14ac:dyDescent="0.25">
      <c r="T10686" s="101" t="s">
        <v>21135</v>
      </c>
      <c r="U10686" s="74" t="s">
        <v>21136</v>
      </c>
    </row>
    <row r="10687" spans="20:21" x14ac:dyDescent="0.25">
      <c r="T10687" s="101" t="s">
        <v>21137</v>
      </c>
      <c r="U10687" s="74" t="s">
        <v>21138</v>
      </c>
    </row>
    <row r="10688" spans="20:21" x14ac:dyDescent="0.25">
      <c r="T10688" s="101" t="s">
        <v>21139</v>
      </c>
      <c r="U10688" s="74" t="s">
        <v>21140</v>
      </c>
    </row>
    <row r="10689" spans="20:21" x14ac:dyDescent="0.25">
      <c r="T10689" s="101" t="s">
        <v>21141</v>
      </c>
      <c r="U10689" s="74" t="s">
        <v>21142</v>
      </c>
    </row>
    <row r="10690" spans="20:21" x14ac:dyDescent="0.25">
      <c r="T10690" s="101" t="s">
        <v>21143</v>
      </c>
      <c r="U10690" s="74" t="s">
        <v>21144</v>
      </c>
    </row>
    <row r="10691" spans="20:21" x14ac:dyDescent="0.25">
      <c r="T10691" s="101" t="s">
        <v>21145</v>
      </c>
      <c r="U10691" s="74" t="s">
        <v>21146</v>
      </c>
    </row>
    <row r="10692" spans="20:21" x14ac:dyDescent="0.25">
      <c r="T10692" s="101" t="s">
        <v>21147</v>
      </c>
      <c r="U10692" s="74" t="s">
        <v>21148</v>
      </c>
    </row>
    <row r="10693" spans="20:21" x14ac:dyDescent="0.25">
      <c r="T10693" s="101" t="s">
        <v>21149</v>
      </c>
      <c r="U10693" s="74" t="s">
        <v>21150</v>
      </c>
    </row>
    <row r="10694" spans="20:21" x14ac:dyDescent="0.25">
      <c r="T10694" s="101" t="s">
        <v>21151</v>
      </c>
      <c r="U10694" s="74" t="s">
        <v>21152</v>
      </c>
    </row>
    <row r="10695" spans="20:21" x14ac:dyDescent="0.25">
      <c r="T10695" s="101" t="s">
        <v>21153</v>
      </c>
      <c r="U10695" s="74" t="s">
        <v>21154</v>
      </c>
    </row>
    <row r="10696" spans="20:21" x14ac:dyDescent="0.25">
      <c r="T10696" s="101" t="s">
        <v>21155</v>
      </c>
      <c r="U10696" s="74" t="s">
        <v>21156</v>
      </c>
    </row>
    <row r="10697" spans="20:21" x14ac:dyDescent="0.25">
      <c r="T10697" s="101" t="s">
        <v>21157</v>
      </c>
      <c r="U10697" s="74" t="s">
        <v>21158</v>
      </c>
    </row>
    <row r="10698" spans="20:21" x14ac:dyDescent="0.25">
      <c r="T10698" s="101" t="s">
        <v>21159</v>
      </c>
      <c r="U10698" s="74" t="s">
        <v>21160</v>
      </c>
    </row>
    <row r="10699" spans="20:21" x14ac:dyDescent="0.25">
      <c r="T10699" s="101" t="s">
        <v>21161</v>
      </c>
      <c r="U10699" s="74" t="s">
        <v>21162</v>
      </c>
    </row>
    <row r="10700" spans="20:21" x14ac:dyDescent="0.25">
      <c r="T10700" s="101" t="s">
        <v>21163</v>
      </c>
      <c r="U10700" s="74" t="s">
        <v>21164</v>
      </c>
    </row>
    <row r="10701" spans="20:21" x14ac:dyDescent="0.25">
      <c r="T10701" s="101" t="s">
        <v>21165</v>
      </c>
      <c r="U10701" s="74" t="s">
        <v>21166</v>
      </c>
    </row>
    <row r="10702" spans="20:21" x14ac:dyDescent="0.25">
      <c r="T10702" s="101" t="s">
        <v>21167</v>
      </c>
      <c r="U10702" s="74" t="s">
        <v>21168</v>
      </c>
    </row>
    <row r="10703" spans="20:21" x14ac:dyDescent="0.25">
      <c r="T10703" s="101" t="s">
        <v>21169</v>
      </c>
      <c r="U10703" s="74" t="s">
        <v>21170</v>
      </c>
    </row>
    <row r="10704" spans="20:21" x14ac:dyDescent="0.25">
      <c r="T10704" s="101" t="s">
        <v>21171</v>
      </c>
      <c r="U10704" s="74" t="s">
        <v>21172</v>
      </c>
    </row>
    <row r="10705" spans="20:21" x14ac:dyDescent="0.25">
      <c r="T10705" s="101" t="s">
        <v>21173</v>
      </c>
      <c r="U10705" s="74" t="s">
        <v>21174</v>
      </c>
    </row>
    <row r="10706" spans="20:21" x14ac:dyDescent="0.25">
      <c r="T10706" s="101" t="s">
        <v>21175</v>
      </c>
      <c r="U10706" s="74" t="s">
        <v>21176</v>
      </c>
    </row>
    <row r="10707" spans="20:21" x14ac:dyDescent="0.25">
      <c r="T10707" s="101" t="s">
        <v>21177</v>
      </c>
      <c r="U10707" s="74" t="s">
        <v>21178</v>
      </c>
    </row>
    <row r="10708" spans="20:21" x14ac:dyDescent="0.25">
      <c r="T10708" s="101" t="s">
        <v>21179</v>
      </c>
      <c r="U10708" s="74" t="s">
        <v>21180</v>
      </c>
    </row>
    <row r="10709" spans="20:21" x14ac:dyDescent="0.25">
      <c r="T10709" s="101" t="s">
        <v>21181</v>
      </c>
      <c r="U10709" s="74" t="s">
        <v>21182</v>
      </c>
    </row>
    <row r="10710" spans="20:21" x14ac:dyDescent="0.25">
      <c r="T10710" s="101" t="s">
        <v>21183</v>
      </c>
      <c r="U10710" s="74" t="s">
        <v>21184</v>
      </c>
    </row>
    <row r="10711" spans="20:21" x14ac:dyDescent="0.25">
      <c r="T10711" s="101" t="s">
        <v>21185</v>
      </c>
      <c r="U10711" s="74" t="s">
        <v>21186</v>
      </c>
    </row>
    <row r="10712" spans="20:21" x14ac:dyDescent="0.25">
      <c r="T10712" s="101" t="s">
        <v>21187</v>
      </c>
      <c r="U10712" s="74" t="s">
        <v>21188</v>
      </c>
    </row>
    <row r="10713" spans="20:21" x14ac:dyDescent="0.25">
      <c r="T10713" s="101" t="s">
        <v>21189</v>
      </c>
      <c r="U10713" s="74" t="s">
        <v>21190</v>
      </c>
    </row>
    <row r="10714" spans="20:21" x14ac:dyDescent="0.25">
      <c r="T10714" s="101" t="s">
        <v>21191</v>
      </c>
      <c r="U10714" s="74" t="s">
        <v>21192</v>
      </c>
    </row>
    <row r="10715" spans="20:21" x14ac:dyDescent="0.25">
      <c r="T10715" s="101" t="s">
        <v>21193</v>
      </c>
      <c r="U10715" s="74" t="s">
        <v>7845</v>
      </c>
    </row>
    <row r="10716" spans="20:21" x14ac:dyDescent="0.25">
      <c r="T10716" s="101" t="s">
        <v>21194</v>
      </c>
      <c r="U10716" s="74" t="s">
        <v>21195</v>
      </c>
    </row>
    <row r="10717" spans="20:21" x14ac:dyDescent="0.25">
      <c r="T10717" s="101" t="s">
        <v>21196</v>
      </c>
      <c r="U10717" s="74" t="s">
        <v>21197</v>
      </c>
    </row>
    <row r="10718" spans="20:21" x14ac:dyDescent="0.25">
      <c r="T10718" s="101" t="s">
        <v>21198</v>
      </c>
      <c r="U10718" s="74" t="s">
        <v>21199</v>
      </c>
    </row>
    <row r="10719" spans="20:21" x14ac:dyDescent="0.25">
      <c r="T10719" s="101" t="s">
        <v>21200</v>
      </c>
      <c r="U10719" s="74" t="s">
        <v>21201</v>
      </c>
    </row>
    <row r="10720" spans="20:21" x14ac:dyDescent="0.25">
      <c r="T10720" s="101" t="s">
        <v>21202</v>
      </c>
      <c r="U10720" s="74" t="s">
        <v>21203</v>
      </c>
    </row>
    <row r="10721" spans="20:21" x14ac:dyDescent="0.25">
      <c r="T10721" s="101" t="s">
        <v>21204</v>
      </c>
      <c r="U10721" s="74" t="s">
        <v>21205</v>
      </c>
    </row>
    <row r="10722" spans="20:21" x14ac:dyDescent="0.25">
      <c r="T10722" s="101" t="s">
        <v>21206</v>
      </c>
      <c r="U10722" s="74" t="s">
        <v>21207</v>
      </c>
    </row>
    <row r="10723" spans="20:21" x14ac:dyDescent="0.25">
      <c r="T10723" s="101" t="s">
        <v>21208</v>
      </c>
      <c r="U10723" s="74" t="s">
        <v>21209</v>
      </c>
    </row>
    <row r="10724" spans="20:21" x14ac:dyDescent="0.25">
      <c r="T10724" s="101" t="s">
        <v>21210</v>
      </c>
      <c r="U10724" s="74" t="s">
        <v>21211</v>
      </c>
    </row>
    <row r="10725" spans="20:21" x14ac:dyDescent="0.25">
      <c r="T10725" s="101" t="s">
        <v>21212</v>
      </c>
      <c r="U10725" s="74" t="s">
        <v>21213</v>
      </c>
    </row>
    <row r="10726" spans="20:21" x14ac:dyDescent="0.25">
      <c r="T10726" s="101" t="s">
        <v>21214</v>
      </c>
      <c r="U10726" s="74" t="s">
        <v>21215</v>
      </c>
    </row>
    <row r="10727" spans="20:21" x14ac:dyDescent="0.25">
      <c r="T10727" s="101" t="s">
        <v>21216</v>
      </c>
      <c r="U10727" s="74" t="s">
        <v>21217</v>
      </c>
    </row>
    <row r="10728" spans="20:21" x14ac:dyDescent="0.25">
      <c r="T10728" s="101" t="s">
        <v>21218</v>
      </c>
      <c r="U10728" s="74" t="s">
        <v>21219</v>
      </c>
    </row>
    <row r="10729" spans="20:21" x14ac:dyDescent="0.25">
      <c r="T10729" s="101" t="s">
        <v>21220</v>
      </c>
      <c r="U10729" s="74" t="s">
        <v>21221</v>
      </c>
    </row>
    <row r="10730" spans="20:21" x14ac:dyDescent="0.25">
      <c r="T10730" s="101" t="s">
        <v>21222</v>
      </c>
      <c r="U10730" s="74" t="s">
        <v>9932</v>
      </c>
    </row>
    <row r="10731" spans="20:21" x14ac:dyDescent="0.25">
      <c r="T10731" s="101" t="s">
        <v>21223</v>
      </c>
      <c r="U10731" s="74" t="s">
        <v>21224</v>
      </c>
    </row>
    <row r="10732" spans="20:21" x14ac:dyDescent="0.25">
      <c r="T10732" s="101" t="s">
        <v>21225</v>
      </c>
      <c r="U10732" s="74" t="s">
        <v>21226</v>
      </c>
    </row>
    <row r="10733" spans="20:21" x14ac:dyDescent="0.25">
      <c r="T10733" s="101" t="s">
        <v>21227</v>
      </c>
      <c r="U10733" s="74" t="s">
        <v>21228</v>
      </c>
    </row>
    <row r="10734" spans="20:21" x14ac:dyDescent="0.25">
      <c r="T10734" s="101" t="s">
        <v>21229</v>
      </c>
      <c r="U10734" s="74" t="s">
        <v>21230</v>
      </c>
    </row>
    <row r="10735" spans="20:21" x14ac:dyDescent="0.25">
      <c r="T10735" s="101" t="s">
        <v>21231</v>
      </c>
      <c r="U10735" s="74" t="s">
        <v>21232</v>
      </c>
    </row>
    <row r="10736" spans="20:21" x14ac:dyDescent="0.25">
      <c r="T10736" s="101" t="s">
        <v>21233</v>
      </c>
      <c r="U10736" s="74" t="s">
        <v>21234</v>
      </c>
    </row>
    <row r="10737" spans="20:21" x14ac:dyDescent="0.25">
      <c r="T10737" s="101" t="s">
        <v>21235</v>
      </c>
      <c r="U10737" s="74" t="s">
        <v>21236</v>
      </c>
    </row>
    <row r="10738" spans="20:21" x14ac:dyDescent="0.25">
      <c r="T10738" s="101" t="s">
        <v>21237</v>
      </c>
      <c r="U10738" s="74" t="s">
        <v>21238</v>
      </c>
    </row>
    <row r="10739" spans="20:21" x14ac:dyDescent="0.25">
      <c r="T10739" s="101" t="s">
        <v>21239</v>
      </c>
      <c r="U10739" s="74" t="s">
        <v>21240</v>
      </c>
    </row>
    <row r="10740" spans="20:21" x14ac:dyDescent="0.25">
      <c r="T10740" s="101" t="s">
        <v>21241</v>
      </c>
      <c r="U10740" s="74" t="s">
        <v>21242</v>
      </c>
    </row>
    <row r="10741" spans="20:21" x14ac:dyDescent="0.25">
      <c r="T10741" s="101" t="s">
        <v>21243</v>
      </c>
      <c r="U10741" s="74" t="s">
        <v>21244</v>
      </c>
    </row>
    <row r="10742" spans="20:21" x14ac:dyDescent="0.25">
      <c r="T10742" s="101" t="s">
        <v>21245</v>
      </c>
      <c r="U10742" s="74" t="s">
        <v>21246</v>
      </c>
    </row>
    <row r="10743" spans="20:21" x14ac:dyDescent="0.25">
      <c r="T10743" s="101" t="s">
        <v>21247</v>
      </c>
      <c r="U10743" s="74" t="s">
        <v>21248</v>
      </c>
    </row>
    <row r="10744" spans="20:21" x14ac:dyDescent="0.25">
      <c r="T10744" s="101" t="s">
        <v>21249</v>
      </c>
      <c r="U10744" s="74" t="s">
        <v>21250</v>
      </c>
    </row>
    <row r="10745" spans="20:21" x14ac:dyDescent="0.25">
      <c r="T10745" s="101" t="s">
        <v>21251</v>
      </c>
      <c r="U10745" s="74" t="s">
        <v>21252</v>
      </c>
    </row>
    <row r="10746" spans="20:21" x14ac:dyDescent="0.25">
      <c r="T10746" s="101" t="s">
        <v>21253</v>
      </c>
      <c r="U10746" s="74" t="s">
        <v>21254</v>
      </c>
    </row>
    <row r="10747" spans="20:21" x14ac:dyDescent="0.25">
      <c r="T10747" s="101" t="s">
        <v>21255</v>
      </c>
      <c r="U10747" s="74" t="s">
        <v>21256</v>
      </c>
    </row>
    <row r="10748" spans="20:21" x14ac:dyDescent="0.25">
      <c r="T10748" s="101" t="s">
        <v>21257</v>
      </c>
      <c r="U10748" s="74" t="s">
        <v>21258</v>
      </c>
    </row>
    <row r="10749" spans="20:21" x14ac:dyDescent="0.25">
      <c r="T10749" s="101" t="s">
        <v>21259</v>
      </c>
      <c r="U10749" s="74" t="s">
        <v>21260</v>
      </c>
    </row>
    <row r="10750" spans="20:21" x14ac:dyDescent="0.25">
      <c r="T10750" s="101" t="s">
        <v>21261</v>
      </c>
      <c r="U10750" s="74" t="s">
        <v>21262</v>
      </c>
    </row>
    <row r="10751" spans="20:21" x14ac:dyDescent="0.25">
      <c r="T10751" s="101" t="s">
        <v>21263</v>
      </c>
      <c r="U10751" s="74" t="s">
        <v>21264</v>
      </c>
    </row>
    <row r="10752" spans="20:21" x14ac:dyDescent="0.25">
      <c r="T10752" s="101" t="s">
        <v>21265</v>
      </c>
      <c r="U10752" s="74" t="s">
        <v>21266</v>
      </c>
    </row>
    <row r="10753" spans="20:21" x14ac:dyDescent="0.25">
      <c r="T10753" s="101" t="s">
        <v>21267</v>
      </c>
      <c r="U10753" s="74" t="s">
        <v>7067</v>
      </c>
    </row>
    <row r="10754" spans="20:21" x14ac:dyDescent="0.25">
      <c r="T10754" s="101" t="s">
        <v>21268</v>
      </c>
      <c r="U10754" s="74" t="s">
        <v>21269</v>
      </c>
    </row>
    <row r="10755" spans="20:21" x14ac:dyDescent="0.25">
      <c r="T10755" s="101" t="s">
        <v>21270</v>
      </c>
      <c r="U10755" s="74" t="s">
        <v>21271</v>
      </c>
    </row>
    <row r="10756" spans="20:21" x14ac:dyDescent="0.25">
      <c r="T10756" s="101" t="s">
        <v>21272</v>
      </c>
      <c r="U10756" s="74" t="s">
        <v>21273</v>
      </c>
    </row>
    <row r="10757" spans="20:21" x14ac:dyDescent="0.25">
      <c r="T10757" s="101" t="s">
        <v>21274</v>
      </c>
      <c r="U10757" s="74" t="s">
        <v>21275</v>
      </c>
    </row>
    <row r="10758" spans="20:21" x14ac:dyDescent="0.25">
      <c r="T10758" s="101" t="s">
        <v>21276</v>
      </c>
      <c r="U10758" s="74" t="s">
        <v>21277</v>
      </c>
    </row>
    <row r="10759" spans="20:21" x14ac:dyDescent="0.25">
      <c r="T10759" s="101" t="s">
        <v>21278</v>
      </c>
      <c r="U10759" s="74" t="s">
        <v>21279</v>
      </c>
    </row>
    <row r="10760" spans="20:21" x14ac:dyDescent="0.25">
      <c r="T10760" s="101" t="s">
        <v>21280</v>
      </c>
      <c r="U10760" s="74" t="s">
        <v>21281</v>
      </c>
    </row>
    <row r="10761" spans="20:21" x14ac:dyDescent="0.25">
      <c r="T10761" s="101" t="s">
        <v>21282</v>
      </c>
      <c r="U10761" s="74" t="s">
        <v>21283</v>
      </c>
    </row>
    <row r="10762" spans="20:21" x14ac:dyDescent="0.25">
      <c r="T10762" s="101" t="s">
        <v>21284</v>
      </c>
      <c r="U10762" s="74" t="s">
        <v>21285</v>
      </c>
    </row>
    <row r="10763" spans="20:21" x14ac:dyDescent="0.25">
      <c r="T10763" s="101" t="s">
        <v>21286</v>
      </c>
      <c r="U10763" s="74" t="s">
        <v>21287</v>
      </c>
    </row>
    <row r="10764" spans="20:21" x14ac:dyDescent="0.25">
      <c r="T10764" s="101" t="s">
        <v>21288</v>
      </c>
      <c r="U10764" s="74" t="s">
        <v>21289</v>
      </c>
    </row>
    <row r="10765" spans="20:21" x14ac:dyDescent="0.25">
      <c r="T10765" s="101" t="s">
        <v>21290</v>
      </c>
      <c r="U10765" s="74" t="s">
        <v>21291</v>
      </c>
    </row>
    <row r="10766" spans="20:21" x14ac:dyDescent="0.25">
      <c r="T10766" s="101" t="s">
        <v>21292</v>
      </c>
      <c r="U10766" s="74" t="s">
        <v>21293</v>
      </c>
    </row>
    <row r="10767" spans="20:21" x14ac:dyDescent="0.25">
      <c r="T10767" s="101" t="s">
        <v>21294</v>
      </c>
      <c r="U10767" s="74" t="s">
        <v>21295</v>
      </c>
    </row>
    <row r="10768" spans="20:21" x14ac:dyDescent="0.25">
      <c r="T10768" s="101" t="s">
        <v>21296</v>
      </c>
      <c r="U10768" s="74" t="s">
        <v>21297</v>
      </c>
    </row>
    <row r="10769" spans="20:21" x14ac:dyDescent="0.25">
      <c r="T10769" s="101" t="s">
        <v>21298</v>
      </c>
      <c r="U10769" s="74" t="s">
        <v>21299</v>
      </c>
    </row>
    <row r="10770" spans="20:21" x14ac:dyDescent="0.25">
      <c r="T10770" s="101" t="s">
        <v>21300</v>
      </c>
      <c r="U10770" s="74" t="s">
        <v>6337</v>
      </c>
    </row>
    <row r="10771" spans="20:21" x14ac:dyDescent="0.25">
      <c r="T10771" s="101" t="s">
        <v>21301</v>
      </c>
      <c r="U10771" s="74" t="s">
        <v>21302</v>
      </c>
    </row>
    <row r="10772" spans="20:21" x14ac:dyDescent="0.25">
      <c r="T10772" s="101" t="s">
        <v>21303</v>
      </c>
      <c r="U10772" s="74" t="s">
        <v>21304</v>
      </c>
    </row>
    <row r="10773" spans="20:21" x14ac:dyDescent="0.25">
      <c r="T10773" s="101" t="s">
        <v>21305</v>
      </c>
      <c r="U10773" s="74" t="s">
        <v>21306</v>
      </c>
    </row>
    <row r="10774" spans="20:21" x14ac:dyDescent="0.25">
      <c r="T10774" s="101" t="s">
        <v>21307</v>
      </c>
      <c r="U10774" s="74" t="s">
        <v>21308</v>
      </c>
    </row>
    <row r="10775" spans="20:21" x14ac:dyDescent="0.25">
      <c r="T10775" s="101" t="s">
        <v>21309</v>
      </c>
      <c r="U10775" s="74" t="s">
        <v>21310</v>
      </c>
    </row>
    <row r="10776" spans="20:21" x14ac:dyDescent="0.25">
      <c r="T10776" s="101" t="s">
        <v>21311</v>
      </c>
      <c r="U10776" s="74" t="s">
        <v>21312</v>
      </c>
    </row>
    <row r="10777" spans="20:21" x14ac:dyDescent="0.25">
      <c r="T10777" s="101" t="s">
        <v>21313</v>
      </c>
      <c r="U10777" s="74" t="s">
        <v>21314</v>
      </c>
    </row>
    <row r="10778" spans="20:21" x14ac:dyDescent="0.25">
      <c r="T10778" s="101" t="s">
        <v>21315</v>
      </c>
      <c r="U10778" s="74" t="s">
        <v>21316</v>
      </c>
    </row>
    <row r="10779" spans="20:21" x14ac:dyDescent="0.25">
      <c r="T10779" s="101" t="s">
        <v>21317</v>
      </c>
      <c r="U10779" s="74" t="s">
        <v>21318</v>
      </c>
    </row>
    <row r="10780" spans="20:21" x14ac:dyDescent="0.25">
      <c r="T10780" s="101" t="s">
        <v>21319</v>
      </c>
      <c r="U10780" s="74" t="s">
        <v>10064</v>
      </c>
    </row>
    <row r="10781" spans="20:21" x14ac:dyDescent="0.25">
      <c r="T10781" s="101" t="s">
        <v>21320</v>
      </c>
      <c r="U10781" s="74" t="s">
        <v>21321</v>
      </c>
    </row>
    <row r="10782" spans="20:21" x14ac:dyDescent="0.25">
      <c r="T10782" s="101" t="s">
        <v>21322</v>
      </c>
      <c r="U10782" s="74" t="s">
        <v>21323</v>
      </c>
    </row>
    <row r="10783" spans="20:21" x14ac:dyDescent="0.25">
      <c r="T10783" s="101" t="s">
        <v>21324</v>
      </c>
      <c r="U10783" s="74" t="s">
        <v>21325</v>
      </c>
    </row>
    <row r="10784" spans="20:21" x14ac:dyDescent="0.25">
      <c r="T10784" s="101" t="s">
        <v>21326</v>
      </c>
      <c r="U10784" s="74" t="s">
        <v>21327</v>
      </c>
    </row>
    <row r="10785" spans="20:21" x14ac:dyDescent="0.25">
      <c r="T10785" s="101" t="s">
        <v>21328</v>
      </c>
      <c r="U10785" s="74" t="s">
        <v>21329</v>
      </c>
    </row>
    <row r="10786" spans="20:21" x14ac:dyDescent="0.25">
      <c r="T10786" s="101" t="s">
        <v>21330</v>
      </c>
      <c r="U10786" s="74" t="s">
        <v>21331</v>
      </c>
    </row>
    <row r="10787" spans="20:21" x14ac:dyDescent="0.25">
      <c r="T10787" s="101" t="s">
        <v>21332</v>
      </c>
      <c r="U10787" s="74" t="s">
        <v>21333</v>
      </c>
    </row>
    <row r="10788" spans="20:21" x14ac:dyDescent="0.25">
      <c r="T10788" s="101" t="s">
        <v>21334</v>
      </c>
      <c r="U10788" s="74" t="s">
        <v>21335</v>
      </c>
    </row>
    <row r="10789" spans="20:21" x14ac:dyDescent="0.25">
      <c r="T10789" s="101" t="s">
        <v>21336</v>
      </c>
      <c r="U10789" s="74" t="s">
        <v>21337</v>
      </c>
    </row>
    <row r="10790" spans="20:21" x14ac:dyDescent="0.25">
      <c r="T10790" s="101" t="s">
        <v>21338</v>
      </c>
      <c r="U10790" s="74" t="s">
        <v>21339</v>
      </c>
    </row>
    <row r="10791" spans="20:21" x14ac:dyDescent="0.25">
      <c r="T10791" s="101" t="s">
        <v>21340</v>
      </c>
      <c r="U10791" s="74" t="s">
        <v>21341</v>
      </c>
    </row>
    <row r="10792" spans="20:21" x14ac:dyDescent="0.25">
      <c r="T10792" s="101" t="s">
        <v>21342</v>
      </c>
      <c r="U10792" s="74" t="s">
        <v>21343</v>
      </c>
    </row>
    <row r="10793" spans="20:21" x14ac:dyDescent="0.25">
      <c r="T10793" s="101" t="s">
        <v>21344</v>
      </c>
      <c r="U10793" s="74" t="s">
        <v>5618</v>
      </c>
    </row>
    <row r="10794" spans="20:21" x14ac:dyDescent="0.25">
      <c r="T10794" s="101" t="s">
        <v>21345</v>
      </c>
      <c r="U10794" s="74" t="s">
        <v>21346</v>
      </c>
    </row>
    <row r="10795" spans="20:21" x14ac:dyDescent="0.25">
      <c r="T10795" s="101" t="s">
        <v>21347</v>
      </c>
      <c r="U10795" s="74" t="s">
        <v>21348</v>
      </c>
    </row>
    <row r="10796" spans="20:21" x14ac:dyDescent="0.25">
      <c r="T10796" s="101" t="s">
        <v>21349</v>
      </c>
      <c r="U10796" s="74" t="s">
        <v>21350</v>
      </c>
    </row>
    <row r="10797" spans="20:21" x14ac:dyDescent="0.25">
      <c r="T10797" s="101" t="s">
        <v>21351</v>
      </c>
      <c r="U10797" s="74" t="s">
        <v>21352</v>
      </c>
    </row>
    <row r="10798" spans="20:21" x14ac:dyDescent="0.25">
      <c r="T10798" s="101" t="s">
        <v>21353</v>
      </c>
      <c r="U10798" s="74" t="s">
        <v>21354</v>
      </c>
    </row>
    <row r="10799" spans="20:21" x14ac:dyDescent="0.25">
      <c r="T10799" s="101" t="s">
        <v>21355</v>
      </c>
      <c r="U10799" s="74" t="s">
        <v>21356</v>
      </c>
    </row>
    <row r="10800" spans="20:21" x14ac:dyDescent="0.25">
      <c r="T10800" s="101" t="s">
        <v>21357</v>
      </c>
      <c r="U10800" s="74" t="s">
        <v>21358</v>
      </c>
    </row>
    <row r="10801" spans="20:21" x14ac:dyDescent="0.25">
      <c r="T10801" s="101" t="s">
        <v>21359</v>
      </c>
      <c r="U10801" s="74" t="s">
        <v>21360</v>
      </c>
    </row>
    <row r="10802" spans="20:21" x14ac:dyDescent="0.25">
      <c r="T10802" s="101" t="s">
        <v>21361</v>
      </c>
      <c r="U10802" s="74" t="s">
        <v>10143</v>
      </c>
    </row>
    <row r="10803" spans="20:21" x14ac:dyDescent="0.25">
      <c r="T10803" s="101" t="s">
        <v>21362</v>
      </c>
      <c r="U10803" s="74" t="s">
        <v>21363</v>
      </c>
    </row>
    <row r="10804" spans="20:21" x14ac:dyDescent="0.25">
      <c r="T10804" s="101" t="s">
        <v>21364</v>
      </c>
      <c r="U10804" s="74" t="s">
        <v>21365</v>
      </c>
    </row>
    <row r="10805" spans="20:21" x14ac:dyDescent="0.25">
      <c r="T10805" s="101" t="s">
        <v>21366</v>
      </c>
      <c r="U10805" s="74" t="s">
        <v>21367</v>
      </c>
    </row>
    <row r="10806" spans="20:21" x14ac:dyDescent="0.25">
      <c r="T10806" s="101" t="s">
        <v>21368</v>
      </c>
      <c r="U10806" s="74" t="s">
        <v>10169</v>
      </c>
    </row>
    <row r="10807" spans="20:21" x14ac:dyDescent="0.25">
      <c r="T10807" s="101" t="s">
        <v>21369</v>
      </c>
      <c r="U10807" s="74" t="s">
        <v>21370</v>
      </c>
    </row>
    <row r="10808" spans="20:21" x14ac:dyDescent="0.25">
      <c r="T10808" s="101" t="s">
        <v>21371</v>
      </c>
      <c r="U10808" s="74" t="s">
        <v>21372</v>
      </c>
    </row>
    <row r="10809" spans="20:21" x14ac:dyDescent="0.25">
      <c r="T10809" s="101" t="s">
        <v>21373</v>
      </c>
      <c r="U10809" s="74" t="s">
        <v>3072</v>
      </c>
    </row>
    <row r="10810" spans="20:21" x14ac:dyDescent="0.25">
      <c r="T10810" s="101" t="s">
        <v>21374</v>
      </c>
      <c r="U10810" s="74" t="s">
        <v>21375</v>
      </c>
    </row>
    <row r="10811" spans="20:21" x14ac:dyDescent="0.25">
      <c r="T10811" s="101" t="s">
        <v>21376</v>
      </c>
      <c r="U10811" s="74" t="s">
        <v>21377</v>
      </c>
    </row>
    <row r="10812" spans="20:21" x14ac:dyDescent="0.25">
      <c r="T10812" s="101" t="s">
        <v>21378</v>
      </c>
      <c r="U10812" s="74" t="s">
        <v>21379</v>
      </c>
    </row>
    <row r="10813" spans="20:21" x14ac:dyDescent="0.25">
      <c r="T10813" s="101" t="s">
        <v>21380</v>
      </c>
      <c r="U10813" s="74" t="s">
        <v>21381</v>
      </c>
    </row>
    <row r="10814" spans="20:21" x14ac:dyDescent="0.25">
      <c r="T10814" s="101" t="s">
        <v>21382</v>
      </c>
      <c r="U10814" s="74" t="s">
        <v>21383</v>
      </c>
    </row>
    <row r="10815" spans="20:21" x14ac:dyDescent="0.25">
      <c r="T10815" s="101" t="s">
        <v>21384</v>
      </c>
      <c r="U10815" s="74" t="s">
        <v>21385</v>
      </c>
    </row>
    <row r="10816" spans="20:21" x14ac:dyDescent="0.25">
      <c r="T10816" s="101" t="s">
        <v>21386</v>
      </c>
      <c r="U10816" s="74" t="s">
        <v>21387</v>
      </c>
    </row>
    <row r="10817" spans="20:21" x14ac:dyDescent="0.25">
      <c r="T10817" s="101" t="s">
        <v>21388</v>
      </c>
      <c r="U10817" s="74" t="s">
        <v>21389</v>
      </c>
    </row>
    <row r="10818" spans="20:21" x14ac:dyDescent="0.25">
      <c r="T10818" s="101" t="s">
        <v>21390</v>
      </c>
      <c r="U10818" s="74" t="s">
        <v>21391</v>
      </c>
    </row>
    <row r="10819" spans="20:21" x14ac:dyDescent="0.25">
      <c r="T10819" s="101" t="s">
        <v>21392</v>
      </c>
      <c r="U10819" s="74" t="s">
        <v>21393</v>
      </c>
    </row>
    <row r="10820" spans="20:21" x14ac:dyDescent="0.25">
      <c r="T10820" s="101" t="s">
        <v>21394</v>
      </c>
      <c r="U10820" s="74" t="s">
        <v>21395</v>
      </c>
    </row>
    <row r="10821" spans="20:21" x14ac:dyDescent="0.25">
      <c r="T10821" s="101" t="s">
        <v>21396</v>
      </c>
      <c r="U10821" s="74" t="s">
        <v>21397</v>
      </c>
    </row>
    <row r="10822" spans="20:21" x14ac:dyDescent="0.25">
      <c r="T10822" s="101" t="s">
        <v>21398</v>
      </c>
      <c r="U10822" s="74" t="s">
        <v>21399</v>
      </c>
    </row>
    <row r="10823" spans="20:21" x14ac:dyDescent="0.25">
      <c r="T10823" s="101" t="s">
        <v>21400</v>
      </c>
      <c r="U10823" s="74" t="s">
        <v>21401</v>
      </c>
    </row>
    <row r="10824" spans="20:21" x14ac:dyDescent="0.25">
      <c r="T10824" s="101" t="s">
        <v>21402</v>
      </c>
      <c r="U10824" s="74" t="s">
        <v>21403</v>
      </c>
    </row>
    <row r="10825" spans="20:21" x14ac:dyDescent="0.25">
      <c r="T10825" s="101" t="s">
        <v>21404</v>
      </c>
      <c r="U10825" s="74" t="s">
        <v>21405</v>
      </c>
    </row>
    <row r="10826" spans="20:21" x14ac:dyDescent="0.25">
      <c r="T10826" s="101" t="s">
        <v>21406</v>
      </c>
      <c r="U10826" s="74" t="s">
        <v>21407</v>
      </c>
    </row>
    <row r="10827" spans="20:21" x14ac:dyDescent="0.25">
      <c r="T10827" s="101" t="s">
        <v>21408</v>
      </c>
      <c r="U10827" s="74" t="s">
        <v>21409</v>
      </c>
    </row>
    <row r="10828" spans="20:21" x14ac:dyDescent="0.25">
      <c r="T10828" s="101" t="s">
        <v>21410</v>
      </c>
      <c r="U10828" s="74" t="s">
        <v>21411</v>
      </c>
    </row>
    <row r="10829" spans="20:21" x14ac:dyDescent="0.25">
      <c r="T10829" s="101" t="s">
        <v>21412</v>
      </c>
      <c r="U10829" s="74" t="s">
        <v>21413</v>
      </c>
    </row>
    <row r="10830" spans="20:21" x14ac:dyDescent="0.25">
      <c r="T10830" s="101" t="s">
        <v>21414</v>
      </c>
      <c r="U10830" s="74" t="s">
        <v>21415</v>
      </c>
    </row>
    <row r="10831" spans="20:21" x14ac:dyDescent="0.25">
      <c r="T10831" s="101" t="s">
        <v>21416</v>
      </c>
      <c r="U10831" s="74" t="s">
        <v>21417</v>
      </c>
    </row>
    <row r="10832" spans="20:21" x14ac:dyDescent="0.25">
      <c r="T10832" s="101" t="s">
        <v>21418</v>
      </c>
      <c r="U10832" s="74" t="s">
        <v>21419</v>
      </c>
    </row>
    <row r="10833" spans="20:21" x14ac:dyDescent="0.25">
      <c r="T10833" s="101" t="s">
        <v>21420</v>
      </c>
      <c r="U10833" s="74" t="s">
        <v>21421</v>
      </c>
    </row>
    <row r="10834" spans="20:21" x14ac:dyDescent="0.25">
      <c r="T10834" s="101" t="s">
        <v>21422</v>
      </c>
      <c r="U10834" s="74" t="s">
        <v>21423</v>
      </c>
    </row>
    <row r="10835" spans="20:21" x14ac:dyDescent="0.25">
      <c r="T10835" s="101" t="s">
        <v>21424</v>
      </c>
      <c r="U10835" s="74" t="s">
        <v>21425</v>
      </c>
    </row>
    <row r="10836" spans="20:21" x14ac:dyDescent="0.25">
      <c r="T10836" s="101" t="s">
        <v>21426</v>
      </c>
      <c r="U10836" s="74" t="s">
        <v>21427</v>
      </c>
    </row>
    <row r="10837" spans="20:21" x14ac:dyDescent="0.25">
      <c r="T10837" s="101" t="s">
        <v>21428</v>
      </c>
      <c r="U10837" s="74" t="s">
        <v>21429</v>
      </c>
    </row>
    <row r="10838" spans="20:21" x14ac:dyDescent="0.25">
      <c r="T10838" s="101" t="s">
        <v>21430</v>
      </c>
      <c r="U10838" s="74" t="s">
        <v>21431</v>
      </c>
    </row>
    <row r="10839" spans="20:21" x14ac:dyDescent="0.25">
      <c r="T10839" s="101" t="s">
        <v>21432</v>
      </c>
      <c r="U10839" s="74" t="s">
        <v>21433</v>
      </c>
    </row>
    <row r="10840" spans="20:21" x14ac:dyDescent="0.25">
      <c r="T10840" s="101" t="s">
        <v>21434</v>
      </c>
      <c r="U10840" s="74" t="s">
        <v>21435</v>
      </c>
    </row>
    <row r="10841" spans="20:21" x14ac:dyDescent="0.25">
      <c r="T10841" s="101" t="s">
        <v>21436</v>
      </c>
      <c r="U10841" s="74" t="s">
        <v>21437</v>
      </c>
    </row>
    <row r="10842" spans="20:21" x14ac:dyDescent="0.25">
      <c r="T10842" s="101" t="s">
        <v>21438</v>
      </c>
      <c r="U10842" s="74" t="s">
        <v>21439</v>
      </c>
    </row>
    <row r="10843" spans="20:21" x14ac:dyDescent="0.25">
      <c r="T10843" s="101" t="s">
        <v>21440</v>
      </c>
      <c r="U10843" s="74" t="s">
        <v>21441</v>
      </c>
    </row>
    <row r="10844" spans="20:21" x14ac:dyDescent="0.25">
      <c r="T10844" s="101" t="s">
        <v>21442</v>
      </c>
      <c r="U10844" s="74" t="s">
        <v>21443</v>
      </c>
    </row>
    <row r="10845" spans="20:21" x14ac:dyDescent="0.25">
      <c r="T10845" s="101" t="s">
        <v>21444</v>
      </c>
      <c r="U10845" s="74" t="s">
        <v>21445</v>
      </c>
    </row>
    <row r="10846" spans="20:21" x14ac:dyDescent="0.25">
      <c r="T10846" s="101" t="s">
        <v>21446</v>
      </c>
      <c r="U10846" s="74" t="s">
        <v>21447</v>
      </c>
    </row>
    <row r="10847" spans="20:21" x14ac:dyDescent="0.25">
      <c r="T10847" s="101" t="s">
        <v>21448</v>
      </c>
      <c r="U10847" s="74" t="s">
        <v>21449</v>
      </c>
    </row>
    <row r="10848" spans="20:21" x14ac:dyDescent="0.25">
      <c r="T10848" s="101" t="s">
        <v>21450</v>
      </c>
      <c r="U10848" s="74" t="s">
        <v>21451</v>
      </c>
    </row>
    <row r="10849" spans="20:21" x14ac:dyDescent="0.25">
      <c r="T10849" s="101" t="s">
        <v>21452</v>
      </c>
      <c r="U10849" s="74" t="s">
        <v>21453</v>
      </c>
    </row>
    <row r="10850" spans="20:21" x14ac:dyDescent="0.25">
      <c r="T10850" s="101" t="s">
        <v>21454</v>
      </c>
      <c r="U10850" s="74" t="s">
        <v>21455</v>
      </c>
    </row>
    <row r="10851" spans="20:21" x14ac:dyDescent="0.25">
      <c r="T10851" s="101" t="s">
        <v>21456</v>
      </c>
      <c r="U10851" s="74" t="s">
        <v>21457</v>
      </c>
    </row>
    <row r="10852" spans="20:21" x14ac:dyDescent="0.25">
      <c r="T10852" s="101" t="s">
        <v>21458</v>
      </c>
      <c r="U10852" s="74" t="s">
        <v>21459</v>
      </c>
    </row>
    <row r="10853" spans="20:21" x14ac:dyDescent="0.25">
      <c r="T10853" s="101" t="s">
        <v>21460</v>
      </c>
      <c r="U10853" s="74" t="s">
        <v>21461</v>
      </c>
    </row>
    <row r="10854" spans="20:21" x14ac:dyDescent="0.25">
      <c r="T10854" s="101" t="s">
        <v>21462</v>
      </c>
      <c r="U10854" s="74" t="s">
        <v>2412</v>
      </c>
    </row>
    <row r="10855" spans="20:21" x14ac:dyDescent="0.25">
      <c r="T10855" s="101" t="s">
        <v>21463</v>
      </c>
      <c r="U10855" s="74" t="s">
        <v>21464</v>
      </c>
    </row>
    <row r="10856" spans="20:21" x14ac:dyDescent="0.25">
      <c r="T10856" s="101" t="s">
        <v>21465</v>
      </c>
      <c r="U10856" s="74" t="s">
        <v>21466</v>
      </c>
    </row>
    <row r="10857" spans="20:21" x14ac:dyDescent="0.25">
      <c r="T10857" s="101" t="s">
        <v>21467</v>
      </c>
      <c r="U10857" s="74" t="s">
        <v>21468</v>
      </c>
    </row>
    <row r="10858" spans="20:21" x14ac:dyDescent="0.25">
      <c r="T10858" s="101" t="s">
        <v>21469</v>
      </c>
      <c r="U10858" s="74" t="s">
        <v>21470</v>
      </c>
    </row>
    <row r="10859" spans="20:21" x14ac:dyDescent="0.25">
      <c r="T10859" s="101" t="s">
        <v>21471</v>
      </c>
      <c r="U10859" s="74" t="s">
        <v>21472</v>
      </c>
    </row>
    <row r="10860" spans="20:21" x14ac:dyDescent="0.25">
      <c r="T10860" s="101" t="s">
        <v>21473</v>
      </c>
      <c r="U10860" s="74" t="s">
        <v>21474</v>
      </c>
    </row>
    <row r="10861" spans="20:21" x14ac:dyDescent="0.25">
      <c r="T10861" s="101" t="s">
        <v>21475</v>
      </c>
      <c r="U10861" s="74" t="s">
        <v>21476</v>
      </c>
    </row>
    <row r="10862" spans="20:21" x14ac:dyDescent="0.25">
      <c r="T10862" s="101" t="s">
        <v>21477</v>
      </c>
      <c r="U10862" s="74" t="s">
        <v>21478</v>
      </c>
    </row>
    <row r="10863" spans="20:21" x14ac:dyDescent="0.25">
      <c r="T10863" s="101" t="s">
        <v>21479</v>
      </c>
      <c r="U10863" s="74" t="s">
        <v>21480</v>
      </c>
    </row>
    <row r="10864" spans="20:21" x14ac:dyDescent="0.25">
      <c r="T10864" s="101" t="s">
        <v>21481</v>
      </c>
      <c r="U10864" s="74" t="s">
        <v>21482</v>
      </c>
    </row>
    <row r="10865" spans="20:21" x14ac:dyDescent="0.25">
      <c r="T10865" s="101" t="s">
        <v>21483</v>
      </c>
      <c r="U10865" s="74" t="s">
        <v>21484</v>
      </c>
    </row>
    <row r="10866" spans="20:21" x14ac:dyDescent="0.25">
      <c r="T10866" s="101" t="s">
        <v>21485</v>
      </c>
      <c r="U10866" s="74" t="s">
        <v>21486</v>
      </c>
    </row>
    <row r="10867" spans="20:21" x14ac:dyDescent="0.25">
      <c r="T10867" s="101" t="s">
        <v>21487</v>
      </c>
      <c r="U10867" s="74" t="s">
        <v>21488</v>
      </c>
    </row>
    <row r="10868" spans="20:21" x14ac:dyDescent="0.25">
      <c r="T10868" s="101" t="s">
        <v>21489</v>
      </c>
      <c r="U10868" s="74" t="s">
        <v>21490</v>
      </c>
    </row>
    <row r="10869" spans="20:21" x14ac:dyDescent="0.25">
      <c r="T10869" s="101" t="s">
        <v>21491</v>
      </c>
      <c r="U10869" s="74" t="s">
        <v>21492</v>
      </c>
    </row>
    <row r="10870" spans="20:21" x14ac:dyDescent="0.25">
      <c r="T10870" s="101" t="s">
        <v>21493</v>
      </c>
      <c r="U10870" s="74" t="s">
        <v>21494</v>
      </c>
    </row>
    <row r="10871" spans="20:21" x14ac:dyDescent="0.25">
      <c r="T10871" s="101" t="s">
        <v>21495</v>
      </c>
      <c r="U10871" s="74" t="s">
        <v>21496</v>
      </c>
    </row>
    <row r="10872" spans="20:21" x14ac:dyDescent="0.25">
      <c r="T10872" s="101" t="s">
        <v>21497</v>
      </c>
      <c r="U10872" s="74" t="s">
        <v>21498</v>
      </c>
    </row>
    <row r="10873" spans="20:21" x14ac:dyDescent="0.25">
      <c r="T10873" s="101" t="s">
        <v>21499</v>
      </c>
      <c r="U10873" s="74" t="s">
        <v>21500</v>
      </c>
    </row>
    <row r="10874" spans="20:21" x14ac:dyDescent="0.25">
      <c r="T10874" s="101" t="s">
        <v>21501</v>
      </c>
      <c r="U10874" s="74" t="s">
        <v>21502</v>
      </c>
    </row>
    <row r="10875" spans="20:21" x14ac:dyDescent="0.25">
      <c r="T10875" s="101" t="s">
        <v>21503</v>
      </c>
      <c r="U10875" s="74" t="s">
        <v>21504</v>
      </c>
    </row>
    <row r="10876" spans="20:21" x14ac:dyDescent="0.25">
      <c r="T10876" s="101" t="s">
        <v>21505</v>
      </c>
      <c r="U10876" s="74" t="s">
        <v>21506</v>
      </c>
    </row>
    <row r="10877" spans="20:21" x14ac:dyDescent="0.25">
      <c r="T10877" s="101" t="s">
        <v>21507</v>
      </c>
      <c r="U10877" s="74" t="s">
        <v>21508</v>
      </c>
    </row>
    <row r="10878" spans="20:21" x14ac:dyDescent="0.25">
      <c r="T10878" s="101" t="s">
        <v>21509</v>
      </c>
      <c r="U10878" s="74" t="s">
        <v>21510</v>
      </c>
    </row>
    <row r="10879" spans="20:21" x14ac:dyDescent="0.25">
      <c r="T10879" s="101" t="s">
        <v>21511</v>
      </c>
      <c r="U10879" s="74" t="s">
        <v>21512</v>
      </c>
    </row>
    <row r="10880" spans="20:21" x14ac:dyDescent="0.25">
      <c r="T10880" s="101" t="s">
        <v>21513</v>
      </c>
      <c r="U10880" s="74" t="s">
        <v>21514</v>
      </c>
    </row>
    <row r="10881" spans="20:21" x14ac:dyDescent="0.25">
      <c r="T10881" s="101" t="s">
        <v>21515</v>
      </c>
      <c r="U10881" s="74" t="s">
        <v>21516</v>
      </c>
    </row>
    <row r="10882" spans="20:21" x14ac:dyDescent="0.25">
      <c r="T10882" s="101" t="s">
        <v>21517</v>
      </c>
      <c r="U10882" s="74" t="s">
        <v>21518</v>
      </c>
    </row>
    <row r="10883" spans="20:21" x14ac:dyDescent="0.25">
      <c r="T10883" s="101" t="s">
        <v>21519</v>
      </c>
      <c r="U10883" s="74" t="s">
        <v>21520</v>
      </c>
    </row>
    <row r="10884" spans="20:21" x14ac:dyDescent="0.25">
      <c r="T10884" s="101" t="s">
        <v>21521</v>
      </c>
      <c r="U10884" s="74" t="s">
        <v>21522</v>
      </c>
    </row>
    <row r="10885" spans="20:21" x14ac:dyDescent="0.25">
      <c r="T10885" s="101" t="s">
        <v>21523</v>
      </c>
      <c r="U10885" s="74" t="s">
        <v>21524</v>
      </c>
    </row>
    <row r="10886" spans="20:21" x14ac:dyDescent="0.25">
      <c r="T10886" s="101" t="s">
        <v>21525</v>
      </c>
      <c r="U10886" s="74" t="s">
        <v>17553</v>
      </c>
    </row>
    <row r="10887" spans="20:21" x14ac:dyDescent="0.25">
      <c r="T10887" s="101" t="s">
        <v>21526</v>
      </c>
      <c r="U10887" s="74" t="s">
        <v>21527</v>
      </c>
    </row>
    <row r="10888" spans="20:21" x14ac:dyDescent="0.25">
      <c r="T10888" s="101" t="s">
        <v>21528</v>
      </c>
      <c r="U10888" s="74" t="s">
        <v>21529</v>
      </c>
    </row>
    <row r="10889" spans="20:21" x14ac:dyDescent="0.25">
      <c r="T10889" s="101" t="s">
        <v>21530</v>
      </c>
      <c r="U10889" s="74" t="s">
        <v>21531</v>
      </c>
    </row>
    <row r="10890" spans="20:21" x14ac:dyDescent="0.25">
      <c r="T10890" s="101" t="s">
        <v>21532</v>
      </c>
      <c r="U10890" s="74" t="s">
        <v>21533</v>
      </c>
    </row>
    <row r="10891" spans="20:21" x14ac:dyDescent="0.25">
      <c r="T10891" s="101" t="s">
        <v>21534</v>
      </c>
      <c r="U10891" s="74" t="s">
        <v>21535</v>
      </c>
    </row>
    <row r="10892" spans="20:21" x14ac:dyDescent="0.25">
      <c r="T10892" s="101" t="s">
        <v>21536</v>
      </c>
      <c r="U10892" s="74" t="s">
        <v>21537</v>
      </c>
    </row>
    <row r="10893" spans="20:21" x14ac:dyDescent="0.25">
      <c r="T10893" s="101" t="s">
        <v>21538</v>
      </c>
      <c r="U10893" s="74" t="s">
        <v>21539</v>
      </c>
    </row>
    <row r="10894" spans="20:21" x14ac:dyDescent="0.25">
      <c r="T10894" s="101" t="s">
        <v>21540</v>
      </c>
      <c r="U10894" s="74" t="s">
        <v>21541</v>
      </c>
    </row>
    <row r="10895" spans="20:21" x14ac:dyDescent="0.25">
      <c r="T10895" s="101" t="s">
        <v>21542</v>
      </c>
      <c r="U10895" s="74" t="s">
        <v>21543</v>
      </c>
    </row>
    <row r="10896" spans="20:21" x14ac:dyDescent="0.25">
      <c r="T10896" s="101" t="s">
        <v>21544</v>
      </c>
      <c r="U10896" s="74" t="s">
        <v>21545</v>
      </c>
    </row>
    <row r="10897" spans="20:21" x14ac:dyDescent="0.25">
      <c r="T10897" s="101" t="s">
        <v>21546</v>
      </c>
      <c r="U10897" s="74" t="s">
        <v>21547</v>
      </c>
    </row>
    <row r="10898" spans="20:21" x14ac:dyDescent="0.25">
      <c r="T10898" s="101" t="s">
        <v>21548</v>
      </c>
      <c r="U10898" s="74" t="s">
        <v>21549</v>
      </c>
    </row>
    <row r="10899" spans="20:21" x14ac:dyDescent="0.25">
      <c r="T10899" s="101" t="s">
        <v>21550</v>
      </c>
      <c r="U10899" s="74" t="s">
        <v>21551</v>
      </c>
    </row>
    <row r="10900" spans="20:21" x14ac:dyDescent="0.25">
      <c r="T10900" s="101" t="s">
        <v>21552</v>
      </c>
      <c r="U10900" s="74" t="s">
        <v>21553</v>
      </c>
    </row>
    <row r="10901" spans="20:21" x14ac:dyDescent="0.25">
      <c r="T10901" s="101" t="s">
        <v>21554</v>
      </c>
      <c r="U10901" s="74" t="s">
        <v>21555</v>
      </c>
    </row>
    <row r="10902" spans="20:21" x14ac:dyDescent="0.25">
      <c r="T10902" s="101" t="s">
        <v>21556</v>
      </c>
      <c r="U10902" s="74" t="s">
        <v>21557</v>
      </c>
    </row>
    <row r="10903" spans="20:21" x14ac:dyDescent="0.25">
      <c r="T10903" s="101" t="s">
        <v>21558</v>
      </c>
      <c r="U10903" s="74" t="s">
        <v>21559</v>
      </c>
    </row>
    <row r="10904" spans="20:21" x14ac:dyDescent="0.25">
      <c r="T10904" s="101" t="s">
        <v>21560</v>
      </c>
      <c r="U10904" s="74" t="s">
        <v>21561</v>
      </c>
    </row>
    <row r="10905" spans="20:21" x14ac:dyDescent="0.25">
      <c r="T10905" s="101" t="s">
        <v>21562</v>
      </c>
      <c r="U10905" s="74" t="s">
        <v>21563</v>
      </c>
    </row>
    <row r="10906" spans="20:21" x14ac:dyDescent="0.25">
      <c r="T10906" s="101" t="s">
        <v>21564</v>
      </c>
      <c r="U10906" s="74" t="s">
        <v>21565</v>
      </c>
    </row>
    <row r="10907" spans="20:21" x14ac:dyDescent="0.25">
      <c r="T10907" s="101" t="s">
        <v>21566</v>
      </c>
      <c r="U10907" s="74" t="s">
        <v>21567</v>
      </c>
    </row>
    <row r="10908" spans="20:21" x14ac:dyDescent="0.25">
      <c r="T10908" s="101" t="s">
        <v>21568</v>
      </c>
      <c r="U10908" s="74" t="s">
        <v>21569</v>
      </c>
    </row>
    <row r="10909" spans="20:21" x14ac:dyDescent="0.25">
      <c r="T10909" s="101" t="s">
        <v>21570</v>
      </c>
      <c r="U10909" s="74" t="s">
        <v>21571</v>
      </c>
    </row>
    <row r="10910" spans="20:21" x14ac:dyDescent="0.25">
      <c r="T10910" s="101" t="s">
        <v>21572</v>
      </c>
      <c r="U10910" s="74" t="s">
        <v>21573</v>
      </c>
    </row>
    <row r="10911" spans="20:21" x14ac:dyDescent="0.25">
      <c r="T10911" s="101" t="s">
        <v>21574</v>
      </c>
      <c r="U10911" s="74" t="s">
        <v>21575</v>
      </c>
    </row>
    <row r="10912" spans="20:21" x14ac:dyDescent="0.25">
      <c r="T10912" s="101" t="s">
        <v>21576</v>
      </c>
      <c r="U10912" s="74" t="s">
        <v>21577</v>
      </c>
    </row>
    <row r="10913" spans="20:21" x14ac:dyDescent="0.25">
      <c r="T10913" s="101" t="s">
        <v>21578</v>
      </c>
      <c r="U10913" s="74" t="s">
        <v>21579</v>
      </c>
    </row>
    <row r="10914" spans="20:21" x14ac:dyDescent="0.25">
      <c r="T10914" s="101" t="s">
        <v>21580</v>
      </c>
      <c r="U10914" s="74" t="s">
        <v>21581</v>
      </c>
    </row>
    <row r="10915" spans="20:21" x14ac:dyDescent="0.25">
      <c r="T10915" s="101" t="s">
        <v>21582</v>
      </c>
      <c r="U10915" s="74" t="s">
        <v>21583</v>
      </c>
    </row>
    <row r="10916" spans="20:21" x14ac:dyDescent="0.25">
      <c r="T10916" s="101" t="s">
        <v>21584</v>
      </c>
      <c r="U10916" s="74" t="s">
        <v>21585</v>
      </c>
    </row>
    <row r="10917" spans="20:21" x14ac:dyDescent="0.25">
      <c r="T10917" s="101" t="s">
        <v>21586</v>
      </c>
      <c r="U10917" s="74" t="s">
        <v>21587</v>
      </c>
    </row>
    <row r="10918" spans="20:21" x14ac:dyDescent="0.25">
      <c r="T10918" s="101" t="s">
        <v>21588</v>
      </c>
      <c r="U10918" s="74" t="s">
        <v>21589</v>
      </c>
    </row>
    <row r="10919" spans="20:21" x14ac:dyDescent="0.25">
      <c r="T10919" s="101" t="s">
        <v>21590</v>
      </c>
      <c r="U10919" s="74" t="s">
        <v>21591</v>
      </c>
    </row>
    <row r="10920" spans="20:21" x14ac:dyDescent="0.25">
      <c r="T10920" s="101" t="s">
        <v>21592</v>
      </c>
      <c r="U10920" s="74" t="s">
        <v>21593</v>
      </c>
    </row>
    <row r="10921" spans="20:21" x14ac:dyDescent="0.25">
      <c r="T10921" s="101" t="s">
        <v>21594</v>
      </c>
      <c r="U10921" s="74" t="s">
        <v>21595</v>
      </c>
    </row>
    <row r="10922" spans="20:21" x14ac:dyDescent="0.25">
      <c r="T10922" s="101" t="s">
        <v>21596</v>
      </c>
      <c r="U10922" s="74" t="s">
        <v>21597</v>
      </c>
    </row>
    <row r="10923" spans="20:21" x14ac:dyDescent="0.25">
      <c r="T10923" s="101" t="s">
        <v>21598</v>
      </c>
      <c r="U10923" s="74" t="s">
        <v>21599</v>
      </c>
    </row>
    <row r="10924" spans="20:21" x14ac:dyDescent="0.25">
      <c r="T10924" s="101" t="s">
        <v>21600</v>
      </c>
      <c r="U10924" s="74" t="s">
        <v>21601</v>
      </c>
    </row>
    <row r="10925" spans="20:21" x14ac:dyDescent="0.25">
      <c r="T10925" s="101" t="s">
        <v>21602</v>
      </c>
      <c r="U10925" s="74" t="s">
        <v>21603</v>
      </c>
    </row>
    <row r="10926" spans="20:21" x14ac:dyDescent="0.25">
      <c r="T10926" s="101" t="s">
        <v>21604</v>
      </c>
      <c r="U10926" s="74" t="s">
        <v>21605</v>
      </c>
    </row>
    <row r="10927" spans="20:21" x14ac:dyDescent="0.25">
      <c r="T10927" s="101" t="s">
        <v>21606</v>
      </c>
      <c r="U10927" s="74" t="s">
        <v>21607</v>
      </c>
    </row>
    <row r="10928" spans="20:21" x14ac:dyDescent="0.25">
      <c r="T10928" s="101" t="s">
        <v>21608</v>
      </c>
      <c r="U10928" s="74" t="s">
        <v>21609</v>
      </c>
    </row>
    <row r="10929" spans="20:21" x14ac:dyDescent="0.25">
      <c r="T10929" s="101" t="s">
        <v>21610</v>
      </c>
      <c r="U10929" s="74" t="s">
        <v>21611</v>
      </c>
    </row>
    <row r="10930" spans="20:21" x14ac:dyDescent="0.25">
      <c r="T10930" s="101" t="s">
        <v>21612</v>
      </c>
      <c r="U10930" s="74" t="s">
        <v>21613</v>
      </c>
    </row>
    <row r="10931" spans="20:21" x14ac:dyDescent="0.25">
      <c r="T10931" s="101" t="s">
        <v>21614</v>
      </c>
      <c r="U10931" s="74" t="s">
        <v>21615</v>
      </c>
    </row>
    <row r="10932" spans="20:21" x14ac:dyDescent="0.25">
      <c r="T10932" s="101" t="s">
        <v>21616</v>
      </c>
      <c r="U10932" s="74" t="s">
        <v>21617</v>
      </c>
    </row>
    <row r="10933" spans="20:21" x14ac:dyDescent="0.25">
      <c r="T10933" s="101" t="s">
        <v>21618</v>
      </c>
      <c r="U10933" s="74" t="s">
        <v>21619</v>
      </c>
    </row>
    <row r="10934" spans="20:21" x14ac:dyDescent="0.25">
      <c r="T10934" s="101" t="s">
        <v>21620</v>
      </c>
      <c r="U10934" s="74" t="s">
        <v>21621</v>
      </c>
    </row>
    <row r="10935" spans="20:21" x14ac:dyDescent="0.25">
      <c r="T10935" s="101" t="s">
        <v>21622</v>
      </c>
      <c r="U10935" s="74" t="s">
        <v>21623</v>
      </c>
    </row>
    <row r="10936" spans="20:21" x14ac:dyDescent="0.25">
      <c r="T10936" s="101" t="s">
        <v>21624</v>
      </c>
      <c r="U10936" s="74" t="s">
        <v>21625</v>
      </c>
    </row>
    <row r="10937" spans="20:21" x14ac:dyDescent="0.25">
      <c r="T10937" s="101" t="s">
        <v>21626</v>
      </c>
      <c r="U10937" s="74" t="s">
        <v>21627</v>
      </c>
    </row>
    <row r="10938" spans="20:21" x14ac:dyDescent="0.25">
      <c r="T10938" s="101" t="s">
        <v>21628</v>
      </c>
      <c r="U10938" s="74" t="s">
        <v>21629</v>
      </c>
    </row>
    <row r="10939" spans="20:21" x14ac:dyDescent="0.25">
      <c r="T10939" s="101" t="s">
        <v>21630</v>
      </c>
      <c r="U10939" s="74" t="s">
        <v>21631</v>
      </c>
    </row>
    <row r="10940" spans="20:21" x14ac:dyDescent="0.25">
      <c r="T10940" s="101" t="s">
        <v>21632</v>
      </c>
      <c r="U10940" s="74" t="s">
        <v>21633</v>
      </c>
    </row>
    <row r="10941" spans="20:21" x14ac:dyDescent="0.25">
      <c r="T10941" s="101" t="s">
        <v>21634</v>
      </c>
      <c r="U10941" s="74" t="s">
        <v>21635</v>
      </c>
    </row>
    <row r="10942" spans="20:21" x14ac:dyDescent="0.25">
      <c r="T10942" s="101" t="s">
        <v>21636</v>
      </c>
      <c r="U10942" s="74" t="s">
        <v>21637</v>
      </c>
    </row>
    <row r="10943" spans="20:21" x14ac:dyDescent="0.25">
      <c r="T10943" s="101" t="s">
        <v>21638</v>
      </c>
      <c r="U10943" s="74" t="s">
        <v>21639</v>
      </c>
    </row>
    <row r="10944" spans="20:21" x14ac:dyDescent="0.25">
      <c r="T10944" s="101" t="s">
        <v>21640</v>
      </c>
      <c r="U10944" s="74" t="s">
        <v>21641</v>
      </c>
    </row>
    <row r="10945" spans="20:21" x14ac:dyDescent="0.25">
      <c r="T10945" s="101" t="s">
        <v>21642</v>
      </c>
      <c r="U10945" s="74" t="s">
        <v>21643</v>
      </c>
    </row>
    <row r="10946" spans="20:21" x14ac:dyDescent="0.25">
      <c r="T10946" s="101" t="s">
        <v>21644</v>
      </c>
      <c r="U10946" s="74" t="s">
        <v>21645</v>
      </c>
    </row>
    <row r="10947" spans="20:21" x14ac:dyDescent="0.25">
      <c r="T10947" s="101" t="s">
        <v>21646</v>
      </c>
      <c r="U10947" s="74" t="s">
        <v>21647</v>
      </c>
    </row>
    <row r="10948" spans="20:21" x14ac:dyDescent="0.25">
      <c r="T10948" s="101" t="s">
        <v>21648</v>
      </c>
      <c r="U10948" s="74" t="s">
        <v>21649</v>
      </c>
    </row>
    <row r="10949" spans="20:21" x14ac:dyDescent="0.25">
      <c r="T10949" s="101" t="s">
        <v>21650</v>
      </c>
      <c r="U10949" s="74" t="s">
        <v>21651</v>
      </c>
    </row>
    <row r="10950" spans="20:21" x14ac:dyDescent="0.25">
      <c r="T10950" s="101" t="s">
        <v>21652</v>
      </c>
      <c r="U10950" s="74" t="s">
        <v>21653</v>
      </c>
    </row>
    <row r="10951" spans="20:21" x14ac:dyDescent="0.25">
      <c r="T10951" s="101" t="s">
        <v>21654</v>
      </c>
      <c r="U10951" s="74" t="s">
        <v>21655</v>
      </c>
    </row>
    <row r="10952" spans="20:21" x14ac:dyDescent="0.25">
      <c r="T10952" s="101" t="s">
        <v>21656</v>
      </c>
      <c r="U10952" s="74" t="s">
        <v>21657</v>
      </c>
    </row>
    <row r="10953" spans="20:21" x14ac:dyDescent="0.25">
      <c r="T10953" s="101" t="s">
        <v>21658</v>
      </c>
      <c r="U10953" s="74" t="s">
        <v>21659</v>
      </c>
    </row>
    <row r="10954" spans="20:21" x14ac:dyDescent="0.25">
      <c r="T10954" s="101" t="s">
        <v>21660</v>
      </c>
      <c r="U10954" s="74" t="s">
        <v>21661</v>
      </c>
    </row>
    <row r="10955" spans="20:21" x14ac:dyDescent="0.25">
      <c r="T10955" s="101" t="s">
        <v>21662</v>
      </c>
      <c r="U10955" s="74" t="s">
        <v>21663</v>
      </c>
    </row>
    <row r="10956" spans="20:21" x14ac:dyDescent="0.25">
      <c r="T10956" s="101" t="s">
        <v>21664</v>
      </c>
      <c r="U10956" s="74" t="s">
        <v>21665</v>
      </c>
    </row>
    <row r="10957" spans="20:21" x14ac:dyDescent="0.25">
      <c r="T10957" s="101" t="s">
        <v>21666</v>
      </c>
      <c r="U10957" s="74" t="s">
        <v>21667</v>
      </c>
    </row>
    <row r="10958" spans="20:21" x14ac:dyDescent="0.25">
      <c r="T10958" s="101" t="s">
        <v>21668</v>
      </c>
      <c r="U10958" s="74" t="s">
        <v>21669</v>
      </c>
    </row>
    <row r="10959" spans="20:21" x14ac:dyDescent="0.25">
      <c r="T10959" s="101" t="s">
        <v>21670</v>
      </c>
      <c r="U10959" s="74" t="s">
        <v>21671</v>
      </c>
    </row>
    <row r="10960" spans="20:21" x14ac:dyDescent="0.25">
      <c r="T10960" s="101" t="s">
        <v>21672</v>
      </c>
      <c r="U10960" s="74" t="s">
        <v>21673</v>
      </c>
    </row>
    <row r="10961" spans="20:21" x14ac:dyDescent="0.25">
      <c r="T10961" s="101" t="s">
        <v>21674</v>
      </c>
      <c r="U10961" s="74" t="s">
        <v>21675</v>
      </c>
    </row>
    <row r="10962" spans="20:21" x14ac:dyDescent="0.25">
      <c r="T10962" s="101" t="s">
        <v>21676</v>
      </c>
      <c r="U10962" s="74" t="s">
        <v>21677</v>
      </c>
    </row>
    <row r="10963" spans="20:21" x14ac:dyDescent="0.25">
      <c r="T10963" s="101" t="s">
        <v>21678</v>
      </c>
      <c r="U10963" s="74" t="s">
        <v>21679</v>
      </c>
    </row>
    <row r="10964" spans="20:21" x14ac:dyDescent="0.25">
      <c r="T10964" s="101" t="s">
        <v>21680</v>
      </c>
      <c r="U10964" s="74" t="s">
        <v>21681</v>
      </c>
    </row>
    <row r="10965" spans="20:21" x14ac:dyDescent="0.25">
      <c r="T10965" s="101" t="s">
        <v>21682</v>
      </c>
      <c r="U10965" s="74" t="s">
        <v>21683</v>
      </c>
    </row>
    <row r="10966" spans="20:21" x14ac:dyDescent="0.25">
      <c r="T10966" s="101" t="s">
        <v>21684</v>
      </c>
      <c r="U10966" s="74" t="s">
        <v>21685</v>
      </c>
    </row>
    <row r="10967" spans="20:21" x14ac:dyDescent="0.25">
      <c r="T10967" s="101" t="s">
        <v>21686</v>
      </c>
      <c r="U10967" s="74" t="s">
        <v>21687</v>
      </c>
    </row>
    <row r="10968" spans="20:21" x14ac:dyDescent="0.25">
      <c r="T10968" s="101" t="s">
        <v>21688</v>
      </c>
      <c r="U10968" s="74" t="s">
        <v>21689</v>
      </c>
    </row>
    <row r="10969" spans="20:21" x14ac:dyDescent="0.25">
      <c r="T10969" s="101" t="s">
        <v>21690</v>
      </c>
      <c r="U10969" s="74" t="s">
        <v>21691</v>
      </c>
    </row>
    <row r="10970" spans="20:21" x14ac:dyDescent="0.25">
      <c r="T10970" s="101" t="s">
        <v>21692</v>
      </c>
      <c r="U10970" s="74" t="s">
        <v>21693</v>
      </c>
    </row>
    <row r="10971" spans="20:21" x14ac:dyDescent="0.25">
      <c r="T10971" s="101" t="s">
        <v>21694</v>
      </c>
      <c r="U10971" s="74" t="s">
        <v>21695</v>
      </c>
    </row>
    <row r="10972" spans="20:21" x14ac:dyDescent="0.25">
      <c r="T10972" s="101" t="s">
        <v>21696</v>
      </c>
      <c r="U10972" s="74" t="s">
        <v>21697</v>
      </c>
    </row>
    <row r="10973" spans="20:21" x14ac:dyDescent="0.25">
      <c r="T10973" s="101" t="s">
        <v>21698</v>
      </c>
      <c r="U10973" s="74" t="s">
        <v>21699</v>
      </c>
    </row>
    <row r="10974" spans="20:21" x14ac:dyDescent="0.25">
      <c r="T10974" s="101" t="s">
        <v>21700</v>
      </c>
      <c r="U10974" s="74" t="s">
        <v>21701</v>
      </c>
    </row>
    <row r="10975" spans="20:21" x14ac:dyDescent="0.25">
      <c r="T10975" s="101" t="s">
        <v>21702</v>
      </c>
      <c r="U10975" s="74" t="s">
        <v>21703</v>
      </c>
    </row>
    <row r="10976" spans="20:21" x14ac:dyDescent="0.25">
      <c r="T10976" s="101" t="s">
        <v>21704</v>
      </c>
      <c r="U10976" s="74" t="s">
        <v>21705</v>
      </c>
    </row>
    <row r="10977" spans="20:21" x14ac:dyDescent="0.25">
      <c r="T10977" s="101" t="s">
        <v>21706</v>
      </c>
      <c r="U10977" s="74" t="s">
        <v>21707</v>
      </c>
    </row>
    <row r="10978" spans="20:21" x14ac:dyDescent="0.25">
      <c r="T10978" s="101" t="s">
        <v>21708</v>
      </c>
      <c r="U10978" s="74" t="s">
        <v>21709</v>
      </c>
    </row>
    <row r="10979" spans="20:21" x14ac:dyDescent="0.25">
      <c r="T10979" s="101" t="s">
        <v>21710</v>
      </c>
      <c r="U10979" s="74" t="s">
        <v>21711</v>
      </c>
    </row>
    <row r="10980" spans="20:21" x14ac:dyDescent="0.25">
      <c r="T10980" s="101" t="s">
        <v>21712</v>
      </c>
      <c r="U10980" s="74" t="s">
        <v>21713</v>
      </c>
    </row>
    <row r="10981" spans="20:21" x14ac:dyDescent="0.25">
      <c r="T10981" s="101" t="s">
        <v>21714</v>
      </c>
      <c r="U10981" s="74" t="s">
        <v>21715</v>
      </c>
    </row>
    <row r="10982" spans="20:21" x14ac:dyDescent="0.25">
      <c r="T10982" s="101" t="s">
        <v>21716</v>
      </c>
      <c r="U10982" s="74" t="s">
        <v>21717</v>
      </c>
    </row>
    <row r="10983" spans="20:21" x14ac:dyDescent="0.25">
      <c r="T10983" s="101" t="s">
        <v>21718</v>
      </c>
      <c r="U10983" s="74" t="s">
        <v>21719</v>
      </c>
    </row>
    <row r="10984" spans="20:21" x14ac:dyDescent="0.25">
      <c r="T10984" s="101" t="s">
        <v>21720</v>
      </c>
      <c r="U10984" s="74" t="s">
        <v>21721</v>
      </c>
    </row>
    <row r="10985" spans="20:21" x14ac:dyDescent="0.25">
      <c r="T10985" s="101" t="s">
        <v>21722</v>
      </c>
      <c r="U10985" s="74" t="s">
        <v>21723</v>
      </c>
    </row>
    <row r="10986" spans="20:21" x14ac:dyDescent="0.25">
      <c r="T10986" s="101" t="s">
        <v>21724</v>
      </c>
      <c r="U10986" s="74" t="s">
        <v>21725</v>
      </c>
    </row>
    <row r="10987" spans="20:21" x14ac:dyDescent="0.25">
      <c r="T10987" s="101" t="s">
        <v>21726</v>
      </c>
      <c r="U10987" s="74" t="s">
        <v>21727</v>
      </c>
    </row>
    <row r="10988" spans="20:21" x14ac:dyDescent="0.25">
      <c r="T10988" s="101" t="s">
        <v>21728</v>
      </c>
      <c r="U10988" s="74" t="s">
        <v>21729</v>
      </c>
    </row>
    <row r="10989" spans="20:21" x14ac:dyDescent="0.25">
      <c r="T10989" s="101" t="s">
        <v>21730</v>
      </c>
      <c r="U10989" s="74" t="s">
        <v>21731</v>
      </c>
    </row>
    <row r="10990" spans="20:21" x14ac:dyDescent="0.25">
      <c r="T10990" s="101" t="s">
        <v>21732</v>
      </c>
      <c r="U10990" s="74" t="s">
        <v>21733</v>
      </c>
    </row>
    <row r="10991" spans="20:21" x14ac:dyDescent="0.25">
      <c r="T10991" s="101" t="s">
        <v>21734</v>
      </c>
      <c r="U10991" s="74" t="s">
        <v>21735</v>
      </c>
    </row>
    <row r="10992" spans="20:21" x14ac:dyDescent="0.25">
      <c r="T10992" s="101" t="s">
        <v>21736</v>
      </c>
      <c r="U10992" s="74" t="s">
        <v>21737</v>
      </c>
    </row>
    <row r="10993" spans="20:21" x14ac:dyDescent="0.25">
      <c r="T10993" s="101" t="s">
        <v>21738</v>
      </c>
      <c r="U10993" s="74" t="s">
        <v>21739</v>
      </c>
    </row>
    <row r="10994" spans="20:21" x14ac:dyDescent="0.25">
      <c r="T10994" s="101" t="s">
        <v>21740</v>
      </c>
      <c r="U10994" s="74" t="s">
        <v>21741</v>
      </c>
    </row>
    <row r="10995" spans="20:21" x14ac:dyDescent="0.25">
      <c r="T10995" s="101" t="s">
        <v>21742</v>
      </c>
      <c r="U10995" s="74" t="s">
        <v>21743</v>
      </c>
    </row>
    <row r="10996" spans="20:21" x14ac:dyDescent="0.25">
      <c r="T10996" s="101" t="s">
        <v>21744</v>
      </c>
      <c r="U10996" s="74" t="s">
        <v>21745</v>
      </c>
    </row>
    <row r="10997" spans="20:21" x14ac:dyDescent="0.25">
      <c r="T10997" s="101" t="s">
        <v>21746</v>
      </c>
      <c r="U10997" s="74" t="s">
        <v>21747</v>
      </c>
    </row>
    <row r="10998" spans="20:21" x14ac:dyDescent="0.25">
      <c r="T10998" s="101" t="s">
        <v>21748</v>
      </c>
      <c r="U10998" s="74" t="s">
        <v>21749</v>
      </c>
    </row>
    <row r="10999" spans="20:21" x14ac:dyDescent="0.25">
      <c r="T10999" s="101" t="s">
        <v>21750</v>
      </c>
      <c r="U10999" s="74" t="s">
        <v>21751</v>
      </c>
    </row>
    <row r="11000" spans="20:21" x14ac:dyDescent="0.25">
      <c r="T11000" s="101" t="s">
        <v>21752</v>
      </c>
      <c r="U11000" s="74" t="s">
        <v>21753</v>
      </c>
    </row>
    <row r="11001" spans="20:21" x14ac:dyDescent="0.25">
      <c r="T11001" s="101" t="s">
        <v>21754</v>
      </c>
      <c r="U11001" s="74" t="s">
        <v>21755</v>
      </c>
    </row>
    <row r="11002" spans="20:21" x14ac:dyDescent="0.25">
      <c r="T11002" s="101" t="s">
        <v>21756</v>
      </c>
      <c r="U11002" s="74" t="s">
        <v>21757</v>
      </c>
    </row>
    <row r="11003" spans="20:21" x14ac:dyDescent="0.25">
      <c r="T11003" s="101" t="s">
        <v>21758</v>
      </c>
      <c r="U11003" s="74" t="s">
        <v>21759</v>
      </c>
    </row>
    <row r="11004" spans="20:21" x14ac:dyDescent="0.25">
      <c r="T11004" s="101" t="s">
        <v>21760</v>
      </c>
      <c r="U11004" s="74" t="s">
        <v>21761</v>
      </c>
    </row>
    <row r="11005" spans="20:21" x14ac:dyDescent="0.25">
      <c r="T11005" s="101" t="s">
        <v>21762</v>
      </c>
      <c r="U11005" s="74" t="s">
        <v>21763</v>
      </c>
    </row>
    <row r="11006" spans="20:21" x14ac:dyDescent="0.25">
      <c r="T11006" s="101" t="s">
        <v>21764</v>
      </c>
      <c r="U11006" s="74" t="s">
        <v>21765</v>
      </c>
    </row>
    <row r="11007" spans="20:21" x14ac:dyDescent="0.25">
      <c r="T11007" s="101" t="s">
        <v>21766</v>
      </c>
      <c r="U11007" s="74" t="s">
        <v>21767</v>
      </c>
    </row>
    <row r="11008" spans="20:21" x14ac:dyDescent="0.25">
      <c r="T11008" s="101" t="s">
        <v>21768</v>
      </c>
      <c r="U11008" s="74" t="s">
        <v>21769</v>
      </c>
    </row>
    <row r="11009" spans="20:21" x14ac:dyDescent="0.25">
      <c r="T11009" s="101" t="s">
        <v>21770</v>
      </c>
      <c r="U11009" s="74" t="s">
        <v>21771</v>
      </c>
    </row>
    <row r="11010" spans="20:21" x14ac:dyDescent="0.25">
      <c r="T11010" s="101" t="s">
        <v>21772</v>
      </c>
      <c r="U11010" s="74" t="s">
        <v>21773</v>
      </c>
    </row>
    <row r="11011" spans="20:21" x14ac:dyDescent="0.25">
      <c r="T11011" s="101" t="s">
        <v>21774</v>
      </c>
      <c r="U11011" s="74" t="s">
        <v>21775</v>
      </c>
    </row>
    <row r="11012" spans="20:21" x14ac:dyDescent="0.25">
      <c r="T11012" s="101" t="s">
        <v>21776</v>
      </c>
      <c r="U11012" s="74" t="s">
        <v>21777</v>
      </c>
    </row>
    <row r="11013" spans="20:21" x14ac:dyDescent="0.25">
      <c r="T11013" s="101" t="s">
        <v>21778</v>
      </c>
      <c r="U11013" s="74" t="s">
        <v>21779</v>
      </c>
    </row>
    <row r="11014" spans="20:21" x14ac:dyDescent="0.25">
      <c r="T11014" s="101" t="s">
        <v>21780</v>
      </c>
      <c r="U11014" s="74" t="s">
        <v>21781</v>
      </c>
    </row>
    <row r="11015" spans="20:21" x14ac:dyDescent="0.25">
      <c r="T11015" s="101" t="s">
        <v>21782</v>
      </c>
      <c r="U11015" s="74" t="s">
        <v>21783</v>
      </c>
    </row>
    <row r="11016" spans="20:21" x14ac:dyDescent="0.25">
      <c r="T11016" s="101" t="s">
        <v>21784</v>
      </c>
      <c r="U11016" s="74" t="s">
        <v>21785</v>
      </c>
    </row>
    <row r="11017" spans="20:21" x14ac:dyDescent="0.25">
      <c r="T11017" s="101" t="s">
        <v>21786</v>
      </c>
      <c r="U11017" s="74" t="s">
        <v>21787</v>
      </c>
    </row>
    <row r="11018" spans="20:21" x14ac:dyDescent="0.25">
      <c r="T11018" s="101" t="s">
        <v>21788</v>
      </c>
      <c r="U11018" s="74" t="s">
        <v>21789</v>
      </c>
    </row>
    <row r="11019" spans="20:21" x14ac:dyDescent="0.25">
      <c r="T11019" s="101" t="s">
        <v>21790</v>
      </c>
      <c r="U11019" s="74" t="s">
        <v>21791</v>
      </c>
    </row>
    <row r="11020" spans="20:21" x14ac:dyDescent="0.25">
      <c r="T11020" s="101" t="s">
        <v>21792</v>
      </c>
      <c r="U11020" s="74" t="s">
        <v>21793</v>
      </c>
    </row>
    <row r="11021" spans="20:21" x14ac:dyDescent="0.25">
      <c r="T11021" s="101" t="s">
        <v>21794</v>
      </c>
      <c r="U11021" s="74" t="s">
        <v>21795</v>
      </c>
    </row>
    <row r="11022" spans="20:21" x14ac:dyDescent="0.25">
      <c r="T11022" s="101" t="s">
        <v>21796</v>
      </c>
      <c r="U11022" s="74" t="s">
        <v>21797</v>
      </c>
    </row>
    <row r="11023" spans="20:21" x14ac:dyDescent="0.25">
      <c r="T11023" s="101" t="s">
        <v>21798</v>
      </c>
      <c r="U11023" s="74" t="s">
        <v>21799</v>
      </c>
    </row>
    <row r="11024" spans="20:21" x14ac:dyDescent="0.25">
      <c r="T11024" s="101" t="s">
        <v>21800</v>
      </c>
      <c r="U11024" s="74" t="s">
        <v>21801</v>
      </c>
    </row>
    <row r="11025" spans="20:21" x14ac:dyDescent="0.25">
      <c r="T11025" s="101" t="s">
        <v>21802</v>
      </c>
      <c r="U11025" s="74" t="s">
        <v>21803</v>
      </c>
    </row>
    <row r="11026" spans="20:21" x14ac:dyDescent="0.25">
      <c r="T11026" s="101" t="s">
        <v>21804</v>
      </c>
      <c r="U11026" s="74" t="s">
        <v>21805</v>
      </c>
    </row>
    <row r="11027" spans="20:21" x14ac:dyDescent="0.25">
      <c r="T11027" s="101" t="s">
        <v>21806</v>
      </c>
      <c r="U11027" s="74" t="s">
        <v>21807</v>
      </c>
    </row>
    <row r="11028" spans="20:21" x14ac:dyDescent="0.25">
      <c r="T11028" s="101" t="s">
        <v>21808</v>
      </c>
      <c r="U11028" s="74" t="s">
        <v>21809</v>
      </c>
    </row>
    <row r="11029" spans="20:21" x14ac:dyDescent="0.25">
      <c r="T11029" s="101" t="s">
        <v>21810</v>
      </c>
      <c r="U11029" s="74" t="s">
        <v>21811</v>
      </c>
    </row>
    <row r="11030" spans="20:21" x14ac:dyDescent="0.25">
      <c r="T11030" s="101" t="s">
        <v>21812</v>
      </c>
      <c r="U11030" s="74" t="s">
        <v>21813</v>
      </c>
    </row>
    <row r="11031" spans="20:21" x14ac:dyDescent="0.25">
      <c r="T11031" s="101" t="s">
        <v>21814</v>
      </c>
      <c r="U11031" s="74" t="s">
        <v>21815</v>
      </c>
    </row>
    <row r="11032" spans="20:21" x14ac:dyDescent="0.25">
      <c r="T11032" s="101" t="s">
        <v>21816</v>
      </c>
      <c r="U11032" s="74" t="s">
        <v>21817</v>
      </c>
    </row>
    <row r="11033" spans="20:21" x14ac:dyDescent="0.25">
      <c r="T11033" s="101" t="s">
        <v>21818</v>
      </c>
      <c r="U11033" s="74" t="s">
        <v>21819</v>
      </c>
    </row>
    <row r="11034" spans="20:21" x14ac:dyDescent="0.25">
      <c r="T11034" s="101" t="s">
        <v>21820</v>
      </c>
      <c r="U11034" s="74" t="s">
        <v>21821</v>
      </c>
    </row>
    <row r="11035" spans="20:21" x14ac:dyDescent="0.25">
      <c r="T11035" s="101" t="s">
        <v>21822</v>
      </c>
      <c r="U11035" s="74" t="s">
        <v>21823</v>
      </c>
    </row>
    <row r="11036" spans="20:21" x14ac:dyDescent="0.25">
      <c r="T11036" s="101" t="s">
        <v>21824</v>
      </c>
      <c r="U11036" s="74" t="s">
        <v>21825</v>
      </c>
    </row>
    <row r="11037" spans="20:21" x14ac:dyDescent="0.25">
      <c r="T11037" s="101" t="s">
        <v>21826</v>
      </c>
      <c r="U11037" s="74" t="s">
        <v>21827</v>
      </c>
    </row>
    <row r="11038" spans="20:21" x14ac:dyDescent="0.25">
      <c r="T11038" s="101" t="s">
        <v>21828</v>
      </c>
      <c r="U11038" s="74" t="s">
        <v>21829</v>
      </c>
    </row>
    <row r="11039" spans="20:21" x14ac:dyDescent="0.25">
      <c r="T11039" s="101" t="s">
        <v>21830</v>
      </c>
      <c r="U11039" s="74" t="s">
        <v>21831</v>
      </c>
    </row>
    <row r="11040" spans="20:21" x14ac:dyDescent="0.25">
      <c r="T11040" s="101" t="s">
        <v>21832</v>
      </c>
      <c r="U11040" s="74" t="s">
        <v>21833</v>
      </c>
    </row>
    <row r="11041" spans="20:21" x14ac:dyDescent="0.25">
      <c r="T11041" s="101" t="s">
        <v>21834</v>
      </c>
      <c r="U11041" s="74" t="s">
        <v>21835</v>
      </c>
    </row>
    <row r="11042" spans="20:21" x14ac:dyDescent="0.25">
      <c r="T11042" s="101" t="s">
        <v>21836</v>
      </c>
      <c r="U11042" s="74" t="s">
        <v>21837</v>
      </c>
    </row>
    <row r="11043" spans="20:21" x14ac:dyDescent="0.25">
      <c r="T11043" s="101" t="s">
        <v>21838</v>
      </c>
      <c r="U11043" s="74" t="s">
        <v>21839</v>
      </c>
    </row>
    <row r="11044" spans="20:21" x14ac:dyDescent="0.25">
      <c r="T11044" s="101" t="s">
        <v>21840</v>
      </c>
      <c r="U11044" s="74" t="s">
        <v>21841</v>
      </c>
    </row>
    <row r="11045" spans="20:21" x14ac:dyDescent="0.25">
      <c r="T11045" s="101" t="s">
        <v>21842</v>
      </c>
      <c r="U11045" s="74" t="s">
        <v>21843</v>
      </c>
    </row>
    <row r="11046" spans="20:21" x14ac:dyDescent="0.25">
      <c r="T11046" s="101" t="s">
        <v>21844</v>
      </c>
      <c r="U11046" s="74" t="s">
        <v>21845</v>
      </c>
    </row>
    <row r="11047" spans="20:21" x14ac:dyDescent="0.25">
      <c r="T11047" s="101" t="s">
        <v>21846</v>
      </c>
      <c r="U11047" s="74" t="s">
        <v>21847</v>
      </c>
    </row>
    <row r="11048" spans="20:21" x14ac:dyDescent="0.25">
      <c r="T11048" s="101" t="s">
        <v>21848</v>
      </c>
      <c r="U11048" s="74" t="s">
        <v>21849</v>
      </c>
    </row>
    <row r="11049" spans="20:21" x14ac:dyDescent="0.25">
      <c r="T11049" s="101" t="s">
        <v>21850</v>
      </c>
      <c r="U11049" s="74" t="s">
        <v>21851</v>
      </c>
    </row>
    <row r="11050" spans="20:21" x14ac:dyDescent="0.25">
      <c r="T11050" s="101" t="s">
        <v>21852</v>
      </c>
      <c r="U11050" s="74" t="s">
        <v>21853</v>
      </c>
    </row>
    <row r="11051" spans="20:21" x14ac:dyDescent="0.25">
      <c r="T11051" s="101" t="s">
        <v>21854</v>
      </c>
      <c r="U11051" s="74" t="s">
        <v>21855</v>
      </c>
    </row>
    <row r="11052" spans="20:21" x14ac:dyDescent="0.25">
      <c r="T11052" s="101" t="s">
        <v>21856</v>
      </c>
      <c r="U11052" s="74" t="s">
        <v>21857</v>
      </c>
    </row>
    <row r="11053" spans="20:21" x14ac:dyDescent="0.25">
      <c r="T11053" s="101" t="s">
        <v>21858</v>
      </c>
      <c r="U11053" s="74" t="s">
        <v>21859</v>
      </c>
    </row>
    <row r="11054" spans="20:21" x14ac:dyDescent="0.25">
      <c r="T11054" s="101" t="s">
        <v>21860</v>
      </c>
      <c r="U11054" s="74" t="s">
        <v>21861</v>
      </c>
    </row>
    <row r="11055" spans="20:21" x14ac:dyDescent="0.25">
      <c r="T11055" s="101" t="s">
        <v>21862</v>
      </c>
      <c r="U11055" s="74" t="s">
        <v>21863</v>
      </c>
    </row>
    <row r="11056" spans="20:21" x14ac:dyDescent="0.25">
      <c r="T11056" s="101" t="s">
        <v>21864</v>
      </c>
      <c r="U11056" s="74" t="s">
        <v>21865</v>
      </c>
    </row>
    <row r="11057" spans="20:21" x14ac:dyDescent="0.25">
      <c r="T11057" s="101" t="s">
        <v>21866</v>
      </c>
      <c r="U11057" s="74" t="s">
        <v>21867</v>
      </c>
    </row>
    <row r="11058" spans="20:21" x14ac:dyDescent="0.25">
      <c r="T11058" s="101" t="s">
        <v>21868</v>
      </c>
      <c r="U11058" s="74" t="s">
        <v>21869</v>
      </c>
    </row>
    <row r="11059" spans="20:21" x14ac:dyDescent="0.25">
      <c r="T11059" s="101" t="s">
        <v>21870</v>
      </c>
      <c r="U11059" s="74" t="s">
        <v>21871</v>
      </c>
    </row>
    <row r="11060" spans="20:21" x14ac:dyDescent="0.25">
      <c r="T11060" s="101" t="s">
        <v>21872</v>
      </c>
      <c r="U11060" s="74" t="s">
        <v>21873</v>
      </c>
    </row>
    <row r="11061" spans="20:21" x14ac:dyDescent="0.25">
      <c r="T11061" s="101" t="s">
        <v>21874</v>
      </c>
      <c r="U11061" s="74" t="s">
        <v>21875</v>
      </c>
    </row>
    <row r="11062" spans="20:21" x14ac:dyDescent="0.25">
      <c r="T11062" s="101" t="s">
        <v>21876</v>
      </c>
      <c r="U11062" s="74" t="s">
        <v>21877</v>
      </c>
    </row>
    <row r="11063" spans="20:21" x14ac:dyDescent="0.25">
      <c r="T11063" s="101" t="s">
        <v>21878</v>
      </c>
      <c r="U11063" s="74" t="s">
        <v>21879</v>
      </c>
    </row>
    <row r="11064" spans="20:21" x14ac:dyDescent="0.25">
      <c r="T11064" s="101" t="s">
        <v>21880</v>
      </c>
      <c r="U11064" s="74" t="s">
        <v>21881</v>
      </c>
    </row>
    <row r="11065" spans="20:21" x14ac:dyDescent="0.25">
      <c r="T11065" s="101" t="s">
        <v>21882</v>
      </c>
      <c r="U11065" s="74" t="s">
        <v>21883</v>
      </c>
    </row>
    <row r="11066" spans="20:21" x14ac:dyDescent="0.25">
      <c r="T11066" s="101" t="s">
        <v>21884</v>
      </c>
      <c r="U11066" s="74" t="s">
        <v>21885</v>
      </c>
    </row>
    <row r="11067" spans="20:21" x14ac:dyDescent="0.25">
      <c r="T11067" s="101" t="s">
        <v>21886</v>
      </c>
      <c r="U11067" s="74" t="s">
        <v>21887</v>
      </c>
    </row>
    <row r="11068" spans="20:21" x14ac:dyDescent="0.25">
      <c r="T11068" s="101" t="s">
        <v>21888</v>
      </c>
      <c r="U11068" s="74" t="s">
        <v>21889</v>
      </c>
    </row>
    <row r="11069" spans="20:21" x14ac:dyDescent="0.25">
      <c r="T11069" s="101" t="s">
        <v>21890</v>
      </c>
      <c r="U11069" s="74" t="s">
        <v>21891</v>
      </c>
    </row>
    <row r="11070" spans="20:21" x14ac:dyDescent="0.25">
      <c r="T11070" s="101" t="s">
        <v>21892</v>
      </c>
      <c r="U11070" s="74" t="s">
        <v>21893</v>
      </c>
    </row>
    <row r="11071" spans="20:21" x14ac:dyDescent="0.25">
      <c r="T11071" s="101" t="s">
        <v>21894</v>
      </c>
      <c r="U11071" s="74" t="s">
        <v>21895</v>
      </c>
    </row>
    <row r="11072" spans="20:21" x14ac:dyDescent="0.25">
      <c r="T11072" s="101" t="s">
        <v>21896</v>
      </c>
      <c r="U11072" s="74" t="s">
        <v>21897</v>
      </c>
    </row>
    <row r="11073" spans="20:21" x14ac:dyDescent="0.25">
      <c r="T11073" s="101" t="s">
        <v>21898</v>
      </c>
      <c r="U11073" s="74" t="s">
        <v>21899</v>
      </c>
    </row>
    <row r="11074" spans="20:21" x14ac:dyDescent="0.25">
      <c r="T11074" s="101" t="s">
        <v>21900</v>
      </c>
      <c r="U11074" s="74" t="s">
        <v>21901</v>
      </c>
    </row>
    <row r="11075" spans="20:21" x14ac:dyDescent="0.25">
      <c r="T11075" s="101" t="s">
        <v>21902</v>
      </c>
      <c r="U11075" s="74" t="s">
        <v>21903</v>
      </c>
    </row>
    <row r="11076" spans="20:21" x14ac:dyDescent="0.25">
      <c r="T11076" s="101" t="s">
        <v>21904</v>
      </c>
      <c r="U11076" s="74" t="s">
        <v>21905</v>
      </c>
    </row>
    <row r="11077" spans="20:21" x14ac:dyDescent="0.25">
      <c r="T11077" s="101" t="s">
        <v>21906</v>
      </c>
      <c r="U11077" s="74" t="s">
        <v>21907</v>
      </c>
    </row>
    <row r="11078" spans="20:21" x14ac:dyDescent="0.25">
      <c r="T11078" s="101" t="s">
        <v>21908</v>
      </c>
      <c r="U11078" s="74" t="s">
        <v>21909</v>
      </c>
    </row>
    <row r="11079" spans="20:21" x14ac:dyDescent="0.25">
      <c r="T11079" s="101" t="s">
        <v>21910</v>
      </c>
      <c r="U11079" s="74" t="s">
        <v>21911</v>
      </c>
    </row>
    <row r="11080" spans="20:21" x14ac:dyDescent="0.25">
      <c r="T11080" s="101" t="s">
        <v>21912</v>
      </c>
      <c r="U11080" s="74" t="s">
        <v>21913</v>
      </c>
    </row>
    <row r="11081" spans="20:21" x14ac:dyDescent="0.25">
      <c r="T11081" s="101" t="s">
        <v>21914</v>
      </c>
      <c r="U11081" s="74" t="s">
        <v>21915</v>
      </c>
    </row>
    <row r="11082" spans="20:21" x14ac:dyDescent="0.25">
      <c r="T11082" s="101" t="s">
        <v>21916</v>
      </c>
      <c r="U11082" s="74" t="s">
        <v>21917</v>
      </c>
    </row>
    <row r="11083" spans="20:21" x14ac:dyDescent="0.25">
      <c r="T11083" s="101" t="s">
        <v>21918</v>
      </c>
      <c r="U11083" s="74" t="s">
        <v>21919</v>
      </c>
    </row>
    <row r="11084" spans="20:21" x14ac:dyDescent="0.25">
      <c r="T11084" s="101" t="s">
        <v>21920</v>
      </c>
      <c r="U11084" s="74" t="s">
        <v>21921</v>
      </c>
    </row>
    <row r="11085" spans="20:21" x14ac:dyDescent="0.25">
      <c r="T11085" s="101" t="s">
        <v>21922</v>
      </c>
      <c r="U11085" s="74" t="s">
        <v>21923</v>
      </c>
    </row>
    <row r="11086" spans="20:21" x14ac:dyDescent="0.25">
      <c r="T11086" s="101" t="s">
        <v>21924</v>
      </c>
      <c r="U11086" s="74" t="s">
        <v>21925</v>
      </c>
    </row>
    <row r="11087" spans="20:21" x14ac:dyDescent="0.25">
      <c r="T11087" s="101" t="s">
        <v>21926</v>
      </c>
      <c r="U11087" s="74" t="s">
        <v>21927</v>
      </c>
    </row>
    <row r="11088" spans="20:21" x14ac:dyDescent="0.25">
      <c r="T11088" s="101" t="s">
        <v>21928</v>
      </c>
      <c r="U11088" s="74" t="s">
        <v>21929</v>
      </c>
    </row>
    <row r="11089" spans="20:21" x14ac:dyDescent="0.25">
      <c r="T11089" s="101" t="s">
        <v>21930</v>
      </c>
      <c r="U11089" s="74" t="s">
        <v>21931</v>
      </c>
    </row>
    <row r="11090" spans="20:21" x14ac:dyDescent="0.25">
      <c r="T11090" s="101" t="s">
        <v>21932</v>
      </c>
      <c r="U11090" s="74" t="s">
        <v>21933</v>
      </c>
    </row>
    <row r="11091" spans="20:21" x14ac:dyDescent="0.25">
      <c r="T11091" s="101" t="s">
        <v>21934</v>
      </c>
      <c r="U11091" s="74" t="s">
        <v>21935</v>
      </c>
    </row>
    <row r="11092" spans="20:21" x14ac:dyDescent="0.25">
      <c r="T11092" s="101" t="s">
        <v>21936</v>
      </c>
      <c r="U11092" s="74" t="s">
        <v>21937</v>
      </c>
    </row>
    <row r="11093" spans="20:21" x14ac:dyDescent="0.25">
      <c r="T11093" s="101" t="s">
        <v>21938</v>
      </c>
      <c r="U11093" s="74" t="s">
        <v>21939</v>
      </c>
    </row>
    <row r="11094" spans="20:21" x14ac:dyDescent="0.25">
      <c r="T11094" s="101" t="s">
        <v>21940</v>
      </c>
      <c r="U11094" s="74" t="s">
        <v>21941</v>
      </c>
    </row>
    <row r="11095" spans="20:21" x14ac:dyDescent="0.25">
      <c r="T11095" s="101" t="s">
        <v>21942</v>
      </c>
      <c r="U11095" s="74" t="s">
        <v>21943</v>
      </c>
    </row>
    <row r="11096" spans="20:21" x14ac:dyDescent="0.25">
      <c r="T11096" s="101" t="s">
        <v>21944</v>
      </c>
      <c r="U11096" s="74" t="s">
        <v>21945</v>
      </c>
    </row>
    <row r="11097" spans="20:21" x14ac:dyDescent="0.25">
      <c r="T11097" s="101" t="s">
        <v>21946</v>
      </c>
      <c r="U11097" s="74" t="s">
        <v>21947</v>
      </c>
    </row>
    <row r="11098" spans="20:21" x14ac:dyDescent="0.25">
      <c r="T11098" s="101" t="s">
        <v>21948</v>
      </c>
      <c r="U11098" s="74" t="s">
        <v>21949</v>
      </c>
    </row>
    <row r="11099" spans="20:21" x14ac:dyDescent="0.25">
      <c r="T11099" s="101" t="s">
        <v>21950</v>
      </c>
      <c r="U11099" s="74" t="s">
        <v>21951</v>
      </c>
    </row>
    <row r="11100" spans="20:21" x14ac:dyDescent="0.25">
      <c r="T11100" s="101" t="s">
        <v>21952</v>
      </c>
      <c r="U11100" s="74" t="s">
        <v>21953</v>
      </c>
    </row>
    <row r="11101" spans="20:21" x14ac:dyDescent="0.25">
      <c r="T11101" s="101" t="s">
        <v>21954</v>
      </c>
      <c r="U11101" s="74" t="s">
        <v>21955</v>
      </c>
    </row>
    <row r="11102" spans="20:21" x14ac:dyDescent="0.25">
      <c r="T11102" s="101" t="s">
        <v>21956</v>
      </c>
      <c r="U11102" s="74" t="s">
        <v>21957</v>
      </c>
    </row>
    <row r="11103" spans="20:21" x14ac:dyDescent="0.25">
      <c r="T11103" s="101" t="s">
        <v>21958</v>
      </c>
      <c r="U11103" s="74" t="s">
        <v>21959</v>
      </c>
    </row>
    <row r="11104" spans="20:21" x14ac:dyDescent="0.25">
      <c r="T11104" s="101" t="s">
        <v>21960</v>
      </c>
      <c r="U11104" s="74" t="s">
        <v>21961</v>
      </c>
    </row>
    <row r="11105" spans="20:21" x14ac:dyDescent="0.25">
      <c r="T11105" s="101" t="s">
        <v>21962</v>
      </c>
      <c r="U11105" s="74" t="s">
        <v>21963</v>
      </c>
    </row>
    <row r="11106" spans="20:21" x14ac:dyDescent="0.25">
      <c r="T11106" s="101" t="s">
        <v>21964</v>
      </c>
      <c r="U11106" s="74" t="s">
        <v>21965</v>
      </c>
    </row>
    <row r="11107" spans="20:21" x14ac:dyDescent="0.25">
      <c r="T11107" s="101" t="s">
        <v>21966</v>
      </c>
      <c r="U11107" s="74" t="s">
        <v>21967</v>
      </c>
    </row>
    <row r="11108" spans="20:21" x14ac:dyDescent="0.25">
      <c r="T11108" s="101" t="s">
        <v>21968</v>
      </c>
      <c r="U11108" s="74" t="s">
        <v>21969</v>
      </c>
    </row>
    <row r="11109" spans="20:21" x14ac:dyDescent="0.25">
      <c r="T11109" s="101" t="s">
        <v>21970</v>
      </c>
      <c r="U11109" s="74" t="s">
        <v>21971</v>
      </c>
    </row>
    <row r="11110" spans="20:21" x14ac:dyDescent="0.25">
      <c r="T11110" s="101" t="s">
        <v>21972</v>
      </c>
      <c r="U11110" s="74" t="s">
        <v>21973</v>
      </c>
    </row>
    <row r="11111" spans="20:21" x14ac:dyDescent="0.25">
      <c r="T11111" s="101" t="s">
        <v>21974</v>
      </c>
      <c r="U11111" s="74" t="s">
        <v>21975</v>
      </c>
    </row>
    <row r="11112" spans="20:21" x14ac:dyDescent="0.25">
      <c r="T11112" s="101" t="s">
        <v>21976</v>
      </c>
      <c r="U11112" s="74" t="s">
        <v>21977</v>
      </c>
    </row>
    <row r="11113" spans="20:21" x14ac:dyDescent="0.25">
      <c r="T11113" s="101" t="s">
        <v>21978</v>
      </c>
      <c r="U11113" s="74" t="s">
        <v>21979</v>
      </c>
    </row>
    <row r="11114" spans="20:21" x14ac:dyDescent="0.25">
      <c r="T11114" s="101" t="s">
        <v>21980</v>
      </c>
      <c r="U11114" s="74" t="s">
        <v>21981</v>
      </c>
    </row>
    <row r="11115" spans="20:21" x14ac:dyDescent="0.25">
      <c r="T11115" s="101" t="s">
        <v>21982</v>
      </c>
      <c r="U11115" s="74" t="s">
        <v>21983</v>
      </c>
    </row>
    <row r="11116" spans="20:21" x14ac:dyDescent="0.25">
      <c r="T11116" s="101" t="s">
        <v>21984</v>
      </c>
      <c r="U11116" s="74" t="s">
        <v>21985</v>
      </c>
    </row>
    <row r="11117" spans="20:21" x14ac:dyDescent="0.25">
      <c r="T11117" s="101" t="s">
        <v>21986</v>
      </c>
      <c r="U11117" s="74" t="s">
        <v>21987</v>
      </c>
    </row>
    <row r="11118" spans="20:21" x14ac:dyDescent="0.25">
      <c r="T11118" s="101" t="s">
        <v>21988</v>
      </c>
      <c r="U11118" s="74" t="s">
        <v>21989</v>
      </c>
    </row>
    <row r="11119" spans="20:21" x14ac:dyDescent="0.25">
      <c r="T11119" s="101" t="s">
        <v>21990</v>
      </c>
      <c r="U11119" s="74" t="s">
        <v>21991</v>
      </c>
    </row>
    <row r="11120" spans="20:21" x14ac:dyDescent="0.25">
      <c r="T11120" s="101" t="s">
        <v>21992</v>
      </c>
      <c r="U11120" s="74" t="s">
        <v>21993</v>
      </c>
    </row>
    <row r="11121" spans="20:21" x14ac:dyDescent="0.25">
      <c r="T11121" s="101" t="s">
        <v>21994</v>
      </c>
      <c r="U11121" s="74" t="s">
        <v>21995</v>
      </c>
    </row>
    <row r="11122" spans="20:21" x14ac:dyDescent="0.25">
      <c r="T11122" s="101" t="s">
        <v>21996</v>
      </c>
      <c r="U11122" s="74" t="s">
        <v>21997</v>
      </c>
    </row>
    <row r="11123" spans="20:21" x14ac:dyDescent="0.25">
      <c r="T11123" s="101" t="s">
        <v>21998</v>
      </c>
      <c r="U11123" s="74" t="s">
        <v>21999</v>
      </c>
    </row>
    <row r="11124" spans="20:21" x14ac:dyDescent="0.25">
      <c r="T11124" s="101" t="s">
        <v>22000</v>
      </c>
      <c r="U11124" s="74" t="s">
        <v>22001</v>
      </c>
    </row>
    <row r="11125" spans="20:21" x14ac:dyDescent="0.25">
      <c r="T11125" s="101" t="s">
        <v>22002</v>
      </c>
      <c r="U11125" s="74" t="s">
        <v>22003</v>
      </c>
    </row>
    <row r="11126" spans="20:21" x14ac:dyDescent="0.25">
      <c r="T11126" s="101" t="s">
        <v>22004</v>
      </c>
      <c r="U11126" s="74" t="s">
        <v>22005</v>
      </c>
    </row>
    <row r="11127" spans="20:21" x14ac:dyDescent="0.25">
      <c r="T11127" s="101" t="s">
        <v>22006</v>
      </c>
      <c r="U11127" s="74" t="s">
        <v>22007</v>
      </c>
    </row>
    <row r="11128" spans="20:21" x14ac:dyDescent="0.25">
      <c r="T11128" s="101" t="s">
        <v>22008</v>
      </c>
      <c r="U11128" s="74" t="s">
        <v>22009</v>
      </c>
    </row>
    <row r="11129" spans="20:21" x14ac:dyDescent="0.25">
      <c r="T11129" s="101" t="s">
        <v>22010</v>
      </c>
      <c r="U11129" s="74" t="s">
        <v>22011</v>
      </c>
    </row>
    <row r="11130" spans="20:21" x14ac:dyDescent="0.25">
      <c r="T11130" s="101" t="s">
        <v>22012</v>
      </c>
      <c r="U11130" s="74" t="s">
        <v>22013</v>
      </c>
    </row>
    <row r="11131" spans="20:21" x14ac:dyDescent="0.25">
      <c r="T11131" s="101" t="s">
        <v>22014</v>
      </c>
      <c r="U11131" s="74" t="s">
        <v>22015</v>
      </c>
    </row>
    <row r="11132" spans="20:21" x14ac:dyDescent="0.25">
      <c r="T11132" s="101" t="s">
        <v>22016</v>
      </c>
      <c r="U11132" s="74" t="s">
        <v>22017</v>
      </c>
    </row>
    <row r="11133" spans="20:21" x14ac:dyDescent="0.25">
      <c r="T11133" s="101" t="s">
        <v>22018</v>
      </c>
      <c r="U11133" s="74" t="s">
        <v>22019</v>
      </c>
    </row>
    <row r="11134" spans="20:21" x14ac:dyDescent="0.25">
      <c r="T11134" s="101" t="s">
        <v>22020</v>
      </c>
      <c r="U11134" s="74" t="s">
        <v>22021</v>
      </c>
    </row>
    <row r="11135" spans="20:21" x14ac:dyDescent="0.25">
      <c r="T11135" s="101" t="s">
        <v>22022</v>
      </c>
      <c r="U11135" s="74" t="s">
        <v>22023</v>
      </c>
    </row>
    <row r="11136" spans="20:21" x14ac:dyDescent="0.25">
      <c r="T11136" s="101" t="s">
        <v>22024</v>
      </c>
      <c r="U11136" s="74" t="s">
        <v>13176</v>
      </c>
    </row>
    <row r="11137" spans="20:21" x14ac:dyDescent="0.25">
      <c r="T11137" s="101" t="s">
        <v>22025</v>
      </c>
      <c r="U11137" s="74" t="s">
        <v>22026</v>
      </c>
    </row>
    <row r="11138" spans="20:21" x14ac:dyDescent="0.25">
      <c r="T11138" s="101" t="s">
        <v>22027</v>
      </c>
      <c r="U11138" s="74" t="s">
        <v>22028</v>
      </c>
    </row>
    <row r="11139" spans="20:21" x14ac:dyDescent="0.25">
      <c r="T11139" s="101" t="s">
        <v>22029</v>
      </c>
      <c r="U11139" s="74" t="s">
        <v>22030</v>
      </c>
    </row>
    <row r="11140" spans="20:21" x14ac:dyDescent="0.25">
      <c r="T11140" s="101" t="s">
        <v>22031</v>
      </c>
      <c r="U11140" s="74" t="s">
        <v>22032</v>
      </c>
    </row>
    <row r="11141" spans="20:21" x14ac:dyDescent="0.25">
      <c r="T11141" s="101" t="s">
        <v>22033</v>
      </c>
      <c r="U11141" s="74" t="s">
        <v>22034</v>
      </c>
    </row>
    <row r="11142" spans="20:21" x14ac:dyDescent="0.25">
      <c r="T11142" s="101" t="s">
        <v>22035</v>
      </c>
      <c r="U11142" s="74" t="s">
        <v>22036</v>
      </c>
    </row>
    <row r="11143" spans="20:21" x14ac:dyDescent="0.25">
      <c r="T11143" s="101" t="s">
        <v>22037</v>
      </c>
      <c r="U11143" s="74" t="s">
        <v>3950</v>
      </c>
    </row>
    <row r="11144" spans="20:21" x14ac:dyDescent="0.25">
      <c r="T11144" s="101" t="s">
        <v>22038</v>
      </c>
      <c r="U11144" s="74" t="s">
        <v>22039</v>
      </c>
    </row>
    <row r="11145" spans="20:21" x14ac:dyDescent="0.25">
      <c r="T11145" s="101" t="s">
        <v>22040</v>
      </c>
      <c r="U11145" s="74" t="s">
        <v>15865</v>
      </c>
    </row>
    <row r="11146" spans="20:21" x14ac:dyDescent="0.25">
      <c r="T11146" s="101" t="s">
        <v>22041</v>
      </c>
      <c r="U11146" s="74" t="s">
        <v>22042</v>
      </c>
    </row>
    <row r="11147" spans="20:21" x14ac:dyDescent="0.25">
      <c r="T11147" s="101" t="s">
        <v>22043</v>
      </c>
      <c r="U11147" s="74" t="s">
        <v>22044</v>
      </c>
    </row>
    <row r="11148" spans="20:21" x14ac:dyDescent="0.25">
      <c r="T11148" s="101" t="s">
        <v>22045</v>
      </c>
      <c r="U11148" s="74" t="s">
        <v>22046</v>
      </c>
    </row>
    <row r="11149" spans="20:21" x14ac:dyDescent="0.25">
      <c r="T11149" s="101" t="s">
        <v>22047</v>
      </c>
      <c r="U11149" s="74" t="s">
        <v>22048</v>
      </c>
    </row>
    <row r="11150" spans="20:21" x14ac:dyDescent="0.25">
      <c r="T11150" s="101" t="s">
        <v>22049</v>
      </c>
      <c r="U11150" s="74" t="s">
        <v>20593</v>
      </c>
    </row>
    <row r="11151" spans="20:21" x14ac:dyDescent="0.25">
      <c r="T11151" s="101" t="s">
        <v>22050</v>
      </c>
      <c r="U11151" s="74" t="s">
        <v>22051</v>
      </c>
    </row>
    <row r="11152" spans="20:21" x14ac:dyDescent="0.25">
      <c r="T11152" s="101" t="s">
        <v>22052</v>
      </c>
      <c r="U11152" s="74" t="s">
        <v>22053</v>
      </c>
    </row>
    <row r="11153" spans="20:21" x14ac:dyDescent="0.25">
      <c r="T11153" s="101" t="s">
        <v>22054</v>
      </c>
      <c r="U11153" s="74" t="s">
        <v>22055</v>
      </c>
    </row>
    <row r="11154" spans="20:21" x14ac:dyDescent="0.25">
      <c r="T11154" s="101" t="s">
        <v>22056</v>
      </c>
      <c r="U11154" s="74" t="s">
        <v>22057</v>
      </c>
    </row>
    <row r="11155" spans="20:21" x14ac:dyDescent="0.25">
      <c r="T11155" s="101" t="s">
        <v>22058</v>
      </c>
      <c r="U11155" s="74" t="s">
        <v>22059</v>
      </c>
    </row>
    <row r="11156" spans="20:21" x14ac:dyDescent="0.25">
      <c r="T11156" s="101" t="s">
        <v>22060</v>
      </c>
      <c r="U11156" s="74" t="s">
        <v>22061</v>
      </c>
    </row>
    <row r="11157" spans="20:21" x14ac:dyDescent="0.25">
      <c r="T11157" s="101" t="s">
        <v>22062</v>
      </c>
      <c r="U11157" s="74" t="s">
        <v>22063</v>
      </c>
    </row>
    <row r="11158" spans="20:21" x14ac:dyDescent="0.25">
      <c r="T11158" s="101" t="s">
        <v>22064</v>
      </c>
      <c r="U11158" s="74" t="s">
        <v>22065</v>
      </c>
    </row>
    <row r="11159" spans="20:21" x14ac:dyDescent="0.25">
      <c r="T11159" s="101" t="s">
        <v>22066</v>
      </c>
      <c r="U11159" s="74" t="s">
        <v>22067</v>
      </c>
    </row>
    <row r="11160" spans="20:21" x14ac:dyDescent="0.25">
      <c r="T11160" s="101" t="s">
        <v>22068</v>
      </c>
      <c r="U11160" s="74" t="s">
        <v>22069</v>
      </c>
    </row>
    <row r="11161" spans="20:21" x14ac:dyDescent="0.25">
      <c r="T11161" s="101" t="s">
        <v>22070</v>
      </c>
      <c r="U11161" s="74" t="s">
        <v>22071</v>
      </c>
    </row>
    <row r="11162" spans="20:21" x14ac:dyDescent="0.25">
      <c r="T11162" s="101" t="s">
        <v>22072</v>
      </c>
      <c r="U11162" s="74" t="s">
        <v>22073</v>
      </c>
    </row>
    <row r="11163" spans="20:21" x14ac:dyDescent="0.25">
      <c r="T11163" s="101" t="s">
        <v>22074</v>
      </c>
      <c r="U11163" s="74" t="s">
        <v>22075</v>
      </c>
    </row>
    <row r="11164" spans="20:21" x14ac:dyDescent="0.25">
      <c r="T11164" s="101" t="s">
        <v>22076</v>
      </c>
      <c r="U11164" s="74" t="s">
        <v>22077</v>
      </c>
    </row>
    <row r="11165" spans="20:21" x14ac:dyDescent="0.25">
      <c r="T11165" s="101" t="s">
        <v>22078</v>
      </c>
      <c r="U11165" s="74" t="s">
        <v>22079</v>
      </c>
    </row>
    <row r="11166" spans="20:21" x14ac:dyDescent="0.25">
      <c r="T11166" s="101" t="s">
        <v>22080</v>
      </c>
      <c r="U11166" s="74" t="s">
        <v>22081</v>
      </c>
    </row>
    <row r="11167" spans="20:21" x14ac:dyDescent="0.25">
      <c r="T11167" s="101" t="s">
        <v>22082</v>
      </c>
      <c r="U11167" s="74" t="s">
        <v>22083</v>
      </c>
    </row>
    <row r="11168" spans="20:21" x14ac:dyDescent="0.25">
      <c r="T11168" s="101" t="s">
        <v>22084</v>
      </c>
      <c r="U11168" s="74" t="s">
        <v>22085</v>
      </c>
    </row>
    <row r="11169" spans="20:21" x14ac:dyDescent="0.25">
      <c r="T11169" s="101" t="s">
        <v>22086</v>
      </c>
      <c r="U11169" s="74" t="s">
        <v>22087</v>
      </c>
    </row>
    <row r="11170" spans="20:21" x14ac:dyDescent="0.25">
      <c r="T11170" s="101" t="s">
        <v>22088</v>
      </c>
      <c r="U11170" s="74" t="s">
        <v>22089</v>
      </c>
    </row>
    <row r="11171" spans="20:21" x14ac:dyDescent="0.25">
      <c r="T11171" s="101" t="s">
        <v>22090</v>
      </c>
      <c r="U11171" s="74" t="s">
        <v>22091</v>
      </c>
    </row>
    <row r="11172" spans="20:21" x14ac:dyDescent="0.25">
      <c r="T11172" s="101" t="s">
        <v>22092</v>
      </c>
      <c r="U11172" s="74" t="s">
        <v>22093</v>
      </c>
    </row>
    <row r="11173" spans="20:21" x14ac:dyDescent="0.25">
      <c r="T11173" s="101" t="s">
        <v>22094</v>
      </c>
      <c r="U11173" s="74" t="s">
        <v>22095</v>
      </c>
    </row>
    <row r="11174" spans="20:21" x14ac:dyDescent="0.25">
      <c r="T11174" s="101" t="s">
        <v>22096</v>
      </c>
      <c r="U11174" s="74" t="s">
        <v>22097</v>
      </c>
    </row>
    <row r="11175" spans="20:21" x14ac:dyDescent="0.25">
      <c r="T11175" s="101" t="s">
        <v>22098</v>
      </c>
      <c r="U11175" s="74" t="s">
        <v>22099</v>
      </c>
    </row>
    <row r="11176" spans="20:21" x14ac:dyDescent="0.25">
      <c r="T11176" s="101" t="s">
        <v>22100</v>
      </c>
      <c r="U11176" s="74" t="s">
        <v>22101</v>
      </c>
    </row>
    <row r="11177" spans="20:21" x14ac:dyDescent="0.25">
      <c r="T11177" s="101" t="s">
        <v>22102</v>
      </c>
      <c r="U11177" s="74" t="s">
        <v>15943</v>
      </c>
    </row>
    <row r="11178" spans="20:21" x14ac:dyDescent="0.25">
      <c r="T11178" s="101" t="s">
        <v>22103</v>
      </c>
      <c r="U11178" s="74" t="s">
        <v>22104</v>
      </c>
    </row>
    <row r="11179" spans="20:21" x14ac:dyDescent="0.25">
      <c r="T11179" s="101" t="s">
        <v>22105</v>
      </c>
      <c r="U11179" s="74" t="s">
        <v>22106</v>
      </c>
    </row>
    <row r="11180" spans="20:21" x14ac:dyDescent="0.25">
      <c r="T11180" s="101" t="s">
        <v>22107</v>
      </c>
      <c r="U11180" s="74" t="s">
        <v>948</v>
      </c>
    </row>
    <row r="11181" spans="20:21" x14ac:dyDescent="0.25">
      <c r="T11181" s="101" t="s">
        <v>22108</v>
      </c>
      <c r="U11181" s="74" t="s">
        <v>22109</v>
      </c>
    </row>
    <row r="11182" spans="20:21" x14ac:dyDescent="0.25">
      <c r="T11182" s="101" t="s">
        <v>22110</v>
      </c>
      <c r="U11182" s="74" t="s">
        <v>22111</v>
      </c>
    </row>
    <row r="11183" spans="20:21" x14ac:dyDescent="0.25">
      <c r="T11183" s="101" t="s">
        <v>22112</v>
      </c>
      <c r="U11183" s="74" t="s">
        <v>22113</v>
      </c>
    </row>
    <row r="11184" spans="20:21" x14ac:dyDescent="0.25">
      <c r="T11184" s="101" t="s">
        <v>22114</v>
      </c>
      <c r="U11184" s="74" t="s">
        <v>22115</v>
      </c>
    </row>
    <row r="11185" spans="20:21" x14ac:dyDescent="0.25">
      <c r="T11185" s="101" t="s">
        <v>22116</v>
      </c>
      <c r="U11185" s="74" t="s">
        <v>22117</v>
      </c>
    </row>
    <row r="11186" spans="20:21" x14ac:dyDescent="0.25">
      <c r="T11186" s="101" t="s">
        <v>22118</v>
      </c>
      <c r="U11186" s="74" t="s">
        <v>5913</v>
      </c>
    </row>
    <row r="11187" spans="20:21" x14ac:dyDescent="0.25">
      <c r="T11187" s="101" t="s">
        <v>22119</v>
      </c>
      <c r="U11187" s="74" t="s">
        <v>22120</v>
      </c>
    </row>
    <row r="11188" spans="20:21" x14ac:dyDescent="0.25">
      <c r="T11188" s="101" t="s">
        <v>22121</v>
      </c>
      <c r="U11188" s="74" t="s">
        <v>22122</v>
      </c>
    </row>
    <row r="11189" spans="20:21" x14ac:dyDescent="0.25">
      <c r="T11189" s="101" t="s">
        <v>22123</v>
      </c>
      <c r="U11189" s="74" t="s">
        <v>22124</v>
      </c>
    </row>
    <row r="11190" spans="20:21" x14ac:dyDescent="0.25">
      <c r="T11190" s="101" t="s">
        <v>22125</v>
      </c>
      <c r="U11190" s="74" t="s">
        <v>22126</v>
      </c>
    </row>
    <row r="11191" spans="20:21" x14ac:dyDescent="0.25">
      <c r="T11191" s="101" t="s">
        <v>22127</v>
      </c>
      <c r="U11191" s="74" t="s">
        <v>22128</v>
      </c>
    </row>
    <row r="11192" spans="20:21" x14ac:dyDescent="0.25">
      <c r="T11192" s="101" t="s">
        <v>22129</v>
      </c>
      <c r="U11192" s="74" t="s">
        <v>22130</v>
      </c>
    </row>
    <row r="11193" spans="20:21" x14ac:dyDescent="0.25">
      <c r="T11193" s="101" t="s">
        <v>22131</v>
      </c>
      <c r="U11193" s="74" t="s">
        <v>3277</v>
      </c>
    </row>
    <row r="11194" spans="20:21" x14ac:dyDescent="0.25">
      <c r="T11194" s="101" t="s">
        <v>22132</v>
      </c>
      <c r="U11194" s="74" t="s">
        <v>22133</v>
      </c>
    </row>
    <row r="11195" spans="20:21" x14ac:dyDescent="0.25">
      <c r="T11195" s="101" t="s">
        <v>22134</v>
      </c>
      <c r="U11195" s="74" t="s">
        <v>22135</v>
      </c>
    </row>
    <row r="11196" spans="20:21" x14ac:dyDescent="0.25">
      <c r="T11196" s="101" t="s">
        <v>22136</v>
      </c>
      <c r="U11196" s="74" t="s">
        <v>22137</v>
      </c>
    </row>
    <row r="11197" spans="20:21" x14ac:dyDescent="0.25">
      <c r="T11197" s="101" t="s">
        <v>22138</v>
      </c>
      <c r="U11197" s="74" t="s">
        <v>22139</v>
      </c>
    </row>
    <row r="11198" spans="20:21" x14ac:dyDescent="0.25">
      <c r="T11198" s="101" t="s">
        <v>22140</v>
      </c>
      <c r="U11198" s="74" t="s">
        <v>22141</v>
      </c>
    </row>
    <row r="11199" spans="20:21" x14ac:dyDescent="0.25">
      <c r="T11199" s="101" t="s">
        <v>22142</v>
      </c>
      <c r="U11199" s="74" t="s">
        <v>22143</v>
      </c>
    </row>
    <row r="11200" spans="20:21" x14ac:dyDescent="0.25">
      <c r="T11200" s="101" t="s">
        <v>22144</v>
      </c>
      <c r="U11200" s="74" t="s">
        <v>22145</v>
      </c>
    </row>
    <row r="11201" spans="20:21" x14ac:dyDescent="0.25">
      <c r="T11201" s="101" t="s">
        <v>22146</v>
      </c>
      <c r="U11201" s="74" t="s">
        <v>22147</v>
      </c>
    </row>
    <row r="11202" spans="20:21" x14ac:dyDescent="0.25">
      <c r="T11202" s="101" t="s">
        <v>22148</v>
      </c>
      <c r="U11202" s="74" t="s">
        <v>22149</v>
      </c>
    </row>
    <row r="11203" spans="20:21" x14ac:dyDescent="0.25">
      <c r="T11203" s="101" t="s">
        <v>22150</v>
      </c>
      <c r="U11203" s="74" t="s">
        <v>22151</v>
      </c>
    </row>
    <row r="11204" spans="20:21" x14ac:dyDescent="0.25">
      <c r="T11204" s="101" t="s">
        <v>22152</v>
      </c>
      <c r="U11204" s="74" t="s">
        <v>11878</v>
      </c>
    </row>
    <row r="11205" spans="20:21" x14ac:dyDescent="0.25">
      <c r="T11205" s="101" t="s">
        <v>22153</v>
      </c>
      <c r="U11205" s="74" t="s">
        <v>22154</v>
      </c>
    </row>
    <row r="11206" spans="20:21" x14ac:dyDescent="0.25">
      <c r="T11206" s="101" t="s">
        <v>22155</v>
      </c>
      <c r="U11206" s="74" t="s">
        <v>22156</v>
      </c>
    </row>
    <row r="11207" spans="20:21" x14ac:dyDescent="0.25">
      <c r="T11207" s="101" t="s">
        <v>22157</v>
      </c>
      <c r="U11207" s="74" t="s">
        <v>22158</v>
      </c>
    </row>
    <row r="11208" spans="20:21" x14ac:dyDescent="0.25">
      <c r="T11208" s="101" t="s">
        <v>22159</v>
      </c>
      <c r="U11208" s="74" t="s">
        <v>22160</v>
      </c>
    </row>
    <row r="11209" spans="20:21" x14ac:dyDescent="0.25">
      <c r="T11209" s="101" t="s">
        <v>22161</v>
      </c>
      <c r="U11209" s="74" t="s">
        <v>22162</v>
      </c>
    </row>
    <row r="11210" spans="20:21" x14ac:dyDescent="0.25">
      <c r="T11210" s="101" t="s">
        <v>22163</v>
      </c>
      <c r="U11210" s="74" t="s">
        <v>22164</v>
      </c>
    </row>
    <row r="11211" spans="20:21" x14ac:dyDescent="0.25">
      <c r="T11211" s="101" t="s">
        <v>22165</v>
      </c>
      <c r="U11211" s="74" t="s">
        <v>5979</v>
      </c>
    </row>
    <row r="11212" spans="20:21" x14ac:dyDescent="0.25">
      <c r="T11212" s="101" t="s">
        <v>22166</v>
      </c>
      <c r="U11212" s="74" t="s">
        <v>22167</v>
      </c>
    </row>
    <row r="11213" spans="20:21" x14ac:dyDescent="0.25">
      <c r="T11213" s="101" t="s">
        <v>22168</v>
      </c>
      <c r="U11213" s="74" t="s">
        <v>22169</v>
      </c>
    </row>
    <row r="11214" spans="20:21" x14ac:dyDescent="0.25">
      <c r="T11214" s="101" t="s">
        <v>22170</v>
      </c>
      <c r="U11214" s="74" t="s">
        <v>22171</v>
      </c>
    </row>
    <row r="11215" spans="20:21" x14ac:dyDescent="0.25">
      <c r="T11215" s="101" t="s">
        <v>22172</v>
      </c>
      <c r="U11215" s="74" t="s">
        <v>18811</v>
      </c>
    </row>
    <row r="11216" spans="20:21" x14ac:dyDescent="0.25">
      <c r="T11216" s="101" t="s">
        <v>22173</v>
      </c>
      <c r="U11216" s="74" t="s">
        <v>22174</v>
      </c>
    </row>
    <row r="11217" spans="20:21" x14ac:dyDescent="0.25">
      <c r="T11217" s="101" t="s">
        <v>22175</v>
      </c>
      <c r="U11217" s="74" t="s">
        <v>22176</v>
      </c>
    </row>
    <row r="11218" spans="20:21" x14ac:dyDescent="0.25">
      <c r="T11218" s="101" t="s">
        <v>22177</v>
      </c>
      <c r="U11218" s="74" t="s">
        <v>22178</v>
      </c>
    </row>
    <row r="11219" spans="20:21" x14ac:dyDescent="0.25">
      <c r="T11219" s="101" t="s">
        <v>22179</v>
      </c>
      <c r="U11219" s="74" t="s">
        <v>22180</v>
      </c>
    </row>
    <row r="11220" spans="20:21" x14ac:dyDescent="0.25">
      <c r="T11220" s="101" t="s">
        <v>22181</v>
      </c>
      <c r="U11220" s="74" t="s">
        <v>22182</v>
      </c>
    </row>
    <row r="11221" spans="20:21" x14ac:dyDescent="0.25">
      <c r="T11221" s="101" t="s">
        <v>22183</v>
      </c>
      <c r="U11221" s="74" t="s">
        <v>22184</v>
      </c>
    </row>
    <row r="11222" spans="20:21" x14ac:dyDescent="0.25">
      <c r="T11222" s="101" t="s">
        <v>22185</v>
      </c>
      <c r="U11222" s="74" t="s">
        <v>22186</v>
      </c>
    </row>
    <row r="11223" spans="20:21" x14ac:dyDescent="0.25">
      <c r="T11223" s="101" t="s">
        <v>22187</v>
      </c>
      <c r="U11223" s="74" t="s">
        <v>22188</v>
      </c>
    </row>
    <row r="11224" spans="20:21" x14ac:dyDescent="0.25">
      <c r="T11224" s="101" t="s">
        <v>22189</v>
      </c>
      <c r="U11224" s="74" t="s">
        <v>22190</v>
      </c>
    </row>
    <row r="11225" spans="20:21" x14ac:dyDescent="0.25">
      <c r="T11225" s="101" t="s">
        <v>22191</v>
      </c>
      <c r="U11225" s="74" t="s">
        <v>22192</v>
      </c>
    </row>
    <row r="11226" spans="20:21" x14ac:dyDescent="0.25">
      <c r="T11226" s="101" t="s">
        <v>22193</v>
      </c>
      <c r="U11226" s="74" t="s">
        <v>17697</v>
      </c>
    </row>
    <row r="11227" spans="20:21" x14ac:dyDescent="0.25">
      <c r="T11227" s="101" t="s">
        <v>22194</v>
      </c>
      <c r="U11227" s="74" t="s">
        <v>22195</v>
      </c>
    </row>
    <row r="11228" spans="20:21" x14ac:dyDescent="0.25">
      <c r="T11228" s="101" t="s">
        <v>22196</v>
      </c>
      <c r="U11228" s="74" t="s">
        <v>22197</v>
      </c>
    </row>
    <row r="11229" spans="20:21" x14ac:dyDescent="0.25">
      <c r="T11229" s="101" t="s">
        <v>22198</v>
      </c>
      <c r="U11229" s="74" t="s">
        <v>22199</v>
      </c>
    </row>
    <row r="11230" spans="20:21" x14ac:dyDescent="0.25">
      <c r="T11230" s="101" t="s">
        <v>22200</v>
      </c>
      <c r="U11230" s="74" t="s">
        <v>22201</v>
      </c>
    </row>
    <row r="11231" spans="20:21" x14ac:dyDescent="0.25">
      <c r="T11231" s="101" t="s">
        <v>22202</v>
      </c>
      <c r="U11231" s="74" t="s">
        <v>22203</v>
      </c>
    </row>
    <row r="11232" spans="20:21" x14ac:dyDescent="0.25">
      <c r="T11232" s="101" t="s">
        <v>22204</v>
      </c>
      <c r="U11232" s="74" t="s">
        <v>22205</v>
      </c>
    </row>
    <row r="11233" spans="20:21" x14ac:dyDescent="0.25">
      <c r="T11233" s="101" t="s">
        <v>22206</v>
      </c>
      <c r="U11233" s="74" t="s">
        <v>22207</v>
      </c>
    </row>
    <row r="11234" spans="20:21" x14ac:dyDescent="0.25">
      <c r="T11234" s="101" t="s">
        <v>22208</v>
      </c>
      <c r="U11234" s="74" t="s">
        <v>22209</v>
      </c>
    </row>
    <row r="11235" spans="20:21" x14ac:dyDescent="0.25">
      <c r="T11235" s="101" t="s">
        <v>22210</v>
      </c>
      <c r="U11235" s="74" t="s">
        <v>22211</v>
      </c>
    </row>
    <row r="11236" spans="20:21" x14ac:dyDescent="0.25">
      <c r="T11236" s="101" t="s">
        <v>22212</v>
      </c>
      <c r="U11236" s="74" t="s">
        <v>22213</v>
      </c>
    </row>
    <row r="11237" spans="20:21" x14ac:dyDescent="0.25">
      <c r="T11237" s="101" t="s">
        <v>22214</v>
      </c>
      <c r="U11237" s="74" t="s">
        <v>22215</v>
      </c>
    </row>
    <row r="11238" spans="20:21" x14ac:dyDescent="0.25">
      <c r="T11238" s="101" t="s">
        <v>22216</v>
      </c>
      <c r="U11238" s="74" t="s">
        <v>22217</v>
      </c>
    </row>
    <row r="11239" spans="20:21" x14ac:dyDescent="0.25">
      <c r="T11239" s="101" t="s">
        <v>22218</v>
      </c>
      <c r="U11239" s="74" t="s">
        <v>22219</v>
      </c>
    </row>
    <row r="11240" spans="20:21" x14ac:dyDescent="0.25">
      <c r="T11240" s="101" t="s">
        <v>22220</v>
      </c>
      <c r="U11240" s="74" t="s">
        <v>22221</v>
      </c>
    </row>
    <row r="11241" spans="20:21" x14ac:dyDescent="0.25">
      <c r="T11241" s="101" t="s">
        <v>22222</v>
      </c>
      <c r="U11241" s="74" t="s">
        <v>22223</v>
      </c>
    </row>
    <row r="11242" spans="20:21" x14ac:dyDescent="0.25">
      <c r="T11242" s="101" t="s">
        <v>22224</v>
      </c>
      <c r="U11242" s="74" t="s">
        <v>22225</v>
      </c>
    </row>
    <row r="11243" spans="20:21" x14ac:dyDescent="0.25">
      <c r="T11243" s="101" t="s">
        <v>22226</v>
      </c>
      <c r="U11243" s="74" t="s">
        <v>22227</v>
      </c>
    </row>
    <row r="11244" spans="20:21" x14ac:dyDescent="0.25">
      <c r="T11244" s="101" t="s">
        <v>22228</v>
      </c>
      <c r="U11244" s="74" t="s">
        <v>22229</v>
      </c>
    </row>
    <row r="11245" spans="20:21" x14ac:dyDescent="0.25">
      <c r="T11245" s="101" t="s">
        <v>22230</v>
      </c>
      <c r="U11245" s="74" t="s">
        <v>22231</v>
      </c>
    </row>
    <row r="11246" spans="20:21" x14ac:dyDescent="0.25">
      <c r="T11246" s="101" t="s">
        <v>22232</v>
      </c>
      <c r="U11246" s="74" t="s">
        <v>22233</v>
      </c>
    </row>
    <row r="11247" spans="20:21" x14ac:dyDescent="0.25">
      <c r="T11247" s="101" t="s">
        <v>22234</v>
      </c>
      <c r="U11247" s="74" t="s">
        <v>22235</v>
      </c>
    </row>
    <row r="11248" spans="20:21" x14ac:dyDescent="0.25">
      <c r="T11248" s="101" t="s">
        <v>22236</v>
      </c>
      <c r="U11248" s="74" t="s">
        <v>22237</v>
      </c>
    </row>
    <row r="11249" spans="20:21" x14ac:dyDescent="0.25">
      <c r="T11249" s="101" t="s">
        <v>22238</v>
      </c>
      <c r="U11249" s="74" t="s">
        <v>22239</v>
      </c>
    </row>
    <row r="11250" spans="20:21" x14ac:dyDescent="0.25">
      <c r="T11250" s="101" t="s">
        <v>22240</v>
      </c>
      <c r="U11250" s="74" t="s">
        <v>22241</v>
      </c>
    </row>
    <row r="11251" spans="20:21" x14ac:dyDescent="0.25">
      <c r="T11251" s="101" t="s">
        <v>22242</v>
      </c>
      <c r="U11251" s="74" t="s">
        <v>22243</v>
      </c>
    </row>
    <row r="11252" spans="20:21" x14ac:dyDescent="0.25">
      <c r="T11252" s="101" t="s">
        <v>22244</v>
      </c>
      <c r="U11252" s="74" t="s">
        <v>22245</v>
      </c>
    </row>
    <row r="11253" spans="20:21" x14ac:dyDescent="0.25">
      <c r="T11253" s="101" t="s">
        <v>22246</v>
      </c>
      <c r="U11253" s="74" t="s">
        <v>22247</v>
      </c>
    </row>
    <row r="11254" spans="20:21" x14ac:dyDescent="0.25">
      <c r="T11254" s="101" t="s">
        <v>22248</v>
      </c>
      <c r="U11254" s="74" t="s">
        <v>22249</v>
      </c>
    </row>
    <row r="11255" spans="20:21" x14ac:dyDescent="0.25">
      <c r="T11255" s="101" t="s">
        <v>22250</v>
      </c>
      <c r="U11255" s="74" t="s">
        <v>22251</v>
      </c>
    </row>
    <row r="11256" spans="20:21" x14ac:dyDescent="0.25">
      <c r="T11256" s="101" t="s">
        <v>22252</v>
      </c>
      <c r="U11256" s="74" t="s">
        <v>22253</v>
      </c>
    </row>
    <row r="11257" spans="20:21" x14ac:dyDescent="0.25">
      <c r="T11257" s="101" t="s">
        <v>22254</v>
      </c>
      <c r="U11257" s="74" t="s">
        <v>22255</v>
      </c>
    </row>
    <row r="11258" spans="20:21" x14ac:dyDescent="0.25">
      <c r="T11258" s="101" t="s">
        <v>22256</v>
      </c>
      <c r="U11258" s="74" t="s">
        <v>22257</v>
      </c>
    </row>
    <row r="11259" spans="20:21" x14ac:dyDescent="0.25">
      <c r="T11259" s="101" t="s">
        <v>22258</v>
      </c>
      <c r="U11259" s="74" t="s">
        <v>4420</v>
      </c>
    </row>
    <row r="11260" spans="20:21" x14ac:dyDescent="0.25">
      <c r="T11260" s="101" t="s">
        <v>22259</v>
      </c>
      <c r="U11260" s="74" t="s">
        <v>22260</v>
      </c>
    </row>
    <row r="11261" spans="20:21" x14ac:dyDescent="0.25">
      <c r="T11261" s="101" t="s">
        <v>22261</v>
      </c>
      <c r="U11261" s="74" t="s">
        <v>22262</v>
      </c>
    </row>
    <row r="11262" spans="20:21" x14ac:dyDescent="0.25">
      <c r="T11262" s="101" t="s">
        <v>22263</v>
      </c>
      <c r="U11262" s="74" t="s">
        <v>22264</v>
      </c>
    </row>
    <row r="11263" spans="20:21" x14ac:dyDescent="0.25">
      <c r="T11263" s="101" t="s">
        <v>22265</v>
      </c>
      <c r="U11263" s="74" t="s">
        <v>22266</v>
      </c>
    </row>
    <row r="11264" spans="20:21" x14ac:dyDescent="0.25">
      <c r="T11264" s="101" t="s">
        <v>22267</v>
      </c>
      <c r="U11264" s="74" t="s">
        <v>22268</v>
      </c>
    </row>
    <row r="11265" spans="20:21" x14ac:dyDescent="0.25">
      <c r="T11265" s="101" t="s">
        <v>22269</v>
      </c>
      <c r="U11265" s="74" t="s">
        <v>22270</v>
      </c>
    </row>
    <row r="11266" spans="20:21" x14ac:dyDescent="0.25">
      <c r="T11266" s="101" t="s">
        <v>22271</v>
      </c>
      <c r="U11266" s="74" t="s">
        <v>22272</v>
      </c>
    </row>
    <row r="11267" spans="20:21" x14ac:dyDescent="0.25">
      <c r="T11267" s="101" t="s">
        <v>22273</v>
      </c>
      <c r="U11267" s="74" t="s">
        <v>22274</v>
      </c>
    </row>
    <row r="11268" spans="20:21" x14ac:dyDescent="0.25">
      <c r="T11268" s="101" t="s">
        <v>22275</v>
      </c>
      <c r="U11268" s="74" t="s">
        <v>22276</v>
      </c>
    </row>
    <row r="11269" spans="20:21" x14ac:dyDescent="0.25">
      <c r="T11269" s="101" t="s">
        <v>22277</v>
      </c>
      <c r="U11269" s="74" t="s">
        <v>18922</v>
      </c>
    </row>
    <row r="11270" spans="20:21" x14ac:dyDescent="0.25">
      <c r="T11270" s="101" t="s">
        <v>22278</v>
      </c>
      <c r="U11270" s="74" t="s">
        <v>22279</v>
      </c>
    </row>
    <row r="11271" spans="20:21" x14ac:dyDescent="0.25">
      <c r="T11271" s="101" t="s">
        <v>22280</v>
      </c>
      <c r="U11271" s="74" t="s">
        <v>22281</v>
      </c>
    </row>
    <row r="11272" spans="20:21" x14ac:dyDescent="0.25">
      <c r="T11272" s="101" t="s">
        <v>22282</v>
      </c>
      <c r="U11272" s="74" t="s">
        <v>22283</v>
      </c>
    </row>
    <row r="11273" spans="20:21" x14ac:dyDescent="0.25">
      <c r="T11273" s="101" t="s">
        <v>22284</v>
      </c>
      <c r="U11273" s="74" t="s">
        <v>22285</v>
      </c>
    </row>
    <row r="11274" spans="20:21" x14ac:dyDescent="0.25">
      <c r="T11274" s="101" t="s">
        <v>22286</v>
      </c>
      <c r="U11274" s="74" t="s">
        <v>22287</v>
      </c>
    </row>
    <row r="11275" spans="20:21" x14ac:dyDescent="0.25">
      <c r="T11275" s="101" t="s">
        <v>22288</v>
      </c>
      <c r="U11275" s="74" t="s">
        <v>22289</v>
      </c>
    </row>
    <row r="11276" spans="20:21" x14ac:dyDescent="0.25">
      <c r="T11276" s="101" t="s">
        <v>22290</v>
      </c>
      <c r="U11276" s="74" t="s">
        <v>22291</v>
      </c>
    </row>
    <row r="11277" spans="20:21" x14ac:dyDescent="0.25">
      <c r="T11277" s="101" t="s">
        <v>22292</v>
      </c>
      <c r="U11277" s="74" t="s">
        <v>22293</v>
      </c>
    </row>
    <row r="11278" spans="20:21" x14ac:dyDescent="0.25">
      <c r="T11278" s="101" t="s">
        <v>22294</v>
      </c>
      <c r="U11278" s="74" t="s">
        <v>22295</v>
      </c>
    </row>
    <row r="11279" spans="20:21" x14ac:dyDescent="0.25">
      <c r="T11279" s="101" t="s">
        <v>22296</v>
      </c>
      <c r="U11279" s="74" t="s">
        <v>22297</v>
      </c>
    </row>
    <row r="11280" spans="20:21" x14ac:dyDescent="0.25">
      <c r="T11280" s="101" t="s">
        <v>22298</v>
      </c>
      <c r="U11280" s="74" t="s">
        <v>22299</v>
      </c>
    </row>
    <row r="11281" spans="20:21" x14ac:dyDescent="0.25">
      <c r="T11281" s="101" t="s">
        <v>22300</v>
      </c>
      <c r="U11281" s="74" t="s">
        <v>22301</v>
      </c>
    </row>
    <row r="11282" spans="20:21" x14ac:dyDescent="0.25">
      <c r="T11282" s="101" t="s">
        <v>22302</v>
      </c>
      <c r="U11282" s="74" t="s">
        <v>22303</v>
      </c>
    </row>
    <row r="11283" spans="20:21" x14ac:dyDescent="0.25">
      <c r="T11283" s="101" t="s">
        <v>22304</v>
      </c>
      <c r="U11283" s="74" t="s">
        <v>22305</v>
      </c>
    </row>
    <row r="11284" spans="20:21" x14ac:dyDescent="0.25">
      <c r="T11284" s="101" t="s">
        <v>22306</v>
      </c>
      <c r="U11284" s="74" t="s">
        <v>22307</v>
      </c>
    </row>
    <row r="11285" spans="20:21" x14ac:dyDescent="0.25">
      <c r="T11285" s="101" t="s">
        <v>22308</v>
      </c>
      <c r="U11285" s="74" t="s">
        <v>22309</v>
      </c>
    </row>
    <row r="11286" spans="20:21" x14ac:dyDescent="0.25">
      <c r="T11286" s="101" t="s">
        <v>22310</v>
      </c>
      <c r="U11286" s="74" t="s">
        <v>22311</v>
      </c>
    </row>
    <row r="11287" spans="20:21" x14ac:dyDescent="0.25">
      <c r="T11287" s="101" t="s">
        <v>22312</v>
      </c>
      <c r="U11287" s="74" t="s">
        <v>22313</v>
      </c>
    </row>
    <row r="11288" spans="20:21" x14ac:dyDescent="0.25">
      <c r="T11288" s="101" t="s">
        <v>22314</v>
      </c>
      <c r="U11288" s="74" t="s">
        <v>22315</v>
      </c>
    </row>
    <row r="11289" spans="20:21" x14ac:dyDescent="0.25">
      <c r="T11289" s="101" t="s">
        <v>22316</v>
      </c>
      <c r="U11289" s="74" t="s">
        <v>22317</v>
      </c>
    </row>
    <row r="11290" spans="20:21" x14ac:dyDescent="0.25">
      <c r="T11290" s="101" t="s">
        <v>22318</v>
      </c>
      <c r="U11290" s="74" t="s">
        <v>22319</v>
      </c>
    </row>
    <row r="11291" spans="20:21" x14ac:dyDescent="0.25">
      <c r="T11291" s="101" t="s">
        <v>22320</v>
      </c>
      <c r="U11291" s="74" t="s">
        <v>8490</v>
      </c>
    </row>
    <row r="11292" spans="20:21" x14ac:dyDescent="0.25">
      <c r="T11292" s="101" t="s">
        <v>22321</v>
      </c>
      <c r="U11292" s="74" t="s">
        <v>4502</v>
      </c>
    </row>
    <row r="11293" spans="20:21" x14ac:dyDescent="0.25">
      <c r="T11293" s="101" t="s">
        <v>22322</v>
      </c>
      <c r="U11293" s="74" t="s">
        <v>22323</v>
      </c>
    </row>
    <row r="11294" spans="20:21" x14ac:dyDescent="0.25">
      <c r="T11294" s="101" t="s">
        <v>22324</v>
      </c>
      <c r="U11294" s="74" t="s">
        <v>22325</v>
      </c>
    </row>
    <row r="11295" spans="20:21" x14ac:dyDescent="0.25">
      <c r="T11295" s="101" t="s">
        <v>22326</v>
      </c>
      <c r="U11295" s="74" t="s">
        <v>22327</v>
      </c>
    </row>
    <row r="11296" spans="20:21" x14ac:dyDescent="0.25">
      <c r="T11296" s="101" t="s">
        <v>22328</v>
      </c>
      <c r="U11296" s="74" t="s">
        <v>22329</v>
      </c>
    </row>
    <row r="11297" spans="20:21" x14ac:dyDescent="0.25">
      <c r="T11297" s="101" t="s">
        <v>22330</v>
      </c>
      <c r="U11297" s="74" t="s">
        <v>22331</v>
      </c>
    </row>
    <row r="11298" spans="20:21" x14ac:dyDescent="0.25">
      <c r="T11298" s="101" t="s">
        <v>22332</v>
      </c>
      <c r="U11298" s="74" t="s">
        <v>22333</v>
      </c>
    </row>
    <row r="11299" spans="20:21" x14ac:dyDescent="0.25">
      <c r="T11299" s="101" t="s">
        <v>22334</v>
      </c>
      <c r="U11299" s="74" t="s">
        <v>22335</v>
      </c>
    </row>
    <row r="11300" spans="20:21" x14ac:dyDescent="0.25">
      <c r="T11300" s="101" t="s">
        <v>22336</v>
      </c>
      <c r="U11300" s="74" t="s">
        <v>22337</v>
      </c>
    </row>
    <row r="11301" spans="20:21" x14ac:dyDescent="0.25">
      <c r="T11301" s="101" t="s">
        <v>22338</v>
      </c>
      <c r="U11301" s="74" t="s">
        <v>6157</v>
      </c>
    </row>
    <row r="11302" spans="20:21" x14ac:dyDescent="0.25">
      <c r="T11302" s="101" t="s">
        <v>22339</v>
      </c>
      <c r="U11302" s="74" t="s">
        <v>22340</v>
      </c>
    </row>
    <row r="11303" spans="20:21" x14ac:dyDescent="0.25">
      <c r="T11303" s="101" t="s">
        <v>22341</v>
      </c>
      <c r="U11303" s="74" t="s">
        <v>22342</v>
      </c>
    </row>
    <row r="11304" spans="20:21" x14ac:dyDescent="0.25">
      <c r="T11304" s="101" t="s">
        <v>22343</v>
      </c>
      <c r="U11304" s="74" t="s">
        <v>22344</v>
      </c>
    </row>
    <row r="11305" spans="20:21" x14ac:dyDescent="0.25">
      <c r="T11305" s="101" t="s">
        <v>22345</v>
      </c>
      <c r="U11305" s="74" t="s">
        <v>22346</v>
      </c>
    </row>
    <row r="11306" spans="20:21" x14ac:dyDescent="0.25">
      <c r="T11306" s="101" t="s">
        <v>22347</v>
      </c>
      <c r="U11306" s="74" t="s">
        <v>22348</v>
      </c>
    </row>
    <row r="11307" spans="20:21" x14ac:dyDescent="0.25">
      <c r="T11307" s="101" t="s">
        <v>22349</v>
      </c>
      <c r="U11307" s="74" t="s">
        <v>22350</v>
      </c>
    </row>
    <row r="11308" spans="20:21" x14ac:dyDescent="0.25">
      <c r="T11308" s="101" t="s">
        <v>22351</v>
      </c>
      <c r="U11308" s="74" t="s">
        <v>22352</v>
      </c>
    </row>
    <row r="11309" spans="20:21" x14ac:dyDescent="0.25">
      <c r="T11309" s="101" t="s">
        <v>22353</v>
      </c>
      <c r="U11309" s="74" t="s">
        <v>22354</v>
      </c>
    </row>
    <row r="11310" spans="20:21" x14ac:dyDescent="0.25">
      <c r="T11310" s="101" t="s">
        <v>22355</v>
      </c>
      <c r="U11310" s="74" t="s">
        <v>22356</v>
      </c>
    </row>
    <row r="11311" spans="20:21" x14ac:dyDescent="0.25">
      <c r="T11311" s="101" t="s">
        <v>22357</v>
      </c>
      <c r="U11311" s="74" t="s">
        <v>22358</v>
      </c>
    </row>
    <row r="11312" spans="20:21" x14ac:dyDescent="0.25">
      <c r="T11312" s="101" t="s">
        <v>22359</v>
      </c>
      <c r="U11312" s="74" t="s">
        <v>22360</v>
      </c>
    </row>
    <row r="11313" spans="20:21" x14ac:dyDescent="0.25">
      <c r="T11313" s="101" t="s">
        <v>22361</v>
      </c>
      <c r="U11313" s="74" t="s">
        <v>22362</v>
      </c>
    </row>
    <row r="11314" spans="20:21" x14ac:dyDescent="0.25">
      <c r="T11314" s="101" t="s">
        <v>22363</v>
      </c>
      <c r="U11314" s="74" t="s">
        <v>22364</v>
      </c>
    </row>
    <row r="11315" spans="20:21" x14ac:dyDescent="0.25">
      <c r="T11315" s="101" t="s">
        <v>22365</v>
      </c>
      <c r="U11315" s="74" t="s">
        <v>22366</v>
      </c>
    </row>
    <row r="11316" spans="20:21" x14ac:dyDescent="0.25">
      <c r="T11316" s="101" t="s">
        <v>22367</v>
      </c>
      <c r="U11316" s="74" t="s">
        <v>22368</v>
      </c>
    </row>
    <row r="11317" spans="20:21" x14ac:dyDescent="0.25">
      <c r="T11317" s="101" t="s">
        <v>22369</v>
      </c>
      <c r="U11317" s="74" t="s">
        <v>22370</v>
      </c>
    </row>
    <row r="11318" spans="20:21" x14ac:dyDescent="0.25">
      <c r="T11318" s="101" t="s">
        <v>22371</v>
      </c>
      <c r="U11318" s="74" t="s">
        <v>22372</v>
      </c>
    </row>
    <row r="11319" spans="20:21" x14ac:dyDescent="0.25">
      <c r="T11319" s="101" t="s">
        <v>22373</v>
      </c>
      <c r="U11319" s="74" t="s">
        <v>22374</v>
      </c>
    </row>
    <row r="11320" spans="20:21" x14ac:dyDescent="0.25">
      <c r="T11320" s="101" t="s">
        <v>22375</v>
      </c>
      <c r="U11320" s="74" t="s">
        <v>22376</v>
      </c>
    </row>
    <row r="11321" spans="20:21" x14ac:dyDescent="0.25">
      <c r="T11321" s="101" t="s">
        <v>22377</v>
      </c>
      <c r="U11321" s="74" t="s">
        <v>22378</v>
      </c>
    </row>
    <row r="11322" spans="20:21" x14ac:dyDescent="0.25">
      <c r="T11322" s="101" t="s">
        <v>22379</v>
      </c>
      <c r="U11322" s="74" t="s">
        <v>22380</v>
      </c>
    </row>
    <row r="11323" spans="20:21" x14ac:dyDescent="0.25">
      <c r="T11323" s="101" t="s">
        <v>22381</v>
      </c>
      <c r="U11323" s="74" t="s">
        <v>22382</v>
      </c>
    </row>
    <row r="11324" spans="20:21" x14ac:dyDescent="0.25">
      <c r="T11324" s="101" t="s">
        <v>22383</v>
      </c>
      <c r="U11324" s="74" t="s">
        <v>22384</v>
      </c>
    </row>
    <row r="11325" spans="20:21" x14ac:dyDescent="0.25">
      <c r="T11325" s="101" t="s">
        <v>22385</v>
      </c>
      <c r="U11325" s="74" t="s">
        <v>22386</v>
      </c>
    </row>
    <row r="11326" spans="20:21" x14ac:dyDescent="0.25">
      <c r="T11326" s="101" t="s">
        <v>22387</v>
      </c>
      <c r="U11326" s="74" t="s">
        <v>22388</v>
      </c>
    </row>
    <row r="11327" spans="20:21" x14ac:dyDescent="0.25">
      <c r="T11327" s="101" t="s">
        <v>22389</v>
      </c>
      <c r="U11327" s="74" t="s">
        <v>22390</v>
      </c>
    </row>
    <row r="11328" spans="20:21" x14ac:dyDescent="0.25">
      <c r="T11328" s="101" t="s">
        <v>22391</v>
      </c>
      <c r="U11328" s="74" t="s">
        <v>22392</v>
      </c>
    </row>
    <row r="11329" spans="20:21" x14ac:dyDescent="0.25">
      <c r="T11329" s="101" t="s">
        <v>22393</v>
      </c>
      <c r="U11329" s="74" t="s">
        <v>22394</v>
      </c>
    </row>
    <row r="11330" spans="20:21" x14ac:dyDescent="0.25">
      <c r="T11330" s="101" t="s">
        <v>22395</v>
      </c>
      <c r="U11330" s="74" t="s">
        <v>22396</v>
      </c>
    </row>
    <row r="11331" spans="20:21" x14ac:dyDescent="0.25">
      <c r="T11331" s="101" t="s">
        <v>22397</v>
      </c>
      <c r="U11331" s="74" t="s">
        <v>22398</v>
      </c>
    </row>
    <row r="11332" spans="20:21" x14ac:dyDescent="0.25">
      <c r="T11332" s="101" t="s">
        <v>22399</v>
      </c>
      <c r="U11332" s="74" t="s">
        <v>22400</v>
      </c>
    </row>
    <row r="11333" spans="20:21" x14ac:dyDescent="0.25">
      <c r="T11333" s="101" t="s">
        <v>22401</v>
      </c>
      <c r="U11333" s="74" t="s">
        <v>22402</v>
      </c>
    </row>
    <row r="11334" spans="20:21" x14ac:dyDescent="0.25">
      <c r="T11334" s="101" t="s">
        <v>22403</v>
      </c>
      <c r="U11334" s="74" t="s">
        <v>22404</v>
      </c>
    </row>
    <row r="11335" spans="20:21" x14ac:dyDescent="0.25">
      <c r="T11335" s="101" t="s">
        <v>22405</v>
      </c>
      <c r="U11335" s="74" t="s">
        <v>22406</v>
      </c>
    </row>
    <row r="11336" spans="20:21" x14ac:dyDescent="0.25">
      <c r="T11336" s="101" t="s">
        <v>22407</v>
      </c>
      <c r="U11336" s="74" t="s">
        <v>4619</v>
      </c>
    </row>
    <row r="11337" spans="20:21" x14ac:dyDescent="0.25">
      <c r="T11337" s="101" t="s">
        <v>22408</v>
      </c>
      <c r="U11337" s="74" t="s">
        <v>22409</v>
      </c>
    </row>
    <row r="11338" spans="20:21" x14ac:dyDescent="0.25">
      <c r="T11338" s="101" t="s">
        <v>22410</v>
      </c>
      <c r="U11338" s="74" t="s">
        <v>22411</v>
      </c>
    </row>
    <row r="11339" spans="20:21" x14ac:dyDescent="0.25">
      <c r="T11339" s="101" t="s">
        <v>22412</v>
      </c>
      <c r="U11339" s="74" t="s">
        <v>22413</v>
      </c>
    </row>
    <row r="11340" spans="20:21" x14ac:dyDescent="0.25">
      <c r="T11340" s="101" t="s">
        <v>22414</v>
      </c>
      <c r="U11340" s="74" t="s">
        <v>22415</v>
      </c>
    </row>
    <row r="11341" spans="20:21" x14ac:dyDescent="0.25">
      <c r="T11341" s="101" t="s">
        <v>22416</v>
      </c>
      <c r="U11341" s="74" t="s">
        <v>22417</v>
      </c>
    </row>
    <row r="11342" spans="20:21" x14ac:dyDescent="0.25">
      <c r="T11342" s="101" t="s">
        <v>22418</v>
      </c>
      <c r="U11342" s="74" t="s">
        <v>22419</v>
      </c>
    </row>
    <row r="11343" spans="20:21" x14ac:dyDescent="0.25">
      <c r="T11343" s="101" t="s">
        <v>22420</v>
      </c>
      <c r="U11343" s="74" t="s">
        <v>22421</v>
      </c>
    </row>
    <row r="11344" spans="20:21" x14ac:dyDescent="0.25">
      <c r="T11344" s="101" t="s">
        <v>22422</v>
      </c>
      <c r="U11344" s="74" t="s">
        <v>22423</v>
      </c>
    </row>
    <row r="11345" spans="20:21" x14ac:dyDescent="0.25">
      <c r="T11345" s="101" t="s">
        <v>22424</v>
      </c>
      <c r="U11345" s="74" t="s">
        <v>22425</v>
      </c>
    </row>
    <row r="11346" spans="20:21" x14ac:dyDescent="0.25">
      <c r="T11346" s="101" t="s">
        <v>22426</v>
      </c>
      <c r="U11346" s="74" t="s">
        <v>22427</v>
      </c>
    </row>
    <row r="11347" spans="20:21" x14ac:dyDescent="0.25">
      <c r="T11347" s="101" t="s">
        <v>22428</v>
      </c>
      <c r="U11347" s="74" t="s">
        <v>16974</v>
      </c>
    </row>
    <row r="11348" spans="20:21" x14ac:dyDescent="0.25">
      <c r="T11348" s="101" t="s">
        <v>22429</v>
      </c>
      <c r="U11348" s="74" t="s">
        <v>22430</v>
      </c>
    </row>
    <row r="11349" spans="20:21" x14ac:dyDescent="0.25">
      <c r="T11349" s="101" t="s">
        <v>22431</v>
      </c>
      <c r="U11349" s="74" t="s">
        <v>22432</v>
      </c>
    </row>
    <row r="11350" spans="20:21" x14ac:dyDescent="0.25">
      <c r="T11350" s="101" t="s">
        <v>22433</v>
      </c>
      <c r="U11350" s="74" t="s">
        <v>22434</v>
      </c>
    </row>
    <row r="11351" spans="20:21" x14ac:dyDescent="0.25">
      <c r="T11351" s="101" t="s">
        <v>22435</v>
      </c>
      <c r="U11351" s="74" t="s">
        <v>22436</v>
      </c>
    </row>
    <row r="11352" spans="20:21" x14ac:dyDescent="0.25">
      <c r="T11352" s="101" t="s">
        <v>22437</v>
      </c>
      <c r="U11352" s="74" t="s">
        <v>11475</v>
      </c>
    </row>
    <row r="11353" spans="20:21" x14ac:dyDescent="0.25">
      <c r="T11353" s="101" t="s">
        <v>22438</v>
      </c>
      <c r="U11353" s="74" t="s">
        <v>22439</v>
      </c>
    </row>
    <row r="11354" spans="20:21" x14ac:dyDescent="0.25">
      <c r="T11354" s="101" t="s">
        <v>22440</v>
      </c>
      <c r="U11354" s="74" t="s">
        <v>3811</v>
      </c>
    </row>
    <row r="11355" spans="20:21" x14ac:dyDescent="0.25">
      <c r="T11355" s="101" t="s">
        <v>22441</v>
      </c>
      <c r="U11355" s="74" t="s">
        <v>22442</v>
      </c>
    </row>
    <row r="11356" spans="20:21" x14ac:dyDescent="0.25">
      <c r="T11356" s="101" t="s">
        <v>22443</v>
      </c>
      <c r="U11356" s="74" t="s">
        <v>8579</v>
      </c>
    </row>
    <row r="11357" spans="20:21" x14ac:dyDescent="0.25">
      <c r="T11357" s="101" t="s">
        <v>22444</v>
      </c>
      <c r="U11357" s="74" t="s">
        <v>1988</v>
      </c>
    </row>
    <row r="11358" spans="20:21" x14ac:dyDescent="0.25">
      <c r="T11358" s="101" t="s">
        <v>22445</v>
      </c>
      <c r="U11358" s="74" t="s">
        <v>22446</v>
      </c>
    </row>
    <row r="11359" spans="20:21" x14ac:dyDescent="0.25">
      <c r="T11359" s="101" t="s">
        <v>22447</v>
      </c>
      <c r="U11359" s="74" t="s">
        <v>22448</v>
      </c>
    </row>
    <row r="11360" spans="20:21" x14ac:dyDescent="0.25">
      <c r="T11360" s="101" t="s">
        <v>22449</v>
      </c>
      <c r="U11360" s="74" t="s">
        <v>22450</v>
      </c>
    </row>
    <row r="11361" spans="20:21" x14ac:dyDescent="0.25">
      <c r="T11361" s="101" t="s">
        <v>22451</v>
      </c>
      <c r="U11361" s="74" t="s">
        <v>22452</v>
      </c>
    </row>
    <row r="11362" spans="20:21" x14ac:dyDescent="0.25">
      <c r="T11362" s="101" t="s">
        <v>22453</v>
      </c>
      <c r="U11362" s="74" t="s">
        <v>22454</v>
      </c>
    </row>
    <row r="11363" spans="20:21" x14ac:dyDescent="0.25">
      <c r="T11363" s="101" t="s">
        <v>22455</v>
      </c>
      <c r="U11363" s="74" t="s">
        <v>22456</v>
      </c>
    </row>
    <row r="11364" spans="20:21" x14ac:dyDescent="0.25">
      <c r="T11364" s="101" t="s">
        <v>22457</v>
      </c>
      <c r="U11364" s="74" t="s">
        <v>22458</v>
      </c>
    </row>
    <row r="11365" spans="20:21" x14ac:dyDescent="0.25">
      <c r="T11365" s="101" t="s">
        <v>22459</v>
      </c>
      <c r="U11365" s="74" t="s">
        <v>22460</v>
      </c>
    </row>
    <row r="11366" spans="20:21" x14ac:dyDescent="0.25">
      <c r="T11366" s="101" t="s">
        <v>22461</v>
      </c>
      <c r="U11366" s="74" t="s">
        <v>22462</v>
      </c>
    </row>
    <row r="11367" spans="20:21" x14ac:dyDescent="0.25">
      <c r="T11367" s="101" t="s">
        <v>22463</v>
      </c>
      <c r="U11367" s="74" t="s">
        <v>22464</v>
      </c>
    </row>
    <row r="11368" spans="20:21" x14ac:dyDescent="0.25">
      <c r="T11368" s="101" t="s">
        <v>22465</v>
      </c>
      <c r="U11368" s="74" t="s">
        <v>22466</v>
      </c>
    </row>
    <row r="11369" spans="20:21" x14ac:dyDescent="0.25">
      <c r="T11369" s="101" t="s">
        <v>22467</v>
      </c>
      <c r="U11369" s="74" t="s">
        <v>22468</v>
      </c>
    </row>
    <row r="11370" spans="20:21" x14ac:dyDescent="0.25">
      <c r="T11370" s="101" t="s">
        <v>22469</v>
      </c>
      <c r="U11370" s="74" t="s">
        <v>22470</v>
      </c>
    </row>
    <row r="11371" spans="20:21" x14ac:dyDescent="0.25">
      <c r="T11371" s="101" t="s">
        <v>22471</v>
      </c>
      <c r="U11371" s="74" t="s">
        <v>22472</v>
      </c>
    </row>
    <row r="11372" spans="20:21" x14ac:dyDescent="0.25">
      <c r="T11372" s="101" t="s">
        <v>22473</v>
      </c>
      <c r="U11372" s="74" t="s">
        <v>22474</v>
      </c>
    </row>
    <row r="11373" spans="20:21" x14ac:dyDescent="0.25">
      <c r="T11373" s="101" t="s">
        <v>22475</v>
      </c>
      <c r="U11373" s="74" t="s">
        <v>22476</v>
      </c>
    </row>
    <row r="11374" spans="20:21" x14ac:dyDescent="0.25">
      <c r="T11374" s="101" t="s">
        <v>22477</v>
      </c>
      <c r="U11374" s="74" t="s">
        <v>7987</v>
      </c>
    </row>
    <row r="11375" spans="20:21" x14ac:dyDescent="0.25">
      <c r="T11375" s="101" t="s">
        <v>22478</v>
      </c>
      <c r="U11375" s="74" t="s">
        <v>3042</v>
      </c>
    </row>
    <row r="11376" spans="20:21" x14ac:dyDescent="0.25">
      <c r="T11376" s="101" t="s">
        <v>22479</v>
      </c>
      <c r="U11376" s="74" t="s">
        <v>22480</v>
      </c>
    </row>
    <row r="11377" spans="20:21" x14ac:dyDescent="0.25">
      <c r="T11377" s="101" t="s">
        <v>22481</v>
      </c>
      <c r="U11377" s="74" t="s">
        <v>22482</v>
      </c>
    </row>
    <row r="11378" spans="20:21" x14ac:dyDescent="0.25">
      <c r="T11378" s="101" t="s">
        <v>22483</v>
      </c>
      <c r="U11378" s="74" t="s">
        <v>2196</v>
      </c>
    </row>
    <row r="11379" spans="20:21" x14ac:dyDescent="0.25">
      <c r="T11379" s="101" t="s">
        <v>22484</v>
      </c>
      <c r="U11379" s="74" t="s">
        <v>22485</v>
      </c>
    </row>
    <row r="11380" spans="20:21" x14ac:dyDescent="0.25">
      <c r="T11380" s="101" t="s">
        <v>22486</v>
      </c>
      <c r="U11380" s="74" t="s">
        <v>22487</v>
      </c>
    </row>
    <row r="11381" spans="20:21" x14ac:dyDescent="0.25">
      <c r="T11381" s="101" t="s">
        <v>22488</v>
      </c>
      <c r="U11381" s="74" t="s">
        <v>22489</v>
      </c>
    </row>
    <row r="11382" spans="20:21" x14ac:dyDescent="0.25">
      <c r="T11382" s="101" t="s">
        <v>22490</v>
      </c>
      <c r="U11382" s="74" t="s">
        <v>20344</v>
      </c>
    </row>
    <row r="11383" spans="20:21" x14ac:dyDescent="0.25">
      <c r="T11383" s="101" t="s">
        <v>22491</v>
      </c>
      <c r="U11383" s="74" t="s">
        <v>22492</v>
      </c>
    </row>
    <row r="11384" spans="20:21" x14ac:dyDescent="0.25">
      <c r="T11384" s="101" t="s">
        <v>22493</v>
      </c>
      <c r="U11384" s="74" t="s">
        <v>22494</v>
      </c>
    </row>
    <row r="11385" spans="20:21" x14ac:dyDescent="0.25">
      <c r="T11385" s="101" t="s">
        <v>22495</v>
      </c>
      <c r="U11385" s="74" t="s">
        <v>22496</v>
      </c>
    </row>
    <row r="11386" spans="20:21" x14ac:dyDescent="0.25">
      <c r="T11386" s="101" t="s">
        <v>22497</v>
      </c>
      <c r="U11386" s="74" t="s">
        <v>22498</v>
      </c>
    </row>
    <row r="11387" spans="20:21" x14ac:dyDescent="0.25">
      <c r="T11387" s="101" t="s">
        <v>22499</v>
      </c>
      <c r="U11387" s="74" t="s">
        <v>22500</v>
      </c>
    </row>
    <row r="11388" spans="20:21" x14ac:dyDescent="0.25">
      <c r="T11388" s="101" t="s">
        <v>22501</v>
      </c>
      <c r="U11388" s="74" t="s">
        <v>22502</v>
      </c>
    </row>
    <row r="11389" spans="20:21" x14ac:dyDescent="0.25">
      <c r="T11389" s="101" t="s">
        <v>22503</v>
      </c>
      <c r="U11389" s="74" t="s">
        <v>22504</v>
      </c>
    </row>
    <row r="11390" spans="20:21" x14ac:dyDescent="0.25">
      <c r="T11390" s="101" t="s">
        <v>22505</v>
      </c>
      <c r="U11390" s="74" t="s">
        <v>22506</v>
      </c>
    </row>
    <row r="11391" spans="20:21" x14ac:dyDescent="0.25">
      <c r="T11391" s="101" t="s">
        <v>22507</v>
      </c>
      <c r="U11391" s="74" t="s">
        <v>22508</v>
      </c>
    </row>
    <row r="11392" spans="20:21" x14ac:dyDescent="0.25">
      <c r="T11392" s="101" t="s">
        <v>22509</v>
      </c>
      <c r="U11392" s="74" t="s">
        <v>22510</v>
      </c>
    </row>
    <row r="11393" spans="20:21" x14ac:dyDescent="0.25">
      <c r="T11393" s="101" t="s">
        <v>22511</v>
      </c>
      <c r="U11393" s="74" t="s">
        <v>22512</v>
      </c>
    </row>
    <row r="11394" spans="20:21" x14ac:dyDescent="0.25">
      <c r="T11394" s="101" t="s">
        <v>22513</v>
      </c>
      <c r="U11394" s="74" t="s">
        <v>11583</v>
      </c>
    </row>
    <row r="11395" spans="20:21" x14ac:dyDescent="0.25">
      <c r="T11395" s="101" t="s">
        <v>22514</v>
      </c>
      <c r="U11395" s="74" t="s">
        <v>22515</v>
      </c>
    </row>
    <row r="11396" spans="20:21" x14ac:dyDescent="0.25">
      <c r="T11396" s="101" t="s">
        <v>22516</v>
      </c>
      <c r="U11396" s="74" t="s">
        <v>22517</v>
      </c>
    </row>
    <row r="11397" spans="20:21" x14ac:dyDescent="0.25">
      <c r="T11397" s="101" t="s">
        <v>22518</v>
      </c>
      <c r="U11397" s="74" t="s">
        <v>19249</v>
      </c>
    </row>
    <row r="11398" spans="20:21" x14ac:dyDescent="0.25">
      <c r="T11398" s="101" t="s">
        <v>22519</v>
      </c>
      <c r="U11398" s="74" t="s">
        <v>22520</v>
      </c>
    </row>
    <row r="11399" spans="20:21" x14ac:dyDescent="0.25">
      <c r="T11399" s="101" t="s">
        <v>22521</v>
      </c>
      <c r="U11399" s="74" t="s">
        <v>22522</v>
      </c>
    </row>
    <row r="11400" spans="20:21" x14ac:dyDescent="0.25">
      <c r="T11400" s="101" t="s">
        <v>22523</v>
      </c>
      <c r="U11400" s="74" t="s">
        <v>22524</v>
      </c>
    </row>
    <row r="11401" spans="20:21" x14ac:dyDescent="0.25">
      <c r="T11401" s="101" t="s">
        <v>22525</v>
      </c>
      <c r="U11401" s="74" t="s">
        <v>22526</v>
      </c>
    </row>
    <row r="11402" spans="20:21" x14ac:dyDescent="0.25">
      <c r="T11402" s="101" t="s">
        <v>22527</v>
      </c>
      <c r="U11402" s="74" t="s">
        <v>22528</v>
      </c>
    </row>
    <row r="11403" spans="20:21" x14ac:dyDescent="0.25">
      <c r="T11403" s="101" t="s">
        <v>22529</v>
      </c>
      <c r="U11403" s="74" t="s">
        <v>22530</v>
      </c>
    </row>
    <row r="11404" spans="20:21" x14ac:dyDescent="0.25">
      <c r="T11404" s="101" t="s">
        <v>22531</v>
      </c>
      <c r="U11404" s="74" t="s">
        <v>22532</v>
      </c>
    </row>
    <row r="11405" spans="20:21" x14ac:dyDescent="0.25">
      <c r="T11405" s="101" t="s">
        <v>22533</v>
      </c>
      <c r="U11405" s="74" t="s">
        <v>22534</v>
      </c>
    </row>
    <row r="11406" spans="20:21" x14ac:dyDescent="0.25">
      <c r="T11406" s="101" t="s">
        <v>22535</v>
      </c>
      <c r="U11406" s="74" t="s">
        <v>13127</v>
      </c>
    </row>
    <row r="11407" spans="20:21" x14ac:dyDescent="0.25">
      <c r="T11407" s="101" t="s">
        <v>22536</v>
      </c>
      <c r="U11407" s="74" t="s">
        <v>10872</v>
      </c>
    </row>
    <row r="11408" spans="20:21" x14ac:dyDescent="0.25">
      <c r="T11408" s="101" t="s">
        <v>22537</v>
      </c>
      <c r="U11408" s="74" t="s">
        <v>22538</v>
      </c>
    </row>
    <row r="11409" spans="20:21" x14ac:dyDescent="0.25">
      <c r="T11409" s="101" t="s">
        <v>22539</v>
      </c>
      <c r="U11409" s="74" t="s">
        <v>22540</v>
      </c>
    </row>
    <row r="11410" spans="20:21" x14ac:dyDescent="0.25">
      <c r="T11410" s="101" t="s">
        <v>22541</v>
      </c>
      <c r="U11410" s="74" t="s">
        <v>22542</v>
      </c>
    </row>
    <row r="11411" spans="20:21" x14ac:dyDescent="0.25">
      <c r="T11411" s="101" t="s">
        <v>22543</v>
      </c>
      <c r="U11411" s="74" t="s">
        <v>22544</v>
      </c>
    </row>
    <row r="11412" spans="20:21" x14ac:dyDescent="0.25">
      <c r="T11412" s="101" t="s">
        <v>22545</v>
      </c>
      <c r="U11412" s="74" t="s">
        <v>22546</v>
      </c>
    </row>
    <row r="11413" spans="20:21" x14ac:dyDescent="0.25">
      <c r="T11413" s="101" t="s">
        <v>22547</v>
      </c>
      <c r="U11413" s="74" t="s">
        <v>22548</v>
      </c>
    </row>
    <row r="11414" spans="20:21" x14ac:dyDescent="0.25">
      <c r="T11414" s="101" t="s">
        <v>22549</v>
      </c>
      <c r="U11414" s="74" t="s">
        <v>22550</v>
      </c>
    </row>
    <row r="11415" spans="20:21" x14ac:dyDescent="0.25">
      <c r="T11415" s="101" t="s">
        <v>22551</v>
      </c>
      <c r="U11415" s="74" t="s">
        <v>22552</v>
      </c>
    </row>
    <row r="11416" spans="20:21" x14ac:dyDescent="0.25">
      <c r="T11416" s="101" t="s">
        <v>22553</v>
      </c>
      <c r="U11416" s="74" t="s">
        <v>22554</v>
      </c>
    </row>
    <row r="11417" spans="20:21" x14ac:dyDescent="0.25">
      <c r="T11417" s="101" t="s">
        <v>22555</v>
      </c>
      <c r="U11417" s="74" t="s">
        <v>22556</v>
      </c>
    </row>
    <row r="11418" spans="20:21" x14ac:dyDescent="0.25">
      <c r="T11418" s="101" t="s">
        <v>22557</v>
      </c>
      <c r="U11418" s="74" t="s">
        <v>22558</v>
      </c>
    </row>
    <row r="11419" spans="20:21" x14ac:dyDescent="0.25">
      <c r="T11419" s="101" t="s">
        <v>22559</v>
      </c>
      <c r="U11419" s="74" t="s">
        <v>22560</v>
      </c>
    </row>
    <row r="11420" spans="20:21" x14ac:dyDescent="0.25">
      <c r="T11420" s="101" t="s">
        <v>22561</v>
      </c>
      <c r="U11420" s="74" t="s">
        <v>22562</v>
      </c>
    </row>
    <row r="11421" spans="20:21" x14ac:dyDescent="0.25">
      <c r="T11421" s="101" t="s">
        <v>22563</v>
      </c>
      <c r="U11421" s="74" t="s">
        <v>22564</v>
      </c>
    </row>
    <row r="11422" spans="20:21" x14ac:dyDescent="0.25">
      <c r="T11422" s="101" t="s">
        <v>22565</v>
      </c>
      <c r="U11422" s="74" t="s">
        <v>22566</v>
      </c>
    </row>
    <row r="11423" spans="20:21" x14ac:dyDescent="0.25">
      <c r="T11423" s="101" t="s">
        <v>22567</v>
      </c>
      <c r="U11423" s="74" t="s">
        <v>2320</v>
      </c>
    </row>
    <row r="11424" spans="20:21" x14ac:dyDescent="0.25">
      <c r="T11424" s="101" t="s">
        <v>22568</v>
      </c>
      <c r="U11424" s="74" t="s">
        <v>22569</v>
      </c>
    </row>
    <row r="11425" spans="20:21" x14ac:dyDescent="0.25">
      <c r="T11425" s="101" t="s">
        <v>22570</v>
      </c>
      <c r="U11425" s="74" t="s">
        <v>22571</v>
      </c>
    </row>
    <row r="11426" spans="20:21" x14ac:dyDescent="0.25">
      <c r="T11426" s="101" t="s">
        <v>22572</v>
      </c>
      <c r="U11426" s="74" t="s">
        <v>8089</v>
      </c>
    </row>
    <row r="11427" spans="20:21" x14ac:dyDescent="0.25">
      <c r="T11427" s="101" t="s">
        <v>22573</v>
      </c>
      <c r="U11427" s="74" t="s">
        <v>22574</v>
      </c>
    </row>
    <row r="11428" spans="20:21" x14ac:dyDescent="0.25">
      <c r="T11428" s="101" t="s">
        <v>22575</v>
      </c>
      <c r="U11428" s="74" t="s">
        <v>22576</v>
      </c>
    </row>
    <row r="11429" spans="20:21" x14ac:dyDescent="0.25">
      <c r="T11429" s="101" t="s">
        <v>22577</v>
      </c>
      <c r="U11429" s="74" t="s">
        <v>22578</v>
      </c>
    </row>
    <row r="11430" spans="20:21" x14ac:dyDescent="0.25">
      <c r="T11430" s="101" t="s">
        <v>22579</v>
      </c>
      <c r="U11430" s="74" t="s">
        <v>22580</v>
      </c>
    </row>
    <row r="11431" spans="20:21" x14ac:dyDescent="0.25">
      <c r="T11431" s="101" t="s">
        <v>22581</v>
      </c>
      <c r="U11431" s="74" t="s">
        <v>22582</v>
      </c>
    </row>
    <row r="11432" spans="20:21" x14ac:dyDescent="0.25">
      <c r="T11432" s="101" t="s">
        <v>22583</v>
      </c>
      <c r="U11432" s="74" t="s">
        <v>22584</v>
      </c>
    </row>
    <row r="11433" spans="20:21" x14ac:dyDescent="0.25">
      <c r="T11433" s="101" t="s">
        <v>22585</v>
      </c>
      <c r="U11433" s="74" t="s">
        <v>22586</v>
      </c>
    </row>
    <row r="11434" spans="20:21" x14ac:dyDescent="0.25">
      <c r="T11434" s="101" t="s">
        <v>22587</v>
      </c>
      <c r="U11434" s="74" t="s">
        <v>22588</v>
      </c>
    </row>
    <row r="11435" spans="20:21" x14ac:dyDescent="0.25">
      <c r="T11435" s="101" t="s">
        <v>22589</v>
      </c>
      <c r="U11435" s="74" t="s">
        <v>22590</v>
      </c>
    </row>
    <row r="11436" spans="20:21" x14ac:dyDescent="0.25">
      <c r="T11436" s="101" t="s">
        <v>22591</v>
      </c>
      <c r="U11436" s="74" t="s">
        <v>22592</v>
      </c>
    </row>
    <row r="11437" spans="20:21" x14ac:dyDescent="0.25">
      <c r="T11437" s="101" t="s">
        <v>22593</v>
      </c>
      <c r="U11437" s="74" t="s">
        <v>22594</v>
      </c>
    </row>
    <row r="11438" spans="20:21" x14ac:dyDescent="0.25">
      <c r="T11438" s="101" t="s">
        <v>22595</v>
      </c>
      <c r="U11438" s="74" t="s">
        <v>22596</v>
      </c>
    </row>
    <row r="11439" spans="20:21" x14ac:dyDescent="0.25">
      <c r="T11439" s="101" t="s">
        <v>22597</v>
      </c>
      <c r="U11439" s="74" t="s">
        <v>22598</v>
      </c>
    </row>
    <row r="11440" spans="20:21" x14ac:dyDescent="0.25">
      <c r="T11440" s="101" t="s">
        <v>22599</v>
      </c>
      <c r="U11440" s="74" t="s">
        <v>22600</v>
      </c>
    </row>
    <row r="11441" spans="20:21" x14ac:dyDescent="0.25">
      <c r="T11441" s="101" t="s">
        <v>22601</v>
      </c>
      <c r="U11441" s="74" t="s">
        <v>22602</v>
      </c>
    </row>
    <row r="11442" spans="20:21" x14ac:dyDescent="0.25">
      <c r="T11442" s="101" t="s">
        <v>22603</v>
      </c>
      <c r="U11442" s="74" t="s">
        <v>22604</v>
      </c>
    </row>
    <row r="11443" spans="20:21" x14ac:dyDescent="0.25">
      <c r="T11443" s="101" t="s">
        <v>22605</v>
      </c>
      <c r="U11443" s="74" t="s">
        <v>22606</v>
      </c>
    </row>
    <row r="11444" spans="20:21" x14ac:dyDescent="0.25">
      <c r="T11444" s="101" t="s">
        <v>22607</v>
      </c>
      <c r="U11444" s="74" t="s">
        <v>22608</v>
      </c>
    </row>
    <row r="11445" spans="20:21" x14ac:dyDescent="0.25">
      <c r="T11445" s="101" t="s">
        <v>22609</v>
      </c>
      <c r="U11445" s="74" t="s">
        <v>22610</v>
      </c>
    </row>
    <row r="11446" spans="20:21" x14ac:dyDescent="0.25">
      <c r="T11446" s="101" t="s">
        <v>22611</v>
      </c>
      <c r="U11446" s="74" t="s">
        <v>22612</v>
      </c>
    </row>
    <row r="11447" spans="20:21" x14ac:dyDescent="0.25">
      <c r="T11447" s="101" t="s">
        <v>22613</v>
      </c>
      <c r="U11447" s="74" t="s">
        <v>22614</v>
      </c>
    </row>
    <row r="11448" spans="20:21" x14ac:dyDescent="0.25">
      <c r="T11448" s="101" t="s">
        <v>22615</v>
      </c>
      <c r="U11448" s="74" t="s">
        <v>22616</v>
      </c>
    </row>
    <row r="11449" spans="20:21" x14ac:dyDescent="0.25">
      <c r="T11449" s="101" t="s">
        <v>22617</v>
      </c>
      <c r="U11449" s="74" t="s">
        <v>22618</v>
      </c>
    </row>
    <row r="11450" spans="20:21" x14ac:dyDescent="0.25">
      <c r="T11450" s="101" t="s">
        <v>22619</v>
      </c>
      <c r="U11450" s="74" t="s">
        <v>22620</v>
      </c>
    </row>
    <row r="11451" spans="20:21" x14ac:dyDescent="0.25">
      <c r="T11451" s="101" t="s">
        <v>22621</v>
      </c>
      <c r="U11451" s="74" t="s">
        <v>22622</v>
      </c>
    </row>
    <row r="11452" spans="20:21" x14ac:dyDescent="0.25">
      <c r="T11452" s="101" t="s">
        <v>22623</v>
      </c>
      <c r="U11452" s="74" t="s">
        <v>22624</v>
      </c>
    </row>
    <row r="11453" spans="20:21" x14ac:dyDescent="0.25">
      <c r="T11453" s="101" t="s">
        <v>22625</v>
      </c>
      <c r="U11453" s="74" t="s">
        <v>22626</v>
      </c>
    </row>
    <row r="11454" spans="20:21" x14ac:dyDescent="0.25">
      <c r="T11454" s="101" t="s">
        <v>22627</v>
      </c>
      <c r="U11454" s="74" t="s">
        <v>22628</v>
      </c>
    </row>
    <row r="11455" spans="20:21" x14ac:dyDescent="0.25">
      <c r="T11455" s="101" t="s">
        <v>22629</v>
      </c>
      <c r="U11455" s="74" t="s">
        <v>22630</v>
      </c>
    </row>
    <row r="11456" spans="20:21" x14ac:dyDescent="0.25">
      <c r="T11456" s="101" t="s">
        <v>22631</v>
      </c>
      <c r="U11456" s="74" t="s">
        <v>22632</v>
      </c>
    </row>
    <row r="11457" spans="20:21" x14ac:dyDescent="0.25">
      <c r="T11457" s="101" t="s">
        <v>22633</v>
      </c>
      <c r="U11457" s="74" t="s">
        <v>22634</v>
      </c>
    </row>
    <row r="11458" spans="20:21" x14ac:dyDescent="0.25">
      <c r="T11458" s="101" t="s">
        <v>22635</v>
      </c>
      <c r="U11458" s="74" t="s">
        <v>22636</v>
      </c>
    </row>
    <row r="11459" spans="20:21" x14ac:dyDescent="0.25">
      <c r="T11459" s="101" t="s">
        <v>22637</v>
      </c>
      <c r="U11459" s="74" t="s">
        <v>22638</v>
      </c>
    </row>
    <row r="11460" spans="20:21" x14ac:dyDescent="0.25">
      <c r="T11460" s="101" t="s">
        <v>22639</v>
      </c>
      <c r="U11460" s="74" t="s">
        <v>22640</v>
      </c>
    </row>
    <row r="11461" spans="20:21" x14ac:dyDescent="0.25">
      <c r="T11461" s="101" t="s">
        <v>22641</v>
      </c>
      <c r="U11461" s="74" t="s">
        <v>22642</v>
      </c>
    </row>
    <row r="11462" spans="20:21" x14ac:dyDescent="0.25">
      <c r="T11462" s="101" t="s">
        <v>22643</v>
      </c>
      <c r="U11462" s="74" t="s">
        <v>4841</v>
      </c>
    </row>
    <row r="11463" spans="20:21" x14ac:dyDescent="0.25">
      <c r="T11463" s="101" t="s">
        <v>22644</v>
      </c>
      <c r="U11463" s="74" t="s">
        <v>22645</v>
      </c>
    </row>
    <row r="11464" spans="20:21" x14ac:dyDescent="0.25">
      <c r="T11464" s="101" t="s">
        <v>22646</v>
      </c>
      <c r="U11464" s="74" t="s">
        <v>22647</v>
      </c>
    </row>
    <row r="11465" spans="20:21" x14ac:dyDescent="0.25">
      <c r="T11465" s="101" t="s">
        <v>22648</v>
      </c>
      <c r="U11465" s="74" t="s">
        <v>22649</v>
      </c>
    </row>
    <row r="11466" spans="20:21" x14ac:dyDescent="0.25">
      <c r="T11466" s="101" t="s">
        <v>22650</v>
      </c>
      <c r="U11466" s="74" t="s">
        <v>22651</v>
      </c>
    </row>
    <row r="11467" spans="20:21" x14ac:dyDescent="0.25">
      <c r="T11467" s="101" t="s">
        <v>22652</v>
      </c>
      <c r="U11467" s="74" t="s">
        <v>22653</v>
      </c>
    </row>
    <row r="11468" spans="20:21" x14ac:dyDescent="0.25">
      <c r="T11468" s="101" t="s">
        <v>22654</v>
      </c>
      <c r="U11468" s="74" t="s">
        <v>22655</v>
      </c>
    </row>
    <row r="11469" spans="20:21" x14ac:dyDescent="0.25">
      <c r="T11469" s="101" t="s">
        <v>22656</v>
      </c>
      <c r="U11469" s="74" t="s">
        <v>22657</v>
      </c>
    </row>
    <row r="11470" spans="20:21" x14ac:dyDescent="0.25">
      <c r="T11470" s="101" t="s">
        <v>22658</v>
      </c>
      <c r="U11470" s="74" t="s">
        <v>22659</v>
      </c>
    </row>
    <row r="11471" spans="20:21" x14ac:dyDescent="0.25">
      <c r="T11471" s="101" t="s">
        <v>22660</v>
      </c>
      <c r="U11471" s="74" t="s">
        <v>22661</v>
      </c>
    </row>
    <row r="11472" spans="20:21" x14ac:dyDescent="0.25">
      <c r="T11472" s="101" t="s">
        <v>22662</v>
      </c>
      <c r="U11472" s="74" t="s">
        <v>22663</v>
      </c>
    </row>
    <row r="11473" spans="20:21" x14ac:dyDescent="0.25">
      <c r="T11473" s="101" t="s">
        <v>22664</v>
      </c>
      <c r="U11473" s="74" t="s">
        <v>22665</v>
      </c>
    </row>
    <row r="11474" spans="20:21" x14ac:dyDescent="0.25">
      <c r="T11474" s="101" t="s">
        <v>22666</v>
      </c>
      <c r="U11474" s="74" t="s">
        <v>22667</v>
      </c>
    </row>
    <row r="11475" spans="20:21" x14ac:dyDescent="0.25">
      <c r="T11475" s="101" t="s">
        <v>22668</v>
      </c>
      <c r="U11475" s="74" t="s">
        <v>22669</v>
      </c>
    </row>
    <row r="11476" spans="20:21" x14ac:dyDescent="0.25">
      <c r="T11476" s="101" t="s">
        <v>22670</v>
      </c>
      <c r="U11476" s="74" t="s">
        <v>22671</v>
      </c>
    </row>
    <row r="11477" spans="20:21" x14ac:dyDescent="0.25">
      <c r="T11477" s="101" t="s">
        <v>22672</v>
      </c>
      <c r="U11477" s="74" t="s">
        <v>22673</v>
      </c>
    </row>
    <row r="11478" spans="20:21" x14ac:dyDescent="0.25">
      <c r="T11478" s="101" t="s">
        <v>22674</v>
      </c>
      <c r="U11478" s="74" t="s">
        <v>22675</v>
      </c>
    </row>
    <row r="11479" spans="20:21" x14ac:dyDescent="0.25">
      <c r="T11479" s="101" t="s">
        <v>22676</v>
      </c>
      <c r="U11479" s="74" t="s">
        <v>22677</v>
      </c>
    </row>
    <row r="11480" spans="20:21" x14ac:dyDescent="0.25">
      <c r="T11480" s="101" t="s">
        <v>22678</v>
      </c>
      <c r="U11480" s="74" t="s">
        <v>22679</v>
      </c>
    </row>
    <row r="11481" spans="20:21" x14ac:dyDescent="0.25">
      <c r="T11481" s="101" t="s">
        <v>22680</v>
      </c>
      <c r="U11481" s="74" t="s">
        <v>22681</v>
      </c>
    </row>
    <row r="11482" spans="20:21" x14ac:dyDescent="0.25">
      <c r="T11482" s="101" t="s">
        <v>22682</v>
      </c>
      <c r="U11482" s="74" t="s">
        <v>22683</v>
      </c>
    </row>
    <row r="11483" spans="20:21" x14ac:dyDescent="0.25">
      <c r="T11483" s="101" t="s">
        <v>22684</v>
      </c>
      <c r="U11483" s="74" t="s">
        <v>22685</v>
      </c>
    </row>
    <row r="11484" spans="20:21" x14ac:dyDescent="0.25">
      <c r="T11484" s="101" t="s">
        <v>22686</v>
      </c>
      <c r="U11484" s="74" t="s">
        <v>22687</v>
      </c>
    </row>
    <row r="11485" spans="20:21" x14ac:dyDescent="0.25">
      <c r="T11485" s="101" t="s">
        <v>22688</v>
      </c>
      <c r="U11485" s="74" t="s">
        <v>22689</v>
      </c>
    </row>
    <row r="11486" spans="20:21" x14ac:dyDescent="0.25">
      <c r="T11486" s="101" t="s">
        <v>22690</v>
      </c>
      <c r="U11486" s="74" t="s">
        <v>22691</v>
      </c>
    </row>
    <row r="11487" spans="20:21" x14ac:dyDescent="0.25">
      <c r="T11487" s="101" t="s">
        <v>22692</v>
      </c>
      <c r="U11487" s="74" t="s">
        <v>22693</v>
      </c>
    </row>
    <row r="11488" spans="20:21" x14ac:dyDescent="0.25">
      <c r="T11488" s="101" t="s">
        <v>22694</v>
      </c>
      <c r="U11488" s="74" t="s">
        <v>22695</v>
      </c>
    </row>
    <row r="11489" spans="20:21" x14ac:dyDescent="0.25">
      <c r="T11489" s="101" t="s">
        <v>22696</v>
      </c>
      <c r="U11489" s="74" t="s">
        <v>3598</v>
      </c>
    </row>
    <row r="11490" spans="20:21" x14ac:dyDescent="0.25">
      <c r="T11490" s="101" t="s">
        <v>22697</v>
      </c>
      <c r="U11490" s="74" t="s">
        <v>22698</v>
      </c>
    </row>
    <row r="11491" spans="20:21" x14ac:dyDescent="0.25">
      <c r="T11491" s="101" t="s">
        <v>22699</v>
      </c>
      <c r="U11491" s="74" t="s">
        <v>22700</v>
      </c>
    </row>
    <row r="11492" spans="20:21" x14ac:dyDescent="0.25">
      <c r="T11492" s="101" t="s">
        <v>22701</v>
      </c>
      <c r="U11492" s="74" t="s">
        <v>19370</v>
      </c>
    </row>
    <row r="11493" spans="20:21" x14ac:dyDescent="0.25">
      <c r="T11493" s="101" t="s">
        <v>22702</v>
      </c>
      <c r="U11493" s="74" t="s">
        <v>22703</v>
      </c>
    </row>
    <row r="11494" spans="20:21" x14ac:dyDescent="0.25">
      <c r="T11494" s="101" t="s">
        <v>22704</v>
      </c>
      <c r="U11494" s="74" t="s">
        <v>22705</v>
      </c>
    </row>
    <row r="11495" spans="20:21" x14ac:dyDescent="0.25">
      <c r="T11495" s="101" t="s">
        <v>22706</v>
      </c>
      <c r="U11495" s="74" t="s">
        <v>22707</v>
      </c>
    </row>
    <row r="11496" spans="20:21" x14ac:dyDescent="0.25">
      <c r="T11496" s="101" t="s">
        <v>22708</v>
      </c>
      <c r="U11496" s="74" t="s">
        <v>22709</v>
      </c>
    </row>
    <row r="11497" spans="20:21" x14ac:dyDescent="0.25">
      <c r="T11497" s="101" t="s">
        <v>22710</v>
      </c>
      <c r="U11497" s="74" t="s">
        <v>904</v>
      </c>
    </row>
    <row r="11498" spans="20:21" x14ac:dyDescent="0.25">
      <c r="T11498" s="101" t="s">
        <v>22711</v>
      </c>
      <c r="U11498" s="74" t="s">
        <v>22712</v>
      </c>
    </row>
    <row r="11499" spans="20:21" x14ac:dyDescent="0.25">
      <c r="T11499" s="101" t="s">
        <v>22713</v>
      </c>
      <c r="U11499" s="74" t="s">
        <v>22714</v>
      </c>
    </row>
    <row r="11500" spans="20:21" x14ac:dyDescent="0.25">
      <c r="T11500" s="101" t="s">
        <v>22715</v>
      </c>
      <c r="U11500" s="74" t="s">
        <v>22716</v>
      </c>
    </row>
    <row r="11501" spans="20:21" x14ac:dyDescent="0.25">
      <c r="T11501" s="101" t="s">
        <v>22717</v>
      </c>
      <c r="U11501" s="74" t="s">
        <v>22718</v>
      </c>
    </row>
    <row r="11502" spans="20:21" x14ac:dyDescent="0.25">
      <c r="T11502" s="101" t="s">
        <v>22719</v>
      </c>
      <c r="U11502" s="74" t="s">
        <v>22720</v>
      </c>
    </row>
    <row r="11503" spans="20:21" x14ac:dyDescent="0.25">
      <c r="T11503" s="101" t="s">
        <v>22721</v>
      </c>
      <c r="U11503" s="74" t="s">
        <v>22722</v>
      </c>
    </row>
    <row r="11504" spans="20:21" x14ac:dyDescent="0.25">
      <c r="T11504" s="101" t="s">
        <v>22723</v>
      </c>
      <c r="U11504" s="74" t="s">
        <v>22724</v>
      </c>
    </row>
    <row r="11505" spans="20:21" x14ac:dyDescent="0.25">
      <c r="T11505" s="101" t="s">
        <v>22725</v>
      </c>
      <c r="U11505" s="74" t="s">
        <v>22726</v>
      </c>
    </row>
    <row r="11506" spans="20:21" x14ac:dyDescent="0.25">
      <c r="T11506" s="101" t="s">
        <v>22727</v>
      </c>
      <c r="U11506" s="74" t="s">
        <v>22728</v>
      </c>
    </row>
    <row r="11507" spans="20:21" x14ac:dyDescent="0.25">
      <c r="T11507" s="101" t="s">
        <v>22729</v>
      </c>
      <c r="U11507" s="74" t="s">
        <v>22730</v>
      </c>
    </row>
    <row r="11508" spans="20:21" x14ac:dyDescent="0.25">
      <c r="T11508" s="101" t="s">
        <v>22731</v>
      </c>
      <c r="U11508" s="74" t="s">
        <v>22732</v>
      </c>
    </row>
    <row r="11509" spans="20:21" x14ac:dyDescent="0.25">
      <c r="T11509" s="101" t="s">
        <v>22733</v>
      </c>
      <c r="U11509" s="74" t="s">
        <v>22734</v>
      </c>
    </row>
    <row r="11510" spans="20:21" x14ac:dyDescent="0.25">
      <c r="T11510" s="101" t="s">
        <v>22735</v>
      </c>
      <c r="U11510" s="74" t="s">
        <v>22736</v>
      </c>
    </row>
    <row r="11511" spans="20:21" x14ac:dyDescent="0.25">
      <c r="T11511" s="101" t="s">
        <v>22737</v>
      </c>
      <c r="U11511" s="74" t="s">
        <v>22738</v>
      </c>
    </row>
    <row r="11512" spans="20:21" x14ac:dyDescent="0.25">
      <c r="T11512" s="101" t="s">
        <v>22739</v>
      </c>
      <c r="U11512" s="74" t="s">
        <v>22740</v>
      </c>
    </row>
    <row r="11513" spans="20:21" x14ac:dyDescent="0.25">
      <c r="T11513" s="101" t="s">
        <v>22741</v>
      </c>
      <c r="U11513" s="74" t="s">
        <v>22742</v>
      </c>
    </row>
    <row r="11514" spans="20:21" x14ac:dyDescent="0.25">
      <c r="T11514" s="101" t="s">
        <v>22743</v>
      </c>
      <c r="U11514" s="74" t="s">
        <v>11002</v>
      </c>
    </row>
    <row r="11515" spans="20:21" x14ac:dyDescent="0.25">
      <c r="T11515" s="101" t="s">
        <v>22744</v>
      </c>
      <c r="U11515" s="74" t="s">
        <v>22745</v>
      </c>
    </row>
    <row r="11516" spans="20:21" x14ac:dyDescent="0.25">
      <c r="T11516" s="101" t="s">
        <v>22746</v>
      </c>
      <c r="U11516" s="74" t="s">
        <v>22747</v>
      </c>
    </row>
    <row r="11517" spans="20:21" x14ac:dyDescent="0.25">
      <c r="T11517" s="101" t="s">
        <v>22748</v>
      </c>
      <c r="U11517" s="74" t="s">
        <v>22749</v>
      </c>
    </row>
    <row r="11518" spans="20:21" x14ac:dyDescent="0.25">
      <c r="T11518" s="101" t="s">
        <v>22750</v>
      </c>
      <c r="U11518" s="74" t="s">
        <v>22751</v>
      </c>
    </row>
    <row r="11519" spans="20:21" x14ac:dyDescent="0.25">
      <c r="T11519" s="101" t="s">
        <v>22752</v>
      </c>
      <c r="U11519" s="74" t="s">
        <v>22753</v>
      </c>
    </row>
    <row r="11520" spans="20:21" x14ac:dyDescent="0.25">
      <c r="T11520" s="101" t="s">
        <v>22754</v>
      </c>
      <c r="U11520" s="74" t="s">
        <v>22755</v>
      </c>
    </row>
    <row r="11521" spans="20:21" x14ac:dyDescent="0.25">
      <c r="T11521" s="101" t="s">
        <v>22756</v>
      </c>
      <c r="U11521" s="74" t="s">
        <v>22757</v>
      </c>
    </row>
    <row r="11522" spans="20:21" x14ac:dyDescent="0.25">
      <c r="T11522" s="101" t="s">
        <v>22758</v>
      </c>
      <c r="U11522" s="74" t="s">
        <v>22759</v>
      </c>
    </row>
    <row r="11523" spans="20:21" x14ac:dyDescent="0.25">
      <c r="T11523" s="101" t="s">
        <v>22760</v>
      </c>
      <c r="U11523" s="74" t="s">
        <v>22761</v>
      </c>
    </row>
    <row r="11524" spans="20:21" x14ac:dyDescent="0.25">
      <c r="T11524" s="101" t="s">
        <v>22762</v>
      </c>
      <c r="U11524" s="74" t="s">
        <v>22763</v>
      </c>
    </row>
    <row r="11525" spans="20:21" x14ac:dyDescent="0.25">
      <c r="T11525" s="101" t="s">
        <v>22764</v>
      </c>
      <c r="U11525" s="74" t="s">
        <v>22765</v>
      </c>
    </row>
    <row r="11526" spans="20:21" x14ac:dyDescent="0.25">
      <c r="T11526" s="101" t="s">
        <v>22766</v>
      </c>
      <c r="U11526" s="74" t="s">
        <v>22767</v>
      </c>
    </row>
    <row r="11527" spans="20:21" x14ac:dyDescent="0.25">
      <c r="T11527" s="101" t="s">
        <v>22768</v>
      </c>
      <c r="U11527" s="74" t="s">
        <v>22769</v>
      </c>
    </row>
    <row r="11528" spans="20:21" x14ac:dyDescent="0.25">
      <c r="T11528" s="101" t="s">
        <v>22770</v>
      </c>
      <c r="U11528" s="74" t="s">
        <v>22771</v>
      </c>
    </row>
    <row r="11529" spans="20:21" x14ac:dyDescent="0.25">
      <c r="T11529" s="101" t="s">
        <v>22772</v>
      </c>
      <c r="U11529" s="74" t="s">
        <v>22773</v>
      </c>
    </row>
    <row r="11530" spans="20:21" x14ac:dyDescent="0.25">
      <c r="T11530" s="101" t="s">
        <v>22774</v>
      </c>
      <c r="U11530" s="74" t="s">
        <v>22775</v>
      </c>
    </row>
    <row r="11531" spans="20:21" x14ac:dyDescent="0.25">
      <c r="T11531" s="101" t="s">
        <v>22776</v>
      </c>
      <c r="U11531" s="74" t="s">
        <v>22777</v>
      </c>
    </row>
    <row r="11532" spans="20:21" x14ac:dyDescent="0.25">
      <c r="T11532" s="101" t="s">
        <v>22778</v>
      </c>
      <c r="U11532" s="74" t="s">
        <v>22779</v>
      </c>
    </row>
    <row r="11533" spans="20:21" x14ac:dyDescent="0.25">
      <c r="T11533" s="101" t="s">
        <v>22780</v>
      </c>
      <c r="U11533" s="74" t="s">
        <v>22781</v>
      </c>
    </row>
    <row r="11534" spans="20:21" x14ac:dyDescent="0.25">
      <c r="T11534" s="101" t="s">
        <v>22782</v>
      </c>
      <c r="U11534" s="74" t="s">
        <v>22783</v>
      </c>
    </row>
    <row r="11535" spans="20:21" x14ac:dyDescent="0.25">
      <c r="T11535" s="101" t="s">
        <v>22784</v>
      </c>
      <c r="U11535" s="74" t="s">
        <v>22785</v>
      </c>
    </row>
    <row r="11536" spans="20:21" x14ac:dyDescent="0.25">
      <c r="T11536" s="101" t="s">
        <v>22786</v>
      </c>
      <c r="U11536" s="74" t="s">
        <v>22787</v>
      </c>
    </row>
    <row r="11537" spans="20:21" x14ac:dyDescent="0.25">
      <c r="T11537" s="101" t="s">
        <v>22788</v>
      </c>
      <c r="U11537" s="74" t="s">
        <v>22789</v>
      </c>
    </row>
    <row r="11538" spans="20:21" x14ac:dyDescent="0.25">
      <c r="T11538" s="101" t="s">
        <v>22790</v>
      </c>
      <c r="U11538" s="74" t="s">
        <v>22791</v>
      </c>
    </row>
    <row r="11539" spans="20:21" x14ac:dyDescent="0.25">
      <c r="T11539" s="101" t="s">
        <v>22792</v>
      </c>
      <c r="U11539" s="74" t="s">
        <v>22793</v>
      </c>
    </row>
    <row r="11540" spans="20:21" x14ac:dyDescent="0.25">
      <c r="T11540" s="101" t="s">
        <v>22794</v>
      </c>
      <c r="U11540" s="74" t="s">
        <v>22795</v>
      </c>
    </row>
    <row r="11541" spans="20:21" x14ac:dyDescent="0.25">
      <c r="T11541" s="101" t="s">
        <v>22796</v>
      </c>
      <c r="U11541" s="74" t="s">
        <v>22797</v>
      </c>
    </row>
    <row r="11542" spans="20:21" x14ac:dyDescent="0.25">
      <c r="T11542" s="101" t="s">
        <v>22798</v>
      </c>
      <c r="U11542" s="74" t="s">
        <v>22799</v>
      </c>
    </row>
    <row r="11543" spans="20:21" x14ac:dyDescent="0.25">
      <c r="T11543" s="101" t="s">
        <v>22800</v>
      </c>
      <c r="U11543" s="74" t="s">
        <v>22801</v>
      </c>
    </row>
    <row r="11544" spans="20:21" x14ac:dyDescent="0.25">
      <c r="T11544" s="101" t="s">
        <v>22802</v>
      </c>
      <c r="U11544" s="74" t="s">
        <v>22803</v>
      </c>
    </row>
    <row r="11545" spans="20:21" x14ac:dyDescent="0.25">
      <c r="T11545" s="101" t="s">
        <v>22804</v>
      </c>
      <c r="U11545" s="74" t="s">
        <v>10565</v>
      </c>
    </row>
    <row r="11546" spans="20:21" x14ac:dyDescent="0.25">
      <c r="T11546" s="101" t="s">
        <v>22805</v>
      </c>
      <c r="U11546" s="74" t="s">
        <v>22806</v>
      </c>
    </row>
    <row r="11547" spans="20:21" x14ac:dyDescent="0.25">
      <c r="T11547" s="101" t="s">
        <v>22807</v>
      </c>
      <c r="U11547" s="74" t="s">
        <v>22808</v>
      </c>
    </row>
    <row r="11548" spans="20:21" x14ac:dyDescent="0.25">
      <c r="T11548" s="101" t="s">
        <v>22809</v>
      </c>
      <c r="U11548" s="74" t="s">
        <v>22810</v>
      </c>
    </row>
    <row r="11549" spans="20:21" x14ac:dyDescent="0.25">
      <c r="T11549" s="101" t="s">
        <v>22811</v>
      </c>
      <c r="U11549" s="74" t="s">
        <v>22812</v>
      </c>
    </row>
    <row r="11550" spans="20:21" x14ac:dyDescent="0.25">
      <c r="T11550" s="101" t="s">
        <v>22813</v>
      </c>
      <c r="U11550" s="74" t="s">
        <v>22814</v>
      </c>
    </row>
    <row r="11551" spans="20:21" x14ac:dyDescent="0.25">
      <c r="T11551" s="101" t="s">
        <v>22815</v>
      </c>
      <c r="U11551" s="74" t="s">
        <v>22816</v>
      </c>
    </row>
    <row r="11552" spans="20:21" x14ac:dyDescent="0.25">
      <c r="T11552" s="101" t="s">
        <v>22817</v>
      </c>
      <c r="U11552" s="74" t="s">
        <v>22818</v>
      </c>
    </row>
    <row r="11553" spans="20:21" x14ac:dyDescent="0.25">
      <c r="T11553" s="101" t="s">
        <v>22819</v>
      </c>
      <c r="U11553" s="74" t="s">
        <v>22820</v>
      </c>
    </row>
    <row r="11554" spans="20:21" x14ac:dyDescent="0.25">
      <c r="T11554" s="101" t="s">
        <v>22821</v>
      </c>
      <c r="U11554" s="74" t="s">
        <v>22822</v>
      </c>
    </row>
    <row r="11555" spans="20:21" x14ac:dyDescent="0.25">
      <c r="T11555" s="101" t="s">
        <v>22823</v>
      </c>
      <c r="U11555" s="74" t="s">
        <v>22824</v>
      </c>
    </row>
    <row r="11556" spans="20:21" x14ac:dyDescent="0.25">
      <c r="T11556" s="101" t="s">
        <v>22825</v>
      </c>
      <c r="U11556" s="74" t="s">
        <v>22826</v>
      </c>
    </row>
    <row r="11557" spans="20:21" x14ac:dyDescent="0.25">
      <c r="T11557" s="101" t="s">
        <v>22827</v>
      </c>
      <c r="U11557" s="74" t="s">
        <v>15999</v>
      </c>
    </row>
    <row r="11558" spans="20:21" x14ac:dyDescent="0.25">
      <c r="T11558" s="101" t="s">
        <v>22828</v>
      </c>
      <c r="U11558" s="74" t="s">
        <v>22829</v>
      </c>
    </row>
    <row r="11559" spans="20:21" x14ac:dyDescent="0.25">
      <c r="T11559" s="101" t="s">
        <v>22830</v>
      </c>
      <c r="U11559" s="74" t="s">
        <v>22831</v>
      </c>
    </row>
    <row r="11560" spans="20:21" x14ac:dyDescent="0.25">
      <c r="T11560" s="101" t="s">
        <v>22832</v>
      </c>
      <c r="U11560" s="74" t="s">
        <v>22833</v>
      </c>
    </row>
    <row r="11561" spans="20:21" x14ac:dyDescent="0.25">
      <c r="T11561" s="101" t="s">
        <v>22834</v>
      </c>
      <c r="U11561" s="74" t="s">
        <v>22835</v>
      </c>
    </row>
    <row r="11562" spans="20:21" x14ac:dyDescent="0.25">
      <c r="T11562" s="101" t="s">
        <v>22836</v>
      </c>
      <c r="U11562" s="74" t="s">
        <v>22837</v>
      </c>
    </row>
    <row r="11563" spans="20:21" x14ac:dyDescent="0.25">
      <c r="T11563" s="101" t="s">
        <v>22838</v>
      </c>
      <c r="U11563" s="74" t="s">
        <v>22839</v>
      </c>
    </row>
    <row r="11564" spans="20:21" x14ac:dyDescent="0.25">
      <c r="T11564" s="101" t="s">
        <v>22840</v>
      </c>
      <c r="U11564" s="74" t="s">
        <v>22841</v>
      </c>
    </row>
    <row r="11565" spans="20:21" x14ac:dyDescent="0.25">
      <c r="T11565" s="101" t="s">
        <v>22842</v>
      </c>
      <c r="U11565" s="74" t="s">
        <v>22843</v>
      </c>
    </row>
    <row r="11566" spans="20:21" x14ac:dyDescent="0.25">
      <c r="T11566" s="101" t="s">
        <v>22844</v>
      </c>
      <c r="U11566" s="74" t="s">
        <v>22845</v>
      </c>
    </row>
    <row r="11567" spans="20:21" x14ac:dyDescent="0.25">
      <c r="T11567" s="101" t="s">
        <v>22846</v>
      </c>
      <c r="U11567" s="74" t="s">
        <v>22847</v>
      </c>
    </row>
    <row r="11568" spans="20:21" x14ac:dyDescent="0.25">
      <c r="T11568" s="101" t="s">
        <v>22848</v>
      </c>
      <c r="U11568" s="74" t="s">
        <v>22849</v>
      </c>
    </row>
    <row r="11569" spans="20:21" x14ac:dyDescent="0.25">
      <c r="T11569" s="101" t="s">
        <v>22850</v>
      </c>
      <c r="U11569" s="74" t="s">
        <v>22851</v>
      </c>
    </row>
    <row r="11570" spans="20:21" x14ac:dyDescent="0.25">
      <c r="T11570" s="101" t="s">
        <v>22852</v>
      </c>
      <c r="U11570" s="74" t="s">
        <v>22853</v>
      </c>
    </row>
    <row r="11571" spans="20:21" x14ac:dyDescent="0.25">
      <c r="T11571" s="101" t="s">
        <v>22854</v>
      </c>
      <c r="U11571" s="74" t="s">
        <v>22855</v>
      </c>
    </row>
    <row r="11572" spans="20:21" x14ac:dyDescent="0.25">
      <c r="T11572" s="101" t="s">
        <v>22856</v>
      </c>
      <c r="U11572" s="74" t="s">
        <v>22857</v>
      </c>
    </row>
    <row r="11573" spans="20:21" x14ac:dyDescent="0.25">
      <c r="T11573" s="101" t="s">
        <v>22858</v>
      </c>
      <c r="U11573" s="74" t="s">
        <v>22859</v>
      </c>
    </row>
    <row r="11574" spans="20:21" x14ac:dyDescent="0.25">
      <c r="T11574" s="101" t="s">
        <v>22860</v>
      </c>
      <c r="U11574" s="74" t="s">
        <v>22861</v>
      </c>
    </row>
    <row r="11575" spans="20:21" x14ac:dyDescent="0.25">
      <c r="T11575" s="101" t="s">
        <v>22862</v>
      </c>
      <c r="U11575" s="74" t="s">
        <v>22863</v>
      </c>
    </row>
    <row r="11576" spans="20:21" x14ac:dyDescent="0.25">
      <c r="T11576" s="101" t="s">
        <v>22864</v>
      </c>
      <c r="U11576" s="74" t="s">
        <v>22865</v>
      </c>
    </row>
    <row r="11577" spans="20:21" x14ac:dyDescent="0.25">
      <c r="T11577" s="101" t="s">
        <v>22866</v>
      </c>
      <c r="U11577" s="74" t="s">
        <v>22867</v>
      </c>
    </row>
    <row r="11578" spans="20:21" x14ac:dyDescent="0.25">
      <c r="T11578" s="101" t="s">
        <v>22868</v>
      </c>
      <c r="U11578" s="74" t="s">
        <v>22869</v>
      </c>
    </row>
    <row r="11579" spans="20:21" x14ac:dyDescent="0.25">
      <c r="T11579" s="101" t="s">
        <v>22870</v>
      </c>
      <c r="U11579" s="74" t="s">
        <v>22871</v>
      </c>
    </row>
    <row r="11580" spans="20:21" x14ac:dyDescent="0.25">
      <c r="T11580" s="101" t="s">
        <v>22872</v>
      </c>
      <c r="U11580" s="74" t="s">
        <v>22873</v>
      </c>
    </row>
    <row r="11581" spans="20:21" x14ac:dyDescent="0.25">
      <c r="T11581" s="101" t="s">
        <v>22874</v>
      </c>
      <c r="U11581" s="74" t="s">
        <v>22875</v>
      </c>
    </row>
    <row r="11582" spans="20:21" x14ac:dyDescent="0.25">
      <c r="T11582" s="101" t="s">
        <v>22876</v>
      </c>
      <c r="U11582" s="74" t="s">
        <v>22877</v>
      </c>
    </row>
    <row r="11583" spans="20:21" x14ac:dyDescent="0.25">
      <c r="T11583" s="101" t="s">
        <v>22878</v>
      </c>
      <c r="U11583" s="74" t="s">
        <v>22879</v>
      </c>
    </row>
    <row r="11584" spans="20:21" x14ac:dyDescent="0.25">
      <c r="T11584" s="101" t="s">
        <v>22880</v>
      </c>
      <c r="U11584" s="74" t="s">
        <v>22881</v>
      </c>
    </row>
    <row r="11585" spans="20:21" x14ac:dyDescent="0.25">
      <c r="T11585" s="101" t="s">
        <v>22882</v>
      </c>
      <c r="U11585" s="74" t="s">
        <v>22883</v>
      </c>
    </row>
    <row r="11586" spans="20:21" x14ac:dyDescent="0.25">
      <c r="T11586" s="101" t="s">
        <v>22884</v>
      </c>
      <c r="U11586" s="74" t="s">
        <v>22885</v>
      </c>
    </row>
    <row r="11587" spans="20:21" x14ac:dyDescent="0.25">
      <c r="T11587" s="101" t="s">
        <v>22886</v>
      </c>
      <c r="U11587" s="74" t="s">
        <v>22887</v>
      </c>
    </row>
    <row r="11588" spans="20:21" x14ac:dyDescent="0.25">
      <c r="T11588" s="101" t="s">
        <v>22888</v>
      </c>
      <c r="U11588" s="74" t="s">
        <v>22889</v>
      </c>
    </row>
    <row r="11589" spans="20:21" x14ac:dyDescent="0.25">
      <c r="T11589" s="101" t="s">
        <v>22890</v>
      </c>
      <c r="U11589" s="74" t="s">
        <v>22891</v>
      </c>
    </row>
    <row r="11590" spans="20:21" x14ac:dyDescent="0.25">
      <c r="T11590" s="101" t="s">
        <v>22892</v>
      </c>
      <c r="U11590" s="74" t="s">
        <v>22893</v>
      </c>
    </row>
    <row r="11591" spans="20:21" x14ac:dyDescent="0.25">
      <c r="T11591" s="101" t="s">
        <v>22894</v>
      </c>
      <c r="U11591" s="74" t="s">
        <v>22895</v>
      </c>
    </row>
    <row r="11592" spans="20:21" x14ac:dyDescent="0.25">
      <c r="T11592" s="101" t="s">
        <v>22896</v>
      </c>
      <c r="U11592" s="74" t="s">
        <v>22897</v>
      </c>
    </row>
    <row r="11593" spans="20:21" x14ac:dyDescent="0.25">
      <c r="T11593" s="101" t="s">
        <v>22898</v>
      </c>
      <c r="U11593" s="74" t="s">
        <v>22899</v>
      </c>
    </row>
    <row r="11594" spans="20:21" x14ac:dyDescent="0.25">
      <c r="T11594" s="101" t="s">
        <v>22900</v>
      </c>
      <c r="U11594" s="74" t="s">
        <v>22901</v>
      </c>
    </row>
    <row r="11595" spans="20:21" x14ac:dyDescent="0.25">
      <c r="T11595" s="101" t="s">
        <v>22902</v>
      </c>
      <c r="U11595" s="74" t="s">
        <v>22903</v>
      </c>
    </row>
    <row r="11596" spans="20:21" x14ac:dyDescent="0.25">
      <c r="T11596" s="101" t="s">
        <v>22904</v>
      </c>
      <c r="U11596" s="74" t="s">
        <v>22905</v>
      </c>
    </row>
    <row r="11597" spans="20:21" x14ac:dyDescent="0.25">
      <c r="T11597" s="101" t="s">
        <v>22906</v>
      </c>
      <c r="U11597" s="74" t="s">
        <v>22907</v>
      </c>
    </row>
    <row r="11598" spans="20:21" x14ac:dyDescent="0.25">
      <c r="T11598" s="101" t="s">
        <v>22908</v>
      </c>
      <c r="U11598" s="74" t="s">
        <v>22909</v>
      </c>
    </row>
    <row r="11599" spans="20:21" x14ac:dyDescent="0.25">
      <c r="T11599" s="101" t="s">
        <v>22910</v>
      </c>
      <c r="U11599" s="74" t="s">
        <v>22911</v>
      </c>
    </row>
    <row r="11600" spans="20:21" x14ac:dyDescent="0.25">
      <c r="T11600" s="101" t="s">
        <v>22912</v>
      </c>
      <c r="U11600" s="74" t="s">
        <v>22913</v>
      </c>
    </row>
    <row r="11601" spans="20:21" x14ac:dyDescent="0.25">
      <c r="T11601" s="101" t="s">
        <v>22914</v>
      </c>
      <c r="U11601" s="74" t="s">
        <v>22915</v>
      </c>
    </row>
    <row r="11602" spans="20:21" x14ac:dyDescent="0.25">
      <c r="T11602" s="101" t="s">
        <v>22916</v>
      </c>
      <c r="U11602" s="74" t="s">
        <v>22917</v>
      </c>
    </row>
    <row r="11603" spans="20:21" x14ac:dyDescent="0.25">
      <c r="T11603" s="101" t="s">
        <v>22918</v>
      </c>
      <c r="U11603" s="74" t="s">
        <v>22919</v>
      </c>
    </row>
    <row r="11604" spans="20:21" x14ac:dyDescent="0.25">
      <c r="T11604" s="101" t="s">
        <v>22920</v>
      </c>
      <c r="U11604" s="74" t="s">
        <v>22921</v>
      </c>
    </row>
    <row r="11605" spans="20:21" x14ac:dyDescent="0.25">
      <c r="T11605" s="101" t="s">
        <v>22922</v>
      </c>
      <c r="U11605" s="74" t="s">
        <v>22923</v>
      </c>
    </row>
    <row r="11606" spans="20:21" x14ac:dyDescent="0.25">
      <c r="T11606" s="101" t="s">
        <v>22924</v>
      </c>
      <c r="U11606" s="74" t="s">
        <v>22925</v>
      </c>
    </row>
    <row r="11607" spans="20:21" x14ac:dyDescent="0.25">
      <c r="T11607" s="101" t="s">
        <v>22926</v>
      </c>
      <c r="U11607" s="74" t="s">
        <v>22927</v>
      </c>
    </row>
    <row r="11608" spans="20:21" x14ac:dyDescent="0.25">
      <c r="T11608" s="101" t="s">
        <v>22928</v>
      </c>
      <c r="U11608" s="74" t="s">
        <v>22929</v>
      </c>
    </row>
    <row r="11609" spans="20:21" x14ac:dyDescent="0.25">
      <c r="T11609" s="101" t="s">
        <v>22930</v>
      </c>
      <c r="U11609" s="74" t="s">
        <v>22931</v>
      </c>
    </row>
    <row r="11610" spans="20:21" x14ac:dyDescent="0.25">
      <c r="T11610" s="101" t="s">
        <v>22932</v>
      </c>
      <c r="U11610" s="74" t="s">
        <v>22933</v>
      </c>
    </row>
    <row r="11611" spans="20:21" x14ac:dyDescent="0.25">
      <c r="T11611" s="101" t="s">
        <v>22934</v>
      </c>
      <c r="U11611" s="74" t="s">
        <v>22935</v>
      </c>
    </row>
    <row r="11612" spans="20:21" x14ac:dyDescent="0.25">
      <c r="T11612" s="101" t="s">
        <v>22936</v>
      </c>
      <c r="U11612" s="74" t="s">
        <v>22937</v>
      </c>
    </row>
    <row r="11613" spans="20:21" x14ac:dyDescent="0.25">
      <c r="T11613" s="101" t="s">
        <v>22938</v>
      </c>
      <c r="U11613" s="74" t="s">
        <v>22939</v>
      </c>
    </row>
    <row r="11614" spans="20:21" x14ac:dyDescent="0.25">
      <c r="T11614" s="101" t="s">
        <v>22940</v>
      </c>
      <c r="U11614" s="74" t="s">
        <v>22941</v>
      </c>
    </row>
    <row r="11615" spans="20:21" x14ac:dyDescent="0.25">
      <c r="T11615" s="101" t="s">
        <v>22942</v>
      </c>
      <c r="U11615" s="74" t="s">
        <v>22943</v>
      </c>
    </row>
    <row r="11616" spans="20:21" x14ac:dyDescent="0.25">
      <c r="T11616" s="101" t="s">
        <v>22944</v>
      </c>
      <c r="U11616" s="74" t="s">
        <v>22945</v>
      </c>
    </row>
    <row r="11617" spans="20:21" x14ac:dyDescent="0.25">
      <c r="T11617" s="101" t="s">
        <v>22946</v>
      </c>
      <c r="U11617" s="74" t="s">
        <v>22947</v>
      </c>
    </row>
    <row r="11618" spans="20:21" x14ac:dyDescent="0.25">
      <c r="T11618" s="101" t="s">
        <v>22948</v>
      </c>
      <c r="U11618" s="74" t="s">
        <v>22949</v>
      </c>
    </row>
    <row r="11619" spans="20:21" x14ac:dyDescent="0.25">
      <c r="T11619" s="101" t="s">
        <v>22950</v>
      </c>
      <c r="U11619" s="74" t="s">
        <v>22951</v>
      </c>
    </row>
    <row r="11620" spans="20:21" x14ac:dyDescent="0.25">
      <c r="T11620" s="101" t="s">
        <v>22952</v>
      </c>
      <c r="U11620" s="74" t="s">
        <v>22953</v>
      </c>
    </row>
    <row r="11621" spans="20:21" x14ac:dyDescent="0.25">
      <c r="T11621" s="101" t="s">
        <v>22954</v>
      </c>
      <c r="U11621" s="74" t="s">
        <v>22955</v>
      </c>
    </row>
    <row r="11622" spans="20:21" x14ac:dyDescent="0.25">
      <c r="T11622" s="101" t="s">
        <v>22956</v>
      </c>
      <c r="U11622" s="74" t="s">
        <v>22957</v>
      </c>
    </row>
    <row r="11623" spans="20:21" x14ac:dyDescent="0.25">
      <c r="T11623" s="101" t="s">
        <v>22958</v>
      </c>
      <c r="U11623" s="74" t="s">
        <v>22959</v>
      </c>
    </row>
    <row r="11624" spans="20:21" x14ac:dyDescent="0.25">
      <c r="T11624" s="101" t="s">
        <v>22960</v>
      </c>
      <c r="U11624" s="74" t="s">
        <v>22961</v>
      </c>
    </row>
    <row r="11625" spans="20:21" x14ac:dyDescent="0.25">
      <c r="T11625" s="101" t="s">
        <v>22962</v>
      </c>
      <c r="U11625" s="74" t="s">
        <v>22963</v>
      </c>
    </row>
    <row r="11626" spans="20:21" x14ac:dyDescent="0.25">
      <c r="T11626" s="101" t="s">
        <v>22964</v>
      </c>
      <c r="U11626" s="74" t="s">
        <v>22965</v>
      </c>
    </row>
    <row r="11627" spans="20:21" x14ac:dyDescent="0.25">
      <c r="T11627" s="101" t="s">
        <v>22966</v>
      </c>
      <c r="U11627" s="74" t="s">
        <v>22967</v>
      </c>
    </row>
    <row r="11628" spans="20:21" x14ac:dyDescent="0.25">
      <c r="T11628" s="101" t="s">
        <v>22968</v>
      </c>
      <c r="U11628" s="74" t="s">
        <v>22969</v>
      </c>
    </row>
    <row r="11629" spans="20:21" x14ac:dyDescent="0.25">
      <c r="T11629" s="101" t="s">
        <v>22970</v>
      </c>
      <c r="U11629" s="74" t="s">
        <v>22971</v>
      </c>
    </row>
    <row r="11630" spans="20:21" x14ac:dyDescent="0.25">
      <c r="T11630" s="101" t="s">
        <v>22972</v>
      </c>
      <c r="U11630" s="74" t="s">
        <v>22973</v>
      </c>
    </row>
    <row r="11631" spans="20:21" x14ac:dyDescent="0.25">
      <c r="T11631" s="101" t="s">
        <v>22974</v>
      </c>
      <c r="U11631" s="74" t="s">
        <v>22975</v>
      </c>
    </row>
    <row r="11632" spans="20:21" x14ac:dyDescent="0.25">
      <c r="T11632" s="101" t="s">
        <v>22976</v>
      </c>
      <c r="U11632" s="74" t="s">
        <v>22977</v>
      </c>
    </row>
    <row r="11633" spans="20:21" x14ac:dyDescent="0.25">
      <c r="T11633" s="101" t="s">
        <v>22978</v>
      </c>
      <c r="U11633" s="74" t="s">
        <v>22979</v>
      </c>
    </row>
    <row r="11634" spans="20:21" x14ac:dyDescent="0.25">
      <c r="T11634" s="101" t="s">
        <v>22980</v>
      </c>
      <c r="U11634" s="74" t="s">
        <v>8369</v>
      </c>
    </row>
    <row r="11635" spans="20:21" x14ac:dyDescent="0.25">
      <c r="T11635" s="101" t="s">
        <v>22981</v>
      </c>
      <c r="U11635" s="74" t="s">
        <v>22982</v>
      </c>
    </row>
    <row r="11636" spans="20:21" x14ac:dyDescent="0.25">
      <c r="T11636" s="101" t="s">
        <v>22983</v>
      </c>
      <c r="U11636" s="74" t="s">
        <v>22984</v>
      </c>
    </row>
    <row r="11637" spans="20:21" x14ac:dyDescent="0.25">
      <c r="T11637" s="101" t="s">
        <v>22985</v>
      </c>
      <c r="U11637" s="74" t="s">
        <v>22986</v>
      </c>
    </row>
    <row r="11638" spans="20:21" x14ac:dyDescent="0.25">
      <c r="T11638" s="101" t="s">
        <v>22987</v>
      </c>
      <c r="U11638" s="74" t="s">
        <v>22988</v>
      </c>
    </row>
    <row r="11639" spans="20:21" x14ac:dyDescent="0.25">
      <c r="T11639" s="101" t="s">
        <v>22989</v>
      </c>
      <c r="U11639" s="74" t="s">
        <v>22990</v>
      </c>
    </row>
    <row r="11640" spans="20:21" x14ac:dyDescent="0.25">
      <c r="T11640" s="101" t="s">
        <v>22991</v>
      </c>
      <c r="U11640" s="74" t="s">
        <v>22992</v>
      </c>
    </row>
    <row r="11641" spans="20:21" x14ac:dyDescent="0.25">
      <c r="T11641" s="101" t="s">
        <v>22993</v>
      </c>
      <c r="U11641" s="74" t="s">
        <v>22994</v>
      </c>
    </row>
    <row r="11642" spans="20:21" x14ac:dyDescent="0.25">
      <c r="T11642" s="101" t="s">
        <v>22995</v>
      </c>
      <c r="U11642" s="74" t="s">
        <v>22996</v>
      </c>
    </row>
    <row r="11643" spans="20:21" x14ac:dyDescent="0.25">
      <c r="T11643" s="101" t="s">
        <v>22997</v>
      </c>
      <c r="U11643" s="74" t="s">
        <v>22998</v>
      </c>
    </row>
    <row r="11644" spans="20:21" x14ac:dyDescent="0.25">
      <c r="T11644" s="101" t="s">
        <v>22999</v>
      </c>
      <c r="U11644" s="74" t="s">
        <v>16638</v>
      </c>
    </row>
    <row r="11645" spans="20:21" x14ac:dyDescent="0.25">
      <c r="T11645" s="101" t="s">
        <v>23000</v>
      </c>
      <c r="U11645" s="74" t="s">
        <v>23001</v>
      </c>
    </row>
    <row r="11646" spans="20:21" x14ac:dyDescent="0.25">
      <c r="T11646" s="101" t="s">
        <v>23002</v>
      </c>
      <c r="U11646" s="74" t="s">
        <v>23003</v>
      </c>
    </row>
    <row r="11647" spans="20:21" x14ac:dyDescent="0.25">
      <c r="T11647" s="101" t="s">
        <v>23004</v>
      </c>
      <c r="U11647" s="74" t="s">
        <v>23005</v>
      </c>
    </row>
    <row r="11648" spans="20:21" x14ac:dyDescent="0.25">
      <c r="T11648" s="101" t="s">
        <v>23006</v>
      </c>
      <c r="U11648" s="74" t="s">
        <v>23007</v>
      </c>
    </row>
    <row r="11649" spans="20:21" x14ac:dyDescent="0.25">
      <c r="T11649" s="101" t="s">
        <v>23008</v>
      </c>
      <c r="U11649" s="74" t="s">
        <v>23009</v>
      </c>
    </row>
    <row r="11650" spans="20:21" x14ac:dyDescent="0.25">
      <c r="T11650" s="101" t="s">
        <v>23010</v>
      </c>
      <c r="U11650" s="74" t="s">
        <v>23011</v>
      </c>
    </row>
    <row r="11651" spans="20:21" x14ac:dyDescent="0.25">
      <c r="T11651" s="101" t="s">
        <v>23012</v>
      </c>
      <c r="U11651" s="74" t="s">
        <v>23013</v>
      </c>
    </row>
    <row r="11652" spans="20:21" x14ac:dyDescent="0.25">
      <c r="T11652" s="101" t="s">
        <v>23014</v>
      </c>
      <c r="U11652" s="74" t="s">
        <v>23015</v>
      </c>
    </row>
    <row r="11653" spans="20:21" x14ac:dyDescent="0.25">
      <c r="T11653" s="101" t="s">
        <v>23016</v>
      </c>
      <c r="U11653" s="74" t="s">
        <v>23017</v>
      </c>
    </row>
    <row r="11654" spans="20:21" x14ac:dyDescent="0.25">
      <c r="T11654" s="101" t="s">
        <v>23018</v>
      </c>
      <c r="U11654" s="74" t="s">
        <v>23019</v>
      </c>
    </row>
    <row r="11655" spans="20:21" x14ac:dyDescent="0.25">
      <c r="T11655" s="101" t="s">
        <v>23020</v>
      </c>
      <c r="U11655" s="74" t="s">
        <v>23021</v>
      </c>
    </row>
    <row r="11656" spans="20:21" x14ac:dyDescent="0.25">
      <c r="T11656" s="101" t="s">
        <v>23022</v>
      </c>
      <c r="U11656" s="74" t="s">
        <v>23023</v>
      </c>
    </row>
    <row r="11657" spans="20:21" x14ac:dyDescent="0.25">
      <c r="T11657" s="101" t="s">
        <v>23024</v>
      </c>
      <c r="U11657" s="74" t="s">
        <v>23025</v>
      </c>
    </row>
    <row r="11658" spans="20:21" x14ac:dyDescent="0.25">
      <c r="T11658" s="101" t="s">
        <v>23026</v>
      </c>
      <c r="U11658" s="74" t="s">
        <v>23027</v>
      </c>
    </row>
    <row r="11659" spans="20:21" x14ac:dyDescent="0.25">
      <c r="T11659" s="101" t="s">
        <v>23028</v>
      </c>
      <c r="U11659" s="74" t="s">
        <v>23029</v>
      </c>
    </row>
    <row r="11660" spans="20:21" x14ac:dyDescent="0.25">
      <c r="T11660" s="101" t="s">
        <v>23030</v>
      </c>
      <c r="U11660" s="74" t="s">
        <v>23031</v>
      </c>
    </row>
    <row r="11661" spans="20:21" x14ac:dyDescent="0.25">
      <c r="T11661" s="101" t="s">
        <v>23032</v>
      </c>
      <c r="U11661" s="74" t="s">
        <v>23033</v>
      </c>
    </row>
    <row r="11662" spans="20:21" x14ac:dyDescent="0.25">
      <c r="T11662" s="101" t="s">
        <v>23034</v>
      </c>
      <c r="U11662" s="74" t="s">
        <v>23035</v>
      </c>
    </row>
    <row r="11663" spans="20:21" x14ac:dyDescent="0.25">
      <c r="T11663" s="101" t="s">
        <v>23036</v>
      </c>
      <c r="U11663" s="74" t="s">
        <v>23037</v>
      </c>
    </row>
    <row r="11664" spans="20:21" x14ac:dyDescent="0.25">
      <c r="T11664" s="101" t="s">
        <v>23038</v>
      </c>
      <c r="U11664" s="74" t="s">
        <v>23039</v>
      </c>
    </row>
    <row r="11665" spans="20:21" x14ac:dyDescent="0.25">
      <c r="T11665" s="101" t="s">
        <v>23040</v>
      </c>
      <c r="U11665" s="74" t="s">
        <v>23041</v>
      </c>
    </row>
    <row r="11666" spans="20:21" x14ac:dyDescent="0.25">
      <c r="T11666" s="101" t="s">
        <v>23042</v>
      </c>
      <c r="U11666" s="74" t="s">
        <v>23043</v>
      </c>
    </row>
    <row r="11667" spans="20:21" x14ac:dyDescent="0.25">
      <c r="T11667" s="101" t="s">
        <v>23044</v>
      </c>
      <c r="U11667" s="74" t="s">
        <v>23045</v>
      </c>
    </row>
    <row r="11668" spans="20:21" x14ac:dyDescent="0.25">
      <c r="T11668" s="101" t="s">
        <v>23046</v>
      </c>
      <c r="U11668" s="74" t="s">
        <v>23047</v>
      </c>
    </row>
    <row r="11669" spans="20:21" x14ac:dyDescent="0.25">
      <c r="T11669" s="101" t="s">
        <v>23048</v>
      </c>
      <c r="U11669" s="74" t="s">
        <v>23049</v>
      </c>
    </row>
    <row r="11670" spans="20:21" x14ac:dyDescent="0.25">
      <c r="T11670" s="101" t="s">
        <v>23050</v>
      </c>
      <c r="U11670" s="74" t="s">
        <v>23051</v>
      </c>
    </row>
    <row r="11671" spans="20:21" x14ac:dyDescent="0.25">
      <c r="T11671" s="101" t="s">
        <v>23052</v>
      </c>
      <c r="U11671" s="74" t="s">
        <v>23053</v>
      </c>
    </row>
    <row r="11672" spans="20:21" x14ac:dyDescent="0.25">
      <c r="T11672" s="101" t="s">
        <v>23054</v>
      </c>
      <c r="U11672" s="74" t="s">
        <v>23055</v>
      </c>
    </row>
    <row r="11673" spans="20:21" x14ac:dyDescent="0.25">
      <c r="T11673" s="101" t="s">
        <v>23056</v>
      </c>
      <c r="U11673" s="74" t="s">
        <v>23057</v>
      </c>
    </row>
    <row r="11674" spans="20:21" x14ac:dyDescent="0.25">
      <c r="T11674" s="101" t="s">
        <v>23058</v>
      </c>
      <c r="U11674" s="74" t="s">
        <v>23059</v>
      </c>
    </row>
    <row r="11675" spans="20:21" x14ac:dyDescent="0.25">
      <c r="T11675" s="101" t="s">
        <v>23060</v>
      </c>
      <c r="U11675" s="74" t="s">
        <v>23061</v>
      </c>
    </row>
    <row r="11676" spans="20:21" x14ac:dyDescent="0.25">
      <c r="T11676" s="101" t="s">
        <v>23062</v>
      </c>
      <c r="U11676" s="74" t="s">
        <v>23063</v>
      </c>
    </row>
    <row r="11677" spans="20:21" x14ac:dyDescent="0.25">
      <c r="T11677" s="101" t="s">
        <v>23064</v>
      </c>
      <c r="U11677" s="74" t="s">
        <v>23065</v>
      </c>
    </row>
    <row r="11678" spans="20:21" x14ac:dyDescent="0.25">
      <c r="T11678" s="101" t="s">
        <v>23066</v>
      </c>
      <c r="U11678" s="74" t="s">
        <v>23067</v>
      </c>
    </row>
    <row r="11679" spans="20:21" x14ac:dyDescent="0.25">
      <c r="T11679" s="101" t="s">
        <v>23068</v>
      </c>
      <c r="U11679" s="74" t="s">
        <v>23069</v>
      </c>
    </row>
    <row r="11680" spans="20:21" x14ac:dyDescent="0.25">
      <c r="T11680" s="101" t="s">
        <v>23070</v>
      </c>
      <c r="U11680" s="74" t="s">
        <v>23071</v>
      </c>
    </row>
    <row r="11681" spans="20:21" x14ac:dyDescent="0.25">
      <c r="T11681" s="101" t="s">
        <v>23072</v>
      </c>
      <c r="U11681" s="74" t="s">
        <v>23073</v>
      </c>
    </row>
    <row r="11682" spans="20:21" x14ac:dyDescent="0.25">
      <c r="T11682" s="101" t="s">
        <v>23074</v>
      </c>
      <c r="U11682" s="74" t="s">
        <v>23075</v>
      </c>
    </row>
    <row r="11683" spans="20:21" x14ac:dyDescent="0.25">
      <c r="T11683" s="101" t="s">
        <v>23076</v>
      </c>
      <c r="U11683" s="74" t="s">
        <v>23077</v>
      </c>
    </row>
    <row r="11684" spans="20:21" x14ac:dyDescent="0.25">
      <c r="T11684" s="101" t="s">
        <v>23078</v>
      </c>
      <c r="U11684" s="74" t="s">
        <v>23079</v>
      </c>
    </row>
    <row r="11685" spans="20:21" x14ac:dyDescent="0.25">
      <c r="T11685" s="101" t="s">
        <v>23080</v>
      </c>
      <c r="U11685" s="74" t="s">
        <v>23081</v>
      </c>
    </row>
    <row r="11686" spans="20:21" x14ac:dyDescent="0.25">
      <c r="T11686" s="101" t="s">
        <v>23082</v>
      </c>
      <c r="U11686" s="74" t="s">
        <v>23083</v>
      </c>
    </row>
    <row r="11687" spans="20:21" x14ac:dyDescent="0.25">
      <c r="T11687" s="101" t="s">
        <v>23084</v>
      </c>
      <c r="U11687" s="74" t="s">
        <v>23085</v>
      </c>
    </row>
    <row r="11688" spans="20:21" x14ac:dyDescent="0.25">
      <c r="T11688" s="101" t="s">
        <v>23086</v>
      </c>
      <c r="U11688" s="74" t="s">
        <v>23087</v>
      </c>
    </row>
    <row r="11689" spans="20:21" x14ac:dyDescent="0.25">
      <c r="T11689" s="101" t="s">
        <v>23088</v>
      </c>
      <c r="U11689" s="74" t="s">
        <v>23089</v>
      </c>
    </row>
    <row r="11690" spans="20:21" x14ac:dyDescent="0.25">
      <c r="T11690" s="101" t="s">
        <v>23090</v>
      </c>
      <c r="U11690" s="74" t="s">
        <v>23091</v>
      </c>
    </row>
    <row r="11691" spans="20:21" x14ac:dyDescent="0.25">
      <c r="T11691" s="101" t="s">
        <v>23092</v>
      </c>
      <c r="U11691" s="74" t="s">
        <v>23093</v>
      </c>
    </row>
    <row r="11692" spans="20:21" x14ac:dyDescent="0.25">
      <c r="T11692" s="101" t="s">
        <v>23094</v>
      </c>
      <c r="U11692" s="74" t="s">
        <v>23095</v>
      </c>
    </row>
    <row r="11693" spans="20:21" x14ac:dyDescent="0.25">
      <c r="T11693" s="101" t="s">
        <v>23096</v>
      </c>
      <c r="U11693" s="74" t="s">
        <v>23097</v>
      </c>
    </row>
    <row r="11694" spans="20:21" x14ac:dyDescent="0.25">
      <c r="T11694" s="101" t="s">
        <v>23098</v>
      </c>
      <c r="U11694" s="74" t="s">
        <v>23099</v>
      </c>
    </row>
    <row r="11695" spans="20:21" x14ac:dyDescent="0.25">
      <c r="T11695" s="101" t="s">
        <v>23100</v>
      </c>
      <c r="U11695" s="74" t="s">
        <v>23101</v>
      </c>
    </row>
    <row r="11696" spans="20:21" x14ac:dyDescent="0.25">
      <c r="T11696" s="101" t="s">
        <v>23102</v>
      </c>
      <c r="U11696" s="74" t="s">
        <v>23103</v>
      </c>
    </row>
    <row r="11697" spans="20:21" x14ac:dyDescent="0.25">
      <c r="T11697" s="101" t="s">
        <v>23104</v>
      </c>
      <c r="U11697" s="74" t="s">
        <v>23105</v>
      </c>
    </row>
    <row r="11698" spans="20:21" x14ac:dyDescent="0.25">
      <c r="T11698" s="101" t="s">
        <v>23106</v>
      </c>
      <c r="U11698" s="74" t="s">
        <v>23107</v>
      </c>
    </row>
    <row r="11699" spans="20:21" x14ac:dyDescent="0.25">
      <c r="T11699" s="101" t="s">
        <v>23108</v>
      </c>
      <c r="U11699" s="74" t="s">
        <v>23109</v>
      </c>
    </row>
    <row r="11700" spans="20:21" x14ac:dyDescent="0.25">
      <c r="T11700" s="101" t="s">
        <v>23110</v>
      </c>
      <c r="U11700" s="74" t="s">
        <v>23111</v>
      </c>
    </row>
    <row r="11701" spans="20:21" x14ac:dyDescent="0.25">
      <c r="T11701" s="101" t="s">
        <v>23112</v>
      </c>
      <c r="U11701" s="74" t="s">
        <v>23113</v>
      </c>
    </row>
    <row r="11702" spans="20:21" x14ac:dyDescent="0.25">
      <c r="T11702" s="101" t="s">
        <v>23114</v>
      </c>
      <c r="U11702" s="74" t="s">
        <v>23115</v>
      </c>
    </row>
    <row r="11703" spans="20:21" x14ac:dyDescent="0.25">
      <c r="T11703" s="101" t="s">
        <v>23116</v>
      </c>
      <c r="U11703" s="74" t="s">
        <v>23117</v>
      </c>
    </row>
    <row r="11704" spans="20:21" x14ac:dyDescent="0.25">
      <c r="T11704" s="101" t="s">
        <v>23118</v>
      </c>
      <c r="U11704" s="74" t="s">
        <v>23119</v>
      </c>
    </row>
    <row r="11705" spans="20:21" x14ac:dyDescent="0.25">
      <c r="T11705" s="101" t="s">
        <v>23120</v>
      </c>
      <c r="U11705" s="74" t="s">
        <v>3749</v>
      </c>
    </row>
    <row r="11706" spans="20:21" x14ac:dyDescent="0.25">
      <c r="T11706" s="101" t="s">
        <v>23121</v>
      </c>
      <c r="U11706" s="74" t="s">
        <v>23122</v>
      </c>
    </row>
    <row r="11707" spans="20:21" x14ac:dyDescent="0.25">
      <c r="T11707" s="101" t="s">
        <v>23123</v>
      </c>
      <c r="U11707" s="74" t="s">
        <v>23124</v>
      </c>
    </row>
    <row r="11708" spans="20:21" x14ac:dyDescent="0.25">
      <c r="T11708" s="101" t="s">
        <v>23125</v>
      </c>
      <c r="U11708" s="74" t="s">
        <v>23126</v>
      </c>
    </row>
    <row r="11709" spans="20:21" x14ac:dyDescent="0.25">
      <c r="T11709" s="101" t="s">
        <v>23127</v>
      </c>
      <c r="U11709" s="74" t="s">
        <v>23128</v>
      </c>
    </row>
    <row r="11710" spans="20:21" x14ac:dyDescent="0.25">
      <c r="T11710" s="101" t="s">
        <v>23129</v>
      </c>
      <c r="U11710" s="74" t="s">
        <v>23130</v>
      </c>
    </row>
    <row r="11711" spans="20:21" x14ac:dyDescent="0.25">
      <c r="T11711" s="101" t="s">
        <v>23131</v>
      </c>
      <c r="U11711" s="74" t="s">
        <v>6141</v>
      </c>
    </row>
    <row r="11712" spans="20:21" x14ac:dyDescent="0.25">
      <c r="T11712" s="101" t="s">
        <v>23132</v>
      </c>
      <c r="U11712" s="74" t="s">
        <v>23133</v>
      </c>
    </row>
    <row r="11713" spans="20:21" x14ac:dyDescent="0.25">
      <c r="T11713" s="101" t="s">
        <v>23134</v>
      </c>
      <c r="U11713" s="74" t="s">
        <v>23135</v>
      </c>
    </row>
    <row r="11714" spans="20:21" x14ac:dyDescent="0.25">
      <c r="T11714" s="101" t="s">
        <v>23136</v>
      </c>
      <c r="U11714" s="74" t="s">
        <v>23137</v>
      </c>
    </row>
    <row r="11715" spans="20:21" x14ac:dyDescent="0.25">
      <c r="T11715" s="101" t="s">
        <v>23138</v>
      </c>
      <c r="U11715" s="74" t="s">
        <v>23139</v>
      </c>
    </row>
    <row r="11716" spans="20:21" x14ac:dyDescent="0.25">
      <c r="T11716" s="101" t="s">
        <v>23140</v>
      </c>
      <c r="U11716" s="74" t="s">
        <v>23141</v>
      </c>
    </row>
    <row r="11717" spans="20:21" x14ac:dyDescent="0.25">
      <c r="T11717" s="101" t="s">
        <v>23142</v>
      </c>
      <c r="U11717" s="74" t="s">
        <v>23143</v>
      </c>
    </row>
    <row r="11718" spans="20:21" x14ac:dyDescent="0.25">
      <c r="T11718" s="101" t="s">
        <v>23144</v>
      </c>
      <c r="U11718" s="74" t="s">
        <v>23145</v>
      </c>
    </row>
    <row r="11719" spans="20:21" x14ac:dyDescent="0.25">
      <c r="T11719" s="101" t="s">
        <v>23146</v>
      </c>
      <c r="U11719" s="74" t="s">
        <v>23147</v>
      </c>
    </row>
    <row r="11720" spans="20:21" x14ac:dyDescent="0.25">
      <c r="T11720" s="101" t="s">
        <v>23148</v>
      </c>
      <c r="U11720" s="74" t="s">
        <v>23149</v>
      </c>
    </row>
    <row r="11721" spans="20:21" x14ac:dyDescent="0.25">
      <c r="T11721" s="101" t="s">
        <v>23150</v>
      </c>
      <c r="U11721" s="74" t="s">
        <v>23151</v>
      </c>
    </row>
    <row r="11722" spans="20:21" x14ac:dyDescent="0.25">
      <c r="T11722" s="101" t="s">
        <v>23152</v>
      </c>
      <c r="U11722" s="74" t="s">
        <v>23153</v>
      </c>
    </row>
    <row r="11723" spans="20:21" x14ac:dyDescent="0.25">
      <c r="T11723" s="101" t="s">
        <v>23154</v>
      </c>
      <c r="U11723" s="74" t="s">
        <v>23155</v>
      </c>
    </row>
    <row r="11724" spans="20:21" x14ac:dyDescent="0.25">
      <c r="T11724" s="101" t="s">
        <v>23156</v>
      </c>
      <c r="U11724" s="74" t="s">
        <v>23157</v>
      </c>
    </row>
    <row r="11725" spans="20:21" x14ac:dyDescent="0.25">
      <c r="T11725" s="101" t="s">
        <v>23158</v>
      </c>
      <c r="U11725" s="74" t="s">
        <v>23159</v>
      </c>
    </row>
    <row r="11726" spans="20:21" x14ac:dyDescent="0.25">
      <c r="T11726" s="101" t="s">
        <v>23160</v>
      </c>
      <c r="U11726" s="74" t="s">
        <v>23161</v>
      </c>
    </row>
    <row r="11727" spans="20:21" x14ac:dyDescent="0.25">
      <c r="T11727" s="101" t="s">
        <v>23162</v>
      </c>
      <c r="U11727" s="74" t="s">
        <v>23163</v>
      </c>
    </row>
    <row r="11728" spans="20:21" x14ac:dyDescent="0.25">
      <c r="T11728" s="101" t="s">
        <v>23164</v>
      </c>
      <c r="U11728" s="74" t="s">
        <v>23165</v>
      </c>
    </row>
    <row r="11729" spans="20:21" x14ac:dyDescent="0.25">
      <c r="T11729" s="101" t="s">
        <v>23166</v>
      </c>
      <c r="U11729" s="74" t="s">
        <v>23167</v>
      </c>
    </row>
    <row r="11730" spans="20:21" x14ac:dyDescent="0.25">
      <c r="T11730" s="101" t="s">
        <v>23168</v>
      </c>
      <c r="U11730" s="74" t="s">
        <v>23169</v>
      </c>
    </row>
    <row r="11731" spans="20:21" x14ac:dyDescent="0.25">
      <c r="T11731" s="101" t="s">
        <v>23170</v>
      </c>
      <c r="U11731" s="74" t="s">
        <v>23171</v>
      </c>
    </row>
    <row r="11732" spans="20:21" x14ac:dyDescent="0.25">
      <c r="T11732" s="101" t="s">
        <v>23172</v>
      </c>
      <c r="U11732" s="74" t="s">
        <v>23173</v>
      </c>
    </row>
    <row r="11733" spans="20:21" x14ac:dyDescent="0.25">
      <c r="T11733" s="101" t="s">
        <v>23174</v>
      </c>
      <c r="U11733" s="74" t="s">
        <v>23175</v>
      </c>
    </row>
    <row r="11734" spans="20:21" x14ac:dyDescent="0.25">
      <c r="T11734" s="101" t="s">
        <v>23176</v>
      </c>
      <c r="U11734" s="74" t="s">
        <v>23177</v>
      </c>
    </row>
    <row r="11735" spans="20:21" x14ac:dyDescent="0.25">
      <c r="T11735" s="101" t="s">
        <v>23178</v>
      </c>
      <c r="U11735" s="74" t="s">
        <v>23179</v>
      </c>
    </row>
    <row r="11736" spans="20:21" x14ac:dyDescent="0.25">
      <c r="T11736" s="101" t="s">
        <v>23180</v>
      </c>
      <c r="U11736" s="74" t="s">
        <v>23181</v>
      </c>
    </row>
    <row r="11737" spans="20:21" x14ac:dyDescent="0.25">
      <c r="T11737" s="101" t="s">
        <v>23182</v>
      </c>
      <c r="U11737" s="74" t="s">
        <v>23183</v>
      </c>
    </row>
    <row r="11738" spans="20:21" x14ac:dyDescent="0.25">
      <c r="T11738" s="101" t="s">
        <v>23184</v>
      </c>
      <c r="U11738" s="74" t="s">
        <v>23185</v>
      </c>
    </row>
    <row r="11739" spans="20:21" x14ac:dyDescent="0.25">
      <c r="T11739" s="101" t="s">
        <v>23186</v>
      </c>
      <c r="U11739" s="74" t="s">
        <v>23187</v>
      </c>
    </row>
    <row r="11740" spans="20:21" x14ac:dyDescent="0.25">
      <c r="T11740" s="101" t="s">
        <v>23188</v>
      </c>
      <c r="U11740" s="74" t="s">
        <v>23189</v>
      </c>
    </row>
    <row r="11741" spans="20:21" x14ac:dyDescent="0.25">
      <c r="T11741" s="101" t="s">
        <v>23190</v>
      </c>
      <c r="U11741" s="74" t="s">
        <v>23191</v>
      </c>
    </row>
    <row r="11742" spans="20:21" x14ac:dyDescent="0.25">
      <c r="T11742" s="101" t="s">
        <v>23192</v>
      </c>
      <c r="U11742" s="74" t="s">
        <v>23193</v>
      </c>
    </row>
    <row r="11743" spans="20:21" x14ac:dyDescent="0.25">
      <c r="T11743" s="101" t="s">
        <v>23194</v>
      </c>
      <c r="U11743" s="74" t="s">
        <v>23195</v>
      </c>
    </row>
    <row r="11744" spans="20:21" x14ac:dyDescent="0.25">
      <c r="T11744" s="101" t="s">
        <v>23196</v>
      </c>
      <c r="U11744" s="74" t="s">
        <v>23197</v>
      </c>
    </row>
    <row r="11745" spans="20:21" x14ac:dyDescent="0.25">
      <c r="T11745" s="101" t="s">
        <v>23198</v>
      </c>
      <c r="U11745" s="74" t="s">
        <v>23199</v>
      </c>
    </row>
    <row r="11746" spans="20:21" x14ac:dyDescent="0.25">
      <c r="T11746" s="101" t="s">
        <v>23200</v>
      </c>
      <c r="U11746" s="74" t="s">
        <v>23201</v>
      </c>
    </row>
    <row r="11747" spans="20:21" x14ac:dyDescent="0.25">
      <c r="T11747" s="101" t="s">
        <v>23202</v>
      </c>
      <c r="U11747" s="74" t="s">
        <v>23203</v>
      </c>
    </row>
    <row r="11748" spans="20:21" x14ac:dyDescent="0.25">
      <c r="T11748" s="101" t="s">
        <v>23204</v>
      </c>
      <c r="U11748" s="74" t="s">
        <v>23205</v>
      </c>
    </row>
    <row r="11749" spans="20:21" x14ac:dyDescent="0.25">
      <c r="T11749" s="101" t="s">
        <v>23206</v>
      </c>
      <c r="U11749" s="74" t="s">
        <v>23207</v>
      </c>
    </row>
    <row r="11750" spans="20:21" x14ac:dyDescent="0.25">
      <c r="T11750" s="101" t="s">
        <v>23208</v>
      </c>
      <c r="U11750" s="74" t="s">
        <v>23209</v>
      </c>
    </row>
    <row r="11751" spans="20:21" x14ac:dyDescent="0.25">
      <c r="T11751" s="101" t="s">
        <v>23210</v>
      </c>
      <c r="U11751" s="74" t="s">
        <v>23211</v>
      </c>
    </row>
    <row r="11752" spans="20:21" x14ac:dyDescent="0.25">
      <c r="T11752" s="101" t="s">
        <v>23212</v>
      </c>
      <c r="U11752" s="74" t="s">
        <v>23213</v>
      </c>
    </row>
    <row r="11753" spans="20:21" x14ac:dyDescent="0.25">
      <c r="T11753" s="101" t="s">
        <v>23214</v>
      </c>
      <c r="U11753" s="74" t="s">
        <v>23215</v>
      </c>
    </row>
    <row r="11754" spans="20:21" x14ac:dyDescent="0.25">
      <c r="T11754" s="101" t="s">
        <v>23216</v>
      </c>
      <c r="U11754" s="74" t="s">
        <v>23217</v>
      </c>
    </row>
    <row r="11755" spans="20:21" x14ac:dyDescent="0.25">
      <c r="T11755" s="101" t="s">
        <v>23218</v>
      </c>
      <c r="U11755" s="74" t="s">
        <v>23219</v>
      </c>
    </row>
    <row r="11756" spans="20:21" x14ac:dyDescent="0.25">
      <c r="T11756" s="101" t="s">
        <v>23220</v>
      </c>
      <c r="U11756" s="74" t="s">
        <v>23221</v>
      </c>
    </row>
    <row r="11757" spans="20:21" x14ac:dyDescent="0.25">
      <c r="T11757" s="101" t="s">
        <v>23222</v>
      </c>
      <c r="U11757" s="74" t="s">
        <v>23223</v>
      </c>
    </row>
    <row r="11758" spans="20:21" x14ac:dyDescent="0.25">
      <c r="T11758" s="101" t="s">
        <v>23224</v>
      </c>
      <c r="U11758" s="74" t="s">
        <v>23225</v>
      </c>
    </row>
    <row r="11759" spans="20:21" x14ac:dyDescent="0.25">
      <c r="T11759" s="101" t="s">
        <v>23226</v>
      </c>
      <c r="U11759" s="74" t="s">
        <v>23227</v>
      </c>
    </row>
    <row r="11760" spans="20:21" x14ac:dyDescent="0.25">
      <c r="T11760" s="101" t="s">
        <v>23228</v>
      </c>
      <c r="U11760" s="74" t="s">
        <v>23229</v>
      </c>
    </row>
    <row r="11761" spans="20:21" x14ac:dyDescent="0.25">
      <c r="T11761" s="101" t="s">
        <v>23230</v>
      </c>
      <c r="U11761" s="74" t="s">
        <v>23231</v>
      </c>
    </row>
    <row r="11762" spans="20:21" x14ac:dyDescent="0.25">
      <c r="T11762" s="101" t="s">
        <v>23232</v>
      </c>
      <c r="U11762" s="74" t="s">
        <v>23233</v>
      </c>
    </row>
    <row r="11763" spans="20:21" x14ac:dyDescent="0.25">
      <c r="T11763" s="101" t="s">
        <v>23234</v>
      </c>
      <c r="U11763" s="74" t="s">
        <v>23235</v>
      </c>
    </row>
    <row r="11764" spans="20:21" x14ac:dyDescent="0.25">
      <c r="T11764" s="101" t="s">
        <v>23236</v>
      </c>
      <c r="U11764" s="74" t="s">
        <v>23237</v>
      </c>
    </row>
    <row r="11765" spans="20:21" x14ac:dyDescent="0.25">
      <c r="T11765" s="101" t="s">
        <v>23238</v>
      </c>
      <c r="U11765" s="74" t="s">
        <v>23239</v>
      </c>
    </row>
    <row r="11766" spans="20:21" x14ac:dyDescent="0.25">
      <c r="T11766" s="101" t="s">
        <v>23240</v>
      </c>
      <c r="U11766" s="74" t="s">
        <v>23241</v>
      </c>
    </row>
    <row r="11767" spans="20:21" x14ac:dyDescent="0.25">
      <c r="T11767" s="101" t="s">
        <v>23242</v>
      </c>
      <c r="U11767" s="74" t="s">
        <v>23243</v>
      </c>
    </row>
    <row r="11768" spans="20:21" x14ac:dyDescent="0.25">
      <c r="T11768" s="101" t="s">
        <v>23244</v>
      </c>
      <c r="U11768" s="74" t="s">
        <v>23245</v>
      </c>
    </row>
    <row r="11769" spans="20:21" x14ac:dyDescent="0.25">
      <c r="T11769" s="101" t="s">
        <v>23246</v>
      </c>
      <c r="U11769" s="74" t="s">
        <v>23247</v>
      </c>
    </row>
    <row r="11770" spans="20:21" x14ac:dyDescent="0.25">
      <c r="T11770" s="101" t="s">
        <v>23248</v>
      </c>
      <c r="U11770" s="74" t="s">
        <v>23249</v>
      </c>
    </row>
    <row r="11771" spans="20:21" x14ac:dyDescent="0.25">
      <c r="T11771" s="101" t="s">
        <v>23250</v>
      </c>
      <c r="U11771" s="74" t="s">
        <v>23251</v>
      </c>
    </row>
    <row r="11772" spans="20:21" x14ac:dyDescent="0.25">
      <c r="T11772" s="101" t="s">
        <v>23252</v>
      </c>
      <c r="U11772" s="74" t="s">
        <v>23253</v>
      </c>
    </row>
    <row r="11773" spans="20:21" x14ac:dyDescent="0.25">
      <c r="T11773" s="101" t="s">
        <v>23254</v>
      </c>
      <c r="U11773" s="74" t="s">
        <v>23255</v>
      </c>
    </row>
    <row r="11774" spans="20:21" x14ac:dyDescent="0.25">
      <c r="T11774" s="101" t="s">
        <v>23256</v>
      </c>
      <c r="U11774" s="74" t="s">
        <v>23257</v>
      </c>
    </row>
    <row r="11775" spans="20:21" x14ac:dyDescent="0.25">
      <c r="T11775" s="101" t="s">
        <v>23258</v>
      </c>
      <c r="U11775" s="74" t="s">
        <v>23259</v>
      </c>
    </row>
    <row r="11776" spans="20:21" x14ac:dyDescent="0.25">
      <c r="T11776" s="101" t="s">
        <v>23260</v>
      </c>
      <c r="U11776" s="74" t="s">
        <v>23261</v>
      </c>
    </row>
    <row r="11777" spans="20:21" x14ac:dyDescent="0.25">
      <c r="T11777" s="101" t="s">
        <v>23262</v>
      </c>
      <c r="U11777" s="74" t="s">
        <v>23263</v>
      </c>
    </row>
    <row r="11778" spans="20:21" x14ac:dyDescent="0.25">
      <c r="T11778" s="101" t="s">
        <v>23264</v>
      </c>
      <c r="U11778" s="74" t="s">
        <v>23265</v>
      </c>
    </row>
    <row r="11779" spans="20:21" x14ac:dyDescent="0.25">
      <c r="T11779" s="101" t="s">
        <v>23266</v>
      </c>
      <c r="U11779" s="74" t="s">
        <v>23267</v>
      </c>
    </row>
    <row r="11780" spans="20:21" x14ac:dyDescent="0.25">
      <c r="T11780" s="101" t="s">
        <v>23268</v>
      </c>
      <c r="U11780" s="74" t="s">
        <v>23269</v>
      </c>
    </row>
    <row r="11781" spans="20:21" x14ac:dyDescent="0.25">
      <c r="T11781" s="101" t="s">
        <v>23270</v>
      </c>
      <c r="U11781" s="74" t="s">
        <v>23271</v>
      </c>
    </row>
    <row r="11782" spans="20:21" x14ac:dyDescent="0.25">
      <c r="T11782" s="101" t="s">
        <v>23272</v>
      </c>
      <c r="U11782" s="74" t="s">
        <v>23273</v>
      </c>
    </row>
    <row r="11783" spans="20:21" x14ac:dyDescent="0.25">
      <c r="T11783" s="101" t="s">
        <v>23274</v>
      </c>
      <c r="U11783" s="74" t="s">
        <v>23275</v>
      </c>
    </row>
    <row r="11784" spans="20:21" x14ac:dyDescent="0.25">
      <c r="T11784" s="101" t="s">
        <v>23276</v>
      </c>
      <c r="U11784" s="74" t="s">
        <v>23277</v>
      </c>
    </row>
    <row r="11785" spans="20:21" x14ac:dyDescent="0.25">
      <c r="T11785" s="101" t="s">
        <v>23278</v>
      </c>
      <c r="U11785" s="74" t="s">
        <v>23279</v>
      </c>
    </row>
    <row r="11786" spans="20:21" x14ac:dyDescent="0.25">
      <c r="T11786" s="101" t="s">
        <v>23280</v>
      </c>
      <c r="U11786" s="74" t="s">
        <v>23281</v>
      </c>
    </row>
    <row r="11787" spans="20:21" x14ac:dyDescent="0.25">
      <c r="T11787" s="101" t="s">
        <v>23282</v>
      </c>
      <c r="U11787" s="74" t="s">
        <v>23283</v>
      </c>
    </row>
    <row r="11788" spans="20:21" x14ac:dyDescent="0.25">
      <c r="T11788" s="101" t="s">
        <v>23284</v>
      </c>
      <c r="U11788" s="74" t="s">
        <v>23285</v>
      </c>
    </row>
    <row r="11789" spans="20:21" x14ac:dyDescent="0.25">
      <c r="T11789" s="101" t="s">
        <v>23286</v>
      </c>
      <c r="U11789" s="74" t="s">
        <v>23287</v>
      </c>
    </row>
    <row r="11790" spans="20:21" x14ac:dyDescent="0.25">
      <c r="T11790" s="101" t="s">
        <v>23288</v>
      </c>
      <c r="U11790" s="74" t="s">
        <v>23289</v>
      </c>
    </row>
    <row r="11791" spans="20:21" x14ac:dyDescent="0.25">
      <c r="T11791" s="101" t="s">
        <v>23290</v>
      </c>
      <c r="U11791" s="74" t="s">
        <v>23291</v>
      </c>
    </row>
    <row r="11792" spans="20:21" x14ac:dyDescent="0.25">
      <c r="T11792" s="101" t="s">
        <v>23292</v>
      </c>
      <c r="U11792" s="74" t="s">
        <v>23293</v>
      </c>
    </row>
    <row r="11793" spans="20:21" x14ac:dyDescent="0.25">
      <c r="T11793" s="101" t="s">
        <v>23294</v>
      </c>
      <c r="U11793" s="74" t="s">
        <v>6199</v>
      </c>
    </row>
    <row r="11794" spans="20:21" x14ac:dyDescent="0.25">
      <c r="T11794" s="101" t="s">
        <v>23295</v>
      </c>
      <c r="U11794" s="74" t="s">
        <v>23296</v>
      </c>
    </row>
    <row r="11795" spans="20:21" x14ac:dyDescent="0.25">
      <c r="T11795" s="101" t="s">
        <v>23297</v>
      </c>
      <c r="U11795" s="74" t="s">
        <v>23298</v>
      </c>
    </row>
    <row r="11796" spans="20:21" x14ac:dyDescent="0.25">
      <c r="T11796" s="101" t="s">
        <v>23299</v>
      </c>
      <c r="U11796" s="74" t="s">
        <v>23300</v>
      </c>
    </row>
    <row r="11797" spans="20:21" x14ac:dyDescent="0.25">
      <c r="T11797" s="101" t="s">
        <v>23301</v>
      </c>
      <c r="U11797" s="74" t="s">
        <v>23302</v>
      </c>
    </row>
    <row r="11798" spans="20:21" x14ac:dyDescent="0.25">
      <c r="T11798" s="101" t="s">
        <v>23303</v>
      </c>
      <c r="U11798" s="74" t="s">
        <v>23304</v>
      </c>
    </row>
    <row r="11799" spans="20:21" x14ac:dyDescent="0.25">
      <c r="T11799" s="101" t="s">
        <v>23305</v>
      </c>
      <c r="U11799" s="74" t="s">
        <v>23306</v>
      </c>
    </row>
    <row r="11800" spans="20:21" x14ac:dyDescent="0.25">
      <c r="T11800" s="101" t="s">
        <v>23307</v>
      </c>
      <c r="U11800" s="74" t="s">
        <v>23308</v>
      </c>
    </row>
    <row r="11801" spans="20:21" x14ac:dyDescent="0.25">
      <c r="T11801" s="101" t="s">
        <v>23309</v>
      </c>
      <c r="U11801" s="74" t="s">
        <v>23310</v>
      </c>
    </row>
    <row r="11802" spans="20:21" x14ac:dyDescent="0.25">
      <c r="T11802" s="101" t="s">
        <v>23311</v>
      </c>
      <c r="U11802" s="74" t="s">
        <v>23312</v>
      </c>
    </row>
    <row r="11803" spans="20:21" x14ac:dyDescent="0.25">
      <c r="T11803" s="101" t="s">
        <v>23313</v>
      </c>
      <c r="U11803" s="74" t="s">
        <v>23314</v>
      </c>
    </row>
    <row r="11804" spans="20:21" x14ac:dyDescent="0.25">
      <c r="T11804" s="101" t="s">
        <v>23315</v>
      </c>
      <c r="U11804" s="74" t="s">
        <v>23316</v>
      </c>
    </row>
    <row r="11805" spans="20:21" x14ac:dyDescent="0.25">
      <c r="T11805" s="101" t="s">
        <v>23317</v>
      </c>
      <c r="U11805" s="74" t="s">
        <v>23318</v>
      </c>
    </row>
    <row r="11806" spans="20:21" x14ac:dyDescent="0.25">
      <c r="T11806" s="101" t="s">
        <v>23319</v>
      </c>
      <c r="U11806" s="74" t="s">
        <v>23320</v>
      </c>
    </row>
    <row r="11807" spans="20:21" x14ac:dyDescent="0.25">
      <c r="T11807" s="101" t="s">
        <v>23321</v>
      </c>
      <c r="U11807" s="74" t="s">
        <v>23322</v>
      </c>
    </row>
    <row r="11808" spans="20:21" x14ac:dyDescent="0.25">
      <c r="T11808" s="101" t="s">
        <v>23323</v>
      </c>
      <c r="U11808" s="74" t="s">
        <v>6215</v>
      </c>
    </row>
    <row r="11809" spans="20:21" x14ac:dyDescent="0.25">
      <c r="T11809" s="101" t="s">
        <v>23324</v>
      </c>
      <c r="U11809" s="74" t="s">
        <v>23325</v>
      </c>
    </row>
    <row r="11810" spans="20:21" x14ac:dyDescent="0.25">
      <c r="T11810" s="101" t="s">
        <v>23326</v>
      </c>
      <c r="U11810" s="74" t="s">
        <v>23327</v>
      </c>
    </row>
    <row r="11811" spans="20:21" x14ac:dyDescent="0.25">
      <c r="T11811" s="101" t="s">
        <v>23328</v>
      </c>
      <c r="U11811" s="74" t="s">
        <v>23329</v>
      </c>
    </row>
    <row r="11812" spans="20:21" x14ac:dyDescent="0.25">
      <c r="T11812" s="101" t="s">
        <v>23330</v>
      </c>
      <c r="U11812" s="74" t="s">
        <v>23331</v>
      </c>
    </row>
    <row r="11813" spans="20:21" x14ac:dyDescent="0.25">
      <c r="T11813" s="101" t="s">
        <v>23332</v>
      </c>
      <c r="U11813" s="74" t="s">
        <v>23333</v>
      </c>
    </row>
    <row r="11814" spans="20:21" x14ac:dyDescent="0.25">
      <c r="T11814" s="101" t="s">
        <v>23334</v>
      </c>
      <c r="U11814" s="74" t="s">
        <v>23335</v>
      </c>
    </row>
    <row r="11815" spans="20:21" x14ac:dyDescent="0.25">
      <c r="T11815" s="101" t="s">
        <v>23336</v>
      </c>
      <c r="U11815" s="74" t="s">
        <v>23337</v>
      </c>
    </row>
    <row r="11816" spans="20:21" x14ac:dyDescent="0.25">
      <c r="T11816" s="101" t="s">
        <v>23338</v>
      </c>
      <c r="U11816" s="74" t="s">
        <v>7817</v>
      </c>
    </row>
    <row r="11817" spans="20:21" x14ac:dyDescent="0.25">
      <c r="T11817" s="101" t="s">
        <v>23339</v>
      </c>
      <c r="U11817" s="74" t="s">
        <v>23340</v>
      </c>
    </row>
    <row r="11818" spans="20:21" x14ac:dyDescent="0.25">
      <c r="T11818" s="101" t="s">
        <v>23341</v>
      </c>
      <c r="U11818" s="74" t="s">
        <v>23342</v>
      </c>
    </row>
    <row r="11819" spans="20:21" x14ac:dyDescent="0.25">
      <c r="T11819" s="101" t="s">
        <v>23343</v>
      </c>
      <c r="U11819" s="74" t="s">
        <v>23344</v>
      </c>
    </row>
    <row r="11820" spans="20:21" x14ac:dyDescent="0.25">
      <c r="T11820" s="101" t="s">
        <v>23345</v>
      </c>
      <c r="U11820" s="74" t="s">
        <v>23346</v>
      </c>
    </row>
    <row r="11821" spans="20:21" x14ac:dyDescent="0.25">
      <c r="T11821" s="101" t="s">
        <v>23347</v>
      </c>
      <c r="U11821" s="74" t="s">
        <v>23348</v>
      </c>
    </row>
    <row r="11822" spans="20:21" x14ac:dyDescent="0.25">
      <c r="T11822" s="101" t="s">
        <v>23349</v>
      </c>
      <c r="U11822" s="74" t="s">
        <v>23350</v>
      </c>
    </row>
    <row r="11823" spans="20:21" x14ac:dyDescent="0.25">
      <c r="T11823" s="101" t="s">
        <v>23351</v>
      </c>
      <c r="U11823" s="74" t="s">
        <v>23352</v>
      </c>
    </row>
    <row r="11824" spans="20:21" x14ac:dyDescent="0.25">
      <c r="T11824" s="101" t="s">
        <v>23353</v>
      </c>
      <c r="U11824" s="74" t="s">
        <v>23354</v>
      </c>
    </row>
    <row r="11825" spans="20:21" x14ac:dyDescent="0.25">
      <c r="T11825" s="101" t="s">
        <v>23355</v>
      </c>
      <c r="U11825" s="74" t="s">
        <v>23356</v>
      </c>
    </row>
    <row r="11826" spans="20:21" x14ac:dyDescent="0.25">
      <c r="T11826" s="101" t="s">
        <v>23357</v>
      </c>
      <c r="U11826" s="74" t="s">
        <v>23358</v>
      </c>
    </row>
    <row r="11827" spans="20:21" x14ac:dyDescent="0.25">
      <c r="T11827" s="101" t="s">
        <v>23359</v>
      </c>
      <c r="U11827" s="74" t="s">
        <v>23360</v>
      </c>
    </row>
    <row r="11828" spans="20:21" x14ac:dyDescent="0.25">
      <c r="T11828" s="101" t="s">
        <v>23361</v>
      </c>
      <c r="U11828" s="74" t="s">
        <v>23362</v>
      </c>
    </row>
    <row r="11829" spans="20:21" x14ac:dyDescent="0.25">
      <c r="T11829" s="101" t="s">
        <v>23363</v>
      </c>
      <c r="U11829" s="74" t="s">
        <v>23364</v>
      </c>
    </row>
    <row r="11830" spans="20:21" x14ac:dyDescent="0.25">
      <c r="T11830" s="101" t="s">
        <v>23365</v>
      </c>
      <c r="U11830" s="74" t="s">
        <v>23366</v>
      </c>
    </row>
    <row r="11831" spans="20:21" x14ac:dyDescent="0.25">
      <c r="T11831" s="101" t="s">
        <v>23367</v>
      </c>
      <c r="U11831" s="74" t="s">
        <v>23368</v>
      </c>
    </row>
    <row r="11832" spans="20:21" x14ac:dyDescent="0.25">
      <c r="T11832" s="101" t="s">
        <v>23369</v>
      </c>
      <c r="U11832" s="74" t="s">
        <v>23370</v>
      </c>
    </row>
    <row r="11833" spans="20:21" x14ac:dyDescent="0.25">
      <c r="T11833" s="101" t="s">
        <v>23371</v>
      </c>
      <c r="U11833" s="74" t="s">
        <v>23372</v>
      </c>
    </row>
    <row r="11834" spans="20:21" x14ac:dyDescent="0.25">
      <c r="T11834" s="101" t="s">
        <v>23373</v>
      </c>
      <c r="U11834" s="74" t="s">
        <v>23374</v>
      </c>
    </row>
    <row r="11835" spans="20:21" x14ac:dyDescent="0.25">
      <c r="T11835" s="101" t="s">
        <v>23375</v>
      </c>
      <c r="U11835" s="74" t="s">
        <v>23376</v>
      </c>
    </row>
    <row r="11836" spans="20:21" x14ac:dyDescent="0.25">
      <c r="T11836" s="101" t="s">
        <v>23377</v>
      </c>
      <c r="U11836" s="74" t="s">
        <v>23378</v>
      </c>
    </row>
    <row r="11837" spans="20:21" x14ac:dyDescent="0.25">
      <c r="T11837" s="101" t="s">
        <v>23379</v>
      </c>
      <c r="U11837" s="74" t="s">
        <v>23380</v>
      </c>
    </row>
    <row r="11838" spans="20:21" x14ac:dyDescent="0.25">
      <c r="T11838" s="101" t="s">
        <v>23381</v>
      </c>
      <c r="U11838" s="74" t="s">
        <v>23382</v>
      </c>
    </row>
    <row r="11839" spans="20:21" x14ac:dyDescent="0.25">
      <c r="T11839" s="101" t="s">
        <v>23383</v>
      </c>
      <c r="U11839" s="74" t="s">
        <v>23384</v>
      </c>
    </row>
    <row r="11840" spans="20:21" x14ac:dyDescent="0.25">
      <c r="T11840" s="101" t="s">
        <v>23385</v>
      </c>
      <c r="U11840" s="74" t="s">
        <v>23386</v>
      </c>
    </row>
    <row r="11841" spans="20:21" x14ac:dyDescent="0.25">
      <c r="T11841" s="101" t="s">
        <v>23387</v>
      </c>
      <c r="U11841" s="74" t="s">
        <v>14559</v>
      </c>
    </row>
    <row r="11842" spans="20:21" x14ac:dyDescent="0.25">
      <c r="T11842" s="101" t="s">
        <v>23388</v>
      </c>
      <c r="U11842" s="74" t="s">
        <v>23389</v>
      </c>
    </row>
    <row r="11843" spans="20:21" x14ac:dyDescent="0.25">
      <c r="T11843" s="101" t="s">
        <v>23390</v>
      </c>
      <c r="U11843" s="74" t="s">
        <v>23391</v>
      </c>
    </row>
    <row r="11844" spans="20:21" x14ac:dyDescent="0.25">
      <c r="T11844" s="101" t="s">
        <v>23392</v>
      </c>
      <c r="U11844" s="74" t="s">
        <v>23393</v>
      </c>
    </row>
    <row r="11845" spans="20:21" x14ac:dyDescent="0.25">
      <c r="T11845" s="101" t="s">
        <v>23394</v>
      </c>
      <c r="U11845" s="74" t="s">
        <v>23395</v>
      </c>
    </row>
    <row r="11846" spans="20:21" x14ac:dyDescent="0.25">
      <c r="T11846" s="101" t="s">
        <v>23396</v>
      </c>
      <c r="U11846" s="74" t="s">
        <v>3443</v>
      </c>
    </row>
    <row r="11847" spans="20:21" x14ac:dyDescent="0.25">
      <c r="T11847" s="101" t="s">
        <v>23397</v>
      </c>
      <c r="U11847" s="74" t="s">
        <v>12250</v>
      </c>
    </row>
    <row r="11848" spans="20:21" x14ac:dyDescent="0.25">
      <c r="T11848" s="101" t="s">
        <v>23398</v>
      </c>
      <c r="U11848" s="74" t="s">
        <v>23399</v>
      </c>
    </row>
    <row r="11849" spans="20:21" x14ac:dyDescent="0.25">
      <c r="T11849" s="101" t="s">
        <v>23400</v>
      </c>
      <c r="U11849" s="74" t="s">
        <v>23401</v>
      </c>
    </row>
    <row r="11850" spans="20:21" x14ac:dyDescent="0.25">
      <c r="T11850" s="101" t="s">
        <v>23402</v>
      </c>
      <c r="U11850" s="74" t="s">
        <v>23403</v>
      </c>
    </row>
    <row r="11851" spans="20:21" x14ac:dyDescent="0.25">
      <c r="T11851" s="101" t="s">
        <v>23404</v>
      </c>
      <c r="U11851" s="74" t="s">
        <v>23405</v>
      </c>
    </row>
    <row r="11852" spans="20:21" x14ac:dyDescent="0.25">
      <c r="T11852" s="101" t="s">
        <v>23406</v>
      </c>
      <c r="U11852" s="74" t="s">
        <v>23407</v>
      </c>
    </row>
    <row r="11853" spans="20:21" x14ac:dyDescent="0.25">
      <c r="T11853" s="101" t="s">
        <v>23408</v>
      </c>
      <c r="U11853" s="74" t="s">
        <v>23409</v>
      </c>
    </row>
    <row r="11854" spans="20:21" x14ac:dyDescent="0.25">
      <c r="T11854" s="101" t="s">
        <v>23410</v>
      </c>
      <c r="U11854" s="74" t="s">
        <v>23411</v>
      </c>
    </row>
    <row r="11855" spans="20:21" x14ac:dyDescent="0.25">
      <c r="T11855" s="101" t="s">
        <v>23412</v>
      </c>
      <c r="U11855" s="74" t="s">
        <v>23413</v>
      </c>
    </row>
    <row r="11856" spans="20:21" x14ac:dyDescent="0.25">
      <c r="T11856" s="101" t="s">
        <v>23414</v>
      </c>
      <c r="U11856" s="74" t="s">
        <v>23415</v>
      </c>
    </row>
    <row r="11857" spans="20:21" x14ac:dyDescent="0.25">
      <c r="T11857" s="101" t="s">
        <v>23416</v>
      </c>
      <c r="U11857" s="74" t="s">
        <v>23417</v>
      </c>
    </row>
    <row r="11858" spans="20:21" x14ac:dyDescent="0.25">
      <c r="T11858" s="101" t="s">
        <v>23418</v>
      </c>
      <c r="U11858" s="74" t="s">
        <v>23419</v>
      </c>
    </row>
    <row r="11859" spans="20:21" x14ac:dyDescent="0.25">
      <c r="T11859" s="101" t="s">
        <v>23420</v>
      </c>
      <c r="U11859" s="74" t="s">
        <v>23421</v>
      </c>
    </row>
    <row r="11860" spans="20:21" x14ac:dyDescent="0.25">
      <c r="T11860" s="101" t="s">
        <v>23422</v>
      </c>
      <c r="U11860" s="74" t="s">
        <v>16956</v>
      </c>
    </row>
    <row r="11861" spans="20:21" x14ac:dyDescent="0.25">
      <c r="T11861" s="101" t="s">
        <v>23423</v>
      </c>
      <c r="U11861" s="74" t="s">
        <v>23424</v>
      </c>
    </row>
    <row r="11862" spans="20:21" x14ac:dyDescent="0.25">
      <c r="T11862" s="101" t="s">
        <v>23425</v>
      </c>
      <c r="U11862" s="74" t="s">
        <v>23426</v>
      </c>
    </row>
    <row r="11863" spans="20:21" x14ac:dyDescent="0.25">
      <c r="T11863" s="101" t="s">
        <v>23427</v>
      </c>
      <c r="U11863" s="74" t="s">
        <v>23428</v>
      </c>
    </row>
    <row r="11864" spans="20:21" x14ac:dyDescent="0.25">
      <c r="T11864" s="101" t="s">
        <v>23429</v>
      </c>
      <c r="U11864" s="74" t="s">
        <v>23430</v>
      </c>
    </row>
    <row r="11865" spans="20:21" x14ac:dyDescent="0.25">
      <c r="T11865" s="101" t="s">
        <v>23431</v>
      </c>
      <c r="U11865" s="74" t="s">
        <v>23432</v>
      </c>
    </row>
    <row r="11866" spans="20:21" x14ac:dyDescent="0.25">
      <c r="T11866" s="101" t="s">
        <v>23433</v>
      </c>
      <c r="U11866" s="74" t="s">
        <v>23434</v>
      </c>
    </row>
    <row r="11867" spans="20:21" x14ac:dyDescent="0.25">
      <c r="T11867" s="101" t="s">
        <v>23435</v>
      </c>
      <c r="U11867" s="74" t="s">
        <v>23436</v>
      </c>
    </row>
    <row r="11868" spans="20:21" x14ac:dyDescent="0.25">
      <c r="T11868" s="101" t="s">
        <v>23437</v>
      </c>
      <c r="U11868" s="74" t="s">
        <v>23438</v>
      </c>
    </row>
    <row r="11869" spans="20:21" x14ac:dyDescent="0.25">
      <c r="T11869" s="101" t="s">
        <v>23439</v>
      </c>
      <c r="U11869" s="74" t="s">
        <v>23440</v>
      </c>
    </row>
    <row r="11870" spans="20:21" x14ac:dyDescent="0.25">
      <c r="T11870" s="101" t="s">
        <v>23441</v>
      </c>
      <c r="U11870" s="74" t="s">
        <v>23442</v>
      </c>
    </row>
    <row r="11871" spans="20:21" x14ac:dyDescent="0.25">
      <c r="T11871" s="101" t="s">
        <v>23443</v>
      </c>
      <c r="U11871" s="74" t="s">
        <v>23444</v>
      </c>
    </row>
    <row r="11872" spans="20:21" x14ac:dyDescent="0.25">
      <c r="T11872" s="101" t="s">
        <v>23445</v>
      </c>
      <c r="U11872" s="74" t="s">
        <v>23446</v>
      </c>
    </row>
    <row r="11873" spans="20:21" x14ac:dyDescent="0.25">
      <c r="T11873" s="101" t="s">
        <v>23447</v>
      </c>
      <c r="U11873" s="74" t="s">
        <v>23448</v>
      </c>
    </row>
    <row r="11874" spans="20:21" x14ac:dyDescent="0.25">
      <c r="T11874" s="101" t="s">
        <v>23449</v>
      </c>
      <c r="U11874" s="74" t="s">
        <v>12279</v>
      </c>
    </row>
    <row r="11875" spans="20:21" x14ac:dyDescent="0.25">
      <c r="T11875" s="101" t="s">
        <v>23450</v>
      </c>
      <c r="U11875" s="74" t="s">
        <v>23451</v>
      </c>
    </row>
    <row r="11876" spans="20:21" x14ac:dyDescent="0.25">
      <c r="T11876" s="101" t="s">
        <v>23452</v>
      </c>
      <c r="U11876" s="74" t="s">
        <v>23453</v>
      </c>
    </row>
    <row r="11877" spans="20:21" x14ac:dyDescent="0.25">
      <c r="T11877" s="101" t="s">
        <v>23454</v>
      </c>
      <c r="U11877" s="74" t="s">
        <v>23455</v>
      </c>
    </row>
    <row r="11878" spans="20:21" x14ac:dyDescent="0.25">
      <c r="T11878" s="101" t="s">
        <v>23456</v>
      </c>
      <c r="U11878" s="74" t="s">
        <v>23457</v>
      </c>
    </row>
    <row r="11879" spans="20:21" x14ac:dyDescent="0.25">
      <c r="T11879" s="101" t="s">
        <v>23458</v>
      </c>
      <c r="U11879" s="74" t="s">
        <v>23459</v>
      </c>
    </row>
    <row r="11880" spans="20:21" x14ac:dyDescent="0.25">
      <c r="T11880" s="101" t="s">
        <v>23460</v>
      </c>
      <c r="U11880" s="74" t="s">
        <v>23461</v>
      </c>
    </row>
    <row r="11881" spans="20:21" x14ac:dyDescent="0.25">
      <c r="T11881" s="101" t="s">
        <v>23462</v>
      </c>
      <c r="U11881" s="74" t="s">
        <v>23463</v>
      </c>
    </row>
    <row r="11882" spans="20:21" x14ac:dyDescent="0.25">
      <c r="T11882" s="101" t="s">
        <v>23464</v>
      </c>
      <c r="U11882" s="74" t="s">
        <v>23465</v>
      </c>
    </row>
    <row r="11883" spans="20:21" x14ac:dyDescent="0.25">
      <c r="T11883" s="101" t="s">
        <v>23466</v>
      </c>
      <c r="U11883" s="74" t="s">
        <v>23467</v>
      </c>
    </row>
    <row r="11884" spans="20:21" x14ac:dyDescent="0.25">
      <c r="T11884" s="101" t="s">
        <v>23468</v>
      </c>
      <c r="U11884" s="74" t="s">
        <v>23469</v>
      </c>
    </row>
    <row r="11885" spans="20:21" x14ac:dyDescent="0.25">
      <c r="T11885" s="101" t="s">
        <v>23470</v>
      </c>
      <c r="U11885" s="74" t="s">
        <v>23471</v>
      </c>
    </row>
    <row r="11886" spans="20:21" x14ac:dyDescent="0.25">
      <c r="T11886" s="101" t="s">
        <v>23472</v>
      </c>
      <c r="U11886" s="74" t="s">
        <v>11475</v>
      </c>
    </row>
    <row r="11887" spans="20:21" x14ac:dyDescent="0.25">
      <c r="T11887" s="101" t="s">
        <v>23473</v>
      </c>
      <c r="U11887" s="74" t="s">
        <v>23474</v>
      </c>
    </row>
    <row r="11888" spans="20:21" x14ac:dyDescent="0.25">
      <c r="T11888" s="101" t="s">
        <v>23475</v>
      </c>
      <c r="U11888" s="74" t="s">
        <v>23476</v>
      </c>
    </row>
    <row r="11889" spans="20:21" x14ac:dyDescent="0.25">
      <c r="T11889" s="101" t="s">
        <v>23477</v>
      </c>
      <c r="U11889" s="74" t="s">
        <v>23478</v>
      </c>
    </row>
    <row r="11890" spans="20:21" x14ac:dyDescent="0.25">
      <c r="T11890" s="101" t="s">
        <v>23479</v>
      </c>
      <c r="U11890" s="74" t="s">
        <v>23480</v>
      </c>
    </row>
    <row r="11891" spans="20:21" x14ac:dyDescent="0.25">
      <c r="T11891" s="101" t="s">
        <v>23481</v>
      </c>
      <c r="U11891" s="74" t="s">
        <v>23482</v>
      </c>
    </row>
    <row r="11892" spans="20:21" x14ac:dyDescent="0.25">
      <c r="T11892" s="101" t="s">
        <v>23483</v>
      </c>
      <c r="U11892" s="74" t="s">
        <v>6295</v>
      </c>
    </row>
    <row r="11893" spans="20:21" x14ac:dyDescent="0.25">
      <c r="T11893" s="101" t="s">
        <v>23484</v>
      </c>
      <c r="U11893" s="74" t="s">
        <v>23485</v>
      </c>
    </row>
    <row r="11894" spans="20:21" x14ac:dyDescent="0.25">
      <c r="T11894" s="101" t="s">
        <v>23486</v>
      </c>
      <c r="U11894" s="74" t="s">
        <v>23487</v>
      </c>
    </row>
    <row r="11895" spans="20:21" x14ac:dyDescent="0.25">
      <c r="T11895" s="101" t="s">
        <v>23488</v>
      </c>
      <c r="U11895" s="74" t="s">
        <v>23489</v>
      </c>
    </row>
    <row r="11896" spans="20:21" x14ac:dyDescent="0.25">
      <c r="T11896" s="101" t="s">
        <v>23490</v>
      </c>
      <c r="U11896" s="74" t="s">
        <v>23491</v>
      </c>
    </row>
    <row r="11897" spans="20:21" x14ac:dyDescent="0.25">
      <c r="T11897" s="101" t="s">
        <v>23492</v>
      </c>
      <c r="U11897" s="74" t="s">
        <v>23493</v>
      </c>
    </row>
    <row r="11898" spans="20:21" x14ac:dyDescent="0.25">
      <c r="T11898" s="101" t="s">
        <v>23494</v>
      </c>
      <c r="U11898" s="74" t="s">
        <v>23495</v>
      </c>
    </row>
    <row r="11899" spans="20:21" x14ac:dyDescent="0.25">
      <c r="T11899" s="101" t="s">
        <v>23496</v>
      </c>
      <c r="U11899" s="74" t="s">
        <v>23497</v>
      </c>
    </row>
    <row r="11900" spans="20:21" x14ac:dyDescent="0.25">
      <c r="T11900" s="101" t="s">
        <v>23498</v>
      </c>
      <c r="U11900" s="74" t="s">
        <v>23499</v>
      </c>
    </row>
    <row r="11901" spans="20:21" x14ac:dyDescent="0.25">
      <c r="T11901" s="101" t="s">
        <v>23500</v>
      </c>
      <c r="U11901" s="74" t="s">
        <v>23501</v>
      </c>
    </row>
    <row r="11902" spans="20:21" x14ac:dyDescent="0.25">
      <c r="T11902" s="101" t="s">
        <v>23502</v>
      </c>
      <c r="U11902" s="74" t="s">
        <v>23503</v>
      </c>
    </row>
    <row r="11903" spans="20:21" x14ac:dyDescent="0.25">
      <c r="T11903" s="101" t="s">
        <v>23504</v>
      </c>
      <c r="U11903" s="74" t="s">
        <v>23505</v>
      </c>
    </row>
    <row r="11904" spans="20:21" x14ac:dyDescent="0.25">
      <c r="T11904" s="101" t="s">
        <v>23506</v>
      </c>
      <c r="U11904" s="74" t="s">
        <v>23507</v>
      </c>
    </row>
    <row r="11905" spans="20:21" x14ac:dyDescent="0.25">
      <c r="T11905" s="101" t="s">
        <v>23508</v>
      </c>
      <c r="U11905" s="74" t="s">
        <v>23509</v>
      </c>
    </row>
    <row r="11906" spans="20:21" x14ac:dyDescent="0.25">
      <c r="T11906" s="101" t="s">
        <v>23510</v>
      </c>
      <c r="U11906" s="74" t="s">
        <v>23511</v>
      </c>
    </row>
    <row r="11907" spans="20:21" x14ac:dyDescent="0.25">
      <c r="T11907" s="101" t="s">
        <v>23512</v>
      </c>
      <c r="U11907" s="74" t="s">
        <v>23513</v>
      </c>
    </row>
    <row r="11908" spans="20:21" x14ac:dyDescent="0.25">
      <c r="T11908" s="101" t="s">
        <v>23514</v>
      </c>
      <c r="U11908" s="74" t="s">
        <v>23515</v>
      </c>
    </row>
    <row r="11909" spans="20:21" x14ac:dyDescent="0.25">
      <c r="T11909" s="101" t="s">
        <v>23516</v>
      </c>
      <c r="U11909" s="74" t="s">
        <v>23517</v>
      </c>
    </row>
    <row r="11910" spans="20:21" x14ac:dyDescent="0.25">
      <c r="T11910" s="101" t="s">
        <v>23518</v>
      </c>
      <c r="U11910" s="74" t="s">
        <v>23519</v>
      </c>
    </row>
    <row r="11911" spans="20:21" x14ac:dyDescent="0.25">
      <c r="T11911" s="101" t="s">
        <v>23520</v>
      </c>
      <c r="U11911" s="74" t="s">
        <v>23521</v>
      </c>
    </row>
    <row r="11912" spans="20:21" x14ac:dyDescent="0.25">
      <c r="T11912" s="101" t="s">
        <v>23522</v>
      </c>
      <c r="U11912" s="74" t="s">
        <v>23523</v>
      </c>
    </row>
    <row r="11913" spans="20:21" x14ac:dyDescent="0.25">
      <c r="T11913" s="101" t="s">
        <v>23524</v>
      </c>
      <c r="U11913" s="74" t="s">
        <v>23525</v>
      </c>
    </row>
    <row r="11914" spans="20:21" x14ac:dyDescent="0.25">
      <c r="T11914" s="101" t="s">
        <v>23526</v>
      </c>
      <c r="U11914" s="74" t="s">
        <v>23527</v>
      </c>
    </row>
    <row r="11915" spans="20:21" x14ac:dyDescent="0.25">
      <c r="T11915" s="101" t="s">
        <v>23528</v>
      </c>
      <c r="U11915" s="74" t="s">
        <v>7917</v>
      </c>
    </row>
    <row r="11916" spans="20:21" x14ac:dyDescent="0.25">
      <c r="T11916" s="101" t="s">
        <v>23529</v>
      </c>
      <c r="U11916" s="74" t="s">
        <v>23530</v>
      </c>
    </row>
    <row r="11917" spans="20:21" x14ac:dyDescent="0.25">
      <c r="T11917" s="101" t="s">
        <v>23531</v>
      </c>
      <c r="U11917" s="74" t="s">
        <v>23532</v>
      </c>
    </row>
    <row r="11918" spans="20:21" x14ac:dyDescent="0.25">
      <c r="T11918" s="101" t="s">
        <v>23533</v>
      </c>
      <c r="U11918" s="74" t="s">
        <v>23534</v>
      </c>
    </row>
    <row r="11919" spans="20:21" x14ac:dyDescent="0.25">
      <c r="T11919" s="101" t="s">
        <v>23535</v>
      </c>
      <c r="U11919" s="74" t="s">
        <v>23536</v>
      </c>
    </row>
    <row r="11920" spans="20:21" x14ac:dyDescent="0.25">
      <c r="T11920" s="101" t="s">
        <v>23537</v>
      </c>
      <c r="U11920" s="74" t="s">
        <v>23538</v>
      </c>
    </row>
    <row r="11921" spans="20:21" x14ac:dyDescent="0.25">
      <c r="T11921" s="101" t="s">
        <v>23539</v>
      </c>
      <c r="U11921" s="74" t="s">
        <v>23540</v>
      </c>
    </row>
    <row r="11922" spans="20:21" x14ac:dyDescent="0.25">
      <c r="T11922" s="101" t="s">
        <v>23541</v>
      </c>
      <c r="U11922" s="74" t="s">
        <v>23542</v>
      </c>
    </row>
    <row r="11923" spans="20:21" x14ac:dyDescent="0.25">
      <c r="T11923" s="101" t="s">
        <v>23543</v>
      </c>
      <c r="U11923" s="74" t="s">
        <v>23544</v>
      </c>
    </row>
    <row r="11924" spans="20:21" x14ac:dyDescent="0.25">
      <c r="T11924" s="101" t="s">
        <v>23545</v>
      </c>
      <c r="U11924" s="74" t="s">
        <v>23546</v>
      </c>
    </row>
    <row r="11925" spans="20:21" x14ac:dyDescent="0.25">
      <c r="T11925" s="101" t="s">
        <v>23547</v>
      </c>
      <c r="U11925" s="74" t="s">
        <v>23548</v>
      </c>
    </row>
    <row r="11926" spans="20:21" x14ac:dyDescent="0.25">
      <c r="T11926" s="101" t="s">
        <v>23549</v>
      </c>
      <c r="U11926" s="74" t="s">
        <v>23550</v>
      </c>
    </row>
    <row r="11927" spans="20:21" x14ac:dyDescent="0.25">
      <c r="T11927" s="101" t="s">
        <v>23551</v>
      </c>
      <c r="U11927" s="74" t="s">
        <v>23552</v>
      </c>
    </row>
    <row r="11928" spans="20:21" x14ac:dyDescent="0.25">
      <c r="T11928" s="101" t="s">
        <v>23553</v>
      </c>
      <c r="U11928" s="74" t="s">
        <v>23554</v>
      </c>
    </row>
    <row r="11929" spans="20:21" x14ac:dyDescent="0.25">
      <c r="T11929" s="101" t="s">
        <v>23555</v>
      </c>
      <c r="U11929" s="74" t="s">
        <v>23556</v>
      </c>
    </row>
    <row r="11930" spans="20:21" x14ac:dyDescent="0.25">
      <c r="T11930" s="101" t="s">
        <v>23557</v>
      </c>
      <c r="U11930" s="74" t="s">
        <v>23558</v>
      </c>
    </row>
    <row r="11931" spans="20:21" x14ac:dyDescent="0.25">
      <c r="T11931" s="101" t="s">
        <v>23559</v>
      </c>
      <c r="U11931" s="74" t="s">
        <v>23560</v>
      </c>
    </row>
    <row r="11932" spans="20:21" x14ac:dyDescent="0.25">
      <c r="T11932" s="101" t="s">
        <v>23561</v>
      </c>
      <c r="U11932" s="74" t="s">
        <v>23562</v>
      </c>
    </row>
    <row r="11933" spans="20:21" x14ac:dyDescent="0.25">
      <c r="T11933" s="101" t="s">
        <v>23563</v>
      </c>
      <c r="U11933" s="74" t="s">
        <v>23564</v>
      </c>
    </row>
    <row r="11934" spans="20:21" x14ac:dyDescent="0.25">
      <c r="T11934" s="101" t="s">
        <v>23565</v>
      </c>
      <c r="U11934" s="74" t="s">
        <v>23566</v>
      </c>
    </row>
    <row r="11935" spans="20:21" x14ac:dyDescent="0.25">
      <c r="T11935" s="101" t="s">
        <v>23567</v>
      </c>
      <c r="U11935" s="74" t="s">
        <v>23568</v>
      </c>
    </row>
    <row r="11936" spans="20:21" x14ac:dyDescent="0.25">
      <c r="T11936" s="101" t="s">
        <v>23569</v>
      </c>
      <c r="U11936" s="74" t="s">
        <v>23570</v>
      </c>
    </row>
    <row r="11937" spans="20:21" x14ac:dyDescent="0.25">
      <c r="T11937" s="101" t="s">
        <v>23571</v>
      </c>
      <c r="U11937" s="74" t="s">
        <v>23572</v>
      </c>
    </row>
    <row r="11938" spans="20:21" x14ac:dyDescent="0.25">
      <c r="T11938" s="101" t="s">
        <v>23573</v>
      </c>
      <c r="U11938" s="74" t="s">
        <v>10827</v>
      </c>
    </row>
    <row r="11939" spans="20:21" x14ac:dyDescent="0.25">
      <c r="T11939" s="101" t="s">
        <v>23574</v>
      </c>
      <c r="U11939" s="74" t="s">
        <v>23575</v>
      </c>
    </row>
    <row r="11940" spans="20:21" x14ac:dyDescent="0.25">
      <c r="T11940" s="101" t="s">
        <v>23576</v>
      </c>
      <c r="U11940" s="74" t="s">
        <v>23577</v>
      </c>
    </row>
    <row r="11941" spans="20:21" x14ac:dyDescent="0.25">
      <c r="T11941" s="101" t="s">
        <v>23578</v>
      </c>
      <c r="U11941" s="74" t="s">
        <v>23579</v>
      </c>
    </row>
    <row r="11942" spans="20:21" x14ac:dyDescent="0.25">
      <c r="T11942" s="101" t="s">
        <v>23580</v>
      </c>
      <c r="U11942" s="74" t="s">
        <v>23581</v>
      </c>
    </row>
    <row r="11943" spans="20:21" x14ac:dyDescent="0.25">
      <c r="T11943" s="101" t="s">
        <v>23582</v>
      </c>
      <c r="U11943" s="74" t="s">
        <v>23583</v>
      </c>
    </row>
    <row r="11944" spans="20:21" x14ac:dyDescent="0.25">
      <c r="T11944" s="101" t="s">
        <v>23584</v>
      </c>
      <c r="U11944" s="74" t="s">
        <v>23585</v>
      </c>
    </row>
    <row r="11945" spans="20:21" x14ac:dyDescent="0.25">
      <c r="T11945" s="101" t="s">
        <v>23586</v>
      </c>
      <c r="U11945" s="74" t="s">
        <v>23587</v>
      </c>
    </row>
    <row r="11946" spans="20:21" x14ac:dyDescent="0.25">
      <c r="T11946" s="101" t="s">
        <v>23588</v>
      </c>
      <c r="U11946" s="74" t="s">
        <v>23589</v>
      </c>
    </row>
    <row r="11947" spans="20:21" x14ac:dyDescent="0.25">
      <c r="T11947" s="101" t="s">
        <v>23590</v>
      </c>
      <c r="U11947" s="74" t="s">
        <v>23591</v>
      </c>
    </row>
    <row r="11948" spans="20:21" x14ac:dyDescent="0.25">
      <c r="T11948" s="101" t="s">
        <v>23592</v>
      </c>
      <c r="U11948" s="74" t="s">
        <v>23593</v>
      </c>
    </row>
    <row r="11949" spans="20:21" x14ac:dyDescent="0.25">
      <c r="T11949" s="101" t="s">
        <v>23594</v>
      </c>
      <c r="U11949" s="74" t="s">
        <v>23595</v>
      </c>
    </row>
    <row r="11950" spans="20:21" x14ac:dyDescent="0.25">
      <c r="T11950" s="101" t="s">
        <v>23596</v>
      </c>
      <c r="U11950" s="74" t="s">
        <v>23597</v>
      </c>
    </row>
    <row r="11951" spans="20:21" x14ac:dyDescent="0.25">
      <c r="T11951" s="101" t="s">
        <v>23598</v>
      </c>
      <c r="U11951" s="74" t="s">
        <v>23599</v>
      </c>
    </row>
    <row r="11952" spans="20:21" x14ac:dyDescent="0.25">
      <c r="T11952" s="101" t="s">
        <v>23600</v>
      </c>
      <c r="U11952" s="74" t="s">
        <v>23601</v>
      </c>
    </row>
    <row r="11953" spans="20:21" x14ac:dyDescent="0.25">
      <c r="T11953" s="101" t="s">
        <v>23602</v>
      </c>
      <c r="U11953" s="74" t="s">
        <v>704</v>
      </c>
    </row>
    <row r="11954" spans="20:21" x14ac:dyDescent="0.25">
      <c r="T11954" s="101" t="s">
        <v>23603</v>
      </c>
      <c r="U11954" s="74" t="s">
        <v>23604</v>
      </c>
    </row>
    <row r="11955" spans="20:21" x14ac:dyDescent="0.25">
      <c r="T11955" s="101" t="s">
        <v>23605</v>
      </c>
      <c r="U11955" s="74" t="s">
        <v>23606</v>
      </c>
    </row>
    <row r="11956" spans="20:21" x14ac:dyDescent="0.25">
      <c r="T11956" s="101" t="s">
        <v>23607</v>
      </c>
      <c r="U11956" s="74" t="s">
        <v>23608</v>
      </c>
    </row>
    <row r="11957" spans="20:21" x14ac:dyDescent="0.25">
      <c r="T11957" s="101" t="s">
        <v>23609</v>
      </c>
      <c r="U11957" s="74" t="s">
        <v>23610</v>
      </c>
    </row>
    <row r="11958" spans="20:21" x14ac:dyDescent="0.25">
      <c r="T11958" s="101" t="s">
        <v>23611</v>
      </c>
      <c r="U11958" s="74" t="s">
        <v>23612</v>
      </c>
    </row>
    <row r="11959" spans="20:21" x14ac:dyDescent="0.25">
      <c r="T11959" s="101" t="s">
        <v>23613</v>
      </c>
      <c r="U11959" s="74" t="s">
        <v>23614</v>
      </c>
    </row>
    <row r="11960" spans="20:21" x14ac:dyDescent="0.25">
      <c r="T11960" s="101" t="s">
        <v>23615</v>
      </c>
      <c r="U11960" s="74" t="s">
        <v>23616</v>
      </c>
    </row>
    <row r="11961" spans="20:21" x14ac:dyDescent="0.25">
      <c r="T11961" s="101" t="s">
        <v>23617</v>
      </c>
      <c r="U11961" s="74" t="s">
        <v>23618</v>
      </c>
    </row>
    <row r="11962" spans="20:21" x14ac:dyDescent="0.25">
      <c r="T11962" s="101" t="s">
        <v>23619</v>
      </c>
      <c r="U11962" s="74" t="s">
        <v>23620</v>
      </c>
    </row>
    <row r="11963" spans="20:21" x14ac:dyDescent="0.25">
      <c r="T11963" s="101" t="s">
        <v>23621</v>
      </c>
      <c r="U11963" s="74" t="s">
        <v>23622</v>
      </c>
    </row>
    <row r="11964" spans="20:21" x14ac:dyDescent="0.25">
      <c r="T11964" s="101" t="s">
        <v>23623</v>
      </c>
      <c r="U11964" s="74" t="s">
        <v>23624</v>
      </c>
    </row>
    <row r="11965" spans="20:21" x14ac:dyDescent="0.25">
      <c r="T11965" s="101" t="s">
        <v>23625</v>
      </c>
      <c r="U11965" s="74" t="s">
        <v>23626</v>
      </c>
    </row>
    <row r="11966" spans="20:21" x14ac:dyDescent="0.25">
      <c r="T11966" s="101" t="s">
        <v>23627</v>
      </c>
      <c r="U11966" s="74" t="s">
        <v>23628</v>
      </c>
    </row>
    <row r="11967" spans="20:21" x14ac:dyDescent="0.25">
      <c r="T11967" s="101" t="s">
        <v>23629</v>
      </c>
      <c r="U11967" s="74" t="s">
        <v>23630</v>
      </c>
    </row>
    <row r="11968" spans="20:21" x14ac:dyDescent="0.25">
      <c r="T11968" s="101" t="s">
        <v>23631</v>
      </c>
      <c r="U11968" s="74" t="s">
        <v>23632</v>
      </c>
    </row>
    <row r="11969" spans="20:21" x14ac:dyDescent="0.25">
      <c r="T11969" s="101" t="s">
        <v>23633</v>
      </c>
      <c r="U11969" s="74" t="s">
        <v>23634</v>
      </c>
    </row>
    <row r="11970" spans="20:21" x14ac:dyDescent="0.25">
      <c r="T11970" s="101" t="s">
        <v>23635</v>
      </c>
      <c r="U11970" s="74" t="s">
        <v>23636</v>
      </c>
    </row>
    <row r="11971" spans="20:21" x14ac:dyDescent="0.25">
      <c r="T11971" s="101" t="s">
        <v>23637</v>
      </c>
      <c r="U11971" s="74" t="s">
        <v>23638</v>
      </c>
    </row>
    <row r="11972" spans="20:21" x14ac:dyDescent="0.25">
      <c r="T11972" s="101" t="s">
        <v>23639</v>
      </c>
      <c r="U11972" s="74" t="s">
        <v>4686</v>
      </c>
    </row>
    <row r="11973" spans="20:21" x14ac:dyDescent="0.25">
      <c r="T11973" s="101" t="s">
        <v>23640</v>
      </c>
      <c r="U11973" s="74" t="s">
        <v>23641</v>
      </c>
    </row>
    <row r="11974" spans="20:21" x14ac:dyDescent="0.25">
      <c r="T11974" s="101" t="s">
        <v>23642</v>
      </c>
      <c r="U11974" s="74" t="s">
        <v>23643</v>
      </c>
    </row>
    <row r="11975" spans="20:21" x14ac:dyDescent="0.25">
      <c r="T11975" s="101" t="s">
        <v>23644</v>
      </c>
      <c r="U11975" s="74" t="s">
        <v>23645</v>
      </c>
    </row>
    <row r="11976" spans="20:21" x14ac:dyDescent="0.25">
      <c r="T11976" s="101" t="s">
        <v>23646</v>
      </c>
      <c r="U11976" s="74" t="s">
        <v>23647</v>
      </c>
    </row>
    <row r="11977" spans="20:21" x14ac:dyDescent="0.25">
      <c r="T11977" s="101" t="s">
        <v>23648</v>
      </c>
      <c r="U11977" s="74" t="s">
        <v>23649</v>
      </c>
    </row>
    <row r="11978" spans="20:21" x14ac:dyDescent="0.25">
      <c r="T11978" s="101" t="s">
        <v>23650</v>
      </c>
      <c r="U11978" s="74" t="s">
        <v>23651</v>
      </c>
    </row>
    <row r="11979" spans="20:21" x14ac:dyDescent="0.25">
      <c r="T11979" s="101" t="s">
        <v>23652</v>
      </c>
      <c r="U11979" s="74" t="s">
        <v>23653</v>
      </c>
    </row>
    <row r="11980" spans="20:21" x14ac:dyDescent="0.25">
      <c r="T11980" s="101" t="s">
        <v>23654</v>
      </c>
      <c r="U11980" s="74" t="s">
        <v>23655</v>
      </c>
    </row>
    <row r="11981" spans="20:21" x14ac:dyDescent="0.25">
      <c r="T11981" s="101" t="s">
        <v>23656</v>
      </c>
      <c r="U11981" s="74" t="s">
        <v>5639</v>
      </c>
    </row>
    <row r="11982" spans="20:21" x14ac:dyDescent="0.25">
      <c r="T11982" s="101" t="s">
        <v>23657</v>
      </c>
      <c r="U11982" s="74" t="s">
        <v>23658</v>
      </c>
    </row>
    <row r="11983" spans="20:21" x14ac:dyDescent="0.25">
      <c r="T11983" s="101" t="s">
        <v>23659</v>
      </c>
      <c r="U11983" s="74" t="s">
        <v>23660</v>
      </c>
    </row>
    <row r="11984" spans="20:21" x14ac:dyDescent="0.25">
      <c r="T11984" s="101" t="s">
        <v>23661</v>
      </c>
      <c r="U11984" s="74" t="s">
        <v>23662</v>
      </c>
    </row>
    <row r="11985" spans="20:21" x14ac:dyDescent="0.25">
      <c r="T11985" s="101" t="s">
        <v>23663</v>
      </c>
      <c r="U11985" s="74" t="s">
        <v>23664</v>
      </c>
    </row>
    <row r="11986" spans="20:21" x14ac:dyDescent="0.25">
      <c r="T11986" s="101" t="s">
        <v>23665</v>
      </c>
      <c r="U11986" s="74" t="s">
        <v>23666</v>
      </c>
    </row>
    <row r="11987" spans="20:21" x14ac:dyDescent="0.25">
      <c r="T11987" s="101" t="s">
        <v>23667</v>
      </c>
      <c r="U11987" s="74" t="s">
        <v>23668</v>
      </c>
    </row>
    <row r="11988" spans="20:21" x14ac:dyDescent="0.25">
      <c r="T11988" s="101" t="s">
        <v>23669</v>
      </c>
      <c r="U11988" s="74" t="s">
        <v>23670</v>
      </c>
    </row>
    <row r="11989" spans="20:21" x14ac:dyDescent="0.25">
      <c r="T11989" s="101" t="s">
        <v>23671</v>
      </c>
      <c r="U11989" s="74" t="s">
        <v>23672</v>
      </c>
    </row>
    <row r="11990" spans="20:21" x14ac:dyDescent="0.25">
      <c r="T11990" s="101" t="s">
        <v>23673</v>
      </c>
      <c r="U11990" s="74" t="s">
        <v>23674</v>
      </c>
    </row>
    <row r="11991" spans="20:21" x14ac:dyDescent="0.25">
      <c r="T11991" s="101" t="s">
        <v>23675</v>
      </c>
      <c r="U11991" s="74" t="s">
        <v>23676</v>
      </c>
    </row>
    <row r="11992" spans="20:21" x14ac:dyDescent="0.25">
      <c r="T11992" s="101" t="s">
        <v>23677</v>
      </c>
      <c r="U11992" s="74" t="s">
        <v>23678</v>
      </c>
    </row>
    <row r="11993" spans="20:21" x14ac:dyDescent="0.25">
      <c r="T11993" s="101" t="s">
        <v>23679</v>
      </c>
      <c r="U11993" s="74" t="s">
        <v>23680</v>
      </c>
    </row>
    <row r="11994" spans="20:21" x14ac:dyDescent="0.25">
      <c r="T11994" s="101" t="s">
        <v>23681</v>
      </c>
      <c r="U11994" s="74" t="s">
        <v>23682</v>
      </c>
    </row>
    <row r="11995" spans="20:21" x14ac:dyDescent="0.25">
      <c r="T11995" s="101" t="s">
        <v>23683</v>
      </c>
      <c r="U11995" s="74" t="s">
        <v>23684</v>
      </c>
    </row>
    <row r="11996" spans="20:21" x14ac:dyDescent="0.25">
      <c r="T11996" s="101" t="s">
        <v>23685</v>
      </c>
      <c r="U11996" s="74" t="s">
        <v>23686</v>
      </c>
    </row>
    <row r="11997" spans="20:21" x14ac:dyDescent="0.25">
      <c r="T11997" s="101" t="s">
        <v>23687</v>
      </c>
      <c r="U11997" s="74" t="s">
        <v>23688</v>
      </c>
    </row>
    <row r="11998" spans="20:21" x14ac:dyDescent="0.25">
      <c r="T11998" s="101" t="s">
        <v>23689</v>
      </c>
      <c r="U11998" s="74" t="s">
        <v>762</v>
      </c>
    </row>
    <row r="11999" spans="20:21" x14ac:dyDescent="0.25">
      <c r="T11999" s="101" t="s">
        <v>23690</v>
      </c>
      <c r="U11999" s="74" t="s">
        <v>23691</v>
      </c>
    </row>
    <row r="12000" spans="20:21" x14ac:dyDescent="0.25">
      <c r="T12000" s="101" t="s">
        <v>23692</v>
      </c>
      <c r="U12000" s="74" t="s">
        <v>23693</v>
      </c>
    </row>
    <row r="12001" spans="20:21" x14ac:dyDescent="0.25">
      <c r="T12001" s="101" t="s">
        <v>23694</v>
      </c>
      <c r="U12001" s="74" t="s">
        <v>23695</v>
      </c>
    </row>
    <row r="12002" spans="20:21" x14ac:dyDescent="0.25">
      <c r="T12002" s="101" t="s">
        <v>23696</v>
      </c>
      <c r="U12002" s="74" t="s">
        <v>23697</v>
      </c>
    </row>
    <row r="12003" spans="20:21" x14ac:dyDescent="0.25">
      <c r="T12003" s="101" t="s">
        <v>23698</v>
      </c>
      <c r="U12003" s="74" t="s">
        <v>23699</v>
      </c>
    </row>
    <row r="12004" spans="20:21" x14ac:dyDescent="0.25">
      <c r="T12004" s="101" t="s">
        <v>23700</v>
      </c>
      <c r="U12004" s="74" t="s">
        <v>23701</v>
      </c>
    </row>
    <row r="12005" spans="20:21" x14ac:dyDescent="0.25">
      <c r="T12005" s="101" t="s">
        <v>23702</v>
      </c>
      <c r="U12005" s="74" t="s">
        <v>23703</v>
      </c>
    </row>
    <row r="12006" spans="20:21" x14ac:dyDescent="0.25">
      <c r="T12006" s="101" t="s">
        <v>23704</v>
      </c>
      <c r="U12006" s="74" t="s">
        <v>23705</v>
      </c>
    </row>
    <row r="12007" spans="20:21" x14ac:dyDescent="0.25">
      <c r="T12007" s="101" t="s">
        <v>23706</v>
      </c>
      <c r="U12007" s="74" t="s">
        <v>23707</v>
      </c>
    </row>
    <row r="12008" spans="20:21" x14ac:dyDescent="0.25">
      <c r="T12008" s="101" t="s">
        <v>23708</v>
      </c>
      <c r="U12008" s="74" t="s">
        <v>23709</v>
      </c>
    </row>
    <row r="12009" spans="20:21" x14ac:dyDescent="0.25">
      <c r="T12009" s="101" t="s">
        <v>23710</v>
      </c>
      <c r="U12009" s="74" t="s">
        <v>23711</v>
      </c>
    </row>
    <row r="12010" spans="20:21" x14ac:dyDescent="0.25">
      <c r="T12010" s="101" t="s">
        <v>23712</v>
      </c>
      <c r="U12010" s="74" t="s">
        <v>23713</v>
      </c>
    </row>
    <row r="12011" spans="20:21" x14ac:dyDescent="0.25">
      <c r="T12011" s="101" t="s">
        <v>23714</v>
      </c>
      <c r="U12011" s="74" t="s">
        <v>23715</v>
      </c>
    </row>
    <row r="12012" spans="20:21" x14ac:dyDescent="0.25">
      <c r="T12012" s="101" t="s">
        <v>23716</v>
      </c>
      <c r="U12012" s="74" t="s">
        <v>23717</v>
      </c>
    </row>
    <row r="12013" spans="20:21" x14ac:dyDescent="0.25">
      <c r="T12013" s="101" t="s">
        <v>23718</v>
      </c>
      <c r="U12013" s="74" t="s">
        <v>23719</v>
      </c>
    </row>
    <row r="12014" spans="20:21" x14ac:dyDescent="0.25">
      <c r="T12014" s="101" t="s">
        <v>23720</v>
      </c>
      <c r="U12014" s="74" t="s">
        <v>23721</v>
      </c>
    </row>
    <row r="12015" spans="20:21" x14ac:dyDescent="0.25">
      <c r="T12015" s="101" t="s">
        <v>23722</v>
      </c>
      <c r="U12015" s="74" t="s">
        <v>23723</v>
      </c>
    </row>
    <row r="12016" spans="20:21" x14ac:dyDescent="0.25">
      <c r="T12016" s="101" t="s">
        <v>23724</v>
      </c>
      <c r="U12016" s="74" t="s">
        <v>23725</v>
      </c>
    </row>
    <row r="12017" spans="20:21" x14ac:dyDescent="0.25">
      <c r="T12017" s="101" t="s">
        <v>23726</v>
      </c>
      <c r="U12017" s="74" t="s">
        <v>3101</v>
      </c>
    </row>
    <row r="12018" spans="20:21" x14ac:dyDescent="0.25">
      <c r="T12018" s="101" t="s">
        <v>23727</v>
      </c>
      <c r="U12018" s="74" t="s">
        <v>23728</v>
      </c>
    </row>
    <row r="12019" spans="20:21" x14ac:dyDescent="0.25">
      <c r="T12019" s="101" t="s">
        <v>23729</v>
      </c>
      <c r="U12019" s="74" t="s">
        <v>23730</v>
      </c>
    </row>
    <row r="12020" spans="20:21" x14ac:dyDescent="0.25">
      <c r="T12020" s="101" t="s">
        <v>23731</v>
      </c>
      <c r="U12020" s="74" t="s">
        <v>23732</v>
      </c>
    </row>
    <row r="12021" spans="20:21" x14ac:dyDescent="0.25">
      <c r="T12021" s="101" t="s">
        <v>23733</v>
      </c>
      <c r="U12021" s="74" t="s">
        <v>23734</v>
      </c>
    </row>
    <row r="12022" spans="20:21" x14ac:dyDescent="0.25">
      <c r="T12022" s="101" t="s">
        <v>23735</v>
      </c>
      <c r="U12022" s="74" t="s">
        <v>23736</v>
      </c>
    </row>
    <row r="12023" spans="20:21" x14ac:dyDescent="0.25">
      <c r="T12023" s="101" t="s">
        <v>23737</v>
      </c>
      <c r="U12023" s="74" t="s">
        <v>23738</v>
      </c>
    </row>
    <row r="12024" spans="20:21" x14ac:dyDescent="0.25">
      <c r="T12024" s="101" t="s">
        <v>23739</v>
      </c>
      <c r="U12024" s="74" t="s">
        <v>23740</v>
      </c>
    </row>
    <row r="12025" spans="20:21" x14ac:dyDescent="0.25">
      <c r="T12025" s="101" t="s">
        <v>23741</v>
      </c>
      <c r="U12025" s="74" t="s">
        <v>5688</v>
      </c>
    </row>
    <row r="12026" spans="20:21" x14ac:dyDescent="0.25">
      <c r="T12026" s="101" t="s">
        <v>23742</v>
      </c>
      <c r="U12026" s="74" t="s">
        <v>3105</v>
      </c>
    </row>
    <row r="12027" spans="20:21" x14ac:dyDescent="0.25">
      <c r="T12027" s="101" t="s">
        <v>23743</v>
      </c>
      <c r="U12027" s="74" t="s">
        <v>23744</v>
      </c>
    </row>
    <row r="12028" spans="20:21" x14ac:dyDescent="0.25">
      <c r="T12028" s="101" t="s">
        <v>23745</v>
      </c>
      <c r="U12028" s="74" t="s">
        <v>23746</v>
      </c>
    </row>
    <row r="12029" spans="20:21" x14ac:dyDescent="0.25">
      <c r="T12029" s="101" t="s">
        <v>23747</v>
      </c>
      <c r="U12029" s="74" t="s">
        <v>23748</v>
      </c>
    </row>
    <row r="12030" spans="20:21" x14ac:dyDescent="0.25">
      <c r="T12030" s="101" t="s">
        <v>23749</v>
      </c>
      <c r="U12030" s="74" t="s">
        <v>23750</v>
      </c>
    </row>
    <row r="12031" spans="20:21" x14ac:dyDescent="0.25">
      <c r="T12031" s="101" t="s">
        <v>23751</v>
      </c>
      <c r="U12031" s="74" t="s">
        <v>23752</v>
      </c>
    </row>
    <row r="12032" spans="20:21" x14ac:dyDescent="0.25">
      <c r="T12032" s="101" t="s">
        <v>23753</v>
      </c>
      <c r="U12032" s="74" t="s">
        <v>23754</v>
      </c>
    </row>
    <row r="12033" spans="20:21" x14ac:dyDescent="0.25">
      <c r="T12033" s="101" t="s">
        <v>23755</v>
      </c>
      <c r="U12033" s="74" t="s">
        <v>23756</v>
      </c>
    </row>
    <row r="12034" spans="20:21" x14ac:dyDescent="0.25">
      <c r="T12034" s="101" t="s">
        <v>23757</v>
      </c>
      <c r="U12034" s="74" t="s">
        <v>23758</v>
      </c>
    </row>
    <row r="12035" spans="20:21" x14ac:dyDescent="0.25">
      <c r="T12035" s="101" t="s">
        <v>23759</v>
      </c>
      <c r="U12035" s="74" t="s">
        <v>11673</v>
      </c>
    </row>
    <row r="12036" spans="20:21" x14ac:dyDescent="0.25">
      <c r="T12036" s="101" t="s">
        <v>23760</v>
      </c>
      <c r="U12036" s="74" t="s">
        <v>2339</v>
      </c>
    </row>
    <row r="12037" spans="20:21" x14ac:dyDescent="0.25">
      <c r="T12037" s="101" t="s">
        <v>23761</v>
      </c>
      <c r="U12037" s="74" t="s">
        <v>23762</v>
      </c>
    </row>
    <row r="12038" spans="20:21" x14ac:dyDescent="0.25">
      <c r="T12038" s="101" t="s">
        <v>23763</v>
      </c>
      <c r="U12038" s="74" t="s">
        <v>23764</v>
      </c>
    </row>
    <row r="12039" spans="20:21" x14ac:dyDescent="0.25">
      <c r="T12039" s="101" t="s">
        <v>23765</v>
      </c>
      <c r="U12039" s="74" t="s">
        <v>23766</v>
      </c>
    </row>
    <row r="12040" spans="20:21" x14ac:dyDescent="0.25">
      <c r="T12040" s="101" t="s">
        <v>23767</v>
      </c>
      <c r="U12040" s="74" t="s">
        <v>23768</v>
      </c>
    </row>
    <row r="12041" spans="20:21" x14ac:dyDescent="0.25">
      <c r="T12041" s="101" t="s">
        <v>23769</v>
      </c>
      <c r="U12041" s="74" t="s">
        <v>23770</v>
      </c>
    </row>
    <row r="12042" spans="20:21" x14ac:dyDescent="0.25">
      <c r="T12042" s="101" t="s">
        <v>23771</v>
      </c>
      <c r="U12042" s="74" t="s">
        <v>3586</v>
      </c>
    </row>
    <row r="12043" spans="20:21" x14ac:dyDescent="0.25">
      <c r="T12043" s="101" t="s">
        <v>23772</v>
      </c>
      <c r="U12043" s="74" t="s">
        <v>23773</v>
      </c>
    </row>
    <row r="12044" spans="20:21" x14ac:dyDescent="0.25">
      <c r="T12044" s="101" t="s">
        <v>23774</v>
      </c>
      <c r="U12044" s="74" t="s">
        <v>23775</v>
      </c>
    </row>
    <row r="12045" spans="20:21" x14ac:dyDescent="0.25">
      <c r="T12045" s="101" t="s">
        <v>23776</v>
      </c>
      <c r="U12045" s="74" t="s">
        <v>23777</v>
      </c>
    </row>
    <row r="12046" spans="20:21" x14ac:dyDescent="0.25">
      <c r="T12046" s="101" t="s">
        <v>23778</v>
      </c>
      <c r="U12046" s="74" t="s">
        <v>23779</v>
      </c>
    </row>
    <row r="12047" spans="20:21" x14ac:dyDescent="0.25">
      <c r="T12047" s="101" t="s">
        <v>23780</v>
      </c>
      <c r="U12047" s="74" t="s">
        <v>3950</v>
      </c>
    </row>
    <row r="12048" spans="20:21" x14ac:dyDescent="0.25">
      <c r="T12048" s="101" t="s">
        <v>23781</v>
      </c>
      <c r="U12048" s="74" t="s">
        <v>23782</v>
      </c>
    </row>
    <row r="12049" spans="20:21" x14ac:dyDescent="0.25">
      <c r="T12049" s="101" t="s">
        <v>23783</v>
      </c>
      <c r="U12049" s="74" t="s">
        <v>2361</v>
      </c>
    </row>
    <row r="12050" spans="20:21" x14ac:dyDescent="0.25">
      <c r="T12050" s="101" t="s">
        <v>23784</v>
      </c>
      <c r="U12050" s="74" t="s">
        <v>23785</v>
      </c>
    </row>
    <row r="12051" spans="20:21" x14ac:dyDescent="0.25">
      <c r="T12051" s="101" t="s">
        <v>23786</v>
      </c>
      <c r="U12051" s="74" t="s">
        <v>23787</v>
      </c>
    </row>
    <row r="12052" spans="20:21" x14ac:dyDescent="0.25">
      <c r="T12052" s="101" t="s">
        <v>23788</v>
      </c>
      <c r="U12052" s="74" t="s">
        <v>23789</v>
      </c>
    </row>
    <row r="12053" spans="20:21" x14ac:dyDescent="0.25">
      <c r="T12053" s="101" t="s">
        <v>23790</v>
      </c>
      <c r="U12053" s="74" t="s">
        <v>23791</v>
      </c>
    </row>
    <row r="12054" spans="20:21" x14ac:dyDescent="0.25">
      <c r="T12054" s="101" t="s">
        <v>23792</v>
      </c>
      <c r="U12054" s="74" t="s">
        <v>23793</v>
      </c>
    </row>
    <row r="12055" spans="20:21" x14ac:dyDescent="0.25">
      <c r="T12055" s="101" t="s">
        <v>23794</v>
      </c>
      <c r="U12055" s="74" t="s">
        <v>23795</v>
      </c>
    </row>
    <row r="12056" spans="20:21" x14ac:dyDescent="0.25">
      <c r="T12056" s="101" t="s">
        <v>23796</v>
      </c>
      <c r="U12056" s="74" t="s">
        <v>23797</v>
      </c>
    </row>
    <row r="12057" spans="20:21" x14ac:dyDescent="0.25">
      <c r="T12057" s="101" t="s">
        <v>23798</v>
      </c>
      <c r="U12057" s="74" t="s">
        <v>23799</v>
      </c>
    </row>
    <row r="12058" spans="20:21" x14ac:dyDescent="0.25">
      <c r="T12058" s="101" t="s">
        <v>23800</v>
      </c>
      <c r="U12058" s="74" t="s">
        <v>23801</v>
      </c>
    </row>
    <row r="12059" spans="20:21" x14ac:dyDescent="0.25">
      <c r="T12059" s="101" t="s">
        <v>23802</v>
      </c>
      <c r="U12059" s="74" t="s">
        <v>23803</v>
      </c>
    </row>
    <row r="12060" spans="20:21" x14ac:dyDescent="0.25">
      <c r="T12060" s="101" t="s">
        <v>23804</v>
      </c>
      <c r="U12060" s="74" t="s">
        <v>23805</v>
      </c>
    </row>
    <row r="12061" spans="20:21" x14ac:dyDescent="0.25">
      <c r="T12061" s="101" t="s">
        <v>23806</v>
      </c>
      <c r="U12061" s="74" t="s">
        <v>23807</v>
      </c>
    </row>
    <row r="12062" spans="20:21" x14ac:dyDescent="0.25">
      <c r="T12062" s="101" t="s">
        <v>23808</v>
      </c>
      <c r="U12062" s="74" t="s">
        <v>23809</v>
      </c>
    </row>
    <row r="12063" spans="20:21" x14ac:dyDescent="0.25">
      <c r="T12063" s="101" t="s">
        <v>23810</v>
      </c>
      <c r="U12063" s="74" t="s">
        <v>23811</v>
      </c>
    </row>
    <row r="12064" spans="20:21" x14ac:dyDescent="0.25">
      <c r="T12064" s="101" t="s">
        <v>23812</v>
      </c>
      <c r="U12064" s="74" t="s">
        <v>23813</v>
      </c>
    </row>
    <row r="12065" spans="20:21" x14ac:dyDescent="0.25">
      <c r="T12065" s="101" t="s">
        <v>23814</v>
      </c>
      <c r="U12065" s="74" t="s">
        <v>23815</v>
      </c>
    </row>
    <row r="12066" spans="20:21" x14ac:dyDescent="0.25">
      <c r="T12066" s="101" t="s">
        <v>23816</v>
      </c>
      <c r="U12066" s="74" t="s">
        <v>23817</v>
      </c>
    </row>
    <row r="12067" spans="20:21" x14ac:dyDescent="0.25">
      <c r="T12067" s="101" t="s">
        <v>23818</v>
      </c>
      <c r="U12067" s="74" t="s">
        <v>23819</v>
      </c>
    </row>
    <row r="12068" spans="20:21" x14ac:dyDescent="0.25">
      <c r="T12068" s="101" t="s">
        <v>23820</v>
      </c>
      <c r="U12068" s="74" t="s">
        <v>23821</v>
      </c>
    </row>
    <row r="12069" spans="20:21" x14ac:dyDescent="0.25">
      <c r="T12069" s="101" t="s">
        <v>23822</v>
      </c>
      <c r="U12069" s="74" t="s">
        <v>23823</v>
      </c>
    </row>
    <row r="12070" spans="20:21" x14ac:dyDescent="0.25">
      <c r="T12070" s="101" t="s">
        <v>23824</v>
      </c>
      <c r="U12070" s="74" t="s">
        <v>23825</v>
      </c>
    </row>
    <row r="12071" spans="20:21" x14ac:dyDescent="0.25">
      <c r="T12071" s="101" t="s">
        <v>23826</v>
      </c>
      <c r="U12071" s="74" t="s">
        <v>23827</v>
      </c>
    </row>
    <row r="12072" spans="20:21" x14ac:dyDescent="0.25">
      <c r="T12072" s="101" t="s">
        <v>23828</v>
      </c>
      <c r="U12072" s="74" t="s">
        <v>23829</v>
      </c>
    </row>
    <row r="12073" spans="20:21" x14ac:dyDescent="0.25">
      <c r="T12073" s="101" t="s">
        <v>23830</v>
      </c>
      <c r="U12073" s="74" t="s">
        <v>23831</v>
      </c>
    </row>
    <row r="12074" spans="20:21" x14ac:dyDescent="0.25">
      <c r="T12074" s="101" t="s">
        <v>23832</v>
      </c>
      <c r="U12074" s="74" t="s">
        <v>23833</v>
      </c>
    </row>
    <row r="12075" spans="20:21" x14ac:dyDescent="0.25">
      <c r="T12075" s="101" t="s">
        <v>23834</v>
      </c>
      <c r="U12075" s="74" t="s">
        <v>23835</v>
      </c>
    </row>
    <row r="12076" spans="20:21" x14ac:dyDescent="0.25">
      <c r="T12076" s="101" t="s">
        <v>23836</v>
      </c>
      <c r="U12076" s="74" t="s">
        <v>23837</v>
      </c>
    </row>
    <row r="12077" spans="20:21" x14ac:dyDescent="0.25">
      <c r="T12077" s="101" t="s">
        <v>23838</v>
      </c>
      <c r="U12077" s="74" t="s">
        <v>23839</v>
      </c>
    </row>
    <row r="12078" spans="20:21" x14ac:dyDescent="0.25">
      <c r="T12078" s="101" t="s">
        <v>23840</v>
      </c>
      <c r="U12078" s="74" t="s">
        <v>23841</v>
      </c>
    </row>
    <row r="12079" spans="20:21" x14ac:dyDescent="0.25">
      <c r="T12079" s="101" t="s">
        <v>23842</v>
      </c>
      <c r="U12079" s="74" t="s">
        <v>23843</v>
      </c>
    </row>
    <row r="12080" spans="20:21" x14ac:dyDescent="0.25">
      <c r="T12080" s="101" t="s">
        <v>23844</v>
      </c>
      <c r="U12080" s="74" t="s">
        <v>23845</v>
      </c>
    </row>
    <row r="12081" spans="20:21" x14ac:dyDescent="0.25">
      <c r="T12081" s="101" t="s">
        <v>23846</v>
      </c>
      <c r="U12081" s="74" t="s">
        <v>23847</v>
      </c>
    </row>
    <row r="12082" spans="20:21" x14ac:dyDescent="0.25">
      <c r="T12082" s="101" t="s">
        <v>23848</v>
      </c>
      <c r="U12082" s="74" t="s">
        <v>23849</v>
      </c>
    </row>
    <row r="12083" spans="20:21" x14ac:dyDescent="0.25">
      <c r="T12083" s="101" t="s">
        <v>23850</v>
      </c>
      <c r="U12083" s="74" t="s">
        <v>23851</v>
      </c>
    </row>
    <row r="12084" spans="20:21" x14ac:dyDescent="0.25">
      <c r="T12084" s="101" t="s">
        <v>23852</v>
      </c>
      <c r="U12084" s="74" t="s">
        <v>930</v>
      </c>
    </row>
    <row r="12085" spans="20:21" x14ac:dyDescent="0.25">
      <c r="T12085" s="101" t="s">
        <v>23853</v>
      </c>
      <c r="U12085" s="74" t="s">
        <v>23854</v>
      </c>
    </row>
    <row r="12086" spans="20:21" x14ac:dyDescent="0.25">
      <c r="T12086" s="101" t="s">
        <v>23855</v>
      </c>
      <c r="U12086" s="74" t="s">
        <v>23856</v>
      </c>
    </row>
    <row r="12087" spans="20:21" x14ac:dyDescent="0.25">
      <c r="T12087" s="101" t="s">
        <v>23857</v>
      </c>
      <c r="U12087" s="74" t="s">
        <v>8192</v>
      </c>
    </row>
    <row r="12088" spans="20:21" x14ac:dyDescent="0.25">
      <c r="T12088" s="101" t="s">
        <v>23858</v>
      </c>
      <c r="U12088" s="74" t="s">
        <v>23859</v>
      </c>
    </row>
    <row r="12089" spans="20:21" x14ac:dyDescent="0.25">
      <c r="T12089" s="101" t="s">
        <v>23860</v>
      </c>
      <c r="U12089" s="74" t="s">
        <v>23861</v>
      </c>
    </row>
    <row r="12090" spans="20:21" x14ac:dyDescent="0.25">
      <c r="T12090" s="101" t="s">
        <v>23862</v>
      </c>
      <c r="U12090" s="74" t="s">
        <v>23863</v>
      </c>
    </row>
    <row r="12091" spans="20:21" x14ac:dyDescent="0.25">
      <c r="T12091" s="101" t="s">
        <v>23864</v>
      </c>
      <c r="U12091" s="74" t="s">
        <v>23865</v>
      </c>
    </row>
    <row r="12092" spans="20:21" x14ac:dyDescent="0.25">
      <c r="T12092" s="101" t="s">
        <v>23866</v>
      </c>
      <c r="U12092" s="74" t="s">
        <v>23867</v>
      </c>
    </row>
    <row r="12093" spans="20:21" x14ac:dyDescent="0.25">
      <c r="T12093" s="101" t="s">
        <v>23868</v>
      </c>
      <c r="U12093" s="74" t="s">
        <v>23869</v>
      </c>
    </row>
    <row r="12094" spans="20:21" x14ac:dyDescent="0.25">
      <c r="T12094" s="101" t="s">
        <v>23870</v>
      </c>
      <c r="U12094" s="74" t="s">
        <v>23871</v>
      </c>
    </row>
    <row r="12095" spans="20:21" x14ac:dyDescent="0.25">
      <c r="T12095" s="101" t="s">
        <v>23872</v>
      </c>
      <c r="U12095" s="74" t="s">
        <v>23873</v>
      </c>
    </row>
    <row r="12096" spans="20:21" x14ac:dyDescent="0.25">
      <c r="T12096" s="101" t="s">
        <v>23874</v>
      </c>
      <c r="U12096" s="74" t="s">
        <v>23875</v>
      </c>
    </row>
    <row r="12097" spans="20:21" x14ac:dyDescent="0.25">
      <c r="T12097" s="101" t="s">
        <v>23876</v>
      </c>
      <c r="U12097" s="74" t="s">
        <v>23877</v>
      </c>
    </row>
    <row r="12098" spans="20:21" x14ac:dyDescent="0.25">
      <c r="T12098" s="101" t="s">
        <v>23878</v>
      </c>
      <c r="U12098" s="74" t="s">
        <v>23879</v>
      </c>
    </row>
    <row r="12099" spans="20:21" x14ac:dyDescent="0.25">
      <c r="T12099" s="101" t="s">
        <v>23880</v>
      </c>
      <c r="U12099" s="74" t="s">
        <v>17524</v>
      </c>
    </row>
    <row r="12100" spans="20:21" x14ac:dyDescent="0.25">
      <c r="T12100" s="101" t="s">
        <v>23881</v>
      </c>
      <c r="U12100" s="74" t="s">
        <v>23882</v>
      </c>
    </row>
    <row r="12101" spans="20:21" x14ac:dyDescent="0.25">
      <c r="T12101" s="101" t="s">
        <v>23883</v>
      </c>
      <c r="U12101" s="74" t="s">
        <v>3227</v>
      </c>
    </row>
    <row r="12102" spans="20:21" x14ac:dyDescent="0.25">
      <c r="T12102" s="101" t="s">
        <v>23884</v>
      </c>
      <c r="U12102" s="74" t="s">
        <v>23885</v>
      </c>
    </row>
    <row r="12103" spans="20:21" x14ac:dyDescent="0.25">
      <c r="T12103" s="101" t="s">
        <v>23886</v>
      </c>
      <c r="U12103" s="74" t="s">
        <v>23887</v>
      </c>
    </row>
    <row r="12104" spans="20:21" x14ac:dyDescent="0.25">
      <c r="T12104" s="101" t="s">
        <v>23888</v>
      </c>
      <c r="U12104" s="74" t="s">
        <v>23889</v>
      </c>
    </row>
    <row r="12105" spans="20:21" x14ac:dyDescent="0.25">
      <c r="T12105" s="101" t="s">
        <v>23890</v>
      </c>
      <c r="U12105" s="74" t="s">
        <v>3237</v>
      </c>
    </row>
    <row r="12106" spans="20:21" x14ac:dyDescent="0.25">
      <c r="T12106" s="101" t="s">
        <v>23891</v>
      </c>
      <c r="U12106" s="74" t="s">
        <v>23892</v>
      </c>
    </row>
    <row r="12107" spans="20:21" x14ac:dyDescent="0.25">
      <c r="T12107" s="101" t="s">
        <v>23893</v>
      </c>
      <c r="U12107" s="74" t="s">
        <v>23894</v>
      </c>
    </row>
    <row r="12108" spans="20:21" x14ac:dyDescent="0.25">
      <c r="T12108" s="101" t="s">
        <v>23895</v>
      </c>
      <c r="U12108" s="74" t="s">
        <v>23896</v>
      </c>
    </row>
    <row r="12109" spans="20:21" x14ac:dyDescent="0.25">
      <c r="T12109" s="101" t="s">
        <v>23897</v>
      </c>
      <c r="U12109" s="74" t="s">
        <v>23898</v>
      </c>
    </row>
    <row r="12110" spans="20:21" x14ac:dyDescent="0.25">
      <c r="T12110" s="101" t="s">
        <v>23899</v>
      </c>
      <c r="U12110" s="74" t="s">
        <v>23900</v>
      </c>
    </row>
    <row r="12111" spans="20:21" x14ac:dyDescent="0.25">
      <c r="T12111" s="101" t="s">
        <v>23901</v>
      </c>
      <c r="U12111" s="74" t="s">
        <v>23902</v>
      </c>
    </row>
    <row r="12112" spans="20:21" x14ac:dyDescent="0.25">
      <c r="T12112" s="101" t="s">
        <v>23903</v>
      </c>
      <c r="U12112" s="74" t="s">
        <v>23904</v>
      </c>
    </row>
    <row r="12113" spans="20:21" x14ac:dyDescent="0.25">
      <c r="T12113" s="101" t="s">
        <v>23905</v>
      </c>
      <c r="U12113" s="74" t="s">
        <v>23906</v>
      </c>
    </row>
    <row r="12114" spans="20:21" x14ac:dyDescent="0.25">
      <c r="T12114" s="101" t="s">
        <v>23907</v>
      </c>
      <c r="U12114" s="74" t="s">
        <v>23908</v>
      </c>
    </row>
    <row r="12115" spans="20:21" x14ac:dyDescent="0.25">
      <c r="T12115" s="101" t="s">
        <v>23909</v>
      </c>
      <c r="U12115" s="74" t="s">
        <v>23910</v>
      </c>
    </row>
    <row r="12116" spans="20:21" x14ac:dyDescent="0.25">
      <c r="T12116" s="101" t="s">
        <v>23911</v>
      </c>
      <c r="U12116" s="74" t="s">
        <v>23912</v>
      </c>
    </row>
    <row r="12117" spans="20:21" x14ac:dyDescent="0.25">
      <c r="T12117" s="101" t="s">
        <v>23913</v>
      </c>
      <c r="U12117" s="74" t="s">
        <v>23914</v>
      </c>
    </row>
    <row r="12118" spans="20:21" x14ac:dyDescent="0.25">
      <c r="T12118" s="101" t="s">
        <v>23915</v>
      </c>
      <c r="U12118" s="74" t="s">
        <v>23916</v>
      </c>
    </row>
    <row r="12119" spans="20:21" x14ac:dyDescent="0.25">
      <c r="T12119" s="101" t="s">
        <v>23917</v>
      </c>
      <c r="U12119" s="74" t="s">
        <v>23918</v>
      </c>
    </row>
    <row r="12120" spans="20:21" x14ac:dyDescent="0.25">
      <c r="T12120" s="101" t="s">
        <v>23919</v>
      </c>
      <c r="U12120" s="74" t="s">
        <v>23920</v>
      </c>
    </row>
    <row r="12121" spans="20:21" x14ac:dyDescent="0.25">
      <c r="T12121" s="101" t="s">
        <v>23921</v>
      </c>
      <c r="U12121" s="74" t="s">
        <v>23922</v>
      </c>
    </row>
    <row r="12122" spans="20:21" x14ac:dyDescent="0.25">
      <c r="T12122" s="101" t="s">
        <v>23923</v>
      </c>
      <c r="U12122" s="74" t="s">
        <v>23924</v>
      </c>
    </row>
    <row r="12123" spans="20:21" x14ac:dyDescent="0.25">
      <c r="T12123" s="101" t="s">
        <v>23925</v>
      </c>
      <c r="U12123" s="74" t="s">
        <v>23926</v>
      </c>
    </row>
    <row r="12124" spans="20:21" x14ac:dyDescent="0.25">
      <c r="T12124" s="101" t="s">
        <v>23927</v>
      </c>
      <c r="U12124" s="74" t="s">
        <v>23928</v>
      </c>
    </row>
    <row r="12125" spans="20:21" x14ac:dyDescent="0.25">
      <c r="T12125" s="101" t="s">
        <v>23929</v>
      </c>
      <c r="U12125" s="74" t="s">
        <v>23930</v>
      </c>
    </row>
    <row r="12126" spans="20:21" x14ac:dyDescent="0.25">
      <c r="T12126" s="101" t="s">
        <v>23931</v>
      </c>
      <c r="U12126" s="74" t="s">
        <v>23932</v>
      </c>
    </row>
    <row r="12127" spans="20:21" x14ac:dyDescent="0.25">
      <c r="T12127" s="101" t="s">
        <v>23933</v>
      </c>
      <c r="U12127" s="74" t="s">
        <v>5929</v>
      </c>
    </row>
    <row r="12128" spans="20:21" x14ac:dyDescent="0.25">
      <c r="T12128" s="101" t="s">
        <v>23934</v>
      </c>
      <c r="U12128" s="74" t="s">
        <v>23935</v>
      </c>
    </row>
    <row r="12129" spans="20:21" x14ac:dyDescent="0.25">
      <c r="T12129" s="101" t="s">
        <v>23936</v>
      </c>
      <c r="U12129" s="74" t="s">
        <v>23937</v>
      </c>
    </row>
    <row r="12130" spans="20:21" x14ac:dyDescent="0.25">
      <c r="T12130" s="101" t="s">
        <v>23938</v>
      </c>
      <c r="U12130" s="74" t="s">
        <v>23939</v>
      </c>
    </row>
    <row r="12131" spans="20:21" x14ac:dyDescent="0.25">
      <c r="T12131" s="101" t="s">
        <v>23940</v>
      </c>
      <c r="U12131" s="74" t="s">
        <v>23941</v>
      </c>
    </row>
    <row r="12132" spans="20:21" x14ac:dyDescent="0.25">
      <c r="T12132" s="101" t="s">
        <v>23942</v>
      </c>
      <c r="U12132" s="74" t="s">
        <v>23943</v>
      </c>
    </row>
    <row r="12133" spans="20:21" x14ac:dyDescent="0.25">
      <c r="T12133" s="101" t="s">
        <v>23944</v>
      </c>
      <c r="U12133" s="74" t="s">
        <v>23945</v>
      </c>
    </row>
    <row r="12134" spans="20:21" x14ac:dyDescent="0.25">
      <c r="T12134" s="101" t="s">
        <v>23946</v>
      </c>
      <c r="U12134" s="74" t="s">
        <v>23947</v>
      </c>
    </row>
    <row r="12135" spans="20:21" x14ac:dyDescent="0.25">
      <c r="T12135" s="101" t="s">
        <v>23948</v>
      </c>
      <c r="U12135" s="74" t="s">
        <v>23949</v>
      </c>
    </row>
    <row r="12136" spans="20:21" x14ac:dyDescent="0.25">
      <c r="T12136" s="101" t="s">
        <v>23950</v>
      </c>
      <c r="U12136" s="74" t="s">
        <v>23951</v>
      </c>
    </row>
    <row r="12137" spans="20:21" x14ac:dyDescent="0.25">
      <c r="T12137" s="101" t="s">
        <v>23952</v>
      </c>
      <c r="U12137" s="74" t="s">
        <v>23953</v>
      </c>
    </row>
    <row r="12138" spans="20:21" x14ac:dyDescent="0.25">
      <c r="T12138" s="101" t="s">
        <v>23954</v>
      </c>
      <c r="U12138" s="74" t="s">
        <v>23955</v>
      </c>
    </row>
    <row r="12139" spans="20:21" x14ac:dyDescent="0.25">
      <c r="T12139" s="101" t="s">
        <v>23956</v>
      </c>
      <c r="U12139" s="74" t="s">
        <v>23957</v>
      </c>
    </row>
    <row r="12140" spans="20:21" x14ac:dyDescent="0.25">
      <c r="T12140" s="101" t="s">
        <v>23958</v>
      </c>
      <c r="U12140" s="74" t="s">
        <v>23959</v>
      </c>
    </row>
    <row r="12141" spans="20:21" x14ac:dyDescent="0.25">
      <c r="T12141" s="101" t="s">
        <v>23960</v>
      </c>
      <c r="U12141" s="74" t="s">
        <v>22847</v>
      </c>
    </row>
    <row r="12142" spans="20:21" x14ac:dyDescent="0.25">
      <c r="T12142" s="101" t="s">
        <v>23961</v>
      </c>
      <c r="U12142" s="74" t="s">
        <v>23962</v>
      </c>
    </row>
    <row r="12143" spans="20:21" x14ac:dyDescent="0.25">
      <c r="T12143" s="101" t="s">
        <v>23963</v>
      </c>
      <c r="U12143" s="74" t="s">
        <v>23964</v>
      </c>
    </row>
    <row r="12144" spans="20:21" x14ac:dyDescent="0.25">
      <c r="T12144" s="101" t="s">
        <v>23965</v>
      </c>
      <c r="U12144" s="74" t="s">
        <v>23966</v>
      </c>
    </row>
    <row r="12145" spans="20:21" x14ac:dyDescent="0.25">
      <c r="T12145" s="101" t="s">
        <v>23967</v>
      </c>
      <c r="U12145" s="74" t="s">
        <v>23968</v>
      </c>
    </row>
    <row r="12146" spans="20:21" x14ac:dyDescent="0.25">
      <c r="T12146" s="101" t="s">
        <v>23969</v>
      </c>
      <c r="U12146" s="74" t="s">
        <v>23970</v>
      </c>
    </row>
    <row r="12147" spans="20:21" x14ac:dyDescent="0.25">
      <c r="T12147" s="101" t="s">
        <v>23971</v>
      </c>
      <c r="U12147" s="74" t="s">
        <v>23972</v>
      </c>
    </row>
    <row r="12148" spans="20:21" x14ac:dyDescent="0.25">
      <c r="T12148" s="101" t="s">
        <v>23973</v>
      </c>
      <c r="U12148" s="74" t="s">
        <v>23974</v>
      </c>
    </row>
    <row r="12149" spans="20:21" x14ac:dyDescent="0.25">
      <c r="T12149" s="101" t="s">
        <v>23975</v>
      </c>
      <c r="U12149" s="74" t="s">
        <v>23976</v>
      </c>
    </row>
    <row r="12150" spans="20:21" x14ac:dyDescent="0.25">
      <c r="T12150" s="101" t="s">
        <v>23977</v>
      </c>
      <c r="U12150" s="74" t="s">
        <v>23978</v>
      </c>
    </row>
    <row r="12151" spans="20:21" x14ac:dyDescent="0.25">
      <c r="T12151" s="101" t="s">
        <v>23979</v>
      </c>
      <c r="U12151" s="74" t="s">
        <v>23980</v>
      </c>
    </row>
    <row r="12152" spans="20:21" x14ac:dyDescent="0.25">
      <c r="T12152" s="101" t="s">
        <v>23981</v>
      </c>
      <c r="U12152" s="74" t="s">
        <v>16528</v>
      </c>
    </row>
    <row r="12153" spans="20:21" x14ac:dyDescent="0.25">
      <c r="T12153" s="101" t="s">
        <v>23982</v>
      </c>
      <c r="U12153" s="74" t="s">
        <v>23983</v>
      </c>
    </row>
    <row r="12154" spans="20:21" x14ac:dyDescent="0.25">
      <c r="T12154" s="101" t="s">
        <v>23984</v>
      </c>
      <c r="U12154" s="74" t="s">
        <v>23985</v>
      </c>
    </row>
    <row r="12155" spans="20:21" x14ac:dyDescent="0.25">
      <c r="T12155" s="101" t="s">
        <v>23986</v>
      </c>
      <c r="U12155" s="74" t="s">
        <v>23987</v>
      </c>
    </row>
    <row r="12156" spans="20:21" x14ac:dyDescent="0.25">
      <c r="T12156" s="101" t="s">
        <v>23988</v>
      </c>
      <c r="U12156" s="74" t="s">
        <v>23989</v>
      </c>
    </row>
    <row r="12157" spans="20:21" x14ac:dyDescent="0.25">
      <c r="T12157" s="101" t="s">
        <v>23990</v>
      </c>
      <c r="U12157" s="74" t="s">
        <v>22171</v>
      </c>
    </row>
    <row r="12158" spans="20:21" x14ac:dyDescent="0.25">
      <c r="T12158" s="101" t="s">
        <v>23991</v>
      </c>
      <c r="U12158" s="74" t="s">
        <v>23992</v>
      </c>
    </row>
    <row r="12159" spans="20:21" x14ac:dyDescent="0.25">
      <c r="T12159" s="101" t="s">
        <v>23993</v>
      </c>
      <c r="U12159" s="74" t="s">
        <v>4384</v>
      </c>
    </row>
    <row r="12160" spans="20:21" x14ac:dyDescent="0.25">
      <c r="T12160" s="101" t="s">
        <v>23994</v>
      </c>
      <c r="U12160" s="74" t="s">
        <v>22887</v>
      </c>
    </row>
    <row r="12161" spans="20:21" x14ac:dyDescent="0.25">
      <c r="T12161" s="101" t="s">
        <v>23995</v>
      </c>
      <c r="U12161" s="74" t="s">
        <v>23996</v>
      </c>
    </row>
    <row r="12162" spans="20:21" x14ac:dyDescent="0.25">
      <c r="T12162" s="101" t="s">
        <v>23997</v>
      </c>
      <c r="U12162" s="74" t="s">
        <v>23998</v>
      </c>
    </row>
    <row r="12163" spans="20:21" x14ac:dyDescent="0.25">
      <c r="T12163" s="101" t="s">
        <v>23999</v>
      </c>
      <c r="U12163" s="74" t="s">
        <v>22174</v>
      </c>
    </row>
    <row r="12164" spans="20:21" x14ac:dyDescent="0.25">
      <c r="T12164" s="101" t="s">
        <v>24000</v>
      </c>
      <c r="U12164" s="74" t="s">
        <v>24001</v>
      </c>
    </row>
    <row r="12165" spans="20:21" x14ac:dyDescent="0.25">
      <c r="T12165" s="101" t="s">
        <v>24002</v>
      </c>
      <c r="U12165" s="74" t="s">
        <v>17657</v>
      </c>
    </row>
    <row r="12166" spans="20:21" x14ac:dyDescent="0.25">
      <c r="T12166" s="101" t="s">
        <v>24003</v>
      </c>
      <c r="U12166" s="74" t="s">
        <v>24004</v>
      </c>
    </row>
    <row r="12167" spans="20:21" x14ac:dyDescent="0.25">
      <c r="T12167" s="101" t="s">
        <v>24005</v>
      </c>
      <c r="U12167" s="74" t="s">
        <v>24006</v>
      </c>
    </row>
    <row r="12168" spans="20:21" x14ac:dyDescent="0.25">
      <c r="T12168" s="101" t="s">
        <v>24007</v>
      </c>
      <c r="U12168" s="74" t="s">
        <v>24008</v>
      </c>
    </row>
    <row r="12169" spans="20:21" x14ac:dyDescent="0.25">
      <c r="T12169" s="101" t="s">
        <v>24009</v>
      </c>
      <c r="U12169" s="74" t="s">
        <v>24010</v>
      </c>
    </row>
    <row r="12170" spans="20:21" x14ac:dyDescent="0.25">
      <c r="T12170" s="101" t="s">
        <v>24011</v>
      </c>
      <c r="U12170" s="74" t="s">
        <v>24012</v>
      </c>
    </row>
    <row r="12171" spans="20:21" x14ac:dyDescent="0.25">
      <c r="T12171" s="101" t="s">
        <v>24013</v>
      </c>
      <c r="U12171" s="74" t="s">
        <v>24014</v>
      </c>
    </row>
    <row r="12172" spans="20:21" x14ac:dyDescent="0.25">
      <c r="T12172" s="101" t="s">
        <v>24015</v>
      </c>
      <c r="U12172" s="74" t="s">
        <v>24016</v>
      </c>
    </row>
    <row r="12173" spans="20:21" x14ac:dyDescent="0.25">
      <c r="T12173" s="101" t="s">
        <v>24017</v>
      </c>
      <c r="U12173" s="74" t="s">
        <v>24018</v>
      </c>
    </row>
    <row r="12174" spans="20:21" x14ac:dyDescent="0.25">
      <c r="T12174" s="101" t="s">
        <v>24019</v>
      </c>
      <c r="U12174" s="74" t="s">
        <v>24020</v>
      </c>
    </row>
    <row r="12175" spans="20:21" x14ac:dyDescent="0.25">
      <c r="T12175" s="101" t="s">
        <v>24021</v>
      </c>
      <c r="U12175" s="74" t="s">
        <v>24022</v>
      </c>
    </row>
    <row r="12176" spans="20:21" x14ac:dyDescent="0.25">
      <c r="T12176" s="101" t="s">
        <v>24023</v>
      </c>
      <c r="U12176" s="74" t="s">
        <v>24024</v>
      </c>
    </row>
    <row r="12177" spans="20:21" x14ac:dyDescent="0.25">
      <c r="T12177" s="101" t="s">
        <v>24025</v>
      </c>
      <c r="U12177" s="74" t="s">
        <v>24026</v>
      </c>
    </row>
    <row r="12178" spans="20:21" x14ac:dyDescent="0.25">
      <c r="T12178" s="101" t="s">
        <v>24027</v>
      </c>
      <c r="U12178" s="74" t="s">
        <v>24028</v>
      </c>
    </row>
    <row r="12179" spans="20:21" x14ac:dyDescent="0.25">
      <c r="T12179" s="101" t="s">
        <v>24029</v>
      </c>
      <c r="U12179" s="74" t="s">
        <v>24030</v>
      </c>
    </row>
    <row r="12180" spans="20:21" x14ac:dyDescent="0.25">
      <c r="T12180" s="101" t="s">
        <v>24031</v>
      </c>
      <c r="U12180" s="74" t="s">
        <v>24032</v>
      </c>
    </row>
    <row r="12181" spans="20:21" x14ac:dyDescent="0.25">
      <c r="T12181" s="101" t="s">
        <v>24033</v>
      </c>
      <c r="U12181" s="74" t="s">
        <v>24034</v>
      </c>
    </row>
    <row r="12182" spans="20:21" x14ac:dyDescent="0.25">
      <c r="T12182" s="101" t="s">
        <v>24035</v>
      </c>
      <c r="U12182" s="74" t="s">
        <v>24036</v>
      </c>
    </row>
    <row r="12183" spans="20:21" x14ac:dyDescent="0.25">
      <c r="T12183" s="101" t="s">
        <v>24037</v>
      </c>
      <c r="U12183" s="74" t="s">
        <v>24038</v>
      </c>
    </row>
    <row r="12184" spans="20:21" x14ac:dyDescent="0.25">
      <c r="T12184" s="101" t="s">
        <v>24039</v>
      </c>
      <c r="U12184" s="74" t="s">
        <v>24040</v>
      </c>
    </row>
    <row r="12185" spans="20:21" x14ac:dyDescent="0.25">
      <c r="T12185" s="101" t="s">
        <v>24041</v>
      </c>
      <c r="U12185" s="74" t="s">
        <v>24042</v>
      </c>
    </row>
    <row r="12186" spans="20:21" x14ac:dyDescent="0.25">
      <c r="T12186" s="101" t="s">
        <v>24043</v>
      </c>
      <c r="U12186" s="74" t="s">
        <v>24044</v>
      </c>
    </row>
    <row r="12187" spans="20:21" x14ac:dyDescent="0.25">
      <c r="T12187" s="101" t="s">
        <v>24045</v>
      </c>
      <c r="U12187" s="74" t="s">
        <v>24046</v>
      </c>
    </row>
    <row r="12188" spans="20:21" x14ac:dyDescent="0.25">
      <c r="T12188" s="101" t="s">
        <v>24047</v>
      </c>
      <c r="U12188" s="74" t="s">
        <v>24048</v>
      </c>
    </row>
    <row r="12189" spans="20:21" x14ac:dyDescent="0.25">
      <c r="T12189" s="101" t="s">
        <v>24049</v>
      </c>
      <c r="U12189" s="74" t="s">
        <v>24050</v>
      </c>
    </row>
    <row r="12190" spans="20:21" x14ac:dyDescent="0.25">
      <c r="T12190" s="101" t="s">
        <v>24051</v>
      </c>
      <c r="U12190" s="74" t="s">
        <v>24052</v>
      </c>
    </row>
    <row r="12191" spans="20:21" x14ac:dyDescent="0.25">
      <c r="T12191" s="101" t="s">
        <v>24053</v>
      </c>
      <c r="U12191" s="74" t="s">
        <v>24054</v>
      </c>
    </row>
    <row r="12192" spans="20:21" x14ac:dyDescent="0.25">
      <c r="T12192" s="101" t="s">
        <v>24055</v>
      </c>
      <c r="U12192" s="74" t="s">
        <v>24056</v>
      </c>
    </row>
    <row r="12193" spans="20:21" x14ac:dyDescent="0.25">
      <c r="T12193" s="101" t="s">
        <v>24057</v>
      </c>
      <c r="U12193" s="74" t="s">
        <v>24058</v>
      </c>
    </row>
    <row r="12194" spans="20:21" x14ac:dyDescent="0.25">
      <c r="T12194" s="101" t="s">
        <v>24059</v>
      </c>
      <c r="U12194" s="74" t="s">
        <v>24060</v>
      </c>
    </row>
    <row r="12195" spans="20:21" x14ac:dyDescent="0.25">
      <c r="T12195" s="101" t="s">
        <v>24061</v>
      </c>
      <c r="U12195" s="74" t="s">
        <v>24062</v>
      </c>
    </row>
    <row r="12196" spans="20:21" x14ac:dyDescent="0.25">
      <c r="T12196" s="101" t="s">
        <v>24063</v>
      </c>
      <c r="U12196" s="74" t="s">
        <v>4063</v>
      </c>
    </row>
    <row r="12197" spans="20:21" x14ac:dyDescent="0.25">
      <c r="T12197" s="101" t="s">
        <v>24064</v>
      </c>
      <c r="U12197" s="74" t="s">
        <v>7565</v>
      </c>
    </row>
    <row r="12198" spans="20:21" x14ac:dyDescent="0.25">
      <c r="T12198" s="101" t="s">
        <v>24065</v>
      </c>
      <c r="U12198" s="74" t="s">
        <v>24066</v>
      </c>
    </row>
    <row r="12199" spans="20:21" x14ac:dyDescent="0.25">
      <c r="T12199" s="101" t="s">
        <v>24067</v>
      </c>
      <c r="U12199" s="74" t="s">
        <v>24068</v>
      </c>
    </row>
    <row r="12200" spans="20:21" x14ac:dyDescent="0.25">
      <c r="T12200" s="101" t="s">
        <v>24069</v>
      </c>
      <c r="U12200" s="74" t="s">
        <v>24070</v>
      </c>
    </row>
    <row r="12201" spans="20:21" x14ac:dyDescent="0.25">
      <c r="T12201" s="101" t="s">
        <v>24071</v>
      </c>
      <c r="U12201" s="74" t="s">
        <v>24072</v>
      </c>
    </row>
    <row r="12202" spans="20:21" x14ac:dyDescent="0.25">
      <c r="T12202" s="101" t="s">
        <v>24073</v>
      </c>
      <c r="U12202" s="74" t="s">
        <v>24074</v>
      </c>
    </row>
    <row r="12203" spans="20:21" x14ac:dyDescent="0.25">
      <c r="T12203" s="101" t="s">
        <v>24075</v>
      </c>
      <c r="U12203" s="74" t="s">
        <v>24076</v>
      </c>
    </row>
    <row r="12204" spans="20:21" x14ac:dyDescent="0.25">
      <c r="T12204" s="101" t="s">
        <v>24077</v>
      </c>
      <c r="U12204" s="74" t="s">
        <v>24078</v>
      </c>
    </row>
    <row r="12205" spans="20:21" x14ac:dyDescent="0.25">
      <c r="T12205" s="101" t="s">
        <v>24079</v>
      </c>
      <c r="U12205" s="74" t="s">
        <v>24080</v>
      </c>
    </row>
    <row r="12206" spans="20:21" x14ac:dyDescent="0.25">
      <c r="T12206" s="101" t="s">
        <v>24081</v>
      </c>
      <c r="U12206" s="74" t="s">
        <v>24082</v>
      </c>
    </row>
    <row r="12207" spans="20:21" x14ac:dyDescent="0.25">
      <c r="T12207" s="101" t="s">
        <v>24083</v>
      </c>
      <c r="U12207" s="74" t="s">
        <v>24084</v>
      </c>
    </row>
    <row r="12208" spans="20:21" x14ac:dyDescent="0.25">
      <c r="T12208" s="101" t="s">
        <v>24085</v>
      </c>
      <c r="U12208" s="74" t="s">
        <v>6072</v>
      </c>
    </row>
    <row r="12209" spans="20:21" x14ac:dyDescent="0.25">
      <c r="T12209" s="101" t="s">
        <v>24086</v>
      </c>
      <c r="U12209" s="74" t="s">
        <v>24087</v>
      </c>
    </row>
    <row r="12210" spans="20:21" x14ac:dyDescent="0.25">
      <c r="T12210" s="101" t="s">
        <v>24088</v>
      </c>
      <c r="U12210" s="74" t="s">
        <v>24089</v>
      </c>
    </row>
    <row r="12211" spans="20:21" x14ac:dyDescent="0.25">
      <c r="T12211" s="101" t="s">
        <v>24090</v>
      </c>
      <c r="U12211" s="74" t="s">
        <v>24091</v>
      </c>
    </row>
    <row r="12212" spans="20:21" x14ac:dyDescent="0.25">
      <c r="T12212" s="101" t="s">
        <v>24092</v>
      </c>
      <c r="U12212" s="74" t="s">
        <v>24093</v>
      </c>
    </row>
    <row r="12213" spans="20:21" x14ac:dyDescent="0.25">
      <c r="T12213" s="101" t="s">
        <v>24094</v>
      </c>
      <c r="U12213" s="74" t="s">
        <v>24095</v>
      </c>
    </row>
    <row r="12214" spans="20:21" x14ac:dyDescent="0.25">
      <c r="T12214" s="101" t="s">
        <v>24096</v>
      </c>
      <c r="U12214" s="74" t="s">
        <v>24097</v>
      </c>
    </row>
    <row r="12215" spans="20:21" x14ac:dyDescent="0.25">
      <c r="T12215" s="101" t="s">
        <v>24098</v>
      </c>
      <c r="U12215" s="74" t="s">
        <v>1286</v>
      </c>
    </row>
    <row r="12216" spans="20:21" x14ac:dyDescent="0.25">
      <c r="T12216" s="101" t="s">
        <v>24099</v>
      </c>
      <c r="U12216" s="74" t="s">
        <v>24100</v>
      </c>
    </row>
    <row r="12217" spans="20:21" x14ac:dyDescent="0.25">
      <c r="T12217" s="101" t="s">
        <v>24101</v>
      </c>
      <c r="U12217" s="74" t="s">
        <v>24102</v>
      </c>
    </row>
    <row r="12218" spans="20:21" x14ac:dyDescent="0.25">
      <c r="T12218" s="101" t="s">
        <v>24103</v>
      </c>
      <c r="U12218" s="74" t="s">
        <v>24104</v>
      </c>
    </row>
    <row r="12219" spans="20:21" x14ac:dyDescent="0.25">
      <c r="T12219" s="101" t="s">
        <v>24105</v>
      </c>
      <c r="U12219" s="74" t="s">
        <v>24106</v>
      </c>
    </row>
    <row r="12220" spans="20:21" x14ac:dyDescent="0.25">
      <c r="T12220" s="101" t="s">
        <v>24107</v>
      </c>
      <c r="U12220" s="74" t="s">
        <v>24108</v>
      </c>
    </row>
    <row r="12221" spans="20:21" x14ac:dyDescent="0.25">
      <c r="T12221" s="101" t="s">
        <v>24109</v>
      </c>
      <c r="U12221" s="74" t="s">
        <v>24110</v>
      </c>
    </row>
    <row r="12222" spans="20:21" x14ac:dyDescent="0.25">
      <c r="T12222" s="101" t="s">
        <v>24111</v>
      </c>
      <c r="U12222" s="74" t="s">
        <v>24112</v>
      </c>
    </row>
    <row r="12223" spans="20:21" x14ac:dyDescent="0.25">
      <c r="T12223" s="101" t="s">
        <v>24113</v>
      </c>
      <c r="U12223" s="74" t="s">
        <v>24114</v>
      </c>
    </row>
    <row r="12224" spans="20:21" x14ac:dyDescent="0.25">
      <c r="T12224" s="101" t="s">
        <v>24115</v>
      </c>
      <c r="U12224" s="74" t="s">
        <v>24116</v>
      </c>
    </row>
    <row r="12225" spans="20:21" x14ac:dyDescent="0.25">
      <c r="T12225" s="101" t="s">
        <v>24117</v>
      </c>
      <c r="U12225" s="74" t="s">
        <v>24118</v>
      </c>
    </row>
    <row r="12226" spans="20:21" x14ac:dyDescent="0.25">
      <c r="T12226" s="101" t="s">
        <v>24119</v>
      </c>
      <c r="U12226" s="74" t="s">
        <v>24120</v>
      </c>
    </row>
    <row r="12227" spans="20:21" x14ac:dyDescent="0.25">
      <c r="T12227" s="101" t="s">
        <v>24121</v>
      </c>
      <c r="U12227" s="74" t="s">
        <v>24122</v>
      </c>
    </row>
    <row r="12228" spans="20:21" x14ac:dyDescent="0.25">
      <c r="T12228" s="101" t="s">
        <v>24123</v>
      </c>
      <c r="U12228" s="74" t="s">
        <v>24124</v>
      </c>
    </row>
    <row r="12229" spans="20:21" x14ac:dyDescent="0.25">
      <c r="T12229" s="101" t="s">
        <v>24125</v>
      </c>
      <c r="U12229" s="74" t="s">
        <v>24126</v>
      </c>
    </row>
    <row r="12230" spans="20:21" x14ac:dyDescent="0.25">
      <c r="T12230" s="101" t="s">
        <v>24127</v>
      </c>
      <c r="U12230" s="74" t="s">
        <v>24128</v>
      </c>
    </row>
    <row r="12231" spans="20:21" x14ac:dyDescent="0.25">
      <c r="T12231" s="101" t="s">
        <v>24129</v>
      </c>
      <c r="U12231" s="74" t="s">
        <v>24130</v>
      </c>
    </row>
    <row r="12232" spans="20:21" x14ac:dyDescent="0.25">
      <c r="T12232" s="101" t="s">
        <v>24131</v>
      </c>
      <c r="U12232" s="74" t="s">
        <v>24132</v>
      </c>
    </row>
    <row r="12233" spans="20:21" x14ac:dyDescent="0.25">
      <c r="T12233" s="101" t="s">
        <v>24133</v>
      </c>
      <c r="U12233" s="74" t="s">
        <v>24134</v>
      </c>
    </row>
    <row r="12234" spans="20:21" x14ac:dyDescent="0.25">
      <c r="T12234" s="101" t="s">
        <v>24135</v>
      </c>
      <c r="U12234" s="74" t="s">
        <v>24136</v>
      </c>
    </row>
    <row r="12235" spans="20:21" x14ac:dyDescent="0.25">
      <c r="T12235" s="101" t="s">
        <v>24137</v>
      </c>
      <c r="U12235" s="74" t="s">
        <v>24138</v>
      </c>
    </row>
    <row r="12236" spans="20:21" x14ac:dyDescent="0.25">
      <c r="T12236" s="101" t="s">
        <v>24139</v>
      </c>
      <c r="U12236" s="74" t="s">
        <v>24140</v>
      </c>
    </row>
    <row r="12237" spans="20:21" x14ac:dyDescent="0.25">
      <c r="T12237" s="101" t="s">
        <v>24141</v>
      </c>
      <c r="U12237" s="74" t="s">
        <v>24142</v>
      </c>
    </row>
    <row r="12238" spans="20:21" x14ac:dyDescent="0.25">
      <c r="T12238" s="101" t="s">
        <v>24143</v>
      </c>
      <c r="U12238" s="74" t="s">
        <v>24144</v>
      </c>
    </row>
    <row r="12239" spans="20:21" x14ac:dyDescent="0.25">
      <c r="T12239" s="101" t="s">
        <v>24145</v>
      </c>
      <c r="U12239" s="74" t="s">
        <v>24146</v>
      </c>
    </row>
    <row r="12240" spans="20:21" x14ac:dyDescent="0.25">
      <c r="T12240" s="101" t="s">
        <v>24147</v>
      </c>
      <c r="U12240" s="74" t="s">
        <v>24148</v>
      </c>
    </row>
    <row r="12241" spans="20:21" x14ac:dyDescent="0.25">
      <c r="T12241" s="101" t="s">
        <v>24149</v>
      </c>
      <c r="U12241" s="74" t="s">
        <v>24150</v>
      </c>
    </row>
    <row r="12242" spans="20:21" x14ac:dyDescent="0.25">
      <c r="T12242" s="101" t="s">
        <v>24151</v>
      </c>
      <c r="U12242" s="74" t="s">
        <v>24152</v>
      </c>
    </row>
    <row r="12243" spans="20:21" x14ac:dyDescent="0.25">
      <c r="T12243" s="101" t="s">
        <v>24153</v>
      </c>
      <c r="U12243" s="74" t="s">
        <v>24154</v>
      </c>
    </row>
    <row r="12244" spans="20:21" x14ac:dyDescent="0.25">
      <c r="T12244" s="101" t="s">
        <v>24155</v>
      </c>
      <c r="U12244" s="74" t="s">
        <v>24156</v>
      </c>
    </row>
    <row r="12245" spans="20:21" x14ac:dyDescent="0.25">
      <c r="T12245" s="101" t="s">
        <v>24157</v>
      </c>
      <c r="U12245" s="74" t="s">
        <v>24158</v>
      </c>
    </row>
    <row r="12246" spans="20:21" x14ac:dyDescent="0.25">
      <c r="T12246" s="101" t="s">
        <v>24159</v>
      </c>
      <c r="U12246" s="74" t="s">
        <v>24160</v>
      </c>
    </row>
    <row r="12247" spans="20:21" x14ac:dyDescent="0.25">
      <c r="T12247" s="101" t="s">
        <v>24161</v>
      </c>
      <c r="U12247" s="74" t="s">
        <v>24162</v>
      </c>
    </row>
    <row r="12248" spans="20:21" x14ac:dyDescent="0.25">
      <c r="T12248" s="101" t="s">
        <v>24163</v>
      </c>
      <c r="U12248" s="74" t="s">
        <v>24164</v>
      </c>
    </row>
    <row r="12249" spans="20:21" x14ac:dyDescent="0.25">
      <c r="T12249" s="101" t="s">
        <v>24165</v>
      </c>
      <c r="U12249" s="74" t="s">
        <v>24166</v>
      </c>
    </row>
    <row r="12250" spans="20:21" x14ac:dyDescent="0.25">
      <c r="T12250" s="101" t="s">
        <v>24167</v>
      </c>
      <c r="U12250" s="74" t="s">
        <v>24168</v>
      </c>
    </row>
    <row r="12251" spans="20:21" x14ac:dyDescent="0.25">
      <c r="T12251" s="101" t="s">
        <v>24169</v>
      </c>
      <c r="U12251" s="74" t="s">
        <v>24170</v>
      </c>
    </row>
    <row r="12252" spans="20:21" x14ac:dyDescent="0.25">
      <c r="T12252" s="101" t="s">
        <v>24171</v>
      </c>
      <c r="U12252" s="74" t="s">
        <v>24172</v>
      </c>
    </row>
    <row r="12253" spans="20:21" x14ac:dyDescent="0.25">
      <c r="T12253" s="101" t="s">
        <v>24173</v>
      </c>
      <c r="U12253" s="74" t="s">
        <v>24174</v>
      </c>
    </row>
    <row r="12254" spans="20:21" x14ac:dyDescent="0.25">
      <c r="T12254" s="101" t="s">
        <v>24175</v>
      </c>
      <c r="U12254" s="74" t="s">
        <v>24176</v>
      </c>
    </row>
    <row r="12255" spans="20:21" x14ac:dyDescent="0.25">
      <c r="T12255" s="101" t="s">
        <v>24177</v>
      </c>
      <c r="U12255" s="74" t="s">
        <v>24178</v>
      </c>
    </row>
    <row r="12256" spans="20:21" x14ac:dyDescent="0.25">
      <c r="T12256" s="101" t="s">
        <v>24179</v>
      </c>
      <c r="U12256" s="74" t="s">
        <v>24180</v>
      </c>
    </row>
    <row r="12257" spans="20:21" x14ac:dyDescent="0.25">
      <c r="T12257" s="101" t="s">
        <v>24181</v>
      </c>
      <c r="U12257" s="74" t="s">
        <v>24182</v>
      </c>
    </row>
    <row r="12258" spans="20:21" x14ac:dyDescent="0.25">
      <c r="T12258" s="101" t="s">
        <v>24183</v>
      </c>
      <c r="U12258" s="74" t="s">
        <v>24184</v>
      </c>
    </row>
    <row r="12259" spans="20:21" x14ac:dyDescent="0.25">
      <c r="T12259" s="101" t="s">
        <v>24185</v>
      </c>
      <c r="U12259" s="74" t="s">
        <v>24186</v>
      </c>
    </row>
    <row r="12260" spans="20:21" x14ac:dyDescent="0.25">
      <c r="T12260" s="101" t="s">
        <v>24187</v>
      </c>
      <c r="U12260" s="74" t="s">
        <v>24188</v>
      </c>
    </row>
    <row r="12261" spans="20:21" x14ac:dyDescent="0.25">
      <c r="T12261" s="101" t="s">
        <v>24189</v>
      </c>
      <c r="U12261" s="74" t="s">
        <v>22348</v>
      </c>
    </row>
    <row r="12262" spans="20:21" x14ac:dyDescent="0.25">
      <c r="T12262" s="101" t="s">
        <v>24190</v>
      </c>
      <c r="U12262" s="74" t="s">
        <v>24191</v>
      </c>
    </row>
    <row r="12263" spans="20:21" x14ac:dyDescent="0.25">
      <c r="T12263" s="101" t="s">
        <v>24192</v>
      </c>
      <c r="U12263" s="74" t="s">
        <v>24193</v>
      </c>
    </row>
    <row r="12264" spans="20:21" x14ac:dyDescent="0.25">
      <c r="T12264" s="101" t="s">
        <v>24194</v>
      </c>
      <c r="U12264" s="74" t="s">
        <v>24195</v>
      </c>
    </row>
    <row r="12265" spans="20:21" x14ac:dyDescent="0.25">
      <c r="T12265" s="101" t="s">
        <v>24196</v>
      </c>
      <c r="U12265" s="74" t="s">
        <v>24197</v>
      </c>
    </row>
    <row r="12266" spans="20:21" x14ac:dyDescent="0.25">
      <c r="T12266" s="101" t="s">
        <v>24198</v>
      </c>
      <c r="U12266" s="74" t="s">
        <v>24199</v>
      </c>
    </row>
    <row r="12267" spans="20:21" x14ac:dyDescent="0.25">
      <c r="T12267" s="101" t="s">
        <v>24200</v>
      </c>
      <c r="U12267" s="74" t="s">
        <v>24201</v>
      </c>
    </row>
    <row r="12268" spans="20:21" x14ac:dyDescent="0.25">
      <c r="T12268" s="101" t="s">
        <v>24202</v>
      </c>
      <c r="U12268" s="74" t="s">
        <v>24203</v>
      </c>
    </row>
    <row r="12269" spans="20:21" x14ac:dyDescent="0.25">
      <c r="T12269" s="101" t="s">
        <v>24204</v>
      </c>
      <c r="U12269" s="74" t="s">
        <v>24205</v>
      </c>
    </row>
    <row r="12270" spans="20:21" x14ac:dyDescent="0.25">
      <c r="T12270" s="101" t="s">
        <v>24206</v>
      </c>
      <c r="U12270" s="74" t="s">
        <v>24207</v>
      </c>
    </row>
    <row r="12271" spans="20:21" x14ac:dyDescent="0.25">
      <c r="T12271" s="101" t="s">
        <v>24208</v>
      </c>
      <c r="U12271" s="74" t="s">
        <v>24209</v>
      </c>
    </row>
    <row r="12272" spans="20:21" x14ac:dyDescent="0.25">
      <c r="T12272" s="101" t="s">
        <v>24210</v>
      </c>
      <c r="U12272" s="74" t="s">
        <v>24211</v>
      </c>
    </row>
    <row r="12273" spans="20:21" x14ac:dyDescent="0.25">
      <c r="T12273" s="101" t="s">
        <v>24212</v>
      </c>
      <c r="U12273" s="74" t="s">
        <v>24213</v>
      </c>
    </row>
    <row r="12274" spans="20:21" x14ac:dyDescent="0.25">
      <c r="T12274" s="101" t="s">
        <v>24214</v>
      </c>
      <c r="U12274" s="74" t="s">
        <v>24215</v>
      </c>
    </row>
    <row r="12275" spans="20:21" x14ac:dyDescent="0.25">
      <c r="T12275" s="101" t="s">
        <v>24216</v>
      </c>
      <c r="U12275" s="74" t="s">
        <v>7763</v>
      </c>
    </row>
    <row r="12276" spans="20:21" x14ac:dyDescent="0.25">
      <c r="T12276" s="101" t="s">
        <v>24217</v>
      </c>
      <c r="U12276" s="74" t="s">
        <v>24218</v>
      </c>
    </row>
    <row r="12277" spans="20:21" x14ac:dyDescent="0.25">
      <c r="T12277" s="101" t="s">
        <v>24219</v>
      </c>
      <c r="U12277" s="74" t="s">
        <v>24220</v>
      </c>
    </row>
    <row r="12278" spans="20:21" x14ac:dyDescent="0.25">
      <c r="T12278" s="101" t="s">
        <v>24221</v>
      </c>
      <c r="U12278" s="74" t="s">
        <v>24222</v>
      </c>
    </row>
    <row r="12279" spans="20:21" x14ac:dyDescent="0.25">
      <c r="T12279" s="101" t="s">
        <v>24223</v>
      </c>
      <c r="U12279" s="74" t="s">
        <v>24224</v>
      </c>
    </row>
    <row r="12280" spans="20:21" x14ac:dyDescent="0.25">
      <c r="T12280" s="101" t="s">
        <v>24225</v>
      </c>
      <c r="U12280" s="74" t="s">
        <v>24226</v>
      </c>
    </row>
    <row r="12281" spans="20:21" x14ac:dyDescent="0.25">
      <c r="T12281" s="101" t="s">
        <v>24227</v>
      </c>
      <c r="U12281" s="74" t="s">
        <v>24228</v>
      </c>
    </row>
    <row r="12282" spans="20:21" x14ac:dyDescent="0.25">
      <c r="T12282" s="101" t="s">
        <v>24229</v>
      </c>
      <c r="U12282" s="74" t="s">
        <v>24230</v>
      </c>
    </row>
    <row r="12283" spans="20:21" x14ac:dyDescent="0.25">
      <c r="T12283" s="101" t="s">
        <v>24231</v>
      </c>
      <c r="U12283" s="74" t="s">
        <v>24232</v>
      </c>
    </row>
    <row r="12284" spans="20:21" x14ac:dyDescent="0.25">
      <c r="T12284" s="101" t="s">
        <v>24233</v>
      </c>
      <c r="U12284" s="74" t="s">
        <v>24234</v>
      </c>
    </row>
    <row r="12285" spans="20:21" x14ac:dyDescent="0.25">
      <c r="T12285" s="101" t="s">
        <v>24235</v>
      </c>
      <c r="U12285" s="74" t="s">
        <v>13489</v>
      </c>
    </row>
    <row r="12286" spans="20:21" x14ac:dyDescent="0.25">
      <c r="T12286" s="101" t="s">
        <v>24236</v>
      </c>
      <c r="U12286" s="74" t="s">
        <v>24237</v>
      </c>
    </row>
    <row r="12287" spans="20:21" x14ac:dyDescent="0.25">
      <c r="T12287" s="101" t="s">
        <v>24238</v>
      </c>
      <c r="U12287" s="74" t="s">
        <v>24239</v>
      </c>
    </row>
    <row r="12288" spans="20:21" x14ac:dyDescent="0.25">
      <c r="T12288" s="101" t="s">
        <v>24240</v>
      </c>
      <c r="U12288" s="74" t="s">
        <v>24241</v>
      </c>
    </row>
    <row r="12289" spans="20:21" x14ac:dyDescent="0.25">
      <c r="T12289" s="101" t="s">
        <v>24242</v>
      </c>
      <c r="U12289" s="74" t="s">
        <v>24243</v>
      </c>
    </row>
    <row r="12290" spans="20:21" x14ac:dyDescent="0.25">
      <c r="T12290" s="101" t="s">
        <v>24244</v>
      </c>
      <c r="U12290" s="74" t="s">
        <v>24245</v>
      </c>
    </row>
    <row r="12291" spans="20:21" x14ac:dyDescent="0.25">
      <c r="T12291" s="101" t="s">
        <v>24246</v>
      </c>
      <c r="U12291" s="74" t="s">
        <v>24247</v>
      </c>
    </row>
    <row r="12292" spans="20:21" x14ac:dyDescent="0.25">
      <c r="T12292" s="101" t="s">
        <v>24248</v>
      </c>
      <c r="U12292" s="74" t="s">
        <v>24249</v>
      </c>
    </row>
    <row r="12293" spans="20:21" x14ac:dyDescent="0.25">
      <c r="T12293" s="101" t="s">
        <v>24250</v>
      </c>
      <c r="U12293" s="74" t="s">
        <v>24251</v>
      </c>
    </row>
    <row r="12294" spans="20:21" x14ac:dyDescent="0.25">
      <c r="T12294" s="101" t="s">
        <v>24252</v>
      </c>
      <c r="U12294" s="74" t="s">
        <v>24253</v>
      </c>
    </row>
    <row r="12295" spans="20:21" x14ac:dyDescent="0.25">
      <c r="T12295" s="101" t="s">
        <v>24254</v>
      </c>
      <c r="U12295" s="74" t="s">
        <v>24255</v>
      </c>
    </row>
    <row r="12296" spans="20:21" x14ac:dyDescent="0.25">
      <c r="T12296" s="101" t="s">
        <v>24256</v>
      </c>
      <c r="U12296" s="74" t="s">
        <v>24257</v>
      </c>
    </row>
    <row r="12297" spans="20:21" x14ac:dyDescent="0.25">
      <c r="T12297" s="101" t="s">
        <v>24258</v>
      </c>
      <c r="U12297" s="74" t="s">
        <v>6199</v>
      </c>
    </row>
    <row r="12298" spans="20:21" x14ac:dyDescent="0.25">
      <c r="T12298" s="101" t="s">
        <v>24259</v>
      </c>
      <c r="U12298" s="74" t="s">
        <v>24260</v>
      </c>
    </row>
    <row r="12299" spans="20:21" x14ac:dyDescent="0.25">
      <c r="T12299" s="101" t="s">
        <v>24261</v>
      </c>
      <c r="U12299" s="74" t="s">
        <v>24262</v>
      </c>
    </row>
    <row r="12300" spans="20:21" x14ac:dyDescent="0.25">
      <c r="T12300" s="101" t="s">
        <v>24263</v>
      </c>
      <c r="U12300" s="74" t="s">
        <v>24264</v>
      </c>
    </row>
    <row r="12301" spans="20:21" x14ac:dyDescent="0.25">
      <c r="T12301" s="101" t="s">
        <v>24265</v>
      </c>
      <c r="U12301" s="74" t="s">
        <v>24266</v>
      </c>
    </row>
    <row r="12302" spans="20:21" x14ac:dyDescent="0.25">
      <c r="T12302" s="101" t="s">
        <v>24267</v>
      </c>
      <c r="U12302" s="74" t="s">
        <v>24268</v>
      </c>
    </row>
    <row r="12303" spans="20:21" x14ac:dyDescent="0.25">
      <c r="T12303" s="101" t="s">
        <v>24269</v>
      </c>
      <c r="U12303" s="74" t="s">
        <v>24270</v>
      </c>
    </row>
    <row r="12304" spans="20:21" x14ac:dyDescent="0.25">
      <c r="T12304" s="101" t="s">
        <v>24271</v>
      </c>
      <c r="U12304" s="74" t="s">
        <v>24272</v>
      </c>
    </row>
    <row r="12305" spans="20:21" x14ac:dyDescent="0.25">
      <c r="T12305" s="101" t="s">
        <v>24273</v>
      </c>
      <c r="U12305" s="74" t="s">
        <v>24274</v>
      </c>
    </row>
    <row r="12306" spans="20:21" x14ac:dyDescent="0.25">
      <c r="T12306" s="101" t="s">
        <v>24275</v>
      </c>
      <c r="U12306" s="74" t="s">
        <v>24276</v>
      </c>
    </row>
    <row r="12307" spans="20:21" x14ac:dyDescent="0.25">
      <c r="T12307" s="101" t="s">
        <v>24277</v>
      </c>
      <c r="U12307" s="74" t="s">
        <v>24278</v>
      </c>
    </row>
    <row r="12308" spans="20:21" x14ac:dyDescent="0.25">
      <c r="T12308" s="101" t="s">
        <v>24279</v>
      </c>
      <c r="U12308" s="74" t="s">
        <v>24280</v>
      </c>
    </row>
    <row r="12309" spans="20:21" x14ac:dyDescent="0.25">
      <c r="T12309" s="101" t="s">
        <v>24281</v>
      </c>
      <c r="U12309" s="74" t="s">
        <v>24282</v>
      </c>
    </row>
    <row r="12310" spans="20:21" x14ac:dyDescent="0.25">
      <c r="T12310" s="101" t="s">
        <v>24283</v>
      </c>
      <c r="U12310" s="74" t="s">
        <v>24284</v>
      </c>
    </row>
    <row r="12311" spans="20:21" x14ac:dyDescent="0.25">
      <c r="T12311" s="101" t="s">
        <v>24285</v>
      </c>
      <c r="U12311" s="74" t="s">
        <v>24286</v>
      </c>
    </row>
    <row r="12312" spans="20:21" x14ac:dyDescent="0.25">
      <c r="T12312" s="101" t="s">
        <v>24287</v>
      </c>
      <c r="U12312" s="74" t="s">
        <v>24288</v>
      </c>
    </row>
    <row r="12313" spans="20:21" x14ac:dyDescent="0.25">
      <c r="T12313" s="101" t="s">
        <v>24289</v>
      </c>
      <c r="U12313" s="74" t="s">
        <v>24290</v>
      </c>
    </row>
    <row r="12314" spans="20:21" x14ac:dyDescent="0.25">
      <c r="T12314" s="101" t="s">
        <v>24291</v>
      </c>
      <c r="U12314" s="74" t="s">
        <v>24292</v>
      </c>
    </row>
    <row r="12315" spans="20:21" x14ac:dyDescent="0.25">
      <c r="T12315" s="101" t="s">
        <v>24293</v>
      </c>
      <c r="U12315" s="74" t="s">
        <v>24294</v>
      </c>
    </row>
    <row r="12316" spans="20:21" x14ac:dyDescent="0.25">
      <c r="T12316" s="101" t="s">
        <v>24295</v>
      </c>
      <c r="U12316" s="74" t="s">
        <v>24296</v>
      </c>
    </row>
    <row r="12317" spans="20:21" x14ac:dyDescent="0.25">
      <c r="T12317" s="101" t="s">
        <v>24297</v>
      </c>
      <c r="U12317" s="74" t="s">
        <v>24298</v>
      </c>
    </row>
    <row r="12318" spans="20:21" x14ac:dyDescent="0.25">
      <c r="T12318" s="101" t="s">
        <v>24299</v>
      </c>
      <c r="U12318" s="74" t="s">
        <v>24300</v>
      </c>
    </row>
    <row r="12319" spans="20:21" x14ac:dyDescent="0.25">
      <c r="T12319" s="101" t="s">
        <v>24301</v>
      </c>
      <c r="U12319" s="74" t="s">
        <v>24302</v>
      </c>
    </row>
    <row r="12320" spans="20:21" x14ac:dyDescent="0.25">
      <c r="T12320" s="101" t="s">
        <v>24303</v>
      </c>
      <c r="U12320" s="74" t="s">
        <v>24304</v>
      </c>
    </row>
    <row r="12321" spans="20:21" x14ac:dyDescent="0.25">
      <c r="T12321" s="101" t="s">
        <v>24305</v>
      </c>
      <c r="U12321" s="74" t="s">
        <v>24306</v>
      </c>
    </row>
    <row r="12322" spans="20:21" x14ac:dyDescent="0.25">
      <c r="T12322" s="101" t="s">
        <v>24307</v>
      </c>
      <c r="U12322" s="74" t="s">
        <v>24308</v>
      </c>
    </row>
    <row r="12323" spans="20:21" x14ac:dyDescent="0.25">
      <c r="T12323" s="101" t="s">
        <v>24309</v>
      </c>
      <c r="U12323" s="74" t="s">
        <v>24310</v>
      </c>
    </row>
    <row r="12324" spans="20:21" x14ac:dyDescent="0.25">
      <c r="T12324" s="101" t="s">
        <v>24311</v>
      </c>
      <c r="U12324" s="74" t="s">
        <v>24312</v>
      </c>
    </row>
    <row r="12325" spans="20:21" x14ac:dyDescent="0.25">
      <c r="T12325" s="101" t="s">
        <v>24313</v>
      </c>
      <c r="U12325" s="74" t="s">
        <v>24314</v>
      </c>
    </row>
    <row r="12326" spans="20:21" x14ac:dyDescent="0.25">
      <c r="T12326" s="101" t="s">
        <v>24315</v>
      </c>
      <c r="U12326" s="74" t="s">
        <v>24316</v>
      </c>
    </row>
    <row r="12327" spans="20:21" x14ac:dyDescent="0.25">
      <c r="T12327" s="101" t="s">
        <v>24317</v>
      </c>
      <c r="U12327" s="74" t="s">
        <v>24318</v>
      </c>
    </row>
    <row r="12328" spans="20:21" x14ac:dyDescent="0.25">
      <c r="T12328" s="101" t="s">
        <v>24319</v>
      </c>
      <c r="U12328" s="74" t="s">
        <v>24320</v>
      </c>
    </row>
    <row r="12329" spans="20:21" x14ac:dyDescent="0.25">
      <c r="T12329" s="101" t="s">
        <v>24321</v>
      </c>
      <c r="U12329" s="74" t="s">
        <v>24322</v>
      </c>
    </row>
    <row r="12330" spans="20:21" x14ac:dyDescent="0.25">
      <c r="T12330" s="101" t="s">
        <v>24323</v>
      </c>
      <c r="U12330" s="74" t="s">
        <v>24324</v>
      </c>
    </row>
    <row r="12331" spans="20:21" x14ac:dyDescent="0.25">
      <c r="T12331" s="101" t="s">
        <v>24325</v>
      </c>
      <c r="U12331" s="74" t="s">
        <v>24326</v>
      </c>
    </row>
    <row r="12332" spans="20:21" x14ac:dyDescent="0.25">
      <c r="T12332" s="101" t="s">
        <v>24327</v>
      </c>
      <c r="U12332" s="74" t="s">
        <v>24328</v>
      </c>
    </row>
    <row r="12333" spans="20:21" x14ac:dyDescent="0.25">
      <c r="T12333" s="101" t="s">
        <v>24329</v>
      </c>
      <c r="U12333" s="74" t="s">
        <v>24330</v>
      </c>
    </row>
    <row r="12334" spans="20:21" x14ac:dyDescent="0.25">
      <c r="T12334" s="101" t="s">
        <v>24331</v>
      </c>
      <c r="U12334" s="74" t="s">
        <v>24332</v>
      </c>
    </row>
    <row r="12335" spans="20:21" x14ac:dyDescent="0.25">
      <c r="T12335" s="101" t="s">
        <v>24333</v>
      </c>
      <c r="U12335" s="74" t="s">
        <v>24334</v>
      </c>
    </row>
    <row r="12336" spans="20:21" x14ac:dyDescent="0.25">
      <c r="T12336" s="101" t="s">
        <v>24335</v>
      </c>
      <c r="U12336" s="74" t="s">
        <v>24336</v>
      </c>
    </row>
    <row r="12337" spans="20:21" x14ac:dyDescent="0.25">
      <c r="T12337" s="101" t="s">
        <v>24337</v>
      </c>
      <c r="U12337" s="74" t="s">
        <v>24338</v>
      </c>
    </row>
    <row r="12338" spans="20:21" x14ac:dyDescent="0.25">
      <c r="T12338" s="101" t="s">
        <v>24339</v>
      </c>
      <c r="U12338" s="74" t="s">
        <v>24340</v>
      </c>
    </row>
    <row r="12339" spans="20:21" x14ac:dyDescent="0.25">
      <c r="T12339" s="101" t="s">
        <v>24341</v>
      </c>
      <c r="U12339" s="74" t="s">
        <v>24342</v>
      </c>
    </row>
    <row r="12340" spans="20:21" x14ac:dyDescent="0.25">
      <c r="T12340" s="101" t="s">
        <v>24343</v>
      </c>
      <c r="U12340" s="74" t="s">
        <v>24344</v>
      </c>
    </row>
    <row r="12341" spans="20:21" x14ac:dyDescent="0.25">
      <c r="T12341" s="101" t="s">
        <v>24345</v>
      </c>
      <c r="U12341" s="74" t="s">
        <v>22396</v>
      </c>
    </row>
    <row r="12342" spans="20:21" x14ac:dyDescent="0.25">
      <c r="T12342" s="101" t="s">
        <v>24346</v>
      </c>
      <c r="U12342" s="74" t="s">
        <v>24347</v>
      </c>
    </row>
    <row r="12343" spans="20:21" x14ac:dyDescent="0.25">
      <c r="T12343" s="101" t="s">
        <v>24348</v>
      </c>
      <c r="U12343" s="74" t="s">
        <v>24349</v>
      </c>
    </row>
    <row r="12344" spans="20:21" x14ac:dyDescent="0.25">
      <c r="T12344" s="101" t="s">
        <v>24350</v>
      </c>
      <c r="U12344" s="74" t="s">
        <v>24351</v>
      </c>
    </row>
    <row r="12345" spans="20:21" x14ac:dyDescent="0.25">
      <c r="T12345" s="101" t="s">
        <v>24352</v>
      </c>
      <c r="U12345" s="74" t="s">
        <v>24353</v>
      </c>
    </row>
    <row r="12346" spans="20:21" x14ac:dyDescent="0.25">
      <c r="T12346" s="101" t="s">
        <v>24354</v>
      </c>
      <c r="U12346" s="74" t="s">
        <v>24355</v>
      </c>
    </row>
    <row r="12347" spans="20:21" x14ac:dyDescent="0.25">
      <c r="T12347" s="101" t="s">
        <v>24356</v>
      </c>
      <c r="U12347" s="74" t="s">
        <v>24357</v>
      </c>
    </row>
    <row r="12348" spans="20:21" x14ac:dyDescent="0.25">
      <c r="T12348" s="101" t="s">
        <v>24358</v>
      </c>
      <c r="U12348" s="74" t="s">
        <v>24359</v>
      </c>
    </row>
    <row r="12349" spans="20:21" x14ac:dyDescent="0.25">
      <c r="T12349" s="101" t="s">
        <v>24360</v>
      </c>
      <c r="U12349" s="74" t="s">
        <v>24361</v>
      </c>
    </row>
    <row r="12350" spans="20:21" x14ac:dyDescent="0.25">
      <c r="T12350" s="101" t="s">
        <v>24362</v>
      </c>
      <c r="U12350" s="74" t="s">
        <v>24363</v>
      </c>
    </row>
    <row r="12351" spans="20:21" x14ac:dyDescent="0.25">
      <c r="T12351" s="101" t="s">
        <v>24364</v>
      </c>
      <c r="U12351" s="74" t="s">
        <v>24365</v>
      </c>
    </row>
    <row r="12352" spans="20:21" x14ac:dyDescent="0.25">
      <c r="T12352" s="101" t="s">
        <v>24366</v>
      </c>
      <c r="U12352" s="74" t="s">
        <v>24367</v>
      </c>
    </row>
    <row r="12353" spans="20:21" x14ac:dyDescent="0.25">
      <c r="T12353" s="101" t="s">
        <v>24368</v>
      </c>
      <c r="U12353" s="74" t="s">
        <v>24369</v>
      </c>
    </row>
    <row r="12354" spans="20:21" x14ac:dyDescent="0.25">
      <c r="T12354" s="101" t="s">
        <v>24370</v>
      </c>
      <c r="U12354" s="74" t="s">
        <v>24371</v>
      </c>
    </row>
    <row r="12355" spans="20:21" x14ac:dyDescent="0.25">
      <c r="T12355" s="101" t="s">
        <v>24372</v>
      </c>
      <c r="U12355" s="74" t="s">
        <v>24373</v>
      </c>
    </row>
    <row r="12356" spans="20:21" x14ac:dyDescent="0.25">
      <c r="T12356" s="101" t="s">
        <v>24374</v>
      </c>
      <c r="U12356" s="74" t="s">
        <v>24375</v>
      </c>
    </row>
    <row r="12357" spans="20:21" x14ac:dyDescent="0.25">
      <c r="T12357" s="101" t="s">
        <v>24376</v>
      </c>
      <c r="U12357" s="74" t="s">
        <v>24377</v>
      </c>
    </row>
    <row r="12358" spans="20:21" x14ac:dyDescent="0.25">
      <c r="T12358" s="101" t="s">
        <v>24378</v>
      </c>
      <c r="U12358" s="74" t="s">
        <v>24379</v>
      </c>
    </row>
    <row r="12359" spans="20:21" x14ac:dyDescent="0.25">
      <c r="T12359" s="101" t="s">
        <v>24380</v>
      </c>
      <c r="U12359" s="74" t="s">
        <v>24381</v>
      </c>
    </row>
    <row r="12360" spans="20:21" x14ac:dyDescent="0.25">
      <c r="T12360" s="101" t="s">
        <v>24382</v>
      </c>
      <c r="U12360" s="74" t="s">
        <v>24383</v>
      </c>
    </row>
    <row r="12361" spans="20:21" x14ac:dyDescent="0.25">
      <c r="T12361" s="101" t="s">
        <v>24384</v>
      </c>
      <c r="U12361" s="74" t="s">
        <v>24385</v>
      </c>
    </row>
    <row r="12362" spans="20:21" x14ac:dyDescent="0.25">
      <c r="T12362" s="101" t="s">
        <v>24386</v>
      </c>
      <c r="U12362" s="74" t="s">
        <v>24387</v>
      </c>
    </row>
    <row r="12363" spans="20:21" x14ac:dyDescent="0.25">
      <c r="T12363" s="101" t="s">
        <v>24388</v>
      </c>
      <c r="U12363" s="74" t="s">
        <v>24389</v>
      </c>
    </row>
    <row r="12364" spans="20:21" x14ac:dyDescent="0.25">
      <c r="T12364" s="101" t="s">
        <v>24390</v>
      </c>
      <c r="U12364" s="74" t="s">
        <v>24391</v>
      </c>
    </row>
    <row r="12365" spans="20:21" x14ac:dyDescent="0.25">
      <c r="T12365" s="101" t="s">
        <v>24392</v>
      </c>
      <c r="U12365" s="74" t="s">
        <v>24393</v>
      </c>
    </row>
    <row r="12366" spans="20:21" x14ac:dyDescent="0.25">
      <c r="T12366" s="101" t="s">
        <v>24394</v>
      </c>
      <c r="U12366" s="74" t="s">
        <v>7011</v>
      </c>
    </row>
    <row r="12367" spans="20:21" x14ac:dyDescent="0.25">
      <c r="T12367" s="101" t="s">
        <v>24395</v>
      </c>
      <c r="U12367" s="74" t="s">
        <v>16956</v>
      </c>
    </row>
    <row r="12368" spans="20:21" x14ac:dyDescent="0.25">
      <c r="T12368" s="101" t="s">
        <v>24396</v>
      </c>
      <c r="U12368" s="74" t="s">
        <v>24397</v>
      </c>
    </row>
    <row r="12369" spans="20:21" x14ac:dyDescent="0.25">
      <c r="T12369" s="101" t="s">
        <v>24398</v>
      </c>
      <c r="U12369" s="74" t="s">
        <v>23430</v>
      </c>
    </row>
    <row r="12370" spans="20:21" x14ac:dyDescent="0.25">
      <c r="T12370" s="101" t="s">
        <v>24399</v>
      </c>
      <c r="U12370" s="74" t="s">
        <v>24400</v>
      </c>
    </row>
    <row r="12371" spans="20:21" x14ac:dyDescent="0.25">
      <c r="T12371" s="101" t="s">
        <v>24401</v>
      </c>
      <c r="U12371" s="74" t="s">
        <v>24402</v>
      </c>
    </row>
    <row r="12372" spans="20:21" x14ac:dyDescent="0.25">
      <c r="T12372" s="101" t="s">
        <v>24403</v>
      </c>
      <c r="U12372" s="74" t="s">
        <v>24404</v>
      </c>
    </row>
    <row r="12373" spans="20:21" x14ac:dyDescent="0.25">
      <c r="T12373" s="101" t="s">
        <v>24405</v>
      </c>
      <c r="U12373" s="74" t="s">
        <v>24406</v>
      </c>
    </row>
    <row r="12374" spans="20:21" x14ac:dyDescent="0.25">
      <c r="T12374" s="101" t="s">
        <v>24407</v>
      </c>
      <c r="U12374" s="74" t="s">
        <v>24408</v>
      </c>
    </row>
    <row r="12375" spans="20:21" x14ac:dyDescent="0.25">
      <c r="T12375" s="101" t="s">
        <v>24409</v>
      </c>
      <c r="U12375" s="74" t="s">
        <v>24410</v>
      </c>
    </row>
    <row r="12376" spans="20:21" x14ac:dyDescent="0.25">
      <c r="T12376" s="101" t="s">
        <v>24411</v>
      </c>
      <c r="U12376" s="74" t="s">
        <v>24412</v>
      </c>
    </row>
    <row r="12377" spans="20:21" x14ac:dyDescent="0.25">
      <c r="T12377" s="101" t="s">
        <v>24413</v>
      </c>
      <c r="U12377" s="74" t="s">
        <v>24414</v>
      </c>
    </row>
    <row r="12378" spans="20:21" x14ac:dyDescent="0.25">
      <c r="T12378" s="101" t="s">
        <v>24415</v>
      </c>
      <c r="U12378" s="74" t="s">
        <v>6285</v>
      </c>
    </row>
    <row r="12379" spans="20:21" x14ac:dyDescent="0.25">
      <c r="T12379" s="101" t="s">
        <v>24416</v>
      </c>
      <c r="U12379" s="74" t="s">
        <v>24417</v>
      </c>
    </row>
    <row r="12380" spans="20:21" x14ac:dyDescent="0.25">
      <c r="T12380" s="101" t="s">
        <v>24418</v>
      </c>
      <c r="U12380" s="74" t="s">
        <v>24419</v>
      </c>
    </row>
    <row r="12381" spans="20:21" x14ac:dyDescent="0.25">
      <c r="T12381" s="101" t="s">
        <v>24420</v>
      </c>
      <c r="U12381" s="74" t="s">
        <v>24421</v>
      </c>
    </row>
    <row r="12382" spans="20:21" x14ac:dyDescent="0.25">
      <c r="T12382" s="101" t="s">
        <v>24422</v>
      </c>
      <c r="U12382" s="74" t="s">
        <v>24423</v>
      </c>
    </row>
    <row r="12383" spans="20:21" x14ac:dyDescent="0.25">
      <c r="T12383" s="101" t="s">
        <v>24424</v>
      </c>
      <c r="U12383" s="74" t="s">
        <v>24425</v>
      </c>
    </row>
    <row r="12384" spans="20:21" x14ac:dyDescent="0.25">
      <c r="T12384" s="101" t="s">
        <v>24426</v>
      </c>
      <c r="U12384" s="74" t="s">
        <v>24427</v>
      </c>
    </row>
    <row r="12385" spans="20:21" x14ac:dyDescent="0.25">
      <c r="T12385" s="101" t="s">
        <v>24428</v>
      </c>
      <c r="U12385" s="74" t="s">
        <v>24429</v>
      </c>
    </row>
    <row r="12386" spans="20:21" x14ac:dyDescent="0.25">
      <c r="T12386" s="101" t="s">
        <v>24430</v>
      </c>
      <c r="U12386" s="74" t="s">
        <v>24431</v>
      </c>
    </row>
    <row r="12387" spans="20:21" x14ac:dyDescent="0.25">
      <c r="T12387" s="101" t="s">
        <v>24432</v>
      </c>
      <c r="U12387" s="74" t="s">
        <v>24433</v>
      </c>
    </row>
    <row r="12388" spans="20:21" x14ac:dyDescent="0.25">
      <c r="T12388" s="101" t="s">
        <v>24434</v>
      </c>
      <c r="U12388" s="74" t="s">
        <v>24435</v>
      </c>
    </row>
    <row r="12389" spans="20:21" x14ac:dyDescent="0.25">
      <c r="T12389" s="101" t="s">
        <v>24436</v>
      </c>
      <c r="U12389" s="74" t="s">
        <v>24437</v>
      </c>
    </row>
    <row r="12390" spans="20:21" x14ac:dyDescent="0.25">
      <c r="T12390" s="101" t="s">
        <v>24438</v>
      </c>
      <c r="U12390" s="74" t="s">
        <v>24439</v>
      </c>
    </row>
    <row r="12391" spans="20:21" x14ac:dyDescent="0.25">
      <c r="T12391" s="101" t="s">
        <v>24440</v>
      </c>
      <c r="U12391" s="74" t="s">
        <v>24441</v>
      </c>
    </row>
    <row r="12392" spans="20:21" x14ac:dyDescent="0.25">
      <c r="T12392" s="101" t="s">
        <v>24442</v>
      </c>
      <c r="U12392" s="74" t="s">
        <v>24443</v>
      </c>
    </row>
    <row r="12393" spans="20:21" x14ac:dyDescent="0.25">
      <c r="T12393" s="101" t="s">
        <v>24444</v>
      </c>
      <c r="U12393" s="74" t="s">
        <v>24445</v>
      </c>
    </row>
    <row r="12394" spans="20:21" x14ac:dyDescent="0.25">
      <c r="T12394" s="101" t="s">
        <v>24446</v>
      </c>
      <c r="U12394" s="74" t="s">
        <v>24447</v>
      </c>
    </row>
    <row r="12395" spans="20:21" x14ac:dyDescent="0.25">
      <c r="T12395" s="101" t="s">
        <v>24448</v>
      </c>
      <c r="U12395" s="74" t="s">
        <v>24449</v>
      </c>
    </row>
    <row r="12396" spans="20:21" x14ac:dyDescent="0.25">
      <c r="T12396" s="101" t="s">
        <v>24450</v>
      </c>
      <c r="U12396" s="74" t="s">
        <v>24451</v>
      </c>
    </row>
    <row r="12397" spans="20:21" x14ac:dyDescent="0.25">
      <c r="T12397" s="101" t="s">
        <v>24452</v>
      </c>
      <c r="U12397" s="74" t="s">
        <v>6295</v>
      </c>
    </row>
    <row r="12398" spans="20:21" x14ac:dyDescent="0.25">
      <c r="T12398" s="101" t="s">
        <v>24453</v>
      </c>
      <c r="U12398" s="74" t="s">
        <v>24454</v>
      </c>
    </row>
    <row r="12399" spans="20:21" x14ac:dyDescent="0.25">
      <c r="T12399" s="101" t="s">
        <v>24455</v>
      </c>
      <c r="U12399" s="74" t="s">
        <v>24456</v>
      </c>
    </row>
    <row r="12400" spans="20:21" x14ac:dyDescent="0.25">
      <c r="T12400" s="101" t="s">
        <v>24457</v>
      </c>
      <c r="U12400" s="74" t="s">
        <v>24458</v>
      </c>
    </row>
    <row r="12401" spans="20:21" x14ac:dyDescent="0.25">
      <c r="T12401" s="101" t="s">
        <v>24459</v>
      </c>
      <c r="U12401" s="74" t="s">
        <v>24460</v>
      </c>
    </row>
    <row r="12402" spans="20:21" x14ac:dyDescent="0.25">
      <c r="T12402" s="101" t="s">
        <v>24461</v>
      </c>
      <c r="U12402" s="74" t="s">
        <v>24462</v>
      </c>
    </row>
    <row r="12403" spans="20:21" x14ac:dyDescent="0.25">
      <c r="T12403" s="101" t="s">
        <v>24463</v>
      </c>
      <c r="U12403" s="74" t="s">
        <v>24464</v>
      </c>
    </row>
    <row r="12404" spans="20:21" x14ac:dyDescent="0.25">
      <c r="T12404" s="101" t="s">
        <v>24465</v>
      </c>
      <c r="U12404" s="74" t="s">
        <v>24466</v>
      </c>
    </row>
    <row r="12405" spans="20:21" x14ac:dyDescent="0.25">
      <c r="T12405" s="101" t="s">
        <v>24467</v>
      </c>
      <c r="U12405" s="74" t="s">
        <v>24468</v>
      </c>
    </row>
    <row r="12406" spans="20:21" x14ac:dyDescent="0.25">
      <c r="T12406" s="101" t="s">
        <v>24469</v>
      </c>
      <c r="U12406" s="74" t="s">
        <v>24470</v>
      </c>
    </row>
    <row r="12407" spans="20:21" x14ac:dyDescent="0.25">
      <c r="T12407" s="101" t="s">
        <v>24471</v>
      </c>
      <c r="U12407" s="74" t="s">
        <v>24472</v>
      </c>
    </row>
    <row r="12408" spans="20:21" x14ac:dyDescent="0.25">
      <c r="T12408" s="101" t="s">
        <v>24473</v>
      </c>
      <c r="U12408" s="74" t="s">
        <v>22452</v>
      </c>
    </row>
    <row r="12409" spans="20:21" x14ac:dyDescent="0.25">
      <c r="T12409" s="101" t="s">
        <v>24474</v>
      </c>
      <c r="U12409" s="74" t="s">
        <v>4640</v>
      </c>
    </row>
    <row r="12410" spans="20:21" x14ac:dyDescent="0.25">
      <c r="T12410" s="101" t="s">
        <v>24475</v>
      </c>
      <c r="U12410" s="74" t="s">
        <v>24476</v>
      </c>
    </row>
    <row r="12411" spans="20:21" x14ac:dyDescent="0.25">
      <c r="T12411" s="101" t="s">
        <v>24477</v>
      </c>
      <c r="U12411" s="74" t="s">
        <v>24478</v>
      </c>
    </row>
    <row r="12412" spans="20:21" x14ac:dyDescent="0.25">
      <c r="T12412" s="101" t="s">
        <v>24479</v>
      </c>
      <c r="U12412" s="74" t="s">
        <v>24480</v>
      </c>
    </row>
    <row r="12413" spans="20:21" x14ac:dyDescent="0.25">
      <c r="T12413" s="101" t="s">
        <v>24481</v>
      </c>
      <c r="U12413" s="74" t="s">
        <v>24482</v>
      </c>
    </row>
    <row r="12414" spans="20:21" x14ac:dyDescent="0.25">
      <c r="T12414" s="101" t="s">
        <v>24483</v>
      </c>
      <c r="U12414" s="74" t="s">
        <v>24484</v>
      </c>
    </row>
    <row r="12415" spans="20:21" x14ac:dyDescent="0.25">
      <c r="T12415" s="101" t="s">
        <v>24485</v>
      </c>
      <c r="U12415" s="74" t="s">
        <v>24486</v>
      </c>
    </row>
    <row r="12416" spans="20:21" x14ac:dyDescent="0.25">
      <c r="T12416" s="101" t="s">
        <v>24487</v>
      </c>
      <c r="U12416" s="74" t="s">
        <v>24488</v>
      </c>
    </row>
    <row r="12417" spans="20:21" x14ac:dyDescent="0.25">
      <c r="T12417" s="101" t="s">
        <v>24489</v>
      </c>
      <c r="U12417" s="74" t="s">
        <v>24490</v>
      </c>
    </row>
    <row r="12418" spans="20:21" x14ac:dyDescent="0.25">
      <c r="T12418" s="101" t="s">
        <v>24491</v>
      </c>
      <c r="U12418" s="74" t="s">
        <v>24492</v>
      </c>
    </row>
    <row r="12419" spans="20:21" x14ac:dyDescent="0.25">
      <c r="T12419" s="101" t="s">
        <v>24493</v>
      </c>
      <c r="U12419" s="74" t="s">
        <v>24494</v>
      </c>
    </row>
    <row r="12420" spans="20:21" x14ac:dyDescent="0.25">
      <c r="T12420" s="101" t="s">
        <v>24495</v>
      </c>
      <c r="U12420" s="74" t="s">
        <v>24496</v>
      </c>
    </row>
    <row r="12421" spans="20:21" x14ac:dyDescent="0.25">
      <c r="T12421" s="101" t="s">
        <v>24497</v>
      </c>
      <c r="U12421" s="74" t="s">
        <v>24498</v>
      </c>
    </row>
    <row r="12422" spans="20:21" x14ac:dyDescent="0.25">
      <c r="T12422" s="101" t="s">
        <v>24499</v>
      </c>
      <c r="U12422" s="74" t="s">
        <v>24500</v>
      </c>
    </row>
    <row r="12423" spans="20:21" x14ac:dyDescent="0.25">
      <c r="T12423" s="101" t="s">
        <v>24501</v>
      </c>
      <c r="U12423" s="74" t="s">
        <v>24502</v>
      </c>
    </row>
    <row r="12424" spans="20:21" x14ac:dyDescent="0.25">
      <c r="T12424" s="101" t="s">
        <v>24503</v>
      </c>
      <c r="U12424" s="74" t="s">
        <v>24504</v>
      </c>
    </row>
    <row r="12425" spans="20:21" x14ac:dyDescent="0.25">
      <c r="T12425" s="101" t="s">
        <v>24505</v>
      </c>
      <c r="U12425" s="74" t="s">
        <v>24506</v>
      </c>
    </row>
    <row r="12426" spans="20:21" x14ac:dyDescent="0.25">
      <c r="T12426" s="101" t="s">
        <v>24507</v>
      </c>
      <c r="U12426" s="74" t="s">
        <v>24508</v>
      </c>
    </row>
    <row r="12427" spans="20:21" x14ac:dyDescent="0.25">
      <c r="T12427" s="101" t="s">
        <v>24509</v>
      </c>
      <c r="U12427" s="74" t="s">
        <v>24510</v>
      </c>
    </row>
    <row r="12428" spans="20:21" x14ac:dyDescent="0.25">
      <c r="T12428" s="101" t="s">
        <v>24511</v>
      </c>
      <c r="U12428" s="74" t="s">
        <v>24512</v>
      </c>
    </row>
    <row r="12429" spans="20:21" x14ac:dyDescent="0.25">
      <c r="T12429" s="101" t="s">
        <v>24513</v>
      </c>
      <c r="U12429" s="74" t="s">
        <v>24514</v>
      </c>
    </row>
    <row r="12430" spans="20:21" x14ac:dyDescent="0.25">
      <c r="T12430" s="101" t="s">
        <v>24515</v>
      </c>
      <c r="U12430" s="74" t="s">
        <v>24516</v>
      </c>
    </row>
    <row r="12431" spans="20:21" x14ac:dyDescent="0.25">
      <c r="T12431" s="101" t="s">
        <v>24517</v>
      </c>
      <c r="U12431" s="74" t="s">
        <v>24518</v>
      </c>
    </row>
    <row r="12432" spans="20:21" x14ac:dyDescent="0.25">
      <c r="T12432" s="101" t="s">
        <v>24519</v>
      </c>
      <c r="U12432" s="74" t="s">
        <v>24520</v>
      </c>
    </row>
    <row r="12433" spans="20:21" x14ac:dyDescent="0.25">
      <c r="T12433" s="101" t="s">
        <v>24521</v>
      </c>
      <c r="U12433" s="74" t="s">
        <v>24522</v>
      </c>
    </row>
    <row r="12434" spans="20:21" x14ac:dyDescent="0.25">
      <c r="T12434" s="101" t="s">
        <v>24523</v>
      </c>
      <c r="U12434" s="74" t="s">
        <v>24524</v>
      </c>
    </row>
    <row r="12435" spans="20:21" x14ac:dyDescent="0.25">
      <c r="T12435" s="101" t="s">
        <v>24525</v>
      </c>
      <c r="U12435" s="74" t="s">
        <v>24526</v>
      </c>
    </row>
    <row r="12436" spans="20:21" x14ac:dyDescent="0.25">
      <c r="T12436" s="101" t="s">
        <v>24527</v>
      </c>
      <c r="U12436" s="74" t="s">
        <v>24528</v>
      </c>
    </row>
    <row r="12437" spans="20:21" x14ac:dyDescent="0.25">
      <c r="T12437" s="101" t="s">
        <v>24529</v>
      </c>
      <c r="U12437" s="74" t="s">
        <v>24530</v>
      </c>
    </row>
    <row r="12438" spans="20:21" x14ac:dyDescent="0.25">
      <c r="T12438" s="101" t="s">
        <v>24531</v>
      </c>
      <c r="U12438" s="74" t="s">
        <v>8644</v>
      </c>
    </row>
    <row r="12439" spans="20:21" x14ac:dyDescent="0.25">
      <c r="T12439" s="101" t="s">
        <v>24532</v>
      </c>
      <c r="U12439" s="74" t="s">
        <v>24533</v>
      </c>
    </row>
    <row r="12440" spans="20:21" x14ac:dyDescent="0.25">
      <c r="T12440" s="101" t="s">
        <v>24534</v>
      </c>
      <c r="U12440" s="74" t="s">
        <v>23614</v>
      </c>
    </row>
    <row r="12441" spans="20:21" x14ac:dyDescent="0.25">
      <c r="T12441" s="101" t="s">
        <v>24535</v>
      </c>
      <c r="U12441" s="74" t="s">
        <v>24536</v>
      </c>
    </row>
    <row r="12442" spans="20:21" x14ac:dyDescent="0.25">
      <c r="T12442" s="101" t="s">
        <v>24537</v>
      </c>
      <c r="U12442" s="74" t="s">
        <v>24538</v>
      </c>
    </row>
    <row r="12443" spans="20:21" x14ac:dyDescent="0.25">
      <c r="T12443" s="101" t="s">
        <v>24539</v>
      </c>
      <c r="U12443" s="74" t="s">
        <v>24540</v>
      </c>
    </row>
    <row r="12444" spans="20:21" x14ac:dyDescent="0.25">
      <c r="T12444" s="101" t="s">
        <v>24541</v>
      </c>
      <c r="U12444" s="74" t="s">
        <v>24542</v>
      </c>
    </row>
    <row r="12445" spans="20:21" x14ac:dyDescent="0.25">
      <c r="T12445" s="101" t="s">
        <v>24543</v>
      </c>
      <c r="U12445" s="74" t="s">
        <v>24544</v>
      </c>
    </row>
    <row r="12446" spans="20:21" x14ac:dyDescent="0.25">
      <c r="T12446" s="101" t="s">
        <v>24545</v>
      </c>
      <c r="U12446" s="74" t="s">
        <v>24546</v>
      </c>
    </row>
    <row r="12447" spans="20:21" x14ac:dyDescent="0.25">
      <c r="T12447" s="101" t="s">
        <v>24547</v>
      </c>
      <c r="U12447" s="74" t="s">
        <v>24548</v>
      </c>
    </row>
    <row r="12448" spans="20:21" x14ac:dyDescent="0.25">
      <c r="T12448" s="101" t="s">
        <v>24549</v>
      </c>
      <c r="U12448" s="74" t="s">
        <v>24550</v>
      </c>
    </row>
    <row r="12449" spans="20:21" x14ac:dyDescent="0.25">
      <c r="T12449" s="101" t="s">
        <v>24551</v>
      </c>
      <c r="U12449" s="74" t="s">
        <v>24552</v>
      </c>
    </row>
    <row r="12450" spans="20:21" x14ac:dyDescent="0.25">
      <c r="T12450" s="101" t="s">
        <v>24553</v>
      </c>
      <c r="U12450" s="74" t="s">
        <v>24554</v>
      </c>
    </row>
    <row r="12451" spans="20:21" x14ac:dyDescent="0.25">
      <c r="T12451" s="101" t="s">
        <v>24555</v>
      </c>
      <c r="U12451" s="74" t="s">
        <v>24556</v>
      </c>
    </row>
    <row r="12452" spans="20:21" x14ac:dyDescent="0.25">
      <c r="T12452" s="101" t="s">
        <v>24557</v>
      </c>
      <c r="U12452" s="74" t="s">
        <v>24558</v>
      </c>
    </row>
    <row r="12453" spans="20:21" x14ac:dyDescent="0.25">
      <c r="T12453" s="101" t="s">
        <v>24559</v>
      </c>
      <c r="U12453" s="74" t="s">
        <v>24560</v>
      </c>
    </row>
    <row r="12454" spans="20:21" x14ac:dyDescent="0.25">
      <c r="T12454" s="101" t="s">
        <v>24561</v>
      </c>
      <c r="U12454" s="74" t="s">
        <v>24562</v>
      </c>
    </row>
    <row r="12455" spans="20:21" x14ac:dyDescent="0.25">
      <c r="T12455" s="101" t="s">
        <v>24563</v>
      </c>
      <c r="U12455" s="74" t="s">
        <v>24564</v>
      </c>
    </row>
    <row r="12456" spans="20:21" x14ac:dyDescent="0.25">
      <c r="T12456" s="101" t="s">
        <v>24565</v>
      </c>
      <c r="U12456" s="74" t="s">
        <v>24566</v>
      </c>
    </row>
    <row r="12457" spans="20:21" x14ac:dyDescent="0.25">
      <c r="T12457" s="101" t="s">
        <v>24567</v>
      </c>
      <c r="U12457" s="74" t="s">
        <v>24568</v>
      </c>
    </row>
    <row r="12458" spans="20:21" x14ac:dyDescent="0.25">
      <c r="T12458" s="101" t="s">
        <v>24569</v>
      </c>
      <c r="U12458" s="74" t="s">
        <v>24570</v>
      </c>
    </row>
    <row r="12459" spans="20:21" x14ac:dyDescent="0.25">
      <c r="T12459" s="101" t="s">
        <v>24571</v>
      </c>
      <c r="U12459" s="74" t="s">
        <v>24572</v>
      </c>
    </row>
    <row r="12460" spans="20:21" x14ac:dyDescent="0.25">
      <c r="T12460" s="101" t="s">
        <v>24573</v>
      </c>
      <c r="U12460" s="74" t="s">
        <v>24574</v>
      </c>
    </row>
    <row r="12461" spans="20:21" x14ac:dyDescent="0.25">
      <c r="T12461" s="101" t="s">
        <v>24575</v>
      </c>
      <c r="U12461" s="74" t="s">
        <v>24576</v>
      </c>
    </row>
    <row r="12462" spans="20:21" x14ac:dyDescent="0.25">
      <c r="T12462" s="101" t="s">
        <v>24577</v>
      </c>
      <c r="U12462" s="74" t="s">
        <v>24578</v>
      </c>
    </row>
    <row r="12463" spans="20:21" x14ac:dyDescent="0.25">
      <c r="T12463" s="101" t="s">
        <v>24579</v>
      </c>
      <c r="U12463" s="74" t="s">
        <v>24580</v>
      </c>
    </row>
    <row r="12464" spans="20:21" x14ac:dyDescent="0.25">
      <c r="T12464" s="101" t="s">
        <v>24581</v>
      </c>
      <c r="U12464" s="74" t="s">
        <v>24582</v>
      </c>
    </row>
    <row r="12465" spans="20:21" x14ac:dyDescent="0.25">
      <c r="T12465" s="101" t="s">
        <v>24583</v>
      </c>
      <c r="U12465" s="74" t="s">
        <v>24584</v>
      </c>
    </row>
    <row r="12466" spans="20:21" x14ac:dyDescent="0.25">
      <c r="T12466" s="101" t="s">
        <v>24585</v>
      </c>
      <c r="U12466" s="74" t="s">
        <v>24586</v>
      </c>
    </row>
    <row r="12467" spans="20:21" x14ac:dyDescent="0.25">
      <c r="T12467" s="101" t="s">
        <v>24587</v>
      </c>
      <c r="U12467" s="74" t="s">
        <v>24588</v>
      </c>
    </row>
    <row r="12468" spans="20:21" x14ac:dyDescent="0.25">
      <c r="T12468" s="101" t="s">
        <v>24589</v>
      </c>
      <c r="U12468" s="74" t="s">
        <v>24590</v>
      </c>
    </row>
    <row r="12469" spans="20:21" x14ac:dyDescent="0.25">
      <c r="T12469" s="101" t="s">
        <v>24591</v>
      </c>
      <c r="U12469" s="74" t="s">
        <v>24592</v>
      </c>
    </row>
    <row r="12470" spans="20:21" x14ac:dyDescent="0.25">
      <c r="T12470" s="101" t="s">
        <v>24593</v>
      </c>
      <c r="U12470" s="74" t="s">
        <v>23672</v>
      </c>
    </row>
    <row r="12471" spans="20:21" x14ac:dyDescent="0.25">
      <c r="T12471" s="101" t="s">
        <v>24594</v>
      </c>
      <c r="U12471" s="74" t="s">
        <v>24595</v>
      </c>
    </row>
    <row r="12472" spans="20:21" x14ac:dyDescent="0.25">
      <c r="T12472" s="101" t="s">
        <v>24596</v>
      </c>
      <c r="U12472" s="74" t="s">
        <v>24597</v>
      </c>
    </row>
    <row r="12473" spans="20:21" x14ac:dyDescent="0.25">
      <c r="T12473" s="101" t="s">
        <v>24598</v>
      </c>
      <c r="U12473" s="74" t="s">
        <v>24599</v>
      </c>
    </row>
    <row r="12474" spans="20:21" x14ac:dyDescent="0.25">
      <c r="T12474" s="101" t="s">
        <v>24600</v>
      </c>
      <c r="U12474" s="74" t="s">
        <v>24601</v>
      </c>
    </row>
    <row r="12475" spans="20:21" x14ac:dyDescent="0.25">
      <c r="T12475" s="101" t="s">
        <v>24602</v>
      </c>
      <c r="U12475" s="74" t="s">
        <v>23691</v>
      </c>
    </row>
    <row r="12476" spans="20:21" x14ac:dyDescent="0.25">
      <c r="T12476" s="101" t="s">
        <v>24603</v>
      </c>
      <c r="U12476" s="74" t="s">
        <v>18503</v>
      </c>
    </row>
    <row r="12477" spans="20:21" x14ac:dyDescent="0.25">
      <c r="T12477" s="101" t="s">
        <v>24604</v>
      </c>
      <c r="U12477" s="74" t="s">
        <v>10874</v>
      </c>
    </row>
    <row r="12478" spans="20:21" x14ac:dyDescent="0.25">
      <c r="T12478" s="101" t="s">
        <v>24605</v>
      </c>
      <c r="U12478" s="74" t="s">
        <v>4233</v>
      </c>
    </row>
    <row r="12479" spans="20:21" x14ac:dyDescent="0.25">
      <c r="T12479" s="101" t="s">
        <v>24606</v>
      </c>
      <c r="U12479" s="74" t="s">
        <v>24607</v>
      </c>
    </row>
    <row r="12480" spans="20:21" x14ac:dyDescent="0.25">
      <c r="T12480" s="101" t="s">
        <v>24608</v>
      </c>
      <c r="U12480" s="74" t="s">
        <v>24609</v>
      </c>
    </row>
    <row r="12481" spans="20:21" x14ac:dyDescent="0.25">
      <c r="T12481" s="101" t="s">
        <v>24610</v>
      </c>
      <c r="U12481" s="74" t="s">
        <v>24611</v>
      </c>
    </row>
    <row r="12482" spans="20:21" x14ac:dyDescent="0.25">
      <c r="T12482" s="101" t="s">
        <v>24612</v>
      </c>
      <c r="U12482" s="74" t="s">
        <v>24613</v>
      </c>
    </row>
    <row r="12483" spans="20:21" x14ac:dyDescent="0.25">
      <c r="T12483" s="101" t="s">
        <v>24614</v>
      </c>
      <c r="U12483" s="74" t="s">
        <v>24615</v>
      </c>
    </row>
    <row r="12484" spans="20:21" x14ac:dyDescent="0.25">
      <c r="T12484" s="101" t="s">
        <v>24616</v>
      </c>
      <c r="U12484" s="74" t="s">
        <v>24617</v>
      </c>
    </row>
    <row r="12485" spans="20:21" x14ac:dyDescent="0.25">
      <c r="T12485" s="101" t="s">
        <v>24618</v>
      </c>
      <c r="U12485" s="74" t="s">
        <v>22554</v>
      </c>
    </row>
    <row r="12486" spans="20:21" x14ac:dyDescent="0.25">
      <c r="T12486" s="101" t="s">
        <v>24619</v>
      </c>
      <c r="U12486" s="74" t="s">
        <v>23703</v>
      </c>
    </row>
    <row r="12487" spans="20:21" x14ac:dyDescent="0.25">
      <c r="T12487" s="101" t="s">
        <v>24620</v>
      </c>
      <c r="U12487" s="74" t="s">
        <v>24621</v>
      </c>
    </row>
    <row r="12488" spans="20:21" x14ac:dyDescent="0.25">
      <c r="T12488" s="101" t="s">
        <v>24622</v>
      </c>
      <c r="U12488" s="74" t="s">
        <v>24623</v>
      </c>
    </row>
    <row r="12489" spans="20:21" x14ac:dyDescent="0.25">
      <c r="T12489" s="101" t="s">
        <v>24624</v>
      </c>
      <c r="U12489" s="74" t="s">
        <v>24625</v>
      </c>
    </row>
    <row r="12490" spans="20:21" x14ac:dyDescent="0.25">
      <c r="T12490" s="101" t="s">
        <v>24626</v>
      </c>
      <c r="U12490" s="74" t="s">
        <v>24627</v>
      </c>
    </row>
    <row r="12491" spans="20:21" x14ac:dyDescent="0.25">
      <c r="T12491" s="101" t="s">
        <v>24628</v>
      </c>
      <c r="U12491" s="74" t="s">
        <v>24629</v>
      </c>
    </row>
    <row r="12492" spans="20:21" x14ac:dyDescent="0.25">
      <c r="T12492" s="101" t="s">
        <v>24630</v>
      </c>
      <c r="U12492" s="74" t="s">
        <v>24631</v>
      </c>
    </row>
    <row r="12493" spans="20:21" x14ac:dyDescent="0.25">
      <c r="T12493" s="101" t="s">
        <v>24632</v>
      </c>
      <c r="U12493" s="74" t="s">
        <v>24633</v>
      </c>
    </row>
    <row r="12494" spans="20:21" x14ac:dyDescent="0.25">
      <c r="T12494" s="101" t="s">
        <v>24634</v>
      </c>
      <c r="U12494" s="74" t="s">
        <v>24635</v>
      </c>
    </row>
    <row r="12495" spans="20:21" x14ac:dyDescent="0.25">
      <c r="T12495" s="101" t="s">
        <v>24636</v>
      </c>
      <c r="U12495" s="74" t="s">
        <v>12453</v>
      </c>
    </row>
    <row r="12496" spans="20:21" x14ac:dyDescent="0.25">
      <c r="T12496" s="101" t="s">
        <v>24637</v>
      </c>
      <c r="U12496" s="74" t="s">
        <v>10902</v>
      </c>
    </row>
    <row r="12497" spans="20:21" x14ac:dyDescent="0.25">
      <c r="T12497" s="101" t="s">
        <v>24638</v>
      </c>
      <c r="U12497" s="74" t="s">
        <v>24639</v>
      </c>
    </row>
    <row r="12498" spans="20:21" x14ac:dyDescent="0.25">
      <c r="T12498" s="101" t="s">
        <v>24640</v>
      </c>
      <c r="U12498" s="74" t="s">
        <v>23725</v>
      </c>
    </row>
    <row r="12499" spans="20:21" x14ac:dyDescent="0.25">
      <c r="T12499" s="101" t="s">
        <v>24641</v>
      </c>
      <c r="U12499" s="74" t="s">
        <v>24642</v>
      </c>
    </row>
    <row r="12500" spans="20:21" x14ac:dyDescent="0.25">
      <c r="T12500" s="101" t="s">
        <v>24643</v>
      </c>
      <c r="U12500" s="74" t="s">
        <v>24644</v>
      </c>
    </row>
    <row r="12501" spans="20:21" x14ac:dyDescent="0.25">
      <c r="T12501" s="101" t="s">
        <v>24645</v>
      </c>
      <c r="U12501" s="74" t="s">
        <v>24646</v>
      </c>
    </row>
    <row r="12502" spans="20:21" x14ac:dyDescent="0.25">
      <c r="T12502" s="101" t="s">
        <v>24647</v>
      </c>
      <c r="U12502" s="74" t="s">
        <v>24648</v>
      </c>
    </row>
    <row r="12503" spans="20:21" x14ac:dyDescent="0.25">
      <c r="T12503" s="101" t="s">
        <v>24649</v>
      </c>
      <c r="U12503" s="74" t="s">
        <v>6427</v>
      </c>
    </row>
    <row r="12504" spans="20:21" x14ac:dyDescent="0.25">
      <c r="T12504" s="101" t="s">
        <v>24650</v>
      </c>
      <c r="U12504" s="74" t="s">
        <v>24651</v>
      </c>
    </row>
    <row r="12505" spans="20:21" x14ac:dyDescent="0.25">
      <c r="T12505" s="101" t="s">
        <v>24652</v>
      </c>
      <c r="U12505" s="74" t="s">
        <v>24653</v>
      </c>
    </row>
    <row r="12506" spans="20:21" x14ac:dyDescent="0.25">
      <c r="T12506" s="101" t="s">
        <v>24654</v>
      </c>
      <c r="U12506" s="74" t="s">
        <v>24655</v>
      </c>
    </row>
    <row r="12507" spans="20:21" x14ac:dyDescent="0.25">
      <c r="T12507" s="101" t="s">
        <v>24656</v>
      </c>
      <c r="U12507" s="74" t="s">
        <v>3938</v>
      </c>
    </row>
    <row r="12508" spans="20:21" x14ac:dyDescent="0.25">
      <c r="T12508" s="101" t="s">
        <v>24657</v>
      </c>
      <c r="U12508" s="74" t="s">
        <v>24658</v>
      </c>
    </row>
    <row r="12509" spans="20:21" x14ac:dyDescent="0.25">
      <c r="T12509" s="101" t="s">
        <v>24659</v>
      </c>
      <c r="U12509" s="74" t="s">
        <v>24660</v>
      </c>
    </row>
    <row r="12510" spans="20:21" x14ac:dyDescent="0.25">
      <c r="T12510" s="101" t="s">
        <v>24661</v>
      </c>
      <c r="U12510" s="74" t="s">
        <v>24662</v>
      </c>
    </row>
    <row r="12511" spans="20:21" x14ac:dyDescent="0.25">
      <c r="T12511" s="101" t="s">
        <v>24663</v>
      </c>
      <c r="U12511" s="74" t="s">
        <v>24664</v>
      </c>
    </row>
    <row r="12512" spans="20:21" x14ac:dyDescent="0.25">
      <c r="T12512" s="101" t="s">
        <v>24665</v>
      </c>
      <c r="U12512" s="74" t="s">
        <v>13178</v>
      </c>
    </row>
    <row r="12513" spans="20:21" x14ac:dyDescent="0.25">
      <c r="T12513" s="101" t="s">
        <v>24666</v>
      </c>
      <c r="U12513" s="74" t="s">
        <v>11673</v>
      </c>
    </row>
    <row r="12514" spans="20:21" x14ac:dyDescent="0.25">
      <c r="T12514" s="101" t="s">
        <v>24667</v>
      </c>
      <c r="U12514" s="74" t="s">
        <v>24668</v>
      </c>
    </row>
    <row r="12515" spans="20:21" x14ac:dyDescent="0.25">
      <c r="T12515" s="101" t="s">
        <v>24669</v>
      </c>
      <c r="U12515" s="74" t="s">
        <v>24670</v>
      </c>
    </row>
    <row r="12516" spans="20:21" x14ac:dyDescent="0.25">
      <c r="T12516" s="101" t="s">
        <v>24671</v>
      </c>
      <c r="U12516" s="74" t="s">
        <v>2339</v>
      </c>
    </row>
    <row r="12517" spans="20:21" x14ac:dyDescent="0.25">
      <c r="T12517" s="101" t="s">
        <v>24672</v>
      </c>
      <c r="U12517" s="74" t="s">
        <v>24673</v>
      </c>
    </row>
    <row r="12518" spans="20:21" x14ac:dyDescent="0.25">
      <c r="T12518" s="101" t="s">
        <v>24674</v>
      </c>
      <c r="U12518" s="74" t="s">
        <v>24675</v>
      </c>
    </row>
    <row r="12519" spans="20:21" x14ac:dyDescent="0.25">
      <c r="T12519" s="101" t="s">
        <v>24676</v>
      </c>
      <c r="U12519" s="74" t="s">
        <v>24677</v>
      </c>
    </row>
    <row r="12520" spans="20:21" x14ac:dyDescent="0.25">
      <c r="T12520" s="101" t="s">
        <v>24678</v>
      </c>
      <c r="U12520" s="74" t="s">
        <v>24679</v>
      </c>
    </row>
    <row r="12521" spans="20:21" x14ac:dyDescent="0.25">
      <c r="T12521" s="101" t="s">
        <v>24680</v>
      </c>
      <c r="U12521" s="74" t="s">
        <v>24681</v>
      </c>
    </row>
    <row r="12522" spans="20:21" x14ac:dyDescent="0.25">
      <c r="T12522" s="101" t="s">
        <v>24682</v>
      </c>
      <c r="U12522" s="74" t="s">
        <v>24683</v>
      </c>
    </row>
    <row r="12523" spans="20:21" x14ac:dyDescent="0.25">
      <c r="T12523" s="101" t="s">
        <v>24684</v>
      </c>
      <c r="U12523" s="74" t="s">
        <v>24685</v>
      </c>
    </row>
    <row r="12524" spans="20:21" x14ac:dyDescent="0.25">
      <c r="T12524" s="101" t="s">
        <v>24686</v>
      </c>
      <c r="U12524" s="74" t="s">
        <v>8759</v>
      </c>
    </row>
    <row r="12525" spans="20:21" x14ac:dyDescent="0.25">
      <c r="T12525" s="101" t="s">
        <v>24687</v>
      </c>
      <c r="U12525" s="74" t="s">
        <v>24688</v>
      </c>
    </row>
    <row r="12526" spans="20:21" x14ac:dyDescent="0.25">
      <c r="T12526" s="101" t="s">
        <v>24689</v>
      </c>
      <c r="U12526" s="74" t="s">
        <v>24690</v>
      </c>
    </row>
    <row r="12527" spans="20:21" x14ac:dyDescent="0.25">
      <c r="T12527" s="101" t="s">
        <v>24691</v>
      </c>
      <c r="U12527" s="74" t="s">
        <v>24692</v>
      </c>
    </row>
    <row r="12528" spans="20:21" x14ac:dyDescent="0.25">
      <c r="T12528" s="101" t="s">
        <v>24693</v>
      </c>
      <c r="U12528" s="74" t="s">
        <v>24694</v>
      </c>
    </row>
    <row r="12529" spans="20:21" x14ac:dyDescent="0.25">
      <c r="T12529" s="101" t="s">
        <v>24695</v>
      </c>
      <c r="U12529" s="74" t="s">
        <v>24696</v>
      </c>
    </row>
    <row r="12530" spans="20:21" x14ac:dyDescent="0.25">
      <c r="T12530" s="101" t="s">
        <v>24697</v>
      </c>
      <c r="U12530" s="74" t="s">
        <v>24698</v>
      </c>
    </row>
    <row r="12531" spans="20:21" x14ac:dyDescent="0.25">
      <c r="T12531" s="101" t="s">
        <v>24699</v>
      </c>
      <c r="U12531" s="74" t="s">
        <v>24700</v>
      </c>
    </row>
    <row r="12532" spans="20:21" x14ac:dyDescent="0.25">
      <c r="T12532" s="101" t="s">
        <v>24701</v>
      </c>
      <c r="U12532" s="74" t="s">
        <v>24702</v>
      </c>
    </row>
    <row r="12533" spans="20:21" x14ac:dyDescent="0.25">
      <c r="T12533" s="101" t="s">
        <v>24703</v>
      </c>
      <c r="U12533" s="74" t="s">
        <v>24704</v>
      </c>
    </row>
    <row r="12534" spans="20:21" x14ac:dyDescent="0.25">
      <c r="T12534" s="101" t="s">
        <v>24705</v>
      </c>
      <c r="U12534" s="74" t="s">
        <v>24706</v>
      </c>
    </row>
    <row r="12535" spans="20:21" x14ac:dyDescent="0.25">
      <c r="T12535" s="101" t="s">
        <v>24707</v>
      </c>
      <c r="U12535" s="74" t="s">
        <v>24708</v>
      </c>
    </row>
    <row r="12536" spans="20:21" x14ac:dyDescent="0.25">
      <c r="T12536" s="101" t="s">
        <v>24709</v>
      </c>
      <c r="U12536" s="74" t="s">
        <v>24710</v>
      </c>
    </row>
    <row r="12537" spans="20:21" x14ac:dyDescent="0.25">
      <c r="T12537" s="101" t="s">
        <v>24711</v>
      </c>
      <c r="U12537" s="74" t="s">
        <v>22700</v>
      </c>
    </row>
    <row r="12538" spans="20:21" x14ac:dyDescent="0.25">
      <c r="T12538" s="101" t="s">
        <v>24712</v>
      </c>
      <c r="U12538" s="74" t="s">
        <v>24713</v>
      </c>
    </row>
    <row r="12539" spans="20:21" x14ac:dyDescent="0.25">
      <c r="T12539" s="101" t="s">
        <v>24714</v>
      </c>
      <c r="U12539" s="74" t="s">
        <v>24715</v>
      </c>
    </row>
    <row r="12540" spans="20:21" x14ac:dyDescent="0.25">
      <c r="T12540" s="101" t="s">
        <v>24716</v>
      </c>
      <c r="U12540" s="74" t="s">
        <v>24717</v>
      </c>
    </row>
    <row r="12541" spans="20:21" x14ac:dyDescent="0.25">
      <c r="T12541" s="101" t="s">
        <v>24718</v>
      </c>
      <c r="U12541" s="74" t="s">
        <v>24719</v>
      </c>
    </row>
    <row r="12542" spans="20:21" x14ac:dyDescent="0.25">
      <c r="T12542" s="101" t="s">
        <v>24720</v>
      </c>
      <c r="U12542" s="74" t="s">
        <v>24721</v>
      </c>
    </row>
    <row r="12543" spans="20:21" x14ac:dyDescent="0.25">
      <c r="T12543" s="101" t="s">
        <v>24722</v>
      </c>
      <c r="U12543" s="74" t="s">
        <v>24723</v>
      </c>
    </row>
    <row r="12544" spans="20:21" x14ac:dyDescent="0.25">
      <c r="T12544" s="101" t="s">
        <v>24724</v>
      </c>
      <c r="U12544" s="74" t="s">
        <v>24725</v>
      </c>
    </row>
    <row r="12545" spans="20:21" x14ac:dyDescent="0.25">
      <c r="T12545" s="101" t="s">
        <v>24726</v>
      </c>
      <c r="U12545" s="74" t="s">
        <v>24727</v>
      </c>
    </row>
    <row r="12546" spans="20:21" x14ac:dyDescent="0.25">
      <c r="T12546" s="101" t="s">
        <v>24728</v>
      </c>
      <c r="U12546" s="74" t="s">
        <v>24729</v>
      </c>
    </row>
    <row r="12547" spans="20:21" x14ac:dyDescent="0.25">
      <c r="T12547" s="101" t="s">
        <v>24730</v>
      </c>
      <c r="U12547" s="74" t="s">
        <v>24731</v>
      </c>
    </row>
    <row r="12548" spans="20:21" x14ac:dyDescent="0.25">
      <c r="T12548" s="101" t="s">
        <v>24732</v>
      </c>
      <c r="U12548" s="74" t="s">
        <v>24733</v>
      </c>
    </row>
    <row r="12549" spans="20:21" x14ac:dyDescent="0.25">
      <c r="T12549" s="101" t="s">
        <v>24734</v>
      </c>
      <c r="U12549" s="74" t="s">
        <v>24735</v>
      </c>
    </row>
    <row r="12550" spans="20:21" x14ac:dyDescent="0.25">
      <c r="T12550" s="101" t="s">
        <v>24736</v>
      </c>
      <c r="U12550" s="74" t="s">
        <v>24737</v>
      </c>
    </row>
    <row r="12551" spans="20:21" x14ac:dyDescent="0.25">
      <c r="T12551" s="101" t="s">
        <v>24738</v>
      </c>
      <c r="U12551" s="74" t="s">
        <v>24739</v>
      </c>
    </row>
    <row r="12552" spans="20:21" x14ac:dyDescent="0.25">
      <c r="T12552" s="101" t="s">
        <v>24740</v>
      </c>
      <c r="U12552" s="74" t="s">
        <v>24741</v>
      </c>
    </row>
    <row r="12553" spans="20:21" x14ac:dyDescent="0.25">
      <c r="T12553" s="101" t="s">
        <v>24742</v>
      </c>
      <c r="U12553" s="74" t="s">
        <v>24743</v>
      </c>
    </row>
    <row r="12554" spans="20:21" x14ac:dyDescent="0.25">
      <c r="T12554" s="101" t="s">
        <v>24744</v>
      </c>
      <c r="U12554" s="74" t="s">
        <v>24745</v>
      </c>
    </row>
    <row r="12555" spans="20:21" x14ac:dyDescent="0.25">
      <c r="T12555" s="101" t="s">
        <v>24746</v>
      </c>
      <c r="U12555" s="74" t="s">
        <v>24747</v>
      </c>
    </row>
    <row r="12556" spans="20:21" x14ac:dyDescent="0.25">
      <c r="T12556" s="101" t="s">
        <v>24748</v>
      </c>
      <c r="U12556" s="74" t="s">
        <v>24749</v>
      </c>
    </row>
    <row r="12557" spans="20:21" x14ac:dyDescent="0.25">
      <c r="T12557" s="101" t="s">
        <v>24750</v>
      </c>
      <c r="U12557" s="74" t="s">
        <v>24751</v>
      </c>
    </row>
    <row r="12558" spans="20:21" x14ac:dyDescent="0.25">
      <c r="T12558" s="101" t="s">
        <v>24752</v>
      </c>
      <c r="U12558" s="74" t="s">
        <v>24753</v>
      </c>
    </row>
    <row r="12559" spans="20:21" x14ac:dyDescent="0.25">
      <c r="T12559" s="101" t="s">
        <v>24754</v>
      </c>
      <c r="U12559" s="74" t="s">
        <v>24755</v>
      </c>
    </row>
    <row r="12560" spans="20:21" x14ac:dyDescent="0.25">
      <c r="T12560" s="101" t="s">
        <v>24756</v>
      </c>
      <c r="U12560" s="74" t="s">
        <v>24757</v>
      </c>
    </row>
    <row r="12561" spans="20:21" x14ac:dyDescent="0.25">
      <c r="T12561" s="101" t="s">
        <v>24758</v>
      </c>
      <c r="U12561" s="74" t="s">
        <v>24759</v>
      </c>
    </row>
    <row r="12562" spans="20:21" x14ac:dyDescent="0.25">
      <c r="T12562" s="101" t="s">
        <v>24760</v>
      </c>
      <c r="U12562" s="74" t="s">
        <v>24761</v>
      </c>
    </row>
    <row r="12563" spans="20:21" x14ac:dyDescent="0.25">
      <c r="T12563" s="101" t="s">
        <v>24762</v>
      </c>
      <c r="U12563" s="74" t="s">
        <v>24763</v>
      </c>
    </row>
    <row r="12564" spans="20:21" x14ac:dyDescent="0.25">
      <c r="T12564" s="101" t="s">
        <v>24764</v>
      </c>
      <c r="U12564" s="74" t="s">
        <v>24765</v>
      </c>
    </row>
    <row r="12565" spans="20:21" x14ac:dyDescent="0.25">
      <c r="T12565" s="101" t="s">
        <v>24766</v>
      </c>
      <c r="U12565" s="74" t="s">
        <v>24767</v>
      </c>
    </row>
    <row r="12566" spans="20:21" x14ac:dyDescent="0.25">
      <c r="T12566" s="101" t="s">
        <v>24768</v>
      </c>
      <c r="U12566" s="74" t="s">
        <v>24769</v>
      </c>
    </row>
    <row r="12567" spans="20:21" x14ac:dyDescent="0.25">
      <c r="T12567" s="101" t="s">
        <v>24770</v>
      </c>
      <c r="U12567" s="74" t="s">
        <v>24771</v>
      </c>
    </row>
    <row r="12568" spans="20:21" x14ac:dyDescent="0.25">
      <c r="T12568" s="101" t="s">
        <v>24772</v>
      </c>
      <c r="U12568" s="74" t="s">
        <v>24773</v>
      </c>
    </row>
    <row r="12569" spans="20:21" x14ac:dyDescent="0.25">
      <c r="T12569" s="101" t="s">
        <v>24774</v>
      </c>
      <c r="U12569" s="74" t="s">
        <v>24775</v>
      </c>
    </row>
    <row r="12570" spans="20:21" x14ac:dyDescent="0.25">
      <c r="T12570" s="101" t="s">
        <v>24776</v>
      </c>
      <c r="U12570" s="74" t="s">
        <v>24777</v>
      </c>
    </row>
    <row r="12571" spans="20:21" x14ac:dyDescent="0.25">
      <c r="T12571" s="101" t="s">
        <v>24778</v>
      </c>
      <c r="U12571" s="74" t="s">
        <v>24779</v>
      </c>
    </row>
    <row r="12572" spans="20:21" x14ac:dyDescent="0.25">
      <c r="T12572" s="101" t="s">
        <v>24780</v>
      </c>
      <c r="U12572" s="74" t="s">
        <v>24781</v>
      </c>
    </row>
    <row r="12573" spans="20:21" x14ac:dyDescent="0.25">
      <c r="T12573" s="101" t="s">
        <v>24782</v>
      </c>
      <c r="U12573" s="74" t="s">
        <v>24783</v>
      </c>
    </row>
    <row r="12574" spans="20:21" x14ac:dyDescent="0.25">
      <c r="T12574" s="101" t="s">
        <v>24784</v>
      </c>
      <c r="U12574" s="74" t="s">
        <v>24785</v>
      </c>
    </row>
    <row r="12575" spans="20:21" x14ac:dyDescent="0.25">
      <c r="T12575" s="101" t="s">
        <v>24786</v>
      </c>
      <c r="U12575" s="74" t="s">
        <v>24787</v>
      </c>
    </row>
    <row r="12576" spans="20:21" x14ac:dyDescent="0.25">
      <c r="T12576" s="101" t="s">
        <v>24788</v>
      </c>
      <c r="U12576" s="74" t="s">
        <v>24789</v>
      </c>
    </row>
    <row r="12577" spans="20:21" x14ac:dyDescent="0.25">
      <c r="T12577" s="101" t="s">
        <v>24790</v>
      </c>
      <c r="U12577" s="74" t="s">
        <v>24791</v>
      </c>
    </row>
    <row r="12578" spans="20:21" x14ac:dyDescent="0.25">
      <c r="T12578" s="101" t="s">
        <v>24792</v>
      </c>
      <c r="U12578" s="74" t="s">
        <v>24793</v>
      </c>
    </row>
    <row r="12579" spans="20:21" x14ac:dyDescent="0.25">
      <c r="T12579" s="101" t="s">
        <v>24794</v>
      </c>
      <c r="U12579" s="74" t="s">
        <v>24795</v>
      </c>
    </row>
    <row r="12580" spans="20:21" x14ac:dyDescent="0.25">
      <c r="T12580" s="101" t="s">
        <v>24796</v>
      </c>
      <c r="U12580" s="74" t="s">
        <v>24797</v>
      </c>
    </row>
    <row r="12581" spans="20:21" x14ac:dyDescent="0.25">
      <c r="T12581" s="101" t="s">
        <v>24798</v>
      </c>
      <c r="U12581" s="74" t="s">
        <v>24799</v>
      </c>
    </row>
    <row r="12582" spans="20:21" x14ac:dyDescent="0.25">
      <c r="T12582" s="101" t="s">
        <v>24800</v>
      </c>
      <c r="U12582" s="74" t="s">
        <v>24801</v>
      </c>
    </row>
    <row r="12583" spans="20:21" x14ac:dyDescent="0.25">
      <c r="T12583" s="101" t="s">
        <v>24802</v>
      </c>
      <c r="U12583" s="74" t="s">
        <v>24803</v>
      </c>
    </row>
    <row r="12584" spans="20:21" x14ac:dyDescent="0.25">
      <c r="T12584" s="101" t="s">
        <v>24804</v>
      </c>
      <c r="U12584" s="74" t="s">
        <v>24805</v>
      </c>
    </row>
    <row r="12585" spans="20:21" x14ac:dyDescent="0.25">
      <c r="T12585" s="101" t="s">
        <v>24806</v>
      </c>
      <c r="U12585" s="74" t="s">
        <v>24807</v>
      </c>
    </row>
    <row r="12586" spans="20:21" x14ac:dyDescent="0.25">
      <c r="T12586" s="101" t="s">
        <v>24808</v>
      </c>
      <c r="U12586" s="74" t="s">
        <v>3070</v>
      </c>
    </row>
    <row r="12587" spans="20:21" x14ac:dyDescent="0.25">
      <c r="T12587" s="101" t="s">
        <v>24809</v>
      </c>
      <c r="U12587" s="74" t="s">
        <v>24810</v>
      </c>
    </row>
    <row r="12588" spans="20:21" x14ac:dyDescent="0.25">
      <c r="T12588" s="101" t="s">
        <v>24811</v>
      </c>
      <c r="U12588" s="74" t="s">
        <v>11052</v>
      </c>
    </row>
    <row r="12589" spans="20:21" x14ac:dyDescent="0.25">
      <c r="T12589" s="101" t="s">
        <v>24812</v>
      </c>
      <c r="U12589" s="74" t="s">
        <v>24813</v>
      </c>
    </row>
    <row r="12590" spans="20:21" x14ac:dyDescent="0.25">
      <c r="T12590" s="101" t="s">
        <v>24814</v>
      </c>
      <c r="U12590" s="74" t="s">
        <v>24815</v>
      </c>
    </row>
    <row r="12591" spans="20:21" x14ac:dyDescent="0.25">
      <c r="T12591" s="101" t="s">
        <v>24816</v>
      </c>
      <c r="U12591" s="74" t="s">
        <v>24817</v>
      </c>
    </row>
    <row r="12592" spans="20:21" x14ac:dyDescent="0.25">
      <c r="T12592" s="101" t="s">
        <v>24818</v>
      </c>
      <c r="U12592" s="74" t="s">
        <v>24819</v>
      </c>
    </row>
    <row r="12593" spans="20:21" x14ac:dyDescent="0.25">
      <c r="T12593" s="101" t="s">
        <v>24820</v>
      </c>
      <c r="U12593" s="74" t="s">
        <v>24821</v>
      </c>
    </row>
    <row r="12594" spans="20:21" x14ac:dyDescent="0.25">
      <c r="T12594" s="101" t="s">
        <v>24822</v>
      </c>
      <c r="U12594" s="74" t="s">
        <v>24823</v>
      </c>
    </row>
    <row r="12595" spans="20:21" x14ac:dyDescent="0.25">
      <c r="T12595" s="101" t="s">
        <v>24824</v>
      </c>
      <c r="U12595" s="74" t="s">
        <v>24825</v>
      </c>
    </row>
    <row r="12596" spans="20:21" x14ac:dyDescent="0.25">
      <c r="T12596" s="101" t="s">
        <v>24826</v>
      </c>
      <c r="U12596" s="74" t="s">
        <v>24827</v>
      </c>
    </row>
    <row r="12597" spans="20:21" x14ac:dyDescent="0.25">
      <c r="T12597" s="101" t="s">
        <v>24828</v>
      </c>
      <c r="U12597" s="74" t="s">
        <v>24829</v>
      </c>
    </row>
    <row r="12598" spans="20:21" x14ac:dyDescent="0.25">
      <c r="T12598" s="101" t="s">
        <v>24830</v>
      </c>
      <c r="U12598" s="74" t="s">
        <v>24831</v>
      </c>
    </row>
    <row r="12599" spans="20:21" x14ac:dyDescent="0.25">
      <c r="T12599" s="101" t="s">
        <v>24832</v>
      </c>
      <c r="U12599" s="74" t="s">
        <v>24833</v>
      </c>
    </row>
    <row r="12600" spans="20:21" x14ac:dyDescent="0.25">
      <c r="T12600" s="101" t="s">
        <v>24834</v>
      </c>
      <c r="U12600" s="74" t="s">
        <v>24835</v>
      </c>
    </row>
    <row r="12601" spans="20:21" x14ac:dyDescent="0.25">
      <c r="T12601" s="101" t="s">
        <v>24836</v>
      </c>
      <c r="U12601" s="74" t="s">
        <v>24837</v>
      </c>
    </row>
    <row r="12602" spans="20:21" x14ac:dyDescent="0.25">
      <c r="T12602" s="101" t="s">
        <v>24838</v>
      </c>
      <c r="U12602" s="74" t="s">
        <v>24839</v>
      </c>
    </row>
    <row r="12603" spans="20:21" x14ac:dyDescent="0.25">
      <c r="T12603" s="101" t="s">
        <v>24840</v>
      </c>
      <c r="U12603" s="74" t="s">
        <v>24841</v>
      </c>
    </row>
    <row r="12604" spans="20:21" x14ac:dyDescent="0.25">
      <c r="T12604" s="101" t="s">
        <v>24842</v>
      </c>
      <c r="U12604" s="74" t="s">
        <v>24843</v>
      </c>
    </row>
    <row r="12605" spans="20:21" x14ac:dyDescent="0.25">
      <c r="T12605" s="101" t="s">
        <v>24844</v>
      </c>
      <c r="U12605" s="74" t="s">
        <v>24845</v>
      </c>
    </row>
    <row r="12606" spans="20:21" x14ac:dyDescent="0.25">
      <c r="T12606" s="101" t="s">
        <v>24846</v>
      </c>
      <c r="U12606" s="74" t="s">
        <v>24847</v>
      </c>
    </row>
    <row r="12607" spans="20:21" x14ac:dyDescent="0.25">
      <c r="T12607" s="101" t="s">
        <v>24848</v>
      </c>
      <c r="U12607" s="74" t="s">
        <v>24849</v>
      </c>
    </row>
    <row r="12608" spans="20:21" x14ac:dyDescent="0.25">
      <c r="T12608" s="101" t="s">
        <v>24850</v>
      </c>
      <c r="U12608" s="74" t="s">
        <v>24851</v>
      </c>
    </row>
    <row r="12609" spans="20:21" x14ac:dyDescent="0.25">
      <c r="T12609" s="101" t="s">
        <v>24852</v>
      </c>
      <c r="U12609" s="74" t="s">
        <v>24853</v>
      </c>
    </row>
    <row r="12610" spans="20:21" x14ac:dyDescent="0.25">
      <c r="T12610" s="101" t="s">
        <v>24854</v>
      </c>
      <c r="U12610" s="74" t="s">
        <v>24855</v>
      </c>
    </row>
    <row r="12611" spans="20:21" x14ac:dyDescent="0.25">
      <c r="T12611" s="101" t="s">
        <v>24856</v>
      </c>
      <c r="U12611" s="74" t="s">
        <v>24857</v>
      </c>
    </row>
    <row r="12612" spans="20:21" x14ac:dyDescent="0.25">
      <c r="T12612" s="101" t="s">
        <v>24858</v>
      </c>
      <c r="U12612" s="74" t="s">
        <v>20806</v>
      </c>
    </row>
    <row r="12613" spans="20:21" x14ac:dyDescent="0.25">
      <c r="T12613" s="101" t="s">
        <v>24859</v>
      </c>
      <c r="U12613" s="74" t="s">
        <v>24860</v>
      </c>
    </row>
    <row r="12614" spans="20:21" x14ac:dyDescent="0.25">
      <c r="T12614" s="101" t="s">
        <v>24861</v>
      </c>
      <c r="U12614" s="74" t="s">
        <v>24862</v>
      </c>
    </row>
    <row r="12615" spans="20:21" x14ac:dyDescent="0.25">
      <c r="T12615" s="101" t="s">
        <v>24863</v>
      </c>
      <c r="U12615" s="74" t="s">
        <v>22167</v>
      </c>
    </row>
    <row r="12616" spans="20:21" x14ac:dyDescent="0.25">
      <c r="T12616" s="101" t="s">
        <v>24864</v>
      </c>
      <c r="U12616" s="74" t="s">
        <v>24865</v>
      </c>
    </row>
    <row r="12617" spans="20:21" x14ac:dyDescent="0.25">
      <c r="T12617" s="101" t="s">
        <v>24866</v>
      </c>
      <c r="U12617" s="74" t="s">
        <v>18781</v>
      </c>
    </row>
    <row r="12618" spans="20:21" x14ac:dyDescent="0.25">
      <c r="T12618" s="101" t="s">
        <v>24867</v>
      </c>
      <c r="U12618" s="74" t="s">
        <v>24868</v>
      </c>
    </row>
    <row r="12619" spans="20:21" x14ac:dyDescent="0.25">
      <c r="T12619" s="101" t="s">
        <v>24869</v>
      </c>
      <c r="U12619" s="74" t="s">
        <v>24870</v>
      </c>
    </row>
    <row r="12620" spans="20:21" x14ac:dyDescent="0.25">
      <c r="T12620" s="101" t="s">
        <v>24871</v>
      </c>
      <c r="U12620" s="74" t="s">
        <v>24872</v>
      </c>
    </row>
    <row r="12621" spans="20:21" x14ac:dyDescent="0.25">
      <c r="T12621" s="101" t="s">
        <v>24873</v>
      </c>
      <c r="U12621" s="74" t="s">
        <v>24874</v>
      </c>
    </row>
    <row r="12622" spans="20:21" x14ac:dyDescent="0.25">
      <c r="T12622" s="101" t="s">
        <v>24875</v>
      </c>
      <c r="U12622" s="74" t="s">
        <v>24876</v>
      </c>
    </row>
    <row r="12623" spans="20:21" x14ac:dyDescent="0.25">
      <c r="T12623" s="101" t="s">
        <v>24877</v>
      </c>
      <c r="U12623" s="74" t="s">
        <v>24878</v>
      </c>
    </row>
    <row r="12624" spans="20:21" x14ac:dyDescent="0.25">
      <c r="T12624" s="101" t="s">
        <v>24879</v>
      </c>
      <c r="U12624" s="74" t="s">
        <v>24880</v>
      </c>
    </row>
    <row r="12625" spans="20:21" x14ac:dyDescent="0.25">
      <c r="T12625" s="101" t="s">
        <v>24881</v>
      </c>
      <c r="U12625" s="74" t="s">
        <v>24882</v>
      </c>
    </row>
    <row r="12626" spans="20:21" x14ac:dyDescent="0.25">
      <c r="T12626" s="101" t="s">
        <v>24883</v>
      </c>
      <c r="U12626" s="74" t="s">
        <v>24884</v>
      </c>
    </row>
    <row r="12627" spans="20:21" x14ac:dyDescent="0.25">
      <c r="T12627" s="101" t="s">
        <v>24885</v>
      </c>
      <c r="U12627" s="74" t="s">
        <v>24886</v>
      </c>
    </row>
    <row r="12628" spans="20:21" x14ac:dyDescent="0.25">
      <c r="T12628" s="101" t="s">
        <v>24887</v>
      </c>
      <c r="U12628" s="74" t="s">
        <v>24888</v>
      </c>
    </row>
    <row r="12629" spans="20:21" x14ac:dyDescent="0.25">
      <c r="T12629" s="101" t="s">
        <v>24889</v>
      </c>
      <c r="U12629" s="74" t="s">
        <v>24890</v>
      </c>
    </row>
    <row r="12630" spans="20:21" x14ac:dyDescent="0.25">
      <c r="T12630" s="101" t="s">
        <v>24891</v>
      </c>
      <c r="U12630" s="74" t="s">
        <v>13974</v>
      </c>
    </row>
    <row r="12631" spans="20:21" x14ac:dyDescent="0.25">
      <c r="T12631" s="101" t="s">
        <v>24892</v>
      </c>
      <c r="U12631" s="74" t="s">
        <v>24893</v>
      </c>
    </row>
    <row r="12632" spans="20:21" x14ac:dyDescent="0.25">
      <c r="T12632" s="101" t="s">
        <v>24894</v>
      </c>
      <c r="U12632" s="74" t="s">
        <v>24895</v>
      </c>
    </row>
    <row r="12633" spans="20:21" x14ac:dyDescent="0.25">
      <c r="T12633" s="101" t="s">
        <v>24896</v>
      </c>
      <c r="U12633" s="74" t="s">
        <v>24897</v>
      </c>
    </row>
    <row r="12634" spans="20:21" x14ac:dyDescent="0.25">
      <c r="T12634" s="101" t="s">
        <v>24898</v>
      </c>
      <c r="U12634" s="74" t="s">
        <v>24899</v>
      </c>
    </row>
    <row r="12635" spans="20:21" x14ac:dyDescent="0.25">
      <c r="T12635" s="101" t="s">
        <v>24900</v>
      </c>
      <c r="U12635" s="74" t="s">
        <v>24901</v>
      </c>
    </row>
    <row r="12636" spans="20:21" x14ac:dyDescent="0.25">
      <c r="T12636" s="101" t="s">
        <v>24902</v>
      </c>
      <c r="U12636" s="74" t="s">
        <v>24903</v>
      </c>
    </row>
    <row r="12637" spans="20:21" x14ac:dyDescent="0.25">
      <c r="T12637" s="101" t="s">
        <v>24904</v>
      </c>
      <c r="U12637" s="74" t="s">
        <v>24905</v>
      </c>
    </row>
    <row r="12638" spans="20:21" x14ac:dyDescent="0.25">
      <c r="T12638" s="101" t="s">
        <v>24906</v>
      </c>
      <c r="U12638" s="74" t="s">
        <v>24907</v>
      </c>
    </row>
    <row r="12639" spans="20:21" x14ac:dyDescent="0.25">
      <c r="T12639" s="101" t="s">
        <v>24908</v>
      </c>
      <c r="U12639" s="74" t="s">
        <v>11135</v>
      </c>
    </row>
    <row r="12640" spans="20:21" x14ac:dyDescent="0.25">
      <c r="T12640" s="101" t="s">
        <v>24909</v>
      </c>
      <c r="U12640" s="74" t="s">
        <v>24910</v>
      </c>
    </row>
    <row r="12641" spans="20:21" x14ac:dyDescent="0.25">
      <c r="T12641" s="101" t="s">
        <v>24911</v>
      </c>
      <c r="U12641" s="74" t="s">
        <v>24912</v>
      </c>
    </row>
    <row r="12642" spans="20:21" x14ac:dyDescent="0.25">
      <c r="T12642" s="101" t="s">
        <v>24913</v>
      </c>
      <c r="U12642" s="74" t="s">
        <v>24028</v>
      </c>
    </row>
    <row r="12643" spans="20:21" x14ac:dyDescent="0.25">
      <c r="T12643" s="101" t="s">
        <v>24914</v>
      </c>
      <c r="U12643" s="74" t="s">
        <v>24915</v>
      </c>
    </row>
    <row r="12644" spans="20:21" x14ac:dyDescent="0.25">
      <c r="T12644" s="101" t="s">
        <v>24916</v>
      </c>
      <c r="U12644" s="74" t="s">
        <v>24917</v>
      </c>
    </row>
    <row r="12645" spans="20:21" x14ac:dyDescent="0.25">
      <c r="T12645" s="101" t="s">
        <v>24918</v>
      </c>
      <c r="U12645" s="74" t="s">
        <v>24919</v>
      </c>
    </row>
    <row r="12646" spans="20:21" x14ac:dyDescent="0.25">
      <c r="T12646" s="101" t="s">
        <v>24920</v>
      </c>
      <c r="U12646" s="74" t="s">
        <v>24921</v>
      </c>
    </row>
    <row r="12647" spans="20:21" x14ac:dyDescent="0.25">
      <c r="T12647" s="101" t="s">
        <v>24922</v>
      </c>
      <c r="U12647" s="74" t="s">
        <v>24923</v>
      </c>
    </row>
    <row r="12648" spans="20:21" x14ac:dyDescent="0.25">
      <c r="T12648" s="101" t="s">
        <v>24924</v>
      </c>
      <c r="U12648" s="74" t="s">
        <v>24925</v>
      </c>
    </row>
    <row r="12649" spans="20:21" x14ac:dyDescent="0.25">
      <c r="T12649" s="101" t="s">
        <v>24926</v>
      </c>
      <c r="U12649" s="74" t="s">
        <v>24927</v>
      </c>
    </row>
    <row r="12650" spans="20:21" x14ac:dyDescent="0.25">
      <c r="T12650" s="101" t="s">
        <v>24928</v>
      </c>
      <c r="U12650" s="74" t="s">
        <v>24929</v>
      </c>
    </row>
    <row r="12651" spans="20:21" x14ac:dyDescent="0.25">
      <c r="T12651" s="101" t="s">
        <v>24930</v>
      </c>
      <c r="U12651" s="74" t="s">
        <v>24931</v>
      </c>
    </row>
    <row r="12652" spans="20:21" x14ac:dyDescent="0.25">
      <c r="T12652" s="101" t="s">
        <v>24932</v>
      </c>
      <c r="U12652" s="74" t="s">
        <v>24933</v>
      </c>
    </row>
    <row r="12653" spans="20:21" x14ac:dyDescent="0.25">
      <c r="T12653" s="101" t="s">
        <v>24934</v>
      </c>
      <c r="U12653" s="74" t="s">
        <v>24935</v>
      </c>
    </row>
    <row r="12654" spans="20:21" x14ac:dyDescent="0.25">
      <c r="T12654" s="101" t="s">
        <v>24936</v>
      </c>
      <c r="U12654" s="74" t="s">
        <v>24937</v>
      </c>
    </row>
    <row r="12655" spans="20:21" x14ac:dyDescent="0.25">
      <c r="T12655" s="101" t="s">
        <v>24938</v>
      </c>
      <c r="U12655" s="74" t="s">
        <v>24939</v>
      </c>
    </row>
    <row r="12656" spans="20:21" x14ac:dyDescent="0.25">
      <c r="T12656" s="101" t="s">
        <v>24940</v>
      </c>
      <c r="U12656" s="74" t="s">
        <v>24941</v>
      </c>
    </row>
    <row r="12657" spans="20:21" x14ac:dyDescent="0.25">
      <c r="T12657" s="101" t="s">
        <v>24942</v>
      </c>
      <c r="U12657" s="74" t="s">
        <v>17717</v>
      </c>
    </row>
    <row r="12658" spans="20:21" x14ac:dyDescent="0.25">
      <c r="T12658" s="101" t="s">
        <v>24943</v>
      </c>
      <c r="U12658" s="74" t="s">
        <v>24944</v>
      </c>
    </row>
    <row r="12659" spans="20:21" x14ac:dyDescent="0.25">
      <c r="T12659" s="101" t="s">
        <v>24945</v>
      </c>
      <c r="U12659" s="74" t="s">
        <v>24946</v>
      </c>
    </row>
    <row r="12660" spans="20:21" x14ac:dyDescent="0.25">
      <c r="T12660" s="101" t="s">
        <v>24947</v>
      </c>
      <c r="U12660" s="74" t="s">
        <v>24948</v>
      </c>
    </row>
    <row r="12661" spans="20:21" x14ac:dyDescent="0.25">
      <c r="T12661" s="101" t="s">
        <v>24949</v>
      </c>
      <c r="U12661" s="74" t="s">
        <v>24950</v>
      </c>
    </row>
    <row r="12662" spans="20:21" x14ac:dyDescent="0.25">
      <c r="T12662" s="101" t="s">
        <v>24951</v>
      </c>
      <c r="U12662" s="74" t="s">
        <v>24952</v>
      </c>
    </row>
    <row r="12663" spans="20:21" x14ac:dyDescent="0.25">
      <c r="T12663" s="101" t="s">
        <v>24953</v>
      </c>
      <c r="U12663" s="74" t="s">
        <v>24954</v>
      </c>
    </row>
    <row r="12664" spans="20:21" x14ac:dyDescent="0.25">
      <c r="T12664" s="101" t="s">
        <v>24955</v>
      </c>
      <c r="U12664" s="74" t="s">
        <v>24956</v>
      </c>
    </row>
    <row r="12665" spans="20:21" x14ac:dyDescent="0.25">
      <c r="T12665" s="101" t="s">
        <v>24957</v>
      </c>
      <c r="U12665" s="74" t="s">
        <v>24958</v>
      </c>
    </row>
    <row r="12666" spans="20:21" x14ac:dyDescent="0.25">
      <c r="T12666" s="101" t="s">
        <v>24959</v>
      </c>
      <c r="U12666" s="74" t="s">
        <v>24960</v>
      </c>
    </row>
    <row r="12667" spans="20:21" x14ac:dyDescent="0.25">
      <c r="T12667" s="101" t="s">
        <v>24961</v>
      </c>
      <c r="U12667" s="74" t="s">
        <v>24962</v>
      </c>
    </row>
    <row r="12668" spans="20:21" x14ac:dyDescent="0.25">
      <c r="T12668" s="101" t="s">
        <v>24963</v>
      </c>
      <c r="U12668" s="74" t="s">
        <v>24964</v>
      </c>
    </row>
    <row r="12669" spans="20:21" x14ac:dyDescent="0.25">
      <c r="T12669" s="101" t="s">
        <v>24965</v>
      </c>
      <c r="U12669" s="74" t="s">
        <v>24966</v>
      </c>
    </row>
    <row r="12670" spans="20:21" x14ac:dyDescent="0.25">
      <c r="T12670" s="101" t="s">
        <v>24967</v>
      </c>
      <c r="U12670" s="74" t="s">
        <v>24968</v>
      </c>
    </row>
    <row r="12671" spans="20:21" x14ac:dyDescent="0.25">
      <c r="T12671" s="101" t="s">
        <v>24969</v>
      </c>
      <c r="U12671" s="74" t="s">
        <v>24970</v>
      </c>
    </row>
    <row r="12672" spans="20:21" x14ac:dyDescent="0.25">
      <c r="T12672" s="101" t="s">
        <v>24971</v>
      </c>
      <c r="U12672" s="74" t="s">
        <v>24972</v>
      </c>
    </row>
    <row r="12673" spans="20:21" x14ac:dyDescent="0.25">
      <c r="T12673" s="101" t="s">
        <v>24973</v>
      </c>
      <c r="U12673" s="74" t="s">
        <v>24974</v>
      </c>
    </row>
    <row r="12674" spans="20:21" x14ac:dyDescent="0.25">
      <c r="T12674" s="101" t="s">
        <v>24975</v>
      </c>
      <c r="U12674" s="74" t="s">
        <v>24976</v>
      </c>
    </row>
    <row r="12675" spans="20:21" x14ac:dyDescent="0.25">
      <c r="T12675" s="101" t="s">
        <v>24977</v>
      </c>
      <c r="U12675" s="74" t="s">
        <v>24978</v>
      </c>
    </row>
    <row r="12676" spans="20:21" x14ac:dyDescent="0.25">
      <c r="T12676" s="101" t="s">
        <v>24979</v>
      </c>
      <c r="U12676" s="74" t="s">
        <v>24980</v>
      </c>
    </row>
    <row r="12677" spans="20:21" x14ac:dyDescent="0.25">
      <c r="T12677" s="101" t="s">
        <v>24981</v>
      </c>
      <c r="U12677" s="74" t="s">
        <v>24982</v>
      </c>
    </row>
    <row r="12678" spans="20:21" x14ac:dyDescent="0.25">
      <c r="T12678" s="101" t="s">
        <v>24983</v>
      </c>
      <c r="U12678" s="74" t="s">
        <v>24984</v>
      </c>
    </row>
    <row r="12679" spans="20:21" x14ac:dyDescent="0.25">
      <c r="T12679" s="101" t="s">
        <v>24985</v>
      </c>
      <c r="U12679" s="74" t="s">
        <v>24986</v>
      </c>
    </row>
    <row r="12680" spans="20:21" x14ac:dyDescent="0.25">
      <c r="T12680" s="101" t="s">
        <v>24987</v>
      </c>
      <c r="U12680" s="74" t="s">
        <v>24988</v>
      </c>
    </row>
    <row r="12681" spans="20:21" x14ac:dyDescent="0.25">
      <c r="T12681" s="101" t="s">
        <v>24989</v>
      </c>
      <c r="U12681" s="74" t="s">
        <v>24990</v>
      </c>
    </row>
    <row r="12682" spans="20:21" x14ac:dyDescent="0.25">
      <c r="T12682" s="101" t="s">
        <v>24991</v>
      </c>
      <c r="U12682" s="74" t="s">
        <v>24992</v>
      </c>
    </row>
    <row r="12683" spans="20:21" x14ac:dyDescent="0.25">
      <c r="T12683" s="101" t="s">
        <v>24993</v>
      </c>
      <c r="U12683" s="74" t="s">
        <v>24994</v>
      </c>
    </row>
    <row r="12684" spans="20:21" x14ac:dyDescent="0.25">
      <c r="T12684" s="101" t="s">
        <v>24995</v>
      </c>
      <c r="U12684" s="74" t="s">
        <v>24996</v>
      </c>
    </row>
    <row r="12685" spans="20:21" x14ac:dyDescent="0.25">
      <c r="T12685" s="101" t="s">
        <v>24997</v>
      </c>
      <c r="U12685" s="74" t="s">
        <v>24998</v>
      </c>
    </row>
    <row r="12686" spans="20:21" x14ac:dyDescent="0.25">
      <c r="T12686" s="101" t="s">
        <v>24999</v>
      </c>
      <c r="U12686" s="74" t="s">
        <v>25000</v>
      </c>
    </row>
    <row r="12687" spans="20:21" x14ac:dyDescent="0.25">
      <c r="T12687" s="101" t="s">
        <v>25001</v>
      </c>
      <c r="U12687" s="74" t="s">
        <v>25002</v>
      </c>
    </row>
    <row r="12688" spans="20:21" x14ac:dyDescent="0.25">
      <c r="T12688" s="101" t="s">
        <v>25003</v>
      </c>
      <c r="U12688" s="74" t="s">
        <v>25004</v>
      </c>
    </row>
    <row r="12689" spans="20:21" x14ac:dyDescent="0.25">
      <c r="T12689" s="101" t="s">
        <v>25005</v>
      </c>
      <c r="U12689" s="74" t="s">
        <v>25006</v>
      </c>
    </row>
    <row r="12690" spans="20:21" x14ac:dyDescent="0.25">
      <c r="T12690" s="101" t="s">
        <v>25007</v>
      </c>
      <c r="U12690" s="74" t="s">
        <v>25008</v>
      </c>
    </row>
    <row r="12691" spans="20:21" x14ac:dyDescent="0.25">
      <c r="T12691" s="101" t="s">
        <v>25009</v>
      </c>
      <c r="U12691" s="74" t="s">
        <v>25010</v>
      </c>
    </row>
    <row r="12692" spans="20:21" x14ac:dyDescent="0.25">
      <c r="T12692" s="101" t="s">
        <v>25011</v>
      </c>
      <c r="U12692" s="74" t="s">
        <v>25012</v>
      </c>
    </row>
    <row r="12693" spans="20:21" x14ac:dyDescent="0.25">
      <c r="T12693" s="101" t="s">
        <v>25013</v>
      </c>
      <c r="U12693" s="74" t="s">
        <v>25014</v>
      </c>
    </row>
    <row r="12694" spans="20:21" x14ac:dyDescent="0.25">
      <c r="T12694" s="101" t="s">
        <v>25015</v>
      </c>
      <c r="U12694" s="74" t="s">
        <v>25016</v>
      </c>
    </row>
    <row r="12695" spans="20:21" x14ac:dyDescent="0.25">
      <c r="T12695" s="101" t="s">
        <v>25017</v>
      </c>
      <c r="U12695" s="74" t="s">
        <v>25018</v>
      </c>
    </row>
    <row r="12696" spans="20:21" x14ac:dyDescent="0.25">
      <c r="T12696" s="101" t="s">
        <v>25019</v>
      </c>
      <c r="U12696" s="74" t="s">
        <v>25020</v>
      </c>
    </row>
    <row r="12697" spans="20:21" x14ac:dyDescent="0.25">
      <c r="T12697" s="101" t="s">
        <v>25021</v>
      </c>
      <c r="U12697" s="74" t="s">
        <v>1286</v>
      </c>
    </row>
    <row r="12698" spans="20:21" x14ac:dyDescent="0.25">
      <c r="T12698" s="101" t="s">
        <v>25022</v>
      </c>
      <c r="U12698" s="74" t="s">
        <v>25023</v>
      </c>
    </row>
    <row r="12699" spans="20:21" x14ac:dyDescent="0.25">
      <c r="T12699" s="101" t="s">
        <v>25024</v>
      </c>
      <c r="U12699" s="74" t="s">
        <v>25025</v>
      </c>
    </row>
    <row r="12700" spans="20:21" x14ac:dyDescent="0.25">
      <c r="T12700" s="101" t="s">
        <v>25026</v>
      </c>
      <c r="U12700" s="74" t="s">
        <v>25027</v>
      </c>
    </row>
    <row r="12701" spans="20:21" x14ac:dyDescent="0.25">
      <c r="T12701" s="101" t="s">
        <v>25028</v>
      </c>
      <c r="U12701" s="74" t="s">
        <v>25029</v>
      </c>
    </row>
    <row r="12702" spans="20:21" x14ac:dyDescent="0.25">
      <c r="T12702" s="101" t="s">
        <v>25030</v>
      </c>
      <c r="U12702" s="74" t="s">
        <v>25031</v>
      </c>
    </row>
    <row r="12703" spans="20:21" x14ac:dyDescent="0.25">
      <c r="T12703" s="101" t="s">
        <v>25032</v>
      </c>
      <c r="U12703" s="74" t="s">
        <v>25033</v>
      </c>
    </row>
    <row r="12704" spans="20:21" x14ac:dyDescent="0.25">
      <c r="T12704" s="101" t="s">
        <v>25034</v>
      </c>
      <c r="U12704" s="74" t="s">
        <v>25035</v>
      </c>
    </row>
    <row r="12705" spans="20:21" x14ac:dyDescent="0.25">
      <c r="T12705" s="101" t="s">
        <v>25036</v>
      </c>
      <c r="U12705" s="74" t="s">
        <v>25037</v>
      </c>
    </row>
    <row r="12706" spans="20:21" x14ac:dyDescent="0.25">
      <c r="T12706" s="101" t="s">
        <v>25038</v>
      </c>
      <c r="U12706" s="74" t="s">
        <v>25039</v>
      </c>
    </row>
    <row r="12707" spans="20:21" x14ac:dyDescent="0.25">
      <c r="T12707" s="101" t="s">
        <v>25040</v>
      </c>
      <c r="U12707" s="74" t="s">
        <v>25041</v>
      </c>
    </row>
    <row r="12708" spans="20:21" x14ac:dyDescent="0.25">
      <c r="T12708" s="101" t="s">
        <v>25042</v>
      </c>
      <c r="U12708" s="74" t="s">
        <v>25043</v>
      </c>
    </row>
    <row r="12709" spans="20:21" x14ac:dyDescent="0.25">
      <c r="T12709" s="101" t="s">
        <v>25044</v>
      </c>
      <c r="U12709" s="74" t="s">
        <v>25045</v>
      </c>
    </row>
    <row r="12710" spans="20:21" x14ac:dyDescent="0.25">
      <c r="T12710" s="101" t="s">
        <v>25046</v>
      </c>
      <c r="U12710" s="74" t="s">
        <v>25047</v>
      </c>
    </row>
    <row r="12711" spans="20:21" x14ac:dyDescent="0.25">
      <c r="T12711" s="101" t="s">
        <v>25048</v>
      </c>
      <c r="U12711" s="74" t="s">
        <v>25049</v>
      </c>
    </row>
    <row r="12712" spans="20:21" x14ac:dyDescent="0.25">
      <c r="T12712" s="101" t="s">
        <v>25050</v>
      </c>
      <c r="U12712" s="74" t="s">
        <v>25051</v>
      </c>
    </row>
    <row r="12713" spans="20:21" x14ac:dyDescent="0.25">
      <c r="T12713" s="101" t="s">
        <v>25052</v>
      </c>
      <c r="U12713" s="74" t="s">
        <v>25053</v>
      </c>
    </row>
    <row r="12714" spans="20:21" x14ac:dyDescent="0.25">
      <c r="T12714" s="101" t="s">
        <v>25054</v>
      </c>
      <c r="U12714" s="74" t="s">
        <v>25055</v>
      </c>
    </row>
    <row r="12715" spans="20:21" x14ac:dyDescent="0.25">
      <c r="T12715" s="101" t="s">
        <v>25056</v>
      </c>
      <c r="U12715" s="74" t="s">
        <v>25057</v>
      </c>
    </row>
    <row r="12716" spans="20:21" x14ac:dyDescent="0.25">
      <c r="T12716" s="101" t="s">
        <v>25058</v>
      </c>
      <c r="U12716" s="74" t="s">
        <v>25059</v>
      </c>
    </row>
    <row r="12717" spans="20:21" x14ac:dyDescent="0.25">
      <c r="T12717" s="101" t="s">
        <v>25060</v>
      </c>
      <c r="U12717" s="74" t="s">
        <v>18922</v>
      </c>
    </row>
    <row r="12718" spans="20:21" x14ac:dyDescent="0.25">
      <c r="T12718" s="101" t="s">
        <v>25061</v>
      </c>
      <c r="U12718" s="74" t="s">
        <v>25062</v>
      </c>
    </row>
    <row r="12719" spans="20:21" x14ac:dyDescent="0.25">
      <c r="T12719" s="101" t="s">
        <v>25063</v>
      </c>
      <c r="U12719" s="74" t="s">
        <v>25064</v>
      </c>
    </row>
    <row r="12720" spans="20:21" x14ac:dyDescent="0.25">
      <c r="T12720" s="101" t="s">
        <v>25065</v>
      </c>
      <c r="U12720" s="74" t="s">
        <v>25066</v>
      </c>
    </row>
    <row r="12721" spans="20:21" x14ac:dyDescent="0.25">
      <c r="T12721" s="101" t="s">
        <v>25067</v>
      </c>
      <c r="U12721" s="74" t="s">
        <v>25068</v>
      </c>
    </row>
    <row r="12722" spans="20:21" x14ac:dyDescent="0.25">
      <c r="T12722" s="101" t="s">
        <v>25069</v>
      </c>
      <c r="U12722" s="74" t="s">
        <v>25070</v>
      </c>
    </row>
    <row r="12723" spans="20:21" x14ac:dyDescent="0.25">
      <c r="T12723" s="101" t="s">
        <v>25071</v>
      </c>
      <c r="U12723" s="74" t="s">
        <v>25072</v>
      </c>
    </row>
    <row r="12724" spans="20:21" x14ac:dyDescent="0.25">
      <c r="T12724" s="101" t="s">
        <v>25073</v>
      </c>
      <c r="U12724" s="74" t="s">
        <v>16741</v>
      </c>
    </row>
    <row r="12725" spans="20:21" x14ac:dyDescent="0.25">
      <c r="T12725" s="101" t="s">
        <v>25074</v>
      </c>
      <c r="U12725" s="74" t="s">
        <v>25075</v>
      </c>
    </row>
    <row r="12726" spans="20:21" x14ac:dyDescent="0.25">
      <c r="T12726" s="101" t="s">
        <v>25076</v>
      </c>
      <c r="U12726" s="74" t="s">
        <v>25077</v>
      </c>
    </row>
    <row r="12727" spans="20:21" x14ac:dyDescent="0.25">
      <c r="T12727" s="101" t="s">
        <v>25078</v>
      </c>
      <c r="U12727" s="74" t="s">
        <v>25079</v>
      </c>
    </row>
    <row r="12728" spans="20:21" x14ac:dyDescent="0.25">
      <c r="T12728" s="101" t="s">
        <v>25080</v>
      </c>
      <c r="U12728" s="74" t="s">
        <v>25081</v>
      </c>
    </row>
    <row r="12729" spans="20:21" x14ac:dyDescent="0.25">
      <c r="T12729" s="101" t="s">
        <v>25082</v>
      </c>
      <c r="U12729" s="74" t="s">
        <v>25083</v>
      </c>
    </row>
    <row r="12730" spans="20:21" x14ac:dyDescent="0.25">
      <c r="T12730" s="101" t="s">
        <v>25084</v>
      </c>
      <c r="U12730" s="74" t="s">
        <v>25085</v>
      </c>
    </row>
    <row r="12731" spans="20:21" x14ac:dyDescent="0.25">
      <c r="T12731" s="101" t="s">
        <v>25086</v>
      </c>
      <c r="U12731" s="74" t="s">
        <v>25087</v>
      </c>
    </row>
    <row r="12732" spans="20:21" x14ac:dyDescent="0.25">
      <c r="T12732" s="101" t="s">
        <v>25088</v>
      </c>
      <c r="U12732" s="74" t="s">
        <v>25089</v>
      </c>
    </row>
    <row r="12733" spans="20:21" x14ac:dyDescent="0.25">
      <c r="T12733" s="101" t="s">
        <v>25090</v>
      </c>
      <c r="U12733" s="74" t="s">
        <v>25091</v>
      </c>
    </row>
    <row r="12734" spans="20:21" x14ac:dyDescent="0.25">
      <c r="T12734" s="101" t="s">
        <v>25092</v>
      </c>
      <c r="U12734" s="74" t="s">
        <v>25093</v>
      </c>
    </row>
    <row r="12735" spans="20:21" x14ac:dyDescent="0.25">
      <c r="T12735" s="101" t="s">
        <v>25094</v>
      </c>
      <c r="U12735" s="74" t="s">
        <v>25095</v>
      </c>
    </row>
    <row r="12736" spans="20:21" x14ac:dyDescent="0.25">
      <c r="T12736" s="101" t="s">
        <v>25096</v>
      </c>
      <c r="U12736" s="74" t="s">
        <v>25097</v>
      </c>
    </row>
    <row r="12737" spans="20:21" x14ac:dyDescent="0.25">
      <c r="T12737" s="101" t="s">
        <v>25098</v>
      </c>
      <c r="U12737" s="74" t="s">
        <v>25099</v>
      </c>
    </row>
    <row r="12738" spans="20:21" x14ac:dyDescent="0.25">
      <c r="T12738" s="101" t="s">
        <v>25100</v>
      </c>
      <c r="U12738" s="74" t="s">
        <v>25101</v>
      </c>
    </row>
    <row r="12739" spans="20:21" x14ac:dyDescent="0.25">
      <c r="T12739" s="101" t="s">
        <v>25102</v>
      </c>
      <c r="U12739" s="74" t="s">
        <v>25103</v>
      </c>
    </row>
    <row r="12740" spans="20:21" x14ac:dyDescent="0.25">
      <c r="T12740" s="101" t="s">
        <v>25104</v>
      </c>
      <c r="U12740" s="74" t="s">
        <v>25105</v>
      </c>
    </row>
    <row r="12741" spans="20:21" x14ac:dyDescent="0.25">
      <c r="T12741" s="101" t="s">
        <v>25106</v>
      </c>
      <c r="U12741" s="74" t="s">
        <v>25107</v>
      </c>
    </row>
    <row r="12742" spans="20:21" x14ac:dyDescent="0.25">
      <c r="T12742" s="101" t="s">
        <v>25108</v>
      </c>
      <c r="U12742" s="74" t="s">
        <v>25109</v>
      </c>
    </row>
    <row r="12743" spans="20:21" x14ac:dyDescent="0.25">
      <c r="T12743" s="101" t="s">
        <v>25110</v>
      </c>
      <c r="U12743" s="74" t="s">
        <v>25111</v>
      </c>
    </row>
    <row r="12744" spans="20:21" x14ac:dyDescent="0.25">
      <c r="T12744" s="101" t="s">
        <v>25112</v>
      </c>
      <c r="U12744" s="74" t="s">
        <v>25113</v>
      </c>
    </row>
    <row r="12745" spans="20:21" x14ac:dyDescent="0.25">
      <c r="T12745" s="101" t="s">
        <v>25114</v>
      </c>
      <c r="U12745" s="74" t="s">
        <v>25115</v>
      </c>
    </row>
    <row r="12746" spans="20:21" x14ac:dyDescent="0.25">
      <c r="T12746" s="101" t="s">
        <v>25116</v>
      </c>
      <c r="U12746" s="74" t="s">
        <v>25117</v>
      </c>
    </row>
    <row r="12747" spans="20:21" x14ac:dyDescent="0.25">
      <c r="T12747" s="101" t="s">
        <v>25118</v>
      </c>
      <c r="U12747" s="74" t="s">
        <v>25119</v>
      </c>
    </row>
    <row r="12748" spans="20:21" x14ac:dyDescent="0.25">
      <c r="T12748" s="101" t="s">
        <v>25120</v>
      </c>
      <c r="U12748" s="74" t="s">
        <v>25121</v>
      </c>
    </row>
    <row r="12749" spans="20:21" x14ac:dyDescent="0.25">
      <c r="T12749" s="101" t="s">
        <v>25122</v>
      </c>
      <c r="U12749" s="74" t="s">
        <v>25123</v>
      </c>
    </row>
    <row r="12750" spans="20:21" x14ac:dyDescent="0.25">
      <c r="T12750" s="101" t="s">
        <v>25124</v>
      </c>
      <c r="U12750" s="74" t="s">
        <v>25125</v>
      </c>
    </row>
    <row r="12751" spans="20:21" x14ac:dyDescent="0.25">
      <c r="T12751" s="101" t="s">
        <v>25126</v>
      </c>
      <c r="U12751" s="74" t="s">
        <v>25127</v>
      </c>
    </row>
    <row r="12752" spans="20:21" x14ac:dyDescent="0.25">
      <c r="T12752" s="101" t="s">
        <v>25128</v>
      </c>
      <c r="U12752" s="74" t="s">
        <v>12134</v>
      </c>
    </row>
    <row r="12753" spans="20:21" x14ac:dyDescent="0.25">
      <c r="T12753" s="101" t="s">
        <v>25129</v>
      </c>
      <c r="U12753" s="74" t="s">
        <v>25130</v>
      </c>
    </row>
    <row r="12754" spans="20:21" x14ac:dyDescent="0.25">
      <c r="T12754" s="101" t="s">
        <v>25131</v>
      </c>
      <c r="U12754" s="74" t="s">
        <v>25132</v>
      </c>
    </row>
    <row r="12755" spans="20:21" x14ac:dyDescent="0.25">
      <c r="T12755" s="101" t="s">
        <v>25133</v>
      </c>
      <c r="U12755" s="74" t="s">
        <v>25134</v>
      </c>
    </row>
    <row r="12756" spans="20:21" x14ac:dyDescent="0.25">
      <c r="T12756" s="101" t="s">
        <v>25135</v>
      </c>
      <c r="U12756" s="74" t="s">
        <v>25136</v>
      </c>
    </row>
    <row r="12757" spans="20:21" x14ac:dyDescent="0.25">
      <c r="T12757" s="101" t="s">
        <v>25137</v>
      </c>
      <c r="U12757" s="74" t="s">
        <v>25138</v>
      </c>
    </row>
    <row r="12758" spans="20:21" x14ac:dyDescent="0.25">
      <c r="T12758" s="101" t="s">
        <v>25139</v>
      </c>
      <c r="U12758" s="74" t="s">
        <v>25140</v>
      </c>
    </row>
    <row r="12759" spans="20:21" x14ac:dyDescent="0.25">
      <c r="T12759" s="101" t="s">
        <v>25141</v>
      </c>
      <c r="U12759" s="74" t="s">
        <v>23173</v>
      </c>
    </row>
    <row r="12760" spans="20:21" x14ac:dyDescent="0.25">
      <c r="T12760" s="101" t="s">
        <v>25142</v>
      </c>
      <c r="U12760" s="74" t="s">
        <v>25143</v>
      </c>
    </row>
    <row r="12761" spans="20:21" x14ac:dyDescent="0.25">
      <c r="T12761" s="101" t="s">
        <v>25144</v>
      </c>
      <c r="U12761" s="74" t="s">
        <v>25145</v>
      </c>
    </row>
    <row r="12762" spans="20:21" x14ac:dyDescent="0.25">
      <c r="T12762" s="101" t="s">
        <v>25146</v>
      </c>
      <c r="U12762" s="74" t="s">
        <v>25147</v>
      </c>
    </row>
    <row r="12763" spans="20:21" x14ac:dyDescent="0.25">
      <c r="T12763" s="101" t="s">
        <v>25148</v>
      </c>
      <c r="U12763" s="74" t="s">
        <v>25149</v>
      </c>
    </row>
    <row r="12764" spans="20:21" x14ac:dyDescent="0.25">
      <c r="T12764" s="101" t="s">
        <v>25150</v>
      </c>
      <c r="U12764" s="74" t="s">
        <v>25151</v>
      </c>
    </row>
    <row r="12765" spans="20:21" x14ac:dyDescent="0.25">
      <c r="T12765" s="101" t="s">
        <v>25152</v>
      </c>
      <c r="U12765" s="74" t="s">
        <v>25153</v>
      </c>
    </row>
    <row r="12766" spans="20:21" x14ac:dyDescent="0.25">
      <c r="T12766" s="101" t="s">
        <v>25154</v>
      </c>
      <c r="U12766" s="74" t="s">
        <v>25155</v>
      </c>
    </row>
    <row r="12767" spans="20:21" x14ac:dyDescent="0.25">
      <c r="T12767" s="101" t="s">
        <v>25156</v>
      </c>
      <c r="U12767" s="74" t="s">
        <v>25157</v>
      </c>
    </row>
    <row r="12768" spans="20:21" x14ac:dyDescent="0.25">
      <c r="T12768" s="101" t="s">
        <v>25158</v>
      </c>
      <c r="U12768" s="74" t="s">
        <v>25159</v>
      </c>
    </row>
    <row r="12769" spans="20:21" x14ac:dyDescent="0.25">
      <c r="T12769" s="101" t="s">
        <v>25160</v>
      </c>
      <c r="U12769" s="74" t="s">
        <v>22350</v>
      </c>
    </row>
    <row r="12770" spans="20:21" x14ac:dyDescent="0.25">
      <c r="T12770" s="101" t="s">
        <v>25161</v>
      </c>
      <c r="U12770" s="74" t="s">
        <v>25162</v>
      </c>
    </row>
    <row r="12771" spans="20:21" x14ac:dyDescent="0.25">
      <c r="T12771" s="101" t="s">
        <v>25163</v>
      </c>
      <c r="U12771" s="74" t="s">
        <v>25164</v>
      </c>
    </row>
    <row r="12772" spans="20:21" x14ac:dyDescent="0.25">
      <c r="T12772" s="101" t="s">
        <v>25165</v>
      </c>
      <c r="U12772" s="74" t="s">
        <v>25166</v>
      </c>
    </row>
    <row r="12773" spans="20:21" x14ac:dyDescent="0.25">
      <c r="T12773" s="101" t="s">
        <v>25167</v>
      </c>
      <c r="U12773" s="74" t="s">
        <v>25168</v>
      </c>
    </row>
    <row r="12774" spans="20:21" x14ac:dyDescent="0.25">
      <c r="T12774" s="101" t="s">
        <v>25169</v>
      </c>
      <c r="U12774" s="74" t="s">
        <v>25170</v>
      </c>
    </row>
    <row r="12775" spans="20:21" x14ac:dyDescent="0.25">
      <c r="T12775" s="101" t="s">
        <v>25171</v>
      </c>
      <c r="U12775" s="74" t="s">
        <v>25172</v>
      </c>
    </row>
    <row r="12776" spans="20:21" x14ac:dyDescent="0.25">
      <c r="T12776" s="101" t="s">
        <v>25173</v>
      </c>
      <c r="U12776" s="74" t="s">
        <v>11348</v>
      </c>
    </row>
    <row r="12777" spans="20:21" x14ac:dyDescent="0.25">
      <c r="T12777" s="101" t="s">
        <v>25174</v>
      </c>
      <c r="U12777" s="74" t="s">
        <v>25175</v>
      </c>
    </row>
    <row r="12778" spans="20:21" x14ac:dyDescent="0.25">
      <c r="T12778" s="101" t="s">
        <v>25176</v>
      </c>
      <c r="U12778" s="74" t="s">
        <v>25177</v>
      </c>
    </row>
    <row r="12779" spans="20:21" x14ac:dyDescent="0.25">
      <c r="T12779" s="101" t="s">
        <v>25178</v>
      </c>
      <c r="U12779" s="74" t="s">
        <v>25179</v>
      </c>
    </row>
    <row r="12780" spans="20:21" x14ac:dyDescent="0.25">
      <c r="T12780" s="101" t="s">
        <v>25180</v>
      </c>
      <c r="U12780" s="74" t="s">
        <v>16852</v>
      </c>
    </row>
    <row r="12781" spans="20:21" x14ac:dyDescent="0.25">
      <c r="T12781" s="101" t="s">
        <v>25181</v>
      </c>
      <c r="U12781" s="74" t="s">
        <v>25182</v>
      </c>
    </row>
    <row r="12782" spans="20:21" x14ac:dyDescent="0.25">
      <c r="T12782" s="101" t="s">
        <v>25183</v>
      </c>
      <c r="U12782" s="74" t="s">
        <v>25184</v>
      </c>
    </row>
    <row r="12783" spans="20:21" x14ac:dyDescent="0.25">
      <c r="T12783" s="101" t="s">
        <v>25185</v>
      </c>
      <c r="U12783" s="74" t="s">
        <v>25186</v>
      </c>
    </row>
    <row r="12784" spans="20:21" x14ac:dyDescent="0.25">
      <c r="T12784" s="101" t="s">
        <v>25187</v>
      </c>
      <c r="U12784" s="74" t="s">
        <v>25188</v>
      </c>
    </row>
    <row r="12785" spans="20:21" x14ac:dyDescent="0.25">
      <c r="T12785" s="101" t="s">
        <v>25189</v>
      </c>
      <c r="U12785" s="74" t="s">
        <v>25190</v>
      </c>
    </row>
    <row r="12786" spans="20:21" x14ac:dyDescent="0.25">
      <c r="T12786" s="101" t="s">
        <v>25191</v>
      </c>
      <c r="U12786" s="74" t="s">
        <v>25192</v>
      </c>
    </row>
    <row r="12787" spans="20:21" x14ac:dyDescent="0.25">
      <c r="T12787" s="101" t="s">
        <v>25193</v>
      </c>
      <c r="U12787" s="74" t="s">
        <v>25194</v>
      </c>
    </row>
    <row r="12788" spans="20:21" x14ac:dyDescent="0.25">
      <c r="T12788" s="101" t="s">
        <v>25195</v>
      </c>
      <c r="U12788" s="74" t="s">
        <v>25196</v>
      </c>
    </row>
    <row r="12789" spans="20:21" x14ac:dyDescent="0.25">
      <c r="T12789" s="101" t="s">
        <v>25197</v>
      </c>
      <c r="U12789" s="74" t="s">
        <v>25198</v>
      </c>
    </row>
    <row r="12790" spans="20:21" x14ac:dyDescent="0.25">
      <c r="T12790" s="101" t="s">
        <v>25199</v>
      </c>
      <c r="U12790" s="74" t="s">
        <v>25200</v>
      </c>
    </row>
    <row r="12791" spans="20:21" x14ac:dyDescent="0.25">
      <c r="T12791" s="101" t="s">
        <v>25201</v>
      </c>
      <c r="U12791" s="74" t="s">
        <v>25202</v>
      </c>
    </row>
    <row r="12792" spans="20:21" x14ac:dyDescent="0.25">
      <c r="T12792" s="101" t="s">
        <v>25203</v>
      </c>
      <c r="U12792" s="74" t="s">
        <v>25204</v>
      </c>
    </row>
    <row r="12793" spans="20:21" x14ac:dyDescent="0.25">
      <c r="T12793" s="101" t="s">
        <v>25205</v>
      </c>
      <c r="U12793" s="74" t="s">
        <v>25206</v>
      </c>
    </row>
    <row r="12794" spans="20:21" x14ac:dyDescent="0.25">
      <c r="T12794" s="101" t="s">
        <v>25207</v>
      </c>
      <c r="U12794" s="74" t="s">
        <v>25208</v>
      </c>
    </row>
    <row r="12795" spans="20:21" x14ac:dyDescent="0.25">
      <c r="T12795" s="101" t="s">
        <v>25209</v>
      </c>
      <c r="U12795" s="74" t="s">
        <v>13489</v>
      </c>
    </row>
    <row r="12796" spans="20:21" x14ac:dyDescent="0.25">
      <c r="T12796" s="101" t="s">
        <v>25210</v>
      </c>
      <c r="U12796" s="74" t="s">
        <v>25211</v>
      </c>
    </row>
    <row r="12797" spans="20:21" x14ac:dyDescent="0.25">
      <c r="T12797" s="101" t="s">
        <v>25212</v>
      </c>
      <c r="U12797" s="74" t="s">
        <v>25213</v>
      </c>
    </row>
    <row r="12798" spans="20:21" x14ac:dyDescent="0.25">
      <c r="T12798" s="101" t="s">
        <v>25214</v>
      </c>
      <c r="U12798" s="74" t="s">
        <v>25215</v>
      </c>
    </row>
    <row r="12799" spans="20:21" x14ac:dyDescent="0.25">
      <c r="T12799" s="101" t="s">
        <v>25216</v>
      </c>
      <c r="U12799" s="74" t="s">
        <v>25217</v>
      </c>
    </row>
    <row r="12800" spans="20:21" x14ac:dyDescent="0.25">
      <c r="T12800" s="101" t="s">
        <v>25218</v>
      </c>
      <c r="U12800" s="74" t="s">
        <v>25219</v>
      </c>
    </row>
    <row r="12801" spans="20:21" x14ac:dyDescent="0.25">
      <c r="T12801" s="101" t="s">
        <v>25220</v>
      </c>
      <c r="U12801" s="74" t="s">
        <v>25221</v>
      </c>
    </row>
    <row r="12802" spans="20:21" x14ac:dyDescent="0.25">
      <c r="T12802" s="101" t="s">
        <v>25222</v>
      </c>
      <c r="U12802" s="74" t="s">
        <v>4569</v>
      </c>
    </row>
    <row r="12803" spans="20:21" x14ac:dyDescent="0.25">
      <c r="T12803" s="101" t="s">
        <v>25223</v>
      </c>
      <c r="U12803" s="74" t="s">
        <v>25224</v>
      </c>
    </row>
    <row r="12804" spans="20:21" x14ac:dyDescent="0.25">
      <c r="T12804" s="101" t="s">
        <v>25225</v>
      </c>
      <c r="U12804" s="74" t="s">
        <v>25226</v>
      </c>
    </row>
    <row r="12805" spans="20:21" x14ac:dyDescent="0.25">
      <c r="T12805" s="101" t="s">
        <v>25227</v>
      </c>
      <c r="U12805" s="74" t="s">
        <v>25228</v>
      </c>
    </row>
    <row r="12806" spans="20:21" x14ac:dyDescent="0.25">
      <c r="T12806" s="101" t="s">
        <v>25229</v>
      </c>
      <c r="U12806" s="74" t="s">
        <v>25230</v>
      </c>
    </row>
    <row r="12807" spans="20:21" x14ac:dyDescent="0.25">
      <c r="T12807" s="101" t="s">
        <v>25231</v>
      </c>
      <c r="U12807" s="74" t="s">
        <v>25232</v>
      </c>
    </row>
    <row r="12808" spans="20:21" x14ac:dyDescent="0.25">
      <c r="T12808" s="101" t="s">
        <v>25233</v>
      </c>
      <c r="U12808" s="74" t="s">
        <v>25234</v>
      </c>
    </row>
    <row r="12809" spans="20:21" x14ac:dyDescent="0.25">
      <c r="T12809" s="101" t="s">
        <v>25235</v>
      </c>
      <c r="U12809" s="74" t="s">
        <v>25236</v>
      </c>
    </row>
    <row r="12810" spans="20:21" x14ac:dyDescent="0.25">
      <c r="T12810" s="101" t="s">
        <v>25237</v>
      </c>
      <c r="U12810" s="74" t="s">
        <v>25238</v>
      </c>
    </row>
    <row r="12811" spans="20:21" x14ac:dyDescent="0.25">
      <c r="T12811" s="101" t="s">
        <v>25239</v>
      </c>
      <c r="U12811" s="74" t="s">
        <v>25240</v>
      </c>
    </row>
    <row r="12812" spans="20:21" x14ac:dyDescent="0.25">
      <c r="T12812" s="101" t="s">
        <v>25241</v>
      </c>
      <c r="U12812" s="74" t="s">
        <v>25242</v>
      </c>
    </row>
    <row r="12813" spans="20:21" x14ac:dyDescent="0.25">
      <c r="T12813" s="101" t="s">
        <v>25243</v>
      </c>
      <c r="U12813" s="74" t="s">
        <v>25244</v>
      </c>
    </row>
    <row r="12814" spans="20:21" x14ac:dyDescent="0.25">
      <c r="T12814" s="101" t="s">
        <v>25245</v>
      </c>
      <c r="U12814" s="74" t="s">
        <v>25246</v>
      </c>
    </row>
    <row r="12815" spans="20:21" x14ac:dyDescent="0.25">
      <c r="T12815" s="101" t="s">
        <v>25247</v>
      </c>
      <c r="U12815" s="74" t="s">
        <v>25248</v>
      </c>
    </row>
    <row r="12816" spans="20:21" x14ac:dyDescent="0.25">
      <c r="T12816" s="101" t="s">
        <v>25249</v>
      </c>
      <c r="U12816" s="74" t="s">
        <v>24300</v>
      </c>
    </row>
    <row r="12817" spans="20:21" x14ac:dyDescent="0.25">
      <c r="T12817" s="101" t="s">
        <v>25250</v>
      </c>
      <c r="U12817" s="74" t="s">
        <v>25251</v>
      </c>
    </row>
    <row r="12818" spans="20:21" x14ac:dyDescent="0.25">
      <c r="T12818" s="101" t="s">
        <v>25252</v>
      </c>
      <c r="U12818" s="74" t="s">
        <v>25253</v>
      </c>
    </row>
    <row r="12819" spans="20:21" x14ac:dyDescent="0.25">
      <c r="T12819" s="101" t="s">
        <v>25254</v>
      </c>
      <c r="U12819" s="74" t="s">
        <v>25255</v>
      </c>
    </row>
    <row r="12820" spans="20:21" x14ac:dyDescent="0.25">
      <c r="T12820" s="101" t="s">
        <v>25256</v>
      </c>
      <c r="U12820" s="74" t="s">
        <v>25257</v>
      </c>
    </row>
    <row r="12821" spans="20:21" x14ac:dyDescent="0.25">
      <c r="T12821" s="101" t="s">
        <v>25258</v>
      </c>
      <c r="U12821" s="74" t="s">
        <v>25259</v>
      </c>
    </row>
    <row r="12822" spans="20:21" x14ac:dyDescent="0.25">
      <c r="T12822" s="101" t="s">
        <v>25260</v>
      </c>
      <c r="U12822" s="74" t="s">
        <v>25261</v>
      </c>
    </row>
    <row r="12823" spans="20:21" x14ac:dyDescent="0.25">
      <c r="T12823" s="101" t="s">
        <v>25262</v>
      </c>
      <c r="U12823" s="74" t="s">
        <v>25263</v>
      </c>
    </row>
    <row r="12824" spans="20:21" x14ac:dyDescent="0.25">
      <c r="T12824" s="101" t="s">
        <v>25264</v>
      </c>
      <c r="U12824" s="74" t="s">
        <v>25265</v>
      </c>
    </row>
    <row r="12825" spans="20:21" x14ac:dyDescent="0.25">
      <c r="T12825" s="101" t="s">
        <v>25266</v>
      </c>
      <c r="U12825" s="74" t="s">
        <v>25267</v>
      </c>
    </row>
    <row r="12826" spans="20:21" x14ac:dyDescent="0.25">
      <c r="T12826" s="101" t="s">
        <v>25268</v>
      </c>
      <c r="U12826" s="74" t="s">
        <v>25269</v>
      </c>
    </row>
    <row r="12827" spans="20:21" x14ac:dyDescent="0.25">
      <c r="T12827" s="101" t="s">
        <v>25270</v>
      </c>
      <c r="U12827" s="74" t="s">
        <v>25271</v>
      </c>
    </row>
    <row r="12828" spans="20:21" x14ac:dyDescent="0.25">
      <c r="T12828" s="101" t="s">
        <v>25272</v>
      </c>
      <c r="U12828" s="74" t="s">
        <v>25273</v>
      </c>
    </row>
    <row r="12829" spans="20:21" x14ac:dyDescent="0.25">
      <c r="T12829" s="101" t="s">
        <v>25274</v>
      </c>
      <c r="U12829" s="74" t="s">
        <v>25275</v>
      </c>
    </row>
    <row r="12830" spans="20:21" x14ac:dyDescent="0.25">
      <c r="T12830" s="101" t="s">
        <v>25276</v>
      </c>
      <c r="U12830" s="74" t="s">
        <v>16919</v>
      </c>
    </row>
    <row r="12831" spans="20:21" x14ac:dyDescent="0.25">
      <c r="T12831" s="101" t="s">
        <v>25277</v>
      </c>
      <c r="U12831" s="74" t="s">
        <v>25278</v>
      </c>
    </row>
    <row r="12832" spans="20:21" x14ac:dyDescent="0.25">
      <c r="T12832" s="101" t="s">
        <v>25279</v>
      </c>
      <c r="U12832" s="74" t="s">
        <v>25280</v>
      </c>
    </row>
    <row r="12833" spans="20:21" x14ac:dyDescent="0.25">
      <c r="T12833" s="101" t="s">
        <v>25281</v>
      </c>
      <c r="U12833" s="74" t="s">
        <v>25282</v>
      </c>
    </row>
    <row r="12834" spans="20:21" x14ac:dyDescent="0.25">
      <c r="T12834" s="101" t="s">
        <v>25283</v>
      </c>
      <c r="U12834" s="74" t="s">
        <v>6245</v>
      </c>
    </row>
    <row r="12835" spans="20:21" x14ac:dyDescent="0.25">
      <c r="T12835" s="101" t="s">
        <v>25284</v>
      </c>
      <c r="U12835" s="74" t="s">
        <v>25285</v>
      </c>
    </row>
    <row r="12836" spans="20:21" x14ac:dyDescent="0.25">
      <c r="T12836" s="101" t="s">
        <v>25286</v>
      </c>
      <c r="U12836" s="74" t="s">
        <v>25287</v>
      </c>
    </row>
    <row r="12837" spans="20:21" x14ac:dyDescent="0.25">
      <c r="T12837" s="101" t="s">
        <v>25288</v>
      </c>
      <c r="U12837" s="74" t="s">
        <v>25289</v>
      </c>
    </row>
    <row r="12838" spans="20:21" x14ac:dyDescent="0.25">
      <c r="T12838" s="101" t="s">
        <v>25290</v>
      </c>
      <c r="U12838" s="74" t="s">
        <v>25291</v>
      </c>
    </row>
    <row r="12839" spans="20:21" x14ac:dyDescent="0.25">
      <c r="T12839" s="101" t="s">
        <v>25292</v>
      </c>
      <c r="U12839" s="74" t="s">
        <v>25293</v>
      </c>
    </row>
    <row r="12840" spans="20:21" x14ac:dyDescent="0.25">
      <c r="T12840" s="101" t="s">
        <v>25294</v>
      </c>
      <c r="U12840" s="74" t="s">
        <v>25295</v>
      </c>
    </row>
    <row r="12841" spans="20:21" x14ac:dyDescent="0.25">
      <c r="T12841" s="101" t="s">
        <v>25296</v>
      </c>
      <c r="U12841" s="74" t="s">
        <v>25297</v>
      </c>
    </row>
    <row r="12842" spans="20:21" x14ac:dyDescent="0.25">
      <c r="T12842" s="101" t="s">
        <v>25298</v>
      </c>
      <c r="U12842" s="74" t="s">
        <v>25299</v>
      </c>
    </row>
    <row r="12843" spans="20:21" x14ac:dyDescent="0.25">
      <c r="T12843" s="101" t="s">
        <v>25300</v>
      </c>
      <c r="U12843" s="74" t="s">
        <v>25301</v>
      </c>
    </row>
    <row r="12844" spans="20:21" x14ac:dyDescent="0.25">
      <c r="T12844" s="101" t="s">
        <v>25302</v>
      </c>
      <c r="U12844" s="74" t="s">
        <v>25303</v>
      </c>
    </row>
    <row r="12845" spans="20:21" x14ac:dyDescent="0.25">
      <c r="T12845" s="101" t="s">
        <v>25304</v>
      </c>
      <c r="U12845" s="74" t="s">
        <v>11425</v>
      </c>
    </row>
    <row r="12846" spans="20:21" x14ac:dyDescent="0.25">
      <c r="T12846" s="101" t="s">
        <v>25305</v>
      </c>
      <c r="U12846" s="74" t="s">
        <v>25306</v>
      </c>
    </row>
    <row r="12847" spans="20:21" x14ac:dyDescent="0.25">
      <c r="T12847" s="101" t="s">
        <v>25307</v>
      </c>
      <c r="U12847" s="74" t="s">
        <v>25308</v>
      </c>
    </row>
    <row r="12848" spans="20:21" x14ac:dyDescent="0.25">
      <c r="T12848" s="101" t="s">
        <v>25309</v>
      </c>
      <c r="U12848" s="74" t="s">
        <v>25310</v>
      </c>
    </row>
    <row r="12849" spans="20:21" x14ac:dyDescent="0.25">
      <c r="T12849" s="101" t="s">
        <v>25311</v>
      </c>
      <c r="U12849" s="74" t="s">
        <v>25312</v>
      </c>
    </row>
    <row r="12850" spans="20:21" x14ac:dyDescent="0.25">
      <c r="T12850" s="101" t="s">
        <v>25313</v>
      </c>
      <c r="U12850" s="74" t="s">
        <v>25314</v>
      </c>
    </row>
    <row r="12851" spans="20:21" x14ac:dyDescent="0.25">
      <c r="T12851" s="101" t="s">
        <v>25315</v>
      </c>
      <c r="U12851" s="74" t="s">
        <v>25316</v>
      </c>
    </row>
    <row r="12852" spans="20:21" x14ac:dyDescent="0.25">
      <c r="T12852" s="101" t="s">
        <v>25317</v>
      </c>
      <c r="U12852" s="74" t="s">
        <v>25318</v>
      </c>
    </row>
    <row r="12853" spans="20:21" x14ac:dyDescent="0.25">
      <c r="T12853" s="101" t="s">
        <v>25319</v>
      </c>
      <c r="U12853" s="74" t="s">
        <v>25320</v>
      </c>
    </row>
    <row r="12854" spans="20:21" x14ac:dyDescent="0.25">
      <c r="T12854" s="101" t="s">
        <v>25321</v>
      </c>
      <c r="U12854" s="74" t="s">
        <v>25322</v>
      </c>
    </row>
    <row r="12855" spans="20:21" x14ac:dyDescent="0.25">
      <c r="T12855" s="101" t="s">
        <v>25323</v>
      </c>
      <c r="U12855" s="74" t="s">
        <v>25324</v>
      </c>
    </row>
    <row r="12856" spans="20:21" x14ac:dyDescent="0.25">
      <c r="T12856" s="101" t="s">
        <v>25325</v>
      </c>
      <c r="U12856" s="74" t="s">
        <v>25326</v>
      </c>
    </row>
    <row r="12857" spans="20:21" x14ac:dyDescent="0.25">
      <c r="T12857" s="101" t="s">
        <v>25327</v>
      </c>
      <c r="U12857" s="74" t="s">
        <v>25328</v>
      </c>
    </row>
    <row r="12858" spans="20:21" x14ac:dyDescent="0.25">
      <c r="T12858" s="101" t="s">
        <v>25329</v>
      </c>
      <c r="U12858" s="74" t="s">
        <v>25330</v>
      </c>
    </row>
    <row r="12859" spans="20:21" x14ac:dyDescent="0.25">
      <c r="T12859" s="101" t="s">
        <v>25331</v>
      </c>
      <c r="U12859" s="74" t="s">
        <v>25332</v>
      </c>
    </row>
    <row r="12860" spans="20:21" x14ac:dyDescent="0.25">
      <c r="T12860" s="101" t="s">
        <v>25333</v>
      </c>
      <c r="U12860" s="74" t="s">
        <v>25334</v>
      </c>
    </row>
    <row r="12861" spans="20:21" x14ac:dyDescent="0.25">
      <c r="T12861" s="101" t="s">
        <v>25335</v>
      </c>
      <c r="U12861" s="74" t="s">
        <v>10773</v>
      </c>
    </row>
    <row r="12862" spans="20:21" x14ac:dyDescent="0.25">
      <c r="T12862" s="101" t="s">
        <v>25336</v>
      </c>
      <c r="U12862" s="74" t="s">
        <v>6269</v>
      </c>
    </row>
    <row r="12863" spans="20:21" x14ac:dyDescent="0.25">
      <c r="T12863" s="101" t="s">
        <v>25337</v>
      </c>
      <c r="U12863" s="74" t="s">
        <v>25338</v>
      </c>
    </row>
    <row r="12864" spans="20:21" x14ac:dyDescent="0.25">
      <c r="T12864" s="101" t="s">
        <v>25339</v>
      </c>
      <c r="U12864" s="74" t="s">
        <v>11467</v>
      </c>
    </row>
    <row r="12865" spans="20:21" x14ac:dyDescent="0.25">
      <c r="T12865" s="101" t="s">
        <v>25340</v>
      </c>
      <c r="U12865" s="74" t="s">
        <v>25341</v>
      </c>
    </row>
    <row r="12866" spans="20:21" x14ac:dyDescent="0.25">
      <c r="T12866" s="101" t="s">
        <v>25342</v>
      </c>
      <c r="U12866" s="74" t="s">
        <v>25343</v>
      </c>
    </row>
    <row r="12867" spans="20:21" x14ac:dyDescent="0.25">
      <c r="T12867" s="101" t="s">
        <v>25344</v>
      </c>
      <c r="U12867" s="74" t="s">
        <v>25345</v>
      </c>
    </row>
    <row r="12868" spans="20:21" x14ac:dyDescent="0.25">
      <c r="T12868" s="101" t="s">
        <v>25346</v>
      </c>
      <c r="U12868" s="74" t="s">
        <v>25347</v>
      </c>
    </row>
    <row r="12869" spans="20:21" x14ac:dyDescent="0.25">
      <c r="T12869" s="101" t="s">
        <v>25348</v>
      </c>
      <c r="U12869" s="74" t="s">
        <v>25349</v>
      </c>
    </row>
    <row r="12870" spans="20:21" x14ac:dyDescent="0.25">
      <c r="T12870" s="101" t="s">
        <v>25350</v>
      </c>
      <c r="U12870" s="74" t="s">
        <v>25351</v>
      </c>
    </row>
    <row r="12871" spans="20:21" x14ac:dyDescent="0.25">
      <c r="T12871" s="101" t="s">
        <v>25352</v>
      </c>
      <c r="U12871" s="74" t="s">
        <v>25353</v>
      </c>
    </row>
    <row r="12872" spans="20:21" x14ac:dyDescent="0.25">
      <c r="T12872" s="101" t="s">
        <v>25354</v>
      </c>
      <c r="U12872" s="74" t="s">
        <v>25355</v>
      </c>
    </row>
    <row r="12873" spans="20:21" x14ac:dyDescent="0.25">
      <c r="T12873" s="101" t="s">
        <v>25356</v>
      </c>
      <c r="U12873" s="74" t="s">
        <v>25357</v>
      </c>
    </row>
    <row r="12874" spans="20:21" x14ac:dyDescent="0.25">
      <c r="T12874" s="101" t="s">
        <v>25358</v>
      </c>
      <c r="U12874" s="74" t="s">
        <v>17014</v>
      </c>
    </row>
    <row r="12875" spans="20:21" x14ac:dyDescent="0.25">
      <c r="T12875" s="101" t="s">
        <v>25359</v>
      </c>
      <c r="U12875" s="74" t="s">
        <v>25360</v>
      </c>
    </row>
    <row r="12876" spans="20:21" x14ac:dyDescent="0.25">
      <c r="T12876" s="101" t="s">
        <v>25361</v>
      </c>
      <c r="U12876" s="74" t="s">
        <v>25362</v>
      </c>
    </row>
    <row r="12877" spans="20:21" x14ac:dyDescent="0.25">
      <c r="T12877" s="101" t="s">
        <v>25363</v>
      </c>
      <c r="U12877" s="74" t="s">
        <v>25364</v>
      </c>
    </row>
    <row r="12878" spans="20:21" x14ac:dyDescent="0.25">
      <c r="T12878" s="101" t="s">
        <v>25365</v>
      </c>
      <c r="U12878" s="74" t="s">
        <v>25366</v>
      </c>
    </row>
    <row r="12879" spans="20:21" x14ac:dyDescent="0.25">
      <c r="T12879" s="101" t="s">
        <v>25367</v>
      </c>
      <c r="U12879" s="74" t="s">
        <v>25368</v>
      </c>
    </row>
    <row r="12880" spans="20:21" x14ac:dyDescent="0.25">
      <c r="T12880" s="101" t="s">
        <v>25369</v>
      </c>
      <c r="U12880" s="74" t="s">
        <v>25370</v>
      </c>
    </row>
    <row r="12881" spans="20:21" x14ac:dyDescent="0.25">
      <c r="T12881" s="101" t="s">
        <v>25371</v>
      </c>
      <c r="U12881" s="74" t="s">
        <v>25372</v>
      </c>
    </row>
    <row r="12882" spans="20:21" x14ac:dyDescent="0.25">
      <c r="T12882" s="101" t="s">
        <v>25373</v>
      </c>
      <c r="U12882" s="74" t="s">
        <v>25374</v>
      </c>
    </row>
    <row r="12883" spans="20:21" x14ac:dyDescent="0.25">
      <c r="T12883" s="101" t="s">
        <v>25375</v>
      </c>
      <c r="U12883" s="74" t="s">
        <v>25376</v>
      </c>
    </row>
    <row r="12884" spans="20:21" x14ac:dyDescent="0.25">
      <c r="T12884" s="101" t="s">
        <v>25377</v>
      </c>
      <c r="U12884" s="74" t="s">
        <v>25378</v>
      </c>
    </row>
    <row r="12885" spans="20:21" x14ac:dyDescent="0.25">
      <c r="T12885" s="101" t="s">
        <v>25379</v>
      </c>
      <c r="U12885" s="74" t="s">
        <v>25380</v>
      </c>
    </row>
    <row r="12886" spans="20:21" x14ac:dyDescent="0.25">
      <c r="T12886" s="101" t="s">
        <v>25381</v>
      </c>
      <c r="U12886" s="74" t="s">
        <v>25382</v>
      </c>
    </row>
    <row r="12887" spans="20:21" x14ac:dyDescent="0.25">
      <c r="T12887" s="101" t="s">
        <v>25383</v>
      </c>
      <c r="U12887" s="74" t="s">
        <v>25384</v>
      </c>
    </row>
    <row r="12888" spans="20:21" x14ac:dyDescent="0.25">
      <c r="T12888" s="101" t="s">
        <v>25385</v>
      </c>
      <c r="U12888" s="74" t="s">
        <v>25386</v>
      </c>
    </row>
    <row r="12889" spans="20:21" x14ac:dyDescent="0.25">
      <c r="T12889" s="101" t="s">
        <v>25387</v>
      </c>
      <c r="U12889" s="74" t="s">
        <v>25388</v>
      </c>
    </row>
    <row r="12890" spans="20:21" x14ac:dyDescent="0.25">
      <c r="T12890" s="101" t="s">
        <v>25389</v>
      </c>
      <c r="U12890" s="74" t="s">
        <v>25390</v>
      </c>
    </row>
    <row r="12891" spans="20:21" x14ac:dyDescent="0.25">
      <c r="T12891" s="101" t="s">
        <v>25391</v>
      </c>
      <c r="U12891" s="74" t="s">
        <v>25392</v>
      </c>
    </row>
    <row r="12892" spans="20:21" x14ac:dyDescent="0.25">
      <c r="T12892" s="101" t="s">
        <v>25393</v>
      </c>
      <c r="U12892" s="74" t="s">
        <v>25394</v>
      </c>
    </row>
    <row r="12893" spans="20:21" x14ac:dyDescent="0.25">
      <c r="T12893" s="101" t="s">
        <v>25395</v>
      </c>
      <c r="U12893" s="74" t="s">
        <v>25396</v>
      </c>
    </row>
    <row r="12894" spans="20:21" x14ac:dyDescent="0.25">
      <c r="T12894" s="101" t="s">
        <v>25397</v>
      </c>
      <c r="U12894" s="74" t="s">
        <v>25398</v>
      </c>
    </row>
    <row r="12895" spans="20:21" x14ac:dyDescent="0.25">
      <c r="T12895" s="101" t="s">
        <v>25399</v>
      </c>
      <c r="U12895" s="74" t="s">
        <v>25400</v>
      </c>
    </row>
    <row r="12896" spans="20:21" x14ac:dyDescent="0.25">
      <c r="T12896" s="101" t="s">
        <v>25401</v>
      </c>
      <c r="U12896" s="74" t="s">
        <v>25402</v>
      </c>
    </row>
    <row r="12897" spans="20:21" x14ac:dyDescent="0.25">
      <c r="T12897" s="101" t="s">
        <v>25403</v>
      </c>
      <c r="U12897" s="74" t="s">
        <v>25404</v>
      </c>
    </row>
    <row r="12898" spans="20:21" x14ac:dyDescent="0.25">
      <c r="T12898" s="101" t="s">
        <v>25405</v>
      </c>
      <c r="U12898" s="74" t="s">
        <v>25406</v>
      </c>
    </row>
    <row r="12899" spans="20:21" x14ac:dyDescent="0.25">
      <c r="T12899" s="101" t="s">
        <v>25407</v>
      </c>
      <c r="U12899" s="74" t="s">
        <v>25408</v>
      </c>
    </row>
    <row r="12900" spans="20:21" x14ac:dyDescent="0.25">
      <c r="T12900" s="101" t="s">
        <v>25409</v>
      </c>
      <c r="U12900" s="74" t="s">
        <v>25410</v>
      </c>
    </row>
    <row r="12901" spans="20:21" x14ac:dyDescent="0.25">
      <c r="T12901" s="101" t="s">
        <v>25411</v>
      </c>
      <c r="U12901" s="74" t="s">
        <v>25412</v>
      </c>
    </row>
    <row r="12902" spans="20:21" x14ac:dyDescent="0.25">
      <c r="T12902" s="101" t="s">
        <v>25413</v>
      </c>
      <c r="U12902" s="74" t="s">
        <v>25414</v>
      </c>
    </row>
    <row r="12903" spans="20:21" x14ac:dyDescent="0.25">
      <c r="T12903" s="101" t="s">
        <v>25415</v>
      </c>
      <c r="U12903" s="74" t="s">
        <v>25416</v>
      </c>
    </row>
    <row r="12904" spans="20:21" x14ac:dyDescent="0.25">
      <c r="T12904" s="101" t="s">
        <v>25417</v>
      </c>
      <c r="U12904" s="74" t="s">
        <v>25418</v>
      </c>
    </row>
    <row r="12905" spans="20:21" x14ac:dyDescent="0.25">
      <c r="T12905" s="101" t="s">
        <v>25419</v>
      </c>
      <c r="U12905" s="74" t="s">
        <v>25420</v>
      </c>
    </row>
    <row r="12906" spans="20:21" x14ac:dyDescent="0.25">
      <c r="T12906" s="101" t="s">
        <v>25421</v>
      </c>
      <c r="U12906" s="74" t="s">
        <v>12357</v>
      </c>
    </row>
    <row r="12907" spans="20:21" x14ac:dyDescent="0.25">
      <c r="T12907" s="101" t="s">
        <v>25422</v>
      </c>
      <c r="U12907" s="74" t="s">
        <v>2186</v>
      </c>
    </row>
    <row r="12908" spans="20:21" x14ac:dyDescent="0.25">
      <c r="T12908" s="101" t="s">
        <v>25423</v>
      </c>
      <c r="U12908" s="74" t="s">
        <v>25424</v>
      </c>
    </row>
    <row r="12909" spans="20:21" x14ac:dyDescent="0.25">
      <c r="T12909" s="101" t="s">
        <v>25425</v>
      </c>
      <c r="U12909" s="74" t="s">
        <v>25426</v>
      </c>
    </row>
    <row r="12910" spans="20:21" x14ac:dyDescent="0.25">
      <c r="T12910" s="101" t="s">
        <v>25427</v>
      </c>
      <c r="U12910" s="74" t="s">
        <v>25428</v>
      </c>
    </row>
    <row r="12911" spans="20:21" x14ac:dyDescent="0.25">
      <c r="T12911" s="101" t="s">
        <v>25429</v>
      </c>
      <c r="U12911" s="74" t="s">
        <v>25430</v>
      </c>
    </row>
    <row r="12912" spans="20:21" x14ac:dyDescent="0.25">
      <c r="T12912" s="101" t="s">
        <v>25431</v>
      </c>
      <c r="U12912" s="74" t="s">
        <v>25432</v>
      </c>
    </row>
    <row r="12913" spans="20:21" x14ac:dyDescent="0.25">
      <c r="T12913" s="101" t="s">
        <v>25433</v>
      </c>
      <c r="U12913" s="74" t="s">
        <v>25434</v>
      </c>
    </row>
    <row r="12914" spans="20:21" x14ac:dyDescent="0.25">
      <c r="T12914" s="101" t="s">
        <v>25435</v>
      </c>
      <c r="U12914" s="74" t="s">
        <v>25436</v>
      </c>
    </row>
    <row r="12915" spans="20:21" x14ac:dyDescent="0.25">
      <c r="T12915" s="101" t="s">
        <v>25437</v>
      </c>
      <c r="U12915" s="74" t="s">
        <v>25438</v>
      </c>
    </row>
    <row r="12916" spans="20:21" x14ac:dyDescent="0.25">
      <c r="T12916" s="101" t="s">
        <v>25439</v>
      </c>
      <c r="U12916" s="74" t="s">
        <v>25440</v>
      </c>
    </row>
    <row r="12917" spans="20:21" x14ac:dyDescent="0.25">
      <c r="T12917" s="101" t="s">
        <v>25441</v>
      </c>
      <c r="U12917" s="74" t="s">
        <v>24550</v>
      </c>
    </row>
    <row r="12918" spans="20:21" x14ac:dyDescent="0.25">
      <c r="T12918" s="101" t="s">
        <v>25442</v>
      </c>
      <c r="U12918" s="74" t="s">
        <v>25443</v>
      </c>
    </row>
    <row r="12919" spans="20:21" x14ac:dyDescent="0.25">
      <c r="T12919" s="101" t="s">
        <v>25444</v>
      </c>
      <c r="U12919" s="74" t="s">
        <v>25445</v>
      </c>
    </row>
    <row r="12920" spans="20:21" x14ac:dyDescent="0.25">
      <c r="T12920" s="101" t="s">
        <v>25446</v>
      </c>
      <c r="U12920" s="74" t="s">
        <v>25447</v>
      </c>
    </row>
    <row r="12921" spans="20:21" x14ac:dyDescent="0.25">
      <c r="T12921" s="101" t="s">
        <v>25448</v>
      </c>
      <c r="U12921" s="74" t="s">
        <v>25449</v>
      </c>
    </row>
    <row r="12922" spans="20:21" x14ac:dyDescent="0.25">
      <c r="T12922" s="101" t="s">
        <v>25450</v>
      </c>
      <c r="U12922" s="74" t="s">
        <v>25451</v>
      </c>
    </row>
    <row r="12923" spans="20:21" x14ac:dyDescent="0.25">
      <c r="T12923" s="101" t="s">
        <v>25452</v>
      </c>
      <c r="U12923" s="74" t="s">
        <v>25453</v>
      </c>
    </row>
    <row r="12924" spans="20:21" x14ac:dyDescent="0.25">
      <c r="T12924" s="101" t="s">
        <v>25454</v>
      </c>
      <c r="U12924" s="74" t="s">
        <v>6371</v>
      </c>
    </row>
    <row r="12925" spans="20:21" x14ac:dyDescent="0.25">
      <c r="T12925" s="101" t="s">
        <v>25455</v>
      </c>
      <c r="U12925" s="74" t="s">
        <v>18428</v>
      </c>
    </row>
    <row r="12926" spans="20:21" x14ac:dyDescent="0.25">
      <c r="T12926" s="101" t="s">
        <v>25456</v>
      </c>
      <c r="U12926" s="74" t="s">
        <v>25457</v>
      </c>
    </row>
    <row r="12927" spans="20:21" x14ac:dyDescent="0.25">
      <c r="T12927" s="101" t="s">
        <v>25458</v>
      </c>
      <c r="U12927" s="74" t="s">
        <v>25459</v>
      </c>
    </row>
    <row r="12928" spans="20:21" x14ac:dyDescent="0.25">
      <c r="T12928" s="101" t="s">
        <v>25460</v>
      </c>
      <c r="U12928" s="74" t="s">
        <v>25461</v>
      </c>
    </row>
    <row r="12929" spans="20:21" x14ac:dyDescent="0.25">
      <c r="T12929" s="101" t="s">
        <v>25462</v>
      </c>
      <c r="U12929" s="74" t="s">
        <v>17114</v>
      </c>
    </row>
    <row r="12930" spans="20:21" x14ac:dyDescent="0.25">
      <c r="T12930" s="101" t="s">
        <v>25463</v>
      </c>
      <c r="U12930" s="74" t="s">
        <v>25464</v>
      </c>
    </row>
    <row r="12931" spans="20:21" x14ac:dyDescent="0.25">
      <c r="T12931" s="101" t="s">
        <v>25465</v>
      </c>
      <c r="U12931" s="74" t="s">
        <v>11577</v>
      </c>
    </row>
    <row r="12932" spans="20:21" x14ac:dyDescent="0.25">
      <c r="T12932" s="101" t="s">
        <v>25466</v>
      </c>
      <c r="U12932" s="74" t="s">
        <v>25467</v>
      </c>
    </row>
    <row r="12933" spans="20:21" x14ac:dyDescent="0.25">
      <c r="T12933" s="101" t="s">
        <v>25468</v>
      </c>
      <c r="U12933" s="74" t="s">
        <v>25469</v>
      </c>
    </row>
    <row r="12934" spans="20:21" x14ac:dyDescent="0.25">
      <c r="T12934" s="101" t="s">
        <v>25470</v>
      </c>
      <c r="U12934" s="74" t="s">
        <v>25471</v>
      </c>
    </row>
    <row r="12935" spans="20:21" x14ac:dyDescent="0.25">
      <c r="T12935" s="101" t="s">
        <v>25472</v>
      </c>
      <c r="U12935" s="74" t="s">
        <v>25473</v>
      </c>
    </row>
    <row r="12936" spans="20:21" x14ac:dyDescent="0.25">
      <c r="T12936" s="101" t="s">
        <v>25474</v>
      </c>
      <c r="U12936" s="74" t="s">
        <v>25475</v>
      </c>
    </row>
    <row r="12937" spans="20:21" x14ac:dyDescent="0.25">
      <c r="T12937" s="101" t="s">
        <v>25476</v>
      </c>
      <c r="U12937" s="74" t="s">
        <v>25477</v>
      </c>
    </row>
    <row r="12938" spans="20:21" x14ac:dyDescent="0.25">
      <c r="T12938" s="101" t="s">
        <v>25478</v>
      </c>
      <c r="U12938" s="74" t="s">
        <v>5656</v>
      </c>
    </row>
    <row r="12939" spans="20:21" x14ac:dyDescent="0.25">
      <c r="T12939" s="101" t="s">
        <v>25479</v>
      </c>
      <c r="U12939" s="74" t="s">
        <v>24584</v>
      </c>
    </row>
    <row r="12940" spans="20:21" x14ac:dyDescent="0.25">
      <c r="T12940" s="101" t="s">
        <v>25480</v>
      </c>
      <c r="U12940" s="74" t="s">
        <v>25481</v>
      </c>
    </row>
    <row r="12941" spans="20:21" x14ac:dyDescent="0.25">
      <c r="T12941" s="101" t="s">
        <v>25482</v>
      </c>
      <c r="U12941" s="74" t="s">
        <v>25483</v>
      </c>
    </row>
    <row r="12942" spans="20:21" x14ac:dyDescent="0.25">
      <c r="T12942" s="101" t="s">
        <v>25484</v>
      </c>
      <c r="U12942" s="74" t="s">
        <v>25485</v>
      </c>
    </row>
    <row r="12943" spans="20:21" x14ac:dyDescent="0.25">
      <c r="T12943" s="101" t="s">
        <v>25486</v>
      </c>
      <c r="U12943" s="74" t="s">
        <v>25487</v>
      </c>
    </row>
    <row r="12944" spans="20:21" x14ac:dyDescent="0.25">
      <c r="T12944" s="101" t="s">
        <v>25488</v>
      </c>
      <c r="U12944" s="74" t="s">
        <v>19275</v>
      </c>
    </row>
    <row r="12945" spans="20:21" x14ac:dyDescent="0.25">
      <c r="T12945" s="101" t="s">
        <v>25489</v>
      </c>
      <c r="U12945" s="74" t="s">
        <v>5672</v>
      </c>
    </row>
    <row r="12946" spans="20:21" x14ac:dyDescent="0.25">
      <c r="T12946" s="101" t="s">
        <v>25490</v>
      </c>
      <c r="U12946" s="74" t="s">
        <v>25491</v>
      </c>
    </row>
    <row r="12947" spans="20:21" x14ac:dyDescent="0.25">
      <c r="T12947" s="101" t="s">
        <v>25492</v>
      </c>
      <c r="U12947" s="74" t="s">
        <v>25493</v>
      </c>
    </row>
    <row r="12948" spans="20:21" x14ac:dyDescent="0.25">
      <c r="T12948" s="101" t="s">
        <v>25494</v>
      </c>
      <c r="U12948" s="74" t="s">
        <v>25495</v>
      </c>
    </row>
    <row r="12949" spans="20:21" x14ac:dyDescent="0.25">
      <c r="T12949" s="101" t="s">
        <v>25496</v>
      </c>
      <c r="U12949" s="74" t="s">
        <v>25497</v>
      </c>
    </row>
    <row r="12950" spans="20:21" x14ac:dyDescent="0.25">
      <c r="T12950" s="101" t="s">
        <v>25498</v>
      </c>
      <c r="U12950" s="74" t="s">
        <v>10874</v>
      </c>
    </row>
    <row r="12951" spans="20:21" x14ac:dyDescent="0.25">
      <c r="T12951" s="101" t="s">
        <v>25499</v>
      </c>
      <c r="U12951" s="74" t="s">
        <v>25500</v>
      </c>
    </row>
    <row r="12952" spans="20:21" x14ac:dyDescent="0.25">
      <c r="T12952" s="101" t="s">
        <v>25501</v>
      </c>
      <c r="U12952" s="74" t="s">
        <v>25502</v>
      </c>
    </row>
    <row r="12953" spans="20:21" x14ac:dyDescent="0.25">
      <c r="T12953" s="101" t="s">
        <v>25503</v>
      </c>
      <c r="U12953" s="74" t="s">
        <v>25504</v>
      </c>
    </row>
    <row r="12954" spans="20:21" x14ac:dyDescent="0.25">
      <c r="T12954" s="101" t="s">
        <v>25505</v>
      </c>
      <c r="U12954" s="74" t="s">
        <v>25506</v>
      </c>
    </row>
    <row r="12955" spans="20:21" x14ac:dyDescent="0.25">
      <c r="T12955" s="101" t="s">
        <v>25507</v>
      </c>
      <c r="U12955" s="74" t="s">
        <v>25508</v>
      </c>
    </row>
    <row r="12956" spans="20:21" x14ac:dyDescent="0.25">
      <c r="T12956" s="101" t="s">
        <v>25509</v>
      </c>
      <c r="U12956" s="74" t="s">
        <v>25510</v>
      </c>
    </row>
    <row r="12957" spans="20:21" x14ac:dyDescent="0.25">
      <c r="T12957" s="101" t="s">
        <v>25511</v>
      </c>
      <c r="U12957" s="74" t="s">
        <v>25512</v>
      </c>
    </row>
    <row r="12958" spans="20:21" x14ac:dyDescent="0.25">
      <c r="T12958" s="101" t="s">
        <v>25513</v>
      </c>
      <c r="U12958" s="74" t="s">
        <v>11625</v>
      </c>
    </row>
    <row r="12959" spans="20:21" x14ac:dyDescent="0.25">
      <c r="T12959" s="101" t="s">
        <v>25514</v>
      </c>
      <c r="U12959" s="74" t="s">
        <v>25515</v>
      </c>
    </row>
    <row r="12960" spans="20:21" x14ac:dyDescent="0.25">
      <c r="T12960" s="101" t="s">
        <v>25516</v>
      </c>
      <c r="U12960" s="74" t="s">
        <v>25517</v>
      </c>
    </row>
    <row r="12961" spans="20:21" x14ac:dyDescent="0.25">
      <c r="T12961" s="101" t="s">
        <v>25518</v>
      </c>
      <c r="U12961" s="74" t="s">
        <v>25519</v>
      </c>
    </row>
    <row r="12962" spans="20:21" x14ac:dyDescent="0.25">
      <c r="T12962" s="101" t="s">
        <v>25520</v>
      </c>
      <c r="U12962" s="74" t="s">
        <v>25521</v>
      </c>
    </row>
    <row r="12963" spans="20:21" x14ac:dyDescent="0.25">
      <c r="T12963" s="101" t="s">
        <v>25522</v>
      </c>
      <c r="U12963" s="74" t="s">
        <v>25523</v>
      </c>
    </row>
    <row r="12964" spans="20:21" x14ac:dyDescent="0.25">
      <c r="T12964" s="101" t="s">
        <v>25524</v>
      </c>
      <c r="U12964" s="74" t="s">
        <v>25525</v>
      </c>
    </row>
    <row r="12965" spans="20:21" x14ac:dyDescent="0.25">
      <c r="T12965" s="101" t="s">
        <v>25526</v>
      </c>
      <c r="U12965" s="74" t="s">
        <v>25527</v>
      </c>
    </row>
    <row r="12966" spans="20:21" x14ac:dyDescent="0.25">
      <c r="T12966" s="101" t="s">
        <v>25528</v>
      </c>
      <c r="U12966" s="74" t="s">
        <v>25529</v>
      </c>
    </row>
    <row r="12967" spans="20:21" x14ac:dyDescent="0.25">
      <c r="T12967" s="101" t="s">
        <v>25530</v>
      </c>
      <c r="U12967" s="74" t="s">
        <v>25531</v>
      </c>
    </row>
    <row r="12968" spans="20:21" x14ac:dyDescent="0.25">
      <c r="T12968" s="101" t="s">
        <v>25532</v>
      </c>
      <c r="U12968" s="74" t="s">
        <v>25533</v>
      </c>
    </row>
    <row r="12969" spans="20:21" x14ac:dyDescent="0.25">
      <c r="T12969" s="101" t="s">
        <v>25534</v>
      </c>
      <c r="U12969" s="74" t="s">
        <v>3912</v>
      </c>
    </row>
    <row r="12970" spans="20:21" x14ac:dyDescent="0.25">
      <c r="T12970" s="101" t="s">
        <v>25535</v>
      </c>
      <c r="U12970" s="74" t="s">
        <v>25536</v>
      </c>
    </row>
    <row r="12971" spans="20:21" x14ac:dyDescent="0.25">
      <c r="T12971" s="101" t="s">
        <v>25537</v>
      </c>
      <c r="U12971" s="74" t="s">
        <v>25538</v>
      </c>
    </row>
    <row r="12972" spans="20:21" x14ac:dyDescent="0.25">
      <c r="T12972" s="101" t="s">
        <v>25539</v>
      </c>
      <c r="U12972" s="74" t="s">
        <v>25540</v>
      </c>
    </row>
    <row r="12973" spans="20:21" x14ac:dyDescent="0.25">
      <c r="T12973" s="101" t="s">
        <v>25541</v>
      </c>
      <c r="U12973" s="74" t="s">
        <v>25542</v>
      </c>
    </row>
    <row r="12974" spans="20:21" x14ac:dyDescent="0.25">
      <c r="T12974" s="101" t="s">
        <v>25543</v>
      </c>
      <c r="U12974" s="74" t="s">
        <v>17212</v>
      </c>
    </row>
    <row r="12975" spans="20:21" x14ac:dyDescent="0.25">
      <c r="T12975" s="101" t="s">
        <v>25544</v>
      </c>
      <c r="U12975" s="74" t="s">
        <v>25545</v>
      </c>
    </row>
    <row r="12976" spans="20:21" x14ac:dyDescent="0.25">
      <c r="T12976" s="101" t="s">
        <v>25546</v>
      </c>
      <c r="U12976" s="74" t="s">
        <v>4779</v>
      </c>
    </row>
    <row r="12977" spans="20:21" x14ac:dyDescent="0.25">
      <c r="T12977" s="101" t="s">
        <v>25547</v>
      </c>
      <c r="U12977" s="74" t="s">
        <v>25548</v>
      </c>
    </row>
    <row r="12978" spans="20:21" x14ac:dyDescent="0.25">
      <c r="T12978" s="101" t="s">
        <v>25549</v>
      </c>
      <c r="U12978" s="74" t="s">
        <v>25550</v>
      </c>
    </row>
    <row r="12979" spans="20:21" x14ac:dyDescent="0.25">
      <c r="T12979" s="101" t="s">
        <v>25551</v>
      </c>
      <c r="U12979" s="74" t="s">
        <v>25552</v>
      </c>
    </row>
    <row r="12980" spans="20:21" x14ac:dyDescent="0.25">
      <c r="T12980" s="101" t="s">
        <v>25553</v>
      </c>
      <c r="U12980" s="74" t="s">
        <v>25554</v>
      </c>
    </row>
    <row r="12981" spans="20:21" x14ac:dyDescent="0.25">
      <c r="T12981" s="101" t="s">
        <v>25555</v>
      </c>
      <c r="U12981" s="74" t="s">
        <v>25556</v>
      </c>
    </row>
    <row r="12982" spans="20:21" x14ac:dyDescent="0.25">
      <c r="T12982" s="101" t="s">
        <v>25557</v>
      </c>
      <c r="U12982" s="74" t="s">
        <v>25558</v>
      </c>
    </row>
    <row r="12983" spans="20:21" x14ac:dyDescent="0.25">
      <c r="T12983" s="101" t="s">
        <v>25559</v>
      </c>
      <c r="U12983" s="74" t="s">
        <v>12453</v>
      </c>
    </row>
    <row r="12984" spans="20:21" x14ac:dyDescent="0.25">
      <c r="T12984" s="101" t="s">
        <v>25560</v>
      </c>
      <c r="U12984" s="74" t="s">
        <v>25561</v>
      </c>
    </row>
    <row r="12985" spans="20:21" x14ac:dyDescent="0.25">
      <c r="T12985" s="101" t="s">
        <v>25562</v>
      </c>
      <c r="U12985" s="74" t="s">
        <v>25563</v>
      </c>
    </row>
    <row r="12986" spans="20:21" x14ac:dyDescent="0.25">
      <c r="T12986" s="101" t="s">
        <v>25564</v>
      </c>
      <c r="U12986" s="74" t="s">
        <v>25565</v>
      </c>
    </row>
    <row r="12987" spans="20:21" x14ac:dyDescent="0.25">
      <c r="T12987" s="101" t="s">
        <v>25566</v>
      </c>
      <c r="U12987" s="74" t="s">
        <v>25567</v>
      </c>
    </row>
    <row r="12988" spans="20:21" x14ac:dyDescent="0.25">
      <c r="T12988" s="101" t="s">
        <v>25568</v>
      </c>
      <c r="U12988" s="74" t="s">
        <v>25569</v>
      </c>
    </row>
    <row r="12989" spans="20:21" x14ac:dyDescent="0.25">
      <c r="T12989" s="101" t="s">
        <v>25570</v>
      </c>
      <c r="U12989" s="74" t="s">
        <v>25571</v>
      </c>
    </row>
    <row r="12990" spans="20:21" x14ac:dyDescent="0.25">
      <c r="T12990" s="101" t="s">
        <v>25572</v>
      </c>
      <c r="U12990" s="74" t="s">
        <v>25573</v>
      </c>
    </row>
    <row r="12991" spans="20:21" x14ac:dyDescent="0.25">
      <c r="T12991" s="101" t="s">
        <v>25574</v>
      </c>
      <c r="U12991" s="74" t="s">
        <v>25575</v>
      </c>
    </row>
    <row r="12992" spans="20:21" x14ac:dyDescent="0.25">
      <c r="T12992" s="101" t="s">
        <v>25576</v>
      </c>
      <c r="U12992" s="74" t="s">
        <v>25577</v>
      </c>
    </row>
    <row r="12993" spans="20:21" x14ac:dyDescent="0.25">
      <c r="T12993" s="101" t="s">
        <v>25578</v>
      </c>
      <c r="U12993" s="74" t="s">
        <v>22590</v>
      </c>
    </row>
    <row r="12994" spans="20:21" x14ac:dyDescent="0.25">
      <c r="T12994" s="101" t="s">
        <v>25579</v>
      </c>
      <c r="U12994" s="74" t="s">
        <v>25580</v>
      </c>
    </row>
    <row r="12995" spans="20:21" x14ac:dyDescent="0.25">
      <c r="T12995" s="101" t="s">
        <v>25581</v>
      </c>
      <c r="U12995" s="74" t="s">
        <v>25582</v>
      </c>
    </row>
    <row r="12996" spans="20:21" x14ac:dyDescent="0.25">
      <c r="T12996" s="101" t="s">
        <v>25583</v>
      </c>
      <c r="U12996" s="74" t="s">
        <v>25584</v>
      </c>
    </row>
    <row r="12997" spans="20:21" x14ac:dyDescent="0.25">
      <c r="T12997" s="101" t="s">
        <v>25585</v>
      </c>
      <c r="U12997" s="74" t="s">
        <v>12483</v>
      </c>
    </row>
    <row r="12998" spans="20:21" x14ac:dyDescent="0.25">
      <c r="T12998" s="101" t="s">
        <v>25586</v>
      </c>
      <c r="U12998" s="74" t="s">
        <v>8729</v>
      </c>
    </row>
    <row r="12999" spans="20:21" x14ac:dyDescent="0.25">
      <c r="T12999" s="101" t="s">
        <v>25587</v>
      </c>
      <c r="U12999" s="74" t="s">
        <v>25588</v>
      </c>
    </row>
    <row r="13000" spans="20:21" x14ac:dyDescent="0.25">
      <c r="T13000" s="101" t="s">
        <v>25589</v>
      </c>
      <c r="U13000" s="74" t="s">
        <v>25590</v>
      </c>
    </row>
    <row r="13001" spans="20:21" x14ac:dyDescent="0.25">
      <c r="T13001" s="101" t="s">
        <v>25591</v>
      </c>
      <c r="U13001" s="74" t="s">
        <v>25592</v>
      </c>
    </row>
    <row r="13002" spans="20:21" x14ac:dyDescent="0.25">
      <c r="T13002" s="101" t="s">
        <v>25593</v>
      </c>
      <c r="U13002" s="74" t="s">
        <v>25594</v>
      </c>
    </row>
    <row r="13003" spans="20:21" x14ac:dyDescent="0.25">
      <c r="T13003" s="101" t="s">
        <v>25595</v>
      </c>
      <c r="U13003" s="74" t="s">
        <v>25596</v>
      </c>
    </row>
    <row r="13004" spans="20:21" x14ac:dyDescent="0.25">
      <c r="T13004" s="101" t="s">
        <v>25597</v>
      </c>
      <c r="U13004" s="74" t="s">
        <v>11663</v>
      </c>
    </row>
    <row r="13005" spans="20:21" x14ac:dyDescent="0.25">
      <c r="T13005" s="101" t="s">
        <v>25598</v>
      </c>
      <c r="U13005" s="74" t="s">
        <v>25599</v>
      </c>
    </row>
    <row r="13006" spans="20:21" x14ac:dyDescent="0.25">
      <c r="T13006" s="101" t="s">
        <v>25600</v>
      </c>
      <c r="U13006" s="74" t="s">
        <v>25601</v>
      </c>
    </row>
    <row r="13007" spans="20:21" x14ac:dyDescent="0.25">
      <c r="T13007" s="101" t="s">
        <v>25602</v>
      </c>
      <c r="U13007" s="74" t="s">
        <v>25603</v>
      </c>
    </row>
    <row r="13008" spans="20:21" x14ac:dyDescent="0.25">
      <c r="T13008" s="101" t="s">
        <v>25604</v>
      </c>
      <c r="U13008" s="74" t="s">
        <v>3105</v>
      </c>
    </row>
    <row r="13009" spans="20:21" x14ac:dyDescent="0.25">
      <c r="T13009" s="101" t="s">
        <v>25605</v>
      </c>
      <c r="U13009" s="74" t="s">
        <v>25606</v>
      </c>
    </row>
    <row r="13010" spans="20:21" x14ac:dyDescent="0.25">
      <c r="T13010" s="101" t="s">
        <v>25607</v>
      </c>
      <c r="U13010" s="74" t="s">
        <v>25608</v>
      </c>
    </row>
    <row r="13011" spans="20:21" x14ac:dyDescent="0.25">
      <c r="T13011" s="101" t="s">
        <v>25609</v>
      </c>
      <c r="U13011" s="74" t="s">
        <v>25610</v>
      </c>
    </row>
    <row r="13012" spans="20:21" x14ac:dyDescent="0.25">
      <c r="T13012" s="101" t="s">
        <v>25611</v>
      </c>
      <c r="U13012" s="74" t="s">
        <v>25612</v>
      </c>
    </row>
    <row r="13013" spans="20:21" x14ac:dyDescent="0.25">
      <c r="T13013" s="101" t="s">
        <v>25613</v>
      </c>
      <c r="U13013" s="74" t="s">
        <v>25614</v>
      </c>
    </row>
    <row r="13014" spans="20:21" x14ac:dyDescent="0.25">
      <c r="T13014" s="101" t="s">
        <v>25615</v>
      </c>
      <c r="U13014" s="74" t="s">
        <v>25616</v>
      </c>
    </row>
    <row r="13015" spans="20:21" x14ac:dyDescent="0.25">
      <c r="T13015" s="101" t="s">
        <v>25617</v>
      </c>
      <c r="U13015" s="74" t="s">
        <v>16376</v>
      </c>
    </row>
    <row r="13016" spans="20:21" x14ac:dyDescent="0.25">
      <c r="T13016" s="101" t="s">
        <v>25618</v>
      </c>
      <c r="U13016" s="74" t="s">
        <v>25619</v>
      </c>
    </row>
    <row r="13017" spans="20:21" x14ac:dyDescent="0.25">
      <c r="T13017" s="101" t="s">
        <v>25620</v>
      </c>
      <c r="U13017" s="74" t="s">
        <v>4841</v>
      </c>
    </row>
    <row r="13018" spans="20:21" x14ac:dyDescent="0.25">
      <c r="T13018" s="101" t="s">
        <v>25621</v>
      </c>
      <c r="U13018" s="74" t="s">
        <v>25622</v>
      </c>
    </row>
    <row r="13019" spans="20:21" x14ac:dyDescent="0.25">
      <c r="T13019" s="101" t="s">
        <v>25623</v>
      </c>
      <c r="U13019" s="74" t="s">
        <v>25624</v>
      </c>
    </row>
    <row r="13020" spans="20:21" x14ac:dyDescent="0.25">
      <c r="T13020" s="101" t="s">
        <v>25625</v>
      </c>
      <c r="U13020" s="74" t="s">
        <v>25626</v>
      </c>
    </row>
    <row r="13021" spans="20:21" x14ac:dyDescent="0.25">
      <c r="T13021" s="101" t="s">
        <v>25627</v>
      </c>
      <c r="U13021" s="74" t="s">
        <v>25628</v>
      </c>
    </row>
    <row r="13022" spans="20:21" x14ac:dyDescent="0.25">
      <c r="T13022" s="101" t="s">
        <v>25629</v>
      </c>
      <c r="U13022" s="74" t="s">
        <v>25630</v>
      </c>
    </row>
    <row r="13023" spans="20:21" x14ac:dyDescent="0.25">
      <c r="T13023" s="101" t="s">
        <v>25631</v>
      </c>
      <c r="U13023" s="74" t="s">
        <v>25632</v>
      </c>
    </row>
    <row r="13024" spans="20:21" x14ac:dyDescent="0.25">
      <c r="T13024" s="101" t="s">
        <v>25633</v>
      </c>
      <c r="U13024" s="74" t="s">
        <v>25634</v>
      </c>
    </row>
    <row r="13025" spans="20:21" x14ac:dyDescent="0.25">
      <c r="T13025" s="101" t="s">
        <v>25635</v>
      </c>
      <c r="U13025" s="74" t="s">
        <v>25636</v>
      </c>
    </row>
    <row r="13026" spans="20:21" x14ac:dyDescent="0.25">
      <c r="T13026" s="101" t="s">
        <v>25637</v>
      </c>
      <c r="U13026" s="74" t="s">
        <v>25638</v>
      </c>
    </row>
    <row r="13027" spans="20:21" x14ac:dyDescent="0.25">
      <c r="T13027" s="101" t="s">
        <v>25639</v>
      </c>
      <c r="U13027" s="74" t="s">
        <v>25640</v>
      </c>
    </row>
    <row r="13028" spans="20:21" x14ac:dyDescent="0.25">
      <c r="T13028" s="101" t="s">
        <v>25641</v>
      </c>
      <c r="U13028" s="74" t="s">
        <v>25642</v>
      </c>
    </row>
    <row r="13029" spans="20:21" x14ac:dyDescent="0.25">
      <c r="T13029" s="101" t="s">
        <v>25643</v>
      </c>
      <c r="U13029" s="74" t="s">
        <v>25644</v>
      </c>
    </row>
    <row r="13030" spans="20:21" x14ac:dyDescent="0.25">
      <c r="T13030" s="101" t="s">
        <v>25645</v>
      </c>
      <c r="U13030" s="74" t="s">
        <v>25646</v>
      </c>
    </row>
    <row r="13031" spans="20:21" x14ac:dyDescent="0.25">
      <c r="T13031" s="101" t="s">
        <v>25647</v>
      </c>
      <c r="U13031" s="74" t="s">
        <v>25648</v>
      </c>
    </row>
    <row r="13032" spans="20:21" x14ac:dyDescent="0.25">
      <c r="T13032" s="101" t="s">
        <v>25649</v>
      </c>
      <c r="U13032" s="74" t="s">
        <v>3123</v>
      </c>
    </row>
    <row r="13033" spans="20:21" x14ac:dyDescent="0.25">
      <c r="T13033" s="101" t="s">
        <v>25650</v>
      </c>
      <c r="U13033" s="74" t="s">
        <v>25651</v>
      </c>
    </row>
    <row r="13034" spans="20:21" x14ac:dyDescent="0.25">
      <c r="T13034" s="101" t="s">
        <v>25652</v>
      </c>
      <c r="U13034" s="74" t="s">
        <v>13759</v>
      </c>
    </row>
    <row r="13035" spans="20:21" x14ac:dyDescent="0.25">
      <c r="T13035" s="101" t="s">
        <v>25653</v>
      </c>
      <c r="U13035" s="74" t="s">
        <v>25654</v>
      </c>
    </row>
    <row r="13036" spans="20:21" x14ac:dyDescent="0.25">
      <c r="T13036" s="101" t="s">
        <v>25655</v>
      </c>
      <c r="U13036" s="74" t="s">
        <v>25656</v>
      </c>
    </row>
    <row r="13037" spans="20:21" x14ac:dyDescent="0.25">
      <c r="T13037" s="101" t="s">
        <v>25657</v>
      </c>
      <c r="U13037" s="74" t="s">
        <v>25658</v>
      </c>
    </row>
    <row r="13038" spans="20:21" x14ac:dyDescent="0.25">
      <c r="T13038" s="101" t="s">
        <v>25659</v>
      </c>
      <c r="U13038" s="74" t="s">
        <v>25660</v>
      </c>
    </row>
    <row r="13039" spans="20:21" x14ac:dyDescent="0.25">
      <c r="T13039" s="101" t="s">
        <v>25661</v>
      </c>
      <c r="U13039" s="74" t="s">
        <v>25662</v>
      </c>
    </row>
    <row r="13040" spans="20:21" x14ac:dyDescent="0.25">
      <c r="T13040" s="101" t="s">
        <v>25663</v>
      </c>
      <c r="U13040" s="74" t="s">
        <v>25664</v>
      </c>
    </row>
    <row r="13041" spans="20:21" x14ac:dyDescent="0.25">
      <c r="T13041" s="101" t="s">
        <v>25665</v>
      </c>
      <c r="U13041" s="74" t="s">
        <v>25666</v>
      </c>
    </row>
    <row r="13042" spans="20:21" x14ac:dyDescent="0.25">
      <c r="T13042" s="101" t="s">
        <v>25667</v>
      </c>
      <c r="U13042" s="74" t="s">
        <v>25668</v>
      </c>
    </row>
    <row r="13043" spans="20:21" x14ac:dyDescent="0.25">
      <c r="T13043" s="101" t="s">
        <v>25669</v>
      </c>
      <c r="U13043" s="74" t="s">
        <v>25670</v>
      </c>
    </row>
    <row r="13044" spans="20:21" x14ac:dyDescent="0.25">
      <c r="T13044" s="101" t="s">
        <v>25671</v>
      </c>
      <c r="U13044" s="74" t="s">
        <v>8759</v>
      </c>
    </row>
    <row r="13045" spans="20:21" x14ac:dyDescent="0.25">
      <c r="T13045" s="101" t="s">
        <v>25672</v>
      </c>
      <c r="U13045" s="74" t="s">
        <v>25673</v>
      </c>
    </row>
    <row r="13046" spans="20:21" x14ac:dyDescent="0.25">
      <c r="T13046" s="101" t="s">
        <v>25674</v>
      </c>
      <c r="U13046" s="74" t="s">
        <v>3950</v>
      </c>
    </row>
    <row r="13047" spans="20:21" x14ac:dyDescent="0.25">
      <c r="T13047" s="101" t="s">
        <v>25675</v>
      </c>
      <c r="U13047" s="74" t="s">
        <v>25676</v>
      </c>
    </row>
    <row r="13048" spans="20:21" x14ac:dyDescent="0.25">
      <c r="T13048" s="101" t="s">
        <v>25677</v>
      </c>
      <c r="U13048" s="74" t="s">
        <v>25678</v>
      </c>
    </row>
    <row r="13049" spans="20:21" x14ac:dyDescent="0.25">
      <c r="T13049" s="101" t="s">
        <v>25679</v>
      </c>
      <c r="U13049" s="74" t="s">
        <v>25680</v>
      </c>
    </row>
    <row r="13050" spans="20:21" x14ac:dyDescent="0.25">
      <c r="T13050" s="101" t="s">
        <v>25681</v>
      </c>
      <c r="U13050" s="74" t="s">
        <v>25682</v>
      </c>
    </row>
    <row r="13051" spans="20:21" x14ac:dyDescent="0.25">
      <c r="T13051" s="101" t="s">
        <v>25683</v>
      </c>
      <c r="U13051" s="74" t="s">
        <v>25684</v>
      </c>
    </row>
    <row r="13052" spans="20:21" x14ac:dyDescent="0.25">
      <c r="T13052" s="101" t="s">
        <v>25685</v>
      </c>
      <c r="U13052" s="74" t="s">
        <v>25686</v>
      </c>
    </row>
    <row r="13053" spans="20:21" x14ac:dyDescent="0.25">
      <c r="T13053" s="101" t="s">
        <v>25687</v>
      </c>
      <c r="U13053" s="74" t="s">
        <v>25688</v>
      </c>
    </row>
    <row r="13054" spans="20:21" x14ac:dyDescent="0.25">
      <c r="T13054" s="101" t="s">
        <v>25689</v>
      </c>
      <c r="U13054" s="74" t="s">
        <v>25690</v>
      </c>
    </row>
    <row r="13055" spans="20:21" x14ac:dyDescent="0.25">
      <c r="T13055" s="101" t="s">
        <v>25691</v>
      </c>
      <c r="U13055" s="74" t="s">
        <v>25692</v>
      </c>
    </row>
    <row r="13056" spans="20:21" x14ac:dyDescent="0.25">
      <c r="T13056" s="101" t="s">
        <v>25693</v>
      </c>
      <c r="U13056" s="74" t="s">
        <v>25694</v>
      </c>
    </row>
    <row r="13057" spans="20:21" x14ac:dyDescent="0.25">
      <c r="T13057" s="101" t="s">
        <v>25695</v>
      </c>
      <c r="U13057" s="74" t="s">
        <v>25696</v>
      </c>
    </row>
    <row r="13058" spans="20:21" x14ac:dyDescent="0.25">
      <c r="T13058" s="101" t="s">
        <v>25697</v>
      </c>
      <c r="U13058" s="74" t="s">
        <v>25698</v>
      </c>
    </row>
    <row r="13059" spans="20:21" x14ac:dyDescent="0.25">
      <c r="T13059" s="101" t="s">
        <v>25699</v>
      </c>
      <c r="U13059" s="74" t="s">
        <v>13198</v>
      </c>
    </row>
    <row r="13060" spans="20:21" x14ac:dyDescent="0.25">
      <c r="T13060" s="101" t="s">
        <v>25700</v>
      </c>
      <c r="U13060" s="74" t="s">
        <v>25701</v>
      </c>
    </row>
    <row r="13061" spans="20:21" x14ac:dyDescent="0.25">
      <c r="T13061" s="101" t="s">
        <v>25702</v>
      </c>
      <c r="U13061" s="74" t="s">
        <v>25703</v>
      </c>
    </row>
    <row r="13062" spans="20:21" x14ac:dyDescent="0.25">
      <c r="T13062" s="101" t="s">
        <v>25704</v>
      </c>
      <c r="U13062" s="74" t="s">
        <v>25705</v>
      </c>
    </row>
    <row r="13063" spans="20:21" x14ac:dyDescent="0.25">
      <c r="T13063" s="101" t="s">
        <v>25706</v>
      </c>
      <c r="U13063" s="74" t="s">
        <v>25707</v>
      </c>
    </row>
    <row r="13064" spans="20:21" x14ac:dyDescent="0.25">
      <c r="T13064" s="101" t="s">
        <v>25708</v>
      </c>
      <c r="U13064" s="74" t="s">
        <v>25709</v>
      </c>
    </row>
    <row r="13065" spans="20:21" x14ac:dyDescent="0.25">
      <c r="T13065" s="101" t="s">
        <v>25710</v>
      </c>
      <c r="U13065" s="74" t="s">
        <v>25711</v>
      </c>
    </row>
    <row r="13066" spans="20:21" x14ac:dyDescent="0.25">
      <c r="T13066" s="101" t="s">
        <v>25712</v>
      </c>
      <c r="U13066" s="74" t="s">
        <v>25713</v>
      </c>
    </row>
    <row r="13067" spans="20:21" x14ac:dyDescent="0.25">
      <c r="T13067" s="101" t="s">
        <v>25714</v>
      </c>
      <c r="U13067" s="74" t="s">
        <v>25715</v>
      </c>
    </row>
    <row r="13068" spans="20:21" x14ac:dyDescent="0.25">
      <c r="T13068" s="101" t="s">
        <v>25716</v>
      </c>
      <c r="U13068" s="74" t="s">
        <v>25717</v>
      </c>
    </row>
    <row r="13069" spans="20:21" x14ac:dyDescent="0.25">
      <c r="T13069" s="101" t="s">
        <v>25718</v>
      </c>
      <c r="U13069" s="74" t="s">
        <v>25719</v>
      </c>
    </row>
    <row r="13070" spans="20:21" x14ac:dyDescent="0.25">
      <c r="T13070" s="101" t="s">
        <v>25720</v>
      </c>
      <c r="U13070" s="74" t="s">
        <v>3596</v>
      </c>
    </row>
    <row r="13071" spans="20:21" x14ac:dyDescent="0.25">
      <c r="T13071" s="101" t="s">
        <v>25721</v>
      </c>
      <c r="U13071" s="74" t="s">
        <v>25722</v>
      </c>
    </row>
    <row r="13072" spans="20:21" x14ac:dyDescent="0.25">
      <c r="T13072" s="101" t="s">
        <v>25723</v>
      </c>
      <c r="U13072" s="74" t="s">
        <v>25724</v>
      </c>
    </row>
    <row r="13073" spans="20:21" x14ac:dyDescent="0.25">
      <c r="T13073" s="101" t="s">
        <v>25725</v>
      </c>
      <c r="U13073" s="74" t="s">
        <v>25726</v>
      </c>
    </row>
    <row r="13074" spans="20:21" x14ac:dyDescent="0.25">
      <c r="T13074" s="101" t="s">
        <v>25727</v>
      </c>
      <c r="U13074" s="74" t="s">
        <v>25728</v>
      </c>
    </row>
    <row r="13075" spans="20:21" x14ac:dyDescent="0.25">
      <c r="T13075" s="101" t="s">
        <v>25729</v>
      </c>
      <c r="U13075" s="74" t="s">
        <v>25730</v>
      </c>
    </row>
    <row r="13076" spans="20:21" x14ac:dyDescent="0.25">
      <c r="T13076" s="101" t="s">
        <v>25731</v>
      </c>
      <c r="U13076" s="74" t="s">
        <v>25732</v>
      </c>
    </row>
    <row r="13077" spans="20:21" x14ac:dyDescent="0.25">
      <c r="T13077" s="101" t="s">
        <v>25733</v>
      </c>
      <c r="U13077" s="74" t="s">
        <v>25734</v>
      </c>
    </row>
    <row r="13078" spans="20:21" x14ac:dyDescent="0.25">
      <c r="T13078" s="101" t="s">
        <v>25735</v>
      </c>
      <c r="U13078" s="74" t="s">
        <v>25736</v>
      </c>
    </row>
    <row r="13079" spans="20:21" x14ac:dyDescent="0.25">
      <c r="T13079" s="101" t="s">
        <v>25737</v>
      </c>
      <c r="U13079" s="74" t="s">
        <v>22698</v>
      </c>
    </row>
    <row r="13080" spans="20:21" x14ac:dyDescent="0.25">
      <c r="T13080" s="101" t="s">
        <v>25738</v>
      </c>
      <c r="U13080" s="74" t="s">
        <v>25739</v>
      </c>
    </row>
    <row r="13081" spans="20:21" x14ac:dyDescent="0.25">
      <c r="T13081" s="101" t="s">
        <v>25740</v>
      </c>
      <c r="U13081" s="74" t="s">
        <v>24713</v>
      </c>
    </row>
    <row r="13082" spans="20:21" x14ac:dyDescent="0.25">
      <c r="T13082" s="101" t="s">
        <v>25741</v>
      </c>
      <c r="U13082" s="74" t="s">
        <v>8802</v>
      </c>
    </row>
    <row r="13083" spans="20:21" x14ac:dyDescent="0.25">
      <c r="T13083" s="101" t="s">
        <v>25742</v>
      </c>
      <c r="U13083" s="74" t="s">
        <v>25743</v>
      </c>
    </row>
    <row r="13084" spans="20:21" x14ac:dyDescent="0.25">
      <c r="T13084" s="101" t="s">
        <v>25744</v>
      </c>
      <c r="U13084" s="74" t="s">
        <v>25745</v>
      </c>
    </row>
    <row r="13085" spans="20:21" x14ac:dyDescent="0.25">
      <c r="T13085" s="101" t="s">
        <v>25746</v>
      </c>
      <c r="U13085" s="74" t="s">
        <v>25747</v>
      </c>
    </row>
    <row r="13086" spans="20:21" x14ac:dyDescent="0.25">
      <c r="T13086" s="101" t="s">
        <v>25748</v>
      </c>
      <c r="U13086" s="74" t="s">
        <v>25749</v>
      </c>
    </row>
    <row r="13087" spans="20:21" x14ac:dyDescent="0.25">
      <c r="T13087" s="101" t="s">
        <v>25750</v>
      </c>
      <c r="U13087" s="74" t="s">
        <v>25751</v>
      </c>
    </row>
    <row r="13088" spans="20:21" x14ac:dyDescent="0.25">
      <c r="T13088" s="101" t="s">
        <v>25752</v>
      </c>
      <c r="U13088" s="74" t="s">
        <v>25753</v>
      </c>
    </row>
    <row r="13089" spans="20:21" x14ac:dyDescent="0.25">
      <c r="T13089" s="101" t="s">
        <v>25754</v>
      </c>
      <c r="U13089" s="74" t="s">
        <v>25755</v>
      </c>
    </row>
    <row r="13090" spans="20:21" x14ac:dyDescent="0.25">
      <c r="T13090" s="101" t="s">
        <v>25756</v>
      </c>
      <c r="U13090" s="74" t="s">
        <v>25757</v>
      </c>
    </row>
    <row r="13091" spans="20:21" x14ac:dyDescent="0.25">
      <c r="T13091" s="101" t="s">
        <v>25758</v>
      </c>
      <c r="U13091" s="74" t="s">
        <v>25759</v>
      </c>
    </row>
    <row r="13092" spans="20:21" x14ac:dyDescent="0.25">
      <c r="T13092" s="101" t="s">
        <v>25760</v>
      </c>
      <c r="U13092" s="74" t="s">
        <v>25761</v>
      </c>
    </row>
    <row r="13093" spans="20:21" x14ac:dyDescent="0.25">
      <c r="T13093" s="101" t="s">
        <v>25762</v>
      </c>
      <c r="U13093" s="74" t="s">
        <v>25763</v>
      </c>
    </row>
    <row r="13094" spans="20:21" x14ac:dyDescent="0.25">
      <c r="T13094" s="101" t="s">
        <v>25764</v>
      </c>
      <c r="U13094" s="74" t="s">
        <v>25765</v>
      </c>
    </row>
    <row r="13095" spans="20:21" x14ac:dyDescent="0.25">
      <c r="T13095" s="101" t="s">
        <v>25766</v>
      </c>
      <c r="U13095" s="74" t="s">
        <v>25767</v>
      </c>
    </row>
    <row r="13096" spans="20:21" x14ac:dyDescent="0.25">
      <c r="T13096" s="101" t="s">
        <v>25768</v>
      </c>
      <c r="U13096" s="74" t="s">
        <v>25769</v>
      </c>
    </row>
    <row r="13097" spans="20:21" x14ac:dyDescent="0.25">
      <c r="T13097" s="101" t="s">
        <v>25770</v>
      </c>
      <c r="U13097" s="74" t="s">
        <v>25771</v>
      </c>
    </row>
    <row r="13098" spans="20:21" x14ac:dyDescent="0.25">
      <c r="T13098" s="101" t="s">
        <v>25772</v>
      </c>
      <c r="U13098" s="74" t="s">
        <v>25773</v>
      </c>
    </row>
    <row r="13099" spans="20:21" x14ac:dyDescent="0.25">
      <c r="T13099" s="101" t="s">
        <v>25774</v>
      </c>
      <c r="U13099" s="74" t="s">
        <v>25775</v>
      </c>
    </row>
    <row r="13100" spans="20:21" x14ac:dyDescent="0.25">
      <c r="T13100" s="101" t="s">
        <v>25776</v>
      </c>
      <c r="U13100" s="74" t="s">
        <v>25777</v>
      </c>
    </row>
    <row r="13101" spans="20:21" x14ac:dyDescent="0.25">
      <c r="T13101" s="101" t="s">
        <v>25778</v>
      </c>
      <c r="U13101" s="74" t="s">
        <v>25779</v>
      </c>
    </row>
    <row r="13102" spans="20:21" x14ac:dyDescent="0.25">
      <c r="T13102" s="101" t="s">
        <v>25780</v>
      </c>
      <c r="U13102" s="74" t="s">
        <v>25781</v>
      </c>
    </row>
    <row r="13103" spans="20:21" x14ac:dyDescent="0.25">
      <c r="T13103" s="101" t="s">
        <v>25782</v>
      </c>
      <c r="U13103" s="74" t="s">
        <v>25783</v>
      </c>
    </row>
    <row r="13104" spans="20:21" x14ac:dyDescent="0.25">
      <c r="T13104" s="101" t="s">
        <v>25784</v>
      </c>
      <c r="U13104" s="74" t="s">
        <v>25785</v>
      </c>
    </row>
    <row r="13105" spans="20:21" x14ac:dyDescent="0.25">
      <c r="T13105" s="101" t="s">
        <v>25786</v>
      </c>
      <c r="U13105" s="74" t="s">
        <v>25787</v>
      </c>
    </row>
    <row r="13106" spans="20:21" x14ac:dyDescent="0.25">
      <c r="T13106" s="101" t="s">
        <v>25788</v>
      </c>
      <c r="U13106" s="74" t="s">
        <v>25789</v>
      </c>
    </row>
    <row r="13107" spans="20:21" x14ac:dyDescent="0.25">
      <c r="T13107" s="101" t="s">
        <v>25790</v>
      </c>
      <c r="U13107" s="74" t="s">
        <v>25791</v>
      </c>
    </row>
    <row r="13108" spans="20:21" x14ac:dyDescent="0.25">
      <c r="T13108" s="101" t="s">
        <v>25792</v>
      </c>
      <c r="U13108" s="74" t="s">
        <v>25793</v>
      </c>
    </row>
    <row r="13109" spans="20:21" x14ac:dyDescent="0.25">
      <c r="T13109" s="101" t="s">
        <v>25794</v>
      </c>
      <c r="U13109" s="74" t="s">
        <v>25795</v>
      </c>
    </row>
    <row r="13110" spans="20:21" x14ac:dyDescent="0.25">
      <c r="T13110" s="101" t="s">
        <v>25796</v>
      </c>
      <c r="U13110" s="74" t="s">
        <v>25797</v>
      </c>
    </row>
    <row r="13111" spans="20:21" x14ac:dyDescent="0.25">
      <c r="T13111" s="101" t="s">
        <v>25798</v>
      </c>
      <c r="U13111" s="74" t="s">
        <v>25799</v>
      </c>
    </row>
    <row r="13112" spans="20:21" x14ac:dyDescent="0.25">
      <c r="T13112" s="101" t="s">
        <v>25800</v>
      </c>
      <c r="U13112" s="74" t="s">
        <v>25801</v>
      </c>
    </row>
    <row r="13113" spans="20:21" x14ac:dyDescent="0.25">
      <c r="T13113" s="101" t="s">
        <v>25802</v>
      </c>
      <c r="U13113" s="74" t="s">
        <v>25803</v>
      </c>
    </row>
    <row r="13114" spans="20:21" x14ac:dyDescent="0.25">
      <c r="T13114" s="101" t="s">
        <v>25804</v>
      </c>
      <c r="U13114" s="74" t="s">
        <v>25805</v>
      </c>
    </row>
    <row r="13115" spans="20:21" x14ac:dyDescent="0.25">
      <c r="T13115" s="101" t="s">
        <v>25806</v>
      </c>
      <c r="U13115" s="74" t="s">
        <v>25807</v>
      </c>
    </row>
    <row r="13116" spans="20:21" x14ac:dyDescent="0.25">
      <c r="T13116" s="101" t="s">
        <v>25808</v>
      </c>
      <c r="U13116" s="74" t="s">
        <v>25809</v>
      </c>
    </row>
    <row r="13117" spans="20:21" x14ac:dyDescent="0.25">
      <c r="T13117" s="101" t="s">
        <v>25810</v>
      </c>
      <c r="U13117" s="74" t="s">
        <v>25811</v>
      </c>
    </row>
    <row r="13118" spans="20:21" x14ac:dyDescent="0.25">
      <c r="T13118" s="101" t="s">
        <v>25812</v>
      </c>
      <c r="U13118" s="74" t="s">
        <v>25813</v>
      </c>
    </row>
    <row r="13119" spans="20:21" x14ac:dyDescent="0.25">
      <c r="T13119" s="101" t="s">
        <v>25814</v>
      </c>
      <c r="U13119" s="74" t="s">
        <v>25815</v>
      </c>
    </row>
    <row r="13120" spans="20:21" x14ac:dyDescent="0.25">
      <c r="T13120" s="101" t="s">
        <v>25816</v>
      </c>
      <c r="U13120" s="74" t="s">
        <v>25817</v>
      </c>
    </row>
    <row r="13121" spans="20:21" x14ac:dyDescent="0.25">
      <c r="T13121" s="101" t="s">
        <v>25818</v>
      </c>
      <c r="U13121" s="74" t="s">
        <v>25819</v>
      </c>
    </row>
    <row r="13122" spans="20:21" x14ac:dyDescent="0.25">
      <c r="T13122" s="101" t="s">
        <v>25820</v>
      </c>
      <c r="U13122" s="74" t="s">
        <v>25821</v>
      </c>
    </row>
    <row r="13123" spans="20:21" x14ac:dyDescent="0.25">
      <c r="T13123" s="101" t="s">
        <v>25822</v>
      </c>
      <c r="U13123" s="74" t="s">
        <v>25823</v>
      </c>
    </row>
    <row r="13124" spans="20:21" x14ac:dyDescent="0.25">
      <c r="T13124" s="101" t="s">
        <v>25824</v>
      </c>
      <c r="U13124" s="74" t="s">
        <v>25825</v>
      </c>
    </row>
    <row r="13125" spans="20:21" x14ac:dyDescent="0.25">
      <c r="T13125" s="101" t="s">
        <v>25826</v>
      </c>
      <c r="U13125" s="74" t="s">
        <v>982</v>
      </c>
    </row>
    <row r="13126" spans="20:21" x14ac:dyDescent="0.25">
      <c r="T13126" s="101" t="s">
        <v>25827</v>
      </c>
      <c r="U13126" s="74" t="s">
        <v>25828</v>
      </c>
    </row>
    <row r="13127" spans="20:21" x14ac:dyDescent="0.25">
      <c r="T13127" s="101" t="s">
        <v>25829</v>
      </c>
      <c r="U13127" s="74" t="s">
        <v>25830</v>
      </c>
    </row>
    <row r="13128" spans="20:21" x14ac:dyDescent="0.25">
      <c r="T13128" s="101" t="s">
        <v>25831</v>
      </c>
      <c r="U13128" s="74" t="s">
        <v>25832</v>
      </c>
    </row>
    <row r="13129" spans="20:21" x14ac:dyDescent="0.25">
      <c r="T13129" s="101" t="s">
        <v>25833</v>
      </c>
      <c r="U13129" s="74" t="s">
        <v>25834</v>
      </c>
    </row>
    <row r="13130" spans="20:21" x14ac:dyDescent="0.25">
      <c r="T13130" s="101" t="s">
        <v>25835</v>
      </c>
      <c r="U13130" s="74" t="s">
        <v>25836</v>
      </c>
    </row>
    <row r="13131" spans="20:21" x14ac:dyDescent="0.25">
      <c r="T13131" s="101" t="s">
        <v>25837</v>
      </c>
      <c r="U13131" s="74" t="s">
        <v>25838</v>
      </c>
    </row>
    <row r="13132" spans="20:21" x14ac:dyDescent="0.25">
      <c r="T13132" s="101" t="s">
        <v>25839</v>
      </c>
      <c r="U13132" s="74" t="s">
        <v>25840</v>
      </c>
    </row>
    <row r="13133" spans="20:21" x14ac:dyDescent="0.25">
      <c r="T13133" s="101" t="s">
        <v>25841</v>
      </c>
      <c r="U13133" s="74" t="s">
        <v>25842</v>
      </c>
    </row>
    <row r="13134" spans="20:21" x14ac:dyDescent="0.25">
      <c r="T13134" s="101" t="s">
        <v>25843</v>
      </c>
      <c r="U13134" s="74" t="s">
        <v>25844</v>
      </c>
    </row>
    <row r="13135" spans="20:21" x14ac:dyDescent="0.25">
      <c r="T13135" s="101" t="s">
        <v>25845</v>
      </c>
      <c r="U13135" s="74" t="s">
        <v>25846</v>
      </c>
    </row>
    <row r="13136" spans="20:21" x14ac:dyDescent="0.25">
      <c r="T13136" s="101" t="s">
        <v>25847</v>
      </c>
      <c r="U13136" s="74" t="s">
        <v>5913</v>
      </c>
    </row>
    <row r="13137" spans="20:21" x14ac:dyDescent="0.25">
      <c r="T13137" s="101" t="s">
        <v>25848</v>
      </c>
      <c r="U13137" s="74" t="s">
        <v>25849</v>
      </c>
    </row>
    <row r="13138" spans="20:21" x14ac:dyDescent="0.25">
      <c r="T13138" s="101" t="s">
        <v>25850</v>
      </c>
      <c r="U13138" s="74" t="s">
        <v>25851</v>
      </c>
    </row>
    <row r="13139" spans="20:21" x14ac:dyDescent="0.25">
      <c r="T13139" s="101" t="s">
        <v>25852</v>
      </c>
      <c r="U13139" s="74" t="s">
        <v>25853</v>
      </c>
    </row>
    <row r="13140" spans="20:21" x14ac:dyDescent="0.25">
      <c r="T13140" s="101" t="s">
        <v>25854</v>
      </c>
      <c r="U13140" s="74" t="s">
        <v>25855</v>
      </c>
    </row>
    <row r="13141" spans="20:21" x14ac:dyDescent="0.25">
      <c r="T13141" s="101" t="s">
        <v>25856</v>
      </c>
      <c r="U13141" s="74" t="s">
        <v>25857</v>
      </c>
    </row>
    <row r="13142" spans="20:21" x14ac:dyDescent="0.25">
      <c r="T13142" s="101" t="s">
        <v>25858</v>
      </c>
      <c r="U13142" s="74" t="s">
        <v>25859</v>
      </c>
    </row>
    <row r="13143" spans="20:21" x14ac:dyDescent="0.25">
      <c r="T13143" s="101" t="s">
        <v>25860</v>
      </c>
      <c r="U13143" s="74" t="s">
        <v>25861</v>
      </c>
    </row>
    <row r="13144" spans="20:21" x14ac:dyDescent="0.25">
      <c r="T13144" s="101" t="s">
        <v>25862</v>
      </c>
      <c r="U13144" s="74" t="s">
        <v>25863</v>
      </c>
    </row>
    <row r="13145" spans="20:21" x14ac:dyDescent="0.25">
      <c r="T13145" s="101" t="s">
        <v>25864</v>
      </c>
      <c r="U13145" s="74" t="s">
        <v>25865</v>
      </c>
    </row>
    <row r="13146" spans="20:21" x14ac:dyDescent="0.25">
      <c r="T13146" s="101" t="s">
        <v>25866</v>
      </c>
      <c r="U13146" s="74" t="s">
        <v>25867</v>
      </c>
    </row>
    <row r="13147" spans="20:21" x14ac:dyDescent="0.25">
      <c r="T13147" s="101" t="s">
        <v>25868</v>
      </c>
      <c r="U13147" s="74" t="s">
        <v>25869</v>
      </c>
    </row>
    <row r="13148" spans="20:21" x14ac:dyDescent="0.25">
      <c r="T13148" s="101" t="s">
        <v>25870</v>
      </c>
      <c r="U13148" s="74" t="s">
        <v>25871</v>
      </c>
    </row>
    <row r="13149" spans="20:21" x14ac:dyDescent="0.25">
      <c r="T13149" s="101" t="s">
        <v>25872</v>
      </c>
      <c r="U13149" s="74" t="s">
        <v>25873</v>
      </c>
    </row>
    <row r="13150" spans="20:21" x14ac:dyDescent="0.25">
      <c r="T13150" s="101" t="s">
        <v>25874</v>
      </c>
      <c r="U13150" s="74" t="s">
        <v>25875</v>
      </c>
    </row>
    <row r="13151" spans="20:21" x14ac:dyDescent="0.25">
      <c r="T13151" s="101" t="s">
        <v>25876</v>
      </c>
      <c r="U13151" s="74" t="s">
        <v>25877</v>
      </c>
    </row>
    <row r="13152" spans="20:21" x14ac:dyDescent="0.25">
      <c r="T13152" s="101" t="s">
        <v>25878</v>
      </c>
      <c r="U13152" s="74" t="s">
        <v>25879</v>
      </c>
    </row>
    <row r="13153" spans="20:21" x14ac:dyDescent="0.25">
      <c r="T13153" s="101" t="s">
        <v>25880</v>
      </c>
      <c r="U13153" s="74" t="s">
        <v>25881</v>
      </c>
    </row>
    <row r="13154" spans="20:21" x14ac:dyDescent="0.25">
      <c r="T13154" s="101" t="s">
        <v>25882</v>
      </c>
      <c r="U13154" s="74" t="s">
        <v>25883</v>
      </c>
    </row>
    <row r="13155" spans="20:21" x14ac:dyDescent="0.25">
      <c r="T13155" s="101" t="s">
        <v>25884</v>
      </c>
      <c r="U13155" s="74" t="s">
        <v>22883</v>
      </c>
    </row>
    <row r="13156" spans="20:21" x14ac:dyDescent="0.25">
      <c r="T13156" s="101" t="s">
        <v>25885</v>
      </c>
      <c r="U13156" s="74" t="s">
        <v>4382</v>
      </c>
    </row>
    <row r="13157" spans="20:21" x14ac:dyDescent="0.25">
      <c r="T13157" s="101" t="s">
        <v>25886</v>
      </c>
      <c r="U13157" s="74" t="s">
        <v>25887</v>
      </c>
    </row>
    <row r="13158" spans="20:21" x14ac:dyDescent="0.25">
      <c r="T13158" s="101" t="s">
        <v>25888</v>
      </c>
      <c r="U13158" s="74" t="s">
        <v>25889</v>
      </c>
    </row>
    <row r="13159" spans="20:21" x14ac:dyDescent="0.25">
      <c r="T13159" s="101" t="s">
        <v>25890</v>
      </c>
      <c r="U13159" s="74" t="s">
        <v>25891</v>
      </c>
    </row>
    <row r="13160" spans="20:21" x14ac:dyDescent="0.25">
      <c r="T13160" s="101" t="s">
        <v>25892</v>
      </c>
      <c r="U13160" s="74" t="s">
        <v>25893</v>
      </c>
    </row>
    <row r="13161" spans="20:21" x14ac:dyDescent="0.25">
      <c r="T13161" s="101" t="s">
        <v>25894</v>
      </c>
      <c r="U13161" s="74" t="s">
        <v>25895</v>
      </c>
    </row>
    <row r="13162" spans="20:21" x14ac:dyDescent="0.25">
      <c r="T13162" s="101" t="s">
        <v>25896</v>
      </c>
      <c r="U13162" s="74" t="s">
        <v>25897</v>
      </c>
    </row>
    <row r="13163" spans="20:21" x14ac:dyDescent="0.25">
      <c r="T13163" s="101" t="s">
        <v>25898</v>
      </c>
      <c r="U13163" s="74" t="s">
        <v>10590</v>
      </c>
    </row>
    <row r="13164" spans="20:21" x14ac:dyDescent="0.25">
      <c r="T13164" s="101" t="s">
        <v>25899</v>
      </c>
      <c r="U13164" s="74" t="s">
        <v>9294</v>
      </c>
    </row>
    <row r="13165" spans="20:21" x14ac:dyDescent="0.25">
      <c r="T13165" s="101" t="s">
        <v>25900</v>
      </c>
      <c r="U13165" s="74" t="s">
        <v>6031</v>
      </c>
    </row>
    <row r="13166" spans="20:21" x14ac:dyDescent="0.25">
      <c r="T13166" s="101" t="s">
        <v>25901</v>
      </c>
      <c r="U13166" s="74" t="s">
        <v>25902</v>
      </c>
    </row>
    <row r="13167" spans="20:21" x14ac:dyDescent="0.25">
      <c r="T13167" s="101" t="s">
        <v>25903</v>
      </c>
      <c r="U13167" s="74" t="s">
        <v>25904</v>
      </c>
    </row>
    <row r="13168" spans="20:21" x14ac:dyDescent="0.25">
      <c r="T13168" s="101" t="s">
        <v>25905</v>
      </c>
      <c r="U13168" s="74" t="s">
        <v>25906</v>
      </c>
    </row>
    <row r="13169" spans="20:21" x14ac:dyDescent="0.25">
      <c r="T13169" s="101" t="s">
        <v>25907</v>
      </c>
      <c r="U13169" s="74" t="s">
        <v>25908</v>
      </c>
    </row>
    <row r="13170" spans="20:21" x14ac:dyDescent="0.25">
      <c r="T13170" s="101" t="s">
        <v>25909</v>
      </c>
      <c r="U13170" s="74" t="s">
        <v>25910</v>
      </c>
    </row>
    <row r="13171" spans="20:21" x14ac:dyDescent="0.25">
      <c r="T13171" s="101" t="s">
        <v>25911</v>
      </c>
      <c r="U13171" s="74" t="s">
        <v>25912</v>
      </c>
    </row>
    <row r="13172" spans="20:21" x14ac:dyDescent="0.25">
      <c r="T13172" s="101" t="s">
        <v>25913</v>
      </c>
      <c r="U13172" s="74" t="s">
        <v>25914</v>
      </c>
    </row>
    <row r="13173" spans="20:21" x14ac:dyDescent="0.25">
      <c r="T13173" s="101" t="s">
        <v>25915</v>
      </c>
      <c r="U13173" s="74" t="s">
        <v>25916</v>
      </c>
    </row>
    <row r="13174" spans="20:21" x14ac:dyDescent="0.25">
      <c r="T13174" s="101" t="s">
        <v>25917</v>
      </c>
      <c r="U13174" s="74" t="s">
        <v>22219</v>
      </c>
    </row>
    <row r="13175" spans="20:21" x14ac:dyDescent="0.25">
      <c r="T13175" s="101" t="s">
        <v>25918</v>
      </c>
      <c r="U13175" s="74" t="s">
        <v>25919</v>
      </c>
    </row>
    <row r="13176" spans="20:21" x14ac:dyDescent="0.25">
      <c r="T13176" s="101" t="s">
        <v>25920</v>
      </c>
      <c r="U13176" s="74" t="s">
        <v>25921</v>
      </c>
    </row>
    <row r="13177" spans="20:21" x14ac:dyDescent="0.25">
      <c r="T13177" s="101" t="s">
        <v>25922</v>
      </c>
      <c r="U13177" s="74" t="s">
        <v>16622</v>
      </c>
    </row>
    <row r="13178" spans="20:21" x14ac:dyDescent="0.25">
      <c r="T13178" s="101" t="s">
        <v>25923</v>
      </c>
      <c r="U13178" s="74" t="s">
        <v>25924</v>
      </c>
    </row>
    <row r="13179" spans="20:21" x14ac:dyDescent="0.25">
      <c r="T13179" s="101" t="s">
        <v>25925</v>
      </c>
      <c r="U13179" s="74" t="s">
        <v>25926</v>
      </c>
    </row>
    <row r="13180" spans="20:21" x14ac:dyDescent="0.25">
      <c r="T13180" s="101" t="s">
        <v>25927</v>
      </c>
      <c r="U13180" s="74" t="s">
        <v>7555</v>
      </c>
    </row>
    <row r="13181" spans="20:21" x14ac:dyDescent="0.25">
      <c r="T13181" s="101" t="s">
        <v>25928</v>
      </c>
      <c r="U13181" s="74" t="s">
        <v>25929</v>
      </c>
    </row>
    <row r="13182" spans="20:21" x14ac:dyDescent="0.25">
      <c r="T13182" s="101" t="s">
        <v>25930</v>
      </c>
      <c r="U13182" s="74" t="s">
        <v>25931</v>
      </c>
    </row>
    <row r="13183" spans="20:21" x14ac:dyDescent="0.25">
      <c r="T13183" s="101" t="s">
        <v>25932</v>
      </c>
      <c r="U13183" s="74" t="s">
        <v>22245</v>
      </c>
    </row>
    <row r="13184" spans="20:21" x14ac:dyDescent="0.25">
      <c r="T13184" s="101" t="s">
        <v>25933</v>
      </c>
      <c r="U13184" s="74" t="s">
        <v>25934</v>
      </c>
    </row>
    <row r="13185" spans="20:21" x14ac:dyDescent="0.25">
      <c r="T13185" s="101" t="s">
        <v>25935</v>
      </c>
      <c r="U13185" s="74" t="s">
        <v>25936</v>
      </c>
    </row>
    <row r="13186" spans="20:21" x14ac:dyDescent="0.25">
      <c r="T13186" s="101" t="s">
        <v>25937</v>
      </c>
      <c r="U13186" s="74" t="s">
        <v>25938</v>
      </c>
    </row>
    <row r="13187" spans="20:21" x14ac:dyDescent="0.25">
      <c r="T13187" s="101" t="s">
        <v>25939</v>
      </c>
      <c r="U13187" s="74" t="s">
        <v>25940</v>
      </c>
    </row>
    <row r="13188" spans="20:21" x14ac:dyDescent="0.25">
      <c r="T13188" s="101" t="s">
        <v>25941</v>
      </c>
      <c r="U13188" s="74" t="s">
        <v>25942</v>
      </c>
    </row>
    <row r="13189" spans="20:21" x14ac:dyDescent="0.25">
      <c r="T13189" s="101" t="s">
        <v>25943</v>
      </c>
      <c r="U13189" s="74" t="s">
        <v>25944</v>
      </c>
    </row>
    <row r="13190" spans="20:21" x14ac:dyDescent="0.25">
      <c r="T13190" s="101" t="s">
        <v>25945</v>
      </c>
      <c r="U13190" s="74" t="s">
        <v>25946</v>
      </c>
    </row>
    <row r="13191" spans="20:21" x14ac:dyDescent="0.25">
      <c r="T13191" s="101" t="s">
        <v>25947</v>
      </c>
      <c r="U13191" s="74" t="s">
        <v>25948</v>
      </c>
    </row>
    <row r="13192" spans="20:21" x14ac:dyDescent="0.25">
      <c r="T13192" s="101" t="s">
        <v>25949</v>
      </c>
      <c r="U13192" s="74" t="s">
        <v>25950</v>
      </c>
    </row>
    <row r="13193" spans="20:21" x14ac:dyDescent="0.25">
      <c r="T13193" s="101" t="s">
        <v>25951</v>
      </c>
      <c r="U13193" s="74" t="s">
        <v>25952</v>
      </c>
    </row>
    <row r="13194" spans="20:21" x14ac:dyDescent="0.25">
      <c r="T13194" s="101" t="s">
        <v>25953</v>
      </c>
      <c r="U13194" s="74" t="s">
        <v>25954</v>
      </c>
    </row>
    <row r="13195" spans="20:21" x14ac:dyDescent="0.25">
      <c r="T13195" s="101" t="s">
        <v>25955</v>
      </c>
      <c r="U13195" s="74" t="s">
        <v>25956</v>
      </c>
    </row>
    <row r="13196" spans="20:21" x14ac:dyDescent="0.25">
      <c r="T13196" s="101" t="s">
        <v>25957</v>
      </c>
      <c r="U13196" s="74" t="s">
        <v>7597</v>
      </c>
    </row>
    <row r="13197" spans="20:21" x14ac:dyDescent="0.25">
      <c r="T13197" s="101" t="s">
        <v>25958</v>
      </c>
      <c r="U13197" s="74" t="s">
        <v>25959</v>
      </c>
    </row>
    <row r="13198" spans="20:21" x14ac:dyDescent="0.25">
      <c r="T13198" s="101" t="s">
        <v>25960</v>
      </c>
      <c r="U13198" s="74" t="s">
        <v>25961</v>
      </c>
    </row>
    <row r="13199" spans="20:21" x14ac:dyDescent="0.25">
      <c r="T13199" s="101" t="s">
        <v>25962</v>
      </c>
      <c r="U13199" s="74" t="s">
        <v>25963</v>
      </c>
    </row>
    <row r="13200" spans="20:21" x14ac:dyDescent="0.25">
      <c r="T13200" s="101" t="s">
        <v>25964</v>
      </c>
      <c r="U13200" s="74" t="s">
        <v>25965</v>
      </c>
    </row>
    <row r="13201" spans="20:21" x14ac:dyDescent="0.25">
      <c r="T13201" s="101" t="s">
        <v>25966</v>
      </c>
      <c r="U13201" s="74" t="s">
        <v>6089</v>
      </c>
    </row>
    <row r="13202" spans="20:21" x14ac:dyDescent="0.25">
      <c r="T13202" s="101" t="s">
        <v>25967</v>
      </c>
      <c r="U13202" s="74" t="s">
        <v>25968</v>
      </c>
    </row>
    <row r="13203" spans="20:21" x14ac:dyDescent="0.25">
      <c r="T13203" s="101" t="s">
        <v>25969</v>
      </c>
      <c r="U13203" s="74" t="s">
        <v>25970</v>
      </c>
    </row>
    <row r="13204" spans="20:21" x14ac:dyDescent="0.25">
      <c r="T13204" s="101" t="s">
        <v>25971</v>
      </c>
      <c r="U13204" s="74" t="s">
        <v>25972</v>
      </c>
    </row>
    <row r="13205" spans="20:21" x14ac:dyDescent="0.25">
      <c r="T13205" s="101" t="s">
        <v>25973</v>
      </c>
      <c r="U13205" s="74" t="s">
        <v>25974</v>
      </c>
    </row>
    <row r="13206" spans="20:21" x14ac:dyDescent="0.25">
      <c r="T13206" s="101" t="s">
        <v>25975</v>
      </c>
      <c r="U13206" s="74" t="s">
        <v>25976</v>
      </c>
    </row>
    <row r="13207" spans="20:21" x14ac:dyDescent="0.25">
      <c r="T13207" s="101" t="s">
        <v>25977</v>
      </c>
      <c r="U13207" s="74" t="s">
        <v>3359</v>
      </c>
    </row>
    <row r="13208" spans="20:21" x14ac:dyDescent="0.25">
      <c r="T13208" s="101" t="s">
        <v>25978</v>
      </c>
      <c r="U13208" s="74" t="s">
        <v>25979</v>
      </c>
    </row>
    <row r="13209" spans="20:21" x14ac:dyDescent="0.25">
      <c r="T13209" s="101" t="s">
        <v>25980</v>
      </c>
      <c r="U13209" s="74" t="s">
        <v>25981</v>
      </c>
    </row>
    <row r="13210" spans="20:21" x14ac:dyDescent="0.25">
      <c r="T13210" s="101" t="s">
        <v>25982</v>
      </c>
      <c r="U13210" s="74" t="s">
        <v>12052</v>
      </c>
    </row>
    <row r="13211" spans="20:21" x14ac:dyDescent="0.25">
      <c r="T13211" s="101" t="s">
        <v>25983</v>
      </c>
      <c r="U13211" s="74" t="s">
        <v>25984</v>
      </c>
    </row>
    <row r="13212" spans="20:21" x14ac:dyDescent="0.25">
      <c r="T13212" s="101" t="s">
        <v>25985</v>
      </c>
      <c r="U13212" s="74" t="s">
        <v>17850</v>
      </c>
    </row>
    <row r="13213" spans="20:21" x14ac:dyDescent="0.25">
      <c r="T13213" s="101" t="s">
        <v>25986</v>
      </c>
      <c r="U13213" s="74" t="s">
        <v>25987</v>
      </c>
    </row>
    <row r="13214" spans="20:21" x14ac:dyDescent="0.25">
      <c r="T13214" s="101" t="s">
        <v>25988</v>
      </c>
      <c r="U13214" s="74" t="s">
        <v>25989</v>
      </c>
    </row>
    <row r="13215" spans="20:21" x14ac:dyDescent="0.25">
      <c r="T13215" s="101" t="s">
        <v>25990</v>
      </c>
      <c r="U13215" s="74" t="s">
        <v>25991</v>
      </c>
    </row>
    <row r="13216" spans="20:21" x14ac:dyDescent="0.25">
      <c r="T13216" s="101" t="s">
        <v>25992</v>
      </c>
      <c r="U13216" s="74" t="s">
        <v>25993</v>
      </c>
    </row>
    <row r="13217" spans="20:21" x14ac:dyDescent="0.25">
      <c r="T13217" s="101" t="s">
        <v>25994</v>
      </c>
      <c r="U13217" s="74" t="s">
        <v>25995</v>
      </c>
    </row>
    <row r="13218" spans="20:21" x14ac:dyDescent="0.25">
      <c r="T13218" s="101" t="s">
        <v>25996</v>
      </c>
      <c r="U13218" s="74" t="s">
        <v>25997</v>
      </c>
    </row>
    <row r="13219" spans="20:21" x14ac:dyDescent="0.25">
      <c r="T13219" s="101" t="s">
        <v>25998</v>
      </c>
      <c r="U13219" s="74" t="s">
        <v>25999</v>
      </c>
    </row>
    <row r="13220" spans="20:21" x14ac:dyDescent="0.25">
      <c r="T13220" s="101" t="s">
        <v>26000</v>
      </c>
      <c r="U13220" s="74" t="s">
        <v>22297</v>
      </c>
    </row>
    <row r="13221" spans="20:21" x14ac:dyDescent="0.25">
      <c r="T13221" s="101" t="s">
        <v>26001</v>
      </c>
      <c r="U13221" s="74" t="s">
        <v>26002</v>
      </c>
    </row>
    <row r="13222" spans="20:21" x14ac:dyDescent="0.25">
      <c r="T13222" s="101" t="s">
        <v>26003</v>
      </c>
      <c r="U13222" s="74" t="s">
        <v>26004</v>
      </c>
    </row>
    <row r="13223" spans="20:21" x14ac:dyDescent="0.25">
      <c r="T13223" s="101" t="s">
        <v>26005</v>
      </c>
      <c r="U13223" s="74" t="s">
        <v>26006</v>
      </c>
    </row>
    <row r="13224" spans="20:21" x14ac:dyDescent="0.25">
      <c r="T13224" s="101" t="s">
        <v>26007</v>
      </c>
      <c r="U13224" s="74" t="s">
        <v>26008</v>
      </c>
    </row>
    <row r="13225" spans="20:21" x14ac:dyDescent="0.25">
      <c r="T13225" s="101" t="s">
        <v>26009</v>
      </c>
      <c r="U13225" s="74" t="s">
        <v>4496</v>
      </c>
    </row>
    <row r="13226" spans="20:21" x14ac:dyDescent="0.25">
      <c r="T13226" s="101" t="s">
        <v>26010</v>
      </c>
      <c r="U13226" s="74" t="s">
        <v>26011</v>
      </c>
    </row>
    <row r="13227" spans="20:21" x14ac:dyDescent="0.25">
      <c r="T13227" s="101" t="s">
        <v>26012</v>
      </c>
      <c r="U13227" s="74" t="s">
        <v>26013</v>
      </c>
    </row>
    <row r="13228" spans="20:21" x14ac:dyDescent="0.25">
      <c r="T13228" s="101" t="s">
        <v>26014</v>
      </c>
      <c r="U13228" s="74" t="s">
        <v>26015</v>
      </c>
    </row>
    <row r="13229" spans="20:21" x14ac:dyDescent="0.25">
      <c r="T13229" s="101" t="s">
        <v>26016</v>
      </c>
      <c r="U13229" s="74" t="s">
        <v>26017</v>
      </c>
    </row>
    <row r="13230" spans="20:21" x14ac:dyDescent="0.25">
      <c r="T13230" s="101" t="s">
        <v>26018</v>
      </c>
      <c r="U13230" s="74" t="s">
        <v>26019</v>
      </c>
    </row>
    <row r="13231" spans="20:21" x14ac:dyDescent="0.25">
      <c r="T13231" s="101" t="s">
        <v>26020</v>
      </c>
      <c r="U13231" s="74" t="s">
        <v>22325</v>
      </c>
    </row>
    <row r="13232" spans="20:21" x14ac:dyDescent="0.25">
      <c r="T13232" s="101" t="s">
        <v>26021</v>
      </c>
      <c r="U13232" s="74" t="s">
        <v>26022</v>
      </c>
    </row>
    <row r="13233" spans="20:21" x14ac:dyDescent="0.25">
      <c r="T13233" s="101" t="s">
        <v>26023</v>
      </c>
      <c r="U13233" s="74" t="s">
        <v>23155</v>
      </c>
    </row>
    <row r="13234" spans="20:21" x14ac:dyDescent="0.25">
      <c r="T13234" s="101" t="s">
        <v>26024</v>
      </c>
      <c r="U13234" s="74" t="s">
        <v>26025</v>
      </c>
    </row>
    <row r="13235" spans="20:21" x14ac:dyDescent="0.25">
      <c r="T13235" s="101" t="s">
        <v>26026</v>
      </c>
      <c r="U13235" s="74" t="s">
        <v>26027</v>
      </c>
    </row>
    <row r="13236" spans="20:21" x14ac:dyDescent="0.25">
      <c r="T13236" s="101" t="s">
        <v>26028</v>
      </c>
      <c r="U13236" s="74" t="s">
        <v>26029</v>
      </c>
    </row>
    <row r="13237" spans="20:21" x14ac:dyDescent="0.25">
      <c r="T13237" s="101" t="s">
        <v>26030</v>
      </c>
      <c r="U13237" s="74" t="s">
        <v>26031</v>
      </c>
    </row>
    <row r="13238" spans="20:21" x14ac:dyDescent="0.25">
      <c r="T13238" s="101" t="s">
        <v>26032</v>
      </c>
      <c r="U13238" s="74" t="s">
        <v>26033</v>
      </c>
    </row>
    <row r="13239" spans="20:21" x14ac:dyDescent="0.25">
      <c r="T13239" s="101" t="s">
        <v>26034</v>
      </c>
      <c r="U13239" s="74" t="s">
        <v>26035</v>
      </c>
    </row>
    <row r="13240" spans="20:21" x14ac:dyDescent="0.25">
      <c r="T13240" s="101" t="s">
        <v>26036</v>
      </c>
      <c r="U13240" s="74" t="s">
        <v>26037</v>
      </c>
    </row>
    <row r="13241" spans="20:21" x14ac:dyDescent="0.25">
      <c r="T13241" s="101" t="s">
        <v>26038</v>
      </c>
      <c r="U13241" s="74" t="s">
        <v>26039</v>
      </c>
    </row>
    <row r="13242" spans="20:21" x14ac:dyDescent="0.25">
      <c r="T13242" s="101" t="s">
        <v>26040</v>
      </c>
      <c r="U13242" s="74" t="s">
        <v>26041</v>
      </c>
    </row>
    <row r="13243" spans="20:21" x14ac:dyDescent="0.25">
      <c r="T13243" s="101" t="s">
        <v>26042</v>
      </c>
      <c r="U13243" s="74" t="s">
        <v>26043</v>
      </c>
    </row>
    <row r="13244" spans="20:21" x14ac:dyDescent="0.25">
      <c r="T13244" s="101" t="s">
        <v>26044</v>
      </c>
      <c r="U13244" s="74" t="s">
        <v>26045</v>
      </c>
    </row>
    <row r="13245" spans="20:21" x14ac:dyDescent="0.25">
      <c r="T13245" s="101" t="s">
        <v>26046</v>
      </c>
      <c r="U13245" s="74" t="s">
        <v>26047</v>
      </c>
    </row>
    <row r="13246" spans="20:21" x14ac:dyDescent="0.25">
      <c r="T13246" s="101" t="s">
        <v>26048</v>
      </c>
      <c r="U13246" s="74" t="s">
        <v>26049</v>
      </c>
    </row>
    <row r="13247" spans="20:21" x14ac:dyDescent="0.25">
      <c r="T13247" s="101" t="s">
        <v>26050</v>
      </c>
      <c r="U13247" s="74" t="s">
        <v>26051</v>
      </c>
    </row>
    <row r="13248" spans="20:21" x14ac:dyDescent="0.25">
      <c r="T13248" s="101" t="s">
        <v>26052</v>
      </c>
      <c r="U13248" s="74" t="s">
        <v>26053</v>
      </c>
    </row>
    <row r="13249" spans="20:21" x14ac:dyDescent="0.25">
      <c r="T13249" s="101" t="s">
        <v>26054</v>
      </c>
      <c r="U13249" s="74" t="s">
        <v>26055</v>
      </c>
    </row>
    <row r="13250" spans="20:21" x14ac:dyDescent="0.25">
      <c r="T13250" s="101" t="s">
        <v>26056</v>
      </c>
      <c r="U13250" s="74" t="s">
        <v>26057</v>
      </c>
    </row>
    <row r="13251" spans="20:21" x14ac:dyDescent="0.25">
      <c r="T13251" s="101" t="s">
        <v>26058</v>
      </c>
      <c r="U13251" s="74" t="s">
        <v>7771</v>
      </c>
    </row>
    <row r="13252" spans="20:21" x14ac:dyDescent="0.25">
      <c r="T13252" s="101" t="s">
        <v>26059</v>
      </c>
      <c r="U13252" s="74" t="s">
        <v>26060</v>
      </c>
    </row>
    <row r="13253" spans="20:21" x14ac:dyDescent="0.25">
      <c r="T13253" s="101" t="s">
        <v>26061</v>
      </c>
      <c r="U13253" s="74" t="s">
        <v>26062</v>
      </c>
    </row>
    <row r="13254" spans="20:21" x14ac:dyDescent="0.25">
      <c r="T13254" s="101" t="s">
        <v>26063</v>
      </c>
      <c r="U13254" s="74" t="s">
        <v>26064</v>
      </c>
    </row>
    <row r="13255" spans="20:21" x14ac:dyDescent="0.25">
      <c r="T13255" s="101" t="s">
        <v>26065</v>
      </c>
      <c r="U13255" s="74" t="s">
        <v>26066</v>
      </c>
    </row>
    <row r="13256" spans="20:21" x14ac:dyDescent="0.25">
      <c r="T13256" s="101" t="s">
        <v>26067</v>
      </c>
      <c r="U13256" s="74" t="s">
        <v>26068</v>
      </c>
    </row>
    <row r="13257" spans="20:21" x14ac:dyDescent="0.25">
      <c r="T13257" s="101" t="s">
        <v>26069</v>
      </c>
      <c r="U13257" s="74" t="s">
        <v>25248</v>
      </c>
    </row>
    <row r="13258" spans="20:21" x14ac:dyDescent="0.25">
      <c r="T13258" s="101" t="s">
        <v>26070</v>
      </c>
      <c r="U13258" s="74" t="s">
        <v>26071</v>
      </c>
    </row>
    <row r="13259" spans="20:21" x14ac:dyDescent="0.25">
      <c r="T13259" s="101" t="s">
        <v>26072</v>
      </c>
      <c r="U13259" s="74" t="s">
        <v>26073</v>
      </c>
    </row>
    <row r="13260" spans="20:21" x14ac:dyDescent="0.25">
      <c r="T13260" s="101" t="s">
        <v>26074</v>
      </c>
      <c r="U13260" s="74" t="s">
        <v>26075</v>
      </c>
    </row>
    <row r="13261" spans="20:21" x14ac:dyDescent="0.25">
      <c r="T13261" s="101" t="s">
        <v>26076</v>
      </c>
      <c r="U13261" s="74" t="s">
        <v>26077</v>
      </c>
    </row>
    <row r="13262" spans="20:21" x14ac:dyDescent="0.25">
      <c r="T13262" s="101" t="s">
        <v>26078</v>
      </c>
      <c r="U13262" s="74" t="s">
        <v>7817</v>
      </c>
    </row>
    <row r="13263" spans="20:21" x14ac:dyDescent="0.25">
      <c r="T13263" s="101" t="s">
        <v>26079</v>
      </c>
      <c r="U13263" s="74" t="s">
        <v>26080</v>
      </c>
    </row>
    <row r="13264" spans="20:21" x14ac:dyDescent="0.25">
      <c r="T13264" s="101" t="s">
        <v>26081</v>
      </c>
      <c r="U13264" s="74" t="s">
        <v>26082</v>
      </c>
    </row>
    <row r="13265" spans="20:21" x14ac:dyDescent="0.25">
      <c r="T13265" s="101" t="s">
        <v>26083</v>
      </c>
      <c r="U13265" s="74" t="s">
        <v>26084</v>
      </c>
    </row>
    <row r="13266" spans="20:21" x14ac:dyDescent="0.25">
      <c r="T13266" s="101" t="s">
        <v>26085</v>
      </c>
      <c r="U13266" s="74" t="s">
        <v>26086</v>
      </c>
    </row>
    <row r="13267" spans="20:21" x14ac:dyDescent="0.25">
      <c r="T13267" s="101" t="s">
        <v>26087</v>
      </c>
      <c r="U13267" s="74" t="s">
        <v>26088</v>
      </c>
    </row>
    <row r="13268" spans="20:21" x14ac:dyDescent="0.25">
      <c r="T13268" s="101" t="s">
        <v>26089</v>
      </c>
      <c r="U13268" s="74" t="s">
        <v>26090</v>
      </c>
    </row>
    <row r="13269" spans="20:21" x14ac:dyDescent="0.25">
      <c r="T13269" s="101" t="s">
        <v>26091</v>
      </c>
      <c r="U13269" s="74" t="s">
        <v>26092</v>
      </c>
    </row>
    <row r="13270" spans="20:21" x14ac:dyDescent="0.25">
      <c r="T13270" s="101" t="s">
        <v>26093</v>
      </c>
      <c r="U13270" s="74" t="s">
        <v>26094</v>
      </c>
    </row>
    <row r="13271" spans="20:21" x14ac:dyDescent="0.25">
      <c r="T13271" s="101" t="s">
        <v>26095</v>
      </c>
      <c r="U13271" s="74" t="s">
        <v>26096</v>
      </c>
    </row>
    <row r="13272" spans="20:21" x14ac:dyDescent="0.25">
      <c r="T13272" s="101" t="s">
        <v>26097</v>
      </c>
      <c r="U13272" s="74" t="s">
        <v>26098</v>
      </c>
    </row>
    <row r="13273" spans="20:21" x14ac:dyDescent="0.25">
      <c r="T13273" s="101" t="s">
        <v>26099</v>
      </c>
      <c r="U13273" s="74" t="s">
        <v>16933</v>
      </c>
    </row>
    <row r="13274" spans="20:21" x14ac:dyDescent="0.25">
      <c r="T13274" s="101" t="s">
        <v>26100</v>
      </c>
      <c r="U13274" s="74" t="s">
        <v>26101</v>
      </c>
    </row>
    <row r="13275" spans="20:21" x14ac:dyDescent="0.25">
      <c r="T13275" s="101" t="s">
        <v>26102</v>
      </c>
      <c r="U13275" s="74" t="s">
        <v>26103</v>
      </c>
    </row>
    <row r="13276" spans="20:21" x14ac:dyDescent="0.25">
      <c r="T13276" s="101" t="s">
        <v>26104</v>
      </c>
      <c r="U13276" s="74" t="s">
        <v>26105</v>
      </c>
    </row>
    <row r="13277" spans="20:21" x14ac:dyDescent="0.25">
      <c r="T13277" s="101" t="s">
        <v>26106</v>
      </c>
      <c r="U13277" s="74" t="s">
        <v>26107</v>
      </c>
    </row>
    <row r="13278" spans="20:21" x14ac:dyDescent="0.25">
      <c r="T13278" s="101" t="s">
        <v>26108</v>
      </c>
      <c r="U13278" s="74" t="s">
        <v>21205</v>
      </c>
    </row>
    <row r="13279" spans="20:21" x14ac:dyDescent="0.25">
      <c r="T13279" s="101" t="s">
        <v>26109</v>
      </c>
      <c r="U13279" s="74" t="s">
        <v>24379</v>
      </c>
    </row>
    <row r="13280" spans="20:21" x14ac:dyDescent="0.25">
      <c r="T13280" s="101" t="s">
        <v>26110</v>
      </c>
      <c r="U13280" s="74" t="s">
        <v>26111</v>
      </c>
    </row>
    <row r="13281" spans="20:21" x14ac:dyDescent="0.25">
      <c r="T13281" s="101" t="s">
        <v>26112</v>
      </c>
      <c r="U13281" s="74" t="s">
        <v>26113</v>
      </c>
    </row>
    <row r="13282" spans="20:21" x14ac:dyDescent="0.25">
      <c r="T13282" s="101" t="s">
        <v>26114</v>
      </c>
      <c r="U13282" s="74" t="s">
        <v>26115</v>
      </c>
    </row>
    <row r="13283" spans="20:21" x14ac:dyDescent="0.25">
      <c r="T13283" s="101" t="s">
        <v>26116</v>
      </c>
      <c r="U13283" s="74" t="s">
        <v>26117</v>
      </c>
    </row>
    <row r="13284" spans="20:21" x14ac:dyDescent="0.25">
      <c r="T13284" s="101" t="s">
        <v>26118</v>
      </c>
      <c r="U13284" s="74" t="s">
        <v>26119</v>
      </c>
    </row>
    <row r="13285" spans="20:21" x14ac:dyDescent="0.25">
      <c r="T13285" s="101" t="s">
        <v>26120</v>
      </c>
      <c r="U13285" s="74" t="s">
        <v>26121</v>
      </c>
    </row>
    <row r="13286" spans="20:21" x14ac:dyDescent="0.25">
      <c r="T13286" s="101" t="s">
        <v>26122</v>
      </c>
      <c r="U13286" s="74" t="s">
        <v>26123</v>
      </c>
    </row>
    <row r="13287" spans="20:21" x14ac:dyDescent="0.25">
      <c r="T13287" s="101" t="s">
        <v>26124</v>
      </c>
      <c r="U13287" s="74" t="s">
        <v>26125</v>
      </c>
    </row>
    <row r="13288" spans="20:21" x14ac:dyDescent="0.25">
      <c r="T13288" s="101" t="s">
        <v>26126</v>
      </c>
      <c r="U13288" s="74" t="s">
        <v>26127</v>
      </c>
    </row>
    <row r="13289" spans="20:21" x14ac:dyDescent="0.25">
      <c r="T13289" s="101" t="s">
        <v>26128</v>
      </c>
      <c r="U13289" s="74" t="s">
        <v>11475</v>
      </c>
    </row>
    <row r="13290" spans="20:21" x14ac:dyDescent="0.25">
      <c r="T13290" s="101" t="s">
        <v>26129</v>
      </c>
      <c r="U13290" s="74" t="s">
        <v>26130</v>
      </c>
    </row>
    <row r="13291" spans="20:21" x14ac:dyDescent="0.25">
      <c r="T13291" s="101" t="s">
        <v>26131</v>
      </c>
      <c r="U13291" s="74" t="s">
        <v>22781</v>
      </c>
    </row>
    <row r="13292" spans="20:21" x14ac:dyDescent="0.25">
      <c r="T13292" s="101" t="s">
        <v>26132</v>
      </c>
      <c r="U13292" s="74" t="s">
        <v>26133</v>
      </c>
    </row>
    <row r="13293" spans="20:21" x14ac:dyDescent="0.25">
      <c r="T13293" s="101" t="s">
        <v>26134</v>
      </c>
      <c r="U13293" s="74" t="s">
        <v>26135</v>
      </c>
    </row>
    <row r="13294" spans="20:21" x14ac:dyDescent="0.25">
      <c r="T13294" s="101" t="s">
        <v>26136</v>
      </c>
      <c r="U13294" s="74" t="s">
        <v>26137</v>
      </c>
    </row>
    <row r="13295" spans="20:21" x14ac:dyDescent="0.25">
      <c r="T13295" s="101" t="s">
        <v>26138</v>
      </c>
      <c r="U13295" s="74" t="s">
        <v>26139</v>
      </c>
    </row>
    <row r="13296" spans="20:21" x14ac:dyDescent="0.25">
      <c r="T13296" s="101" t="s">
        <v>26140</v>
      </c>
      <c r="U13296" s="74" t="s">
        <v>6303</v>
      </c>
    </row>
    <row r="13297" spans="20:21" x14ac:dyDescent="0.25">
      <c r="T13297" s="101" t="s">
        <v>26141</v>
      </c>
      <c r="U13297" s="74" t="s">
        <v>26142</v>
      </c>
    </row>
    <row r="13298" spans="20:21" x14ac:dyDescent="0.25">
      <c r="T13298" s="101" t="s">
        <v>26143</v>
      </c>
      <c r="U13298" s="74" t="s">
        <v>26144</v>
      </c>
    </row>
    <row r="13299" spans="20:21" x14ac:dyDescent="0.25">
      <c r="T13299" s="101" t="s">
        <v>26145</v>
      </c>
      <c r="U13299" s="74" t="s">
        <v>26146</v>
      </c>
    </row>
    <row r="13300" spans="20:21" x14ac:dyDescent="0.25">
      <c r="T13300" s="101" t="s">
        <v>26147</v>
      </c>
      <c r="U13300" s="74" t="s">
        <v>6317</v>
      </c>
    </row>
    <row r="13301" spans="20:21" x14ac:dyDescent="0.25">
      <c r="T13301" s="101" t="s">
        <v>26148</v>
      </c>
      <c r="U13301" s="74" t="s">
        <v>26149</v>
      </c>
    </row>
    <row r="13302" spans="20:21" x14ac:dyDescent="0.25">
      <c r="T13302" s="101" t="s">
        <v>26150</v>
      </c>
      <c r="U13302" s="74" t="s">
        <v>8590</v>
      </c>
    </row>
    <row r="13303" spans="20:21" x14ac:dyDescent="0.25">
      <c r="T13303" s="101" t="s">
        <v>26151</v>
      </c>
      <c r="U13303" s="74" t="s">
        <v>26152</v>
      </c>
    </row>
    <row r="13304" spans="20:21" x14ac:dyDescent="0.25">
      <c r="T13304" s="101" t="s">
        <v>26153</v>
      </c>
      <c r="U13304" s="74" t="s">
        <v>26154</v>
      </c>
    </row>
    <row r="13305" spans="20:21" x14ac:dyDescent="0.25">
      <c r="T13305" s="101" t="s">
        <v>26155</v>
      </c>
      <c r="U13305" s="74" t="s">
        <v>26156</v>
      </c>
    </row>
    <row r="13306" spans="20:21" x14ac:dyDescent="0.25">
      <c r="T13306" s="101" t="s">
        <v>26157</v>
      </c>
      <c r="U13306" s="74" t="s">
        <v>26158</v>
      </c>
    </row>
    <row r="13307" spans="20:21" x14ac:dyDescent="0.25">
      <c r="T13307" s="101" t="s">
        <v>26159</v>
      </c>
      <c r="U13307" s="74" t="s">
        <v>26160</v>
      </c>
    </row>
    <row r="13308" spans="20:21" x14ac:dyDescent="0.25">
      <c r="T13308" s="101" t="s">
        <v>26161</v>
      </c>
      <c r="U13308" s="74" t="s">
        <v>26162</v>
      </c>
    </row>
    <row r="13309" spans="20:21" x14ac:dyDescent="0.25">
      <c r="T13309" s="101" t="s">
        <v>26163</v>
      </c>
      <c r="U13309" s="74" t="s">
        <v>26164</v>
      </c>
    </row>
    <row r="13310" spans="20:21" x14ac:dyDescent="0.25">
      <c r="T13310" s="101" t="s">
        <v>26165</v>
      </c>
      <c r="U13310" s="74" t="s">
        <v>26166</v>
      </c>
    </row>
    <row r="13311" spans="20:21" x14ac:dyDescent="0.25">
      <c r="T13311" s="101" t="s">
        <v>26167</v>
      </c>
      <c r="U13311" s="74" t="s">
        <v>26168</v>
      </c>
    </row>
    <row r="13312" spans="20:21" x14ac:dyDescent="0.25">
      <c r="T13312" s="101" t="s">
        <v>26169</v>
      </c>
      <c r="U13312" s="74" t="s">
        <v>26170</v>
      </c>
    </row>
    <row r="13313" spans="20:21" x14ac:dyDescent="0.25">
      <c r="T13313" s="101" t="s">
        <v>26171</v>
      </c>
      <c r="U13313" s="74" t="s">
        <v>24484</v>
      </c>
    </row>
    <row r="13314" spans="20:21" x14ac:dyDescent="0.25">
      <c r="T13314" s="101" t="s">
        <v>26172</v>
      </c>
      <c r="U13314" s="74" t="s">
        <v>26173</v>
      </c>
    </row>
    <row r="13315" spans="20:21" x14ac:dyDescent="0.25">
      <c r="T13315" s="101" t="s">
        <v>26174</v>
      </c>
      <c r="U13315" s="74" t="s">
        <v>26175</v>
      </c>
    </row>
    <row r="13316" spans="20:21" x14ac:dyDescent="0.25">
      <c r="T13316" s="101" t="s">
        <v>26176</v>
      </c>
      <c r="U13316" s="74" t="s">
        <v>26177</v>
      </c>
    </row>
    <row r="13317" spans="20:21" x14ac:dyDescent="0.25">
      <c r="T13317" s="101" t="s">
        <v>26178</v>
      </c>
      <c r="U13317" s="74" t="s">
        <v>26179</v>
      </c>
    </row>
    <row r="13318" spans="20:21" x14ac:dyDescent="0.25">
      <c r="T13318" s="101" t="s">
        <v>26180</v>
      </c>
      <c r="U13318" s="74" t="s">
        <v>26181</v>
      </c>
    </row>
    <row r="13319" spans="20:21" x14ac:dyDescent="0.25">
      <c r="T13319" s="101" t="s">
        <v>26182</v>
      </c>
      <c r="U13319" s="74" t="s">
        <v>26183</v>
      </c>
    </row>
    <row r="13320" spans="20:21" x14ac:dyDescent="0.25">
      <c r="T13320" s="101" t="s">
        <v>26184</v>
      </c>
      <c r="U13320" s="74" t="s">
        <v>6345</v>
      </c>
    </row>
    <row r="13321" spans="20:21" x14ac:dyDescent="0.25">
      <c r="T13321" s="101" t="s">
        <v>26185</v>
      </c>
      <c r="U13321" s="74" t="s">
        <v>26186</v>
      </c>
    </row>
    <row r="13322" spans="20:21" x14ac:dyDescent="0.25">
      <c r="T13322" s="101" t="s">
        <v>26187</v>
      </c>
      <c r="U13322" s="74" t="s">
        <v>26188</v>
      </c>
    </row>
    <row r="13323" spans="20:21" x14ac:dyDescent="0.25">
      <c r="T13323" s="101" t="s">
        <v>26189</v>
      </c>
      <c r="U13323" s="74" t="s">
        <v>26190</v>
      </c>
    </row>
    <row r="13324" spans="20:21" x14ac:dyDescent="0.25">
      <c r="T13324" s="101" t="s">
        <v>26191</v>
      </c>
      <c r="U13324" s="74" t="s">
        <v>26192</v>
      </c>
    </row>
    <row r="13325" spans="20:21" x14ac:dyDescent="0.25">
      <c r="T13325" s="101" t="s">
        <v>26193</v>
      </c>
      <c r="U13325" s="74" t="s">
        <v>26194</v>
      </c>
    </row>
    <row r="13326" spans="20:21" x14ac:dyDescent="0.25">
      <c r="T13326" s="101" t="s">
        <v>26195</v>
      </c>
      <c r="U13326" s="74" t="s">
        <v>26196</v>
      </c>
    </row>
    <row r="13327" spans="20:21" x14ac:dyDescent="0.25">
      <c r="T13327" s="101" t="s">
        <v>26197</v>
      </c>
      <c r="U13327" s="74" t="s">
        <v>26198</v>
      </c>
    </row>
    <row r="13328" spans="20:21" x14ac:dyDescent="0.25">
      <c r="T13328" s="101" t="s">
        <v>26199</v>
      </c>
      <c r="U13328" s="74" t="s">
        <v>26200</v>
      </c>
    </row>
    <row r="13329" spans="20:21" x14ac:dyDescent="0.25">
      <c r="T13329" s="101" t="s">
        <v>26201</v>
      </c>
      <c r="U13329" s="74" t="s">
        <v>26202</v>
      </c>
    </row>
    <row r="13330" spans="20:21" x14ac:dyDescent="0.25">
      <c r="T13330" s="101" t="s">
        <v>26203</v>
      </c>
      <c r="U13330" s="74" t="s">
        <v>3509</v>
      </c>
    </row>
    <row r="13331" spans="20:21" x14ac:dyDescent="0.25">
      <c r="T13331" s="101" t="s">
        <v>26204</v>
      </c>
      <c r="U13331" s="74" t="s">
        <v>26205</v>
      </c>
    </row>
    <row r="13332" spans="20:21" x14ac:dyDescent="0.25">
      <c r="T13332" s="101" t="s">
        <v>26206</v>
      </c>
      <c r="U13332" s="74" t="s">
        <v>26207</v>
      </c>
    </row>
    <row r="13333" spans="20:21" x14ac:dyDescent="0.25">
      <c r="T13333" s="101" t="s">
        <v>26208</v>
      </c>
      <c r="U13333" s="74" t="s">
        <v>26209</v>
      </c>
    </row>
    <row r="13334" spans="20:21" x14ac:dyDescent="0.25">
      <c r="T13334" s="101" t="s">
        <v>26210</v>
      </c>
      <c r="U13334" s="74" t="s">
        <v>22480</v>
      </c>
    </row>
    <row r="13335" spans="20:21" x14ac:dyDescent="0.25">
      <c r="T13335" s="101" t="s">
        <v>26211</v>
      </c>
      <c r="U13335" s="74" t="s">
        <v>26212</v>
      </c>
    </row>
    <row r="13336" spans="20:21" x14ac:dyDescent="0.25">
      <c r="T13336" s="101" t="s">
        <v>26213</v>
      </c>
      <c r="U13336" s="74" t="s">
        <v>26214</v>
      </c>
    </row>
    <row r="13337" spans="20:21" x14ac:dyDescent="0.25">
      <c r="T13337" s="101" t="s">
        <v>26215</v>
      </c>
      <c r="U13337" s="74" t="s">
        <v>26216</v>
      </c>
    </row>
    <row r="13338" spans="20:21" x14ac:dyDescent="0.25">
      <c r="T13338" s="101" t="s">
        <v>26217</v>
      </c>
      <c r="U13338" s="74" t="s">
        <v>26218</v>
      </c>
    </row>
    <row r="13339" spans="20:21" x14ac:dyDescent="0.25">
      <c r="T13339" s="101" t="s">
        <v>26219</v>
      </c>
      <c r="U13339" s="74" t="s">
        <v>26220</v>
      </c>
    </row>
    <row r="13340" spans="20:21" x14ac:dyDescent="0.25">
      <c r="T13340" s="101" t="s">
        <v>26221</v>
      </c>
      <c r="U13340" s="74" t="s">
        <v>26222</v>
      </c>
    </row>
    <row r="13341" spans="20:21" x14ac:dyDescent="0.25">
      <c r="T13341" s="101" t="s">
        <v>26223</v>
      </c>
      <c r="U13341" s="74" t="s">
        <v>26224</v>
      </c>
    </row>
    <row r="13342" spans="20:21" x14ac:dyDescent="0.25">
      <c r="T13342" s="101" t="s">
        <v>26225</v>
      </c>
      <c r="U13342" s="74" t="s">
        <v>26226</v>
      </c>
    </row>
    <row r="13343" spans="20:21" x14ac:dyDescent="0.25">
      <c r="T13343" s="101" t="s">
        <v>26227</v>
      </c>
      <c r="U13343" s="74" t="s">
        <v>26228</v>
      </c>
    </row>
    <row r="13344" spans="20:21" x14ac:dyDescent="0.25">
      <c r="T13344" s="101" t="s">
        <v>26229</v>
      </c>
      <c r="U13344" s="74" t="s">
        <v>26230</v>
      </c>
    </row>
    <row r="13345" spans="20:21" x14ac:dyDescent="0.25">
      <c r="T13345" s="101" t="s">
        <v>26231</v>
      </c>
      <c r="U13345" s="74" t="s">
        <v>26232</v>
      </c>
    </row>
    <row r="13346" spans="20:21" x14ac:dyDescent="0.25">
      <c r="T13346" s="101" t="s">
        <v>26233</v>
      </c>
      <c r="U13346" s="74" t="s">
        <v>26234</v>
      </c>
    </row>
    <row r="13347" spans="20:21" x14ac:dyDescent="0.25">
      <c r="T13347" s="101" t="s">
        <v>26235</v>
      </c>
      <c r="U13347" s="74" t="s">
        <v>26236</v>
      </c>
    </row>
    <row r="13348" spans="20:21" x14ac:dyDescent="0.25">
      <c r="T13348" s="101" t="s">
        <v>26237</v>
      </c>
      <c r="U13348" s="74" t="s">
        <v>26238</v>
      </c>
    </row>
    <row r="13349" spans="20:21" x14ac:dyDescent="0.25">
      <c r="T13349" s="101" t="s">
        <v>26239</v>
      </c>
      <c r="U13349" s="74" t="s">
        <v>26240</v>
      </c>
    </row>
    <row r="13350" spans="20:21" x14ac:dyDescent="0.25">
      <c r="T13350" s="101" t="s">
        <v>26241</v>
      </c>
      <c r="U13350" s="74" t="s">
        <v>26242</v>
      </c>
    </row>
    <row r="13351" spans="20:21" x14ac:dyDescent="0.25">
      <c r="T13351" s="101" t="s">
        <v>26243</v>
      </c>
      <c r="U13351" s="74" t="s">
        <v>26244</v>
      </c>
    </row>
    <row r="13352" spans="20:21" x14ac:dyDescent="0.25">
      <c r="T13352" s="101" t="s">
        <v>26245</v>
      </c>
      <c r="U13352" s="74" t="s">
        <v>26246</v>
      </c>
    </row>
    <row r="13353" spans="20:21" x14ac:dyDescent="0.25">
      <c r="T13353" s="101" t="s">
        <v>26247</v>
      </c>
      <c r="U13353" s="74" t="s">
        <v>26248</v>
      </c>
    </row>
    <row r="13354" spans="20:21" x14ac:dyDescent="0.25">
      <c r="T13354" s="101" t="s">
        <v>26249</v>
      </c>
      <c r="U13354" s="74" t="s">
        <v>26250</v>
      </c>
    </row>
    <row r="13355" spans="20:21" x14ac:dyDescent="0.25">
      <c r="T13355" s="101" t="s">
        <v>26251</v>
      </c>
      <c r="U13355" s="74" t="s">
        <v>26252</v>
      </c>
    </row>
    <row r="13356" spans="20:21" x14ac:dyDescent="0.25">
      <c r="T13356" s="101" t="s">
        <v>26253</v>
      </c>
      <c r="U13356" s="74" t="s">
        <v>26254</v>
      </c>
    </row>
    <row r="13357" spans="20:21" x14ac:dyDescent="0.25">
      <c r="T13357" s="101" t="s">
        <v>26255</v>
      </c>
      <c r="U13357" s="74" t="s">
        <v>26256</v>
      </c>
    </row>
    <row r="13358" spans="20:21" x14ac:dyDescent="0.25">
      <c r="T13358" s="101" t="s">
        <v>26257</v>
      </c>
      <c r="U13358" s="74" t="s">
        <v>26258</v>
      </c>
    </row>
    <row r="13359" spans="20:21" x14ac:dyDescent="0.25">
      <c r="T13359" s="101" t="s">
        <v>26259</v>
      </c>
      <c r="U13359" s="74" t="s">
        <v>26260</v>
      </c>
    </row>
    <row r="13360" spans="20:21" x14ac:dyDescent="0.25">
      <c r="T13360" s="101" t="s">
        <v>26261</v>
      </c>
      <c r="U13360" s="74" t="s">
        <v>26262</v>
      </c>
    </row>
    <row r="13361" spans="20:21" x14ac:dyDescent="0.25">
      <c r="T13361" s="101" t="s">
        <v>26263</v>
      </c>
      <c r="U13361" s="74" t="s">
        <v>26264</v>
      </c>
    </row>
    <row r="13362" spans="20:21" x14ac:dyDescent="0.25">
      <c r="T13362" s="101" t="s">
        <v>26265</v>
      </c>
      <c r="U13362" s="74" t="s">
        <v>26266</v>
      </c>
    </row>
    <row r="13363" spans="20:21" x14ac:dyDescent="0.25">
      <c r="T13363" s="101" t="s">
        <v>26267</v>
      </c>
      <c r="U13363" s="74" t="s">
        <v>26268</v>
      </c>
    </row>
    <row r="13364" spans="20:21" x14ac:dyDescent="0.25">
      <c r="T13364" s="101" t="s">
        <v>26269</v>
      </c>
      <c r="U13364" s="74" t="s">
        <v>26270</v>
      </c>
    </row>
    <row r="13365" spans="20:21" x14ac:dyDescent="0.25">
      <c r="T13365" s="101" t="s">
        <v>26271</v>
      </c>
      <c r="U13365" s="74" t="s">
        <v>26272</v>
      </c>
    </row>
    <row r="13366" spans="20:21" x14ac:dyDescent="0.25">
      <c r="T13366" s="101" t="s">
        <v>26273</v>
      </c>
      <c r="U13366" s="74" t="s">
        <v>26274</v>
      </c>
    </row>
    <row r="13367" spans="20:21" x14ac:dyDescent="0.25">
      <c r="T13367" s="101" t="s">
        <v>26275</v>
      </c>
      <c r="U13367" s="74" t="s">
        <v>26276</v>
      </c>
    </row>
    <row r="13368" spans="20:21" x14ac:dyDescent="0.25">
      <c r="T13368" s="101" t="s">
        <v>26277</v>
      </c>
      <c r="U13368" s="74" t="s">
        <v>26278</v>
      </c>
    </row>
    <row r="13369" spans="20:21" x14ac:dyDescent="0.25">
      <c r="T13369" s="101" t="s">
        <v>26279</v>
      </c>
      <c r="U13369" s="74" t="s">
        <v>26280</v>
      </c>
    </row>
    <row r="13370" spans="20:21" x14ac:dyDescent="0.25">
      <c r="T13370" s="101" t="s">
        <v>26281</v>
      </c>
      <c r="U13370" s="74" t="s">
        <v>26282</v>
      </c>
    </row>
    <row r="13371" spans="20:21" x14ac:dyDescent="0.25">
      <c r="T13371" s="101" t="s">
        <v>26283</v>
      </c>
      <c r="U13371" s="74" t="s">
        <v>26284</v>
      </c>
    </row>
    <row r="13372" spans="20:21" x14ac:dyDescent="0.25">
      <c r="T13372" s="101" t="s">
        <v>26285</v>
      </c>
      <c r="U13372" s="74" t="s">
        <v>26286</v>
      </c>
    </row>
    <row r="13373" spans="20:21" x14ac:dyDescent="0.25">
      <c r="T13373" s="101" t="s">
        <v>26287</v>
      </c>
      <c r="U13373" s="74" t="s">
        <v>22554</v>
      </c>
    </row>
    <row r="13374" spans="20:21" x14ac:dyDescent="0.25">
      <c r="T13374" s="101" t="s">
        <v>26288</v>
      </c>
      <c r="U13374" s="74" t="s">
        <v>26289</v>
      </c>
    </row>
    <row r="13375" spans="20:21" x14ac:dyDescent="0.25">
      <c r="T13375" s="101" t="s">
        <v>26290</v>
      </c>
      <c r="U13375" s="74" t="s">
        <v>4750</v>
      </c>
    </row>
    <row r="13376" spans="20:21" x14ac:dyDescent="0.25">
      <c r="T13376" s="101" t="s">
        <v>26291</v>
      </c>
      <c r="U13376" s="74" t="s">
        <v>26292</v>
      </c>
    </row>
    <row r="13377" spans="20:21" x14ac:dyDescent="0.25">
      <c r="T13377" s="101" t="s">
        <v>26293</v>
      </c>
      <c r="U13377" s="74" t="s">
        <v>26294</v>
      </c>
    </row>
    <row r="13378" spans="20:21" x14ac:dyDescent="0.25">
      <c r="T13378" s="101" t="s">
        <v>26295</v>
      </c>
      <c r="U13378" s="74" t="s">
        <v>26296</v>
      </c>
    </row>
    <row r="13379" spans="20:21" x14ac:dyDescent="0.25">
      <c r="T13379" s="101" t="s">
        <v>26297</v>
      </c>
      <c r="U13379" s="74" t="s">
        <v>26298</v>
      </c>
    </row>
    <row r="13380" spans="20:21" x14ac:dyDescent="0.25">
      <c r="T13380" s="101" t="s">
        <v>26299</v>
      </c>
      <c r="U13380" s="74" t="s">
        <v>26300</v>
      </c>
    </row>
    <row r="13381" spans="20:21" x14ac:dyDescent="0.25">
      <c r="T13381" s="101" t="s">
        <v>26301</v>
      </c>
      <c r="U13381" s="74" t="s">
        <v>26302</v>
      </c>
    </row>
    <row r="13382" spans="20:21" x14ac:dyDescent="0.25">
      <c r="T13382" s="101" t="s">
        <v>26303</v>
      </c>
      <c r="U13382" s="74" t="s">
        <v>26304</v>
      </c>
    </row>
    <row r="13383" spans="20:21" x14ac:dyDescent="0.25">
      <c r="T13383" s="101" t="s">
        <v>26305</v>
      </c>
      <c r="U13383" s="74" t="s">
        <v>26306</v>
      </c>
    </row>
    <row r="13384" spans="20:21" x14ac:dyDescent="0.25">
      <c r="T13384" s="101" t="s">
        <v>26307</v>
      </c>
      <c r="U13384" s="74" t="s">
        <v>26308</v>
      </c>
    </row>
    <row r="13385" spans="20:21" x14ac:dyDescent="0.25">
      <c r="T13385" s="101" t="s">
        <v>26309</v>
      </c>
      <c r="U13385" s="74" t="s">
        <v>26310</v>
      </c>
    </row>
    <row r="13386" spans="20:21" x14ac:dyDescent="0.25">
      <c r="T13386" s="101" t="s">
        <v>26311</v>
      </c>
      <c r="U13386" s="74" t="s">
        <v>26312</v>
      </c>
    </row>
    <row r="13387" spans="20:21" x14ac:dyDescent="0.25">
      <c r="T13387" s="101" t="s">
        <v>26313</v>
      </c>
      <c r="U13387" s="74" t="s">
        <v>26314</v>
      </c>
    </row>
    <row r="13388" spans="20:21" x14ac:dyDescent="0.25">
      <c r="T13388" s="101" t="s">
        <v>26315</v>
      </c>
      <c r="U13388" s="74" t="s">
        <v>26316</v>
      </c>
    </row>
    <row r="13389" spans="20:21" x14ac:dyDescent="0.25">
      <c r="T13389" s="101" t="s">
        <v>26317</v>
      </c>
      <c r="U13389" s="74" t="s">
        <v>26318</v>
      </c>
    </row>
    <row r="13390" spans="20:21" x14ac:dyDescent="0.25">
      <c r="T13390" s="101" t="s">
        <v>26319</v>
      </c>
      <c r="U13390" s="74" t="s">
        <v>26320</v>
      </c>
    </row>
    <row r="13391" spans="20:21" x14ac:dyDescent="0.25">
      <c r="T13391" s="101" t="s">
        <v>26321</v>
      </c>
      <c r="U13391" s="74" t="s">
        <v>26322</v>
      </c>
    </row>
    <row r="13392" spans="20:21" x14ac:dyDescent="0.25">
      <c r="T13392" s="101" t="s">
        <v>26323</v>
      </c>
      <c r="U13392" s="74" t="s">
        <v>26324</v>
      </c>
    </row>
    <row r="13393" spans="20:21" x14ac:dyDescent="0.25">
      <c r="T13393" s="101" t="s">
        <v>26325</v>
      </c>
      <c r="U13393" s="74" t="s">
        <v>26326</v>
      </c>
    </row>
    <row r="13394" spans="20:21" x14ac:dyDescent="0.25">
      <c r="T13394" s="101" t="s">
        <v>26327</v>
      </c>
      <c r="U13394" s="74" t="s">
        <v>26328</v>
      </c>
    </row>
    <row r="13395" spans="20:21" x14ac:dyDescent="0.25">
      <c r="T13395" s="101" t="s">
        <v>26329</v>
      </c>
      <c r="U13395" s="74" t="s">
        <v>26330</v>
      </c>
    </row>
    <row r="13396" spans="20:21" x14ac:dyDescent="0.25">
      <c r="T13396" s="101" t="s">
        <v>26331</v>
      </c>
      <c r="U13396" s="74" t="s">
        <v>26332</v>
      </c>
    </row>
    <row r="13397" spans="20:21" x14ac:dyDescent="0.25">
      <c r="T13397" s="101" t="s">
        <v>26333</v>
      </c>
      <c r="U13397" s="74" t="s">
        <v>26334</v>
      </c>
    </row>
    <row r="13398" spans="20:21" x14ac:dyDescent="0.25">
      <c r="T13398" s="101" t="s">
        <v>26335</v>
      </c>
      <c r="U13398" s="74" t="s">
        <v>26336</v>
      </c>
    </row>
    <row r="13399" spans="20:21" x14ac:dyDescent="0.25">
      <c r="T13399" s="101" t="s">
        <v>26337</v>
      </c>
      <c r="U13399" s="74" t="s">
        <v>26338</v>
      </c>
    </row>
    <row r="13400" spans="20:21" x14ac:dyDescent="0.25">
      <c r="T13400" s="101" t="s">
        <v>26339</v>
      </c>
      <c r="U13400" s="74" t="s">
        <v>14932</v>
      </c>
    </row>
    <row r="13401" spans="20:21" x14ac:dyDescent="0.25">
      <c r="T13401" s="101" t="s">
        <v>26340</v>
      </c>
      <c r="U13401" s="74" t="s">
        <v>838</v>
      </c>
    </row>
    <row r="13402" spans="20:21" x14ac:dyDescent="0.25">
      <c r="T13402" s="101" t="s">
        <v>26341</v>
      </c>
      <c r="U13402" s="74" t="s">
        <v>26342</v>
      </c>
    </row>
    <row r="13403" spans="20:21" x14ac:dyDescent="0.25">
      <c r="T13403" s="101" t="s">
        <v>26343</v>
      </c>
      <c r="U13403" s="74" t="s">
        <v>26344</v>
      </c>
    </row>
    <row r="13404" spans="20:21" x14ac:dyDescent="0.25">
      <c r="T13404" s="101" t="s">
        <v>26345</v>
      </c>
      <c r="U13404" s="74" t="s">
        <v>26346</v>
      </c>
    </row>
    <row r="13405" spans="20:21" x14ac:dyDescent="0.25">
      <c r="T13405" s="101" t="s">
        <v>26347</v>
      </c>
      <c r="U13405" s="74" t="s">
        <v>26348</v>
      </c>
    </row>
    <row r="13406" spans="20:21" x14ac:dyDescent="0.25">
      <c r="T13406" s="101" t="s">
        <v>26349</v>
      </c>
      <c r="U13406" s="74" t="s">
        <v>2339</v>
      </c>
    </row>
    <row r="13407" spans="20:21" x14ac:dyDescent="0.25">
      <c r="T13407" s="101" t="s">
        <v>26350</v>
      </c>
      <c r="U13407" s="74" t="s">
        <v>26351</v>
      </c>
    </row>
    <row r="13408" spans="20:21" x14ac:dyDescent="0.25">
      <c r="T13408" s="101" t="s">
        <v>26352</v>
      </c>
      <c r="U13408" s="74" t="s">
        <v>26353</v>
      </c>
    </row>
    <row r="13409" spans="20:21" x14ac:dyDescent="0.25">
      <c r="T13409" s="101" t="s">
        <v>26354</v>
      </c>
      <c r="U13409" s="74" t="s">
        <v>26355</v>
      </c>
    </row>
    <row r="13410" spans="20:21" x14ac:dyDescent="0.25">
      <c r="T13410" s="101" t="s">
        <v>26356</v>
      </c>
      <c r="U13410" s="74" t="s">
        <v>26357</v>
      </c>
    </row>
    <row r="13411" spans="20:21" x14ac:dyDescent="0.25">
      <c r="T13411" s="101" t="s">
        <v>26358</v>
      </c>
      <c r="U13411" s="74" t="s">
        <v>26359</v>
      </c>
    </row>
    <row r="13412" spans="20:21" x14ac:dyDescent="0.25">
      <c r="T13412" s="101" t="s">
        <v>26360</v>
      </c>
      <c r="U13412" s="74" t="s">
        <v>26361</v>
      </c>
    </row>
    <row r="13413" spans="20:21" x14ac:dyDescent="0.25">
      <c r="T13413" s="101" t="s">
        <v>26362</v>
      </c>
      <c r="U13413" s="74" t="s">
        <v>26363</v>
      </c>
    </row>
    <row r="13414" spans="20:21" x14ac:dyDescent="0.25">
      <c r="T13414" s="101" t="s">
        <v>26364</v>
      </c>
      <c r="U13414" s="74" t="s">
        <v>4882</v>
      </c>
    </row>
    <row r="13415" spans="20:21" x14ac:dyDescent="0.25">
      <c r="T13415" s="101" t="s">
        <v>26365</v>
      </c>
      <c r="U13415" s="74" t="s">
        <v>26366</v>
      </c>
    </row>
    <row r="13416" spans="20:21" x14ac:dyDescent="0.25">
      <c r="T13416" s="101" t="s">
        <v>26367</v>
      </c>
      <c r="U13416" s="74" t="s">
        <v>26368</v>
      </c>
    </row>
    <row r="13417" spans="20:21" x14ac:dyDescent="0.25">
      <c r="T13417" s="101" t="s">
        <v>26369</v>
      </c>
      <c r="U13417" s="74" t="s">
        <v>26370</v>
      </c>
    </row>
    <row r="13418" spans="20:21" x14ac:dyDescent="0.25">
      <c r="T13418" s="101" t="s">
        <v>26371</v>
      </c>
      <c r="U13418" s="74" t="s">
        <v>26372</v>
      </c>
    </row>
    <row r="13419" spans="20:21" x14ac:dyDescent="0.25">
      <c r="T13419" s="101" t="s">
        <v>26373</v>
      </c>
      <c r="U13419" s="74" t="s">
        <v>26374</v>
      </c>
    </row>
    <row r="13420" spans="20:21" x14ac:dyDescent="0.25">
      <c r="T13420" s="101" t="s">
        <v>26375</v>
      </c>
      <c r="U13420" s="74" t="s">
        <v>26376</v>
      </c>
    </row>
    <row r="13421" spans="20:21" x14ac:dyDescent="0.25">
      <c r="T13421" s="101" t="s">
        <v>26377</v>
      </c>
      <c r="U13421" s="74" t="s">
        <v>26378</v>
      </c>
    </row>
    <row r="13422" spans="20:21" x14ac:dyDescent="0.25">
      <c r="T13422" s="101" t="s">
        <v>26379</v>
      </c>
      <c r="U13422" s="74" t="s">
        <v>26380</v>
      </c>
    </row>
    <row r="13423" spans="20:21" x14ac:dyDescent="0.25">
      <c r="T13423" s="101" t="s">
        <v>26381</v>
      </c>
      <c r="U13423" s="74" t="s">
        <v>26382</v>
      </c>
    </row>
    <row r="13424" spans="20:21" x14ac:dyDescent="0.25">
      <c r="T13424" s="101" t="s">
        <v>26383</v>
      </c>
      <c r="U13424" s="74" t="s">
        <v>26384</v>
      </c>
    </row>
    <row r="13425" spans="20:21" x14ac:dyDescent="0.25">
      <c r="T13425" s="101" t="s">
        <v>26385</v>
      </c>
      <c r="U13425" s="74" t="s">
        <v>26386</v>
      </c>
    </row>
    <row r="13426" spans="20:21" x14ac:dyDescent="0.25">
      <c r="T13426" s="101" t="s">
        <v>26387</v>
      </c>
      <c r="U13426" s="74" t="s">
        <v>26388</v>
      </c>
    </row>
    <row r="13427" spans="20:21" x14ac:dyDescent="0.25">
      <c r="T13427" s="101" t="s">
        <v>26389</v>
      </c>
      <c r="U13427" s="74" t="s">
        <v>26390</v>
      </c>
    </row>
    <row r="13428" spans="20:21" x14ac:dyDescent="0.25">
      <c r="T13428" s="101" t="s">
        <v>26391</v>
      </c>
      <c r="U13428" s="74" t="s">
        <v>26392</v>
      </c>
    </row>
    <row r="13429" spans="20:21" x14ac:dyDescent="0.25">
      <c r="T13429" s="101" t="s">
        <v>26393</v>
      </c>
      <c r="U13429" s="74" t="s">
        <v>26394</v>
      </c>
    </row>
    <row r="13430" spans="20:21" x14ac:dyDescent="0.25">
      <c r="T13430" s="101" t="s">
        <v>26395</v>
      </c>
      <c r="U13430" s="74" t="s">
        <v>10971</v>
      </c>
    </row>
    <row r="13431" spans="20:21" x14ac:dyDescent="0.25">
      <c r="T13431" s="101" t="s">
        <v>26396</v>
      </c>
      <c r="U13431" s="74" t="s">
        <v>26397</v>
      </c>
    </row>
    <row r="13432" spans="20:21" x14ac:dyDescent="0.25">
      <c r="T13432" s="101" t="s">
        <v>26398</v>
      </c>
      <c r="U13432" s="74" t="s">
        <v>26399</v>
      </c>
    </row>
    <row r="13433" spans="20:21" x14ac:dyDescent="0.25">
      <c r="T13433" s="101" t="s">
        <v>26400</v>
      </c>
      <c r="U13433" s="74" t="s">
        <v>26401</v>
      </c>
    </row>
    <row r="13434" spans="20:21" x14ac:dyDescent="0.25">
      <c r="T13434" s="101" t="s">
        <v>26402</v>
      </c>
      <c r="U13434" s="74" t="s">
        <v>26403</v>
      </c>
    </row>
    <row r="13435" spans="20:21" x14ac:dyDescent="0.25">
      <c r="T13435" s="101" t="s">
        <v>26404</v>
      </c>
      <c r="U13435" s="74" t="s">
        <v>26405</v>
      </c>
    </row>
    <row r="13436" spans="20:21" x14ac:dyDescent="0.25">
      <c r="T13436" s="101" t="s">
        <v>26406</v>
      </c>
      <c r="U13436" s="74" t="s">
        <v>26407</v>
      </c>
    </row>
    <row r="13437" spans="20:21" x14ac:dyDescent="0.25">
      <c r="T13437" s="101" t="s">
        <v>26408</v>
      </c>
      <c r="U13437" s="74" t="s">
        <v>26409</v>
      </c>
    </row>
    <row r="13438" spans="20:21" x14ac:dyDescent="0.25">
      <c r="T13438" s="101" t="s">
        <v>26410</v>
      </c>
      <c r="U13438" s="74" t="s">
        <v>26411</v>
      </c>
    </row>
    <row r="13439" spans="20:21" x14ac:dyDescent="0.25">
      <c r="T13439" s="101" t="s">
        <v>26412</v>
      </c>
      <c r="U13439" s="74" t="s">
        <v>26413</v>
      </c>
    </row>
    <row r="13440" spans="20:21" x14ac:dyDescent="0.25">
      <c r="T13440" s="101" t="s">
        <v>26414</v>
      </c>
      <c r="U13440" s="74" t="s">
        <v>26415</v>
      </c>
    </row>
    <row r="13441" spans="20:21" x14ac:dyDescent="0.25">
      <c r="T13441" s="101" t="s">
        <v>26416</v>
      </c>
      <c r="U13441" s="74" t="s">
        <v>26417</v>
      </c>
    </row>
    <row r="13442" spans="20:21" x14ac:dyDescent="0.25">
      <c r="T13442" s="101" t="s">
        <v>26418</v>
      </c>
      <c r="U13442" s="74" t="s">
        <v>26419</v>
      </c>
    </row>
    <row r="13443" spans="20:21" x14ac:dyDescent="0.25">
      <c r="T13443" s="101" t="s">
        <v>26420</v>
      </c>
      <c r="U13443" s="74" t="s">
        <v>26421</v>
      </c>
    </row>
    <row r="13444" spans="20:21" x14ac:dyDescent="0.25">
      <c r="T13444" s="101" t="s">
        <v>26422</v>
      </c>
      <c r="U13444" s="74" t="s">
        <v>26423</v>
      </c>
    </row>
    <row r="13445" spans="20:21" x14ac:dyDescent="0.25">
      <c r="T13445" s="101" t="s">
        <v>26424</v>
      </c>
      <c r="U13445" s="74" t="s">
        <v>26425</v>
      </c>
    </row>
    <row r="13446" spans="20:21" x14ac:dyDescent="0.25">
      <c r="T13446" s="101" t="s">
        <v>26426</v>
      </c>
      <c r="U13446" s="74" t="s">
        <v>26427</v>
      </c>
    </row>
    <row r="13447" spans="20:21" x14ac:dyDescent="0.25">
      <c r="T13447" s="101" t="s">
        <v>26428</v>
      </c>
      <c r="U13447" s="74" t="s">
        <v>26429</v>
      </c>
    </row>
    <row r="13448" spans="20:21" x14ac:dyDescent="0.25">
      <c r="T13448" s="101" t="s">
        <v>26430</v>
      </c>
      <c r="U13448" s="74" t="s">
        <v>26431</v>
      </c>
    </row>
    <row r="13449" spans="20:21" x14ac:dyDescent="0.25">
      <c r="T13449" s="101" t="s">
        <v>26432</v>
      </c>
      <c r="U13449" s="74" t="s">
        <v>26433</v>
      </c>
    </row>
    <row r="13450" spans="20:21" x14ac:dyDescent="0.25">
      <c r="T13450" s="101" t="s">
        <v>26434</v>
      </c>
      <c r="U13450" s="74" t="s">
        <v>26435</v>
      </c>
    </row>
    <row r="13451" spans="20:21" x14ac:dyDescent="0.25">
      <c r="T13451" s="101" t="s">
        <v>26436</v>
      </c>
      <c r="U13451" s="74" t="s">
        <v>26437</v>
      </c>
    </row>
    <row r="13452" spans="20:21" x14ac:dyDescent="0.25">
      <c r="T13452" s="101" t="s">
        <v>26438</v>
      </c>
      <c r="U13452" s="74" t="s">
        <v>26439</v>
      </c>
    </row>
    <row r="13453" spans="20:21" x14ac:dyDescent="0.25">
      <c r="T13453" s="101" t="s">
        <v>26440</v>
      </c>
      <c r="U13453" s="74" t="s">
        <v>26441</v>
      </c>
    </row>
    <row r="13454" spans="20:21" x14ac:dyDescent="0.25">
      <c r="T13454" s="101" t="s">
        <v>26442</v>
      </c>
      <c r="U13454" s="74" t="s">
        <v>26443</v>
      </c>
    </row>
    <row r="13455" spans="20:21" x14ac:dyDescent="0.25">
      <c r="T13455" s="101" t="s">
        <v>26444</v>
      </c>
      <c r="U13455" s="74" t="s">
        <v>26445</v>
      </c>
    </row>
    <row r="13456" spans="20:21" x14ac:dyDescent="0.25">
      <c r="T13456" s="101" t="s">
        <v>26446</v>
      </c>
      <c r="U13456" s="74" t="s">
        <v>26447</v>
      </c>
    </row>
    <row r="13457" spans="20:21" x14ac:dyDescent="0.25">
      <c r="T13457" s="101" t="s">
        <v>26448</v>
      </c>
      <c r="U13457" s="74" t="s">
        <v>26449</v>
      </c>
    </row>
    <row r="13458" spans="20:21" x14ac:dyDescent="0.25">
      <c r="T13458" s="101" t="s">
        <v>26450</v>
      </c>
      <c r="U13458" s="74" t="s">
        <v>26451</v>
      </c>
    </row>
    <row r="13459" spans="20:21" x14ac:dyDescent="0.25">
      <c r="T13459" s="101" t="s">
        <v>26452</v>
      </c>
      <c r="U13459" s="74" t="s">
        <v>26453</v>
      </c>
    </row>
    <row r="13460" spans="20:21" x14ac:dyDescent="0.25">
      <c r="T13460" s="101" t="s">
        <v>26454</v>
      </c>
      <c r="U13460" s="74" t="s">
        <v>26455</v>
      </c>
    </row>
    <row r="13461" spans="20:21" x14ac:dyDescent="0.25">
      <c r="T13461" s="101" t="s">
        <v>26456</v>
      </c>
      <c r="U13461" s="74" t="s">
        <v>26457</v>
      </c>
    </row>
    <row r="13462" spans="20:21" x14ac:dyDescent="0.25">
      <c r="T13462" s="101" t="s">
        <v>26458</v>
      </c>
      <c r="U13462" s="74" t="s">
        <v>26459</v>
      </c>
    </row>
    <row r="13463" spans="20:21" x14ac:dyDescent="0.25">
      <c r="T13463" s="101" t="s">
        <v>26460</v>
      </c>
      <c r="U13463" s="74" t="s">
        <v>26461</v>
      </c>
    </row>
    <row r="13464" spans="20:21" x14ac:dyDescent="0.25">
      <c r="T13464" s="101" t="s">
        <v>26462</v>
      </c>
      <c r="U13464" s="74" t="s">
        <v>26463</v>
      </c>
    </row>
    <row r="13465" spans="20:21" x14ac:dyDescent="0.25">
      <c r="T13465" s="101" t="s">
        <v>26464</v>
      </c>
      <c r="U13465" s="74" t="s">
        <v>26465</v>
      </c>
    </row>
    <row r="13466" spans="20:21" x14ac:dyDescent="0.25">
      <c r="T13466" s="101" t="s">
        <v>26466</v>
      </c>
      <c r="U13466" s="74" t="s">
        <v>26467</v>
      </c>
    </row>
    <row r="13467" spans="20:21" x14ac:dyDescent="0.25">
      <c r="T13467" s="101" t="s">
        <v>26468</v>
      </c>
      <c r="U13467" s="74" t="s">
        <v>26469</v>
      </c>
    </row>
    <row r="13468" spans="20:21" x14ac:dyDescent="0.25">
      <c r="T13468" s="101" t="s">
        <v>26470</v>
      </c>
      <c r="U13468" s="74" t="s">
        <v>16482</v>
      </c>
    </row>
    <row r="13469" spans="20:21" x14ac:dyDescent="0.25">
      <c r="T13469" s="101" t="s">
        <v>26471</v>
      </c>
      <c r="U13469" s="74" t="s">
        <v>26472</v>
      </c>
    </row>
    <row r="13470" spans="20:21" x14ac:dyDescent="0.25">
      <c r="T13470" s="101" t="s">
        <v>26473</v>
      </c>
      <c r="U13470" s="74" t="s">
        <v>26474</v>
      </c>
    </row>
    <row r="13471" spans="20:21" x14ac:dyDescent="0.25">
      <c r="T13471" s="101" t="s">
        <v>26475</v>
      </c>
      <c r="U13471" s="74" t="s">
        <v>26476</v>
      </c>
    </row>
    <row r="13472" spans="20:21" x14ac:dyDescent="0.25">
      <c r="T13472" s="101" t="s">
        <v>26477</v>
      </c>
      <c r="U13472" s="74" t="s">
        <v>26478</v>
      </c>
    </row>
    <row r="13473" spans="20:21" x14ac:dyDescent="0.25">
      <c r="T13473" s="101" t="s">
        <v>26479</v>
      </c>
      <c r="U13473" s="74" t="s">
        <v>26480</v>
      </c>
    </row>
    <row r="13474" spans="20:21" x14ac:dyDescent="0.25">
      <c r="T13474" s="101" t="s">
        <v>26481</v>
      </c>
      <c r="U13474" s="74" t="s">
        <v>26482</v>
      </c>
    </row>
    <row r="13475" spans="20:21" x14ac:dyDescent="0.25">
      <c r="T13475" s="101" t="s">
        <v>26483</v>
      </c>
      <c r="U13475" s="74" t="s">
        <v>26484</v>
      </c>
    </row>
    <row r="13476" spans="20:21" x14ac:dyDescent="0.25">
      <c r="T13476" s="101" t="s">
        <v>26485</v>
      </c>
      <c r="U13476" s="74" t="s">
        <v>26486</v>
      </c>
    </row>
    <row r="13477" spans="20:21" x14ac:dyDescent="0.25">
      <c r="T13477" s="101" t="s">
        <v>26487</v>
      </c>
      <c r="U13477" s="74" t="s">
        <v>26488</v>
      </c>
    </row>
    <row r="13478" spans="20:21" x14ac:dyDescent="0.25">
      <c r="T13478" s="101" t="s">
        <v>26489</v>
      </c>
      <c r="U13478" s="74" t="s">
        <v>26490</v>
      </c>
    </row>
    <row r="13479" spans="20:21" x14ac:dyDescent="0.25">
      <c r="T13479" s="101" t="s">
        <v>26491</v>
      </c>
      <c r="U13479" s="74" t="s">
        <v>26492</v>
      </c>
    </row>
    <row r="13480" spans="20:21" x14ac:dyDescent="0.25">
      <c r="T13480" s="101" t="s">
        <v>26493</v>
      </c>
      <c r="U13480" s="74" t="s">
        <v>26494</v>
      </c>
    </row>
    <row r="13481" spans="20:21" x14ac:dyDescent="0.25">
      <c r="T13481" s="101" t="s">
        <v>26495</v>
      </c>
      <c r="U13481" s="74" t="s">
        <v>26496</v>
      </c>
    </row>
    <row r="13482" spans="20:21" x14ac:dyDescent="0.25">
      <c r="T13482" s="101" t="s">
        <v>26497</v>
      </c>
      <c r="U13482" s="74" t="s">
        <v>26498</v>
      </c>
    </row>
    <row r="13483" spans="20:21" x14ac:dyDescent="0.25">
      <c r="T13483" s="101" t="s">
        <v>26499</v>
      </c>
      <c r="U13483" s="74" t="s">
        <v>26500</v>
      </c>
    </row>
    <row r="13484" spans="20:21" x14ac:dyDescent="0.25">
      <c r="T13484" s="101" t="s">
        <v>26501</v>
      </c>
      <c r="U13484" s="74" t="s">
        <v>26502</v>
      </c>
    </row>
    <row r="13485" spans="20:21" x14ac:dyDescent="0.25">
      <c r="T13485" s="101" t="s">
        <v>26503</v>
      </c>
      <c r="U13485" s="74" t="s">
        <v>26504</v>
      </c>
    </row>
    <row r="13486" spans="20:21" x14ac:dyDescent="0.25">
      <c r="T13486" s="101" t="s">
        <v>26505</v>
      </c>
      <c r="U13486" s="74" t="s">
        <v>26506</v>
      </c>
    </row>
    <row r="13487" spans="20:21" x14ac:dyDescent="0.25">
      <c r="T13487" s="101" t="s">
        <v>26507</v>
      </c>
      <c r="U13487" s="74" t="s">
        <v>26508</v>
      </c>
    </row>
    <row r="13488" spans="20:21" x14ac:dyDescent="0.25">
      <c r="T13488" s="101" t="s">
        <v>26509</v>
      </c>
      <c r="U13488" s="74" t="s">
        <v>26510</v>
      </c>
    </row>
    <row r="13489" spans="20:21" x14ac:dyDescent="0.25">
      <c r="T13489" s="101" t="s">
        <v>26511</v>
      </c>
      <c r="U13489" s="74" t="s">
        <v>26512</v>
      </c>
    </row>
    <row r="13490" spans="20:21" x14ac:dyDescent="0.25">
      <c r="T13490" s="101" t="s">
        <v>26513</v>
      </c>
      <c r="U13490" s="74" t="s">
        <v>26514</v>
      </c>
    </row>
    <row r="13491" spans="20:21" x14ac:dyDescent="0.25">
      <c r="T13491" s="101" t="s">
        <v>26515</v>
      </c>
      <c r="U13491" s="74" t="s">
        <v>26516</v>
      </c>
    </row>
    <row r="13492" spans="20:21" x14ac:dyDescent="0.25">
      <c r="T13492" s="101" t="s">
        <v>26517</v>
      </c>
      <c r="U13492" s="74" t="s">
        <v>26518</v>
      </c>
    </row>
    <row r="13493" spans="20:21" x14ac:dyDescent="0.25">
      <c r="T13493" s="101" t="s">
        <v>26519</v>
      </c>
      <c r="U13493" s="74" t="s">
        <v>26520</v>
      </c>
    </row>
    <row r="13494" spans="20:21" x14ac:dyDescent="0.25">
      <c r="T13494" s="101" t="s">
        <v>26521</v>
      </c>
      <c r="U13494" s="74" t="s">
        <v>26522</v>
      </c>
    </row>
    <row r="13495" spans="20:21" x14ac:dyDescent="0.25">
      <c r="T13495" s="101" t="s">
        <v>26523</v>
      </c>
      <c r="U13495" s="74" t="s">
        <v>26524</v>
      </c>
    </row>
    <row r="13496" spans="20:21" x14ac:dyDescent="0.25">
      <c r="T13496" s="101" t="s">
        <v>26525</v>
      </c>
      <c r="U13496" s="74" t="s">
        <v>26526</v>
      </c>
    </row>
    <row r="13497" spans="20:21" x14ac:dyDescent="0.25">
      <c r="T13497" s="101" t="s">
        <v>26527</v>
      </c>
      <c r="U13497" s="74" t="s">
        <v>26528</v>
      </c>
    </row>
    <row r="13498" spans="20:21" x14ac:dyDescent="0.25">
      <c r="T13498" s="101" t="s">
        <v>26529</v>
      </c>
      <c r="U13498" s="74" t="s">
        <v>26530</v>
      </c>
    </row>
    <row r="13499" spans="20:21" x14ac:dyDescent="0.25">
      <c r="T13499" s="101" t="s">
        <v>26531</v>
      </c>
      <c r="U13499" s="74" t="s">
        <v>26532</v>
      </c>
    </row>
    <row r="13500" spans="20:21" x14ac:dyDescent="0.25">
      <c r="T13500" s="101" t="s">
        <v>26533</v>
      </c>
      <c r="U13500" s="74" t="s">
        <v>26534</v>
      </c>
    </row>
    <row r="13501" spans="20:21" x14ac:dyDescent="0.25">
      <c r="T13501" s="101" t="s">
        <v>26535</v>
      </c>
      <c r="U13501" s="74" t="s">
        <v>26536</v>
      </c>
    </row>
    <row r="13502" spans="20:21" x14ac:dyDescent="0.25">
      <c r="T13502" s="101" t="s">
        <v>26537</v>
      </c>
      <c r="U13502" s="74" t="s">
        <v>26538</v>
      </c>
    </row>
    <row r="13503" spans="20:21" x14ac:dyDescent="0.25">
      <c r="T13503" s="101" t="s">
        <v>26539</v>
      </c>
      <c r="U13503" s="74" t="s">
        <v>26540</v>
      </c>
    </row>
    <row r="13504" spans="20:21" x14ac:dyDescent="0.25">
      <c r="T13504" s="101" t="s">
        <v>26541</v>
      </c>
      <c r="U13504" s="74" t="s">
        <v>26542</v>
      </c>
    </row>
    <row r="13505" spans="20:21" x14ac:dyDescent="0.25">
      <c r="T13505" s="101" t="s">
        <v>26543</v>
      </c>
      <c r="U13505" s="74" t="s">
        <v>8347</v>
      </c>
    </row>
    <row r="13506" spans="20:21" x14ac:dyDescent="0.25">
      <c r="T13506" s="101" t="s">
        <v>26544</v>
      </c>
      <c r="U13506" s="74" t="s">
        <v>26545</v>
      </c>
    </row>
    <row r="13507" spans="20:21" x14ac:dyDescent="0.25">
      <c r="T13507" s="101" t="s">
        <v>26546</v>
      </c>
      <c r="U13507" s="74" t="s">
        <v>26547</v>
      </c>
    </row>
    <row r="13508" spans="20:21" x14ac:dyDescent="0.25">
      <c r="T13508" s="101" t="s">
        <v>26548</v>
      </c>
      <c r="U13508" s="74" t="s">
        <v>26549</v>
      </c>
    </row>
    <row r="13509" spans="20:21" x14ac:dyDescent="0.25">
      <c r="T13509" s="101" t="s">
        <v>26550</v>
      </c>
      <c r="U13509" s="74" t="s">
        <v>26551</v>
      </c>
    </row>
    <row r="13510" spans="20:21" x14ac:dyDescent="0.25">
      <c r="T13510" s="101" t="s">
        <v>26552</v>
      </c>
      <c r="U13510" s="74" t="s">
        <v>26553</v>
      </c>
    </row>
    <row r="13511" spans="20:21" x14ac:dyDescent="0.25">
      <c r="T13511" s="101" t="s">
        <v>26554</v>
      </c>
      <c r="U13511" s="74" t="s">
        <v>1240</v>
      </c>
    </row>
    <row r="13512" spans="20:21" x14ac:dyDescent="0.25">
      <c r="T13512" s="101" t="s">
        <v>26555</v>
      </c>
      <c r="U13512" s="74" t="s">
        <v>26556</v>
      </c>
    </row>
    <row r="13513" spans="20:21" x14ac:dyDescent="0.25">
      <c r="T13513" s="101" t="s">
        <v>26557</v>
      </c>
      <c r="U13513" s="74" t="s">
        <v>26558</v>
      </c>
    </row>
    <row r="13514" spans="20:21" x14ac:dyDescent="0.25">
      <c r="T13514" s="101" t="s">
        <v>26559</v>
      </c>
      <c r="U13514" s="74" t="s">
        <v>26560</v>
      </c>
    </row>
    <row r="13515" spans="20:21" x14ac:dyDescent="0.25">
      <c r="T13515" s="101" t="s">
        <v>26561</v>
      </c>
      <c r="U13515" s="74" t="s">
        <v>26562</v>
      </c>
    </row>
    <row r="13516" spans="20:21" x14ac:dyDescent="0.25">
      <c r="T13516" s="101" t="s">
        <v>26563</v>
      </c>
      <c r="U13516" s="74" t="s">
        <v>26564</v>
      </c>
    </row>
    <row r="13517" spans="20:21" x14ac:dyDescent="0.25">
      <c r="T13517" s="101" t="s">
        <v>26565</v>
      </c>
      <c r="U13517" s="74" t="s">
        <v>26566</v>
      </c>
    </row>
    <row r="13518" spans="20:21" x14ac:dyDescent="0.25">
      <c r="T13518" s="101" t="s">
        <v>26567</v>
      </c>
      <c r="U13518" s="74" t="s">
        <v>26568</v>
      </c>
    </row>
    <row r="13519" spans="20:21" x14ac:dyDescent="0.25">
      <c r="T13519" s="101" t="s">
        <v>26569</v>
      </c>
      <c r="U13519" s="74" t="s">
        <v>26570</v>
      </c>
    </row>
    <row r="13520" spans="20:21" x14ac:dyDescent="0.25">
      <c r="T13520" s="101" t="s">
        <v>26571</v>
      </c>
      <c r="U13520" s="74" t="s">
        <v>26572</v>
      </c>
    </row>
    <row r="13521" spans="20:21" x14ac:dyDescent="0.25">
      <c r="T13521" s="101" t="s">
        <v>26573</v>
      </c>
      <c r="U13521" s="74" t="s">
        <v>26574</v>
      </c>
    </row>
    <row r="13522" spans="20:21" x14ac:dyDescent="0.25">
      <c r="T13522" s="101" t="s">
        <v>26575</v>
      </c>
      <c r="U13522" s="74" t="s">
        <v>26576</v>
      </c>
    </row>
    <row r="13523" spans="20:21" x14ac:dyDescent="0.25">
      <c r="T13523" s="101" t="s">
        <v>26577</v>
      </c>
      <c r="U13523" s="74" t="s">
        <v>19727</v>
      </c>
    </row>
    <row r="13524" spans="20:21" x14ac:dyDescent="0.25">
      <c r="T13524" s="101" t="s">
        <v>26578</v>
      </c>
      <c r="U13524" s="74" t="s">
        <v>26579</v>
      </c>
    </row>
    <row r="13525" spans="20:21" x14ac:dyDescent="0.25">
      <c r="T13525" s="101" t="s">
        <v>26580</v>
      </c>
      <c r="U13525" s="74" t="s">
        <v>26581</v>
      </c>
    </row>
    <row r="13526" spans="20:21" x14ac:dyDescent="0.25">
      <c r="T13526" s="101" t="s">
        <v>26582</v>
      </c>
      <c r="U13526" s="74" t="s">
        <v>26583</v>
      </c>
    </row>
    <row r="13527" spans="20:21" x14ac:dyDescent="0.25">
      <c r="T13527" s="101" t="s">
        <v>26584</v>
      </c>
      <c r="U13527" s="74" t="s">
        <v>26585</v>
      </c>
    </row>
    <row r="13528" spans="20:21" x14ac:dyDescent="0.25">
      <c r="T13528" s="101" t="s">
        <v>26586</v>
      </c>
      <c r="U13528" s="74" t="s">
        <v>26587</v>
      </c>
    </row>
    <row r="13529" spans="20:21" x14ac:dyDescent="0.25">
      <c r="T13529" s="101" t="s">
        <v>26588</v>
      </c>
      <c r="U13529" s="74" t="s">
        <v>26589</v>
      </c>
    </row>
    <row r="13530" spans="20:21" x14ac:dyDescent="0.25">
      <c r="T13530" s="101" t="s">
        <v>26590</v>
      </c>
      <c r="U13530" s="74" t="s">
        <v>26591</v>
      </c>
    </row>
    <row r="13531" spans="20:21" x14ac:dyDescent="0.25">
      <c r="T13531" s="101" t="s">
        <v>26592</v>
      </c>
      <c r="U13531" s="74" t="s">
        <v>26593</v>
      </c>
    </row>
    <row r="13532" spans="20:21" x14ac:dyDescent="0.25">
      <c r="T13532" s="101" t="s">
        <v>26594</v>
      </c>
      <c r="U13532" s="74" t="s">
        <v>26595</v>
      </c>
    </row>
    <row r="13533" spans="20:21" x14ac:dyDescent="0.25">
      <c r="T13533" s="101" t="s">
        <v>26596</v>
      </c>
      <c r="U13533" s="74" t="s">
        <v>26597</v>
      </c>
    </row>
    <row r="13534" spans="20:21" x14ac:dyDescent="0.25">
      <c r="T13534" s="101" t="s">
        <v>26598</v>
      </c>
      <c r="U13534" s="74" t="s">
        <v>26599</v>
      </c>
    </row>
    <row r="13535" spans="20:21" x14ac:dyDescent="0.25">
      <c r="T13535" s="101" t="s">
        <v>26600</v>
      </c>
      <c r="U13535" s="74" t="s">
        <v>26601</v>
      </c>
    </row>
    <row r="13536" spans="20:21" x14ac:dyDescent="0.25">
      <c r="T13536" s="101" t="s">
        <v>26602</v>
      </c>
      <c r="U13536" s="74" t="s">
        <v>26603</v>
      </c>
    </row>
    <row r="13537" spans="20:21" x14ac:dyDescent="0.25">
      <c r="T13537" s="101" t="s">
        <v>26604</v>
      </c>
      <c r="U13537" s="74" t="s">
        <v>4438</v>
      </c>
    </row>
    <row r="13538" spans="20:21" x14ac:dyDescent="0.25">
      <c r="T13538" s="101" t="s">
        <v>26605</v>
      </c>
      <c r="U13538" s="74" t="s">
        <v>26606</v>
      </c>
    </row>
    <row r="13539" spans="20:21" x14ac:dyDescent="0.25">
      <c r="T13539" s="101" t="s">
        <v>26607</v>
      </c>
      <c r="U13539" s="74" t="s">
        <v>26608</v>
      </c>
    </row>
    <row r="13540" spans="20:21" x14ac:dyDescent="0.25">
      <c r="T13540" s="101" t="s">
        <v>26609</v>
      </c>
      <c r="U13540" s="74" t="s">
        <v>26610</v>
      </c>
    </row>
    <row r="13541" spans="20:21" x14ac:dyDescent="0.25">
      <c r="T13541" s="101" t="s">
        <v>26611</v>
      </c>
      <c r="U13541" s="74" t="s">
        <v>26612</v>
      </c>
    </row>
    <row r="13542" spans="20:21" x14ac:dyDescent="0.25">
      <c r="T13542" s="101" t="s">
        <v>26613</v>
      </c>
      <c r="U13542" s="74" t="s">
        <v>26614</v>
      </c>
    </row>
    <row r="13543" spans="20:21" x14ac:dyDescent="0.25">
      <c r="T13543" s="101" t="s">
        <v>26615</v>
      </c>
      <c r="U13543" s="74" t="s">
        <v>26616</v>
      </c>
    </row>
    <row r="13544" spans="20:21" x14ac:dyDescent="0.25">
      <c r="T13544" s="101" t="s">
        <v>26617</v>
      </c>
      <c r="U13544" s="74" t="s">
        <v>26618</v>
      </c>
    </row>
    <row r="13545" spans="20:21" x14ac:dyDescent="0.25">
      <c r="T13545" s="101" t="s">
        <v>26619</v>
      </c>
      <c r="U13545" s="74" t="s">
        <v>26620</v>
      </c>
    </row>
    <row r="13546" spans="20:21" x14ac:dyDescent="0.25">
      <c r="T13546" s="101" t="s">
        <v>26621</v>
      </c>
      <c r="U13546" s="74" t="s">
        <v>26622</v>
      </c>
    </row>
    <row r="13547" spans="20:21" x14ac:dyDescent="0.25">
      <c r="T13547" s="101" t="s">
        <v>26623</v>
      </c>
      <c r="U13547" s="74" t="s">
        <v>26624</v>
      </c>
    </row>
    <row r="13548" spans="20:21" x14ac:dyDescent="0.25">
      <c r="T13548" s="101" t="s">
        <v>26625</v>
      </c>
      <c r="U13548" s="74" t="s">
        <v>26626</v>
      </c>
    </row>
    <row r="13549" spans="20:21" x14ac:dyDescent="0.25">
      <c r="T13549" s="101" t="s">
        <v>26627</v>
      </c>
      <c r="U13549" s="74" t="s">
        <v>26628</v>
      </c>
    </row>
    <row r="13550" spans="20:21" x14ac:dyDescent="0.25">
      <c r="T13550" s="101" t="s">
        <v>26629</v>
      </c>
      <c r="U13550" s="74" t="s">
        <v>26630</v>
      </c>
    </row>
    <row r="13551" spans="20:21" x14ac:dyDescent="0.25">
      <c r="T13551" s="101" t="s">
        <v>26631</v>
      </c>
      <c r="U13551" s="74" t="s">
        <v>26632</v>
      </c>
    </row>
    <row r="13552" spans="20:21" x14ac:dyDescent="0.25">
      <c r="T13552" s="101" t="s">
        <v>26633</v>
      </c>
      <c r="U13552" s="74" t="s">
        <v>26634</v>
      </c>
    </row>
    <row r="13553" spans="20:21" x14ac:dyDescent="0.25">
      <c r="T13553" s="101" t="s">
        <v>26635</v>
      </c>
      <c r="U13553" s="74" t="s">
        <v>26636</v>
      </c>
    </row>
    <row r="13554" spans="20:21" x14ac:dyDescent="0.25">
      <c r="T13554" s="101" t="s">
        <v>26637</v>
      </c>
      <c r="U13554" s="74" t="s">
        <v>16729</v>
      </c>
    </row>
    <row r="13555" spans="20:21" x14ac:dyDescent="0.25">
      <c r="T13555" s="101" t="s">
        <v>26638</v>
      </c>
      <c r="U13555" s="74" t="s">
        <v>26639</v>
      </c>
    </row>
    <row r="13556" spans="20:21" x14ac:dyDescent="0.25">
      <c r="T13556" s="101" t="s">
        <v>26640</v>
      </c>
      <c r="U13556" s="74" t="s">
        <v>26641</v>
      </c>
    </row>
    <row r="13557" spans="20:21" x14ac:dyDescent="0.25">
      <c r="T13557" s="101" t="s">
        <v>26642</v>
      </c>
      <c r="U13557" s="74" t="s">
        <v>26643</v>
      </c>
    </row>
    <row r="13558" spans="20:21" x14ac:dyDescent="0.25">
      <c r="T13558" s="101" t="s">
        <v>26644</v>
      </c>
      <c r="U13558" s="74" t="s">
        <v>26645</v>
      </c>
    </row>
    <row r="13559" spans="20:21" x14ac:dyDescent="0.25">
      <c r="T13559" s="101" t="s">
        <v>26646</v>
      </c>
      <c r="U13559" s="74" t="s">
        <v>26647</v>
      </c>
    </row>
    <row r="13560" spans="20:21" x14ac:dyDescent="0.25">
      <c r="T13560" s="101" t="s">
        <v>26648</v>
      </c>
      <c r="U13560" s="74" t="s">
        <v>26649</v>
      </c>
    </row>
    <row r="13561" spans="20:21" x14ac:dyDescent="0.25">
      <c r="T13561" s="101" t="s">
        <v>26650</v>
      </c>
      <c r="U13561" s="74" t="s">
        <v>26651</v>
      </c>
    </row>
    <row r="13562" spans="20:21" x14ac:dyDescent="0.25">
      <c r="T13562" s="101" t="s">
        <v>26652</v>
      </c>
      <c r="U13562" s="74" t="s">
        <v>26653</v>
      </c>
    </row>
    <row r="13563" spans="20:21" x14ac:dyDescent="0.25">
      <c r="T13563" s="101" t="s">
        <v>26654</v>
      </c>
      <c r="U13563" s="74" t="s">
        <v>26655</v>
      </c>
    </row>
    <row r="13564" spans="20:21" x14ac:dyDescent="0.25">
      <c r="T13564" s="101" t="s">
        <v>26656</v>
      </c>
      <c r="U13564" s="74" t="s">
        <v>26657</v>
      </c>
    </row>
    <row r="13565" spans="20:21" x14ac:dyDescent="0.25">
      <c r="T13565" s="101" t="s">
        <v>26658</v>
      </c>
      <c r="U13565" s="74" t="s">
        <v>26659</v>
      </c>
    </row>
    <row r="13566" spans="20:21" x14ac:dyDescent="0.25">
      <c r="T13566" s="101" t="s">
        <v>26660</v>
      </c>
      <c r="U13566" s="74" t="s">
        <v>26661</v>
      </c>
    </row>
    <row r="13567" spans="20:21" x14ac:dyDescent="0.25">
      <c r="T13567" s="101" t="s">
        <v>26662</v>
      </c>
      <c r="U13567" s="74" t="s">
        <v>26663</v>
      </c>
    </row>
    <row r="13568" spans="20:21" x14ac:dyDescent="0.25">
      <c r="T13568" s="101" t="s">
        <v>26664</v>
      </c>
      <c r="U13568" s="74" t="s">
        <v>26665</v>
      </c>
    </row>
    <row r="13569" spans="20:21" x14ac:dyDescent="0.25">
      <c r="T13569" s="101" t="s">
        <v>26666</v>
      </c>
      <c r="U13569" s="74" t="s">
        <v>26667</v>
      </c>
    </row>
    <row r="13570" spans="20:21" x14ac:dyDescent="0.25">
      <c r="T13570" s="101" t="s">
        <v>26668</v>
      </c>
      <c r="U13570" s="74" t="s">
        <v>26669</v>
      </c>
    </row>
    <row r="13571" spans="20:21" x14ac:dyDescent="0.25">
      <c r="T13571" s="101" t="s">
        <v>26670</v>
      </c>
      <c r="U13571" s="74" t="s">
        <v>26671</v>
      </c>
    </row>
    <row r="13572" spans="20:21" x14ac:dyDescent="0.25">
      <c r="T13572" s="101" t="s">
        <v>26672</v>
      </c>
      <c r="U13572" s="74" t="s">
        <v>26673</v>
      </c>
    </row>
    <row r="13573" spans="20:21" x14ac:dyDescent="0.25">
      <c r="T13573" s="101" t="s">
        <v>26674</v>
      </c>
      <c r="U13573" s="74" t="s">
        <v>26675</v>
      </c>
    </row>
    <row r="13574" spans="20:21" x14ac:dyDescent="0.25">
      <c r="T13574" s="101" t="s">
        <v>26676</v>
      </c>
      <c r="U13574" s="74" t="s">
        <v>26677</v>
      </c>
    </row>
    <row r="13575" spans="20:21" x14ac:dyDescent="0.25">
      <c r="T13575" s="101" t="s">
        <v>26678</v>
      </c>
      <c r="U13575" s="74" t="s">
        <v>11300</v>
      </c>
    </row>
    <row r="13576" spans="20:21" x14ac:dyDescent="0.25">
      <c r="T13576" s="101" t="s">
        <v>26679</v>
      </c>
      <c r="U13576" s="74" t="s">
        <v>26680</v>
      </c>
    </row>
    <row r="13577" spans="20:21" x14ac:dyDescent="0.25">
      <c r="T13577" s="101" t="s">
        <v>26681</v>
      </c>
      <c r="U13577" s="74" t="s">
        <v>26682</v>
      </c>
    </row>
    <row r="13578" spans="20:21" x14ac:dyDescent="0.25">
      <c r="T13578" s="101" t="s">
        <v>26683</v>
      </c>
      <c r="U13578" s="74" t="s">
        <v>26684</v>
      </c>
    </row>
    <row r="13579" spans="20:21" x14ac:dyDescent="0.25">
      <c r="T13579" s="101" t="s">
        <v>26685</v>
      </c>
      <c r="U13579" s="74" t="s">
        <v>26686</v>
      </c>
    </row>
    <row r="13580" spans="20:21" x14ac:dyDescent="0.25">
      <c r="T13580" s="101" t="s">
        <v>26687</v>
      </c>
      <c r="U13580" s="74" t="s">
        <v>1634</v>
      </c>
    </row>
    <row r="13581" spans="20:21" x14ac:dyDescent="0.25">
      <c r="T13581" s="101" t="s">
        <v>26688</v>
      </c>
      <c r="U13581" s="74" t="s">
        <v>26689</v>
      </c>
    </row>
    <row r="13582" spans="20:21" x14ac:dyDescent="0.25">
      <c r="T13582" s="101" t="s">
        <v>26690</v>
      </c>
      <c r="U13582" s="74" t="s">
        <v>26691</v>
      </c>
    </row>
    <row r="13583" spans="20:21" x14ac:dyDescent="0.25">
      <c r="T13583" s="101" t="s">
        <v>26692</v>
      </c>
      <c r="U13583" s="74" t="s">
        <v>26693</v>
      </c>
    </row>
    <row r="13584" spans="20:21" x14ac:dyDescent="0.25">
      <c r="T13584" s="101" t="s">
        <v>26694</v>
      </c>
      <c r="U13584" s="74" t="s">
        <v>26695</v>
      </c>
    </row>
    <row r="13585" spans="20:21" x14ac:dyDescent="0.25">
      <c r="T13585" s="101" t="s">
        <v>26696</v>
      </c>
      <c r="U13585" s="74" t="s">
        <v>26697</v>
      </c>
    </row>
    <row r="13586" spans="20:21" x14ac:dyDescent="0.25">
      <c r="T13586" s="101" t="s">
        <v>26698</v>
      </c>
      <c r="U13586" s="74" t="s">
        <v>26699</v>
      </c>
    </row>
    <row r="13587" spans="20:21" x14ac:dyDescent="0.25">
      <c r="T13587" s="101" t="s">
        <v>26700</v>
      </c>
      <c r="U13587" s="74" t="s">
        <v>26701</v>
      </c>
    </row>
    <row r="13588" spans="20:21" x14ac:dyDescent="0.25">
      <c r="T13588" s="101" t="s">
        <v>26702</v>
      </c>
      <c r="U13588" s="74" t="s">
        <v>26703</v>
      </c>
    </row>
    <row r="13589" spans="20:21" x14ac:dyDescent="0.25">
      <c r="T13589" s="101" t="s">
        <v>26704</v>
      </c>
      <c r="U13589" s="74" t="s">
        <v>26705</v>
      </c>
    </row>
    <row r="13590" spans="20:21" x14ac:dyDescent="0.25">
      <c r="T13590" s="101" t="s">
        <v>26706</v>
      </c>
      <c r="U13590" s="74" t="s">
        <v>26707</v>
      </c>
    </row>
    <row r="13591" spans="20:21" x14ac:dyDescent="0.25">
      <c r="T13591" s="101" t="s">
        <v>26708</v>
      </c>
      <c r="U13591" s="74" t="s">
        <v>26709</v>
      </c>
    </row>
    <row r="13592" spans="20:21" x14ac:dyDescent="0.25">
      <c r="T13592" s="101" t="s">
        <v>26710</v>
      </c>
      <c r="U13592" s="74" t="s">
        <v>26711</v>
      </c>
    </row>
    <row r="13593" spans="20:21" x14ac:dyDescent="0.25">
      <c r="T13593" s="101" t="s">
        <v>26712</v>
      </c>
      <c r="U13593" s="74" t="s">
        <v>26713</v>
      </c>
    </row>
    <row r="13594" spans="20:21" x14ac:dyDescent="0.25">
      <c r="T13594" s="101" t="s">
        <v>26714</v>
      </c>
      <c r="U13594" s="74" t="s">
        <v>26715</v>
      </c>
    </row>
    <row r="13595" spans="20:21" x14ac:dyDescent="0.25">
      <c r="T13595" s="101" t="s">
        <v>26716</v>
      </c>
      <c r="U13595" s="74" t="s">
        <v>26717</v>
      </c>
    </row>
    <row r="13596" spans="20:21" x14ac:dyDescent="0.25">
      <c r="T13596" s="101" t="s">
        <v>26718</v>
      </c>
      <c r="U13596" s="74" t="s">
        <v>26719</v>
      </c>
    </row>
    <row r="13597" spans="20:21" x14ac:dyDescent="0.25">
      <c r="T13597" s="101" t="s">
        <v>26720</v>
      </c>
      <c r="U13597" s="74" t="s">
        <v>26721</v>
      </c>
    </row>
    <row r="13598" spans="20:21" x14ac:dyDescent="0.25">
      <c r="T13598" s="101" t="s">
        <v>26722</v>
      </c>
      <c r="U13598" s="74" t="s">
        <v>26723</v>
      </c>
    </row>
    <row r="13599" spans="20:21" x14ac:dyDescent="0.25">
      <c r="T13599" s="101" t="s">
        <v>26724</v>
      </c>
      <c r="U13599" s="74" t="s">
        <v>26725</v>
      </c>
    </row>
    <row r="13600" spans="20:21" x14ac:dyDescent="0.25">
      <c r="T13600" s="101" t="s">
        <v>26726</v>
      </c>
      <c r="U13600" s="74" t="s">
        <v>26727</v>
      </c>
    </row>
    <row r="13601" spans="20:21" x14ac:dyDescent="0.25">
      <c r="T13601" s="101" t="s">
        <v>26728</v>
      </c>
      <c r="U13601" s="74" t="s">
        <v>26729</v>
      </c>
    </row>
    <row r="13602" spans="20:21" x14ac:dyDescent="0.25">
      <c r="T13602" s="101" t="s">
        <v>26730</v>
      </c>
      <c r="U13602" s="74" t="s">
        <v>26731</v>
      </c>
    </row>
    <row r="13603" spans="20:21" x14ac:dyDescent="0.25">
      <c r="T13603" s="101" t="s">
        <v>26732</v>
      </c>
      <c r="U13603" s="74" t="s">
        <v>26733</v>
      </c>
    </row>
    <row r="13604" spans="20:21" x14ac:dyDescent="0.25">
      <c r="T13604" s="101" t="s">
        <v>26734</v>
      </c>
      <c r="U13604" s="74" t="s">
        <v>26735</v>
      </c>
    </row>
    <row r="13605" spans="20:21" x14ac:dyDescent="0.25">
      <c r="T13605" s="101" t="s">
        <v>26736</v>
      </c>
      <c r="U13605" s="74" t="s">
        <v>26737</v>
      </c>
    </row>
    <row r="13606" spans="20:21" x14ac:dyDescent="0.25">
      <c r="T13606" s="101" t="s">
        <v>26738</v>
      </c>
      <c r="U13606" s="74" t="s">
        <v>26739</v>
      </c>
    </row>
    <row r="13607" spans="20:21" x14ac:dyDescent="0.25">
      <c r="T13607" s="101" t="s">
        <v>26740</v>
      </c>
      <c r="U13607" s="74" t="s">
        <v>26741</v>
      </c>
    </row>
    <row r="13608" spans="20:21" x14ac:dyDescent="0.25">
      <c r="T13608" s="101" t="s">
        <v>26742</v>
      </c>
      <c r="U13608" s="74" t="s">
        <v>26743</v>
      </c>
    </row>
    <row r="13609" spans="20:21" x14ac:dyDescent="0.25">
      <c r="T13609" s="101" t="s">
        <v>26744</v>
      </c>
      <c r="U13609" s="74" t="s">
        <v>26745</v>
      </c>
    </row>
    <row r="13610" spans="20:21" x14ac:dyDescent="0.25">
      <c r="T13610" s="101" t="s">
        <v>26746</v>
      </c>
      <c r="U13610" s="74" t="s">
        <v>26747</v>
      </c>
    </row>
    <row r="13611" spans="20:21" x14ac:dyDescent="0.25">
      <c r="T13611" s="101" t="s">
        <v>26748</v>
      </c>
      <c r="U13611" s="74" t="s">
        <v>26749</v>
      </c>
    </row>
    <row r="13612" spans="20:21" x14ac:dyDescent="0.25">
      <c r="T13612" s="101" t="s">
        <v>26750</v>
      </c>
      <c r="U13612" s="74" t="s">
        <v>25240</v>
      </c>
    </row>
    <row r="13613" spans="20:21" x14ac:dyDescent="0.25">
      <c r="T13613" s="101" t="s">
        <v>26751</v>
      </c>
      <c r="U13613" s="74" t="s">
        <v>26752</v>
      </c>
    </row>
    <row r="13614" spans="20:21" x14ac:dyDescent="0.25">
      <c r="T13614" s="101" t="s">
        <v>26753</v>
      </c>
      <c r="U13614" s="74" t="s">
        <v>26754</v>
      </c>
    </row>
    <row r="13615" spans="20:21" x14ac:dyDescent="0.25">
      <c r="T13615" s="101" t="s">
        <v>26755</v>
      </c>
      <c r="U13615" s="74" t="s">
        <v>26756</v>
      </c>
    </row>
    <row r="13616" spans="20:21" x14ac:dyDescent="0.25">
      <c r="T13616" s="101" t="s">
        <v>26757</v>
      </c>
      <c r="U13616" s="74" t="s">
        <v>9801</v>
      </c>
    </row>
    <row r="13617" spans="20:21" x14ac:dyDescent="0.25">
      <c r="T13617" s="101" t="s">
        <v>26758</v>
      </c>
      <c r="U13617" s="74" t="s">
        <v>26759</v>
      </c>
    </row>
    <row r="13618" spans="20:21" x14ac:dyDescent="0.25">
      <c r="T13618" s="101" t="s">
        <v>26760</v>
      </c>
      <c r="U13618" s="74" t="s">
        <v>26761</v>
      </c>
    </row>
    <row r="13619" spans="20:21" x14ac:dyDescent="0.25">
      <c r="T13619" s="101" t="s">
        <v>26762</v>
      </c>
      <c r="U13619" s="74" t="s">
        <v>26763</v>
      </c>
    </row>
    <row r="13620" spans="20:21" x14ac:dyDescent="0.25">
      <c r="T13620" s="101" t="s">
        <v>26764</v>
      </c>
      <c r="U13620" s="74" t="s">
        <v>26765</v>
      </c>
    </row>
    <row r="13621" spans="20:21" x14ac:dyDescent="0.25">
      <c r="T13621" s="101" t="s">
        <v>26766</v>
      </c>
      <c r="U13621" s="74" t="s">
        <v>26767</v>
      </c>
    </row>
    <row r="13622" spans="20:21" x14ac:dyDescent="0.25">
      <c r="T13622" s="101" t="s">
        <v>26768</v>
      </c>
      <c r="U13622" s="74" t="s">
        <v>26769</v>
      </c>
    </row>
    <row r="13623" spans="20:21" x14ac:dyDescent="0.25">
      <c r="T13623" s="101" t="s">
        <v>26770</v>
      </c>
      <c r="U13623" s="74" t="s">
        <v>26771</v>
      </c>
    </row>
    <row r="13624" spans="20:21" x14ac:dyDescent="0.25">
      <c r="T13624" s="101" t="s">
        <v>26772</v>
      </c>
      <c r="U13624" s="74" t="s">
        <v>26773</v>
      </c>
    </row>
    <row r="13625" spans="20:21" x14ac:dyDescent="0.25">
      <c r="T13625" s="101" t="s">
        <v>26774</v>
      </c>
      <c r="U13625" s="74" t="s">
        <v>26775</v>
      </c>
    </row>
    <row r="13626" spans="20:21" x14ac:dyDescent="0.25">
      <c r="T13626" s="101" t="s">
        <v>26776</v>
      </c>
      <c r="U13626" s="74" t="s">
        <v>26777</v>
      </c>
    </row>
    <row r="13627" spans="20:21" x14ac:dyDescent="0.25">
      <c r="T13627" s="101" t="s">
        <v>26778</v>
      </c>
      <c r="U13627" s="74" t="s">
        <v>26779</v>
      </c>
    </row>
    <row r="13628" spans="20:21" x14ac:dyDescent="0.25">
      <c r="T13628" s="101" t="s">
        <v>26780</v>
      </c>
      <c r="U13628" s="74" t="s">
        <v>26781</v>
      </c>
    </row>
    <row r="13629" spans="20:21" x14ac:dyDescent="0.25">
      <c r="T13629" s="101" t="s">
        <v>26782</v>
      </c>
      <c r="U13629" s="74" t="s">
        <v>26783</v>
      </c>
    </row>
    <row r="13630" spans="20:21" x14ac:dyDescent="0.25">
      <c r="T13630" s="101" t="s">
        <v>26784</v>
      </c>
      <c r="U13630" s="74" t="s">
        <v>26785</v>
      </c>
    </row>
    <row r="13631" spans="20:21" x14ac:dyDescent="0.25">
      <c r="T13631" s="101" t="s">
        <v>26786</v>
      </c>
      <c r="U13631" s="74" t="s">
        <v>26787</v>
      </c>
    </row>
    <row r="13632" spans="20:21" x14ac:dyDescent="0.25">
      <c r="T13632" s="101" t="s">
        <v>26788</v>
      </c>
      <c r="U13632" s="74" t="s">
        <v>26789</v>
      </c>
    </row>
    <row r="13633" spans="20:21" x14ac:dyDescent="0.25">
      <c r="T13633" s="101" t="s">
        <v>26790</v>
      </c>
      <c r="U13633" s="74" t="s">
        <v>26791</v>
      </c>
    </row>
    <row r="13634" spans="20:21" x14ac:dyDescent="0.25">
      <c r="T13634" s="101" t="s">
        <v>26792</v>
      </c>
      <c r="U13634" s="74" t="s">
        <v>26793</v>
      </c>
    </row>
    <row r="13635" spans="20:21" x14ac:dyDescent="0.25">
      <c r="T13635" s="101" t="s">
        <v>26794</v>
      </c>
      <c r="U13635" s="74" t="s">
        <v>26795</v>
      </c>
    </row>
    <row r="13636" spans="20:21" x14ac:dyDescent="0.25">
      <c r="T13636" s="101" t="s">
        <v>26796</v>
      </c>
      <c r="U13636" s="74" t="s">
        <v>26797</v>
      </c>
    </row>
    <row r="13637" spans="20:21" x14ac:dyDescent="0.25">
      <c r="T13637" s="101" t="s">
        <v>26798</v>
      </c>
      <c r="U13637" s="74" t="s">
        <v>26799</v>
      </c>
    </row>
    <row r="13638" spans="20:21" x14ac:dyDescent="0.25">
      <c r="T13638" s="101" t="s">
        <v>26800</v>
      </c>
      <c r="U13638" s="74" t="s">
        <v>26801</v>
      </c>
    </row>
    <row r="13639" spans="20:21" x14ac:dyDescent="0.25">
      <c r="T13639" s="101" t="s">
        <v>26802</v>
      </c>
      <c r="U13639" s="74" t="s">
        <v>26803</v>
      </c>
    </row>
    <row r="13640" spans="20:21" x14ac:dyDescent="0.25">
      <c r="T13640" s="101" t="s">
        <v>26804</v>
      </c>
      <c r="U13640" s="74" t="s">
        <v>26805</v>
      </c>
    </row>
    <row r="13641" spans="20:21" x14ac:dyDescent="0.25">
      <c r="T13641" s="101" t="s">
        <v>26806</v>
      </c>
      <c r="U13641" s="74" t="s">
        <v>26807</v>
      </c>
    </row>
    <row r="13642" spans="20:21" x14ac:dyDescent="0.25">
      <c r="T13642" s="101" t="s">
        <v>26808</v>
      </c>
      <c r="U13642" s="74" t="s">
        <v>26809</v>
      </c>
    </row>
    <row r="13643" spans="20:21" x14ac:dyDescent="0.25">
      <c r="T13643" s="101" t="s">
        <v>26810</v>
      </c>
      <c r="U13643" s="74" t="s">
        <v>12269</v>
      </c>
    </row>
    <row r="13644" spans="20:21" x14ac:dyDescent="0.25">
      <c r="T13644" s="101" t="s">
        <v>26811</v>
      </c>
      <c r="U13644" s="74" t="s">
        <v>26812</v>
      </c>
    </row>
    <row r="13645" spans="20:21" x14ac:dyDescent="0.25">
      <c r="T13645" s="101" t="s">
        <v>26813</v>
      </c>
      <c r="U13645" s="74" t="s">
        <v>26814</v>
      </c>
    </row>
    <row r="13646" spans="20:21" x14ac:dyDescent="0.25">
      <c r="T13646" s="101" t="s">
        <v>26815</v>
      </c>
      <c r="U13646" s="74" t="s">
        <v>26816</v>
      </c>
    </row>
    <row r="13647" spans="20:21" x14ac:dyDescent="0.25">
      <c r="T13647" s="101" t="s">
        <v>26817</v>
      </c>
      <c r="U13647" s="74" t="s">
        <v>26818</v>
      </c>
    </row>
    <row r="13648" spans="20:21" x14ac:dyDescent="0.25">
      <c r="T13648" s="101" t="s">
        <v>26819</v>
      </c>
      <c r="U13648" s="74" t="s">
        <v>26820</v>
      </c>
    </row>
    <row r="13649" spans="20:21" x14ac:dyDescent="0.25">
      <c r="T13649" s="101" t="s">
        <v>26821</v>
      </c>
      <c r="U13649" s="74" t="s">
        <v>26822</v>
      </c>
    </row>
    <row r="13650" spans="20:21" x14ac:dyDescent="0.25">
      <c r="T13650" s="101" t="s">
        <v>26823</v>
      </c>
      <c r="U13650" s="74" t="s">
        <v>26824</v>
      </c>
    </row>
    <row r="13651" spans="20:21" x14ac:dyDescent="0.25">
      <c r="T13651" s="101" t="s">
        <v>26825</v>
      </c>
      <c r="U13651" s="74" t="s">
        <v>26826</v>
      </c>
    </row>
    <row r="13652" spans="20:21" x14ac:dyDescent="0.25">
      <c r="T13652" s="101" t="s">
        <v>26827</v>
      </c>
      <c r="U13652" s="74" t="s">
        <v>26828</v>
      </c>
    </row>
    <row r="13653" spans="20:21" x14ac:dyDescent="0.25">
      <c r="T13653" s="101" t="s">
        <v>26829</v>
      </c>
      <c r="U13653" s="74" t="s">
        <v>26830</v>
      </c>
    </row>
    <row r="13654" spans="20:21" x14ac:dyDescent="0.25">
      <c r="T13654" s="101" t="s">
        <v>26831</v>
      </c>
      <c r="U13654" s="74" t="s">
        <v>26832</v>
      </c>
    </row>
    <row r="13655" spans="20:21" x14ac:dyDescent="0.25">
      <c r="T13655" s="101" t="s">
        <v>26833</v>
      </c>
      <c r="U13655" s="74" t="s">
        <v>26834</v>
      </c>
    </row>
    <row r="13656" spans="20:21" x14ac:dyDescent="0.25">
      <c r="T13656" s="101" t="s">
        <v>26835</v>
      </c>
      <c r="U13656" s="74" t="s">
        <v>26836</v>
      </c>
    </row>
    <row r="13657" spans="20:21" x14ac:dyDescent="0.25">
      <c r="T13657" s="101" t="s">
        <v>26837</v>
      </c>
      <c r="U13657" s="74" t="s">
        <v>26838</v>
      </c>
    </row>
    <row r="13658" spans="20:21" x14ac:dyDescent="0.25">
      <c r="T13658" s="101" t="s">
        <v>26839</v>
      </c>
      <c r="U13658" s="74" t="s">
        <v>26840</v>
      </c>
    </row>
    <row r="13659" spans="20:21" x14ac:dyDescent="0.25">
      <c r="T13659" s="101" t="s">
        <v>26841</v>
      </c>
      <c r="U13659" s="74" t="s">
        <v>26842</v>
      </c>
    </row>
    <row r="13660" spans="20:21" x14ac:dyDescent="0.25">
      <c r="T13660" s="101" t="s">
        <v>26843</v>
      </c>
      <c r="U13660" s="74" t="s">
        <v>26844</v>
      </c>
    </row>
    <row r="13661" spans="20:21" x14ac:dyDescent="0.25">
      <c r="T13661" s="101" t="s">
        <v>26845</v>
      </c>
      <c r="U13661" s="74" t="s">
        <v>26846</v>
      </c>
    </row>
    <row r="13662" spans="20:21" x14ac:dyDescent="0.25">
      <c r="T13662" s="101" t="s">
        <v>26847</v>
      </c>
      <c r="U13662" s="74" t="s">
        <v>26848</v>
      </c>
    </row>
    <row r="13663" spans="20:21" x14ac:dyDescent="0.25">
      <c r="T13663" s="101" t="s">
        <v>26849</v>
      </c>
      <c r="U13663" s="74" t="s">
        <v>26850</v>
      </c>
    </row>
    <row r="13664" spans="20:21" x14ac:dyDescent="0.25">
      <c r="T13664" s="101" t="s">
        <v>26851</v>
      </c>
      <c r="U13664" s="74" t="s">
        <v>2038</v>
      </c>
    </row>
    <row r="13665" spans="20:21" x14ac:dyDescent="0.25">
      <c r="T13665" s="101" t="s">
        <v>26852</v>
      </c>
      <c r="U13665" s="74" t="s">
        <v>26853</v>
      </c>
    </row>
    <row r="13666" spans="20:21" x14ac:dyDescent="0.25">
      <c r="T13666" s="101" t="s">
        <v>26854</v>
      </c>
      <c r="U13666" s="74" t="s">
        <v>21273</v>
      </c>
    </row>
    <row r="13667" spans="20:21" x14ac:dyDescent="0.25">
      <c r="T13667" s="101" t="s">
        <v>26855</v>
      </c>
      <c r="U13667" s="74" t="s">
        <v>26856</v>
      </c>
    </row>
    <row r="13668" spans="20:21" x14ac:dyDescent="0.25">
      <c r="T13668" s="101" t="s">
        <v>26857</v>
      </c>
      <c r="U13668" s="74" t="s">
        <v>26858</v>
      </c>
    </row>
    <row r="13669" spans="20:21" x14ac:dyDescent="0.25">
      <c r="T13669" s="101" t="s">
        <v>26859</v>
      </c>
      <c r="U13669" s="74" t="s">
        <v>26860</v>
      </c>
    </row>
    <row r="13670" spans="20:21" x14ac:dyDescent="0.25">
      <c r="T13670" s="101" t="s">
        <v>26861</v>
      </c>
      <c r="U13670" s="74" t="s">
        <v>26862</v>
      </c>
    </row>
    <row r="13671" spans="20:21" x14ac:dyDescent="0.25">
      <c r="T13671" s="101" t="s">
        <v>26863</v>
      </c>
      <c r="U13671" s="74" t="s">
        <v>26864</v>
      </c>
    </row>
    <row r="13672" spans="20:21" x14ac:dyDescent="0.25">
      <c r="T13672" s="101" t="s">
        <v>26865</v>
      </c>
      <c r="U13672" s="74" t="s">
        <v>26866</v>
      </c>
    </row>
    <row r="13673" spans="20:21" x14ac:dyDescent="0.25">
      <c r="T13673" s="101" t="s">
        <v>26867</v>
      </c>
      <c r="U13673" s="74" t="s">
        <v>26868</v>
      </c>
    </row>
    <row r="13674" spans="20:21" x14ac:dyDescent="0.25">
      <c r="T13674" s="101" t="s">
        <v>26869</v>
      </c>
      <c r="U13674" s="74" t="s">
        <v>26870</v>
      </c>
    </row>
    <row r="13675" spans="20:21" x14ac:dyDescent="0.25">
      <c r="T13675" s="101" t="s">
        <v>26871</v>
      </c>
      <c r="U13675" s="74" t="s">
        <v>18354</v>
      </c>
    </row>
    <row r="13676" spans="20:21" x14ac:dyDescent="0.25">
      <c r="T13676" s="101" t="s">
        <v>26872</v>
      </c>
      <c r="U13676" s="74" t="s">
        <v>26873</v>
      </c>
    </row>
    <row r="13677" spans="20:21" x14ac:dyDescent="0.25">
      <c r="T13677" s="101" t="s">
        <v>26874</v>
      </c>
      <c r="U13677" s="74" t="s">
        <v>26875</v>
      </c>
    </row>
    <row r="13678" spans="20:21" x14ac:dyDescent="0.25">
      <c r="T13678" s="101" t="s">
        <v>26876</v>
      </c>
      <c r="U13678" s="74" t="s">
        <v>26877</v>
      </c>
    </row>
    <row r="13679" spans="20:21" x14ac:dyDescent="0.25">
      <c r="T13679" s="101" t="s">
        <v>26878</v>
      </c>
      <c r="U13679" s="74" t="s">
        <v>26879</v>
      </c>
    </row>
    <row r="13680" spans="20:21" x14ac:dyDescent="0.25">
      <c r="T13680" s="101" t="s">
        <v>26880</v>
      </c>
      <c r="U13680" s="74" t="s">
        <v>26881</v>
      </c>
    </row>
    <row r="13681" spans="20:21" x14ac:dyDescent="0.25">
      <c r="T13681" s="101" t="s">
        <v>26882</v>
      </c>
      <c r="U13681" s="74" t="s">
        <v>26883</v>
      </c>
    </row>
    <row r="13682" spans="20:21" x14ac:dyDescent="0.25">
      <c r="T13682" s="101" t="s">
        <v>26884</v>
      </c>
      <c r="U13682" s="74" t="s">
        <v>26885</v>
      </c>
    </row>
    <row r="13683" spans="20:21" x14ac:dyDescent="0.25">
      <c r="T13683" s="101" t="s">
        <v>26886</v>
      </c>
      <c r="U13683" s="74" t="s">
        <v>26887</v>
      </c>
    </row>
    <row r="13684" spans="20:21" x14ac:dyDescent="0.25">
      <c r="T13684" s="101" t="s">
        <v>26888</v>
      </c>
      <c r="U13684" s="74" t="s">
        <v>26889</v>
      </c>
    </row>
    <row r="13685" spans="20:21" x14ac:dyDescent="0.25">
      <c r="T13685" s="101" t="s">
        <v>26890</v>
      </c>
      <c r="U13685" s="74" t="s">
        <v>26891</v>
      </c>
    </row>
    <row r="13686" spans="20:21" x14ac:dyDescent="0.25">
      <c r="T13686" s="101" t="s">
        <v>26892</v>
      </c>
      <c r="U13686" s="74" t="s">
        <v>26893</v>
      </c>
    </row>
    <row r="13687" spans="20:21" x14ac:dyDescent="0.25">
      <c r="T13687" s="101" t="s">
        <v>26894</v>
      </c>
      <c r="U13687" s="74" t="s">
        <v>26895</v>
      </c>
    </row>
    <row r="13688" spans="20:21" x14ac:dyDescent="0.25">
      <c r="T13688" s="101" t="s">
        <v>26896</v>
      </c>
      <c r="U13688" s="74" t="s">
        <v>26897</v>
      </c>
    </row>
    <row r="13689" spans="20:21" x14ac:dyDescent="0.25">
      <c r="T13689" s="101" t="s">
        <v>26898</v>
      </c>
      <c r="U13689" s="74" t="s">
        <v>26899</v>
      </c>
    </row>
    <row r="13690" spans="20:21" x14ac:dyDescent="0.25">
      <c r="T13690" s="101" t="s">
        <v>26900</v>
      </c>
      <c r="U13690" s="74" t="s">
        <v>26901</v>
      </c>
    </row>
    <row r="13691" spans="20:21" x14ac:dyDescent="0.25">
      <c r="T13691" s="101" t="s">
        <v>26902</v>
      </c>
      <c r="U13691" s="74" t="s">
        <v>26903</v>
      </c>
    </row>
    <row r="13692" spans="20:21" x14ac:dyDescent="0.25">
      <c r="T13692" s="101" t="s">
        <v>26904</v>
      </c>
      <c r="U13692" s="74" t="s">
        <v>26905</v>
      </c>
    </row>
    <row r="13693" spans="20:21" x14ac:dyDescent="0.25">
      <c r="T13693" s="101" t="s">
        <v>26906</v>
      </c>
      <c r="U13693" s="74" t="s">
        <v>26907</v>
      </c>
    </row>
    <row r="13694" spans="20:21" x14ac:dyDescent="0.25">
      <c r="T13694" s="101" t="s">
        <v>26908</v>
      </c>
      <c r="U13694" s="74" t="s">
        <v>26909</v>
      </c>
    </row>
    <row r="13695" spans="20:21" x14ac:dyDescent="0.25">
      <c r="T13695" s="101" t="s">
        <v>26910</v>
      </c>
      <c r="U13695" s="74" t="s">
        <v>26911</v>
      </c>
    </row>
    <row r="13696" spans="20:21" x14ac:dyDescent="0.25">
      <c r="T13696" s="101" t="s">
        <v>26912</v>
      </c>
      <c r="U13696" s="74" t="s">
        <v>26913</v>
      </c>
    </row>
    <row r="13697" spans="20:21" x14ac:dyDescent="0.25">
      <c r="T13697" s="101" t="s">
        <v>26914</v>
      </c>
      <c r="U13697" s="74" t="s">
        <v>26915</v>
      </c>
    </row>
    <row r="13698" spans="20:21" x14ac:dyDescent="0.25">
      <c r="T13698" s="101" t="s">
        <v>26916</v>
      </c>
      <c r="U13698" s="74" t="s">
        <v>26917</v>
      </c>
    </row>
    <row r="13699" spans="20:21" x14ac:dyDescent="0.25">
      <c r="T13699" s="101" t="s">
        <v>26918</v>
      </c>
      <c r="U13699" s="74" t="s">
        <v>26919</v>
      </c>
    </row>
    <row r="13700" spans="20:21" x14ac:dyDescent="0.25">
      <c r="T13700" s="101" t="s">
        <v>26920</v>
      </c>
      <c r="U13700" s="74" t="s">
        <v>26921</v>
      </c>
    </row>
    <row r="13701" spans="20:21" x14ac:dyDescent="0.25">
      <c r="T13701" s="101" t="s">
        <v>26922</v>
      </c>
      <c r="U13701" s="74" t="s">
        <v>26923</v>
      </c>
    </row>
    <row r="13702" spans="20:21" x14ac:dyDescent="0.25">
      <c r="T13702" s="101" t="s">
        <v>26924</v>
      </c>
      <c r="U13702" s="74" t="s">
        <v>26925</v>
      </c>
    </row>
    <row r="13703" spans="20:21" x14ac:dyDescent="0.25">
      <c r="T13703" s="101" t="s">
        <v>26926</v>
      </c>
      <c r="U13703" s="74" t="s">
        <v>26927</v>
      </c>
    </row>
    <row r="13704" spans="20:21" x14ac:dyDescent="0.25">
      <c r="T13704" s="101" t="s">
        <v>26928</v>
      </c>
      <c r="U13704" s="74" t="s">
        <v>26929</v>
      </c>
    </row>
    <row r="13705" spans="20:21" x14ac:dyDescent="0.25">
      <c r="T13705" s="101" t="s">
        <v>26930</v>
      </c>
      <c r="U13705" s="74" t="s">
        <v>26931</v>
      </c>
    </row>
    <row r="13706" spans="20:21" x14ac:dyDescent="0.25">
      <c r="T13706" s="101" t="s">
        <v>26932</v>
      </c>
      <c r="U13706" s="74" t="s">
        <v>26933</v>
      </c>
    </row>
    <row r="13707" spans="20:21" x14ac:dyDescent="0.25">
      <c r="T13707" s="101" t="s">
        <v>26934</v>
      </c>
      <c r="U13707" s="74" t="s">
        <v>26935</v>
      </c>
    </row>
    <row r="13708" spans="20:21" x14ac:dyDescent="0.25">
      <c r="T13708" s="101" t="s">
        <v>26936</v>
      </c>
      <c r="U13708" s="74" t="s">
        <v>5656</v>
      </c>
    </row>
    <row r="13709" spans="20:21" x14ac:dyDescent="0.25">
      <c r="T13709" s="101" t="s">
        <v>26937</v>
      </c>
      <c r="U13709" s="74" t="s">
        <v>26938</v>
      </c>
    </row>
    <row r="13710" spans="20:21" x14ac:dyDescent="0.25">
      <c r="T13710" s="101" t="s">
        <v>26939</v>
      </c>
      <c r="U13710" s="74" t="s">
        <v>26940</v>
      </c>
    </row>
    <row r="13711" spans="20:21" x14ac:dyDescent="0.25">
      <c r="T13711" s="101" t="s">
        <v>26941</v>
      </c>
      <c r="U13711" s="74" t="s">
        <v>26942</v>
      </c>
    </row>
    <row r="13712" spans="20:21" x14ac:dyDescent="0.25">
      <c r="T13712" s="101" t="s">
        <v>26943</v>
      </c>
      <c r="U13712" s="74" t="s">
        <v>26944</v>
      </c>
    </row>
    <row r="13713" spans="20:21" x14ac:dyDescent="0.25">
      <c r="T13713" s="101" t="s">
        <v>26945</v>
      </c>
      <c r="U13713" s="74" t="s">
        <v>26946</v>
      </c>
    </row>
    <row r="13714" spans="20:21" x14ac:dyDescent="0.25">
      <c r="T13714" s="101" t="s">
        <v>26947</v>
      </c>
      <c r="U13714" s="74" t="s">
        <v>26948</v>
      </c>
    </row>
    <row r="13715" spans="20:21" x14ac:dyDescent="0.25">
      <c r="T13715" s="101" t="s">
        <v>26949</v>
      </c>
      <c r="U13715" s="74" t="s">
        <v>26950</v>
      </c>
    </row>
    <row r="13716" spans="20:21" x14ac:dyDescent="0.25">
      <c r="T13716" s="101" t="s">
        <v>26951</v>
      </c>
      <c r="U13716" s="74" t="s">
        <v>26952</v>
      </c>
    </row>
    <row r="13717" spans="20:21" x14ac:dyDescent="0.25">
      <c r="T13717" s="101" t="s">
        <v>26953</v>
      </c>
      <c r="U13717" s="74" t="s">
        <v>26954</v>
      </c>
    </row>
    <row r="13718" spans="20:21" x14ac:dyDescent="0.25">
      <c r="T13718" s="101" t="s">
        <v>26955</v>
      </c>
      <c r="U13718" s="74" t="s">
        <v>26956</v>
      </c>
    </row>
    <row r="13719" spans="20:21" x14ac:dyDescent="0.25">
      <c r="T13719" s="101" t="s">
        <v>26957</v>
      </c>
      <c r="U13719" s="74" t="s">
        <v>26958</v>
      </c>
    </row>
    <row r="13720" spans="20:21" x14ac:dyDescent="0.25">
      <c r="T13720" s="101" t="s">
        <v>26959</v>
      </c>
      <c r="U13720" s="74" t="s">
        <v>26960</v>
      </c>
    </row>
    <row r="13721" spans="20:21" x14ac:dyDescent="0.25">
      <c r="T13721" s="101" t="s">
        <v>26961</v>
      </c>
      <c r="U13721" s="74" t="s">
        <v>26962</v>
      </c>
    </row>
    <row r="13722" spans="20:21" x14ac:dyDescent="0.25">
      <c r="T13722" s="101" t="s">
        <v>26963</v>
      </c>
      <c r="U13722" s="74" t="s">
        <v>26964</v>
      </c>
    </row>
    <row r="13723" spans="20:21" x14ac:dyDescent="0.25">
      <c r="T13723" s="101" t="s">
        <v>26965</v>
      </c>
      <c r="U13723" s="74" t="s">
        <v>26966</v>
      </c>
    </row>
    <row r="13724" spans="20:21" x14ac:dyDescent="0.25">
      <c r="T13724" s="101" t="s">
        <v>26967</v>
      </c>
      <c r="U13724" s="74" t="s">
        <v>26968</v>
      </c>
    </row>
    <row r="13725" spans="20:21" x14ac:dyDescent="0.25">
      <c r="T13725" s="101" t="s">
        <v>26969</v>
      </c>
      <c r="U13725" s="74" t="s">
        <v>26970</v>
      </c>
    </row>
    <row r="13726" spans="20:21" x14ac:dyDescent="0.25">
      <c r="T13726" s="101" t="s">
        <v>26971</v>
      </c>
      <c r="U13726" s="74" t="s">
        <v>26972</v>
      </c>
    </row>
    <row r="13727" spans="20:21" x14ac:dyDescent="0.25">
      <c r="T13727" s="101" t="s">
        <v>26973</v>
      </c>
      <c r="U13727" s="74" t="s">
        <v>3912</v>
      </c>
    </row>
    <row r="13728" spans="20:21" x14ac:dyDescent="0.25">
      <c r="T13728" s="101" t="s">
        <v>26974</v>
      </c>
      <c r="U13728" s="74" t="s">
        <v>26975</v>
      </c>
    </row>
    <row r="13729" spans="20:21" x14ac:dyDescent="0.25">
      <c r="T13729" s="101" t="s">
        <v>26976</v>
      </c>
      <c r="U13729" s="74" t="s">
        <v>14916</v>
      </c>
    </row>
    <row r="13730" spans="20:21" x14ac:dyDescent="0.25">
      <c r="T13730" s="101" t="s">
        <v>26977</v>
      </c>
      <c r="U13730" s="74" t="s">
        <v>26978</v>
      </c>
    </row>
    <row r="13731" spans="20:21" x14ac:dyDescent="0.25">
      <c r="T13731" s="101" t="s">
        <v>26979</v>
      </c>
      <c r="U13731" s="74" t="s">
        <v>26980</v>
      </c>
    </row>
    <row r="13732" spans="20:21" x14ac:dyDescent="0.25">
      <c r="T13732" s="101" t="s">
        <v>26981</v>
      </c>
      <c r="U13732" s="74" t="s">
        <v>26982</v>
      </c>
    </row>
    <row r="13733" spans="20:21" x14ac:dyDescent="0.25">
      <c r="T13733" s="101" t="s">
        <v>26983</v>
      </c>
      <c r="U13733" s="74" t="s">
        <v>26984</v>
      </c>
    </row>
    <row r="13734" spans="20:21" x14ac:dyDescent="0.25">
      <c r="T13734" s="101" t="s">
        <v>26985</v>
      </c>
      <c r="U13734" s="74" t="s">
        <v>26986</v>
      </c>
    </row>
    <row r="13735" spans="20:21" x14ac:dyDescent="0.25">
      <c r="T13735" s="101" t="s">
        <v>26987</v>
      </c>
      <c r="U13735" s="74" t="s">
        <v>26988</v>
      </c>
    </row>
    <row r="13736" spans="20:21" x14ac:dyDescent="0.25">
      <c r="T13736" s="101" t="s">
        <v>26989</v>
      </c>
      <c r="U13736" s="74" t="s">
        <v>26990</v>
      </c>
    </row>
    <row r="13737" spans="20:21" x14ac:dyDescent="0.25">
      <c r="T13737" s="101" t="s">
        <v>26991</v>
      </c>
      <c r="U13737" s="74" t="s">
        <v>26992</v>
      </c>
    </row>
    <row r="13738" spans="20:21" x14ac:dyDescent="0.25">
      <c r="T13738" s="101" t="s">
        <v>26993</v>
      </c>
      <c r="U13738" s="74" t="s">
        <v>26994</v>
      </c>
    </row>
    <row r="13739" spans="20:21" x14ac:dyDescent="0.25">
      <c r="T13739" s="101" t="s">
        <v>26995</v>
      </c>
      <c r="U13739" s="74" t="s">
        <v>26996</v>
      </c>
    </row>
    <row r="13740" spans="20:21" x14ac:dyDescent="0.25">
      <c r="T13740" s="101" t="s">
        <v>26997</v>
      </c>
      <c r="U13740" s="74" t="s">
        <v>22594</v>
      </c>
    </row>
    <row r="13741" spans="20:21" x14ac:dyDescent="0.25">
      <c r="T13741" s="101" t="s">
        <v>26998</v>
      </c>
      <c r="U13741" s="74" t="s">
        <v>26999</v>
      </c>
    </row>
    <row r="13742" spans="20:21" x14ac:dyDescent="0.25">
      <c r="T13742" s="101" t="s">
        <v>27000</v>
      </c>
      <c r="U13742" s="74" t="s">
        <v>27001</v>
      </c>
    </row>
    <row r="13743" spans="20:21" x14ac:dyDescent="0.25">
      <c r="T13743" s="101" t="s">
        <v>27002</v>
      </c>
      <c r="U13743" s="74" t="s">
        <v>27003</v>
      </c>
    </row>
    <row r="13744" spans="20:21" x14ac:dyDescent="0.25">
      <c r="T13744" s="101" t="s">
        <v>27004</v>
      </c>
      <c r="U13744" s="74" t="s">
        <v>27005</v>
      </c>
    </row>
    <row r="13745" spans="20:21" x14ac:dyDescent="0.25">
      <c r="T13745" s="101" t="s">
        <v>27006</v>
      </c>
      <c r="U13745" s="74" t="s">
        <v>27007</v>
      </c>
    </row>
    <row r="13746" spans="20:21" x14ac:dyDescent="0.25">
      <c r="T13746" s="101" t="s">
        <v>27008</v>
      </c>
      <c r="U13746" s="74" t="s">
        <v>27009</v>
      </c>
    </row>
    <row r="13747" spans="20:21" x14ac:dyDescent="0.25">
      <c r="T13747" s="101" t="s">
        <v>27010</v>
      </c>
      <c r="U13747" s="74" t="s">
        <v>27011</v>
      </c>
    </row>
    <row r="13748" spans="20:21" x14ac:dyDescent="0.25">
      <c r="T13748" s="101" t="s">
        <v>27012</v>
      </c>
      <c r="U13748" s="74" t="s">
        <v>27013</v>
      </c>
    </row>
    <row r="13749" spans="20:21" x14ac:dyDescent="0.25">
      <c r="T13749" s="101" t="s">
        <v>27014</v>
      </c>
      <c r="U13749" s="74" t="s">
        <v>27015</v>
      </c>
    </row>
    <row r="13750" spans="20:21" x14ac:dyDescent="0.25">
      <c r="T13750" s="101" t="s">
        <v>27016</v>
      </c>
      <c r="U13750" s="74" t="s">
        <v>838</v>
      </c>
    </row>
    <row r="13751" spans="20:21" x14ac:dyDescent="0.25">
      <c r="T13751" s="101" t="s">
        <v>27017</v>
      </c>
      <c r="U13751" s="74" t="s">
        <v>27018</v>
      </c>
    </row>
    <row r="13752" spans="20:21" x14ac:dyDescent="0.25">
      <c r="T13752" s="101" t="s">
        <v>27019</v>
      </c>
      <c r="U13752" s="74" t="s">
        <v>27020</v>
      </c>
    </row>
    <row r="13753" spans="20:21" x14ac:dyDescent="0.25">
      <c r="T13753" s="101" t="s">
        <v>27021</v>
      </c>
      <c r="U13753" s="74" t="s">
        <v>27022</v>
      </c>
    </row>
    <row r="13754" spans="20:21" x14ac:dyDescent="0.25">
      <c r="T13754" s="101" t="s">
        <v>27023</v>
      </c>
      <c r="U13754" s="74" t="s">
        <v>27024</v>
      </c>
    </row>
    <row r="13755" spans="20:21" x14ac:dyDescent="0.25">
      <c r="T13755" s="101" t="s">
        <v>27025</v>
      </c>
      <c r="U13755" s="74" t="s">
        <v>27026</v>
      </c>
    </row>
    <row r="13756" spans="20:21" x14ac:dyDescent="0.25">
      <c r="T13756" s="101" t="s">
        <v>27027</v>
      </c>
      <c r="U13756" s="74" t="s">
        <v>27028</v>
      </c>
    </row>
    <row r="13757" spans="20:21" x14ac:dyDescent="0.25">
      <c r="T13757" s="101" t="s">
        <v>27029</v>
      </c>
      <c r="U13757" s="74" t="s">
        <v>27030</v>
      </c>
    </row>
    <row r="13758" spans="20:21" x14ac:dyDescent="0.25">
      <c r="T13758" s="101" t="s">
        <v>27031</v>
      </c>
      <c r="U13758" s="74" t="s">
        <v>27032</v>
      </c>
    </row>
    <row r="13759" spans="20:21" x14ac:dyDescent="0.25">
      <c r="T13759" s="101" t="s">
        <v>27033</v>
      </c>
      <c r="U13759" s="74" t="s">
        <v>3938</v>
      </c>
    </row>
    <row r="13760" spans="20:21" x14ac:dyDescent="0.25">
      <c r="T13760" s="101" t="s">
        <v>27034</v>
      </c>
      <c r="U13760" s="74" t="s">
        <v>27035</v>
      </c>
    </row>
    <row r="13761" spans="20:21" x14ac:dyDescent="0.25">
      <c r="T13761" s="101" t="s">
        <v>27036</v>
      </c>
      <c r="U13761" s="74" t="s">
        <v>27037</v>
      </c>
    </row>
    <row r="13762" spans="20:21" x14ac:dyDescent="0.25">
      <c r="T13762" s="101" t="s">
        <v>27038</v>
      </c>
      <c r="U13762" s="74" t="s">
        <v>27039</v>
      </c>
    </row>
    <row r="13763" spans="20:21" x14ac:dyDescent="0.25">
      <c r="T13763" s="101" t="s">
        <v>27040</v>
      </c>
      <c r="U13763" s="74" t="s">
        <v>27041</v>
      </c>
    </row>
    <row r="13764" spans="20:21" x14ac:dyDescent="0.25">
      <c r="T13764" s="101" t="s">
        <v>27042</v>
      </c>
      <c r="U13764" s="74" t="s">
        <v>27043</v>
      </c>
    </row>
    <row r="13765" spans="20:21" x14ac:dyDescent="0.25">
      <c r="T13765" s="101" t="s">
        <v>27044</v>
      </c>
      <c r="U13765" s="74" t="s">
        <v>27045</v>
      </c>
    </row>
    <row r="13766" spans="20:21" x14ac:dyDescent="0.25">
      <c r="T13766" s="101" t="s">
        <v>27046</v>
      </c>
      <c r="U13766" s="74" t="s">
        <v>27047</v>
      </c>
    </row>
    <row r="13767" spans="20:21" x14ac:dyDescent="0.25">
      <c r="T13767" s="101" t="s">
        <v>27048</v>
      </c>
      <c r="U13767" s="74" t="s">
        <v>27049</v>
      </c>
    </row>
    <row r="13768" spans="20:21" x14ac:dyDescent="0.25">
      <c r="T13768" s="101" t="s">
        <v>27050</v>
      </c>
      <c r="U13768" s="74" t="s">
        <v>27051</v>
      </c>
    </row>
    <row r="13769" spans="20:21" x14ac:dyDescent="0.25">
      <c r="T13769" s="101" t="s">
        <v>27052</v>
      </c>
      <c r="U13769" s="74" t="s">
        <v>27053</v>
      </c>
    </row>
    <row r="13770" spans="20:21" x14ac:dyDescent="0.25">
      <c r="T13770" s="101" t="s">
        <v>27054</v>
      </c>
      <c r="U13770" s="74" t="s">
        <v>27055</v>
      </c>
    </row>
    <row r="13771" spans="20:21" x14ac:dyDescent="0.25">
      <c r="T13771" s="101" t="s">
        <v>27056</v>
      </c>
      <c r="U13771" s="74" t="s">
        <v>27057</v>
      </c>
    </row>
    <row r="13772" spans="20:21" x14ac:dyDescent="0.25">
      <c r="T13772" s="101" t="s">
        <v>27058</v>
      </c>
      <c r="U13772" s="74" t="s">
        <v>27059</v>
      </c>
    </row>
    <row r="13773" spans="20:21" x14ac:dyDescent="0.25">
      <c r="T13773" s="101" t="s">
        <v>27060</v>
      </c>
      <c r="U13773" s="74" t="s">
        <v>27061</v>
      </c>
    </row>
    <row r="13774" spans="20:21" x14ac:dyDescent="0.25">
      <c r="T13774" s="101" t="s">
        <v>27062</v>
      </c>
      <c r="U13774" s="74" t="s">
        <v>27063</v>
      </c>
    </row>
    <row r="13775" spans="20:21" x14ac:dyDescent="0.25">
      <c r="T13775" s="101" t="s">
        <v>27064</v>
      </c>
      <c r="U13775" s="74" t="s">
        <v>27065</v>
      </c>
    </row>
    <row r="13776" spans="20:21" x14ac:dyDescent="0.25">
      <c r="T13776" s="101" t="s">
        <v>27066</v>
      </c>
      <c r="U13776" s="74" t="s">
        <v>27067</v>
      </c>
    </row>
    <row r="13777" spans="20:21" x14ac:dyDescent="0.25">
      <c r="T13777" s="101" t="s">
        <v>27068</v>
      </c>
      <c r="U13777" s="74" t="s">
        <v>27069</v>
      </c>
    </row>
    <row r="13778" spans="20:21" x14ac:dyDescent="0.25">
      <c r="T13778" s="101" t="s">
        <v>27070</v>
      </c>
      <c r="U13778" s="74" t="s">
        <v>27071</v>
      </c>
    </row>
    <row r="13779" spans="20:21" x14ac:dyDescent="0.25">
      <c r="T13779" s="101" t="s">
        <v>27072</v>
      </c>
      <c r="U13779" s="74" t="s">
        <v>27073</v>
      </c>
    </row>
    <row r="13780" spans="20:21" x14ac:dyDescent="0.25">
      <c r="T13780" s="101" t="s">
        <v>27074</v>
      </c>
      <c r="U13780" s="74" t="s">
        <v>13198</v>
      </c>
    </row>
    <row r="13781" spans="20:21" x14ac:dyDescent="0.25">
      <c r="T13781" s="101" t="s">
        <v>27075</v>
      </c>
      <c r="U13781" s="74" t="s">
        <v>27076</v>
      </c>
    </row>
    <row r="13782" spans="20:21" x14ac:dyDescent="0.25">
      <c r="T13782" s="101" t="s">
        <v>27077</v>
      </c>
      <c r="U13782" s="74" t="s">
        <v>27078</v>
      </c>
    </row>
    <row r="13783" spans="20:21" x14ac:dyDescent="0.25">
      <c r="T13783" s="101" t="s">
        <v>27079</v>
      </c>
      <c r="U13783" s="74" t="s">
        <v>27080</v>
      </c>
    </row>
    <row r="13784" spans="20:21" x14ac:dyDescent="0.25">
      <c r="T13784" s="101" t="s">
        <v>27081</v>
      </c>
      <c r="U13784" s="74" t="s">
        <v>21449</v>
      </c>
    </row>
    <row r="13785" spans="20:21" x14ac:dyDescent="0.25">
      <c r="T13785" s="101" t="s">
        <v>27082</v>
      </c>
      <c r="U13785" s="74" t="s">
        <v>27083</v>
      </c>
    </row>
    <row r="13786" spans="20:21" x14ac:dyDescent="0.25">
      <c r="T13786" s="101" t="s">
        <v>27084</v>
      </c>
      <c r="U13786" s="74" t="s">
        <v>27085</v>
      </c>
    </row>
    <row r="13787" spans="20:21" x14ac:dyDescent="0.25">
      <c r="T13787" s="101" t="s">
        <v>27086</v>
      </c>
      <c r="U13787" s="74" t="s">
        <v>27087</v>
      </c>
    </row>
    <row r="13788" spans="20:21" x14ac:dyDescent="0.25">
      <c r="T13788" s="101" t="s">
        <v>27088</v>
      </c>
      <c r="U13788" s="74" t="s">
        <v>27089</v>
      </c>
    </row>
    <row r="13789" spans="20:21" x14ac:dyDescent="0.25">
      <c r="T13789" s="101" t="s">
        <v>27090</v>
      </c>
      <c r="U13789" s="74" t="s">
        <v>27091</v>
      </c>
    </row>
    <row r="13790" spans="20:21" x14ac:dyDescent="0.25">
      <c r="T13790" s="101" t="s">
        <v>27092</v>
      </c>
      <c r="U13790" s="74" t="s">
        <v>27093</v>
      </c>
    </row>
    <row r="13791" spans="20:21" x14ac:dyDescent="0.25">
      <c r="T13791" s="101" t="s">
        <v>27094</v>
      </c>
      <c r="U13791" s="74" t="s">
        <v>27095</v>
      </c>
    </row>
    <row r="13792" spans="20:21" x14ac:dyDescent="0.25">
      <c r="T13792" s="101" t="s">
        <v>27096</v>
      </c>
      <c r="U13792" s="74" t="s">
        <v>27097</v>
      </c>
    </row>
    <row r="13793" spans="20:21" x14ac:dyDescent="0.25">
      <c r="T13793" s="101" t="s">
        <v>27098</v>
      </c>
      <c r="U13793" s="74" t="s">
        <v>27099</v>
      </c>
    </row>
    <row r="13794" spans="20:21" x14ac:dyDescent="0.25">
      <c r="T13794" s="101" t="s">
        <v>27100</v>
      </c>
      <c r="U13794" s="74" t="s">
        <v>27101</v>
      </c>
    </row>
    <row r="13795" spans="20:21" x14ac:dyDescent="0.25">
      <c r="T13795" s="101" t="s">
        <v>27102</v>
      </c>
      <c r="U13795" s="74" t="s">
        <v>27103</v>
      </c>
    </row>
    <row r="13796" spans="20:21" x14ac:dyDescent="0.25">
      <c r="T13796" s="101" t="s">
        <v>27104</v>
      </c>
      <c r="U13796" s="74" t="s">
        <v>27105</v>
      </c>
    </row>
    <row r="13797" spans="20:21" x14ac:dyDescent="0.25">
      <c r="T13797" s="101" t="s">
        <v>27106</v>
      </c>
      <c r="U13797" s="74" t="s">
        <v>27107</v>
      </c>
    </row>
    <row r="13798" spans="20:21" x14ac:dyDescent="0.25">
      <c r="T13798" s="101" t="s">
        <v>27108</v>
      </c>
      <c r="U13798" s="74" t="s">
        <v>27109</v>
      </c>
    </row>
    <row r="13799" spans="20:21" x14ac:dyDescent="0.25">
      <c r="T13799" s="101" t="s">
        <v>27110</v>
      </c>
      <c r="U13799" s="74" t="s">
        <v>27111</v>
      </c>
    </row>
    <row r="13800" spans="20:21" x14ac:dyDescent="0.25">
      <c r="T13800" s="101" t="s">
        <v>27112</v>
      </c>
      <c r="U13800" s="74" t="s">
        <v>27113</v>
      </c>
    </row>
    <row r="13801" spans="20:21" x14ac:dyDescent="0.25">
      <c r="T13801" s="101" t="s">
        <v>27114</v>
      </c>
      <c r="U13801" s="74" t="s">
        <v>27115</v>
      </c>
    </row>
    <row r="13802" spans="20:21" x14ac:dyDescent="0.25">
      <c r="T13802" s="101" t="s">
        <v>27116</v>
      </c>
      <c r="U13802" s="74" t="s">
        <v>27117</v>
      </c>
    </row>
    <row r="13803" spans="20:21" x14ac:dyDescent="0.25">
      <c r="T13803" s="101" t="s">
        <v>27118</v>
      </c>
      <c r="U13803" s="74" t="s">
        <v>27119</v>
      </c>
    </row>
    <row r="13804" spans="20:21" x14ac:dyDescent="0.25">
      <c r="T13804" s="101" t="s">
        <v>27120</v>
      </c>
      <c r="U13804" s="74" t="s">
        <v>27121</v>
      </c>
    </row>
    <row r="13805" spans="20:21" x14ac:dyDescent="0.25">
      <c r="T13805" s="101" t="s">
        <v>27122</v>
      </c>
      <c r="U13805" s="74" t="s">
        <v>27123</v>
      </c>
    </row>
    <row r="13806" spans="20:21" x14ac:dyDescent="0.25">
      <c r="T13806" s="101" t="s">
        <v>27124</v>
      </c>
      <c r="U13806" s="74" t="s">
        <v>27125</v>
      </c>
    </row>
    <row r="13807" spans="20:21" x14ac:dyDescent="0.25">
      <c r="T13807" s="101" t="s">
        <v>27126</v>
      </c>
      <c r="U13807" s="74" t="s">
        <v>27127</v>
      </c>
    </row>
    <row r="13808" spans="20:21" x14ac:dyDescent="0.25">
      <c r="T13808" s="101" t="s">
        <v>27128</v>
      </c>
      <c r="U13808" s="74" t="s">
        <v>27129</v>
      </c>
    </row>
    <row r="13809" spans="20:21" x14ac:dyDescent="0.25">
      <c r="T13809" s="101" t="s">
        <v>27130</v>
      </c>
      <c r="U13809" s="74" t="s">
        <v>27131</v>
      </c>
    </row>
    <row r="13810" spans="20:21" x14ac:dyDescent="0.25">
      <c r="T13810" s="101" t="s">
        <v>27132</v>
      </c>
      <c r="U13810" s="74" t="s">
        <v>27133</v>
      </c>
    </row>
    <row r="13811" spans="20:21" x14ac:dyDescent="0.25">
      <c r="T13811" s="101" t="s">
        <v>27134</v>
      </c>
      <c r="U13811" s="74" t="s">
        <v>27135</v>
      </c>
    </row>
    <row r="13812" spans="20:21" x14ac:dyDescent="0.25">
      <c r="T13812" s="101" t="s">
        <v>27136</v>
      </c>
      <c r="U13812" s="74" t="s">
        <v>27137</v>
      </c>
    </row>
    <row r="13813" spans="20:21" x14ac:dyDescent="0.25">
      <c r="T13813" s="101" t="s">
        <v>27138</v>
      </c>
      <c r="U13813" s="74" t="s">
        <v>27139</v>
      </c>
    </row>
    <row r="13814" spans="20:21" x14ac:dyDescent="0.25">
      <c r="T13814" s="101" t="s">
        <v>27140</v>
      </c>
      <c r="U13814" s="74" t="s">
        <v>27141</v>
      </c>
    </row>
    <row r="13815" spans="20:21" x14ac:dyDescent="0.25">
      <c r="T13815" s="101" t="s">
        <v>27142</v>
      </c>
      <c r="U13815" s="74" t="s">
        <v>27143</v>
      </c>
    </row>
    <row r="13816" spans="20:21" x14ac:dyDescent="0.25">
      <c r="T13816" s="101" t="s">
        <v>27144</v>
      </c>
      <c r="U13816" s="74" t="s">
        <v>27145</v>
      </c>
    </row>
    <row r="13817" spans="20:21" x14ac:dyDescent="0.25">
      <c r="T13817" s="101" t="s">
        <v>27146</v>
      </c>
      <c r="U13817" s="74" t="s">
        <v>27147</v>
      </c>
    </row>
    <row r="13818" spans="20:21" x14ac:dyDescent="0.25">
      <c r="T13818" s="101" t="s">
        <v>27148</v>
      </c>
      <c r="U13818" s="74" t="s">
        <v>27149</v>
      </c>
    </row>
    <row r="13819" spans="20:21" x14ac:dyDescent="0.25">
      <c r="T13819" s="101" t="s">
        <v>27150</v>
      </c>
      <c r="U13819" s="74" t="s">
        <v>27151</v>
      </c>
    </row>
    <row r="13820" spans="20:21" x14ac:dyDescent="0.25">
      <c r="T13820" s="101" t="s">
        <v>27152</v>
      </c>
      <c r="U13820" s="74" t="s">
        <v>27153</v>
      </c>
    </row>
    <row r="13821" spans="20:21" x14ac:dyDescent="0.25">
      <c r="T13821" s="101" t="s">
        <v>27154</v>
      </c>
      <c r="U13821" s="74" t="s">
        <v>27155</v>
      </c>
    </row>
    <row r="13822" spans="20:21" x14ac:dyDescent="0.25">
      <c r="T13822" s="101" t="s">
        <v>27156</v>
      </c>
      <c r="U13822" s="74" t="s">
        <v>27157</v>
      </c>
    </row>
    <row r="13823" spans="20:21" x14ac:dyDescent="0.25">
      <c r="T13823" s="101" t="s">
        <v>27158</v>
      </c>
      <c r="U13823" s="74" t="s">
        <v>27159</v>
      </c>
    </row>
    <row r="13824" spans="20:21" x14ac:dyDescent="0.25">
      <c r="T13824" s="101" t="s">
        <v>27160</v>
      </c>
      <c r="U13824" s="74" t="s">
        <v>27161</v>
      </c>
    </row>
    <row r="13825" spans="20:21" x14ac:dyDescent="0.25">
      <c r="T13825" s="101" t="s">
        <v>27162</v>
      </c>
      <c r="U13825" s="74" t="s">
        <v>27163</v>
      </c>
    </row>
    <row r="13826" spans="20:21" x14ac:dyDescent="0.25">
      <c r="T13826" s="101" t="s">
        <v>27164</v>
      </c>
      <c r="U13826" s="74" t="s">
        <v>27165</v>
      </c>
    </row>
    <row r="13827" spans="20:21" x14ac:dyDescent="0.25">
      <c r="T13827" s="101" t="s">
        <v>27166</v>
      </c>
      <c r="U13827" s="74" t="s">
        <v>27167</v>
      </c>
    </row>
    <row r="13828" spans="20:21" x14ac:dyDescent="0.25">
      <c r="T13828" s="101" t="s">
        <v>27168</v>
      </c>
      <c r="U13828" s="74" t="s">
        <v>27169</v>
      </c>
    </row>
    <row r="13829" spans="20:21" x14ac:dyDescent="0.25">
      <c r="T13829" s="101" t="s">
        <v>27170</v>
      </c>
      <c r="U13829" s="74" t="s">
        <v>27171</v>
      </c>
    </row>
    <row r="13830" spans="20:21" x14ac:dyDescent="0.25">
      <c r="T13830" s="101" t="s">
        <v>27172</v>
      </c>
      <c r="U13830" s="74" t="s">
        <v>27173</v>
      </c>
    </row>
    <row r="13831" spans="20:21" x14ac:dyDescent="0.25">
      <c r="T13831" s="101" t="s">
        <v>27174</v>
      </c>
      <c r="U13831" s="74" t="s">
        <v>27175</v>
      </c>
    </row>
    <row r="13832" spans="20:21" x14ac:dyDescent="0.25">
      <c r="T13832" s="101" t="s">
        <v>27176</v>
      </c>
      <c r="U13832" s="74" t="s">
        <v>27177</v>
      </c>
    </row>
    <row r="13833" spans="20:21" x14ac:dyDescent="0.25">
      <c r="T13833" s="101" t="s">
        <v>27178</v>
      </c>
      <c r="U13833" s="74" t="s">
        <v>12765</v>
      </c>
    </row>
    <row r="13834" spans="20:21" x14ac:dyDescent="0.25">
      <c r="T13834" s="101" t="s">
        <v>27179</v>
      </c>
      <c r="U13834" s="74" t="s">
        <v>27180</v>
      </c>
    </row>
    <row r="13835" spans="20:21" x14ac:dyDescent="0.25">
      <c r="T13835" s="101" t="s">
        <v>27181</v>
      </c>
      <c r="U13835" s="74" t="s">
        <v>27182</v>
      </c>
    </row>
    <row r="13836" spans="20:21" x14ac:dyDescent="0.25">
      <c r="T13836" s="101" t="s">
        <v>27183</v>
      </c>
      <c r="U13836" s="74" t="s">
        <v>1088</v>
      </c>
    </row>
    <row r="13837" spans="20:21" x14ac:dyDescent="0.25">
      <c r="T13837" s="101" t="s">
        <v>27184</v>
      </c>
      <c r="U13837" s="74" t="s">
        <v>27185</v>
      </c>
    </row>
    <row r="13838" spans="20:21" x14ac:dyDescent="0.25">
      <c r="T13838" s="101" t="s">
        <v>27186</v>
      </c>
      <c r="U13838" s="74" t="s">
        <v>27187</v>
      </c>
    </row>
    <row r="13839" spans="20:21" x14ac:dyDescent="0.25">
      <c r="T13839" s="101" t="s">
        <v>27188</v>
      </c>
      <c r="U13839" s="74" t="s">
        <v>27189</v>
      </c>
    </row>
    <row r="13840" spans="20:21" x14ac:dyDescent="0.25">
      <c r="T13840" s="101" t="s">
        <v>27190</v>
      </c>
      <c r="U13840" s="74" t="s">
        <v>4382</v>
      </c>
    </row>
    <row r="13841" spans="20:21" x14ac:dyDescent="0.25">
      <c r="T13841" s="101" t="s">
        <v>27191</v>
      </c>
      <c r="U13841" s="74" t="s">
        <v>27192</v>
      </c>
    </row>
    <row r="13842" spans="20:21" x14ac:dyDescent="0.25">
      <c r="T13842" s="101" t="s">
        <v>27193</v>
      </c>
      <c r="U13842" s="74" t="s">
        <v>27194</v>
      </c>
    </row>
    <row r="13843" spans="20:21" x14ac:dyDescent="0.25">
      <c r="T13843" s="101" t="s">
        <v>27195</v>
      </c>
      <c r="U13843" s="74" t="s">
        <v>27196</v>
      </c>
    </row>
    <row r="13844" spans="20:21" x14ac:dyDescent="0.25">
      <c r="T13844" s="101" t="s">
        <v>27197</v>
      </c>
      <c r="U13844" s="74" t="s">
        <v>27198</v>
      </c>
    </row>
    <row r="13845" spans="20:21" x14ac:dyDescent="0.25">
      <c r="T13845" s="101" t="s">
        <v>27199</v>
      </c>
      <c r="U13845" s="74" t="s">
        <v>11145</v>
      </c>
    </row>
    <row r="13846" spans="20:21" x14ac:dyDescent="0.25">
      <c r="T13846" s="101" t="s">
        <v>27200</v>
      </c>
      <c r="U13846" s="74" t="s">
        <v>27201</v>
      </c>
    </row>
    <row r="13847" spans="20:21" x14ac:dyDescent="0.25">
      <c r="T13847" s="101" t="s">
        <v>27202</v>
      </c>
      <c r="U13847" s="74" t="s">
        <v>27203</v>
      </c>
    </row>
    <row r="13848" spans="20:21" x14ac:dyDescent="0.25">
      <c r="T13848" s="101" t="s">
        <v>27204</v>
      </c>
      <c r="U13848" s="74" t="s">
        <v>27205</v>
      </c>
    </row>
    <row r="13849" spans="20:21" x14ac:dyDescent="0.25">
      <c r="T13849" s="101" t="s">
        <v>27206</v>
      </c>
      <c r="U13849" s="74" t="s">
        <v>27207</v>
      </c>
    </row>
    <row r="13850" spans="20:21" x14ac:dyDescent="0.25">
      <c r="T13850" s="101" t="s">
        <v>27208</v>
      </c>
      <c r="U13850" s="74" t="s">
        <v>27209</v>
      </c>
    </row>
    <row r="13851" spans="20:21" x14ac:dyDescent="0.25">
      <c r="T13851" s="101" t="s">
        <v>27210</v>
      </c>
      <c r="U13851" s="74" t="s">
        <v>280</v>
      </c>
    </row>
    <row r="13852" spans="20:21" x14ac:dyDescent="0.25">
      <c r="T13852" s="101" t="s">
        <v>27211</v>
      </c>
      <c r="U13852" s="74" t="s">
        <v>27212</v>
      </c>
    </row>
    <row r="13853" spans="20:21" x14ac:dyDescent="0.25">
      <c r="T13853" s="101" t="s">
        <v>27213</v>
      </c>
      <c r="U13853" s="74" t="s">
        <v>27214</v>
      </c>
    </row>
    <row r="13854" spans="20:21" x14ac:dyDescent="0.25">
      <c r="T13854" s="101" t="s">
        <v>27215</v>
      </c>
      <c r="U13854" s="74" t="s">
        <v>6695</v>
      </c>
    </row>
    <row r="13855" spans="20:21" x14ac:dyDescent="0.25">
      <c r="T13855" s="101" t="s">
        <v>27216</v>
      </c>
      <c r="U13855" s="74" t="s">
        <v>27217</v>
      </c>
    </row>
    <row r="13856" spans="20:21" x14ac:dyDescent="0.25">
      <c r="T13856" s="101" t="s">
        <v>27218</v>
      </c>
      <c r="U13856" s="74" t="s">
        <v>27219</v>
      </c>
    </row>
    <row r="13857" spans="20:21" x14ac:dyDescent="0.25">
      <c r="T13857" s="101" t="s">
        <v>27220</v>
      </c>
      <c r="U13857" s="74" t="s">
        <v>27221</v>
      </c>
    </row>
    <row r="13858" spans="20:21" x14ac:dyDescent="0.25">
      <c r="T13858" s="101" t="s">
        <v>27222</v>
      </c>
      <c r="U13858" s="74" t="s">
        <v>27223</v>
      </c>
    </row>
    <row r="13859" spans="20:21" x14ac:dyDescent="0.25">
      <c r="T13859" s="101" t="s">
        <v>27224</v>
      </c>
      <c r="U13859" s="74" t="s">
        <v>27225</v>
      </c>
    </row>
    <row r="13860" spans="20:21" x14ac:dyDescent="0.25">
      <c r="T13860" s="101" t="s">
        <v>27226</v>
      </c>
      <c r="U13860" s="74" t="s">
        <v>27227</v>
      </c>
    </row>
    <row r="13861" spans="20:21" x14ac:dyDescent="0.25">
      <c r="T13861" s="101" t="s">
        <v>27228</v>
      </c>
      <c r="U13861" s="74" t="s">
        <v>11190</v>
      </c>
    </row>
    <row r="13862" spans="20:21" x14ac:dyDescent="0.25">
      <c r="T13862" s="101" t="s">
        <v>27229</v>
      </c>
      <c r="U13862" s="74" t="s">
        <v>27230</v>
      </c>
    </row>
    <row r="13863" spans="20:21" x14ac:dyDescent="0.25">
      <c r="T13863" s="101" t="s">
        <v>27231</v>
      </c>
      <c r="U13863" s="74" t="s">
        <v>27232</v>
      </c>
    </row>
    <row r="13864" spans="20:21" x14ac:dyDescent="0.25">
      <c r="T13864" s="101" t="s">
        <v>27233</v>
      </c>
      <c r="U13864" s="74" t="s">
        <v>27234</v>
      </c>
    </row>
    <row r="13865" spans="20:21" x14ac:dyDescent="0.25">
      <c r="T13865" s="101" t="s">
        <v>27235</v>
      </c>
      <c r="U13865" s="74" t="s">
        <v>27236</v>
      </c>
    </row>
    <row r="13866" spans="20:21" x14ac:dyDescent="0.25">
      <c r="T13866" s="101" t="s">
        <v>27237</v>
      </c>
      <c r="U13866" s="74" t="s">
        <v>27238</v>
      </c>
    </row>
    <row r="13867" spans="20:21" x14ac:dyDescent="0.25">
      <c r="T13867" s="101" t="s">
        <v>27239</v>
      </c>
      <c r="U13867" s="74" t="s">
        <v>27240</v>
      </c>
    </row>
    <row r="13868" spans="20:21" x14ac:dyDescent="0.25">
      <c r="T13868" s="101" t="s">
        <v>27241</v>
      </c>
      <c r="U13868" s="74" t="s">
        <v>27242</v>
      </c>
    </row>
    <row r="13869" spans="20:21" x14ac:dyDescent="0.25">
      <c r="T13869" s="101" t="s">
        <v>27243</v>
      </c>
      <c r="U13869" s="74" t="s">
        <v>27244</v>
      </c>
    </row>
    <row r="13870" spans="20:21" x14ac:dyDescent="0.25">
      <c r="T13870" s="101" t="s">
        <v>27245</v>
      </c>
      <c r="U13870" s="74" t="s">
        <v>27246</v>
      </c>
    </row>
    <row r="13871" spans="20:21" x14ac:dyDescent="0.25">
      <c r="T13871" s="101" t="s">
        <v>27247</v>
      </c>
      <c r="U13871" s="74" t="s">
        <v>27248</v>
      </c>
    </row>
    <row r="13872" spans="20:21" x14ac:dyDescent="0.25">
      <c r="T13872" s="101" t="s">
        <v>27249</v>
      </c>
      <c r="U13872" s="74" t="s">
        <v>27250</v>
      </c>
    </row>
    <row r="13873" spans="20:21" x14ac:dyDescent="0.25">
      <c r="T13873" s="101" t="s">
        <v>27251</v>
      </c>
      <c r="U13873" s="74" t="s">
        <v>27252</v>
      </c>
    </row>
    <row r="13874" spans="20:21" x14ac:dyDescent="0.25">
      <c r="T13874" s="101" t="s">
        <v>27253</v>
      </c>
      <c r="U13874" s="74" t="s">
        <v>27254</v>
      </c>
    </row>
    <row r="13875" spans="20:21" x14ac:dyDescent="0.25">
      <c r="T13875" s="101" t="s">
        <v>27255</v>
      </c>
      <c r="U13875" s="74" t="s">
        <v>27256</v>
      </c>
    </row>
    <row r="13876" spans="20:21" x14ac:dyDescent="0.25">
      <c r="T13876" s="101" t="s">
        <v>27257</v>
      </c>
      <c r="U13876" s="74" t="s">
        <v>27258</v>
      </c>
    </row>
    <row r="13877" spans="20:21" x14ac:dyDescent="0.25">
      <c r="T13877" s="101" t="s">
        <v>27259</v>
      </c>
      <c r="U13877" s="74" t="s">
        <v>27260</v>
      </c>
    </row>
    <row r="13878" spans="20:21" x14ac:dyDescent="0.25">
      <c r="T13878" s="101" t="s">
        <v>27261</v>
      </c>
      <c r="U13878" s="74" t="s">
        <v>27262</v>
      </c>
    </row>
    <row r="13879" spans="20:21" x14ac:dyDescent="0.25">
      <c r="T13879" s="101" t="s">
        <v>27263</v>
      </c>
      <c r="U13879" s="74" t="s">
        <v>12044</v>
      </c>
    </row>
    <row r="13880" spans="20:21" x14ac:dyDescent="0.25">
      <c r="T13880" s="101" t="s">
        <v>27264</v>
      </c>
      <c r="U13880" s="74" t="s">
        <v>27265</v>
      </c>
    </row>
    <row r="13881" spans="20:21" x14ac:dyDescent="0.25">
      <c r="T13881" s="101" t="s">
        <v>27266</v>
      </c>
      <c r="U13881" s="74" t="s">
        <v>27267</v>
      </c>
    </row>
    <row r="13882" spans="20:21" x14ac:dyDescent="0.25">
      <c r="T13882" s="101" t="s">
        <v>27268</v>
      </c>
      <c r="U13882" s="74" t="s">
        <v>27269</v>
      </c>
    </row>
    <row r="13883" spans="20:21" x14ac:dyDescent="0.25">
      <c r="T13883" s="101" t="s">
        <v>27270</v>
      </c>
      <c r="U13883" s="74" t="s">
        <v>27271</v>
      </c>
    </row>
    <row r="13884" spans="20:21" x14ac:dyDescent="0.25">
      <c r="T13884" s="101" t="s">
        <v>27272</v>
      </c>
      <c r="U13884" s="74" t="s">
        <v>27273</v>
      </c>
    </row>
    <row r="13885" spans="20:21" x14ac:dyDescent="0.25">
      <c r="T13885" s="101" t="s">
        <v>27274</v>
      </c>
      <c r="U13885" s="74" t="s">
        <v>27275</v>
      </c>
    </row>
    <row r="13886" spans="20:21" x14ac:dyDescent="0.25">
      <c r="T13886" s="101" t="s">
        <v>27276</v>
      </c>
      <c r="U13886" s="74" t="s">
        <v>27277</v>
      </c>
    </row>
    <row r="13887" spans="20:21" x14ac:dyDescent="0.25">
      <c r="T13887" s="101" t="s">
        <v>27278</v>
      </c>
      <c r="U13887" s="74" t="s">
        <v>27279</v>
      </c>
    </row>
    <row r="13888" spans="20:21" x14ac:dyDescent="0.25">
      <c r="T13888" s="101" t="s">
        <v>27280</v>
      </c>
      <c r="U13888" s="74" t="s">
        <v>27281</v>
      </c>
    </row>
    <row r="13889" spans="20:21" x14ac:dyDescent="0.25">
      <c r="T13889" s="101" t="s">
        <v>27282</v>
      </c>
      <c r="U13889" s="74" t="s">
        <v>2829</v>
      </c>
    </row>
    <row r="13890" spans="20:21" x14ac:dyDescent="0.25">
      <c r="T13890" s="101" t="s">
        <v>27283</v>
      </c>
      <c r="U13890" s="74" t="s">
        <v>27284</v>
      </c>
    </row>
    <row r="13891" spans="20:21" x14ac:dyDescent="0.25">
      <c r="T13891" s="101" t="s">
        <v>27285</v>
      </c>
      <c r="U13891" s="74" t="s">
        <v>27286</v>
      </c>
    </row>
    <row r="13892" spans="20:21" x14ac:dyDescent="0.25">
      <c r="T13892" s="101" t="s">
        <v>27287</v>
      </c>
      <c r="U13892" s="74" t="s">
        <v>27288</v>
      </c>
    </row>
    <row r="13893" spans="20:21" x14ac:dyDescent="0.25">
      <c r="T13893" s="101" t="s">
        <v>27289</v>
      </c>
      <c r="U13893" s="74" t="s">
        <v>27290</v>
      </c>
    </row>
    <row r="13894" spans="20:21" x14ac:dyDescent="0.25">
      <c r="T13894" s="101" t="s">
        <v>27291</v>
      </c>
      <c r="U13894" s="74" t="s">
        <v>27292</v>
      </c>
    </row>
    <row r="13895" spans="20:21" x14ac:dyDescent="0.25">
      <c r="T13895" s="101" t="s">
        <v>27293</v>
      </c>
      <c r="U13895" s="74" t="s">
        <v>27294</v>
      </c>
    </row>
    <row r="13896" spans="20:21" x14ac:dyDescent="0.25">
      <c r="T13896" s="101" t="s">
        <v>27295</v>
      </c>
      <c r="U13896" s="74" t="s">
        <v>1592</v>
      </c>
    </row>
    <row r="13897" spans="20:21" x14ac:dyDescent="0.25">
      <c r="T13897" s="101" t="s">
        <v>27296</v>
      </c>
      <c r="U13897" s="74" t="s">
        <v>27297</v>
      </c>
    </row>
    <row r="13898" spans="20:21" x14ac:dyDescent="0.25">
      <c r="T13898" s="101" t="s">
        <v>27298</v>
      </c>
      <c r="U13898" s="74" t="s">
        <v>27299</v>
      </c>
    </row>
    <row r="13899" spans="20:21" x14ac:dyDescent="0.25">
      <c r="T13899" s="101" t="s">
        <v>27300</v>
      </c>
      <c r="U13899" s="74" t="s">
        <v>19936</v>
      </c>
    </row>
    <row r="13900" spans="20:21" x14ac:dyDescent="0.25">
      <c r="T13900" s="101" t="s">
        <v>27301</v>
      </c>
      <c r="U13900" s="74" t="s">
        <v>27302</v>
      </c>
    </row>
    <row r="13901" spans="20:21" x14ac:dyDescent="0.25">
      <c r="T13901" s="101" t="s">
        <v>27303</v>
      </c>
      <c r="U13901" s="74" t="s">
        <v>27304</v>
      </c>
    </row>
    <row r="13902" spans="20:21" x14ac:dyDescent="0.25">
      <c r="T13902" s="101" t="s">
        <v>27305</v>
      </c>
      <c r="U13902" s="74" t="s">
        <v>27306</v>
      </c>
    </row>
    <row r="13903" spans="20:21" x14ac:dyDescent="0.25">
      <c r="T13903" s="101" t="s">
        <v>27307</v>
      </c>
      <c r="U13903" s="74" t="s">
        <v>27308</v>
      </c>
    </row>
    <row r="13904" spans="20:21" x14ac:dyDescent="0.25">
      <c r="T13904" s="101" t="s">
        <v>27309</v>
      </c>
      <c r="U13904" s="74" t="s">
        <v>27310</v>
      </c>
    </row>
    <row r="13905" spans="20:21" x14ac:dyDescent="0.25">
      <c r="T13905" s="101" t="s">
        <v>27311</v>
      </c>
      <c r="U13905" s="74" t="s">
        <v>27312</v>
      </c>
    </row>
    <row r="13906" spans="20:21" x14ac:dyDescent="0.25">
      <c r="T13906" s="101" t="s">
        <v>27313</v>
      </c>
      <c r="U13906" s="74" t="s">
        <v>27314</v>
      </c>
    </row>
    <row r="13907" spans="20:21" x14ac:dyDescent="0.25">
      <c r="T13907" s="101" t="s">
        <v>27315</v>
      </c>
      <c r="U13907" s="74" t="s">
        <v>27316</v>
      </c>
    </row>
    <row r="13908" spans="20:21" x14ac:dyDescent="0.25">
      <c r="T13908" s="101" t="s">
        <v>27317</v>
      </c>
      <c r="U13908" s="74" t="s">
        <v>27318</v>
      </c>
    </row>
    <row r="13909" spans="20:21" x14ac:dyDescent="0.25">
      <c r="T13909" s="101" t="s">
        <v>27319</v>
      </c>
      <c r="U13909" s="74" t="s">
        <v>27320</v>
      </c>
    </row>
    <row r="13910" spans="20:21" x14ac:dyDescent="0.25">
      <c r="T13910" s="101" t="s">
        <v>27321</v>
      </c>
      <c r="U13910" s="74" t="s">
        <v>27322</v>
      </c>
    </row>
    <row r="13911" spans="20:21" x14ac:dyDescent="0.25">
      <c r="T13911" s="101" t="s">
        <v>27323</v>
      </c>
      <c r="U13911" s="74" t="s">
        <v>27324</v>
      </c>
    </row>
    <row r="13912" spans="20:21" x14ac:dyDescent="0.25">
      <c r="T13912" s="101" t="s">
        <v>27325</v>
      </c>
      <c r="U13912" s="74" t="s">
        <v>27326</v>
      </c>
    </row>
    <row r="13913" spans="20:21" x14ac:dyDescent="0.25">
      <c r="T13913" s="101" t="s">
        <v>27327</v>
      </c>
      <c r="U13913" s="74" t="s">
        <v>27328</v>
      </c>
    </row>
    <row r="13914" spans="20:21" x14ac:dyDescent="0.25">
      <c r="T13914" s="101" t="s">
        <v>27329</v>
      </c>
      <c r="U13914" s="74" t="s">
        <v>27330</v>
      </c>
    </row>
    <row r="13915" spans="20:21" x14ac:dyDescent="0.25">
      <c r="T13915" s="101" t="s">
        <v>27331</v>
      </c>
      <c r="U13915" s="74" t="s">
        <v>27332</v>
      </c>
    </row>
    <row r="13916" spans="20:21" x14ac:dyDescent="0.25">
      <c r="T13916" s="101" t="s">
        <v>27333</v>
      </c>
      <c r="U13916" s="74" t="s">
        <v>27334</v>
      </c>
    </row>
    <row r="13917" spans="20:21" x14ac:dyDescent="0.25">
      <c r="T13917" s="101" t="s">
        <v>27335</v>
      </c>
      <c r="U13917" s="74" t="s">
        <v>27336</v>
      </c>
    </row>
    <row r="13918" spans="20:21" x14ac:dyDescent="0.25">
      <c r="T13918" s="101" t="s">
        <v>27337</v>
      </c>
      <c r="U13918" s="74" t="s">
        <v>27338</v>
      </c>
    </row>
    <row r="13919" spans="20:21" x14ac:dyDescent="0.25">
      <c r="T13919" s="101" t="s">
        <v>27339</v>
      </c>
      <c r="U13919" s="74" t="s">
        <v>2919</v>
      </c>
    </row>
    <row r="13920" spans="20:21" x14ac:dyDescent="0.25">
      <c r="T13920" s="101" t="s">
        <v>27340</v>
      </c>
      <c r="U13920" s="74" t="s">
        <v>27341</v>
      </c>
    </row>
    <row r="13921" spans="20:21" x14ac:dyDescent="0.25">
      <c r="T13921" s="101" t="s">
        <v>27342</v>
      </c>
      <c r="U13921" s="74" t="s">
        <v>27343</v>
      </c>
    </row>
    <row r="13922" spans="20:21" x14ac:dyDescent="0.25">
      <c r="T13922" s="101" t="s">
        <v>27344</v>
      </c>
      <c r="U13922" s="74" t="s">
        <v>27345</v>
      </c>
    </row>
    <row r="13923" spans="20:21" x14ac:dyDescent="0.25">
      <c r="T13923" s="101" t="s">
        <v>27346</v>
      </c>
      <c r="U13923" s="74" t="s">
        <v>27347</v>
      </c>
    </row>
    <row r="13924" spans="20:21" x14ac:dyDescent="0.25">
      <c r="T13924" s="101" t="s">
        <v>27348</v>
      </c>
      <c r="U13924" s="74" t="s">
        <v>27349</v>
      </c>
    </row>
    <row r="13925" spans="20:21" x14ac:dyDescent="0.25">
      <c r="T13925" s="101" t="s">
        <v>27350</v>
      </c>
      <c r="U13925" s="74" t="s">
        <v>27351</v>
      </c>
    </row>
    <row r="13926" spans="20:21" x14ac:dyDescent="0.25">
      <c r="T13926" s="101" t="s">
        <v>27352</v>
      </c>
      <c r="U13926" s="74" t="s">
        <v>27353</v>
      </c>
    </row>
    <row r="13927" spans="20:21" x14ac:dyDescent="0.25">
      <c r="T13927" s="101" t="s">
        <v>27354</v>
      </c>
      <c r="U13927" s="74" t="s">
        <v>27355</v>
      </c>
    </row>
    <row r="13928" spans="20:21" x14ac:dyDescent="0.25">
      <c r="T13928" s="101" t="s">
        <v>27356</v>
      </c>
      <c r="U13928" s="74" t="s">
        <v>27357</v>
      </c>
    </row>
    <row r="13929" spans="20:21" x14ac:dyDescent="0.25">
      <c r="T13929" s="101" t="s">
        <v>27358</v>
      </c>
      <c r="U13929" s="74" t="s">
        <v>27359</v>
      </c>
    </row>
    <row r="13930" spans="20:21" x14ac:dyDescent="0.25">
      <c r="T13930" s="101" t="s">
        <v>27360</v>
      </c>
      <c r="U13930" s="74" t="s">
        <v>27361</v>
      </c>
    </row>
    <row r="13931" spans="20:21" x14ac:dyDescent="0.25">
      <c r="T13931" s="101" t="s">
        <v>27362</v>
      </c>
      <c r="U13931" s="74" t="s">
        <v>27363</v>
      </c>
    </row>
    <row r="13932" spans="20:21" x14ac:dyDescent="0.25">
      <c r="T13932" s="101" t="s">
        <v>27364</v>
      </c>
      <c r="U13932" s="74" t="s">
        <v>27365</v>
      </c>
    </row>
    <row r="13933" spans="20:21" x14ac:dyDescent="0.25">
      <c r="T13933" s="101" t="s">
        <v>27366</v>
      </c>
      <c r="U13933" s="74" t="s">
        <v>21186</v>
      </c>
    </row>
    <row r="13934" spans="20:21" x14ac:dyDescent="0.25">
      <c r="T13934" s="101" t="s">
        <v>27367</v>
      </c>
      <c r="U13934" s="74" t="s">
        <v>2945</v>
      </c>
    </row>
    <row r="13935" spans="20:21" x14ac:dyDescent="0.25">
      <c r="T13935" s="101" t="s">
        <v>27368</v>
      </c>
      <c r="U13935" s="74" t="s">
        <v>27369</v>
      </c>
    </row>
    <row r="13936" spans="20:21" x14ac:dyDescent="0.25">
      <c r="T13936" s="101" t="s">
        <v>27370</v>
      </c>
      <c r="U13936" s="74" t="s">
        <v>27371</v>
      </c>
    </row>
    <row r="13937" spans="20:21" x14ac:dyDescent="0.25">
      <c r="T13937" s="101" t="s">
        <v>27372</v>
      </c>
      <c r="U13937" s="74" t="s">
        <v>27373</v>
      </c>
    </row>
    <row r="13938" spans="20:21" x14ac:dyDescent="0.25">
      <c r="T13938" s="101" t="s">
        <v>27374</v>
      </c>
      <c r="U13938" s="74" t="s">
        <v>27375</v>
      </c>
    </row>
    <row r="13939" spans="20:21" x14ac:dyDescent="0.25">
      <c r="T13939" s="101" t="s">
        <v>27376</v>
      </c>
      <c r="U13939" s="74" t="s">
        <v>27377</v>
      </c>
    </row>
    <row r="13940" spans="20:21" x14ac:dyDescent="0.25">
      <c r="T13940" s="101" t="s">
        <v>27378</v>
      </c>
      <c r="U13940" s="74" t="s">
        <v>27379</v>
      </c>
    </row>
    <row r="13941" spans="20:21" x14ac:dyDescent="0.25">
      <c r="T13941" s="101" t="s">
        <v>27380</v>
      </c>
      <c r="U13941" s="74" t="s">
        <v>27381</v>
      </c>
    </row>
    <row r="13942" spans="20:21" x14ac:dyDescent="0.25">
      <c r="T13942" s="101" t="s">
        <v>27382</v>
      </c>
      <c r="U13942" s="74" t="s">
        <v>27383</v>
      </c>
    </row>
    <row r="13943" spans="20:21" x14ac:dyDescent="0.25">
      <c r="T13943" s="101" t="s">
        <v>27384</v>
      </c>
      <c r="U13943" s="74" t="s">
        <v>27385</v>
      </c>
    </row>
    <row r="13944" spans="20:21" x14ac:dyDescent="0.25">
      <c r="T13944" s="101" t="s">
        <v>27386</v>
      </c>
      <c r="U13944" s="74" t="s">
        <v>27387</v>
      </c>
    </row>
    <row r="13945" spans="20:21" x14ac:dyDescent="0.25">
      <c r="T13945" s="101" t="s">
        <v>27388</v>
      </c>
      <c r="U13945" s="74" t="s">
        <v>27389</v>
      </c>
    </row>
    <row r="13946" spans="20:21" x14ac:dyDescent="0.25">
      <c r="T13946" s="101" t="s">
        <v>27390</v>
      </c>
      <c r="U13946" s="74" t="s">
        <v>27391</v>
      </c>
    </row>
    <row r="13947" spans="20:21" x14ac:dyDescent="0.25">
      <c r="T13947" s="101" t="s">
        <v>27392</v>
      </c>
      <c r="U13947" s="74" t="s">
        <v>27393</v>
      </c>
    </row>
    <row r="13948" spans="20:21" x14ac:dyDescent="0.25">
      <c r="T13948" s="101" t="s">
        <v>27394</v>
      </c>
      <c r="U13948" s="74" t="s">
        <v>27395</v>
      </c>
    </row>
    <row r="13949" spans="20:21" x14ac:dyDescent="0.25">
      <c r="T13949" s="101" t="s">
        <v>27396</v>
      </c>
      <c r="U13949" s="74" t="s">
        <v>27397</v>
      </c>
    </row>
    <row r="13950" spans="20:21" x14ac:dyDescent="0.25">
      <c r="T13950" s="101" t="s">
        <v>27398</v>
      </c>
      <c r="U13950" s="74" t="s">
        <v>27399</v>
      </c>
    </row>
    <row r="13951" spans="20:21" x14ac:dyDescent="0.25">
      <c r="T13951" s="101" t="s">
        <v>27400</v>
      </c>
      <c r="U13951" s="74" t="s">
        <v>27401</v>
      </c>
    </row>
    <row r="13952" spans="20:21" x14ac:dyDescent="0.25">
      <c r="T13952" s="101" t="s">
        <v>27402</v>
      </c>
      <c r="U13952" s="74" t="s">
        <v>27403</v>
      </c>
    </row>
    <row r="13953" spans="20:21" x14ac:dyDescent="0.25">
      <c r="T13953" s="101" t="s">
        <v>27404</v>
      </c>
      <c r="U13953" s="74" t="s">
        <v>27405</v>
      </c>
    </row>
    <row r="13954" spans="20:21" x14ac:dyDescent="0.25">
      <c r="T13954" s="101" t="s">
        <v>27406</v>
      </c>
      <c r="U13954" s="74" t="s">
        <v>27407</v>
      </c>
    </row>
    <row r="13955" spans="20:21" x14ac:dyDescent="0.25">
      <c r="T13955" s="101" t="s">
        <v>27408</v>
      </c>
      <c r="U13955" s="74" t="s">
        <v>27409</v>
      </c>
    </row>
    <row r="13956" spans="20:21" x14ac:dyDescent="0.25">
      <c r="T13956" s="101" t="s">
        <v>27410</v>
      </c>
      <c r="U13956" s="74" t="s">
        <v>27411</v>
      </c>
    </row>
    <row r="13957" spans="20:21" x14ac:dyDescent="0.25">
      <c r="T13957" s="101" t="s">
        <v>27412</v>
      </c>
      <c r="U13957" s="74" t="s">
        <v>27413</v>
      </c>
    </row>
    <row r="13958" spans="20:21" x14ac:dyDescent="0.25">
      <c r="T13958" s="101" t="s">
        <v>27414</v>
      </c>
      <c r="U13958" s="74" t="s">
        <v>27415</v>
      </c>
    </row>
    <row r="13959" spans="20:21" x14ac:dyDescent="0.25">
      <c r="T13959" s="101" t="s">
        <v>27416</v>
      </c>
      <c r="U13959" s="74" t="s">
        <v>27417</v>
      </c>
    </row>
    <row r="13960" spans="20:21" x14ac:dyDescent="0.25">
      <c r="T13960" s="101" t="s">
        <v>27418</v>
      </c>
      <c r="U13960" s="74" t="s">
        <v>27419</v>
      </c>
    </row>
    <row r="13961" spans="20:21" x14ac:dyDescent="0.25">
      <c r="T13961" s="101" t="s">
        <v>27420</v>
      </c>
      <c r="U13961" s="74" t="s">
        <v>27421</v>
      </c>
    </row>
    <row r="13962" spans="20:21" x14ac:dyDescent="0.25">
      <c r="T13962" s="101" t="s">
        <v>27422</v>
      </c>
      <c r="U13962" s="74" t="s">
        <v>27423</v>
      </c>
    </row>
    <row r="13963" spans="20:21" x14ac:dyDescent="0.25">
      <c r="T13963" s="101" t="s">
        <v>27424</v>
      </c>
      <c r="U13963" s="74" t="s">
        <v>27425</v>
      </c>
    </row>
    <row r="13964" spans="20:21" x14ac:dyDescent="0.25">
      <c r="T13964" s="101" t="s">
        <v>27426</v>
      </c>
      <c r="U13964" s="74" t="s">
        <v>27427</v>
      </c>
    </row>
    <row r="13965" spans="20:21" x14ac:dyDescent="0.25">
      <c r="T13965" s="101" t="s">
        <v>27428</v>
      </c>
      <c r="U13965" s="74" t="s">
        <v>27429</v>
      </c>
    </row>
    <row r="13966" spans="20:21" x14ac:dyDescent="0.25">
      <c r="T13966" s="101" t="s">
        <v>27430</v>
      </c>
      <c r="U13966" s="74" t="s">
        <v>27431</v>
      </c>
    </row>
    <row r="13967" spans="20:21" x14ac:dyDescent="0.25">
      <c r="T13967" s="101" t="s">
        <v>27432</v>
      </c>
      <c r="U13967" s="74" t="s">
        <v>27433</v>
      </c>
    </row>
    <row r="13968" spans="20:21" x14ac:dyDescent="0.25">
      <c r="T13968" s="101" t="s">
        <v>27434</v>
      </c>
      <c r="U13968" s="74" t="s">
        <v>27435</v>
      </c>
    </row>
    <row r="13969" spans="20:21" x14ac:dyDescent="0.25">
      <c r="T13969" s="101" t="s">
        <v>27436</v>
      </c>
      <c r="U13969" s="74" t="s">
        <v>27437</v>
      </c>
    </row>
    <row r="13970" spans="20:21" x14ac:dyDescent="0.25">
      <c r="T13970" s="101" t="s">
        <v>27438</v>
      </c>
      <c r="U13970" s="74" t="s">
        <v>27439</v>
      </c>
    </row>
    <row r="13971" spans="20:21" x14ac:dyDescent="0.25">
      <c r="T13971" s="101" t="s">
        <v>27440</v>
      </c>
      <c r="U13971" s="74" t="s">
        <v>14774</v>
      </c>
    </row>
    <row r="13972" spans="20:21" x14ac:dyDescent="0.25">
      <c r="T13972" s="101" t="s">
        <v>27441</v>
      </c>
      <c r="U13972" s="74" t="s">
        <v>27442</v>
      </c>
    </row>
    <row r="13973" spans="20:21" x14ac:dyDescent="0.25">
      <c r="T13973" s="101" t="s">
        <v>27443</v>
      </c>
      <c r="U13973" s="74" t="s">
        <v>27444</v>
      </c>
    </row>
    <row r="13974" spans="20:21" x14ac:dyDescent="0.25">
      <c r="T13974" s="101" t="s">
        <v>27445</v>
      </c>
      <c r="U13974" s="74" t="s">
        <v>27446</v>
      </c>
    </row>
    <row r="13975" spans="20:21" x14ac:dyDescent="0.25">
      <c r="T13975" s="101" t="s">
        <v>27447</v>
      </c>
      <c r="U13975" s="74" t="s">
        <v>27448</v>
      </c>
    </row>
    <row r="13976" spans="20:21" x14ac:dyDescent="0.25">
      <c r="T13976" s="101" t="s">
        <v>27449</v>
      </c>
      <c r="U13976" s="74" t="s">
        <v>27450</v>
      </c>
    </row>
    <row r="13977" spans="20:21" x14ac:dyDescent="0.25">
      <c r="T13977" s="101" t="s">
        <v>27451</v>
      </c>
      <c r="U13977" s="74" t="s">
        <v>27452</v>
      </c>
    </row>
    <row r="13978" spans="20:21" x14ac:dyDescent="0.25">
      <c r="T13978" s="101" t="s">
        <v>27453</v>
      </c>
      <c r="U13978" s="74" t="s">
        <v>27454</v>
      </c>
    </row>
    <row r="13979" spans="20:21" x14ac:dyDescent="0.25">
      <c r="T13979" s="101" t="s">
        <v>27455</v>
      </c>
      <c r="U13979" s="74" t="s">
        <v>27456</v>
      </c>
    </row>
    <row r="13980" spans="20:21" x14ac:dyDescent="0.25">
      <c r="T13980" s="101" t="s">
        <v>27457</v>
      </c>
      <c r="U13980" s="74" t="s">
        <v>27458</v>
      </c>
    </row>
    <row r="13981" spans="20:21" x14ac:dyDescent="0.25">
      <c r="T13981" s="101" t="s">
        <v>27459</v>
      </c>
      <c r="U13981" s="74" t="s">
        <v>27460</v>
      </c>
    </row>
    <row r="13982" spans="20:21" x14ac:dyDescent="0.25">
      <c r="T13982" s="101" t="s">
        <v>27461</v>
      </c>
      <c r="U13982" s="74" t="s">
        <v>27462</v>
      </c>
    </row>
    <row r="13983" spans="20:21" x14ac:dyDescent="0.25">
      <c r="T13983" s="101" t="s">
        <v>27463</v>
      </c>
      <c r="U13983" s="74" t="s">
        <v>27464</v>
      </c>
    </row>
    <row r="13984" spans="20:21" x14ac:dyDescent="0.25">
      <c r="T13984" s="101" t="s">
        <v>27465</v>
      </c>
      <c r="U13984" s="74" t="s">
        <v>2196</v>
      </c>
    </row>
    <row r="13985" spans="20:21" x14ac:dyDescent="0.25">
      <c r="T13985" s="101" t="s">
        <v>27466</v>
      </c>
      <c r="U13985" s="74" t="s">
        <v>27467</v>
      </c>
    </row>
    <row r="13986" spans="20:21" x14ac:dyDescent="0.25">
      <c r="T13986" s="101" t="s">
        <v>27468</v>
      </c>
      <c r="U13986" s="74" t="s">
        <v>27469</v>
      </c>
    </row>
    <row r="13987" spans="20:21" x14ac:dyDescent="0.25">
      <c r="T13987" s="101" t="s">
        <v>27470</v>
      </c>
      <c r="U13987" s="74" t="s">
        <v>27471</v>
      </c>
    </row>
    <row r="13988" spans="20:21" x14ac:dyDescent="0.25">
      <c r="T13988" s="101" t="s">
        <v>27472</v>
      </c>
      <c r="U13988" s="74" t="s">
        <v>27473</v>
      </c>
    </row>
    <row r="13989" spans="20:21" x14ac:dyDescent="0.25">
      <c r="T13989" s="101" t="s">
        <v>27474</v>
      </c>
      <c r="U13989" s="74" t="s">
        <v>27475</v>
      </c>
    </row>
    <row r="13990" spans="20:21" x14ac:dyDescent="0.25">
      <c r="T13990" s="101" t="s">
        <v>27476</v>
      </c>
      <c r="U13990" s="74" t="s">
        <v>4682</v>
      </c>
    </row>
    <row r="13991" spans="20:21" x14ac:dyDescent="0.25">
      <c r="T13991" s="101" t="s">
        <v>27477</v>
      </c>
      <c r="U13991" s="74" t="s">
        <v>27478</v>
      </c>
    </row>
    <row r="13992" spans="20:21" x14ac:dyDescent="0.25">
      <c r="T13992" s="101" t="s">
        <v>27479</v>
      </c>
      <c r="U13992" s="74" t="s">
        <v>27480</v>
      </c>
    </row>
    <row r="13993" spans="20:21" x14ac:dyDescent="0.25">
      <c r="T13993" s="101" t="s">
        <v>27481</v>
      </c>
      <c r="U13993" s="74" t="s">
        <v>27482</v>
      </c>
    </row>
    <row r="13994" spans="20:21" x14ac:dyDescent="0.25">
      <c r="T13994" s="101" t="s">
        <v>27483</v>
      </c>
      <c r="U13994" s="74" t="s">
        <v>27484</v>
      </c>
    </row>
    <row r="13995" spans="20:21" x14ac:dyDescent="0.25">
      <c r="T13995" s="101" t="s">
        <v>27485</v>
      </c>
      <c r="U13995" s="74" t="s">
        <v>20374</v>
      </c>
    </row>
    <row r="13996" spans="20:21" x14ac:dyDescent="0.25">
      <c r="T13996" s="101" t="s">
        <v>27486</v>
      </c>
      <c r="U13996" s="74" t="s">
        <v>27487</v>
      </c>
    </row>
    <row r="13997" spans="20:21" x14ac:dyDescent="0.25">
      <c r="T13997" s="101" t="s">
        <v>27488</v>
      </c>
      <c r="U13997" s="74" t="s">
        <v>27489</v>
      </c>
    </row>
    <row r="13998" spans="20:21" x14ac:dyDescent="0.25">
      <c r="T13998" s="101" t="s">
        <v>27490</v>
      </c>
      <c r="U13998" s="74" t="s">
        <v>11597</v>
      </c>
    </row>
    <row r="13999" spans="20:21" x14ac:dyDescent="0.25">
      <c r="T13999" s="101" t="s">
        <v>27491</v>
      </c>
      <c r="U13999" s="74" t="s">
        <v>27492</v>
      </c>
    </row>
    <row r="14000" spans="20:21" x14ac:dyDescent="0.25">
      <c r="T14000" s="101" t="s">
        <v>27493</v>
      </c>
      <c r="U14000" s="74" t="s">
        <v>11603</v>
      </c>
    </row>
    <row r="14001" spans="20:21" x14ac:dyDescent="0.25">
      <c r="T14001" s="101" t="s">
        <v>27494</v>
      </c>
      <c r="U14001" s="74" t="s">
        <v>27495</v>
      </c>
    </row>
    <row r="14002" spans="20:21" x14ac:dyDescent="0.25">
      <c r="T14002" s="101" t="s">
        <v>27496</v>
      </c>
      <c r="U14002" s="74" t="s">
        <v>27497</v>
      </c>
    </row>
    <row r="14003" spans="20:21" x14ac:dyDescent="0.25">
      <c r="T14003" s="101" t="s">
        <v>27498</v>
      </c>
      <c r="U14003" s="74" t="s">
        <v>27499</v>
      </c>
    </row>
    <row r="14004" spans="20:21" x14ac:dyDescent="0.25">
      <c r="T14004" s="101" t="s">
        <v>27500</v>
      </c>
      <c r="U14004" s="74" t="s">
        <v>27501</v>
      </c>
    </row>
    <row r="14005" spans="20:21" x14ac:dyDescent="0.25">
      <c r="T14005" s="101" t="s">
        <v>27502</v>
      </c>
      <c r="U14005" s="74" t="s">
        <v>2314</v>
      </c>
    </row>
    <row r="14006" spans="20:21" x14ac:dyDescent="0.25">
      <c r="T14006" s="101" t="s">
        <v>27503</v>
      </c>
      <c r="U14006" s="74" t="s">
        <v>27504</v>
      </c>
    </row>
    <row r="14007" spans="20:21" x14ac:dyDescent="0.25">
      <c r="T14007" s="101" t="s">
        <v>27505</v>
      </c>
      <c r="U14007" s="74" t="s">
        <v>27506</v>
      </c>
    </row>
    <row r="14008" spans="20:21" x14ac:dyDescent="0.25">
      <c r="T14008" s="101" t="s">
        <v>27507</v>
      </c>
      <c r="U14008" s="74" t="s">
        <v>27508</v>
      </c>
    </row>
    <row r="14009" spans="20:21" x14ac:dyDescent="0.25">
      <c r="T14009" s="101" t="s">
        <v>27509</v>
      </c>
      <c r="U14009" s="74" t="s">
        <v>27510</v>
      </c>
    </row>
    <row r="14010" spans="20:21" x14ac:dyDescent="0.25">
      <c r="T14010" s="101" t="s">
        <v>27511</v>
      </c>
      <c r="U14010" s="74" t="s">
        <v>27512</v>
      </c>
    </row>
    <row r="14011" spans="20:21" x14ac:dyDescent="0.25">
      <c r="T14011" s="101" t="s">
        <v>27513</v>
      </c>
      <c r="U14011" s="74" t="s">
        <v>27514</v>
      </c>
    </row>
    <row r="14012" spans="20:21" x14ac:dyDescent="0.25">
      <c r="T14012" s="101" t="s">
        <v>27515</v>
      </c>
      <c r="U14012" s="74" t="s">
        <v>27516</v>
      </c>
    </row>
    <row r="14013" spans="20:21" x14ac:dyDescent="0.25">
      <c r="T14013" s="101" t="s">
        <v>27517</v>
      </c>
      <c r="U14013" s="74" t="s">
        <v>27518</v>
      </c>
    </row>
    <row r="14014" spans="20:21" x14ac:dyDescent="0.25">
      <c r="T14014" s="101" t="s">
        <v>27519</v>
      </c>
      <c r="U14014" s="74" t="s">
        <v>27520</v>
      </c>
    </row>
    <row r="14015" spans="20:21" x14ac:dyDescent="0.25">
      <c r="T14015" s="101" t="s">
        <v>27521</v>
      </c>
      <c r="U14015" s="74" t="s">
        <v>27522</v>
      </c>
    </row>
    <row r="14016" spans="20:21" x14ac:dyDescent="0.25">
      <c r="T14016" s="101" t="s">
        <v>27523</v>
      </c>
      <c r="U14016" s="74" t="s">
        <v>27524</v>
      </c>
    </row>
    <row r="14017" spans="20:21" x14ac:dyDescent="0.25">
      <c r="T14017" s="101" t="s">
        <v>27525</v>
      </c>
      <c r="U14017" s="74" t="s">
        <v>12453</v>
      </c>
    </row>
    <row r="14018" spans="20:21" x14ac:dyDescent="0.25">
      <c r="T14018" s="101" t="s">
        <v>27526</v>
      </c>
      <c r="U14018" s="74" t="s">
        <v>27527</v>
      </c>
    </row>
    <row r="14019" spans="20:21" x14ac:dyDescent="0.25">
      <c r="T14019" s="101" t="s">
        <v>27528</v>
      </c>
      <c r="U14019" s="74" t="s">
        <v>27529</v>
      </c>
    </row>
    <row r="14020" spans="20:21" x14ac:dyDescent="0.25">
      <c r="T14020" s="101" t="s">
        <v>27530</v>
      </c>
      <c r="U14020" s="74" t="s">
        <v>22594</v>
      </c>
    </row>
    <row r="14021" spans="20:21" x14ac:dyDescent="0.25">
      <c r="T14021" s="101" t="s">
        <v>27531</v>
      </c>
      <c r="U14021" s="74" t="s">
        <v>27532</v>
      </c>
    </row>
    <row r="14022" spans="20:21" x14ac:dyDescent="0.25">
      <c r="T14022" s="101" t="s">
        <v>27533</v>
      </c>
      <c r="U14022" s="74" t="s">
        <v>27534</v>
      </c>
    </row>
    <row r="14023" spans="20:21" x14ac:dyDescent="0.25">
      <c r="T14023" s="101" t="s">
        <v>27535</v>
      </c>
      <c r="U14023" s="74" t="s">
        <v>27536</v>
      </c>
    </row>
    <row r="14024" spans="20:21" x14ac:dyDescent="0.25">
      <c r="T14024" s="101" t="s">
        <v>27537</v>
      </c>
      <c r="U14024" s="74" t="s">
        <v>842</v>
      </c>
    </row>
    <row r="14025" spans="20:21" x14ac:dyDescent="0.25">
      <c r="T14025" s="101" t="s">
        <v>27538</v>
      </c>
      <c r="U14025" s="74" t="s">
        <v>27539</v>
      </c>
    </row>
    <row r="14026" spans="20:21" x14ac:dyDescent="0.25">
      <c r="T14026" s="101" t="s">
        <v>27540</v>
      </c>
      <c r="U14026" s="74" t="s">
        <v>13178</v>
      </c>
    </row>
    <row r="14027" spans="20:21" x14ac:dyDescent="0.25">
      <c r="T14027" s="101" t="s">
        <v>27541</v>
      </c>
      <c r="U14027" s="74" t="s">
        <v>11673</v>
      </c>
    </row>
    <row r="14028" spans="20:21" x14ac:dyDescent="0.25">
      <c r="T14028" s="101" t="s">
        <v>27542</v>
      </c>
      <c r="U14028" s="74" t="s">
        <v>27543</v>
      </c>
    </row>
    <row r="14029" spans="20:21" x14ac:dyDescent="0.25">
      <c r="T14029" s="101" t="s">
        <v>27544</v>
      </c>
      <c r="U14029" s="74" t="s">
        <v>27545</v>
      </c>
    </row>
    <row r="14030" spans="20:21" x14ac:dyDescent="0.25">
      <c r="T14030" s="101" t="s">
        <v>27546</v>
      </c>
      <c r="U14030" s="74" t="s">
        <v>27547</v>
      </c>
    </row>
    <row r="14031" spans="20:21" x14ac:dyDescent="0.25">
      <c r="T14031" s="101" t="s">
        <v>27548</v>
      </c>
      <c r="U14031" s="74" t="s">
        <v>27549</v>
      </c>
    </row>
    <row r="14032" spans="20:21" x14ac:dyDescent="0.25">
      <c r="T14032" s="101" t="s">
        <v>27550</v>
      </c>
      <c r="U14032" s="74" t="s">
        <v>27551</v>
      </c>
    </row>
    <row r="14033" spans="20:21" x14ac:dyDescent="0.25">
      <c r="T14033" s="101" t="s">
        <v>27552</v>
      </c>
      <c r="U14033" s="74" t="s">
        <v>27553</v>
      </c>
    </row>
    <row r="14034" spans="20:21" x14ac:dyDescent="0.25">
      <c r="T14034" s="101" t="s">
        <v>27554</v>
      </c>
      <c r="U14034" s="74" t="s">
        <v>27555</v>
      </c>
    </row>
    <row r="14035" spans="20:21" x14ac:dyDescent="0.25">
      <c r="T14035" s="101" t="s">
        <v>27556</v>
      </c>
      <c r="U14035" s="74" t="s">
        <v>27557</v>
      </c>
    </row>
    <row r="14036" spans="20:21" x14ac:dyDescent="0.25">
      <c r="T14036" s="101" t="s">
        <v>27558</v>
      </c>
      <c r="U14036" s="74" t="s">
        <v>27559</v>
      </c>
    </row>
    <row r="14037" spans="20:21" x14ac:dyDescent="0.25">
      <c r="T14037" s="101" t="s">
        <v>27560</v>
      </c>
      <c r="U14037" s="74" t="s">
        <v>27561</v>
      </c>
    </row>
    <row r="14038" spans="20:21" x14ac:dyDescent="0.25">
      <c r="T14038" s="101" t="s">
        <v>27562</v>
      </c>
      <c r="U14038" s="74" t="s">
        <v>27563</v>
      </c>
    </row>
    <row r="14039" spans="20:21" x14ac:dyDescent="0.25">
      <c r="T14039" s="101" t="s">
        <v>27564</v>
      </c>
      <c r="U14039" s="74" t="s">
        <v>27565</v>
      </c>
    </row>
    <row r="14040" spans="20:21" x14ac:dyDescent="0.25">
      <c r="T14040" s="101" t="s">
        <v>27566</v>
      </c>
      <c r="U14040" s="74" t="s">
        <v>27567</v>
      </c>
    </row>
    <row r="14041" spans="20:21" x14ac:dyDescent="0.25">
      <c r="T14041" s="101" t="s">
        <v>27568</v>
      </c>
      <c r="U14041" s="74" t="s">
        <v>27569</v>
      </c>
    </row>
    <row r="14042" spans="20:21" x14ac:dyDescent="0.25">
      <c r="T14042" s="101" t="s">
        <v>27570</v>
      </c>
      <c r="U14042" s="74" t="s">
        <v>27571</v>
      </c>
    </row>
    <row r="14043" spans="20:21" x14ac:dyDescent="0.25">
      <c r="T14043" s="101" t="s">
        <v>27572</v>
      </c>
      <c r="U14043" s="74" t="s">
        <v>27573</v>
      </c>
    </row>
    <row r="14044" spans="20:21" x14ac:dyDescent="0.25">
      <c r="T14044" s="101" t="s">
        <v>27574</v>
      </c>
      <c r="U14044" s="74" t="s">
        <v>27575</v>
      </c>
    </row>
    <row r="14045" spans="20:21" x14ac:dyDescent="0.25">
      <c r="T14045" s="101" t="s">
        <v>27576</v>
      </c>
      <c r="U14045" s="74" t="s">
        <v>27577</v>
      </c>
    </row>
    <row r="14046" spans="20:21" x14ac:dyDescent="0.25">
      <c r="T14046" s="101" t="s">
        <v>27578</v>
      </c>
      <c r="U14046" s="74" t="s">
        <v>27579</v>
      </c>
    </row>
    <row r="14047" spans="20:21" x14ac:dyDescent="0.25">
      <c r="T14047" s="101" t="s">
        <v>27580</v>
      </c>
      <c r="U14047" s="74" t="s">
        <v>20663</v>
      </c>
    </row>
    <row r="14048" spans="20:21" x14ac:dyDescent="0.25">
      <c r="T14048" s="101" t="s">
        <v>27581</v>
      </c>
      <c r="U14048" s="74" t="s">
        <v>27582</v>
      </c>
    </row>
    <row r="14049" spans="20:21" x14ac:dyDescent="0.25">
      <c r="T14049" s="101" t="s">
        <v>27583</v>
      </c>
      <c r="U14049" s="74" t="s">
        <v>27584</v>
      </c>
    </row>
    <row r="14050" spans="20:21" x14ac:dyDescent="0.25">
      <c r="T14050" s="101" t="s">
        <v>27585</v>
      </c>
      <c r="U14050" s="74" t="s">
        <v>27586</v>
      </c>
    </row>
    <row r="14051" spans="20:21" x14ac:dyDescent="0.25">
      <c r="T14051" s="101" t="s">
        <v>27587</v>
      </c>
      <c r="U14051" s="74" t="s">
        <v>27588</v>
      </c>
    </row>
    <row r="14052" spans="20:21" x14ac:dyDescent="0.25">
      <c r="T14052" s="101" t="s">
        <v>27589</v>
      </c>
      <c r="U14052" s="74" t="s">
        <v>27590</v>
      </c>
    </row>
    <row r="14053" spans="20:21" x14ac:dyDescent="0.25">
      <c r="T14053" s="101" t="s">
        <v>27591</v>
      </c>
      <c r="U14053" s="74" t="s">
        <v>27592</v>
      </c>
    </row>
    <row r="14054" spans="20:21" x14ac:dyDescent="0.25">
      <c r="T14054" s="101" t="s">
        <v>27593</v>
      </c>
      <c r="U14054" s="74" t="s">
        <v>27594</v>
      </c>
    </row>
    <row r="14055" spans="20:21" x14ac:dyDescent="0.25">
      <c r="T14055" s="101" t="s">
        <v>27595</v>
      </c>
      <c r="U14055" s="74" t="s">
        <v>27596</v>
      </c>
    </row>
    <row r="14056" spans="20:21" x14ac:dyDescent="0.25">
      <c r="T14056" s="101" t="s">
        <v>27597</v>
      </c>
      <c r="U14056" s="74" t="s">
        <v>27598</v>
      </c>
    </row>
    <row r="14057" spans="20:21" x14ac:dyDescent="0.25">
      <c r="T14057" s="101" t="s">
        <v>27599</v>
      </c>
      <c r="U14057" s="74" t="s">
        <v>27600</v>
      </c>
    </row>
    <row r="14058" spans="20:21" x14ac:dyDescent="0.25">
      <c r="T14058" s="101" t="s">
        <v>27601</v>
      </c>
      <c r="U14058" s="74" t="s">
        <v>27602</v>
      </c>
    </row>
    <row r="14059" spans="20:21" x14ac:dyDescent="0.25">
      <c r="T14059" s="101" t="s">
        <v>27603</v>
      </c>
      <c r="U14059" s="74" t="s">
        <v>27604</v>
      </c>
    </row>
    <row r="14060" spans="20:21" x14ac:dyDescent="0.25">
      <c r="T14060" s="101" t="s">
        <v>27605</v>
      </c>
      <c r="U14060" s="74" t="s">
        <v>27606</v>
      </c>
    </row>
    <row r="14061" spans="20:21" x14ac:dyDescent="0.25">
      <c r="T14061" s="101" t="s">
        <v>27607</v>
      </c>
      <c r="U14061" s="74" t="s">
        <v>27608</v>
      </c>
    </row>
    <row r="14062" spans="20:21" x14ac:dyDescent="0.25">
      <c r="T14062" s="101" t="s">
        <v>27609</v>
      </c>
      <c r="U14062" s="74" t="s">
        <v>27610</v>
      </c>
    </row>
    <row r="14063" spans="20:21" x14ac:dyDescent="0.25">
      <c r="T14063" s="101" t="s">
        <v>27611</v>
      </c>
      <c r="U14063" s="74" t="s">
        <v>27612</v>
      </c>
    </row>
    <row r="14064" spans="20:21" x14ac:dyDescent="0.25">
      <c r="T14064" s="101" t="s">
        <v>27613</v>
      </c>
      <c r="U14064" s="74" t="s">
        <v>27614</v>
      </c>
    </row>
    <row r="14065" spans="20:21" x14ac:dyDescent="0.25">
      <c r="T14065" s="101" t="s">
        <v>27615</v>
      </c>
      <c r="U14065" s="74" t="s">
        <v>27616</v>
      </c>
    </row>
    <row r="14066" spans="20:21" x14ac:dyDescent="0.25">
      <c r="T14066" s="101" t="s">
        <v>27617</v>
      </c>
      <c r="U14066" s="74" t="s">
        <v>27618</v>
      </c>
    </row>
    <row r="14067" spans="20:21" x14ac:dyDescent="0.25">
      <c r="T14067" s="101" t="s">
        <v>27619</v>
      </c>
      <c r="U14067" s="74" t="s">
        <v>27620</v>
      </c>
    </row>
    <row r="14068" spans="20:21" x14ac:dyDescent="0.25">
      <c r="T14068" s="101" t="s">
        <v>27621</v>
      </c>
      <c r="U14068" s="74" t="s">
        <v>27622</v>
      </c>
    </row>
    <row r="14069" spans="20:21" x14ac:dyDescent="0.25">
      <c r="T14069" s="101" t="s">
        <v>27623</v>
      </c>
      <c r="U14069" s="74" t="s">
        <v>27624</v>
      </c>
    </row>
    <row r="14070" spans="20:21" x14ac:dyDescent="0.25">
      <c r="T14070" s="101" t="s">
        <v>27625</v>
      </c>
      <c r="U14070" s="74" t="s">
        <v>27626</v>
      </c>
    </row>
    <row r="14071" spans="20:21" x14ac:dyDescent="0.25">
      <c r="T14071" s="101" t="s">
        <v>27627</v>
      </c>
      <c r="U14071" s="74" t="s">
        <v>27628</v>
      </c>
    </row>
    <row r="14072" spans="20:21" x14ac:dyDescent="0.25">
      <c r="T14072" s="101" t="s">
        <v>27629</v>
      </c>
      <c r="U14072" s="74" t="s">
        <v>27630</v>
      </c>
    </row>
    <row r="14073" spans="20:21" x14ac:dyDescent="0.25">
      <c r="T14073" s="101" t="s">
        <v>27631</v>
      </c>
      <c r="U14073" s="74" t="s">
        <v>27632</v>
      </c>
    </row>
    <row r="14074" spans="20:21" x14ac:dyDescent="0.25">
      <c r="T14074" s="101" t="s">
        <v>27633</v>
      </c>
      <c r="U14074" s="74" t="s">
        <v>27634</v>
      </c>
    </row>
    <row r="14075" spans="20:21" x14ac:dyDescent="0.25">
      <c r="T14075" s="101" t="s">
        <v>27635</v>
      </c>
      <c r="U14075" s="74" t="s">
        <v>27636</v>
      </c>
    </row>
    <row r="14076" spans="20:21" x14ac:dyDescent="0.25">
      <c r="T14076" s="101" t="s">
        <v>27637</v>
      </c>
      <c r="U14076" s="74" t="s">
        <v>27638</v>
      </c>
    </row>
    <row r="14077" spans="20:21" x14ac:dyDescent="0.25">
      <c r="T14077" s="101" t="s">
        <v>27639</v>
      </c>
      <c r="U14077" s="74" t="s">
        <v>27640</v>
      </c>
    </row>
    <row r="14078" spans="20:21" x14ac:dyDescent="0.25">
      <c r="T14078" s="101" t="s">
        <v>27641</v>
      </c>
      <c r="U14078" s="74" t="s">
        <v>27642</v>
      </c>
    </row>
    <row r="14079" spans="20:21" x14ac:dyDescent="0.25">
      <c r="T14079" s="101" t="s">
        <v>27643</v>
      </c>
      <c r="U14079" s="74" t="s">
        <v>27644</v>
      </c>
    </row>
    <row r="14080" spans="20:21" x14ac:dyDescent="0.25">
      <c r="T14080" s="101" t="s">
        <v>27645</v>
      </c>
      <c r="U14080" s="74" t="s">
        <v>27646</v>
      </c>
    </row>
    <row r="14081" spans="20:21" x14ac:dyDescent="0.25">
      <c r="T14081" s="101" t="s">
        <v>27647</v>
      </c>
      <c r="U14081" s="74" t="s">
        <v>27648</v>
      </c>
    </row>
    <row r="14082" spans="20:21" x14ac:dyDescent="0.25">
      <c r="T14082" s="101" t="s">
        <v>27649</v>
      </c>
      <c r="U14082" s="74" t="s">
        <v>27650</v>
      </c>
    </row>
    <row r="14083" spans="20:21" x14ac:dyDescent="0.25">
      <c r="T14083" s="101" t="s">
        <v>27651</v>
      </c>
      <c r="U14083" s="74" t="s">
        <v>27652</v>
      </c>
    </row>
    <row r="14084" spans="20:21" x14ac:dyDescent="0.25">
      <c r="T14084" s="101" t="s">
        <v>27653</v>
      </c>
      <c r="U14084" s="74" t="s">
        <v>27654</v>
      </c>
    </row>
    <row r="14085" spans="20:21" x14ac:dyDescent="0.25">
      <c r="T14085" s="101" t="s">
        <v>27655</v>
      </c>
      <c r="U14085" s="74" t="s">
        <v>27656</v>
      </c>
    </row>
    <row r="14086" spans="20:21" x14ac:dyDescent="0.25">
      <c r="T14086" s="101" t="s">
        <v>27657</v>
      </c>
      <c r="U14086" s="74" t="s">
        <v>27658</v>
      </c>
    </row>
    <row r="14087" spans="20:21" x14ac:dyDescent="0.25">
      <c r="T14087" s="101" t="s">
        <v>27659</v>
      </c>
      <c r="U14087" s="74" t="s">
        <v>27660</v>
      </c>
    </row>
    <row r="14088" spans="20:21" x14ac:dyDescent="0.25">
      <c r="T14088" s="101" t="s">
        <v>27661</v>
      </c>
      <c r="U14088" s="74" t="s">
        <v>27662</v>
      </c>
    </row>
    <row r="14089" spans="20:21" x14ac:dyDescent="0.25">
      <c r="T14089" s="101" t="s">
        <v>27663</v>
      </c>
      <c r="U14089" s="74" t="s">
        <v>27664</v>
      </c>
    </row>
    <row r="14090" spans="20:21" x14ac:dyDescent="0.25">
      <c r="T14090" s="101" t="s">
        <v>27665</v>
      </c>
      <c r="U14090" s="74" t="s">
        <v>27666</v>
      </c>
    </row>
    <row r="14091" spans="20:21" x14ac:dyDescent="0.25">
      <c r="T14091" s="101" t="s">
        <v>27667</v>
      </c>
      <c r="U14091" s="74" t="s">
        <v>27668</v>
      </c>
    </row>
    <row r="14092" spans="20:21" x14ac:dyDescent="0.25">
      <c r="T14092" s="101" t="s">
        <v>27669</v>
      </c>
      <c r="U14092" s="74" t="s">
        <v>27670</v>
      </c>
    </row>
    <row r="14093" spans="20:21" x14ac:dyDescent="0.25">
      <c r="T14093" s="101" t="s">
        <v>27671</v>
      </c>
      <c r="U14093" s="74" t="s">
        <v>27672</v>
      </c>
    </row>
    <row r="14094" spans="20:21" x14ac:dyDescent="0.25">
      <c r="T14094" s="101" t="s">
        <v>27673</v>
      </c>
      <c r="U14094" s="74" t="s">
        <v>27674</v>
      </c>
    </row>
    <row r="14095" spans="20:21" x14ac:dyDescent="0.25">
      <c r="T14095" s="101" t="s">
        <v>27675</v>
      </c>
      <c r="U14095" s="74" t="s">
        <v>27676</v>
      </c>
    </row>
    <row r="14096" spans="20:21" x14ac:dyDescent="0.25">
      <c r="T14096" s="101" t="s">
        <v>27677</v>
      </c>
      <c r="U14096" s="74" t="s">
        <v>27678</v>
      </c>
    </row>
    <row r="14097" spans="20:21" x14ac:dyDescent="0.25">
      <c r="T14097" s="101" t="s">
        <v>27679</v>
      </c>
      <c r="U14097" s="74" t="s">
        <v>27680</v>
      </c>
    </row>
    <row r="14098" spans="20:21" x14ac:dyDescent="0.25">
      <c r="T14098" s="101" t="s">
        <v>27681</v>
      </c>
      <c r="U14098" s="74" t="s">
        <v>27682</v>
      </c>
    </row>
    <row r="14099" spans="20:21" x14ac:dyDescent="0.25">
      <c r="T14099" s="101" t="s">
        <v>27683</v>
      </c>
      <c r="U14099" s="74" t="s">
        <v>27684</v>
      </c>
    </row>
    <row r="14100" spans="20:21" x14ac:dyDescent="0.25">
      <c r="T14100" s="101" t="s">
        <v>27685</v>
      </c>
      <c r="U14100" s="74" t="s">
        <v>27686</v>
      </c>
    </row>
    <row r="14101" spans="20:21" x14ac:dyDescent="0.25">
      <c r="T14101" s="101" t="s">
        <v>27687</v>
      </c>
      <c r="U14101" s="74" t="s">
        <v>27688</v>
      </c>
    </row>
    <row r="14102" spans="20:21" x14ac:dyDescent="0.25">
      <c r="T14102" s="101" t="s">
        <v>27689</v>
      </c>
      <c r="U14102" s="74" t="s">
        <v>27690</v>
      </c>
    </row>
    <row r="14103" spans="20:21" x14ac:dyDescent="0.25">
      <c r="T14103" s="101" t="s">
        <v>27691</v>
      </c>
      <c r="U14103" s="74" t="s">
        <v>27692</v>
      </c>
    </row>
    <row r="14104" spans="20:21" x14ac:dyDescent="0.25">
      <c r="T14104" s="101" t="s">
        <v>27693</v>
      </c>
      <c r="U14104" s="74" t="s">
        <v>27694</v>
      </c>
    </row>
    <row r="14105" spans="20:21" x14ac:dyDescent="0.25">
      <c r="T14105" s="101" t="s">
        <v>27695</v>
      </c>
      <c r="U14105" s="74" t="s">
        <v>27696</v>
      </c>
    </row>
    <row r="14106" spans="20:21" x14ac:dyDescent="0.25">
      <c r="T14106" s="101" t="s">
        <v>27697</v>
      </c>
      <c r="U14106" s="74" t="s">
        <v>27698</v>
      </c>
    </row>
    <row r="14107" spans="20:21" x14ac:dyDescent="0.25">
      <c r="T14107" s="101" t="s">
        <v>27699</v>
      </c>
      <c r="U14107" s="74" t="s">
        <v>27700</v>
      </c>
    </row>
    <row r="14108" spans="20:21" x14ac:dyDescent="0.25">
      <c r="T14108" s="101" t="s">
        <v>27701</v>
      </c>
      <c r="U14108" s="74" t="s">
        <v>27702</v>
      </c>
    </row>
    <row r="14109" spans="20:21" x14ac:dyDescent="0.25">
      <c r="T14109" s="101" t="s">
        <v>27703</v>
      </c>
      <c r="U14109" s="74" t="s">
        <v>27704</v>
      </c>
    </row>
    <row r="14110" spans="20:21" x14ac:dyDescent="0.25">
      <c r="T14110" s="101" t="s">
        <v>27705</v>
      </c>
      <c r="U14110" s="74" t="s">
        <v>27706</v>
      </c>
    </row>
    <row r="14111" spans="20:21" x14ac:dyDescent="0.25">
      <c r="T14111" s="101" t="s">
        <v>27707</v>
      </c>
      <c r="U14111" s="74" t="s">
        <v>27708</v>
      </c>
    </row>
    <row r="14112" spans="20:21" x14ac:dyDescent="0.25">
      <c r="T14112" s="101" t="s">
        <v>27709</v>
      </c>
      <c r="U14112" s="74" t="s">
        <v>27710</v>
      </c>
    </row>
    <row r="14113" spans="20:21" x14ac:dyDescent="0.25">
      <c r="T14113" s="101" t="s">
        <v>27711</v>
      </c>
      <c r="U14113" s="74" t="s">
        <v>27712</v>
      </c>
    </row>
    <row r="14114" spans="20:21" x14ac:dyDescent="0.25">
      <c r="T14114" s="101" t="s">
        <v>27713</v>
      </c>
      <c r="U14114" s="74" t="s">
        <v>27714</v>
      </c>
    </row>
    <row r="14115" spans="20:21" x14ac:dyDescent="0.25">
      <c r="T14115" s="101" t="s">
        <v>27715</v>
      </c>
      <c r="U14115" s="74" t="s">
        <v>27716</v>
      </c>
    </row>
    <row r="14116" spans="20:21" x14ac:dyDescent="0.25">
      <c r="T14116" s="101" t="s">
        <v>27717</v>
      </c>
      <c r="U14116" s="74" t="s">
        <v>27718</v>
      </c>
    </row>
    <row r="14117" spans="20:21" x14ac:dyDescent="0.25">
      <c r="T14117" s="101" t="s">
        <v>27719</v>
      </c>
      <c r="U14117" s="74" t="s">
        <v>27720</v>
      </c>
    </row>
    <row r="14118" spans="20:21" x14ac:dyDescent="0.25">
      <c r="T14118" s="101" t="s">
        <v>27721</v>
      </c>
      <c r="U14118" s="74" t="s">
        <v>27722</v>
      </c>
    </row>
    <row r="14119" spans="20:21" x14ac:dyDescent="0.25">
      <c r="T14119" s="101" t="s">
        <v>27723</v>
      </c>
      <c r="U14119" s="74" t="s">
        <v>4420</v>
      </c>
    </row>
    <row r="14120" spans="20:21" x14ac:dyDescent="0.25">
      <c r="T14120" s="101" t="s">
        <v>27724</v>
      </c>
      <c r="U14120" s="74" t="s">
        <v>27725</v>
      </c>
    </row>
    <row r="14121" spans="20:21" x14ac:dyDescent="0.25">
      <c r="T14121" s="101" t="s">
        <v>27726</v>
      </c>
      <c r="U14121" s="74" t="s">
        <v>27727</v>
      </c>
    </row>
    <row r="14122" spans="20:21" x14ac:dyDescent="0.25">
      <c r="T14122" s="101" t="s">
        <v>27728</v>
      </c>
      <c r="U14122" s="74" t="s">
        <v>27729</v>
      </c>
    </row>
    <row r="14123" spans="20:21" x14ac:dyDescent="0.25">
      <c r="T14123" s="101" t="s">
        <v>27730</v>
      </c>
      <c r="U14123" s="74" t="s">
        <v>27731</v>
      </c>
    </row>
    <row r="14124" spans="20:21" x14ac:dyDescent="0.25">
      <c r="T14124" s="101" t="s">
        <v>27732</v>
      </c>
      <c r="U14124" s="74" t="s">
        <v>27733</v>
      </c>
    </row>
    <row r="14125" spans="20:21" x14ac:dyDescent="0.25">
      <c r="T14125" s="101" t="s">
        <v>27734</v>
      </c>
      <c r="U14125" s="74" t="s">
        <v>27735</v>
      </c>
    </row>
    <row r="14126" spans="20:21" x14ac:dyDescent="0.25">
      <c r="T14126" s="101" t="s">
        <v>27736</v>
      </c>
      <c r="U14126" s="74" t="s">
        <v>27737</v>
      </c>
    </row>
    <row r="14127" spans="20:21" x14ac:dyDescent="0.25">
      <c r="T14127" s="101" t="s">
        <v>27738</v>
      </c>
      <c r="U14127" s="74" t="s">
        <v>27739</v>
      </c>
    </row>
    <row r="14128" spans="20:21" x14ac:dyDescent="0.25">
      <c r="T14128" s="101" t="s">
        <v>27740</v>
      </c>
      <c r="U14128" s="74" t="s">
        <v>27741</v>
      </c>
    </row>
    <row r="14129" spans="20:21" x14ac:dyDescent="0.25">
      <c r="T14129" s="101" t="s">
        <v>27742</v>
      </c>
      <c r="U14129" s="74" t="s">
        <v>27743</v>
      </c>
    </row>
    <row r="14130" spans="20:21" x14ac:dyDescent="0.25">
      <c r="T14130" s="101" t="s">
        <v>27744</v>
      </c>
      <c r="U14130" s="74" t="s">
        <v>27745</v>
      </c>
    </row>
    <row r="14131" spans="20:21" x14ac:dyDescent="0.25">
      <c r="T14131" s="101" t="s">
        <v>27746</v>
      </c>
      <c r="U14131" s="74" t="s">
        <v>27747</v>
      </c>
    </row>
    <row r="14132" spans="20:21" x14ac:dyDescent="0.25">
      <c r="T14132" s="101" t="s">
        <v>27748</v>
      </c>
      <c r="U14132" s="74" t="s">
        <v>27749</v>
      </c>
    </row>
    <row r="14133" spans="20:21" x14ac:dyDescent="0.25">
      <c r="T14133" s="101" t="s">
        <v>27750</v>
      </c>
      <c r="U14133" s="74" t="s">
        <v>27751</v>
      </c>
    </row>
    <row r="14134" spans="20:21" x14ac:dyDescent="0.25">
      <c r="T14134" s="101" t="s">
        <v>27752</v>
      </c>
      <c r="U14134" s="74" t="s">
        <v>27753</v>
      </c>
    </row>
    <row r="14135" spans="20:21" x14ac:dyDescent="0.25">
      <c r="T14135" s="101" t="s">
        <v>27754</v>
      </c>
      <c r="U14135" s="74" t="s">
        <v>27755</v>
      </c>
    </row>
    <row r="14136" spans="20:21" x14ac:dyDescent="0.25">
      <c r="T14136" s="101" t="s">
        <v>27756</v>
      </c>
      <c r="U14136" s="74" t="s">
        <v>27757</v>
      </c>
    </row>
    <row r="14137" spans="20:21" x14ac:dyDescent="0.25">
      <c r="T14137" s="101" t="s">
        <v>27758</v>
      </c>
      <c r="U14137" s="74" t="s">
        <v>27759</v>
      </c>
    </row>
    <row r="14138" spans="20:21" x14ac:dyDescent="0.25">
      <c r="T14138" s="101" t="s">
        <v>27760</v>
      </c>
      <c r="U14138" s="74" t="s">
        <v>27761</v>
      </c>
    </row>
    <row r="14139" spans="20:21" x14ac:dyDescent="0.25">
      <c r="T14139" s="101" t="s">
        <v>27762</v>
      </c>
      <c r="U14139" s="74" t="s">
        <v>27763</v>
      </c>
    </row>
    <row r="14140" spans="20:21" x14ac:dyDescent="0.25">
      <c r="T14140" s="101" t="s">
        <v>27764</v>
      </c>
      <c r="U14140" s="74" t="s">
        <v>27765</v>
      </c>
    </row>
    <row r="14141" spans="20:21" x14ac:dyDescent="0.25">
      <c r="T14141" s="101" t="s">
        <v>27766</v>
      </c>
      <c r="U14141" s="74" t="s">
        <v>27767</v>
      </c>
    </row>
    <row r="14142" spans="20:21" x14ac:dyDescent="0.25">
      <c r="T14142" s="101" t="s">
        <v>27768</v>
      </c>
      <c r="U14142" s="74" t="s">
        <v>27254</v>
      </c>
    </row>
    <row r="14143" spans="20:21" x14ac:dyDescent="0.25">
      <c r="T14143" s="101" t="s">
        <v>27769</v>
      </c>
      <c r="U14143" s="74" t="s">
        <v>27770</v>
      </c>
    </row>
    <row r="14144" spans="20:21" x14ac:dyDescent="0.25">
      <c r="T14144" s="101" t="s">
        <v>27771</v>
      </c>
      <c r="U14144" s="74" t="s">
        <v>27772</v>
      </c>
    </row>
    <row r="14145" spans="20:21" x14ac:dyDescent="0.25">
      <c r="T14145" s="101" t="s">
        <v>27773</v>
      </c>
      <c r="U14145" s="74" t="s">
        <v>27774</v>
      </c>
    </row>
    <row r="14146" spans="20:21" x14ac:dyDescent="0.25">
      <c r="T14146" s="101" t="s">
        <v>27775</v>
      </c>
      <c r="U14146" s="74" t="s">
        <v>27776</v>
      </c>
    </row>
    <row r="14147" spans="20:21" x14ac:dyDescent="0.25">
      <c r="T14147" s="101" t="s">
        <v>27777</v>
      </c>
      <c r="U14147" s="74" t="s">
        <v>27778</v>
      </c>
    </row>
    <row r="14148" spans="20:21" x14ac:dyDescent="0.25">
      <c r="T14148" s="101" t="s">
        <v>27779</v>
      </c>
      <c r="U14148" s="74" t="s">
        <v>27780</v>
      </c>
    </row>
    <row r="14149" spans="20:21" x14ac:dyDescent="0.25">
      <c r="T14149" s="101" t="s">
        <v>27781</v>
      </c>
      <c r="U14149" s="74" t="s">
        <v>27782</v>
      </c>
    </row>
    <row r="14150" spans="20:21" x14ac:dyDescent="0.25">
      <c r="T14150" s="101" t="s">
        <v>27783</v>
      </c>
      <c r="U14150" s="74" t="s">
        <v>27784</v>
      </c>
    </row>
    <row r="14151" spans="20:21" x14ac:dyDescent="0.25">
      <c r="T14151" s="101" t="s">
        <v>27785</v>
      </c>
      <c r="U14151" s="74" t="s">
        <v>27786</v>
      </c>
    </row>
    <row r="14152" spans="20:21" x14ac:dyDescent="0.25">
      <c r="T14152" s="101" t="s">
        <v>27787</v>
      </c>
      <c r="U14152" s="74" t="s">
        <v>27788</v>
      </c>
    </row>
    <row r="14153" spans="20:21" x14ac:dyDescent="0.25">
      <c r="T14153" s="101" t="s">
        <v>27789</v>
      </c>
      <c r="U14153" s="74" t="s">
        <v>27790</v>
      </c>
    </row>
    <row r="14154" spans="20:21" x14ac:dyDescent="0.25">
      <c r="T14154" s="101" t="s">
        <v>27791</v>
      </c>
      <c r="U14154" s="74" t="s">
        <v>27792</v>
      </c>
    </row>
    <row r="14155" spans="20:21" x14ac:dyDescent="0.25">
      <c r="T14155" s="101" t="s">
        <v>27793</v>
      </c>
      <c r="U14155" s="74" t="s">
        <v>27794</v>
      </c>
    </row>
    <row r="14156" spans="20:21" x14ac:dyDescent="0.25">
      <c r="T14156" s="101" t="s">
        <v>27795</v>
      </c>
      <c r="U14156" s="74" t="s">
        <v>27796</v>
      </c>
    </row>
    <row r="14157" spans="20:21" x14ac:dyDescent="0.25">
      <c r="T14157" s="101" t="s">
        <v>27797</v>
      </c>
      <c r="U14157" s="74" t="s">
        <v>27798</v>
      </c>
    </row>
    <row r="14158" spans="20:21" x14ac:dyDescent="0.25">
      <c r="T14158" s="101" t="s">
        <v>27799</v>
      </c>
      <c r="U14158" s="74" t="s">
        <v>27800</v>
      </c>
    </row>
    <row r="14159" spans="20:21" x14ac:dyDescent="0.25">
      <c r="T14159" s="101" t="s">
        <v>27801</v>
      </c>
      <c r="U14159" s="74" t="s">
        <v>27802</v>
      </c>
    </row>
    <row r="14160" spans="20:21" x14ac:dyDescent="0.25">
      <c r="T14160" s="101" t="s">
        <v>27803</v>
      </c>
      <c r="U14160" s="74" t="s">
        <v>27804</v>
      </c>
    </row>
    <row r="14161" spans="20:21" x14ac:dyDescent="0.25">
      <c r="T14161" s="101" t="s">
        <v>27805</v>
      </c>
      <c r="U14161" s="74" t="s">
        <v>27806</v>
      </c>
    </row>
    <row r="14162" spans="20:21" x14ac:dyDescent="0.25">
      <c r="T14162" s="101" t="s">
        <v>27807</v>
      </c>
      <c r="U14162" s="74" t="s">
        <v>27808</v>
      </c>
    </row>
    <row r="14163" spans="20:21" x14ac:dyDescent="0.25">
      <c r="T14163" s="101" t="s">
        <v>27809</v>
      </c>
      <c r="U14163" s="74" t="s">
        <v>27810</v>
      </c>
    </row>
    <row r="14164" spans="20:21" x14ac:dyDescent="0.25">
      <c r="T14164" s="101" t="s">
        <v>27811</v>
      </c>
      <c r="U14164" s="74" t="s">
        <v>27812</v>
      </c>
    </row>
    <row r="14165" spans="20:21" x14ac:dyDescent="0.25">
      <c r="T14165" s="101" t="s">
        <v>27813</v>
      </c>
      <c r="U14165" s="74" t="s">
        <v>27814</v>
      </c>
    </row>
    <row r="14166" spans="20:21" x14ac:dyDescent="0.25">
      <c r="T14166" s="101" t="s">
        <v>27815</v>
      </c>
      <c r="U14166" s="74" t="s">
        <v>27816</v>
      </c>
    </row>
    <row r="14167" spans="20:21" x14ac:dyDescent="0.25">
      <c r="T14167" s="101" t="s">
        <v>27817</v>
      </c>
      <c r="U14167" s="74" t="s">
        <v>27818</v>
      </c>
    </row>
    <row r="14168" spans="20:21" x14ac:dyDescent="0.25">
      <c r="T14168" s="101" t="s">
        <v>27819</v>
      </c>
      <c r="U14168" s="74" t="s">
        <v>27820</v>
      </c>
    </row>
    <row r="14169" spans="20:21" x14ac:dyDescent="0.25">
      <c r="T14169" s="101" t="s">
        <v>27821</v>
      </c>
      <c r="U14169" s="74" t="s">
        <v>27822</v>
      </c>
    </row>
    <row r="14170" spans="20:21" x14ac:dyDescent="0.25">
      <c r="T14170" s="101" t="s">
        <v>27823</v>
      </c>
      <c r="U14170" s="74" t="s">
        <v>27824</v>
      </c>
    </row>
    <row r="14171" spans="20:21" x14ac:dyDescent="0.25">
      <c r="T14171" s="101" t="s">
        <v>27825</v>
      </c>
      <c r="U14171" s="74" t="s">
        <v>27826</v>
      </c>
    </row>
    <row r="14172" spans="20:21" x14ac:dyDescent="0.25">
      <c r="T14172" s="101" t="s">
        <v>27827</v>
      </c>
      <c r="U14172" s="74" t="s">
        <v>27828</v>
      </c>
    </row>
    <row r="14173" spans="20:21" x14ac:dyDescent="0.25">
      <c r="T14173" s="101" t="s">
        <v>27829</v>
      </c>
      <c r="U14173" s="74" t="s">
        <v>11298</v>
      </c>
    </row>
    <row r="14174" spans="20:21" x14ac:dyDescent="0.25">
      <c r="T14174" s="101" t="s">
        <v>27830</v>
      </c>
      <c r="U14174" s="74" t="s">
        <v>27831</v>
      </c>
    </row>
    <row r="14175" spans="20:21" x14ac:dyDescent="0.25">
      <c r="T14175" s="101" t="s">
        <v>27832</v>
      </c>
      <c r="U14175" s="74" t="s">
        <v>27833</v>
      </c>
    </row>
    <row r="14176" spans="20:21" x14ac:dyDescent="0.25">
      <c r="T14176" s="101" t="s">
        <v>27834</v>
      </c>
      <c r="U14176" s="74" t="s">
        <v>27835</v>
      </c>
    </row>
    <row r="14177" spans="20:21" x14ac:dyDescent="0.25">
      <c r="T14177" s="101" t="s">
        <v>27836</v>
      </c>
      <c r="U14177" s="74" t="s">
        <v>15349</v>
      </c>
    </row>
    <row r="14178" spans="20:21" x14ac:dyDescent="0.25">
      <c r="T14178" s="101" t="s">
        <v>27837</v>
      </c>
      <c r="U14178" s="74" t="s">
        <v>27838</v>
      </c>
    </row>
    <row r="14179" spans="20:21" x14ac:dyDescent="0.25">
      <c r="T14179" s="101" t="s">
        <v>27839</v>
      </c>
      <c r="U14179" s="74" t="s">
        <v>27840</v>
      </c>
    </row>
    <row r="14180" spans="20:21" x14ac:dyDescent="0.25">
      <c r="T14180" s="101" t="s">
        <v>27841</v>
      </c>
      <c r="U14180" s="74" t="s">
        <v>27842</v>
      </c>
    </row>
    <row r="14181" spans="20:21" x14ac:dyDescent="0.25">
      <c r="T14181" s="101" t="s">
        <v>27843</v>
      </c>
      <c r="U14181" s="74" t="s">
        <v>27844</v>
      </c>
    </row>
    <row r="14182" spans="20:21" x14ac:dyDescent="0.25">
      <c r="T14182" s="101" t="s">
        <v>27845</v>
      </c>
      <c r="U14182" s="74" t="s">
        <v>27846</v>
      </c>
    </row>
    <row r="14183" spans="20:21" x14ac:dyDescent="0.25">
      <c r="T14183" s="101" t="s">
        <v>27847</v>
      </c>
      <c r="U14183" s="74" t="s">
        <v>27848</v>
      </c>
    </row>
    <row r="14184" spans="20:21" x14ac:dyDescent="0.25">
      <c r="T14184" s="101" t="s">
        <v>27849</v>
      </c>
      <c r="U14184" s="74" t="s">
        <v>27850</v>
      </c>
    </row>
    <row r="14185" spans="20:21" x14ac:dyDescent="0.25">
      <c r="T14185" s="101" t="s">
        <v>27851</v>
      </c>
      <c r="U14185" s="74" t="s">
        <v>27852</v>
      </c>
    </row>
    <row r="14186" spans="20:21" x14ac:dyDescent="0.25">
      <c r="T14186" s="101" t="s">
        <v>27853</v>
      </c>
      <c r="U14186" s="74" t="s">
        <v>27854</v>
      </c>
    </row>
    <row r="14187" spans="20:21" x14ac:dyDescent="0.25">
      <c r="T14187" s="101" t="s">
        <v>27855</v>
      </c>
      <c r="U14187" s="74" t="s">
        <v>27856</v>
      </c>
    </row>
    <row r="14188" spans="20:21" x14ac:dyDescent="0.25">
      <c r="T14188" s="101" t="s">
        <v>27857</v>
      </c>
      <c r="U14188" s="74" t="s">
        <v>27858</v>
      </c>
    </row>
    <row r="14189" spans="20:21" x14ac:dyDescent="0.25">
      <c r="T14189" s="101" t="s">
        <v>27859</v>
      </c>
      <c r="U14189" s="74" t="s">
        <v>27860</v>
      </c>
    </row>
    <row r="14190" spans="20:21" x14ac:dyDescent="0.25">
      <c r="T14190" s="101" t="s">
        <v>27861</v>
      </c>
      <c r="U14190" s="74" t="s">
        <v>27862</v>
      </c>
    </row>
    <row r="14191" spans="20:21" x14ac:dyDescent="0.25">
      <c r="T14191" s="101" t="s">
        <v>27863</v>
      </c>
      <c r="U14191" s="74" t="s">
        <v>27864</v>
      </c>
    </row>
    <row r="14192" spans="20:21" x14ac:dyDescent="0.25">
      <c r="T14192" s="101" t="s">
        <v>27865</v>
      </c>
      <c r="U14192" s="74" t="s">
        <v>27866</v>
      </c>
    </row>
    <row r="14193" spans="20:21" x14ac:dyDescent="0.25">
      <c r="T14193" s="101" t="s">
        <v>27867</v>
      </c>
      <c r="U14193" s="74" t="s">
        <v>27868</v>
      </c>
    </row>
    <row r="14194" spans="20:21" x14ac:dyDescent="0.25">
      <c r="T14194" s="101" t="s">
        <v>27869</v>
      </c>
      <c r="U14194" s="74" t="s">
        <v>27870</v>
      </c>
    </row>
    <row r="14195" spans="20:21" x14ac:dyDescent="0.25">
      <c r="T14195" s="101" t="s">
        <v>27871</v>
      </c>
      <c r="U14195" s="74" t="s">
        <v>27872</v>
      </c>
    </row>
    <row r="14196" spans="20:21" x14ac:dyDescent="0.25">
      <c r="T14196" s="101" t="s">
        <v>27873</v>
      </c>
      <c r="U14196" s="74" t="s">
        <v>27874</v>
      </c>
    </row>
    <row r="14197" spans="20:21" x14ac:dyDescent="0.25">
      <c r="T14197" s="101" t="s">
        <v>27875</v>
      </c>
      <c r="U14197" s="74" t="s">
        <v>27876</v>
      </c>
    </row>
    <row r="14198" spans="20:21" x14ac:dyDescent="0.25">
      <c r="T14198" s="101" t="s">
        <v>27877</v>
      </c>
      <c r="U14198" s="74" t="s">
        <v>27878</v>
      </c>
    </row>
    <row r="14199" spans="20:21" x14ac:dyDescent="0.25">
      <c r="T14199" s="101" t="s">
        <v>27879</v>
      </c>
      <c r="U14199" s="74" t="s">
        <v>27880</v>
      </c>
    </row>
    <row r="14200" spans="20:21" x14ac:dyDescent="0.25">
      <c r="T14200" s="101" t="s">
        <v>27881</v>
      </c>
      <c r="U14200" s="74" t="s">
        <v>27882</v>
      </c>
    </row>
    <row r="14201" spans="20:21" x14ac:dyDescent="0.25">
      <c r="T14201" s="101" t="s">
        <v>27883</v>
      </c>
      <c r="U14201" s="74" t="s">
        <v>27884</v>
      </c>
    </row>
    <row r="14202" spans="20:21" x14ac:dyDescent="0.25">
      <c r="T14202" s="101" t="s">
        <v>27885</v>
      </c>
      <c r="U14202" s="74" t="s">
        <v>27886</v>
      </c>
    </row>
    <row r="14203" spans="20:21" x14ac:dyDescent="0.25">
      <c r="T14203" s="101" t="s">
        <v>27887</v>
      </c>
      <c r="U14203" s="74" t="s">
        <v>27888</v>
      </c>
    </row>
    <row r="14204" spans="20:21" x14ac:dyDescent="0.25">
      <c r="T14204" s="101" t="s">
        <v>27889</v>
      </c>
      <c r="U14204" s="74" t="s">
        <v>27890</v>
      </c>
    </row>
    <row r="14205" spans="20:21" x14ac:dyDescent="0.25">
      <c r="T14205" s="101" t="s">
        <v>27891</v>
      </c>
      <c r="U14205" s="74" t="s">
        <v>27892</v>
      </c>
    </row>
    <row r="14206" spans="20:21" x14ac:dyDescent="0.25">
      <c r="T14206" s="101" t="s">
        <v>27893</v>
      </c>
      <c r="U14206" s="74" t="s">
        <v>27894</v>
      </c>
    </row>
    <row r="14207" spans="20:21" x14ac:dyDescent="0.25">
      <c r="T14207" s="101" t="s">
        <v>27895</v>
      </c>
      <c r="U14207" s="74" t="s">
        <v>27896</v>
      </c>
    </row>
    <row r="14208" spans="20:21" x14ac:dyDescent="0.25">
      <c r="T14208" s="101" t="s">
        <v>27897</v>
      </c>
      <c r="U14208" s="74" t="s">
        <v>27898</v>
      </c>
    </row>
    <row r="14209" spans="20:21" x14ac:dyDescent="0.25">
      <c r="T14209" s="101" t="s">
        <v>27899</v>
      </c>
      <c r="U14209" s="74" t="s">
        <v>27900</v>
      </c>
    </row>
    <row r="14210" spans="20:21" x14ac:dyDescent="0.25">
      <c r="T14210" s="101" t="s">
        <v>27901</v>
      </c>
      <c r="U14210" s="74" t="s">
        <v>27902</v>
      </c>
    </row>
    <row r="14211" spans="20:21" x14ac:dyDescent="0.25">
      <c r="T14211" s="101" t="s">
        <v>27903</v>
      </c>
      <c r="U14211" s="74" t="s">
        <v>27904</v>
      </c>
    </row>
    <row r="14212" spans="20:21" x14ac:dyDescent="0.25">
      <c r="T14212" s="101" t="s">
        <v>27905</v>
      </c>
      <c r="U14212" s="74" t="s">
        <v>27906</v>
      </c>
    </row>
    <row r="14213" spans="20:21" x14ac:dyDescent="0.25">
      <c r="T14213" s="101" t="s">
        <v>27907</v>
      </c>
      <c r="U14213" s="74" t="s">
        <v>27908</v>
      </c>
    </row>
    <row r="14214" spans="20:21" x14ac:dyDescent="0.25">
      <c r="T14214" s="101" t="s">
        <v>27909</v>
      </c>
      <c r="U14214" s="74" t="s">
        <v>27910</v>
      </c>
    </row>
    <row r="14215" spans="20:21" x14ac:dyDescent="0.25">
      <c r="T14215" s="101" t="s">
        <v>27911</v>
      </c>
      <c r="U14215" s="74" t="s">
        <v>27912</v>
      </c>
    </row>
    <row r="14216" spans="20:21" x14ac:dyDescent="0.25">
      <c r="T14216" s="101" t="s">
        <v>27913</v>
      </c>
      <c r="U14216" s="74" t="s">
        <v>27914</v>
      </c>
    </row>
    <row r="14217" spans="20:21" x14ac:dyDescent="0.25">
      <c r="T14217" s="101" t="s">
        <v>27915</v>
      </c>
      <c r="U14217" s="74" t="s">
        <v>27916</v>
      </c>
    </row>
    <row r="14218" spans="20:21" x14ac:dyDescent="0.25">
      <c r="T14218" s="101" t="s">
        <v>27917</v>
      </c>
      <c r="U14218" s="74" t="s">
        <v>27918</v>
      </c>
    </row>
    <row r="14219" spans="20:21" x14ac:dyDescent="0.25">
      <c r="T14219" s="101" t="s">
        <v>27919</v>
      </c>
      <c r="U14219" s="74" t="s">
        <v>27920</v>
      </c>
    </row>
    <row r="14220" spans="20:21" x14ac:dyDescent="0.25">
      <c r="T14220" s="101" t="s">
        <v>27921</v>
      </c>
      <c r="U14220" s="74" t="s">
        <v>27922</v>
      </c>
    </row>
    <row r="14221" spans="20:21" x14ac:dyDescent="0.25">
      <c r="T14221" s="101" t="s">
        <v>27923</v>
      </c>
      <c r="U14221" s="74" t="s">
        <v>27924</v>
      </c>
    </row>
    <row r="14222" spans="20:21" x14ac:dyDescent="0.25">
      <c r="T14222" s="101" t="s">
        <v>27925</v>
      </c>
      <c r="U14222" s="74" t="s">
        <v>27926</v>
      </c>
    </row>
    <row r="14223" spans="20:21" x14ac:dyDescent="0.25">
      <c r="T14223" s="101" t="s">
        <v>27927</v>
      </c>
      <c r="U14223" s="74" t="s">
        <v>27928</v>
      </c>
    </row>
    <row r="14224" spans="20:21" x14ac:dyDescent="0.25">
      <c r="T14224" s="101" t="s">
        <v>27929</v>
      </c>
      <c r="U14224" s="74" t="s">
        <v>27930</v>
      </c>
    </row>
    <row r="14225" spans="20:21" x14ac:dyDescent="0.25">
      <c r="T14225" s="101" t="s">
        <v>27931</v>
      </c>
      <c r="U14225" s="74" t="s">
        <v>27932</v>
      </c>
    </row>
    <row r="14226" spans="20:21" x14ac:dyDescent="0.25">
      <c r="T14226" s="101" t="s">
        <v>27933</v>
      </c>
      <c r="U14226" s="74" t="s">
        <v>27934</v>
      </c>
    </row>
    <row r="14227" spans="20:21" x14ac:dyDescent="0.25">
      <c r="T14227" s="101" t="s">
        <v>27935</v>
      </c>
      <c r="U14227" s="74" t="s">
        <v>27936</v>
      </c>
    </row>
    <row r="14228" spans="20:21" x14ac:dyDescent="0.25">
      <c r="T14228" s="101" t="s">
        <v>27937</v>
      </c>
      <c r="U14228" s="74" t="s">
        <v>27938</v>
      </c>
    </row>
    <row r="14229" spans="20:21" x14ac:dyDescent="0.25">
      <c r="T14229" s="101" t="s">
        <v>27939</v>
      </c>
      <c r="U14229" s="74" t="s">
        <v>27940</v>
      </c>
    </row>
    <row r="14230" spans="20:21" x14ac:dyDescent="0.25">
      <c r="T14230" s="101" t="s">
        <v>27941</v>
      </c>
      <c r="U14230" s="74" t="s">
        <v>27942</v>
      </c>
    </row>
    <row r="14231" spans="20:21" x14ac:dyDescent="0.25">
      <c r="T14231" s="101" t="s">
        <v>27943</v>
      </c>
      <c r="U14231" s="74" t="s">
        <v>27944</v>
      </c>
    </row>
    <row r="14232" spans="20:21" x14ac:dyDescent="0.25">
      <c r="T14232" s="101" t="s">
        <v>27945</v>
      </c>
      <c r="U14232" s="74" t="s">
        <v>27946</v>
      </c>
    </row>
    <row r="14233" spans="20:21" x14ac:dyDescent="0.25">
      <c r="T14233" s="101" t="s">
        <v>27947</v>
      </c>
      <c r="U14233" s="74" t="s">
        <v>27948</v>
      </c>
    </row>
    <row r="14234" spans="20:21" x14ac:dyDescent="0.25">
      <c r="T14234" s="101" t="s">
        <v>27949</v>
      </c>
      <c r="U14234" s="74" t="s">
        <v>27950</v>
      </c>
    </row>
    <row r="14235" spans="20:21" x14ac:dyDescent="0.25">
      <c r="T14235" s="101" t="s">
        <v>27951</v>
      </c>
      <c r="U14235" s="74" t="s">
        <v>27952</v>
      </c>
    </row>
    <row r="14236" spans="20:21" x14ac:dyDescent="0.25">
      <c r="T14236" s="101" t="s">
        <v>27953</v>
      </c>
      <c r="U14236" s="74" t="s">
        <v>27954</v>
      </c>
    </row>
    <row r="14237" spans="20:21" x14ac:dyDescent="0.25">
      <c r="T14237" s="101" t="s">
        <v>27955</v>
      </c>
      <c r="U14237" s="74" t="s">
        <v>27956</v>
      </c>
    </row>
    <row r="14238" spans="20:21" x14ac:dyDescent="0.25">
      <c r="T14238" s="101" t="s">
        <v>27957</v>
      </c>
      <c r="U14238" s="74" t="s">
        <v>27958</v>
      </c>
    </row>
    <row r="14239" spans="20:21" x14ac:dyDescent="0.25">
      <c r="T14239" s="101" t="s">
        <v>27959</v>
      </c>
      <c r="U14239" s="74" t="s">
        <v>27960</v>
      </c>
    </row>
    <row r="14240" spans="20:21" x14ac:dyDescent="0.25">
      <c r="T14240" s="101" t="s">
        <v>27961</v>
      </c>
      <c r="U14240" s="74" t="s">
        <v>27962</v>
      </c>
    </row>
    <row r="14241" spans="20:21" x14ac:dyDescent="0.25">
      <c r="T14241" s="101" t="s">
        <v>27963</v>
      </c>
      <c r="U14241" s="74" t="s">
        <v>27964</v>
      </c>
    </row>
    <row r="14242" spans="20:21" x14ac:dyDescent="0.25">
      <c r="T14242" s="101" t="s">
        <v>27965</v>
      </c>
      <c r="U14242" s="74" t="s">
        <v>27966</v>
      </c>
    </row>
    <row r="14243" spans="20:21" x14ac:dyDescent="0.25">
      <c r="T14243" s="101" t="s">
        <v>27967</v>
      </c>
      <c r="U14243" s="74" t="s">
        <v>27968</v>
      </c>
    </row>
    <row r="14244" spans="20:21" x14ac:dyDescent="0.25">
      <c r="T14244" s="101" t="s">
        <v>27969</v>
      </c>
      <c r="U14244" s="74" t="s">
        <v>27970</v>
      </c>
    </row>
    <row r="14245" spans="20:21" x14ac:dyDescent="0.25">
      <c r="T14245" s="101" t="s">
        <v>27971</v>
      </c>
      <c r="U14245" s="74" t="s">
        <v>27972</v>
      </c>
    </row>
    <row r="14246" spans="20:21" x14ac:dyDescent="0.25">
      <c r="T14246" s="101" t="s">
        <v>27973</v>
      </c>
      <c r="U14246" s="74" t="s">
        <v>27974</v>
      </c>
    </row>
    <row r="14247" spans="20:21" x14ac:dyDescent="0.25">
      <c r="T14247" s="101" t="s">
        <v>27975</v>
      </c>
      <c r="U14247" s="74" t="s">
        <v>27976</v>
      </c>
    </row>
    <row r="14248" spans="20:21" x14ac:dyDescent="0.25">
      <c r="T14248" s="101" t="s">
        <v>27977</v>
      </c>
      <c r="U14248" s="74" t="s">
        <v>27978</v>
      </c>
    </row>
    <row r="14249" spans="20:21" x14ac:dyDescent="0.25">
      <c r="T14249" s="101" t="s">
        <v>27979</v>
      </c>
      <c r="U14249" s="74" t="s">
        <v>27980</v>
      </c>
    </row>
    <row r="14250" spans="20:21" x14ac:dyDescent="0.25">
      <c r="T14250" s="101" t="s">
        <v>27981</v>
      </c>
      <c r="U14250" s="74" t="s">
        <v>27982</v>
      </c>
    </row>
    <row r="14251" spans="20:21" x14ac:dyDescent="0.25">
      <c r="T14251" s="101" t="s">
        <v>27983</v>
      </c>
      <c r="U14251" s="74" t="s">
        <v>27984</v>
      </c>
    </row>
    <row r="14252" spans="20:21" x14ac:dyDescent="0.25">
      <c r="T14252" s="101" t="s">
        <v>27985</v>
      </c>
      <c r="U14252" s="74" t="s">
        <v>27986</v>
      </c>
    </row>
    <row r="14253" spans="20:21" x14ac:dyDescent="0.25">
      <c r="T14253" s="101" t="s">
        <v>27987</v>
      </c>
      <c r="U14253" s="74" t="s">
        <v>27988</v>
      </c>
    </row>
    <row r="14254" spans="20:21" x14ac:dyDescent="0.25">
      <c r="T14254" s="101" t="s">
        <v>27989</v>
      </c>
      <c r="U14254" s="74" t="s">
        <v>27990</v>
      </c>
    </row>
    <row r="14255" spans="20:21" x14ac:dyDescent="0.25">
      <c r="T14255" s="101" t="s">
        <v>27991</v>
      </c>
      <c r="U14255" s="74" t="s">
        <v>27992</v>
      </c>
    </row>
    <row r="14256" spans="20:21" x14ac:dyDescent="0.25">
      <c r="T14256" s="101" t="s">
        <v>27993</v>
      </c>
      <c r="U14256" s="74" t="s">
        <v>27994</v>
      </c>
    </row>
    <row r="14257" spans="20:21" x14ac:dyDescent="0.25">
      <c r="T14257" s="101" t="s">
        <v>27995</v>
      </c>
      <c r="U14257" s="74" t="s">
        <v>27996</v>
      </c>
    </row>
    <row r="14258" spans="20:21" x14ac:dyDescent="0.25">
      <c r="T14258" s="101" t="s">
        <v>27997</v>
      </c>
      <c r="U14258" s="74" t="s">
        <v>27998</v>
      </c>
    </row>
    <row r="14259" spans="20:21" x14ac:dyDescent="0.25">
      <c r="T14259" s="101" t="s">
        <v>27999</v>
      </c>
      <c r="U14259" s="74" t="s">
        <v>28000</v>
      </c>
    </row>
    <row r="14260" spans="20:21" x14ac:dyDescent="0.25">
      <c r="T14260" s="101" t="s">
        <v>28001</v>
      </c>
      <c r="U14260" s="74" t="s">
        <v>28002</v>
      </c>
    </row>
    <row r="14261" spans="20:21" x14ac:dyDescent="0.25">
      <c r="T14261" s="101" t="s">
        <v>28003</v>
      </c>
      <c r="U14261" s="74" t="s">
        <v>28004</v>
      </c>
    </row>
    <row r="14262" spans="20:21" x14ac:dyDescent="0.25">
      <c r="T14262" s="101" t="s">
        <v>28005</v>
      </c>
      <c r="U14262" s="74" t="s">
        <v>28006</v>
      </c>
    </row>
    <row r="14263" spans="20:21" x14ac:dyDescent="0.25">
      <c r="T14263" s="101" t="s">
        <v>28007</v>
      </c>
      <c r="U14263" s="74" t="s">
        <v>28008</v>
      </c>
    </row>
    <row r="14264" spans="20:21" x14ac:dyDescent="0.25">
      <c r="T14264" s="101" t="s">
        <v>28009</v>
      </c>
      <c r="U14264" s="74" t="s">
        <v>3052</v>
      </c>
    </row>
    <row r="14265" spans="20:21" x14ac:dyDescent="0.25">
      <c r="T14265" s="101" t="s">
        <v>28010</v>
      </c>
      <c r="U14265" s="74" t="s">
        <v>28011</v>
      </c>
    </row>
    <row r="14266" spans="20:21" x14ac:dyDescent="0.25">
      <c r="T14266" s="101" t="s">
        <v>28012</v>
      </c>
      <c r="U14266" s="74" t="s">
        <v>28013</v>
      </c>
    </row>
    <row r="14267" spans="20:21" x14ac:dyDescent="0.25">
      <c r="T14267" s="101" t="s">
        <v>28014</v>
      </c>
      <c r="U14267" s="74" t="s">
        <v>28015</v>
      </c>
    </row>
    <row r="14268" spans="20:21" x14ac:dyDescent="0.25">
      <c r="T14268" s="101" t="s">
        <v>28016</v>
      </c>
      <c r="U14268" s="74" t="s">
        <v>28017</v>
      </c>
    </row>
    <row r="14269" spans="20:21" x14ac:dyDescent="0.25">
      <c r="T14269" s="101" t="s">
        <v>28018</v>
      </c>
      <c r="U14269" s="74" t="s">
        <v>28019</v>
      </c>
    </row>
    <row r="14270" spans="20:21" x14ac:dyDescent="0.25">
      <c r="T14270" s="101" t="s">
        <v>28020</v>
      </c>
      <c r="U14270" s="74" t="s">
        <v>27487</v>
      </c>
    </row>
    <row r="14271" spans="20:21" x14ac:dyDescent="0.25">
      <c r="T14271" s="101" t="s">
        <v>28021</v>
      </c>
      <c r="U14271" s="74" t="s">
        <v>25475</v>
      </c>
    </row>
    <row r="14272" spans="20:21" x14ac:dyDescent="0.25">
      <c r="T14272" s="101" t="s">
        <v>28022</v>
      </c>
      <c r="U14272" s="74" t="s">
        <v>28023</v>
      </c>
    </row>
    <row r="14273" spans="20:21" x14ac:dyDescent="0.25">
      <c r="T14273" s="101" t="s">
        <v>28024</v>
      </c>
      <c r="U14273" s="74" t="s">
        <v>28025</v>
      </c>
    </row>
    <row r="14274" spans="20:21" x14ac:dyDescent="0.25">
      <c r="T14274" s="101" t="s">
        <v>28026</v>
      </c>
      <c r="U14274" s="74" t="s">
        <v>28027</v>
      </c>
    </row>
    <row r="14275" spans="20:21" x14ac:dyDescent="0.25">
      <c r="T14275" s="101" t="s">
        <v>28028</v>
      </c>
      <c r="U14275" s="74" t="s">
        <v>28029</v>
      </c>
    </row>
    <row r="14276" spans="20:21" x14ac:dyDescent="0.25">
      <c r="T14276" s="101" t="s">
        <v>28030</v>
      </c>
      <c r="U14276" s="74" t="s">
        <v>28031</v>
      </c>
    </row>
    <row r="14277" spans="20:21" x14ac:dyDescent="0.25">
      <c r="T14277" s="101" t="s">
        <v>28032</v>
      </c>
      <c r="U14277" s="74" t="s">
        <v>28033</v>
      </c>
    </row>
    <row r="14278" spans="20:21" x14ac:dyDescent="0.25">
      <c r="T14278" s="101" t="s">
        <v>28034</v>
      </c>
      <c r="U14278" s="74" t="s">
        <v>28035</v>
      </c>
    </row>
    <row r="14279" spans="20:21" x14ac:dyDescent="0.25">
      <c r="T14279" s="101" t="s">
        <v>28036</v>
      </c>
      <c r="U14279" s="74" t="s">
        <v>28037</v>
      </c>
    </row>
    <row r="14280" spans="20:21" x14ac:dyDescent="0.25">
      <c r="T14280" s="101" t="s">
        <v>28038</v>
      </c>
      <c r="U14280" s="74" t="s">
        <v>28039</v>
      </c>
    </row>
    <row r="14281" spans="20:21" x14ac:dyDescent="0.25">
      <c r="T14281" s="101" t="s">
        <v>28040</v>
      </c>
      <c r="U14281" s="74" t="s">
        <v>28041</v>
      </c>
    </row>
    <row r="14282" spans="20:21" x14ac:dyDescent="0.25">
      <c r="T14282" s="101" t="s">
        <v>28042</v>
      </c>
      <c r="U14282" s="74" t="s">
        <v>28043</v>
      </c>
    </row>
    <row r="14283" spans="20:21" x14ac:dyDescent="0.25">
      <c r="T14283" s="101" t="s">
        <v>28044</v>
      </c>
      <c r="U14283" s="74" t="s">
        <v>28045</v>
      </c>
    </row>
    <row r="14284" spans="20:21" x14ac:dyDescent="0.25">
      <c r="T14284" s="101" t="s">
        <v>28046</v>
      </c>
      <c r="U14284" s="74" t="s">
        <v>28047</v>
      </c>
    </row>
    <row r="14285" spans="20:21" x14ac:dyDescent="0.25">
      <c r="T14285" s="101" t="s">
        <v>28048</v>
      </c>
      <c r="U14285" s="74" t="s">
        <v>28049</v>
      </c>
    </row>
    <row r="14286" spans="20:21" x14ac:dyDescent="0.25">
      <c r="T14286" s="101" t="s">
        <v>28050</v>
      </c>
      <c r="U14286" s="74" t="s">
        <v>28051</v>
      </c>
    </row>
    <row r="14287" spans="20:21" x14ac:dyDescent="0.25">
      <c r="T14287" s="101" t="s">
        <v>28052</v>
      </c>
      <c r="U14287" s="74" t="s">
        <v>28053</v>
      </c>
    </row>
    <row r="14288" spans="20:21" x14ac:dyDescent="0.25">
      <c r="T14288" s="101" t="s">
        <v>28054</v>
      </c>
      <c r="U14288" s="74" t="s">
        <v>28055</v>
      </c>
    </row>
    <row r="14289" spans="20:21" x14ac:dyDescent="0.25">
      <c r="T14289" s="101" t="s">
        <v>28056</v>
      </c>
      <c r="U14289" s="74" t="s">
        <v>28057</v>
      </c>
    </row>
    <row r="14290" spans="20:21" x14ac:dyDescent="0.25">
      <c r="T14290" s="101" t="s">
        <v>28058</v>
      </c>
      <c r="U14290" s="74" t="s">
        <v>8729</v>
      </c>
    </row>
    <row r="14291" spans="20:21" x14ac:dyDescent="0.25">
      <c r="T14291" s="101" t="s">
        <v>28059</v>
      </c>
      <c r="U14291" s="74" t="s">
        <v>28060</v>
      </c>
    </row>
    <row r="14292" spans="20:21" x14ac:dyDescent="0.25">
      <c r="T14292" s="101" t="s">
        <v>28061</v>
      </c>
      <c r="U14292" s="74" t="s">
        <v>28062</v>
      </c>
    </row>
    <row r="14293" spans="20:21" x14ac:dyDescent="0.25">
      <c r="T14293" s="101" t="s">
        <v>28063</v>
      </c>
      <c r="U14293" s="74" t="s">
        <v>28064</v>
      </c>
    </row>
    <row r="14294" spans="20:21" x14ac:dyDescent="0.25">
      <c r="T14294" s="101" t="s">
        <v>28065</v>
      </c>
      <c r="U14294" s="74" t="s">
        <v>28066</v>
      </c>
    </row>
    <row r="14295" spans="20:21" x14ac:dyDescent="0.25">
      <c r="T14295" s="101" t="s">
        <v>28067</v>
      </c>
      <c r="U14295" s="74" t="s">
        <v>28068</v>
      </c>
    </row>
    <row r="14296" spans="20:21" x14ac:dyDescent="0.25">
      <c r="T14296" s="101" t="s">
        <v>28069</v>
      </c>
      <c r="U14296" s="74" t="s">
        <v>28070</v>
      </c>
    </row>
    <row r="14297" spans="20:21" x14ac:dyDescent="0.25">
      <c r="T14297" s="101" t="s">
        <v>28071</v>
      </c>
      <c r="U14297" s="74" t="s">
        <v>28072</v>
      </c>
    </row>
    <row r="14298" spans="20:21" x14ac:dyDescent="0.25">
      <c r="T14298" s="101" t="s">
        <v>28073</v>
      </c>
      <c r="U14298" s="74" t="s">
        <v>28074</v>
      </c>
    </row>
    <row r="14299" spans="20:21" x14ac:dyDescent="0.25">
      <c r="T14299" s="101" t="s">
        <v>28075</v>
      </c>
      <c r="U14299" s="74" t="s">
        <v>28076</v>
      </c>
    </row>
    <row r="14300" spans="20:21" x14ac:dyDescent="0.25">
      <c r="T14300" s="101" t="s">
        <v>28077</v>
      </c>
      <c r="U14300" s="74" t="s">
        <v>28078</v>
      </c>
    </row>
    <row r="14301" spans="20:21" x14ac:dyDescent="0.25">
      <c r="T14301" s="101" t="s">
        <v>28079</v>
      </c>
      <c r="U14301" s="74" t="s">
        <v>28080</v>
      </c>
    </row>
    <row r="14302" spans="20:21" x14ac:dyDescent="0.25">
      <c r="T14302" s="101" t="s">
        <v>28081</v>
      </c>
      <c r="U14302" s="74" t="s">
        <v>28082</v>
      </c>
    </row>
    <row r="14303" spans="20:21" x14ac:dyDescent="0.25">
      <c r="T14303" s="101" t="s">
        <v>28083</v>
      </c>
      <c r="U14303" s="74" t="s">
        <v>28084</v>
      </c>
    </row>
    <row r="14304" spans="20:21" x14ac:dyDescent="0.25">
      <c r="T14304" s="101" t="s">
        <v>28085</v>
      </c>
      <c r="U14304" s="74" t="s">
        <v>28086</v>
      </c>
    </row>
    <row r="14305" spans="20:21" x14ac:dyDescent="0.25">
      <c r="T14305" s="101" t="s">
        <v>28087</v>
      </c>
      <c r="U14305" s="74" t="s">
        <v>28088</v>
      </c>
    </row>
    <row r="14306" spans="20:21" x14ac:dyDescent="0.25">
      <c r="T14306" s="101" t="s">
        <v>28089</v>
      </c>
      <c r="U14306" s="74" t="s">
        <v>28090</v>
      </c>
    </row>
    <row r="14307" spans="20:21" x14ac:dyDescent="0.25">
      <c r="T14307" s="101" t="s">
        <v>28091</v>
      </c>
      <c r="U14307" s="74" t="s">
        <v>28092</v>
      </c>
    </row>
    <row r="14308" spans="20:21" x14ac:dyDescent="0.25">
      <c r="T14308" s="101" t="s">
        <v>28093</v>
      </c>
      <c r="U14308" s="74" t="s">
        <v>28094</v>
      </c>
    </row>
    <row r="14309" spans="20:21" x14ac:dyDescent="0.25">
      <c r="T14309" s="101" t="s">
        <v>28095</v>
      </c>
      <c r="U14309" s="74" t="s">
        <v>28096</v>
      </c>
    </row>
    <row r="14310" spans="20:21" x14ac:dyDescent="0.25">
      <c r="T14310" s="101" t="s">
        <v>28097</v>
      </c>
      <c r="U14310" s="74" t="s">
        <v>28098</v>
      </c>
    </row>
    <row r="14311" spans="20:21" x14ac:dyDescent="0.25">
      <c r="T14311" s="101" t="s">
        <v>28099</v>
      </c>
      <c r="U14311" s="74" t="s">
        <v>28100</v>
      </c>
    </row>
    <row r="14312" spans="20:21" x14ac:dyDescent="0.25">
      <c r="T14312" s="101" t="s">
        <v>28101</v>
      </c>
      <c r="U14312" s="74" t="s">
        <v>28102</v>
      </c>
    </row>
    <row r="14313" spans="20:21" x14ac:dyDescent="0.25">
      <c r="T14313" s="101" t="s">
        <v>28103</v>
      </c>
      <c r="U14313" s="74" t="s">
        <v>28104</v>
      </c>
    </row>
    <row r="14314" spans="20:21" x14ac:dyDescent="0.25">
      <c r="T14314" s="101" t="s">
        <v>28105</v>
      </c>
      <c r="U14314" s="74" t="s">
        <v>28106</v>
      </c>
    </row>
    <row r="14315" spans="20:21" x14ac:dyDescent="0.25">
      <c r="T14315" s="101" t="s">
        <v>28107</v>
      </c>
      <c r="U14315" s="74" t="s">
        <v>28108</v>
      </c>
    </row>
    <row r="14316" spans="20:21" x14ac:dyDescent="0.25">
      <c r="T14316" s="101" t="s">
        <v>28109</v>
      </c>
      <c r="U14316" s="74" t="s">
        <v>28110</v>
      </c>
    </row>
    <row r="14317" spans="20:21" x14ac:dyDescent="0.25">
      <c r="T14317" s="101" t="s">
        <v>28111</v>
      </c>
      <c r="U14317" s="74" t="s">
        <v>28112</v>
      </c>
    </row>
    <row r="14318" spans="20:21" x14ac:dyDescent="0.25">
      <c r="T14318" s="101" t="s">
        <v>28113</v>
      </c>
      <c r="U14318" s="74" t="s">
        <v>11737</v>
      </c>
    </row>
    <row r="14319" spans="20:21" x14ac:dyDescent="0.25">
      <c r="T14319" s="101" t="s">
        <v>28114</v>
      </c>
      <c r="U14319" s="74" t="s">
        <v>28115</v>
      </c>
    </row>
    <row r="14320" spans="20:21" x14ac:dyDescent="0.25">
      <c r="T14320" s="101" t="s">
        <v>28116</v>
      </c>
      <c r="U14320" s="74" t="s">
        <v>28117</v>
      </c>
    </row>
    <row r="14321" spans="20:21" x14ac:dyDescent="0.25">
      <c r="T14321" s="101" t="s">
        <v>28118</v>
      </c>
      <c r="U14321" s="74" t="s">
        <v>28119</v>
      </c>
    </row>
    <row r="14322" spans="20:21" x14ac:dyDescent="0.25">
      <c r="T14322" s="101" t="s">
        <v>28120</v>
      </c>
      <c r="U14322" s="74" t="s">
        <v>28121</v>
      </c>
    </row>
    <row r="14323" spans="20:21" x14ac:dyDescent="0.25">
      <c r="T14323" s="101" t="s">
        <v>28122</v>
      </c>
      <c r="U14323" s="74" t="s">
        <v>28123</v>
      </c>
    </row>
    <row r="14324" spans="20:21" x14ac:dyDescent="0.25">
      <c r="T14324" s="101" t="s">
        <v>28124</v>
      </c>
      <c r="U14324" s="74" t="s">
        <v>28125</v>
      </c>
    </row>
    <row r="14325" spans="20:21" x14ac:dyDescent="0.25">
      <c r="T14325" s="101" t="s">
        <v>28126</v>
      </c>
      <c r="U14325" s="74" t="s">
        <v>27579</v>
      </c>
    </row>
    <row r="14326" spans="20:21" x14ac:dyDescent="0.25">
      <c r="T14326" s="101" t="s">
        <v>28127</v>
      </c>
      <c r="U14326" s="74" t="s">
        <v>28128</v>
      </c>
    </row>
    <row r="14327" spans="20:21" x14ac:dyDescent="0.25">
      <c r="T14327" s="101" t="s">
        <v>28129</v>
      </c>
      <c r="U14327" s="74" t="s">
        <v>28130</v>
      </c>
    </row>
    <row r="14328" spans="20:21" x14ac:dyDescent="0.25">
      <c r="T14328" s="101" t="s">
        <v>28131</v>
      </c>
      <c r="U14328" s="74" t="s">
        <v>28132</v>
      </c>
    </row>
    <row r="14329" spans="20:21" x14ac:dyDescent="0.25">
      <c r="T14329" s="101" t="s">
        <v>28133</v>
      </c>
      <c r="U14329" s="74" t="s">
        <v>28134</v>
      </c>
    </row>
    <row r="14330" spans="20:21" x14ac:dyDescent="0.25">
      <c r="T14330" s="101" t="s">
        <v>28135</v>
      </c>
      <c r="U14330" s="74" t="s">
        <v>28136</v>
      </c>
    </row>
    <row r="14331" spans="20:21" x14ac:dyDescent="0.25">
      <c r="T14331" s="101" t="s">
        <v>28137</v>
      </c>
      <c r="U14331" s="74" t="s">
        <v>28138</v>
      </c>
    </row>
    <row r="14332" spans="20:21" x14ac:dyDescent="0.25">
      <c r="T14332" s="101" t="s">
        <v>28139</v>
      </c>
      <c r="U14332" s="74" t="s">
        <v>17524</v>
      </c>
    </row>
    <row r="14333" spans="20:21" x14ac:dyDescent="0.25">
      <c r="T14333" s="101" t="s">
        <v>28140</v>
      </c>
      <c r="U14333" s="74" t="s">
        <v>28141</v>
      </c>
    </row>
    <row r="14334" spans="20:21" x14ac:dyDescent="0.25">
      <c r="T14334" s="101" t="s">
        <v>28142</v>
      </c>
      <c r="U14334" s="74" t="s">
        <v>28143</v>
      </c>
    </row>
    <row r="14335" spans="20:21" x14ac:dyDescent="0.25">
      <c r="T14335" s="101" t="s">
        <v>28144</v>
      </c>
      <c r="U14335" s="74" t="s">
        <v>28145</v>
      </c>
    </row>
    <row r="14336" spans="20:21" x14ac:dyDescent="0.25">
      <c r="T14336" s="101" t="s">
        <v>28146</v>
      </c>
      <c r="U14336" s="74" t="s">
        <v>28147</v>
      </c>
    </row>
    <row r="14337" spans="20:21" x14ac:dyDescent="0.25">
      <c r="T14337" s="101" t="s">
        <v>28148</v>
      </c>
      <c r="U14337" s="74" t="s">
        <v>28149</v>
      </c>
    </row>
    <row r="14338" spans="20:21" x14ac:dyDescent="0.25">
      <c r="T14338" s="101" t="s">
        <v>28150</v>
      </c>
      <c r="U14338" s="74" t="s">
        <v>28151</v>
      </c>
    </row>
    <row r="14339" spans="20:21" x14ac:dyDescent="0.25">
      <c r="T14339" s="101" t="s">
        <v>28152</v>
      </c>
      <c r="U14339" s="74" t="s">
        <v>28153</v>
      </c>
    </row>
    <row r="14340" spans="20:21" x14ac:dyDescent="0.25">
      <c r="T14340" s="101" t="s">
        <v>28154</v>
      </c>
      <c r="U14340" s="74" t="s">
        <v>28155</v>
      </c>
    </row>
    <row r="14341" spans="20:21" x14ac:dyDescent="0.25">
      <c r="T14341" s="101" t="s">
        <v>28156</v>
      </c>
      <c r="U14341" s="74" t="s">
        <v>28157</v>
      </c>
    </row>
    <row r="14342" spans="20:21" x14ac:dyDescent="0.25">
      <c r="T14342" s="101" t="s">
        <v>28158</v>
      </c>
      <c r="U14342" s="74" t="s">
        <v>28159</v>
      </c>
    </row>
    <row r="14343" spans="20:21" x14ac:dyDescent="0.25">
      <c r="T14343" s="101" t="s">
        <v>28160</v>
      </c>
      <c r="U14343" s="74" t="s">
        <v>28161</v>
      </c>
    </row>
    <row r="14344" spans="20:21" x14ac:dyDescent="0.25">
      <c r="T14344" s="101" t="s">
        <v>28162</v>
      </c>
      <c r="U14344" s="74" t="s">
        <v>28163</v>
      </c>
    </row>
    <row r="14345" spans="20:21" x14ac:dyDescent="0.25">
      <c r="T14345" s="101" t="s">
        <v>28164</v>
      </c>
      <c r="U14345" s="74" t="s">
        <v>28165</v>
      </c>
    </row>
    <row r="14346" spans="20:21" x14ac:dyDescent="0.25">
      <c r="T14346" s="101" t="s">
        <v>28166</v>
      </c>
      <c r="U14346" s="74" t="s">
        <v>28167</v>
      </c>
    </row>
    <row r="14347" spans="20:21" x14ac:dyDescent="0.25">
      <c r="T14347" s="101" t="s">
        <v>28168</v>
      </c>
      <c r="U14347" s="74" t="s">
        <v>28169</v>
      </c>
    </row>
    <row r="14348" spans="20:21" x14ac:dyDescent="0.25">
      <c r="T14348" s="101" t="s">
        <v>28170</v>
      </c>
      <c r="U14348" s="74" t="s">
        <v>28171</v>
      </c>
    </row>
    <row r="14349" spans="20:21" x14ac:dyDescent="0.25">
      <c r="T14349" s="101" t="s">
        <v>28172</v>
      </c>
      <c r="U14349" s="74" t="s">
        <v>28173</v>
      </c>
    </row>
    <row r="14350" spans="20:21" x14ac:dyDescent="0.25">
      <c r="T14350" s="101" t="s">
        <v>28174</v>
      </c>
      <c r="U14350" s="74" t="s">
        <v>28175</v>
      </c>
    </row>
    <row r="14351" spans="20:21" x14ac:dyDescent="0.25">
      <c r="T14351" s="101" t="s">
        <v>28176</v>
      </c>
      <c r="U14351" s="74" t="s">
        <v>28177</v>
      </c>
    </row>
    <row r="14352" spans="20:21" x14ac:dyDescent="0.25">
      <c r="T14352" s="101" t="s">
        <v>28178</v>
      </c>
      <c r="U14352" s="74" t="s">
        <v>28179</v>
      </c>
    </row>
    <row r="14353" spans="20:21" x14ac:dyDescent="0.25">
      <c r="T14353" s="101" t="s">
        <v>28180</v>
      </c>
      <c r="U14353" s="74" t="s">
        <v>28181</v>
      </c>
    </row>
    <row r="14354" spans="20:21" x14ac:dyDescent="0.25">
      <c r="T14354" s="101" t="s">
        <v>28182</v>
      </c>
      <c r="U14354" s="74" t="s">
        <v>28183</v>
      </c>
    </row>
    <row r="14355" spans="20:21" x14ac:dyDescent="0.25">
      <c r="T14355" s="101" t="s">
        <v>28184</v>
      </c>
      <c r="U14355" s="74" t="s">
        <v>28185</v>
      </c>
    </row>
    <row r="14356" spans="20:21" x14ac:dyDescent="0.25">
      <c r="T14356" s="101" t="s">
        <v>28186</v>
      </c>
      <c r="U14356" s="74" t="s">
        <v>28187</v>
      </c>
    </row>
    <row r="14357" spans="20:21" x14ac:dyDescent="0.25">
      <c r="T14357" s="101" t="s">
        <v>28188</v>
      </c>
      <c r="U14357" s="74" t="s">
        <v>28189</v>
      </c>
    </row>
    <row r="14358" spans="20:21" x14ac:dyDescent="0.25">
      <c r="T14358" s="101" t="s">
        <v>28190</v>
      </c>
      <c r="U14358" s="74" t="s">
        <v>28191</v>
      </c>
    </row>
    <row r="14359" spans="20:21" x14ac:dyDescent="0.25">
      <c r="T14359" s="101" t="s">
        <v>28192</v>
      </c>
      <c r="U14359" s="74" t="s">
        <v>28193</v>
      </c>
    </row>
    <row r="14360" spans="20:21" x14ac:dyDescent="0.25">
      <c r="T14360" s="101" t="s">
        <v>28194</v>
      </c>
      <c r="U14360" s="74" t="s">
        <v>28195</v>
      </c>
    </row>
    <row r="14361" spans="20:21" x14ac:dyDescent="0.25">
      <c r="T14361" s="101" t="s">
        <v>28196</v>
      </c>
      <c r="U14361" s="74" t="s">
        <v>28197</v>
      </c>
    </row>
    <row r="14362" spans="20:21" x14ac:dyDescent="0.25">
      <c r="T14362" s="101" t="s">
        <v>28198</v>
      </c>
      <c r="U14362" s="74" t="s">
        <v>28199</v>
      </c>
    </row>
    <row r="14363" spans="20:21" x14ac:dyDescent="0.25">
      <c r="T14363" s="101" t="s">
        <v>28200</v>
      </c>
      <c r="U14363" s="74" t="s">
        <v>28201</v>
      </c>
    </row>
    <row r="14364" spans="20:21" x14ac:dyDescent="0.25">
      <c r="T14364" s="101" t="s">
        <v>28202</v>
      </c>
      <c r="U14364" s="74" t="s">
        <v>28203</v>
      </c>
    </row>
    <row r="14365" spans="20:21" x14ac:dyDescent="0.25">
      <c r="T14365" s="101" t="s">
        <v>28204</v>
      </c>
      <c r="U14365" s="74" t="s">
        <v>28205</v>
      </c>
    </row>
    <row r="14366" spans="20:21" x14ac:dyDescent="0.25">
      <c r="T14366" s="101" t="s">
        <v>28206</v>
      </c>
      <c r="U14366" s="74" t="s">
        <v>28207</v>
      </c>
    </row>
    <row r="14367" spans="20:21" x14ac:dyDescent="0.25">
      <c r="T14367" s="101" t="s">
        <v>28208</v>
      </c>
      <c r="U14367" s="74" t="s">
        <v>28209</v>
      </c>
    </row>
    <row r="14368" spans="20:21" x14ac:dyDescent="0.25">
      <c r="T14368" s="101" t="s">
        <v>28210</v>
      </c>
      <c r="U14368" s="74" t="s">
        <v>28211</v>
      </c>
    </row>
    <row r="14369" spans="20:21" x14ac:dyDescent="0.25">
      <c r="T14369" s="101" t="s">
        <v>28212</v>
      </c>
      <c r="U14369" s="74" t="s">
        <v>28213</v>
      </c>
    </row>
    <row r="14370" spans="20:21" x14ac:dyDescent="0.25">
      <c r="T14370" s="101" t="s">
        <v>28214</v>
      </c>
      <c r="U14370" s="74" t="s">
        <v>28215</v>
      </c>
    </row>
    <row r="14371" spans="20:21" x14ac:dyDescent="0.25">
      <c r="T14371" s="101" t="s">
        <v>28216</v>
      </c>
      <c r="U14371" s="74" t="s">
        <v>28217</v>
      </c>
    </row>
    <row r="14372" spans="20:21" x14ac:dyDescent="0.25">
      <c r="T14372" s="101" t="s">
        <v>28218</v>
      </c>
      <c r="U14372" s="74" t="s">
        <v>28219</v>
      </c>
    </row>
    <row r="14373" spans="20:21" x14ac:dyDescent="0.25">
      <c r="T14373" s="101" t="s">
        <v>28220</v>
      </c>
      <c r="U14373" s="74" t="s">
        <v>28221</v>
      </c>
    </row>
    <row r="14374" spans="20:21" x14ac:dyDescent="0.25">
      <c r="T14374" s="101" t="s">
        <v>28222</v>
      </c>
      <c r="U14374" s="74" t="s">
        <v>28223</v>
      </c>
    </row>
    <row r="14375" spans="20:21" x14ac:dyDescent="0.25">
      <c r="T14375" s="101" t="s">
        <v>28224</v>
      </c>
      <c r="U14375" s="74" t="s">
        <v>28225</v>
      </c>
    </row>
    <row r="14376" spans="20:21" x14ac:dyDescent="0.25">
      <c r="T14376" s="101" t="s">
        <v>28226</v>
      </c>
      <c r="U14376" s="74" t="s">
        <v>28227</v>
      </c>
    </row>
    <row r="14377" spans="20:21" x14ac:dyDescent="0.25">
      <c r="T14377" s="101" t="s">
        <v>28228</v>
      </c>
      <c r="U14377" s="74" t="s">
        <v>28229</v>
      </c>
    </row>
    <row r="14378" spans="20:21" x14ac:dyDescent="0.25">
      <c r="T14378" s="101" t="s">
        <v>28230</v>
      </c>
      <c r="U14378" s="74" t="s">
        <v>28231</v>
      </c>
    </row>
    <row r="14379" spans="20:21" x14ac:dyDescent="0.25">
      <c r="T14379" s="101" t="s">
        <v>28232</v>
      </c>
      <c r="U14379" s="74" t="s">
        <v>28233</v>
      </c>
    </row>
    <row r="14380" spans="20:21" x14ac:dyDescent="0.25">
      <c r="T14380" s="101" t="s">
        <v>28234</v>
      </c>
      <c r="U14380" s="74" t="s">
        <v>22883</v>
      </c>
    </row>
    <row r="14381" spans="20:21" x14ac:dyDescent="0.25">
      <c r="T14381" s="101" t="s">
        <v>28235</v>
      </c>
      <c r="U14381" s="74" t="s">
        <v>4382</v>
      </c>
    </row>
    <row r="14382" spans="20:21" x14ac:dyDescent="0.25">
      <c r="T14382" s="101" t="s">
        <v>28236</v>
      </c>
      <c r="U14382" s="74" t="s">
        <v>28237</v>
      </c>
    </row>
    <row r="14383" spans="20:21" x14ac:dyDescent="0.25">
      <c r="T14383" s="101" t="s">
        <v>28238</v>
      </c>
      <c r="U14383" s="74" t="s">
        <v>28239</v>
      </c>
    </row>
    <row r="14384" spans="20:21" x14ac:dyDescent="0.25">
      <c r="T14384" s="101" t="s">
        <v>28240</v>
      </c>
      <c r="U14384" s="74" t="s">
        <v>28241</v>
      </c>
    </row>
    <row r="14385" spans="20:21" x14ac:dyDescent="0.25">
      <c r="T14385" s="101" t="s">
        <v>28242</v>
      </c>
      <c r="U14385" s="74" t="s">
        <v>28243</v>
      </c>
    </row>
    <row r="14386" spans="20:21" x14ac:dyDescent="0.25">
      <c r="T14386" s="101" t="s">
        <v>28244</v>
      </c>
      <c r="U14386" s="74" t="s">
        <v>17657</v>
      </c>
    </row>
    <row r="14387" spans="20:21" x14ac:dyDescent="0.25">
      <c r="T14387" s="101" t="s">
        <v>28245</v>
      </c>
      <c r="U14387" s="74" t="s">
        <v>28246</v>
      </c>
    </row>
    <row r="14388" spans="20:21" x14ac:dyDescent="0.25">
      <c r="T14388" s="101" t="s">
        <v>28247</v>
      </c>
      <c r="U14388" s="74" t="s">
        <v>11050</v>
      </c>
    </row>
    <row r="14389" spans="20:21" x14ac:dyDescent="0.25">
      <c r="T14389" s="101" t="s">
        <v>28248</v>
      </c>
      <c r="U14389" s="74" t="s">
        <v>28249</v>
      </c>
    </row>
    <row r="14390" spans="20:21" x14ac:dyDescent="0.25">
      <c r="T14390" s="101" t="s">
        <v>28250</v>
      </c>
      <c r="U14390" s="74" t="s">
        <v>28251</v>
      </c>
    </row>
    <row r="14391" spans="20:21" x14ac:dyDescent="0.25">
      <c r="T14391" s="101" t="s">
        <v>28252</v>
      </c>
      <c r="U14391" s="74" t="s">
        <v>28253</v>
      </c>
    </row>
    <row r="14392" spans="20:21" x14ac:dyDescent="0.25">
      <c r="T14392" s="101" t="s">
        <v>28254</v>
      </c>
      <c r="U14392" s="74" t="s">
        <v>28255</v>
      </c>
    </row>
    <row r="14393" spans="20:21" x14ac:dyDescent="0.25">
      <c r="T14393" s="101" t="s">
        <v>28256</v>
      </c>
      <c r="U14393" s="74" t="s">
        <v>28257</v>
      </c>
    </row>
    <row r="14394" spans="20:21" x14ac:dyDescent="0.25">
      <c r="T14394" s="101" t="s">
        <v>28258</v>
      </c>
      <c r="U14394" s="74" t="s">
        <v>28259</v>
      </c>
    </row>
    <row r="14395" spans="20:21" x14ac:dyDescent="0.25">
      <c r="T14395" s="101" t="s">
        <v>28260</v>
      </c>
      <c r="U14395" s="74" t="s">
        <v>28261</v>
      </c>
    </row>
    <row r="14396" spans="20:21" x14ac:dyDescent="0.25">
      <c r="T14396" s="101" t="s">
        <v>28262</v>
      </c>
      <c r="U14396" s="74" t="s">
        <v>28263</v>
      </c>
    </row>
    <row r="14397" spans="20:21" x14ac:dyDescent="0.25">
      <c r="T14397" s="101" t="s">
        <v>28264</v>
      </c>
      <c r="U14397" s="74" t="s">
        <v>28265</v>
      </c>
    </row>
    <row r="14398" spans="20:21" x14ac:dyDescent="0.25">
      <c r="T14398" s="101" t="s">
        <v>28266</v>
      </c>
      <c r="U14398" s="74" t="s">
        <v>11153</v>
      </c>
    </row>
    <row r="14399" spans="20:21" x14ac:dyDescent="0.25">
      <c r="T14399" s="101" t="s">
        <v>28267</v>
      </c>
      <c r="U14399" s="74" t="s">
        <v>28268</v>
      </c>
    </row>
    <row r="14400" spans="20:21" x14ac:dyDescent="0.25">
      <c r="T14400" s="101" t="s">
        <v>28269</v>
      </c>
      <c r="U14400" s="74" t="s">
        <v>28270</v>
      </c>
    </row>
    <row r="14401" spans="20:21" x14ac:dyDescent="0.25">
      <c r="T14401" s="101" t="s">
        <v>28271</v>
      </c>
      <c r="U14401" s="74" t="s">
        <v>28272</v>
      </c>
    </row>
    <row r="14402" spans="20:21" x14ac:dyDescent="0.25">
      <c r="T14402" s="101" t="s">
        <v>28273</v>
      </c>
      <c r="U14402" s="74" t="s">
        <v>28274</v>
      </c>
    </row>
    <row r="14403" spans="20:21" x14ac:dyDescent="0.25">
      <c r="T14403" s="101" t="s">
        <v>28275</v>
      </c>
      <c r="U14403" s="74" t="s">
        <v>28276</v>
      </c>
    </row>
    <row r="14404" spans="20:21" x14ac:dyDescent="0.25">
      <c r="T14404" s="101" t="s">
        <v>28277</v>
      </c>
      <c r="U14404" s="74" t="s">
        <v>28278</v>
      </c>
    </row>
    <row r="14405" spans="20:21" x14ac:dyDescent="0.25">
      <c r="T14405" s="101" t="s">
        <v>28279</v>
      </c>
      <c r="U14405" s="74" t="s">
        <v>28280</v>
      </c>
    </row>
    <row r="14406" spans="20:21" x14ac:dyDescent="0.25">
      <c r="T14406" s="101" t="s">
        <v>28281</v>
      </c>
      <c r="U14406" s="74" t="s">
        <v>28282</v>
      </c>
    </row>
    <row r="14407" spans="20:21" x14ac:dyDescent="0.25">
      <c r="T14407" s="101" t="s">
        <v>28283</v>
      </c>
      <c r="U14407" s="74" t="s">
        <v>28284</v>
      </c>
    </row>
    <row r="14408" spans="20:21" x14ac:dyDescent="0.25">
      <c r="T14408" s="101" t="s">
        <v>28285</v>
      </c>
      <c r="U14408" s="74" t="s">
        <v>280</v>
      </c>
    </row>
    <row r="14409" spans="20:21" x14ac:dyDescent="0.25">
      <c r="T14409" s="101" t="s">
        <v>28286</v>
      </c>
      <c r="U14409" s="74" t="s">
        <v>28287</v>
      </c>
    </row>
    <row r="14410" spans="20:21" x14ac:dyDescent="0.25">
      <c r="T14410" s="101" t="s">
        <v>28288</v>
      </c>
      <c r="U14410" s="74" t="s">
        <v>28289</v>
      </c>
    </row>
    <row r="14411" spans="20:21" x14ac:dyDescent="0.25">
      <c r="T14411" s="101" t="s">
        <v>28290</v>
      </c>
      <c r="U14411" s="74" t="s">
        <v>28291</v>
      </c>
    </row>
    <row r="14412" spans="20:21" x14ac:dyDescent="0.25">
      <c r="T14412" s="101" t="s">
        <v>28292</v>
      </c>
      <c r="U14412" s="74" t="s">
        <v>28293</v>
      </c>
    </row>
    <row r="14413" spans="20:21" x14ac:dyDescent="0.25">
      <c r="T14413" s="101" t="s">
        <v>28294</v>
      </c>
      <c r="U14413" s="74" t="s">
        <v>28295</v>
      </c>
    </row>
    <row r="14414" spans="20:21" x14ac:dyDescent="0.25">
      <c r="T14414" s="101" t="s">
        <v>28296</v>
      </c>
      <c r="U14414" s="74" t="s">
        <v>18857</v>
      </c>
    </row>
    <row r="14415" spans="20:21" x14ac:dyDescent="0.25">
      <c r="T14415" s="101" t="s">
        <v>28297</v>
      </c>
      <c r="U14415" s="74" t="s">
        <v>28298</v>
      </c>
    </row>
    <row r="14416" spans="20:21" x14ac:dyDescent="0.25">
      <c r="T14416" s="101" t="s">
        <v>28299</v>
      </c>
      <c r="U14416" s="74" t="s">
        <v>28300</v>
      </c>
    </row>
    <row r="14417" spans="20:21" x14ac:dyDescent="0.25">
      <c r="T14417" s="101" t="s">
        <v>28301</v>
      </c>
      <c r="U14417" s="74" t="s">
        <v>28302</v>
      </c>
    </row>
    <row r="14418" spans="20:21" x14ac:dyDescent="0.25">
      <c r="T14418" s="101" t="s">
        <v>28303</v>
      </c>
      <c r="U14418" s="74" t="s">
        <v>28304</v>
      </c>
    </row>
    <row r="14419" spans="20:21" x14ac:dyDescent="0.25">
      <c r="T14419" s="101" t="s">
        <v>28305</v>
      </c>
      <c r="U14419" s="74" t="s">
        <v>28306</v>
      </c>
    </row>
    <row r="14420" spans="20:21" x14ac:dyDescent="0.25">
      <c r="T14420" s="101" t="s">
        <v>28307</v>
      </c>
      <c r="U14420" s="74" t="s">
        <v>28308</v>
      </c>
    </row>
    <row r="14421" spans="20:21" x14ac:dyDescent="0.25">
      <c r="T14421" s="101" t="s">
        <v>28309</v>
      </c>
      <c r="U14421" s="74" t="s">
        <v>28310</v>
      </c>
    </row>
    <row r="14422" spans="20:21" x14ac:dyDescent="0.25">
      <c r="T14422" s="101" t="s">
        <v>28311</v>
      </c>
      <c r="U14422" s="74" t="s">
        <v>28312</v>
      </c>
    </row>
    <row r="14423" spans="20:21" x14ac:dyDescent="0.25">
      <c r="T14423" s="101" t="s">
        <v>28313</v>
      </c>
      <c r="U14423" s="74" t="s">
        <v>28314</v>
      </c>
    </row>
    <row r="14424" spans="20:21" x14ac:dyDescent="0.25">
      <c r="T14424" s="101" t="s">
        <v>28315</v>
      </c>
      <c r="U14424" s="74" t="s">
        <v>28316</v>
      </c>
    </row>
    <row r="14425" spans="20:21" x14ac:dyDescent="0.25">
      <c r="T14425" s="101" t="s">
        <v>28317</v>
      </c>
      <c r="U14425" s="74" t="s">
        <v>28318</v>
      </c>
    </row>
    <row r="14426" spans="20:21" x14ac:dyDescent="0.25">
      <c r="T14426" s="101" t="s">
        <v>28319</v>
      </c>
      <c r="U14426" s="74" t="s">
        <v>28320</v>
      </c>
    </row>
    <row r="14427" spans="20:21" x14ac:dyDescent="0.25">
      <c r="T14427" s="101" t="s">
        <v>28321</v>
      </c>
      <c r="U14427" s="74" t="s">
        <v>28322</v>
      </c>
    </row>
    <row r="14428" spans="20:21" x14ac:dyDescent="0.25">
      <c r="T14428" s="101" t="s">
        <v>28323</v>
      </c>
      <c r="U14428" s="74" t="s">
        <v>28324</v>
      </c>
    </row>
    <row r="14429" spans="20:21" x14ac:dyDescent="0.25">
      <c r="T14429" s="101" t="s">
        <v>28325</v>
      </c>
      <c r="U14429" s="74" t="s">
        <v>28326</v>
      </c>
    </row>
    <row r="14430" spans="20:21" x14ac:dyDescent="0.25">
      <c r="T14430" s="101" t="s">
        <v>28327</v>
      </c>
      <c r="U14430" s="74" t="s">
        <v>28328</v>
      </c>
    </row>
    <row r="14431" spans="20:21" x14ac:dyDescent="0.25">
      <c r="T14431" s="101" t="s">
        <v>28329</v>
      </c>
      <c r="U14431" s="74" t="s">
        <v>28330</v>
      </c>
    </row>
    <row r="14432" spans="20:21" x14ac:dyDescent="0.25">
      <c r="T14432" s="101" t="s">
        <v>28331</v>
      </c>
      <c r="U14432" s="74" t="s">
        <v>28332</v>
      </c>
    </row>
    <row r="14433" spans="20:21" x14ac:dyDescent="0.25">
      <c r="T14433" s="101" t="s">
        <v>28333</v>
      </c>
      <c r="U14433" s="74" t="s">
        <v>28334</v>
      </c>
    </row>
    <row r="14434" spans="20:21" x14ac:dyDescent="0.25">
      <c r="T14434" s="101" t="s">
        <v>28335</v>
      </c>
      <c r="U14434" s="74" t="s">
        <v>28336</v>
      </c>
    </row>
    <row r="14435" spans="20:21" x14ac:dyDescent="0.25">
      <c r="T14435" s="101" t="s">
        <v>28337</v>
      </c>
      <c r="U14435" s="74" t="s">
        <v>28338</v>
      </c>
    </row>
    <row r="14436" spans="20:21" x14ac:dyDescent="0.25">
      <c r="T14436" s="101" t="s">
        <v>28339</v>
      </c>
      <c r="U14436" s="74" t="s">
        <v>28340</v>
      </c>
    </row>
    <row r="14437" spans="20:21" x14ac:dyDescent="0.25">
      <c r="T14437" s="101" t="s">
        <v>28341</v>
      </c>
      <c r="U14437" s="74" t="s">
        <v>28342</v>
      </c>
    </row>
    <row r="14438" spans="20:21" x14ac:dyDescent="0.25">
      <c r="T14438" s="101" t="s">
        <v>28343</v>
      </c>
      <c r="U14438" s="74" t="s">
        <v>2765</v>
      </c>
    </row>
    <row r="14439" spans="20:21" x14ac:dyDescent="0.25">
      <c r="T14439" s="101" t="s">
        <v>28344</v>
      </c>
      <c r="U14439" s="74" t="s">
        <v>330</v>
      </c>
    </row>
    <row r="14440" spans="20:21" x14ac:dyDescent="0.25">
      <c r="T14440" s="101" t="s">
        <v>28345</v>
      </c>
      <c r="U14440" s="74" t="s">
        <v>28346</v>
      </c>
    </row>
    <row r="14441" spans="20:21" x14ac:dyDescent="0.25">
      <c r="T14441" s="101" t="s">
        <v>28347</v>
      </c>
      <c r="U14441" s="74" t="s">
        <v>28348</v>
      </c>
    </row>
    <row r="14442" spans="20:21" x14ac:dyDescent="0.25">
      <c r="T14442" s="101" t="s">
        <v>28349</v>
      </c>
      <c r="U14442" s="74" t="s">
        <v>28350</v>
      </c>
    </row>
    <row r="14443" spans="20:21" x14ac:dyDescent="0.25">
      <c r="T14443" s="101" t="s">
        <v>28351</v>
      </c>
      <c r="U14443" s="74" t="s">
        <v>28352</v>
      </c>
    </row>
    <row r="14444" spans="20:21" x14ac:dyDescent="0.25">
      <c r="T14444" s="101" t="s">
        <v>28353</v>
      </c>
      <c r="U14444" s="74" t="s">
        <v>28354</v>
      </c>
    </row>
    <row r="14445" spans="20:21" x14ac:dyDescent="0.25">
      <c r="T14445" s="101" t="s">
        <v>28355</v>
      </c>
      <c r="U14445" s="74" t="s">
        <v>28356</v>
      </c>
    </row>
    <row r="14446" spans="20:21" x14ac:dyDescent="0.25">
      <c r="T14446" s="101" t="s">
        <v>28357</v>
      </c>
      <c r="U14446" s="74" t="s">
        <v>28358</v>
      </c>
    </row>
    <row r="14447" spans="20:21" x14ac:dyDescent="0.25">
      <c r="T14447" s="101" t="s">
        <v>28359</v>
      </c>
      <c r="U14447" s="74" t="s">
        <v>28360</v>
      </c>
    </row>
    <row r="14448" spans="20:21" x14ac:dyDescent="0.25">
      <c r="T14448" s="101" t="s">
        <v>28361</v>
      </c>
      <c r="U14448" s="74" t="s">
        <v>28362</v>
      </c>
    </row>
    <row r="14449" spans="20:21" x14ac:dyDescent="0.25">
      <c r="T14449" s="101" t="s">
        <v>28363</v>
      </c>
      <c r="U14449" s="74" t="s">
        <v>28364</v>
      </c>
    </row>
    <row r="14450" spans="20:21" x14ac:dyDescent="0.25">
      <c r="T14450" s="101" t="s">
        <v>28365</v>
      </c>
      <c r="U14450" s="74" t="s">
        <v>28366</v>
      </c>
    </row>
    <row r="14451" spans="20:21" x14ac:dyDescent="0.25">
      <c r="T14451" s="101" t="s">
        <v>28367</v>
      </c>
      <c r="U14451" s="74" t="s">
        <v>28368</v>
      </c>
    </row>
    <row r="14452" spans="20:21" x14ac:dyDescent="0.25">
      <c r="T14452" s="101" t="s">
        <v>28369</v>
      </c>
      <c r="U14452" s="74" t="s">
        <v>28370</v>
      </c>
    </row>
    <row r="14453" spans="20:21" x14ac:dyDescent="0.25">
      <c r="T14453" s="101" t="s">
        <v>28371</v>
      </c>
      <c r="U14453" s="74" t="s">
        <v>28372</v>
      </c>
    </row>
    <row r="14454" spans="20:21" x14ac:dyDescent="0.25">
      <c r="T14454" s="101" t="s">
        <v>28373</v>
      </c>
      <c r="U14454" s="74" t="s">
        <v>28374</v>
      </c>
    </row>
    <row r="14455" spans="20:21" x14ac:dyDescent="0.25">
      <c r="T14455" s="101" t="s">
        <v>28375</v>
      </c>
      <c r="U14455" s="74" t="s">
        <v>28376</v>
      </c>
    </row>
    <row r="14456" spans="20:21" x14ac:dyDescent="0.25">
      <c r="T14456" s="101" t="s">
        <v>28377</v>
      </c>
      <c r="U14456" s="74" t="s">
        <v>11242</v>
      </c>
    </row>
    <row r="14457" spans="20:21" x14ac:dyDescent="0.25">
      <c r="T14457" s="101" t="s">
        <v>28378</v>
      </c>
      <c r="U14457" s="74" t="s">
        <v>28379</v>
      </c>
    </row>
    <row r="14458" spans="20:21" x14ac:dyDescent="0.25">
      <c r="T14458" s="101" t="s">
        <v>28380</v>
      </c>
      <c r="U14458" s="74" t="s">
        <v>28381</v>
      </c>
    </row>
    <row r="14459" spans="20:21" x14ac:dyDescent="0.25">
      <c r="T14459" s="101" t="s">
        <v>28382</v>
      </c>
      <c r="U14459" s="74" t="s">
        <v>28383</v>
      </c>
    </row>
    <row r="14460" spans="20:21" x14ac:dyDescent="0.25">
      <c r="T14460" s="101" t="s">
        <v>28384</v>
      </c>
      <c r="U14460" s="74" t="s">
        <v>28385</v>
      </c>
    </row>
    <row r="14461" spans="20:21" x14ac:dyDescent="0.25">
      <c r="T14461" s="101" t="s">
        <v>28386</v>
      </c>
      <c r="U14461" s="74" t="s">
        <v>28387</v>
      </c>
    </row>
    <row r="14462" spans="20:21" x14ac:dyDescent="0.25">
      <c r="T14462" s="101" t="s">
        <v>28388</v>
      </c>
      <c r="U14462" s="74" t="s">
        <v>28389</v>
      </c>
    </row>
    <row r="14463" spans="20:21" x14ac:dyDescent="0.25">
      <c r="T14463" s="101" t="s">
        <v>28390</v>
      </c>
      <c r="U14463" s="74" t="s">
        <v>28391</v>
      </c>
    </row>
    <row r="14464" spans="20:21" x14ac:dyDescent="0.25">
      <c r="T14464" s="101" t="s">
        <v>28392</v>
      </c>
      <c r="U14464" s="74" t="s">
        <v>28393</v>
      </c>
    </row>
    <row r="14465" spans="20:21" x14ac:dyDescent="0.25">
      <c r="T14465" s="101" t="s">
        <v>28394</v>
      </c>
      <c r="U14465" s="74" t="s">
        <v>28395</v>
      </c>
    </row>
    <row r="14466" spans="20:21" x14ac:dyDescent="0.25">
      <c r="T14466" s="101" t="s">
        <v>28396</v>
      </c>
      <c r="U14466" s="74" t="s">
        <v>28397</v>
      </c>
    </row>
    <row r="14467" spans="20:21" x14ac:dyDescent="0.25">
      <c r="T14467" s="101" t="s">
        <v>28398</v>
      </c>
      <c r="U14467" s="74" t="s">
        <v>28399</v>
      </c>
    </row>
    <row r="14468" spans="20:21" x14ac:dyDescent="0.25">
      <c r="T14468" s="101" t="s">
        <v>28400</v>
      </c>
      <c r="U14468" s="74" t="s">
        <v>28401</v>
      </c>
    </row>
    <row r="14469" spans="20:21" x14ac:dyDescent="0.25">
      <c r="T14469" s="101" t="s">
        <v>28402</v>
      </c>
      <c r="U14469" s="74" t="s">
        <v>28403</v>
      </c>
    </row>
    <row r="14470" spans="20:21" x14ac:dyDescent="0.25">
      <c r="T14470" s="101" t="s">
        <v>28404</v>
      </c>
      <c r="U14470" s="74" t="s">
        <v>28405</v>
      </c>
    </row>
    <row r="14471" spans="20:21" x14ac:dyDescent="0.25">
      <c r="T14471" s="101" t="s">
        <v>28406</v>
      </c>
      <c r="U14471" s="74" t="s">
        <v>28407</v>
      </c>
    </row>
    <row r="14472" spans="20:21" x14ac:dyDescent="0.25">
      <c r="T14472" s="101" t="s">
        <v>28408</v>
      </c>
      <c r="U14472" s="74" t="s">
        <v>28409</v>
      </c>
    </row>
    <row r="14473" spans="20:21" x14ac:dyDescent="0.25">
      <c r="T14473" s="101" t="s">
        <v>28410</v>
      </c>
      <c r="U14473" s="74" t="s">
        <v>28411</v>
      </c>
    </row>
    <row r="14474" spans="20:21" x14ac:dyDescent="0.25">
      <c r="T14474" s="101" t="s">
        <v>28412</v>
      </c>
      <c r="U14474" s="74" t="s">
        <v>28413</v>
      </c>
    </row>
    <row r="14475" spans="20:21" x14ac:dyDescent="0.25">
      <c r="T14475" s="101" t="s">
        <v>28414</v>
      </c>
      <c r="U14475" s="74" t="s">
        <v>28415</v>
      </c>
    </row>
    <row r="14476" spans="20:21" x14ac:dyDescent="0.25">
      <c r="T14476" s="101" t="s">
        <v>28416</v>
      </c>
      <c r="U14476" s="74" t="s">
        <v>28417</v>
      </c>
    </row>
    <row r="14477" spans="20:21" x14ac:dyDescent="0.25">
      <c r="T14477" s="101" t="s">
        <v>28418</v>
      </c>
      <c r="U14477" s="74" t="s">
        <v>28419</v>
      </c>
    </row>
    <row r="14478" spans="20:21" x14ac:dyDescent="0.25">
      <c r="T14478" s="101" t="s">
        <v>28420</v>
      </c>
      <c r="U14478" s="74" t="s">
        <v>28421</v>
      </c>
    </row>
    <row r="14479" spans="20:21" x14ac:dyDescent="0.25">
      <c r="T14479" s="101" t="s">
        <v>28422</v>
      </c>
      <c r="U14479" s="74" t="s">
        <v>28423</v>
      </c>
    </row>
    <row r="14480" spans="20:21" x14ac:dyDescent="0.25">
      <c r="T14480" s="101" t="s">
        <v>28424</v>
      </c>
      <c r="U14480" s="74" t="s">
        <v>28425</v>
      </c>
    </row>
    <row r="14481" spans="20:21" x14ac:dyDescent="0.25">
      <c r="T14481" s="101" t="s">
        <v>28426</v>
      </c>
      <c r="U14481" s="74" t="s">
        <v>28427</v>
      </c>
    </row>
    <row r="14482" spans="20:21" x14ac:dyDescent="0.25">
      <c r="T14482" s="101" t="s">
        <v>28428</v>
      </c>
      <c r="U14482" s="74" t="s">
        <v>28429</v>
      </c>
    </row>
    <row r="14483" spans="20:21" x14ac:dyDescent="0.25">
      <c r="T14483" s="101" t="s">
        <v>28430</v>
      </c>
      <c r="U14483" s="74" t="s">
        <v>28431</v>
      </c>
    </row>
    <row r="14484" spans="20:21" x14ac:dyDescent="0.25">
      <c r="T14484" s="101" t="s">
        <v>28432</v>
      </c>
      <c r="U14484" s="74" t="s">
        <v>28433</v>
      </c>
    </row>
    <row r="14485" spans="20:21" x14ac:dyDescent="0.25">
      <c r="T14485" s="101" t="s">
        <v>28434</v>
      </c>
      <c r="U14485" s="74" t="s">
        <v>28435</v>
      </c>
    </row>
    <row r="14486" spans="20:21" x14ac:dyDescent="0.25">
      <c r="T14486" s="101" t="s">
        <v>28436</v>
      </c>
      <c r="U14486" s="74" t="s">
        <v>28437</v>
      </c>
    </row>
    <row r="14487" spans="20:21" x14ac:dyDescent="0.25">
      <c r="T14487" s="101" t="s">
        <v>28438</v>
      </c>
      <c r="U14487" s="74" t="s">
        <v>28439</v>
      </c>
    </row>
    <row r="14488" spans="20:21" x14ac:dyDescent="0.25">
      <c r="T14488" s="101" t="s">
        <v>28440</v>
      </c>
      <c r="U14488" s="74" t="s">
        <v>28441</v>
      </c>
    </row>
    <row r="14489" spans="20:21" x14ac:dyDescent="0.25">
      <c r="T14489" s="101" t="s">
        <v>28442</v>
      </c>
      <c r="U14489" s="74" t="s">
        <v>28443</v>
      </c>
    </row>
    <row r="14490" spans="20:21" x14ac:dyDescent="0.25">
      <c r="T14490" s="101" t="s">
        <v>28444</v>
      </c>
      <c r="U14490" s="74" t="s">
        <v>28445</v>
      </c>
    </row>
    <row r="14491" spans="20:21" x14ac:dyDescent="0.25">
      <c r="T14491" s="101" t="s">
        <v>28446</v>
      </c>
      <c r="U14491" s="74" t="s">
        <v>28447</v>
      </c>
    </row>
    <row r="14492" spans="20:21" x14ac:dyDescent="0.25">
      <c r="T14492" s="101" t="s">
        <v>28448</v>
      </c>
      <c r="U14492" s="74" t="s">
        <v>28449</v>
      </c>
    </row>
    <row r="14493" spans="20:21" x14ac:dyDescent="0.25">
      <c r="T14493" s="101" t="s">
        <v>28450</v>
      </c>
      <c r="U14493" s="74" t="s">
        <v>28451</v>
      </c>
    </row>
    <row r="14494" spans="20:21" x14ac:dyDescent="0.25">
      <c r="T14494" s="101" t="s">
        <v>28452</v>
      </c>
      <c r="U14494" s="74" t="s">
        <v>28453</v>
      </c>
    </row>
    <row r="14495" spans="20:21" x14ac:dyDescent="0.25">
      <c r="T14495" s="101" t="s">
        <v>28454</v>
      </c>
      <c r="U14495" s="74" t="s">
        <v>28455</v>
      </c>
    </row>
    <row r="14496" spans="20:21" x14ac:dyDescent="0.25">
      <c r="T14496" s="101" t="s">
        <v>28456</v>
      </c>
      <c r="U14496" s="74" t="s">
        <v>28457</v>
      </c>
    </row>
    <row r="14497" spans="20:21" x14ac:dyDescent="0.25">
      <c r="T14497" s="101" t="s">
        <v>28458</v>
      </c>
      <c r="U14497" s="74" t="s">
        <v>28459</v>
      </c>
    </row>
    <row r="14498" spans="20:21" x14ac:dyDescent="0.25">
      <c r="T14498" s="101" t="s">
        <v>28460</v>
      </c>
      <c r="U14498" s="74" t="s">
        <v>28461</v>
      </c>
    </row>
    <row r="14499" spans="20:21" x14ac:dyDescent="0.25">
      <c r="T14499" s="101" t="s">
        <v>28462</v>
      </c>
      <c r="U14499" s="74" t="s">
        <v>28463</v>
      </c>
    </row>
    <row r="14500" spans="20:21" x14ac:dyDescent="0.25">
      <c r="T14500" s="101" t="s">
        <v>28464</v>
      </c>
      <c r="U14500" s="74" t="s">
        <v>28465</v>
      </c>
    </row>
    <row r="14501" spans="20:21" x14ac:dyDescent="0.25">
      <c r="T14501" s="101" t="s">
        <v>28466</v>
      </c>
      <c r="U14501" s="74" t="s">
        <v>452</v>
      </c>
    </row>
    <row r="14502" spans="20:21" x14ac:dyDescent="0.25">
      <c r="T14502" s="101" t="s">
        <v>28467</v>
      </c>
      <c r="U14502" s="74" t="s">
        <v>28468</v>
      </c>
    </row>
    <row r="14503" spans="20:21" x14ac:dyDescent="0.25">
      <c r="T14503" s="101" t="s">
        <v>28469</v>
      </c>
      <c r="U14503" s="74" t="s">
        <v>15349</v>
      </c>
    </row>
    <row r="14504" spans="20:21" x14ac:dyDescent="0.25">
      <c r="T14504" s="101" t="s">
        <v>28470</v>
      </c>
      <c r="U14504" s="74" t="s">
        <v>28471</v>
      </c>
    </row>
    <row r="14505" spans="20:21" x14ac:dyDescent="0.25">
      <c r="T14505" s="101" t="s">
        <v>28472</v>
      </c>
      <c r="U14505" s="74" t="s">
        <v>28473</v>
      </c>
    </row>
    <row r="14506" spans="20:21" x14ac:dyDescent="0.25">
      <c r="T14506" s="101" t="s">
        <v>28474</v>
      </c>
      <c r="U14506" s="74" t="s">
        <v>28475</v>
      </c>
    </row>
    <row r="14507" spans="20:21" x14ac:dyDescent="0.25">
      <c r="T14507" s="101" t="s">
        <v>28476</v>
      </c>
      <c r="U14507" s="74" t="s">
        <v>6856</v>
      </c>
    </row>
    <row r="14508" spans="20:21" x14ac:dyDescent="0.25">
      <c r="T14508" s="101" t="s">
        <v>28477</v>
      </c>
      <c r="U14508" s="74" t="s">
        <v>28478</v>
      </c>
    </row>
    <row r="14509" spans="20:21" x14ac:dyDescent="0.25">
      <c r="T14509" s="101" t="s">
        <v>28479</v>
      </c>
      <c r="U14509" s="74" t="s">
        <v>28480</v>
      </c>
    </row>
    <row r="14510" spans="20:21" x14ac:dyDescent="0.25">
      <c r="T14510" s="101" t="s">
        <v>28481</v>
      </c>
      <c r="U14510" s="74" t="s">
        <v>28482</v>
      </c>
    </row>
    <row r="14511" spans="20:21" x14ac:dyDescent="0.25">
      <c r="T14511" s="101" t="s">
        <v>28483</v>
      </c>
      <c r="U14511" s="74" t="s">
        <v>28484</v>
      </c>
    </row>
    <row r="14512" spans="20:21" x14ac:dyDescent="0.25">
      <c r="T14512" s="101" t="s">
        <v>28485</v>
      </c>
      <c r="U14512" s="74" t="s">
        <v>28486</v>
      </c>
    </row>
    <row r="14513" spans="20:21" x14ac:dyDescent="0.25">
      <c r="T14513" s="101" t="s">
        <v>28487</v>
      </c>
      <c r="U14513" s="74" t="s">
        <v>28488</v>
      </c>
    </row>
    <row r="14514" spans="20:21" x14ac:dyDescent="0.25">
      <c r="T14514" s="101" t="s">
        <v>28489</v>
      </c>
      <c r="U14514" s="74" t="s">
        <v>28490</v>
      </c>
    </row>
    <row r="14515" spans="20:21" x14ac:dyDescent="0.25">
      <c r="T14515" s="101" t="s">
        <v>28491</v>
      </c>
      <c r="U14515" s="74" t="s">
        <v>3411</v>
      </c>
    </row>
    <row r="14516" spans="20:21" x14ac:dyDescent="0.25">
      <c r="T14516" s="101" t="s">
        <v>28492</v>
      </c>
      <c r="U14516" s="74" t="s">
        <v>28493</v>
      </c>
    </row>
    <row r="14517" spans="20:21" x14ac:dyDescent="0.25">
      <c r="T14517" s="101" t="s">
        <v>28494</v>
      </c>
      <c r="U14517" s="74" t="s">
        <v>28495</v>
      </c>
    </row>
    <row r="14518" spans="20:21" x14ac:dyDescent="0.25">
      <c r="T14518" s="101" t="s">
        <v>28496</v>
      </c>
      <c r="U14518" s="74" t="s">
        <v>28497</v>
      </c>
    </row>
    <row r="14519" spans="20:21" x14ac:dyDescent="0.25">
      <c r="T14519" s="101" t="s">
        <v>28498</v>
      </c>
      <c r="U14519" s="74" t="s">
        <v>28499</v>
      </c>
    </row>
    <row r="14520" spans="20:21" x14ac:dyDescent="0.25">
      <c r="T14520" s="101" t="s">
        <v>28500</v>
      </c>
      <c r="U14520" s="74" t="s">
        <v>28501</v>
      </c>
    </row>
    <row r="14521" spans="20:21" x14ac:dyDescent="0.25">
      <c r="T14521" s="101" t="s">
        <v>28502</v>
      </c>
      <c r="U14521" s="74" t="s">
        <v>28503</v>
      </c>
    </row>
    <row r="14522" spans="20:21" x14ac:dyDescent="0.25">
      <c r="T14522" s="101" t="s">
        <v>28504</v>
      </c>
      <c r="U14522" s="74" t="s">
        <v>28505</v>
      </c>
    </row>
    <row r="14523" spans="20:21" x14ac:dyDescent="0.25">
      <c r="T14523" s="101" t="s">
        <v>28506</v>
      </c>
      <c r="U14523" s="74" t="s">
        <v>28507</v>
      </c>
    </row>
    <row r="14524" spans="20:21" x14ac:dyDescent="0.25">
      <c r="T14524" s="101" t="s">
        <v>28508</v>
      </c>
      <c r="U14524" s="74" t="s">
        <v>12181</v>
      </c>
    </row>
    <row r="14525" spans="20:21" x14ac:dyDescent="0.25">
      <c r="T14525" s="101" t="s">
        <v>28509</v>
      </c>
      <c r="U14525" s="74" t="s">
        <v>28510</v>
      </c>
    </row>
    <row r="14526" spans="20:21" x14ac:dyDescent="0.25">
      <c r="T14526" s="101" t="s">
        <v>28511</v>
      </c>
      <c r="U14526" s="74" t="s">
        <v>28512</v>
      </c>
    </row>
    <row r="14527" spans="20:21" x14ac:dyDescent="0.25">
      <c r="T14527" s="101" t="s">
        <v>28513</v>
      </c>
      <c r="U14527" s="74" t="s">
        <v>28514</v>
      </c>
    </row>
    <row r="14528" spans="20:21" x14ac:dyDescent="0.25">
      <c r="T14528" s="101" t="s">
        <v>28515</v>
      </c>
      <c r="U14528" s="74" t="s">
        <v>28516</v>
      </c>
    </row>
    <row r="14529" spans="20:21" x14ac:dyDescent="0.25">
      <c r="T14529" s="101" t="s">
        <v>28517</v>
      </c>
      <c r="U14529" s="74" t="s">
        <v>28518</v>
      </c>
    </row>
    <row r="14530" spans="20:21" x14ac:dyDescent="0.25">
      <c r="T14530" s="101" t="s">
        <v>28519</v>
      </c>
      <c r="U14530" s="74" t="s">
        <v>28520</v>
      </c>
    </row>
    <row r="14531" spans="20:21" x14ac:dyDescent="0.25">
      <c r="T14531" s="101" t="s">
        <v>28521</v>
      </c>
      <c r="U14531" s="74" t="s">
        <v>28522</v>
      </c>
    </row>
    <row r="14532" spans="20:21" x14ac:dyDescent="0.25">
      <c r="T14532" s="101" t="s">
        <v>28523</v>
      </c>
      <c r="U14532" s="74" t="s">
        <v>28524</v>
      </c>
    </row>
    <row r="14533" spans="20:21" x14ac:dyDescent="0.25">
      <c r="T14533" s="101" t="s">
        <v>28525</v>
      </c>
      <c r="U14533" s="74" t="s">
        <v>28526</v>
      </c>
    </row>
    <row r="14534" spans="20:21" x14ac:dyDescent="0.25">
      <c r="T14534" s="101" t="s">
        <v>28527</v>
      </c>
      <c r="U14534" s="74" t="s">
        <v>28528</v>
      </c>
    </row>
    <row r="14535" spans="20:21" x14ac:dyDescent="0.25">
      <c r="T14535" s="101" t="s">
        <v>28529</v>
      </c>
      <c r="U14535" s="74" t="s">
        <v>13485</v>
      </c>
    </row>
    <row r="14536" spans="20:21" x14ac:dyDescent="0.25">
      <c r="T14536" s="101" t="s">
        <v>28530</v>
      </c>
      <c r="U14536" s="74" t="s">
        <v>12199</v>
      </c>
    </row>
    <row r="14537" spans="20:21" x14ac:dyDescent="0.25">
      <c r="T14537" s="101" t="s">
        <v>28531</v>
      </c>
      <c r="U14537" s="74" t="s">
        <v>28532</v>
      </c>
    </row>
    <row r="14538" spans="20:21" x14ac:dyDescent="0.25">
      <c r="T14538" s="101" t="s">
        <v>28533</v>
      </c>
      <c r="U14538" s="74" t="s">
        <v>28534</v>
      </c>
    </row>
    <row r="14539" spans="20:21" x14ac:dyDescent="0.25">
      <c r="T14539" s="101" t="s">
        <v>28535</v>
      </c>
      <c r="U14539" s="74" t="s">
        <v>28536</v>
      </c>
    </row>
    <row r="14540" spans="20:21" x14ac:dyDescent="0.25">
      <c r="T14540" s="101" t="s">
        <v>28537</v>
      </c>
      <c r="U14540" s="74" t="s">
        <v>28538</v>
      </c>
    </row>
    <row r="14541" spans="20:21" x14ac:dyDescent="0.25">
      <c r="T14541" s="101" t="s">
        <v>28539</v>
      </c>
      <c r="U14541" s="74" t="s">
        <v>28540</v>
      </c>
    </row>
    <row r="14542" spans="20:21" x14ac:dyDescent="0.25">
      <c r="T14542" s="101" t="s">
        <v>28541</v>
      </c>
      <c r="U14542" s="74" t="s">
        <v>28542</v>
      </c>
    </row>
    <row r="14543" spans="20:21" x14ac:dyDescent="0.25">
      <c r="T14543" s="101" t="s">
        <v>28543</v>
      </c>
      <c r="U14543" s="74" t="s">
        <v>28544</v>
      </c>
    </row>
    <row r="14544" spans="20:21" x14ac:dyDescent="0.25">
      <c r="T14544" s="101" t="s">
        <v>28545</v>
      </c>
      <c r="U14544" s="74" t="s">
        <v>28546</v>
      </c>
    </row>
    <row r="14545" spans="20:21" x14ac:dyDescent="0.25">
      <c r="T14545" s="101" t="s">
        <v>28547</v>
      </c>
      <c r="U14545" s="74" t="s">
        <v>28548</v>
      </c>
    </row>
    <row r="14546" spans="20:21" x14ac:dyDescent="0.25">
      <c r="T14546" s="101" t="s">
        <v>28549</v>
      </c>
      <c r="U14546" s="74" t="s">
        <v>28550</v>
      </c>
    </row>
    <row r="14547" spans="20:21" x14ac:dyDescent="0.25">
      <c r="T14547" s="101" t="s">
        <v>28551</v>
      </c>
      <c r="U14547" s="74" t="s">
        <v>28552</v>
      </c>
    </row>
    <row r="14548" spans="20:21" x14ac:dyDescent="0.25">
      <c r="T14548" s="101" t="s">
        <v>28553</v>
      </c>
      <c r="U14548" s="74" t="s">
        <v>28554</v>
      </c>
    </row>
    <row r="14549" spans="20:21" x14ac:dyDescent="0.25">
      <c r="T14549" s="101" t="s">
        <v>28555</v>
      </c>
      <c r="U14549" s="74" t="s">
        <v>28556</v>
      </c>
    </row>
    <row r="14550" spans="20:21" x14ac:dyDescent="0.25">
      <c r="T14550" s="101" t="s">
        <v>28557</v>
      </c>
      <c r="U14550" s="74" t="s">
        <v>28558</v>
      </c>
    </row>
    <row r="14551" spans="20:21" x14ac:dyDescent="0.25">
      <c r="T14551" s="101" t="s">
        <v>28559</v>
      </c>
      <c r="U14551" s="74" t="s">
        <v>28560</v>
      </c>
    </row>
    <row r="14552" spans="20:21" x14ac:dyDescent="0.25">
      <c r="T14552" s="101" t="s">
        <v>28561</v>
      </c>
      <c r="U14552" s="74" t="s">
        <v>28562</v>
      </c>
    </row>
    <row r="14553" spans="20:21" x14ac:dyDescent="0.25">
      <c r="T14553" s="101" t="s">
        <v>28563</v>
      </c>
      <c r="U14553" s="74" t="s">
        <v>28564</v>
      </c>
    </row>
    <row r="14554" spans="20:21" x14ac:dyDescent="0.25">
      <c r="T14554" s="101" t="s">
        <v>28565</v>
      </c>
      <c r="U14554" s="74" t="s">
        <v>28566</v>
      </c>
    </row>
    <row r="14555" spans="20:21" x14ac:dyDescent="0.25">
      <c r="T14555" s="101" t="s">
        <v>28567</v>
      </c>
      <c r="U14555" s="74" t="s">
        <v>28568</v>
      </c>
    </row>
    <row r="14556" spans="20:21" x14ac:dyDescent="0.25">
      <c r="T14556" s="101" t="s">
        <v>28569</v>
      </c>
      <c r="U14556" s="74" t="s">
        <v>28570</v>
      </c>
    </row>
    <row r="14557" spans="20:21" x14ac:dyDescent="0.25">
      <c r="T14557" s="101" t="s">
        <v>28571</v>
      </c>
      <c r="U14557" s="74" t="s">
        <v>28572</v>
      </c>
    </row>
    <row r="14558" spans="20:21" x14ac:dyDescent="0.25">
      <c r="T14558" s="101" t="s">
        <v>28573</v>
      </c>
      <c r="U14558" s="74" t="s">
        <v>28574</v>
      </c>
    </row>
    <row r="14559" spans="20:21" x14ac:dyDescent="0.25">
      <c r="T14559" s="101" t="s">
        <v>28575</v>
      </c>
      <c r="U14559" s="74" t="s">
        <v>28576</v>
      </c>
    </row>
    <row r="14560" spans="20:21" x14ac:dyDescent="0.25">
      <c r="T14560" s="101" t="s">
        <v>28577</v>
      </c>
      <c r="U14560" s="74" t="s">
        <v>28578</v>
      </c>
    </row>
    <row r="14561" spans="20:21" x14ac:dyDescent="0.25">
      <c r="T14561" s="101" t="s">
        <v>28579</v>
      </c>
      <c r="U14561" s="74" t="s">
        <v>28580</v>
      </c>
    </row>
    <row r="14562" spans="20:21" x14ac:dyDescent="0.25">
      <c r="T14562" s="101" t="s">
        <v>28581</v>
      </c>
      <c r="U14562" s="74" t="s">
        <v>28582</v>
      </c>
    </row>
    <row r="14563" spans="20:21" x14ac:dyDescent="0.25">
      <c r="T14563" s="101" t="s">
        <v>28583</v>
      </c>
      <c r="U14563" s="74" t="s">
        <v>28584</v>
      </c>
    </row>
    <row r="14564" spans="20:21" x14ac:dyDescent="0.25">
      <c r="T14564" s="101" t="s">
        <v>28585</v>
      </c>
      <c r="U14564" s="74" t="s">
        <v>28586</v>
      </c>
    </row>
    <row r="14565" spans="20:21" x14ac:dyDescent="0.25">
      <c r="T14565" s="101" t="s">
        <v>28587</v>
      </c>
      <c r="U14565" s="74" t="s">
        <v>28588</v>
      </c>
    </row>
    <row r="14566" spans="20:21" x14ac:dyDescent="0.25">
      <c r="T14566" s="101" t="s">
        <v>28589</v>
      </c>
      <c r="U14566" s="74" t="s">
        <v>28590</v>
      </c>
    </row>
    <row r="14567" spans="20:21" x14ac:dyDescent="0.25">
      <c r="T14567" s="101" t="s">
        <v>28591</v>
      </c>
      <c r="U14567" s="74" t="s">
        <v>28592</v>
      </c>
    </row>
    <row r="14568" spans="20:21" x14ac:dyDescent="0.25">
      <c r="T14568" s="101" t="s">
        <v>28593</v>
      </c>
      <c r="U14568" s="74" t="s">
        <v>28594</v>
      </c>
    </row>
    <row r="14569" spans="20:21" x14ac:dyDescent="0.25">
      <c r="T14569" s="101" t="s">
        <v>28595</v>
      </c>
      <c r="U14569" s="74" t="s">
        <v>28596</v>
      </c>
    </row>
    <row r="14570" spans="20:21" x14ac:dyDescent="0.25">
      <c r="T14570" s="101" t="s">
        <v>28597</v>
      </c>
      <c r="U14570" s="74" t="s">
        <v>28598</v>
      </c>
    </row>
    <row r="14571" spans="20:21" x14ac:dyDescent="0.25">
      <c r="T14571" s="101" t="s">
        <v>28599</v>
      </c>
      <c r="U14571" s="74" t="s">
        <v>28600</v>
      </c>
    </row>
    <row r="14572" spans="20:21" x14ac:dyDescent="0.25">
      <c r="T14572" s="101" t="s">
        <v>28601</v>
      </c>
      <c r="U14572" s="74" t="s">
        <v>28602</v>
      </c>
    </row>
    <row r="14573" spans="20:21" x14ac:dyDescent="0.25">
      <c r="T14573" s="101" t="s">
        <v>28603</v>
      </c>
      <c r="U14573" s="74" t="s">
        <v>28604</v>
      </c>
    </row>
    <row r="14574" spans="20:21" x14ac:dyDescent="0.25">
      <c r="T14574" s="101" t="s">
        <v>28605</v>
      </c>
      <c r="U14574" s="74" t="s">
        <v>28606</v>
      </c>
    </row>
    <row r="14575" spans="20:21" x14ac:dyDescent="0.25">
      <c r="T14575" s="101" t="s">
        <v>28607</v>
      </c>
      <c r="U14575" s="74" t="s">
        <v>25355</v>
      </c>
    </row>
    <row r="14576" spans="20:21" x14ac:dyDescent="0.25">
      <c r="T14576" s="101" t="s">
        <v>28608</v>
      </c>
      <c r="U14576" s="74" t="s">
        <v>626</v>
      </c>
    </row>
    <row r="14577" spans="20:21" x14ac:dyDescent="0.25">
      <c r="T14577" s="101" t="s">
        <v>28609</v>
      </c>
      <c r="U14577" s="74" t="s">
        <v>28610</v>
      </c>
    </row>
    <row r="14578" spans="20:21" x14ac:dyDescent="0.25">
      <c r="T14578" s="101" t="s">
        <v>28611</v>
      </c>
      <c r="U14578" s="74" t="s">
        <v>26135</v>
      </c>
    </row>
    <row r="14579" spans="20:21" x14ac:dyDescent="0.25">
      <c r="T14579" s="101" t="s">
        <v>28612</v>
      </c>
      <c r="U14579" s="74" t="s">
        <v>28613</v>
      </c>
    </row>
    <row r="14580" spans="20:21" x14ac:dyDescent="0.25">
      <c r="T14580" s="101" t="s">
        <v>28614</v>
      </c>
      <c r="U14580" s="74" t="s">
        <v>28615</v>
      </c>
    </row>
    <row r="14581" spans="20:21" x14ac:dyDescent="0.25">
      <c r="T14581" s="101" t="s">
        <v>28616</v>
      </c>
      <c r="U14581" s="74" t="s">
        <v>28617</v>
      </c>
    </row>
    <row r="14582" spans="20:21" x14ac:dyDescent="0.25">
      <c r="T14582" s="101" t="s">
        <v>28618</v>
      </c>
      <c r="U14582" s="74" t="s">
        <v>28619</v>
      </c>
    </row>
    <row r="14583" spans="20:21" x14ac:dyDescent="0.25">
      <c r="T14583" s="101" t="s">
        <v>28620</v>
      </c>
      <c r="U14583" s="74" t="s">
        <v>28621</v>
      </c>
    </row>
    <row r="14584" spans="20:21" x14ac:dyDescent="0.25">
      <c r="T14584" s="101" t="s">
        <v>28622</v>
      </c>
      <c r="U14584" s="74" t="s">
        <v>28623</v>
      </c>
    </row>
    <row r="14585" spans="20:21" x14ac:dyDescent="0.25">
      <c r="T14585" s="101" t="s">
        <v>28624</v>
      </c>
      <c r="U14585" s="74" t="s">
        <v>28625</v>
      </c>
    </row>
    <row r="14586" spans="20:21" x14ac:dyDescent="0.25">
      <c r="T14586" s="101" t="s">
        <v>28626</v>
      </c>
      <c r="U14586" s="74" t="s">
        <v>28627</v>
      </c>
    </row>
    <row r="14587" spans="20:21" x14ac:dyDescent="0.25">
      <c r="T14587" s="101" t="s">
        <v>28628</v>
      </c>
      <c r="U14587" s="74" t="s">
        <v>2024</v>
      </c>
    </row>
    <row r="14588" spans="20:21" x14ac:dyDescent="0.25">
      <c r="T14588" s="101" t="s">
        <v>28629</v>
      </c>
      <c r="U14588" s="74" t="s">
        <v>28630</v>
      </c>
    </row>
    <row r="14589" spans="20:21" x14ac:dyDescent="0.25">
      <c r="T14589" s="101" t="s">
        <v>28631</v>
      </c>
      <c r="U14589" s="74" t="s">
        <v>28632</v>
      </c>
    </row>
    <row r="14590" spans="20:21" x14ac:dyDescent="0.25">
      <c r="T14590" s="101" t="s">
        <v>28633</v>
      </c>
      <c r="U14590" s="74" t="s">
        <v>28634</v>
      </c>
    </row>
    <row r="14591" spans="20:21" x14ac:dyDescent="0.25">
      <c r="T14591" s="101" t="s">
        <v>28635</v>
      </c>
      <c r="U14591" s="74" t="s">
        <v>28636</v>
      </c>
    </row>
    <row r="14592" spans="20:21" x14ac:dyDescent="0.25">
      <c r="T14592" s="101" t="s">
        <v>28637</v>
      </c>
      <c r="U14592" s="74" t="s">
        <v>28638</v>
      </c>
    </row>
    <row r="14593" spans="20:21" x14ac:dyDescent="0.25">
      <c r="T14593" s="101" t="s">
        <v>28639</v>
      </c>
      <c r="U14593" s="74" t="s">
        <v>28640</v>
      </c>
    </row>
    <row r="14594" spans="20:21" x14ac:dyDescent="0.25">
      <c r="T14594" s="101" t="s">
        <v>28641</v>
      </c>
      <c r="U14594" s="74" t="s">
        <v>28642</v>
      </c>
    </row>
    <row r="14595" spans="20:21" x14ac:dyDescent="0.25">
      <c r="T14595" s="101" t="s">
        <v>28643</v>
      </c>
      <c r="U14595" s="74" t="s">
        <v>28644</v>
      </c>
    </row>
    <row r="14596" spans="20:21" x14ac:dyDescent="0.25">
      <c r="T14596" s="101" t="s">
        <v>28645</v>
      </c>
      <c r="U14596" s="74" t="s">
        <v>28646</v>
      </c>
    </row>
    <row r="14597" spans="20:21" x14ac:dyDescent="0.25">
      <c r="T14597" s="101" t="s">
        <v>28647</v>
      </c>
      <c r="U14597" s="74" t="s">
        <v>28648</v>
      </c>
    </row>
    <row r="14598" spans="20:21" x14ac:dyDescent="0.25">
      <c r="T14598" s="101" t="s">
        <v>28649</v>
      </c>
      <c r="U14598" s="74" t="s">
        <v>28650</v>
      </c>
    </row>
    <row r="14599" spans="20:21" x14ac:dyDescent="0.25">
      <c r="T14599" s="101" t="s">
        <v>28651</v>
      </c>
      <c r="U14599" s="74" t="s">
        <v>28652</v>
      </c>
    </row>
    <row r="14600" spans="20:21" x14ac:dyDescent="0.25">
      <c r="T14600" s="101" t="s">
        <v>28653</v>
      </c>
      <c r="U14600" s="74" t="s">
        <v>28654</v>
      </c>
    </row>
    <row r="14601" spans="20:21" x14ac:dyDescent="0.25">
      <c r="T14601" s="101" t="s">
        <v>28655</v>
      </c>
      <c r="U14601" s="74" t="s">
        <v>28656</v>
      </c>
    </row>
    <row r="14602" spans="20:21" x14ac:dyDescent="0.25">
      <c r="T14602" s="101" t="s">
        <v>28657</v>
      </c>
      <c r="U14602" s="74" t="s">
        <v>28658</v>
      </c>
    </row>
    <row r="14603" spans="20:21" x14ac:dyDescent="0.25">
      <c r="T14603" s="101" t="s">
        <v>28659</v>
      </c>
      <c r="U14603" s="74" t="s">
        <v>28660</v>
      </c>
    </row>
    <row r="14604" spans="20:21" x14ac:dyDescent="0.25">
      <c r="T14604" s="101" t="s">
        <v>28661</v>
      </c>
      <c r="U14604" s="74" t="s">
        <v>28662</v>
      </c>
    </row>
    <row r="14605" spans="20:21" x14ac:dyDescent="0.25">
      <c r="T14605" s="101" t="s">
        <v>28663</v>
      </c>
      <c r="U14605" s="74" t="s">
        <v>28664</v>
      </c>
    </row>
    <row r="14606" spans="20:21" x14ac:dyDescent="0.25">
      <c r="T14606" s="101" t="s">
        <v>28665</v>
      </c>
      <c r="U14606" s="74" t="s">
        <v>28666</v>
      </c>
    </row>
    <row r="14607" spans="20:21" x14ac:dyDescent="0.25">
      <c r="T14607" s="101" t="s">
        <v>28667</v>
      </c>
      <c r="U14607" s="74" t="s">
        <v>28668</v>
      </c>
    </row>
    <row r="14608" spans="20:21" x14ac:dyDescent="0.25">
      <c r="T14608" s="101" t="s">
        <v>28669</v>
      </c>
      <c r="U14608" s="74" t="s">
        <v>28670</v>
      </c>
    </row>
    <row r="14609" spans="20:21" x14ac:dyDescent="0.25">
      <c r="T14609" s="101" t="s">
        <v>28671</v>
      </c>
      <c r="U14609" s="74" t="s">
        <v>28672</v>
      </c>
    </row>
    <row r="14610" spans="20:21" x14ac:dyDescent="0.25">
      <c r="T14610" s="101" t="s">
        <v>28673</v>
      </c>
      <c r="U14610" s="74" t="s">
        <v>28674</v>
      </c>
    </row>
    <row r="14611" spans="20:21" x14ac:dyDescent="0.25">
      <c r="T14611" s="101" t="s">
        <v>28675</v>
      </c>
      <c r="U14611" s="74" t="s">
        <v>28676</v>
      </c>
    </row>
    <row r="14612" spans="20:21" x14ac:dyDescent="0.25">
      <c r="T14612" s="101" t="s">
        <v>28677</v>
      </c>
      <c r="U14612" s="74" t="s">
        <v>28678</v>
      </c>
    </row>
    <row r="14613" spans="20:21" x14ac:dyDescent="0.25">
      <c r="T14613" s="101" t="s">
        <v>28679</v>
      </c>
      <c r="U14613" s="74" t="s">
        <v>28680</v>
      </c>
    </row>
    <row r="14614" spans="20:21" x14ac:dyDescent="0.25">
      <c r="T14614" s="101" t="s">
        <v>28681</v>
      </c>
      <c r="U14614" s="74" t="s">
        <v>28682</v>
      </c>
    </row>
    <row r="14615" spans="20:21" x14ac:dyDescent="0.25">
      <c r="T14615" s="101" t="s">
        <v>28683</v>
      </c>
      <c r="U14615" s="74" t="s">
        <v>28684</v>
      </c>
    </row>
    <row r="14616" spans="20:21" x14ac:dyDescent="0.25">
      <c r="T14616" s="101" t="s">
        <v>28685</v>
      </c>
      <c r="U14616" s="74" t="s">
        <v>28686</v>
      </c>
    </row>
    <row r="14617" spans="20:21" x14ac:dyDescent="0.25">
      <c r="T14617" s="101" t="s">
        <v>28687</v>
      </c>
      <c r="U14617" s="74" t="s">
        <v>28688</v>
      </c>
    </row>
    <row r="14618" spans="20:21" x14ac:dyDescent="0.25">
      <c r="T14618" s="101" t="s">
        <v>28689</v>
      </c>
      <c r="U14618" s="74" t="s">
        <v>28690</v>
      </c>
    </row>
    <row r="14619" spans="20:21" x14ac:dyDescent="0.25">
      <c r="T14619" s="101" t="s">
        <v>28691</v>
      </c>
      <c r="U14619" s="74" t="s">
        <v>28692</v>
      </c>
    </row>
    <row r="14620" spans="20:21" x14ac:dyDescent="0.25">
      <c r="T14620" s="101" t="s">
        <v>28693</v>
      </c>
      <c r="U14620" s="74" t="s">
        <v>28694</v>
      </c>
    </row>
    <row r="14621" spans="20:21" x14ac:dyDescent="0.25">
      <c r="T14621" s="101" t="s">
        <v>28695</v>
      </c>
      <c r="U14621" s="74" t="s">
        <v>28696</v>
      </c>
    </row>
    <row r="14622" spans="20:21" x14ac:dyDescent="0.25">
      <c r="T14622" s="101" t="s">
        <v>28697</v>
      </c>
      <c r="U14622" s="74" t="s">
        <v>28698</v>
      </c>
    </row>
    <row r="14623" spans="20:21" x14ac:dyDescent="0.25">
      <c r="T14623" s="101" t="s">
        <v>28699</v>
      </c>
      <c r="U14623" s="74" t="s">
        <v>28700</v>
      </c>
    </row>
    <row r="14624" spans="20:21" x14ac:dyDescent="0.25">
      <c r="T14624" s="101" t="s">
        <v>28701</v>
      </c>
      <c r="U14624" s="74" t="s">
        <v>28702</v>
      </c>
    </row>
    <row r="14625" spans="20:21" x14ac:dyDescent="0.25">
      <c r="T14625" s="101" t="s">
        <v>28703</v>
      </c>
      <c r="U14625" s="74" t="s">
        <v>28704</v>
      </c>
    </row>
    <row r="14626" spans="20:21" x14ac:dyDescent="0.25">
      <c r="T14626" s="101" t="s">
        <v>28705</v>
      </c>
      <c r="U14626" s="74" t="s">
        <v>28706</v>
      </c>
    </row>
    <row r="14627" spans="20:21" x14ac:dyDescent="0.25">
      <c r="T14627" s="101" t="s">
        <v>28707</v>
      </c>
      <c r="U14627" s="74" t="s">
        <v>28708</v>
      </c>
    </row>
    <row r="14628" spans="20:21" x14ac:dyDescent="0.25">
      <c r="T14628" s="101" t="s">
        <v>28709</v>
      </c>
      <c r="U14628" s="74" t="s">
        <v>28710</v>
      </c>
    </row>
    <row r="14629" spans="20:21" x14ac:dyDescent="0.25">
      <c r="T14629" s="101" t="s">
        <v>28711</v>
      </c>
      <c r="U14629" s="74" t="s">
        <v>28712</v>
      </c>
    </row>
    <row r="14630" spans="20:21" x14ac:dyDescent="0.25">
      <c r="T14630" s="101" t="s">
        <v>28713</v>
      </c>
      <c r="U14630" s="74" t="s">
        <v>28714</v>
      </c>
    </row>
    <row r="14631" spans="20:21" x14ac:dyDescent="0.25">
      <c r="T14631" s="101" t="s">
        <v>28715</v>
      </c>
      <c r="U14631" s="74" t="s">
        <v>28716</v>
      </c>
    </row>
    <row r="14632" spans="20:21" x14ac:dyDescent="0.25">
      <c r="T14632" s="101" t="s">
        <v>28717</v>
      </c>
      <c r="U14632" s="74" t="s">
        <v>28718</v>
      </c>
    </row>
    <row r="14633" spans="20:21" x14ac:dyDescent="0.25">
      <c r="T14633" s="101" t="s">
        <v>28719</v>
      </c>
      <c r="U14633" s="74" t="s">
        <v>28720</v>
      </c>
    </row>
    <row r="14634" spans="20:21" x14ac:dyDescent="0.25">
      <c r="T14634" s="101" t="s">
        <v>28721</v>
      </c>
      <c r="U14634" s="74" t="s">
        <v>3042</v>
      </c>
    </row>
    <row r="14635" spans="20:21" x14ac:dyDescent="0.25">
      <c r="T14635" s="101" t="s">
        <v>28722</v>
      </c>
      <c r="U14635" s="74" t="s">
        <v>28723</v>
      </c>
    </row>
    <row r="14636" spans="20:21" x14ac:dyDescent="0.25">
      <c r="T14636" s="101" t="s">
        <v>28724</v>
      </c>
      <c r="U14636" s="74" t="s">
        <v>28725</v>
      </c>
    </row>
    <row r="14637" spans="20:21" x14ac:dyDescent="0.25">
      <c r="T14637" s="101" t="s">
        <v>28726</v>
      </c>
      <c r="U14637" s="74" t="s">
        <v>23608</v>
      </c>
    </row>
    <row r="14638" spans="20:21" x14ac:dyDescent="0.25">
      <c r="T14638" s="101" t="s">
        <v>28727</v>
      </c>
      <c r="U14638" s="74" t="s">
        <v>28728</v>
      </c>
    </row>
    <row r="14639" spans="20:21" x14ac:dyDescent="0.25">
      <c r="T14639" s="101" t="s">
        <v>28729</v>
      </c>
      <c r="U14639" s="74" t="s">
        <v>28730</v>
      </c>
    </row>
    <row r="14640" spans="20:21" x14ac:dyDescent="0.25">
      <c r="T14640" s="101" t="s">
        <v>28731</v>
      </c>
      <c r="U14640" s="74" t="s">
        <v>28732</v>
      </c>
    </row>
    <row r="14641" spans="20:21" x14ac:dyDescent="0.25">
      <c r="T14641" s="101" t="s">
        <v>28733</v>
      </c>
      <c r="U14641" s="74" t="s">
        <v>28734</v>
      </c>
    </row>
    <row r="14642" spans="20:21" x14ac:dyDescent="0.25">
      <c r="T14642" s="101" t="s">
        <v>28735</v>
      </c>
      <c r="U14642" s="74" t="s">
        <v>28736</v>
      </c>
    </row>
    <row r="14643" spans="20:21" x14ac:dyDescent="0.25">
      <c r="T14643" s="101" t="s">
        <v>28737</v>
      </c>
      <c r="U14643" s="74" t="s">
        <v>28738</v>
      </c>
    </row>
    <row r="14644" spans="20:21" x14ac:dyDescent="0.25">
      <c r="T14644" s="101" t="s">
        <v>28739</v>
      </c>
      <c r="U14644" s="74" t="s">
        <v>28740</v>
      </c>
    </row>
    <row r="14645" spans="20:21" x14ac:dyDescent="0.25">
      <c r="T14645" s="101" t="s">
        <v>28741</v>
      </c>
      <c r="U14645" s="74" t="s">
        <v>28742</v>
      </c>
    </row>
    <row r="14646" spans="20:21" x14ac:dyDescent="0.25">
      <c r="T14646" s="101" t="s">
        <v>28743</v>
      </c>
      <c r="U14646" s="74" t="s">
        <v>28744</v>
      </c>
    </row>
    <row r="14647" spans="20:21" x14ac:dyDescent="0.25">
      <c r="T14647" s="101" t="s">
        <v>28745</v>
      </c>
      <c r="U14647" s="74" t="s">
        <v>28746</v>
      </c>
    </row>
    <row r="14648" spans="20:21" x14ac:dyDescent="0.25">
      <c r="T14648" s="101" t="s">
        <v>28747</v>
      </c>
      <c r="U14648" s="74" t="s">
        <v>28748</v>
      </c>
    </row>
    <row r="14649" spans="20:21" x14ac:dyDescent="0.25">
      <c r="T14649" s="101" t="s">
        <v>28749</v>
      </c>
      <c r="U14649" s="74" t="s">
        <v>28750</v>
      </c>
    </row>
    <row r="14650" spans="20:21" x14ac:dyDescent="0.25">
      <c r="T14650" s="101" t="s">
        <v>28751</v>
      </c>
      <c r="U14650" s="74" t="s">
        <v>28752</v>
      </c>
    </row>
    <row r="14651" spans="20:21" x14ac:dyDescent="0.25">
      <c r="T14651" s="101" t="s">
        <v>28753</v>
      </c>
      <c r="U14651" s="74" t="s">
        <v>10097</v>
      </c>
    </row>
    <row r="14652" spans="20:21" x14ac:dyDescent="0.25">
      <c r="T14652" s="101" t="s">
        <v>28754</v>
      </c>
      <c r="U14652" s="74" t="s">
        <v>28755</v>
      </c>
    </row>
    <row r="14653" spans="20:21" x14ac:dyDescent="0.25">
      <c r="T14653" s="101" t="s">
        <v>28756</v>
      </c>
      <c r="U14653" s="74" t="s">
        <v>28757</v>
      </c>
    </row>
    <row r="14654" spans="20:21" x14ac:dyDescent="0.25">
      <c r="T14654" s="101" t="s">
        <v>28758</v>
      </c>
      <c r="U14654" s="74" t="s">
        <v>28759</v>
      </c>
    </row>
    <row r="14655" spans="20:21" x14ac:dyDescent="0.25">
      <c r="T14655" s="101" t="s">
        <v>28760</v>
      </c>
      <c r="U14655" s="74" t="s">
        <v>3857</v>
      </c>
    </row>
    <row r="14656" spans="20:21" x14ac:dyDescent="0.25">
      <c r="T14656" s="101" t="s">
        <v>28761</v>
      </c>
      <c r="U14656" s="74" t="s">
        <v>28762</v>
      </c>
    </row>
    <row r="14657" spans="20:21" x14ac:dyDescent="0.25">
      <c r="T14657" s="101" t="s">
        <v>28763</v>
      </c>
      <c r="U14657" s="74" t="s">
        <v>28764</v>
      </c>
    </row>
    <row r="14658" spans="20:21" x14ac:dyDescent="0.25">
      <c r="T14658" s="101" t="s">
        <v>28765</v>
      </c>
      <c r="U14658" s="74" t="s">
        <v>28766</v>
      </c>
    </row>
    <row r="14659" spans="20:21" x14ac:dyDescent="0.25">
      <c r="T14659" s="101" t="s">
        <v>28767</v>
      </c>
      <c r="U14659" s="74" t="s">
        <v>28768</v>
      </c>
    </row>
    <row r="14660" spans="20:21" x14ac:dyDescent="0.25">
      <c r="T14660" s="101" t="s">
        <v>28769</v>
      </c>
      <c r="U14660" s="74" t="s">
        <v>28770</v>
      </c>
    </row>
    <row r="14661" spans="20:21" x14ac:dyDescent="0.25">
      <c r="T14661" s="101" t="s">
        <v>28771</v>
      </c>
      <c r="U14661" s="74" t="s">
        <v>28772</v>
      </c>
    </row>
    <row r="14662" spans="20:21" x14ac:dyDescent="0.25">
      <c r="T14662" s="101" t="s">
        <v>28773</v>
      </c>
      <c r="U14662" s="74" t="s">
        <v>23658</v>
      </c>
    </row>
    <row r="14663" spans="20:21" x14ac:dyDescent="0.25">
      <c r="T14663" s="101" t="s">
        <v>28774</v>
      </c>
      <c r="U14663" s="74" t="s">
        <v>28775</v>
      </c>
    </row>
    <row r="14664" spans="20:21" x14ac:dyDescent="0.25">
      <c r="T14664" s="101" t="s">
        <v>28776</v>
      </c>
      <c r="U14664" s="74" t="s">
        <v>28777</v>
      </c>
    </row>
    <row r="14665" spans="20:21" x14ac:dyDescent="0.25">
      <c r="T14665" s="101" t="s">
        <v>28778</v>
      </c>
      <c r="U14665" s="74" t="s">
        <v>26260</v>
      </c>
    </row>
    <row r="14666" spans="20:21" x14ac:dyDescent="0.25">
      <c r="T14666" s="101" t="s">
        <v>28779</v>
      </c>
      <c r="U14666" s="74" t="s">
        <v>25475</v>
      </c>
    </row>
    <row r="14667" spans="20:21" x14ac:dyDescent="0.25">
      <c r="T14667" s="101" t="s">
        <v>28780</v>
      </c>
      <c r="U14667" s="74" t="s">
        <v>28781</v>
      </c>
    </row>
    <row r="14668" spans="20:21" x14ac:dyDescent="0.25">
      <c r="T14668" s="101" t="s">
        <v>28782</v>
      </c>
      <c r="U14668" s="74" t="s">
        <v>28783</v>
      </c>
    </row>
    <row r="14669" spans="20:21" x14ac:dyDescent="0.25">
      <c r="T14669" s="101" t="s">
        <v>28784</v>
      </c>
      <c r="U14669" s="74" t="s">
        <v>28785</v>
      </c>
    </row>
    <row r="14670" spans="20:21" x14ac:dyDescent="0.25">
      <c r="T14670" s="101" t="s">
        <v>28786</v>
      </c>
      <c r="U14670" s="74" t="s">
        <v>28787</v>
      </c>
    </row>
    <row r="14671" spans="20:21" x14ac:dyDescent="0.25">
      <c r="T14671" s="101" t="s">
        <v>28788</v>
      </c>
      <c r="U14671" s="74" t="s">
        <v>28789</v>
      </c>
    </row>
    <row r="14672" spans="20:21" x14ac:dyDescent="0.25">
      <c r="T14672" s="101" t="s">
        <v>28790</v>
      </c>
      <c r="U14672" s="74" t="s">
        <v>28791</v>
      </c>
    </row>
    <row r="14673" spans="20:21" x14ac:dyDescent="0.25">
      <c r="T14673" s="101" t="s">
        <v>28792</v>
      </c>
      <c r="U14673" s="74" t="s">
        <v>28793</v>
      </c>
    </row>
    <row r="14674" spans="20:21" x14ac:dyDescent="0.25">
      <c r="T14674" s="101" t="s">
        <v>28794</v>
      </c>
      <c r="U14674" s="74" t="s">
        <v>28795</v>
      </c>
    </row>
    <row r="14675" spans="20:21" x14ac:dyDescent="0.25">
      <c r="T14675" s="101" t="s">
        <v>28796</v>
      </c>
      <c r="U14675" s="74" t="s">
        <v>28797</v>
      </c>
    </row>
    <row r="14676" spans="20:21" x14ac:dyDescent="0.25">
      <c r="T14676" s="101" t="s">
        <v>28798</v>
      </c>
      <c r="U14676" s="74" t="s">
        <v>28799</v>
      </c>
    </row>
    <row r="14677" spans="20:21" x14ac:dyDescent="0.25">
      <c r="T14677" s="101" t="s">
        <v>28800</v>
      </c>
      <c r="U14677" s="74" t="s">
        <v>25485</v>
      </c>
    </row>
    <row r="14678" spans="20:21" x14ac:dyDescent="0.25">
      <c r="T14678" s="101" t="s">
        <v>28801</v>
      </c>
      <c r="U14678" s="74" t="s">
        <v>4229</v>
      </c>
    </row>
    <row r="14679" spans="20:21" x14ac:dyDescent="0.25">
      <c r="T14679" s="101" t="s">
        <v>28802</v>
      </c>
      <c r="U14679" s="74" t="s">
        <v>28803</v>
      </c>
    </row>
    <row r="14680" spans="20:21" x14ac:dyDescent="0.25">
      <c r="T14680" s="101" t="s">
        <v>28804</v>
      </c>
      <c r="U14680" s="74" t="s">
        <v>28805</v>
      </c>
    </row>
    <row r="14681" spans="20:21" x14ac:dyDescent="0.25">
      <c r="T14681" s="101" t="s">
        <v>28806</v>
      </c>
      <c r="U14681" s="74" t="s">
        <v>28807</v>
      </c>
    </row>
    <row r="14682" spans="20:21" x14ac:dyDescent="0.25">
      <c r="T14682" s="101" t="s">
        <v>28808</v>
      </c>
      <c r="U14682" s="74" t="s">
        <v>28809</v>
      </c>
    </row>
    <row r="14683" spans="20:21" x14ac:dyDescent="0.25">
      <c r="T14683" s="101" t="s">
        <v>28810</v>
      </c>
      <c r="U14683" s="74" t="s">
        <v>19279</v>
      </c>
    </row>
    <row r="14684" spans="20:21" x14ac:dyDescent="0.25">
      <c r="T14684" s="101" t="s">
        <v>28811</v>
      </c>
      <c r="U14684" s="74" t="s">
        <v>28812</v>
      </c>
    </row>
    <row r="14685" spans="20:21" x14ac:dyDescent="0.25">
      <c r="T14685" s="101" t="s">
        <v>28813</v>
      </c>
      <c r="U14685" s="74" t="s">
        <v>28814</v>
      </c>
    </row>
    <row r="14686" spans="20:21" x14ac:dyDescent="0.25">
      <c r="T14686" s="101" t="s">
        <v>28815</v>
      </c>
      <c r="U14686" s="74" t="s">
        <v>28816</v>
      </c>
    </row>
    <row r="14687" spans="20:21" x14ac:dyDescent="0.25">
      <c r="T14687" s="101" t="s">
        <v>28817</v>
      </c>
      <c r="U14687" s="74" t="s">
        <v>28818</v>
      </c>
    </row>
    <row r="14688" spans="20:21" x14ac:dyDescent="0.25">
      <c r="T14688" s="101" t="s">
        <v>28819</v>
      </c>
      <c r="U14688" s="74" t="s">
        <v>28820</v>
      </c>
    </row>
    <row r="14689" spans="20:21" x14ac:dyDescent="0.25">
      <c r="T14689" s="101" t="s">
        <v>28821</v>
      </c>
      <c r="U14689" s="74" t="s">
        <v>28822</v>
      </c>
    </row>
    <row r="14690" spans="20:21" x14ac:dyDescent="0.25">
      <c r="T14690" s="101" t="s">
        <v>28823</v>
      </c>
      <c r="U14690" s="74" t="s">
        <v>28824</v>
      </c>
    </row>
    <row r="14691" spans="20:21" x14ac:dyDescent="0.25">
      <c r="T14691" s="101" t="s">
        <v>28825</v>
      </c>
      <c r="U14691" s="74" t="s">
        <v>28826</v>
      </c>
    </row>
    <row r="14692" spans="20:21" x14ac:dyDescent="0.25">
      <c r="T14692" s="101" t="s">
        <v>28827</v>
      </c>
      <c r="U14692" s="74" t="s">
        <v>28828</v>
      </c>
    </row>
    <row r="14693" spans="20:21" x14ac:dyDescent="0.25">
      <c r="T14693" s="101" t="s">
        <v>28829</v>
      </c>
      <c r="U14693" s="74" t="s">
        <v>28830</v>
      </c>
    </row>
    <row r="14694" spans="20:21" x14ac:dyDescent="0.25">
      <c r="T14694" s="101" t="s">
        <v>28831</v>
      </c>
      <c r="U14694" s="74" t="s">
        <v>28832</v>
      </c>
    </row>
    <row r="14695" spans="20:21" x14ac:dyDescent="0.25">
      <c r="T14695" s="101" t="s">
        <v>28833</v>
      </c>
      <c r="U14695" s="74" t="s">
        <v>778</v>
      </c>
    </row>
    <row r="14696" spans="20:21" x14ac:dyDescent="0.25">
      <c r="T14696" s="101" t="s">
        <v>28834</v>
      </c>
      <c r="U14696" s="74" t="s">
        <v>28835</v>
      </c>
    </row>
    <row r="14697" spans="20:21" x14ac:dyDescent="0.25">
      <c r="T14697" s="101" t="s">
        <v>28836</v>
      </c>
      <c r="U14697" s="74" t="s">
        <v>28837</v>
      </c>
    </row>
    <row r="14698" spans="20:21" x14ac:dyDescent="0.25">
      <c r="T14698" s="101" t="s">
        <v>28838</v>
      </c>
      <c r="U14698" s="74" t="s">
        <v>28839</v>
      </c>
    </row>
    <row r="14699" spans="20:21" x14ac:dyDescent="0.25">
      <c r="T14699" s="101" t="s">
        <v>28840</v>
      </c>
      <c r="U14699" s="74" t="s">
        <v>28841</v>
      </c>
    </row>
    <row r="14700" spans="20:21" x14ac:dyDescent="0.25">
      <c r="T14700" s="101" t="s">
        <v>28842</v>
      </c>
      <c r="U14700" s="74" t="s">
        <v>17188</v>
      </c>
    </row>
    <row r="14701" spans="20:21" x14ac:dyDescent="0.25">
      <c r="T14701" s="101" t="s">
        <v>28843</v>
      </c>
      <c r="U14701" s="74" t="s">
        <v>28844</v>
      </c>
    </row>
    <row r="14702" spans="20:21" x14ac:dyDescent="0.25">
      <c r="T14702" s="101" t="s">
        <v>28845</v>
      </c>
      <c r="U14702" s="74" t="s">
        <v>28846</v>
      </c>
    </row>
    <row r="14703" spans="20:21" x14ac:dyDescent="0.25">
      <c r="T14703" s="101" t="s">
        <v>28847</v>
      </c>
      <c r="U14703" s="74" t="s">
        <v>28848</v>
      </c>
    </row>
    <row r="14704" spans="20:21" x14ac:dyDescent="0.25">
      <c r="T14704" s="101" t="s">
        <v>28849</v>
      </c>
      <c r="U14704" s="74" t="s">
        <v>28850</v>
      </c>
    </row>
    <row r="14705" spans="20:21" x14ac:dyDescent="0.25">
      <c r="T14705" s="101" t="s">
        <v>28851</v>
      </c>
      <c r="U14705" s="74" t="s">
        <v>28852</v>
      </c>
    </row>
    <row r="14706" spans="20:21" x14ac:dyDescent="0.25">
      <c r="T14706" s="101" t="s">
        <v>28853</v>
      </c>
      <c r="U14706" s="74" t="s">
        <v>28854</v>
      </c>
    </row>
    <row r="14707" spans="20:21" x14ac:dyDescent="0.25">
      <c r="T14707" s="101" t="s">
        <v>28855</v>
      </c>
      <c r="U14707" s="74" t="s">
        <v>28856</v>
      </c>
    </row>
    <row r="14708" spans="20:21" x14ac:dyDescent="0.25">
      <c r="T14708" s="101" t="s">
        <v>28857</v>
      </c>
      <c r="U14708" s="74" t="s">
        <v>28858</v>
      </c>
    </row>
    <row r="14709" spans="20:21" x14ac:dyDescent="0.25">
      <c r="T14709" s="101" t="s">
        <v>28859</v>
      </c>
      <c r="U14709" s="74" t="s">
        <v>28860</v>
      </c>
    </row>
    <row r="14710" spans="20:21" x14ac:dyDescent="0.25">
      <c r="T14710" s="101" t="s">
        <v>28861</v>
      </c>
      <c r="U14710" s="74" t="s">
        <v>28862</v>
      </c>
    </row>
    <row r="14711" spans="20:21" x14ac:dyDescent="0.25">
      <c r="T14711" s="101" t="s">
        <v>28863</v>
      </c>
      <c r="U14711" s="74" t="s">
        <v>28864</v>
      </c>
    </row>
    <row r="14712" spans="20:21" x14ac:dyDescent="0.25">
      <c r="T14712" s="101" t="s">
        <v>28865</v>
      </c>
      <c r="U14712" s="74" t="s">
        <v>28866</v>
      </c>
    </row>
    <row r="14713" spans="20:21" x14ac:dyDescent="0.25">
      <c r="T14713" s="101" t="s">
        <v>28867</v>
      </c>
      <c r="U14713" s="74" t="s">
        <v>28868</v>
      </c>
    </row>
    <row r="14714" spans="20:21" x14ac:dyDescent="0.25">
      <c r="T14714" s="101" t="s">
        <v>28869</v>
      </c>
      <c r="U14714" s="74" t="s">
        <v>28870</v>
      </c>
    </row>
    <row r="14715" spans="20:21" x14ac:dyDescent="0.25">
      <c r="T14715" s="101" t="s">
        <v>28871</v>
      </c>
      <c r="U14715" s="74" t="s">
        <v>28872</v>
      </c>
    </row>
    <row r="14716" spans="20:21" x14ac:dyDescent="0.25">
      <c r="T14716" s="101" t="s">
        <v>28873</v>
      </c>
      <c r="U14716" s="74" t="s">
        <v>22590</v>
      </c>
    </row>
    <row r="14717" spans="20:21" x14ac:dyDescent="0.25">
      <c r="T14717" s="101" t="s">
        <v>28874</v>
      </c>
      <c r="U14717" s="74" t="s">
        <v>28875</v>
      </c>
    </row>
    <row r="14718" spans="20:21" x14ac:dyDescent="0.25">
      <c r="T14718" s="101" t="s">
        <v>28876</v>
      </c>
      <c r="U14718" s="74" t="s">
        <v>28877</v>
      </c>
    </row>
    <row r="14719" spans="20:21" x14ac:dyDescent="0.25">
      <c r="T14719" s="101" t="s">
        <v>28878</v>
      </c>
      <c r="U14719" s="74" t="s">
        <v>28879</v>
      </c>
    </row>
    <row r="14720" spans="20:21" x14ac:dyDescent="0.25">
      <c r="T14720" s="101" t="s">
        <v>28880</v>
      </c>
      <c r="U14720" s="74" t="s">
        <v>28881</v>
      </c>
    </row>
    <row r="14721" spans="20:21" x14ac:dyDescent="0.25">
      <c r="T14721" s="101" t="s">
        <v>28882</v>
      </c>
      <c r="U14721" s="74" t="s">
        <v>3101</v>
      </c>
    </row>
    <row r="14722" spans="20:21" x14ac:dyDescent="0.25">
      <c r="T14722" s="101" t="s">
        <v>28883</v>
      </c>
      <c r="U14722" s="74" t="s">
        <v>28884</v>
      </c>
    </row>
    <row r="14723" spans="20:21" x14ac:dyDescent="0.25">
      <c r="T14723" s="101" t="s">
        <v>28885</v>
      </c>
      <c r="U14723" s="74" t="s">
        <v>28886</v>
      </c>
    </row>
    <row r="14724" spans="20:21" x14ac:dyDescent="0.25">
      <c r="T14724" s="101" t="s">
        <v>28887</v>
      </c>
      <c r="U14724" s="74" t="s">
        <v>28888</v>
      </c>
    </row>
    <row r="14725" spans="20:21" x14ac:dyDescent="0.25">
      <c r="T14725" s="101" t="s">
        <v>28889</v>
      </c>
      <c r="U14725" s="74" t="s">
        <v>28890</v>
      </c>
    </row>
    <row r="14726" spans="20:21" x14ac:dyDescent="0.25">
      <c r="T14726" s="101" t="s">
        <v>28891</v>
      </c>
      <c r="U14726" s="74" t="s">
        <v>28892</v>
      </c>
    </row>
    <row r="14727" spans="20:21" x14ac:dyDescent="0.25">
      <c r="T14727" s="101" t="s">
        <v>28893</v>
      </c>
      <c r="U14727" s="74" t="s">
        <v>28894</v>
      </c>
    </row>
    <row r="14728" spans="20:21" x14ac:dyDescent="0.25">
      <c r="T14728" s="101" t="s">
        <v>28895</v>
      </c>
      <c r="U14728" s="74" t="s">
        <v>28896</v>
      </c>
    </row>
    <row r="14729" spans="20:21" x14ac:dyDescent="0.25">
      <c r="T14729" s="101" t="s">
        <v>28897</v>
      </c>
      <c r="U14729" s="74" t="s">
        <v>28898</v>
      </c>
    </row>
    <row r="14730" spans="20:21" x14ac:dyDescent="0.25">
      <c r="T14730" s="101" t="s">
        <v>28899</v>
      </c>
      <c r="U14730" s="74" t="s">
        <v>826</v>
      </c>
    </row>
    <row r="14731" spans="20:21" x14ac:dyDescent="0.25">
      <c r="T14731" s="101" t="s">
        <v>28900</v>
      </c>
      <c r="U14731" s="74" t="s">
        <v>28901</v>
      </c>
    </row>
    <row r="14732" spans="20:21" x14ac:dyDescent="0.25">
      <c r="T14732" s="101" t="s">
        <v>28902</v>
      </c>
      <c r="U14732" s="74" t="s">
        <v>28903</v>
      </c>
    </row>
    <row r="14733" spans="20:21" x14ac:dyDescent="0.25">
      <c r="T14733" s="101" t="s">
        <v>28904</v>
      </c>
      <c r="U14733" s="74" t="s">
        <v>28905</v>
      </c>
    </row>
    <row r="14734" spans="20:21" x14ac:dyDescent="0.25">
      <c r="T14734" s="101" t="s">
        <v>28906</v>
      </c>
      <c r="U14734" s="74" t="s">
        <v>28907</v>
      </c>
    </row>
    <row r="14735" spans="20:21" x14ac:dyDescent="0.25">
      <c r="T14735" s="101" t="s">
        <v>28908</v>
      </c>
      <c r="U14735" s="74" t="s">
        <v>28909</v>
      </c>
    </row>
    <row r="14736" spans="20:21" x14ac:dyDescent="0.25">
      <c r="T14736" s="101" t="s">
        <v>28910</v>
      </c>
      <c r="U14736" s="74" t="s">
        <v>28911</v>
      </c>
    </row>
    <row r="14737" spans="20:21" x14ac:dyDescent="0.25">
      <c r="T14737" s="101" t="s">
        <v>28912</v>
      </c>
      <c r="U14737" s="74" t="s">
        <v>28913</v>
      </c>
    </row>
    <row r="14738" spans="20:21" x14ac:dyDescent="0.25">
      <c r="T14738" s="101" t="s">
        <v>28914</v>
      </c>
      <c r="U14738" s="74" t="s">
        <v>28915</v>
      </c>
    </row>
    <row r="14739" spans="20:21" x14ac:dyDescent="0.25">
      <c r="T14739" s="101" t="s">
        <v>28916</v>
      </c>
      <c r="U14739" s="74" t="s">
        <v>28917</v>
      </c>
    </row>
    <row r="14740" spans="20:21" x14ac:dyDescent="0.25">
      <c r="T14740" s="101" t="s">
        <v>28918</v>
      </c>
      <c r="U14740" s="74" t="s">
        <v>28919</v>
      </c>
    </row>
    <row r="14741" spans="20:21" x14ac:dyDescent="0.25">
      <c r="T14741" s="101" t="s">
        <v>28920</v>
      </c>
      <c r="U14741" s="74" t="s">
        <v>28921</v>
      </c>
    </row>
    <row r="14742" spans="20:21" x14ac:dyDescent="0.25">
      <c r="T14742" s="101" t="s">
        <v>28922</v>
      </c>
      <c r="U14742" s="74" t="s">
        <v>28923</v>
      </c>
    </row>
    <row r="14743" spans="20:21" x14ac:dyDescent="0.25">
      <c r="T14743" s="101" t="s">
        <v>28924</v>
      </c>
      <c r="U14743" s="74" t="s">
        <v>28925</v>
      </c>
    </row>
    <row r="14744" spans="20:21" x14ac:dyDescent="0.25">
      <c r="T14744" s="101" t="s">
        <v>28926</v>
      </c>
      <c r="U14744" s="74" t="s">
        <v>28927</v>
      </c>
    </row>
    <row r="14745" spans="20:21" x14ac:dyDescent="0.25">
      <c r="T14745" s="101" t="s">
        <v>28928</v>
      </c>
      <c r="U14745" s="74" t="s">
        <v>28929</v>
      </c>
    </row>
    <row r="14746" spans="20:21" x14ac:dyDescent="0.25">
      <c r="T14746" s="101" t="s">
        <v>28930</v>
      </c>
      <c r="U14746" s="74" t="s">
        <v>28931</v>
      </c>
    </row>
    <row r="14747" spans="20:21" x14ac:dyDescent="0.25">
      <c r="T14747" s="101" t="s">
        <v>28932</v>
      </c>
      <c r="U14747" s="74" t="s">
        <v>28933</v>
      </c>
    </row>
    <row r="14748" spans="20:21" x14ac:dyDescent="0.25">
      <c r="T14748" s="101" t="s">
        <v>28934</v>
      </c>
      <c r="U14748" s="74" t="s">
        <v>28935</v>
      </c>
    </row>
    <row r="14749" spans="20:21" x14ac:dyDescent="0.25">
      <c r="T14749" s="101" t="s">
        <v>28936</v>
      </c>
      <c r="U14749" s="74" t="s">
        <v>28937</v>
      </c>
    </row>
    <row r="14750" spans="20:21" x14ac:dyDescent="0.25">
      <c r="T14750" s="101" t="s">
        <v>28938</v>
      </c>
      <c r="U14750" s="74" t="s">
        <v>28939</v>
      </c>
    </row>
    <row r="14751" spans="20:21" x14ac:dyDescent="0.25">
      <c r="T14751" s="101" t="s">
        <v>28940</v>
      </c>
      <c r="U14751" s="74" t="s">
        <v>22649</v>
      </c>
    </row>
    <row r="14752" spans="20:21" x14ac:dyDescent="0.25">
      <c r="T14752" s="101" t="s">
        <v>28941</v>
      </c>
      <c r="U14752" s="74" t="s">
        <v>28942</v>
      </c>
    </row>
    <row r="14753" spans="20:21" x14ac:dyDescent="0.25">
      <c r="T14753" s="101" t="s">
        <v>28943</v>
      </c>
      <c r="U14753" s="74" t="s">
        <v>28944</v>
      </c>
    </row>
    <row r="14754" spans="20:21" x14ac:dyDescent="0.25">
      <c r="T14754" s="101" t="s">
        <v>28945</v>
      </c>
      <c r="U14754" s="74" t="s">
        <v>28946</v>
      </c>
    </row>
    <row r="14755" spans="20:21" x14ac:dyDescent="0.25">
      <c r="T14755" s="101" t="s">
        <v>28947</v>
      </c>
      <c r="U14755" s="74" t="s">
        <v>28948</v>
      </c>
    </row>
    <row r="14756" spans="20:21" x14ac:dyDescent="0.25">
      <c r="T14756" s="101" t="s">
        <v>28949</v>
      </c>
      <c r="U14756" s="74" t="s">
        <v>28950</v>
      </c>
    </row>
    <row r="14757" spans="20:21" x14ac:dyDescent="0.25">
      <c r="T14757" s="101" t="s">
        <v>28951</v>
      </c>
      <c r="U14757" s="74" t="s">
        <v>28952</v>
      </c>
    </row>
    <row r="14758" spans="20:21" x14ac:dyDescent="0.25">
      <c r="T14758" s="101" t="s">
        <v>28953</v>
      </c>
      <c r="U14758" s="74" t="s">
        <v>28954</v>
      </c>
    </row>
    <row r="14759" spans="20:21" x14ac:dyDescent="0.25">
      <c r="T14759" s="101" t="s">
        <v>28955</v>
      </c>
      <c r="U14759" s="74" t="s">
        <v>28956</v>
      </c>
    </row>
    <row r="14760" spans="20:21" x14ac:dyDescent="0.25">
      <c r="T14760" s="101" t="s">
        <v>28957</v>
      </c>
      <c r="U14760" s="74" t="s">
        <v>28958</v>
      </c>
    </row>
    <row r="14761" spans="20:21" x14ac:dyDescent="0.25">
      <c r="T14761" s="101" t="s">
        <v>28959</v>
      </c>
      <c r="U14761" s="74" t="s">
        <v>28960</v>
      </c>
    </row>
    <row r="14762" spans="20:21" x14ac:dyDescent="0.25">
      <c r="T14762" s="101" t="s">
        <v>28961</v>
      </c>
      <c r="U14762" s="74" t="s">
        <v>28962</v>
      </c>
    </row>
    <row r="14763" spans="20:21" x14ac:dyDescent="0.25">
      <c r="T14763" s="101" t="s">
        <v>28963</v>
      </c>
      <c r="U14763" s="74" t="s">
        <v>28964</v>
      </c>
    </row>
    <row r="14764" spans="20:21" x14ac:dyDescent="0.25">
      <c r="T14764" s="101" t="s">
        <v>28965</v>
      </c>
      <c r="U14764" s="74" t="s">
        <v>28966</v>
      </c>
    </row>
    <row r="14765" spans="20:21" x14ac:dyDescent="0.25">
      <c r="T14765" s="101" t="s">
        <v>28967</v>
      </c>
      <c r="U14765" s="74" t="s">
        <v>28968</v>
      </c>
    </row>
    <row r="14766" spans="20:21" x14ac:dyDescent="0.25">
      <c r="T14766" s="101" t="s">
        <v>28969</v>
      </c>
      <c r="U14766" s="74" t="s">
        <v>28970</v>
      </c>
    </row>
    <row r="14767" spans="20:21" x14ac:dyDescent="0.25">
      <c r="T14767" s="101" t="s">
        <v>28971</v>
      </c>
      <c r="U14767" s="74" t="s">
        <v>28972</v>
      </c>
    </row>
    <row r="14768" spans="20:21" x14ac:dyDescent="0.25">
      <c r="T14768" s="101" t="s">
        <v>28973</v>
      </c>
      <c r="U14768" s="74" t="s">
        <v>28974</v>
      </c>
    </row>
    <row r="14769" spans="20:21" x14ac:dyDescent="0.25">
      <c r="T14769" s="101" t="s">
        <v>28975</v>
      </c>
      <c r="U14769" s="74" t="s">
        <v>28976</v>
      </c>
    </row>
    <row r="14770" spans="20:21" x14ac:dyDescent="0.25">
      <c r="T14770" s="101" t="s">
        <v>28977</v>
      </c>
      <c r="U14770" s="74" t="s">
        <v>28978</v>
      </c>
    </row>
    <row r="14771" spans="20:21" x14ac:dyDescent="0.25">
      <c r="T14771" s="101" t="s">
        <v>28979</v>
      </c>
      <c r="U14771" s="74" t="s">
        <v>28980</v>
      </c>
    </row>
    <row r="14772" spans="20:21" x14ac:dyDescent="0.25">
      <c r="T14772" s="101" t="s">
        <v>28981</v>
      </c>
      <c r="U14772" s="74" t="s">
        <v>28982</v>
      </c>
    </row>
    <row r="14773" spans="20:21" x14ac:dyDescent="0.25">
      <c r="T14773" s="101" t="s">
        <v>28983</v>
      </c>
      <c r="U14773" s="74" t="s">
        <v>28984</v>
      </c>
    </row>
    <row r="14774" spans="20:21" x14ac:dyDescent="0.25">
      <c r="T14774" s="101" t="s">
        <v>28985</v>
      </c>
      <c r="U14774" s="74" t="s">
        <v>28986</v>
      </c>
    </row>
    <row r="14775" spans="20:21" x14ac:dyDescent="0.25">
      <c r="T14775" s="101" t="s">
        <v>28987</v>
      </c>
      <c r="U14775" s="74" t="s">
        <v>28988</v>
      </c>
    </row>
    <row r="14776" spans="20:21" x14ac:dyDescent="0.25">
      <c r="T14776" s="101" t="s">
        <v>28989</v>
      </c>
      <c r="U14776" s="74" t="s">
        <v>28990</v>
      </c>
    </row>
    <row r="14777" spans="20:21" x14ac:dyDescent="0.25">
      <c r="T14777" s="101" t="s">
        <v>28991</v>
      </c>
      <c r="U14777" s="74" t="s">
        <v>3950</v>
      </c>
    </row>
    <row r="14778" spans="20:21" x14ac:dyDescent="0.25">
      <c r="T14778" s="101" t="s">
        <v>28992</v>
      </c>
      <c r="U14778" s="74" t="s">
        <v>25678</v>
      </c>
    </row>
    <row r="14779" spans="20:21" x14ac:dyDescent="0.25">
      <c r="T14779" s="101" t="s">
        <v>28993</v>
      </c>
      <c r="U14779" s="74" t="s">
        <v>16432</v>
      </c>
    </row>
    <row r="14780" spans="20:21" x14ac:dyDescent="0.25">
      <c r="T14780" s="101" t="s">
        <v>28994</v>
      </c>
      <c r="U14780" s="74" t="s">
        <v>28995</v>
      </c>
    </row>
    <row r="14781" spans="20:21" x14ac:dyDescent="0.25">
      <c r="T14781" s="101" t="s">
        <v>28996</v>
      </c>
      <c r="U14781" s="74" t="s">
        <v>28997</v>
      </c>
    </row>
    <row r="14782" spans="20:21" x14ac:dyDescent="0.25">
      <c r="T14782" s="101" t="s">
        <v>28998</v>
      </c>
      <c r="U14782" s="74" t="s">
        <v>28999</v>
      </c>
    </row>
    <row r="14783" spans="20:21" x14ac:dyDescent="0.25">
      <c r="T14783" s="101" t="s">
        <v>29000</v>
      </c>
      <c r="U14783" s="74" t="s">
        <v>29001</v>
      </c>
    </row>
    <row r="14784" spans="20:21" x14ac:dyDescent="0.25">
      <c r="T14784" s="101" t="s">
        <v>29002</v>
      </c>
      <c r="U14784" s="74" t="s">
        <v>29003</v>
      </c>
    </row>
    <row r="14785" spans="20:21" x14ac:dyDescent="0.25">
      <c r="T14785" s="101" t="s">
        <v>29004</v>
      </c>
      <c r="U14785" s="74" t="s">
        <v>29005</v>
      </c>
    </row>
    <row r="14786" spans="20:21" x14ac:dyDescent="0.25">
      <c r="T14786" s="101" t="s">
        <v>29006</v>
      </c>
      <c r="U14786" s="74" t="s">
        <v>29007</v>
      </c>
    </row>
    <row r="14787" spans="20:21" x14ac:dyDescent="0.25">
      <c r="T14787" s="101" t="s">
        <v>29008</v>
      </c>
      <c r="U14787" s="74" t="s">
        <v>29009</v>
      </c>
    </row>
    <row r="14788" spans="20:21" x14ac:dyDescent="0.25">
      <c r="T14788" s="101" t="s">
        <v>29010</v>
      </c>
      <c r="U14788" s="74" t="s">
        <v>29011</v>
      </c>
    </row>
    <row r="14789" spans="20:21" x14ac:dyDescent="0.25">
      <c r="T14789" s="101" t="s">
        <v>29012</v>
      </c>
      <c r="U14789" s="74" t="s">
        <v>29013</v>
      </c>
    </row>
    <row r="14790" spans="20:21" x14ac:dyDescent="0.25">
      <c r="T14790" s="101" t="s">
        <v>29014</v>
      </c>
      <c r="U14790" s="74" t="s">
        <v>29015</v>
      </c>
    </row>
    <row r="14791" spans="20:21" x14ac:dyDescent="0.25">
      <c r="T14791" s="101" t="s">
        <v>29016</v>
      </c>
      <c r="U14791" s="74" t="s">
        <v>29017</v>
      </c>
    </row>
    <row r="14792" spans="20:21" x14ac:dyDescent="0.25">
      <c r="T14792" s="101" t="s">
        <v>29018</v>
      </c>
      <c r="U14792" s="74" t="s">
        <v>29019</v>
      </c>
    </row>
    <row r="14793" spans="20:21" x14ac:dyDescent="0.25">
      <c r="T14793" s="101" t="s">
        <v>29020</v>
      </c>
      <c r="U14793" s="74" t="s">
        <v>29021</v>
      </c>
    </row>
    <row r="14794" spans="20:21" x14ac:dyDescent="0.25">
      <c r="T14794" s="101" t="s">
        <v>29022</v>
      </c>
      <c r="U14794" s="74" t="s">
        <v>29023</v>
      </c>
    </row>
    <row r="14795" spans="20:21" x14ac:dyDescent="0.25">
      <c r="T14795" s="101" t="s">
        <v>29024</v>
      </c>
      <c r="U14795" s="74" t="s">
        <v>29025</v>
      </c>
    </row>
    <row r="14796" spans="20:21" x14ac:dyDescent="0.25">
      <c r="T14796" s="101" t="s">
        <v>29026</v>
      </c>
      <c r="U14796" s="74" t="s">
        <v>29027</v>
      </c>
    </row>
    <row r="14797" spans="20:21" x14ac:dyDescent="0.25">
      <c r="T14797" s="101" t="s">
        <v>29028</v>
      </c>
      <c r="U14797" s="74" t="s">
        <v>29029</v>
      </c>
    </row>
    <row r="14798" spans="20:21" x14ac:dyDescent="0.25">
      <c r="T14798" s="101" t="s">
        <v>29030</v>
      </c>
      <c r="U14798" s="74" t="s">
        <v>29031</v>
      </c>
    </row>
    <row r="14799" spans="20:21" x14ac:dyDescent="0.25">
      <c r="T14799" s="101" t="s">
        <v>29032</v>
      </c>
      <c r="U14799" s="74" t="s">
        <v>29033</v>
      </c>
    </row>
    <row r="14800" spans="20:21" x14ac:dyDescent="0.25">
      <c r="T14800" s="101" t="s">
        <v>29034</v>
      </c>
      <c r="U14800" s="74" t="s">
        <v>29035</v>
      </c>
    </row>
    <row r="14801" spans="20:21" x14ac:dyDescent="0.25">
      <c r="T14801" s="101" t="s">
        <v>29036</v>
      </c>
      <c r="U14801" s="74" t="s">
        <v>29037</v>
      </c>
    </row>
    <row r="14802" spans="20:21" x14ac:dyDescent="0.25">
      <c r="T14802" s="101" t="s">
        <v>29038</v>
      </c>
      <c r="U14802" s="74" t="s">
        <v>29039</v>
      </c>
    </row>
    <row r="14803" spans="20:21" x14ac:dyDescent="0.25">
      <c r="T14803" s="101" t="s">
        <v>29040</v>
      </c>
      <c r="U14803" s="74" t="s">
        <v>29041</v>
      </c>
    </row>
    <row r="14804" spans="20:21" x14ac:dyDescent="0.25">
      <c r="T14804" s="101" t="s">
        <v>29042</v>
      </c>
      <c r="U14804" s="74" t="s">
        <v>29043</v>
      </c>
    </row>
    <row r="14805" spans="20:21" x14ac:dyDescent="0.25">
      <c r="T14805" s="101" t="s">
        <v>29044</v>
      </c>
      <c r="U14805" s="74" t="s">
        <v>29045</v>
      </c>
    </row>
    <row r="14806" spans="20:21" x14ac:dyDescent="0.25">
      <c r="T14806" s="101" t="s">
        <v>29046</v>
      </c>
      <c r="U14806" s="74" t="s">
        <v>29047</v>
      </c>
    </row>
    <row r="14807" spans="20:21" x14ac:dyDescent="0.25">
      <c r="T14807" s="101" t="s">
        <v>29048</v>
      </c>
      <c r="U14807" s="74" t="s">
        <v>29049</v>
      </c>
    </row>
    <row r="14808" spans="20:21" x14ac:dyDescent="0.25">
      <c r="T14808" s="101" t="s">
        <v>29050</v>
      </c>
      <c r="U14808" s="74" t="s">
        <v>29051</v>
      </c>
    </row>
    <row r="14809" spans="20:21" x14ac:dyDescent="0.25">
      <c r="T14809" s="101" t="s">
        <v>29052</v>
      </c>
      <c r="U14809" s="74" t="s">
        <v>29053</v>
      </c>
    </row>
    <row r="14810" spans="20:21" x14ac:dyDescent="0.25">
      <c r="T14810" s="101" t="s">
        <v>29054</v>
      </c>
      <c r="U14810" s="74" t="s">
        <v>29055</v>
      </c>
    </row>
    <row r="14811" spans="20:21" x14ac:dyDescent="0.25">
      <c r="T14811" s="101" t="s">
        <v>29056</v>
      </c>
      <c r="U14811" s="74" t="s">
        <v>29057</v>
      </c>
    </row>
    <row r="14812" spans="20:21" x14ac:dyDescent="0.25">
      <c r="T14812" s="101" t="s">
        <v>29058</v>
      </c>
      <c r="U14812" s="74" t="s">
        <v>29059</v>
      </c>
    </row>
    <row r="14813" spans="20:21" x14ac:dyDescent="0.25">
      <c r="T14813" s="101" t="s">
        <v>29060</v>
      </c>
      <c r="U14813" s="74" t="s">
        <v>29061</v>
      </c>
    </row>
    <row r="14814" spans="20:21" x14ac:dyDescent="0.25">
      <c r="T14814" s="101" t="s">
        <v>29062</v>
      </c>
      <c r="U14814" s="74" t="s">
        <v>29063</v>
      </c>
    </row>
    <row r="14815" spans="20:21" x14ac:dyDescent="0.25">
      <c r="T14815" s="101" t="s">
        <v>29064</v>
      </c>
      <c r="U14815" s="74" t="s">
        <v>29065</v>
      </c>
    </row>
    <row r="14816" spans="20:21" x14ac:dyDescent="0.25">
      <c r="T14816" s="101" t="s">
        <v>29066</v>
      </c>
      <c r="U14816" s="74" t="s">
        <v>29067</v>
      </c>
    </row>
    <row r="14817" spans="20:21" x14ac:dyDescent="0.25">
      <c r="T14817" s="101" t="s">
        <v>29068</v>
      </c>
      <c r="U14817" s="74" t="s">
        <v>29069</v>
      </c>
    </row>
    <row r="14818" spans="20:21" x14ac:dyDescent="0.25">
      <c r="T14818" s="101" t="s">
        <v>29070</v>
      </c>
      <c r="U14818" s="74" t="s">
        <v>29071</v>
      </c>
    </row>
    <row r="14819" spans="20:21" x14ac:dyDescent="0.25">
      <c r="T14819" s="101" t="s">
        <v>29072</v>
      </c>
      <c r="U14819" s="74" t="s">
        <v>29073</v>
      </c>
    </row>
    <row r="14820" spans="20:21" x14ac:dyDescent="0.25">
      <c r="T14820" s="101" t="s">
        <v>29074</v>
      </c>
      <c r="U14820" s="74" t="s">
        <v>29075</v>
      </c>
    </row>
    <row r="14821" spans="20:21" x14ac:dyDescent="0.25">
      <c r="T14821" s="101" t="s">
        <v>29076</v>
      </c>
      <c r="U14821" s="74" t="s">
        <v>29077</v>
      </c>
    </row>
    <row r="14822" spans="20:21" x14ac:dyDescent="0.25">
      <c r="T14822" s="101" t="s">
        <v>29078</v>
      </c>
      <c r="U14822" s="74" t="s">
        <v>29079</v>
      </c>
    </row>
    <row r="14823" spans="20:21" x14ac:dyDescent="0.25">
      <c r="T14823" s="101" t="s">
        <v>29080</v>
      </c>
      <c r="U14823" s="74" t="s">
        <v>29081</v>
      </c>
    </row>
    <row r="14824" spans="20:21" x14ac:dyDescent="0.25">
      <c r="T14824" s="101" t="s">
        <v>29082</v>
      </c>
      <c r="U14824" s="74" t="s">
        <v>29083</v>
      </c>
    </row>
    <row r="14825" spans="20:21" x14ac:dyDescent="0.25">
      <c r="T14825" s="101" t="s">
        <v>29084</v>
      </c>
      <c r="U14825" s="74" t="s">
        <v>29085</v>
      </c>
    </row>
    <row r="14826" spans="20:21" x14ac:dyDescent="0.25">
      <c r="T14826" s="101" t="s">
        <v>29086</v>
      </c>
      <c r="U14826" s="74" t="s">
        <v>29087</v>
      </c>
    </row>
    <row r="14827" spans="20:21" x14ac:dyDescent="0.25">
      <c r="T14827" s="101" t="s">
        <v>29088</v>
      </c>
      <c r="U14827" s="74" t="s">
        <v>29089</v>
      </c>
    </row>
    <row r="14828" spans="20:21" x14ac:dyDescent="0.25">
      <c r="T14828" s="101" t="s">
        <v>29090</v>
      </c>
      <c r="U14828" s="74" t="s">
        <v>29091</v>
      </c>
    </row>
    <row r="14829" spans="20:21" x14ac:dyDescent="0.25">
      <c r="T14829" s="101" t="s">
        <v>29092</v>
      </c>
      <c r="U14829" s="74" t="s">
        <v>29093</v>
      </c>
    </row>
    <row r="14830" spans="20:21" x14ac:dyDescent="0.25">
      <c r="T14830" s="101" t="s">
        <v>29094</v>
      </c>
      <c r="U14830" s="74" t="s">
        <v>29095</v>
      </c>
    </row>
    <row r="14831" spans="20:21" x14ac:dyDescent="0.25">
      <c r="T14831" s="101" t="s">
        <v>29096</v>
      </c>
      <c r="U14831" s="74" t="s">
        <v>29097</v>
      </c>
    </row>
    <row r="14832" spans="20:21" x14ac:dyDescent="0.25">
      <c r="T14832" s="101" t="s">
        <v>29098</v>
      </c>
      <c r="U14832" s="74" t="s">
        <v>29099</v>
      </c>
    </row>
    <row r="14833" spans="20:21" x14ac:dyDescent="0.25">
      <c r="T14833" s="101" t="s">
        <v>29100</v>
      </c>
      <c r="U14833" s="74" t="s">
        <v>29101</v>
      </c>
    </row>
    <row r="14834" spans="20:21" x14ac:dyDescent="0.25">
      <c r="T14834" s="101" t="s">
        <v>29102</v>
      </c>
      <c r="U14834" s="74" t="s">
        <v>29103</v>
      </c>
    </row>
    <row r="14835" spans="20:21" x14ac:dyDescent="0.25">
      <c r="T14835" s="101" t="s">
        <v>29104</v>
      </c>
      <c r="U14835" s="74" t="s">
        <v>29105</v>
      </c>
    </row>
    <row r="14836" spans="20:21" x14ac:dyDescent="0.25">
      <c r="T14836" s="101" t="s">
        <v>29106</v>
      </c>
      <c r="U14836" s="74" t="s">
        <v>11004</v>
      </c>
    </row>
    <row r="14837" spans="20:21" x14ac:dyDescent="0.25">
      <c r="T14837" s="101" t="s">
        <v>29107</v>
      </c>
      <c r="U14837" s="74" t="s">
        <v>29108</v>
      </c>
    </row>
    <row r="14838" spans="20:21" x14ac:dyDescent="0.25">
      <c r="T14838" s="101" t="s">
        <v>29109</v>
      </c>
      <c r="U14838" s="74" t="s">
        <v>29110</v>
      </c>
    </row>
    <row r="14839" spans="20:21" x14ac:dyDescent="0.25">
      <c r="T14839" s="101" t="s">
        <v>29111</v>
      </c>
      <c r="U14839" s="74" t="s">
        <v>29112</v>
      </c>
    </row>
    <row r="14840" spans="20:21" x14ac:dyDescent="0.25">
      <c r="T14840" s="101" t="s">
        <v>29113</v>
      </c>
      <c r="U14840" s="74" t="s">
        <v>29114</v>
      </c>
    </row>
    <row r="14841" spans="20:21" x14ac:dyDescent="0.25">
      <c r="T14841" s="101" t="s">
        <v>29115</v>
      </c>
      <c r="U14841" s="74" t="s">
        <v>29116</v>
      </c>
    </row>
    <row r="14842" spans="20:21" x14ac:dyDescent="0.25">
      <c r="T14842" s="101" t="s">
        <v>29117</v>
      </c>
      <c r="U14842" s="74" t="s">
        <v>29118</v>
      </c>
    </row>
    <row r="14843" spans="20:21" x14ac:dyDescent="0.25">
      <c r="T14843" s="101" t="s">
        <v>29119</v>
      </c>
      <c r="U14843" s="74" t="s">
        <v>29120</v>
      </c>
    </row>
    <row r="14844" spans="20:21" x14ac:dyDescent="0.25">
      <c r="T14844" s="101" t="s">
        <v>29121</v>
      </c>
      <c r="U14844" s="74" t="s">
        <v>29122</v>
      </c>
    </row>
    <row r="14845" spans="20:21" x14ac:dyDescent="0.25">
      <c r="T14845" s="101" t="s">
        <v>29123</v>
      </c>
      <c r="U14845" s="74" t="s">
        <v>29124</v>
      </c>
    </row>
    <row r="14846" spans="20:21" x14ac:dyDescent="0.25">
      <c r="T14846" s="101" t="s">
        <v>29125</v>
      </c>
      <c r="U14846" s="74" t="s">
        <v>29126</v>
      </c>
    </row>
    <row r="14847" spans="20:21" x14ac:dyDescent="0.25">
      <c r="T14847" s="101" t="s">
        <v>29127</v>
      </c>
      <c r="U14847" s="74" t="s">
        <v>29128</v>
      </c>
    </row>
    <row r="14848" spans="20:21" x14ac:dyDescent="0.25">
      <c r="T14848" s="101" t="s">
        <v>29129</v>
      </c>
      <c r="U14848" s="74" t="s">
        <v>20724</v>
      </c>
    </row>
    <row r="14849" spans="20:21" x14ac:dyDescent="0.25">
      <c r="T14849" s="101" t="s">
        <v>29130</v>
      </c>
      <c r="U14849" s="74" t="s">
        <v>29131</v>
      </c>
    </row>
    <row r="14850" spans="20:21" x14ac:dyDescent="0.25">
      <c r="T14850" s="101" t="s">
        <v>29132</v>
      </c>
      <c r="U14850" s="74" t="s">
        <v>29133</v>
      </c>
    </row>
    <row r="14851" spans="20:21" x14ac:dyDescent="0.25">
      <c r="T14851" s="101" t="s">
        <v>29134</v>
      </c>
      <c r="U14851" s="74" t="s">
        <v>29135</v>
      </c>
    </row>
    <row r="14852" spans="20:21" x14ac:dyDescent="0.25">
      <c r="T14852" s="101" t="s">
        <v>29136</v>
      </c>
      <c r="U14852" s="74" t="s">
        <v>29137</v>
      </c>
    </row>
    <row r="14853" spans="20:21" x14ac:dyDescent="0.25">
      <c r="T14853" s="101" t="s">
        <v>29138</v>
      </c>
      <c r="U14853" s="74" t="s">
        <v>29139</v>
      </c>
    </row>
    <row r="14854" spans="20:21" x14ac:dyDescent="0.25">
      <c r="T14854" s="101" t="s">
        <v>29140</v>
      </c>
      <c r="U14854" s="74" t="s">
        <v>29141</v>
      </c>
    </row>
    <row r="14855" spans="20:21" x14ac:dyDescent="0.25">
      <c r="T14855" s="101" t="s">
        <v>29142</v>
      </c>
      <c r="U14855" s="74" t="s">
        <v>29143</v>
      </c>
    </row>
    <row r="14856" spans="20:21" x14ac:dyDescent="0.25">
      <c r="T14856" s="101" t="s">
        <v>29144</v>
      </c>
      <c r="U14856" s="74" t="s">
        <v>29145</v>
      </c>
    </row>
    <row r="14857" spans="20:21" x14ac:dyDescent="0.25">
      <c r="T14857" s="101" t="s">
        <v>29146</v>
      </c>
      <c r="U14857" s="74" t="s">
        <v>29147</v>
      </c>
    </row>
    <row r="14858" spans="20:21" x14ac:dyDescent="0.25">
      <c r="T14858" s="101" t="s">
        <v>29148</v>
      </c>
      <c r="U14858" s="74" t="s">
        <v>29149</v>
      </c>
    </row>
    <row r="14859" spans="20:21" x14ac:dyDescent="0.25">
      <c r="T14859" s="101" t="s">
        <v>29150</v>
      </c>
      <c r="U14859" s="74" t="s">
        <v>29151</v>
      </c>
    </row>
    <row r="14860" spans="20:21" x14ac:dyDescent="0.25">
      <c r="T14860" s="101" t="s">
        <v>29152</v>
      </c>
      <c r="U14860" s="74" t="s">
        <v>29153</v>
      </c>
    </row>
    <row r="14861" spans="20:21" x14ac:dyDescent="0.25">
      <c r="T14861" s="101" t="s">
        <v>29154</v>
      </c>
      <c r="U14861" s="74" t="s">
        <v>29155</v>
      </c>
    </row>
    <row r="14862" spans="20:21" x14ac:dyDescent="0.25">
      <c r="T14862" s="101" t="s">
        <v>29156</v>
      </c>
      <c r="U14862" s="74" t="s">
        <v>29157</v>
      </c>
    </row>
    <row r="14863" spans="20:21" x14ac:dyDescent="0.25">
      <c r="T14863" s="101" t="s">
        <v>29158</v>
      </c>
      <c r="U14863" s="74" t="s">
        <v>29159</v>
      </c>
    </row>
    <row r="14864" spans="20:21" x14ac:dyDescent="0.25">
      <c r="T14864" s="101" t="s">
        <v>29160</v>
      </c>
      <c r="U14864" s="74" t="s">
        <v>29161</v>
      </c>
    </row>
    <row r="14865" spans="20:21" x14ac:dyDescent="0.25">
      <c r="T14865" s="101" t="s">
        <v>29162</v>
      </c>
      <c r="U14865" s="74" t="s">
        <v>29163</v>
      </c>
    </row>
    <row r="14866" spans="20:21" x14ac:dyDescent="0.25">
      <c r="T14866" s="101" t="s">
        <v>29164</v>
      </c>
      <c r="U14866" s="74" t="s">
        <v>29165</v>
      </c>
    </row>
    <row r="14867" spans="20:21" x14ac:dyDescent="0.25">
      <c r="T14867" s="101" t="s">
        <v>29166</v>
      </c>
      <c r="U14867" s="74" t="s">
        <v>29167</v>
      </c>
    </row>
    <row r="14868" spans="20:21" x14ac:dyDescent="0.25">
      <c r="T14868" s="101" t="s">
        <v>29168</v>
      </c>
      <c r="U14868" s="74" t="s">
        <v>29169</v>
      </c>
    </row>
    <row r="14869" spans="20:21" x14ac:dyDescent="0.25">
      <c r="T14869" s="101" t="s">
        <v>29170</v>
      </c>
      <c r="U14869" s="74" t="s">
        <v>29171</v>
      </c>
    </row>
    <row r="14870" spans="20:21" x14ac:dyDescent="0.25">
      <c r="T14870" s="101" t="s">
        <v>29172</v>
      </c>
      <c r="U14870" s="74" t="s">
        <v>29173</v>
      </c>
    </row>
    <row r="14871" spans="20:21" x14ac:dyDescent="0.25">
      <c r="T14871" s="101" t="s">
        <v>29174</v>
      </c>
      <c r="U14871" s="74" t="s">
        <v>29175</v>
      </c>
    </row>
    <row r="14872" spans="20:21" x14ac:dyDescent="0.25">
      <c r="T14872" s="101" t="s">
        <v>29176</v>
      </c>
      <c r="U14872" s="74" t="s">
        <v>29177</v>
      </c>
    </row>
    <row r="14873" spans="20:21" x14ac:dyDescent="0.25">
      <c r="T14873" s="101" t="s">
        <v>29178</v>
      </c>
      <c r="U14873" s="74" t="s">
        <v>29179</v>
      </c>
    </row>
    <row r="14874" spans="20:21" x14ac:dyDescent="0.25">
      <c r="T14874" s="101" t="s">
        <v>29180</v>
      </c>
      <c r="U14874" s="74" t="s">
        <v>29181</v>
      </c>
    </row>
    <row r="14875" spans="20:21" x14ac:dyDescent="0.25">
      <c r="T14875" s="101" t="s">
        <v>29182</v>
      </c>
      <c r="U14875" s="74" t="s">
        <v>29183</v>
      </c>
    </row>
    <row r="14876" spans="20:21" x14ac:dyDescent="0.25">
      <c r="T14876" s="101" t="s">
        <v>29184</v>
      </c>
      <c r="U14876" s="74" t="s">
        <v>29185</v>
      </c>
    </row>
    <row r="14877" spans="20:21" x14ac:dyDescent="0.25">
      <c r="T14877" s="101" t="s">
        <v>29186</v>
      </c>
      <c r="U14877" s="74" t="s">
        <v>29187</v>
      </c>
    </row>
    <row r="14878" spans="20:21" x14ac:dyDescent="0.25">
      <c r="T14878" s="101" t="s">
        <v>29188</v>
      </c>
      <c r="U14878" s="74" t="s">
        <v>29189</v>
      </c>
    </row>
    <row r="14879" spans="20:21" x14ac:dyDescent="0.25">
      <c r="T14879" s="101" t="s">
        <v>29190</v>
      </c>
      <c r="U14879" s="74" t="s">
        <v>29191</v>
      </c>
    </row>
    <row r="14880" spans="20:21" x14ac:dyDescent="0.25">
      <c r="T14880" s="101" t="s">
        <v>29192</v>
      </c>
      <c r="U14880" s="74" t="s">
        <v>29193</v>
      </c>
    </row>
    <row r="14881" spans="20:21" x14ac:dyDescent="0.25">
      <c r="T14881" s="101" t="s">
        <v>29194</v>
      </c>
      <c r="U14881" s="74" t="s">
        <v>29195</v>
      </c>
    </row>
    <row r="14882" spans="20:21" x14ac:dyDescent="0.25">
      <c r="T14882" s="101" t="s">
        <v>29196</v>
      </c>
      <c r="U14882" s="74" t="s">
        <v>29197</v>
      </c>
    </row>
    <row r="14883" spans="20:21" x14ac:dyDescent="0.25">
      <c r="T14883" s="101" t="s">
        <v>29198</v>
      </c>
      <c r="U14883" s="74" t="s">
        <v>29199</v>
      </c>
    </row>
    <row r="14884" spans="20:21" x14ac:dyDescent="0.25">
      <c r="T14884" s="101" t="s">
        <v>29200</v>
      </c>
      <c r="U14884" s="74" t="s">
        <v>29201</v>
      </c>
    </row>
    <row r="14885" spans="20:21" x14ac:dyDescent="0.25">
      <c r="T14885" s="101" t="s">
        <v>29202</v>
      </c>
      <c r="U14885" s="74" t="s">
        <v>29203</v>
      </c>
    </row>
    <row r="14886" spans="20:21" x14ac:dyDescent="0.25">
      <c r="T14886" s="101" t="s">
        <v>29204</v>
      </c>
      <c r="U14886" s="74" t="s">
        <v>29205</v>
      </c>
    </row>
    <row r="14887" spans="20:21" x14ac:dyDescent="0.25">
      <c r="T14887" s="101" t="s">
        <v>29206</v>
      </c>
      <c r="U14887" s="74" t="s">
        <v>29207</v>
      </c>
    </row>
    <row r="14888" spans="20:21" x14ac:dyDescent="0.25">
      <c r="T14888" s="101" t="s">
        <v>29208</v>
      </c>
      <c r="U14888" s="74" t="s">
        <v>29209</v>
      </c>
    </row>
    <row r="14889" spans="20:21" x14ac:dyDescent="0.25">
      <c r="T14889" s="101" t="s">
        <v>29210</v>
      </c>
      <c r="U14889" s="74" t="s">
        <v>29211</v>
      </c>
    </row>
    <row r="14890" spans="20:21" x14ac:dyDescent="0.25">
      <c r="T14890" s="101" t="s">
        <v>29212</v>
      </c>
      <c r="U14890" s="74" t="s">
        <v>29213</v>
      </c>
    </row>
    <row r="14891" spans="20:21" x14ac:dyDescent="0.25">
      <c r="T14891" s="101" t="s">
        <v>29214</v>
      </c>
      <c r="U14891" s="74" t="s">
        <v>29215</v>
      </c>
    </row>
    <row r="14892" spans="20:21" x14ac:dyDescent="0.25">
      <c r="T14892" s="101" t="s">
        <v>29216</v>
      </c>
      <c r="U14892" s="74" t="s">
        <v>29217</v>
      </c>
    </row>
    <row r="14893" spans="20:21" x14ac:dyDescent="0.25">
      <c r="T14893" s="101" t="s">
        <v>29218</v>
      </c>
      <c r="U14893" s="74" t="s">
        <v>29219</v>
      </c>
    </row>
    <row r="14894" spans="20:21" x14ac:dyDescent="0.25">
      <c r="T14894" s="101" t="s">
        <v>29220</v>
      </c>
      <c r="U14894" s="74" t="s">
        <v>29221</v>
      </c>
    </row>
    <row r="14895" spans="20:21" x14ac:dyDescent="0.25">
      <c r="T14895" s="101" t="s">
        <v>29222</v>
      </c>
      <c r="U14895" s="74" t="s">
        <v>29223</v>
      </c>
    </row>
    <row r="14896" spans="20:21" x14ac:dyDescent="0.25">
      <c r="T14896" s="101" t="s">
        <v>29224</v>
      </c>
      <c r="U14896" s="74" t="s">
        <v>29225</v>
      </c>
    </row>
    <row r="14897" spans="20:21" x14ac:dyDescent="0.25">
      <c r="T14897" s="101" t="s">
        <v>29226</v>
      </c>
      <c r="U14897" s="74" t="s">
        <v>29227</v>
      </c>
    </row>
    <row r="14898" spans="20:21" x14ac:dyDescent="0.25">
      <c r="T14898" s="101" t="s">
        <v>29228</v>
      </c>
      <c r="U14898" s="74" t="s">
        <v>29229</v>
      </c>
    </row>
    <row r="14899" spans="20:21" x14ac:dyDescent="0.25">
      <c r="T14899" s="101" t="s">
        <v>29230</v>
      </c>
      <c r="U14899" s="74" t="s">
        <v>29231</v>
      </c>
    </row>
    <row r="14900" spans="20:21" x14ac:dyDescent="0.25">
      <c r="T14900" s="101" t="s">
        <v>29232</v>
      </c>
      <c r="U14900" s="74" t="s">
        <v>29233</v>
      </c>
    </row>
    <row r="14901" spans="20:21" x14ac:dyDescent="0.25">
      <c r="T14901" s="101" t="s">
        <v>29234</v>
      </c>
      <c r="U14901" s="74" t="s">
        <v>29235</v>
      </c>
    </row>
    <row r="14902" spans="20:21" x14ac:dyDescent="0.25">
      <c r="T14902" s="101" t="s">
        <v>29236</v>
      </c>
      <c r="U14902" s="74" t="s">
        <v>29237</v>
      </c>
    </row>
    <row r="14903" spans="20:21" x14ac:dyDescent="0.25">
      <c r="T14903" s="101" t="s">
        <v>29238</v>
      </c>
      <c r="U14903" s="74" t="s">
        <v>29239</v>
      </c>
    </row>
    <row r="14904" spans="20:21" x14ac:dyDescent="0.25">
      <c r="T14904" s="101" t="s">
        <v>29240</v>
      </c>
      <c r="U14904" s="74" t="s">
        <v>29241</v>
      </c>
    </row>
    <row r="14905" spans="20:21" x14ac:dyDescent="0.25">
      <c r="T14905" s="101" t="s">
        <v>29242</v>
      </c>
      <c r="U14905" s="74" t="s">
        <v>29243</v>
      </c>
    </row>
    <row r="14906" spans="20:21" x14ac:dyDescent="0.25">
      <c r="T14906" s="101" t="s">
        <v>29244</v>
      </c>
      <c r="U14906" s="74" t="s">
        <v>29245</v>
      </c>
    </row>
    <row r="14907" spans="20:21" x14ac:dyDescent="0.25">
      <c r="T14907" s="101" t="s">
        <v>29246</v>
      </c>
      <c r="U14907" s="74" t="s">
        <v>29247</v>
      </c>
    </row>
    <row r="14908" spans="20:21" x14ac:dyDescent="0.25">
      <c r="T14908" s="101" t="s">
        <v>29248</v>
      </c>
      <c r="U14908" s="74" t="s">
        <v>29249</v>
      </c>
    </row>
    <row r="14909" spans="20:21" x14ac:dyDescent="0.25">
      <c r="T14909" s="101" t="s">
        <v>29250</v>
      </c>
      <c r="U14909" s="74" t="s">
        <v>29251</v>
      </c>
    </row>
    <row r="14910" spans="20:21" x14ac:dyDescent="0.25">
      <c r="T14910" s="101" t="s">
        <v>29252</v>
      </c>
      <c r="U14910" s="74" t="s">
        <v>29253</v>
      </c>
    </row>
    <row r="14911" spans="20:21" x14ac:dyDescent="0.25">
      <c r="T14911" s="101" t="s">
        <v>29254</v>
      </c>
      <c r="U14911" s="74" t="s">
        <v>29255</v>
      </c>
    </row>
    <row r="14912" spans="20:21" x14ac:dyDescent="0.25">
      <c r="T14912" s="101" t="s">
        <v>29256</v>
      </c>
      <c r="U14912" s="74" t="s">
        <v>29257</v>
      </c>
    </row>
    <row r="14913" spans="20:21" x14ac:dyDescent="0.25">
      <c r="T14913" s="101" t="s">
        <v>29258</v>
      </c>
      <c r="U14913" s="74" t="s">
        <v>29259</v>
      </c>
    </row>
    <row r="14914" spans="20:21" x14ac:dyDescent="0.25">
      <c r="T14914" s="101" t="s">
        <v>29260</v>
      </c>
      <c r="U14914" s="74" t="s">
        <v>29261</v>
      </c>
    </row>
    <row r="14915" spans="20:21" x14ac:dyDescent="0.25">
      <c r="T14915" s="101" t="s">
        <v>29262</v>
      </c>
      <c r="U14915" s="74" t="s">
        <v>29263</v>
      </c>
    </row>
    <row r="14916" spans="20:21" x14ac:dyDescent="0.25">
      <c r="T14916" s="101" t="s">
        <v>29264</v>
      </c>
      <c r="U14916" s="74" t="s">
        <v>29265</v>
      </c>
    </row>
    <row r="14917" spans="20:21" x14ac:dyDescent="0.25">
      <c r="T14917" s="101" t="s">
        <v>29266</v>
      </c>
      <c r="U14917" s="74" t="s">
        <v>29267</v>
      </c>
    </row>
    <row r="14918" spans="20:21" x14ac:dyDescent="0.25">
      <c r="T14918" s="101" t="s">
        <v>29268</v>
      </c>
      <c r="U14918" s="74" t="s">
        <v>29269</v>
      </c>
    </row>
    <row r="14919" spans="20:21" x14ac:dyDescent="0.25">
      <c r="T14919" s="101" t="s">
        <v>29270</v>
      </c>
      <c r="U14919" s="74" t="s">
        <v>29271</v>
      </c>
    </row>
    <row r="14920" spans="20:21" x14ac:dyDescent="0.25">
      <c r="T14920" s="101" t="s">
        <v>29272</v>
      </c>
      <c r="U14920" s="74" t="s">
        <v>29273</v>
      </c>
    </row>
    <row r="14921" spans="20:21" x14ac:dyDescent="0.25">
      <c r="T14921" s="101" t="s">
        <v>29274</v>
      </c>
      <c r="U14921" s="74" t="s">
        <v>29275</v>
      </c>
    </row>
    <row r="14922" spans="20:21" x14ac:dyDescent="0.25">
      <c r="T14922" s="101" t="s">
        <v>29276</v>
      </c>
      <c r="U14922" s="74" t="s">
        <v>22883</v>
      </c>
    </row>
    <row r="14923" spans="20:21" x14ac:dyDescent="0.25">
      <c r="T14923" s="101" t="s">
        <v>29277</v>
      </c>
      <c r="U14923" s="74" t="s">
        <v>29278</v>
      </c>
    </row>
    <row r="14924" spans="20:21" x14ac:dyDescent="0.25">
      <c r="T14924" s="101" t="s">
        <v>29279</v>
      </c>
      <c r="U14924" s="74" t="s">
        <v>29280</v>
      </c>
    </row>
    <row r="14925" spans="20:21" x14ac:dyDescent="0.25">
      <c r="T14925" s="101" t="s">
        <v>29281</v>
      </c>
      <c r="U14925" s="74" t="s">
        <v>29282</v>
      </c>
    </row>
    <row r="14926" spans="20:21" x14ac:dyDescent="0.25">
      <c r="T14926" s="101" t="s">
        <v>29283</v>
      </c>
      <c r="U14926" s="74" t="s">
        <v>17657</v>
      </c>
    </row>
    <row r="14927" spans="20:21" x14ac:dyDescent="0.25">
      <c r="T14927" s="101" t="s">
        <v>29284</v>
      </c>
      <c r="U14927" s="74" t="s">
        <v>29285</v>
      </c>
    </row>
    <row r="14928" spans="20:21" x14ac:dyDescent="0.25">
      <c r="T14928" s="101" t="s">
        <v>29286</v>
      </c>
      <c r="U14928" s="74" t="s">
        <v>29287</v>
      </c>
    </row>
    <row r="14929" spans="20:21" x14ac:dyDescent="0.25">
      <c r="T14929" s="101" t="s">
        <v>29288</v>
      </c>
      <c r="U14929" s="74" t="s">
        <v>29289</v>
      </c>
    </row>
    <row r="14930" spans="20:21" x14ac:dyDescent="0.25">
      <c r="T14930" s="101" t="s">
        <v>29290</v>
      </c>
      <c r="U14930" s="74" t="s">
        <v>29291</v>
      </c>
    </row>
    <row r="14931" spans="20:21" x14ac:dyDescent="0.25">
      <c r="T14931" s="101" t="s">
        <v>29292</v>
      </c>
      <c r="U14931" s="74" t="s">
        <v>29293</v>
      </c>
    </row>
    <row r="14932" spans="20:21" x14ac:dyDescent="0.25">
      <c r="T14932" s="101" t="s">
        <v>29294</v>
      </c>
      <c r="U14932" s="74" t="s">
        <v>29295</v>
      </c>
    </row>
    <row r="14933" spans="20:21" x14ac:dyDescent="0.25">
      <c r="T14933" s="101" t="s">
        <v>29296</v>
      </c>
      <c r="U14933" s="74" t="s">
        <v>29297</v>
      </c>
    </row>
    <row r="14934" spans="20:21" x14ac:dyDescent="0.25">
      <c r="T14934" s="101" t="s">
        <v>29298</v>
      </c>
      <c r="U14934" s="74" t="s">
        <v>29299</v>
      </c>
    </row>
    <row r="14935" spans="20:21" x14ac:dyDescent="0.25">
      <c r="T14935" s="101" t="s">
        <v>29300</v>
      </c>
      <c r="U14935" s="74" t="s">
        <v>29301</v>
      </c>
    </row>
    <row r="14936" spans="20:21" x14ac:dyDescent="0.25">
      <c r="T14936" s="101" t="s">
        <v>29302</v>
      </c>
      <c r="U14936" s="74" t="s">
        <v>29303</v>
      </c>
    </row>
    <row r="14937" spans="20:21" x14ac:dyDescent="0.25">
      <c r="T14937" s="101" t="s">
        <v>29304</v>
      </c>
      <c r="U14937" s="74" t="s">
        <v>29305</v>
      </c>
    </row>
    <row r="14938" spans="20:21" x14ac:dyDescent="0.25">
      <c r="T14938" s="101" t="s">
        <v>29306</v>
      </c>
      <c r="U14938" s="74" t="s">
        <v>29307</v>
      </c>
    </row>
    <row r="14939" spans="20:21" x14ac:dyDescent="0.25">
      <c r="T14939" s="101" t="s">
        <v>29308</v>
      </c>
      <c r="U14939" s="74" t="s">
        <v>29309</v>
      </c>
    </row>
    <row r="14940" spans="20:21" x14ac:dyDescent="0.25">
      <c r="T14940" s="101" t="s">
        <v>29310</v>
      </c>
      <c r="U14940" s="74" t="s">
        <v>9294</v>
      </c>
    </row>
    <row r="14941" spans="20:21" x14ac:dyDescent="0.25">
      <c r="T14941" s="101" t="s">
        <v>29311</v>
      </c>
      <c r="U14941" s="74" t="s">
        <v>29312</v>
      </c>
    </row>
    <row r="14942" spans="20:21" x14ac:dyDescent="0.25">
      <c r="T14942" s="101" t="s">
        <v>29313</v>
      </c>
      <c r="U14942" s="74" t="s">
        <v>29314</v>
      </c>
    </row>
    <row r="14943" spans="20:21" x14ac:dyDescent="0.25">
      <c r="T14943" s="101" t="s">
        <v>29315</v>
      </c>
      <c r="U14943" s="74" t="s">
        <v>29316</v>
      </c>
    </row>
    <row r="14944" spans="20:21" x14ac:dyDescent="0.25">
      <c r="T14944" s="101" t="s">
        <v>29317</v>
      </c>
      <c r="U14944" s="74" t="s">
        <v>29318</v>
      </c>
    </row>
    <row r="14945" spans="20:21" x14ac:dyDescent="0.25">
      <c r="T14945" s="101" t="s">
        <v>29319</v>
      </c>
      <c r="U14945" s="74" t="s">
        <v>29320</v>
      </c>
    </row>
    <row r="14946" spans="20:21" x14ac:dyDescent="0.25">
      <c r="T14946" s="101" t="s">
        <v>29321</v>
      </c>
      <c r="U14946" s="74" t="s">
        <v>29322</v>
      </c>
    </row>
    <row r="14947" spans="20:21" x14ac:dyDescent="0.25">
      <c r="T14947" s="101" t="s">
        <v>29323</v>
      </c>
      <c r="U14947" s="74" t="s">
        <v>29324</v>
      </c>
    </row>
    <row r="14948" spans="20:21" x14ac:dyDescent="0.25">
      <c r="T14948" s="101" t="s">
        <v>29325</v>
      </c>
      <c r="U14948" s="74" t="s">
        <v>29326</v>
      </c>
    </row>
    <row r="14949" spans="20:21" x14ac:dyDescent="0.25">
      <c r="T14949" s="101" t="s">
        <v>29327</v>
      </c>
      <c r="U14949" s="74" t="s">
        <v>29328</v>
      </c>
    </row>
    <row r="14950" spans="20:21" x14ac:dyDescent="0.25">
      <c r="T14950" s="101" t="s">
        <v>29329</v>
      </c>
      <c r="U14950" s="74" t="s">
        <v>29330</v>
      </c>
    </row>
    <row r="14951" spans="20:21" x14ac:dyDescent="0.25">
      <c r="T14951" s="101" t="s">
        <v>29331</v>
      </c>
      <c r="U14951" s="74" t="s">
        <v>29332</v>
      </c>
    </row>
    <row r="14952" spans="20:21" x14ac:dyDescent="0.25">
      <c r="T14952" s="101" t="s">
        <v>29333</v>
      </c>
      <c r="U14952" s="74" t="s">
        <v>14067</v>
      </c>
    </row>
    <row r="14953" spans="20:21" x14ac:dyDescent="0.25">
      <c r="T14953" s="101" t="s">
        <v>29334</v>
      </c>
      <c r="U14953" s="74" t="s">
        <v>29335</v>
      </c>
    </row>
    <row r="14954" spans="20:21" x14ac:dyDescent="0.25">
      <c r="T14954" s="101" t="s">
        <v>29336</v>
      </c>
      <c r="U14954" s="74" t="s">
        <v>29337</v>
      </c>
    </row>
    <row r="14955" spans="20:21" x14ac:dyDescent="0.25">
      <c r="T14955" s="101" t="s">
        <v>29338</v>
      </c>
      <c r="U14955" s="74" t="s">
        <v>29339</v>
      </c>
    </row>
    <row r="14956" spans="20:21" x14ac:dyDescent="0.25">
      <c r="T14956" s="101" t="s">
        <v>29340</v>
      </c>
      <c r="U14956" s="74" t="s">
        <v>29341</v>
      </c>
    </row>
    <row r="14957" spans="20:21" x14ac:dyDescent="0.25">
      <c r="T14957" s="101" t="s">
        <v>29342</v>
      </c>
      <c r="U14957" s="74" t="s">
        <v>29343</v>
      </c>
    </row>
    <row r="14958" spans="20:21" x14ac:dyDescent="0.25">
      <c r="T14958" s="101" t="s">
        <v>29344</v>
      </c>
      <c r="U14958" s="74" t="s">
        <v>29345</v>
      </c>
    </row>
    <row r="14959" spans="20:21" x14ac:dyDescent="0.25">
      <c r="T14959" s="101" t="s">
        <v>29346</v>
      </c>
      <c r="U14959" s="74" t="s">
        <v>29347</v>
      </c>
    </row>
    <row r="14960" spans="20:21" x14ac:dyDescent="0.25">
      <c r="T14960" s="101" t="s">
        <v>29348</v>
      </c>
      <c r="U14960" s="74" t="s">
        <v>29349</v>
      </c>
    </row>
    <row r="14961" spans="20:21" x14ac:dyDescent="0.25">
      <c r="T14961" s="101" t="s">
        <v>29350</v>
      </c>
      <c r="U14961" s="74" t="s">
        <v>29351</v>
      </c>
    </row>
    <row r="14962" spans="20:21" x14ac:dyDescent="0.25">
      <c r="T14962" s="101" t="s">
        <v>29352</v>
      </c>
      <c r="U14962" s="74" t="s">
        <v>29353</v>
      </c>
    </row>
    <row r="14963" spans="20:21" x14ac:dyDescent="0.25">
      <c r="T14963" s="101" t="s">
        <v>29354</v>
      </c>
      <c r="U14963" s="74" t="s">
        <v>29355</v>
      </c>
    </row>
    <row r="14964" spans="20:21" x14ac:dyDescent="0.25">
      <c r="T14964" s="101" t="s">
        <v>29356</v>
      </c>
      <c r="U14964" s="74" t="s">
        <v>29357</v>
      </c>
    </row>
    <row r="14965" spans="20:21" x14ac:dyDescent="0.25">
      <c r="T14965" s="101" t="s">
        <v>29358</v>
      </c>
      <c r="U14965" s="74" t="s">
        <v>29359</v>
      </c>
    </row>
    <row r="14966" spans="20:21" x14ac:dyDescent="0.25">
      <c r="T14966" s="101" t="s">
        <v>29360</v>
      </c>
      <c r="U14966" s="74" t="s">
        <v>29361</v>
      </c>
    </row>
    <row r="14967" spans="20:21" x14ac:dyDescent="0.25">
      <c r="T14967" s="101" t="s">
        <v>29362</v>
      </c>
      <c r="U14967" s="74" t="s">
        <v>29363</v>
      </c>
    </row>
    <row r="14968" spans="20:21" x14ac:dyDescent="0.25">
      <c r="T14968" s="101" t="s">
        <v>29364</v>
      </c>
      <c r="U14968" s="74" t="s">
        <v>29365</v>
      </c>
    </row>
    <row r="14969" spans="20:21" x14ac:dyDescent="0.25">
      <c r="T14969" s="101" t="s">
        <v>29366</v>
      </c>
      <c r="U14969" s="74" t="s">
        <v>29367</v>
      </c>
    </row>
    <row r="14970" spans="20:21" x14ac:dyDescent="0.25">
      <c r="T14970" s="101" t="s">
        <v>29368</v>
      </c>
      <c r="U14970" s="74" t="s">
        <v>17772</v>
      </c>
    </row>
    <row r="14971" spans="20:21" x14ac:dyDescent="0.25">
      <c r="T14971" s="101" t="s">
        <v>29369</v>
      </c>
      <c r="U14971" s="74" t="s">
        <v>29370</v>
      </c>
    </row>
    <row r="14972" spans="20:21" x14ac:dyDescent="0.25">
      <c r="T14972" s="101" t="s">
        <v>29371</v>
      </c>
      <c r="U14972" s="74" t="s">
        <v>29372</v>
      </c>
    </row>
    <row r="14973" spans="20:21" x14ac:dyDescent="0.25">
      <c r="T14973" s="101" t="s">
        <v>29373</v>
      </c>
      <c r="U14973" s="74" t="s">
        <v>29374</v>
      </c>
    </row>
    <row r="14974" spans="20:21" x14ac:dyDescent="0.25">
      <c r="T14974" s="101" t="s">
        <v>29375</v>
      </c>
      <c r="U14974" s="74" t="s">
        <v>29376</v>
      </c>
    </row>
    <row r="14975" spans="20:21" x14ac:dyDescent="0.25">
      <c r="T14975" s="101" t="s">
        <v>29377</v>
      </c>
      <c r="U14975" s="74" t="s">
        <v>29378</v>
      </c>
    </row>
    <row r="14976" spans="20:21" x14ac:dyDescent="0.25">
      <c r="T14976" s="101" t="s">
        <v>29379</v>
      </c>
      <c r="U14976" s="74" t="s">
        <v>29380</v>
      </c>
    </row>
    <row r="14977" spans="20:21" x14ac:dyDescent="0.25">
      <c r="T14977" s="101" t="s">
        <v>29381</v>
      </c>
      <c r="U14977" s="74" t="s">
        <v>29382</v>
      </c>
    </row>
    <row r="14978" spans="20:21" x14ac:dyDescent="0.25">
      <c r="T14978" s="101" t="s">
        <v>29383</v>
      </c>
      <c r="U14978" s="74" t="s">
        <v>29384</v>
      </c>
    </row>
    <row r="14979" spans="20:21" x14ac:dyDescent="0.25">
      <c r="T14979" s="101" t="s">
        <v>29385</v>
      </c>
      <c r="U14979" s="74" t="s">
        <v>29386</v>
      </c>
    </row>
    <row r="14980" spans="20:21" x14ac:dyDescent="0.25">
      <c r="T14980" s="101" t="s">
        <v>29387</v>
      </c>
      <c r="U14980" s="74" t="s">
        <v>29388</v>
      </c>
    </row>
    <row r="14981" spans="20:21" x14ac:dyDescent="0.25">
      <c r="T14981" s="101" t="s">
        <v>29389</v>
      </c>
      <c r="U14981" s="74" t="s">
        <v>29390</v>
      </c>
    </row>
    <row r="14982" spans="20:21" x14ac:dyDescent="0.25">
      <c r="T14982" s="101" t="s">
        <v>29391</v>
      </c>
      <c r="U14982" s="74" t="s">
        <v>29392</v>
      </c>
    </row>
    <row r="14983" spans="20:21" x14ac:dyDescent="0.25">
      <c r="T14983" s="101" t="s">
        <v>29393</v>
      </c>
      <c r="U14983" s="74" t="s">
        <v>11207</v>
      </c>
    </row>
    <row r="14984" spans="20:21" x14ac:dyDescent="0.25">
      <c r="T14984" s="101" t="s">
        <v>29394</v>
      </c>
      <c r="U14984" s="74" t="s">
        <v>29395</v>
      </c>
    </row>
    <row r="14985" spans="20:21" x14ac:dyDescent="0.25">
      <c r="T14985" s="101" t="s">
        <v>29396</v>
      </c>
      <c r="U14985" s="74" t="s">
        <v>29397</v>
      </c>
    </row>
    <row r="14986" spans="20:21" x14ac:dyDescent="0.25">
      <c r="T14986" s="101" t="s">
        <v>29398</v>
      </c>
      <c r="U14986" s="74" t="s">
        <v>29399</v>
      </c>
    </row>
    <row r="14987" spans="20:21" x14ac:dyDescent="0.25">
      <c r="T14987" s="101" t="s">
        <v>29400</v>
      </c>
      <c r="U14987" s="74" t="s">
        <v>29401</v>
      </c>
    </row>
    <row r="14988" spans="20:21" x14ac:dyDescent="0.25">
      <c r="T14988" s="101" t="s">
        <v>29402</v>
      </c>
      <c r="U14988" s="74" t="s">
        <v>29403</v>
      </c>
    </row>
    <row r="14989" spans="20:21" x14ac:dyDescent="0.25">
      <c r="T14989" s="101" t="s">
        <v>29404</v>
      </c>
      <c r="U14989" s="74" t="s">
        <v>29405</v>
      </c>
    </row>
    <row r="14990" spans="20:21" x14ac:dyDescent="0.25">
      <c r="T14990" s="101" t="s">
        <v>29406</v>
      </c>
      <c r="U14990" s="74" t="s">
        <v>29407</v>
      </c>
    </row>
    <row r="14991" spans="20:21" x14ac:dyDescent="0.25">
      <c r="T14991" s="101" t="s">
        <v>29408</v>
      </c>
      <c r="U14991" s="74" t="s">
        <v>29409</v>
      </c>
    </row>
    <row r="14992" spans="20:21" x14ac:dyDescent="0.25">
      <c r="T14992" s="101" t="s">
        <v>29410</v>
      </c>
      <c r="U14992" s="74" t="s">
        <v>29411</v>
      </c>
    </row>
    <row r="14993" spans="20:21" x14ac:dyDescent="0.25">
      <c r="T14993" s="101" t="s">
        <v>29412</v>
      </c>
      <c r="U14993" s="74" t="s">
        <v>29413</v>
      </c>
    </row>
    <row r="14994" spans="20:21" x14ac:dyDescent="0.25">
      <c r="T14994" s="101" t="s">
        <v>29414</v>
      </c>
      <c r="U14994" s="74" t="s">
        <v>29415</v>
      </c>
    </row>
    <row r="14995" spans="20:21" x14ac:dyDescent="0.25">
      <c r="T14995" s="101" t="s">
        <v>29416</v>
      </c>
      <c r="U14995" s="74" t="s">
        <v>2767</v>
      </c>
    </row>
    <row r="14996" spans="20:21" x14ac:dyDescent="0.25">
      <c r="T14996" s="101" t="s">
        <v>29417</v>
      </c>
      <c r="U14996" s="74" t="s">
        <v>28346</v>
      </c>
    </row>
    <row r="14997" spans="20:21" x14ac:dyDescent="0.25">
      <c r="T14997" s="101" t="s">
        <v>29418</v>
      </c>
      <c r="U14997" s="74" t="s">
        <v>29419</v>
      </c>
    </row>
    <row r="14998" spans="20:21" x14ac:dyDescent="0.25">
      <c r="T14998" s="101" t="s">
        <v>29420</v>
      </c>
      <c r="U14998" s="74" t="s">
        <v>29421</v>
      </c>
    </row>
    <row r="14999" spans="20:21" x14ac:dyDescent="0.25">
      <c r="T14999" s="101" t="s">
        <v>29422</v>
      </c>
      <c r="U14999" s="74" t="s">
        <v>29423</v>
      </c>
    </row>
    <row r="15000" spans="20:21" x14ac:dyDescent="0.25">
      <c r="T15000" s="101" t="s">
        <v>29424</v>
      </c>
      <c r="U15000" s="74" t="s">
        <v>29425</v>
      </c>
    </row>
    <row r="15001" spans="20:21" x14ac:dyDescent="0.25">
      <c r="T15001" s="101" t="s">
        <v>29426</v>
      </c>
      <c r="U15001" s="74" t="s">
        <v>29427</v>
      </c>
    </row>
    <row r="15002" spans="20:21" x14ac:dyDescent="0.25">
      <c r="T15002" s="101" t="s">
        <v>29428</v>
      </c>
      <c r="U15002" s="74" t="s">
        <v>29429</v>
      </c>
    </row>
    <row r="15003" spans="20:21" x14ac:dyDescent="0.25">
      <c r="T15003" s="101" t="s">
        <v>29430</v>
      </c>
      <c r="U15003" s="74" t="s">
        <v>29431</v>
      </c>
    </row>
    <row r="15004" spans="20:21" x14ac:dyDescent="0.25">
      <c r="T15004" s="101" t="s">
        <v>29432</v>
      </c>
      <c r="U15004" s="74" t="s">
        <v>29433</v>
      </c>
    </row>
    <row r="15005" spans="20:21" x14ac:dyDescent="0.25">
      <c r="T15005" s="101" t="s">
        <v>29434</v>
      </c>
      <c r="U15005" s="74" t="s">
        <v>29435</v>
      </c>
    </row>
    <row r="15006" spans="20:21" x14ac:dyDescent="0.25">
      <c r="T15006" s="101" t="s">
        <v>29436</v>
      </c>
      <c r="U15006" s="74" t="s">
        <v>29437</v>
      </c>
    </row>
    <row r="15007" spans="20:21" x14ac:dyDescent="0.25">
      <c r="T15007" s="101" t="s">
        <v>29438</v>
      </c>
      <c r="U15007" s="74" t="s">
        <v>10638</v>
      </c>
    </row>
    <row r="15008" spans="20:21" x14ac:dyDescent="0.25">
      <c r="T15008" s="101" t="s">
        <v>29439</v>
      </c>
      <c r="U15008" s="74" t="s">
        <v>29440</v>
      </c>
    </row>
    <row r="15009" spans="20:21" x14ac:dyDescent="0.25">
      <c r="T15009" s="101" t="s">
        <v>29441</v>
      </c>
      <c r="U15009" s="74" t="s">
        <v>29442</v>
      </c>
    </row>
    <row r="15010" spans="20:21" x14ac:dyDescent="0.25">
      <c r="T15010" s="101" t="s">
        <v>29443</v>
      </c>
      <c r="U15010" s="74" t="s">
        <v>29444</v>
      </c>
    </row>
    <row r="15011" spans="20:21" x14ac:dyDescent="0.25">
      <c r="T15011" s="101" t="s">
        <v>29445</v>
      </c>
      <c r="U15011" s="74" t="s">
        <v>29446</v>
      </c>
    </row>
    <row r="15012" spans="20:21" x14ac:dyDescent="0.25">
      <c r="T15012" s="101" t="s">
        <v>29447</v>
      </c>
      <c r="U15012" s="74" t="s">
        <v>29448</v>
      </c>
    </row>
    <row r="15013" spans="20:21" x14ac:dyDescent="0.25">
      <c r="T15013" s="101" t="s">
        <v>29449</v>
      </c>
      <c r="U15013" s="74" t="s">
        <v>29450</v>
      </c>
    </row>
    <row r="15014" spans="20:21" x14ac:dyDescent="0.25">
      <c r="T15014" s="101" t="s">
        <v>29451</v>
      </c>
      <c r="U15014" s="74" t="s">
        <v>29452</v>
      </c>
    </row>
    <row r="15015" spans="20:21" x14ac:dyDescent="0.25">
      <c r="T15015" s="101" t="s">
        <v>29453</v>
      </c>
      <c r="U15015" s="74" t="s">
        <v>29454</v>
      </c>
    </row>
    <row r="15016" spans="20:21" x14ac:dyDescent="0.25">
      <c r="T15016" s="101" t="s">
        <v>29455</v>
      </c>
      <c r="U15016" s="74" t="s">
        <v>29456</v>
      </c>
    </row>
    <row r="15017" spans="20:21" x14ac:dyDescent="0.25">
      <c r="T15017" s="101" t="s">
        <v>29457</v>
      </c>
      <c r="U15017" s="74" t="s">
        <v>29458</v>
      </c>
    </row>
    <row r="15018" spans="20:21" x14ac:dyDescent="0.25">
      <c r="T15018" s="101" t="s">
        <v>29459</v>
      </c>
      <c r="U15018" s="74" t="s">
        <v>29460</v>
      </c>
    </row>
    <row r="15019" spans="20:21" x14ac:dyDescent="0.25">
      <c r="T15019" s="101" t="s">
        <v>29461</v>
      </c>
      <c r="U15019" s="74" t="s">
        <v>29462</v>
      </c>
    </row>
    <row r="15020" spans="20:21" x14ac:dyDescent="0.25">
      <c r="T15020" s="101" t="s">
        <v>29463</v>
      </c>
      <c r="U15020" s="74" t="s">
        <v>29464</v>
      </c>
    </row>
    <row r="15021" spans="20:21" x14ac:dyDescent="0.25">
      <c r="T15021" s="101" t="s">
        <v>29465</v>
      </c>
      <c r="U15021" s="74" t="s">
        <v>29466</v>
      </c>
    </row>
    <row r="15022" spans="20:21" x14ac:dyDescent="0.25">
      <c r="T15022" s="101" t="s">
        <v>29467</v>
      </c>
      <c r="U15022" s="74" t="s">
        <v>29468</v>
      </c>
    </row>
    <row r="15023" spans="20:21" x14ac:dyDescent="0.25">
      <c r="T15023" s="101" t="s">
        <v>29469</v>
      </c>
      <c r="U15023" s="74" t="s">
        <v>362</v>
      </c>
    </row>
    <row r="15024" spans="20:21" x14ac:dyDescent="0.25">
      <c r="T15024" s="101" t="s">
        <v>29470</v>
      </c>
      <c r="U15024" s="74" t="s">
        <v>29471</v>
      </c>
    </row>
    <row r="15025" spans="20:21" x14ac:dyDescent="0.25">
      <c r="T15025" s="101" t="s">
        <v>29472</v>
      </c>
      <c r="U15025" s="74" t="s">
        <v>29473</v>
      </c>
    </row>
    <row r="15026" spans="20:21" x14ac:dyDescent="0.25">
      <c r="T15026" s="101" t="s">
        <v>29474</v>
      </c>
      <c r="U15026" s="74" t="s">
        <v>29475</v>
      </c>
    </row>
    <row r="15027" spans="20:21" x14ac:dyDescent="0.25">
      <c r="T15027" s="101" t="s">
        <v>29476</v>
      </c>
      <c r="U15027" s="74" t="s">
        <v>29477</v>
      </c>
    </row>
    <row r="15028" spans="20:21" x14ac:dyDescent="0.25">
      <c r="T15028" s="101" t="s">
        <v>29478</v>
      </c>
      <c r="U15028" s="74" t="s">
        <v>29479</v>
      </c>
    </row>
    <row r="15029" spans="20:21" x14ac:dyDescent="0.25">
      <c r="T15029" s="101" t="s">
        <v>29480</v>
      </c>
      <c r="U15029" s="74" t="s">
        <v>29481</v>
      </c>
    </row>
    <row r="15030" spans="20:21" x14ac:dyDescent="0.25">
      <c r="T15030" s="101" t="s">
        <v>29482</v>
      </c>
      <c r="U15030" s="74" t="s">
        <v>29483</v>
      </c>
    </row>
    <row r="15031" spans="20:21" x14ac:dyDescent="0.25">
      <c r="T15031" s="101" t="s">
        <v>29484</v>
      </c>
      <c r="U15031" s="74" t="s">
        <v>29485</v>
      </c>
    </row>
    <row r="15032" spans="20:21" x14ac:dyDescent="0.25">
      <c r="T15032" s="101" t="s">
        <v>29486</v>
      </c>
      <c r="U15032" s="74" t="s">
        <v>374</v>
      </c>
    </row>
    <row r="15033" spans="20:21" x14ac:dyDescent="0.25">
      <c r="T15033" s="101" t="s">
        <v>29487</v>
      </c>
      <c r="U15033" s="74" t="s">
        <v>29488</v>
      </c>
    </row>
    <row r="15034" spans="20:21" x14ac:dyDescent="0.25">
      <c r="T15034" s="101" t="s">
        <v>29489</v>
      </c>
      <c r="U15034" s="74" t="s">
        <v>29490</v>
      </c>
    </row>
    <row r="15035" spans="20:21" x14ac:dyDescent="0.25">
      <c r="T15035" s="101" t="s">
        <v>29491</v>
      </c>
      <c r="U15035" s="74" t="s">
        <v>29492</v>
      </c>
    </row>
    <row r="15036" spans="20:21" x14ac:dyDescent="0.25">
      <c r="T15036" s="101" t="s">
        <v>29493</v>
      </c>
      <c r="U15036" s="74" t="s">
        <v>29494</v>
      </c>
    </row>
    <row r="15037" spans="20:21" x14ac:dyDescent="0.25">
      <c r="T15037" s="101" t="s">
        <v>29495</v>
      </c>
      <c r="U15037" s="74" t="s">
        <v>29496</v>
      </c>
    </row>
    <row r="15038" spans="20:21" x14ac:dyDescent="0.25">
      <c r="T15038" s="101" t="s">
        <v>29497</v>
      </c>
      <c r="U15038" s="74" t="s">
        <v>29498</v>
      </c>
    </row>
    <row r="15039" spans="20:21" x14ac:dyDescent="0.25">
      <c r="T15039" s="101" t="s">
        <v>29499</v>
      </c>
      <c r="U15039" s="74" t="s">
        <v>29500</v>
      </c>
    </row>
    <row r="15040" spans="20:21" x14ac:dyDescent="0.25">
      <c r="T15040" s="101" t="s">
        <v>29501</v>
      </c>
      <c r="U15040" s="74" t="s">
        <v>29502</v>
      </c>
    </row>
    <row r="15041" spans="20:21" x14ac:dyDescent="0.25">
      <c r="T15041" s="101" t="s">
        <v>29503</v>
      </c>
      <c r="U15041" s="74" t="s">
        <v>29504</v>
      </c>
    </row>
    <row r="15042" spans="20:21" x14ac:dyDescent="0.25">
      <c r="T15042" s="101" t="s">
        <v>29505</v>
      </c>
      <c r="U15042" s="74" t="s">
        <v>17869</v>
      </c>
    </row>
    <row r="15043" spans="20:21" x14ac:dyDescent="0.25">
      <c r="T15043" s="101" t="s">
        <v>29506</v>
      </c>
      <c r="U15043" s="74" t="s">
        <v>29507</v>
      </c>
    </row>
    <row r="15044" spans="20:21" x14ac:dyDescent="0.25">
      <c r="T15044" s="101" t="s">
        <v>29508</v>
      </c>
      <c r="U15044" s="74" t="s">
        <v>29509</v>
      </c>
    </row>
    <row r="15045" spans="20:21" x14ac:dyDescent="0.25">
      <c r="T15045" s="101" t="s">
        <v>29510</v>
      </c>
      <c r="U15045" s="74" t="s">
        <v>29511</v>
      </c>
    </row>
    <row r="15046" spans="20:21" x14ac:dyDescent="0.25">
      <c r="T15046" s="101" t="s">
        <v>29512</v>
      </c>
      <c r="U15046" s="74" t="s">
        <v>29513</v>
      </c>
    </row>
    <row r="15047" spans="20:21" x14ac:dyDescent="0.25">
      <c r="T15047" s="101" t="s">
        <v>29514</v>
      </c>
      <c r="U15047" s="74" t="s">
        <v>29515</v>
      </c>
    </row>
    <row r="15048" spans="20:21" x14ac:dyDescent="0.25">
      <c r="T15048" s="101" t="s">
        <v>29516</v>
      </c>
      <c r="U15048" s="74" t="s">
        <v>404</v>
      </c>
    </row>
    <row r="15049" spans="20:21" x14ac:dyDescent="0.25">
      <c r="T15049" s="101" t="s">
        <v>29517</v>
      </c>
      <c r="U15049" s="74" t="s">
        <v>29518</v>
      </c>
    </row>
    <row r="15050" spans="20:21" x14ac:dyDescent="0.25">
      <c r="T15050" s="101" t="s">
        <v>29519</v>
      </c>
      <c r="U15050" s="74" t="s">
        <v>29520</v>
      </c>
    </row>
    <row r="15051" spans="20:21" x14ac:dyDescent="0.25">
      <c r="T15051" s="101" t="s">
        <v>29521</v>
      </c>
      <c r="U15051" s="74" t="s">
        <v>29522</v>
      </c>
    </row>
    <row r="15052" spans="20:21" x14ac:dyDescent="0.25">
      <c r="T15052" s="101" t="s">
        <v>29523</v>
      </c>
      <c r="U15052" s="74" t="s">
        <v>29524</v>
      </c>
    </row>
    <row r="15053" spans="20:21" x14ac:dyDescent="0.25">
      <c r="T15053" s="101" t="s">
        <v>29525</v>
      </c>
      <c r="U15053" s="74" t="s">
        <v>29526</v>
      </c>
    </row>
    <row r="15054" spans="20:21" x14ac:dyDescent="0.25">
      <c r="T15054" s="101" t="s">
        <v>29527</v>
      </c>
      <c r="U15054" s="74" t="s">
        <v>29528</v>
      </c>
    </row>
    <row r="15055" spans="20:21" x14ac:dyDescent="0.25">
      <c r="T15055" s="101" t="s">
        <v>29529</v>
      </c>
      <c r="U15055" s="74" t="s">
        <v>29530</v>
      </c>
    </row>
    <row r="15056" spans="20:21" x14ac:dyDescent="0.25">
      <c r="T15056" s="101" t="s">
        <v>29531</v>
      </c>
      <c r="U15056" s="74" t="s">
        <v>29532</v>
      </c>
    </row>
    <row r="15057" spans="20:21" x14ac:dyDescent="0.25">
      <c r="T15057" s="101" t="s">
        <v>29533</v>
      </c>
      <c r="U15057" s="74" t="s">
        <v>29534</v>
      </c>
    </row>
    <row r="15058" spans="20:21" x14ac:dyDescent="0.25">
      <c r="T15058" s="101" t="s">
        <v>29535</v>
      </c>
      <c r="U15058" s="74" t="s">
        <v>29536</v>
      </c>
    </row>
    <row r="15059" spans="20:21" x14ac:dyDescent="0.25">
      <c r="T15059" s="101" t="s">
        <v>29537</v>
      </c>
      <c r="U15059" s="74" t="s">
        <v>6798</v>
      </c>
    </row>
    <row r="15060" spans="20:21" x14ac:dyDescent="0.25">
      <c r="T15060" s="101" t="s">
        <v>29538</v>
      </c>
      <c r="U15060" s="74" t="s">
        <v>29539</v>
      </c>
    </row>
    <row r="15061" spans="20:21" x14ac:dyDescent="0.25">
      <c r="T15061" s="101" t="s">
        <v>29540</v>
      </c>
      <c r="U15061" s="74" t="s">
        <v>29541</v>
      </c>
    </row>
    <row r="15062" spans="20:21" x14ac:dyDescent="0.25">
      <c r="T15062" s="101" t="s">
        <v>29542</v>
      </c>
      <c r="U15062" s="74" t="s">
        <v>29543</v>
      </c>
    </row>
    <row r="15063" spans="20:21" x14ac:dyDescent="0.25">
      <c r="T15063" s="101" t="s">
        <v>29544</v>
      </c>
      <c r="U15063" s="74" t="s">
        <v>29545</v>
      </c>
    </row>
    <row r="15064" spans="20:21" x14ac:dyDescent="0.25">
      <c r="T15064" s="101" t="s">
        <v>29546</v>
      </c>
      <c r="U15064" s="74" t="s">
        <v>29547</v>
      </c>
    </row>
    <row r="15065" spans="20:21" x14ac:dyDescent="0.25">
      <c r="T15065" s="101" t="s">
        <v>29548</v>
      </c>
      <c r="U15065" s="74" t="s">
        <v>29549</v>
      </c>
    </row>
    <row r="15066" spans="20:21" x14ac:dyDescent="0.25">
      <c r="T15066" s="101" t="s">
        <v>29550</v>
      </c>
      <c r="U15066" s="74" t="s">
        <v>29551</v>
      </c>
    </row>
    <row r="15067" spans="20:21" x14ac:dyDescent="0.25">
      <c r="T15067" s="101" t="s">
        <v>29552</v>
      </c>
      <c r="U15067" s="74" t="s">
        <v>29553</v>
      </c>
    </row>
    <row r="15068" spans="20:21" x14ac:dyDescent="0.25">
      <c r="T15068" s="101" t="s">
        <v>29554</v>
      </c>
      <c r="U15068" s="74" t="s">
        <v>29555</v>
      </c>
    </row>
    <row r="15069" spans="20:21" x14ac:dyDescent="0.25">
      <c r="T15069" s="101" t="s">
        <v>29556</v>
      </c>
      <c r="U15069" s="74" t="s">
        <v>29557</v>
      </c>
    </row>
    <row r="15070" spans="20:21" x14ac:dyDescent="0.25">
      <c r="T15070" s="101" t="s">
        <v>29558</v>
      </c>
      <c r="U15070" s="74" t="s">
        <v>29559</v>
      </c>
    </row>
    <row r="15071" spans="20:21" x14ac:dyDescent="0.25">
      <c r="T15071" s="101" t="s">
        <v>29560</v>
      </c>
      <c r="U15071" s="74" t="s">
        <v>29561</v>
      </c>
    </row>
    <row r="15072" spans="20:21" x14ac:dyDescent="0.25">
      <c r="T15072" s="101" t="s">
        <v>29562</v>
      </c>
      <c r="U15072" s="74" t="s">
        <v>29563</v>
      </c>
    </row>
    <row r="15073" spans="20:21" x14ac:dyDescent="0.25">
      <c r="T15073" s="101" t="s">
        <v>29564</v>
      </c>
      <c r="U15073" s="74" t="s">
        <v>29565</v>
      </c>
    </row>
    <row r="15074" spans="20:21" x14ac:dyDescent="0.25">
      <c r="T15074" s="101" t="s">
        <v>29566</v>
      </c>
      <c r="U15074" s="74" t="s">
        <v>29567</v>
      </c>
    </row>
    <row r="15075" spans="20:21" x14ac:dyDescent="0.25">
      <c r="T15075" s="101" t="s">
        <v>29568</v>
      </c>
      <c r="U15075" s="74" t="s">
        <v>29569</v>
      </c>
    </row>
    <row r="15076" spans="20:21" x14ac:dyDescent="0.25">
      <c r="T15076" s="101" t="s">
        <v>29570</v>
      </c>
      <c r="U15076" s="74" t="s">
        <v>29571</v>
      </c>
    </row>
    <row r="15077" spans="20:21" x14ac:dyDescent="0.25">
      <c r="T15077" s="101" t="s">
        <v>29572</v>
      </c>
      <c r="U15077" s="74" t="s">
        <v>29573</v>
      </c>
    </row>
    <row r="15078" spans="20:21" x14ac:dyDescent="0.25">
      <c r="T15078" s="101" t="s">
        <v>29574</v>
      </c>
      <c r="U15078" s="74" t="s">
        <v>29575</v>
      </c>
    </row>
    <row r="15079" spans="20:21" x14ac:dyDescent="0.25">
      <c r="T15079" s="101" t="s">
        <v>29576</v>
      </c>
      <c r="U15079" s="74" t="s">
        <v>29577</v>
      </c>
    </row>
    <row r="15080" spans="20:21" x14ac:dyDescent="0.25">
      <c r="T15080" s="101" t="s">
        <v>29578</v>
      </c>
      <c r="U15080" s="74" t="s">
        <v>29579</v>
      </c>
    </row>
    <row r="15081" spans="20:21" x14ac:dyDescent="0.25">
      <c r="T15081" s="101" t="s">
        <v>29580</v>
      </c>
      <c r="U15081" s="74" t="s">
        <v>29581</v>
      </c>
    </row>
    <row r="15082" spans="20:21" x14ac:dyDescent="0.25">
      <c r="T15082" s="101" t="s">
        <v>29582</v>
      </c>
      <c r="U15082" s="74" t="s">
        <v>29583</v>
      </c>
    </row>
    <row r="15083" spans="20:21" x14ac:dyDescent="0.25">
      <c r="T15083" s="101" t="s">
        <v>29584</v>
      </c>
      <c r="U15083" s="74" t="s">
        <v>29585</v>
      </c>
    </row>
    <row r="15084" spans="20:21" x14ac:dyDescent="0.25">
      <c r="T15084" s="101" t="s">
        <v>29586</v>
      </c>
      <c r="U15084" s="74" t="s">
        <v>29587</v>
      </c>
    </row>
    <row r="15085" spans="20:21" x14ac:dyDescent="0.25">
      <c r="T15085" s="101" t="s">
        <v>29588</v>
      </c>
      <c r="U15085" s="74" t="s">
        <v>29589</v>
      </c>
    </row>
    <row r="15086" spans="20:21" x14ac:dyDescent="0.25">
      <c r="T15086" s="101" t="s">
        <v>29590</v>
      </c>
      <c r="U15086" s="74" t="s">
        <v>29591</v>
      </c>
    </row>
    <row r="15087" spans="20:21" x14ac:dyDescent="0.25">
      <c r="T15087" s="101" t="s">
        <v>29592</v>
      </c>
      <c r="U15087" s="74" t="s">
        <v>29593</v>
      </c>
    </row>
    <row r="15088" spans="20:21" x14ac:dyDescent="0.25">
      <c r="T15088" s="101" t="s">
        <v>29594</v>
      </c>
      <c r="U15088" s="74" t="s">
        <v>29595</v>
      </c>
    </row>
    <row r="15089" spans="20:21" x14ac:dyDescent="0.25">
      <c r="T15089" s="101" t="s">
        <v>29596</v>
      </c>
      <c r="U15089" s="74" t="s">
        <v>29597</v>
      </c>
    </row>
    <row r="15090" spans="20:21" x14ac:dyDescent="0.25">
      <c r="T15090" s="101" t="s">
        <v>29598</v>
      </c>
      <c r="U15090" s="74" t="s">
        <v>29599</v>
      </c>
    </row>
    <row r="15091" spans="20:21" x14ac:dyDescent="0.25">
      <c r="T15091" s="101" t="s">
        <v>29600</v>
      </c>
      <c r="U15091" s="74" t="s">
        <v>29601</v>
      </c>
    </row>
    <row r="15092" spans="20:21" x14ac:dyDescent="0.25">
      <c r="T15092" s="101" t="s">
        <v>29602</v>
      </c>
      <c r="U15092" s="74" t="s">
        <v>29603</v>
      </c>
    </row>
    <row r="15093" spans="20:21" x14ac:dyDescent="0.25">
      <c r="T15093" s="101" t="s">
        <v>29604</v>
      </c>
      <c r="U15093" s="74" t="s">
        <v>29605</v>
      </c>
    </row>
    <row r="15094" spans="20:21" x14ac:dyDescent="0.25">
      <c r="T15094" s="101" t="s">
        <v>29606</v>
      </c>
      <c r="U15094" s="74" t="s">
        <v>29607</v>
      </c>
    </row>
    <row r="15095" spans="20:21" x14ac:dyDescent="0.25">
      <c r="T15095" s="101" t="s">
        <v>29608</v>
      </c>
      <c r="U15095" s="74" t="s">
        <v>29609</v>
      </c>
    </row>
    <row r="15096" spans="20:21" x14ac:dyDescent="0.25">
      <c r="T15096" s="101" t="s">
        <v>29610</v>
      </c>
      <c r="U15096" s="74" t="s">
        <v>29611</v>
      </c>
    </row>
    <row r="15097" spans="20:21" x14ac:dyDescent="0.25">
      <c r="T15097" s="101" t="s">
        <v>29612</v>
      </c>
      <c r="U15097" s="74" t="s">
        <v>29613</v>
      </c>
    </row>
    <row r="15098" spans="20:21" x14ac:dyDescent="0.25">
      <c r="T15098" s="101" t="s">
        <v>29614</v>
      </c>
      <c r="U15098" s="74" t="s">
        <v>29615</v>
      </c>
    </row>
    <row r="15099" spans="20:21" x14ac:dyDescent="0.25">
      <c r="T15099" s="101" t="s">
        <v>29616</v>
      </c>
      <c r="U15099" s="74" t="s">
        <v>29617</v>
      </c>
    </row>
    <row r="15100" spans="20:21" x14ac:dyDescent="0.25">
      <c r="T15100" s="101" t="s">
        <v>29618</v>
      </c>
      <c r="U15100" s="74" t="s">
        <v>18015</v>
      </c>
    </row>
    <row r="15101" spans="20:21" x14ac:dyDescent="0.25">
      <c r="T15101" s="101" t="s">
        <v>29619</v>
      </c>
      <c r="U15101" s="74" t="s">
        <v>29620</v>
      </c>
    </row>
    <row r="15102" spans="20:21" x14ac:dyDescent="0.25">
      <c r="T15102" s="101" t="s">
        <v>29621</v>
      </c>
      <c r="U15102" s="74" t="s">
        <v>29622</v>
      </c>
    </row>
    <row r="15103" spans="20:21" x14ac:dyDescent="0.25">
      <c r="T15103" s="101" t="s">
        <v>29623</v>
      </c>
      <c r="U15103" s="74" t="s">
        <v>5321</v>
      </c>
    </row>
    <row r="15104" spans="20:21" x14ac:dyDescent="0.25">
      <c r="T15104" s="101" t="s">
        <v>29624</v>
      </c>
      <c r="U15104" s="74" t="s">
        <v>29625</v>
      </c>
    </row>
    <row r="15105" spans="20:21" x14ac:dyDescent="0.25">
      <c r="T15105" s="101" t="s">
        <v>29626</v>
      </c>
      <c r="U15105" s="74" t="s">
        <v>29627</v>
      </c>
    </row>
    <row r="15106" spans="20:21" x14ac:dyDescent="0.25">
      <c r="T15106" s="101" t="s">
        <v>29628</v>
      </c>
      <c r="U15106" s="74" t="s">
        <v>29629</v>
      </c>
    </row>
    <row r="15107" spans="20:21" x14ac:dyDescent="0.25">
      <c r="T15107" s="101" t="s">
        <v>29630</v>
      </c>
      <c r="U15107" s="74" t="s">
        <v>29631</v>
      </c>
    </row>
    <row r="15108" spans="20:21" x14ac:dyDescent="0.25">
      <c r="T15108" s="101" t="s">
        <v>29632</v>
      </c>
      <c r="U15108" s="74" t="s">
        <v>29633</v>
      </c>
    </row>
    <row r="15109" spans="20:21" x14ac:dyDescent="0.25">
      <c r="T15109" s="101" t="s">
        <v>29634</v>
      </c>
      <c r="U15109" s="74" t="s">
        <v>29635</v>
      </c>
    </row>
    <row r="15110" spans="20:21" x14ac:dyDescent="0.25">
      <c r="T15110" s="101" t="s">
        <v>29636</v>
      </c>
      <c r="U15110" s="74" t="s">
        <v>29637</v>
      </c>
    </row>
    <row r="15111" spans="20:21" x14ac:dyDescent="0.25">
      <c r="T15111" s="101" t="s">
        <v>29638</v>
      </c>
      <c r="U15111" s="74" t="s">
        <v>29639</v>
      </c>
    </row>
    <row r="15112" spans="20:21" x14ac:dyDescent="0.25">
      <c r="T15112" s="101" t="s">
        <v>29640</v>
      </c>
      <c r="U15112" s="74" t="s">
        <v>29641</v>
      </c>
    </row>
    <row r="15113" spans="20:21" x14ac:dyDescent="0.25">
      <c r="T15113" s="101" t="s">
        <v>29642</v>
      </c>
      <c r="U15113" s="74" t="s">
        <v>29643</v>
      </c>
    </row>
    <row r="15114" spans="20:21" x14ac:dyDescent="0.25">
      <c r="T15114" s="101" t="s">
        <v>29644</v>
      </c>
      <c r="U15114" s="74" t="s">
        <v>29645</v>
      </c>
    </row>
    <row r="15115" spans="20:21" x14ac:dyDescent="0.25">
      <c r="T15115" s="101" t="s">
        <v>29646</v>
      </c>
      <c r="U15115" s="74" t="s">
        <v>29647</v>
      </c>
    </row>
    <row r="15116" spans="20:21" x14ac:dyDescent="0.25">
      <c r="T15116" s="101" t="s">
        <v>29648</v>
      </c>
      <c r="U15116" s="74" t="s">
        <v>29649</v>
      </c>
    </row>
    <row r="15117" spans="20:21" x14ac:dyDescent="0.25">
      <c r="T15117" s="101" t="s">
        <v>29650</v>
      </c>
      <c r="U15117" s="74" t="s">
        <v>29651</v>
      </c>
    </row>
    <row r="15118" spans="20:21" x14ac:dyDescent="0.25">
      <c r="T15118" s="101" t="s">
        <v>29652</v>
      </c>
      <c r="U15118" s="74" t="s">
        <v>29653</v>
      </c>
    </row>
    <row r="15119" spans="20:21" x14ac:dyDescent="0.25">
      <c r="T15119" s="101" t="s">
        <v>29654</v>
      </c>
      <c r="U15119" s="74" t="s">
        <v>29655</v>
      </c>
    </row>
    <row r="15120" spans="20:21" x14ac:dyDescent="0.25">
      <c r="T15120" s="101" t="s">
        <v>29656</v>
      </c>
      <c r="U15120" s="74" t="s">
        <v>29657</v>
      </c>
    </row>
    <row r="15121" spans="20:21" x14ac:dyDescent="0.25">
      <c r="T15121" s="101" t="s">
        <v>29658</v>
      </c>
      <c r="U15121" s="74" t="s">
        <v>29659</v>
      </c>
    </row>
    <row r="15122" spans="20:21" x14ac:dyDescent="0.25">
      <c r="T15122" s="101" t="s">
        <v>29660</v>
      </c>
      <c r="U15122" s="74" t="s">
        <v>29661</v>
      </c>
    </row>
    <row r="15123" spans="20:21" x14ac:dyDescent="0.25">
      <c r="T15123" s="101" t="s">
        <v>29662</v>
      </c>
      <c r="U15123" s="74" t="s">
        <v>29663</v>
      </c>
    </row>
    <row r="15124" spans="20:21" x14ac:dyDescent="0.25">
      <c r="T15124" s="101" t="s">
        <v>29664</v>
      </c>
      <c r="U15124" s="74" t="s">
        <v>29665</v>
      </c>
    </row>
    <row r="15125" spans="20:21" x14ac:dyDescent="0.25">
      <c r="T15125" s="101" t="s">
        <v>29666</v>
      </c>
      <c r="U15125" s="74" t="s">
        <v>29667</v>
      </c>
    </row>
    <row r="15126" spans="20:21" x14ac:dyDescent="0.25">
      <c r="T15126" s="101" t="s">
        <v>29668</v>
      </c>
      <c r="U15126" s="74" t="s">
        <v>29669</v>
      </c>
    </row>
    <row r="15127" spans="20:21" x14ac:dyDescent="0.25">
      <c r="T15127" s="101" t="s">
        <v>29670</v>
      </c>
      <c r="U15127" s="74" t="s">
        <v>29671</v>
      </c>
    </row>
    <row r="15128" spans="20:21" x14ac:dyDescent="0.25">
      <c r="T15128" s="101" t="s">
        <v>29672</v>
      </c>
      <c r="U15128" s="74" t="s">
        <v>29673</v>
      </c>
    </row>
    <row r="15129" spans="20:21" x14ac:dyDescent="0.25">
      <c r="T15129" s="101" t="s">
        <v>29674</v>
      </c>
      <c r="U15129" s="74" t="s">
        <v>29675</v>
      </c>
    </row>
    <row r="15130" spans="20:21" x14ac:dyDescent="0.25">
      <c r="T15130" s="101" t="s">
        <v>29676</v>
      </c>
      <c r="U15130" s="74" t="s">
        <v>29677</v>
      </c>
    </row>
    <row r="15131" spans="20:21" x14ac:dyDescent="0.25">
      <c r="T15131" s="101" t="s">
        <v>29678</v>
      </c>
      <c r="U15131" s="74" t="s">
        <v>29679</v>
      </c>
    </row>
    <row r="15132" spans="20:21" x14ac:dyDescent="0.25">
      <c r="T15132" s="101" t="s">
        <v>29680</v>
      </c>
      <c r="U15132" s="74" t="s">
        <v>29681</v>
      </c>
    </row>
    <row r="15133" spans="20:21" x14ac:dyDescent="0.25">
      <c r="T15133" s="101" t="s">
        <v>29682</v>
      </c>
      <c r="U15133" s="74" t="s">
        <v>29683</v>
      </c>
    </row>
    <row r="15134" spans="20:21" x14ac:dyDescent="0.25">
      <c r="T15134" s="101" t="s">
        <v>29684</v>
      </c>
      <c r="U15134" s="74" t="s">
        <v>29685</v>
      </c>
    </row>
    <row r="15135" spans="20:21" x14ac:dyDescent="0.25">
      <c r="T15135" s="101" t="s">
        <v>29686</v>
      </c>
      <c r="U15135" s="74" t="s">
        <v>29687</v>
      </c>
    </row>
    <row r="15136" spans="20:21" x14ac:dyDescent="0.25">
      <c r="T15136" s="101" t="s">
        <v>29688</v>
      </c>
      <c r="U15136" s="74" t="s">
        <v>29689</v>
      </c>
    </row>
    <row r="15137" spans="20:21" x14ac:dyDescent="0.25">
      <c r="T15137" s="101" t="s">
        <v>29690</v>
      </c>
      <c r="U15137" s="74" t="s">
        <v>29691</v>
      </c>
    </row>
    <row r="15138" spans="20:21" x14ac:dyDescent="0.25">
      <c r="T15138" s="101" t="s">
        <v>29692</v>
      </c>
      <c r="U15138" s="74" t="s">
        <v>29693</v>
      </c>
    </row>
    <row r="15139" spans="20:21" x14ac:dyDescent="0.25">
      <c r="T15139" s="101" t="s">
        <v>29694</v>
      </c>
      <c r="U15139" s="74" t="s">
        <v>29695</v>
      </c>
    </row>
    <row r="15140" spans="20:21" x14ac:dyDescent="0.25">
      <c r="T15140" s="101" t="s">
        <v>29696</v>
      </c>
      <c r="U15140" s="74" t="s">
        <v>29697</v>
      </c>
    </row>
    <row r="15141" spans="20:21" x14ac:dyDescent="0.25">
      <c r="T15141" s="101" t="s">
        <v>29698</v>
      </c>
      <c r="U15141" s="74" t="s">
        <v>29699</v>
      </c>
    </row>
    <row r="15142" spans="20:21" x14ac:dyDescent="0.25">
      <c r="T15142" s="101" t="s">
        <v>29700</v>
      </c>
      <c r="U15142" s="74" t="s">
        <v>29701</v>
      </c>
    </row>
    <row r="15143" spans="20:21" x14ac:dyDescent="0.25">
      <c r="T15143" s="101" t="s">
        <v>29702</v>
      </c>
      <c r="U15143" s="74" t="s">
        <v>29703</v>
      </c>
    </row>
    <row r="15144" spans="20:21" x14ac:dyDescent="0.25">
      <c r="T15144" s="101" t="s">
        <v>29704</v>
      </c>
      <c r="U15144" s="74" t="s">
        <v>29705</v>
      </c>
    </row>
    <row r="15145" spans="20:21" x14ac:dyDescent="0.25">
      <c r="T15145" s="101" t="s">
        <v>29706</v>
      </c>
      <c r="U15145" s="74" t="s">
        <v>29707</v>
      </c>
    </row>
    <row r="15146" spans="20:21" x14ac:dyDescent="0.25">
      <c r="T15146" s="101" t="s">
        <v>29708</v>
      </c>
      <c r="U15146" s="74" t="s">
        <v>29709</v>
      </c>
    </row>
    <row r="15147" spans="20:21" x14ac:dyDescent="0.25">
      <c r="T15147" s="101" t="s">
        <v>29710</v>
      </c>
      <c r="U15147" s="74" t="s">
        <v>29711</v>
      </c>
    </row>
    <row r="15148" spans="20:21" x14ac:dyDescent="0.25">
      <c r="T15148" s="101" t="s">
        <v>29712</v>
      </c>
      <c r="U15148" s="74" t="s">
        <v>29713</v>
      </c>
    </row>
    <row r="15149" spans="20:21" x14ac:dyDescent="0.25">
      <c r="T15149" s="101" t="s">
        <v>29714</v>
      </c>
      <c r="U15149" s="74" t="s">
        <v>29715</v>
      </c>
    </row>
    <row r="15150" spans="20:21" x14ac:dyDescent="0.25">
      <c r="T15150" s="101" t="s">
        <v>29716</v>
      </c>
      <c r="U15150" s="74" t="s">
        <v>29717</v>
      </c>
    </row>
    <row r="15151" spans="20:21" x14ac:dyDescent="0.25">
      <c r="T15151" s="101" t="s">
        <v>29718</v>
      </c>
      <c r="U15151" s="74" t="s">
        <v>29719</v>
      </c>
    </row>
    <row r="15152" spans="20:21" x14ac:dyDescent="0.25">
      <c r="T15152" s="101" t="s">
        <v>29720</v>
      </c>
      <c r="U15152" s="74" t="s">
        <v>29721</v>
      </c>
    </row>
    <row r="15153" spans="20:21" x14ac:dyDescent="0.25">
      <c r="T15153" s="101" t="s">
        <v>29722</v>
      </c>
      <c r="U15153" s="74" t="s">
        <v>29723</v>
      </c>
    </row>
    <row r="15154" spans="20:21" x14ac:dyDescent="0.25">
      <c r="T15154" s="101" t="s">
        <v>29724</v>
      </c>
      <c r="U15154" s="74" t="s">
        <v>29725</v>
      </c>
    </row>
    <row r="15155" spans="20:21" x14ac:dyDescent="0.25">
      <c r="T15155" s="101" t="s">
        <v>29726</v>
      </c>
      <c r="U15155" s="74" t="s">
        <v>552</v>
      </c>
    </row>
    <row r="15156" spans="20:21" x14ac:dyDescent="0.25">
      <c r="T15156" s="101" t="s">
        <v>29727</v>
      </c>
      <c r="U15156" s="74" t="s">
        <v>29728</v>
      </c>
    </row>
    <row r="15157" spans="20:21" x14ac:dyDescent="0.25">
      <c r="T15157" s="101" t="s">
        <v>29729</v>
      </c>
      <c r="U15157" s="74" t="s">
        <v>29730</v>
      </c>
    </row>
    <row r="15158" spans="20:21" x14ac:dyDescent="0.25">
      <c r="T15158" s="101" t="s">
        <v>29731</v>
      </c>
      <c r="U15158" s="74" t="s">
        <v>29732</v>
      </c>
    </row>
    <row r="15159" spans="20:21" x14ac:dyDescent="0.25">
      <c r="T15159" s="101" t="s">
        <v>29733</v>
      </c>
      <c r="U15159" s="74" t="s">
        <v>18182</v>
      </c>
    </row>
    <row r="15160" spans="20:21" x14ac:dyDescent="0.25">
      <c r="T15160" s="101" t="s">
        <v>29734</v>
      </c>
      <c r="U15160" s="74" t="s">
        <v>29735</v>
      </c>
    </row>
    <row r="15161" spans="20:21" x14ac:dyDescent="0.25">
      <c r="T15161" s="101" t="s">
        <v>29736</v>
      </c>
      <c r="U15161" s="74" t="s">
        <v>29737</v>
      </c>
    </row>
    <row r="15162" spans="20:21" x14ac:dyDescent="0.25">
      <c r="T15162" s="101" t="s">
        <v>29738</v>
      </c>
      <c r="U15162" s="74" t="s">
        <v>29739</v>
      </c>
    </row>
    <row r="15163" spans="20:21" x14ac:dyDescent="0.25">
      <c r="T15163" s="101" t="s">
        <v>29740</v>
      </c>
      <c r="U15163" s="74" t="s">
        <v>29741</v>
      </c>
    </row>
    <row r="15164" spans="20:21" x14ac:dyDescent="0.25">
      <c r="T15164" s="101" t="s">
        <v>29742</v>
      </c>
      <c r="U15164" s="74" t="s">
        <v>29743</v>
      </c>
    </row>
    <row r="15165" spans="20:21" x14ac:dyDescent="0.25">
      <c r="T15165" s="101" t="s">
        <v>29744</v>
      </c>
      <c r="U15165" s="74" t="s">
        <v>29745</v>
      </c>
    </row>
    <row r="15166" spans="20:21" x14ac:dyDescent="0.25">
      <c r="T15166" s="101" t="s">
        <v>29746</v>
      </c>
      <c r="U15166" s="74" t="s">
        <v>29747</v>
      </c>
    </row>
    <row r="15167" spans="20:21" x14ac:dyDescent="0.25">
      <c r="T15167" s="101" t="s">
        <v>29748</v>
      </c>
      <c r="U15167" s="74" t="s">
        <v>29749</v>
      </c>
    </row>
    <row r="15168" spans="20:21" x14ac:dyDescent="0.25">
      <c r="T15168" s="101" t="s">
        <v>29750</v>
      </c>
      <c r="U15168" s="74" t="s">
        <v>29751</v>
      </c>
    </row>
    <row r="15169" spans="20:21" x14ac:dyDescent="0.25">
      <c r="T15169" s="101" t="s">
        <v>29752</v>
      </c>
      <c r="U15169" s="74" t="s">
        <v>29753</v>
      </c>
    </row>
    <row r="15170" spans="20:21" x14ac:dyDescent="0.25">
      <c r="T15170" s="101" t="s">
        <v>29754</v>
      </c>
      <c r="U15170" s="74" t="s">
        <v>29755</v>
      </c>
    </row>
    <row r="15171" spans="20:21" x14ac:dyDescent="0.25">
      <c r="T15171" s="101" t="s">
        <v>29756</v>
      </c>
      <c r="U15171" s="74" t="s">
        <v>29757</v>
      </c>
    </row>
    <row r="15172" spans="20:21" x14ac:dyDescent="0.25">
      <c r="T15172" s="101" t="s">
        <v>29758</v>
      </c>
      <c r="U15172" s="74" t="s">
        <v>29759</v>
      </c>
    </row>
    <row r="15173" spans="20:21" x14ac:dyDescent="0.25">
      <c r="T15173" s="101" t="s">
        <v>29760</v>
      </c>
      <c r="U15173" s="74" t="s">
        <v>29761</v>
      </c>
    </row>
    <row r="15174" spans="20:21" x14ac:dyDescent="0.25">
      <c r="T15174" s="101" t="s">
        <v>29762</v>
      </c>
      <c r="U15174" s="74" t="s">
        <v>29763</v>
      </c>
    </row>
    <row r="15175" spans="20:21" x14ac:dyDescent="0.25">
      <c r="T15175" s="101" t="s">
        <v>29764</v>
      </c>
      <c r="U15175" s="74" t="s">
        <v>2953</v>
      </c>
    </row>
    <row r="15176" spans="20:21" x14ac:dyDescent="0.25">
      <c r="T15176" s="101" t="s">
        <v>29765</v>
      </c>
      <c r="U15176" s="74" t="s">
        <v>29766</v>
      </c>
    </row>
    <row r="15177" spans="20:21" x14ac:dyDescent="0.25">
      <c r="T15177" s="101" t="s">
        <v>29767</v>
      </c>
      <c r="U15177" s="74" t="s">
        <v>29768</v>
      </c>
    </row>
    <row r="15178" spans="20:21" x14ac:dyDescent="0.25">
      <c r="T15178" s="101" t="s">
        <v>29769</v>
      </c>
      <c r="U15178" s="74" t="s">
        <v>29770</v>
      </c>
    </row>
    <row r="15179" spans="20:21" x14ac:dyDescent="0.25">
      <c r="T15179" s="101" t="s">
        <v>29771</v>
      </c>
      <c r="U15179" s="74" t="s">
        <v>29772</v>
      </c>
    </row>
    <row r="15180" spans="20:21" x14ac:dyDescent="0.25">
      <c r="T15180" s="101" t="s">
        <v>29773</v>
      </c>
      <c r="U15180" s="74" t="s">
        <v>29774</v>
      </c>
    </row>
    <row r="15181" spans="20:21" x14ac:dyDescent="0.25">
      <c r="T15181" s="101" t="s">
        <v>29775</v>
      </c>
      <c r="U15181" s="74" t="s">
        <v>29776</v>
      </c>
    </row>
    <row r="15182" spans="20:21" x14ac:dyDescent="0.25">
      <c r="T15182" s="101" t="s">
        <v>29777</v>
      </c>
      <c r="U15182" s="74" t="s">
        <v>29778</v>
      </c>
    </row>
    <row r="15183" spans="20:21" x14ac:dyDescent="0.25">
      <c r="T15183" s="101" t="s">
        <v>29779</v>
      </c>
      <c r="U15183" s="74" t="s">
        <v>29780</v>
      </c>
    </row>
    <row r="15184" spans="20:21" x14ac:dyDescent="0.25">
      <c r="T15184" s="101" t="s">
        <v>29781</v>
      </c>
      <c r="U15184" s="74" t="s">
        <v>29782</v>
      </c>
    </row>
    <row r="15185" spans="20:21" x14ac:dyDescent="0.25">
      <c r="T15185" s="101" t="s">
        <v>29783</v>
      </c>
      <c r="U15185" s="74" t="s">
        <v>29784</v>
      </c>
    </row>
    <row r="15186" spans="20:21" x14ac:dyDescent="0.25">
      <c r="T15186" s="101" t="s">
        <v>29785</v>
      </c>
      <c r="U15186" s="74" t="s">
        <v>29786</v>
      </c>
    </row>
    <row r="15187" spans="20:21" x14ac:dyDescent="0.25">
      <c r="T15187" s="101" t="s">
        <v>29787</v>
      </c>
      <c r="U15187" s="74" t="s">
        <v>29788</v>
      </c>
    </row>
    <row r="15188" spans="20:21" x14ac:dyDescent="0.25">
      <c r="T15188" s="101" t="s">
        <v>29789</v>
      </c>
      <c r="U15188" s="74" t="s">
        <v>29790</v>
      </c>
    </row>
    <row r="15189" spans="20:21" x14ac:dyDescent="0.25">
      <c r="T15189" s="101" t="s">
        <v>29791</v>
      </c>
      <c r="U15189" s="74" t="s">
        <v>29792</v>
      </c>
    </row>
    <row r="15190" spans="20:21" x14ac:dyDescent="0.25">
      <c r="T15190" s="101" t="s">
        <v>29793</v>
      </c>
      <c r="U15190" s="74" t="s">
        <v>29794</v>
      </c>
    </row>
    <row r="15191" spans="20:21" x14ac:dyDescent="0.25">
      <c r="T15191" s="101" t="s">
        <v>29795</v>
      </c>
      <c r="U15191" s="74" t="s">
        <v>29796</v>
      </c>
    </row>
    <row r="15192" spans="20:21" x14ac:dyDescent="0.25">
      <c r="T15192" s="101" t="s">
        <v>29797</v>
      </c>
      <c r="U15192" s="74" t="s">
        <v>29798</v>
      </c>
    </row>
    <row r="15193" spans="20:21" x14ac:dyDescent="0.25">
      <c r="T15193" s="101" t="s">
        <v>29799</v>
      </c>
      <c r="U15193" s="74" t="s">
        <v>29800</v>
      </c>
    </row>
    <row r="15194" spans="20:21" x14ac:dyDescent="0.25">
      <c r="T15194" s="101" t="s">
        <v>29801</v>
      </c>
      <c r="U15194" s="74" t="s">
        <v>29802</v>
      </c>
    </row>
    <row r="15195" spans="20:21" x14ac:dyDescent="0.25">
      <c r="T15195" s="101" t="s">
        <v>29803</v>
      </c>
      <c r="U15195" s="74" t="s">
        <v>29804</v>
      </c>
    </row>
    <row r="15196" spans="20:21" x14ac:dyDescent="0.25">
      <c r="T15196" s="101" t="s">
        <v>29805</v>
      </c>
      <c r="U15196" s="74" t="s">
        <v>29806</v>
      </c>
    </row>
    <row r="15197" spans="20:21" x14ac:dyDescent="0.25">
      <c r="T15197" s="101" t="s">
        <v>29807</v>
      </c>
      <c r="U15197" s="74" t="s">
        <v>1954</v>
      </c>
    </row>
    <row r="15198" spans="20:21" x14ac:dyDescent="0.25">
      <c r="T15198" s="101" t="s">
        <v>29808</v>
      </c>
      <c r="U15198" s="74" t="s">
        <v>29809</v>
      </c>
    </row>
    <row r="15199" spans="20:21" x14ac:dyDescent="0.25">
      <c r="T15199" s="101" t="s">
        <v>29810</v>
      </c>
      <c r="U15199" s="74" t="s">
        <v>29811</v>
      </c>
    </row>
    <row r="15200" spans="20:21" x14ac:dyDescent="0.25">
      <c r="T15200" s="101" t="s">
        <v>29812</v>
      </c>
      <c r="U15200" s="74" t="s">
        <v>29813</v>
      </c>
    </row>
    <row r="15201" spans="20:21" x14ac:dyDescent="0.25">
      <c r="T15201" s="101" t="s">
        <v>29814</v>
      </c>
      <c r="U15201" s="74" t="s">
        <v>29815</v>
      </c>
    </row>
    <row r="15202" spans="20:21" x14ac:dyDescent="0.25">
      <c r="T15202" s="101" t="s">
        <v>29816</v>
      </c>
      <c r="U15202" s="74" t="s">
        <v>29817</v>
      </c>
    </row>
    <row r="15203" spans="20:21" x14ac:dyDescent="0.25">
      <c r="T15203" s="101" t="s">
        <v>29818</v>
      </c>
      <c r="U15203" s="74" t="s">
        <v>29819</v>
      </c>
    </row>
    <row r="15204" spans="20:21" x14ac:dyDescent="0.25">
      <c r="T15204" s="101" t="s">
        <v>29820</v>
      </c>
      <c r="U15204" s="74" t="s">
        <v>29821</v>
      </c>
    </row>
    <row r="15205" spans="20:21" x14ac:dyDescent="0.25">
      <c r="T15205" s="101" t="s">
        <v>29822</v>
      </c>
      <c r="U15205" s="74" t="s">
        <v>29823</v>
      </c>
    </row>
    <row r="15206" spans="20:21" x14ac:dyDescent="0.25">
      <c r="T15206" s="101" t="s">
        <v>29824</v>
      </c>
      <c r="U15206" s="74" t="s">
        <v>29825</v>
      </c>
    </row>
    <row r="15207" spans="20:21" x14ac:dyDescent="0.25">
      <c r="T15207" s="101" t="s">
        <v>29826</v>
      </c>
      <c r="U15207" s="74" t="s">
        <v>29827</v>
      </c>
    </row>
    <row r="15208" spans="20:21" x14ac:dyDescent="0.25">
      <c r="T15208" s="101" t="s">
        <v>29828</v>
      </c>
      <c r="U15208" s="74" t="s">
        <v>29829</v>
      </c>
    </row>
    <row r="15209" spans="20:21" x14ac:dyDescent="0.25">
      <c r="T15209" s="101" t="s">
        <v>29830</v>
      </c>
      <c r="U15209" s="74" t="s">
        <v>1974</v>
      </c>
    </row>
    <row r="15210" spans="20:21" x14ac:dyDescent="0.25">
      <c r="T15210" s="101" t="s">
        <v>29831</v>
      </c>
      <c r="U15210" s="74" t="s">
        <v>29832</v>
      </c>
    </row>
    <row r="15211" spans="20:21" x14ac:dyDescent="0.25">
      <c r="T15211" s="101" t="s">
        <v>29833</v>
      </c>
      <c r="U15211" s="74" t="s">
        <v>29834</v>
      </c>
    </row>
    <row r="15212" spans="20:21" x14ac:dyDescent="0.25">
      <c r="T15212" s="101" t="s">
        <v>29835</v>
      </c>
      <c r="U15212" s="74" t="s">
        <v>29836</v>
      </c>
    </row>
    <row r="15213" spans="20:21" x14ac:dyDescent="0.25">
      <c r="T15213" s="101" t="s">
        <v>29837</v>
      </c>
      <c r="U15213" s="74" t="s">
        <v>29838</v>
      </c>
    </row>
    <row r="15214" spans="20:21" x14ac:dyDescent="0.25">
      <c r="T15214" s="101" t="s">
        <v>29839</v>
      </c>
      <c r="U15214" s="74" t="s">
        <v>29840</v>
      </c>
    </row>
    <row r="15215" spans="20:21" x14ac:dyDescent="0.25">
      <c r="T15215" s="101" t="s">
        <v>29841</v>
      </c>
      <c r="U15215" s="74" t="s">
        <v>29842</v>
      </c>
    </row>
    <row r="15216" spans="20:21" x14ac:dyDescent="0.25">
      <c r="T15216" s="101" t="s">
        <v>29843</v>
      </c>
      <c r="U15216" s="74" t="s">
        <v>29844</v>
      </c>
    </row>
    <row r="15217" spans="20:21" x14ac:dyDescent="0.25">
      <c r="T15217" s="101" t="s">
        <v>29845</v>
      </c>
      <c r="U15217" s="74" t="s">
        <v>29846</v>
      </c>
    </row>
    <row r="15218" spans="20:21" x14ac:dyDescent="0.25">
      <c r="T15218" s="101" t="s">
        <v>29847</v>
      </c>
      <c r="U15218" s="74" t="s">
        <v>29848</v>
      </c>
    </row>
    <row r="15219" spans="20:21" x14ac:dyDescent="0.25">
      <c r="T15219" s="101" t="s">
        <v>29849</v>
      </c>
      <c r="U15219" s="74" t="s">
        <v>29850</v>
      </c>
    </row>
    <row r="15220" spans="20:21" x14ac:dyDescent="0.25">
      <c r="T15220" s="101" t="s">
        <v>29851</v>
      </c>
      <c r="U15220" s="74" t="s">
        <v>29852</v>
      </c>
    </row>
    <row r="15221" spans="20:21" x14ac:dyDescent="0.25">
      <c r="T15221" s="101" t="s">
        <v>29853</v>
      </c>
      <c r="U15221" s="74" t="s">
        <v>29854</v>
      </c>
    </row>
    <row r="15222" spans="20:21" x14ac:dyDescent="0.25">
      <c r="T15222" s="101" t="s">
        <v>29855</v>
      </c>
      <c r="U15222" s="74" t="s">
        <v>28627</v>
      </c>
    </row>
    <row r="15223" spans="20:21" x14ac:dyDescent="0.25">
      <c r="T15223" s="101" t="s">
        <v>29856</v>
      </c>
      <c r="U15223" s="74" t="s">
        <v>3825</v>
      </c>
    </row>
    <row r="15224" spans="20:21" x14ac:dyDescent="0.25">
      <c r="T15224" s="101" t="s">
        <v>29857</v>
      </c>
      <c r="U15224" s="74" t="s">
        <v>29858</v>
      </c>
    </row>
    <row r="15225" spans="20:21" x14ac:dyDescent="0.25">
      <c r="T15225" s="101" t="s">
        <v>29859</v>
      </c>
      <c r="U15225" s="74" t="s">
        <v>29860</v>
      </c>
    </row>
    <row r="15226" spans="20:21" x14ac:dyDescent="0.25">
      <c r="T15226" s="101" t="s">
        <v>29861</v>
      </c>
      <c r="U15226" s="74" t="s">
        <v>29862</v>
      </c>
    </row>
    <row r="15227" spans="20:21" x14ac:dyDescent="0.25">
      <c r="T15227" s="101" t="s">
        <v>29863</v>
      </c>
      <c r="U15227" s="74" t="s">
        <v>29864</v>
      </c>
    </row>
    <row r="15228" spans="20:21" x14ac:dyDescent="0.25">
      <c r="T15228" s="101" t="s">
        <v>29865</v>
      </c>
      <c r="U15228" s="74" t="s">
        <v>29866</v>
      </c>
    </row>
    <row r="15229" spans="20:21" x14ac:dyDescent="0.25">
      <c r="T15229" s="101" t="s">
        <v>29867</v>
      </c>
      <c r="U15229" s="74" t="s">
        <v>29868</v>
      </c>
    </row>
    <row r="15230" spans="20:21" x14ac:dyDescent="0.25">
      <c r="T15230" s="101" t="s">
        <v>29869</v>
      </c>
      <c r="U15230" s="74" t="s">
        <v>29870</v>
      </c>
    </row>
    <row r="15231" spans="20:21" x14ac:dyDescent="0.25">
      <c r="T15231" s="101" t="s">
        <v>29871</v>
      </c>
      <c r="U15231" s="74" t="s">
        <v>29872</v>
      </c>
    </row>
    <row r="15232" spans="20:21" x14ac:dyDescent="0.25">
      <c r="T15232" s="101" t="s">
        <v>29873</v>
      </c>
      <c r="U15232" s="74" t="s">
        <v>29874</v>
      </c>
    </row>
    <row r="15233" spans="20:21" x14ac:dyDescent="0.25">
      <c r="T15233" s="101" t="s">
        <v>29875</v>
      </c>
      <c r="U15233" s="74" t="s">
        <v>29876</v>
      </c>
    </row>
    <row r="15234" spans="20:21" x14ac:dyDescent="0.25">
      <c r="T15234" s="101" t="s">
        <v>29877</v>
      </c>
      <c r="U15234" s="74" t="s">
        <v>29878</v>
      </c>
    </row>
    <row r="15235" spans="20:21" x14ac:dyDescent="0.25">
      <c r="T15235" s="101" t="s">
        <v>29879</v>
      </c>
      <c r="U15235" s="74" t="s">
        <v>29880</v>
      </c>
    </row>
    <row r="15236" spans="20:21" x14ac:dyDescent="0.25">
      <c r="T15236" s="101" t="s">
        <v>29881</v>
      </c>
      <c r="U15236" s="74" t="s">
        <v>29882</v>
      </c>
    </row>
    <row r="15237" spans="20:21" x14ac:dyDescent="0.25">
      <c r="T15237" s="101" t="s">
        <v>29883</v>
      </c>
      <c r="U15237" s="74" t="s">
        <v>29884</v>
      </c>
    </row>
    <row r="15238" spans="20:21" x14ac:dyDescent="0.25">
      <c r="T15238" s="101" t="s">
        <v>29885</v>
      </c>
      <c r="U15238" s="74" t="s">
        <v>18321</v>
      </c>
    </row>
    <row r="15239" spans="20:21" x14ac:dyDescent="0.25">
      <c r="T15239" s="101" t="s">
        <v>29886</v>
      </c>
      <c r="U15239" s="74" t="s">
        <v>29887</v>
      </c>
    </row>
    <row r="15240" spans="20:21" x14ac:dyDescent="0.25">
      <c r="T15240" s="101" t="s">
        <v>29888</v>
      </c>
      <c r="U15240" s="74" t="s">
        <v>29889</v>
      </c>
    </row>
    <row r="15241" spans="20:21" x14ac:dyDescent="0.25">
      <c r="T15241" s="101" t="s">
        <v>29890</v>
      </c>
      <c r="U15241" s="74" t="s">
        <v>29891</v>
      </c>
    </row>
    <row r="15242" spans="20:21" x14ac:dyDescent="0.25">
      <c r="T15242" s="101" t="s">
        <v>29892</v>
      </c>
      <c r="U15242" s="74" t="s">
        <v>29893</v>
      </c>
    </row>
    <row r="15243" spans="20:21" x14ac:dyDescent="0.25">
      <c r="T15243" s="101" t="s">
        <v>29894</v>
      </c>
      <c r="U15243" s="74" t="s">
        <v>29895</v>
      </c>
    </row>
    <row r="15244" spans="20:21" x14ac:dyDescent="0.25">
      <c r="T15244" s="101" t="s">
        <v>29896</v>
      </c>
      <c r="U15244" s="74" t="s">
        <v>29897</v>
      </c>
    </row>
    <row r="15245" spans="20:21" x14ac:dyDescent="0.25">
      <c r="T15245" s="101" t="s">
        <v>29898</v>
      </c>
      <c r="U15245" s="74" t="s">
        <v>29899</v>
      </c>
    </row>
    <row r="15246" spans="20:21" x14ac:dyDescent="0.25">
      <c r="T15246" s="101" t="s">
        <v>29900</v>
      </c>
      <c r="U15246" s="74" t="s">
        <v>29901</v>
      </c>
    </row>
    <row r="15247" spans="20:21" x14ac:dyDescent="0.25">
      <c r="T15247" s="101" t="s">
        <v>29902</v>
      </c>
      <c r="U15247" s="74" t="s">
        <v>29903</v>
      </c>
    </row>
    <row r="15248" spans="20:21" x14ac:dyDescent="0.25">
      <c r="T15248" s="101" t="s">
        <v>29904</v>
      </c>
      <c r="U15248" s="74" t="s">
        <v>29905</v>
      </c>
    </row>
    <row r="15249" spans="20:21" x14ac:dyDescent="0.25">
      <c r="T15249" s="101" t="s">
        <v>29906</v>
      </c>
      <c r="U15249" s="74" t="s">
        <v>29907</v>
      </c>
    </row>
    <row r="15250" spans="20:21" x14ac:dyDescent="0.25">
      <c r="T15250" s="101" t="s">
        <v>29908</v>
      </c>
      <c r="U15250" s="74" t="s">
        <v>29909</v>
      </c>
    </row>
    <row r="15251" spans="20:21" x14ac:dyDescent="0.25">
      <c r="T15251" s="101" t="s">
        <v>29910</v>
      </c>
      <c r="U15251" s="74" t="s">
        <v>29911</v>
      </c>
    </row>
    <row r="15252" spans="20:21" x14ac:dyDescent="0.25">
      <c r="T15252" s="101" t="s">
        <v>29912</v>
      </c>
      <c r="U15252" s="74" t="s">
        <v>29913</v>
      </c>
    </row>
    <row r="15253" spans="20:21" x14ac:dyDescent="0.25">
      <c r="T15253" s="101" t="s">
        <v>29914</v>
      </c>
      <c r="U15253" s="74" t="s">
        <v>29915</v>
      </c>
    </row>
    <row r="15254" spans="20:21" x14ac:dyDescent="0.25">
      <c r="T15254" s="101" t="s">
        <v>29916</v>
      </c>
      <c r="U15254" s="74" t="s">
        <v>29917</v>
      </c>
    </row>
    <row r="15255" spans="20:21" x14ac:dyDescent="0.25">
      <c r="T15255" s="101" t="s">
        <v>29918</v>
      </c>
      <c r="U15255" s="74" t="s">
        <v>29919</v>
      </c>
    </row>
    <row r="15256" spans="20:21" x14ac:dyDescent="0.25">
      <c r="T15256" s="101" t="s">
        <v>29920</v>
      </c>
      <c r="U15256" s="74" t="s">
        <v>29921</v>
      </c>
    </row>
    <row r="15257" spans="20:21" x14ac:dyDescent="0.25">
      <c r="T15257" s="101" t="s">
        <v>29922</v>
      </c>
      <c r="U15257" s="74" t="s">
        <v>29923</v>
      </c>
    </row>
    <row r="15258" spans="20:21" x14ac:dyDescent="0.25">
      <c r="T15258" s="101" t="s">
        <v>29924</v>
      </c>
      <c r="U15258" s="74" t="s">
        <v>29925</v>
      </c>
    </row>
    <row r="15259" spans="20:21" x14ac:dyDescent="0.25">
      <c r="T15259" s="101" t="s">
        <v>29926</v>
      </c>
      <c r="U15259" s="74" t="s">
        <v>29927</v>
      </c>
    </row>
    <row r="15260" spans="20:21" x14ac:dyDescent="0.25">
      <c r="T15260" s="101" t="s">
        <v>29928</v>
      </c>
      <c r="U15260" s="74" t="s">
        <v>29929</v>
      </c>
    </row>
    <row r="15261" spans="20:21" x14ac:dyDescent="0.25">
      <c r="T15261" s="101" t="s">
        <v>29930</v>
      </c>
      <c r="U15261" s="74" t="s">
        <v>29931</v>
      </c>
    </row>
    <row r="15262" spans="20:21" x14ac:dyDescent="0.25">
      <c r="T15262" s="101" t="s">
        <v>29932</v>
      </c>
      <c r="U15262" s="74" t="s">
        <v>29933</v>
      </c>
    </row>
    <row r="15263" spans="20:21" x14ac:dyDescent="0.25">
      <c r="T15263" s="101" t="s">
        <v>29934</v>
      </c>
      <c r="U15263" s="74" t="s">
        <v>29935</v>
      </c>
    </row>
    <row r="15264" spans="20:21" x14ac:dyDescent="0.25">
      <c r="T15264" s="101" t="s">
        <v>29936</v>
      </c>
      <c r="U15264" s="74" t="s">
        <v>29937</v>
      </c>
    </row>
    <row r="15265" spans="20:21" x14ac:dyDescent="0.25">
      <c r="T15265" s="101" t="s">
        <v>29938</v>
      </c>
      <c r="U15265" s="74" t="s">
        <v>29939</v>
      </c>
    </row>
    <row r="15266" spans="20:21" x14ac:dyDescent="0.25">
      <c r="T15266" s="101" t="s">
        <v>29940</v>
      </c>
      <c r="U15266" s="74" t="s">
        <v>18378</v>
      </c>
    </row>
    <row r="15267" spans="20:21" x14ac:dyDescent="0.25">
      <c r="T15267" s="101" t="s">
        <v>29941</v>
      </c>
      <c r="U15267" s="74" t="s">
        <v>29942</v>
      </c>
    </row>
    <row r="15268" spans="20:21" x14ac:dyDescent="0.25">
      <c r="T15268" s="101" t="s">
        <v>29943</v>
      </c>
      <c r="U15268" s="74" t="s">
        <v>29944</v>
      </c>
    </row>
    <row r="15269" spans="20:21" x14ac:dyDescent="0.25">
      <c r="T15269" s="101" t="s">
        <v>29945</v>
      </c>
      <c r="U15269" s="74" t="s">
        <v>29946</v>
      </c>
    </row>
    <row r="15270" spans="20:21" x14ac:dyDescent="0.25">
      <c r="T15270" s="101" t="s">
        <v>29947</v>
      </c>
      <c r="U15270" s="74" t="s">
        <v>29948</v>
      </c>
    </row>
    <row r="15271" spans="20:21" x14ac:dyDescent="0.25">
      <c r="T15271" s="101" t="s">
        <v>29949</v>
      </c>
      <c r="U15271" s="74" t="s">
        <v>29950</v>
      </c>
    </row>
    <row r="15272" spans="20:21" x14ac:dyDescent="0.25">
      <c r="T15272" s="101" t="s">
        <v>29951</v>
      </c>
      <c r="U15272" s="74" t="s">
        <v>29952</v>
      </c>
    </row>
    <row r="15273" spans="20:21" x14ac:dyDescent="0.25">
      <c r="T15273" s="101" t="s">
        <v>29953</v>
      </c>
      <c r="U15273" s="74" t="s">
        <v>29954</v>
      </c>
    </row>
    <row r="15274" spans="20:21" x14ac:dyDescent="0.25">
      <c r="T15274" s="101" t="s">
        <v>29955</v>
      </c>
      <c r="U15274" s="74" t="s">
        <v>3042</v>
      </c>
    </row>
    <row r="15275" spans="20:21" x14ac:dyDescent="0.25">
      <c r="T15275" s="101" t="s">
        <v>29956</v>
      </c>
      <c r="U15275" s="74" t="s">
        <v>29957</v>
      </c>
    </row>
    <row r="15276" spans="20:21" x14ac:dyDescent="0.25">
      <c r="T15276" s="101" t="s">
        <v>29958</v>
      </c>
      <c r="U15276" s="74" t="s">
        <v>29959</v>
      </c>
    </row>
    <row r="15277" spans="20:21" x14ac:dyDescent="0.25">
      <c r="T15277" s="101" t="s">
        <v>29960</v>
      </c>
      <c r="U15277" s="74" t="s">
        <v>29961</v>
      </c>
    </row>
    <row r="15278" spans="20:21" x14ac:dyDescent="0.25">
      <c r="T15278" s="101" t="s">
        <v>29962</v>
      </c>
      <c r="U15278" s="74" t="s">
        <v>29963</v>
      </c>
    </row>
    <row r="15279" spans="20:21" x14ac:dyDescent="0.25">
      <c r="T15279" s="101" t="s">
        <v>29964</v>
      </c>
      <c r="U15279" s="74" t="s">
        <v>29965</v>
      </c>
    </row>
    <row r="15280" spans="20:21" x14ac:dyDescent="0.25">
      <c r="T15280" s="101" t="s">
        <v>29966</v>
      </c>
      <c r="U15280" s="74" t="s">
        <v>29967</v>
      </c>
    </row>
    <row r="15281" spans="20:21" x14ac:dyDescent="0.25">
      <c r="T15281" s="101" t="s">
        <v>29968</v>
      </c>
      <c r="U15281" s="74" t="s">
        <v>29969</v>
      </c>
    </row>
    <row r="15282" spans="20:21" x14ac:dyDescent="0.25">
      <c r="T15282" s="101" t="s">
        <v>29970</v>
      </c>
      <c r="U15282" s="74" t="s">
        <v>29971</v>
      </c>
    </row>
    <row r="15283" spans="20:21" x14ac:dyDescent="0.25">
      <c r="T15283" s="101" t="s">
        <v>29972</v>
      </c>
      <c r="U15283" s="74" t="s">
        <v>29973</v>
      </c>
    </row>
    <row r="15284" spans="20:21" x14ac:dyDescent="0.25">
      <c r="T15284" s="101" t="s">
        <v>29974</v>
      </c>
      <c r="U15284" s="74" t="s">
        <v>29975</v>
      </c>
    </row>
    <row r="15285" spans="20:21" x14ac:dyDescent="0.25">
      <c r="T15285" s="101" t="s">
        <v>29976</v>
      </c>
      <c r="U15285" s="74" t="s">
        <v>29977</v>
      </c>
    </row>
    <row r="15286" spans="20:21" x14ac:dyDescent="0.25">
      <c r="T15286" s="101" t="s">
        <v>29978</v>
      </c>
      <c r="U15286" s="74" t="s">
        <v>3855</v>
      </c>
    </row>
    <row r="15287" spans="20:21" x14ac:dyDescent="0.25">
      <c r="T15287" s="101" t="s">
        <v>29979</v>
      </c>
      <c r="U15287" s="74" t="s">
        <v>29980</v>
      </c>
    </row>
    <row r="15288" spans="20:21" x14ac:dyDescent="0.25">
      <c r="T15288" s="101" t="s">
        <v>29981</v>
      </c>
      <c r="U15288" s="74" t="s">
        <v>29982</v>
      </c>
    </row>
    <row r="15289" spans="20:21" x14ac:dyDescent="0.25">
      <c r="T15289" s="101" t="s">
        <v>29983</v>
      </c>
      <c r="U15289" s="74" t="s">
        <v>29984</v>
      </c>
    </row>
    <row r="15290" spans="20:21" x14ac:dyDescent="0.25">
      <c r="T15290" s="101" t="s">
        <v>29985</v>
      </c>
      <c r="U15290" s="74" t="s">
        <v>29986</v>
      </c>
    </row>
    <row r="15291" spans="20:21" x14ac:dyDescent="0.25">
      <c r="T15291" s="101" t="s">
        <v>29987</v>
      </c>
      <c r="U15291" s="74" t="s">
        <v>29988</v>
      </c>
    </row>
    <row r="15292" spans="20:21" x14ac:dyDescent="0.25">
      <c r="T15292" s="101" t="s">
        <v>29989</v>
      </c>
      <c r="U15292" s="74" t="s">
        <v>29990</v>
      </c>
    </row>
    <row r="15293" spans="20:21" x14ac:dyDescent="0.25">
      <c r="T15293" s="101" t="s">
        <v>29991</v>
      </c>
      <c r="U15293" s="74" t="s">
        <v>29992</v>
      </c>
    </row>
    <row r="15294" spans="20:21" x14ac:dyDescent="0.25">
      <c r="T15294" s="101" t="s">
        <v>29993</v>
      </c>
      <c r="U15294" s="74" t="s">
        <v>29994</v>
      </c>
    </row>
    <row r="15295" spans="20:21" x14ac:dyDescent="0.25">
      <c r="T15295" s="101" t="s">
        <v>29995</v>
      </c>
      <c r="U15295" s="74" t="s">
        <v>29996</v>
      </c>
    </row>
    <row r="15296" spans="20:21" x14ac:dyDescent="0.25">
      <c r="T15296" s="101" t="s">
        <v>29997</v>
      </c>
      <c r="U15296" s="74" t="s">
        <v>29998</v>
      </c>
    </row>
    <row r="15297" spans="20:21" x14ac:dyDescent="0.25">
      <c r="T15297" s="101" t="s">
        <v>29999</v>
      </c>
      <c r="U15297" s="74" t="s">
        <v>30000</v>
      </c>
    </row>
    <row r="15298" spans="20:21" x14ac:dyDescent="0.25">
      <c r="T15298" s="101" t="s">
        <v>30001</v>
      </c>
      <c r="U15298" s="74" t="s">
        <v>30002</v>
      </c>
    </row>
    <row r="15299" spans="20:21" x14ac:dyDescent="0.25">
      <c r="T15299" s="101" t="s">
        <v>30003</v>
      </c>
      <c r="U15299" s="74" t="s">
        <v>30004</v>
      </c>
    </row>
    <row r="15300" spans="20:21" x14ac:dyDescent="0.25">
      <c r="T15300" s="101" t="s">
        <v>30005</v>
      </c>
      <c r="U15300" s="74" t="s">
        <v>18432</v>
      </c>
    </row>
    <row r="15301" spans="20:21" x14ac:dyDescent="0.25">
      <c r="T15301" s="101" t="s">
        <v>30006</v>
      </c>
      <c r="U15301" s="74" t="s">
        <v>30007</v>
      </c>
    </row>
    <row r="15302" spans="20:21" x14ac:dyDescent="0.25">
      <c r="T15302" s="101" t="s">
        <v>30008</v>
      </c>
      <c r="U15302" s="74" t="s">
        <v>30009</v>
      </c>
    </row>
    <row r="15303" spans="20:21" x14ac:dyDescent="0.25">
      <c r="T15303" s="101" t="s">
        <v>30010</v>
      </c>
      <c r="U15303" s="74" t="s">
        <v>30011</v>
      </c>
    </row>
    <row r="15304" spans="20:21" x14ac:dyDescent="0.25">
      <c r="T15304" s="101" t="s">
        <v>30012</v>
      </c>
      <c r="U15304" s="74" t="s">
        <v>30013</v>
      </c>
    </row>
    <row r="15305" spans="20:21" x14ac:dyDescent="0.25">
      <c r="T15305" s="101" t="s">
        <v>30014</v>
      </c>
      <c r="U15305" s="74" t="s">
        <v>30015</v>
      </c>
    </row>
    <row r="15306" spans="20:21" x14ac:dyDescent="0.25">
      <c r="T15306" s="101" t="s">
        <v>30016</v>
      </c>
      <c r="U15306" s="74" t="s">
        <v>30017</v>
      </c>
    </row>
    <row r="15307" spans="20:21" x14ac:dyDescent="0.25">
      <c r="T15307" s="101" t="s">
        <v>30018</v>
      </c>
      <c r="U15307" s="74" t="s">
        <v>30019</v>
      </c>
    </row>
    <row r="15308" spans="20:21" x14ac:dyDescent="0.25">
      <c r="T15308" s="101" t="s">
        <v>30020</v>
      </c>
      <c r="U15308" s="74" t="s">
        <v>30021</v>
      </c>
    </row>
    <row r="15309" spans="20:21" x14ac:dyDescent="0.25">
      <c r="T15309" s="101" t="s">
        <v>30022</v>
      </c>
      <c r="U15309" s="74" t="s">
        <v>30023</v>
      </c>
    </row>
    <row r="15310" spans="20:21" x14ac:dyDescent="0.25">
      <c r="T15310" s="101" t="s">
        <v>30024</v>
      </c>
      <c r="U15310" s="74" t="s">
        <v>30025</v>
      </c>
    </row>
    <row r="15311" spans="20:21" x14ac:dyDescent="0.25">
      <c r="T15311" s="101" t="s">
        <v>30026</v>
      </c>
      <c r="U15311" s="74" t="s">
        <v>30027</v>
      </c>
    </row>
    <row r="15312" spans="20:21" x14ac:dyDescent="0.25">
      <c r="T15312" s="101" t="s">
        <v>30028</v>
      </c>
      <c r="U15312" s="74" t="s">
        <v>30029</v>
      </c>
    </row>
    <row r="15313" spans="20:21" x14ac:dyDescent="0.25">
      <c r="T15313" s="101" t="s">
        <v>30030</v>
      </c>
      <c r="U15313" s="74" t="s">
        <v>30031</v>
      </c>
    </row>
    <row r="15314" spans="20:21" x14ac:dyDescent="0.25">
      <c r="T15314" s="101" t="s">
        <v>30032</v>
      </c>
      <c r="U15314" s="74" t="s">
        <v>18476</v>
      </c>
    </row>
    <row r="15315" spans="20:21" x14ac:dyDescent="0.25">
      <c r="T15315" s="101" t="s">
        <v>30033</v>
      </c>
      <c r="U15315" s="74" t="s">
        <v>30034</v>
      </c>
    </row>
    <row r="15316" spans="20:21" x14ac:dyDescent="0.25">
      <c r="T15316" s="101" t="s">
        <v>30035</v>
      </c>
      <c r="U15316" s="74" t="s">
        <v>30036</v>
      </c>
    </row>
    <row r="15317" spans="20:21" x14ac:dyDescent="0.25">
      <c r="T15317" s="101" t="s">
        <v>30037</v>
      </c>
      <c r="U15317" s="74" t="s">
        <v>30038</v>
      </c>
    </row>
    <row r="15318" spans="20:21" x14ac:dyDescent="0.25">
      <c r="T15318" s="101" t="s">
        <v>30039</v>
      </c>
      <c r="U15318" s="74" t="s">
        <v>30040</v>
      </c>
    </row>
    <row r="15319" spans="20:21" x14ac:dyDescent="0.25">
      <c r="T15319" s="101" t="s">
        <v>30041</v>
      </c>
      <c r="U15319" s="74" t="s">
        <v>30042</v>
      </c>
    </row>
    <row r="15320" spans="20:21" x14ac:dyDescent="0.25">
      <c r="T15320" s="101" t="s">
        <v>30043</v>
      </c>
      <c r="U15320" s="74" t="s">
        <v>30044</v>
      </c>
    </row>
    <row r="15321" spans="20:21" x14ac:dyDescent="0.25">
      <c r="T15321" s="101" t="s">
        <v>30045</v>
      </c>
      <c r="U15321" s="74" t="s">
        <v>30046</v>
      </c>
    </row>
    <row r="15322" spans="20:21" x14ac:dyDescent="0.25">
      <c r="T15322" s="101" t="s">
        <v>30047</v>
      </c>
      <c r="U15322" s="74" t="s">
        <v>30048</v>
      </c>
    </row>
    <row r="15323" spans="20:21" x14ac:dyDescent="0.25">
      <c r="T15323" s="101" t="s">
        <v>30049</v>
      </c>
      <c r="U15323" s="74" t="s">
        <v>30050</v>
      </c>
    </row>
    <row r="15324" spans="20:21" x14ac:dyDescent="0.25">
      <c r="T15324" s="101" t="s">
        <v>30051</v>
      </c>
      <c r="U15324" s="74" t="s">
        <v>4229</v>
      </c>
    </row>
    <row r="15325" spans="20:21" x14ac:dyDescent="0.25">
      <c r="T15325" s="101" t="s">
        <v>30052</v>
      </c>
      <c r="U15325" s="74" t="s">
        <v>30053</v>
      </c>
    </row>
    <row r="15326" spans="20:21" x14ac:dyDescent="0.25">
      <c r="T15326" s="101" t="s">
        <v>30054</v>
      </c>
      <c r="U15326" s="74" t="s">
        <v>2314</v>
      </c>
    </row>
    <row r="15327" spans="20:21" x14ac:dyDescent="0.25">
      <c r="T15327" s="101" t="s">
        <v>30055</v>
      </c>
      <c r="U15327" s="74" t="s">
        <v>30056</v>
      </c>
    </row>
    <row r="15328" spans="20:21" x14ac:dyDescent="0.25">
      <c r="T15328" s="101" t="s">
        <v>30057</v>
      </c>
      <c r="U15328" s="74" t="s">
        <v>30058</v>
      </c>
    </row>
    <row r="15329" spans="20:21" x14ac:dyDescent="0.25">
      <c r="T15329" s="101" t="s">
        <v>30059</v>
      </c>
      <c r="U15329" s="74" t="s">
        <v>30060</v>
      </c>
    </row>
    <row r="15330" spans="20:21" x14ac:dyDescent="0.25">
      <c r="T15330" s="101" t="s">
        <v>30061</v>
      </c>
      <c r="U15330" s="74" t="s">
        <v>14916</v>
      </c>
    </row>
    <row r="15331" spans="20:21" x14ac:dyDescent="0.25">
      <c r="T15331" s="101" t="s">
        <v>30062</v>
      </c>
      <c r="U15331" s="74" t="s">
        <v>30063</v>
      </c>
    </row>
    <row r="15332" spans="20:21" x14ac:dyDescent="0.25">
      <c r="T15332" s="101" t="s">
        <v>30064</v>
      </c>
      <c r="U15332" s="74" t="s">
        <v>30065</v>
      </c>
    </row>
    <row r="15333" spans="20:21" x14ac:dyDescent="0.25">
      <c r="T15333" s="101" t="s">
        <v>30066</v>
      </c>
      <c r="U15333" s="74" t="s">
        <v>30067</v>
      </c>
    </row>
    <row r="15334" spans="20:21" x14ac:dyDescent="0.25">
      <c r="T15334" s="101" t="s">
        <v>30068</v>
      </c>
      <c r="U15334" s="74" t="s">
        <v>30069</v>
      </c>
    </row>
    <row r="15335" spans="20:21" x14ac:dyDescent="0.25">
      <c r="T15335" s="101" t="s">
        <v>30070</v>
      </c>
      <c r="U15335" s="74" t="s">
        <v>14932</v>
      </c>
    </row>
    <row r="15336" spans="20:21" x14ac:dyDescent="0.25">
      <c r="T15336" s="101" t="s">
        <v>30071</v>
      </c>
      <c r="U15336" s="74" t="s">
        <v>30072</v>
      </c>
    </row>
    <row r="15337" spans="20:21" x14ac:dyDescent="0.25">
      <c r="T15337" s="101" t="s">
        <v>30073</v>
      </c>
      <c r="U15337" s="74" t="s">
        <v>30074</v>
      </c>
    </row>
    <row r="15338" spans="20:21" x14ac:dyDescent="0.25">
      <c r="T15338" s="101" t="s">
        <v>30075</v>
      </c>
      <c r="U15338" s="74" t="s">
        <v>30076</v>
      </c>
    </row>
    <row r="15339" spans="20:21" x14ac:dyDescent="0.25">
      <c r="T15339" s="101" t="s">
        <v>30077</v>
      </c>
      <c r="U15339" s="74" t="s">
        <v>30078</v>
      </c>
    </row>
    <row r="15340" spans="20:21" x14ac:dyDescent="0.25">
      <c r="T15340" s="101" t="s">
        <v>30079</v>
      </c>
      <c r="U15340" s="74" t="s">
        <v>3109</v>
      </c>
    </row>
    <row r="15341" spans="20:21" x14ac:dyDescent="0.25">
      <c r="T15341" s="101" t="s">
        <v>30080</v>
      </c>
      <c r="U15341" s="74" t="s">
        <v>30081</v>
      </c>
    </row>
    <row r="15342" spans="20:21" x14ac:dyDescent="0.25">
      <c r="T15342" s="101" t="s">
        <v>30082</v>
      </c>
      <c r="U15342" s="74" t="s">
        <v>13178</v>
      </c>
    </row>
    <row r="15343" spans="20:21" x14ac:dyDescent="0.25">
      <c r="T15343" s="101" t="s">
        <v>30083</v>
      </c>
      <c r="U15343" s="74" t="s">
        <v>30084</v>
      </c>
    </row>
    <row r="15344" spans="20:21" x14ac:dyDescent="0.25">
      <c r="T15344" s="101" t="s">
        <v>30085</v>
      </c>
      <c r="U15344" s="74" t="s">
        <v>3586</v>
      </c>
    </row>
    <row r="15345" spans="20:21" x14ac:dyDescent="0.25">
      <c r="T15345" s="101" t="s">
        <v>30086</v>
      </c>
      <c r="U15345" s="74" t="s">
        <v>30087</v>
      </c>
    </row>
    <row r="15346" spans="20:21" x14ac:dyDescent="0.25">
      <c r="T15346" s="101" t="s">
        <v>30088</v>
      </c>
      <c r="U15346" s="74" t="s">
        <v>30089</v>
      </c>
    </row>
    <row r="15347" spans="20:21" x14ac:dyDescent="0.25">
      <c r="T15347" s="101" t="s">
        <v>30090</v>
      </c>
      <c r="U15347" s="74" t="s">
        <v>30091</v>
      </c>
    </row>
    <row r="15348" spans="20:21" x14ac:dyDescent="0.25">
      <c r="T15348" s="101" t="s">
        <v>30092</v>
      </c>
      <c r="U15348" s="74" t="s">
        <v>30093</v>
      </c>
    </row>
    <row r="15349" spans="20:21" x14ac:dyDescent="0.25">
      <c r="T15349" s="101" t="s">
        <v>30094</v>
      </c>
      <c r="U15349" s="74" t="s">
        <v>30095</v>
      </c>
    </row>
    <row r="15350" spans="20:21" x14ac:dyDescent="0.25">
      <c r="T15350" s="101" t="s">
        <v>30096</v>
      </c>
      <c r="U15350" s="74" t="s">
        <v>30097</v>
      </c>
    </row>
    <row r="15351" spans="20:21" x14ac:dyDescent="0.25">
      <c r="T15351" s="101" t="s">
        <v>30098</v>
      </c>
      <c r="U15351" s="74" t="s">
        <v>30099</v>
      </c>
    </row>
    <row r="15352" spans="20:21" x14ac:dyDescent="0.25">
      <c r="T15352" s="101" t="s">
        <v>30100</v>
      </c>
      <c r="U15352" s="74" t="s">
        <v>30101</v>
      </c>
    </row>
    <row r="15353" spans="20:21" x14ac:dyDescent="0.25">
      <c r="T15353" s="101" t="s">
        <v>30102</v>
      </c>
      <c r="U15353" s="74" t="s">
        <v>30103</v>
      </c>
    </row>
    <row r="15354" spans="20:21" x14ac:dyDescent="0.25">
      <c r="T15354" s="101" t="s">
        <v>30104</v>
      </c>
      <c r="U15354" s="74" t="s">
        <v>30105</v>
      </c>
    </row>
    <row r="15355" spans="20:21" x14ac:dyDescent="0.25">
      <c r="T15355" s="101" t="s">
        <v>30106</v>
      </c>
      <c r="U15355" s="74" t="s">
        <v>30107</v>
      </c>
    </row>
    <row r="15356" spans="20:21" x14ac:dyDescent="0.25">
      <c r="T15356" s="101" t="s">
        <v>30108</v>
      </c>
      <c r="U15356" s="74" t="s">
        <v>30109</v>
      </c>
    </row>
    <row r="15357" spans="20:21" x14ac:dyDescent="0.25">
      <c r="T15357" s="101" t="s">
        <v>30110</v>
      </c>
      <c r="U15357" s="74" t="s">
        <v>30111</v>
      </c>
    </row>
    <row r="15358" spans="20:21" x14ac:dyDescent="0.25">
      <c r="T15358" s="101" t="s">
        <v>30112</v>
      </c>
      <c r="U15358" s="74" t="s">
        <v>30113</v>
      </c>
    </row>
    <row r="15359" spans="20:21" x14ac:dyDescent="0.25">
      <c r="T15359" s="101" t="s">
        <v>30114</v>
      </c>
      <c r="U15359" s="74" t="s">
        <v>30115</v>
      </c>
    </row>
    <row r="15360" spans="20:21" x14ac:dyDescent="0.25">
      <c r="T15360" s="101" t="s">
        <v>30116</v>
      </c>
      <c r="U15360" s="74" t="s">
        <v>30117</v>
      </c>
    </row>
    <row r="15361" spans="20:21" x14ac:dyDescent="0.25">
      <c r="T15361" s="101" t="s">
        <v>30118</v>
      </c>
      <c r="U15361" s="74" t="s">
        <v>30119</v>
      </c>
    </row>
    <row r="15362" spans="20:21" x14ac:dyDescent="0.25">
      <c r="T15362" s="101" t="s">
        <v>30120</v>
      </c>
      <c r="U15362" s="74" t="s">
        <v>30121</v>
      </c>
    </row>
    <row r="15363" spans="20:21" x14ac:dyDescent="0.25">
      <c r="T15363" s="101" t="s">
        <v>30122</v>
      </c>
      <c r="U15363" s="74" t="s">
        <v>30123</v>
      </c>
    </row>
    <row r="15364" spans="20:21" x14ac:dyDescent="0.25">
      <c r="T15364" s="101" t="s">
        <v>30124</v>
      </c>
      <c r="U15364" s="74" t="s">
        <v>30125</v>
      </c>
    </row>
    <row r="15365" spans="20:21" x14ac:dyDescent="0.25">
      <c r="T15365" s="101" t="s">
        <v>30126</v>
      </c>
      <c r="U15365" s="74" t="s">
        <v>30127</v>
      </c>
    </row>
    <row r="15366" spans="20:21" x14ac:dyDescent="0.25">
      <c r="T15366" s="101" t="s">
        <v>30128</v>
      </c>
      <c r="U15366" s="74" t="s">
        <v>30129</v>
      </c>
    </row>
    <row r="15367" spans="20:21" x14ac:dyDescent="0.25">
      <c r="T15367" s="101" t="s">
        <v>30130</v>
      </c>
      <c r="U15367" s="74" t="s">
        <v>30131</v>
      </c>
    </row>
    <row r="15368" spans="20:21" x14ac:dyDescent="0.25">
      <c r="T15368" s="101" t="s">
        <v>30132</v>
      </c>
      <c r="U15368" s="74" t="s">
        <v>30133</v>
      </c>
    </row>
    <row r="15369" spans="20:21" x14ac:dyDescent="0.25">
      <c r="T15369" s="101" t="s">
        <v>30134</v>
      </c>
      <c r="U15369" s="74" t="s">
        <v>30135</v>
      </c>
    </row>
    <row r="15370" spans="20:21" x14ac:dyDescent="0.25">
      <c r="T15370" s="101" t="s">
        <v>30136</v>
      </c>
      <c r="U15370" s="74" t="s">
        <v>30137</v>
      </c>
    </row>
    <row r="15371" spans="20:21" x14ac:dyDescent="0.25">
      <c r="T15371" s="101" t="s">
        <v>30138</v>
      </c>
      <c r="U15371" s="74" t="s">
        <v>30139</v>
      </c>
    </row>
    <row r="15372" spans="20:21" x14ac:dyDescent="0.25">
      <c r="T15372" s="101" t="s">
        <v>30140</v>
      </c>
      <c r="U15372" s="74" t="s">
        <v>30141</v>
      </c>
    </row>
    <row r="15373" spans="20:21" x14ac:dyDescent="0.25">
      <c r="T15373" s="101" t="s">
        <v>30142</v>
      </c>
      <c r="U15373" s="74" t="s">
        <v>30143</v>
      </c>
    </row>
    <row r="15374" spans="20:21" x14ac:dyDescent="0.25">
      <c r="T15374" s="101" t="s">
        <v>30144</v>
      </c>
      <c r="U15374" s="74" t="s">
        <v>30145</v>
      </c>
    </row>
    <row r="15375" spans="20:21" x14ac:dyDescent="0.25">
      <c r="T15375" s="101" t="s">
        <v>30146</v>
      </c>
      <c r="U15375" s="74" t="s">
        <v>30147</v>
      </c>
    </row>
    <row r="15376" spans="20:21" x14ac:dyDescent="0.25">
      <c r="T15376" s="101" t="s">
        <v>30148</v>
      </c>
      <c r="U15376" s="74" t="s">
        <v>30149</v>
      </c>
    </row>
    <row r="15377" spans="20:21" x14ac:dyDescent="0.25">
      <c r="T15377" s="101" t="s">
        <v>30150</v>
      </c>
      <c r="U15377" s="74" t="s">
        <v>30151</v>
      </c>
    </row>
    <row r="15378" spans="20:21" x14ac:dyDescent="0.25">
      <c r="T15378" s="101" t="s">
        <v>30152</v>
      </c>
      <c r="U15378" s="74" t="s">
        <v>30153</v>
      </c>
    </row>
    <row r="15379" spans="20:21" x14ac:dyDescent="0.25">
      <c r="T15379" s="101" t="s">
        <v>30154</v>
      </c>
      <c r="U15379" s="74" t="s">
        <v>30155</v>
      </c>
    </row>
    <row r="15380" spans="20:21" x14ac:dyDescent="0.25">
      <c r="T15380" s="101" t="s">
        <v>30156</v>
      </c>
      <c r="U15380" s="74" t="s">
        <v>30157</v>
      </c>
    </row>
    <row r="15381" spans="20:21" x14ac:dyDescent="0.25">
      <c r="T15381" s="101" t="s">
        <v>30158</v>
      </c>
      <c r="U15381" s="74" t="s">
        <v>30159</v>
      </c>
    </row>
    <row r="15382" spans="20:21" x14ac:dyDescent="0.25">
      <c r="T15382" s="101" t="s">
        <v>30160</v>
      </c>
      <c r="U15382" s="74" t="s">
        <v>30161</v>
      </c>
    </row>
    <row r="15383" spans="20:21" x14ac:dyDescent="0.25">
      <c r="T15383" s="101" t="s">
        <v>30162</v>
      </c>
      <c r="U15383" s="74" t="s">
        <v>30163</v>
      </c>
    </row>
    <row r="15384" spans="20:21" x14ac:dyDescent="0.25">
      <c r="T15384" s="101" t="s">
        <v>30164</v>
      </c>
      <c r="U15384" s="74" t="s">
        <v>30165</v>
      </c>
    </row>
    <row r="15385" spans="20:21" x14ac:dyDescent="0.25">
      <c r="T15385" s="101" t="s">
        <v>30166</v>
      </c>
      <c r="U15385" s="74" t="s">
        <v>30167</v>
      </c>
    </row>
    <row r="15386" spans="20:21" x14ac:dyDescent="0.25">
      <c r="T15386" s="101" t="s">
        <v>30168</v>
      </c>
      <c r="U15386" s="74" t="s">
        <v>30169</v>
      </c>
    </row>
    <row r="15387" spans="20:21" x14ac:dyDescent="0.25">
      <c r="T15387" s="101" t="s">
        <v>30170</v>
      </c>
      <c r="U15387" s="74" t="s">
        <v>30171</v>
      </c>
    </row>
    <row r="15388" spans="20:21" x14ac:dyDescent="0.25">
      <c r="T15388" s="101" t="s">
        <v>30172</v>
      </c>
      <c r="U15388" s="74" t="s">
        <v>30173</v>
      </c>
    </row>
    <row r="15389" spans="20:21" x14ac:dyDescent="0.25">
      <c r="T15389" s="101" t="s">
        <v>30174</v>
      </c>
      <c r="U15389" s="74" t="s">
        <v>30175</v>
      </c>
    </row>
    <row r="15390" spans="20:21" x14ac:dyDescent="0.25">
      <c r="T15390" s="101" t="s">
        <v>30176</v>
      </c>
      <c r="U15390" s="74" t="s">
        <v>30177</v>
      </c>
    </row>
    <row r="15391" spans="20:21" x14ac:dyDescent="0.25">
      <c r="T15391" s="101" t="s">
        <v>30178</v>
      </c>
      <c r="U15391" s="74" t="s">
        <v>30179</v>
      </c>
    </row>
    <row r="15392" spans="20:21" x14ac:dyDescent="0.25">
      <c r="T15392" s="101" t="s">
        <v>30180</v>
      </c>
      <c r="U15392" s="74" t="s">
        <v>30181</v>
      </c>
    </row>
    <row r="15393" spans="20:21" x14ac:dyDescent="0.25">
      <c r="T15393" s="101" t="s">
        <v>30182</v>
      </c>
      <c r="U15393" s="74" t="s">
        <v>30183</v>
      </c>
    </row>
    <row r="15394" spans="20:21" x14ac:dyDescent="0.25">
      <c r="T15394" s="101" t="s">
        <v>30184</v>
      </c>
      <c r="U15394" s="74" t="s">
        <v>30185</v>
      </c>
    </row>
    <row r="15395" spans="20:21" x14ac:dyDescent="0.25">
      <c r="T15395" s="101" t="s">
        <v>30186</v>
      </c>
      <c r="U15395" s="74" t="s">
        <v>30187</v>
      </c>
    </row>
    <row r="15396" spans="20:21" x14ac:dyDescent="0.25">
      <c r="T15396" s="101" t="s">
        <v>30188</v>
      </c>
      <c r="U15396" s="74" t="s">
        <v>30189</v>
      </c>
    </row>
    <row r="15397" spans="20:21" x14ac:dyDescent="0.25">
      <c r="T15397" s="101" t="s">
        <v>30190</v>
      </c>
      <c r="U15397" s="74" t="s">
        <v>30191</v>
      </c>
    </row>
    <row r="15398" spans="20:21" x14ac:dyDescent="0.25">
      <c r="T15398" s="101" t="s">
        <v>30192</v>
      </c>
      <c r="U15398" s="74" t="s">
        <v>30193</v>
      </c>
    </row>
    <row r="15399" spans="20:21" x14ac:dyDescent="0.25">
      <c r="T15399" s="101" t="s">
        <v>30194</v>
      </c>
      <c r="U15399" s="74" t="s">
        <v>30195</v>
      </c>
    </row>
    <row r="15400" spans="20:21" x14ac:dyDescent="0.25">
      <c r="T15400" s="101" t="s">
        <v>30196</v>
      </c>
      <c r="U15400" s="74" t="s">
        <v>30197</v>
      </c>
    </row>
    <row r="15401" spans="20:21" x14ac:dyDescent="0.25">
      <c r="T15401" s="101" t="s">
        <v>30198</v>
      </c>
      <c r="U15401" s="74" t="s">
        <v>30199</v>
      </c>
    </row>
    <row r="15402" spans="20:21" x14ac:dyDescent="0.25">
      <c r="T15402" s="101" t="s">
        <v>30200</v>
      </c>
      <c r="U15402" s="74" t="s">
        <v>30201</v>
      </c>
    </row>
    <row r="15403" spans="20:21" x14ac:dyDescent="0.25">
      <c r="T15403" s="101" t="s">
        <v>30202</v>
      </c>
      <c r="U15403" s="74" t="s">
        <v>30203</v>
      </c>
    </row>
    <row r="15404" spans="20:21" x14ac:dyDescent="0.25">
      <c r="T15404" s="101" t="s">
        <v>30204</v>
      </c>
      <c r="U15404" s="74" t="s">
        <v>30205</v>
      </c>
    </row>
    <row r="15405" spans="20:21" x14ac:dyDescent="0.25">
      <c r="T15405" s="101" t="s">
        <v>30206</v>
      </c>
      <c r="U15405" s="74" t="s">
        <v>30207</v>
      </c>
    </row>
    <row r="15406" spans="20:21" x14ac:dyDescent="0.25">
      <c r="T15406" s="101" t="s">
        <v>30208</v>
      </c>
      <c r="U15406" s="74" t="s">
        <v>30209</v>
      </c>
    </row>
    <row r="15407" spans="20:21" x14ac:dyDescent="0.25">
      <c r="T15407" s="101" t="s">
        <v>30210</v>
      </c>
      <c r="U15407" s="74" t="s">
        <v>30211</v>
      </c>
    </row>
    <row r="15408" spans="20:21" x14ac:dyDescent="0.25">
      <c r="T15408" s="101" t="s">
        <v>30212</v>
      </c>
      <c r="U15408" s="74" t="s">
        <v>30213</v>
      </c>
    </row>
    <row r="15409" spans="20:21" x14ac:dyDescent="0.25">
      <c r="T15409" s="101" t="s">
        <v>30214</v>
      </c>
      <c r="U15409" s="74" t="s">
        <v>30215</v>
      </c>
    </row>
    <row r="15410" spans="20:21" x14ac:dyDescent="0.25">
      <c r="T15410" s="101" t="s">
        <v>30216</v>
      </c>
      <c r="U15410" s="74" t="s">
        <v>30217</v>
      </c>
    </row>
    <row r="15411" spans="20:21" x14ac:dyDescent="0.25">
      <c r="T15411" s="101" t="s">
        <v>30218</v>
      </c>
      <c r="U15411" s="74" t="s">
        <v>30219</v>
      </c>
    </row>
    <row r="15412" spans="20:21" x14ac:dyDescent="0.25">
      <c r="T15412" s="101" t="s">
        <v>30220</v>
      </c>
      <c r="U15412" s="74" t="s">
        <v>30221</v>
      </c>
    </row>
    <row r="15413" spans="20:21" x14ac:dyDescent="0.25">
      <c r="T15413" s="101" t="s">
        <v>30222</v>
      </c>
      <c r="U15413" s="74" t="s">
        <v>30223</v>
      </c>
    </row>
    <row r="15414" spans="20:21" x14ac:dyDescent="0.25">
      <c r="T15414" s="101" t="s">
        <v>30224</v>
      </c>
      <c r="U15414" s="74" t="s">
        <v>30225</v>
      </c>
    </row>
    <row r="15415" spans="20:21" x14ac:dyDescent="0.25">
      <c r="T15415" s="101" t="s">
        <v>30226</v>
      </c>
      <c r="U15415" s="74" t="s">
        <v>30227</v>
      </c>
    </row>
    <row r="15416" spans="20:21" x14ac:dyDescent="0.25">
      <c r="T15416" s="101" t="s">
        <v>30228</v>
      </c>
      <c r="U15416" s="74" t="s">
        <v>30229</v>
      </c>
    </row>
    <row r="15417" spans="20:21" x14ac:dyDescent="0.25">
      <c r="T15417" s="101" t="s">
        <v>30230</v>
      </c>
      <c r="U15417" s="74" t="s">
        <v>30231</v>
      </c>
    </row>
    <row r="15418" spans="20:21" x14ac:dyDescent="0.25">
      <c r="T15418" s="101" t="s">
        <v>30232</v>
      </c>
      <c r="U15418" s="74" t="s">
        <v>30233</v>
      </c>
    </row>
    <row r="15419" spans="20:21" x14ac:dyDescent="0.25">
      <c r="T15419" s="101" t="s">
        <v>30234</v>
      </c>
      <c r="U15419" s="74" t="s">
        <v>30235</v>
      </c>
    </row>
    <row r="15420" spans="20:21" x14ac:dyDescent="0.25">
      <c r="T15420" s="101" t="s">
        <v>30236</v>
      </c>
      <c r="U15420" s="74" t="s">
        <v>30237</v>
      </c>
    </row>
    <row r="15421" spans="20:21" x14ac:dyDescent="0.25">
      <c r="T15421" s="101" t="s">
        <v>30238</v>
      </c>
      <c r="U15421" s="74" t="s">
        <v>30239</v>
      </c>
    </row>
    <row r="15422" spans="20:21" x14ac:dyDescent="0.25">
      <c r="T15422" s="101" t="s">
        <v>30240</v>
      </c>
      <c r="U15422" s="74" t="s">
        <v>30241</v>
      </c>
    </row>
    <row r="15423" spans="20:21" x14ac:dyDescent="0.25">
      <c r="T15423" s="101" t="s">
        <v>30242</v>
      </c>
      <c r="U15423" s="74" t="s">
        <v>30243</v>
      </c>
    </row>
    <row r="15424" spans="20:21" x14ac:dyDescent="0.25">
      <c r="T15424" s="101" t="s">
        <v>30244</v>
      </c>
      <c r="U15424" s="74" t="s">
        <v>30245</v>
      </c>
    </row>
    <row r="15425" spans="20:21" x14ac:dyDescent="0.25">
      <c r="T15425" s="101" t="s">
        <v>30246</v>
      </c>
      <c r="U15425" s="74" t="s">
        <v>30247</v>
      </c>
    </row>
    <row r="15426" spans="20:21" x14ac:dyDescent="0.25">
      <c r="T15426" s="101" t="s">
        <v>30248</v>
      </c>
      <c r="U15426" s="74" t="s">
        <v>30249</v>
      </c>
    </row>
    <row r="15427" spans="20:21" x14ac:dyDescent="0.25">
      <c r="T15427" s="101" t="s">
        <v>30250</v>
      </c>
      <c r="U15427" s="74" t="s">
        <v>30251</v>
      </c>
    </row>
    <row r="15428" spans="20:21" x14ac:dyDescent="0.25">
      <c r="T15428" s="101" t="s">
        <v>30252</v>
      </c>
      <c r="U15428" s="74" t="s">
        <v>30253</v>
      </c>
    </row>
    <row r="15429" spans="20:21" x14ac:dyDescent="0.25">
      <c r="T15429" s="101" t="s">
        <v>30254</v>
      </c>
      <c r="U15429" s="74" t="s">
        <v>30255</v>
      </c>
    </row>
    <row r="15430" spans="20:21" x14ac:dyDescent="0.25">
      <c r="T15430" s="101" t="s">
        <v>30256</v>
      </c>
      <c r="U15430" s="74" t="s">
        <v>30257</v>
      </c>
    </row>
    <row r="15431" spans="20:21" x14ac:dyDescent="0.25">
      <c r="T15431" s="101" t="s">
        <v>30258</v>
      </c>
      <c r="U15431" s="74" t="s">
        <v>30259</v>
      </c>
    </row>
    <row r="15432" spans="20:21" x14ac:dyDescent="0.25">
      <c r="T15432" s="101" t="s">
        <v>30260</v>
      </c>
      <c r="U15432" s="74" t="s">
        <v>30261</v>
      </c>
    </row>
    <row r="15433" spans="20:21" x14ac:dyDescent="0.25">
      <c r="T15433" s="101" t="s">
        <v>30262</v>
      </c>
      <c r="U15433" s="74" t="s">
        <v>30263</v>
      </c>
    </row>
    <row r="15434" spans="20:21" x14ac:dyDescent="0.25">
      <c r="T15434" s="101" t="s">
        <v>30264</v>
      </c>
      <c r="U15434" s="74" t="s">
        <v>30265</v>
      </c>
    </row>
    <row r="15435" spans="20:21" x14ac:dyDescent="0.25">
      <c r="T15435" s="101" t="s">
        <v>30266</v>
      </c>
      <c r="U15435" s="74" t="s">
        <v>30267</v>
      </c>
    </row>
    <row r="15436" spans="20:21" x14ac:dyDescent="0.25">
      <c r="T15436" s="101" t="s">
        <v>30268</v>
      </c>
      <c r="U15436" s="74" t="s">
        <v>30269</v>
      </c>
    </row>
    <row r="15437" spans="20:21" x14ac:dyDescent="0.25">
      <c r="T15437" s="101" t="s">
        <v>30270</v>
      </c>
      <c r="U15437" s="74" t="s">
        <v>30271</v>
      </c>
    </row>
    <row r="15438" spans="20:21" x14ac:dyDescent="0.25">
      <c r="T15438" s="101" t="s">
        <v>30272</v>
      </c>
      <c r="U15438" s="74" t="s">
        <v>30273</v>
      </c>
    </row>
    <row r="15439" spans="20:21" x14ac:dyDescent="0.25">
      <c r="T15439" s="101" t="s">
        <v>30274</v>
      </c>
      <c r="U15439" s="74" t="s">
        <v>30275</v>
      </c>
    </row>
    <row r="15440" spans="20:21" x14ac:dyDescent="0.25">
      <c r="T15440" s="101" t="s">
        <v>30276</v>
      </c>
      <c r="U15440" s="74" t="s">
        <v>30277</v>
      </c>
    </row>
    <row r="15441" spans="20:21" x14ac:dyDescent="0.25">
      <c r="T15441" s="101" t="s">
        <v>30278</v>
      </c>
      <c r="U15441" s="74" t="s">
        <v>30279</v>
      </c>
    </row>
    <row r="15442" spans="20:21" x14ac:dyDescent="0.25">
      <c r="T15442" s="101" t="s">
        <v>30280</v>
      </c>
      <c r="U15442" s="74" t="s">
        <v>30281</v>
      </c>
    </row>
    <row r="15443" spans="20:21" x14ac:dyDescent="0.25">
      <c r="T15443" s="101" t="s">
        <v>30282</v>
      </c>
      <c r="U15443" s="74" t="s">
        <v>30283</v>
      </c>
    </row>
    <row r="15444" spans="20:21" x14ac:dyDescent="0.25">
      <c r="T15444" s="101" t="s">
        <v>30284</v>
      </c>
      <c r="U15444" s="74" t="s">
        <v>30285</v>
      </c>
    </row>
    <row r="15445" spans="20:21" x14ac:dyDescent="0.25">
      <c r="T15445" s="101" t="s">
        <v>30286</v>
      </c>
      <c r="U15445" s="74" t="s">
        <v>30287</v>
      </c>
    </row>
    <row r="15446" spans="20:21" x14ac:dyDescent="0.25">
      <c r="T15446" s="101" t="s">
        <v>30288</v>
      </c>
      <c r="U15446" s="74" t="s">
        <v>30289</v>
      </c>
    </row>
    <row r="15447" spans="20:21" x14ac:dyDescent="0.25">
      <c r="T15447" s="101" t="s">
        <v>30290</v>
      </c>
      <c r="U15447" s="74" t="s">
        <v>30291</v>
      </c>
    </row>
    <row r="15448" spans="20:21" x14ac:dyDescent="0.25">
      <c r="T15448" s="101" t="s">
        <v>30292</v>
      </c>
      <c r="U15448" s="74" t="s">
        <v>30293</v>
      </c>
    </row>
    <row r="15449" spans="20:21" x14ac:dyDescent="0.25">
      <c r="T15449" s="101" t="s">
        <v>30294</v>
      </c>
      <c r="U15449" s="74" t="s">
        <v>30295</v>
      </c>
    </row>
    <row r="15450" spans="20:21" x14ac:dyDescent="0.25">
      <c r="T15450" s="101" t="s">
        <v>30296</v>
      </c>
      <c r="U15450" s="74" t="s">
        <v>30297</v>
      </c>
    </row>
    <row r="15451" spans="20:21" x14ac:dyDescent="0.25">
      <c r="T15451" s="101" t="s">
        <v>30298</v>
      </c>
      <c r="U15451" s="74" t="s">
        <v>30299</v>
      </c>
    </row>
    <row r="15452" spans="20:21" x14ac:dyDescent="0.25">
      <c r="T15452" s="101" t="s">
        <v>30300</v>
      </c>
      <c r="U15452" s="74" t="s">
        <v>30301</v>
      </c>
    </row>
    <row r="15453" spans="20:21" x14ac:dyDescent="0.25">
      <c r="T15453" s="101" t="s">
        <v>30302</v>
      </c>
      <c r="U15453" s="74" t="s">
        <v>30303</v>
      </c>
    </row>
    <row r="15454" spans="20:21" x14ac:dyDescent="0.25">
      <c r="T15454" s="101" t="s">
        <v>30304</v>
      </c>
      <c r="U15454" s="74" t="s">
        <v>30305</v>
      </c>
    </row>
    <row r="15455" spans="20:21" x14ac:dyDescent="0.25">
      <c r="T15455" s="101" t="s">
        <v>30306</v>
      </c>
      <c r="U15455" s="74" t="s">
        <v>30307</v>
      </c>
    </row>
    <row r="15456" spans="20:21" x14ac:dyDescent="0.25">
      <c r="T15456" s="101" t="s">
        <v>30308</v>
      </c>
      <c r="U15456" s="74" t="s">
        <v>30309</v>
      </c>
    </row>
    <row r="15457" spans="20:21" x14ac:dyDescent="0.25">
      <c r="T15457" s="101" t="s">
        <v>30310</v>
      </c>
      <c r="U15457" s="74" t="s">
        <v>30311</v>
      </c>
    </row>
    <row r="15458" spans="20:21" x14ac:dyDescent="0.25">
      <c r="T15458" s="101" t="s">
        <v>30312</v>
      </c>
      <c r="U15458" s="74" t="s">
        <v>30313</v>
      </c>
    </row>
    <row r="15459" spans="20:21" x14ac:dyDescent="0.25">
      <c r="T15459" s="101" t="s">
        <v>30314</v>
      </c>
      <c r="U15459" s="74" t="s">
        <v>30315</v>
      </c>
    </row>
    <row r="15460" spans="20:21" x14ac:dyDescent="0.25">
      <c r="T15460" s="101" t="s">
        <v>30316</v>
      </c>
      <c r="U15460" s="74" t="s">
        <v>30317</v>
      </c>
    </row>
    <row r="15461" spans="20:21" x14ac:dyDescent="0.25">
      <c r="T15461" s="101" t="s">
        <v>30318</v>
      </c>
      <c r="U15461" s="74" t="s">
        <v>30319</v>
      </c>
    </row>
    <row r="15462" spans="20:21" x14ac:dyDescent="0.25">
      <c r="T15462" s="101" t="s">
        <v>30320</v>
      </c>
      <c r="U15462" s="74" t="s">
        <v>30321</v>
      </c>
    </row>
    <row r="15463" spans="20:21" x14ac:dyDescent="0.25">
      <c r="T15463" s="101" t="s">
        <v>30322</v>
      </c>
      <c r="U15463" s="74" t="s">
        <v>30323</v>
      </c>
    </row>
    <row r="15464" spans="20:21" x14ac:dyDescent="0.25">
      <c r="T15464" s="101" t="s">
        <v>30324</v>
      </c>
      <c r="U15464" s="74" t="s">
        <v>30325</v>
      </c>
    </row>
    <row r="15465" spans="20:21" x14ac:dyDescent="0.25">
      <c r="T15465" s="101" t="s">
        <v>30326</v>
      </c>
      <c r="U15465" s="74" t="s">
        <v>30327</v>
      </c>
    </row>
    <row r="15466" spans="20:21" x14ac:dyDescent="0.25">
      <c r="T15466" s="101" t="s">
        <v>30328</v>
      </c>
      <c r="U15466" s="74" t="s">
        <v>30329</v>
      </c>
    </row>
    <row r="15467" spans="20:21" x14ac:dyDescent="0.25">
      <c r="T15467" s="101" t="s">
        <v>30330</v>
      </c>
      <c r="U15467" s="74" t="s">
        <v>30331</v>
      </c>
    </row>
    <row r="15468" spans="20:21" x14ac:dyDescent="0.25">
      <c r="T15468" s="101" t="s">
        <v>30332</v>
      </c>
      <c r="U15468" s="74" t="s">
        <v>30333</v>
      </c>
    </row>
    <row r="15469" spans="20:21" x14ac:dyDescent="0.25">
      <c r="T15469" s="101" t="s">
        <v>30334</v>
      </c>
      <c r="U15469" s="74" t="s">
        <v>30335</v>
      </c>
    </row>
    <row r="15470" spans="20:21" x14ac:dyDescent="0.25">
      <c r="T15470" s="101" t="s">
        <v>30336</v>
      </c>
      <c r="U15470" s="74" t="s">
        <v>30337</v>
      </c>
    </row>
    <row r="15471" spans="20:21" x14ac:dyDescent="0.25">
      <c r="T15471" s="101" t="s">
        <v>30338</v>
      </c>
      <c r="U15471" s="74" t="s">
        <v>30339</v>
      </c>
    </row>
    <row r="15472" spans="20:21" x14ac:dyDescent="0.25">
      <c r="T15472" s="101" t="s">
        <v>30340</v>
      </c>
      <c r="U15472" s="74" t="s">
        <v>30341</v>
      </c>
    </row>
    <row r="15473" spans="20:21" x14ac:dyDescent="0.25">
      <c r="T15473" s="101" t="s">
        <v>30342</v>
      </c>
      <c r="U15473" s="74" t="s">
        <v>30343</v>
      </c>
    </row>
    <row r="15474" spans="20:21" x14ac:dyDescent="0.25">
      <c r="T15474" s="101" t="s">
        <v>30344</v>
      </c>
      <c r="U15474" s="74" t="s">
        <v>30345</v>
      </c>
    </row>
    <row r="15475" spans="20:21" x14ac:dyDescent="0.25">
      <c r="T15475" s="101" t="s">
        <v>30346</v>
      </c>
      <c r="U15475" s="74" t="s">
        <v>30347</v>
      </c>
    </row>
    <row r="15476" spans="20:21" x14ac:dyDescent="0.25">
      <c r="T15476" s="101" t="s">
        <v>30348</v>
      </c>
      <c r="U15476" s="74" t="s">
        <v>30349</v>
      </c>
    </row>
    <row r="15477" spans="20:21" x14ac:dyDescent="0.25">
      <c r="T15477" s="101" t="s">
        <v>30350</v>
      </c>
      <c r="U15477" s="74" t="s">
        <v>30351</v>
      </c>
    </row>
    <row r="15478" spans="20:21" x14ac:dyDescent="0.25">
      <c r="T15478" s="101" t="s">
        <v>30352</v>
      </c>
      <c r="U15478" s="74" t="s">
        <v>30353</v>
      </c>
    </row>
    <row r="15479" spans="20:21" x14ac:dyDescent="0.25">
      <c r="T15479" s="101" t="s">
        <v>30354</v>
      </c>
      <c r="U15479" s="74" t="s">
        <v>30355</v>
      </c>
    </row>
    <row r="15480" spans="20:21" x14ac:dyDescent="0.25">
      <c r="T15480" s="101" t="s">
        <v>30356</v>
      </c>
      <c r="U15480" s="74" t="s">
        <v>30357</v>
      </c>
    </row>
    <row r="15481" spans="20:21" x14ac:dyDescent="0.25">
      <c r="T15481" s="101" t="s">
        <v>30358</v>
      </c>
      <c r="U15481" s="74" t="s">
        <v>30359</v>
      </c>
    </row>
    <row r="15482" spans="20:21" x14ac:dyDescent="0.25">
      <c r="T15482" s="101" t="s">
        <v>30360</v>
      </c>
      <c r="U15482" s="74" t="s">
        <v>30361</v>
      </c>
    </row>
    <row r="15483" spans="20:21" x14ac:dyDescent="0.25">
      <c r="T15483" s="101" t="s">
        <v>30362</v>
      </c>
      <c r="U15483" s="74" t="s">
        <v>30363</v>
      </c>
    </row>
    <row r="15484" spans="20:21" x14ac:dyDescent="0.25">
      <c r="T15484" s="101" t="s">
        <v>30364</v>
      </c>
      <c r="U15484" s="74" t="s">
        <v>30365</v>
      </c>
    </row>
    <row r="15485" spans="20:21" x14ac:dyDescent="0.25">
      <c r="T15485" s="101" t="s">
        <v>30366</v>
      </c>
      <c r="U15485" s="74" t="s">
        <v>16622</v>
      </c>
    </row>
    <row r="15486" spans="20:21" x14ac:dyDescent="0.25">
      <c r="T15486" s="101" t="s">
        <v>30367</v>
      </c>
      <c r="U15486" s="74" t="s">
        <v>30368</v>
      </c>
    </row>
    <row r="15487" spans="20:21" x14ac:dyDescent="0.25">
      <c r="T15487" s="101" t="s">
        <v>30369</v>
      </c>
      <c r="U15487" s="74" t="s">
        <v>30370</v>
      </c>
    </row>
    <row r="15488" spans="20:21" x14ac:dyDescent="0.25">
      <c r="T15488" s="101" t="s">
        <v>30371</v>
      </c>
      <c r="U15488" s="74" t="s">
        <v>30372</v>
      </c>
    </row>
    <row r="15489" spans="20:21" x14ac:dyDescent="0.25">
      <c r="T15489" s="101" t="s">
        <v>30373</v>
      </c>
      <c r="U15489" s="74" t="s">
        <v>30374</v>
      </c>
    </row>
    <row r="15490" spans="20:21" x14ac:dyDescent="0.25">
      <c r="T15490" s="101" t="s">
        <v>30375</v>
      </c>
      <c r="U15490" s="74" t="s">
        <v>30376</v>
      </c>
    </row>
    <row r="15491" spans="20:21" x14ac:dyDescent="0.25">
      <c r="T15491" s="101" t="s">
        <v>30377</v>
      </c>
      <c r="U15491" s="74" t="s">
        <v>30378</v>
      </c>
    </row>
    <row r="15492" spans="20:21" x14ac:dyDescent="0.25">
      <c r="T15492" s="101" t="s">
        <v>30379</v>
      </c>
      <c r="U15492" s="74" t="s">
        <v>30380</v>
      </c>
    </row>
    <row r="15493" spans="20:21" x14ac:dyDescent="0.25">
      <c r="T15493" s="101" t="s">
        <v>30381</v>
      </c>
      <c r="U15493" s="74" t="s">
        <v>30382</v>
      </c>
    </row>
    <row r="15494" spans="20:21" x14ac:dyDescent="0.25">
      <c r="T15494" s="101" t="s">
        <v>30383</v>
      </c>
      <c r="U15494" s="74" t="s">
        <v>30384</v>
      </c>
    </row>
    <row r="15495" spans="20:21" x14ac:dyDescent="0.25">
      <c r="T15495" s="101" t="s">
        <v>30385</v>
      </c>
      <c r="U15495" s="74" t="s">
        <v>30386</v>
      </c>
    </row>
    <row r="15496" spans="20:21" x14ac:dyDescent="0.25">
      <c r="T15496" s="101" t="s">
        <v>30387</v>
      </c>
      <c r="U15496" s="74" t="s">
        <v>30388</v>
      </c>
    </row>
    <row r="15497" spans="20:21" x14ac:dyDescent="0.25">
      <c r="T15497" s="101" t="s">
        <v>30389</v>
      </c>
      <c r="U15497" s="74" t="s">
        <v>30390</v>
      </c>
    </row>
    <row r="15498" spans="20:21" x14ac:dyDescent="0.25">
      <c r="T15498" s="101" t="s">
        <v>30391</v>
      </c>
      <c r="U15498" s="74" t="s">
        <v>30392</v>
      </c>
    </row>
    <row r="15499" spans="20:21" x14ac:dyDescent="0.25">
      <c r="T15499" s="101" t="s">
        <v>30393</v>
      </c>
      <c r="U15499" s="74" t="s">
        <v>30394</v>
      </c>
    </row>
    <row r="15500" spans="20:21" x14ac:dyDescent="0.25">
      <c r="T15500" s="101" t="s">
        <v>30395</v>
      </c>
      <c r="U15500" s="74" t="s">
        <v>30396</v>
      </c>
    </row>
    <row r="15501" spans="20:21" x14ac:dyDescent="0.25">
      <c r="T15501" s="101" t="s">
        <v>30397</v>
      </c>
      <c r="U15501" s="74" t="s">
        <v>30398</v>
      </c>
    </row>
    <row r="15502" spans="20:21" x14ac:dyDescent="0.25">
      <c r="T15502" s="101" t="s">
        <v>30399</v>
      </c>
      <c r="U15502" s="74" t="s">
        <v>30400</v>
      </c>
    </row>
    <row r="15503" spans="20:21" x14ac:dyDescent="0.25">
      <c r="T15503" s="101" t="s">
        <v>30401</v>
      </c>
      <c r="U15503" s="74" t="s">
        <v>25027</v>
      </c>
    </row>
    <row r="15504" spans="20:21" x14ac:dyDescent="0.25">
      <c r="T15504" s="101" t="s">
        <v>30402</v>
      </c>
      <c r="U15504" s="74" t="s">
        <v>30403</v>
      </c>
    </row>
    <row r="15505" spans="20:21" x14ac:dyDescent="0.25">
      <c r="T15505" s="101" t="s">
        <v>30404</v>
      </c>
      <c r="U15505" s="74" t="s">
        <v>30405</v>
      </c>
    </row>
    <row r="15506" spans="20:21" x14ac:dyDescent="0.25">
      <c r="T15506" s="101" t="s">
        <v>30406</v>
      </c>
      <c r="U15506" s="74" t="s">
        <v>30407</v>
      </c>
    </row>
    <row r="15507" spans="20:21" x14ac:dyDescent="0.25">
      <c r="T15507" s="101" t="s">
        <v>30408</v>
      </c>
      <c r="U15507" s="74" t="s">
        <v>30409</v>
      </c>
    </row>
    <row r="15508" spans="20:21" x14ac:dyDescent="0.25">
      <c r="T15508" s="101" t="s">
        <v>30410</v>
      </c>
      <c r="U15508" s="74" t="s">
        <v>6097</v>
      </c>
    </row>
    <row r="15509" spans="20:21" x14ac:dyDescent="0.25">
      <c r="T15509" s="101" t="s">
        <v>30411</v>
      </c>
      <c r="U15509" s="74" t="s">
        <v>30412</v>
      </c>
    </row>
    <row r="15510" spans="20:21" x14ac:dyDescent="0.25">
      <c r="T15510" s="101" t="s">
        <v>30413</v>
      </c>
      <c r="U15510" s="74" t="s">
        <v>30414</v>
      </c>
    </row>
    <row r="15511" spans="20:21" x14ac:dyDescent="0.25">
      <c r="T15511" s="101" t="s">
        <v>30415</v>
      </c>
      <c r="U15511" s="74" t="s">
        <v>30416</v>
      </c>
    </row>
    <row r="15512" spans="20:21" x14ac:dyDescent="0.25">
      <c r="T15512" s="101" t="s">
        <v>30417</v>
      </c>
      <c r="U15512" s="74" t="s">
        <v>30418</v>
      </c>
    </row>
    <row r="15513" spans="20:21" x14ac:dyDescent="0.25">
      <c r="T15513" s="101" t="s">
        <v>30419</v>
      </c>
      <c r="U15513" s="74" t="s">
        <v>30420</v>
      </c>
    </row>
    <row r="15514" spans="20:21" x14ac:dyDescent="0.25">
      <c r="T15514" s="101" t="s">
        <v>30421</v>
      </c>
      <c r="U15514" s="74" t="s">
        <v>30422</v>
      </c>
    </row>
    <row r="15515" spans="20:21" x14ac:dyDescent="0.25">
      <c r="T15515" s="101" t="s">
        <v>30423</v>
      </c>
      <c r="U15515" s="74" t="s">
        <v>30424</v>
      </c>
    </row>
    <row r="15516" spans="20:21" x14ac:dyDescent="0.25">
      <c r="T15516" s="101" t="s">
        <v>30425</v>
      </c>
      <c r="U15516" s="74" t="s">
        <v>30426</v>
      </c>
    </row>
    <row r="15517" spans="20:21" x14ac:dyDescent="0.25">
      <c r="T15517" s="101" t="s">
        <v>30427</v>
      </c>
      <c r="U15517" s="74" t="s">
        <v>30428</v>
      </c>
    </row>
    <row r="15518" spans="20:21" x14ac:dyDescent="0.25">
      <c r="T15518" s="101" t="s">
        <v>30429</v>
      </c>
      <c r="U15518" s="74" t="s">
        <v>30430</v>
      </c>
    </row>
    <row r="15519" spans="20:21" x14ac:dyDescent="0.25">
      <c r="T15519" s="101" t="s">
        <v>30431</v>
      </c>
      <c r="U15519" s="74" t="s">
        <v>30432</v>
      </c>
    </row>
    <row r="15520" spans="20:21" x14ac:dyDescent="0.25">
      <c r="T15520" s="101" t="s">
        <v>30433</v>
      </c>
      <c r="U15520" s="74" t="s">
        <v>30434</v>
      </c>
    </row>
    <row r="15521" spans="20:21" x14ac:dyDescent="0.25">
      <c r="T15521" s="101" t="s">
        <v>30435</v>
      </c>
      <c r="U15521" s="74" t="s">
        <v>30436</v>
      </c>
    </row>
    <row r="15522" spans="20:21" x14ac:dyDescent="0.25">
      <c r="T15522" s="101" t="s">
        <v>30437</v>
      </c>
      <c r="U15522" s="74" t="s">
        <v>30438</v>
      </c>
    </row>
    <row r="15523" spans="20:21" x14ac:dyDescent="0.25">
      <c r="T15523" s="101" t="s">
        <v>30439</v>
      </c>
      <c r="U15523" s="74" t="s">
        <v>25123</v>
      </c>
    </row>
    <row r="15524" spans="20:21" x14ac:dyDescent="0.25">
      <c r="T15524" s="101" t="s">
        <v>30440</v>
      </c>
      <c r="U15524" s="74" t="s">
        <v>30441</v>
      </c>
    </row>
    <row r="15525" spans="20:21" x14ac:dyDescent="0.25">
      <c r="T15525" s="101" t="s">
        <v>30442</v>
      </c>
      <c r="U15525" s="74" t="s">
        <v>30443</v>
      </c>
    </row>
    <row r="15526" spans="20:21" x14ac:dyDescent="0.25">
      <c r="T15526" s="101" t="s">
        <v>30444</v>
      </c>
      <c r="U15526" s="74" t="s">
        <v>30445</v>
      </c>
    </row>
    <row r="15527" spans="20:21" x14ac:dyDescent="0.25">
      <c r="T15527" s="101" t="s">
        <v>30446</v>
      </c>
      <c r="U15527" s="74" t="s">
        <v>30447</v>
      </c>
    </row>
    <row r="15528" spans="20:21" x14ac:dyDescent="0.25">
      <c r="T15528" s="101" t="s">
        <v>30448</v>
      </c>
      <c r="U15528" s="74" t="s">
        <v>30449</v>
      </c>
    </row>
    <row r="15529" spans="20:21" x14ac:dyDescent="0.25">
      <c r="T15529" s="101" t="s">
        <v>30450</v>
      </c>
      <c r="U15529" s="74" t="s">
        <v>30451</v>
      </c>
    </row>
    <row r="15530" spans="20:21" x14ac:dyDescent="0.25">
      <c r="T15530" s="101" t="s">
        <v>30452</v>
      </c>
      <c r="U15530" s="74" t="s">
        <v>30453</v>
      </c>
    </row>
    <row r="15531" spans="20:21" x14ac:dyDescent="0.25">
      <c r="T15531" s="101" t="s">
        <v>30454</v>
      </c>
      <c r="U15531" s="74" t="s">
        <v>30455</v>
      </c>
    </row>
    <row r="15532" spans="20:21" x14ac:dyDescent="0.25">
      <c r="T15532" s="101" t="s">
        <v>30456</v>
      </c>
      <c r="U15532" s="74" t="s">
        <v>30457</v>
      </c>
    </row>
    <row r="15533" spans="20:21" x14ac:dyDescent="0.25">
      <c r="T15533" s="101" t="s">
        <v>30458</v>
      </c>
      <c r="U15533" s="74" t="s">
        <v>30459</v>
      </c>
    </row>
    <row r="15534" spans="20:21" x14ac:dyDescent="0.25">
      <c r="T15534" s="101" t="s">
        <v>30460</v>
      </c>
      <c r="U15534" s="74" t="s">
        <v>30461</v>
      </c>
    </row>
    <row r="15535" spans="20:21" x14ac:dyDescent="0.25">
      <c r="T15535" s="101" t="s">
        <v>30462</v>
      </c>
      <c r="U15535" s="74" t="s">
        <v>30463</v>
      </c>
    </row>
    <row r="15536" spans="20:21" x14ac:dyDescent="0.25">
      <c r="T15536" s="101" t="s">
        <v>30464</v>
      </c>
      <c r="U15536" s="74" t="s">
        <v>30465</v>
      </c>
    </row>
    <row r="15537" spans="20:21" x14ac:dyDescent="0.25">
      <c r="T15537" s="101" t="s">
        <v>30466</v>
      </c>
      <c r="U15537" s="74" t="s">
        <v>30467</v>
      </c>
    </row>
    <row r="15538" spans="20:21" x14ac:dyDescent="0.25">
      <c r="T15538" s="101" t="s">
        <v>30468</v>
      </c>
      <c r="U15538" s="74" t="s">
        <v>30469</v>
      </c>
    </row>
    <row r="15539" spans="20:21" x14ac:dyDescent="0.25">
      <c r="T15539" s="101" t="s">
        <v>30470</v>
      </c>
      <c r="U15539" s="74" t="s">
        <v>30471</v>
      </c>
    </row>
    <row r="15540" spans="20:21" x14ac:dyDescent="0.25">
      <c r="T15540" s="101" t="s">
        <v>30472</v>
      </c>
      <c r="U15540" s="74" t="s">
        <v>30473</v>
      </c>
    </row>
    <row r="15541" spans="20:21" x14ac:dyDescent="0.25">
      <c r="T15541" s="101" t="s">
        <v>30474</v>
      </c>
      <c r="U15541" s="74" t="s">
        <v>30475</v>
      </c>
    </row>
    <row r="15542" spans="20:21" x14ac:dyDescent="0.25">
      <c r="T15542" s="101" t="s">
        <v>30476</v>
      </c>
      <c r="U15542" s="74" t="s">
        <v>30477</v>
      </c>
    </row>
    <row r="15543" spans="20:21" x14ac:dyDescent="0.25">
      <c r="T15543" s="101" t="s">
        <v>30478</v>
      </c>
      <c r="U15543" s="74" t="s">
        <v>30479</v>
      </c>
    </row>
    <row r="15544" spans="20:21" x14ac:dyDescent="0.25">
      <c r="T15544" s="101" t="s">
        <v>30480</v>
      </c>
      <c r="U15544" s="74" t="s">
        <v>30481</v>
      </c>
    </row>
    <row r="15545" spans="20:21" x14ac:dyDescent="0.25">
      <c r="T15545" s="101" t="s">
        <v>30482</v>
      </c>
      <c r="U15545" s="74" t="s">
        <v>30483</v>
      </c>
    </row>
    <row r="15546" spans="20:21" x14ac:dyDescent="0.25">
      <c r="T15546" s="101" t="s">
        <v>30484</v>
      </c>
      <c r="U15546" s="74" t="s">
        <v>30485</v>
      </c>
    </row>
    <row r="15547" spans="20:21" x14ac:dyDescent="0.25">
      <c r="T15547" s="101" t="s">
        <v>30486</v>
      </c>
      <c r="U15547" s="74" t="s">
        <v>6177</v>
      </c>
    </row>
    <row r="15548" spans="20:21" x14ac:dyDescent="0.25">
      <c r="T15548" s="101" t="s">
        <v>30487</v>
      </c>
      <c r="U15548" s="74" t="s">
        <v>30488</v>
      </c>
    </row>
    <row r="15549" spans="20:21" x14ac:dyDescent="0.25">
      <c r="T15549" s="101" t="s">
        <v>30489</v>
      </c>
      <c r="U15549" s="74" t="s">
        <v>30490</v>
      </c>
    </row>
    <row r="15550" spans="20:21" x14ac:dyDescent="0.25">
      <c r="T15550" s="101" t="s">
        <v>30491</v>
      </c>
      <c r="U15550" s="74" t="s">
        <v>30492</v>
      </c>
    </row>
    <row r="15551" spans="20:21" x14ac:dyDescent="0.25">
      <c r="T15551" s="101" t="s">
        <v>30493</v>
      </c>
      <c r="U15551" s="74" t="s">
        <v>30494</v>
      </c>
    </row>
    <row r="15552" spans="20:21" x14ac:dyDescent="0.25">
      <c r="T15552" s="101" t="s">
        <v>30495</v>
      </c>
      <c r="U15552" s="74" t="s">
        <v>30496</v>
      </c>
    </row>
    <row r="15553" spans="20:21" x14ac:dyDescent="0.25">
      <c r="T15553" s="101" t="s">
        <v>30497</v>
      </c>
      <c r="U15553" s="74" t="s">
        <v>30498</v>
      </c>
    </row>
    <row r="15554" spans="20:21" x14ac:dyDescent="0.25">
      <c r="T15554" s="101" t="s">
        <v>30499</v>
      </c>
      <c r="U15554" s="74" t="s">
        <v>30500</v>
      </c>
    </row>
    <row r="15555" spans="20:21" x14ac:dyDescent="0.25">
      <c r="T15555" s="101" t="s">
        <v>30501</v>
      </c>
      <c r="U15555" s="74" t="s">
        <v>30502</v>
      </c>
    </row>
    <row r="15556" spans="20:21" x14ac:dyDescent="0.25">
      <c r="T15556" s="101" t="s">
        <v>30503</v>
      </c>
      <c r="U15556" s="74" t="s">
        <v>6193</v>
      </c>
    </row>
    <row r="15557" spans="20:21" x14ac:dyDescent="0.25">
      <c r="T15557" s="101" t="s">
        <v>30504</v>
      </c>
      <c r="U15557" s="74" t="s">
        <v>30505</v>
      </c>
    </row>
    <row r="15558" spans="20:21" x14ac:dyDescent="0.25">
      <c r="T15558" s="101" t="s">
        <v>30506</v>
      </c>
      <c r="U15558" s="74" t="s">
        <v>30507</v>
      </c>
    </row>
    <row r="15559" spans="20:21" x14ac:dyDescent="0.25">
      <c r="T15559" s="101" t="s">
        <v>30508</v>
      </c>
      <c r="U15559" s="74" t="s">
        <v>30509</v>
      </c>
    </row>
    <row r="15560" spans="20:21" x14ac:dyDescent="0.25">
      <c r="T15560" s="101" t="s">
        <v>30510</v>
      </c>
      <c r="U15560" s="74" t="s">
        <v>30511</v>
      </c>
    </row>
    <row r="15561" spans="20:21" x14ac:dyDescent="0.25">
      <c r="T15561" s="101" t="s">
        <v>30512</v>
      </c>
      <c r="U15561" s="74" t="s">
        <v>30513</v>
      </c>
    </row>
    <row r="15562" spans="20:21" x14ac:dyDescent="0.25">
      <c r="T15562" s="101" t="s">
        <v>30514</v>
      </c>
      <c r="U15562" s="74" t="s">
        <v>30515</v>
      </c>
    </row>
    <row r="15563" spans="20:21" x14ac:dyDescent="0.25">
      <c r="T15563" s="101" t="s">
        <v>30516</v>
      </c>
      <c r="U15563" s="74" t="s">
        <v>30517</v>
      </c>
    </row>
    <row r="15564" spans="20:21" x14ac:dyDescent="0.25">
      <c r="T15564" s="101" t="s">
        <v>30518</v>
      </c>
      <c r="U15564" s="74" t="s">
        <v>30519</v>
      </c>
    </row>
    <row r="15565" spans="20:21" x14ac:dyDescent="0.25">
      <c r="T15565" s="101" t="s">
        <v>30520</v>
      </c>
      <c r="U15565" s="74" t="s">
        <v>30521</v>
      </c>
    </row>
    <row r="15566" spans="20:21" x14ac:dyDescent="0.25">
      <c r="T15566" s="101" t="s">
        <v>30522</v>
      </c>
      <c r="U15566" s="74" t="s">
        <v>30523</v>
      </c>
    </row>
    <row r="15567" spans="20:21" x14ac:dyDescent="0.25">
      <c r="T15567" s="101" t="s">
        <v>30524</v>
      </c>
      <c r="U15567" s="74" t="s">
        <v>30525</v>
      </c>
    </row>
    <row r="15568" spans="20:21" x14ac:dyDescent="0.25">
      <c r="T15568" s="101" t="s">
        <v>30526</v>
      </c>
      <c r="U15568" s="74" t="s">
        <v>30527</v>
      </c>
    </row>
    <row r="15569" spans="20:21" x14ac:dyDescent="0.25">
      <c r="T15569" s="101" t="s">
        <v>30528</v>
      </c>
      <c r="U15569" s="74" t="s">
        <v>30529</v>
      </c>
    </row>
    <row r="15570" spans="20:21" x14ac:dyDescent="0.25">
      <c r="T15570" s="101" t="s">
        <v>30530</v>
      </c>
      <c r="U15570" s="74" t="s">
        <v>30531</v>
      </c>
    </row>
    <row r="15571" spans="20:21" x14ac:dyDescent="0.25">
      <c r="T15571" s="101" t="s">
        <v>30532</v>
      </c>
      <c r="U15571" s="74" t="s">
        <v>30533</v>
      </c>
    </row>
    <row r="15572" spans="20:21" x14ac:dyDescent="0.25">
      <c r="T15572" s="101" t="s">
        <v>30534</v>
      </c>
      <c r="U15572" s="74" t="s">
        <v>26075</v>
      </c>
    </row>
    <row r="15573" spans="20:21" x14ac:dyDescent="0.25">
      <c r="T15573" s="101" t="s">
        <v>30535</v>
      </c>
      <c r="U15573" s="74" t="s">
        <v>30536</v>
      </c>
    </row>
    <row r="15574" spans="20:21" x14ac:dyDescent="0.25">
      <c r="T15574" s="101" t="s">
        <v>30537</v>
      </c>
      <c r="U15574" s="74" t="s">
        <v>30538</v>
      </c>
    </row>
    <row r="15575" spans="20:21" x14ac:dyDescent="0.25">
      <c r="T15575" s="101" t="s">
        <v>30539</v>
      </c>
      <c r="U15575" s="74" t="s">
        <v>30540</v>
      </c>
    </row>
    <row r="15576" spans="20:21" x14ac:dyDescent="0.25">
      <c r="T15576" s="101" t="s">
        <v>30541</v>
      </c>
      <c r="U15576" s="74" t="s">
        <v>4601</v>
      </c>
    </row>
    <row r="15577" spans="20:21" x14ac:dyDescent="0.25">
      <c r="T15577" s="101" t="s">
        <v>30542</v>
      </c>
      <c r="U15577" s="74" t="s">
        <v>30543</v>
      </c>
    </row>
    <row r="15578" spans="20:21" x14ac:dyDescent="0.25">
      <c r="T15578" s="101" t="s">
        <v>30544</v>
      </c>
      <c r="U15578" s="74" t="s">
        <v>30545</v>
      </c>
    </row>
    <row r="15579" spans="20:21" x14ac:dyDescent="0.25">
      <c r="T15579" s="101" t="s">
        <v>30546</v>
      </c>
      <c r="U15579" s="74" t="s">
        <v>30547</v>
      </c>
    </row>
    <row r="15580" spans="20:21" x14ac:dyDescent="0.25">
      <c r="T15580" s="101" t="s">
        <v>30548</v>
      </c>
      <c r="U15580" s="74" t="s">
        <v>30549</v>
      </c>
    </row>
    <row r="15581" spans="20:21" x14ac:dyDescent="0.25">
      <c r="T15581" s="101" t="s">
        <v>30550</v>
      </c>
      <c r="U15581" s="74" t="s">
        <v>30551</v>
      </c>
    </row>
    <row r="15582" spans="20:21" x14ac:dyDescent="0.25">
      <c r="T15582" s="101" t="s">
        <v>30552</v>
      </c>
      <c r="U15582" s="74" t="s">
        <v>30553</v>
      </c>
    </row>
    <row r="15583" spans="20:21" x14ac:dyDescent="0.25">
      <c r="T15583" s="101" t="s">
        <v>30554</v>
      </c>
      <c r="U15583" s="74" t="s">
        <v>30555</v>
      </c>
    </row>
    <row r="15584" spans="20:21" x14ac:dyDescent="0.25">
      <c r="T15584" s="101" t="s">
        <v>30556</v>
      </c>
      <c r="U15584" s="74" t="s">
        <v>30557</v>
      </c>
    </row>
    <row r="15585" spans="20:21" x14ac:dyDescent="0.25">
      <c r="T15585" s="101" t="s">
        <v>30558</v>
      </c>
      <c r="U15585" s="74" t="s">
        <v>30559</v>
      </c>
    </row>
    <row r="15586" spans="20:21" x14ac:dyDescent="0.25">
      <c r="T15586" s="101" t="s">
        <v>30560</v>
      </c>
      <c r="U15586" s="74" t="s">
        <v>30561</v>
      </c>
    </row>
    <row r="15587" spans="20:21" x14ac:dyDescent="0.25">
      <c r="T15587" s="101" t="s">
        <v>30562</v>
      </c>
      <c r="U15587" s="74" t="s">
        <v>30563</v>
      </c>
    </row>
    <row r="15588" spans="20:21" x14ac:dyDescent="0.25">
      <c r="T15588" s="101" t="s">
        <v>30564</v>
      </c>
      <c r="U15588" s="74" t="s">
        <v>30565</v>
      </c>
    </row>
    <row r="15589" spans="20:21" x14ac:dyDescent="0.25">
      <c r="T15589" s="101" t="s">
        <v>30566</v>
      </c>
      <c r="U15589" s="74" t="s">
        <v>30567</v>
      </c>
    </row>
    <row r="15590" spans="20:21" x14ac:dyDescent="0.25">
      <c r="T15590" s="101" t="s">
        <v>30568</v>
      </c>
      <c r="U15590" s="74" t="s">
        <v>30569</v>
      </c>
    </row>
    <row r="15591" spans="20:21" x14ac:dyDescent="0.25">
      <c r="T15591" s="101" t="s">
        <v>30570</v>
      </c>
      <c r="U15591" s="74" t="s">
        <v>30571</v>
      </c>
    </row>
    <row r="15592" spans="20:21" x14ac:dyDescent="0.25">
      <c r="T15592" s="101" t="s">
        <v>30572</v>
      </c>
      <c r="U15592" s="74" t="s">
        <v>30573</v>
      </c>
    </row>
    <row r="15593" spans="20:21" x14ac:dyDescent="0.25">
      <c r="T15593" s="101" t="s">
        <v>30574</v>
      </c>
      <c r="U15593" s="74" t="s">
        <v>30575</v>
      </c>
    </row>
    <row r="15594" spans="20:21" x14ac:dyDescent="0.25">
      <c r="T15594" s="101" t="s">
        <v>30576</v>
      </c>
      <c r="U15594" s="74" t="s">
        <v>30577</v>
      </c>
    </row>
    <row r="15595" spans="20:21" x14ac:dyDescent="0.25">
      <c r="T15595" s="101" t="s">
        <v>30578</v>
      </c>
      <c r="U15595" s="74" t="s">
        <v>30579</v>
      </c>
    </row>
    <row r="15596" spans="20:21" x14ac:dyDescent="0.25">
      <c r="T15596" s="101" t="s">
        <v>30580</v>
      </c>
      <c r="U15596" s="74" t="s">
        <v>30581</v>
      </c>
    </row>
    <row r="15597" spans="20:21" x14ac:dyDescent="0.25">
      <c r="T15597" s="101" t="s">
        <v>30582</v>
      </c>
      <c r="U15597" s="74" t="s">
        <v>30583</v>
      </c>
    </row>
    <row r="15598" spans="20:21" x14ac:dyDescent="0.25">
      <c r="T15598" s="101" t="s">
        <v>30584</v>
      </c>
      <c r="U15598" s="74" t="s">
        <v>30585</v>
      </c>
    </row>
    <row r="15599" spans="20:21" x14ac:dyDescent="0.25">
      <c r="T15599" s="101" t="s">
        <v>30586</v>
      </c>
      <c r="U15599" s="74" t="s">
        <v>30587</v>
      </c>
    </row>
    <row r="15600" spans="20:21" x14ac:dyDescent="0.25">
      <c r="T15600" s="101" t="s">
        <v>30588</v>
      </c>
      <c r="U15600" s="74" t="s">
        <v>30589</v>
      </c>
    </row>
    <row r="15601" spans="20:21" x14ac:dyDescent="0.25">
      <c r="T15601" s="101" t="s">
        <v>30590</v>
      </c>
      <c r="U15601" s="74" t="s">
        <v>30591</v>
      </c>
    </row>
    <row r="15602" spans="20:21" x14ac:dyDescent="0.25">
      <c r="T15602" s="101" t="s">
        <v>30592</v>
      </c>
      <c r="U15602" s="74" t="s">
        <v>11461</v>
      </c>
    </row>
    <row r="15603" spans="20:21" x14ac:dyDescent="0.25">
      <c r="T15603" s="101" t="s">
        <v>30593</v>
      </c>
      <c r="U15603" s="74" t="s">
        <v>3451</v>
      </c>
    </row>
    <row r="15604" spans="20:21" x14ac:dyDescent="0.25">
      <c r="T15604" s="101" t="s">
        <v>30594</v>
      </c>
      <c r="U15604" s="74" t="s">
        <v>24400</v>
      </c>
    </row>
    <row r="15605" spans="20:21" x14ac:dyDescent="0.25">
      <c r="T15605" s="101" t="s">
        <v>30595</v>
      </c>
      <c r="U15605" s="74" t="s">
        <v>14649</v>
      </c>
    </row>
    <row r="15606" spans="20:21" x14ac:dyDescent="0.25">
      <c r="T15606" s="101" t="s">
        <v>30596</v>
      </c>
      <c r="U15606" s="74" t="s">
        <v>30597</v>
      </c>
    </row>
    <row r="15607" spans="20:21" x14ac:dyDescent="0.25">
      <c r="T15607" s="101" t="s">
        <v>30598</v>
      </c>
      <c r="U15607" s="74" t="s">
        <v>30599</v>
      </c>
    </row>
    <row r="15608" spans="20:21" x14ac:dyDescent="0.25">
      <c r="T15608" s="101" t="s">
        <v>30600</v>
      </c>
      <c r="U15608" s="74" t="s">
        <v>30601</v>
      </c>
    </row>
    <row r="15609" spans="20:21" x14ac:dyDescent="0.25">
      <c r="T15609" s="101" t="s">
        <v>30602</v>
      </c>
      <c r="U15609" s="74" t="s">
        <v>30603</v>
      </c>
    </row>
    <row r="15610" spans="20:21" x14ac:dyDescent="0.25">
      <c r="T15610" s="101" t="s">
        <v>30604</v>
      </c>
      <c r="U15610" s="74" t="s">
        <v>30605</v>
      </c>
    </row>
    <row r="15611" spans="20:21" x14ac:dyDescent="0.25">
      <c r="T15611" s="101" t="s">
        <v>30606</v>
      </c>
      <c r="U15611" s="74" t="s">
        <v>30607</v>
      </c>
    </row>
    <row r="15612" spans="20:21" x14ac:dyDescent="0.25">
      <c r="T15612" s="101" t="s">
        <v>30608</v>
      </c>
      <c r="U15612" s="74" t="s">
        <v>30609</v>
      </c>
    </row>
    <row r="15613" spans="20:21" x14ac:dyDescent="0.25">
      <c r="T15613" s="101" t="s">
        <v>30610</v>
      </c>
      <c r="U15613" s="74" t="s">
        <v>30611</v>
      </c>
    </row>
    <row r="15614" spans="20:21" x14ac:dyDescent="0.25">
      <c r="T15614" s="101" t="s">
        <v>30612</v>
      </c>
      <c r="U15614" s="74" t="s">
        <v>25353</v>
      </c>
    </row>
    <row r="15615" spans="20:21" x14ac:dyDescent="0.25">
      <c r="T15615" s="101" t="s">
        <v>30613</v>
      </c>
      <c r="U15615" s="74" t="s">
        <v>6295</v>
      </c>
    </row>
    <row r="15616" spans="20:21" x14ac:dyDescent="0.25">
      <c r="T15616" s="101" t="s">
        <v>30614</v>
      </c>
      <c r="U15616" s="74" t="s">
        <v>30615</v>
      </c>
    </row>
    <row r="15617" spans="20:21" x14ac:dyDescent="0.25">
      <c r="T15617" s="101" t="s">
        <v>30616</v>
      </c>
      <c r="U15617" s="74" t="s">
        <v>24460</v>
      </c>
    </row>
    <row r="15618" spans="20:21" x14ac:dyDescent="0.25">
      <c r="T15618" s="101" t="s">
        <v>30617</v>
      </c>
      <c r="U15618" s="74" t="s">
        <v>30618</v>
      </c>
    </row>
    <row r="15619" spans="20:21" x14ac:dyDescent="0.25">
      <c r="T15619" s="101" t="s">
        <v>30619</v>
      </c>
      <c r="U15619" s="74" t="s">
        <v>6311</v>
      </c>
    </row>
    <row r="15620" spans="20:21" x14ac:dyDescent="0.25">
      <c r="T15620" s="101" t="s">
        <v>30620</v>
      </c>
      <c r="U15620" s="74" t="s">
        <v>30621</v>
      </c>
    </row>
    <row r="15621" spans="20:21" x14ac:dyDescent="0.25">
      <c r="T15621" s="101" t="s">
        <v>30622</v>
      </c>
      <c r="U15621" s="74" t="s">
        <v>30623</v>
      </c>
    </row>
    <row r="15622" spans="20:21" x14ac:dyDescent="0.25">
      <c r="T15622" s="101" t="s">
        <v>30624</v>
      </c>
      <c r="U15622" s="74" t="s">
        <v>30625</v>
      </c>
    </row>
    <row r="15623" spans="20:21" x14ac:dyDescent="0.25">
      <c r="T15623" s="101" t="s">
        <v>30626</v>
      </c>
      <c r="U15623" s="74" t="s">
        <v>30627</v>
      </c>
    </row>
    <row r="15624" spans="20:21" x14ac:dyDescent="0.25">
      <c r="T15624" s="101" t="s">
        <v>30628</v>
      </c>
      <c r="U15624" s="74" t="s">
        <v>30629</v>
      </c>
    </row>
    <row r="15625" spans="20:21" x14ac:dyDescent="0.25">
      <c r="T15625" s="101" t="s">
        <v>30630</v>
      </c>
      <c r="U15625" s="74" t="s">
        <v>30631</v>
      </c>
    </row>
    <row r="15626" spans="20:21" x14ac:dyDescent="0.25">
      <c r="T15626" s="101" t="s">
        <v>30632</v>
      </c>
      <c r="U15626" s="74" t="s">
        <v>30633</v>
      </c>
    </row>
    <row r="15627" spans="20:21" x14ac:dyDescent="0.25">
      <c r="T15627" s="101" t="s">
        <v>30634</v>
      </c>
      <c r="U15627" s="74" t="s">
        <v>30635</v>
      </c>
    </row>
    <row r="15628" spans="20:21" x14ac:dyDescent="0.25">
      <c r="T15628" s="101" t="s">
        <v>30636</v>
      </c>
      <c r="U15628" s="74" t="s">
        <v>30637</v>
      </c>
    </row>
    <row r="15629" spans="20:21" x14ac:dyDescent="0.25">
      <c r="T15629" s="101" t="s">
        <v>30638</v>
      </c>
      <c r="U15629" s="74" t="s">
        <v>30639</v>
      </c>
    </row>
    <row r="15630" spans="20:21" x14ac:dyDescent="0.25">
      <c r="T15630" s="101" t="s">
        <v>30640</v>
      </c>
      <c r="U15630" s="74" t="s">
        <v>30641</v>
      </c>
    </row>
    <row r="15631" spans="20:21" x14ac:dyDescent="0.25">
      <c r="T15631" s="101" t="s">
        <v>30642</v>
      </c>
      <c r="U15631" s="74" t="s">
        <v>30643</v>
      </c>
    </row>
    <row r="15632" spans="20:21" x14ac:dyDescent="0.25">
      <c r="T15632" s="101" t="s">
        <v>30644</v>
      </c>
      <c r="U15632" s="74" t="s">
        <v>30645</v>
      </c>
    </row>
    <row r="15633" spans="20:21" x14ac:dyDescent="0.25">
      <c r="T15633" s="101" t="s">
        <v>30646</v>
      </c>
      <c r="U15633" s="74" t="s">
        <v>30647</v>
      </c>
    </row>
    <row r="15634" spans="20:21" x14ac:dyDescent="0.25">
      <c r="T15634" s="101" t="s">
        <v>30648</v>
      </c>
      <c r="U15634" s="74" t="s">
        <v>30649</v>
      </c>
    </row>
    <row r="15635" spans="20:21" x14ac:dyDescent="0.25">
      <c r="T15635" s="101" t="s">
        <v>30650</v>
      </c>
      <c r="U15635" s="74" t="s">
        <v>30651</v>
      </c>
    </row>
    <row r="15636" spans="20:21" x14ac:dyDescent="0.25">
      <c r="T15636" s="101" t="s">
        <v>30652</v>
      </c>
      <c r="U15636" s="74" t="s">
        <v>30653</v>
      </c>
    </row>
    <row r="15637" spans="20:21" x14ac:dyDescent="0.25">
      <c r="T15637" s="101" t="s">
        <v>30654</v>
      </c>
      <c r="U15637" s="74" t="s">
        <v>30655</v>
      </c>
    </row>
    <row r="15638" spans="20:21" x14ac:dyDescent="0.25">
      <c r="T15638" s="101" t="s">
        <v>30656</v>
      </c>
      <c r="U15638" s="74" t="s">
        <v>30657</v>
      </c>
    </row>
    <row r="15639" spans="20:21" x14ac:dyDescent="0.25">
      <c r="T15639" s="101" t="s">
        <v>30658</v>
      </c>
      <c r="U15639" s="74" t="s">
        <v>30659</v>
      </c>
    </row>
    <row r="15640" spans="20:21" x14ac:dyDescent="0.25">
      <c r="T15640" s="101" t="s">
        <v>30660</v>
      </c>
      <c r="U15640" s="74" t="s">
        <v>30661</v>
      </c>
    </row>
    <row r="15641" spans="20:21" x14ac:dyDescent="0.25">
      <c r="T15641" s="101" t="s">
        <v>30662</v>
      </c>
      <c r="U15641" s="74" t="s">
        <v>30663</v>
      </c>
    </row>
    <row r="15642" spans="20:21" x14ac:dyDescent="0.25">
      <c r="T15642" s="101" t="s">
        <v>30664</v>
      </c>
      <c r="U15642" s="74" t="s">
        <v>30665</v>
      </c>
    </row>
    <row r="15643" spans="20:21" x14ac:dyDescent="0.25">
      <c r="T15643" s="101" t="s">
        <v>30666</v>
      </c>
      <c r="U15643" s="74" t="s">
        <v>30667</v>
      </c>
    </row>
    <row r="15644" spans="20:21" x14ac:dyDescent="0.25">
      <c r="T15644" s="101" t="s">
        <v>30668</v>
      </c>
      <c r="U15644" s="74" t="s">
        <v>30669</v>
      </c>
    </row>
    <row r="15645" spans="20:21" x14ac:dyDescent="0.25">
      <c r="T15645" s="101" t="s">
        <v>30670</v>
      </c>
      <c r="U15645" s="74" t="s">
        <v>30671</v>
      </c>
    </row>
    <row r="15646" spans="20:21" x14ac:dyDescent="0.25">
      <c r="T15646" s="101" t="s">
        <v>30672</v>
      </c>
      <c r="U15646" s="74" t="s">
        <v>30673</v>
      </c>
    </row>
    <row r="15647" spans="20:21" x14ac:dyDescent="0.25">
      <c r="T15647" s="101" t="s">
        <v>30674</v>
      </c>
      <c r="U15647" s="74" t="s">
        <v>30675</v>
      </c>
    </row>
    <row r="15648" spans="20:21" x14ac:dyDescent="0.25">
      <c r="T15648" s="101" t="s">
        <v>30676</v>
      </c>
      <c r="U15648" s="74" t="s">
        <v>30677</v>
      </c>
    </row>
    <row r="15649" spans="20:21" x14ac:dyDescent="0.25">
      <c r="T15649" s="101" t="s">
        <v>30678</v>
      </c>
      <c r="U15649" s="74" t="s">
        <v>30679</v>
      </c>
    </row>
    <row r="15650" spans="20:21" x14ac:dyDescent="0.25">
      <c r="T15650" s="101" t="s">
        <v>30680</v>
      </c>
      <c r="U15650" s="74" t="s">
        <v>30681</v>
      </c>
    </row>
    <row r="15651" spans="20:21" x14ac:dyDescent="0.25">
      <c r="T15651" s="101" t="s">
        <v>30682</v>
      </c>
      <c r="U15651" s="74" t="s">
        <v>30683</v>
      </c>
    </row>
    <row r="15652" spans="20:21" x14ac:dyDescent="0.25">
      <c r="T15652" s="101" t="s">
        <v>30684</v>
      </c>
      <c r="U15652" s="74" t="s">
        <v>30685</v>
      </c>
    </row>
    <row r="15653" spans="20:21" x14ac:dyDescent="0.25">
      <c r="T15653" s="101" t="s">
        <v>30686</v>
      </c>
      <c r="U15653" s="74" t="s">
        <v>30687</v>
      </c>
    </row>
    <row r="15654" spans="20:21" x14ac:dyDescent="0.25">
      <c r="T15654" s="101" t="s">
        <v>30688</v>
      </c>
      <c r="U15654" s="74" t="s">
        <v>30689</v>
      </c>
    </row>
    <row r="15655" spans="20:21" x14ac:dyDescent="0.25">
      <c r="T15655" s="101" t="s">
        <v>30690</v>
      </c>
      <c r="U15655" s="74" t="s">
        <v>30691</v>
      </c>
    </row>
    <row r="15656" spans="20:21" x14ac:dyDescent="0.25">
      <c r="T15656" s="101" t="s">
        <v>30692</v>
      </c>
      <c r="U15656" s="74" t="s">
        <v>30693</v>
      </c>
    </row>
    <row r="15657" spans="20:21" x14ac:dyDescent="0.25">
      <c r="T15657" s="101" t="s">
        <v>30694</v>
      </c>
      <c r="U15657" s="74" t="s">
        <v>30695</v>
      </c>
    </row>
    <row r="15658" spans="20:21" x14ac:dyDescent="0.25">
      <c r="T15658" s="101" t="s">
        <v>30696</v>
      </c>
      <c r="U15658" s="74" t="s">
        <v>30697</v>
      </c>
    </row>
    <row r="15659" spans="20:21" x14ac:dyDescent="0.25">
      <c r="T15659" s="101" t="s">
        <v>30698</v>
      </c>
      <c r="U15659" s="74" t="s">
        <v>30699</v>
      </c>
    </row>
    <row r="15660" spans="20:21" x14ac:dyDescent="0.25">
      <c r="T15660" s="101" t="s">
        <v>30700</v>
      </c>
      <c r="U15660" s="74" t="s">
        <v>30701</v>
      </c>
    </row>
    <row r="15661" spans="20:21" x14ac:dyDescent="0.25">
      <c r="T15661" s="101" t="s">
        <v>30702</v>
      </c>
      <c r="U15661" s="74" t="s">
        <v>30703</v>
      </c>
    </row>
    <row r="15662" spans="20:21" x14ac:dyDescent="0.25">
      <c r="T15662" s="101" t="s">
        <v>30704</v>
      </c>
      <c r="U15662" s="74" t="s">
        <v>30705</v>
      </c>
    </row>
    <row r="15663" spans="20:21" x14ac:dyDescent="0.25">
      <c r="T15663" s="101" t="s">
        <v>30706</v>
      </c>
      <c r="U15663" s="74" t="s">
        <v>30707</v>
      </c>
    </row>
    <row r="15664" spans="20:21" x14ac:dyDescent="0.25">
      <c r="T15664" s="101" t="s">
        <v>30708</v>
      </c>
      <c r="U15664" s="74" t="s">
        <v>30709</v>
      </c>
    </row>
    <row r="15665" spans="20:21" x14ac:dyDescent="0.25">
      <c r="T15665" s="101" t="s">
        <v>30710</v>
      </c>
      <c r="U15665" s="74" t="s">
        <v>30711</v>
      </c>
    </row>
    <row r="15666" spans="20:21" x14ac:dyDescent="0.25">
      <c r="T15666" s="101" t="s">
        <v>30712</v>
      </c>
      <c r="U15666" s="74" t="s">
        <v>30713</v>
      </c>
    </row>
    <row r="15667" spans="20:21" x14ac:dyDescent="0.25">
      <c r="T15667" s="101" t="s">
        <v>30714</v>
      </c>
      <c r="U15667" s="74" t="s">
        <v>30715</v>
      </c>
    </row>
    <row r="15668" spans="20:21" x14ac:dyDescent="0.25">
      <c r="T15668" s="101" t="s">
        <v>30716</v>
      </c>
      <c r="U15668" s="74" t="s">
        <v>24586</v>
      </c>
    </row>
    <row r="15669" spans="20:21" x14ac:dyDescent="0.25">
      <c r="T15669" s="101" t="s">
        <v>30717</v>
      </c>
      <c r="U15669" s="74" t="s">
        <v>30718</v>
      </c>
    </row>
    <row r="15670" spans="20:21" x14ac:dyDescent="0.25">
      <c r="T15670" s="101" t="s">
        <v>30719</v>
      </c>
      <c r="U15670" s="74" t="s">
        <v>30720</v>
      </c>
    </row>
    <row r="15671" spans="20:21" x14ac:dyDescent="0.25">
      <c r="T15671" s="101" t="s">
        <v>30721</v>
      </c>
      <c r="U15671" s="74" t="s">
        <v>30722</v>
      </c>
    </row>
    <row r="15672" spans="20:21" x14ac:dyDescent="0.25">
      <c r="T15672" s="101" t="s">
        <v>30723</v>
      </c>
      <c r="U15672" s="74" t="s">
        <v>2314</v>
      </c>
    </row>
    <row r="15673" spans="20:21" x14ac:dyDescent="0.25">
      <c r="T15673" s="101" t="s">
        <v>30724</v>
      </c>
      <c r="U15673" s="74" t="s">
        <v>11621</v>
      </c>
    </row>
    <row r="15674" spans="20:21" x14ac:dyDescent="0.25">
      <c r="T15674" s="101" t="s">
        <v>30725</v>
      </c>
      <c r="U15674" s="74" t="s">
        <v>28826</v>
      </c>
    </row>
    <row r="15675" spans="20:21" x14ac:dyDescent="0.25">
      <c r="T15675" s="101" t="s">
        <v>30726</v>
      </c>
      <c r="U15675" s="74" t="s">
        <v>3912</v>
      </c>
    </row>
    <row r="15676" spans="20:21" x14ac:dyDescent="0.25">
      <c r="T15676" s="101" t="s">
        <v>30727</v>
      </c>
      <c r="U15676" s="74" t="s">
        <v>30728</v>
      </c>
    </row>
    <row r="15677" spans="20:21" x14ac:dyDescent="0.25">
      <c r="T15677" s="101" t="s">
        <v>30729</v>
      </c>
      <c r="U15677" s="74" t="s">
        <v>30730</v>
      </c>
    </row>
    <row r="15678" spans="20:21" x14ac:dyDescent="0.25">
      <c r="T15678" s="101" t="s">
        <v>30731</v>
      </c>
      <c r="U15678" s="74" t="s">
        <v>30732</v>
      </c>
    </row>
    <row r="15679" spans="20:21" x14ac:dyDescent="0.25">
      <c r="T15679" s="101" t="s">
        <v>30733</v>
      </c>
      <c r="U15679" s="74" t="s">
        <v>30734</v>
      </c>
    </row>
    <row r="15680" spans="20:21" x14ac:dyDescent="0.25">
      <c r="T15680" s="101" t="s">
        <v>30735</v>
      </c>
      <c r="U15680" s="74" t="s">
        <v>30736</v>
      </c>
    </row>
    <row r="15681" spans="20:21" x14ac:dyDescent="0.25">
      <c r="T15681" s="101" t="s">
        <v>30737</v>
      </c>
      <c r="U15681" s="74" t="s">
        <v>30738</v>
      </c>
    </row>
    <row r="15682" spans="20:21" x14ac:dyDescent="0.25">
      <c r="T15682" s="101" t="s">
        <v>30739</v>
      </c>
      <c r="U15682" s="74" t="s">
        <v>30740</v>
      </c>
    </row>
    <row r="15683" spans="20:21" x14ac:dyDescent="0.25">
      <c r="T15683" s="101" t="s">
        <v>30741</v>
      </c>
      <c r="U15683" s="74" t="s">
        <v>30742</v>
      </c>
    </row>
    <row r="15684" spans="20:21" x14ac:dyDescent="0.25">
      <c r="T15684" s="101" t="s">
        <v>30743</v>
      </c>
      <c r="U15684" s="74" t="s">
        <v>30744</v>
      </c>
    </row>
    <row r="15685" spans="20:21" x14ac:dyDescent="0.25">
      <c r="T15685" s="101" t="s">
        <v>30745</v>
      </c>
      <c r="U15685" s="74" t="s">
        <v>30746</v>
      </c>
    </row>
    <row r="15686" spans="20:21" x14ac:dyDescent="0.25">
      <c r="T15686" s="101" t="s">
        <v>30747</v>
      </c>
      <c r="U15686" s="74" t="s">
        <v>30748</v>
      </c>
    </row>
    <row r="15687" spans="20:21" x14ac:dyDescent="0.25">
      <c r="T15687" s="101" t="s">
        <v>30749</v>
      </c>
      <c r="U15687" s="74" t="s">
        <v>30750</v>
      </c>
    </row>
    <row r="15688" spans="20:21" x14ac:dyDescent="0.25">
      <c r="T15688" s="101" t="s">
        <v>30751</v>
      </c>
      <c r="U15688" s="74" t="s">
        <v>30752</v>
      </c>
    </row>
    <row r="15689" spans="20:21" x14ac:dyDescent="0.25">
      <c r="T15689" s="101" t="s">
        <v>30753</v>
      </c>
      <c r="U15689" s="74" t="s">
        <v>30754</v>
      </c>
    </row>
    <row r="15690" spans="20:21" x14ac:dyDescent="0.25">
      <c r="T15690" s="101" t="s">
        <v>30755</v>
      </c>
      <c r="U15690" s="74" t="s">
        <v>24648</v>
      </c>
    </row>
    <row r="15691" spans="20:21" x14ac:dyDescent="0.25">
      <c r="T15691" s="101" t="s">
        <v>30756</v>
      </c>
      <c r="U15691" s="74" t="s">
        <v>30757</v>
      </c>
    </row>
    <row r="15692" spans="20:21" x14ac:dyDescent="0.25">
      <c r="T15692" s="101" t="s">
        <v>30758</v>
      </c>
      <c r="U15692" s="74" t="s">
        <v>30759</v>
      </c>
    </row>
    <row r="15693" spans="20:21" x14ac:dyDescent="0.25">
      <c r="T15693" s="101" t="s">
        <v>30760</v>
      </c>
      <c r="U15693" s="74" t="s">
        <v>30761</v>
      </c>
    </row>
    <row r="15694" spans="20:21" x14ac:dyDescent="0.25">
      <c r="T15694" s="101" t="s">
        <v>30762</v>
      </c>
      <c r="U15694" s="74" t="s">
        <v>30763</v>
      </c>
    </row>
    <row r="15695" spans="20:21" x14ac:dyDescent="0.25">
      <c r="T15695" s="101" t="s">
        <v>30764</v>
      </c>
      <c r="U15695" s="74" t="s">
        <v>30765</v>
      </c>
    </row>
    <row r="15696" spans="20:21" x14ac:dyDescent="0.25">
      <c r="T15696" s="101" t="s">
        <v>30766</v>
      </c>
      <c r="U15696" s="74" t="s">
        <v>30767</v>
      </c>
    </row>
    <row r="15697" spans="20:21" x14ac:dyDescent="0.25">
      <c r="T15697" s="101" t="s">
        <v>30768</v>
      </c>
      <c r="U15697" s="74" t="s">
        <v>30769</v>
      </c>
    </row>
    <row r="15698" spans="20:21" x14ac:dyDescent="0.25">
      <c r="T15698" s="101" t="s">
        <v>30770</v>
      </c>
      <c r="U15698" s="74" t="s">
        <v>30771</v>
      </c>
    </row>
    <row r="15699" spans="20:21" x14ac:dyDescent="0.25">
      <c r="T15699" s="101" t="s">
        <v>30772</v>
      </c>
      <c r="U15699" s="74" t="s">
        <v>30773</v>
      </c>
    </row>
    <row r="15700" spans="20:21" x14ac:dyDescent="0.25">
      <c r="T15700" s="101" t="s">
        <v>30774</v>
      </c>
      <c r="U15700" s="74" t="s">
        <v>30775</v>
      </c>
    </row>
    <row r="15701" spans="20:21" x14ac:dyDescent="0.25">
      <c r="T15701" s="101" t="s">
        <v>30776</v>
      </c>
      <c r="U15701" s="74" t="s">
        <v>30777</v>
      </c>
    </row>
    <row r="15702" spans="20:21" x14ac:dyDescent="0.25">
      <c r="T15702" s="101" t="s">
        <v>30778</v>
      </c>
      <c r="U15702" s="74" t="s">
        <v>30779</v>
      </c>
    </row>
    <row r="15703" spans="20:21" x14ac:dyDescent="0.25">
      <c r="T15703" s="101" t="s">
        <v>30780</v>
      </c>
      <c r="U15703" s="74" t="s">
        <v>30781</v>
      </c>
    </row>
    <row r="15704" spans="20:21" x14ac:dyDescent="0.25">
      <c r="T15704" s="101" t="s">
        <v>30782</v>
      </c>
      <c r="U15704" s="74" t="s">
        <v>10335</v>
      </c>
    </row>
    <row r="15705" spans="20:21" x14ac:dyDescent="0.25">
      <c r="T15705" s="101" t="s">
        <v>30783</v>
      </c>
      <c r="U15705" s="74" t="s">
        <v>30784</v>
      </c>
    </row>
    <row r="15706" spans="20:21" x14ac:dyDescent="0.25">
      <c r="T15706" s="101" t="s">
        <v>30785</v>
      </c>
      <c r="U15706" s="74" t="s">
        <v>25705</v>
      </c>
    </row>
    <row r="15707" spans="20:21" x14ac:dyDescent="0.25">
      <c r="T15707" s="101" t="s">
        <v>30786</v>
      </c>
      <c r="U15707" s="74" t="s">
        <v>30787</v>
      </c>
    </row>
    <row r="15708" spans="20:21" x14ac:dyDescent="0.25">
      <c r="T15708" s="101" t="s">
        <v>30788</v>
      </c>
      <c r="U15708" s="74" t="s">
        <v>30789</v>
      </c>
    </row>
    <row r="15709" spans="20:21" x14ac:dyDescent="0.25">
      <c r="T15709" s="101" t="s">
        <v>30790</v>
      </c>
      <c r="U15709" s="74" t="s">
        <v>30791</v>
      </c>
    </row>
    <row r="15710" spans="20:21" x14ac:dyDescent="0.25">
      <c r="T15710" s="101" t="s">
        <v>30792</v>
      </c>
      <c r="U15710" s="74" t="s">
        <v>30793</v>
      </c>
    </row>
    <row r="15711" spans="20:21" x14ac:dyDescent="0.25">
      <c r="T15711" s="101" t="s">
        <v>30794</v>
      </c>
      <c r="U15711" s="74" t="s">
        <v>30795</v>
      </c>
    </row>
    <row r="15712" spans="20:21" x14ac:dyDescent="0.25">
      <c r="T15712" s="101" t="s">
        <v>30796</v>
      </c>
      <c r="U15712" s="74" t="s">
        <v>30797</v>
      </c>
    </row>
    <row r="15713" spans="20:21" x14ac:dyDescent="0.25">
      <c r="T15713" s="101" t="s">
        <v>30798</v>
      </c>
      <c r="U15713" s="74" t="s">
        <v>30799</v>
      </c>
    </row>
    <row r="15714" spans="20:21" x14ac:dyDescent="0.25">
      <c r="T15714" s="101" t="s">
        <v>30800</v>
      </c>
      <c r="U15714" s="74" t="s">
        <v>30801</v>
      </c>
    </row>
    <row r="15715" spans="20:21" x14ac:dyDescent="0.25">
      <c r="T15715" s="101" t="s">
        <v>30802</v>
      </c>
      <c r="U15715" s="74" t="s">
        <v>30803</v>
      </c>
    </row>
    <row r="15716" spans="20:21" x14ac:dyDescent="0.25">
      <c r="T15716" s="101" t="s">
        <v>30804</v>
      </c>
      <c r="U15716" s="74" t="s">
        <v>30805</v>
      </c>
    </row>
    <row r="15717" spans="20:21" x14ac:dyDescent="0.25">
      <c r="T15717" s="101" t="s">
        <v>30806</v>
      </c>
      <c r="U15717" s="74" t="s">
        <v>30807</v>
      </c>
    </row>
    <row r="15718" spans="20:21" x14ac:dyDescent="0.25">
      <c r="T15718" s="101" t="s">
        <v>30808</v>
      </c>
      <c r="U15718" s="74" t="s">
        <v>30809</v>
      </c>
    </row>
    <row r="15719" spans="20:21" x14ac:dyDescent="0.25">
      <c r="T15719" s="101" t="s">
        <v>30810</v>
      </c>
      <c r="U15719" s="74" t="s">
        <v>30811</v>
      </c>
    </row>
    <row r="15720" spans="20:21" x14ac:dyDescent="0.25">
      <c r="T15720" s="101" t="s">
        <v>30812</v>
      </c>
      <c r="U15720" s="74" t="s">
        <v>30813</v>
      </c>
    </row>
    <row r="15721" spans="20:21" x14ac:dyDescent="0.25">
      <c r="T15721" s="101" t="s">
        <v>30814</v>
      </c>
      <c r="U15721" s="74" t="s">
        <v>30815</v>
      </c>
    </row>
    <row r="15722" spans="20:21" x14ac:dyDescent="0.25">
      <c r="T15722" s="101" t="s">
        <v>30816</v>
      </c>
      <c r="U15722" s="74" t="s">
        <v>30817</v>
      </c>
    </row>
    <row r="15723" spans="20:21" x14ac:dyDescent="0.25">
      <c r="T15723" s="101" t="s">
        <v>30818</v>
      </c>
      <c r="U15723" s="74" t="s">
        <v>30819</v>
      </c>
    </row>
    <row r="15724" spans="20:21" x14ac:dyDescent="0.25">
      <c r="T15724" s="101" t="s">
        <v>30820</v>
      </c>
      <c r="U15724" s="74" t="s">
        <v>30821</v>
      </c>
    </row>
    <row r="15725" spans="20:21" x14ac:dyDescent="0.25">
      <c r="T15725" s="101" t="s">
        <v>30822</v>
      </c>
      <c r="U15725" s="74" t="s">
        <v>30823</v>
      </c>
    </row>
    <row r="15726" spans="20:21" x14ac:dyDescent="0.25">
      <c r="T15726" s="101" t="s">
        <v>30824</v>
      </c>
      <c r="U15726" s="74" t="s">
        <v>30825</v>
      </c>
    </row>
    <row r="15727" spans="20:21" x14ac:dyDescent="0.25">
      <c r="T15727" s="101" t="s">
        <v>30826</v>
      </c>
      <c r="U15727" s="74" t="s">
        <v>30827</v>
      </c>
    </row>
    <row r="15728" spans="20:21" x14ac:dyDescent="0.25">
      <c r="T15728" s="101" t="s">
        <v>30828</v>
      </c>
      <c r="U15728" s="74" t="s">
        <v>24749</v>
      </c>
    </row>
    <row r="15729" spans="20:21" x14ac:dyDescent="0.25">
      <c r="T15729" s="101" t="s">
        <v>30829</v>
      </c>
      <c r="U15729" s="74" t="s">
        <v>30830</v>
      </c>
    </row>
    <row r="15730" spans="20:21" x14ac:dyDescent="0.25">
      <c r="T15730" s="101" t="s">
        <v>30831</v>
      </c>
      <c r="U15730" s="74" t="s">
        <v>30832</v>
      </c>
    </row>
    <row r="15731" spans="20:21" x14ac:dyDescent="0.25">
      <c r="T15731" s="101" t="s">
        <v>30833</v>
      </c>
      <c r="U15731" s="74" t="s">
        <v>30834</v>
      </c>
    </row>
    <row r="15732" spans="20:21" x14ac:dyDescent="0.25">
      <c r="T15732" s="101" t="s">
        <v>30835</v>
      </c>
      <c r="U15732" s="74" t="s">
        <v>30836</v>
      </c>
    </row>
    <row r="15733" spans="20:21" x14ac:dyDescent="0.25">
      <c r="T15733" s="101" t="s">
        <v>30837</v>
      </c>
      <c r="U15733" s="74" t="s">
        <v>30838</v>
      </c>
    </row>
    <row r="15734" spans="20:21" x14ac:dyDescent="0.25">
      <c r="T15734" s="101" t="s">
        <v>30839</v>
      </c>
      <c r="U15734" s="74" t="s">
        <v>30840</v>
      </c>
    </row>
    <row r="15735" spans="20:21" x14ac:dyDescent="0.25">
      <c r="T15735" s="101" t="s">
        <v>30841</v>
      </c>
      <c r="U15735" s="74" t="s">
        <v>30842</v>
      </c>
    </row>
    <row r="15736" spans="20:21" x14ac:dyDescent="0.25">
      <c r="T15736" s="101" t="s">
        <v>30843</v>
      </c>
      <c r="U15736" s="74" t="s">
        <v>30844</v>
      </c>
    </row>
    <row r="15737" spans="20:21" x14ac:dyDescent="0.25">
      <c r="T15737" s="101" t="s">
        <v>30845</v>
      </c>
      <c r="U15737" s="74" t="s">
        <v>30846</v>
      </c>
    </row>
    <row r="15738" spans="20:21" x14ac:dyDescent="0.25">
      <c r="T15738" s="101" t="s">
        <v>30847</v>
      </c>
      <c r="U15738" s="74" t="s">
        <v>30848</v>
      </c>
    </row>
    <row r="15739" spans="20:21" x14ac:dyDescent="0.25">
      <c r="T15739" s="101" t="s">
        <v>30849</v>
      </c>
      <c r="U15739" s="74" t="s">
        <v>30850</v>
      </c>
    </row>
    <row r="15740" spans="20:21" x14ac:dyDescent="0.25">
      <c r="T15740" s="101" t="s">
        <v>30851</v>
      </c>
      <c r="U15740" s="74" t="s">
        <v>30852</v>
      </c>
    </row>
    <row r="15741" spans="20:21" x14ac:dyDescent="0.25">
      <c r="T15741" s="101" t="s">
        <v>30853</v>
      </c>
      <c r="U15741" s="74" t="s">
        <v>30854</v>
      </c>
    </row>
    <row r="15742" spans="20:21" x14ac:dyDescent="0.25">
      <c r="T15742" s="101" t="s">
        <v>30855</v>
      </c>
      <c r="U15742" s="74" t="s">
        <v>30856</v>
      </c>
    </row>
    <row r="15743" spans="20:21" x14ac:dyDescent="0.25">
      <c r="T15743" s="101" t="s">
        <v>30857</v>
      </c>
      <c r="U15743" s="74" t="s">
        <v>30858</v>
      </c>
    </row>
    <row r="15744" spans="20:21" x14ac:dyDescent="0.25">
      <c r="T15744" s="101" t="s">
        <v>30859</v>
      </c>
      <c r="U15744" s="74" t="s">
        <v>30860</v>
      </c>
    </row>
    <row r="15745" spans="20:21" x14ac:dyDescent="0.25">
      <c r="T15745" s="101" t="s">
        <v>30861</v>
      </c>
      <c r="U15745" s="74" t="s">
        <v>30862</v>
      </c>
    </row>
    <row r="15746" spans="20:21" x14ac:dyDescent="0.25">
      <c r="T15746" s="101" t="s">
        <v>30863</v>
      </c>
      <c r="U15746" s="74" t="s">
        <v>30864</v>
      </c>
    </row>
    <row r="15747" spans="20:21" x14ac:dyDescent="0.25">
      <c r="T15747" s="101" t="s">
        <v>30865</v>
      </c>
      <c r="U15747" s="74" t="s">
        <v>30866</v>
      </c>
    </row>
    <row r="15748" spans="20:21" x14ac:dyDescent="0.25">
      <c r="T15748" s="101" t="s">
        <v>30867</v>
      </c>
      <c r="U15748" s="74" t="s">
        <v>30868</v>
      </c>
    </row>
    <row r="15749" spans="20:21" x14ac:dyDescent="0.25">
      <c r="T15749" s="101" t="s">
        <v>30869</v>
      </c>
      <c r="U15749" s="74" t="s">
        <v>30870</v>
      </c>
    </row>
    <row r="15750" spans="20:21" x14ac:dyDescent="0.25">
      <c r="T15750" s="101" t="s">
        <v>30871</v>
      </c>
      <c r="U15750" s="74" t="s">
        <v>30872</v>
      </c>
    </row>
    <row r="15751" spans="20:21" x14ac:dyDescent="0.25">
      <c r="T15751" s="101" t="s">
        <v>30873</v>
      </c>
      <c r="U15751" s="74" t="s">
        <v>30874</v>
      </c>
    </row>
    <row r="15752" spans="20:21" x14ac:dyDescent="0.25">
      <c r="T15752" s="101" t="s">
        <v>30875</v>
      </c>
      <c r="U15752" s="74" t="s">
        <v>30876</v>
      </c>
    </row>
    <row r="15753" spans="20:21" x14ac:dyDescent="0.25">
      <c r="T15753" s="101" t="s">
        <v>30877</v>
      </c>
      <c r="U15753" s="74" t="s">
        <v>30878</v>
      </c>
    </row>
    <row r="15754" spans="20:21" x14ac:dyDescent="0.25">
      <c r="T15754" s="101" t="s">
        <v>30879</v>
      </c>
      <c r="U15754" s="74" t="s">
        <v>30880</v>
      </c>
    </row>
    <row r="15755" spans="20:21" x14ac:dyDescent="0.25">
      <c r="T15755" s="101" t="s">
        <v>30881</v>
      </c>
      <c r="U15755" s="74" t="s">
        <v>30882</v>
      </c>
    </row>
    <row r="15756" spans="20:21" x14ac:dyDescent="0.25">
      <c r="T15756" s="101" t="s">
        <v>30883</v>
      </c>
      <c r="U15756" s="74" t="s">
        <v>30884</v>
      </c>
    </row>
    <row r="15757" spans="20:21" x14ac:dyDescent="0.25">
      <c r="T15757" s="101" t="s">
        <v>30885</v>
      </c>
      <c r="U15757" s="74" t="s">
        <v>30886</v>
      </c>
    </row>
    <row r="15758" spans="20:21" x14ac:dyDescent="0.25">
      <c r="T15758" s="101" t="s">
        <v>30887</v>
      </c>
      <c r="U15758" s="74" t="s">
        <v>30888</v>
      </c>
    </row>
    <row r="15759" spans="20:21" x14ac:dyDescent="0.25">
      <c r="T15759" s="101" t="s">
        <v>30889</v>
      </c>
      <c r="U15759" s="74" t="s">
        <v>30890</v>
      </c>
    </row>
    <row r="15760" spans="20:21" x14ac:dyDescent="0.25">
      <c r="T15760" s="101" t="s">
        <v>30891</v>
      </c>
      <c r="U15760" s="74" t="s">
        <v>30892</v>
      </c>
    </row>
    <row r="15761" spans="20:21" x14ac:dyDescent="0.25">
      <c r="T15761" s="101" t="s">
        <v>30893</v>
      </c>
      <c r="U15761" s="74" t="s">
        <v>30894</v>
      </c>
    </row>
    <row r="15762" spans="20:21" x14ac:dyDescent="0.25">
      <c r="T15762" s="101" t="s">
        <v>30895</v>
      </c>
      <c r="U15762" s="74" t="s">
        <v>30896</v>
      </c>
    </row>
    <row r="15763" spans="20:21" x14ac:dyDescent="0.25">
      <c r="T15763" s="101" t="s">
        <v>30897</v>
      </c>
      <c r="U15763" s="74" t="s">
        <v>30898</v>
      </c>
    </row>
    <row r="15764" spans="20:21" x14ac:dyDescent="0.25">
      <c r="T15764" s="101" t="s">
        <v>30899</v>
      </c>
      <c r="U15764" s="74" t="s">
        <v>3287</v>
      </c>
    </row>
    <row r="15765" spans="20:21" x14ac:dyDescent="0.25">
      <c r="T15765" s="101" t="s">
        <v>30900</v>
      </c>
      <c r="U15765" s="74" t="s">
        <v>30901</v>
      </c>
    </row>
    <row r="15766" spans="20:21" x14ac:dyDescent="0.25">
      <c r="T15766" s="101" t="s">
        <v>30902</v>
      </c>
      <c r="U15766" s="74" t="s">
        <v>30903</v>
      </c>
    </row>
    <row r="15767" spans="20:21" x14ac:dyDescent="0.25">
      <c r="T15767" s="101" t="s">
        <v>30904</v>
      </c>
      <c r="U15767" s="74" t="s">
        <v>30905</v>
      </c>
    </row>
    <row r="15768" spans="20:21" x14ac:dyDescent="0.25">
      <c r="T15768" s="101" t="s">
        <v>30906</v>
      </c>
      <c r="U15768" s="74" t="s">
        <v>20806</v>
      </c>
    </row>
    <row r="15769" spans="20:21" x14ac:dyDescent="0.25">
      <c r="T15769" s="101" t="s">
        <v>30907</v>
      </c>
      <c r="U15769" s="74" t="s">
        <v>30908</v>
      </c>
    </row>
    <row r="15770" spans="20:21" x14ac:dyDescent="0.25">
      <c r="T15770" s="101" t="s">
        <v>30909</v>
      </c>
      <c r="U15770" s="74" t="s">
        <v>30910</v>
      </c>
    </row>
    <row r="15771" spans="20:21" x14ac:dyDescent="0.25">
      <c r="T15771" s="101" t="s">
        <v>30911</v>
      </c>
      <c r="U15771" s="74" t="s">
        <v>30912</v>
      </c>
    </row>
    <row r="15772" spans="20:21" x14ac:dyDescent="0.25">
      <c r="T15772" s="101" t="s">
        <v>30913</v>
      </c>
      <c r="U15772" s="74" t="s">
        <v>20832</v>
      </c>
    </row>
    <row r="15773" spans="20:21" x14ac:dyDescent="0.25">
      <c r="T15773" s="101" t="s">
        <v>30914</v>
      </c>
      <c r="U15773" s="74" t="s">
        <v>2689</v>
      </c>
    </row>
    <row r="15774" spans="20:21" x14ac:dyDescent="0.25">
      <c r="T15774" s="101" t="s">
        <v>30915</v>
      </c>
      <c r="U15774" s="74" t="s">
        <v>30916</v>
      </c>
    </row>
    <row r="15775" spans="20:21" x14ac:dyDescent="0.25">
      <c r="T15775" s="101" t="s">
        <v>30917</v>
      </c>
      <c r="U15775" s="74" t="s">
        <v>30918</v>
      </c>
    </row>
    <row r="15776" spans="20:21" x14ac:dyDescent="0.25">
      <c r="T15776" s="101" t="s">
        <v>30919</v>
      </c>
      <c r="U15776" s="74" t="s">
        <v>30920</v>
      </c>
    </row>
    <row r="15777" spans="20:21" x14ac:dyDescent="0.25">
      <c r="T15777" s="101" t="s">
        <v>30921</v>
      </c>
      <c r="U15777" s="74" t="s">
        <v>30922</v>
      </c>
    </row>
    <row r="15778" spans="20:21" x14ac:dyDescent="0.25">
      <c r="T15778" s="101" t="s">
        <v>30923</v>
      </c>
      <c r="U15778" s="74" t="s">
        <v>30924</v>
      </c>
    </row>
    <row r="15779" spans="20:21" x14ac:dyDescent="0.25">
      <c r="T15779" s="101" t="s">
        <v>30925</v>
      </c>
      <c r="U15779" s="74" t="s">
        <v>30926</v>
      </c>
    </row>
    <row r="15780" spans="20:21" x14ac:dyDescent="0.25">
      <c r="T15780" s="101" t="s">
        <v>30927</v>
      </c>
      <c r="U15780" s="74" t="s">
        <v>30928</v>
      </c>
    </row>
    <row r="15781" spans="20:21" x14ac:dyDescent="0.25">
      <c r="T15781" s="101" t="s">
        <v>30929</v>
      </c>
      <c r="U15781" s="74" t="s">
        <v>30930</v>
      </c>
    </row>
    <row r="15782" spans="20:21" x14ac:dyDescent="0.25">
      <c r="T15782" s="101" t="s">
        <v>30931</v>
      </c>
      <c r="U15782" s="74" t="s">
        <v>30932</v>
      </c>
    </row>
    <row r="15783" spans="20:21" x14ac:dyDescent="0.25">
      <c r="T15783" s="101" t="s">
        <v>30933</v>
      </c>
      <c r="U15783" s="74" t="s">
        <v>30934</v>
      </c>
    </row>
    <row r="15784" spans="20:21" x14ac:dyDescent="0.25">
      <c r="T15784" s="101" t="s">
        <v>30935</v>
      </c>
      <c r="U15784" s="74" t="s">
        <v>30936</v>
      </c>
    </row>
    <row r="15785" spans="20:21" x14ac:dyDescent="0.25">
      <c r="T15785" s="101" t="s">
        <v>30937</v>
      </c>
      <c r="U15785" s="74" t="s">
        <v>30938</v>
      </c>
    </row>
    <row r="15786" spans="20:21" x14ac:dyDescent="0.25">
      <c r="T15786" s="101" t="s">
        <v>30939</v>
      </c>
      <c r="U15786" s="74" t="s">
        <v>2724</v>
      </c>
    </row>
    <row r="15787" spans="20:21" x14ac:dyDescent="0.25">
      <c r="T15787" s="101" t="s">
        <v>30940</v>
      </c>
      <c r="U15787" s="74" t="s">
        <v>11182</v>
      </c>
    </row>
    <row r="15788" spans="20:21" x14ac:dyDescent="0.25">
      <c r="T15788" s="101" t="s">
        <v>30941</v>
      </c>
      <c r="U15788" s="74" t="s">
        <v>30942</v>
      </c>
    </row>
    <row r="15789" spans="20:21" x14ac:dyDescent="0.25">
      <c r="T15789" s="101" t="s">
        <v>30943</v>
      </c>
      <c r="U15789" s="74" t="s">
        <v>30944</v>
      </c>
    </row>
    <row r="15790" spans="20:21" x14ac:dyDescent="0.25">
      <c r="T15790" s="101" t="s">
        <v>30945</v>
      </c>
      <c r="U15790" s="74" t="s">
        <v>19716</v>
      </c>
    </row>
    <row r="15791" spans="20:21" x14ac:dyDescent="0.25">
      <c r="T15791" s="101" t="s">
        <v>30946</v>
      </c>
      <c r="U15791" s="74" t="s">
        <v>30947</v>
      </c>
    </row>
    <row r="15792" spans="20:21" x14ac:dyDescent="0.25">
      <c r="T15792" s="101" t="s">
        <v>30948</v>
      </c>
      <c r="U15792" s="74" t="s">
        <v>30949</v>
      </c>
    </row>
    <row r="15793" spans="20:21" x14ac:dyDescent="0.25">
      <c r="T15793" s="101" t="s">
        <v>30950</v>
      </c>
      <c r="U15793" s="74" t="s">
        <v>30951</v>
      </c>
    </row>
    <row r="15794" spans="20:21" x14ac:dyDescent="0.25">
      <c r="T15794" s="101" t="s">
        <v>30952</v>
      </c>
      <c r="U15794" s="74" t="s">
        <v>30953</v>
      </c>
    </row>
    <row r="15795" spans="20:21" x14ac:dyDescent="0.25">
      <c r="T15795" s="101" t="s">
        <v>30954</v>
      </c>
      <c r="U15795" s="74" t="s">
        <v>30955</v>
      </c>
    </row>
    <row r="15796" spans="20:21" x14ac:dyDescent="0.25">
      <c r="T15796" s="101" t="s">
        <v>30956</v>
      </c>
      <c r="U15796" s="74" t="s">
        <v>30957</v>
      </c>
    </row>
    <row r="15797" spans="20:21" x14ac:dyDescent="0.25">
      <c r="T15797" s="101" t="s">
        <v>30958</v>
      </c>
      <c r="U15797" s="74" t="s">
        <v>30959</v>
      </c>
    </row>
    <row r="15798" spans="20:21" x14ac:dyDescent="0.25">
      <c r="T15798" s="101" t="s">
        <v>30960</v>
      </c>
      <c r="U15798" s="74" t="s">
        <v>3729</v>
      </c>
    </row>
    <row r="15799" spans="20:21" x14ac:dyDescent="0.25">
      <c r="T15799" s="101" t="s">
        <v>30961</v>
      </c>
      <c r="U15799" s="74" t="s">
        <v>30962</v>
      </c>
    </row>
    <row r="15800" spans="20:21" x14ac:dyDescent="0.25">
      <c r="T15800" s="101" t="s">
        <v>30963</v>
      </c>
      <c r="U15800" s="74" t="s">
        <v>30964</v>
      </c>
    </row>
    <row r="15801" spans="20:21" x14ac:dyDescent="0.25">
      <c r="T15801" s="101" t="s">
        <v>30965</v>
      </c>
      <c r="U15801" s="74" t="s">
        <v>30966</v>
      </c>
    </row>
    <row r="15802" spans="20:21" x14ac:dyDescent="0.25">
      <c r="T15802" s="101" t="s">
        <v>30967</v>
      </c>
      <c r="U15802" s="74" t="s">
        <v>30968</v>
      </c>
    </row>
    <row r="15803" spans="20:21" x14ac:dyDescent="0.25">
      <c r="T15803" s="101" t="s">
        <v>30969</v>
      </c>
      <c r="U15803" s="74" t="s">
        <v>30970</v>
      </c>
    </row>
    <row r="15804" spans="20:21" x14ac:dyDescent="0.25">
      <c r="T15804" s="101" t="s">
        <v>30971</v>
      </c>
      <c r="U15804" s="74" t="s">
        <v>30972</v>
      </c>
    </row>
    <row r="15805" spans="20:21" x14ac:dyDescent="0.25">
      <c r="T15805" s="101" t="s">
        <v>30973</v>
      </c>
      <c r="U15805" s="74" t="s">
        <v>30974</v>
      </c>
    </row>
    <row r="15806" spans="20:21" x14ac:dyDescent="0.25">
      <c r="T15806" s="101" t="s">
        <v>30975</v>
      </c>
      <c r="U15806" s="74" t="s">
        <v>30976</v>
      </c>
    </row>
    <row r="15807" spans="20:21" x14ac:dyDescent="0.25">
      <c r="T15807" s="101" t="s">
        <v>30977</v>
      </c>
      <c r="U15807" s="74" t="s">
        <v>30978</v>
      </c>
    </row>
    <row r="15808" spans="20:21" x14ac:dyDescent="0.25">
      <c r="T15808" s="101" t="s">
        <v>30979</v>
      </c>
      <c r="U15808" s="74" t="s">
        <v>30980</v>
      </c>
    </row>
    <row r="15809" spans="20:21" x14ac:dyDescent="0.25">
      <c r="T15809" s="101" t="s">
        <v>30981</v>
      </c>
      <c r="U15809" s="74" t="s">
        <v>30982</v>
      </c>
    </row>
    <row r="15810" spans="20:21" x14ac:dyDescent="0.25">
      <c r="T15810" s="101" t="s">
        <v>30983</v>
      </c>
      <c r="U15810" s="74" t="s">
        <v>30984</v>
      </c>
    </row>
    <row r="15811" spans="20:21" x14ac:dyDescent="0.25">
      <c r="T15811" s="101" t="s">
        <v>30985</v>
      </c>
      <c r="U15811" s="74" t="s">
        <v>30986</v>
      </c>
    </row>
    <row r="15812" spans="20:21" x14ac:dyDescent="0.25">
      <c r="T15812" s="101" t="s">
        <v>30987</v>
      </c>
      <c r="U15812" s="74" t="s">
        <v>28391</v>
      </c>
    </row>
    <row r="15813" spans="20:21" x14ac:dyDescent="0.25">
      <c r="T15813" s="101" t="s">
        <v>30988</v>
      </c>
      <c r="U15813" s="74" t="s">
        <v>30989</v>
      </c>
    </row>
    <row r="15814" spans="20:21" x14ac:dyDescent="0.25">
      <c r="T15814" s="101" t="s">
        <v>30990</v>
      </c>
      <c r="U15814" s="74" t="s">
        <v>30991</v>
      </c>
    </row>
    <row r="15815" spans="20:21" x14ac:dyDescent="0.25">
      <c r="T15815" s="101" t="s">
        <v>30992</v>
      </c>
      <c r="U15815" s="74" t="s">
        <v>12877</v>
      </c>
    </row>
    <row r="15816" spans="20:21" x14ac:dyDescent="0.25">
      <c r="T15816" s="101" t="s">
        <v>30993</v>
      </c>
      <c r="U15816" s="74" t="s">
        <v>30994</v>
      </c>
    </row>
    <row r="15817" spans="20:21" x14ac:dyDescent="0.25">
      <c r="T15817" s="101" t="s">
        <v>30995</v>
      </c>
      <c r="U15817" s="74" t="s">
        <v>30996</v>
      </c>
    </row>
    <row r="15818" spans="20:21" x14ac:dyDescent="0.25">
      <c r="T15818" s="101" t="s">
        <v>30997</v>
      </c>
      <c r="U15818" s="74" t="s">
        <v>30998</v>
      </c>
    </row>
    <row r="15819" spans="20:21" x14ac:dyDescent="0.25">
      <c r="T15819" s="101" t="s">
        <v>30999</v>
      </c>
      <c r="U15819" s="74" t="s">
        <v>31000</v>
      </c>
    </row>
    <row r="15820" spans="20:21" x14ac:dyDescent="0.25">
      <c r="T15820" s="101" t="s">
        <v>31001</v>
      </c>
      <c r="U15820" s="74" t="s">
        <v>2801</v>
      </c>
    </row>
    <row r="15821" spans="20:21" x14ac:dyDescent="0.25">
      <c r="T15821" s="101" t="s">
        <v>31002</v>
      </c>
      <c r="U15821" s="74" t="s">
        <v>31003</v>
      </c>
    </row>
    <row r="15822" spans="20:21" x14ac:dyDescent="0.25">
      <c r="T15822" s="101" t="s">
        <v>31004</v>
      </c>
      <c r="U15822" s="74" t="s">
        <v>29500</v>
      </c>
    </row>
    <row r="15823" spans="20:21" x14ac:dyDescent="0.25">
      <c r="T15823" s="101" t="s">
        <v>31005</v>
      </c>
      <c r="U15823" s="74" t="s">
        <v>31006</v>
      </c>
    </row>
    <row r="15824" spans="20:21" x14ac:dyDescent="0.25">
      <c r="T15824" s="101" t="s">
        <v>31007</v>
      </c>
      <c r="U15824" s="74" t="s">
        <v>31008</v>
      </c>
    </row>
    <row r="15825" spans="20:21" x14ac:dyDescent="0.25">
      <c r="T15825" s="101" t="s">
        <v>31009</v>
      </c>
      <c r="U15825" s="74" t="s">
        <v>31010</v>
      </c>
    </row>
    <row r="15826" spans="20:21" x14ac:dyDescent="0.25">
      <c r="T15826" s="101" t="s">
        <v>31011</v>
      </c>
      <c r="U15826" s="74" t="s">
        <v>31012</v>
      </c>
    </row>
    <row r="15827" spans="20:21" x14ac:dyDescent="0.25">
      <c r="T15827" s="101" t="s">
        <v>31013</v>
      </c>
      <c r="U15827" s="74" t="s">
        <v>31014</v>
      </c>
    </row>
    <row r="15828" spans="20:21" x14ac:dyDescent="0.25">
      <c r="T15828" s="101" t="s">
        <v>31015</v>
      </c>
      <c r="U15828" s="74" t="s">
        <v>31016</v>
      </c>
    </row>
    <row r="15829" spans="20:21" x14ac:dyDescent="0.25">
      <c r="T15829" s="101" t="s">
        <v>31017</v>
      </c>
      <c r="U15829" s="74" t="s">
        <v>31018</v>
      </c>
    </row>
    <row r="15830" spans="20:21" x14ac:dyDescent="0.25">
      <c r="T15830" s="101" t="s">
        <v>31019</v>
      </c>
      <c r="U15830" s="74" t="s">
        <v>31020</v>
      </c>
    </row>
    <row r="15831" spans="20:21" x14ac:dyDescent="0.25">
      <c r="T15831" s="101" t="s">
        <v>31021</v>
      </c>
      <c r="U15831" s="74" t="s">
        <v>31022</v>
      </c>
    </row>
    <row r="15832" spans="20:21" x14ac:dyDescent="0.25">
      <c r="T15832" s="101" t="s">
        <v>31023</v>
      </c>
      <c r="U15832" s="74" t="s">
        <v>31024</v>
      </c>
    </row>
    <row r="15833" spans="20:21" x14ac:dyDescent="0.25">
      <c r="T15833" s="101" t="s">
        <v>31025</v>
      </c>
      <c r="U15833" s="74" t="s">
        <v>31026</v>
      </c>
    </row>
    <row r="15834" spans="20:21" x14ac:dyDescent="0.25">
      <c r="T15834" s="101" t="s">
        <v>31027</v>
      </c>
      <c r="U15834" s="74" t="s">
        <v>19878</v>
      </c>
    </row>
    <row r="15835" spans="20:21" x14ac:dyDescent="0.25">
      <c r="T15835" s="101" t="s">
        <v>31028</v>
      </c>
      <c r="U15835" s="74" t="s">
        <v>31029</v>
      </c>
    </row>
    <row r="15836" spans="20:21" x14ac:dyDescent="0.25">
      <c r="T15836" s="101" t="s">
        <v>31030</v>
      </c>
      <c r="U15836" s="74" t="s">
        <v>11310</v>
      </c>
    </row>
    <row r="15837" spans="20:21" x14ac:dyDescent="0.25">
      <c r="T15837" s="101" t="s">
        <v>31031</v>
      </c>
      <c r="U15837" s="74" t="s">
        <v>31032</v>
      </c>
    </row>
    <row r="15838" spans="20:21" x14ac:dyDescent="0.25">
      <c r="T15838" s="101" t="s">
        <v>31033</v>
      </c>
      <c r="U15838" s="74" t="s">
        <v>31034</v>
      </c>
    </row>
    <row r="15839" spans="20:21" x14ac:dyDescent="0.25">
      <c r="T15839" s="101" t="s">
        <v>31035</v>
      </c>
      <c r="U15839" s="74" t="s">
        <v>31036</v>
      </c>
    </row>
    <row r="15840" spans="20:21" x14ac:dyDescent="0.25">
      <c r="T15840" s="101" t="s">
        <v>31037</v>
      </c>
      <c r="U15840" s="74" t="s">
        <v>31038</v>
      </c>
    </row>
    <row r="15841" spans="20:21" x14ac:dyDescent="0.25">
      <c r="T15841" s="101" t="s">
        <v>31039</v>
      </c>
      <c r="U15841" s="74" t="s">
        <v>31040</v>
      </c>
    </row>
    <row r="15842" spans="20:21" x14ac:dyDescent="0.25">
      <c r="T15842" s="101" t="s">
        <v>31041</v>
      </c>
      <c r="U15842" s="74" t="s">
        <v>31042</v>
      </c>
    </row>
    <row r="15843" spans="20:21" x14ac:dyDescent="0.25">
      <c r="T15843" s="101" t="s">
        <v>31043</v>
      </c>
      <c r="U15843" s="74" t="s">
        <v>31044</v>
      </c>
    </row>
    <row r="15844" spans="20:21" x14ac:dyDescent="0.25">
      <c r="T15844" s="101" t="s">
        <v>31045</v>
      </c>
      <c r="U15844" s="74" t="s">
        <v>1634</v>
      </c>
    </row>
    <row r="15845" spans="20:21" x14ac:dyDescent="0.25">
      <c r="T15845" s="101" t="s">
        <v>31046</v>
      </c>
      <c r="U15845" s="74" t="s">
        <v>31047</v>
      </c>
    </row>
    <row r="15846" spans="20:21" x14ac:dyDescent="0.25">
      <c r="T15846" s="101" t="s">
        <v>31048</v>
      </c>
      <c r="U15846" s="74" t="s">
        <v>5315</v>
      </c>
    </row>
    <row r="15847" spans="20:21" x14ac:dyDescent="0.25">
      <c r="T15847" s="101" t="s">
        <v>31049</v>
      </c>
      <c r="U15847" s="74" t="s">
        <v>31050</v>
      </c>
    </row>
    <row r="15848" spans="20:21" x14ac:dyDescent="0.25">
      <c r="T15848" s="101" t="s">
        <v>31051</v>
      </c>
      <c r="U15848" s="74" t="s">
        <v>31052</v>
      </c>
    </row>
    <row r="15849" spans="20:21" x14ac:dyDescent="0.25">
      <c r="T15849" s="101" t="s">
        <v>31053</v>
      </c>
      <c r="U15849" s="74" t="s">
        <v>1652</v>
      </c>
    </row>
    <row r="15850" spans="20:21" x14ac:dyDescent="0.25">
      <c r="T15850" s="101" t="s">
        <v>31054</v>
      </c>
      <c r="U15850" s="74" t="s">
        <v>31055</v>
      </c>
    </row>
    <row r="15851" spans="20:21" x14ac:dyDescent="0.25">
      <c r="T15851" s="101" t="s">
        <v>31056</v>
      </c>
      <c r="U15851" s="74" t="s">
        <v>31057</v>
      </c>
    </row>
    <row r="15852" spans="20:21" x14ac:dyDescent="0.25">
      <c r="T15852" s="101" t="s">
        <v>31058</v>
      </c>
      <c r="U15852" s="74" t="s">
        <v>31059</v>
      </c>
    </row>
    <row r="15853" spans="20:21" x14ac:dyDescent="0.25">
      <c r="T15853" s="101" t="s">
        <v>31060</v>
      </c>
      <c r="U15853" s="74" t="s">
        <v>31061</v>
      </c>
    </row>
    <row r="15854" spans="20:21" x14ac:dyDescent="0.25">
      <c r="T15854" s="101" t="s">
        <v>31062</v>
      </c>
      <c r="U15854" s="74" t="s">
        <v>31063</v>
      </c>
    </row>
    <row r="15855" spans="20:21" x14ac:dyDescent="0.25">
      <c r="T15855" s="101" t="s">
        <v>31064</v>
      </c>
      <c r="U15855" s="74" t="s">
        <v>31065</v>
      </c>
    </row>
    <row r="15856" spans="20:21" x14ac:dyDescent="0.25">
      <c r="T15856" s="101" t="s">
        <v>31066</v>
      </c>
      <c r="U15856" s="74" t="s">
        <v>31067</v>
      </c>
    </row>
    <row r="15857" spans="20:21" x14ac:dyDescent="0.25">
      <c r="T15857" s="101" t="s">
        <v>31068</v>
      </c>
      <c r="U15857" s="74" t="s">
        <v>31069</v>
      </c>
    </row>
    <row r="15858" spans="20:21" x14ac:dyDescent="0.25">
      <c r="T15858" s="101" t="s">
        <v>31070</v>
      </c>
      <c r="U15858" s="74" t="s">
        <v>31071</v>
      </c>
    </row>
    <row r="15859" spans="20:21" x14ac:dyDescent="0.25">
      <c r="T15859" s="101" t="s">
        <v>31072</v>
      </c>
      <c r="U15859" s="74" t="s">
        <v>31073</v>
      </c>
    </row>
    <row r="15860" spans="20:21" x14ac:dyDescent="0.25">
      <c r="T15860" s="101" t="s">
        <v>31074</v>
      </c>
      <c r="U15860" s="74" t="s">
        <v>31075</v>
      </c>
    </row>
    <row r="15861" spans="20:21" x14ac:dyDescent="0.25">
      <c r="T15861" s="101" t="s">
        <v>31076</v>
      </c>
      <c r="U15861" s="74" t="s">
        <v>31077</v>
      </c>
    </row>
    <row r="15862" spans="20:21" x14ac:dyDescent="0.25">
      <c r="T15862" s="101" t="s">
        <v>31078</v>
      </c>
      <c r="U15862" s="74" t="s">
        <v>31079</v>
      </c>
    </row>
    <row r="15863" spans="20:21" x14ac:dyDescent="0.25">
      <c r="T15863" s="101" t="s">
        <v>31080</v>
      </c>
      <c r="U15863" s="74" t="s">
        <v>31081</v>
      </c>
    </row>
    <row r="15864" spans="20:21" x14ac:dyDescent="0.25">
      <c r="T15864" s="101" t="s">
        <v>31082</v>
      </c>
      <c r="U15864" s="74" t="s">
        <v>31083</v>
      </c>
    </row>
    <row r="15865" spans="20:21" x14ac:dyDescent="0.25">
      <c r="T15865" s="101" t="s">
        <v>31084</v>
      </c>
      <c r="U15865" s="74" t="s">
        <v>25240</v>
      </c>
    </row>
    <row r="15866" spans="20:21" x14ac:dyDescent="0.25">
      <c r="T15866" s="101" t="s">
        <v>31085</v>
      </c>
      <c r="U15866" s="74" t="s">
        <v>31086</v>
      </c>
    </row>
    <row r="15867" spans="20:21" x14ac:dyDescent="0.25">
      <c r="T15867" s="101" t="s">
        <v>31087</v>
      </c>
      <c r="U15867" s="74" t="s">
        <v>31088</v>
      </c>
    </row>
    <row r="15868" spans="20:21" x14ac:dyDescent="0.25">
      <c r="T15868" s="101" t="s">
        <v>31089</v>
      </c>
      <c r="U15868" s="74" t="s">
        <v>31090</v>
      </c>
    </row>
    <row r="15869" spans="20:21" x14ac:dyDescent="0.25">
      <c r="T15869" s="101" t="s">
        <v>31091</v>
      </c>
      <c r="U15869" s="74" t="s">
        <v>6945</v>
      </c>
    </row>
    <row r="15870" spans="20:21" x14ac:dyDescent="0.25">
      <c r="T15870" s="101" t="s">
        <v>31092</v>
      </c>
      <c r="U15870" s="74" t="s">
        <v>16927</v>
      </c>
    </row>
    <row r="15871" spans="20:21" x14ac:dyDescent="0.25">
      <c r="T15871" s="101" t="s">
        <v>31093</v>
      </c>
      <c r="U15871" s="74" t="s">
        <v>31094</v>
      </c>
    </row>
    <row r="15872" spans="20:21" x14ac:dyDescent="0.25">
      <c r="T15872" s="101" t="s">
        <v>31095</v>
      </c>
      <c r="U15872" s="74" t="s">
        <v>31096</v>
      </c>
    </row>
    <row r="15873" spans="20:21" x14ac:dyDescent="0.25">
      <c r="T15873" s="101" t="s">
        <v>31097</v>
      </c>
      <c r="U15873" s="74" t="s">
        <v>31098</v>
      </c>
    </row>
    <row r="15874" spans="20:21" x14ac:dyDescent="0.25">
      <c r="T15874" s="101" t="s">
        <v>31099</v>
      </c>
      <c r="U15874" s="74" t="s">
        <v>31100</v>
      </c>
    </row>
    <row r="15875" spans="20:21" x14ac:dyDescent="0.25">
      <c r="T15875" s="101" t="s">
        <v>31101</v>
      </c>
      <c r="U15875" s="74" t="s">
        <v>31102</v>
      </c>
    </row>
    <row r="15876" spans="20:21" x14ac:dyDescent="0.25">
      <c r="T15876" s="101" t="s">
        <v>31103</v>
      </c>
      <c r="U15876" s="74" t="s">
        <v>31104</v>
      </c>
    </row>
    <row r="15877" spans="20:21" x14ac:dyDescent="0.25">
      <c r="T15877" s="101" t="s">
        <v>31105</v>
      </c>
      <c r="U15877" s="74" t="s">
        <v>31106</v>
      </c>
    </row>
    <row r="15878" spans="20:21" x14ac:dyDescent="0.25">
      <c r="T15878" s="101" t="s">
        <v>31107</v>
      </c>
      <c r="U15878" s="74" t="s">
        <v>31108</v>
      </c>
    </row>
    <row r="15879" spans="20:21" x14ac:dyDescent="0.25">
      <c r="T15879" s="101" t="s">
        <v>31109</v>
      </c>
      <c r="U15879" s="74" t="s">
        <v>31110</v>
      </c>
    </row>
    <row r="15880" spans="20:21" x14ac:dyDescent="0.25">
      <c r="T15880" s="101" t="s">
        <v>31111</v>
      </c>
      <c r="U15880" s="74" t="s">
        <v>31112</v>
      </c>
    </row>
    <row r="15881" spans="20:21" x14ac:dyDescent="0.25">
      <c r="T15881" s="101" t="s">
        <v>31113</v>
      </c>
      <c r="U15881" s="74" t="s">
        <v>9888</v>
      </c>
    </row>
    <row r="15882" spans="20:21" x14ac:dyDescent="0.25">
      <c r="T15882" s="101" t="s">
        <v>31114</v>
      </c>
      <c r="U15882" s="74" t="s">
        <v>31115</v>
      </c>
    </row>
    <row r="15883" spans="20:21" x14ac:dyDescent="0.25">
      <c r="T15883" s="101" t="s">
        <v>31116</v>
      </c>
      <c r="U15883" s="74" t="s">
        <v>31117</v>
      </c>
    </row>
    <row r="15884" spans="20:21" x14ac:dyDescent="0.25">
      <c r="T15884" s="101" t="s">
        <v>31118</v>
      </c>
      <c r="U15884" s="74" t="s">
        <v>31119</v>
      </c>
    </row>
    <row r="15885" spans="20:21" x14ac:dyDescent="0.25">
      <c r="T15885" s="101" t="s">
        <v>31120</v>
      </c>
      <c r="U15885" s="74" t="s">
        <v>31121</v>
      </c>
    </row>
    <row r="15886" spans="20:21" x14ac:dyDescent="0.25">
      <c r="T15886" s="101" t="s">
        <v>31122</v>
      </c>
      <c r="U15886" s="74" t="s">
        <v>31123</v>
      </c>
    </row>
    <row r="15887" spans="20:21" x14ac:dyDescent="0.25">
      <c r="T15887" s="101" t="s">
        <v>31124</v>
      </c>
      <c r="U15887" s="74" t="s">
        <v>31125</v>
      </c>
    </row>
    <row r="15888" spans="20:21" x14ac:dyDescent="0.25">
      <c r="T15888" s="101" t="s">
        <v>31126</v>
      </c>
      <c r="U15888" s="74" t="s">
        <v>31127</v>
      </c>
    </row>
    <row r="15889" spans="20:21" x14ac:dyDescent="0.25">
      <c r="T15889" s="101" t="s">
        <v>31128</v>
      </c>
      <c r="U15889" s="74" t="s">
        <v>31129</v>
      </c>
    </row>
    <row r="15890" spans="20:21" x14ac:dyDescent="0.25">
      <c r="T15890" s="101" t="s">
        <v>31130</v>
      </c>
      <c r="U15890" s="74" t="s">
        <v>31131</v>
      </c>
    </row>
    <row r="15891" spans="20:21" x14ac:dyDescent="0.25">
      <c r="T15891" s="101" t="s">
        <v>31132</v>
      </c>
      <c r="U15891" s="74" t="s">
        <v>9904</v>
      </c>
    </row>
    <row r="15892" spans="20:21" x14ac:dyDescent="0.25">
      <c r="T15892" s="101" t="s">
        <v>31133</v>
      </c>
      <c r="U15892" s="74" t="s">
        <v>31134</v>
      </c>
    </row>
    <row r="15893" spans="20:21" x14ac:dyDescent="0.25">
      <c r="T15893" s="101" t="s">
        <v>31135</v>
      </c>
      <c r="U15893" s="74" t="s">
        <v>31136</v>
      </c>
    </row>
    <row r="15894" spans="20:21" x14ac:dyDescent="0.25">
      <c r="T15894" s="101" t="s">
        <v>31137</v>
      </c>
      <c r="U15894" s="74" t="s">
        <v>31138</v>
      </c>
    </row>
    <row r="15895" spans="20:21" x14ac:dyDescent="0.25">
      <c r="T15895" s="101" t="s">
        <v>31139</v>
      </c>
      <c r="U15895" s="74" t="s">
        <v>31140</v>
      </c>
    </row>
    <row r="15896" spans="20:21" x14ac:dyDescent="0.25">
      <c r="T15896" s="101" t="s">
        <v>31141</v>
      </c>
      <c r="U15896" s="74" t="s">
        <v>31142</v>
      </c>
    </row>
    <row r="15897" spans="20:21" x14ac:dyDescent="0.25">
      <c r="T15897" s="101" t="s">
        <v>31143</v>
      </c>
      <c r="U15897" s="74" t="s">
        <v>31144</v>
      </c>
    </row>
    <row r="15898" spans="20:21" x14ac:dyDescent="0.25">
      <c r="T15898" s="101" t="s">
        <v>31145</v>
      </c>
      <c r="U15898" s="74" t="s">
        <v>31146</v>
      </c>
    </row>
    <row r="15899" spans="20:21" x14ac:dyDescent="0.25">
      <c r="T15899" s="101" t="s">
        <v>31147</v>
      </c>
      <c r="U15899" s="74" t="s">
        <v>31148</v>
      </c>
    </row>
    <row r="15900" spans="20:21" x14ac:dyDescent="0.25">
      <c r="T15900" s="101" t="s">
        <v>31149</v>
      </c>
      <c r="U15900" s="74" t="s">
        <v>12290</v>
      </c>
    </row>
    <row r="15901" spans="20:21" x14ac:dyDescent="0.25">
      <c r="T15901" s="101" t="s">
        <v>31150</v>
      </c>
      <c r="U15901" s="74" t="s">
        <v>31151</v>
      </c>
    </row>
    <row r="15902" spans="20:21" x14ac:dyDescent="0.25">
      <c r="T15902" s="101" t="s">
        <v>31152</v>
      </c>
      <c r="U15902" s="74" t="s">
        <v>31153</v>
      </c>
    </row>
    <row r="15903" spans="20:21" x14ac:dyDescent="0.25">
      <c r="T15903" s="101" t="s">
        <v>31154</v>
      </c>
      <c r="U15903" s="74" t="s">
        <v>31155</v>
      </c>
    </row>
    <row r="15904" spans="20:21" x14ac:dyDescent="0.25">
      <c r="T15904" s="101" t="s">
        <v>31156</v>
      </c>
      <c r="U15904" s="74" t="s">
        <v>31157</v>
      </c>
    </row>
    <row r="15905" spans="20:21" x14ac:dyDescent="0.25">
      <c r="T15905" s="101" t="s">
        <v>31158</v>
      </c>
      <c r="U15905" s="74" t="s">
        <v>31159</v>
      </c>
    </row>
    <row r="15906" spans="20:21" x14ac:dyDescent="0.25">
      <c r="T15906" s="101" t="s">
        <v>31160</v>
      </c>
      <c r="U15906" s="74" t="s">
        <v>31161</v>
      </c>
    </row>
    <row r="15907" spans="20:21" x14ac:dyDescent="0.25">
      <c r="T15907" s="101" t="s">
        <v>31162</v>
      </c>
      <c r="U15907" s="74" t="s">
        <v>31163</v>
      </c>
    </row>
    <row r="15908" spans="20:21" x14ac:dyDescent="0.25">
      <c r="T15908" s="101" t="s">
        <v>31164</v>
      </c>
      <c r="U15908" s="74" t="s">
        <v>31165</v>
      </c>
    </row>
    <row r="15909" spans="20:21" x14ac:dyDescent="0.25">
      <c r="T15909" s="101" t="s">
        <v>31166</v>
      </c>
      <c r="U15909" s="74" t="s">
        <v>31167</v>
      </c>
    </row>
    <row r="15910" spans="20:21" x14ac:dyDescent="0.25">
      <c r="T15910" s="101" t="s">
        <v>31168</v>
      </c>
      <c r="U15910" s="74" t="s">
        <v>31169</v>
      </c>
    </row>
    <row r="15911" spans="20:21" x14ac:dyDescent="0.25">
      <c r="T15911" s="101" t="s">
        <v>31170</v>
      </c>
      <c r="U15911" s="74" t="s">
        <v>31171</v>
      </c>
    </row>
    <row r="15912" spans="20:21" x14ac:dyDescent="0.25">
      <c r="T15912" s="101" t="s">
        <v>31172</v>
      </c>
      <c r="U15912" s="74" t="s">
        <v>31173</v>
      </c>
    </row>
    <row r="15913" spans="20:21" x14ac:dyDescent="0.25">
      <c r="T15913" s="101" t="s">
        <v>31174</v>
      </c>
      <c r="U15913" s="74" t="s">
        <v>3026</v>
      </c>
    </row>
    <row r="15914" spans="20:21" x14ac:dyDescent="0.25">
      <c r="T15914" s="101" t="s">
        <v>31175</v>
      </c>
      <c r="U15914" s="74" t="s">
        <v>31176</v>
      </c>
    </row>
    <row r="15915" spans="20:21" x14ac:dyDescent="0.25">
      <c r="T15915" s="101" t="s">
        <v>31177</v>
      </c>
      <c r="U15915" s="74" t="s">
        <v>31178</v>
      </c>
    </row>
    <row r="15916" spans="20:21" x14ac:dyDescent="0.25">
      <c r="T15916" s="101" t="s">
        <v>31179</v>
      </c>
      <c r="U15916" s="74" t="s">
        <v>31180</v>
      </c>
    </row>
    <row r="15917" spans="20:21" x14ac:dyDescent="0.25">
      <c r="T15917" s="101" t="s">
        <v>31181</v>
      </c>
      <c r="U15917" s="74" t="s">
        <v>14762</v>
      </c>
    </row>
    <row r="15918" spans="20:21" x14ac:dyDescent="0.25">
      <c r="T15918" s="101" t="s">
        <v>31182</v>
      </c>
      <c r="U15918" s="74" t="s">
        <v>31183</v>
      </c>
    </row>
    <row r="15919" spans="20:21" x14ac:dyDescent="0.25">
      <c r="T15919" s="101" t="s">
        <v>31184</v>
      </c>
      <c r="U15919" s="74" t="s">
        <v>31185</v>
      </c>
    </row>
    <row r="15920" spans="20:21" x14ac:dyDescent="0.25">
      <c r="T15920" s="101" t="s">
        <v>31186</v>
      </c>
      <c r="U15920" s="74" t="s">
        <v>31187</v>
      </c>
    </row>
    <row r="15921" spans="20:21" x14ac:dyDescent="0.25">
      <c r="T15921" s="101" t="s">
        <v>31188</v>
      </c>
      <c r="U15921" s="74" t="s">
        <v>31189</v>
      </c>
    </row>
    <row r="15922" spans="20:21" x14ac:dyDescent="0.25">
      <c r="T15922" s="101" t="s">
        <v>31190</v>
      </c>
      <c r="U15922" s="74" t="s">
        <v>31191</v>
      </c>
    </row>
    <row r="15923" spans="20:21" x14ac:dyDescent="0.25">
      <c r="T15923" s="101" t="s">
        <v>31192</v>
      </c>
      <c r="U15923" s="74" t="s">
        <v>31193</v>
      </c>
    </row>
    <row r="15924" spans="20:21" x14ac:dyDescent="0.25">
      <c r="T15924" s="101" t="s">
        <v>31194</v>
      </c>
      <c r="U15924" s="74" t="s">
        <v>31195</v>
      </c>
    </row>
    <row r="15925" spans="20:21" x14ac:dyDescent="0.25">
      <c r="T15925" s="101" t="s">
        <v>31196</v>
      </c>
      <c r="U15925" s="74" t="s">
        <v>31197</v>
      </c>
    </row>
    <row r="15926" spans="20:21" x14ac:dyDescent="0.25">
      <c r="T15926" s="101" t="s">
        <v>31198</v>
      </c>
      <c r="U15926" s="74" t="s">
        <v>3036</v>
      </c>
    </row>
    <row r="15927" spans="20:21" x14ac:dyDescent="0.25">
      <c r="T15927" s="101" t="s">
        <v>31199</v>
      </c>
      <c r="U15927" s="74" t="s">
        <v>31200</v>
      </c>
    </row>
    <row r="15928" spans="20:21" x14ac:dyDescent="0.25">
      <c r="T15928" s="101" t="s">
        <v>31201</v>
      </c>
      <c r="U15928" s="74" t="s">
        <v>31202</v>
      </c>
    </row>
    <row r="15929" spans="20:21" x14ac:dyDescent="0.25">
      <c r="T15929" s="101" t="s">
        <v>31203</v>
      </c>
      <c r="U15929" s="74" t="s">
        <v>31204</v>
      </c>
    </row>
    <row r="15930" spans="20:21" x14ac:dyDescent="0.25">
      <c r="T15930" s="101" t="s">
        <v>31205</v>
      </c>
      <c r="U15930" s="74" t="s">
        <v>31206</v>
      </c>
    </row>
    <row r="15931" spans="20:21" x14ac:dyDescent="0.25">
      <c r="T15931" s="101" t="s">
        <v>31207</v>
      </c>
      <c r="U15931" s="74" t="s">
        <v>31208</v>
      </c>
    </row>
    <row r="15932" spans="20:21" x14ac:dyDescent="0.25">
      <c r="T15932" s="101" t="s">
        <v>31209</v>
      </c>
      <c r="U15932" s="74" t="s">
        <v>31210</v>
      </c>
    </row>
    <row r="15933" spans="20:21" x14ac:dyDescent="0.25">
      <c r="T15933" s="101" t="s">
        <v>31211</v>
      </c>
      <c r="U15933" s="74" t="s">
        <v>31212</v>
      </c>
    </row>
    <row r="15934" spans="20:21" x14ac:dyDescent="0.25">
      <c r="T15934" s="101" t="s">
        <v>31213</v>
      </c>
      <c r="U15934" s="74" t="s">
        <v>31214</v>
      </c>
    </row>
    <row r="15935" spans="20:21" x14ac:dyDescent="0.25">
      <c r="T15935" s="101" t="s">
        <v>31215</v>
      </c>
      <c r="U15935" s="74" t="s">
        <v>31216</v>
      </c>
    </row>
    <row r="15936" spans="20:21" x14ac:dyDescent="0.25">
      <c r="T15936" s="101" t="s">
        <v>31217</v>
      </c>
      <c r="U15936" s="74" t="s">
        <v>31218</v>
      </c>
    </row>
    <row r="15937" spans="20:21" x14ac:dyDescent="0.25">
      <c r="T15937" s="101" t="s">
        <v>31219</v>
      </c>
      <c r="U15937" s="74" t="s">
        <v>31220</v>
      </c>
    </row>
    <row r="15938" spans="20:21" x14ac:dyDescent="0.25">
      <c r="T15938" s="101" t="s">
        <v>31221</v>
      </c>
      <c r="U15938" s="74" t="s">
        <v>31222</v>
      </c>
    </row>
    <row r="15939" spans="20:21" x14ac:dyDescent="0.25">
      <c r="T15939" s="101" t="s">
        <v>31223</v>
      </c>
      <c r="U15939" s="74" t="s">
        <v>31224</v>
      </c>
    </row>
    <row r="15940" spans="20:21" x14ac:dyDescent="0.25">
      <c r="T15940" s="101" t="s">
        <v>31225</v>
      </c>
      <c r="U15940" s="74" t="s">
        <v>31226</v>
      </c>
    </row>
    <row r="15941" spans="20:21" x14ac:dyDescent="0.25">
      <c r="T15941" s="101" t="s">
        <v>31227</v>
      </c>
      <c r="U15941" s="74" t="s">
        <v>31228</v>
      </c>
    </row>
    <row r="15942" spans="20:21" x14ac:dyDescent="0.25">
      <c r="T15942" s="101" t="s">
        <v>31229</v>
      </c>
      <c r="U15942" s="74" t="s">
        <v>31230</v>
      </c>
    </row>
    <row r="15943" spans="20:21" x14ac:dyDescent="0.25">
      <c r="T15943" s="101" t="s">
        <v>31231</v>
      </c>
      <c r="U15943" s="74" t="s">
        <v>16286</v>
      </c>
    </row>
    <row r="15944" spans="20:21" x14ac:dyDescent="0.25">
      <c r="T15944" s="101" t="s">
        <v>31232</v>
      </c>
      <c r="U15944" s="74" t="s">
        <v>31233</v>
      </c>
    </row>
    <row r="15945" spans="20:21" x14ac:dyDescent="0.25">
      <c r="T15945" s="101" t="s">
        <v>31234</v>
      </c>
      <c r="U15945" s="74" t="s">
        <v>31235</v>
      </c>
    </row>
    <row r="15946" spans="20:21" x14ac:dyDescent="0.25">
      <c r="T15946" s="101" t="s">
        <v>31236</v>
      </c>
      <c r="U15946" s="74" t="s">
        <v>31237</v>
      </c>
    </row>
    <row r="15947" spans="20:21" x14ac:dyDescent="0.25">
      <c r="T15947" s="101" t="s">
        <v>31238</v>
      </c>
      <c r="U15947" s="74" t="s">
        <v>31239</v>
      </c>
    </row>
    <row r="15948" spans="20:21" x14ac:dyDescent="0.25">
      <c r="T15948" s="101" t="s">
        <v>31240</v>
      </c>
      <c r="U15948" s="74" t="s">
        <v>31241</v>
      </c>
    </row>
    <row r="15949" spans="20:21" x14ac:dyDescent="0.25">
      <c r="T15949" s="101" t="s">
        <v>31242</v>
      </c>
      <c r="U15949" s="74" t="s">
        <v>31243</v>
      </c>
    </row>
    <row r="15950" spans="20:21" x14ac:dyDescent="0.25">
      <c r="T15950" s="101" t="s">
        <v>31244</v>
      </c>
      <c r="U15950" s="74" t="s">
        <v>5672</v>
      </c>
    </row>
    <row r="15951" spans="20:21" x14ac:dyDescent="0.25">
      <c r="T15951" s="101" t="s">
        <v>31245</v>
      </c>
      <c r="U15951" s="74" t="s">
        <v>31246</v>
      </c>
    </row>
    <row r="15952" spans="20:21" x14ac:dyDescent="0.25">
      <c r="T15952" s="101" t="s">
        <v>31247</v>
      </c>
      <c r="U15952" s="74" t="s">
        <v>18503</v>
      </c>
    </row>
    <row r="15953" spans="20:21" x14ac:dyDescent="0.25">
      <c r="T15953" s="101" t="s">
        <v>31248</v>
      </c>
      <c r="U15953" s="74" t="s">
        <v>10165</v>
      </c>
    </row>
    <row r="15954" spans="20:21" x14ac:dyDescent="0.25">
      <c r="T15954" s="101" t="s">
        <v>31249</v>
      </c>
      <c r="U15954" s="74" t="s">
        <v>11621</v>
      </c>
    </row>
    <row r="15955" spans="20:21" x14ac:dyDescent="0.25">
      <c r="T15955" s="101" t="s">
        <v>31250</v>
      </c>
      <c r="U15955" s="74" t="s">
        <v>31251</v>
      </c>
    </row>
    <row r="15956" spans="20:21" x14ac:dyDescent="0.25">
      <c r="T15956" s="101" t="s">
        <v>31252</v>
      </c>
      <c r="U15956" s="74" t="s">
        <v>31253</v>
      </c>
    </row>
    <row r="15957" spans="20:21" x14ac:dyDescent="0.25">
      <c r="T15957" s="101" t="s">
        <v>31254</v>
      </c>
      <c r="U15957" s="74" t="s">
        <v>31255</v>
      </c>
    </row>
    <row r="15958" spans="20:21" x14ac:dyDescent="0.25">
      <c r="T15958" s="101" t="s">
        <v>31256</v>
      </c>
      <c r="U15958" s="74" t="s">
        <v>31257</v>
      </c>
    </row>
    <row r="15959" spans="20:21" x14ac:dyDescent="0.25">
      <c r="T15959" s="101" t="s">
        <v>31258</v>
      </c>
      <c r="U15959" s="74" t="s">
        <v>31259</v>
      </c>
    </row>
    <row r="15960" spans="20:21" x14ac:dyDescent="0.25">
      <c r="T15960" s="101" t="s">
        <v>31260</v>
      </c>
      <c r="U15960" s="74" t="s">
        <v>31261</v>
      </c>
    </row>
    <row r="15961" spans="20:21" x14ac:dyDescent="0.25">
      <c r="T15961" s="101" t="s">
        <v>31262</v>
      </c>
      <c r="U15961" s="74" t="s">
        <v>31263</v>
      </c>
    </row>
    <row r="15962" spans="20:21" x14ac:dyDescent="0.25">
      <c r="T15962" s="101" t="s">
        <v>31264</v>
      </c>
      <c r="U15962" s="74" t="s">
        <v>31265</v>
      </c>
    </row>
    <row r="15963" spans="20:21" x14ac:dyDescent="0.25">
      <c r="T15963" s="101" t="s">
        <v>31266</v>
      </c>
      <c r="U15963" s="74" t="s">
        <v>31267</v>
      </c>
    </row>
    <row r="15964" spans="20:21" x14ac:dyDescent="0.25">
      <c r="T15964" s="101" t="s">
        <v>31268</v>
      </c>
      <c r="U15964" s="74" t="s">
        <v>31269</v>
      </c>
    </row>
    <row r="15965" spans="20:21" x14ac:dyDescent="0.25">
      <c r="T15965" s="101" t="s">
        <v>31270</v>
      </c>
      <c r="U15965" s="74" t="s">
        <v>31271</v>
      </c>
    </row>
    <row r="15966" spans="20:21" x14ac:dyDescent="0.25">
      <c r="T15966" s="101" t="s">
        <v>31272</v>
      </c>
      <c r="U15966" s="74" t="s">
        <v>31273</v>
      </c>
    </row>
    <row r="15967" spans="20:21" x14ac:dyDescent="0.25">
      <c r="T15967" s="101" t="s">
        <v>31274</v>
      </c>
      <c r="U15967" s="74" t="s">
        <v>31275</v>
      </c>
    </row>
    <row r="15968" spans="20:21" x14ac:dyDescent="0.25">
      <c r="T15968" s="101" t="s">
        <v>31276</v>
      </c>
      <c r="U15968" s="74" t="s">
        <v>31277</v>
      </c>
    </row>
    <row r="15969" spans="20:21" x14ac:dyDescent="0.25">
      <c r="T15969" s="101" t="s">
        <v>31278</v>
      </c>
      <c r="U15969" s="74" t="s">
        <v>31279</v>
      </c>
    </row>
    <row r="15970" spans="20:21" x14ac:dyDescent="0.25">
      <c r="T15970" s="101" t="s">
        <v>31280</v>
      </c>
      <c r="U15970" s="74" t="s">
        <v>31281</v>
      </c>
    </row>
    <row r="15971" spans="20:21" x14ac:dyDescent="0.25">
      <c r="T15971" s="101" t="s">
        <v>31282</v>
      </c>
      <c r="U15971" s="74" t="s">
        <v>20500</v>
      </c>
    </row>
    <row r="15972" spans="20:21" x14ac:dyDescent="0.25">
      <c r="T15972" s="101" t="s">
        <v>31283</v>
      </c>
      <c r="U15972" s="74" t="s">
        <v>31284</v>
      </c>
    </row>
    <row r="15973" spans="20:21" x14ac:dyDescent="0.25">
      <c r="T15973" s="101" t="s">
        <v>31285</v>
      </c>
      <c r="U15973" s="74" t="s">
        <v>31286</v>
      </c>
    </row>
    <row r="15974" spans="20:21" x14ac:dyDescent="0.25">
      <c r="T15974" s="101" t="s">
        <v>31287</v>
      </c>
      <c r="U15974" s="74" t="s">
        <v>3109</v>
      </c>
    </row>
    <row r="15975" spans="20:21" x14ac:dyDescent="0.25">
      <c r="T15975" s="101" t="s">
        <v>31288</v>
      </c>
      <c r="U15975" s="74" t="s">
        <v>31289</v>
      </c>
    </row>
    <row r="15976" spans="20:21" x14ac:dyDescent="0.25">
      <c r="T15976" s="101" t="s">
        <v>31290</v>
      </c>
      <c r="U15976" s="74" t="s">
        <v>31291</v>
      </c>
    </row>
    <row r="15977" spans="20:21" x14ac:dyDescent="0.25">
      <c r="T15977" s="101" t="s">
        <v>31292</v>
      </c>
      <c r="U15977" s="74" t="s">
        <v>31293</v>
      </c>
    </row>
    <row r="15978" spans="20:21" x14ac:dyDescent="0.25">
      <c r="T15978" s="101" t="s">
        <v>31294</v>
      </c>
      <c r="U15978" s="74" t="s">
        <v>31295</v>
      </c>
    </row>
    <row r="15979" spans="20:21" x14ac:dyDescent="0.25">
      <c r="T15979" s="101" t="s">
        <v>31296</v>
      </c>
      <c r="U15979" s="74" t="s">
        <v>31297</v>
      </c>
    </row>
    <row r="15980" spans="20:21" x14ac:dyDescent="0.25">
      <c r="T15980" s="101" t="s">
        <v>31298</v>
      </c>
      <c r="U15980" s="74" t="s">
        <v>31299</v>
      </c>
    </row>
    <row r="15981" spans="20:21" x14ac:dyDescent="0.25">
      <c r="T15981" s="101" t="s">
        <v>31300</v>
      </c>
      <c r="U15981" s="74" t="s">
        <v>31301</v>
      </c>
    </row>
    <row r="15982" spans="20:21" x14ac:dyDescent="0.25">
      <c r="T15982" s="101" t="s">
        <v>31302</v>
      </c>
      <c r="U15982" s="74" t="s">
        <v>31303</v>
      </c>
    </row>
    <row r="15983" spans="20:21" x14ac:dyDescent="0.25">
      <c r="T15983" s="101" t="s">
        <v>31304</v>
      </c>
      <c r="U15983" s="74" t="s">
        <v>31305</v>
      </c>
    </row>
    <row r="15984" spans="20:21" x14ac:dyDescent="0.25">
      <c r="T15984" s="101" t="s">
        <v>31306</v>
      </c>
      <c r="U15984" s="74" t="s">
        <v>31307</v>
      </c>
    </row>
    <row r="15985" spans="20:21" x14ac:dyDescent="0.25">
      <c r="T15985" s="101" t="s">
        <v>31308</v>
      </c>
      <c r="U15985" s="74" t="s">
        <v>14979</v>
      </c>
    </row>
    <row r="15986" spans="20:21" x14ac:dyDescent="0.25">
      <c r="T15986" s="101" t="s">
        <v>31309</v>
      </c>
      <c r="U15986" s="74" t="s">
        <v>31310</v>
      </c>
    </row>
    <row r="15987" spans="20:21" x14ac:dyDescent="0.25">
      <c r="T15987" s="101" t="s">
        <v>31311</v>
      </c>
      <c r="U15987" s="74" t="s">
        <v>31312</v>
      </c>
    </row>
    <row r="15988" spans="20:21" x14ac:dyDescent="0.25">
      <c r="T15988" s="101" t="s">
        <v>31313</v>
      </c>
      <c r="U15988" s="74" t="s">
        <v>31314</v>
      </c>
    </row>
    <row r="15989" spans="20:21" x14ac:dyDescent="0.25">
      <c r="T15989" s="101" t="s">
        <v>31315</v>
      </c>
      <c r="U15989" s="74" t="s">
        <v>31316</v>
      </c>
    </row>
    <row r="15990" spans="20:21" x14ac:dyDescent="0.25">
      <c r="T15990" s="101" t="s">
        <v>31317</v>
      </c>
      <c r="U15990" s="74" t="s">
        <v>31318</v>
      </c>
    </row>
    <row r="15991" spans="20:21" x14ac:dyDescent="0.25">
      <c r="T15991" s="101" t="s">
        <v>31319</v>
      </c>
      <c r="U15991" s="74" t="s">
        <v>31320</v>
      </c>
    </row>
    <row r="15992" spans="20:21" x14ac:dyDescent="0.25">
      <c r="T15992" s="101" t="s">
        <v>31321</v>
      </c>
      <c r="U15992" s="74" t="s">
        <v>31322</v>
      </c>
    </row>
    <row r="15993" spans="20:21" x14ac:dyDescent="0.25">
      <c r="T15993" s="101" t="s">
        <v>31323</v>
      </c>
      <c r="U15993" s="74" t="s">
        <v>31324</v>
      </c>
    </row>
    <row r="15994" spans="20:21" x14ac:dyDescent="0.25">
      <c r="T15994" s="101" t="s">
        <v>31325</v>
      </c>
      <c r="U15994" s="74" t="s">
        <v>31326</v>
      </c>
    </row>
    <row r="15995" spans="20:21" x14ac:dyDescent="0.25">
      <c r="T15995" s="101" t="s">
        <v>31327</v>
      </c>
      <c r="U15995" s="74" t="s">
        <v>31328</v>
      </c>
    </row>
    <row r="15996" spans="20:21" x14ac:dyDescent="0.25">
      <c r="T15996" s="101" t="s">
        <v>31329</v>
      </c>
      <c r="U15996" s="74" t="s">
        <v>31330</v>
      </c>
    </row>
    <row r="15997" spans="20:21" x14ac:dyDescent="0.25">
      <c r="T15997" s="101" t="s">
        <v>31331</v>
      </c>
      <c r="U15997" s="74" t="s">
        <v>31332</v>
      </c>
    </row>
    <row r="15998" spans="20:21" x14ac:dyDescent="0.25">
      <c r="T15998" s="101" t="s">
        <v>31333</v>
      </c>
      <c r="U15998" s="74" t="s">
        <v>31334</v>
      </c>
    </row>
    <row r="15999" spans="20:21" x14ac:dyDescent="0.25">
      <c r="T15999" s="101" t="s">
        <v>31335</v>
      </c>
      <c r="U15999" s="74" t="s">
        <v>31336</v>
      </c>
    </row>
    <row r="16000" spans="20:21" x14ac:dyDescent="0.25">
      <c r="T16000" s="101" t="s">
        <v>31337</v>
      </c>
      <c r="U16000" s="74" t="s">
        <v>31338</v>
      </c>
    </row>
    <row r="16001" spans="20:21" x14ac:dyDescent="0.25">
      <c r="T16001" s="101" t="s">
        <v>31339</v>
      </c>
      <c r="U16001" s="74" t="s">
        <v>27571</v>
      </c>
    </row>
    <row r="16002" spans="20:21" x14ac:dyDescent="0.25">
      <c r="T16002" s="101" t="s">
        <v>31340</v>
      </c>
      <c r="U16002" s="74" t="s">
        <v>31341</v>
      </c>
    </row>
    <row r="16003" spans="20:21" x14ac:dyDescent="0.25">
      <c r="T16003" s="101" t="s">
        <v>31342</v>
      </c>
      <c r="U16003" s="74" t="s">
        <v>31343</v>
      </c>
    </row>
    <row r="16004" spans="20:21" x14ac:dyDescent="0.25">
      <c r="T16004" s="101" t="s">
        <v>31344</v>
      </c>
      <c r="U16004" s="74" t="s">
        <v>31345</v>
      </c>
    </row>
    <row r="16005" spans="20:21" x14ac:dyDescent="0.25">
      <c r="T16005" s="101" t="s">
        <v>31346</v>
      </c>
      <c r="U16005" s="74" t="s">
        <v>25781</v>
      </c>
    </row>
    <row r="16006" spans="20:21" x14ac:dyDescent="0.25">
      <c r="T16006" s="101" t="s">
        <v>31347</v>
      </c>
      <c r="U16006" s="74" t="s">
        <v>31348</v>
      </c>
    </row>
    <row r="16007" spans="20:21" x14ac:dyDescent="0.25">
      <c r="T16007" s="101" t="s">
        <v>31349</v>
      </c>
      <c r="U16007" s="74" t="s">
        <v>31350</v>
      </c>
    </row>
    <row r="16008" spans="20:21" x14ac:dyDescent="0.25">
      <c r="T16008" s="101" t="s">
        <v>31351</v>
      </c>
      <c r="U16008" s="74" t="s">
        <v>27575</v>
      </c>
    </row>
    <row r="16009" spans="20:21" x14ac:dyDescent="0.25">
      <c r="T16009" s="101" t="s">
        <v>31352</v>
      </c>
      <c r="U16009" s="74" t="s">
        <v>31353</v>
      </c>
    </row>
    <row r="16010" spans="20:21" x14ac:dyDescent="0.25">
      <c r="T16010" s="101" t="s">
        <v>31354</v>
      </c>
      <c r="U16010" s="74" t="s">
        <v>31355</v>
      </c>
    </row>
    <row r="16011" spans="20:21" x14ac:dyDescent="0.25">
      <c r="T16011" s="101" t="s">
        <v>31356</v>
      </c>
      <c r="U16011" s="74" t="s">
        <v>31357</v>
      </c>
    </row>
    <row r="16012" spans="20:21" x14ac:dyDescent="0.25">
      <c r="T16012" s="101" t="s">
        <v>31358</v>
      </c>
      <c r="U16012" s="74" t="s">
        <v>31359</v>
      </c>
    </row>
    <row r="16013" spans="20:21" x14ac:dyDescent="0.25">
      <c r="T16013" s="101" t="s">
        <v>31360</v>
      </c>
      <c r="U16013" s="74" t="s">
        <v>31361</v>
      </c>
    </row>
    <row r="16014" spans="20:21" x14ac:dyDescent="0.25">
      <c r="T16014" s="101" t="s">
        <v>31362</v>
      </c>
      <c r="U16014" s="74" t="s">
        <v>31363</v>
      </c>
    </row>
    <row r="16015" spans="20:21" x14ac:dyDescent="0.25">
      <c r="T16015" s="101" t="s">
        <v>31364</v>
      </c>
      <c r="U16015" s="74" t="s">
        <v>31365</v>
      </c>
    </row>
    <row r="16016" spans="20:21" x14ac:dyDescent="0.25">
      <c r="T16016" s="101" t="s">
        <v>31366</v>
      </c>
      <c r="U16016" s="74" t="s">
        <v>31367</v>
      </c>
    </row>
    <row r="16017" spans="20:21" x14ac:dyDescent="0.25">
      <c r="T16017" s="101" t="s">
        <v>31368</v>
      </c>
      <c r="U16017" s="74" t="s">
        <v>31369</v>
      </c>
    </row>
    <row r="16018" spans="20:21" x14ac:dyDescent="0.25">
      <c r="T16018" s="101" t="s">
        <v>31370</v>
      </c>
      <c r="U16018" s="74" t="s">
        <v>31371</v>
      </c>
    </row>
    <row r="16019" spans="20:21" x14ac:dyDescent="0.25">
      <c r="T16019" s="101" t="s">
        <v>31372</v>
      </c>
      <c r="U16019" s="74" t="s">
        <v>31373</v>
      </c>
    </row>
    <row r="16020" spans="20:21" x14ac:dyDescent="0.25">
      <c r="T16020" s="101" t="s">
        <v>31374</v>
      </c>
      <c r="U16020" s="74" t="s">
        <v>31375</v>
      </c>
    </row>
    <row r="16021" spans="20:21" x14ac:dyDescent="0.25">
      <c r="T16021" s="101" t="s">
        <v>31376</v>
      </c>
      <c r="U16021" s="74" t="s">
        <v>31377</v>
      </c>
    </row>
    <row r="16022" spans="20:21" x14ac:dyDescent="0.25">
      <c r="T16022" s="101" t="s">
        <v>31378</v>
      </c>
      <c r="U16022" s="74" t="s">
        <v>31379</v>
      </c>
    </row>
    <row r="16023" spans="20:21" x14ac:dyDescent="0.25">
      <c r="T16023" s="101" t="s">
        <v>31380</v>
      </c>
      <c r="U16023" s="74" t="s">
        <v>31381</v>
      </c>
    </row>
    <row r="16024" spans="20:21" x14ac:dyDescent="0.25">
      <c r="T16024" s="101" t="s">
        <v>31382</v>
      </c>
      <c r="U16024" s="74" t="s">
        <v>31383</v>
      </c>
    </row>
    <row r="16025" spans="20:21" x14ac:dyDescent="0.25">
      <c r="T16025" s="101" t="s">
        <v>31384</v>
      </c>
      <c r="U16025" s="74" t="s">
        <v>31385</v>
      </c>
    </row>
    <row r="16026" spans="20:21" x14ac:dyDescent="0.25">
      <c r="T16026" s="101" t="s">
        <v>31386</v>
      </c>
      <c r="U16026" s="74" t="s">
        <v>31387</v>
      </c>
    </row>
    <row r="16027" spans="20:21" x14ac:dyDescent="0.25">
      <c r="T16027" s="101" t="s">
        <v>31388</v>
      </c>
      <c r="U16027" s="74" t="s">
        <v>31389</v>
      </c>
    </row>
    <row r="16028" spans="20:21" x14ac:dyDescent="0.25">
      <c r="T16028" s="101" t="s">
        <v>31390</v>
      </c>
      <c r="U16028" s="74" t="s">
        <v>31391</v>
      </c>
    </row>
    <row r="16029" spans="20:21" x14ac:dyDescent="0.25">
      <c r="T16029" s="101" t="s">
        <v>31392</v>
      </c>
      <c r="U16029" s="74" t="s">
        <v>31393</v>
      </c>
    </row>
    <row r="16030" spans="20:21" x14ac:dyDescent="0.25">
      <c r="T16030" s="101" t="s">
        <v>31394</v>
      </c>
      <c r="U16030" s="74" t="s">
        <v>31395</v>
      </c>
    </row>
    <row r="16031" spans="20:21" x14ac:dyDescent="0.25">
      <c r="T16031" s="101" t="s">
        <v>31396</v>
      </c>
      <c r="U16031" s="74" t="s">
        <v>31397</v>
      </c>
    </row>
    <row r="16032" spans="20:21" x14ac:dyDescent="0.25">
      <c r="T16032" s="101" t="s">
        <v>31398</v>
      </c>
      <c r="U16032" s="74" t="s">
        <v>31399</v>
      </c>
    </row>
    <row r="16033" spans="20:21" x14ac:dyDescent="0.25">
      <c r="T16033" s="101" t="s">
        <v>31400</v>
      </c>
      <c r="U16033" s="74" t="s">
        <v>31401</v>
      </c>
    </row>
    <row r="16034" spans="20:21" x14ac:dyDescent="0.25">
      <c r="T16034" s="101" t="s">
        <v>31402</v>
      </c>
      <c r="U16034" s="74" t="s">
        <v>31403</v>
      </c>
    </row>
    <row r="16035" spans="20:21" x14ac:dyDescent="0.25">
      <c r="T16035" s="101" t="s">
        <v>31404</v>
      </c>
      <c r="U16035" s="74" t="s">
        <v>31405</v>
      </c>
    </row>
    <row r="16036" spans="20:21" x14ac:dyDescent="0.25">
      <c r="T16036" s="101" t="s">
        <v>31406</v>
      </c>
      <c r="U16036" s="74" t="s">
        <v>31407</v>
      </c>
    </row>
    <row r="16037" spans="20:21" x14ac:dyDescent="0.25">
      <c r="T16037" s="101" t="s">
        <v>31408</v>
      </c>
      <c r="U16037" s="74" t="s">
        <v>31409</v>
      </c>
    </row>
    <row r="16038" spans="20:21" x14ac:dyDescent="0.25">
      <c r="T16038" s="101" t="s">
        <v>31410</v>
      </c>
      <c r="U16038" s="74" t="s">
        <v>31411</v>
      </c>
    </row>
    <row r="16039" spans="20:21" x14ac:dyDescent="0.25">
      <c r="T16039" s="101" t="s">
        <v>31412</v>
      </c>
      <c r="U16039" s="74" t="s">
        <v>31413</v>
      </c>
    </row>
    <row r="16040" spans="20:21" x14ac:dyDescent="0.25">
      <c r="T16040" s="101" t="s">
        <v>31414</v>
      </c>
      <c r="U16040" s="74" t="s">
        <v>31415</v>
      </c>
    </row>
    <row r="16041" spans="20:21" x14ac:dyDescent="0.25">
      <c r="T16041" s="101" t="s">
        <v>31416</v>
      </c>
      <c r="U16041" s="74" t="s">
        <v>31417</v>
      </c>
    </row>
    <row r="16042" spans="20:21" x14ac:dyDescent="0.25">
      <c r="T16042" s="101" t="s">
        <v>31418</v>
      </c>
      <c r="U16042" s="74" t="s">
        <v>31419</v>
      </c>
    </row>
    <row r="16043" spans="20:21" x14ac:dyDescent="0.25">
      <c r="T16043" s="101" t="s">
        <v>31420</v>
      </c>
      <c r="U16043" s="74" t="s">
        <v>31421</v>
      </c>
    </row>
    <row r="16044" spans="20:21" x14ac:dyDescent="0.25">
      <c r="T16044" s="101" t="s">
        <v>31422</v>
      </c>
      <c r="U16044" s="74" t="s">
        <v>31423</v>
      </c>
    </row>
    <row r="16045" spans="20:21" x14ac:dyDescent="0.25">
      <c r="T16045" s="101" t="s">
        <v>31424</v>
      </c>
      <c r="U16045" s="74" t="s">
        <v>31425</v>
      </c>
    </row>
    <row r="16046" spans="20:21" x14ac:dyDescent="0.25">
      <c r="T16046" s="101" t="s">
        <v>31426</v>
      </c>
      <c r="U16046" s="74" t="s">
        <v>27628</v>
      </c>
    </row>
    <row r="16047" spans="20:21" x14ac:dyDescent="0.25">
      <c r="T16047" s="101" t="s">
        <v>31427</v>
      </c>
      <c r="U16047" s="74" t="s">
        <v>31428</v>
      </c>
    </row>
    <row r="16048" spans="20:21" x14ac:dyDescent="0.25">
      <c r="T16048" s="101" t="s">
        <v>31429</v>
      </c>
      <c r="U16048" s="74" t="s">
        <v>31430</v>
      </c>
    </row>
    <row r="16049" spans="20:21" x14ac:dyDescent="0.25">
      <c r="T16049" s="101" t="s">
        <v>31431</v>
      </c>
      <c r="U16049" s="74" t="s">
        <v>31432</v>
      </c>
    </row>
    <row r="16050" spans="20:21" x14ac:dyDescent="0.25">
      <c r="T16050" s="101" t="s">
        <v>31433</v>
      </c>
      <c r="U16050" s="74" t="s">
        <v>31434</v>
      </c>
    </row>
    <row r="16051" spans="20:21" x14ac:dyDescent="0.25">
      <c r="T16051" s="101" t="s">
        <v>31435</v>
      </c>
      <c r="U16051" s="74" t="s">
        <v>31436</v>
      </c>
    </row>
    <row r="16052" spans="20:21" x14ac:dyDescent="0.25">
      <c r="T16052" s="101" t="s">
        <v>31437</v>
      </c>
      <c r="U16052" s="74" t="s">
        <v>31438</v>
      </c>
    </row>
    <row r="16053" spans="20:21" x14ac:dyDescent="0.25">
      <c r="T16053" s="101" t="s">
        <v>31439</v>
      </c>
      <c r="U16053" s="74" t="s">
        <v>31440</v>
      </c>
    </row>
    <row r="16054" spans="20:21" x14ac:dyDescent="0.25">
      <c r="T16054" s="101" t="s">
        <v>31441</v>
      </c>
      <c r="U16054" s="74" t="s">
        <v>31442</v>
      </c>
    </row>
    <row r="16055" spans="20:21" x14ac:dyDescent="0.25">
      <c r="T16055" s="101" t="s">
        <v>31443</v>
      </c>
      <c r="U16055" s="74" t="s">
        <v>31444</v>
      </c>
    </row>
    <row r="16056" spans="20:21" x14ac:dyDescent="0.25">
      <c r="T16056" s="101" t="s">
        <v>31445</v>
      </c>
      <c r="U16056" s="74" t="s">
        <v>17603</v>
      </c>
    </row>
    <row r="16057" spans="20:21" x14ac:dyDescent="0.25">
      <c r="T16057" s="101" t="s">
        <v>31446</v>
      </c>
      <c r="U16057" s="74" t="s">
        <v>31447</v>
      </c>
    </row>
    <row r="16058" spans="20:21" x14ac:dyDescent="0.25">
      <c r="T16058" s="101" t="s">
        <v>31448</v>
      </c>
      <c r="U16058" s="74" t="s">
        <v>31449</v>
      </c>
    </row>
    <row r="16059" spans="20:21" x14ac:dyDescent="0.25">
      <c r="T16059" s="101" t="s">
        <v>31450</v>
      </c>
      <c r="U16059" s="74" t="s">
        <v>31451</v>
      </c>
    </row>
    <row r="16060" spans="20:21" x14ac:dyDescent="0.25">
      <c r="T16060" s="101" t="s">
        <v>31452</v>
      </c>
      <c r="U16060" s="74" t="s">
        <v>31453</v>
      </c>
    </row>
    <row r="16061" spans="20:21" x14ac:dyDescent="0.25">
      <c r="T16061" s="101" t="s">
        <v>31454</v>
      </c>
      <c r="U16061" s="74" t="s">
        <v>31455</v>
      </c>
    </row>
    <row r="16062" spans="20:21" x14ac:dyDescent="0.25">
      <c r="T16062" s="101" t="s">
        <v>31456</v>
      </c>
      <c r="U16062" s="74" t="s">
        <v>31457</v>
      </c>
    </row>
    <row r="16063" spans="20:21" x14ac:dyDescent="0.25">
      <c r="T16063" s="101" t="s">
        <v>31458</v>
      </c>
      <c r="U16063" s="74" t="s">
        <v>31459</v>
      </c>
    </row>
    <row r="16064" spans="20:21" x14ac:dyDescent="0.25">
      <c r="T16064" s="101" t="s">
        <v>31460</v>
      </c>
      <c r="U16064" s="74" t="s">
        <v>31461</v>
      </c>
    </row>
    <row r="16065" spans="20:21" x14ac:dyDescent="0.25">
      <c r="T16065" s="101" t="s">
        <v>31462</v>
      </c>
      <c r="U16065" s="74" t="s">
        <v>31463</v>
      </c>
    </row>
    <row r="16066" spans="20:21" x14ac:dyDescent="0.25">
      <c r="T16066" s="101" t="s">
        <v>31464</v>
      </c>
      <c r="U16066" s="74" t="s">
        <v>31465</v>
      </c>
    </row>
    <row r="16067" spans="20:21" x14ac:dyDescent="0.25">
      <c r="T16067" s="101" t="s">
        <v>31466</v>
      </c>
      <c r="U16067" s="74" t="s">
        <v>31467</v>
      </c>
    </row>
    <row r="16068" spans="20:21" x14ac:dyDescent="0.25">
      <c r="T16068" s="101" t="s">
        <v>31468</v>
      </c>
      <c r="U16068" s="74" t="s">
        <v>31469</v>
      </c>
    </row>
    <row r="16069" spans="20:21" x14ac:dyDescent="0.25">
      <c r="T16069" s="101" t="s">
        <v>31470</v>
      </c>
      <c r="U16069" s="74" t="s">
        <v>31471</v>
      </c>
    </row>
    <row r="16070" spans="20:21" x14ac:dyDescent="0.25">
      <c r="T16070" s="101" t="s">
        <v>31472</v>
      </c>
      <c r="U16070" s="74" t="s">
        <v>4045</v>
      </c>
    </row>
    <row r="16071" spans="20:21" x14ac:dyDescent="0.25">
      <c r="T16071" s="101" t="s">
        <v>31473</v>
      </c>
      <c r="U16071" s="74" t="s">
        <v>31474</v>
      </c>
    </row>
    <row r="16072" spans="20:21" x14ac:dyDescent="0.25">
      <c r="T16072" s="101" t="s">
        <v>31475</v>
      </c>
      <c r="U16072" s="74" t="s">
        <v>31476</v>
      </c>
    </row>
    <row r="16073" spans="20:21" x14ac:dyDescent="0.25">
      <c r="T16073" s="101" t="s">
        <v>31477</v>
      </c>
      <c r="U16073" s="74" t="s">
        <v>31478</v>
      </c>
    </row>
    <row r="16074" spans="20:21" x14ac:dyDescent="0.25">
      <c r="T16074" s="101" t="s">
        <v>31479</v>
      </c>
      <c r="U16074" s="74" t="s">
        <v>31480</v>
      </c>
    </row>
    <row r="16075" spans="20:21" x14ac:dyDescent="0.25">
      <c r="T16075" s="101" t="s">
        <v>31481</v>
      </c>
      <c r="U16075" s="74" t="s">
        <v>31482</v>
      </c>
    </row>
    <row r="16076" spans="20:21" x14ac:dyDescent="0.25">
      <c r="T16076" s="101" t="s">
        <v>31483</v>
      </c>
      <c r="U16076" s="74" t="s">
        <v>14092</v>
      </c>
    </row>
    <row r="16077" spans="20:21" x14ac:dyDescent="0.25">
      <c r="T16077" s="101" t="s">
        <v>31484</v>
      </c>
      <c r="U16077" s="74" t="s">
        <v>31485</v>
      </c>
    </row>
    <row r="16078" spans="20:21" x14ac:dyDescent="0.25">
      <c r="T16078" s="101" t="s">
        <v>31486</v>
      </c>
      <c r="U16078" s="74" t="s">
        <v>31487</v>
      </c>
    </row>
    <row r="16079" spans="20:21" x14ac:dyDescent="0.25">
      <c r="T16079" s="101" t="s">
        <v>31488</v>
      </c>
      <c r="U16079" s="74" t="s">
        <v>31489</v>
      </c>
    </row>
    <row r="16080" spans="20:21" x14ac:dyDescent="0.25">
      <c r="T16080" s="101" t="s">
        <v>31490</v>
      </c>
      <c r="U16080" s="74" t="s">
        <v>31491</v>
      </c>
    </row>
    <row r="16081" spans="20:21" x14ac:dyDescent="0.25">
      <c r="T16081" s="101" t="s">
        <v>31492</v>
      </c>
      <c r="U16081" s="74" t="s">
        <v>3711</v>
      </c>
    </row>
    <row r="16082" spans="20:21" x14ac:dyDescent="0.25">
      <c r="T16082" s="101" t="s">
        <v>31493</v>
      </c>
      <c r="U16082" s="74" t="s">
        <v>31494</v>
      </c>
    </row>
    <row r="16083" spans="20:21" x14ac:dyDescent="0.25">
      <c r="T16083" s="101" t="s">
        <v>31495</v>
      </c>
      <c r="U16083" s="74" t="s">
        <v>31496</v>
      </c>
    </row>
    <row r="16084" spans="20:21" x14ac:dyDescent="0.25">
      <c r="T16084" s="101" t="s">
        <v>31497</v>
      </c>
      <c r="U16084" s="74" t="s">
        <v>31498</v>
      </c>
    </row>
    <row r="16085" spans="20:21" x14ac:dyDescent="0.25">
      <c r="T16085" s="101" t="s">
        <v>31499</v>
      </c>
      <c r="U16085" s="74" t="s">
        <v>31500</v>
      </c>
    </row>
    <row r="16086" spans="20:21" x14ac:dyDescent="0.25">
      <c r="T16086" s="101" t="s">
        <v>31501</v>
      </c>
      <c r="U16086" s="74" t="s">
        <v>31502</v>
      </c>
    </row>
    <row r="16087" spans="20:21" x14ac:dyDescent="0.25">
      <c r="T16087" s="101" t="s">
        <v>31503</v>
      </c>
      <c r="U16087" s="74" t="s">
        <v>31504</v>
      </c>
    </row>
    <row r="16088" spans="20:21" x14ac:dyDescent="0.25">
      <c r="T16088" s="101" t="s">
        <v>31505</v>
      </c>
      <c r="U16088" s="74" t="s">
        <v>31506</v>
      </c>
    </row>
    <row r="16089" spans="20:21" x14ac:dyDescent="0.25">
      <c r="T16089" s="101" t="s">
        <v>31507</v>
      </c>
      <c r="U16089" s="74" t="s">
        <v>31508</v>
      </c>
    </row>
    <row r="16090" spans="20:21" x14ac:dyDescent="0.25">
      <c r="T16090" s="101" t="s">
        <v>31509</v>
      </c>
      <c r="U16090" s="74" t="s">
        <v>14117</v>
      </c>
    </row>
    <row r="16091" spans="20:21" x14ac:dyDescent="0.25">
      <c r="T16091" s="101" t="s">
        <v>31510</v>
      </c>
      <c r="U16091" s="74" t="s">
        <v>31511</v>
      </c>
    </row>
    <row r="16092" spans="20:21" x14ac:dyDescent="0.25">
      <c r="T16092" s="101" t="s">
        <v>31512</v>
      </c>
      <c r="U16092" s="74" t="s">
        <v>31513</v>
      </c>
    </row>
    <row r="16093" spans="20:21" x14ac:dyDescent="0.25">
      <c r="T16093" s="101" t="s">
        <v>31514</v>
      </c>
      <c r="U16093" s="74" t="s">
        <v>31515</v>
      </c>
    </row>
    <row r="16094" spans="20:21" x14ac:dyDescent="0.25">
      <c r="T16094" s="101" t="s">
        <v>31516</v>
      </c>
      <c r="U16094" s="74" t="s">
        <v>31517</v>
      </c>
    </row>
    <row r="16095" spans="20:21" x14ac:dyDescent="0.25">
      <c r="T16095" s="101" t="s">
        <v>31518</v>
      </c>
      <c r="U16095" s="74" t="s">
        <v>31519</v>
      </c>
    </row>
    <row r="16096" spans="20:21" x14ac:dyDescent="0.25">
      <c r="T16096" s="101" t="s">
        <v>31520</v>
      </c>
      <c r="U16096" s="74" t="s">
        <v>31521</v>
      </c>
    </row>
    <row r="16097" spans="20:21" x14ac:dyDescent="0.25">
      <c r="T16097" s="101" t="s">
        <v>31522</v>
      </c>
      <c r="U16097" s="74" t="s">
        <v>31523</v>
      </c>
    </row>
    <row r="16098" spans="20:21" x14ac:dyDescent="0.25">
      <c r="T16098" s="101" t="s">
        <v>31524</v>
      </c>
      <c r="U16098" s="74" t="s">
        <v>31525</v>
      </c>
    </row>
    <row r="16099" spans="20:21" x14ac:dyDescent="0.25">
      <c r="T16099" s="101" t="s">
        <v>31526</v>
      </c>
      <c r="U16099" s="74" t="s">
        <v>31527</v>
      </c>
    </row>
    <row r="16100" spans="20:21" x14ac:dyDescent="0.25">
      <c r="T16100" s="101" t="s">
        <v>31528</v>
      </c>
      <c r="U16100" s="74" t="s">
        <v>14156</v>
      </c>
    </row>
    <row r="16101" spans="20:21" x14ac:dyDescent="0.25">
      <c r="T16101" s="101" t="s">
        <v>31529</v>
      </c>
      <c r="U16101" s="74" t="s">
        <v>29413</v>
      </c>
    </row>
    <row r="16102" spans="20:21" x14ac:dyDescent="0.25">
      <c r="T16102" s="101" t="s">
        <v>31530</v>
      </c>
      <c r="U16102" s="74" t="s">
        <v>2765</v>
      </c>
    </row>
    <row r="16103" spans="20:21" x14ac:dyDescent="0.25">
      <c r="T16103" s="101" t="s">
        <v>31531</v>
      </c>
      <c r="U16103" s="74" t="s">
        <v>31532</v>
      </c>
    </row>
    <row r="16104" spans="20:21" x14ac:dyDescent="0.25">
      <c r="T16104" s="101" t="s">
        <v>31533</v>
      </c>
      <c r="U16104" s="74" t="s">
        <v>31534</v>
      </c>
    </row>
    <row r="16105" spans="20:21" x14ac:dyDescent="0.25">
      <c r="T16105" s="101" t="s">
        <v>31535</v>
      </c>
      <c r="U16105" s="74" t="s">
        <v>31536</v>
      </c>
    </row>
    <row r="16106" spans="20:21" x14ac:dyDescent="0.25">
      <c r="T16106" s="101" t="s">
        <v>31537</v>
      </c>
      <c r="U16106" s="74" t="s">
        <v>31538</v>
      </c>
    </row>
    <row r="16107" spans="20:21" x14ac:dyDescent="0.25">
      <c r="T16107" s="101" t="s">
        <v>31539</v>
      </c>
      <c r="U16107" s="74" t="s">
        <v>31540</v>
      </c>
    </row>
    <row r="16108" spans="20:21" x14ac:dyDescent="0.25">
      <c r="T16108" s="101" t="s">
        <v>31541</v>
      </c>
      <c r="U16108" s="74" t="s">
        <v>28354</v>
      </c>
    </row>
    <row r="16109" spans="20:21" x14ac:dyDescent="0.25">
      <c r="T16109" s="101" t="s">
        <v>31542</v>
      </c>
      <c r="U16109" s="74" t="s">
        <v>31543</v>
      </c>
    </row>
    <row r="16110" spans="20:21" x14ac:dyDescent="0.25">
      <c r="T16110" s="101" t="s">
        <v>31544</v>
      </c>
      <c r="U16110" s="74" t="s">
        <v>31545</v>
      </c>
    </row>
    <row r="16111" spans="20:21" x14ac:dyDescent="0.25">
      <c r="T16111" s="101" t="s">
        <v>31546</v>
      </c>
      <c r="U16111" s="74" t="s">
        <v>31547</v>
      </c>
    </row>
    <row r="16112" spans="20:21" x14ac:dyDescent="0.25">
      <c r="T16112" s="101" t="s">
        <v>31548</v>
      </c>
      <c r="U16112" s="74" t="s">
        <v>31549</v>
      </c>
    </row>
    <row r="16113" spans="20:21" x14ac:dyDescent="0.25">
      <c r="T16113" s="101" t="s">
        <v>31550</v>
      </c>
      <c r="U16113" s="74" t="s">
        <v>2791</v>
      </c>
    </row>
    <row r="16114" spans="20:21" x14ac:dyDescent="0.25">
      <c r="T16114" s="101" t="s">
        <v>31551</v>
      </c>
      <c r="U16114" s="74" t="s">
        <v>31552</v>
      </c>
    </row>
    <row r="16115" spans="20:21" x14ac:dyDescent="0.25">
      <c r="T16115" s="101" t="s">
        <v>31553</v>
      </c>
      <c r="U16115" s="74" t="s">
        <v>31554</v>
      </c>
    </row>
    <row r="16116" spans="20:21" x14ac:dyDescent="0.25">
      <c r="T16116" s="101" t="s">
        <v>31555</v>
      </c>
      <c r="U16116" s="74" t="s">
        <v>31556</v>
      </c>
    </row>
    <row r="16117" spans="20:21" x14ac:dyDescent="0.25">
      <c r="T16117" s="101" t="s">
        <v>31557</v>
      </c>
      <c r="U16117" s="74" t="s">
        <v>31558</v>
      </c>
    </row>
    <row r="16118" spans="20:21" x14ac:dyDescent="0.25">
      <c r="T16118" s="101" t="s">
        <v>31559</v>
      </c>
      <c r="U16118" s="74" t="s">
        <v>31560</v>
      </c>
    </row>
    <row r="16119" spans="20:21" x14ac:dyDescent="0.25">
      <c r="T16119" s="101" t="s">
        <v>31561</v>
      </c>
      <c r="U16119" s="74" t="s">
        <v>31562</v>
      </c>
    </row>
    <row r="16120" spans="20:21" x14ac:dyDescent="0.25">
      <c r="T16120" s="101" t="s">
        <v>31563</v>
      </c>
      <c r="U16120" s="74" t="s">
        <v>31564</v>
      </c>
    </row>
    <row r="16121" spans="20:21" x14ac:dyDescent="0.25">
      <c r="T16121" s="101" t="s">
        <v>31565</v>
      </c>
      <c r="U16121" s="74" t="s">
        <v>31566</v>
      </c>
    </row>
    <row r="16122" spans="20:21" x14ac:dyDescent="0.25">
      <c r="T16122" s="101" t="s">
        <v>31567</v>
      </c>
      <c r="U16122" s="74" t="s">
        <v>31568</v>
      </c>
    </row>
    <row r="16123" spans="20:21" x14ac:dyDescent="0.25">
      <c r="T16123" s="101" t="s">
        <v>31569</v>
      </c>
      <c r="U16123" s="74" t="s">
        <v>31570</v>
      </c>
    </row>
    <row r="16124" spans="20:21" x14ac:dyDescent="0.25">
      <c r="T16124" s="101" t="s">
        <v>31571</v>
      </c>
      <c r="U16124" s="74" t="s">
        <v>412</v>
      </c>
    </row>
    <row r="16125" spans="20:21" x14ac:dyDescent="0.25">
      <c r="T16125" s="101" t="s">
        <v>31572</v>
      </c>
      <c r="U16125" s="74" t="s">
        <v>31573</v>
      </c>
    </row>
    <row r="16126" spans="20:21" x14ac:dyDescent="0.25">
      <c r="T16126" s="101" t="s">
        <v>31574</v>
      </c>
      <c r="U16126" s="74" t="s">
        <v>422</v>
      </c>
    </row>
    <row r="16127" spans="20:21" x14ac:dyDescent="0.25">
      <c r="T16127" s="101" t="s">
        <v>31575</v>
      </c>
      <c r="U16127" s="74" t="s">
        <v>31576</v>
      </c>
    </row>
    <row r="16128" spans="20:21" x14ac:dyDescent="0.25">
      <c r="T16128" s="101" t="s">
        <v>31577</v>
      </c>
      <c r="U16128" s="74" t="s">
        <v>31578</v>
      </c>
    </row>
    <row r="16129" spans="20:21" x14ac:dyDescent="0.25">
      <c r="T16129" s="101" t="s">
        <v>31579</v>
      </c>
      <c r="U16129" s="74" t="s">
        <v>31580</v>
      </c>
    </row>
    <row r="16130" spans="20:21" x14ac:dyDescent="0.25">
      <c r="T16130" s="101" t="s">
        <v>31581</v>
      </c>
      <c r="U16130" s="74" t="s">
        <v>31582</v>
      </c>
    </row>
    <row r="16131" spans="20:21" x14ac:dyDescent="0.25">
      <c r="T16131" s="101" t="s">
        <v>31583</v>
      </c>
      <c r="U16131" s="74" t="s">
        <v>31584</v>
      </c>
    </row>
    <row r="16132" spans="20:21" x14ac:dyDescent="0.25">
      <c r="T16132" s="101" t="s">
        <v>31585</v>
      </c>
      <c r="U16132" s="74" t="s">
        <v>31586</v>
      </c>
    </row>
    <row r="16133" spans="20:21" x14ac:dyDescent="0.25">
      <c r="T16133" s="101" t="s">
        <v>31587</v>
      </c>
      <c r="U16133" s="74" t="s">
        <v>31588</v>
      </c>
    </row>
    <row r="16134" spans="20:21" x14ac:dyDescent="0.25">
      <c r="T16134" s="101" t="s">
        <v>31589</v>
      </c>
      <c r="U16134" s="74" t="s">
        <v>31590</v>
      </c>
    </row>
    <row r="16135" spans="20:21" x14ac:dyDescent="0.25">
      <c r="T16135" s="101" t="s">
        <v>31591</v>
      </c>
      <c r="U16135" s="74" t="s">
        <v>31592</v>
      </c>
    </row>
    <row r="16136" spans="20:21" x14ac:dyDescent="0.25">
      <c r="T16136" s="101" t="s">
        <v>31593</v>
      </c>
      <c r="U16136" s="74" t="s">
        <v>2851</v>
      </c>
    </row>
    <row r="16137" spans="20:21" x14ac:dyDescent="0.25">
      <c r="T16137" s="101" t="s">
        <v>31594</v>
      </c>
      <c r="U16137" s="74" t="s">
        <v>31595</v>
      </c>
    </row>
    <row r="16138" spans="20:21" x14ac:dyDescent="0.25">
      <c r="T16138" s="101" t="s">
        <v>31596</v>
      </c>
      <c r="U16138" s="74" t="s">
        <v>31597</v>
      </c>
    </row>
    <row r="16139" spans="20:21" x14ac:dyDescent="0.25">
      <c r="T16139" s="101" t="s">
        <v>31598</v>
      </c>
      <c r="U16139" s="74" t="s">
        <v>31599</v>
      </c>
    </row>
    <row r="16140" spans="20:21" x14ac:dyDescent="0.25">
      <c r="T16140" s="101" t="s">
        <v>31600</v>
      </c>
      <c r="U16140" s="74" t="s">
        <v>31601</v>
      </c>
    </row>
    <row r="16141" spans="20:21" x14ac:dyDescent="0.25">
      <c r="T16141" s="101" t="s">
        <v>31602</v>
      </c>
      <c r="U16141" s="74" t="s">
        <v>22325</v>
      </c>
    </row>
    <row r="16142" spans="20:21" x14ac:dyDescent="0.25">
      <c r="T16142" s="101" t="s">
        <v>31603</v>
      </c>
      <c r="U16142" s="74" t="s">
        <v>3765</v>
      </c>
    </row>
    <row r="16143" spans="20:21" x14ac:dyDescent="0.25">
      <c r="T16143" s="101" t="s">
        <v>31604</v>
      </c>
      <c r="U16143" s="74" t="s">
        <v>31605</v>
      </c>
    </row>
    <row r="16144" spans="20:21" x14ac:dyDescent="0.25">
      <c r="T16144" s="101" t="s">
        <v>31606</v>
      </c>
      <c r="U16144" s="74" t="s">
        <v>31607</v>
      </c>
    </row>
    <row r="16145" spans="20:21" x14ac:dyDescent="0.25">
      <c r="T16145" s="101" t="s">
        <v>31608</v>
      </c>
      <c r="U16145" s="74" t="s">
        <v>31609</v>
      </c>
    </row>
    <row r="16146" spans="20:21" x14ac:dyDescent="0.25">
      <c r="T16146" s="101" t="s">
        <v>31610</v>
      </c>
      <c r="U16146" s="74" t="s">
        <v>31611</v>
      </c>
    </row>
    <row r="16147" spans="20:21" x14ac:dyDescent="0.25">
      <c r="T16147" s="101" t="s">
        <v>31612</v>
      </c>
      <c r="U16147" s="74" t="s">
        <v>31613</v>
      </c>
    </row>
    <row r="16148" spans="20:21" x14ac:dyDescent="0.25">
      <c r="T16148" s="101" t="s">
        <v>31614</v>
      </c>
      <c r="U16148" s="74" t="s">
        <v>31615</v>
      </c>
    </row>
    <row r="16149" spans="20:21" x14ac:dyDescent="0.25">
      <c r="T16149" s="101" t="s">
        <v>31616</v>
      </c>
      <c r="U16149" s="74" t="s">
        <v>31617</v>
      </c>
    </row>
    <row r="16150" spans="20:21" x14ac:dyDescent="0.25">
      <c r="T16150" s="101" t="s">
        <v>31618</v>
      </c>
      <c r="U16150" s="74" t="s">
        <v>31619</v>
      </c>
    </row>
    <row r="16151" spans="20:21" x14ac:dyDescent="0.25">
      <c r="T16151" s="101" t="s">
        <v>31620</v>
      </c>
      <c r="U16151" s="74" t="s">
        <v>31621</v>
      </c>
    </row>
    <row r="16152" spans="20:21" x14ac:dyDescent="0.25">
      <c r="T16152" s="101" t="s">
        <v>31622</v>
      </c>
      <c r="U16152" s="74" t="s">
        <v>31623</v>
      </c>
    </row>
    <row r="16153" spans="20:21" x14ac:dyDescent="0.25">
      <c r="T16153" s="101" t="s">
        <v>31624</v>
      </c>
      <c r="U16153" s="74" t="s">
        <v>31625</v>
      </c>
    </row>
    <row r="16154" spans="20:21" x14ac:dyDescent="0.25">
      <c r="T16154" s="101" t="s">
        <v>31626</v>
      </c>
      <c r="U16154" s="74" t="s">
        <v>31627</v>
      </c>
    </row>
    <row r="16155" spans="20:21" x14ac:dyDescent="0.25">
      <c r="T16155" s="101" t="s">
        <v>31628</v>
      </c>
      <c r="U16155" s="74" t="s">
        <v>31629</v>
      </c>
    </row>
    <row r="16156" spans="20:21" x14ac:dyDescent="0.25">
      <c r="T16156" s="101" t="s">
        <v>31630</v>
      </c>
      <c r="U16156" s="74" t="s">
        <v>31631</v>
      </c>
    </row>
    <row r="16157" spans="20:21" x14ac:dyDescent="0.25">
      <c r="T16157" s="101" t="s">
        <v>31632</v>
      </c>
      <c r="U16157" s="74" t="s">
        <v>31633</v>
      </c>
    </row>
    <row r="16158" spans="20:21" x14ac:dyDescent="0.25">
      <c r="T16158" s="101" t="s">
        <v>31634</v>
      </c>
      <c r="U16158" s="74" t="s">
        <v>31635</v>
      </c>
    </row>
    <row r="16159" spans="20:21" x14ac:dyDescent="0.25">
      <c r="T16159" s="101" t="s">
        <v>31636</v>
      </c>
      <c r="U16159" s="74" t="s">
        <v>31637</v>
      </c>
    </row>
    <row r="16160" spans="20:21" x14ac:dyDescent="0.25">
      <c r="T16160" s="101" t="s">
        <v>31638</v>
      </c>
      <c r="U16160" s="74" t="s">
        <v>31639</v>
      </c>
    </row>
    <row r="16161" spans="20:21" x14ac:dyDescent="0.25">
      <c r="T16161" s="101" t="s">
        <v>31640</v>
      </c>
      <c r="U16161" s="74" t="s">
        <v>31641</v>
      </c>
    </row>
    <row r="16162" spans="20:21" x14ac:dyDescent="0.25">
      <c r="T16162" s="101" t="s">
        <v>31642</v>
      </c>
      <c r="U16162" s="74" t="s">
        <v>31643</v>
      </c>
    </row>
    <row r="16163" spans="20:21" x14ac:dyDescent="0.25">
      <c r="T16163" s="101" t="s">
        <v>31644</v>
      </c>
      <c r="U16163" s="74" t="s">
        <v>31645</v>
      </c>
    </row>
    <row r="16164" spans="20:21" x14ac:dyDescent="0.25">
      <c r="T16164" s="101" t="s">
        <v>31646</v>
      </c>
      <c r="U16164" s="74" t="s">
        <v>31647</v>
      </c>
    </row>
    <row r="16165" spans="20:21" x14ac:dyDescent="0.25">
      <c r="T16165" s="101" t="s">
        <v>31648</v>
      </c>
      <c r="U16165" s="74" t="s">
        <v>31649</v>
      </c>
    </row>
    <row r="16166" spans="20:21" x14ac:dyDescent="0.25">
      <c r="T16166" s="101" t="s">
        <v>31650</v>
      </c>
      <c r="U16166" s="74" t="s">
        <v>31651</v>
      </c>
    </row>
    <row r="16167" spans="20:21" x14ac:dyDescent="0.25">
      <c r="T16167" s="101" t="s">
        <v>31652</v>
      </c>
      <c r="U16167" s="74" t="s">
        <v>31653</v>
      </c>
    </row>
    <row r="16168" spans="20:21" x14ac:dyDescent="0.25">
      <c r="T16168" s="101" t="s">
        <v>31654</v>
      </c>
      <c r="U16168" s="74" t="s">
        <v>31655</v>
      </c>
    </row>
    <row r="16169" spans="20:21" x14ac:dyDescent="0.25">
      <c r="T16169" s="101" t="s">
        <v>31656</v>
      </c>
      <c r="U16169" s="74" t="s">
        <v>31657</v>
      </c>
    </row>
    <row r="16170" spans="20:21" x14ac:dyDescent="0.25">
      <c r="T16170" s="101" t="s">
        <v>31658</v>
      </c>
      <c r="U16170" s="74" t="s">
        <v>31659</v>
      </c>
    </row>
    <row r="16171" spans="20:21" x14ac:dyDescent="0.25">
      <c r="T16171" s="101" t="s">
        <v>31660</v>
      </c>
      <c r="U16171" s="74" t="s">
        <v>31661</v>
      </c>
    </row>
    <row r="16172" spans="20:21" x14ac:dyDescent="0.25">
      <c r="T16172" s="101" t="s">
        <v>31662</v>
      </c>
      <c r="U16172" s="74" t="s">
        <v>31663</v>
      </c>
    </row>
    <row r="16173" spans="20:21" x14ac:dyDescent="0.25">
      <c r="T16173" s="101" t="s">
        <v>31664</v>
      </c>
      <c r="U16173" s="74" t="s">
        <v>31665</v>
      </c>
    </row>
    <row r="16174" spans="20:21" x14ac:dyDescent="0.25">
      <c r="T16174" s="101" t="s">
        <v>31666</v>
      </c>
      <c r="U16174" s="74" t="s">
        <v>31667</v>
      </c>
    </row>
    <row r="16175" spans="20:21" x14ac:dyDescent="0.25">
      <c r="T16175" s="101" t="s">
        <v>31668</v>
      </c>
      <c r="U16175" s="74" t="s">
        <v>31669</v>
      </c>
    </row>
    <row r="16176" spans="20:21" x14ac:dyDescent="0.25">
      <c r="T16176" s="101" t="s">
        <v>31670</v>
      </c>
      <c r="U16176" s="74" t="s">
        <v>31671</v>
      </c>
    </row>
    <row r="16177" spans="20:21" x14ac:dyDescent="0.25">
      <c r="T16177" s="101" t="s">
        <v>31672</v>
      </c>
      <c r="U16177" s="74" t="s">
        <v>31673</v>
      </c>
    </row>
    <row r="16178" spans="20:21" x14ac:dyDescent="0.25">
      <c r="T16178" s="101" t="s">
        <v>31674</v>
      </c>
      <c r="U16178" s="74" t="s">
        <v>31675</v>
      </c>
    </row>
    <row r="16179" spans="20:21" x14ac:dyDescent="0.25">
      <c r="T16179" s="101" t="s">
        <v>31676</v>
      </c>
      <c r="U16179" s="74" t="s">
        <v>31677</v>
      </c>
    </row>
    <row r="16180" spans="20:21" x14ac:dyDescent="0.25">
      <c r="T16180" s="101" t="s">
        <v>31678</v>
      </c>
      <c r="U16180" s="74" t="s">
        <v>3447</v>
      </c>
    </row>
    <row r="16181" spans="20:21" x14ac:dyDescent="0.25">
      <c r="T16181" s="101" t="s">
        <v>31679</v>
      </c>
      <c r="U16181" s="74" t="s">
        <v>31680</v>
      </c>
    </row>
    <row r="16182" spans="20:21" x14ac:dyDescent="0.25">
      <c r="T16182" s="101" t="s">
        <v>31681</v>
      </c>
      <c r="U16182" s="74" t="s">
        <v>31682</v>
      </c>
    </row>
    <row r="16183" spans="20:21" x14ac:dyDescent="0.25">
      <c r="T16183" s="101" t="s">
        <v>31683</v>
      </c>
      <c r="U16183" s="74" t="s">
        <v>31684</v>
      </c>
    </row>
    <row r="16184" spans="20:21" x14ac:dyDescent="0.25">
      <c r="T16184" s="101" t="s">
        <v>31685</v>
      </c>
      <c r="U16184" s="74" t="s">
        <v>31686</v>
      </c>
    </row>
    <row r="16185" spans="20:21" x14ac:dyDescent="0.25">
      <c r="T16185" s="101" t="s">
        <v>31687</v>
      </c>
      <c r="U16185" s="74" t="s">
        <v>4619</v>
      </c>
    </row>
    <row r="16186" spans="20:21" x14ac:dyDescent="0.25">
      <c r="T16186" s="101" t="s">
        <v>31688</v>
      </c>
      <c r="U16186" s="74" t="s">
        <v>31689</v>
      </c>
    </row>
    <row r="16187" spans="20:21" x14ac:dyDescent="0.25">
      <c r="T16187" s="101" t="s">
        <v>31690</v>
      </c>
      <c r="U16187" s="74" t="s">
        <v>31691</v>
      </c>
    </row>
    <row r="16188" spans="20:21" x14ac:dyDescent="0.25">
      <c r="T16188" s="101" t="s">
        <v>31692</v>
      </c>
      <c r="U16188" s="74" t="s">
        <v>31693</v>
      </c>
    </row>
    <row r="16189" spans="20:21" x14ac:dyDescent="0.25">
      <c r="T16189" s="101" t="s">
        <v>31694</v>
      </c>
      <c r="U16189" s="74" t="s">
        <v>31695</v>
      </c>
    </row>
    <row r="16190" spans="20:21" x14ac:dyDescent="0.25">
      <c r="T16190" s="101" t="s">
        <v>31696</v>
      </c>
      <c r="U16190" s="74" t="s">
        <v>31697</v>
      </c>
    </row>
    <row r="16191" spans="20:21" x14ac:dyDescent="0.25">
      <c r="T16191" s="101" t="s">
        <v>31698</v>
      </c>
      <c r="U16191" s="74" t="s">
        <v>31699</v>
      </c>
    </row>
    <row r="16192" spans="20:21" x14ac:dyDescent="0.25">
      <c r="T16192" s="101" t="s">
        <v>31700</v>
      </c>
      <c r="U16192" s="74" t="s">
        <v>31701</v>
      </c>
    </row>
    <row r="16193" spans="20:21" x14ac:dyDescent="0.25">
      <c r="T16193" s="101" t="s">
        <v>31702</v>
      </c>
      <c r="U16193" s="74" t="s">
        <v>31703</v>
      </c>
    </row>
    <row r="16194" spans="20:21" x14ac:dyDescent="0.25">
      <c r="T16194" s="101" t="s">
        <v>31704</v>
      </c>
      <c r="U16194" s="74" t="s">
        <v>31705</v>
      </c>
    </row>
    <row r="16195" spans="20:21" x14ac:dyDescent="0.25">
      <c r="T16195" s="101" t="s">
        <v>31706</v>
      </c>
      <c r="U16195" s="74" t="s">
        <v>31707</v>
      </c>
    </row>
    <row r="16196" spans="20:21" x14ac:dyDescent="0.25">
      <c r="T16196" s="101" t="s">
        <v>31708</v>
      </c>
      <c r="U16196" s="74" t="s">
        <v>31709</v>
      </c>
    </row>
    <row r="16197" spans="20:21" x14ac:dyDescent="0.25">
      <c r="T16197" s="101" t="s">
        <v>31710</v>
      </c>
      <c r="U16197" s="74" t="s">
        <v>31711</v>
      </c>
    </row>
    <row r="16198" spans="20:21" x14ac:dyDescent="0.25">
      <c r="T16198" s="101" t="s">
        <v>31712</v>
      </c>
      <c r="U16198" s="74" t="s">
        <v>31713</v>
      </c>
    </row>
    <row r="16199" spans="20:21" x14ac:dyDescent="0.25">
      <c r="T16199" s="101" t="s">
        <v>31714</v>
      </c>
      <c r="U16199" s="74" t="s">
        <v>31715</v>
      </c>
    </row>
    <row r="16200" spans="20:21" x14ac:dyDescent="0.25">
      <c r="T16200" s="101" t="s">
        <v>31716</v>
      </c>
      <c r="U16200" s="74" t="s">
        <v>31717</v>
      </c>
    </row>
    <row r="16201" spans="20:21" x14ac:dyDescent="0.25">
      <c r="T16201" s="101" t="s">
        <v>31718</v>
      </c>
      <c r="U16201" s="74" t="s">
        <v>31719</v>
      </c>
    </row>
    <row r="16202" spans="20:21" x14ac:dyDescent="0.25">
      <c r="T16202" s="101" t="s">
        <v>31720</v>
      </c>
      <c r="U16202" s="74" t="s">
        <v>31721</v>
      </c>
    </row>
    <row r="16203" spans="20:21" x14ac:dyDescent="0.25">
      <c r="T16203" s="101" t="s">
        <v>31722</v>
      </c>
      <c r="U16203" s="74" t="s">
        <v>31723</v>
      </c>
    </row>
    <row r="16204" spans="20:21" x14ac:dyDescent="0.25">
      <c r="T16204" s="101" t="s">
        <v>31724</v>
      </c>
      <c r="U16204" s="74" t="s">
        <v>31725</v>
      </c>
    </row>
    <row r="16205" spans="20:21" x14ac:dyDescent="0.25">
      <c r="T16205" s="101" t="s">
        <v>31726</v>
      </c>
      <c r="U16205" s="74" t="s">
        <v>31727</v>
      </c>
    </row>
    <row r="16206" spans="20:21" x14ac:dyDescent="0.25">
      <c r="T16206" s="101" t="s">
        <v>31728</v>
      </c>
      <c r="U16206" s="74" t="s">
        <v>31729</v>
      </c>
    </row>
    <row r="16207" spans="20:21" x14ac:dyDescent="0.25">
      <c r="T16207" s="101" t="s">
        <v>31730</v>
      </c>
      <c r="U16207" s="74" t="s">
        <v>31731</v>
      </c>
    </row>
    <row r="16208" spans="20:21" x14ac:dyDescent="0.25">
      <c r="T16208" s="101" t="s">
        <v>31732</v>
      </c>
      <c r="U16208" s="74" t="s">
        <v>31733</v>
      </c>
    </row>
    <row r="16209" spans="20:21" x14ac:dyDescent="0.25">
      <c r="T16209" s="101" t="s">
        <v>31734</v>
      </c>
      <c r="U16209" s="74" t="s">
        <v>31735</v>
      </c>
    </row>
    <row r="16210" spans="20:21" x14ac:dyDescent="0.25">
      <c r="T16210" s="101" t="s">
        <v>31736</v>
      </c>
      <c r="U16210" s="74" t="s">
        <v>31737</v>
      </c>
    </row>
    <row r="16211" spans="20:21" x14ac:dyDescent="0.25">
      <c r="T16211" s="101" t="s">
        <v>31738</v>
      </c>
      <c r="U16211" s="74" t="s">
        <v>31739</v>
      </c>
    </row>
    <row r="16212" spans="20:21" x14ac:dyDescent="0.25">
      <c r="T16212" s="101" t="s">
        <v>31740</v>
      </c>
      <c r="U16212" s="74" t="s">
        <v>31741</v>
      </c>
    </row>
    <row r="16213" spans="20:21" x14ac:dyDescent="0.25">
      <c r="T16213" s="101" t="s">
        <v>31742</v>
      </c>
      <c r="U16213" s="74" t="s">
        <v>31743</v>
      </c>
    </row>
    <row r="16214" spans="20:21" x14ac:dyDescent="0.25">
      <c r="T16214" s="101" t="s">
        <v>31744</v>
      </c>
      <c r="U16214" s="74" t="s">
        <v>31745</v>
      </c>
    </row>
    <row r="16215" spans="20:21" x14ac:dyDescent="0.25">
      <c r="T16215" s="101" t="s">
        <v>31746</v>
      </c>
      <c r="U16215" s="74" t="s">
        <v>31747</v>
      </c>
    </row>
    <row r="16216" spans="20:21" x14ac:dyDescent="0.25">
      <c r="T16216" s="101" t="s">
        <v>31748</v>
      </c>
      <c r="U16216" s="74" t="s">
        <v>2196</v>
      </c>
    </row>
    <row r="16217" spans="20:21" x14ac:dyDescent="0.25">
      <c r="T16217" s="101" t="s">
        <v>31749</v>
      </c>
      <c r="U16217" s="74" t="s">
        <v>31750</v>
      </c>
    </row>
    <row r="16218" spans="20:21" x14ac:dyDescent="0.25">
      <c r="T16218" s="101" t="s">
        <v>31751</v>
      </c>
      <c r="U16218" s="74" t="s">
        <v>31752</v>
      </c>
    </row>
    <row r="16219" spans="20:21" x14ac:dyDescent="0.25">
      <c r="T16219" s="101" t="s">
        <v>31753</v>
      </c>
      <c r="U16219" s="74" t="s">
        <v>31754</v>
      </c>
    </row>
    <row r="16220" spans="20:21" x14ac:dyDescent="0.25">
      <c r="T16220" s="101" t="s">
        <v>31755</v>
      </c>
      <c r="U16220" s="74" t="s">
        <v>31756</v>
      </c>
    </row>
    <row r="16221" spans="20:21" x14ac:dyDescent="0.25">
      <c r="T16221" s="101" t="s">
        <v>31757</v>
      </c>
      <c r="U16221" s="74" t="s">
        <v>13633</v>
      </c>
    </row>
    <row r="16222" spans="20:21" x14ac:dyDescent="0.25">
      <c r="T16222" s="101" t="s">
        <v>31758</v>
      </c>
      <c r="U16222" s="74" t="s">
        <v>31759</v>
      </c>
    </row>
    <row r="16223" spans="20:21" x14ac:dyDescent="0.25">
      <c r="T16223" s="101" t="s">
        <v>31760</v>
      </c>
      <c r="U16223" s="74" t="s">
        <v>31761</v>
      </c>
    </row>
    <row r="16224" spans="20:21" x14ac:dyDescent="0.25">
      <c r="T16224" s="101" t="s">
        <v>31762</v>
      </c>
      <c r="U16224" s="74" t="s">
        <v>2244</v>
      </c>
    </row>
    <row r="16225" spans="20:21" x14ac:dyDescent="0.25">
      <c r="T16225" s="101" t="s">
        <v>31763</v>
      </c>
      <c r="U16225" s="74" t="s">
        <v>31764</v>
      </c>
    </row>
    <row r="16226" spans="20:21" x14ac:dyDescent="0.25">
      <c r="T16226" s="101" t="s">
        <v>31765</v>
      </c>
      <c r="U16226" s="74" t="s">
        <v>31766</v>
      </c>
    </row>
    <row r="16227" spans="20:21" x14ac:dyDescent="0.25">
      <c r="T16227" s="101" t="s">
        <v>31767</v>
      </c>
      <c r="U16227" s="74" t="s">
        <v>31768</v>
      </c>
    </row>
    <row r="16228" spans="20:21" x14ac:dyDescent="0.25">
      <c r="T16228" s="101" t="s">
        <v>31769</v>
      </c>
      <c r="U16228" s="74" t="s">
        <v>31770</v>
      </c>
    </row>
    <row r="16229" spans="20:21" x14ac:dyDescent="0.25">
      <c r="T16229" s="101" t="s">
        <v>31771</v>
      </c>
      <c r="U16229" s="74" t="s">
        <v>31772</v>
      </c>
    </row>
    <row r="16230" spans="20:21" x14ac:dyDescent="0.25">
      <c r="T16230" s="101" t="s">
        <v>31773</v>
      </c>
      <c r="U16230" s="74" t="s">
        <v>31774</v>
      </c>
    </row>
    <row r="16231" spans="20:21" x14ac:dyDescent="0.25">
      <c r="T16231" s="101" t="s">
        <v>31775</v>
      </c>
      <c r="U16231" s="74" t="s">
        <v>28781</v>
      </c>
    </row>
    <row r="16232" spans="20:21" x14ac:dyDescent="0.25">
      <c r="T16232" s="101" t="s">
        <v>31776</v>
      </c>
      <c r="U16232" s="74" t="s">
        <v>31777</v>
      </c>
    </row>
    <row r="16233" spans="20:21" x14ac:dyDescent="0.25">
      <c r="T16233" s="101" t="s">
        <v>31778</v>
      </c>
      <c r="U16233" s="74" t="s">
        <v>31779</v>
      </c>
    </row>
    <row r="16234" spans="20:21" x14ac:dyDescent="0.25">
      <c r="T16234" s="101" t="s">
        <v>31780</v>
      </c>
      <c r="U16234" s="74" t="s">
        <v>31781</v>
      </c>
    </row>
    <row r="16235" spans="20:21" x14ac:dyDescent="0.25">
      <c r="T16235" s="101" t="s">
        <v>31782</v>
      </c>
      <c r="U16235" s="74" t="s">
        <v>31783</v>
      </c>
    </row>
    <row r="16236" spans="20:21" x14ac:dyDescent="0.25">
      <c r="T16236" s="101" t="s">
        <v>31784</v>
      </c>
      <c r="U16236" s="74" t="s">
        <v>31785</v>
      </c>
    </row>
    <row r="16237" spans="20:21" x14ac:dyDescent="0.25">
      <c r="T16237" s="101" t="s">
        <v>31786</v>
      </c>
      <c r="U16237" s="74" t="s">
        <v>31787</v>
      </c>
    </row>
    <row r="16238" spans="20:21" x14ac:dyDescent="0.25">
      <c r="T16238" s="101" t="s">
        <v>31788</v>
      </c>
      <c r="U16238" s="74" t="s">
        <v>31789</v>
      </c>
    </row>
    <row r="16239" spans="20:21" x14ac:dyDescent="0.25">
      <c r="T16239" s="101" t="s">
        <v>31790</v>
      </c>
      <c r="U16239" s="74" t="s">
        <v>31791</v>
      </c>
    </row>
    <row r="16240" spans="20:21" x14ac:dyDescent="0.25">
      <c r="T16240" s="101" t="s">
        <v>31792</v>
      </c>
      <c r="U16240" s="74" t="s">
        <v>31793</v>
      </c>
    </row>
    <row r="16241" spans="20:21" x14ac:dyDescent="0.25">
      <c r="T16241" s="101" t="s">
        <v>31794</v>
      </c>
      <c r="U16241" s="74" t="s">
        <v>31795</v>
      </c>
    </row>
    <row r="16242" spans="20:21" x14ac:dyDescent="0.25">
      <c r="T16242" s="101" t="s">
        <v>31796</v>
      </c>
      <c r="U16242" s="74" t="s">
        <v>31797</v>
      </c>
    </row>
    <row r="16243" spans="20:21" x14ac:dyDescent="0.25">
      <c r="T16243" s="101" t="s">
        <v>31798</v>
      </c>
      <c r="U16243" s="74" t="s">
        <v>28820</v>
      </c>
    </row>
    <row r="16244" spans="20:21" x14ac:dyDescent="0.25">
      <c r="T16244" s="101" t="s">
        <v>31799</v>
      </c>
      <c r="U16244" s="74" t="s">
        <v>31800</v>
      </c>
    </row>
    <row r="16245" spans="20:21" x14ac:dyDescent="0.25">
      <c r="T16245" s="101" t="s">
        <v>31801</v>
      </c>
      <c r="U16245" s="74" t="s">
        <v>31802</v>
      </c>
    </row>
    <row r="16246" spans="20:21" x14ac:dyDescent="0.25">
      <c r="T16246" s="101" t="s">
        <v>31803</v>
      </c>
      <c r="U16246" s="74" t="s">
        <v>31804</v>
      </c>
    </row>
    <row r="16247" spans="20:21" x14ac:dyDescent="0.25">
      <c r="T16247" s="101" t="s">
        <v>31805</v>
      </c>
      <c r="U16247" s="74" t="s">
        <v>31806</v>
      </c>
    </row>
    <row r="16248" spans="20:21" x14ac:dyDescent="0.25">
      <c r="T16248" s="101" t="s">
        <v>31807</v>
      </c>
      <c r="U16248" s="74" t="s">
        <v>31808</v>
      </c>
    </row>
    <row r="16249" spans="20:21" x14ac:dyDescent="0.25">
      <c r="T16249" s="101" t="s">
        <v>31809</v>
      </c>
      <c r="U16249" s="74" t="s">
        <v>31810</v>
      </c>
    </row>
    <row r="16250" spans="20:21" x14ac:dyDescent="0.25">
      <c r="T16250" s="101" t="s">
        <v>31811</v>
      </c>
      <c r="U16250" s="74" t="s">
        <v>31812</v>
      </c>
    </row>
    <row r="16251" spans="20:21" x14ac:dyDescent="0.25">
      <c r="T16251" s="101" t="s">
        <v>31813</v>
      </c>
      <c r="U16251" s="74" t="s">
        <v>31814</v>
      </c>
    </row>
    <row r="16252" spans="20:21" x14ac:dyDescent="0.25">
      <c r="T16252" s="101" t="s">
        <v>31815</v>
      </c>
      <c r="U16252" s="74" t="s">
        <v>31816</v>
      </c>
    </row>
    <row r="16253" spans="20:21" x14ac:dyDescent="0.25">
      <c r="T16253" s="101" t="s">
        <v>31817</v>
      </c>
      <c r="U16253" s="74" t="s">
        <v>13683</v>
      </c>
    </row>
    <row r="16254" spans="20:21" x14ac:dyDescent="0.25">
      <c r="T16254" s="101" t="s">
        <v>31818</v>
      </c>
      <c r="U16254" s="74" t="s">
        <v>31819</v>
      </c>
    </row>
    <row r="16255" spans="20:21" x14ac:dyDescent="0.25">
      <c r="T16255" s="101" t="s">
        <v>31820</v>
      </c>
      <c r="U16255" s="74" t="s">
        <v>31821</v>
      </c>
    </row>
    <row r="16256" spans="20:21" x14ac:dyDescent="0.25">
      <c r="T16256" s="101" t="s">
        <v>31822</v>
      </c>
      <c r="U16256" s="74" t="s">
        <v>31823</v>
      </c>
    </row>
    <row r="16257" spans="20:21" x14ac:dyDescent="0.25">
      <c r="T16257" s="101" t="s">
        <v>31824</v>
      </c>
      <c r="U16257" s="74" t="s">
        <v>31825</v>
      </c>
    </row>
    <row r="16258" spans="20:21" x14ac:dyDescent="0.25">
      <c r="T16258" s="101" t="s">
        <v>31826</v>
      </c>
      <c r="U16258" s="74" t="s">
        <v>31827</v>
      </c>
    </row>
    <row r="16259" spans="20:21" x14ac:dyDescent="0.25">
      <c r="T16259" s="101" t="s">
        <v>31828</v>
      </c>
      <c r="U16259" s="74" t="s">
        <v>31829</v>
      </c>
    </row>
    <row r="16260" spans="20:21" x14ac:dyDescent="0.25">
      <c r="T16260" s="101" t="s">
        <v>31830</v>
      </c>
      <c r="U16260" s="74" t="s">
        <v>31831</v>
      </c>
    </row>
    <row r="16261" spans="20:21" x14ac:dyDescent="0.25">
      <c r="T16261" s="101" t="s">
        <v>31832</v>
      </c>
      <c r="U16261" s="74" t="s">
        <v>31833</v>
      </c>
    </row>
    <row r="16262" spans="20:21" x14ac:dyDescent="0.25">
      <c r="T16262" s="101" t="s">
        <v>31834</v>
      </c>
      <c r="U16262" s="74" t="s">
        <v>31835</v>
      </c>
    </row>
    <row r="16263" spans="20:21" x14ac:dyDescent="0.25">
      <c r="T16263" s="101" t="s">
        <v>31836</v>
      </c>
      <c r="U16263" s="74" t="s">
        <v>31837</v>
      </c>
    </row>
    <row r="16264" spans="20:21" x14ac:dyDescent="0.25">
      <c r="T16264" s="101" t="s">
        <v>31838</v>
      </c>
      <c r="U16264" s="74" t="s">
        <v>31839</v>
      </c>
    </row>
    <row r="16265" spans="20:21" x14ac:dyDescent="0.25">
      <c r="T16265" s="101" t="s">
        <v>31840</v>
      </c>
      <c r="U16265" s="74" t="s">
        <v>31841</v>
      </c>
    </row>
    <row r="16266" spans="20:21" x14ac:dyDescent="0.25">
      <c r="T16266" s="101" t="s">
        <v>31842</v>
      </c>
      <c r="U16266" s="74" t="s">
        <v>31843</v>
      </c>
    </row>
    <row r="16267" spans="20:21" x14ac:dyDescent="0.25">
      <c r="T16267" s="101" t="s">
        <v>31844</v>
      </c>
      <c r="U16267" s="74" t="s">
        <v>31845</v>
      </c>
    </row>
    <row r="16268" spans="20:21" x14ac:dyDescent="0.25">
      <c r="T16268" s="101" t="s">
        <v>31846</v>
      </c>
      <c r="U16268" s="74" t="s">
        <v>31847</v>
      </c>
    </row>
    <row r="16269" spans="20:21" x14ac:dyDescent="0.25">
      <c r="T16269" s="101" t="s">
        <v>31848</v>
      </c>
      <c r="U16269" s="74" t="s">
        <v>31849</v>
      </c>
    </row>
    <row r="16270" spans="20:21" x14ac:dyDescent="0.25">
      <c r="T16270" s="101" t="s">
        <v>31850</v>
      </c>
      <c r="U16270" s="74" t="s">
        <v>31851</v>
      </c>
    </row>
    <row r="16271" spans="20:21" x14ac:dyDescent="0.25">
      <c r="T16271" s="101" t="s">
        <v>31852</v>
      </c>
      <c r="U16271" s="74" t="s">
        <v>31853</v>
      </c>
    </row>
    <row r="16272" spans="20:21" x14ac:dyDescent="0.25">
      <c r="T16272" s="101" t="s">
        <v>31854</v>
      </c>
      <c r="U16272" s="74" t="s">
        <v>31855</v>
      </c>
    </row>
    <row r="16273" spans="20:21" x14ac:dyDescent="0.25">
      <c r="T16273" s="101" t="s">
        <v>31856</v>
      </c>
      <c r="U16273" s="74" t="s">
        <v>31857</v>
      </c>
    </row>
    <row r="16274" spans="20:21" x14ac:dyDescent="0.25">
      <c r="T16274" s="101" t="s">
        <v>31858</v>
      </c>
      <c r="U16274" s="74" t="s">
        <v>31859</v>
      </c>
    </row>
    <row r="16275" spans="20:21" x14ac:dyDescent="0.25">
      <c r="T16275" s="101" t="s">
        <v>31860</v>
      </c>
      <c r="U16275" s="74" t="s">
        <v>31861</v>
      </c>
    </row>
    <row r="16276" spans="20:21" x14ac:dyDescent="0.25">
      <c r="T16276" s="101" t="s">
        <v>31862</v>
      </c>
      <c r="U16276" s="74" t="s">
        <v>31863</v>
      </c>
    </row>
    <row r="16277" spans="20:21" x14ac:dyDescent="0.25">
      <c r="T16277" s="101" t="s">
        <v>31864</v>
      </c>
      <c r="U16277" s="74" t="s">
        <v>31865</v>
      </c>
    </row>
    <row r="16278" spans="20:21" x14ac:dyDescent="0.25">
      <c r="T16278" s="101" t="s">
        <v>31866</v>
      </c>
      <c r="U16278" s="74" t="s">
        <v>31867</v>
      </c>
    </row>
    <row r="16279" spans="20:21" x14ac:dyDescent="0.25">
      <c r="T16279" s="101" t="s">
        <v>31868</v>
      </c>
      <c r="U16279" s="74" t="s">
        <v>31869</v>
      </c>
    </row>
    <row r="16280" spans="20:21" x14ac:dyDescent="0.25">
      <c r="T16280" s="101" t="s">
        <v>31870</v>
      </c>
      <c r="U16280" s="74" t="s">
        <v>31871</v>
      </c>
    </row>
    <row r="16281" spans="20:21" x14ac:dyDescent="0.25">
      <c r="T16281" s="101" t="s">
        <v>31872</v>
      </c>
      <c r="U16281" s="74" t="s">
        <v>31873</v>
      </c>
    </row>
    <row r="16282" spans="20:21" x14ac:dyDescent="0.25">
      <c r="T16282" s="101" t="s">
        <v>31874</v>
      </c>
      <c r="U16282" s="74" t="s">
        <v>31875</v>
      </c>
    </row>
    <row r="16283" spans="20:21" x14ac:dyDescent="0.25">
      <c r="T16283" s="101" t="s">
        <v>31876</v>
      </c>
      <c r="U16283" s="74" t="s">
        <v>31877</v>
      </c>
    </row>
    <row r="16284" spans="20:21" x14ac:dyDescent="0.25">
      <c r="T16284" s="101" t="s">
        <v>31878</v>
      </c>
      <c r="U16284" s="74" t="s">
        <v>31879</v>
      </c>
    </row>
    <row r="16285" spans="20:21" x14ac:dyDescent="0.25">
      <c r="T16285" s="101" t="s">
        <v>31880</v>
      </c>
      <c r="U16285" s="74" t="s">
        <v>31881</v>
      </c>
    </row>
    <row r="16286" spans="20:21" x14ac:dyDescent="0.25">
      <c r="T16286" s="101" t="s">
        <v>31882</v>
      </c>
      <c r="U16286" s="74" t="s">
        <v>31883</v>
      </c>
    </row>
    <row r="16287" spans="20:21" x14ac:dyDescent="0.25">
      <c r="T16287" s="101" t="s">
        <v>31884</v>
      </c>
      <c r="U16287" s="74" t="s">
        <v>31885</v>
      </c>
    </row>
    <row r="16288" spans="20:21" x14ac:dyDescent="0.25">
      <c r="T16288" s="101" t="s">
        <v>31886</v>
      </c>
      <c r="U16288" s="74" t="s">
        <v>31887</v>
      </c>
    </row>
    <row r="16289" spans="20:21" x14ac:dyDescent="0.25">
      <c r="T16289" s="101" t="s">
        <v>31888</v>
      </c>
      <c r="U16289" s="74" t="s">
        <v>31889</v>
      </c>
    </row>
    <row r="16290" spans="20:21" x14ac:dyDescent="0.25">
      <c r="T16290" s="101" t="s">
        <v>31890</v>
      </c>
      <c r="U16290" s="74" t="s">
        <v>31891</v>
      </c>
    </row>
    <row r="16291" spans="20:21" x14ac:dyDescent="0.25">
      <c r="T16291" s="101" t="s">
        <v>31892</v>
      </c>
      <c r="U16291" s="74" t="s">
        <v>31893</v>
      </c>
    </row>
    <row r="16292" spans="20:21" x14ac:dyDescent="0.25">
      <c r="T16292" s="101" t="s">
        <v>31894</v>
      </c>
      <c r="U16292" s="74" t="s">
        <v>31895</v>
      </c>
    </row>
    <row r="16293" spans="20:21" x14ac:dyDescent="0.25">
      <c r="T16293" s="101" t="s">
        <v>31896</v>
      </c>
      <c r="U16293" s="74" t="s">
        <v>31897</v>
      </c>
    </row>
    <row r="16294" spans="20:21" x14ac:dyDescent="0.25">
      <c r="T16294" s="101" t="s">
        <v>31898</v>
      </c>
      <c r="U16294" s="74" t="s">
        <v>31899</v>
      </c>
    </row>
    <row r="16295" spans="20:21" x14ac:dyDescent="0.25">
      <c r="T16295" s="101" t="s">
        <v>31900</v>
      </c>
      <c r="U16295" s="74" t="s">
        <v>31901</v>
      </c>
    </row>
    <row r="16296" spans="20:21" x14ac:dyDescent="0.25">
      <c r="T16296" s="101" t="s">
        <v>31902</v>
      </c>
      <c r="U16296" s="74" t="s">
        <v>31903</v>
      </c>
    </row>
    <row r="16297" spans="20:21" x14ac:dyDescent="0.25">
      <c r="T16297" s="101" t="s">
        <v>31904</v>
      </c>
      <c r="U16297" s="74" t="s">
        <v>31905</v>
      </c>
    </row>
    <row r="16298" spans="20:21" x14ac:dyDescent="0.25">
      <c r="T16298" s="101" t="s">
        <v>31906</v>
      </c>
      <c r="U16298" s="74" t="s">
        <v>31907</v>
      </c>
    </row>
    <row r="16299" spans="20:21" x14ac:dyDescent="0.25">
      <c r="T16299" s="101" t="s">
        <v>31908</v>
      </c>
      <c r="U16299" s="74" t="s">
        <v>31909</v>
      </c>
    </row>
    <row r="16300" spans="20:21" x14ac:dyDescent="0.25">
      <c r="T16300" s="101" t="s">
        <v>31910</v>
      </c>
      <c r="U16300" s="74" t="s">
        <v>31911</v>
      </c>
    </row>
    <row r="16301" spans="20:21" x14ac:dyDescent="0.25">
      <c r="T16301" s="101" t="s">
        <v>31912</v>
      </c>
      <c r="U16301" s="74" t="s">
        <v>31913</v>
      </c>
    </row>
    <row r="16302" spans="20:21" x14ac:dyDescent="0.25">
      <c r="T16302" s="101" t="s">
        <v>31914</v>
      </c>
      <c r="U16302" s="74" t="s">
        <v>31915</v>
      </c>
    </row>
    <row r="16303" spans="20:21" x14ac:dyDescent="0.25">
      <c r="T16303" s="101" t="s">
        <v>31916</v>
      </c>
      <c r="U16303" s="74" t="s">
        <v>31917</v>
      </c>
    </row>
    <row r="16304" spans="20:21" x14ac:dyDescent="0.25">
      <c r="T16304" s="101" t="s">
        <v>31918</v>
      </c>
      <c r="U16304" s="74" t="s">
        <v>31919</v>
      </c>
    </row>
    <row r="16305" spans="20:21" x14ac:dyDescent="0.25">
      <c r="T16305" s="101" t="s">
        <v>31920</v>
      </c>
      <c r="U16305" s="74" t="s">
        <v>31921</v>
      </c>
    </row>
    <row r="16306" spans="20:21" x14ac:dyDescent="0.25">
      <c r="T16306" s="101" t="s">
        <v>31922</v>
      </c>
      <c r="U16306" s="74" t="s">
        <v>31923</v>
      </c>
    </row>
    <row r="16307" spans="20:21" x14ac:dyDescent="0.25">
      <c r="T16307" s="101" t="s">
        <v>31924</v>
      </c>
      <c r="U16307" s="74" t="s">
        <v>31925</v>
      </c>
    </row>
    <row r="16308" spans="20:21" x14ac:dyDescent="0.25">
      <c r="T16308" s="101" t="s">
        <v>31926</v>
      </c>
      <c r="U16308" s="74" t="s">
        <v>31927</v>
      </c>
    </row>
    <row r="16309" spans="20:21" x14ac:dyDescent="0.25">
      <c r="T16309" s="101" t="s">
        <v>31928</v>
      </c>
      <c r="U16309" s="74" t="s">
        <v>31929</v>
      </c>
    </row>
    <row r="16310" spans="20:21" x14ac:dyDescent="0.25">
      <c r="T16310" s="101" t="s">
        <v>31930</v>
      </c>
      <c r="U16310" s="74" t="s">
        <v>31931</v>
      </c>
    </row>
    <row r="16311" spans="20:21" x14ac:dyDescent="0.25">
      <c r="T16311" s="101" t="s">
        <v>31932</v>
      </c>
      <c r="U16311" s="74" t="s">
        <v>31933</v>
      </c>
    </row>
    <row r="16312" spans="20:21" x14ac:dyDescent="0.25">
      <c r="T16312" s="101" t="s">
        <v>31934</v>
      </c>
      <c r="U16312" s="74" t="s">
        <v>31935</v>
      </c>
    </row>
    <row r="16313" spans="20:21" x14ac:dyDescent="0.25">
      <c r="T16313" s="101" t="s">
        <v>31936</v>
      </c>
      <c r="U16313" s="74" t="s">
        <v>31937</v>
      </c>
    </row>
    <row r="16314" spans="20:21" x14ac:dyDescent="0.25">
      <c r="T16314" s="101" t="s">
        <v>31938</v>
      </c>
      <c r="U16314" s="74" t="s">
        <v>31939</v>
      </c>
    </row>
    <row r="16315" spans="20:21" x14ac:dyDescent="0.25">
      <c r="T16315" s="101" t="s">
        <v>31940</v>
      </c>
      <c r="U16315" s="74" t="s">
        <v>31941</v>
      </c>
    </row>
    <row r="16316" spans="20:21" x14ac:dyDescent="0.25">
      <c r="T16316" s="101" t="s">
        <v>31942</v>
      </c>
      <c r="U16316" s="74" t="s">
        <v>31943</v>
      </c>
    </row>
    <row r="16317" spans="20:21" x14ac:dyDescent="0.25">
      <c r="T16317" s="101" t="s">
        <v>31944</v>
      </c>
      <c r="U16317" s="74" t="s">
        <v>31945</v>
      </c>
    </row>
    <row r="16318" spans="20:21" x14ac:dyDescent="0.25">
      <c r="T16318" s="101" t="s">
        <v>31946</v>
      </c>
      <c r="U16318" s="74" t="s">
        <v>31947</v>
      </c>
    </row>
    <row r="16319" spans="20:21" x14ac:dyDescent="0.25">
      <c r="T16319" s="101" t="s">
        <v>31948</v>
      </c>
      <c r="U16319" s="74" t="s">
        <v>31949</v>
      </c>
    </row>
    <row r="16320" spans="20:21" x14ac:dyDescent="0.25">
      <c r="T16320" s="101" t="s">
        <v>31950</v>
      </c>
      <c r="U16320" s="74" t="s">
        <v>31951</v>
      </c>
    </row>
    <row r="16321" spans="20:21" x14ac:dyDescent="0.25">
      <c r="T16321" s="101" t="s">
        <v>31952</v>
      </c>
      <c r="U16321" s="74" t="s">
        <v>31953</v>
      </c>
    </row>
    <row r="16322" spans="20:21" x14ac:dyDescent="0.25">
      <c r="T16322" s="101" t="s">
        <v>31954</v>
      </c>
      <c r="U16322" s="74" t="s">
        <v>31955</v>
      </c>
    </row>
    <row r="16323" spans="20:21" x14ac:dyDescent="0.25">
      <c r="T16323" s="101" t="s">
        <v>31956</v>
      </c>
      <c r="U16323" s="74" t="s">
        <v>31957</v>
      </c>
    </row>
    <row r="16324" spans="20:21" x14ac:dyDescent="0.25">
      <c r="T16324" s="101" t="s">
        <v>31958</v>
      </c>
      <c r="U16324" s="74" t="s">
        <v>31959</v>
      </c>
    </row>
    <row r="16325" spans="20:21" x14ac:dyDescent="0.25">
      <c r="T16325" s="101" t="s">
        <v>31960</v>
      </c>
      <c r="U16325" s="74" t="s">
        <v>31961</v>
      </c>
    </row>
    <row r="16326" spans="20:21" x14ac:dyDescent="0.25">
      <c r="T16326" s="101" t="s">
        <v>31962</v>
      </c>
      <c r="U16326" s="74" t="s">
        <v>31963</v>
      </c>
    </row>
    <row r="16327" spans="20:21" x14ac:dyDescent="0.25">
      <c r="T16327" s="101" t="s">
        <v>31964</v>
      </c>
      <c r="U16327" s="74" t="s">
        <v>31965</v>
      </c>
    </row>
    <row r="16328" spans="20:21" x14ac:dyDescent="0.25">
      <c r="T16328" s="101" t="s">
        <v>31966</v>
      </c>
      <c r="U16328" s="74" t="s">
        <v>31967</v>
      </c>
    </row>
    <row r="16329" spans="20:21" x14ac:dyDescent="0.25">
      <c r="T16329" s="101" t="s">
        <v>31968</v>
      </c>
      <c r="U16329" s="74" t="s">
        <v>31969</v>
      </c>
    </row>
    <row r="16330" spans="20:21" x14ac:dyDescent="0.25">
      <c r="T16330" s="101" t="s">
        <v>31970</v>
      </c>
      <c r="U16330" s="74" t="s">
        <v>31971</v>
      </c>
    </row>
    <row r="16331" spans="20:21" x14ac:dyDescent="0.25">
      <c r="T16331" s="101" t="s">
        <v>31972</v>
      </c>
      <c r="U16331" s="74" t="s">
        <v>31973</v>
      </c>
    </row>
    <row r="16332" spans="20:21" x14ac:dyDescent="0.25">
      <c r="T16332" s="101" t="s">
        <v>31974</v>
      </c>
      <c r="U16332" s="74" t="s">
        <v>25724</v>
      </c>
    </row>
    <row r="16333" spans="20:21" x14ac:dyDescent="0.25">
      <c r="T16333" s="101" t="s">
        <v>31975</v>
      </c>
      <c r="U16333" s="74" t="s">
        <v>31976</v>
      </c>
    </row>
    <row r="16334" spans="20:21" x14ac:dyDescent="0.25">
      <c r="T16334" s="101" t="s">
        <v>31977</v>
      </c>
      <c r="U16334" s="74" t="s">
        <v>31978</v>
      </c>
    </row>
    <row r="16335" spans="20:21" x14ac:dyDescent="0.25">
      <c r="T16335" s="101" t="s">
        <v>31979</v>
      </c>
      <c r="U16335" s="74" t="s">
        <v>31980</v>
      </c>
    </row>
    <row r="16336" spans="20:21" x14ac:dyDescent="0.25">
      <c r="T16336" s="101" t="s">
        <v>31981</v>
      </c>
      <c r="U16336" s="74" t="s">
        <v>890</v>
      </c>
    </row>
    <row r="16337" spans="20:21" x14ac:dyDescent="0.25">
      <c r="T16337" s="101" t="s">
        <v>31982</v>
      </c>
      <c r="U16337" s="74" t="s">
        <v>31983</v>
      </c>
    </row>
    <row r="16338" spans="20:21" x14ac:dyDescent="0.25">
      <c r="T16338" s="101" t="s">
        <v>31984</v>
      </c>
      <c r="U16338" s="74" t="s">
        <v>31985</v>
      </c>
    </row>
    <row r="16339" spans="20:21" x14ac:dyDescent="0.25">
      <c r="T16339" s="101" t="s">
        <v>31986</v>
      </c>
      <c r="U16339" s="74" t="s">
        <v>3975</v>
      </c>
    </row>
    <row r="16340" spans="20:21" x14ac:dyDescent="0.25">
      <c r="T16340" s="101" t="s">
        <v>31987</v>
      </c>
      <c r="U16340" s="74" t="s">
        <v>31988</v>
      </c>
    </row>
    <row r="16341" spans="20:21" x14ac:dyDescent="0.25">
      <c r="T16341" s="101" t="s">
        <v>31989</v>
      </c>
      <c r="U16341" s="74" t="s">
        <v>31990</v>
      </c>
    </row>
    <row r="16342" spans="20:21" x14ac:dyDescent="0.25">
      <c r="T16342" s="101" t="s">
        <v>31991</v>
      </c>
      <c r="U16342" s="74" t="s">
        <v>31992</v>
      </c>
    </row>
    <row r="16343" spans="20:21" x14ac:dyDescent="0.25">
      <c r="T16343" s="101" t="s">
        <v>31993</v>
      </c>
      <c r="U16343" s="74" t="s">
        <v>31994</v>
      </c>
    </row>
    <row r="16344" spans="20:21" x14ac:dyDescent="0.25">
      <c r="T16344" s="101" t="s">
        <v>31995</v>
      </c>
      <c r="U16344" s="74" t="s">
        <v>31996</v>
      </c>
    </row>
    <row r="16345" spans="20:21" x14ac:dyDescent="0.25">
      <c r="T16345" s="101" t="s">
        <v>31997</v>
      </c>
      <c r="U16345" s="74" t="s">
        <v>31998</v>
      </c>
    </row>
    <row r="16346" spans="20:21" x14ac:dyDescent="0.25">
      <c r="T16346" s="101" t="s">
        <v>31999</v>
      </c>
      <c r="U16346" s="74" t="s">
        <v>32000</v>
      </c>
    </row>
    <row r="16347" spans="20:21" x14ac:dyDescent="0.25">
      <c r="T16347" s="101" t="s">
        <v>32001</v>
      </c>
      <c r="U16347" s="74" t="s">
        <v>32002</v>
      </c>
    </row>
    <row r="16348" spans="20:21" x14ac:dyDescent="0.25">
      <c r="T16348" s="101" t="s">
        <v>32003</v>
      </c>
      <c r="U16348" s="74" t="s">
        <v>32004</v>
      </c>
    </row>
    <row r="16349" spans="20:21" x14ac:dyDescent="0.25">
      <c r="T16349" s="101" t="s">
        <v>32005</v>
      </c>
      <c r="U16349" s="74" t="s">
        <v>32006</v>
      </c>
    </row>
    <row r="16350" spans="20:21" x14ac:dyDescent="0.25">
      <c r="T16350" s="101" t="s">
        <v>32007</v>
      </c>
      <c r="U16350" s="74" t="s">
        <v>32008</v>
      </c>
    </row>
    <row r="16351" spans="20:21" x14ac:dyDescent="0.25">
      <c r="T16351" s="101" t="s">
        <v>32009</v>
      </c>
      <c r="U16351" s="74" t="s">
        <v>32010</v>
      </c>
    </row>
    <row r="16352" spans="20:21" x14ac:dyDescent="0.25">
      <c r="T16352" s="101" t="s">
        <v>32011</v>
      </c>
      <c r="U16352" s="74" t="s">
        <v>32012</v>
      </c>
    </row>
    <row r="16353" spans="20:21" x14ac:dyDescent="0.25">
      <c r="T16353" s="101" t="s">
        <v>32013</v>
      </c>
      <c r="U16353" s="74" t="s">
        <v>32014</v>
      </c>
    </row>
    <row r="16354" spans="20:21" x14ac:dyDescent="0.25">
      <c r="T16354" s="101" t="s">
        <v>32015</v>
      </c>
      <c r="U16354" s="74" t="s">
        <v>32016</v>
      </c>
    </row>
    <row r="16355" spans="20:21" x14ac:dyDescent="0.25">
      <c r="T16355" s="101" t="s">
        <v>32017</v>
      </c>
      <c r="U16355" s="74" t="s">
        <v>32018</v>
      </c>
    </row>
    <row r="16356" spans="20:21" x14ac:dyDescent="0.25">
      <c r="T16356" s="101" t="s">
        <v>32019</v>
      </c>
      <c r="U16356" s="74" t="s">
        <v>32020</v>
      </c>
    </row>
    <row r="16357" spans="20:21" x14ac:dyDescent="0.25">
      <c r="T16357" s="101" t="s">
        <v>32021</v>
      </c>
      <c r="U16357" s="74" t="s">
        <v>32022</v>
      </c>
    </row>
    <row r="16358" spans="20:21" x14ac:dyDescent="0.25">
      <c r="T16358" s="101" t="s">
        <v>32023</v>
      </c>
      <c r="U16358" s="74" t="s">
        <v>32024</v>
      </c>
    </row>
    <row r="16359" spans="20:21" x14ac:dyDescent="0.25">
      <c r="T16359" s="101" t="s">
        <v>32025</v>
      </c>
      <c r="U16359" s="74" t="s">
        <v>32026</v>
      </c>
    </row>
    <row r="16360" spans="20:21" x14ac:dyDescent="0.25">
      <c r="T16360" s="101" t="s">
        <v>32027</v>
      </c>
      <c r="U16360" s="74" t="s">
        <v>32028</v>
      </c>
    </row>
    <row r="16361" spans="20:21" x14ac:dyDescent="0.25">
      <c r="T16361" s="101" t="s">
        <v>32029</v>
      </c>
      <c r="U16361" s="74" t="s">
        <v>32030</v>
      </c>
    </row>
    <row r="16362" spans="20:21" x14ac:dyDescent="0.25">
      <c r="T16362" s="101" t="s">
        <v>32031</v>
      </c>
      <c r="U16362" s="74" t="s">
        <v>32032</v>
      </c>
    </row>
    <row r="16363" spans="20:21" x14ac:dyDescent="0.25">
      <c r="T16363" s="101" t="s">
        <v>32033</v>
      </c>
      <c r="U16363" s="74" t="s">
        <v>32034</v>
      </c>
    </row>
    <row r="16364" spans="20:21" x14ac:dyDescent="0.25">
      <c r="T16364" s="101" t="s">
        <v>32035</v>
      </c>
      <c r="U16364" s="74" t="s">
        <v>32036</v>
      </c>
    </row>
    <row r="16365" spans="20:21" x14ac:dyDescent="0.25">
      <c r="T16365" s="101" t="s">
        <v>32037</v>
      </c>
      <c r="U16365" s="74" t="s">
        <v>32038</v>
      </c>
    </row>
    <row r="16366" spans="20:21" x14ac:dyDescent="0.25">
      <c r="T16366" s="101" t="s">
        <v>32039</v>
      </c>
      <c r="U16366" s="74" t="s">
        <v>17553</v>
      </c>
    </row>
    <row r="16367" spans="20:21" x14ac:dyDescent="0.25">
      <c r="T16367" s="101" t="s">
        <v>32040</v>
      </c>
      <c r="U16367" s="74" t="s">
        <v>32041</v>
      </c>
    </row>
    <row r="16368" spans="20:21" x14ac:dyDescent="0.25">
      <c r="T16368" s="101" t="s">
        <v>32042</v>
      </c>
      <c r="U16368" s="74" t="s">
        <v>32043</v>
      </c>
    </row>
    <row r="16369" spans="20:21" x14ac:dyDescent="0.25">
      <c r="T16369" s="101" t="s">
        <v>32044</v>
      </c>
      <c r="U16369" s="74" t="s">
        <v>32045</v>
      </c>
    </row>
    <row r="16370" spans="20:21" x14ac:dyDescent="0.25">
      <c r="T16370" s="101" t="s">
        <v>32046</v>
      </c>
      <c r="U16370" s="74" t="s">
        <v>32047</v>
      </c>
    </row>
    <row r="16371" spans="20:21" x14ac:dyDescent="0.25">
      <c r="T16371" s="101" t="s">
        <v>32048</v>
      </c>
      <c r="U16371" s="74" t="s">
        <v>32049</v>
      </c>
    </row>
    <row r="16372" spans="20:21" x14ac:dyDescent="0.25">
      <c r="T16372" s="101" t="s">
        <v>32050</v>
      </c>
      <c r="U16372" s="74" t="s">
        <v>32051</v>
      </c>
    </row>
    <row r="16373" spans="20:21" x14ac:dyDescent="0.25">
      <c r="T16373" s="101" t="s">
        <v>32052</v>
      </c>
      <c r="U16373" s="74" t="s">
        <v>32053</v>
      </c>
    </row>
    <row r="16374" spans="20:21" x14ac:dyDescent="0.25">
      <c r="T16374" s="101" t="s">
        <v>32054</v>
      </c>
      <c r="U16374" s="74" t="s">
        <v>32055</v>
      </c>
    </row>
    <row r="16375" spans="20:21" x14ac:dyDescent="0.25">
      <c r="T16375" s="101" t="s">
        <v>32056</v>
      </c>
      <c r="U16375" s="74" t="s">
        <v>32057</v>
      </c>
    </row>
    <row r="16376" spans="20:21" x14ac:dyDescent="0.25">
      <c r="T16376" s="101" t="s">
        <v>32058</v>
      </c>
      <c r="U16376" s="74" t="s">
        <v>32059</v>
      </c>
    </row>
    <row r="16377" spans="20:21" x14ac:dyDescent="0.25">
      <c r="T16377" s="101" t="s">
        <v>32060</v>
      </c>
      <c r="U16377" s="74" t="s">
        <v>32061</v>
      </c>
    </row>
    <row r="16378" spans="20:21" x14ac:dyDescent="0.25">
      <c r="T16378" s="101" t="s">
        <v>32062</v>
      </c>
      <c r="U16378" s="74" t="s">
        <v>32063</v>
      </c>
    </row>
    <row r="16379" spans="20:21" x14ac:dyDescent="0.25">
      <c r="T16379" s="101" t="s">
        <v>32064</v>
      </c>
      <c r="U16379" s="74" t="s">
        <v>32065</v>
      </c>
    </row>
    <row r="16380" spans="20:21" x14ac:dyDescent="0.25">
      <c r="T16380" s="101" t="s">
        <v>32066</v>
      </c>
      <c r="U16380" s="74" t="s">
        <v>32067</v>
      </c>
    </row>
    <row r="16381" spans="20:21" x14ac:dyDescent="0.25">
      <c r="T16381" s="101" t="s">
        <v>32068</v>
      </c>
      <c r="U16381" s="74" t="s">
        <v>10555</v>
      </c>
    </row>
    <row r="16382" spans="20:21" x14ac:dyDescent="0.25">
      <c r="T16382" s="101" t="s">
        <v>32069</v>
      </c>
      <c r="U16382" s="74" t="s">
        <v>32070</v>
      </c>
    </row>
    <row r="16383" spans="20:21" x14ac:dyDescent="0.25">
      <c r="T16383" s="101" t="s">
        <v>32071</v>
      </c>
      <c r="U16383" s="74" t="s">
        <v>32072</v>
      </c>
    </row>
    <row r="16384" spans="20:21" x14ac:dyDescent="0.25">
      <c r="T16384" s="101" t="s">
        <v>32073</v>
      </c>
      <c r="U16384" s="74" t="s">
        <v>32074</v>
      </c>
    </row>
    <row r="16385" spans="20:21" x14ac:dyDescent="0.25">
      <c r="T16385" s="101" t="s">
        <v>32075</v>
      </c>
      <c r="U16385" s="74" t="s">
        <v>32076</v>
      </c>
    </row>
    <row r="16386" spans="20:21" x14ac:dyDescent="0.25">
      <c r="T16386" s="101" t="s">
        <v>32077</v>
      </c>
      <c r="U16386" s="74" t="s">
        <v>32078</v>
      </c>
    </row>
    <row r="16387" spans="20:21" x14ac:dyDescent="0.25">
      <c r="T16387" s="101" t="s">
        <v>32079</v>
      </c>
      <c r="U16387" s="74" t="s">
        <v>32080</v>
      </c>
    </row>
    <row r="16388" spans="20:21" x14ac:dyDescent="0.25">
      <c r="T16388" s="101" t="s">
        <v>32081</v>
      </c>
      <c r="U16388" s="74" t="s">
        <v>32082</v>
      </c>
    </row>
    <row r="16389" spans="20:21" x14ac:dyDescent="0.25">
      <c r="T16389" s="101" t="s">
        <v>32083</v>
      </c>
      <c r="U16389" s="74" t="s">
        <v>32084</v>
      </c>
    </row>
    <row r="16390" spans="20:21" x14ac:dyDescent="0.25">
      <c r="T16390" s="101" t="s">
        <v>32085</v>
      </c>
      <c r="U16390" s="74" t="s">
        <v>32086</v>
      </c>
    </row>
    <row r="16391" spans="20:21" x14ac:dyDescent="0.25">
      <c r="T16391" s="101" t="s">
        <v>32087</v>
      </c>
      <c r="U16391" s="74" t="s">
        <v>32088</v>
      </c>
    </row>
    <row r="16392" spans="20:21" x14ac:dyDescent="0.25">
      <c r="T16392" s="101" t="s">
        <v>32089</v>
      </c>
      <c r="U16392" s="74" t="s">
        <v>16516</v>
      </c>
    </row>
    <row r="16393" spans="20:21" x14ac:dyDescent="0.25">
      <c r="T16393" s="101" t="s">
        <v>32090</v>
      </c>
      <c r="U16393" s="74" t="s">
        <v>32091</v>
      </c>
    </row>
    <row r="16394" spans="20:21" x14ac:dyDescent="0.25">
      <c r="T16394" s="101" t="s">
        <v>32092</v>
      </c>
      <c r="U16394" s="74" t="s">
        <v>13953</v>
      </c>
    </row>
    <row r="16395" spans="20:21" x14ac:dyDescent="0.25">
      <c r="T16395" s="101" t="s">
        <v>32093</v>
      </c>
      <c r="U16395" s="74" t="s">
        <v>32094</v>
      </c>
    </row>
    <row r="16396" spans="20:21" x14ac:dyDescent="0.25">
      <c r="T16396" s="101" t="s">
        <v>32095</v>
      </c>
      <c r="U16396" s="74" t="s">
        <v>4382</v>
      </c>
    </row>
    <row r="16397" spans="20:21" x14ac:dyDescent="0.25">
      <c r="T16397" s="101" t="s">
        <v>32096</v>
      </c>
      <c r="U16397" s="74" t="s">
        <v>4384</v>
      </c>
    </row>
    <row r="16398" spans="20:21" x14ac:dyDescent="0.25">
      <c r="T16398" s="101" t="s">
        <v>32097</v>
      </c>
      <c r="U16398" s="74" t="s">
        <v>32098</v>
      </c>
    </row>
    <row r="16399" spans="20:21" x14ac:dyDescent="0.25">
      <c r="T16399" s="101" t="s">
        <v>32099</v>
      </c>
      <c r="U16399" s="74" t="s">
        <v>32100</v>
      </c>
    </row>
    <row r="16400" spans="20:21" x14ac:dyDescent="0.25">
      <c r="T16400" s="101" t="s">
        <v>32101</v>
      </c>
      <c r="U16400" s="74" t="s">
        <v>32102</v>
      </c>
    </row>
    <row r="16401" spans="20:21" x14ac:dyDescent="0.25">
      <c r="T16401" s="101" t="s">
        <v>32103</v>
      </c>
      <c r="U16401" s="74" t="s">
        <v>32104</v>
      </c>
    </row>
    <row r="16402" spans="20:21" x14ac:dyDescent="0.25">
      <c r="T16402" s="101" t="s">
        <v>32105</v>
      </c>
      <c r="U16402" s="74" t="s">
        <v>32106</v>
      </c>
    </row>
    <row r="16403" spans="20:21" x14ac:dyDescent="0.25">
      <c r="T16403" s="101" t="s">
        <v>32107</v>
      </c>
      <c r="U16403" s="74" t="s">
        <v>32108</v>
      </c>
    </row>
    <row r="16404" spans="20:21" x14ac:dyDescent="0.25">
      <c r="T16404" s="101" t="s">
        <v>32109</v>
      </c>
      <c r="U16404" s="74" t="s">
        <v>32110</v>
      </c>
    </row>
    <row r="16405" spans="20:21" x14ac:dyDescent="0.25">
      <c r="T16405" s="101" t="s">
        <v>32111</v>
      </c>
      <c r="U16405" s="74" t="s">
        <v>32112</v>
      </c>
    </row>
    <row r="16406" spans="20:21" x14ac:dyDescent="0.25">
      <c r="T16406" s="101" t="s">
        <v>32113</v>
      </c>
      <c r="U16406" s="74" t="s">
        <v>32114</v>
      </c>
    </row>
    <row r="16407" spans="20:21" x14ac:dyDescent="0.25">
      <c r="T16407" s="101" t="s">
        <v>32115</v>
      </c>
      <c r="U16407" s="74" t="s">
        <v>32116</v>
      </c>
    </row>
    <row r="16408" spans="20:21" x14ac:dyDescent="0.25">
      <c r="T16408" s="101" t="s">
        <v>32117</v>
      </c>
      <c r="U16408" s="74" t="s">
        <v>32118</v>
      </c>
    </row>
    <row r="16409" spans="20:21" x14ac:dyDescent="0.25">
      <c r="T16409" s="101" t="s">
        <v>32119</v>
      </c>
      <c r="U16409" s="74" t="s">
        <v>10590</v>
      </c>
    </row>
    <row r="16410" spans="20:21" x14ac:dyDescent="0.25">
      <c r="T16410" s="101" t="s">
        <v>32120</v>
      </c>
      <c r="U16410" s="74" t="s">
        <v>20865</v>
      </c>
    </row>
    <row r="16411" spans="20:21" x14ac:dyDescent="0.25">
      <c r="T16411" s="101" t="s">
        <v>32121</v>
      </c>
      <c r="U16411" s="74" t="s">
        <v>4402</v>
      </c>
    </row>
    <row r="16412" spans="20:21" x14ac:dyDescent="0.25">
      <c r="T16412" s="101" t="s">
        <v>32122</v>
      </c>
      <c r="U16412" s="74" t="s">
        <v>32123</v>
      </c>
    </row>
    <row r="16413" spans="20:21" x14ac:dyDescent="0.25">
      <c r="T16413" s="101" t="s">
        <v>32124</v>
      </c>
      <c r="U16413" s="74" t="s">
        <v>32125</v>
      </c>
    </row>
    <row r="16414" spans="20:21" x14ac:dyDescent="0.25">
      <c r="T16414" s="101" t="s">
        <v>32126</v>
      </c>
      <c r="U16414" s="74" t="s">
        <v>22211</v>
      </c>
    </row>
    <row r="16415" spans="20:21" x14ac:dyDescent="0.25">
      <c r="T16415" s="101" t="s">
        <v>32127</v>
      </c>
      <c r="U16415" s="74" t="s">
        <v>32128</v>
      </c>
    </row>
    <row r="16416" spans="20:21" x14ac:dyDescent="0.25">
      <c r="T16416" s="101" t="s">
        <v>32129</v>
      </c>
      <c r="U16416" s="74" t="s">
        <v>32130</v>
      </c>
    </row>
    <row r="16417" spans="20:21" x14ac:dyDescent="0.25">
      <c r="T16417" s="101" t="s">
        <v>32131</v>
      </c>
      <c r="U16417" s="74" t="s">
        <v>32132</v>
      </c>
    </row>
    <row r="16418" spans="20:21" x14ac:dyDescent="0.25">
      <c r="T16418" s="101" t="s">
        <v>32133</v>
      </c>
      <c r="U16418" s="74" t="s">
        <v>32134</v>
      </c>
    </row>
    <row r="16419" spans="20:21" x14ac:dyDescent="0.25">
      <c r="T16419" s="101" t="s">
        <v>32135</v>
      </c>
      <c r="U16419" s="74" t="s">
        <v>32136</v>
      </c>
    </row>
    <row r="16420" spans="20:21" x14ac:dyDescent="0.25">
      <c r="T16420" s="101" t="s">
        <v>32137</v>
      </c>
      <c r="U16420" s="74" t="s">
        <v>32138</v>
      </c>
    </row>
    <row r="16421" spans="20:21" x14ac:dyDescent="0.25">
      <c r="T16421" s="101" t="s">
        <v>32139</v>
      </c>
      <c r="U16421" s="74" t="s">
        <v>32140</v>
      </c>
    </row>
    <row r="16422" spans="20:21" x14ac:dyDescent="0.25">
      <c r="T16422" s="101" t="s">
        <v>32141</v>
      </c>
      <c r="U16422" s="74" t="s">
        <v>32142</v>
      </c>
    </row>
    <row r="16423" spans="20:21" x14ac:dyDescent="0.25">
      <c r="T16423" s="101" t="s">
        <v>32143</v>
      </c>
      <c r="U16423" s="74" t="s">
        <v>32144</v>
      </c>
    </row>
    <row r="16424" spans="20:21" x14ac:dyDescent="0.25">
      <c r="T16424" s="101" t="s">
        <v>32145</v>
      </c>
      <c r="U16424" s="74" t="s">
        <v>32146</v>
      </c>
    </row>
    <row r="16425" spans="20:21" x14ac:dyDescent="0.25">
      <c r="T16425" s="101" t="s">
        <v>32147</v>
      </c>
      <c r="U16425" s="74" t="s">
        <v>32148</v>
      </c>
    </row>
    <row r="16426" spans="20:21" x14ac:dyDescent="0.25">
      <c r="T16426" s="101" t="s">
        <v>32149</v>
      </c>
      <c r="U16426" s="74" t="s">
        <v>32150</v>
      </c>
    </row>
    <row r="16427" spans="20:21" x14ac:dyDescent="0.25">
      <c r="T16427" s="101" t="s">
        <v>32151</v>
      </c>
      <c r="U16427" s="74" t="s">
        <v>32152</v>
      </c>
    </row>
    <row r="16428" spans="20:21" x14ac:dyDescent="0.25">
      <c r="T16428" s="101" t="s">
        <v>32153</v>
      </c>
      <c r="U16428" s="74" t="s">
        <v>32154</v>
      </c>
    </row>
    <row r="16429" spans="20:21" x14ac:dyDescent="0.25">
      <c r="T16429" s="101" t="s">
        <v>32155</v>
      </c>
      <c r="U16429" s="74" t="s">
        <v>32156</v>
      </c>
    </row>
    <row r="16430" spans="20:21" x14ac:dyDescent="0.25">
      <c r="T16430" s="101" t="s">
        <v>32157</v>
      </c>
      <c r="U16430" s="74" t="s">
        <v>32158</v>
      </c>
    </row>
    <row r="16431" spans="20:21" x14ac:dyDescent="0.25">
      <c r="T16431" s="101" t="s">
        <v>32159</v>
      </c>
      <c r="U16431" s="74" t="s">
        <v>32160</v>
      </c>
    </row>
    <row r="16432" spans="20:21" x14ac:dyDescent="0.25">
      <c r="T16432" s="101" t="s">
        <v>32161</v>
      </c>
      <c r="U16432" s="74" t="s">
        <v>32162</v>
      </c>
    </row>
    <row r="16433" spans="20:21" x14ac:dyDescent="0.25">
      <c r="T16433" s="101" t="s">
        <v>32163</v>
      </c>
      <c r="U16433" s="74" t="s">
        <v>32164</v>
      </c>
    </row>
    <row r="16434" spans="20:21" x14ac:dyDescent="0.25">
      <c r="T16434" s="101" t="s">
        <v>32165</v>
      </c>
      <c r="U16434" s="74" t="s">
        <v>32166</v>
      </c>
    </row>
    <row r="16435" spans="20:21" x14ac:dyDescent="0.25">
      <c r="T16435" s="101" t="s">
        <v>32167</v>
      </c>
      <c r="U16435" s="74" t="s">
        <v>32168</v>
      </c>
    </row>
    <row r="16436" spans="20:21" x14ac:dyDescent="0.25">
      <c r="T16436" s="101" t="s">
        <v>32169</v>
      </c>
      <c r="U16436" s="74" t="s">
        <v>32170</v>
      </c>
    </row>
    <row r="16437" spans="20:21" x14ac:dyDescent="0.25">
      <c r="T16437" s="101" t="s">
        <v>32171</v>
      </c>
      <c r="U16437" s="74" t="s">
        <v>32172</v>
      </c>
    </row>
    <row r="16438" spans="20:21" x14ac:dyDescent="0.25">
      <c r="T16438" s="101" t="s">
        <v>32173</v>
      </c>
      <c r="U16438" s="74" t="s">
        <v>32174</v>
      </c>
    </row>
    <row r="16439" spans="20:21" x14ac:dyDescent="0.25">
      <c r="T16439" s="101" t="s">
        <v>32175</v>
      </c>
      <c r="U16439" s="74" t="s">
        <v>27240</v>
      </c>
    </row>
    <row r="16440" spans="20:21" x14ac:dyDescent="0.25">
      <c r="T16440" s="101" t="s">
        <v>32176</v>
      </c>
      <c r="U16440" s="74" t="s">
        <v>32177</v>
      </c>
    </row>
    <row r="16441" spans="20:21" x14ac:dyDescent="0.25">
      <c r="T16441" s="101" t="s">
        <v>32178</v>
      </c>
      <c r="U16441" s="74" t="s">
        <v>32179</v>
      </c>
    </row>
    <row r="16442" spans="20:21" x14ac:dyDescent="0.25">
      <c r="T16442" s="101" t="s">
        <v>32180</v>
      </c>
      <c r="U16442" s="74" t="s">
        <v>32181</v>
      </c>
    </row>
    <row r="16443" spans="20:21" x14ac:dyDescent="0.25">
      <c r="T16443" s="101" t="s">
        <v>32182</v>
      </c>
      <c r="U16443" s="74" t="s">
        <v>10638</v>
      </c>
    </row>
    <row r="16444" spans="20:21" x14ac:dyDescent="0.25">
      <c r="T16444" s="101" t="s">
        <v>32183</v>
      </c>
      <c r="U16444" s="74" t="s">
        <v>31538</v>
      </c>
    </row>
    <row r="16445" spans="20:21" x14ac:dyDescent="0.25">
      <c r="T16445" s="101" t="s">
        <v>32184</v>
      </c>
      <c r="U16445" s="74" t="s">
        <v>32185</v>
      </c>
    </row>
    <row r="16446" spans="20:21" x14ac:dyDescent="0.25">
      <c r="T16446" s="101" t="s">
        <v>32186</v>
      </c>
      <c r="U16446" s="74" t="s">
        <v>32187</v>
      </c>
    </row>
    <row r="16447" spans="20:21" x14ac:dyDescent="0.25">
      <c r="T16447" s="101" t="s">
        <v>32188</v>
      </c>
      <c r="U16447" s="74" t="s">
        <v>32189</v>
      </c>
    </row>
    <row r="16448" spans="20:21" x14ac:dyDescent="0.25">
      <c r="T16448" s="101" t="s">
        <v>32190</v>
      </c>
      <c r="U16448" s="74" t="s">
        <v>32191</v>
      </c>
    </row>
    <row r="16449" spans="20:21" x14ac:dyDescent="0.25">
      <c r="T16449" s="101" t="s">
        <v>32192</v>
      </c>
      <c r="U16449" s="74" t="s">
        <v>32193</v>
      </c>
    </row>
    <row r="16450" spans="20:21" x14ac:dyDescent="0.25">
      <c r="T16450" s="101" t="s">
        <v>32194</v>
      </c>
      <c r="U16450" s="74" t="s">
        <v>32195</v>
      </c>
    </row>
    <row r="16451" spans="20:21" x14ac:dyDescent="0.25">
      <c r="T16451" s="101" t="s">
        <v>32196</v>
      </c>
      <c r="U16451" s="74" t="s">
        <v>32197</v>
      </c>
    </row>
    <row r="16452" spans="20:21" x14ac:dyDescent="0.25">
      <c r="T16452" s="101" t="s">
        <v>32198</v>
      </c>
      <c r="U16452" s="74" t="s">
        <v>32199</v>
      </c>
    </row>
    <row r="16453" spans="20:21" x14ac:dyDescent="0.25">
      <c r="T16453" s="101" t="s">
        <v>32200</v>
      </c>
      <c r="U16453" s="74" t="s">
        <v>32201</v>
      </c>
    </row>
    <row r="16454" spans="20:21" x14ac:dyDescent="0.25">
      <c r="T16454" s="101" t="s">
        <v>32202</v>
      </c>
      <c r="U16454" s="74" t="s">
        <v>32203</v>
      </c>
    </row>
    <row r="16455" spans="20:21" x14ac:dyDescent="0.25">
      <c r="T16455" s="101" t="s">
        <v>32204</v>
      </c>
      <c r="U16455" s="74" t="s">
        <v>32205</v>
      </c>
    </row>
    <row r="16456" spans="20:21" x14ac:dyDescent="0.25">
      <c r="T16456" s="101" t="s">
        <v>32206</v>
      </c>
      <c r="U16456" s="74" t="s">
        <v>32207</v>
      </c>
    </row>
    <row r="16457" spans="20:21" x14ac:dyDescent="0.25">
      <c r="T16457" s="101" t="s">
        <v>32208</v>
      </c>
      <c r="U16457" s="74" t="s">
        <v>32209</v>
      </c>
    </row>
    <row r="16458" spans="20:21" x14ac:dyDescent="0.25">
      <c r="T16458" s="101" t="s">
        <v>32210</v>
      </c>
      <c r="U16458" s="74" t="s">
        <v>32211</v>
      </c>
    </row>
    <row r="16459" spans="20:21" x14ac:dyDescent="0.25">
      <c r="T16459" s="101" t="s">
        <v>32212</v>
      </c>
      <c r="U16459" s="74" t="s">
        <v>32213</v>
      </c>
    </row>
    <row r="16460" spans="20:21" x14ac:dyDescent="0.25">
      <c r="T16460" s="101" t="s">
        <v>32214</v>
      </c>
      <c r="U16460" s="74" t="s">
        <v>32215</v>
      </c>
    </row>
    <row r="16461" spans="20:21" x14ac:dyDescent="0.25">
      <c r="T16461" s="101" t="s">
        <v>32216</v>
      </c>
      <c r="U16461" s="74" t="s">
        <v>32217</v>
      </c>
    </row>
    <row r="16462" spans="20:21" x14ac:dyDescent="0.25">
      <c r="T16462" s="101" t="s">
        <v>32218</v>
      </c>
      <c r="U16462" s="74" t="s">
        <v>32219</v>
      </c>
    </row>
    <row r="16463" spans="20:21" x14ac:dyDescent="0.25">
      <c r="T16463" s="101" t="s">
        <v>32220</v>
      </c>
      <c r="U16463" s="74" t="s">
        <v>32221</v>
      </c>
    </row>
    <row r="16464" spans="20:21" x14ac:dyDescent="0.25">
      <c r="T16464" s="101" t="s">
        <v>32222</v>
      </c>
      <c r="U16464" s="74" t="s">
        <v>32223</v>
      </c>
    </row>
    <row r="16465" spans="20:21" x14ac:dyDescent="0.25">
      <c r="T16465" s="101" t="s">
        <v>32224</v>
      </c>
      <c r="U16465" s="74" t="s">
        <v>32225</v>
      </c>
    </row>
    <row r="16466" spans="20:21" x14ac:dyDescent="0.25">
      <c r="T16466" s="101" t="s">
        <v>32226</v>
      </c>
      <c r="U16466" s="74" t="s">
        <v>32227</v>
      </c>
    </row>
    <row r="16467" spans="20:21" x14ac:dyDescent="0.25">
      <c r="T16467" s="101" t="s">
        <v>32228</v>
      </c>
      <c r="U16467" s="74" t="s">
        <v>32229</v>
      </c>
    </row>
    <row r="16468" spans="20:21" x14ac:dyDescent="0.25">
      <c r="T16468" s="101" t="s">
        <v>32230</v>
      </c>
      <c r="U16468" s="74" t="s">
        <v>4498</v>
      </c>
    </row>
    <row r="16469" spans="20:21" x14ac:dyDescent="0.25">
      <c r="T16469" s="101" t="s">
        <v>32231</v>
      </c>
      <c r="U16469" s="74" t="s">
        <v>32232</v>
      </c>
    </row>
    <row r="16470" spans="20:21" x14ac:dyDescent="0.25">
      <c r="T16470" s="101" t="s">
        <v>32233</v>
      </c>
      <c r="U16470" s="74" t="s">
        <v>32234</v>
      </c>
    </row>
    <row r="16471" spans="20:21" x14ac:dyDescent="0.25">
      <c r="T16471" s="101" t="s">
        <v>32235</v>
      </c>
      <c r="U16471" s="74" t="s">
        <v>32236</v>
      </c>
    </row>
    <row r="16472" spans="20:21" x14ac:dyDescent="0.25">
      <c r="T16472" s="101" t="s">
        <v>32237</v>
      </c>
      <c r="U16472" s="74" t="s">
        <v>32238</v>
      </c>
    </row>
    <row r="16473" spans="20:21" x14ac:dyDescent="0.25">
      <c r="T16473" s="101" t="s">
        <v>32239</v>
      </c>
      <c r="U16473" s="74" t="s">
        <v>32240</v>
      </c>
    </row>
    <row r="16474" spans="20:21" x14ac:dyDescent="0.25">
      <c r="T16474" s="101" t="s">
        <v>32241</v>
      </c>
      <c r="U16474" s="74" t="s">
        <v>32242</v>
      </c>
    </row>
    <row r="16475" spans="20:21" x14ac:dyDescent="0.25">
      <c r="T16475" s="101" t="s">
        <v>32243</v>
      </c>
      <c r="U16475" s="74" t="s">
        <v>32244</v>
      </c>
    </row>
    <row r="16476" spans="20:21" x14ac:dyDescent="0.25">
      <c r="T16476" s="101" t="s">
        <v>32245</v>
      </c>
      <c r="U16476" s="74" t="s">
        <v>32246</v>
      </c>
    </row>
    <row r="16477" spans="20:21" x14ac:dyDescent="0.25">
      <c r="T16477" s="101" t="s">
        <v>32247</v>
      </c>
      <c r="U16477" s="74" t="s">
        <v>23235</v>
      </c>
    </row>
    <row r="16478" spans="20:21" x14ac:dyDescent="0.25">
      <c r="T16478" s="101" t="s">
        <v>32248</v>
      </c>
      <c r="U16478" s="74" t="s">
        <v>32249</v>
      </c>
    </row>
    <row r="16479" spans="20:21" x14ac:dyDescent="0.25">
      <c r="T16479" s="101" t="s">
        <v>32250</v>
      </c>
      <c r="U16479" s="74" t="s">
        <v>16850</v>
      </c>
    </row>
    <row r="16480" spans="20:21" x14ac:dyDescent="0.25">
      <c r="T16480" s="101" t="s">
        <v>32251</v>
      </c>
      <c r="U16480" s="74" t="s">
        <v>32252</v>
      </c>
    </row>
    <row r="16481" spans="20:21" x14ac:dyDescent="0.25">
      <c r="T16481" s="101" t="s">
        <v>32253</v>
      </c>
      <c r="U16481" s="74" t="s">
        <v>32254</v>
      </c>
    </row>
    <row r="16482" spans="20:21" x14ac:dyDescent="0.25">
      <c r="T16482" s="101" t="s">
        <v>32255</v>
      </c>
      <c r="U16482" s="74" t="s">
        <v>32256</v>
      </c>
    </row>
    <row r="16483" spans="20:21" x14ac:dyDescent="0.25">
      <c r="T16483" s="101" t="s">
        <v>32257</v>
      </c>
      <c r="U16483" s="74" t="s">
        <v>32258</v>
      </c>
    </row>
    <row r="16484" spans="20:21" x14ac:dyDescent="0.25">
      <c r="T16484" s="101" t="s">
        <v>32259</v>
      </c>
      <c r="U16484" s="74" t="s">
        <v>4567</v>
      </c>
    </row>
    <row r="16485" spans="20:21" x14ac:dyDescent="0.25">
      <c r="T16485" s="101" t="s">
        <v>32260</v>
      </c>
      <c r="U16485" s="74" t="s">
        <v>30525</v>
      </c>
    </row>
    <row r="16486" spans="20:21" x14ac:dyDescent="0.25">
      <c r="T16486" s="101" t="s">
        <v>32261</v>
      </c>
      <c r="U16486" s="74" t="s">
        <v>32262</v>
      </c>
    </row>
    <row r="16487" spans="20:21" x14ac:dyDescent="0.25">
      <c r="T16487" s="101" t="s">
        <v>32263</v>
      </c>
      <c r="U16487" s="74" t="s">
        <v>32264</v>
      </c>
    </row>
    <row r="16488" spans="20:21" x14ac:dyDescent="0.25">
      <c r="T16488" s="101" t="s">
        <v>32265</v>
      </c>
      <c r="U16488" s="74" t="s">
        <v>32266</v>
      </c>
    </row>
    <row r="16489" spans="20:21" x14ac:dyDescent="0.25">
      <c r="T16489" s="101" t="s">
        <v>32267</v>
      </c>
      <c r="U16489" s="74" t="s">
        <v>32268</v>
      </c>
    </row>
    <row r="16490" spans="20:21" x14ac:dyDescent="0.25">
      <c r="T16490" s="101" t="s">
        <v>32269</v>
      </c>
      <c r="U16490" s="74" t="s">
        <v>32270</v>
      </c>
    </row>
    <row r="16491" spans="20:21" x14ac:dyDescent="0.25">
      <c r="T16491" s="101" t="s">
        <v>32271</v>
      </c>
      <c r="U16491" s="74" t="s">
        <v>32272</v>
      </c>
    </row>
    <row r="16492" spans="20:21" x14ac:dyDescent="0.25">
      <c r="T16492" s="101" t="s">
        <v>32273</v>
      </c>
      <c r="U16492" s="74" t="s">
        <v>32274</v>
      </c>
    </row>
    <row r="16493" spans="20:21" x14ac:dyDescent="0.25">
      <c r="T16493" s="101" t="s">
        <v>32275</v>
      </c>
      <c r="U16493" s="74" t="s">
        <v>32276</v>
      </c>
    </row>
    <row r="16494" spans="20:21" x14ac:dyDescent="0.25">
      <c r="T16494" s="101" t="s">
        <v>32277</v>
      </c>
      <c r="U16494" s="74" t="s">
        <v>32278</v>
      </c>
    </row>
    <row r="16495" spans="20:21" x14ac:dyDescent="0.25">
      <c r="T16495" s="101" t="s">
        <v>32279</v>
      </c>
      <c r="U16495" s="74" t="s">
        <v>32280</v>
      </c>
    </row>
    <row r="16496" spans="20:21" x14ac:dyDescent="0.25">
      <c r="T16496" s="101" t="s">
        <v>32281</v>
      </c>
      <c r="U16496" s="74" t="s">
        <v>32282</v>
      </c>
    </row>
    <row r="16497" spans="20:21" x14ac:dyDescent="0.25">
      <c r="T16497" s="101" t="s">
        <v>32283</v>
      </c>
      <c r="U16497" s="74" t="s">
        <v>6239</v>
      </c>
    </row>
    <row r="16498" spans="20:21" x14ac:dyDescent="0.25">
      <c r="T16498" s="101" t="s">
        <v>32284</v>
      </c>
      <c r="U16498" s="74" t="s">
        <v>32285</v>
      </c>
    </row>
    <row r="16499" spans="20:21" x14ac:dyDescent="0.25">
      <c r="T16499" s="101" t="s">
        <v>32286</v>
      </c>
      <c r="U16499" s="74" t="s">
        <v>32287</v>
      </c>
    </row>
    <row r="16500" spans="20:21" x14ac:dyDescent="0.25">
      <c r="T16500" s="101" t="s">
        <v>32288</v>
      </c>
      <c r="U16500" s="74" t="s">
        <v>32289</v>
      </c>
    </row>
    <row r="16501" spans="20:21" x14ac:dyDescent="0.25">
      <c r="T16501" s="101" t="s">
        <v>32290</v>
      </c>
      <c r="U16501" s="74" t="s">
        <v>32291</v>
      </c>
    </row>
    <row r="16502" spans="20:21" x14ac:dyDescent="0.25">
      <c r="T16502" s="101" t="s">
        <v>32292</v>
      </c>
      <c r="U16502" s="74" t="s">
        <v>32293</v>
      </c>
    </row>
    <row r="16503" spans="20:21" x14ac:dyDescent="0.25">
      <c r="T16503" s="101" t="s">
        <v>32294</v>
      </c>
      <c r="U16503" s="74" t="s">
        <v>32295</v>
      </c>
    </row>
    <row r="16504" spans="20:21" x14ac:dyDescent="0.25">
      <c r="T16504" s="101" t="s">
        <v>32296</v>
      </c>
      <c r="U16504" s="74" t="s">
        <v>32297</v>
      </c>
    </row>
    <row r="16505" spans="20:21" x14ac:dyDescent="0.25">
      <c r="T16505" s="101" t="s">
        <v>32298</v>
      </c>
      <c r="U16505" s="74" t="s">
        <v>32299</v>
      </c>
    </row>
    <row r="16506" spans="20:21" x14ac:dyDescent="0.25">
      <c r="T16506" s="101" t="s">
        <v>32300</v>
      </c>
      <c r="U16506" s="74" t="s">
        <v>32301</v>
      </c>
    </row>
    <row r="16507" spans="20:21" x14ac:dyDescent="0.25">
      <c r="T16507" s="101" t="s">
        <v>32302</v>
      </c>
      <c r="U16507" s="74" t="s">
        <v>32303</v>
      </c>
    </row>
    <row r="16508" spans="20:21" x14ac:dyDescent="0.25">
      <c r="T16508" s="101" t="s">
        <v>32304</v>
      </c>
      <c r="U16508" s="74" t="s">
        <v>13565</v>
      </c>
    </row>
    <row r="16509" spans="20:21" x14ac:dyDescent="0.25">
      <c r="T16509" s="101" t="s">
        <v>32305</v>
      </c>
      <c r="U16509" s="74" t="s">
        <v>32306</v>
      </c>
    </row>
    <row r="16510" spans="20:21" x14ac:dyDescent="0.25">
      <c r="T16510" s="101" t="s">
        <v>32307</v>
      </c>
      <c r="U16510" s="74" t="s">
        <v>32308</v>
      </c>
    </row>
    <row r="16511" spans="20:21" x14ac:dyDescent="0.25">
      <c r="T16511" s="101" t="s">
        <v>32309</v>
      </c>
      <c r="U16511" s="74" t="s">
        <v>32310</v>
      </c>
    </row>
    <row r="16512" spans="20:21" x14ac:dyDescent="0.25">
      <c r="T16512" s="101" t="s">
        <v>32311</v>
      </c>
      <c r="U16512" s="74" t="s">
        <v>32312</v>
      </c>
    </row>
    <row r="16513" spans="20:21" x14ac:dyDescent="0.25">
      <c r="T16513" s="101" t="s">
        <v>32313</v>
      </c>
      <c r="U16513" s="74" t="s">
        <v>32314</v>
      </c>
    </row>
    <row r="16514" spans="20:21" x14ac:dyDescent="0.25">
      <c r="T16514" s="101" t="s">
        <v>32315</v>
      </c>
      <c r="U16514" s="74" t="s">
        <v>32316</v>
      </c>
    </row>
    <row r="16515" spans="20:21" x14ac:dyDescent="0.25">
      <c r="T16515" s="101" t="s">
        <v>32317</v>
      </c>
      <c r="U16515" s="74" t="s">
        <v>10794</v>
      </c>
    </row>
    <row r="16516" spans="20:21" x14ac:dyDescent="0.25">
      <c r="T16516" s="101" t="s">
        <v>32318</v>
      </c>
      <c r="U16516" s="74" t="s">
        <v>32319</v>
      </c>
    </row>
    <row r="16517" spans="20:21" x14ac:dyDescent="0.25">
      <c r="T16517" s="101" t="s">
        <v>32320</v>
      </c>
      <c r="U16517" s="74" t="s">
        <v>32321</v>
      </c>
    </row>
    <row r="16518" spans="20:21" x14ac:dyDescent="0.25">
      <c r="T16518" s="101" t="s">
        <v>32322</v>
      </c>
      <c r="U16518" s="74" t="s">
        <v>32323</v>
      </c>
    </row>
    <row r="16519" spans="20:21" x14ac:dyDescent="0.25">
      <c r="T16519" s="101" t="s">
        <v>32324</v>
      </c>
      <c r="U16519" s="74" t="s">
        <v>32325</v>
      </c>
    </row>
    <row r="16520" spans="20:21" x14ac:dyDescent="0.25">
      <c r="T16520" s="101" t="s">
        <v>32326</v>
      </c>
      <c r="U16520" s="74" t="s">
        <v>32327</v>
      </c>
    </row>
    <row r="16521" spans="20:21" x14ac:dyDescent="0.25">
      <c r="T16521" s="101" t="s">
        <v>32328</v>
      </c>
      <c r="U16521" s="74" t="s">
        <v>10827</v>
      </c>
    </row>
    <row r="16522" spans="20:21" x14ac:dyDescent="0.25">
      <c r="T16522" s="101" t="s">
        <v>32329</v>
      </c>
      <c r="U16522" s="74" t="s">
        <v>32330</v>
      </c>
    </row>
    <row r="16523" spans="20:21" x14ac:dyDescent="0.25">
      <c r="T16523" s="101" t="s">
        <v>32331</v>
      </c>
      <c r="U16523" s="74" t="s">
        <v>32332</v>
      </c>
    </row>
    <row r="16524" spans="20:21" x14ac:dyDescent="0.25">
      <c r="T16524" s="101" t="s">
        <v>32333</v>
      </c>
      <c r="U16524" s="74" t="s">
        <v>32334</v>
      </c>
    </row>
    <row r="16525" spans="20:21" x14ac:dyDescent="0.25">
      <c r="T16525" s="101" t="s">
        <v>32335</v>
      </c>
      <c r="U16525" s="74" t="s">
        <v>32336</v>
      </c>
    </row>
    <row r="16526" spans="20:21" x14ac:dyDescent="0.25">
      <c r="T16526" s="101" t="s">
        <v>32337</v>
      </c>
      <c r="U16526" s="74" t="s">
        <v>12361</v>
      </c>
    </row>
    <row r="16527" spans="20:21" x14ac:dyDescent="0.25">
      <c r="T16527" s="101" t="s">
        <v>32338</v>
      </c>
      <c r="U16527" s="74" t="s">
        <v>32339</v>
      </c>
    </row>
    <row r="16528" spans="20:21" x14ac:dyDescent="0.25">
      <c r="T16528" s="101" t="s">
        <v>32340</v>
      </c>
      <c r="U16528" s="74" t="s">
        <v>32341</v>
      </c>
    </row>
    <row r="16529" spans="20:21" x14ac:dyDescent="0.25">
      <c r="T16529" s="101" t="s">
        <v>32342</v>
      </c>
      <c r="U16529" s="74" t="s">
        <v>4676</v>
      </c>
    </row>
    <row r="16530" spans="20:21" x14ac:dyDescent="0.25">
      <c r="T16530" s="101" t="s">
        <v>32343</v>
      </c>
      <c r="U16530" s="74" t="s">
        <v>32344</v>
      </c>
    </row>
    <row r="16531" spans="20:21" x14ac:dyDescent="0.25">
      <c r="T16531" s="101" t="s">
        <v>32345</v>
      </c>
      <c r="U16531" s="74" t="s">
        <v>32346</v>
      </c>
    </row>
    <row r="16532" spans="20:21" x14ac:dyDescent="0.25">
      <c r="T16532" s="101" t="s">
        <v>32347</v>
      </c>
      <c r="U16532" s="74" t="s">
        <v>32348</v>
      </c>
    </row>
    <row r="16533" spans="20:21" x14ac:dyDescent="0.25">
      <c r="T16533" s="101" t="s">
        <v>32349</v>
      </c>
      <c r="U16533" s="74" t="s">
        <v>32350</v>
      </c>
    </row>
    <row r="16534" spans="20:21" x14ac:dyDescent="0.25">
      <c r="T16534" s="101" t="s">
        <v>32351</v>
      </c>
      <c r="U16534" s="74" t="s">
        <v>32352</v>
      </c>
    </row>
    <row r="16535" spans="20:21" x14ac:dyDescent="0.25">
      <c r="T16535" s="101" t="s">
        <v>32353</v>
      </c>
      <c r="U16535" s="74" t="s">
        <v>32354</v>
      </c>
    </row>
    <row r="16536" spans="20:21" x14ac:dyDescent="0.25">
      <c r="T16536" s="101" t="s">
        <v>32355</v>
      </c>
      <c r="U16536" s="74" t="s">
        <v>32356</v>
      </c>
    </row>
    <row r="16537" spans="20:21" x14ac:dyDescent="0.25">
      <c r="T16537" s="101" t="s">
        <v>32357</v>
      </c>
      <c r="U16537" s="74" t="s">
        <v>32358</v>
      </c>
    </row>
    <row r="16538" spans="20:21" x14ac:dyDescent="0.25">
      <c r="T16538" s="101" t="s">
        <v>32359</v>
      </c>
      <c r="U16538" s="74" t="s">
        <v>4708</v>
      </c>
    </row>
    <row r="16539" spans="20:21" x14ac:dyDescent="0.25">
      <c r="T16539" s="101" t="s">
        <v>32360</v>
      </c>
      <c r="U16539" s="74" t="s">
        <v>32361</v>
      </c>
    </row>
    <row r="16540" spans="20:21" x14ac:dyDescent="0.25">
      <c r="T16540" s="101" t="s">
        <v>32362</v>
      </c>
      <c r="U16540" s="74" t="s">
        <v>32363</v>
      </c>
    </row>
    <row r="16541" spans="20:21" x14ac:dyDescent="0.25">
      <c r="T16541" s="101" t="s">
        <v>32364</v>
      </c>
      <c r="U16541" s="74" t="s">
        <v>32365</v>
      </c>
    </row>
    <row r="16542" spans="20:21" x14ac:dyDescent="0.25">
      <c r="T16542" s="101" t="s">
        <v>32366</v>
      </c>
      <c r="U16542" s="74" t="s">
        <v>32367</v>
      </c>
    </row>
    <row r="16543" spans="20:21" x14ac:dyDescent="0.25">
      <c r="T16543" s="101" t="s">
        <v>32368</v>
      </c>
      <c r="U16543" s="74" t="s">
        <v>32369</v>
      </c>
    </row>
    <row r="16544" spans="20:21" x14ac:dyDescent="0.25">
      <c r="T16544" s="101" t="s">
        <v>32370</v>
      </c>
      <c r="U16544" s="74" t="s">
        <v>32371</v>
      </c>
    </row>
    <row r="16545" spans="20:21" x14ac:dyDescent="0.25">
      <c r="T16545" s="101" t="s">
        <v>32372</v>
      </c>
      <c r="U16545" s="74" t="s">
        <v>32373</v>
      </c>
    </row>
    <row r="16546" spans="20:21" x14ac:dyDescent="0.25">
      <c r="T16546" s="101" t="s">
        <v>32374</v>
      </c>
      <c r="U16546" s="74" t="s">
        <v>32375</v>
      </c>
    </row>
    <row r="16547" spans="20:21" x14ac:dyDescent="0.25">
      <c r="T16547" s="101" t="s">
        <v>32376</v>
      </c>
      <c r="U16547" s="74" t="s">
        <v>32377</v>
      </c>
    </row>
    <row r="16548" spans="20:21" x14ac:dyDescent="0.25">
      <c r="T16548" s="101" t="s">
        <v>32378</v>
      </c>
      <c r="U16548" s="74" t="s">
        <v>32379</v>
      </c>
    </row>
    <row r="16549" spans="20:21" x14ac:dyDescent="0.25">
      <c r="T16549" s="101" t="s">
        <v>32380</v>
      </c>
      <c r="U16549" s="74" t="s">
        <v>32381</v>
      </c>
    </row>
    <row r="16550" spans="20:21" x14ac:dyDescent="0.25">
      <c r="T16550" s="101" t="s">
        <v>32382</v>
      </c>
      <c r="U16550" s="74" t="s">
        <v>32383</v>
      </c>
    </row>
    <row r="16551" spans="20:21" x14ac:dyDescent="0.25">
      <c r="T16551" s="101" t="s">
        <v>32384</v>
      </c>
      <c r="U16551" s="74" t="s">
        <v>32385</v>
      </c>
    </row>
    <row r="16552" spans="20:21" x14ac:dyDescent="0.25">
      <c r="T16552" s="101" t="s">
        <v>32386</v>
      </c>
      <c r="U16552" s="74" t="s">
        <v>32387</v>
      </c>
    </row>
    <row r="16553" spans="20:21" x14ac:dyDescent="0.25">
      <c r="T16553" s="101" t="s">
        <v>32388</v>
      </c>
      <c r="U16553" s="74" t="s">
        <v>32389</v>
      </c>
    </row>
    <row r="16554" spans="20:21" x14ac:dyDescent="0.25">
      <c r="T16554" s="101" t="s">
        <v>32390</v>
      </c>
      <c r="U16554" s="74" t="s">
        <v>32391</v>
      </c>
    </row>
    <row r="16555" spans="20:21" x14ac:dyDescent="0.25">
      <c r="T16555" s="101" t="s">
        <v>32392</v>
      </c>
      <c r="U16555" s="74" t="s">
        <v>32393</v>
      </c>
    </row>
    <row r="16556" spans="20:21" x14ac:dyDescent="0.25">
      <c r="T16556" s="101" t="s">
        <v>32394</v>
      </c>
      <c r="U16556" s="74" t="s">
        <v>32395</v>
      </c>
    </row>
    <row r="16557" spans="20:21" x14ac:dyDescent="0.25">
      <c r="T16557" s="101" t="s">
        <v>32396</v>
      </c>
      <c r="U16557" s="74" t="s">
        <v>32397</v>
      </c>
    </row>
    <row r="16558" spans="20:21" x14ac:dyDescent="0.25">
      <c r="T16558" s="101" t="s">
        <v>32398</v>
      </c>
      <c r="U16558" s="74" t="s">
        <v>11644</v>
      </c>
    </row>
    <row r="16559" spans="20:21" x14ac:dyDescent="0.25">
      <c r="T16559" s="101" t="s">
        <v>32399</v>
      </c>
      <c r="U16559" s="74" t="s">
        <v>32400</v>
      </c>
    </row>
    <row r="16560" spans="20:21" x14ac:dyDescent="0.25">
      <c r="T16560" s="101" t="s">
        <v>32401</v>
      </c>
      <c r="U16560" s="74" t="s">
        <v>32402</v>
      </c>
    </row>
    <row r="16561" spans="20:21" x14ac:dyDescent="0.25">
      <c r="T16561" s="101" t="s">
        <v>32403</v>
      </c>
      <c r="U16561" s="74" t="s">
        <v>32404</v>
      </c>
    </row>
    <row r="16562" spans="20:21" x14ac:dyDescent="0.25">
      <c r="T16562" s="101" t="s">
        <v>32405</v>
      </c>
      <c r="U16562" s="74" t="s">
        <v>32406</v>
      </c>
    </row>
    <row r="16563" spans="20:21" x14ac:dyDescent="0.25">
      <c r="T16563" s="101" t="s">
        <v>32407</v>
      </c>
      <c r="U16563" s="74" t="s">
        <v>32408</v>
      </c>
    </row>
    <row r="16564" spans="20:21" x14ac:dyDescent="0.25">
      <c r="T16564" s="101" t="s">
        <v>32409</v>
      </c>
      <c r="U16564" s="74" t="s">
        <v>32410</v>
      </c>
    </row>
    <row r="16565" spans="20:21" x14ac:dyDescent="0.25">
      <c r="T16565" s="101" t="s">
        <v>32411</v>
      </c>
      <c r="U16565" s="74" t="s">
        <v>3101</v>
      </c>
    </row>
    <row r="16566" spans="20:21" x14ac:dyDescent="0.25">
      <c r="T16566" s="101" t="s">
        <v>32412</v>
      </c>
      <c r="U16566" s="74" t="s">
        <v>32413</v>
      </c>
    </row>
    <row r="16567" spans="20:21" x14ac:dyDescent="0.25">
      <c r="T16567" s="101" t="s">
        <v>32414</v>
      </c>
      <c r="U16567" s="74" t="s">
        <v>32415</v>
      </c>
    </row>
    <row r="16568" spans="20:21" x14ac:dyDescent="0.25">
      <c r="T16568" s="101" t="s">
        <v>32416</v>
      </c>
      <c r="U16568" s="74" t="s">
        <v>32417</v>
      </c>
    </row>
    <row r="16569" spans="20:21" x14ac:dyDescent="0.25">
      <c r="T16569" s="101" t="s">
        <v>32418</v>
      </c>
      <c r="U16569" s="74" t="s">
        <v>32419</v>
      </c>
    </row>
    <row r="16570" spans="20:21" x14ac:dyDescent="0.25">
      <c r="T16570" s="101" t="s">
        <v>32420</v>
      </c>
      <c r="U16570" s="74" t="s">
        <v>32421</v>
      </c>
    </row>
    <row r="16571" spans="20:21" x14ac:dyDescent="0.25">
      <c r="T16571" s="101" t="s">
        <v>32422</v>
      </c>
      <c r="U16571" s="74" t="s">
        <v>32423</v>
      </c>
    </row>
    <row r="16572" spans="20:21" x14ac:dyDescent="0.25">
      <c r="T16572" s="101" t="s">
        <v>32424</v>
      </c>
      <c r="U16572" s="74" t="s">
        <v>32425</v>
      </c>
    </row>
    <row r="16573" spans="20:21" x14ac:dyDescent="0.25">
      <c r="T16573" s="101" t="s">
        <v>32426</v>
      </c>
      <c r="U16573" s="74" t="s">
        <v>32427</v>
      </c>
    </row>
    <row r="16574" spans="20:21" x14ac:dyDescent="0.25">
      <c r="T16574" s="101" t="s">
        <v>32428</v>
      </c>
      <c r="U16574" s="74" t="s">
        <v>32429</v>
      </c>
    </row>
    <row r="16575" spans="20:21" x14ac:dyDescent="0.25">
      <c r="T16575" s="101" t="s">
        <v>32430</v>
      </c>
      <c r="U16575" s="74" t="s">
        <v>32431</v>
      </c>
    </row>
    <row r="16576" spans="20:21" x14ac:dyDescent="0.25">
      <c r="T16576" s="101" t="s">
        <v>32432</v>
      </c>
      <c r="U16576" s="74" t="s">
        <v>32433</v>
      </c>
    </row>
    <row r="16577" spans="20:21" x14ac:dyDescent="0.25">
      <c r="T16577" s="101" t="s">
        <v>32434</v>
      </c>
      <c r="U16577" s="74" t="s">
        <v>32435</v>
      </c>
    </row>
    <row r="16578" spans="20:21" x14ac:dyDescent="0.25">
      <c r="T16578" s="101" t="s">
        <v>32436</v>
      </c>
      <c r="U16578" s="74" t="s">
        <v>32437</v>
      </c>
    </row>
    <row r="16579" spans="20:21" x14ac:dyDescent="0.25">
      <c r="T16579" s="101" t="s">
        <v>32438</v>
      </c>
      <c r="U16579" s="74" t="s">
        <v>32439</v>
      </c>
    </row>
    <row r="16580" spans="20:21" x14ac:dyDescent="0.25">
      <c r="T16580" s="101" t="s">
        <v>32440</v>
      </c>
      <c r="U16580" s="74" t="s">
        <v>32441</v>
      </c>
    </row>
    <row r="16581" spans="20:21" x14ac:dyDescent="0.25">
      <c r="T16581" s="101" t="s">
        <v>32442</v>
      </c>
      <c r="U16581" s="74" t="s">
        <v>32443</v>
      </c>
    </row>
    <row r="16582" spans="20:21" x14ac:dyDescent="0.25">
      <c r="T16582" s="101" t="s">
        <v>32444</v>
      </c>
      <c r="U16582" s="74" t="s">
        <v>32445</v>
      </c>
    </row>
    <row r="16583" spans="20:21" x14ac:dyDescent="0.25">
      <c r="T16583" s="101" t="s">
        <v>32446</v>
      </c>
      <c r="U16583" s="74" t="s">
        <v>32447</v>
      </c>
    </row>
    <row r="16584" spans="20:21" x14ac:dyDescent="0.25">
      <c r="T16584" s="101" t="s">
        <v>32448</v>
      </c>
      <c r="U16584" s="74" t="s">
        <v>32449</v>
      </c>
    </row>
    <row r="16585" spans="20:21" x14ac:dyDescent="0.25">
      <c r="T16585" s="101" t="s">
        <v>32450</v>
      </c>
      <c r="U16585" s="74" t="s">
        <v>32451</v>
      </c>
    </row>
    <row r="16586" spans="20:21" x14ac:dyDescent="0.25">
      <c r="T16586" s="101" t="s">
        <v>32452</v>
      </c>
      <c r="U16586" s="74" t="s">
        <v>32453</v>
      </c>
    </row>
    <row r="16587" spans="20:21" x14ac:dyDescent="0.25">
      <c r="T16587" s="101" t="s">
        <v>32454</v>
      </c>
      <c r="U16587" s="74" t="s">
        <v>32455</v>
      </c>
    </row>
    <row r="16588" spans="20:21" x14ac:dyDescent="0.25">
      <c r="T16588" s="101" t="s">
        <v>32456</v>
      </c>
      <c r="U16588" s="74" t="s">
        <v>32457</v>
      </c>
    </row>
    <row r="16589" spans="20:21" x14ac:dyDescent="0.25">
      <c r="T16589" s="101" t="s">
        <v>32458</v>
      </c>
      <c r="U16589" s="74" t="s">
        <v>32459</v>
      </c>
    </row>
    <row r="16590" spans="20:21" x14ac:dyDescent="0.25">
      <c r="T16590" s="101" t="s">
        <v>32460</v>
      </c>
      <c r="U16590" s="74" t="s">
        <v>32461</v>
      </c>
    </row>
    <row r="16591" spans="20:21" x14ac:dyDescent="0.25">
      <c r="T16591" s="101" t="s">
        <v>32462</v>
      </c>
      <c r="U16591" s="74" t="s">
        <v>32463</v>
      </c>
    </row>
    <row r="16592" spans="20:21" x14ac:dyDescent="0.25">
      <c r="T16592" s="101" t="s">
        <v>32464</v>
      </c>
      <c r="U16592" s="74" t="s">
        <v>32465</v>
      </c>
    </row>
    <row r="16593" spans="20:21" x14ac:dyDescent="0.25">
      <c r="T16593" s="101" t="s">
        <v>32466</v>
      </c>
      <c r="U16593" s="74" t="s">
        <v>32467</v>
      </c>
    </row>
    <row r="16594" spans="20:21" x14ac:dyDescent="0.25">
      <c r="T16594" s="101" t="s">
        <v>32468</v>
      </c>
      <c r="U16594" s="74" t="s">
        <v>32469</v>
      </c>
    </row>
    <row r="16595" spans="20:21" x14ac:dyDescent="0.25">
      <c r="T16595" s="101" t="s">
        <v>32470</v>
      </c>
      <c r="U16595" s="74" t="s">
        <v>32471</v>
      </c>
    </row>
    <row r="16596" spans="20:21" x14ac:dyDescent="0.25">
      <c r="T16596" s="101" t="s">
        <v>32472</v>
      </c>
      <c r="U16596" s="74" t="s">
        <v>32473</v>
      </c>
    </row>
    <row r="16597" spans="20:21" x14ac:dyDescent="0.25">
      <c r="T16597" s="101" t="s">
        <v>32474</v>
      </c>
      <c r="U16597" s="74" t="s">
        <v>32475</v>
      </c>
    </row>
    <row r="16598" spans="20:21" x14ac:dyDescent="0.25">
      <c r="T16598" s="101" t="s">
        <v>32476</v>
      </c>
      <c r="U16598" s="74" t="s">
        <v>32477</v>
      </c>
    </row>
    <row r="16599" spans="20:21" x14ac:dyDescent="0.25">
      <c r="T16599" s="101" t="s">
        <v>32478</v>
      </c>
      <c r="U16599" s="74" t="s">
        <v>32479</v>
      </c>
    </row>
    <row r="16600" spans="20:21" x14ac:dyDescent="0.25">
      <c r="T16600" s="101" t="s">
        <v>32480</v>
      </c>
      <c r="U16600" s="74" t="s">
        <v>32481</v>
      </c>
    </row>
    <row r="16601" spans="20:21" x14ac:dyDescent="0.25">
      <c r="T16601" s="101" t="s">
        <v>32482</v>
      </c>
      <c r="U16601" s="74" t="s">
        <v>23785</v>
      </c>
    </row>
    <row r="16602" spans="20:21" x14ac:dyDescent="0.25">
      <c r="T16602" s="101" t="s">
        <v>32483</v>
      </c>
      <c r="U16602" s="74" t="s">
        <v>19362</v>
      </c>
    </row>
    <row r="16603" spans="20:21" x14ac:dyDescent="0.25">
      <c r="T16603" s="101" t="s">
        <v>32484</v>
      </c>
      <c r="U16603" s="74" t="s">
        <v>32485</v>
      </c>
    </row>
    <row r="16604" spans="20:21" x14ac:dyDescent="0.25">
      <c r="T16604" s="101" t="s">
        <v>32486</v>
      </c>
      <c r="U16604" s="74" t="s">
        <v>32487</v>
      </c>
    </row>
    <row r="16605" spans="20:21" x14ac:dyDescent="0.25">
      <c r="T16605" s="101" t="s">
        <v>32488</v>
      </c>
      <c r="U16605" s="74" t="s">
        <v>32489</v>
      </c>
    </row>
    <row r="16606" spans="20:21" x14ac:dyDescent="0.25">
      <c r="T16606" s="101" t="s">
        <v>32490</v>
      </c>
      <c r="U16606" s="74" t="s">
        <v>32491</v>
      </c>
    </row>
    <row r="16607" spans="20:21" x14ac:dyDescent="0.25">
      <c r="T16607" s="101" t="s">
        <v>32492</v>
      </c>
      <c r="U16607" s="74" t="s">
        <v>32493</v>
      </c>
    </row>
    <row r="16608" spans="20:21" x14ac:dyDescent="0.25">
      <c r="T16608" s="101" t="s">
        <v>32494</v>
      </c>
      <c r="U16608" s="74" t="s">
        <v>32495</v>
      </c>
    </row>
    <row r="16609" spans="20:21" x14ac:dyDescent="0.25">
      <c r="T16609" s="101" t="s">
        <v>32496</v>
      </c>
      <c r="U16609" s="74" t="s">
        <v>32497</v>
      </c>
    </row>
    <row r="16610" spans="20:21" x14ac:dyDescent="0.25">
      <c r="T16610" s="101" t="s">
        <v>32498</v>
      </c>
      <c r="U16610" s="74" t="s">
        <v>32499</v>
      </c>
    </row>
    <row r="16611" spans="20:21" x14ac:dyDescent="0.25">
      <c r="T16611" s="101" t="s">
        <v>32500</v>
      </c>
      <c r="U16611" s="74" t="s">
        <v>32501</v>
      </c>
    </row>
    <row r="16612" spans="20:21" x14ac:dyDescent="0.25">
      <c r="T16612" s="101" t="s">
        <v>32502</v>
      </c>
      <c r="U16612" s="74" t="s">
        <v>32503</v>
      </c>
    </row>
    <row r="16613" spans="20:21" x14ac:dyDescent="0.25">
      <c r="T16613" s="101" t="s">
        <v>32504</v>
      </c>
      <c r="U16613" s="74" t="s">
        <v>32505</v>
      </c>
    </row>
    <row r="16614" spans="20:21" x14ac:dyDescent="0.25">
      <c r="T16614" s="101" t="s">
        <v>32506</v>
      </c>
      <c r="U16614" s="74" t="s">
        <v>32507</v>
      </c>
    </row>
    <row r="16615" spans="20:21" x14ac:dyDescent="0.25">
      <c r="T16615" s="101" t="s">
        <v>32508</v>
      </c>
      <c r="U16615" s="74" t="s">
        <v>32509</v>
      </c>
    </row>
    <row r="16616" spans="20:21" x14ac:dyDescent="0.25">
      <c r="T16616" s="101" t="s">
        <v>32510</v>
      </c>
      <c r="U16616" s="74" t="s">
        <v>32511</v>
      </c>
    </row>
    <row r="16617" spans="20:21" x14ac:dyDescent="0.25">
      <c r="T16617" s="101" t="s">
        <v>32512</v>
      </c>
      <c r="U16617" s="74" t="s">
        <v>32513</v>
      </c>
    </row>
    <row r="16618" spans="20:21" x14ac:dyDescent="0.25">
      <c r="T16618" s="101" t="s">
        <v>32514</v>
      </c>
      <c r="U16618" s="74" t="s">
        <v>32515</v>
      </c>
    </row>
    <row r="16619" spans="20:21" x14ac:dyDescent="0.25">
      <c r="T16619" s="101" t="s">
        <v>32516</v>
      </c>
      <c r="U16619" s="74" t="s">
        <v>32517</v>
      </c>
    </row>
    <row r="16620" spans="20:21" x14ac:dyDescent="0.25">
      <c r="T16620" s="101" t="s">
        <v>32518</v>
      </c>
      <c r="U16620" s="74" t="s">
        <v>32519</v>
      </c>
    </row>
    <row r="16621" spans="20:21" x14ac:dyDescent="0.25">
      <c r="T16621" s="101" t="s">
        <v>32520</v>
      </c>
      <c r="U16621" s="74" t="s">
        <v>32521</v>
      </c>
    </row>
    <row r="16622" spans="20:21" x14ac:dyDescent="0.25">
      <c r="T16622" s="101" t="s">
        <v>32522</v>
      </c>
      <c r="U16622" s="74" t="s">
        <v>32523</v>
      </c>
    </row>
    <row r="16623" spans="20:21" x14ac:dyDescent="0.25">
      <c r="T16623" s="101" t="s">
        <v>32524</v>
      </c>
      <c r="U16623" s="74" t="s">
        <v>32525</v>
      </c>
    </row>
    <row r="16624" spans="20:21" x14ac:dyDescent="0.25">
      <c r="T16624" s="101" t="s">
        <v>32526</v>
      </c>
      <c r="U16624" s="74" t="s">
        <v>32527</v>
      </c>
    </row>
    <row r="16625" spans="20:21" x14ac:dyDescent="0.25">
      <c r="T16625" s="101" t="s">
        <v>32528</v>
      </c>
      <c r="U16625" s="74" t="s">
        <v>32529</v>
      </c>
    </row>
    <row r="16626" spans="20:21" x14ac:dyDescent="0.25">
      <c r="T16626" s="101" t="s">
        <v>32530</v>
      </c>
      <c r="U16626" s="74" t="s">
        <v>32531</v>
      </c>
    </row>
    <row r="16627" spans="20:21" x14ac:dyDescent="0.25">
      <c r="T16627" s="101" t="s">
        <v>32532</v>
      </c>
      <c r="U16627" s="74" t="s">
        <v>32533</v>
      </c>
    </row>
    <row r="16628" spans="20:21" x14ac:dyDescent="0.25">
      <c r="T16628" s="101" t="s">
        <v>32534</v>
      </c>
      <c r="U16628" s="74" t="s">
        <v>3237</v>
      </c>
    </row>
    <row r="16629" spans="20:21" x14ac:dyDescent="0.25">
      <c r="T16629" s="101" t="s">
        <v>32535</v>
      </c>
      <c r="U16629" s="74" t="s">
        <v>32536</v>
      </c>
    </row>
    <row r="16630" spans="20:21" x14ac:dyDescent="0.25">
      <c r="T16630" s="101" t="s">
        <v>32537</v>
      </c>
      <c r="U16630" s="74" t="s">
        <v>32538</v>
      </c>
    </row>
    <row r="16631" spans="20:21" x14ac:dyDescent="0.25">
      <c r="T16631" s="101" t="s">
        <v>32539</v>
      </c>
      <c r="U16631" s="74" t="s">
        <v>32540</v>
      </c>
    </row>
    <row r="16632" spans="20:21" x14ac:dyDescent="0.25">
      <c r="T16632" s="101" t="s">
        <v>32541</v>
      </c>
      <c r="U16632" s="74" t="s">
        <v>32542</v>
      </c>
    </row>
    <row r="16633" spans="20:21" x14ac:dyDescent="0.25">
      <c r="T16633" s="101" t="s">
        <v>32543</v>
      </c>
      <c r="U16633" s="74" t="s">
        <v>20752</v>
      </c>
    </row>
    <row r="16634" spans="20:21" x14ac:dyDescent="0.25">
      <c r="T16634" s="101" t="s">
        <v>32544</v>
      </c>
      <c r="U16634" s="74" t="s">
        <v>32545</v>
      </c>
    </row>
    <row r="16635" spans="20:21" x14ac:dyDescent="0.25">
      <c r="T16635" s="101" t="s">
        <v>32546</v>
      </c>
      <c r="U16635" s="74" t="s">
        <v>32547</v>
      </c>
    </row>
    <row r="16636" spans="20:21" x14ac:dyDescent="0.25">
      <c r="T16636" s="101" t="s">
        <v>32548</v>
      </c>
      <c r="U16636" s="74" t="s">
        <v>32549</v>
      </c>
    </row>
    <row r="16637" spans="20:21" x14ac:dyDescent="0.25">
      <c r="T16637" s="101" t="s">
        <v>32550</v>
      </c>
      <c r="U16637" s="74" t="s">
        <v>32551</v>
      </c>
    </row>
    <row r="16638" spans="20:21" x14ac:dyDescent="0.25">
      <c r="T16638" s="101" t="s">
        <v>32552</v>
      </c>
      <c r="U16638" s="74" t="s">
        <v>32553</v>
      </c>
    </row>
    <row r="16639" spans="20:21" x14ac:dyDescent="0.25">
      <c r="T16639" s="101" t="s">
        <v>32554</v>
      </c>
      <c r="U16639" s="74" t="s">
        <v>32555</v>
      </c>
    </row>
    <row r="16640" spans="20:21" x14ac:dyDescent="0.25">
      <c r="T16640" s="101" t="s">
        <v>32556</v>
      </c>
      <c r="U16640" s="74" t="s">
        <v>32557</v>
      </c>
    </row>
    <row r="16641" spans="20:21" x14ac:dyDescent="0.25">
      <c r="T16641" s="101" t="s">
        <v>32558</v>
      </c>
      <c r="U16641" s="74" t="s">
        <v>32559</v>
      </c>
    </row>
    <row r="16642" spans="20:21" x14ac:dyDescent="0.25">
      <c r="T16642" s="101" t="s">
        <v>32560</v>
      </c>
      <c r="U16642" s="74" t="s">
        <v>32561</v>
      </c>
    </row>
    <row r="16643" spans="20:21" x14ac:dyDescent="0.25">
      <c r="T16643" s="101" t="s">
        <v>32562</v>
      </c>
      <c r="U16643" s="74" t="s">
        <v>32563</v>
      </c>
    </row>
    <row r="16644" spans="20:21" x14ac:dyDescent="0.25">
      <c r="T16644" s="101" t="s">
        <v>32564</v>
      </c>
      <c r="U16644" s="74" t="s">
        <v>32565</v>
      </c>
    </row>
    <row r="16645" spans="20:21" x14ac:dyDescent="0.25">
      <c r="T16645" s="101" t="s">
        <v>32566</v>
      </c>
      <c r="U16645" s="74" t="s">
        <v>32567</v>
      </c>
    </row>
    <row r="16646" spans="20:21" x14ac:dyDescent="0.25">
      <c r="T16646" s="101" t="s">
        <v>32568</v>
      </c>
      <c r="U16646" s="74" t="s">
        <v>32569</v>
      </c>
    </row>
    <row r="16647" spans="20:21" x14ac:dyDescent="0.25">
      <c r="T16647" s="101" t="s">
        <v>32570</v>
      </c>
      <c r="U16647" s="74" t="s">
        <v>32571</v>
      </c>
    </row>
    <row r="16648" spans="20:21" x14ac:dyDescent="0.25">
      <c r="T16648" s="101" t="s">
        <v>32572</v>
      </c>
      <c r="U16648" s="74" t="s">
        <v>32573</v>
      </c>
    </row>
    <row r="16649" spans="20:21" x14ac:dyDescent="0.25">
      <c r="T16649" s="101" t="s">
        <v>32574</v>
      </c>
      <c r="U16649" s="74" t="s">
        <v>32575</v>
      </c>
    </row>
    <row r="16650" spans="20:21" x14ac:dyDescent="0.25">
      <c r="T16650" s="101" t="s">
        <v>32576</v>
      </c>
      <c r="U16650" s="74" t="s">
        <v>32577</v>
      </c>
    </row>
    <row r="16651" spans="20:21" x14ac:dyDescent="0.25">
      <c r="T16651" s="101" t="s">
        <v>32578</v>
      </c>
      <c r="U16651" s="74" t="s">
        <v>32579</v>
      </c>
    </row>
    <row r="16652" spans="20:21" x14ac:dyDescent="0.25">
      <c r="T16652" s="101" t="s">
        <v>32580</v>
      </c>
      <c r="U16652" s="74" t="s">
        <v>32581</v>
      </c>
    </row>
    <row r="16653" spans="20:21" x14ac:dyDescent="0.25">
      <c r="T16653" s="101" t="s">
        <v>32582</v>
      </c>
      <c r="U16653" s="74" t="s">
        <v>32583</v>
      </c>
    </row>
    <row r="16654" spans="20:21" x14ac:dyDescent="0.25">
      <c r="T16654" s="101" t="s">
        <v>32584</v>
      </c>
      <c r="U16654" s="74" t="s">
        <v>32585</v>
      </c>
    </row>
    <row r="16655" spans="20:21" x14ac:dyDescent="0.25">
      <c r="T16655" s="101" t="s">
        <v>32586</v>
      </c>
      <c r="U16655" s="74" t="s">
        <v>32587</v>
      </c>
    </row>
    <row r="16656" spans="20:21" x14ac:dyDescent="0.25">
      <c r="T16656" s="101" t="s">
        <v>32588</v>
      </c>
      <c r="U16656" s="74" t="s">
        <v>32589</v>
      </c>
    </row>
    <row r="16657" spans="20:21" x14ac:dyDescent="0.25">
      <c r="T16657" s="101" t="s">
        <v>32590</v>
      </c>
      <c r="U16657" s="74" t="s">
        <v>27694</v>
      </c>
    </row>
    <row r="16658" spans="20:21" x14ac:dyDescent="0.25">
      <c r="T16658" s="101" t="s">
        <v>32591</v>
      </c>
      <c r="U16658" s="74" t="s">
        <v>32592</v>
      </c>
    </row>
    <row r="16659" spans="20:21" x14ac:dyDescent="0.25">
      <c r="T16659" s="101" t="s">
        <v>32593</v>
      </c>
      <c r="U16659" s="74" t="s">
        <v>32594</v>
      </c>
    </row>
    <row r="16660" spans="20:21" x14ac:dyDescent="0.25">
      <c r="T16660" s="101" t="s">
        <v>32595</v>
      </c>
      <c r="U16660" s="74" t="s">
        <v>32596</v>
      </c>
    </row>
    <row r="16661" spans="20:21" x14ac:dyDescent="0.25">
      <c r="T16661" s="101" t="s">
        <v>32597</v>
      </c>
      <c r="U16661" s="74" t="s">
        <v>32598</v>
      </c>
    </row>
    <row r="16662" spans="20:21" x14ac:dyDescent="0.25">
      <c r="T16662" s="101" t="s">
        <v>32599</v>
      </c>
      <c r="U16662" s="74" t="s">
        <v>32600</v>
      </c>
    </row>
    <row r="16663" spans="20:21" x14ac:dyDescent="0.25">
      <c r="T16663" s="101" t="s">
        <v>32601</v>
      </c>
      <c r="U16663" s="74" t="s">
        <v>32602</v>
      </c>
    </row>
    <row r="16664" spans="20:21" x14ac:dyDescent="0.25">
      <c r="T16664" s="101" t="s">
        <v>32603</v>
      </c>
      <c r="U16664" s="74" t="s">
        <v>32604</v>
      </c>
    </row>
    <row r="16665" spans="20:21" x14ac:dyDescent="0.25">
      <c r="T16665" s="101" t="s">
        <v>32605</v>
      </c>
      <c r="U16665" s="74" t="s">
        <v>32606</v>
      </c>
    </row>
    <row r="16666" spans="20:21" x14ac:dyDescent="0.25">
      <c r="T16666" s="101" t="s">
        <v>32607</v>
      </c>
      <c r="U16666" s="74" t="s">
        <v>32608</v>
      </c>
    </row>
    <row r="16667" spans="20:21" x14ac:dyDescent="0.25">
      <c r="T16667" s="101" t="s">
        <v>32609</v>
      </c>
      <c r="U16667" s="74" t="s">
        <v>32610</v>
      </c>
    </row>
    <row r="16668" spans="20:21" x14ac:dyDescent="0.25">
      <c r="T16668" s="101" t="s">
        <v>32611</v>
      </c>
      <c r="U16668" s="74" t="s">
        <v>32612</v>
      </c>
    </row>
    <row r="16669" spans="20:21" x14ac:dyDescent="0.25">
      <c r="T16669" s="101" t="s">
        <v>32613</v>
      </c>
      <c r="U16669" s="74" t="s">
        <v>32614</v>
      </c>
    </row>
    <row r="16670" spans="20:21" x14ac:dyDescent="0.25">
      <c r="T16670" s="101" t="s">
        <v>32615</v>
      </c>
      <c r="U16670" s="74" t="s">
        <v>32616</v>
      </c>
    </row>
    <row r="16671" spans="20:21" x14ac:dyDescent="0.25">
      <c r="T16671" s="101" t="s">
        <v>32617</v>
      </c>
      <c r="U16671" s="74" t="s">
        <v>32618</v>
      </c>
    </row>
    <row r="16672" spans="20:21" x14ac:dyDescent="0.25">
      <c r="T16672" s="101" t="s">
        <v>32619</v>
      </c>
      <c r="U16672" s="74" t="s">
        <v>32620</v>
      </c>
    </row>
    <row r="16673" spans="20:21" x14ac:dyDescent="0.25">
      <c r="T16673" s="101" t="s">
        <v>32621</v>
      </c>
      <c r="U16673" s="74" t="s">
        <v>32622</v>
      </c>
    </row>
    <row r="16674" spans="20:21" x14ac:dyDescent="0.25">
      <c r="T16674" s="101" t="s">
        <v>32623</v>
      </c>
      <c r="U16674" s="74" t="s">
        <v>32624</v>
      </c>
    </row>
    <row r="16675" spans="20:21" x14ac:dyDescent="0.25">
      <c r="T16675" s="101" t="s">
        <v>32625</v>
      </c>
      <c r="U16675" s="74" t="s">
        <v>32626</v>
      </c>
    </row>
    <row r="16676" spans="20:21" x14ac:dyDescent="0.25">
      <c r="T16676" s="101" t="s">
        <v>32627</v>
      </c>
      <c r="U16676" s="74" t="s">
        <v>32628</v>
      </c>
    </row>
    <row r="16677" spans="20:21" x14ac:dyDescent="0.25">
      <c r="T16677" s="101" t="s">
        <v>32629</v>
      </c>
      <c r="U16677" s="74" t="s">
        <v>32630</v>
      </c>
    </row>
    <row r="16678" spans="20:21" x14ac:dyDescent="0.25">
      <c r="T16678" s="101" t="s">
        <v>32631</v>
      </c>
      <c r="U16678" s="74" t="s">
        <v>32632</v>
      </c>
    </row>
    <row r="16679" spans="20:21" x14ac:dyDescent="0.25">
      <c r="T16679" s="101" t="s">
        <v>32633</v>
      </c>
      <c r="U16679" s="74" t="s">
        <v>32634</v>
      </c>
    </row>
    <row r="16680" spans="20:21" x14ac:dyDescent="0.25">
      <c r="T16680" s="101" t="s">
        <v>32635</v>
      </c>
      <c r="U16680" s="74" t="s">
        <v>32636</v>
      </c>
    </row>
    <row r="16681" spans="20:21" x14ac:dyDescent="0.25">
      <c r="T16681" s="101" t="s">
        <v>32637</v>
      </c>
      <c r="U16681" s="74" t="s">
        <v>32638</v>
      </c>
    </row>
    <row r="16682" spans="20:21" x14ac:dyDescent="0.25">
      <c r="T16682" s="101" t="s">
        <v>32639</v>
      </c>
      <c r="U16682" s="74" t="s">
        <v>32640</v>
      </c>
    </row>
    <row r="16683" spans="20:21" x14ac:dyDescent="0.25">
      <c r="T16683" s="101" t="s">
        <v>32641</v>
      </c>
      <c r="U16683" s="74" t="s">
        <v>32642</v>
      </c>
    </row>
    <row r="16684" spans="20:21" x14ac:dyDescent="0.25">
      <c r="T16684" s="101" t="s">
        <v>32643</v>
      </c>
      <c r="U16684" s="74" t="s">
        <v>32644</v>
      </c>
    </row>
    <row r="16685" spans="20:21" x14ac:dyDescent="0.25">
      <c r="T16685" s="101" t="s">
        <v>32645</v>
      </c>
      <c r="U16685" s="74" t="s">
        <v>32646</v>
      </c>
    </row>
    <row r="16686" spans="20:21" x14ac:dyDescent="0.25">
      <c r="T16686" s="101" t="s">
        <v>32647</v>
      </c>
      <c r="U16686" s="74" t="s">
        <v>32648</v>
      </c>
    </row>
    <row r="16687" spans="20:21" x14ac:dyDescent="0.25">
      <c r="T16687" s="101" t="s">
        <v>32649</v>
      </c>
      <c r="U16687" s="74" t="s">
        <v>32650</v>
      </c>
    </row>
    <row r="16688" spans="20:21" x14ac:dyDescent="0.25">
      <c r="T16688" s="101" t="s">
        <v>32651</v>
      </c>
      <c r="U16688" s="74" t="s">
        <v>32652</v>
      </c>
    </row>
    <row r="16689" spans="20:21" x14ac:dyDescent="0.25">
      <c r="T16689" s="101" t="s">
        <v>32653</v>
      </c>
      <c r="U16689" s="74" t="s">
        <v>32654</v>
      </c>
    </row>
    <row r="16690" spans="20:21" x14ac:dyDescent="0.25">
      <c r="T16690" s="101" t="s">
        <v>32655</v>
      </c>
      <c r="U16690" s="74" t="s">
        <v>32656</v>
      </c>
    </row>
    <row r="16691" spans="20:21" x14ac:dyDescent="0.25">
      <c r="T16691" s="101" t="s">
        <v>32657</v>
      </c>
      <c r="U16691" s="74" t="s">
        <v>32658</v>
      </c>
    </row>
    <row r="16692" spans="20:21" x14ac:dyDescent="0.25">
      <c r="T16692" s="101" t="s">
        <v>32659</v>
      </c>
      <c r="U16692" s="74" t="s">
        <v>32660</v>
      </c>
    </row>
    <row r="16693" spans="20:21" x14ac:dyDescent="0.25">
      <c r="T16693" s="101" t="s">
        <v>32661</v>
      </c>
      <c r="U16693" s="74" t="s">
        <v>32662</v>
      </c>
    </row>
    <row r="16694" spans="20:21" x14ac:dyDescent="0.25">
      <c r="T16694" s="101" t="s">
        <v>32663</v>
      </c>
      <c r="U16694" s="74" t="s">
        <v>32664</v>
      </c>
    </row>
    <row r="16695" spans="20:21" x14ac:dyDescent="0.25">
      <c r="T16695" s="101" t="s">
        <v>32665</v>
      </c>
      <c r="U16695" s="74" t="s">
        <v>32666</v>
      </c>
    </row>
    <row r="16696" spans="20:21" x14ac:dyDescent="0.25">
      <c r="T16696" s="101" t="s">
        <v>32667</v>
      </c>
      <c r="U16696" s="74" t="s">
        <v>32668</v>
      </c>
    </row>
    <row r="16697" spans="20:21" x14ac:dyDescent="0.25">
      <c r="T16697" s="101" t="s">
        <v>32669</v>
      </c>
      <c r="U16697" s="74" t="s">
        <v>32670</v>
      </c>
    </row>
    <row r="16698" spans="20:21" x14ac:dyDescent="0.25">
      <c r="T16698" s="101" t="s">
        <v>32671</v>
      </c>
      <c r="U16698" s="74" t="s">
        <v>32672</v>
      </c>
    </row>
    <row r="16699" spans="20:21" x14ac:dyDescent="0.25">
      <c r="T16699" s="101" t="s">
        <v>32673</v>
      </c>
      <c r="U16699" s="74" t="s">
        <v>32674</v>
      </c>
    </row>
    <row r="16700" spans="20:21" x14ac:dyDescent="0.25">
      <c r="T16700" s="101" t="s">
        <v>32675</v>
      </c>
      <c r="U16700" s="74" t="s">
        <v>32676</v>
      </c>
    </row>
    <row r="16701" spans="20:21" x14ac:dyDescent="0.25">
      <c r="T16701" s="101" t="s">
        <v>32677</v>
      </c>
      <c r="U16701" s="74" t="s">
        <v>32678</v>
      </c>
    </row>
    <row r="16702" spans="20:21" x14ac:dyDescent="0.25">
      <c r="T16702" s="101" t="s">
        <v>32679</v>
      </c>
      <c r="U16702" s="74" t="s">
        <v>32680</v>
      </c>
    </row>
    <row r="16703" spans="20:21" x14ac:dyDescent="0.25">
      <c r="T16703" s="101" t="s">
        <v>32681</v>
      </c>
      <c r="U16703" s="74" t="s">
        <v>32682</v>
      </c>
    </row>
    <row r="16704" spans="20:21" x14ac:dyDescent="0.25">
      <c r="T16704" s="101" t="s">
        <v>32683</v>
      </c>
      <c r="U16704" s="74" t="s">
        <v>32684</v>
      </c>
    </row>
    <row r="16705" spans="20:21" x14ac:dyDescent="0.25">
      <c r="T16705" s="101" t="s">
        <v>32685</v>
      </c>
      <c r="U16705" s="74" t="s">
        <v>32686</v>
      </c>
    </row>
    <row r="16706" spans="20:21" x14ac:dyDescent="0.25">
      <c r="T16706" s="101" t="s">
        <v>32687</v>
      </c>
      <c r="U16706" s="74" t="s">
        <v>32688</v>
      </c>
    </row>
    <row r="16707" spans="20:21" x14ac:dyDescent="0.25">
      <c r="T16707" s="101" t="s">
        <v>32689</v>
      </c>
      <c r="U16707" s="74" t="s">
        <v>32690</v>
      </c>
    </row>
    <row r="16708" spans="20:21" x14ac:dyDescent="0.25">
      <c r="T16708" s="101" t="s">
        <v>32691</v>
      </c>
      <c r="U16708" s="74" t="s">
        <v>32692</v>
      </c>
    </row>
    <row r="16709" spans="20:21" x14ac:dyDescent="0.25">
      <c r="T16709" s="101" t="s">
        <v>32693</v>
      </c>
      <c r="U16709" s="74" t="s">
        <v>32694</v>
      </c>
    </row>
    <row r="16710" spans="20:21" x14ac:dyDescent="0.25">
      <c r="T16710" s="101" t="s">
        <v>32695</v>
      </c>
      <c r="U16710" s="74" t="s">
        <v>32696</v>
      </c>
    </row>
    <row r="16711" spans="20:21" x14ac:dyDescent="0.25">
      <c r="T16711" s="101" t="s">
        <v>32697</v>
      </c>
      <c r="U16711" s="74" t="s">
        <v>32698</v>
      </c>
    </row>
    <row r="16712" spans="20:21" x14ac:dyDescent="0.25">
      <c r="T16712" s="101" t="s">
        <v>32699</v>
      </c>
      <c r="U16712" s="74" t="s">
        <v>32700</v>
      </c>
    </row>
    <row r="16713" spans="20:21" x14ac:dyDescent="0.25">
      <c r="T16713" s="101" t="s">
        <v>32701</v>
      </c>
      <c r="U16713" s="74" t="s">
        <v>32702</v>
      </c>
    </row>
    <row r="16714" spans="20:21" x14ac:dyDescent="0.25">
      <c r="T16714" s="101" t="s">
        <v>32703</v>
      </c>
      <c r="U16714" s="74" t="s">
        <v>32704</v>
      </c>
    </row>
    <row r="16715" spans="20:21" x14ac:dyDescent="0.25">
      <c r="T16715" s="101" t="s">
        <v>32705</v>
      </c>
      <c r="U16715" s="74" t="s">
        <v>23348</v>
      </c>
    </row>
    <row r="16716" spans="20:21" x14ac:dyDescent="0.25">
      <c r="T16716" s="101" t="s">
        <v>32706</v>
      </c>
      <c r="U16716" s="74" t="s">
        <v>11405</v>
      </c>
    </row>
    <row r="16717" spans="20:21" x14ac:dyDescent="0.25">
      <c r="T16717" s="101" t="s">
        <v>32707</v>
      </c>
      <c r="U16717" s="74" t="s">
        <v>32708</v>
      </c>
    </row>
    <row r="16718" spans="20:21" x14ac:dyDescent="0.25">
      <c r="T16718" s="101" t="s">
        <v>32709</v>
      </c>
      <c r="U16718" s="74" t="s">
        <v>32710</v>
      </c>
    </row>
    <row r="16719" spans="20:21" x14ac:dyDescent="0.25">
      <c r="T16719" s="101" t="s">
        <v>32711</v>
      </c>
      <c r="U16719" s="74" t="s">
        <v>32712</v>
      </c>
    </row>
    <row r="16720" spans="20:21" x14ac:dyDescent="0.25">
      <c r="T16720" s="101" t="s">
        <v>32713</v>
      </c>
      <c r="U16720" s="74" t="s">
        <v>32714</v>
      </c>
    </row>
    <row r="16721" spans="20:21" x14ac:dyDescent="0.25">
      <c r="T16721" s="101" t="s">
        <v>32715</v>
      </c>
      <c r="U16721" s="74" t="s">
        <v>32716</v>
      </c>
    </row>
    <row r="16722" spans="20:21" x14ac:dyDescent="0.25">
      <c r="T16722" s="101" t="s">
        <v>32717</v>
      </c>
      <c r="U16722" s="74" t="s">
        <v>32718</v>
      </c>
    </row>
    <row r="16723" spans="20:21" x14ac:dyDescent="0.25">
      <c r="T16723" s="101" t="s">
        <v>32719</v>
      </c>
      <c r="U16723" s="74" t="s">
        <v>32720</v>
      </c>
    </row>
    <row r="16724" spans="20:21" x14ac:dyDescent="0.25">
      <c r="T16724" s="101" t="s">
        <v>32721</v>
      </c>
      <c r="U16724" s="74" t="s">
        <v>32722</v>
      </c>
    </row>
    <row r="16725" spans="20:21" x14ac:dyDescent="0.25">
      <c r="T16725" s="101" t="s">
        <v>32723</v>
      </c>
      <c r="U16725" s="74" t="s">
        <v>32724</v>
      </c>
    </row>
    <row r="16726" spans="20:21" x14ac:dyDescent="0.25">
      <c r="T16726" s="101" t="s">
        <v>32725</v>
      </c>
      <c r="U16726" s="74" t="s">
        <v>32726</v>
      </c>
    </row>
    <row r="16727" spans="20:21" x14ac:dyDescent="0.25">
      <c r="T16727" s="101" t="s">
        <v>32727</v>
      </c>
      <c r="U16727" s="74" t="s">
        <v>32728</v>
      </c>
    </row>
    <row r="16728" spans="20:21" x14ac:dyDescent="0.25">
      <c r="T16728" s="101" t="s">
        <v>32729</v>
      </c>
      <c r="U16728" s="74" t="s">
        <v>32730</v>
      </c>
    </row>
    <row r="16729" spans="20:21" x14ac:dyDescent="0.25">
      <c r="T16729" s="101" t="s">
        <v>32731</v>
      </c>
      <c r="U16729" s="74" t="s">
        <v>32732</v>
      </c>
    </row>
    <row r="16730" spans="20:21" x14ac:dyDescent="0.25">
      <c r="T16730" s="101" t="s">
        <v>32733</v>
      </c>
      <c r="U16730" s="74" t="s">
        <v>32734</v>
      </c>
    </row>
    <row r="16731" spans="20:21" x14ac:dyDescent="0.25">
      <c r="T16731" s="101" t="s">
        <v>32735</v>
      </c>
      <c r="U16731" s="74" t="s">
        <v>32736</v>
      </c>
    </row>
    <row r="16732" spans="20:21" x14ac:dyDescent="0.25">
      <c r="T16732" s="101" t="s">
        <v>32737</v>
      </c>
      <c r="U16732" s="74" t="s">
        <v>32738</v>
      </c>
    </row>
    <row r="16733" spans="20:21" x14ac:dyDescent="0.25">
      <c r="T16733" s="101" t="s">
        <v>32739</v>
      </c>
      <c r="U16733" s="74" t="s">
        <v>32740</v>
      </c>
    </row>
    <row r="16734" spans="20:21" x14ac:dyDescent="0.25">
      <c r="T16734" s="101" t="s">
        <v>32741</v>
      </c>
      <c r="U16734" s="74" t="s">
        <v>29825</v>
      </c>
    </row>
    <row r="16735" spans="20:21" x14ac:dyDescent="0.25">
      <c r="T16735" s="101" t="s">
        <v>32742</v>
      </c>
      <c r="U16735" s="74" t="s">
        <v>25355</v>
      </c>
    </row>
    <row r="16736" spans="20:21" x14ac:dyDescent="0.25">
      <c r="T16736" s="101" t="s">
        <v>32743</v>
      </c>
      <c r="U16736" s="74" t="s">
        <v>32744</v>
      </c>
    </row>
    <row r="16737" spans="20:21" x14ac:dyDescent="0.25">
      <c r="T16737" s="101" t="s">
        <v>32745</v>
      </c>
      <c r="U16737" s="74" t="s">
        <v>32746</v>
      </c>
    </row>
    <row r="16738" spans="20:21" x14ac:dyDescent="0.25">
      <c r="T16738" s="101" t="s">
        <v>32747</v>
      </c>
      <c r="U16738" s="74" t="s">
        <v>32748</v>
      </c>
    </row>
    <row r="16739" spans="20:21" x14ac:dyDescent="0.25">
      <c r="T16739" s="101" t="s">
        <v>32749</v>
      </c>
      <c r="U16739" s="74" t="s">
        <v>32750</v>
      </c>
    </row>
    <row r="16740" spans="20:21" x14ac:dyDescent="0.25">
      <c r="T16740" s="101" t="s">
        <v>32751</v>
      </c>
      <c r="U16740" s="74" t="s">
        <v>32752</v>
      </c>
    </row>
    <row r="16741" spans="20:21" x14ac:dyDescent="0.25">
      <c r="T16741" s="101" t="s">
        <v>32753</v>
      </c>
      <c r="U16741" s="74" t="s">
        <v>32754</v>
      </c>
    </row>
    <row r="16742" spans="20:21" x14ac:dyDescent="0.25">
      <c r="T16742" s="101" t="s">
        <v>32755</v>
      </c>
      <c r="U16742" s="74" t="s">
        <v>32756</v>
      </c>
    </row>
    <row r="16743" spans="20:21" x14ac:dyDescent="0.25">
      <c r="T16743" s="101" t="s">
        <v>32757</v>
      </c>
      <c r="U16743" s="74" t="s">
        <v>32758</v>
      </c>
    </row>
    <row r="16744" spans="20:21" x14ac:dyDescent="0.25">
      <c r="T16744" s="101" t="s">
        <v>32759</v>
      </c>
      <c r="U16744" s="74" t="s">
        <v>32760</v>
      </c>
    </row>
    <row r="16745" spans="20:21" x14ac:dyDescent="0.25">
      <c r="T16745" s="101" t="s">
        <v>32761</v>
      </c>
      <c r="U16745" s="74" t="s">
        <v>32762</v>
      </c>
    </row>
    <row r="16746" spans="20:21" x14ac:dyDescent="0.25">
      <c r="T16746" s="101" t="s">
        <v>32763</v>
      </c>
      <c r="U16746" s="74" t="s">
        <v>32764</v>
      </c>
    </row>
    <row r="16747" spans="20:21" x14ac:dyDescent="0.25">
      <c r="T16747" s="101" t="s">
        <v>32765</v>
      </c>
      <c r="U16747" s="74" t="s">
        <v>7089</v>
      </c>
    </row>
    <row r="16748" spans="20:21" x14ac:dyDescent="0.25">
      <c r="T16748" s="101" t="s">
        <v>32766</v>
      </c>
      <c r="U16748" s="74" t="s">
        <v>32767</v>
      </c>
    </row>
    <row r="16749" spans="20:21" x14ac:dyDescent="0.25">
      <c r="T16749" s="101" t="s">
        <v>32768</v>
      </c>
      <c r="U16749" s="74" t="s">
        <v>10420</v>
      </c>
    </row>
    <row r="16750" spans="20:21" x14ac:dyDescent="0.25">
      <c r="T16750" s="101" t="s">
        <v>32769</v>
      </c>
      <c r="U16750" s="74" t="s">
        <v>32770</v>
      </c>
    </row>
    <row r="16751" spans="20:21" x14ac:dyDescent="0.25">
      <c r="T16751" s="101" t="s">
        <v>32771</v>
      </c>
      <c r="U16751" s="74" t="s">
        <v>32772</v>
      </c>
    </row>
    <row r="16752" spans="20:21" x14ac:dyDescent="0.25">
      <c r="T16752" s="101" t="s">
        <v>32773</v>
      </c>
      <c r="U16752" s="74" t="s">
        <v>32774</v>
      </c>
    </row>
    <row r="16753" spans="20:21" x14ac:dyDescent="0.25">
      <c r="T16753" s="101" t="s">
        <v>32775</v>
      </c>
      <c r="U16753" s="74" t="s">
        <v>32776</v>
      </c>
    </row>
    <row r="16754" spans="20:21" x14ac:dyDescent="0.25">
      <c r="T16754" s="101" t="s">
        <v>32777</v>
      </c>
      <c r="U16754" s="74" t="s">
        <v>32778</v>
      </c>
    </row>
    <row r="16755" spans="20:21" x14ac:dyDescent="0.25">
      <c r="T16755" s="101" t="s">
        <v>32779</v>
      </c>
      <c r="U16755" s="74" t="s">
        <v>32780</v>
      </c>
    </row>
    <row r="16756" spans="20:21" x14ac:dyDescent="0.25">
      <c r="T16756" s="101" t="s">
        <v>32781</v>
      </c>
      <c r="U16756" s="74" t="s">
        <v>32782</v>
      </c>
    </row>
    <row r="16757" spans="20:21" x14ac:dyDescent="0.25">
      <c r="T16757" s="101" t="s">
        <v>32783</v>
      </c>
      <c r="U16757" s="74" t="s">
        <v>32784</v>
      </c>
    </row>
    <row r="16758" spans="20:21" x14ac:dyDescent="0.25">
      <c r="T16758" s="101" t="s">
        <v>32785</v>
      </c>
      <c r="U16758" s="74" t="s">
        <v>3042</v>
      </c>
    </row>
    <row r="16759" spans="20:21" x14ac:dyDescent="0.25">
      <c r="T16759" s="101" t="s">
        <v>32786</v>
      </c>
      <c r="U16759" s="74" t="s">
        <v>32787</v>
      </c>
    </row>
    <row r="16760" spans="20:21" x14ac:dyDescent="0.25">
      <c r="T16760" s="101" t="s">
        <v>32788</v>
      </c>
      <c r="U16760" s="74" t="s">
        <v>32789</v>
      </c>
    </row>
    <row r="16761" spans="20:21" x14ac:dyDescent="0.25">
      <c r="T16761" s="101" t="s">
        <v>32790</v>
      </c>
      <c r="U16761" s="74" t="s">
        <v>32791</v>
      </c>
    </row>
    <row r="16762" spans="20:21" x14ac:dyDescent="0.25">
      <c r="T16762" s="101" t="s">
        <v>32792</v>
      </c>
      <c r="U16762" s="74" t="s">
        <v>32793</v>
      </c>
    </row>
    <row r="16763" spans="20:21" x14ac:dyDescent="0.25">
      <c r="T16763" s="101" t="s">
        <v>32794</v>
      </c>
      <c r="U16763" s="74" t="s">
        <v>32795</v>
      </c>
    </row>
    <row r="16764" spans="20:21" x14ac:dyDescent="0.25">
      <c r="T16764" s="101" t="s">
        <v>32796</v>
      </c>
      <c r="U16764" s="74" t="s">
        <v>32797</v>
      </c>
    </row>
    <row r="16765" spans="20:21" x14ac:dyDescent="0.25">
      <c r="T16765" s="101" t="s">
        <v>32798</v>
      </c>
      <c r="U16765" s="74" t="s">
        <v>32799</v>
      </c>
    </row>
    <row r="16766" spans="20:21" x14ac:dyDescent="0.25">
      <c r="T16766" s="101" t="s">
        <v>32800</v>
      </c>
      <c r="U16766" s="74" t="s">
        <v>32801</v>
      </c>
    </row>
    <row r="16767" spans="20:21" x14ac:dyDescent="0.25">
      <c r="T16767" s="101" t="s">
        <v>32802</v>
      </c>
      <c r="U16767" s="74" t="s">
        <v>32803</v>
      </c>
    </row>
    <row r="16768" spans="20:21" x14ac:dyDescent="0.25">
      <c r="T16768" s="101" t="s">
        <v>32804</v>
      </c>
      <c r="U16768" s="74" t="s">
        <v>32805</v>
      </c>
    </row>
    <row r="16769" spans="20:21" x14ac:dyDescent="0.25">
      <c r="T16769" s="101" t="s">
        <v>32806</v>
      </c>
      <c r="U16769" s="74" t="s">
        <v>32807</v>
      </c>
    </row>
    <row r="16770" spans="20:21" x14ac:dyDescent="0.25">
      <c r="T16770" s="101" t="s">
        <v>32808</v>
      </c>
      <c r="U16770" s="74" t="s">
        <v>32809</v>
      </c>
    </row>
    <row r="16771" spans="20:21" x14ac:dyDescent="0.25">
      <c r="T16771" s="101" t="s">
        <v>32810</v>
      </c>
      <c r="U16771" s="74" t="s">
        <v>32811</v>
      </c>
    </row>
    <row r="16772" spans="20:21" x14ac:dyDescent="0.25">
      <c r="T16772" s="101" t="s">
        <v>32812</v>
      </c>
      <c r="U16772" s="74" t="s">
        <v>32813</v>
      </c>
    </row>
    <row r="16773" spans="20:21" x14ac:dyDescent="0.25">
      <c r="T16773" s="101" t="s">
        <v>32814</v>
      </c>
      <c r="U16773" s="74" t="s">
        <v>5624</v>
      </c>
    </row>
    <row r="16774" spans="20:21" x14ac:dyDescent="0.25">
      <c r="T16774" s="101" t="s">
        <v>32815</v>
      </c>
      <c r="U16774" s="74" t="s">
        <v>32816</v>
      </c>
    </row>
    <row r="16775" spans="20:21" x14ac:dyDescent="0.25">
      <c r="T16775" s="101" t="s">
        <v>32817</v>
      </c>
      <c r="U16775" s="74" t="s">
        <v>32818</v>
      </c>
    </row>
    <row r="16776" spans="20:21" x14ac:dyDescent="0.25">
      <c r="T16776" s="101" t="s">
        <v>32819</v>
      </c>
      <c r="U16776" s="74" t="s">
        <v>32820</v>
      </c>
    </row>
    <row r="16777" spans="20:21" x14ac:dyDescent="0.25">
      <c r="T16777" s="101" t="s">
        <v>32821</v>
      </c>
      <c r="U16777" s="74" t="s">
        <v>32822</v>
      </c>
    </row>
    <row r="16778" spans="20:21" x14ac:dyDescent="0.25">
      <c r="T16778" s="101" t="s">
        <v>32823</v>
      </c>
      <c r="U16778" s="74" t="s">
        <v>32824</v>
      </c>
    </row>
    <row r="16779" spans="20:21" x14ac:dyDescent="0.25">
      <c r="T16779" s="101" t="s">
        <v>32825</v>
      </c>
      <c r="U16779" s="74" t="s">
        <v>32826</v>
      </c>
    </row>
    <row r="16780" spans="20:21" x14ac:dyDescent="0.25">
      <c r="T16780" s="101" t="s">
        <v>32827</v>
      </c>
      <c r="U16780" s="74" t="s">
        <v>32828</v>
      </c>
    </row>
    <row r="16781" spans="20:21" x14ac:dyDescent="0.25">
      <c r="T16781" s="101" t="s">
        <v>32829</v>
      </c>
      <c r="U16781" s="74" t="s">
        <v>32830</v>
      </c>
    </row>
    <row r="16782" spans="20:21" x14ac:dyDescent="0.25">
      <c r="T16782" s="101" t="s">
        <v>32831</v>
      </c>
      <c r="U16782" s="74" t="s">
        <v>32832</v>
      </c>
    </row>
    <row r="16783" spans="20:21" x14ac:dyDescent="0.25">
      <c r="T16783" s="101" t="s">
        <v>32833</v>
      </c>
      <c r="U16783" s="74" t="s">
        <v>32834</v>
      </c>
    </row>
    <row r="16784" spans="20:21" x14ac:dyDescent="0.25">
      <c r="T16784" s="101" t="s">
        <v>32835</v>
      </c>
      <c r="U16784" s="74" t="s">
        <v>32836</v>
      </c>
    </row>
    <row r="16785" spans="20:21" x14ac:dyDescent="0.25">
      <c r="T16785" s="101" t="s">
        <v>32837</v>
      </c>
      <c r="U16785" s="74" t="s">
        <v>15761</v>
      </c>
    </row>
    <row r="16786" spans="20:21" x14ac:dyDescent="0.25">
      <c r="T16786" s="101" t="s">
        <v>32838</v>
      </c>
      <c r="U16786" s="74" t="s">
        <v>32839</v>
      </c>
    </row>
    <row r="16787" spans="20:21" x14ac:dyDescent="0.25">
      <c r="T16787" s="101" t="s">
        <v>32840</v>
      </c>
      <c r="U16787" s="74" t="s">
        <v>32841</v>
      </c>
    </row>
    <row r="16788" spans="20:21" x14ac:dyDescent="0.25">
      <c r="T16788" s="101" t="s">
        <v>32842</v>
      </c>
      <c r="U16788" s="74" t="s">
        <v>32843</v>
      </c>
    </row>
    <row r="16789" spans="20:21" x14ac:dyDescent="0.25">
      <c r="T16789" s="101" t="s">
        <v>32844</v>
      </c>
      <c r="U16789" s="74" t="s">
        <v>32845</v>
      </c>
    </row>
    <row r="16790" spans="20:21" x14ac:dyDescent="0.25">
      <c r="T16790" s="101" t="s">
        <v>32846</v>
      </c>
      <c r="U16790" s="74" t="s">
        <v>32847</v>
      </c>
    </row>
    <row r="16791" spans="20:21" x14ac:dyDescent="0.25">
      <c r="T16791" s="101" t="s">
        <v>32848</v>
      </c>
      <c r="U16791" s="74" t="s">
        <v>32849</v>
      </c>
    </row>
    <row r="16792" spans="20:21" x14ac:dyDescent="0.25">
      <c r="T16792" s="101" t="s">
        <v>32850</v>
      </c>
      <c r="U16792" s="74" t="s">
        <v>32851</v>
      </c>
    </row>
    <row r="16793" spans="20:21" x14ac:dyDescent="0.25">
      <c r="T16793" s="101" t="s">
        <v>32852</v>
      </c>
      <c r="U16793" s="74" t="s">
        <v>32853</v>
      </c>
    </row>
    <row r="16794" spans="20:21" x14ac:dyDescent="0.25">
      <c r="T16794" s="101" t="s">
        <v>32854</v>
      </c>
      <c r="U16794" s="74" t="s">
        <v>32855</v>
      </c>
    </row>
    <row r="16795" spans="20:21" x14ac:dyDescent="0.25">
      <c r="T16795" s="101" t="s">
        <v>32856</v>
      </c>
      <c r="U16795" s="74" t="s">
        <v>32857</v>
      </c>
    </row>
    <row r="16796" spans="20:21" x14ac:dyDescent="0.25">
      <c r="T16796" s="101" t="s">
        <v>32858</v>
      </c>
      <c r="U16796" s="74" t="s">
        <v>32859</v>
      </c>
    </row>
    <row r="16797" spans="20:21" x14ac:dyDescent="0.25">
      <c r="T16797" s="101" t="s">
        <v>32860</v>
      </c>
      <c r="U16797" s="74" t="s">
        <v>32861</v>
      </c>
    </row>
    <row r="16798" spans="20:21" x14ac:dyDescent="0.25">
      <c r="T16798" s="101" t="s">
        <v>32862</v>
      </c>
      <c r="U16798" s="74" t="s">
        <v>32863</v>
      </c>
    </row>
    <row r="16799" spans="20:21" x14ac:dyDescent="0.25">
      <c r="T16799" s="101" t="s">
        <v>32864</v>
      </c>
      <c r="U16799" s="74" t="s">
        <v>32865</v>
      </c>
    </row>
    <row r="16800" spans="20:21" x14ac:dyDescent="0.25">
      <c r="T16800" s="101" t="s">
        <v>32866</v>
      </c>
      <c r="U16800" s="74" t="s">
        <v>32867</v>
      </c>
    </row>
    <row r="16801" spans="20:21" x14ac:dyDescent="0.25">
      <c r="T16801" s="101" t="s">
        <v>32868</v>
      </c>
      <c r="U16801" s="74" t="s">
        <v>32869</v>
      </c>
    </row>
    <row r="16802" spans="20:21" x14ac:dyDescent="0.25">
      <c r="T16802" s="101" t="s">
        <v>32870</v>
      </c>
      <c r="U16802" s="74" t="s">
        <v>32871</v>
      </c>
    </row>
    <row r="16803" spans="20:21" x14ac:dyDescent="0.25">
      <c r="T16803" s="101" t="s">
        <v>32872</v>
      </c>
      <c r="U16803" s="74" t="s">
        <v>32873</v>
      </c>
    </row>
    <row r="16804" spans="20:21" x14ac:dyDescent="0.25">
      <c r="T16804" s="101" t="s">
        <v>32874</v>
      </c>
      <c r="U16804" s="74" t="s">
        <v>32875</v>
      </c>
    </row>
    <row r="16805" spans="20:21" x14ac:dyDescent="0.25">
      <c r="T16805" s="101" t="s">
        <v>32876</v>
      </c>
      <c r="U16805" s="74" t="s">
        <v>32877</v>
      </c>
    </row>
    <row r="16806" spans="20:21" x14ac:dyDescent="0.25">
      <c r="T16806" s="101" t="s">
        <v>32878</v>
      </c>
      <c r="U16806" s="74" t="s">
        <v>32879</v>
      </c>
    </row>
    <row r="16807" spans="20:21" x14ac:dyDescent="0.25">
      <c r="T16807" s="101" t="s">
        <v>32880</v>
      </c>
      <c r="U16807" s="74" t="s">
        <v>32881</v>
      </c>
    </row>
    <row r="16808" spans="20:21" x14ac:dyDescent="0.25">
      <c r="T16808" s="101" t="s">
        <v>32882</v>
      </c>
      <c r="U16808" s="74" t="s">
        <v>32883</v>
      </c>
    </row>
    <row r="16809" spans="20:21" x14ac:dyDescent="0.25">
      <c r="T16809" s="101" t="s">
        <v>32884</v>
      </c>
      <c r="U16809" s="74" t="s">
        <v>32885</v>
      </c>
    </row>
    <row r="16810" spans="20:21" x14ac:dyDescent="0.25">
      <c r="T16810" s="101" t="s">
        <v>32886</v>
      </c>
      <c r="U16810" s="74" t="s">
        <v>32887</v>
      </c>
    </row>
    <row r="16811" spans="20:21" x14ac:dyDescent="0.25">
      <c r="T16811" s="101" t="s">
        <v>32888</v>
      </c>
      <c r="U16811" s="74" t="s">
        <v>32889</v>
      </c>
    </row>
    <row r="16812" spans="20:21" x14ac:dyDescent="0.25">
      <c r="T16812" s="101" t="s">
        <v>32890</v>
      </c>
      <c r="U16812" s="74" t="s">
        <v>32891</v>
      </c>
    </row>
    <row r="16813" spans="20:21" x14ac:dyDescent="0.25">
      <c r="T16813" s="101" t="s">
        <v>32892</v>
      </c>
      <c r="U16813" s="74" t="s">
        <v>32893</v>
      </c>
    </row>
    <row r="16814" spans="20:21" x14ac:dyDescent="0.25">
      <c r="T16814" s="101" t="s">
        <v>32894</v>
      </c>
      <c r="U16814" s="74" t="s">
        <v>32895</v>
      </c>
    </row>
    <row r="16815" spans="20:21" x14ac:dyDescent="0.25">
      <c r="T16815" s="101" t="s">
        <v>32896</v>
      </c>
      <c r="U16815" s="74" t="s">
        <v>32897</v>
      </c>
    </row>
    <row r="16816" spans="20:21" x14ac:dyDescent="0.25">
      <c r="T16816" s="101" t="s">
        <v>32898</v>
      </c>
      <c r="U16816" s="74" t="s">
        <v>22653</v>
      </c>
    </row>
    <row r="16817" spans="20:21" x14ac:dyDescent="0.25">
      <c r="T16817" s="101" t="s">
        <v>32899</v>
      </c>
      <c r="U16817" s="74" t="s">
        <v>32900</v>
      </c>
    </row>
    <row r="16818" spans="20:21" x14ac:dyDescent="0.25">
      <c r="T16818" s="101" t="s">
        <v>32901</v>
      </c>
      <c r="U16818" s="74" t="s">
        <v>32902</v>
      </c>
    </row>
    <row r="16819" spans="20:21" x14ac:dyDescent="0.25">
      <c r="T16819" s="101" t="s">
        <v>32903</v>
      </c>
      <c r="U16819" s="74" t="s">
        <v>32904</v>
      </c>
    </row>
    <row r="16820" spans="20:21" x14ac:dyDescent="0.25">
      <c r="T16820" s="101" t="s">
        <v>32905</v>
      </c>
      <c r="U16820" s="74" t="s">
        <v>32906</v>
      </c>
    </row>
    <row r="16821" spans="20:21" x14ac:dyDescent="0.25">
      <c r="T16821" s="101" t="s">
        <v>32907</v>
      </c>
      <c r="U16821" s="74" t="s">
        <v>32908</v>
      </c>
    </row>
    <row r="16822" spans="20:21" x14ac:dyDescent="0.25">
      <c r="T16822" s="101" t="s">
        <v>32909</v>
      </c>
      <c r="U16822" s="74" t="s">
        <v>32910</v>
      </c>
    </row>
    <row r="16823" spans="20:21" x14ac:dyDescent="0.25">
      <c r="T16823" s="101" t="s">
        <v>32911</v>
      </c>
      <c r="U16823" s="74" t="s">
        <v>27073</v>
      </c>
    </row>
    <row r="16824" spans="20:21" x14ac:dyDescent="0.25">
      <c r="T16824" s="101" t="s">
        <v>32912</v>
      </c>
      <c r="U16824" s="74" t="s">
        <v>32913</v>
      </c>
    </row>
    <row r="16825" spans="20:21" x14ac:dyDescent="0.25">
      <c r="T16825" s="101" t="s">
        <v>32914</v>
      </c>
      <c r="U16825" s="74" t="s">
        <v>32915</v>
      </c>
    </row>
    <row r="16826" spans="20:21" x14ac:dyDescent="0.25">
      <c r="T16826" s="101" t="s">
        <v>32916</v>
      </c>
      <c r="U16826" s="74" t="s">
        <v>32917</v>
      </c>
    </row>
    <row r="16827" spans="20:21" x14ac:dyDescent="0.25">
      <c r="T16827" s="101" t="s">
        <v>32918</v>
      </c>
      <c r="U16827" s="74" t="s">
        <v>32919</v>
      </c>
    </row>
    <row r="16828" spans="20:21" x14ac:dyDescent="0.25">
      <c r="T16828" s="101" t="s">
        <v>32920</v>
      </c>
      <c r="U16828" s="74" t="s">
        <v>32921</v>
      </c>
    </row>
    <row r="16829" spans="20:21" x14ac:dyDescent="0.25">
      <c r="T16829" s="101" t="s">
        <v>32922</v>
      </c>
      <c r="U16829" s="74" t="s">
        <v>32923</v>
      </c>
    </row>
    <row r="16830" spans="20:21" x14ac:dyDescent="0.25">
      <c r="T16830" s="101" t="s">
        <v>32924</v>
      </c>
      <c r="U16830" s="74" t="s">
        <v>32925</v>
      </c>
    </row>
    <row r="16831" spans="20:21" x14ac:dyDescent="0.25">
      <c r="T16831" s="101" t="s">
        <v>32926</v>
      </c>
      <c r="U16831" s="74" t="s">
        <v>32927</v>
      </c>
    </row>
    <row r="16832" spans="20:21" x14ac:dyDescent="0.25">
      <c r="T16832" s="101" t="s">
        <v>32928</v>
      </c>
      <c r="U16832" s="74" t="s">
        <v>32929</v>
      </c>
    </row>
    <row r="16833" spans="20:21" x14ac:dyDescent="0.25">
      <c r="T16833" s="101" t="s">
        <v>32930</v>
      </c>
      <c r="U16833" s="74" t="s">
        <v>32931</v>
      </c>
    </row>
    <row r="16834" spans="20:21" x14ac:dyDescent="0.25">
      <c r="T16834" s="101" t="s">
        <v>32932</v>
      </c>
      <c r="U16834" s="74" t="s">
        <v>32933</v>
      </c>
    </row>
    <row r="16835" spans="20:21" x14ac:dyDescent="0.25">
      <c r="T16835" s="101" t="s">
        <v>32934</v>
      </c>
      <c r="U16835" s="74" t="s">
        <v>32935</v>
      </c>
    </row>
    <row r="16836" spans="20:21" x14ac:dyDescent="0.25">
      <c r="T16836" s="101" t="s">
        <v>32936</v>
      </c>
      <c r="U16836" s="74" t="s">
        <v>32937</v>
      </c>
    </row>
    <row r="16837" spans="20:21" x14ac:dyDescent="0.25">
      <c r="T16837" s="101" t="s">
        <v>32938</v>
      </c>
      <c r="U16837" s="74" t="s">
        <v>32939</v>
      </c>
    </row>
    <row r="16838" spans="20:21" x14ac:dyDescent="0.25">
      <c r="T16838" s="101" t="s">
        <v>32940</v>
      </c>
      <c r="U16838" s="74" t="s">
        <v>32941</v>
      </c>
    </row>
    <row r="16839" spans="20:21" x14ac:dyDescent="0.25">
      <c r="T16839" s="101" t="s">
        <v>32942</v>
      </c>
      <c r="U16839" s="74" t="s">
        <v>32943</v>
      </c>
    </row>
    <row r="16840" spans="20:21" x14ac:dyDescent="0.25">
      <c r="T16840" s="101" t="s">
        <v>32944</v>
      </c>
      <c r="U16840" s="74" t="s">
        <v>32945</v>
      </c>
    </row>
    <row r="16841" spans="20:21" x14ac:dyDescent="0.25">
      <c r="T16841" s="101" t="s">
        <v>32946</v>
      </c>
      <c r="U16841" s="74" t="s">
        <v>32947</v>
      </c>
    </row>
    <row r="16842" spans="20:21" x14ac:dyDescent="0.25">
      <c r="T16842" s="101" t="s">
        <v>32948</v>
      </c>
      <c r="U16842" s="74" t="s">
        <v>32949</v>
      </c>
    </row>
    <row r="16843" spans="20:21" x14ac:dyDescent="0.25">
      <c r="T16843" s="101" t="s">
        <v>32950</v>
      </c>
      <c r="U16843" s="74" t="s">
        <v>32951</v>
      </c>
    </row>
    <row r="16844" spans="20:21" x14ac:dyDescent="0.25">
      <c r="T16844" s="101" t="s">
        <v>32952</v>
      </c>
      <c r="U16844" s="74" t="s">
        <v>32953</v>
      </c>
    </row>
    <row r="16845" spans="20:21" x14ac:dyDescent="0.25">
      <c r="T16845" s="101" t="s">
        <v>32954</v>
      </c>
      <c r="U16845" s="74" t="s">
        <v>32955</v>
      </c>
    </row>
    <row r="16846" spans="20:21" x14ac:dyDescent="0.25">
      <c r="T16846" s="101" t="s">
        <v>32956</v>
      </c>
      <c r="U16846" s="74" t="s">
        <v>32957</v>
      </c>
    </row>
    <row r="16847" spans="20:21" x14ac:dyDescent="0.25">
      <c r="T16847" s="101" t="s">
        <v>32958</v>
      </c>
      <c r="U16847" s="74" t="s">
        <v>32959</v>
      </c>
    </row>
    <row r="16848" spans="20:21" x14ac:dyDescent="0.25">
      <c r="T16848" s="101" t="s">
        <v>32960</v>
      </c>
      <c r="U16848" s="74" t="s">
        <v>23894</v>
      </c>
    </row>
    <row r="16849" spans="20:21" x14ac:dyDescent="0.25">
      <c r="T16849" s="101" t="s">
        <v>32961</v>
      </c>
      <c r="U16849" s="74" t="s">
        <v>32962</v>
      </c>
    </row>
    <row r="16850" spans="20:21" x14ac:dyDescent="0.25">
      <c r="T16850" s="101" t="s">
        <v>32963</v>
      </c>
      <c r="U16850" s="74" t="s">
        <v>32964</v>
      </c>
    </row>
    <row r="16851" spans="20:21" x14ac:dyDescent="0.25">
      <c r="T16851" s="101" t="s">
        <v>32965</v>
      </c>
      <c r="U16851" s="74" t="s">
        <v>32966</v>
      </c>
    </row>
    <row r="16852" spans="20:21" x14ac:dyDescent="0.25">
      <c r="T16852" s="101" t="s">
        <v>32967</v>
      </c>
      <c r="U16852" s="74" t="s">
        <v>32968</v>
      </c>
    </row>
    <row r="16853" spans="20:21" x14ac:dyDescent="0.25">
      <c r="T16853" s="101" t="s">
        <v>32969</v>
      </c>
      <c r="U16853" s="74" t="s">
        <v>32970</v>
      </c>
    </row>
    <row r="16854" spans="20:21" x14ac:dyDescent="0.25">
      <c r="T16854" s="101" t="s">
        <v>32971</v>
      </c>
      <c r="U16854" s="74" t="s">
        <v>32972</v>
      </c>
    </row>
    <row r="16855" spans="20:21" x14ac:dyDescent="0.25">
      <c r="T16855" s="101" t="s">
        <v>32973</v>
      </c>
      <c r="U16855" s="74" t="s">
        <v>32974</v>
      </c>
    </row>
    <row r="16856" spans="20:21" x14ac:dyDescent="0.25">
      <c r="T16856" s="101" t="s">
        <v>32975</v>
      </c>
      <c r="U16856" s="74" t="s">
        <v>32976</v>
      </c>
    </row>
    <row r="16857" spans="20:21" x14ac:dyDescent="0.25">
      <c r="T16857" s="101" t="s">
        <v>32977</v>
      </c>
      <c r="U16857" s="74" t="s">
        <v>32978</v>
      </c>
    </row>
    <row r="16858" spans="20:21" x14ac:dyDescent="0.25">
      <c r="T16858" s="101" t="s">
        <v>32979</v>
      </c>
      <c r="U16858" s="74" t="s">
        <v>32980</v>
      </c>
    </row>
    <row r="16859" spans="20:21" x14ac:dyDescent="0.25">
      <c r="T16859" s="101" t="s">
        <v>32981</v>
      </c>
      <c r="U16859" s="74" t="s">
        <v>20782</v>
      </c>
    </row>
    <row r="16860" spans="20:21" x14ac:dyDescent="0.25">
      <c r="T16860" s="101" t="s">
        <v>32982</v>
      </c>
      <c r="U16860" s="74" t="s">
        <v>32983</v>
      </c>
    </row>
    <row r="16861" spans="20:21" x14ac:dyDescent="0.25">
      <c r="T16861" s="101" t="s">
        <v>32984</v>
      </c>
      <c r="U16861" s="74" t="s">
        <v>29223</v>
      </c>
    </row>
    <row r="16862" spans="20:21" x14ac:dyDescent="0.25">
      <c r="T16862" s="101" t="s">
        <v>32985</v>
      </c>
      <c r="U16862" s="74" t="s">
        <v>32986</v>
      </c>
    </row>
    <row r="16863" spans="20:21" x14ac:dyDescent="0.25">
      <c r="T16863" s="101" t="s">
        <v>32987</v>
      </c>
      <c r="U16863" s="74" t="s">
        <v>32988</v>
      </c>
    </row>
    <row r="16864" spans="20:21" x14ac:dyDescent="0.25">
      <c r="T16864" s="101" t="s">
        <v>32989</v>
      </c>
      <c r="U16864" s="74" t="s">
        <v>32990</v>
      </c>
    </row>
    <row r="16865" spans="20:21" x14ac:dyDescent="0.25">
      <c r="T16865" s="101" t="s">
        <v>32991</v>
      </c>
      <c r="U16865" s="74" t="s">
        <v>32992</v>
      </c>
    </row>
    <row r="16866" spans="20:21" x14ac:dyDescent="0.25">
      <c r="T16866" s="101" t="s">
        <v>32993</v>
      </c>
      <c r="U16866" s="74" t="s">
        <v>32994</v>
      </c>
    </row>
    <row r="16867" spans="20:21" x14ac:dyDescent="0.25">
      <c r="T16867" s="101" t="s">
        <v>32995</v>
      </c>
      <c r="U16867" s="74" t="s">
        <v>32996</v>
      </c>
    </row>
    <row r="16868" spans="20:21" x14ac:dyDescent="0.25">
      <c r="T16868" s="101" t="s">
        <v>32997</v>
      </c>
      <c r="U16868" s="74" t="s">
        <v>32998</v>
      </c>
    </row>
    <row r="16869" spans="20:21" x14ac:dyDescent="0.25">
      <c r="T16869" s="101" t="s">
        <v>32999</v>
      </c>
      <c r="U16869" s="74" t="s">
        <v>33000</v>
      </c>
    </row>
    <row r="16870" spans="20:21" x14ac:dyDescent="0.25">
      <c r="T16870" s="101" t="s">
        <v>33001</v>
      </c>
      <c r="U16870" s="74" t="s">
        <v>33002</v>
      </c>
    </row>
    <row r="16871" spans="20:21" x14ac:dyDescent="0.25">
      <c r="T16871" s="101" t="s">
        <v>33003</v>
      </c>
      <c r="U16871" s="74" t="s">
        <v>33004</v>
      </c>
    </row>
    <row r="16872" spans="20:21" x14ac:dyDescent="0.25">
      <c r="T16872" s="101" t="s">
        <v>33005</v>
      </c>
      <c r="U16872" s="74" t="s">
        <v>33006</v>
      </c>
    </row>
    <row r="16873" spans="20:21" x14ac:dyDescent="0.25">
      <c r="T16873" s="101" t="s">
        <v>33007</v>
      </c>
      <c r="U16873" s="74" t="s">
        <v>33008</v>
      </c>
    </row>
    <row r="16874" spans="20:21" x14ac:dyDescent="0.25">
      <c r="T16874" s="101" t="s">
        <v>33009</v>
      </c>
      <c r="U16874" s="74" t="s">
        <v>33010</v>
      </c>
    </row>
    <row r="16875" spans="20:21" x14ac:dyDescent="0.25">
      <c r="T16875" s="101" t="s">
        <v>33011</v>
      </c>
      <c r="U16875" s="74" t="s">
        <v>33012</v>
      </c>
    </row>
    <row r="16876" spans="20:21" x14ac:dyDescent="0.25">
      <c r="T16876" s="101" t="s">
        <v>33013</v>
      </c>
      <c r="U16876" s="74" t="s">
        <v>33014</v>
      </c>
    </row>
    <row r="16877" spans="20:21" x14ac:dyDescent="0.25">
      <c r="T16877" s="101" t="s">
        <v>33015</v>
      </c>
      <c r="U16877" s="74" t="s">
        <v>33016</v>
      </c>
    </row>
    <row r="16878" spans="20:21" x14ac:dyDescent="0.25">
      <c r="T16878" s="101" t="s">
        <v>33017</v>
      </c>
      <c r="U16878" s="74" t="s">
        <v>33018</v>
      </c>
    </row>
    <row r="16879" spans="20:21" x14ac:dyDescent="0.25">
      <c r="T16879" s="101" t="s">
        <v>33019</v>
      </c>
      <c r="U16879" s="74" t="s">
        <v>33020</v>
      </c>
    </row>
    <row r="16880" spans="20:21" x14ac:dyDescent="0.25">
      <c r="T16880" s="101" t="s">
        <v>33021</v>
      </c>
      <c r="U16880" s="74" t="s">
        <v>33022</v>
      </c>
    </row>
    <row r="16881" spans="20:21" x14ac:dyDescent="0.25">
      <c r="T16881" s="101" t="s">
        <v>33023</v>
      </c>
      <c r="U16881" s="74" t="s">
        <v>33024</v>
      </c>
    </row>
    <row r="16882" spans="20:21" x14ac:dyDescent="0.25">
      <c r="T16882" s="101" t="s">
        <v>33025</v>
      </c>
      <c r="U16882" s="74" t="s">
        <v>33026</v>
      </c>
    </row>
    <row r="16883" spans="20:21" x14ac:dyDescent="0.25">
      <c r="T16883" s="101" t="s">
        <v>33027</v>
      </c>
      <c r="U16883" s="74" t="s">
        <v>33028</v>
      </c>
    </row>
    <row r="16884" spans="20:21" x14ac:dyDescent="0.25">
      <c r="T16884" s="101" t="s">
        <v>33029</v>
      </c>
      <c r="U16884" s="74" t="s">
        <v>33030</v>
      </c>
    </row>
    <row r="16885" spans="20:21" x14ac:dyDescent="0.25">
      <c r="T16885" s="101" t="s">
        <v>33031</v>
      </c>
      <c r="U16885" s="74" t="s">
        <v>22174</v>
      </c>
    </row>
    <row r="16886" spans="20:21" x14ac:dyDescent="0.25">
      <c r="T16886" s="101" t="s">
        <v>33032</v>
      </c>
      <c r="U16886" s="74" t="s">
        <v>33033</v>
      </c>
    </row>
    <row r="16887" spans="20:21" x14ac:dyDescent="0.25">
      <c r="T16887" s="101" t="s">
        <v>33034</v>
      </c>
      <c r="U16887" s="74" t="s">
        <v>33035</v>
      </c>
    </row>
    <row r="16888" spans="20:21" x14ac:dyDescent="0.25">
      <c r="T16888" s="101" t="s">
        <v>33036</v>
      </c>
      <c r="U16888" s="74" t="s">
        <v>33037</v>
      </c>
    </row>
    <row r="16889" spans="20:21" x14ac:dyDescent="0.25">
      <c r="T16889" s="101" t="s">
        <v>33038</v>
      </c>
      <c r="U16889" s="74" t="s">
        <v>33039</v>
      </c>
    </row>
    <row r="16890" spans="20:21" x14ac:dyDescent="0.25">
      <c r="T16890" s="101" t="s">
        <v>33040</v>
      </c>
      <c r="U16890" s="74" t="s">
        <v>33041</v>
      </c>
    </row>
    <row r="16891" spans="20:21" x14ac:dyDescent="0.25">
      <c r="T16891" s="101" t="s">
        <v>33042</v>
      </c>
      <c r="U16891" s="74" t="s">
        <v>33043</v>
      </c>
    </row>
    <row r="16892" spans="20:21" x14ac:dyDescent="0.25">
      <c r="T16892" s="101" t="s">
        <v>33044</v>
      </c>
      <c r="U16892" s="74" t="s">
        <v>33045</v>
      </c>
    </row>
    <row r="16893" spans="20:21" x14ac:dyDescent="0.25">
      <c r="T16893" s="101" t="s">
        <v>33046</v>
      </c>
      <c r="U16893" s="74" t="s">
        <v>33047</v>
      </c>
    </row>
    <row r="16894" spans="20:21" x14ac:dyDescent="0.25">
      <c r="T16894" s="101" t="s">
        <v>33048</v>
      </c>
      <c r="U16894" s="74" t="s">
        <v>33049</v>
      </c>
    </row>
    <row r="16895" spans="20:21" x14ac:dyDescent="0.25">
      <c r="T16895" s="101" t="s">
        <v>33050</v>
      </c>
      <c r="U16895" s="74" t="s">
        <v>33051</v>
      </c>
    </row>
    <row r="16896" spans="20:21" x14ac:dyDescent="0.25">
      <c r="T16896" s="101" t="s">
        <v>33052</v>
      </c>
      <c r="U16896" s="74" t="s">
        <v>27201</v>
      </c>
    </row>
    <row r="16897" spans="20:21" x14ac:dyDescent="0.25">
      <c r="T16897" s="101" t="s">
        <v>33053</v>
      </c>
      <c r="U16897" s="74" t="s">
        <v>33054</v>
      </c>
    </row>
    <row r="16898" spans="20:21" x14ac:dyDescent="0.25">
      <c r="T16898" s="101" t="s">
        <v>33055</v>
      </c>
      <c r="U16898" s="74" t="s">
        <v>33056</v>
      </c>
    </row>
    <row r="16899" spans="20:21" x14ac:dyDescent="0.25">
      <c r="T16899" s="101" t="s">
        <v>33057</v>
      </c>
      <c r="U16899" s="74" t="s">
        <v>33058</v>
      </c>
    </row>
    <row r="16900" spans="20:21" x14ac:dyDescent="0.25">
      <c r="T16900" s="101" t="s">
        <v>33059</v>
      </c>
      <c r="U16900" s="74" t="s">
        <v>33060</v>
      </c>
    </row>
    <row r="16901" spans="20:21" x14ac:dyDescent="0.25">
      <c r="T16901" s="101" t="s">
        <v>33061</v>
      </c>
      <c r="U16901" s="74" t="s">
        <v>33062</v>
      </c>
    </row>
    <row r="16902" spans="20:21" x14ac:dyDescent="0.25">
      <c r="T16902" s="101" t="s">
        <v>33063</v>
      </c>
      <c r="U16902" s="74" t="s">
        <v>33064</v>
      </c>
    </row>
    <row r="16903" spans="20:21" x14ac:dyDescent="0.25">
      <c r="T16903" s="101" t="s">
        <v>33065</v>
      </c>
      <c r="U16903" s="74" t="s">
        <v>33066</v>
      </c>
    </row>
    <row r="16904" spans="20:21" x14ac:dyDescent="0.25">
      <c r="T16904" s="101" t="s">
        <v>33067</v>
      </c>
      <c r="U16904" s="74" t="s">
        <v>33068</v>
      </c>
    </row>
    <row r="16905" spans="20:21" x14ac:dyDescent="0.25">
      <c r="T16905" s="101" t="s">
        <v>33069</v>
      </c>
      <c r="U16905" s="74" t="s">
        <v>33070</v>
      </c>
    </row>
    <row r="16906" spans="20:21" x14ac:dyDescent="0.25">
      <c r="T16906" s="101" t="s">
        <v>33071</v>
      </c>
      <c r="U16906" s="74" t="s">
        <v>33072</v>
      </c>
    </row>
    <row r="16907" spans="20:21" x14ac:dyDescent="0.25">
      <c r="T16907" s="101" t="s">
        <v>33073</v>
      </c>
      <c r="U16907" s="74" t="s">
        <v>33074</v>
      </c>
    </row>
    <row r="16908" spans="20:21" x14ac:dyDescent="0.25">
      <c r="T16908" s="101" t="s">
        <v>33075</v>
      </c>
      <c r="U16908" s="74" t="s">
        <v>33076</v>
      </c>
    </row>
    <row r="16909" spans="20:21" x14ac:dyDescent="0.25">
      <c r="T16909" s="101" t="s">
        <v>33077</v>
      </c>
      <c r="U16909" s="74" t="s">
        <v>33078</v>
      </c>
    </row>
    <row r="16910" spans="20:21" x14ac:dyDescent="0.25">
      <c r="T16910" s="101" t="s">
        <v>33079</v>
      </c>
      <c r="U16910" s="74" t="s">
        <v>33080</v>
      </c>
    </row>
    <row r="16911" spans="20:21" x14ac:dyDescent="0.25">
      <c r="T16911" s="101" t="s">
        <v>33081</v>
      </c>
      <c r="U16911" s="74" t="s">
        <v>33082</v>
      </c>
    </row>
    <row r="16912" spans="20:21" x14ac:dyDescent="0.25">
      <c r="T16912" s="101" t="s">
        <v>33083</v>
      </c>
      <c r="U16912" s="74" t="s">
        <v>33084</v>
      </c>
    </row>
    <row r="16913" spans="20:21" x14ac:dyDescent="0.25">
      <c r="T16913" s="101" t="s">
        <v>33085</v>
      </c>
      <c r="U16913" s="74" t="s">
        <v>33086</v>
      </c>
    </row>
    <row r="16914" spans="20:21" x14ac:dyDescent="0.25">
      <c r="T16914" s="101" t="s">
        <v>33087</v>
      </c>
      <c r="U16914" s="74" t="s">
        <v>33088</v>
      </c>
    </row>
    <row r="16915" spans="20:21" x14ac:dyDescent="0.25">
      <c r="T16915" s="101" t="s">
        <v>33089</v>
      </c>
      <c r="U16915" s="74" t="s">
        <v>33090</v>
      </c>
    </row>
    <row r="16916" spans="20:21" x14ac:dyDescent="0.25">
      <c r="T16916" s="101" t="s">
        <v>33091</v>
      </c>
      <c r="U16916" s="74" t="s">
        <v>290</v>
      </c>
    </row>
    <row r="16917" spans="20:21" x14ac:dyDescent="0.25">
      <c r="T16917" s="101" t="s">
        <v>33092</v>
      </c>
      <c r="U16917" s="74" t="s">
        <v>33093</v>
      </c>
    </row>
    <row r="16918" spans="20:21" x14ac:dyDescent="0.25">
      <c r="T16918" s="101" t="s">
        <v>33094</v>
      </c>
      <c r="U16918" s="74" t="s">
        <v>33095</v>
      </c>
    </row>
    <row r="16919" spans="20:21" x14ac:dyDescent="0.25">
      <c r="T16919" s="101" t="s">
        <v>33096</v>
      </c>
      <c r="U16919" s="74" t="s">
        <v>33097</v>
      </c>
    </row>
    <row r="16920" spans="20:21" x14ac:dyDescent="0.25">
      <c r="T16920" s="101" t="s">
        <v>33098</v>
      </c>
      <c r="U16920" s="74" t="s">
        <v>33099</v>
      </c>
    </row>
    <row r="16921" spans="20:21" x14ac:dyDescent="0.25">
      <c r="T16921" s="101" t="s">
        <v>33100</v>
      </c>
      <c r="U16921" s="74" t="s">
        <v>33101</v>
      </c>
    </row>
    <row r="16922" spans="20:21" x14ac:dyDescent="0.25">
      <c r="T16922" s="101" t="s">
        <v>33102</v>
      </c>
      <c r="U16922" s="74" t="s">
        <v>33103</v>
      </c>
    </row>
    <row r="16923" spans="20:21" x14ac:dyDescent="0.25">
      <c r="T16923" s="101" t="s">
        <v>33104</v>
      </c>
      <c r="U16923" s="74" t="s">
        <v>33105</v>
      </c>
    </row>
    <row r="16924" spans="20:21" x14ac:dyDescent="0.25">
      <c r="T16924" s="101" t="s">
        <v>33106</v>
      </c>
      <c r="U16924" s="74" t="s">
        <v>33107</v>
      </c>
    </row>
    <row r="16925" spans="20:21" x14ac:dyDescent="0.25">
      <c r="T16925" s="101" t="s">
        <v>33108</v>
      </c>
      <c r="U16925" s="74" t="s">
        <v>33109</v>
      </c>
    </row>
    <row r="16926" spans="20:21" x14ac:dyDescent="0.25">
      <c r="T16926" s="101" t="s">
        <v>33110</v>
      </c>
      <c r="U16926" s="74" t="s">
        <v>33111</v>
      </c>
    </row>
    <row r="16927" spans="20:21" x14ac:dyDescent="0.25">
      <c r="T16927" s="101" t="s">
        <v>33112</v>
      </c>
      <c r="U16927" s="74" t="s">
        <v>33113</v>
      </c>
    </row>
    <row r="16928" spans="20:21" x14ac:dyDescent="0.25">
      <c r="T16928" s="101" t="s">
        <v>33114</v>
      </c>
      <c r="U16928" s="74" t="s">
        <v>33115</v>
      </c>
    </row>
    <row r="16929" spans="20:21" x14ac:dyDescent="0.25">
      <c r="T16929" s="101" t="s">
        <v>33116</v>
      </c>
      <c r="U16929" s="74" t="s">
        <v>33117</v>
      </c>
    </row>
    <row r="16930" spans="20:21" x14ac:dyDescent="0.25">
      <c r="T16930" s="101" t="s">
        <v>33118</v>
      </c>
      <c r="U16930" s="74" t="s">
        <v>33119</v>
      </c>
    </row>
    <row r="16931" spans="20:21" x14ac:dyDescent="0.25">
      <c r="T16931" s="101" t="s">
        <v>33120</v>
      </c>
      <c r="U16931" s="74" t="s">
        <v>11207</v>
      </c>
    </row>
    <row r="16932" spans="20:21" x14ac:dyDescent="0.25">
      <c r="T16932" s="101" t="s">
        <v>33121</v>
      </c>
      <c r="U16932" s="74" t="s">
        <v>33122</v>
      </c>
    </row>
    <row r="16933" spans="20:21" x14ac:dyDescent="0.25">
      <c r="T16933" s="101" t="s">
        <v>33123</v>
      </c>
      <c r="U16933" s="74" t="s">
        <v>33124</v>
      </c>
    </row>
    <row r="16934" spans="20:21" x14ac:dyDescent="0.25">
      <c r="T16934" s="101" t="s">
        <v>33125</v>
      </c>
      <c r="U16934" s="74" t="s">
        <v>33126</v>
      </c>
    </row>
    <row r="16935" spans="20:21" x14ac:dyDescent="0.25">
      <c r="T16935" s="101" t="s">
        <v>33127</v>
      </c>
      <c r="U16935" s="74" t="s">
        <v>33128</v>
      </c>
    </row>
    <row r="16936" spans="20:21" x14ac:dyDescent="0.25">
      <c r="T16936" s="101" t="s">
        <v>33129</v>
      </c>
      <c r="U16936" s="74" t="s">
        <v>33130</v>
      </c>
    </row>
    <row r="16937" spans="20:21" x14ac:dyDescent="0.25">
      <c r="T16937" s="101" t="s">
        <v>33131</v>
      </c>
      <c r="U16937" s="74" t="s">
        <v>33132</v>
      </c>
    </row>
    <row r="16938" spans="20:21" x14ac:dyDescent="0.25">
      <c r="T16938" s="101" t="s">
        <v>33133</v>
      </c>
      <c r="U16938" s="74" t="s">
        <v>33134</v>
      </c>
    </row>
    <row r="16939" spans="20:21" x14ac:dyDescent="0.25">
      <c r="T16939" s="101" t="s">
        <v>33135</v>
      </c>
      <c r="U16939" s="74" t="s">
        <v>33136</v>
      </c>
    </row>
    <row r="16940" spans="20:21" x14ac:dyDescent="0.25">
      <c r="T16940" s="101" t="s">
        <v>33137</v>
      </c>
      <c r="U16940" s="74" t="s">
        <v>33138</v>
      </c>
    </row>
    <row r="16941" spans="20:21" x14ac:dyDescent="0.25">
      <c r="T16941" s="101" t="s">
        <v>33139</v>
      </c>
      <c r="U16941" s="74" t="s">
        <v>33140</v>
      </c>
    </row>
    <row r="16942" spans="20:21" x14ac:dyDescent="0.25">
      <c r="T16942" s="101" t="s">
        <v>33141</v>
      </c>
      <c r="U16942" s="74" t="s">
        <v>14190</v>
      </c>
    </row>
    <row r="16943" spans="20:21" x14ac:dyDescent="0.25">
      <c r="T16943" s="101" t="s">
        <v>33142</v>
      </c>
      <c r="U16943" s="74" t="s">
        <v>33143</v>
      </c>
    </row>
    <row r="16944" spans="20:21" x14ac:dyDescent="0.25">
      <c r="T16944" s="101" t="s">
        <v>33144</v>
      </c>
      <c r="U16944" s="74" t="s">
        <v>33145</v>
      </c>
    </row>
    <row r="16945" spans="20:21" x14ac:dyDescent="0.25">
      <c r="T16945" s="101" t="s">
        <v>33146</v>
      </c>
      <c r="U16945" s="74" t="s">
        <v>33147</v>
      </c>
    </row>
    <row r="16946" spans="20:21" x14ac:dyDescent="0.25">
      <c r="T16946" s="101" t="s">
        <v>33148</v>
      </c>
      <c r="U16946" s="74" t="s">
        <v>33149</v>
      </c>
    </row>
    <row r="16947" spans="20:21" x14ac:dyDescent="0.25">
      <c r="T16947" s="101" t="s">
        <v>33150</v>
      </c>
      <c r="U16947" s="74" t="s">
        <v>29468</v>
      </c>
    </row>
    <row r="16948" spans="20:21" x14ac:dyDescent="0.25">
      <c r="T16948" s="101" t="s">
        <v>33151</v>
      </c>
      <c r="U16948" s="74" t="s">
        <v>33152</v>
      </c>
    </row>
    <row r="16949" spans="20:21" x14ac:dyDescent="0.25">
      <c r="T16949" s="101" t="s">
        <v>33153</v>
      </c>
      <c r="U16949" s="74" t="s">
        <v>33154</v>
      </c>
    </row>
    <row r="16950" spans="20:21" x14ac:dyDescent="0.25">
      <c r="T16950" s="101" t="s">
        <v>33155</v>
      </c>
      <c r="U16950" s="74" t="s">
        <v>33156</v>
      </c>
    </row>
    <row r="16951" spans="20:21" x14ac:dyDescent="0.25">
      <c r="T16951" s="101" t="s">
        <v>33157</v>
      </c>
      <c r="U16951" s="74" t="s">
        <v>33158</v>
      </c>
    </row>
    <row r="16952" spans="20:21" x14ac:dyDescent="0.25">
      <c r="T16952" s="101" t="s">
        <v>33159</v>
      </c>
      <c r="U16952" s="74" t="s">
        <v>33160</v>
      </c>
    </row>
    <row r="16953" spans="20:21" x14ac:dyDescent="0.25">
      <c r="T16953" s="101" t="s">
        <v>33161</v>
      </c>
      <c r="U16953" s="74" t="s">
        <v>33162</v>
      </c>
    </row>
    <row r="16954" spans="20:21" x14ac:dyDescent="0.25">
      <c r="T16954" s="101" t="s">
        <v>33163</v>
      </c>
      <c r="U16954" s="74" t="s">
        <v>33164</v>
      </c>
    </row>
    <row r="16955" spans="20:21" x14ac:dyDescent="0.25">
      <c r="T16955" s="101" t="s">
        <v>33165</v>
      </c>
      <c r="U16955" s="74" t="s">
        <v>33166</v>
      </c>
    </row>
    <row r="16956" spans="20:21" x14ac:dyDescent="0.25">
      <c r="T16956" s="101" t="s">
        <v>33167</v>
      </c>
      <c r="U16956" s="74" t="s">
        <v>33168</v>
      </c>
    </row>
    <row r="16957" spans="20:21" x14ac:dyDescent="0.25">
      <c r="T16957" s="101" t="s">
        <v>33169</v>
      </c>
      <c r="U16957" s="74" t="s">
        <v>19786</v>
      </c>
    </row>
    <row r="16958" spans="20:21" x14ac:dyDescent="0.25">
      <c r="T16958" s="101" t="s">
        <v>33170</v>
      </c>
      <c r="U16958" s="74" t="s">
        <v>33171</v>
      </c>
    </row>
    <row r="16959" spans="20:21" x14ac:dyDescent="0.25">
      <c r="T16959" s="101" t="s">
        <v>33172</v>
      </c>
      <c r="U16959" s="74" t="s">
        <v>33173</v>
      </c>
    </row>
    <row r="16960" spans="20:21" x14ac:dyDescent="0.25">
      <c r="T16960" s="101" t="s">
        <v>33174</v>
      </c>
      <c r="U16960" s="74" t="s">
        <v>33175</v>
      </c>
    </row>
    <row r="16961" spans="20:21" x14ac:dyDescent="0.25">
      <c r="T16961" s="101" t="s">
        <v>33176</v>
      </c>
      <c r="U16961" s="74" t="s">
        <v>12069</v>
      </c>
    </row>
    <row r="16962" spans="20:21" x14ac:dyDescent="0.25">
      <c r="T16962" s="101" t="s">
        <v>33177</v>
      </c>
      <c r="U16962" s="74" t="s">
        <v>33178</v>
      </c>
    </row>
    <row r="16963" spans="20:21" x14ac:dyDescent="0.25">
      <c r="T16963" s="101" t="s">
        <v>33179</v>
      </c>
      <c r="U16963" s="74" t="s">
        <v>33180</v>
      </c>
    </row>
    <row r="16964" spans="20:21" x14ac:dyDescent="0.25">
      <c r="T16964" s="101" t="s">
        <v>33181</v>
      </c>
      <c r="U16964" s="74" t="s">
        <v>33182</v>
      </c>
    </row>
    <row r="16965" spans="20:21" x14ac:dyDescent="0.25">
      <c r="T16965" s="101" t="s">
        <v>33183</v>
      </c>
      <c r="U16965" s="74" t="s">
        <v>33184</v>
      </c>
    </row>
    <row r="16966" spans="20:21" x14ac:dyDescent="0.25">
      <c r="T16966" s="101" t="s">
        <v>33185</v>
      </c>
      <c r="U16966" s="74" t="s">
        <v>28419</v>
      </c>
    </row>
    <row r="16967" spans="20:21" x14ac:dyDescent="0.25">
      <c r="T16967" s="101" t="s">
        <v>33186</v>
      </c>
      <c r="U16967" s="74" t="s">
        <v>33187</v>
      </c>
    </row>
    <row r="16968" spans="20:21" x14ac:dyDescent="0.25">
      <c r="T16968" s="101" t="s">
        <v>33188</v>
      </c>
      <c r="U16968" s="74" t="s">
        <v>33189</v>
      </c>
    </row>
    <row r="16969" spans="20:21" x14ac:dyDescent="0.25">
      <c r="T16969" s="101" t="s">
        <v>33190</v>
      </c>
      <c r="U16969" s="74" t="s">
        <v>33191</v>
      </c>
    </row>
    <row r="16970" spans="20:21" x14ac:dyDescent="0.25">
      <c r="T16970" s="101" t="s">
        <v>33192</v>
      </c>
      <c r="U16970" s="74" t="s">
        <v>33193</v>
      </c>
    </row>
    <row r="16971" spans="20:21" x14ac:dyDescent="0.25">
      <c r="T16971" s="101" t="s">
        <v>33194</v>
      </c>
      <c r="U16971" s="74" t="s">
        <v>33195</v>
      </c>
    </row>
    <row r="16972" spans="20:21" x14ac:dyDescent="0.25">
      <c r="T16972" s="101" t="s">
        <v>33196</v>
      </c>
      <c r="U16972" s="74" t="s">
        <v>33197</v>
      </c>
    </row>
    <row r="16973" spans="20:21" x14ac:dyDescent="0.25">
      <c r="T16973" s="101" t="s">
        <v>33198</v>
      </c>
      <c r="U16973" s="74" t="s">
        <v>33199</v>
      </c>
    </row>
    <row r="16974" spans="20:21" x14ac:dyDescent="0.25">
      <c r="T16974" s="101" t="s">
        <v>33200</v>
      </c>
      <c r="U16974" s="74" t="s">
        <v>33201</v>
      </c>
    </row>
    <row r="16975" spans="20:21" x14ac:dyDescent="0.25">
      <c r="T16975" s="101" t="s">
        <v>33202</v>
      </c>
      <c r="U16975" s="74" t="s">
        <v>33203</v>
      </c>
    </row>
    <row r="16976" spans="20:21" x14ac:dyDescent="0.25">
      <c r="T16976" s="101" t="s">
        <v>33204</v>
      </c>
      <c r="U16976" s="74" t="s">
        <v>33205</v>
      </c>
    </row>
    <row r="16977" spans="20:21" x14ac:dyDescent="0.25">
      <c r="T16977" s="101" t="s">
        <v>33206</v>
      </c>
      <c r="U16977" s="74" t="s">
        <v>33207</v>
      </c>
    </row>
    <row r="16978" spans="20:21" x14ac:dyDescent="0.25">
      <c r="T16978" s="101" t="s">
        <v>33208</v>
      </c>
      <c r="U16978" s="74" t="s">
        <v>1532</v>
      </c>
    </row>
    <row r="16979" spans="20:21" x14ac:dyDescent="0.25">
      <c r="T16979" s="101" t="s">
        <v>33209</v>
      </c>
      <c r="U16979" s="74" t="s">
        <v>33210</v>
      </c>
    </row>
    <row r="16980" spans="20:21" x14ac:dyDescent="0.25">
      <c r="T16980" s="101" t="s">
        <v>33211</v>
      </c>
      <c r="U16980" s="74" t="s">
        <v>33212</v>
      </c>
    </row>
    <row r="16981" spans="20:21" x14ac:dyDescent="0.25">
      <c r="T16981" s="101" t="s">
        <v>33213</v>
      </c>
      <c r="U16981" s="74" t="s">
        <v>33214</v>
      </c>
    </row>
    <row r="16982" spans="20:21" x14ac:dyDescent="0.25">
      <c r="T16982" s="101" t="s">
        <v>33215</v>
      </c>
      <c r="U16982" s="74" t="s">
        <v>33216</v>
      </c>
    </row>
    <row r="16983" spans="20:21" x14ac:dyDescent="0.25">
      <c r="T16983" s="101" t="s">
        <v>33217</v>
      </c>
      <c r="U16983" s="74" t="s">
        <v>33218</v>
      </c>
    </row>
    <row r="16984" spans="20:21" x14ac:dyDescent="0.25">
      <c r="T16984" s="101" t="s">
        <v>33219</v>
      </c>
      <c r="U16984" s="74" t="s">
        <v>33220</v>
      </c>
    </row>
    <row r="16985" spans="20:21" x14ac:dyDescent="0.25">
      <c r="T16985" s="101" t="s">
        <v>33221</v>
      </c>
      <c r="U16985" s="74" t="s">
        <v>33222</v>
      </c>
    </row>
    <row r="16986" spans="20:21" x14ac:dyDescent="0.25">
      <c r="T16986" s="101" t="s">
        <v>33223</v>
      </c>
      <c r="U16986" s="74" t="s">
        <v>33224</v>
      </c>
    </row>
    <row r="16987" spans="20:21" x14ac:dyDescent="0.25">
      <c r="T16987" s="101" t="s">
        <v>33225</v>
      </c>
      <c r="U16987" s="74" t="s">
        <v>33226</v>
      </c>
    </row>
    <row r="16988" spans="20:21" x14ac:dyDescent="0.25">
      <c r="T16988" s="101" t="s">
        <v>33227</v>
      </c>
      <c r="U16988" s="74" t="s">
        <v>33228</v>
      </c>
    </row>
    <row r="16989" spans="20:21" x14ac:dyDescent="0.25">
      <c r="T16989" s="101" t="s">
        <v>33229</v>
      </c>
      <c r="U16989" s="74" t="s">
        <v>33230</v>
      </c>
    </row>
    <row r="16990" spans="20:21" x14ac:dyDescent="0.25">
      <c r="T16990" s="101" t="s">
        <v>33231</v>
      </c>
      <c r="U16990" s="74" t="s">
        <v>33232</v>
      </c>
    </row>
    <row r="16991" spans="20:21" x14ac:dyDescent="0.25">
      <c r="T16991" s="101" t="s">
        <v>33233</v>
      </c>
      <c r="U16991" s="74" t="s">
        <v>33234</v>
      </c>
    </row>
    <row r="16992" spans="20:21" x14ac:dyDescent="0.25">
      <c r="T16992" s="101" t="s">
        <v>33235</v>
      </c>
      <c r="U16992" s="74" t="s">
        <v>33236</v>
      </c>
    </row>
    <row r="16993" spans="20:21" x14ac:dyDescent="0.25">
      <c r="T16993" s="101" t="s">
        <v>33237</v>
      </c>
      <c r="U16993" s="74" t="s">
        <v>33238</v>
      </c>
    </row>
    <row r="16994" spans="20:21" x14ac:dyDescent="0.25">
      <c r="T16994" s="101" t="s">
        <v>33239</v>
      </c>
      <c r="U16994" s="74" t="s">
        <v>33240</v>
      </c>
    </row>
    <row r="16995" spans="20:21" x14ac:dyDescent="0.25">
      <c r="T16995" s="101" t="s">
        <v>33241</v>
      </c>
      <c r="U16995" s="74" t="s">
        <v>33242</v>
      </c>
    </row>
    <row r="16996" spans="20:21" x14ac:dyDescent="0.25">
      <c r="T16996" s="101" t="s">
        <v>33243</v>
      </c>
      <c r="U16996" s="74" t="s">
        <v>33244</v>
      </c>
    </row>
    <row r="16997" spans="20:21" x14ac:dyDescent="0.25">
      <c r="T16997" s="101" t="s">
        <v>33245</v>
      </c>
      <c r="U16997" s="74" t="s">
        <v>33246</v>
      </c>
    </row>
    <row r="16998" spans="20:21" x14ac:dyDescent="0.25">
      <c r="T16998" s="101" t="s">
        <v>33247</v>
      </c>
      <c r="U16998" s="74" t="s">
        <v>33248</v>
      </c>
    </row>
    <row r="16999" spans="20:21" x14ac:dyDescent="0.25">
      <c r="T16999" s="101" t="s">
        <v>33249</v>
      </c>
      <c r="U16999" s="74" t="s">
        <v>33250</v>
      </c>
    </row>
    <row r="17000" spans="20:21" x14ac:dyDescent="0.25">
      <c r="T17000" s="101" t="s">
        <v>33251</v>
      </c>
      <c r="U17000" s="74" t="s">
        <v>33252</v>
      </c>
    </row>
    <row r="17001" spans="20:21" x14ac:dyDescent="0.25">
      <c r="T17001" s="101" t="s">
        <v>33253</v>
      </c>
      <c r="U17001" s="74" t="s">
        <v>33254</v>
      </c>
    </row>
    <row r="17002" spans="20:21" x14ac:dyDescent="0.25">
      <c r="T17002" s="101" t="s">
        <v>33255</v>
      </c>
      <c r="U17002" s="74" t="s">
        <v>33256</v>
      </c>
    </row>
    <row r="17003" spans="20:21" x14ac:dyDescent="0.25">
      <c r="T17003" s="101" t="s">
        <v>33257</v>
      </c>
      <c r="U17003" s="74" t="s">
        <v>33258</v>
      </c>
    </row>
    <row r="17004" spans="20:21" x14ac:dyDescent="0.25">
      <c r="T17004" s="101" t="s">
        <v>33259</v>
      </c>
      <c r="U17004" s="74" t="s">
        <v>33260</v>
      </c>
    </row>
    <row r="17005" spans="20:21" x14ac:dyDescent="0.25">
      <c r="T17005" s="101" t="s">
        <v>33261</v>
      </c>
      <c r="U17005" s="74" t="s">
        <v>33262</v>
      </c>
    </row>
    <row r="17006" spans="20:21" x14ac:dyDescent="0.25">
      <c r="T17006" s="101" t="s">
        <v>33263</v>
      </c>
      <c r="U17006" s="74" t="s">
        <v>33264</v>
      </c>
    </row>
    <row r="17007" spans="20:21" x14ac:dyDescent="0.25">
      <c r="T17007" s="101" t="s">
        <v>33265</v>
      </c>
      <c r="U17007" s="74" t="s">
        <v>33266</v>
      </c>
    </row>
    <row r="17008" spans="20:21" x14ac:dyDescent="0.25">
      <c r="T17008" s="101" t="s">
        <v>33267</v>
      </c>
      <c r="U17008" s="74" t="s">
        <v>33268</v>
      </c>
    </row>
    <row r="17009" spans="20:21" x14ac:dyDescent="0.25">
      <c r="T17009" s="101" t="s">
        <v>33269</v>
      </c>
      <c r="U17009" s="74" t="s">
        <v>14457</v>
      </c>
    </row>
    <row r="17010" spans="20:21" x14ac:dyDescent="0.25">
      <c r="T17010" s="101" t="s">
        <v>33270</v>
      </c>
      <c r="U17010" s="74" t="s">
        <v>33271</v>
      </c>
    </row>
    <row r="17011" spans="20:21" x14ac:dyDescent="0.25">
      <c r="T17011" s="101" t="s">
        <v>33272</v>
      </c>
      <c r="U17011" s="74" t="s">
        <v>27320</v>
      </c>
    </row>
    <row r="17012" spans="20:21" x14ac:dyDescent="0.25">
      <c r="T17012" s="101" t="s">
        <v>33273</v>
      </c>
      <c r="U17012" s="74" t="s">
        <v>33274</v>
      </c>
    </row>
    <row r="17013" spans="20:21" x14ac:dyDescent="0.25">
      <c r="T17013" s="101" t="s">
        <v>33275</v>
      </c>
      <c r="U17013" s="74" t="s">
        <v>33276</v>
      </c>
    </row>
    <row r="17014" spans="20:21" x14ac:dyDescent="0.25">
      <c r="T17014" s="101" t="s">
        <v>33277</v>
      </c>
      <c r="U17014" s="74" t="s">
        <v>33278</v>
      </c>
    </row>
    <row r="17015" spans="20:21" x14ac:dyDescent="0.25">
      <c r="T17015" s="101" t="s">
        <v>33279</v>
      </c>
      <c r="U17015" s="74" t="s">
        <v>33280</v>
      </c>
    </row>
    <row r="17016" spans="20:21" x14ac:dyDescent="0.25">
      <c r="T17016" s="101" t="s">
        <v>33281</v>
      </c>
      <c r="U17016" s="74" t="s">
        <v>33282</v>
      </c>
    </row>
    <row r="17017" spans="20:21" x14ac:dyDescent="0.25">
      <c r="T17017" s="101" t="s">
        <v>33283</v>
      </c>
      <c r="U17017" s="74" t="s">
        <v>33284</v>
      </c>
    </row>
    <row r="17018" spans="20:21" x14ac:dyDescent="0.25">
      <c r="T17018" s="101" t="s">
        <v>33285</v>
      </c>
      <c r="U17018" s="74" t="s">
        <v>33286</v>
      </c>
    </row>
    <row r="17019" spans="20:21" x14ac:dyDescent="0.25">
      <c r="T17019" s="101" t="s">
        <v>33287</v>
      </c>
      <c r="U17019" s="74" t="s">
        <v>33288</v>
      </c>
    </row>
    <row r="17020" spans="20:21" x14ac:dyDescent="0.25">
      <c r="T17020" s="101" t="s">
        <v>33289</v>
      </c>
      <c r="U17020" s="74" t="s">
        <v>33290</v>
      </c>
    </row>
    <row r="17021" spans="20:21" x14ac:dyDescent="0.25">
      <c r="T17021" s="101" t="s">
        <v>33291</v>
      </c>
      <c r="U17021" s="74" t="s">
        <v>33292</v>
      </c>
    </row>
    <row r="17022" spans="20:21" x14ac:dyDescent="0.25">
      <c r="T17022" s="101" t="s">
        <v>33293</v>
      </c>
      <c r="U17022" s="74" t="s">
        <v>33294</v>
      </c>
    </row>
    <row r="17023" spans="20:21" x14ac:dyDescent="0.25">
      <c r="T17023" s="101" t="s">
        <v>33295</v>
      </c>
      <c r="U17023" s="74" t="s">
        <v>24241</v>
      </c>
    </row>
    <row r="17024" spans="20:21" x14ac:dyDescent="0.25">
      <c r="T17024" s="101" t="s">
        <v>33296</v>
      </c>
      <c r="U17024" s="74" t="s">
        <v>33297</v>
      </c>
    </row>
    <row r="17025" spans="20:21" x14ac:dyDescent="0.25">
      <c r="T17025" s="101" t="s">
        <v>33298</v>
      </c>
      <c r="U17025" s="74" t="s">
        <v>33299</v>
      </c>
    </row>
    <row r="17026" spans="20:21" x14ac:dyDescent="0.25">
      <c r="T17026" s="101" t="s">
        <v>33300</v>
      </c>
      <c r="U17026" s="74" t="s">
        <v>33301</v>
      </c>
    </row>
    <row r="17027" spans="20:21" x14ac:dyDescent="0.25">
      <c r="T17027" s="101" t="s">
        <v>33302</v>
      </c>
      <c r="U17027" s="74" t="s">
        <v>33303</v>
      </c>
    </row>
    <row r="17028" spans="20:21" x14ac:dyDescent="0.25">
      <c r="T17028" s="101" t="s">
        <v>33304</v>
      </c>
      <c r="U17028" s="74" t="s">
        <v>33305</v>
      </c>
    </row>
    <row r="17029" spans="20:21" x14ac:dyDescent="0.25">
      <c r="T17029" s="101" t="s">
        <v>33306</v>
      </c>
      <c r="U17029" s="74" t="s">
        <v>33307</v>
      </c>
    </row>
    <row r="17030" spans="20:21" x14ac:dyDescent="0.25">
      <c r="T17030" s="101" t="s">
        <v>33308</v>
      </c>
      <c r="U17030" s="74" t="s">
        <v>33309</v>
      </c>
    </row>
    <row r="17031" spans="20:21" x14ac:dyDescent="0.25">
      <c r="T17031" s="101" t="s">
        <v>33310</v>
      </c>
      <c r="U17031" s="74" t="s">
        <v>33311</v>
      </c>
    </row>
    <row r="17032" spans="20:21" x14ac:dyDescent="0.25">
      <c r="T17032" s="101" t="s">
        <v>33312</v>
      </c>
      <c r="U17032" s="74" t="s">
        <v>33313</v>
      </c>
    </row>
    <row r="17033" spans="20:21" x14ac:dyDescent="0.25">
      <c r="T17033" s="101" t="s">
        <v>33314</v>
      </c>
      <c r="U17033" s="74" t="s">
        <v>33315</v>
      </c>
    </row>
    <row r="17034" spans="20:21" x14ac:dyDescent="0.25">
      <c r="T17034" s="101" t="s">
        <v>33316</v>
      </c>
      <c r="U17034" s="74" t="s">
        <v>33317</v>
      </c>
    </row>
    <row r="17035" spans="20:21" x14ac:dyDescent="0.25">
      <c r="T17035" s="101" t="s">
        <v>33318</v>
      </c>
      <c r="U17035" s="74" t="s">
        <v>33319</v>
      </c>
    </row>
    <row r="17036" spans="20:21" x14ac:dyDescent="0.25">
      <c r="T17036" s="101" t="s">
        <v>33320</v>
      </c>
      <c r="U17036" s="74" t="s">
        <v>21192</v>
      </c>
    </row>
    <row r="17037" spans="20:21" x14ac:dyDescent="0.25">
      <c r="T17037" s="101" t="s">
        <v>33321</v>
      </c>
      <c r="U17037" s="74" t="s">
        <v>33322</v>
      </c>
    </row>
    <row r="17038" spans="20:21" x14ac:dyDescent="0.25">
      <c r="T17038" s="101" t="s">
        <v>33323</v>
      </c>
      <c r="U17038" s="74" t="s">
        <v>33324</v>
      </c>
    </row>
    <row r="17039" spans="20:21" x14ac:dyDescent="0.25">
      <c r="T17039" s="101" t="s">
        <v>33325</v>
      </c>
      <c r="U17039" s="74" t="s">
        <v>33326</v>
      </c>
    </row>
    <row r="17040" spans="20:21" x14ac:dyDescent="0.25">
      <c r="T17040" s="101" t="s">
        <v>33327</v>
      </c>
      <c r="U17040" s="74" t="s">
        <v>33328</v>
      </c>
    </row>
    <row r="17041" spans="20:21" x14ac:dyDescent="0.25">
      <c r="T17041" s="101" t="s">
        <v>33329</v>
      </c>
      <c r="U17041" s="74" t="s">
        <v>33330</v>
      </c>
    </row>
    <row r="17042" spans="20:21" x14ac:dyDescent="0.25">
      <c r="T17042" s="101" t="s">
        <v>33331</v>
      </c>
      <c r="U17042" s="74" t="s">
        <v>33332</v>
      </c>
    </row>
    <row r="17043" spans="20:21" x14ac:dyDescent="0.25">
      <c r="T17043" s="101" t="s">
        <v>33333</v>
      </c>
      <c r="U17043" s="74" t="s">
        <v>33334</v>
      </c>
    </row>
    <row r="17044" spans="20:21" x14ac:dyDescent="0.25">
      <c r="T17044" s="101" t="s">
        <v>33335</v>
      </c>
      <c r="U17044" s="74" t="s">
        <v>33336</v>
      </c>
    </row>
    <row r="17045" spans="20:21" x14ac:dyDescent="0.25">
      <c r="T17045" s="101" t="s">
        <v>33337</v>
      </c>
      <c r="U17045" s="74" t="s">
        <v>33338</v>
      </c>
    </row>
    <row r="17046" spans="20:21" x14ac:dyDescent="0.25">
      <c r="T17046" s="101" t="s">
        <v>33339</v>
      </c>
      <c r="U17046" s="74" t="s">
        <v>33340</v>
      </c>
    </row>
    <row r="17047" spans="20:21" x14ac:dyDescent="0.25">
      <c r="T17047" s="101" t="s">
        <v>33341</v>
      </c>
      <c r="U17047" s="74" t="s">
        <v>33342</v>
      </c>
    </row>
    <row r="17048" spans="20:21" x14ac:dyDescent="0.25">
      <c r="T17048" s="101" t="s">
        <v>33343</v>
      </c>
      <c r="U17048" s="74" t="s">
        <v>33344</v>
      </c>
    </row>
    <row r="17049" spans="20:21" x14ac:dyDescent="0.25">
      <c r="T17049" s="101" t="s">
        <v>33345</v>
      </c>
      <c r="U17049" s="74" t="s">
        <v>33346</v>
      </c>
    </row>
    <row r="17050" spans="20:21" x14ac:dyDescent="0.25">
      <c r="T17050" s="101" t="s">
        <v>33347</v>
      </c>
      <c r="U17050" s="74" t="s">
        <v>33348</v>
      </c>
    </row>
    <row r="17051" spans="20:21" x14ac:dyDescent="0.25">
      <c r="T17051" s="101" t="s">
        <v>33349</v>
      </c>
      <c r="U17051" s="74" t="s">
        <v>33350</v>
      </c>
    </row>
    <row r="17052" spans="20:21" x14ac:dyDescent="0.25">
      <c r="T17052" s="101" t="s">
        <v>33351</v>
      </c>
      <c r="U17052" s="74" t="s">
        <v>33352</v>
      </c>
    </row>
    <row r="17053" spans="20:21" x14ac:dyDescent="0.25">
      <c r="T17053" s="101" t="s">
        <v>33353</v>
      </c>
      <c r="U17053" s="74" t="s">
        <v>33354</v>
      </c>
    </row>
    <row r="17054" spans="20:21" x14ac:dyDescent="0.25">
      <c r="T17054" s="101" t="s">
        <v>33355</v>
      </c>
      <c r="U17054" s="74" t="s">
        <v>33356</v>
      </c>
    </row>
    <row r="17055" spans="20:21" x14ac:dyDescent="0.25">
      <c r="T17055" s="101" t="s">
        <v>33357</v>
      </c>
      <c r="U17055" s="74" t="s">
        <v>33358</v>
      </c>
    </row>
    <row r="17056" spans="20:21" x14ac:dyDescent="0.25">
      <c r="T17056" s="101" t="s">
        <v>33359</v>
      </c>
      <c r="U17056" s="74" t="s">
        <v>33360</v>
      </c>
    </row>
    <row r="17057" spans="20:21" x14ac:dyDescent="0.25">
      <c r="T17057" s="101" t="s">
        <v>33361</v>
      </c>
      <c r="U17057" s="74" t="s">
        <v>33362</v>
      </c>
    </row>
    <row r="17058" spans="20:21" x14ac:dyDescent="0.25">
      <c r="T17058" s="101" t="s">
        <v>33363</v>
      </c>
      <c r="U17058" s="74" t="s">
        <v>33364</v>
      </c>
    </row>
    <row r="17059" spans="20:21" x14ac:dyDescent="0.25">
      <c r="T17059" s="101" t="s">
        <v>33365</v>
      </c>
      <c r="U17059" s="74" t="s">
        <v>33366</v>
      </c>
    </row>
    <row r="17060" spans="20:21" x14ac:dyDescent="0.25">
      <c r="T17060" s="101" t="s">
        <v>33367</v>
      </c>
      <c r="U17060" s="74" t="s">
        <v>9970</v>
      </c>
    </row>
    <row r="17061" spans="20:21" x14ac:dyDescent="0.25">
      <c r="T17061" s="101" t="s">
        <v>33368</v>
      </c>
      <c r="U17061" s="74" t="s">
        <v>33369</v>
      </c>
    </row>
    <row r="17062" spans="20:21" x14ac:dyDescent="0.25">
      <c r="T17062" s="101" t="s">
        <v>33370</v>
      </c>
      <c r="U17062" s="74" t="s">
        <v>33371</v>
      </c>
    </row>
    <row r="17063" spans="20:21" x14ac:dyDescent="0.25">
      <c r="T17063" s="101" t="s">
        <v>33372</v>
      </c>
      <c r="U17063" s="74" t="s">
        <v>33373</v>
      </c>
    </row>
    <row r="17064" spans="20:21" x14ac:dyDescent="0.25">
      <c r="T17064" s="101" t="s">
        <v>33374</v>
      </c>
      <c r="U17064" s="74" t="s">
        <v>33375</v>
      </c>
    </row>
    <row r="17065" spans="20:21" x14ac:dyDescent="0.25">
      <c r="T17065" s="101" t="s">
        <v>33376</v>
      </c>
      <c r="U17065" s="74" t="s">
        <v>25370</v>
      </c>
    </row>
    <row r="17066" spans="20:21" x14ac:dyDescent="0.25">
      <c r="T17066" s="101" t="s">
        <v>33377</v>
      </c>
      <c r="U17066" s="74" t="s">
        <v>33378</v>
      </c>
    </row>
    <row r="17067" spans="20:21" x14ac:dyDescent="0.25">
      <c r="T17067" s="101" t="s">
        <v>33379</v>
      </c>
      <c r="U17067" s="74" t="s">
        <v>33380</v>
      </c>
    </row>
    <row r="17068" spans="20:21" x14ac:dyDescent="0.25">
      <c r="T17068" s="101" t="s">
        <v>33381</v>
      </c>
      <c r="U17068" s="74" t="s">
        <v>33382</v>
      </c>
    </row>
    <row r="17069" spans="20:21" x14ac:dyDescent="0.25">
      <c r="T17069" s="101" t="s">
        <v>33383</v>
      </c>
      <c r="U17069" s="74" t="s">
        <v>33384</v>
      </c>
    </row>
    <row r="17070" spans="20:21" x14ac:dyDescent="0.25">
      <c r="T17070" s="101" t="s">
        <v>33385</v>
      </c>
      <c r="U17070" s="74" t="s">
        <v>33386</v>
      </c>
    </row>
    <row r="17071" spans="20:21" x14ac:dyDescent="0.25">
      <c r="T17071" s="101" t="s">
        <v>33387</v>
      </c>
      <c r="U17071" s="74" t="s">
        <v>33388</v>
      </c>
    </row>
    <row r="17072" spans="20:21" x14ac:dyDescent="0.25">
      <c r="T17072" s="101" t="s">
        <v>33389</v>
      </c>
      <c r="U17072" s="74" t="s">
        <v>33390</v>
      </c>
    </row>
    <row r="17073" spans="20:21" x14ac:dyDescent="0.25">
      <c r="T17073" s="101" t="s">
        <v>33391</v>
      </c>
      <c r="U17073" s="74" t="s">
        <v>33392</v>
      </c>
    </row>
    <row r="17074" spans="20:21" x14ac:dyDescent="0.25">
      <c r="T17074" s="101" t="s">
        <v>33393</v>
      </c>
      <c r="U17074" s="74" t="s">
        <v>33394</v>
      </c>
    </row>
    <row r="17075" spans="20:21" x14ac:dyDescent="0.25">
      <c r="T17075" s="101" t="s">
        <v>33395</v>
      </c>
      <c r="U17075" s="74" t="s">
        <v>33396</v>
      </c>
    </row>
    <row r="17076" spans="20:21" x14ac:dyDescent="0.25">
      <c r="T17076" s="101" t="s">
        <v>33397</v>
      </c>
      <c r="U17076" s="74" t="s">
        <v>20295</v>
      </c>
    </row>
    <row r="17077" spans="20:21" x14ac:dyDescent="0.25">
      <c r="T17077" s="101" t="s">
        <v>33398</v>
      </c>
      <c r="U17077" s="74" t="s">
        <v>33399</v>
      </c>
    </row>
    <row r="17078" spans="20:21" x14ac:dyDescent="0.25">
      <c r="T17078" s="101" t="s">
        <v>33400</v>
      </c>
      <c r="U17078" s="74" t="s">
        <v>33401</v>
      </c>
    </row>
    <row r="17079" spans="20:21" x14ac:dyDescent="0.25">
      <c r="T17079" s="101" t="s">
        <v>33402</v>
      </c>
      <c r="U17079" s="74" t="s">
        <v>33403</v>
      </c>
    </row>
    <row r="17080" spans="20:21" x14ac:dyDescent="0.25">
      <c r="T17080" s="101" t="s">
        <v>33404</v>
      </c>
      <c r="U17080" s="74" t="s">
        <v>33405</v>
      </c>
    </row>
    <row r="17081" spans="20:21" x14ac:dyDescent="0.25">
      <c r="T17081" s="101" t="s">
        <v>33406</v>
      </c>
      <c r="U17081" s="74" t="s">
        <v>7095</v>
      </c>
    </row>
    <row r="17082" spans="20:21" x14ac:dyDescent="0.25">
      <c r="T17082" s="101" t="s">
        <v>33407</v>
      </c>
      <c r="U17082" s="74" t="s">
        <v>33408</v>
      </c>
    </row>
    <row r="17083" spans="20:21" x14ac:dyDescent="0.25">
      <c r="T17083" s="101" t="s">
        <v>33409</v>
      </c>
      <c r="U17083" s="74" t="s">
        <v>14774</v>
      </c>
    </row>
    <row r="17084" spans="20:21" x14ac:dyDescent="0.25">
      <c r="T17084" s="101" t="s">
        <v>33410</v>
      </c>
      <c r="U17084" s="74" t="s">
        <v>33411</v>
      </c>
    </row>
    <row r="17085" spans="20:21" x14ac:dyDescent="0.25">
      <c r="T17085" s="101" t="s">
        <v>33412</v>
      </c>
      <c r="U17085" s="74" t="s">
        <v>33413</v>
      </c>
    </row>
    <row r="17086" spans="20:21" x14ac:dyDescent="0.25">
      <c r="T17086" s="101" t="s">
        <v>33414</v>
      </c>
      <c r="U17086" s="74" t="s">
        <v>33415</v>
      </c>
    </row>
    <row r="17087" spans="20:21" x14ac:dyDescent="0.25">
      <c r="T17087" s="101" t="s">
        <v>33416</v>
      </c>
      <c r="U17087" s="74" t="s">
        <v>33417</v>
      </c>
    </row>
    <row r="17088" spans="20:21" x14ac:dyDescent="0.25">
      <c r="T17088" s="101" t="s">
        <v>33418</v>
      </c>
      <c r="U17088" s="74" t="s">
        <v>33419</v>
      </c>
    </row>
    <row r="17089" spans="20:21" x14ac:dyDescent="0.25">
      <c r="T17089" s="101" t="s">
        <v>33420</v>
      </c>
      <c r="U17089" s="74" t="s">
        <v>33421</v>
      </c>
    </row>
    <row r="17090" spans="20:21" x14ac:dyDescent="0.25">
      <c r="T17090" s="101" t="s">
        <v>33422</v>
      </c>
      <c r="U17090" s="74" t="s">
        <v>33423</v>
      </c>
    </row>
    <row r="17091" spans="20:21" x14ac:dyDescent="0.25">
      <c r="T17091" s="101" t="s">
        <v>33424</v>
      </c>
      <c r="U17091" s="74" t="s">
        <v>33425</v>
      </c>
    </row>
    <row r="17092" spans="20:21" x14ac:dyDescent="0.25">
      <c r="T17092" s="101" t="s">
        <v>33426</v>
      </c>
      <c r="U17092" s="74" t="s">
        <v>33427</v>
      </c>
    </row>
    <row r="17093" spans="20:21" x14ac:dyDescent="0.25">
      <c r="T17093" s="101" t="s">
        <v>33428</v>
      </c>
      <c r="U17093" s="74" t="s">
        <v>33429</v>
      </c>
    </row>
    <row r="17094" spans="20:21" x14ac:dyDescent="0.25">
      <c r="T17094" s="101" t="s">
        <v>33430</v>
      </c>
      <c r="U17094" s="74" t="s">
        <v>33431</v>
      </c>
    </row>
    <row r="17095" spans="20:21" x14ac:dyDescent="0.25">
      <c r="T17095" s="101" t="s">
        <v>33432</v>
      </c>
      <c r="U17095" s="74" t="s">
        <v>33433</v>
      </c>
    </row>
    <row r="17096" spans="20:21" x14ac:dyDescent="0.25">
      <c r="T17096" s="101" t="s">
        <v>33434</v>
      </c>
      <c r="U17096" s="74" t="s">
        <v>33435</v>
      </c>
    </row>
    <row r="17097" spans="20:21" x14ac:dyDescent="0.25">
      <c r="T17097" s="101" t="s">
        <v>33436</v>
      </c>
      <c r="U17097" s="74" t="s">
        <v>33437</v>
      </c>
    </row>
    <row r="17098" spans="20:21" x14ac:dyDescent="0.25">
      <c r="T17098" s="101" t="s">
        <v>33438</v>
      </c>
      <c r="U17098" s="74" t="s">
        <v>33439</v>
      </c>
    </row>
    <row r="17099" spans="20:21" x14ac:dyDescent="0.25">
      <c r="T17099" s="101" t="s">
        <v>33440</v>
      </c>
      <c r="U17099" s="74" t="s">
        <v>33441</v>
      </c>
    </row>
    <row r="17100" spans="20:21" x14ac:dyDescent="0.25">
      <c r="T17100" s="101" t="s">
        <v>33442</v>
      </c>
      <c r="U17100" s="74" t="s">
        <v>33443</v>
      </c>
    </row>
    <row r="17101" spans="20:21" x14ac:dyDescent="0.25">
      <c r="T17101" s="101" t="s">
        <v>33444</v>
      </c>
      <c r="U17101" s="74" t="s">
        <v>33445</v>
      </c>
    </row>
    <row r="17102" spans="20:21" x14ac:dyDescent="0.25">
      <c r="T17102" s="101" t="s">
        <v>33446</v>
      </c>
      <c r="U17102" s="74" t="s">
        <v>33447</v>
      </c>
    </row>
    <row r="17103" spans="20:21" x14ac:dyDescent="0.25">
      <c r="T17103" s="101" t="s">
        <v>33448</v>
      </c>
      <c r="U17103" s="74" t="s">
        <v>33449</v>
      </c>
    </row>
    <row r="17104" spans="20:21" x14ac:dyDescent="0.25">
      <c r="T17104" s="101" t="s">
        <v>33450</v>
      </c>
      <c r="U17104" s="74" t="s">
        <v>33451</v>
      </c>
    </row>
    <row r="17105" spans="20:21" x14ac:dyDescent="0.25">
      <c r="T17105" s="101" t="s">
        <v>33452</v>
      </c>
      <c r="U17105" s="74" t="s">
        <v>33453</v>
      </c>
    </row>
    <row r="17106" spans="20:21" x14ac:dyDescent="0.25">
      <c r="T17106" s="101" t="s">
        <v>33454</v>
      </c>
      <c r="U17106" s="74" t="s">
        <v>33455</v>
      </c>
    </row>
    <row r="17107" spans="20:21" x14ac:dyDescent="0.25">
      <c r="T17107" s="101" t="s">
        <v>33456</v>
      </c>
      <c r="U17107" s="74" t="s">
        <v>33457</v>
      </c>
    </row>
    <row r="17108" spans="20:21" x14ac:dyDescent="0.25">
      <c r="T17108" s="101" t="s">
        <v>33458</v>
      </c>
      <c r="U17108" s="74" t="s">
        <v>33459</v>
      </c>
    </row>
    <row r="17109" spans="20:21" x14ac:dyDescent="0.25">
      <c r="T17109" s="101" t="s">
        <v>33460</v>
      </c>
      <c r="U17109" s="74" t="s">
        <v>33461</v>
      </c>
    </row>
    <row r="17110" spans="20:21" x14ac:dyDescent="0.25">
      <c r="T17110" s="101" t="s">
        <v>33462</v>
      </c>
      <c r="U17110" s="74" t="s">
        <v>33463</v>
      </c>
    </row>
    <row r="17111" spans="20:21" x14ac:dyDescent="0.25">
      <c r="T17111" s="101" t="s">
        <v>33464</v>
      </c>
      <c r="U17111" s="74" t="s">
        <v>33465</v>
      </c>
    </row>
    <row r="17112" spans="20:21" x14ac:dyDescent="0.25">
      <c r="T17112" s="101" t="s">
        <v>33466</v>
      </c>
      <c r="U17112" s="74" t="s">
        <v>33467</v>
      </c>
    </row>
    <row r="17113" spans="20:21" x14ac:dyDescent="0.25">
      <c r="T17113" s="101" t="s">
        <v>33468</v>
      </c>
      <c r="U17113" s="74" t="s">
        <v>33469</v>
      </c>
    </row>
    <row r="17114" spans="20:21" x14ac:dyDescent="0.25">
      <c r="T17114" s="101" t="s">
        <v>33470</v>
      </c>
      <c r="U17114" s="74" t="s">
        <v>33471</v>
      </c>
    </row>
    <row r="17115" spans="20:21" x14ac:dyDescent="0.25">
      <c r="T17115" s="101" t="s">
        <v>33472</v>
      </c>
      <c r="U17115" s="74" t="s">
        <v>33473</v>
      </c>
    </row>
    <row r="17116" spans="20:21" x14ac:dyDescent="0.25">
      <c r="T17116" s="101" t="s">
        <v>33474</v>
      </c>
      <c r="U17116" s="74" t="s">
        <v>33475</v>
      </c>
    </row>
    <row r="17117" spans="20:21" x14ac:dyDescent="0.25">
      <c r="T17117" s="101" t="s">
        <v>33476</v>
      </c>
      <c r="U17117" s="74" t="s">
        <v>33477</v>
      </c>
    </row>
    <row r="17118" spans="20:21" x14ac:dyDescent="0.25">
      <c r="T17118" s="101" t="s">
        <v>33478</v>
      </c>
      <c r="U17118" s="74" t="s">
        <v>33479</v>
      </c>
    </row>
    <row r="17119" spans="20:21" x14ac:dyDescent="0.25">
      <c r="T17119" s="101" t="s">
        <v>33480</v>
      </c>
      <c r="U17119" s="74" t="s">
        <v>33481</v>
      </c>
    </row>
    <row r="17120" spans="20:21" x14ac:dyDescent="0.25">
      <c r="T17120" s="101" t="s">
        <v>33482</v>
      </c>
      <c r="U17120" s="74" t="s">
        <v>33483</v>
      </c>
    </row>
    <row r="17121" spans="20:21" x14ac:dyDescent="0.25">
      <c r="T17121" s="101" t="s">
        <v>33484</v>
      </c>
      <c r="U17121" s="74" t="s">
        <v>33485</v>
      </c>
    </row>
    <row r="17122" spans="20:21" x14ac:dyDescent="0.25">
      <c r="T17122" s="101" t="s">
        <v>33486</v>
      </c>
      <c r="U17122" s="74" t="s">
        <v>33487</v>
      </c>
    </row>
    <row r="17123" spans="20:21" x14ac:dyDescent="0.25">
      <c r="T17123" s="101" t="s">
        <v>33488</v>
      </c>
      <c r="U17123" s="74" t="s">
        <v>33489</v>
      </c>
    </row>
    <row r="17124" spans="20:21" x14ac:dyDescent="0.25">
      <c r="T17124" s="101" t="s">
        <v>33490</v>
      </c>
      <c r="U17124" s="74" t="s">
        <v>33491</v>
      </c>
    </row>
    <row r="17125" spans="20:21" x14ac:dyDescent="0.25">
      <c r="T17125" s="101" t="s">
        <v>33492</v>
      </c>
      <c r="U17125" s="74" t="s">
        <v>17248</v>
      </c>
    </row>
    <row r="17126" spans="20:21" x14ac:dyDescent="0.25">
      <c r="T17126" s="101" t="s">
        <v>33493</v>
      </c>
      <c r="U17126" s="74" t="s">
        <v>33494</v>
      </c>
    </row>
    <row r="17127" spans="20:21" x14ac:dyDescent="0.25">
      <c r="T17127" s="101" t="s">
        <v>33495</v>
      </c>
      <c r="U17127" s="74" t="s">
        <v>33496</v>
      </c>
    </row>
    <row r="17128" spans="20:21" x14ac:dyDescent="0.25">
      <c r="T17128" s="101" t="s">
        <v>33497</v>
      </c>
      <c r="U17128" s="74" t="s">
        <v>33498</v>
      </c>
    </row>
    <row r="17129" spans="20:21" x14ac:dyDescent="0.25">
      <c r="T17129" s="101" t="s">
        <v>33499</v>
      </c>
      <c r="U17129" s="74" t="s">
        <v>33500</v>
      </c>
    </row>
    <row r="17130" spans="20:21" x14ac:dyDescent="0.25">
      <c r="T17130" s="101" t="s">
        <v>33501</v>
      </c>
      <c r="U17130" s="74" t="s">
        <v>33502</v>
      </c>
    </row>
    <row r="17131" spans="20:21" x14ac:dyDescent="0.25">
      <c r="T17131" s="101" t="s">
        <v>33503</v>
      </c>
      <c r="U17131" s="74" t="s">
        <v>33504</v>
      </c>
    </row>
    <row r="17132" spans="20:21" x14ac:dyDescent="0.25">
      <c r="T17132" s="101" t="s">
        <v>33505</v>
      </c>
      <c r="U17132" s="74" t="s">
        <v>10237</v>
      </c>
    </row>
    <row r="17133" spans="20:21" x14ac:dyDescent="0.25">
      <c r="T17133" s="101" t="s">
        <v>33506</v>
      </c>
      <c r="U17133" s="74" t="s">
        <v>33507</v>
      </c>
    </row>
    <row r="17134" spans="20:21" x14ac:dyDescent="0.25">
      <c r="T17134" s="101" t="s">
        <v>33508</v>
      </c>
      <c r="U17134" s="74" t="s">
        <v>33509</v>
      </c>
    </row>
    <row r="17135" spans="20:21" x14ac:dyDescent="0.25">
      <c r="T17135" s="101" t="s">
        <v>33510</v>
      </c>
      <c r="U17135" s="74" t="s">
        <v>33511</v>
      </c>
    </row>
    <row r="17136" spans="20:21" x14ac:dyDescent="0.25">
      <c r="T17136" s="101" t="s">
        <v>33512</v>
      </c>
      <c r="U17136" s="74" t="s">
        <v>33513</v>
      </c>
    </row>
    <row r="17137" spans="20:21" x14ac:dyDescent="0.25">
      <c r="T17137" s="101" t="s">
        <v>33514</v>
      </c>
      <c r="U17137" s="74" t="s">
        <v>33515</v>
      </c>
    </row>
    <row r="17138" spans="20:21" x14ac:dyDescent="0.25">
      <c r="T17138" s="101" t="s">
        <v>33516</v>
      </c>
      <c r="U17138" s="74" t="s">
        <v>33517</v>
      </c>
    </row>
    <row r="17139" spans="20:21" x14ac:dyDescent="0.25">
      <c r="T17139" s="101" t="s">
        <v>33518</v>
      </c>
      <c r="U17139" s="74" t="s">
        <v>33519</v>
      </c>
    </row>
    <row r="17140" spans="20:21" x14ac:dyDescent="0.25">
      <c r="T17140" s="101" t="s">
        <v>33520</v>
      </c>
      <c r="U17140" s="74" t="s">
        <v>2339</v>
      </c>
    </row>
    <row r="17141" spans="20:21" x14ac:dyDescent="0.25">
      <c r="T17141" s="101" t="s">
        <v>33521</v>
      </c>
      <c r="U17141" s="74" t="s">
        <v>33522</v>
      </c>
    </row>
    <row r="17142" spans="20:21" x14ac:dyDescent="0.25">
      <c r="T17142" s="101" t="s">
        <v>33523</v>
      </c>
      <c r="U17142" s="74" t="s">
        <v>33524</v>
      </c>
    </row>
    <row r="17143" spans="20:21" x14ac:dyDescent="0.25">
      <c r="T17143" s="101" t="s">
        <v>33525</v>
      </c>
      <c r="U17143" s="74" t="s">
        <v>33526</v>
      </c>
    </row>
    <row r="17144" spans="20:21" x14ac:dyDescent="0.25">
      <c r="T17144" s="101" t="s">
        <v>33527</v>
      </c>
      <c r="U17144" s="74" t="s">
        <v>33528</v>
      </c>
    </row>
    <row r="17145" spans="20:21" x14ac:dyDescent="0.25">
      <c r="T17145" s="101" t="s">
        <v>33529</v>
      </c>
      <c r="U17145" s="74" t="s">
        <v>33530</v>
      </c>
    </row>
    <row r="17146" spans="20:21" x14ac:dyDescent="0.25">
      <c r="T17146" s="101" t="s">
        <v>33531</v>
      </c>
      <c r="U17146" s="74" t="s">
        <v>33532</v>
      </c>
    </row>
    <row r="17147" spans="20:21" x14ac:dyDescent="0.25">
      <c r="T17147" s="101" t="s">
        <v>33533</v>
      </c>
      <c r="U17147" s="74" t="s">
        <v>33534</v>
      </c>
    </row>
    <row r="17148" spans="20:21" x14ac:dyDescent="0.25">
      <c r="T17148" s="101" t="s">
        <v>33535</v>
      </c>
      <c r="U17148" s="74" t="s">
        <v>33536</v>
      </c>
    </row>
    <row r="17149" spans="20:21" x14ac:dyDescent="0.25">
      <c r="T17149" s="101" t="s">
        <v>33537</v>
      </c>
      <c r="U17149" s="74" t="s">
        <v>33538</v>
      </c>
    </row>
    <row r="17150" spans="20:21" x14ac:dyDescent="0.25">
      <c r="T17150" s="101" t="s">
        <v>33539</v>
      </c>
      <c r="U17150" s="74" t="s">
        <v>33540</v>
      </c>
    </row>
    <row r="17151" spans="20:21" x14ac:dyDescent="0.25">
      <c r="T17151" s="101" t="s">
        <v>33541</v>
      </c>
      <c r="U17151" s="74" t="s">
        <v>33542</v>
      </c>
    </row>
    <row r="17152" spans="20:21" x14ac:dyDescent="0.25">
      <c r="T17152" s="101" t="s">
        <v>33543</v>
      </c>
      <c r="U17152" s="74" t="s">
        <v>33544</v>
      </c>
    </row>
    <row r="17153" spans="20:21" x14ac:dyDescent="0.25">
      <c r="T17153" s="101" t="s">
        <v>33545</v>
      </c>
      <c r="U17153" s="74" t="s">
        <v>33546</v>
      </c>
    </row>
    <row r="17154" spans="20:21" x14ac:dyDescent="0.25">
      <c r="T17154" s="101" t="s">
        <v>33547</v>
      </c>
      <c r="U17154" s="74" t="s">
        <v>33548</v>
      </c>
    </row>
    <row r="17155" spans="20:21" x14ac:dyDescent="0.25">
      <c r="T17155" s="101" t="s">
        <v>33549</v>
      </c>
      <c r="U17155" s="74" t="s">
        <v>33550</v>
      </c>
    </row>
    <row r="17156" spans="20:21" x14ac:dyDescent="0.25">
      <c r="T17156" s="101" t="s">
        <v>33551</v>
      </c>
      <c r="U17156" s="74" t="s">
        <v>33552</v>
      </c>
    </row>
    <row r="17157" spans="20:21" x14ac:dyDescent="0.25">
      <c r="T17157" s="101" t="s">
        <v>33553</v>
      </c>
      <c r="U17157" s="74" t="s">
        <v>33554</v>
      </c>
    </row>
    <row r="17158" spans="20:21" x14ac:dyDescent="0.25">
      <c r="T17158" s="101" t="s">
        <v>33555</v>
      </c>
      <c r="U17158" s="74" t="s">
        <v>33556</v>
      </c>
    </row>
    <row r="17159" spans="20:21" x14ac:dyDescent="0.25">
      <c r="T17159" s="101" t="s">
        <v>33557</v>
      </c>
      <c r="U17159" s="74" t="s">
        <v>33558</v>
      </c>
    </row>
    <row r="17160" spans="20:21" x14ac:dyDescent="0.25">
      <c r="T17160" s="101" t="s">
        <v>33559</v>
      </c>
      <c r="U17160" s="74" t="s">
        <v>33560</v>
      </c>
    </row>
    <row r="17161" spans="20:21" x14ac:dyDescent="0.25">
      <c r="T17161" s="101" t="s">
        <v>33561</v>
      </c>
      <c r="U17161" s="74" t="s">
        <v>33562</v>
      </c>
    </row>
    <row r="17162" spans="20:21" x14ac:dyDescent="0.25">
      <c r="T17162" s="101" t="s">
        <v>33563</v>
      </c>
      <c r="U17162" s="74" t="s">
        <v>33564</v>
      </c>
    </row>
    <row r="17163" spans="20:21" x14ac:dyDescent="0.25">
      <c r="T17163" s="101" t="s">
        <v>33565</v>
      </c>
      <c r="U17163" s="74" t="s">
        <v>33566</v>
      </c>
    </row>
    <row r="17164" spans="20:21" x14ac:dyDescent="0.25">
      <c r="T17164" s="101" t="s">
        <v>33567</v>
      </c>
      <c r="U17164" s="74" t="s">
        <v>33568</v>
      </c>
    </row>
    <row r="17165" spans="20:21" x14ac:dyDescent="0.25">
      <c r="T17165" s="101" t="s">
        <v>33569</v>
      </c>
      <c r="U17165" s="74" t="s">
        <v>12669</v>
      </c>
    </row>
    <row r="17166" spans="20:21" x14ac:dyDescent="0.25">
      <c r="T17166" s="101" t="s">
        <v>33570</v>
      </c>
      <c r="U17166" s="74" t="s">
        <v>33571</v>
      </c>
    </row>
    <row r="17167" spans="20:21" x14ac:dyDescent="0.25">
      <c r="T17167" s="101" t="s">
        <v>33572</v>
      </c>
      <c r="U17167" s="74" t="s">
        <v>33573</v>
      </c>
    </row>
    <row r="17168" spans="20:21" x14ac:dyDescent="0.25">
      <c r="T17168" s="101" t="s">
        <v>33574</v>
      </c>
      <c r="U17168" s="74" t="s">
        <v>33575</v>
      </c>
    </row>
    <row r="17169" spans="20:21" x14ac:dyDescent="0.25">
      <c r="T17169" s="101" t="s">
        <v>33576</v>
      </c>
      <c r="U17169" s="74" t="s">
        <v>33577</v>
      </c>
    </row>
    <row r="17170" spans="20:21" x14ac:dyDescent="0.25">
      <c r="T17170" s="101" t="s">
        <v>33578</v>
      </c>
      <c r="U17170" s="74" t="s">
        <v>33579</v>
      </c>
    </row>
    <row r="17171" spans="20:21" x14ac:dyDescent="0.25">
      <c r="T17171" s="101" t="s">
        <v>33580</v>
      </c>
      <c r="U17171" s="74" t="s">
        <v>33581</v>
      </c>
    </row>
    <row r="17172" spans="20:21" x14ac:dyDescent="0.25">
      <c r="T17172" s="101" t="s">
        <v>33582</v>
      </c>
      <c r="U17172" s="74" t="s">
        <v>33583</v>
      </c>
    </row>
    <row r="17173" spans="20:21" x14ac:dyDescent="0.25">
      <c r="T17173" s="101" t="s">
        <v>33584</v>
      </c>
      <c r="U17173" s="74" t="s">
        <v>33585</v>
      </c>
    </row>
    <row r="17174" spans="20:21" x14ac:dyDescent="0.25">
      <c r="T17174" s="101" t="s">
        <v>33586</v>
      </c>
      <c r="U17174" s="74" t="s">
        <v>33587</v>
      </c>
    </row>
    <row r="17175" spans="20:21" x14ac:dyDescent="0.25">
      <c r="T17175" s="101" t="s">
        <v>33588</v>
      </c>
      <c r="U17175" s="74" t="s">
        <v>33589</v>
      </c>
    </row>
    <row r="17176" spans="20:21" x14ac:dyDescent="0.25">
      <c r="T17176" s="101" t="s">
        <v>33590</v>
      </c>
      <c r="U17176" s="74" t="s">
        <v>33591</v>
      </c>
    </row>
    <row r="17177" spans="20:21" x14ac:dyDescent="0.25">
      <c r="T17177" s="101" t="s">
        <v>33592</v>
      </c>
      <c r="U17177" s="74" t="s">
        <v>33593</v>
      </c>
    </row>
    <row r="17178" spans="20:21" x14ac:dyDescent="0.25">
      <c r="T17178" s="101" t="s">
        <v>33594</v>
      </c>
      <c r="U17178" s="74" t="s">
        <v>33595</v>
      </c>
    </row>
    <row r="17179" spans="20:21" x14ac:dyDescent="0.25">
      <c r="T17179" s="101" t="s">
        <v>33596</v>
      </c>
      <c r="U17179" s="74" t="s">
        <v>33597</v>
      </c>
    </row>
    <row r="17180" spans="20:21" x14ac:dyDescent="0.25">
      <c r="T17180" s="101" t="s">
        <v>33598</v>
      </c>
      <c r="U17180" s="74" t="s">
        <v>33599</v>
      </c>
    </row>
    <row r="17181" spans="20:21" x14ac:dyDescent="0.25">
      <c r="T17181" s="101" t="s">
        <v>33600</v>
      </c>
      <c r="U17181" s="74" t="s">
        <v>33601</v>
      </c>
    </row>
    <row r="17182" spans="20:21" x14ac:dyDescent="0.25">
      <c r="T17182" s="101" t="s">
        <v>33602</v>
      </c>
      <c r="U17182" s="74" t="s">
        <v>33603</v>
      </c>
    </row>
    <row r="17183" spans="20:21" x14ac:dyDescent="0.25">
      <c r="T17183" s="101" t="s">
        <v>33604</v>
      </c>
      <c r="U17183" s="74" t="s">
        <v>33605</v>
      </c>
    </row>
    <row r="17184" spans="20:21" x14ac:dyDescent="0.25">
      <c r="T17184" s="101" t="s">
        <v>33606</v>
      </c>
      <c r="U17184" s="74" t="s">
        <v>33607</v>
      </c>
    </row>
    <row r="17185" spans="20:21" x14ac:dyDescent="0.25">
      <c r="T17185" s="101" t="s">
        <v>33608</v>
      </c>
      <c r="U17185" s="74" t="s">
        <v>33609</v>
      </c>
    </row>
    <row r="17186" spans="20:21" x14ac:dyDescent="0.25">
      <c r="T17186" s="101" t="s">
        <v>33610</v>
      </c>
      <c r="U17186" s="74" t="s">
        <v>33611</v>
      </c>
    </row>
    <row r="17187" spans="20:21" x14ac:dyDescent="0.25">
      <c r="T17187" s="101" t="s">
        <v>33612</v>
      </c>
      <c r="U17187" s="74" t="s">
        <v>33613</v>
      </c>
    </row>
    <row r="17188" spans="20:21" x14ac:dyDescent="0.25">
      <c r="T17188" s="101" t="s">
        <v>33614</v>
      </c>
      <c r="U17188" s="74" t="s">
        <v>33615</v>
      </c>
    </row>
    <row r="17189" spans="20:21" x14ac:dyDescent="0.25">
      <c r="T17189" s="101" t="s">
        <v>33616</v>
      </c>
      <c r="U17189" s="74" t="s">
        <v>33617</v>
      </c>
    </row>
    <row r="17190" spans="20:21" x14ac:dyDescent="0.25">
      <c r="T17190" s="101" t="s">
        <v>33618</v>
      </c>
      <c r="U17190" s="74" t="s">
        <v>33619</v>
      </c>
    </row>
    <row r="17191" spans="20:21" x14ac:dyDescent="0.25">
      <c r="T17191" s="101" t="s">
        <v>33620</v>
      </c>
      <c r="U17191" s="74" t="s">
        <v>7434</v>
      </c>
    </row>
    <row r="17192" spans="20:21" x14ac:dyDescent="0.25">
      <c r="T17192" s="101" t="s">
        <v>33621</v>
      </c>
      <c r="U17192" s="74" t="s">
        <v>22797</v>
      </c>
    </row>
    <row r="17193" spans="20:21" x14ac:dyDescent="0.25">
      <c r="T17193" s="101" t="s">
        <v>33622</v>
      </c>
      <c r="U17193" s="74" t="s">
        <v>33623</v>
      </c>
    </row>
    <row r="17194" spans="20:21" x14ac:dyDescent="0.25">
      <c r="T17194" s="101" t="s">
        <v>33624</v>
      </c>
      <c r="U17194" s="74" t="s">
        <v>33625</v>
      </c>
    </row>
    <row r="17195" spans="20:21" x14ac:dyDescent="0.25">
      <c r="T17195" s="101" t="s">
        <v>33626</v>
      </c>
      <c r="U17195" s="74" t="s">
        <v>33627</v>
      </c>
    </row>
    <row r="17196" spans="20:21" x14ac:dyDescent="0.25">
      <c r="T17196" s="101" t="s">
        <v>33628</v>
      </c>
      <c r="U17196" s="74" t="s">
        <v>33629</v>
      </c>
    </row>
    <row r="17197" spans="20:21" x14ac:dyDescent="0.25">
      <c r="T17197" s="101" t="s">
        <v>33630</v>
      </c>
      <c r="U17197" s="74" t="s">
        <v>33631</v>
      </c>
    </row>
    <row r="17198" spans="20:21" x14ac:dyDescent="0.25">
      <c r="T17198" s="101" t="s">
        <v>33632</v>
      </c>
      <c r="U17198" s="74" t="s">
        <v>7452</v>
      </c>
    </row>
    <row r="17199" spans="20:21" x14ac:dyDescent="0.25">
      <c r="T17199" s="101" t="s">
        <v>33633</v>
      </c>
      <c r="U17199" s="74" t="s">
        <v>33634</v>
      </c>
    </row>
    <row r="17200" spans="20:21" x14ac:dyDescent="0.25">
      <c r="T17200" s="101" t="s">
        <v>33635</v>
      </c>
      <c r="U17200" s="74" t="s">
        <v>33636</v>
      </c>
    </row>
    <row r="17201" spans="20:21" x14ac:dyDescent="0.25">
      <c r="T17201" s="101" t="s">
        <v>33637</v>
      </c>
      <c r="U17201" s="74" t="s">
        <v>33638</v>
      </c>
    </row>
    <row r="17202" spans="20:21" x14ac:dyDescent="0.25">
      <c r="T17202" s="101" t="s">
        <v>33639</v>
      </c>
      <c r="U17202" s="74" t="s">
        <v>33640</v>
      </c>
    </row>
    <row r="17203" spans="20:21" x14ac:dyDescent="0.25">
      <c r="T17203" s="101" t="s">
        <v>33641</v>
      </c>
      <c r="U17203" s="74" t="s">
        <v>33642</v>
      </c>
    </row>
    <row r="17204" spans="20:21" x14ac:dyDescent="0.25">
      <c r="T17204" s="101" t="s">
        <v>33643</v>
      </c>
      <c r="U17204" s="74" t="s">
        <v>33644</v>
      </c>
    </row>
    <row r="17205" spans="20:21" x14ac:dyDescent="0.25">
      <c r="T17205" s="101" t="s">
        <v>33645</v>
      </c>
      <c r="U17205" s="74" t="s">
        <v>33646</v>
      </c>
    </row>
    <row r="17206" spans="20:21" x14ac:dyDescent="0.25">
      <c r="T17206" s="101" t="s">
        <v>33647</v>
      </c>
      <c r="U17206" s="74" t="s">
        <v>33648</v>
      </c>
    </row>
    <row r="17207" spans="20:21" x14ac:dyDescent="0.25">
      <c r="T17207" s="101" t="s">
        <v>33649</v>
      </c>
      <c r="U17207" s="74" t="s">
        <v>33650</v>
      </c>
    </row>
    <row r="17208" spans="20:21" x14ac:dyDescent="0.25">
      <c r="T17208" s="101" t="s">
        <v>33651</v>
      </c>
      <c r="U17208" s="74" t="s">
        <v>33652</v>
      </c>
    </row>
    <row r="17209" spans="20:21" x14ac:dyDescent="0.25">
      <c r="T17209" s="101" t="s">
        <v>33653</v>
      </c>
      <c r="U17209" s="74" t="s">
        <v>33654</v>
      </c>
    </row>
    <row r="17210" spans="20:21" x14ac:dyDescent="0.25">
      <c r="T17210" s="101" t="s">
        <v>33655</v>
      </c>
      <c r="U17210" s="74" t="s">
        <v>218</v>
      </c>
    </row>
    <row r="17211" spans="20:21" x14ac:dyDescent="0.25">
      <c r="T17211" s="101" t="s">
        <v>33656</v>
      </c>
      <c r="U17211" s="74" t="s">
        <v>33657</v>
      </c>
    </row>
    <row r="17212" spans="20:21" x14ac:dyDescent="0.25">
      <c r="T17212" s="101" t="s">
        <v>33658</v>
      </c>
      <c r="U17212" s="74" t="s">
        <v>33659</v>
      </c>
    </row>
    <row r="17213" spans="20:21" x14ac:dyDescent="0.25">
      <c r="T17213" s="101" t="s">
        <v>33660</v>
      </c>
      <c r="U17213" s="74" t="s">
        <v>33661</v>
      </c>
    </row>
    <row r="17214" spans="20:21" x14ac:dyDescent="0.25">
      <c r="T17214" s="101" t="s">
        <v>33662</v>
      </c>
      <c r="U17214" s="74" t="s">
        <v>33663</v>
      </c>
    </row>
    <row r="17215" spans="20:21" x14ac:dyDescent="0.25">
      <c r="T17215" s="101" t="s">
        <v>33664</v>
      </c>
      <c r="U17215" s="74" t="s">
        <v>33665</v>
      </c>
    </row>
    <row r="17216" spans="20:21" x14ac:dyDescent="0.25">
      <c r="T17216" s="101" t="s">
        <v>33666</v>
      </c>
      <c r="U17216" s="74" t="s">
        <v>33667</v>
      </c>
    </row>
    <row r="17217" spans="20:21" x14ac:dyDescent="0.25">
      <c r="T17217" s="101" t="s">
        <v>33668</v>
      </c>
      <c r="U17217" s="74" t="s">
        <v>33669</v>
      </c>
    </row>
    <row r="17218" spans="20:21" x14ac:dyDescent="0.25">
      <c r="T17218" s="101" t="s">
        <v>33670</v>
      </c>
      <c r="U17218" s="74" t="s">
        <v>33671</v>
      </c>
    </row>
    <row r="17219" spans="20:21" x14ac:dyDescent="0.25">
      <c r="T17219" s="101" t="s">
        <v>33672</v>
      </c>
      <c r="U17219" s="74" t="s">
        <v>33673</v>
      </c>
    </row>
    <row r="17220" spans="20:21" x14ac:dyDescent="0.25">
      <c r="T17220" s="101" t="s">
        <v>33674</v>
      </c>
      <c r="U17220" s="74" t="s">
        <v>33675</v>
      </c>
    </row>
    <row r="17221" spans="20:21" x14ac:dyDescent="0.25">
      <c r="T17221" s="101" t="s">
        <v>33676</v>
      </c>
      <c r="U17221" s="74" t="s">
        <v>33677</v>
      </c>
    </row>
    <row r="17222" spans="20:21" x14ac:dyDescent="0.25">
      <c r="T17222" s="101" t="s">
        <v>33678</v>
      </c>
      <c r="U17222" s="74" t="s">
        <v>22192</v>
      </c>
    </row>
    <row r="17223" spans="20:21" x14ac:dyDescent="0.25">
      <c r="T17223" s="101" t="s">
        <v>33679</v>
      </c>
      <c r="U17223" s="74" t="s">
        <v>33680</v>
      </c>
    </row>
    <row r="17224" spans="20:21" x14ac:dyDescent="0.25">
      <c r="T17224" s="101" t="s">
        <v>33681</v>
      </c>
      <c r="U17224" s="74" t="s">
        <v>24935</v>
      </c>
    </row>
    <row r="17225" spans="20:21" x14ac:dyDescent="0.25">
      <c r="T17225" s="101" t="s">
        <v>33682</v>
      </c>
      <c r="U17225" s="74" t="s">
        <v>8347</v>
      </c>
    </row>
    <row r="17226" spans="20:21" x14ac:dyDescent="0.25">
      <c r="T17226" s="101" t="s">
        <v>33683</v>
      </c>
      <c r="U17226" s="74" t="s">
        <v>33684</v>
      </c>
    </row>
    <row r="17227" spans="20:21" x14ac:dyDescent="0.25">
      <c r="T17227" s="101" t="s">
        <v>33685</v>
      </c>
      <c r="U17227" s="74" t="s">
        <v>33686</v>
      </c>
    </row>
    <row r="17228" spans="20:21" x14ac:dyDescent="0.25">
      <c r="T17228" s="101" t="s">
        <v>33687</v>
      </c>
      <c r="U17228" s="74" t="s">
        <v>33688</v>
      </c>
    </row>
    <row r="17229" spans="20:21" x14ac:dyDescent="0.25">
      <c r="T17229" s="101" t="s">
        <v>33689</v>
      </c>
      <c r="U17229" s="74" t="s">
        <v>33690</v>
      </c>
    </row>
    <row r="17230" spans="20:21" x14ac:dyDescent="0.25">
      <c r="T17230" s="101" t="s">
        <v>33691</v>
      </c>
      <c r="U17230" s="74" t="s">
        <v>33692</v>
      </c>
    </row>
    <row r="17231" spans="20:21" x14ac:dyDescent="0.25">
      <c r="T17231" s="101" t="s">
        <v>33693</v>
      </c>
      <c r="U17231" s="74" t="s">
        <v>33694</v>
      </c>
    </row>
    <row r="17232" spans="20:21" x14ac:dyDescent="0.25">
      <c r="T17232" s="101" t="s">
        <v>33695</v>
      </c>
      <c r="U17232" s="74" t="s">
        <v>33696</v>
      </c>
    </row>
    <row r="17233" spans="20:21" x14ac:dyDescent="0.25">
      <c r="T17233" s="101" t="s">
        <v>33697</v>
      </c>
      <c r="U17233" s="74" t="s">
        <v>33698</v>
      </c>
    </row>
    <row r="17234" spans="20:21" x14ac:dyDescent="0.25">
      <c r="T17234" s="101" t="s">
        <v>33699</v>
      </c>
      <c r="U17234" s="74" t="s">
        <v>33700</v>
      </c>
    </row>
    <row r="17235" spans="20:21" x14ac:dyDescent="0.25">
      <c r="T17235" s="101" t="s">
        <v>33701</v>
      </c>
      <c r="U17235" s="74" t="s">
        <v>33702</v>
      </c>
    </row>
    <row r="17236" spans="20:21" x14ac:dyDescent="0.25">
      <c r="T17236" s="101" t="s">
        <v>33703</v>
      </c>
      <c r="U17236" s="74" t="s">
        <v>33704</v>
      </c>
    </row>
    <row r="17237" spans="20:21" x14ac:dyDescent="0.25">
      <c r="T17237" s="101" t="s">
        <v>33705</v>
      </c>
      <c r="U17237" s="74" t="s">
        <v>16616</v>
      </c>
    </row>
    <row r="17238" spans="20:21" x14ac:dyDescent="0.25">
      <c r="T17238" s="101" t="s">
        <v>33706</v>
      </c>
      <c r="U17238" s="74" t="s">
        <v>33707</v>
      </c>
    </row>
    <row r="17239" spans="20:21" x14ac:dyDescent="0.25">
      <c r="T17239" s="101" t="s">
        <v>33708</v>
      </c>
      <c r="U17239" s="74" t="s">
        <v>33709</v>
      </c>
    </row>
    <row r="17240" spans="20:21" x14ac:dyDescent="0.25">
      <c r="T17240" s="101" t="s">
        <v>33710</v>
      </c>
      <c r="U17240" s="74" t="s">
        <v>33711</v>
      </c>
    </row>
    <row r="17241" spans="20:21" x14ac:dyDescent="0.25">
      <c r="T17241" s="101" t="s">
        <v>33712</v>
      </c>
      <c r="U17241" s="74" t="s">
        <v>24968</v>
      </c>
    </row>
    <row r="17242" spans="20:21" x14ac:dyDescent="0.25">
      <c r="T17242" s="101" t="s">
        <v>33713</v>
      </c>
      <c r="U17242" s="74" t="s">
        <v>33714</v>
      </c>
    </row>
    <row r="17243" spans="20:21" x14ac:dyDescent="0.25">
      <c r="T17243" s="101" t="s">
        <v>33715</v>
      </c>
      <c r="U17243" s="74" t="s">
        <v>33716</v>
      </c>
    </row>
    <row r="17244" spans="20:21" x14ac:dyDescent="0.25">
      <c r="T17244" s="101" t="s">
        <v>33717</v>
      </c>
      <c r="U17244" s="74" t="s">
        <v>33718</v>
      </c>
    </row>
    <row r="17245" spans="20:21" x14ac:dyDescent="0.25">
      <c r="T17245" s="101" t="s">
        <v>33719</v>
      </c>
      <c r="U17245" s="74" t="s">
        <v>33720</v>
      </c>
    </row>
    <row r="17246" spans="20:21" x14ac:dyDescent="0.25">
      <c r="T17246" s="101" t="s">
        <v>33721</v>
      </c>
      <c r="U17246" s="74" t="s">
        <v>33722</v>
      </c>
    </row>
    <row r="17247" spans="20:21" x14ac:dyDescent="0.25">
      <c r="T17247" s="101" t="s">
        <v>33723</v>
      </c>
      <c r="U17247" s="74" t="s">
        <v>33724</v>
      </c>
    </row>
    <row r="17248" spans="20:21" x14ac:dyDescent="0.25">
      <c r="T17248" s="101" t="s">
        <v>33725</v>
      </c>
      <c r="U17248" s="74" t="s">
        <v>33726</v>
      </c>
    </row>
    <row r="17249" spans="20:21" x14ac:dyDescent="0.25">
      <c r="T17249" s="101" t="s">
        <v>33727</v>
      </c>
      <c r="U17249" s="74" t="s">
        <v>33728</v>
      </c>
    </row>
    <row r="17250" spans="20:21" x14ac:dyDescent="0.25">
      <c r="T17250" s="101" t="s">
        <v>33729</v>
      </c>
      <c r="U17250" s="74" t="s">
        <v>33730</v>
      </c>
    </row>
    <row r="17251" spans="20:21" x14ac:dyDescent="0.25">
      <c r="T17251" s="101" t="s">
        <v>33731</v>
      </c>
      <c r="U17251" s="74" t="s">
        <v>33732</v>
      </c>
    </row>
    <row r="17252" spans="20:21" x14ac:dyDescent="0.25">
      <c r="T17252" s="101" t="s">
        <v>33733</v>
      </c>
      <c r="U17252" s="74" t="s">
        <v>33734</v>
      </c>
    </row>
    <row r="17253" spans="20:21" x14ac:dyDescent="0.25">
      <c r="T17253" s="101" t="s">
        <v>33735</v>
      </c>
      <c r="U17253" s="74" t="s">
        <v>33736</v>
      </c>
    </row>
    <row r="17254" spans="20:21" x14ac:dyDescent="0.25">
      <c r="T17254" s="101" t="s">
        <v>33737</v>
      </c>
      <c r="U17254" s="74" t="s">
        <v>33738</v>
      </c>
    </row>
    <row r="17255" spans="20:21" x14ac:dyDescent="0.25">
      <c r="T17255" s="101" t="s">
        <v>33739</v>
      </c>
      <c r="U17255" s="74" t="s">
        <v>33740</v>
      </c>
    </row>
    <row r="17256" spans="20:21" x14ac:dyDescent="0.25">
      <c r="T17256" s="101" t="s">
        <v>33741</v>
      </c>
      <c r="U17256" s="74" t="s">
        <v>33742</v>
      </c>
    </row>
    <row r="17257" spans="20:21" x14ac:dyDescent="0.25">
      <c r="T17257" s="101" t="s">
        <v>33743</v>
      </c>
      <c r="U17257" s="74" t="s">
        <v>33744</v>
      </c>
    </row>
    <row r="17258" spans="20:21" x14ac:dyDescent="0.25">
      <c r="T17258" s="101" t="s">
        <v>33745</v>
      </c>
      <c r="U17258" s="74" t="s">
        <v>33746</v>
      </c>
    </row>
    <row r="17259" spans="20:21" x14ac:dyDescent="0.25">
      <c r="T17259" s="101" t="s">
        <v>33747</v>
      </c>
      <c r="U17259" s="74" t="s">
        <v>25043</v>
      </c>
    </row>
    <row r="17260" spans="20:21" x14ac:dyDescent="0.25">
      <c r="T17260" s="101" t="s">
        <v>33748</v>
      </c>
      <c r="U17260" s="74" t="s">
        <v>33749</v>
      </c>
    </row>
    <row r="17261" spans="20:21" x14ac:dyDescent="0.25">
      <c r="T17261" s="101" t="s">
        <v>33750</v>
      </c>
      <c r="U17261" s="74" t="s">
        <v>33751</v>
      </c>
    </row>
    <row r="17262" spans="20:21" x14ac:dyDescent="0.25">
      <c r="T17262" s="101" t="s">
        <v>33752</v>
      </c>
      <c r="U17262" s="74" t="s">
        <v>33753</v>
      </c>
    </row>
    <row r="17263" spans="20:21" x14ac:dyDescent="0.25">
      <c r="T17263" s="101" t="s">
        <v>33754</v>
      </c>
      <c r="U17263" s="74" t="s">
        <v>33755</v>
      </c>
    </row>
    <row r="17264" spans="20:21" x14ac:dyDescent="0.25">
      <c r="T17264" s="101" t="s">
        <v>33756</v>
      </c>
      <c r="U17264" s="74" t="s">
        <v>10650</v>
      </c>
    </row>
    <row r="17265" spans="20:21" x14ac:dyDescent="0.25">
      <c r="T17265" s="101" t="s">
        <v>33757</v>
      </c>
      <c r="U17265" s="74" t="s">
        <v>33758</v>
      </c>
    </row>
    <row r="17266" spans="20:21" x14ac:dyDescent="0.25">
      <c r="T17266" s="101" t="s">
        <v>33759</v>
      </c>
      <c r="U17266" s="74" t="s">
        <v>33760</v>
      </c>
    </row>
    <row r="17267" spans="20:21" x14ac:dyDescent="0.25">
      <c r="T17267" s="101" t="s">
        <v>33761</v>
      </c>
      <c r="U17267" s="74" t="s">
        <v>33762</v>
      </c>
    </row>
    <row r="17268" spans="20:21" x14ac:dyDescent="0.25">
      <c r="T17268" s="101" t="s">
        <v>33763</v>
      </c>
      <c r="U17268" s="74" t="s">
        <v>33764</v>
      </c>
    </row>
    <row r="17269" spans="20:21" x14ac:dyDescent="0.25">
      <c r="T17269" s="101" t="s">
        <v>33765</v>
      </c>
      <c r="U17269" s="74" t="s">
        <v>28423</v>
      </c>
    </row>
    <row r="17270" spans="20:21" x14ac:dyDescent="0.25">
      <c r="T17270" s="101" t="s">
        <v>33766</v>
      </c>
      <c r="U17270" s="74" t="s">
        <v>33767</v>
      </c>
    </row>
    <row r="17271" spans="20:21" x14ac:dyDescent="0.25">
      <c r="T17271" s="101" t="s">
        <v>33768</v>
      </c>
      <c r="U17271" s="74" t="s">
        <v>33769</v>
      </c>
    </row>
    <row r="17272" spans="20:21" x14ac:dyDescent="0.25">
      <c r="T17272" s="101" t="s">
        <v>33770</v>
      </c>
      <c r="U17272" s="74" t="s">
        <v>33771</v>
      </c>
    </row>
    <row r="17273" spans="20:21" x14ac:dyDescent="0.25">
      <c r="T17273" s="101" t="s">
        <v>33772</v>
      </c>
      <c r="U17273" s="74" t="s">
        <v>33773</v>
      </c>
    </row>
    <row r="17274" spans="20:21" x14ac:dyDescent="0.25">
      <c r="T17274" s="101" t="s">
        <v>33774</v>
      </c>
      <c r="U17274" s="74" t="s">
        <v>16749</v>
      </c>
    </row>
    <row r="17275" spans="20:21" x14ac:dyDescent="0.25">
      <c r="T17275" s="101" t="s">
        <v>33775</v>
      </c>
      <c r="U17275" s="74" t="s">
        <v>33776</v>
      </c>
    </row>
    <row r="17276" spans="20:21" x14ac:dyDescent="0.25">
      <c r="T17276" s="101" t="s">
        <v>33777</v>
      </c>
      <c r="U17276" s="74" t="s">
        <v>33778</v>
      </c>
    </row>
    <row r="17277" spans="20:21" x14ac:dyDescent="0.25">
      <c r="T17277" s="101" t="s">
        <v>33779</v>
      </c>
      <c r="U17277" s="74" t="s">
        <v>33780</v>
      </c>
    </row>
    <row r="17278" spans="20:21" x14ac:dyDescent="0.25">
      <c r="T17278" s="101" t="s">
        <v>33781</v>
      </c>
      <c r="U17278" s="74" t="s">
        <v>33782</v>
      </c>
    </row>
    <row r="17279" spans="20:21" x14ac:dyDescent="0.25">
      <c r="T17279" s="101" t="s">
        <v>33783</v>
      </c>
      <c r="U17279" s="74" t="s">
        <v>33784</v>
      </c>
    </row>
    <row r="17280" spans="20:21" x14ac:dyDescent="0.25">
      <c r="T17280" s="101" t="s">
        <v>33785</v>
      </c>
      <c r="U17280" s="74" t="s">
        <v>33786</v>
      </c>
    </row>
    <row r="17281" spans="20:21" x14ac:dyDescent="0.25">
      <c r="T17281" s="101" t="s">
        <v>33787</v>
      </c>
      <c r="U17281" s="74" t="s">
        <v>33788</v>
      </c>
    </row>
    <row r="17282" spans="20:21" x14ac:dyDescent="0.25">
      <c r="T17282" s="101" t="s">
        <v>33789</v>
      </c>
      <c r="U17282" s="74" t="s">
        <v>33790</v>
      </c>
    </row>
    <row r="17283" spans="20:21" x14ac:dyDescent="0.25">
      <c r="T17283" s="101" t="s">
        <v>33791</v>
      </c>
      <c r="U17283" s="74" t="s">
        <v>33792</v>
      </c>
    </row>
    <row r="17284" spans="20:21" x14ac:dyDescent="0.25">
      <c r="T17284" s="101" t="s">
        <v>33793</v>
      </c>
      <c r="U17284" s="74" t="s">
        <v>33794</v>
      </c>
    </row>
    <row r="17285" spans="20:21" x14ac:dyDescent="0.25">
      <c r="T17285" s="101" t="s">
        <v>33795</v>
      </c>
      <c r="U17285" s="74" t="s">
        <v>33796</v>
      </c>
    </row>
    <row r="17286" spans="20:21" x14ac:dyDescent="0.25">
      <c r="T17286" s="101" t="s">
        <v>33797</v>
      </c>
      <c r="U17286" s="74" t="s">
        <v>33798</v>
      </c>
    </row>
    <row r="17287" spans="20:21" x14ac:dyDescent="0.25">
      <c r="T17287" s="101" t="s">
        <v>33799</v>
      </c>
      <c r="U17287" s="74" t="s">
        <v>33800</v>
      </c>
    </row>
    <row r="17288" spans="20:21" x14ac:dyDescent="0.25">
      <c r="T17288" s="101" t="s">
        <v>33801</v>
      </c>
      <c r="U17288" s="74" t="s">
        <v>33802</v>
      </c>
    </row>
    <row r="17289" spans="20:21" x14ac:dyDescent="0.25">
      <c r="T17289" s="101" t="s">
        <v>33803</v>
      </c>
      <c r="U17289" s="74" t="s">
        <v>25123</v>
      </c>
    </row>
    <row r="17290" spans="20:21" x14ac:dyDescent="0.25">
      <c r="T17290" s="101" t="s">
        <v>33804</v>
      </c>
      <c r="U17290" s="74" t="s">
        <v>33805</v>
      </c>
    </row>
    <row r="17291" spans="20:21" x14ac:dyDescent="0.25">
      <c r="T17291" s="101" t="s">
        <v>33806</v>
      </c>
      <c r="U17291" s="74" t="s">
        <v>33807</v>
      </c>
    </row>
    <row r="17292" spans="20:21" x14ac:dyDescent="0.25">
      <c r="T17292" s="101" t="s">
        <v>33808</v>
      </c>
      <c r="U17292" s="74" t="s">
        <v>33809</v>
      </c>
    </row>
    <row r="17293" spans="20:21" x14ac:dyDescent="0.25">
      <c r="T17293" s="101" t="s">
        <v>33810</v>
      </c>
      <c r="U17293" s="74" t="s">
        <v>33811</v>
      </c>
    </row>
    <row r="17294" spans="20:21" x14ac:dyDescent="0.25">
      <c r="T17294" s="101" t="s">
        <v>33812</v>
      </c>
      <c r="U17294" s="74" t="s">
        <v>33813</v>
      </c>
    </row>
    <row r="17295" spans="20:21" x14ac:dyDescent="0.25">
      <c r="T17295" s="101" t="s">
        <v>33814</v>
      </c>
      <c r="U17295" s="74" t="s">
        <v>33815</v>
      </c>
    </row>
    <row r="17296" spans="20:21" x14ac:dyDescent="0.25">
      <c r="T17296" s="101" t="s">
        <v>33816</v>
      </c>
      <c r="U17296" s="74" t="s">
        <v>12134</v>
      </c>
    </row>
    <row r="17297" spans="20:21" x14ac:dyDescent="0.25">
      <c r="T17297" s="101" t="s">
        <v>33817</v>
      </c>
      <c r="U17297" s="74" t="s">
        <v>33818</v>
      </c>
    </row>
    <row r="17298" spans="20:21" x14ac:dyDescent="0.25">
      <c r="T17298" s="101" t="s">
        <v>33819</v>
      </c>
      <c r="U17298" s="74" t="s">
        <v>4502</v>
      </c>
    </row>
    <row r="17299" spans="20:21" x14ac:dyDescent="0.25">
      <c r="T17299" s="101" t="s">
        <v>33820</v>
      </c>
      <c r="U17299" s="74" t="s">
        <v>22325</v>
      </c>
    </row>
    <row r="17300" spans="20:21" x14ac:dyDescent="0.25">
      <c r="T17300" s="101" t="s">
        <v>33821</v>
      </c>
      <c r="U17300" s="74" t="s">
        <v>33822</v>
      </c>
    </row>
    <row r="17301" spans="20:21" x14ac:dyDescent="0.25">
      <c r="T17301" s="101" t="s">
        <v>33823</v>
      </c>
      <c r="U17301" s="74" t="s">
        <v>33824</v>
      </c>
    </row>
    <row r="17302" spans="20:21" x14ac:dyDescent="0.25">
      <c r="T17302" s="101" t="s">
        <v>33825</v>
      </c>
      <c r="U17302" s="74" t="s">
        <v>33826</v>
      </c>
    </row>
    <row r="17303" spans="20:21" x14ac:dyDescent="0.25">
      <c r="T17303" s="101" t="s">
        <v>33827</v>
      </c>
      <c r="U17303" s="74" t="s">
        <v>33828</v>
      </c>
    </row>
    <row r="17304" spans="20:21" x14ac:dyDescent="0.25">
      <c r="T17304" s="101" t="s">
        <v>33829</v>
      </c>
      <c r="U17304" s="74" t="s">
        <v>33830</v>
      </c>
    </row>
    <row r="17305" spans="20:21" x14ac:dyDescent="0.25">
      <c r="T17305" s="101" t="s">
        <v>33831</v>
      </c>
      <c r="U17305" s="74" t="s">
        <v>33832</v>
      </c>
    </row>
    <row r="17306" spans="20:21" x14ac:dyDescent="0.25">
      <c r="T17306" s="101" t="s">
        <v>33833</v>
      </c>
      <c r="U17306" s="74" t="s">
        <v>25143</v>
      </c>
    </row>
    <row r="17307" spans="20:21" x14ac:dyDescent="0.25">
      <c r="T17307" s="101" t="s">
        <v>33834</v>
      </c>
      <c r="U17307" s="74" t="s">
        <v>33835</v>
      </c>
    </row>
    <row r="17308" spans="20:21" x14ac:dyDescent="0.25">
      <c r="T17308" s="101" t="s">
        <v>33836</v>
      </c>
      <c r="U17308" s="74" t="s">
        <v>26043</v>
      </c>
    </row>
    <row r="17309" spans="20:21" x14ac:dyDescent="0.25">
      <c r="T17309" s="101" t="s">
        <v>33837</v>
      </c>
      <c r="U17309" s="74" t="s">
        <v>33838</v>
      </c>
    </row>
    <row r="17310" spans="20:21" x14ac:dyDescent="0.25">
      <c r="T17310" s="101" t="s">
        <v>33839</v>
      </c>
      <c r="U17310" s="74" t="s">
        <v>33840</v>
      </c>
    </row>
    <row r="17311" spans="20:21" x14ac:dyDescent="0.25">
      <c r="T17311" s="101" t="s">
        <v>33841</v>
      </c>
      <c r="U17311" s="74" t="s">
        <v>33842</v>
      </c>
    </row>
    <row r="17312" spans="20:21" x14ac:dyDescent="0.25">
      <c r="T17312" s="101" t="s">
        <v>33843</v>
      </c>
      <c r="U17312" s="74" t="s">
        <v>33844</v>
      </c>
    </row>
    <row r="17313" spans="20:21" x14ac:dyDescent="0.25">
      <c r="T17313" s="101" t="s">
        <v>33845</v>
      </c>
      <c r="U17313" s="74" t="s">
        <v>33846</v>
      </c>
    </row>
    <row r="17314" spans="20:21" x14ac:dyDescent="0.25">
      <c r="T17314" s="101" t="s">
        <v>33847</v>
      </c>
      <c r="U17314" s="74" t="s">
        <v>33848</v>
      </c>
    </row>
    <row r="17315" spans="20:21" x14ac:dyDescent="0.25">
      <c r="T17315" s="101" t="s">
        <v>33849</v>
      </c>
      <c r="U17315" s="74" t="s">
        <v>33850</v>
      </c>
    </row>
    <row r="17316" spans="20:21" x14ac:dyDescent="0.25">
      <c r="T17316" s="101" t="s">
        <v>33851</v>
      </c>
      <c r="U17316" s="74" t="s">
        <v>33852</v>
      </c>
    </row>
    <row r="17317" spans="20:21" x14ac:dyDescent="0.25">
      <c r="T17317" s="101" t="s">
        <v>33853</v>
      </c>
      <c r="U17317" s="74" t="s">
        <v>4139</v>
      </c>
    </row>
    <row r="17318" spans="20:21" x14ac:dyDescent="0.25">
      <c r="T17318" s="101" t="s">
        <v>33854</v>
      </c>
      <c r="U17318" s="74" t="s">
        <v>33855</v>
      </c>
    </row>
    <row r="17319" spans="20:21" x14ac:dyDescent="0.25">
      <c r="T17319" s="101" t="s">
        <v>33856</v>
      </c>
      <c r="U17319" s="74" t="s">
        <v>33857</v>
      </c>
    </row>
    <row r="17320" spans="20:21" x14ac:dyDescent="0.25">
      <c r="T17320" s="101" t="s">
        <v>33858</v>
      </c>
      <c r="U17320" s="74" t="s">
        <v>33859</v>
      </c>
    </row>
    <row r="17321" spans="20:21" x14ac:dyDescent="0.25">
      <c r="T17321" s="101" t="s">
        <v>33860</v>
      </c>
      <c r="U17321" s="74" t="s">
        <v>16850</v>
      </c>
    </row>
    <row r="17322" spans="20:21" x14ac:dyDescent="0.25">
      <c r="T17322" s="101" t="s">
        <v>33861</v>
      </c>
      <c r="U17322" s="74" t="s">
        <v>33862</v>
      </c>
    </row>
    <row r="17323" spans="20:21" x14ac:dyDescent="0.25">
      <c r="T17323" s="101" t="s">
        <v>33863</v>
      </c>
      <c r="U17323" s="74" t="s">
        <v>33864</v>
      </c>
    </row>
    <row r="17324" spans="20:21" x14ac:dyDescent="0.25">
      <c r="T17324" s="101" t="s">
        <v>33865</v>
      </c>
      <c r="U17324" s="74" t="s">
        <v>33866</v>
      </c>
    </row>
    <row r="17325" spans="20:21" x14ac:dyDescent="0.25">
      <c r="T17325" s="101" t="s">
        <v>33867</v>
      </c>
      <c r="U17325" s="74" t="s">
        <v>33868</v>
      </c>
    </row>
    <row r="17326" spans="20:21" x14ac:dyDescent="0.25">
      <c r="T17326" s="101" t="s">
        <v>33869</v>
      </c>
      <c r="U17326" s="74" t="s">
        <v>33870</v>
      </c>
    </row>
    <row r="17327" spans="20:21" x14ac:dyDescent="0.25">
      <c r="T17327" s="101" t="s">
        <v>33871</v>
      </c>
      <c r="U17327" s="74" t="s">
        <v>33872</v>
      </c>
    </row>
    <row r="17328" spans="20:21" x14ac:dyDescent="0.25">
      <c r="T17328" s="101" t="s">
        <v>33873</v>
      </c>
      <c r="U17328" s="74" t="s">
        <v>33874</v>
      </c>
    </row>
    <row r="17329" spans="20:21" x14ac:dyDescent="0.25">
      <c r="T17329" s="101" t="s">
        <v>33875</v>
      </c>
      <c r="U17329" s="74" t="s">
        <v>33876</v>
      </c>
    </row>
    <row r="17330" spans="20:21" x14ac:dyDescent="0.25">
      <c r="T17330" s="101" t="s">
        <v>33877</v>
      </c>
      <c r="U17330" s="74" t="s">
        <v>33878</v>
      </c>
    </row>
    <row r="17331" spans="20:21" x14ac:dyDescent="0.25">
      <c r="T17331" s="101" t="s">
        <v>33879</v>
      </c>
      <c r="U17331" s="74" t="s">
        <v>33880</v>
      </c>
    </row>
    <row r="17332" spans="20:21" x14ac:dyDescent="0.25">
      <c r="T17332" s="101" t="s">
        <v>33881</v>
      </c>
      <c r="U17332" s="74" t="s">
        <v>33882</v>
      </c>
    </row>
    <row r="17333" spans="20:21" x14ac:dyDescent="0.25">
      <c r="T17333" s="101" t="s">
        <v>33883</v>
      </c>
      <c r="U17333" s="74" t="s">
        <v>33884</v>
      </c>
    </row>
    <row r="17334" spans="20:21" x14ac:dyDescent="0.25">
      <c r="T17334" s="101" t="s">
        <v>33885</v>
      </c>
      <c r="U17334" s="74" t="s">
        <v>6195</v>
      </c>
    </row>
    <row r="17335" spans="20:21" x14ac:dyDescent="0.25">
      <c r="T17335" s="101" t="s">
        <v>33886</v>
      </c>
      <c r="U17335" s="74" t="s">
        <v>33887</v>
      </c>
    </row>
    <row r="17336" spans="20:21" x14ac:dyDescent="0.25">
      <c r="T17336" s="101" t="s">
        <v>33888</v>
      </c>
      <c r="U17336" s="74" t="s">
        <v>33889</v>
      </c>
    </row>
    <row r="17337" spans="20:21" x14ac:dyDescent="0.25">
      <c r="T17337" s="101" t="s">
        <v>33890</v>
      </c>
      <c r="U17337" s="74" t="s">
        <v>33891</v>
      </c>
    </row>
    <row r="17338" spans="20:21" x14ac:dyDescent="0.25">
      <c r="T17338" s="101" t="s">
        <v>33892</v>
      </c>
      <c r="U17338" s="74" t="s">
        <v>33893</v>
      </c>
    </row>
    <row r="17339" spans="20:21" x14ac:dyDescent="0.25">
      <c r="T17339" s="101" t="s">
        <v>33894</v>
      </c>
      <c r="U17339" s="74" t="s">
        <v>33895</v>
      </c>
    </row>
    <row r="17340" spans="20:21" x14ac:dyDescent="0.25">
      <c r="T17340" s="101" t="s">
        <v>33896</v>
      </c>
      <c r="U17340" s="74" t="s">
        <v>33897</v>
      </c>
    </row>
    <row r="17341" spans="20:21" x14ac:dyDescent="0.25">
      <c r="T17341" s="101" t="s">
        <v>33898</v>
      </c>
      <c r="U17341" s="74" t="s">
        <v>33899</v>
      </c>
    </row>
    <row r="17342" spans="20:21" x14ac:dyDescent="0.25">
      <c r="T17342" s="101" t="s">
        <v>33900</v>
      </c>
      <c r="U17342" s="74" t="s">
        <v>33901</v>
      </c>
    </row>
    <row r="17343" spans="20:21" x14ac:dyDescent="0.25">
      <c r="T17343" s="101" t="s">
        <v>33902</v>
      </c>
      <c r="U17343" s="74" t="s">
        <v>33903</v>
      </c>
    </row>
    <row r="17344" spans="20:21" x14ac:dyDescent="0.25">
      <c r="T17344" s="101" t="s">
        <v>33904</v>
      </c>
      <c r="U17344" s="74" t="s">
        <v>33905</v>
      </c>
    </row>
    <row r="17345" spans="20:21" x14ac:dyDescent="0.25">
      <c r="T17345" s="101" t="s">
        <v>33906</v>
      </c>
      <c r="U17345" s="74" t="s">
        <v>33907</v>
      </c>
    </row>
    <row r="17346" spans="20:21" x14ac:dyDescent="0.25">
      <c r="T17346" s="101" t="s">
        <v>33908</v>
      </c>
      <c r="U17346" s="74" t="s">
        <v>33909</v>
      </c>
    </row>
    <row r="17347" spans="20:21" x14ac:dyDescent="0.25">
      <c r="T17347" s="101" t="s">
        <v>33910</v>
      </c>
      <c r="U17347" s="74" t="s">
        <v>33911</v>
      </c>
    </row>
    <row r="17348" spans="20:21" x14ac:dyDescent="0.25">
      <c r="T17348" s="101" t="s">
        <v>33912</v>
      </c>
      <c r="U17348" s="74" t="s">
        <v>33913</v>
      </c>
    </row>
    <row r="17349" spans="20:21" x14ac:dyDescent="0.25">
      <c r="T17349" s="101" t="s">
        <v>33914</v>
      </c>
      <c r="U17349" s="74" t="s">
        <v>33915</v>
      </c>
    </row>
    <row r="17350" spans="20:21" x14ac:dyDescent="0.25">
      <c r="T17350" s="101" t="s">
        <v>33916</v>
      </c>
      <c r="U17350" s="74" t="s">
        <v>33917</v>
      </c>
    </row>
    <row r="17351" spans="20:21" x14ac:dyDescent="0.25">
      <c r="T17351" s="101" t="s">
        <v>33918</v>
      </c>
      <c r="U17351" s="74" t="s">
        <v>33919</v>
      </c>
    </row>
    <row r="17352" spans="20:21" x14ac:dyDescent="0.25">
      <c r="T17352" s="101" t="s">
        <v>33920</v>
      </c>
      <c r="U17352" s="74" t="s">
        <v>33921</v>
      </c>
    </row>
    <row r="17353" spans="20:21" x14ac:dyDescent="0.25">
      <c r="T17353" s="101" t="s">
        <v>33922</v>
      </c>
      <c r="U17353" s="74" t="s">
        <v>33923</v>
      </c>
    </row>
    <row r="17354" spans="20:21" x14ac:dyDescent="0.25">
      <c r="T17354" s="101" t="s">
        <v>33924</v>
      </c>
      <c r="U17354" s="74" t="s">
        <v>33925</v>
      </c>
    </row>
    <row r="17355" spans="20:21" x14ac:dyDescent="0.25">
      <c r="T17355" s="101" t="s">
        <v>33926</v>
      </c>
      <c r="U17355" s="74" t="s">
        <v>33927</v>
      </c>
    </row>
    <row r="17356" spans="20:21" x14ac:dyDescent="0.25">
      <c r="T17356" s="101" t="s">
        <v>33928</v>
      </c>
      <c r="U17356" s="74" t="s">
        <v>33929</v>
      </c>
    </row>
    <row r="17357" spans="20:21" x14ac:dyDescent="0.25">
      <c r="T17357" s="101" t="s">
        <v>33930</v>
      </c>
      <c r="U17357" s="74" t="s">
        <v>33931</v>
      </c>
    </row>
    <row r="17358" spans="20:21" x14ac:dyDescent="0.25">
      <c r="T17358" s="101" t="s">
        <v>33932</v>
      </c>
      <c r="U17358" s="74" t="s">
        <v>33933</v>
      </c>
    </row>
    <row r="17359" spans="20:21" x14ac:dyDescent="0.25">
      <c r="T17359" s="101" t="s">
        <v>33934</v>
      </c>
      <c r="U17359" s="74" t="s">
        <v>33935</v>
      </c>
    </row>
    <row r="17360" spans="20:21" x14ac:dyDescent="0.25">
      <c r="T17360" s="101" t="s">
        <v>33936</v>
      </c>
      <c r="U17360" s="74" t="s">
        <v>33937</v>
      </c>
    </row>
    <row r="17361" spans="20:21" x14ac:dyDescent="0.25">
      <c r="T17361" s="101" t="s">
        <v>33938</v>
      </c>
      <c r="U17361" s="74" t="s">
        <v>23366</v>
      </c>
    </row>
    <row r="17362" spans="20:21" x14ac:dyDescent="0.25">
      <c r="T17362" s="101" t="s">
        <v>33939</v>
      </c>
      <c r="U17362" s="74" t="s">
        <v>33940</v>
      </c>
    </row>
    <row r="17363" spans="20:21" x14ac:dyDescent="0.25">
      <c r="T17363" s="101" t="s">
        <v>33941</v>
      </c>
      <c r="U17363" s="74" t="s">
        <v>33942</v>
      </c>
    </row>
    <row r="17364" spans="20:21" x14ac:dyDescent="0.25">
      <c r="T17364" s="101" t="s">
        <v>33943</v>
      </c>
      <c r="U17364" s="74" t="s">
        <v>33944</v>
      </c>
    </row>
    <row r="17365" spans="20:21" x14ac:dyDescent="0.25">
      <c r="T17365" s="101" t="s">
        <v>33945</v>
      </c>
      <c r="U17365" s="74" t="s">
        <v>33946</v>
      </c>
    </row>
    <row r="17366" spans="20:21" x14ac:dyDescent="0.25">
      <c r="T17366" s="101" t="s">
        <v>33947</v>
      </c>
      <c r="U17366" s="74" t="s">
        <v>33948</v>
      </c>
    </row>
    <row r="17367" spans="20:21" x14ac:dyDescent="0.25">
      <c r="T17367" s="101" t="s">
        <v>33949</v>
      </c>
      <c r="U17367" s="74" t="s">
        <v>33950</v>
      </c>
    </row>
    <row r="17368" spans="20:21" x14ac:dyDescent="0.25">
      <c r="T17368" s="101" t="s">
        <v>33951</v>
      </c>
      <c r="U17368" s="74" t="s">
        <v>25289</v>
      </c>
    </row>
    <row r="17369" spans="20:21" x14ac:dyDescent="0.25">
      <c r="T17369" s="101" t="s">
        <v>33952</v>
      </c>
      <c r="U17369" s="74" t="s">
        <v>33953</v>
      </c>
    </row>
    <row r="17370" spans="20:21" x14ac:dyDescent="0.25">
      <c r="T17370" s="101" t="s">
        <v>33954</v>
      </c>
      <c r="U17370" s="74" t="s">
        <v>33955</v>
      </c>
    </row>
    <row r="17371" spans="20:21" x14ac:dyDescent="0.25">
      <c r="T17371" s="101" t="s">
        <v>33956</v>
      </c>
      <c r="U17371" s="74" t="s">
        <v>33957</v>
      </c>
    </row>
    <row r="17372" spans="20:21" x14ac:dyDescent="0.25">
      <c r="T17372" s="101" t="s">
        <v>33958</v>
      </c>
      <c r="U17372" s="74" t="s">
        <v>33959</v>
      </c>
    </row>
    <row r="17373" spans="20:21" x14ac:dyDescent="0.25">
      <c r="T17373" s="101" t="s">
        <v>33960</v>
      </c>
      <c r="U17373" s="74" t="s">
        <v>33961</v>
      </c>
    </row>
    <row r="17374" spans="20:21" x14ac:dyDescent="0.25">
      <c r="T17374" s="101" t="s">
        <v>33962</v>
      </c>
      <c r="U17374" s="74" t="s">
        <v>33963</v>
      </c>
    </row>
    <row r="17375" spans="20:21" x14ac:dyDescent="0.25">
      <c r="T17375" s="101" t="s">
        <v>33964</v>
      </c>
      <c r="U17375" s="74" t="s">
        <v>33965</v>
      </c>
    </row>
    <row r="17376" spans="20:21" x14ac:dyDescent="0.25">
      <c r="T17376" s="101" t="s">
        <v>33966</v>
      </c>
      <c r="U17376" s="74" t="s">
        <v>33967</v>
      </c>
    </row>
    <row r="17377" spans="20:21" x14ac:dyDescent="0.25">
      <c r="T17377" s="101" t="s">
        <v>33968</v>
      </c>
      <c r="U17377" s="74" t="s">
        <v>24397</v>
      </c>
    </row>
    <row r="17378" spans="20:21" x14ac:dyDescent="0.25">
      <c r="T17378" s="101" t="s">
        <v>33969</v>
      </c>
      <c r="U17378" s="74" t="s">
        <v>33970</v>
      </c>
    </row>
    <row r="17379" spans="20:21" x14ac:dyDescent="0.25">
      <c r="T17379" s="101" t="s">
        <v>33971</v>
      </c>
      <c r="U17379" s="74" t="s">
        <v>33972</v>
      </c>
    </row>
    <row r="17380" spans="20:21" x14ac:dyDescent="0.25">
      <c r="T17380" s="101" t="s">
        <v>33973</v>
      </c>
      <c r="U17380" s="74" t="s">
        <v>33974</v>
      </c>
    </row>
    <row r="17381" spans="20:21" x14ac:dyDescent="0.25">
      <c r="T17381" s="101" t="s">
        <v>33975</v>
      </c>
      <c r="U17381" s="74" t="s">
        <v>33976</v>
      </c>
    </row>
    <row r="17382" spans="20:21" x14ac:dyDescent="0.25">
      <c r="T17382" s="101" t="s">
        <v>33977</v>
      </c>
      <c r="U17382" s="74" t="s">
        <v>33978</v>
      </c>
    </row>
    <row r="17383" spans="20:21" x14ac:dyDescent="0.25">
      <c r="T17383" s="101" t="s">
        <v>33979</v>
      </c>
      <c r="U17383" s="74" t="s">
        <v>33980</v>
      </c>
    </row>
    <row r="17384" spans="20:21" x14ac:dyDescent="0.25">
      <c r="T17384" s="101" t="s">
        <v>33981</v>
      </c>
      <c r="U17384" s="74" t="s">
        <v>33982</v>
      </c>
    </row>
    <row r="17385" spans="20:21" x14ac:dyDescent="0.25">
      <c r="T17385" s="101" t="s">
        <v>33983</v>
      </c>
      <c r="U17385" s="74" t="s">
        <v>16982</v>
      </c>
    </row>
    <row r="17386" spans="20:21" x14ac:dyDescent="0.25">
      <c r="T17386" s="101" t="s">
        <v>33984</v>
      </c>
      <c r="U17386" s="74" t="s">
        <v>33985</v>
      </c>
    </row>
    <row r="17387" spans="20:21" x14ac:dyDescent="0.25">
      <c r="T17387" s="101" t="s">
        <v>33986</v>
      </c>
      <c r="U17387" s="74" t="s">
        <v>33987</v>
      </c>
    </row>
    <row r="17388" spans="20:21" x14ac:dyDescent="0.25">
      <c r="T17388" s="101" t="s">
        <v>33988</v>
      </c>
      <c r="U17388" s="74" t="s">
        <v>33989</v>
      </c>
    </row>
    <row r="17389" spans="20:21" x14ac:dyDescent="0.25">
      <c r="T17389" s="101" t="s">
        <v>33990</v>
      </c>
      <c r="U17389" s="74" t="s">
        <v>33991</v>
      </c>
    </row>
    <row r="17390" spans="20:21" x14ac:dyDescent="0.25">
      <c r="T17390" s="101" t="s">
        <v>33992</v>
      </c>
      <c r="U17390" s="74" t="s">
        <v>33993</v>
      </c>
    </row>
    <row r="17391" spans="20:21" x14ac:dyDescent="0.25">
      <c r="T17391" s="101" t="s">
        <v>33994</v>
      </c>
      <c r="U17391" s="74" t="s">
        <v>33995</v>
      </c>
    </row>
    <row r="17392" spans="20:21" x14ac:dyDescent="0.25">
      <c r="T17392" s="101" t="s">
        <v>33996</v>
      </c>
      <c r="U17392" s="74" t="s">
        <v>33997</v>
      </c>
    </row>
    <row r="17393" spans="20:21" x14ac:dyDescent="0.25">
      <c r="T17393" s="101" t="s">
        <v>33998</v>
      </c>
      <c r="U17393" s="74" t="s">
        <v>33999</v>
      </c>
    </row>
    <row r="17394" spans="20:21" x14ac:dyDescent="0.25">
      <c r="T17394" s="101" t="s">
        <v>34000</v>
      </c>
      <c r="U17394" s="74" t="s">
        <v>1988</v>
      </c>
    </row>
    <row r="17395" spans="20:21" x14ac:dyDescent="0.25">
      <c r="T17395" s="101" t="s">
        <v>34001</v>
      </c>
      <c r="U17395" s="74" t="s">
        <v>34002</v>
      </c>
    </row>
    <row r="17396" spans="20:21" x14ac:dyDescent="0.25">
      <c r="T17396" s="101" t="s">
        <v>34003</v>
      </c>
      <c r="U17396" s="74" t="s">
        <v>34004</v>
      </c>
    </row>
    <row r="17397" spans="20:21" x14ac:dyDescent="0.25">
      <c r="T17397" s="101" t="s">
        <v>34005</v>
      </c>
      <c r="U17397" s="74" t="s">
        <v>34006</v>
      </c>
    </row>
    <row r="17398" spans="20:21" x14ac:dyDescent="0.25">
      <c r="T17398" s="101" t="s">
        <v>34007</v>
      </c>
      <c r="U17398" s="74" t="s">
        <v>34008</v>
      </c>
    </row>
    <row r="17399" spans="20:21" x14ac:dyDescent="0.25">
      <c r="T17399" s="101" t="s">
        <v>34009</v>
      </c>
      <c r="U17399" s="74" t="s">
        <v>34010</v>
      </c>
    </row>
    <row r="17400" spans="20:21" x14ac:dyDescent="0.25">
      <c r="T17400" s="101" t="s">
        <v>34011</v>
      </c>
      <c r="U17400" s="74" t="s">
        <v>34012</v>
      </c>
    </row>
    <row r="17401" spans="20:21" x14ac:dyDescent="0.25">
      <c r="T17401" s="101" t="s">
        <v>34013</v>
      </c>
      <c r="U17401" s="74" t="s">
        <v>34014</v>
      </c>
    </row>
    <row r="17402" spans="20:21" x14ac:dyDescent="0.25">
      <c r="T17402" s="101" t="s">
        <v>34015</v>
      </c>
      <c r="U17402" s="74" t="s">
        <v>34016</v>
      </c>
    </row>
    <row r="17403" spans="20:21" x14ac:dyDescent="0.25">
      <c r="T17403" s="101" t="s">
        <v>34017</v>
      </c>
      <c r="U17403" s="74" t="s">
        <v>34018</v>
      </c>
    </row>
    <row r="17404" spans="20:21" x14ac:dyDescent="0.25">
      <c r="T17404" s="101" t="s">
        <v>34019</v>
      </c>
      <c r="U17404" s="74" t="s">
        <v>27446</v>
      </c>
    </row>
    <row r="17405" spans="20:21" x14ac:dyDescent="0.25">
      <c r="T17405" s="101" t="s">
        <v>34020</v>
      </c>
      <c r="U17405" s="74" t="s">
        <v>34021</v>
      </c>
    </row>
    <row r="17406" spans="20:21" x14ac:dyDescent="0.25">
      <c r="T17406" s="101" t="s">
        <v>34022</v>
      </c>
      <c r="U17406" s="74" t="s">
        <v>34023</v>
      </c>
    </row>
    <row r="17407" spans="20:21" x14ac:dyDescent="0.25">
      <c r="T17407" s="101" t="s">
        <v>34024</v>
      </c>
      <c r="U17407" s="74" t="s">
        <v>34025</v>
      </c>
    </row>
    <row r="17408" spans="20:21" x14ac:dyDescent="0.25">
      <c r="T17408" s="101" t="s">
        <v>34026</v>
      </c>
      <c r="U17408" s="74" t="s">
        <v>34027</v>
      </c>
    </row>
    <row r="17409" spans="20:21" x14ac:dyDescent="0.25">
      <c r="T17409" s="101" t="s">
        <v>34028</v>
      </c>
      <c r="U17409" s="74" t="s">
        <v>34029</v>
      </c>
    </row>
    <row r="17410" spans="20:21" x14ac:dyDescent="0.25">
      <c r="T17410" s="101" t="s">
        <v>34030</v>
      </c>
      <c r="U17410" s="74" t="s">
        <v>34031</v>
      </c>
    </row>
    <row r="17411" spans="20:21" x14ac:dyDescent="0.25">
      <c r="T17411" s="101" t="s">
        <v>34032</v>
      </c>
      <c r="U17411" s="74" t="s">
        <v>34033</v>
      </c>
    </row>
    <row r="17412" spans="20:21" x14ac:dyDescent="0.25">
      <c r="T17412" s="101" t="s">
        <v>34034</v>
      </c>
      <c r="U17412" s="74" t="s">
        <v>7997</v>
      </c>
    </row>
    <row r="17413" spans="20:21" x14ac:dyDescent="0.25">
      <c r="T17413" s="101" t="s">
        <v>34035</v>
      </c>
      <c r="U17413" s="74" t="s">
        <v>34036</v>
      </c>
    </row>
    <row r="17414" spans="20:21" x14ac:dyDescent="0.25">
      <c r="T17414" s="101" t="s">
        <v>34037</v>
      </c>
      <c r="U17414" s="74" t="s">
        <v>13633</v>
      </c>
    </row>
    <row r="17415" spans="20:21" x14ac:dyDescent="0.25">
      <c r="T17415" s="101" t="s">
        <v>34038</v>
      </c>
      <c r="U17415" s="74" t="s">
        <v>34039</v>
      </c>
    </row>
    <row r="17416" spans="20:21" x14ac:dyDescent="0.25">
      <c r="T17416" s="101" t="s">
        <v>34040</v>
      </c>
      <c r="U17416" s="74" t="s">
        <v>34041</v>
      </c>
    </row>
    <row r="17417" spans="20:21" x14ac:dyDescent="0.25">
      <c r="T17417" s="101" t="s">
        <v>34042</v>
      </c>
      <c r="U17417" s="74" t="s">
        <v>34043</v>
      </c>
    </row>
    <row r="17418" spans="20:21" x14ac:dyDescent="0.25">
      <c r="T17418" s="101" t="s">
        <v>34044</v>
      </c>
      <c r="U17418" s="74" t="s">
        <v>34045</v>
      </c>
    </row>
    <row r="17419" spans="20:21" x14ac:dyDescent="0.25">
      <c r="T17419" s="101" t="s">
        <v>34046</v>
      </c>
      <c r="U17419" s="74" t="s">
        <v>34047</v>
      </c>
    </row>
    <row r="17420" spans="20:21" x14ac:dyDescent="0.25">
      <c r="T17420" s="101" t="s">
        <v>34048</v>
      </c>
      <c r="U17420" s="74" t="s">
        <v>34049</v>
      </c>
    </row>
    <row r="17421" spans="20:21" x14ac:dyDescent="0.25">
      <c r="T17421" s="101" t="s">
        <v>34050</v>
      </c>
      <c r="U17421" s="74" t="s">
        <v>34051</v>
      </c>
    </row>
    <row r="17422" spans="20:21" x14ac:dyDescent="0.25">
      <c r="T17422" s="101" t="s">
        <v>34052</v>
      </c>
      <c r="U17422" s="74" t="s">
        <v>34053</v>
      </c>
    </row>
    <row r="17423" spans="20:21" x14ac:dyDescent="0.25">
      <c r="T17423" s="101" t="s">
        <v>34054</v>
      </c>
      <c r="U17423" s="74" t="s">
        <v>22504</v>
      </c>
    </row>
    <row r="17424" spans="20:21" x14ac:dyDescent="0.25">
      <c r="T17424" s="101" t="s">
        <v>34055</v>
      </c>
      <c r="U17424" s="74" t="s">
        <v>34056</v>
      </c>
    </row>
    <row r="17425" spans="20:21" x14ac:dyDescent="0.25">
      <c r="T17425" s="101" t="s">
        <v>34057</v>
      </c>
      <c r="U17425" s="74" t="s">
        <v>10850</v>
      </c>
    </row>
    <row r="17426" spans="20:21" x14ac:dyDescent="0.25">
      <c r="T17426" s="101" t="s">
        <v>34058</v>
      </c>
      <c r="U17426" s="74" t="s">
        <v>34059</v>
      </c>
    </row>
    <row r="17427" spans="20:21" x14ac:dyDescent="0.25">
      <c r="T17427" s="101" t="s">
        <v>34060</v>
      </c>
      <c r="U17427" s="74" t="s">
        <v>34061</v>
      </c>
    </row>
    <row r="17428" spans="20:21" x14ac:dyDescent="0.25">
      <c r="T17428" s="101" t="s">
        <v>34062</v>
      </c>
      <c r="U17428" s="74" t="s">
        <v>8676</v>
      </c>
    </row>
    <row r="17429" spans="20:21" x14ac:dyDescent="0.25">
      <c r="T17429" s="101" t="s">
        <v>34063</v>
      </c>
      <c r="U17429" s="74" t="s">
        <v>34064</v>
      </c>
    </row>
    <row r="17430" spans="20:21" x14ac:dyDescent="0.25">
      <c r="T17430" s="101" t="s">
        <v>34065</v>
      </c>
      <c r="U17430" s="74" t="s">
        <v>34066</v>
      </c>
    </row>
    <row r="17431" spans="20:21" x14ac:dyDescent="0.25">
      <c r="T17431" s="101" t="s">
        <v>34067</v>
      </c>
      <c r="U17431" s="74" t="s">
        <v>34068</v>
      </c>
    </row>
    <row r="17432" spans="20:21" x14ac:dyDescent="0.25">
      <c r="T17432" s="101" t="s">
        <v>34069</v>
      </c>
      <c r="U17432" s="74" t="s">
        <v>34070</v>
      </c>
    </row>
    <row r="17433" spans="20:21" x14ac:dyDescent="0.25">
      <c r="T17433" s="101" t="s">
        <v>34071</v>
      </c>
      <c r="U17433" s="74" t="s">
        <v>34072</v>
      </c>
    </row>
    <row r="17434" spans="20:21" x14ac:dyDescent="0.25">
      <c r="T17434" s="101" t="s">
        <v>34073</v>
      </c>
      <c r="U17434" s="74" t="s">
        <v>34074</v>
      </c>
    </row>
    <row r="17435" spans="20:21" x14ac:dyDescent="0.25">
      <c r="T17435" s="101" t="s">
        <v>34075</v>
      </c>
      <c r="U17435" s="74" t="s">
        <v>34076</v>
      </c>
    </row>
    <row r="17436" spans="20:21" x14ac:dyDescent="0.25">
      <c r="T17436" s="101" t="s">
        <v>34077</v>
      </c>
      <c r="U17436" s="74" t="s">
        <v>10868</v>
      </c>
    </row>
    <row r="17437" spans="20:21" x14ac:dyDescent="0.25">
      <c r="T17437" s="101" t="s">
        <v>34078</v>
      </c>
      <c r="U17437" s="74" t="s">
        <v>13655</v>
      </c>
    </row>
    <row r="17438" spans="20:21" x14ac:dyDescent="0.25">
      <c r="T17438" s="101" t="s">
        <v>34079</v>
      </c>
      <c r="U17438" s="74" t="s">
        <v>34080</v>
      </c>
    </row>
    <row r="17439" spans="20:21" x14ac:dyDescent="0.25">
      <c r="T17439" s="101" t="s">
        <v>34081</v>
      </c>
      <c r="U17439" s="74" t="s">
        <v>34082</v>
      </c>
    </row>
    <row r="17440" spans="20:21" x14ac:dyDescent="0.25">
      <c r="T17440" s="101" t="s">
        <v>34083</v>
      </c>
      <c r="U17440" s="74" t="s">
        <v>3070</v>
      </c>
    </row>
    <row r="17441" spans="20:21" x14ac:dyDescent="0.25">
      <c r="T17441" s="101" t="s">
        <v>34084</v>
      </c>
      <c r="U17441" s="74" t="s">
        <v>34085</v>
      </c>
    </row>
    <row r="17442" spans="20:21" x14ac:dyDescent="0.25">
      <c r="T17442" s="101" t="s">
        <v>34086</v>
      </c>
      <c r="U17442" s="74" t="s">
        <v>10880</v>
      </c>
    </row>
    <row r="17443" spans="20:21" x14ac:dyDescent="0.25">
      <c r="T17443" s="101" t="s">
        <v>34087</v>
      </c>
      <c r="U17443" s="74" t="s">
        <v>34088</v>
      </c>
    </row>
    <row r="17444" spans="20:21" x14ac:dyDescent="0.25">
      <c r="T17444" s="101" t="s">
        <v>34089</v>
      </c>
      <c r="U17444" s="74" t="s">
        <v>34090</v>
      </c>
    </row>
    <row r="17445" spans="20:21" x14ac:dyDescent="0.25">
      <c r="T17445" s="101" t="s">
        <v>34091</v>
      </c>
      <c r="U17445" s="74" t="s">
        <v>32379</v>
      </c>
    </row>
    <row r="17446" spans="20:21" x14ac:dyDescent="0.25">
      <c r="T17446" s="101" t="s">
        <v>34092</v>
      </c>
      <c r="U17446" s="74" t="s">
        <v>34093</v>
      </c>
    </row>
    <row r="17447" spans="20:21" x14ac:dyDescent="0.25">
      <c r="T17447" s="101" t="s">
        <v>34094</v>
      </c>
      <c r="U17447" s="74" t="s">
        <v>34095</v>
      </c>
    </row>
    <row r="17448" spans="20:21" x14ac:dyDescent="0.25">
      <c r="T17448" s="101" t="s">
        <v>34096</v>
      </c>
      <c r="U17448" s="74" t="s">
        <v>34097</v>
      </c>
    </row>
    <row r="17449" spans="20:21" x14ac:dyDescent="0.25">
      <c r="T17449" s="101" t="s">
        <v>34098</v>
      </c>
      <c r="U17449" s="74" t="s">
        <v>4760</v>
      </c>
    </row>
    <row r="17450" spans="20:21" x14ac:dyDescent="0.25">
      <c r="T17450" s="101" t="s">
        <v>34099</v>
      </c>
      <c r="U17450" s="74" t="s">
        <v>3912</v>
      </c>
    </row>
    <row r="17451" spans="20:21" x14ac:dyDescent="0.25">
      <c r="T17451" s="101" t="s">
        <v>34100</v>
      </c>
      <c r="U17451" s="74" t="s">
        <v>784</v>
      </c>
    </row>
    <row r="17452" spans="20:21" x14ac:dyDescent="0.25">
      <c r="T17452" s="101" t="s">
        <v>34101</v>
      </c>
      <c r="U17452" s="74" t="s">
        <v>13683</v>
      </c>
    </row>
    <row r="17453" spans="20:21" x14ac:dyDescent="0.25">
      <c r="T17453" s="101" t="s">
        <v>34102</v>
      </c>
      <c r="U17453" s="74" t="s">
        <v>34103</v>
      </c>
    </row>
    <row r="17454" spans="20:21" x14ac:dyDescent="0.25">
      <c r="T17454" s="101" t="s">
        <v>34104</v>
      </c>
      <c r="U17454" s="74" t="s">
        <v>34105</v>
      </c>
    </row>
    <row r="17455" spans="20:21" x14ac:dyDescent="0.25">
      <c r="T17455" s="101" t="s">
        <v>34106</v>
      </c>
      <c r="U17455" s="74" t="s">
        <v>34107</v>
      </c>
    </row>
    <row r="17456" spans="20:21" x14ac:dyDescent="0.25">
      <c r="T17456" s="101" t="s">
        <v>34108</v>
      </c>
      <c r="U17456" s="74" t="s">
        <v>3089</v>
      </c>
    </row>
    <row r="17457" spans="20:21" x14ac:dyDescent="0.25">
      <c r="T17457" s="101" t="s">
        <v>34109</v>
      </c>
      <c r="U17457" s="74" t="s">
        <v>34110</v>
      </c>
    </row>
    <row r="17458" spans="20:21" x14ac:dyDescent="0.25">
      <c r="T17458" s="101" t="s">
        <v>34111</v>
      </c>
      <c r="U17458" s="74" t="s">
        <v>17254</v>
      </c>
    </row>
    <row r="17459" spans="20:21" x14ac:dyDescent="0.25">
      <c r="T17459" s="101" t="s">
        <v>34112</v>
      </c>
      <c r="U17459" s="74" t="s">
        <v>3101</v>
      </c>
    </row>
    <row r="17460" spans="20:21" x14ac:dyDescent="0.25">
      <c r="T17460" s="101" t="s">
        <v>34113</v>
      </c>
      <c r="U17460" s="74" t="s">
        <v>34114</v>
      </c>
    </row>
    <row r="17461" spans="20:21" x14ac:dyDescent="0.25">
      <c r="T17461" s="101" t="s">
        <v>34115</v>
      </c>
      <c r="U17461" s="74" t="s">
        <v>34116</v>
      </c>
    </row>
    <row r="17462" spans="20:21" x14ac:dyDescent="0.25">
      <c r="T17462" s="101" t="s">
        <v>34117</v>
      </c>
      <c r="U17462" s="74" t="s">
        <v>34118</v>
      </c>
    </row>
    <row r="17463" spans="20:21" x14ac:dyDescent="0.25">
      <c r="T17463" s="101" t="s">
        <v>34119</v>
      </c>
      <c r="U17463" s="74" t="s">
        <v>34120</v>
      </c>
    </row>
    <row r="17464" spans="20:21" x14ac:dyDescent="0.25">
      <c r="T17464" s="101" t="s">
        <v>34121</v>
      </c>
      <c r="U17464" s="74" t="s">
        <v>34122</v>
      </c>
    </row>
    <row r="17465" spans="20:21" x14ac:dyDescent="0.25">
      <c r="T17465" s="101" t="s">
        <v>34123</v>
      </c>
      <c r="U17465" s="74" t="s">
        <v>34124</v>
      </c>
    </row>
    <row r="17466" spans="20:21" x14ac:dyDescent="0.25">
      <c r="T17466" s="101" t="s">
        <v>34125</v>
      </c>
      <c r="U17466" s="74" t="s">
        <v>34126</v>
      </c>
    </row>
    <row r="17467" spans="20:21" x14ac:dyDescent="0.25">
      <c r="T17467" s="101" t="s">
        <v>34127</v>
      </c>
      <c r="U17467" s="74" t="s">
        <v>34128</v>
      </c>
    </row>
    <row r="17468" spans="20:21" x14ac:dyDescent="0.25">
      <c r="T17468" s="101" t="s">
        <v>34129</v>
      </c>
      <c r="U17468" s="74" t="s">
        <v>34130</v>
      </c>
    </row>
    <row r="17469" spans="20:21" x14ac:dyDescent="0.25">
      <c r="T17469" s="101" t="s">
        <v>34131</v>
      </c>
      <c r="U17469" s="74" t="s">
        <v>34132</v>
      </c>
    </row>
    <row r="17470" spans="20:21" x14ac:dyDescent="0.25">
      <c r="T17470" s="101" t="s">
        <v>34133</v>
      </c>
      <c r="U17470" s="74" t="s">
        <v>11673</v>
      </c>
    </row>
    <row r="17471" spans="20:21" x14ac:dyDescent="0.25">
      <c r="T17471" s="101" t="s">
        <v>34134</v>
      </c>
      <c r="U17471" s="74" t="s">
        <v>34135</v>
      </c>
    </row>
    <row r="17472" spans="20:21" x14ac:dyDescent="0.25">
      <c r="T17472" s="101" t="s">
        <v>34136</v>
      </c>
      <c r="U17472" s="74" t="s">
        <v>34137</v>
      </c>
    </row>
    <row r="17473" spans="20:21" x14ac:dyDescent="0.25">
      <c r="T17473" s="101" t="s">
        <v>34138</v>
      </c>
      <c r="U17473" s="74" t="s">
        <v>34139</v>
      </c>
    </row>
    <row r="17474" spans="20:21" x14ac:dyDescent="0.25">
      <c r="T17474" s="101" t="s">
        <v>34140</v>
      </c>
      <c r="U17474" s="74" t="s">
        <v>34141</v>
      </c>
    </row>
    <row r="17475" spans="20:21" x14ac:dyDescent="0.25">
      <c r="T17475" s="101" t="s">
        <v>34142</v>
      </c>
      <c r="U17475" s="74" t="s">
        <v>34143</v>
      </c>
    </row>
    <row r="17476" spans="20:21" x14ac:dyDescent="0.25">
      <c r="T17476" s="101" t="s">
        <v>34144</v>
      </c>
      <c r="U17476" s="74" t="s">
        <v>34145</v>
      </c>
    </row>
    <row r="17477" spans="20:21" x14ac:dyDescent="0.25">
      <c r="T17477" s="101" t="s">
        <v>34146</v>
      </c>
      <c r="U17477" s="74" t="s">
        <v>34147</v>
      </c>
    </row>
    <row r="17478" spans="20:21" x14ac:dyDescent="0.25">
      <c r="T17478" s="101" t="s">
        <v>34148</v>
      </c>
      <c r="U17478" s="74" t="s">
        <v>17372</v>
      </c>
    </row>
    <row r="17479" spans="20:21" x14ac:dyDescent="0.25">
      <c r="T17479" s="101" t="s">
        <v>34149</v>
      </c>
      <c r="U17479" s="74" t="s">
        <v>34150</v>
      </c>
    </row>
    <row r="17480" spans="20:21" x14ac:dyDescent="0.25">
      <c r="T17480" s="101" t="s">
        <v>34151</v>
      </c>
      <c r="U17480" s="74" t="s">
        <v>34152</v>
      </c>
    </row>
    <row r="17481" spans="20:21" x14ac:dyDescent="0.25">
      <c r="T17481" s="101" t="s">
        <v>34153</v>
      </c>
      <c r="U17481" s="74" t="s">
        <v>34154</v>
      </c>
    </row>
    <row r="17482" spans="20:21" x14ac:dyDescent="0.25">
      <c r="T17482" s="101" t="s">
        <v>34155</v>
      </c>
      <c r="U17482" s="74" t="s">
        <v>2357</v>
      </c>
    </row>
    <row r="17483" spans="20:21" x14ac:dyDescent="0.25">
      <c r="T17483" s="101" t="s">
        <v>34156</v>
      </c>
      <c r="U17483" s="74" t="s">
        <v>34157</v>
      </c>
    </row>
    <row r="17484" spans="20:21" x14ac:dyDescent="0.25">
      <c r="T17484" s="101" t="s">
        <v>34158</v>
      </c>
      <c r="U17484" s="74" t="s">
        <v>872</v>
      </c>
    </row>
    <row r="17485" spans="20:21" x14ac:dyDescent="0.25">
      <c r="T17485" s="101" t="s">
        <v>34159</v>
      </c>
      <c r="U17485" s="74" t="s">
        <v>34160</v>
      </c>
    </row>
    <row r="17486" spans="20:21" x14ac:dyDescent="0.25">
      <c r="T17486" s="101" t="s">
        <v>34161</v>
      </c>
      <c r="U17486" s="74" t="s">
        <v>34162</v>
      </c>
    </row>
    <row r="17487" spans="20:21" x14ac:dyDescent="0.25">
      <c r="T17487" s="101" t="s">
        <v>34163</v>
      </c>
      <c r="U17487" s="74" t="s">
        <v>34164</v>
      </c>
    </row>
    <row r="17488" spans="20:21" x14ac:dyDescent="0.25">
      <c r="T17488" s="101" t="s">
        <v>34165</v>
      </c>
      <c r="U17488" s="74" t="s">
        <v>17442</v>
      </c>
    </row>
    <row r="17489" spans="20:21" x14ac:dyDescent="0.25">
      <c r="T17489" s="101" t="s">
        <v>34166</v>
      </c>
      <c r="U17489" s="74" t="s">
        <v>34167</v>
      </c>
    </row>
    <row r="17490" spans="20:21" x14ac:dyDescent="0.25">
      <c r="T17490" s="101" t="s">
        <v>34168</v>
      </c>
      <c r="U17490" s="74" t="s">
        <v>34169</v>
      </c>
    </row>
    <row r="17491" spans="20:21" x14ac:dyDescent="0.25">
      <c r="T17491" s="101" t="s">
        <v>34170</v>
      </c>
      <c r="U17491" s="74" t="s">
        <v>19370</v>
      </c>
    </row>
    <row r="17492" spans="20:21" x14ac:dyDescent="0.25">
      <c r="T17492" s="101" t="s">
        <v>34171</v>
      </c>
      <c r="U17492" s="74" t="s">
        <v>34172</v>
      </c>
    </row>
    <row r="17493" spans="20:21" x14ac:dyDescent="0.25">
      <c r="T17493" s="101" t="s">
        <v>34173</v>
      </c>
      <c r="U17493" s="74" t="s">
        <v>34174</v>
      </c>
    </row>
    <row r="17494" spans="20:21" x14ac:dyDescent="0.25">
      <c r="T17494" s="101" t="s">
        <v>34175</v>
      </c>
      <c r="U17494" s="74" t="s">
        <v>34176</v>
      </c>
    </row>
    <row r="17495" spans="20:21" x14ac:dyDescent="0.25">
      <c r="T17495" s="101" t="s">
        <v>34177</v>
      </c>
      <c r="U17495" s="74" t="s">
        <v>34178</v>
      </c>
    </row>
    <row r="17496" spans="20:21" x14ac:dyDescent="0.25">
      <c r="T17496" s="101" t="s">
        <v>34179</v>
      </c>
      <c r="U17496" s="74" t="s">
        <v>34180</v>
      </c>
    </row>
    <row r="17497" spans="20:21" x14ac:dyDescent="0.25">
      <c r="T17497" s="101" t="s">
        <v>34181</v>
      </c>
      <c r="U17497" s="74" t="s">
        <v>34182</v>
      </c>
    </row>
    <row r="17498" spans="20:21" x14ac:dyDescent="0.25">
      <c r="T17498" s="101" t="s">
        <v>34183</v>
      </c>
      <c r="U17498" s="74" t="s">
        <v>34184</v>
      </c>
    </row>
    <row r="17499" spans="20:21" x14ac:dyDescent="0.25">
      <c r="T17499" s="101" t="s">
        <v>34185</v>
      </c>
      <c r="U17499" s="74" t="s">
        <v>34186</v>
      </c>
    </row>
    <row r="17500" spans="20:21" x14ac:dyDescent="0.25">
      <c r="T17500" s="101" t="s">
        <v>34187</v>
      </c>
      <c r="U17500" s="74" t="s">
        <v>34188</v>
      </c>
    </row>
    <row r="17501" spans="20:21" x14ac:dyDescent="0.25">
      <c r="T17501" s="101" t="s">
        <v>34189</v>
      </c>
      <c r="U17501" s="74" t="s">
        <v>34190</v>
      </c>
    </row>
    <row r="17502" spans="20:21" x14ac:dyDescent="0.25">
      <c r="T17502" s="101" t="s">
        <v>34191</v>
      </c>
      <c r="U17502" s="74" t="s">
        <v>34192</v>
      </c>
    </row>
    <row r="17503" spans="20:21" x14ac:dyDescent="0.25">
      <c r="T17503" s="101" t="s">
        <v>34193</v>
      </c>
      <c r="U17503" s="74" t="s">
        <v>25775</v>
      </c>
    </row>
    <row r="17504" spans="20:21" x14ac:dyDescent="0.25">
      <c r="T17504" s="101" t="s">
        <v>34194</v>
      </c>
      <c r="U17504" s="74" t="s">
        <v>34195</v>
      </c>
    </row>
    <row r="17505" spans="20:21" x14ac:dyDescent="0.25">
      <c r="T17505" s="101" t="s">
        <v>34196</v>
      </c>
      <c r="U17505" s="74" t="s">
        <v>34197</v>
      </c>
    </row>
    <row r="17506" spans="20:21" x14ac:dyDescent="0.25">
      <c r="T17506" s="101" t="s">
        <v>34198</v>
      </c>
      <c r="U17506" s="74" t="s">
        <v>34199</v>
      </c>
    </row>
    <row r="17507" spans="20:21" x14ac:dyDescent="0.25">
      <c r="T17507" s="101" t="s">
        <v>34200</v>
      </c>
      <c r="U17507" s="74" t="s">
        <v>34201</v>
      </c>
    </row>
    <row r="17508" spans="20:21" x14ac:dyDescent="0.25">
      <c r="T17508" s="101" t="s">
        <v>34202</v>
      </c>
      <c r="U17508" s="74" t="s">
        <v>34203</v>
      </c>
    </row>
    <row r="17509" spans="20:21" x14ac:dyDescent="0.25">
      <c r="T17509" s="101" t="s">
        <v>34204</v>
      </c>
      <c r="U17509" s="74" t="s">
        <v>34205</v>
      </c>
    </row>
    <row r="17510" spans="20:21" x14ac:dyDescent="0.25">
      <c r="T17510" s="101" t="s">
        <v>34206</v>
      </c>
      <c r="U17510" s="74" t="s">
        <v>34207</v>
      </c>
    </row>
    <row r="17511" spans="20:21" x14ac:dyDescent="0.25">
      <c r="T17511" s="101" t="s">
        <v>34208</v>
      </c>
      <c r="U17511" s="74" t="s">
        <v>11763</v>
      </c>
    </row>
    <row r="17512" spans="20:21" x14ac:dyDescent="0.25">
      <c r="T17512" s="101" t="s">
        <v>34209</v>
      </c>
      <c r="U17512" s="74" t="s">
        <v>34210</v>
      </c>
    </row>
    <row r="17513" spans="20:21" x14ac:dyDescent="0.25">
      <c r="T17513" s="101" t="s">
        <v>34211</v>
      </c>
      <c r="U17513" s="74" t="s">
        <v>11000</v>
      </c>
    </row>
    <row r="17514" spans="20:21" x14ac:dyDescent="0.25">
      <c r="T17514" s="101" t="s">
        <v>34212</v>
      </c>
      <c r="U17514" s="74" t="s">
        <v>34213</v>
      </c>
    </row>
    <row r="17515" spans="20:21" x14ac:dyDescent="0.25">
      <c r="T17515" s="101" t="s">
        <v>34214</v>
      </c>
      <c r="U17515" s="74" t="s">
        <v>34215</v>
      </c>
    </row>
    <row r="17516" spans="20:21" x14ac:dyDescent="0.25">
      <c r="T17516" s="101" t="s">
        <v>34216</v>
      </c>
      <c r="U17516" s="74" t="s">
        <v>34217</v>
      </c>
    </row>
    <row r="17517" spans="20:21" x14ac:dyDescent="0.25">
      <c r="T17517" s="101" t="s">
        <v>34218</v>
      </c>
      <c r="U17517" s="74" t="s">
        <v>34219</v>
      </c>
    </row>
    <row r="17518" spans="20:21" x14ac:dyDescent="0.25">
      <c r="T17518" s="101" t="s">
        <v>34220</v>
      </c>
      <c r="U17518" s="74" t="s">
        <v>34221</v>
      </c>
    </row>
    <row r="17519" spans="20:21" x14ac:dyDescent="0.25">
      <c r="T17519" s="101" t="s">
        <v>34222</v>
      </c>
      <c r="U17519" s="74" t="s">
        <v>34223</v>
      </c>
    </row>
    <row r="17520" spans="20:21" x14ac:dyDescent="0.25">
      <c r="T17520" s="101" t="s">
        <v>34224</v>
      </c>
      <c r="U17520" s="74" t="s">
        <v>34225</v>
      </c>
    </row>
    <row r="17521" spans="20:21" x14ac:dyDescent="0.25">
      <c r="T17521" s="101" t="s">
        <v>34226</v>
      </c>
      <c r="U17521" s="74" t="s">
        <v>34227</v>
      </c>
    </row>
    <row r="17522" spans="20:21" x14ac:dyDescent="0.25">
      <c r="T17522" s="101" t="s">
        <v>34228</v>
      </c>
      <c r="U17522" s="74" t="s">
        <v>34229</v>
      </c>
    </row>
    <row r="17523" spans="20:21" x14ac:dyDescent="0.25">
      <c r="T17523" s="101" t="s">
        <v>34230</v>
      </c>
      <c r="U17523" s="74" t="s">
        <v>34231</v>
      </c>
    </row>
    <row r="17524" spans="20:21" x14ac:dyDescent="0.25">
      <c r="T17524" s="101" t="s">
        <v>34232</v>
      </c>
      <c r="U17524" s="74" t="s">
        <v>22773</v>
      </c>
    </row>
    <row r="17525" spans="20:21" x14ac:dyDescent="0.25">
      <c r="T17525" s="101" t="s">
        <v>34233</v>
      </c>
      <c r="U17525" s="74" t="s">
        <v>34234</v>
      </c>
    </row>
    <row r="17526" spans="20:21" x14ac:dyDescent="0.25">
      <c r="T17526" s="101" t="s">
        <v>34235</v>
      </c>
      <c r="U17526" s="74" t="s">
        <v>34236</v>
      </c>
    </row>
    <row r="17527" spans="20:21" x14ac:dyDescent="0.25">
      <c r="T17527" s="101" t="s">
        <v>34237</v>
      </c>
      <c r="U17527" s="74" t="s">
        <v>34238</v>
      </c>
    </row>
    <row r="17528" spans="20:21" x14ac:dyDescent="0.25">
      <c r="T17528" s="101" t="s">
        <v>34239</v>
      </c>
      <c r="U17528" s="74" t="s">
        <v>34240</v>
      </c>
    </row>
    <row r="17529" spans="20:21" x14ac:dyDescent="0.25">
      <c r="T17529" s="101" t="s">
        <v>34241</v>
      </c>
      <c r="U17529" s="74" t="s">
        <v>34242</v>
      </c>
    </row>
    <row r="17530" spans="20:21" x14ac:dyDescent="0.25">
      <c r="T17530" s="101" t="s">
        <v>34243</v>
      </c>
      <c r="U17530" s="74" t="s">
        <v>34244</v>
      </c>
    </row>
    <row r="17531" spans="20:21" x14ac:dyDescent="0.25">
      <c r="T17531" s="101" t="s">
        <v>34245</v>
      </c>
      <c r="U17531" s="74" t="s">
        <v>34246</v>
      </c>
    </row>
    <row r="17532" spans="20:21" x14ac:dyDescent="0.25">
      <c r="T17532" s="101" t="s">
        <v>34247</v>
      </c>
      <c r="U17532" s="74" t="s">
        <v>34248</v>
      </c>
    </row>
    <row r="17533" spans="20:21" x14ac:dyDescent="0.25">
      <c r="T17533" s="101" t="s">
        <v>34249</v>
      </c>
      <c r="U17533" s="74" t="s">
        <v>34250</v>
      </c>
    </row>
    <row r="17534" spans="20:21" x14ac:dyDescent="0.25">
      <c r="T17534" s="101" t="s">
        <v>34251</v>
      </c>
      <c r="U17534" s="74" t="s">
        <v>5915</v>
      </c>
    </row>
    <row r="17535" spans="20:21" x14ac:dyDescent="0.25">
      <c r="T17535" s="101" t="s">
        <v>34252</v>
      </c>
      <c r="U17535" s="74" t="s">
        <v>34253</v>
      </c>
    </row>
    <row r="17536" spans="20:21" x14ac:dyDescent="0.25">
      <c r="T17536" s="101" t="s">
        <v>34254</v>
      </c>
      <c r="U17536" s="74" t="s">
        <v>34255</v>
      </c>
    </row>
    <row r="17537" spans="20:21" x14ac:dyDescent="0.25">
      <c r="T17537" s="101" t="s">
        <v>34256</v>
      </c>
      <c r="U17537" s="74" t="s">
        <v>3273</v>
      </c>
    </row>
    <row r="17538" spans="20:21" x14ac:dyDescent="0.25">
      <c r="T17538" s="101" t="s">
        <v>34257</v>
      </c>
      <c r="U17538" s="74" t="s">
        <v>34258</v>
      </c>
    </row>
    <row r="17539" spans="20:21" x14ac:dyDescent="0.25">
      <c r="T17539" s="101" t="s">
        <v>34259</v>
      </c>
      <c r="U17539" s="74" t="s">
        <v>34260</v>
      </c>
    </row>
    <row r="17540" spans="20:21" x14ac:dyDescent="0.25">
      <c r="T17540" s="101" t="s">
        <v>34261</v>
      </c>
      <c r="U17540" s="74" t="s">
        <v>34262</v>
      </c>
    </row>
    <row r="17541" spans="20:21" x14ac:dyDescent="0.25">
      <c r="T17541" s="101" t="s">
        <v>34263</v>
      </c>
      <c r="U17541" s="74" t="s">
        <v>34264</v>
      </c>
    </row>
    <row r="17542" spans="20:21" x14ac:dyDescent="0.25">
      <c r="T17542" s="101" t="s">
        <v>34265</v>
      </c>
      <c r="U17542" s="74" t="s">
        <v>34266</v>
      </c>
    </row>
    <row r="17543" spans="20:21" x14ac:dyDescent="0.25">
      <c r="T17543" s="101" t="s">
        <v>34267</v>
      </c>
      <c r="U17543" s="74" t="s">
        <v>34268</v>
      </c>
    </row>
    <row r="17544" spans="20:21" x14ac:dyDescent="0.25">
      <c r="T17544" s="101" t="s">
        <v>34269</v>
      </c>
      <c r="U17544" s="74" t="s">
        <v>34270</v>
      </c>
    </row>
    <row r="17545" spans="20:21" x14ac:dyDescent="0.25">
      <c r="T17545" s="101" t="s">
        <v>34271</v>
      </c>
      <c r="U17545" s="74" t="s">
        <v>34272</v>
      </c>
    </row>
    <row r="17546" spans="20:21" x14ac:dyDescent="0.25">
      <c r="T17546" s="101" t="s">
        <v>34273</v>
      </c>
      <c r="U17546" s="74" t="s">
        <v>24843</v>
      </c>
    </row>
    <row r="17547" spans="20:21" x14ac:dyDescent="0.25">
      <c r="T17547" s="101" t="s">
        <v>34274</v>
      </c>
      <c r="U17547" s="74" t="s">
        <v>34275</v>
      </c>
    </row>
    <row r="17548" spans="20:21" x14ac:dyDescent="0.25">
      <c r="T17548" s="101" t="s">
        <v>34276</v>
      </c>
      <c r="U17548" s="74" t="s">
        <v>34277</v>
      </c>
    </row>
    <row r="17549" spans="20:21" x14ac:dyDescent="0.25">
      <c r="T17549" s="101" t="s">
        <v>34278</v>
      </c>
      <c r="U17549" s="74" t="s">
        <v>34279</v>
      </c>
    </row>
    <row r="17550" spans="20:21" x14ac:dyDescent="0.25">
      <c r="T17550" s="101" t="s">
        <v>34280</v>
      </c>
      <c r="U17550" s="74" t="s">
        <v>34281</v>
      </c>
    </row>
    <row r="17551" spans="20:21" x14ac:dyDescent="0.25">
      <c r="T17551" s="101" t="s">
        <v>34282</v>
      </c>
      <c r="U17551" s="74" t="s">
        <v>34283</v>
      </c>
    </row>
    <row r="17552" spans="20:21" x14ac:dyDescent="0.25">
      <c r="T17552" s="101" t="s">
        <v>34284</v>
      </c>
      <c r="U17552" s="74" t="s">
        <v>34285</v>
      </c>
    </row>
    <row r="17553" spans="20:21" x14ac:dyDescent="0.25">
      <c r="T17553" s="101" t="s">
        <v>34286</v>
      </c>
      <c r="U17553" s="74" t="s">
        <v>34287</v>
      </c>
    </row>
    <row r="17554" spans="20:21" x14ac:dyDescent="0.25">
      <c r="T17554" s="101" t="s">
        <v>34288</v>
      </c>
      <c r="U17554" s="74" t="s">
        <v>22887</v>
      </c>
    </row>
    <row r="17555" spans="20:21" x14ac:dyDescent="0.25">
      <c r="T17555" s="101" t="s">
        <v>34289</v>
      </c>
      <c r="U17555" s="74" t="s">
        <v>22891</v>
      </c>
    </row>
    <row r="17556" spans="20:21" x14ac:dyDescent="0.25">
      <c r="T17556" s="101" t="s">
        <v>34290</v>
      </c>
      <c r="U17556" s="74" t="s">
        <v>34291</v>
      </c>
    </row>
    <row r="17557" spans="20:21" x14ac:dyDescent="0.25">
      <c r="T17557" s="101" t="s">
        <v>34292</v>
      </c>
      <c r="U17557" s="74" t="s">
        <v>30333</v>
      </c>
    </row>
    <row r="17558" spans="20:21" x14ac:dyDescent="0.25">
      <c r="T17558" s="101" t="s">
        <v>34293</v>
      </c>
      <c r="U17558" s="74" t="s">
        <v>34294</v>
      </c>
    </row>
    <row r="17559" spans="20:21" x14ac:dyDescent="0.25">
      <c r="T17559" s="101" t="s">
        <v>34295</v>
      </c>
      <c r="U17559" s="74" t="s">
        <v>34296</v>
      </c>
    </row>
    <row r="17560" spans="20:21" x14ac:dyDescent="0.25">
      <c r="T17560" s="101" t="s">
        <v>34297</v>
      </c>
      <c r="U17560" s="74" t="s">
        <v>34298</v>
      </c>
    </row>
    <row r="17561" spans="20:21" x14ac:dyDescent="0.25">
      <c r="T17561" s="101" t="s">
        <v>34299</v>
      </c>
      <c r="U17561" s="74" t="s">
        <v>34300</v>
      </c>
    </row>
    <row r="17562" spans="20:21" x14ac:dyDescent="0.25">
      <c r="T17562" s="101" t="s">
        <v>34301</v>
      </c>
      <c r="U17562" s="74" t="s">
        <v>34302</v>
      </c>
    </row>
    <row r="17563" spans="20:21" x14ac:dyDescent="0.25">
      <c r="T17563" s="101" t="s">
        <v>34303</v>
      </c>
      <c r="U17563" s="74" t="s">
        <v>34304</v>
      </c>
    </row>
    <row r="17564" spans="20:21" x14ac:dyDescent="0.25">
      <c r="T17564" s="101" t="s">
        <v>34305</v>
      </c>
      <c r="U17564" s="74" t="s">
        <v>34306</v>
      </c>
    </row>
    <row r="17565" spans="20:21" x14ac:dyDescent="0.25">
      <c r="T17565" s="101" t="s">
        <v>34307</v>
      </c>
      <c r="U17565" s="74" t="s">
        <v>34308</v>
      </c>
    </row>
    <row r="17566" spans="20:21" x14ac:dyDescent="0.25">
      <c r="T17566" s="101" t="s">
        <v>34309</v>
      </c>
      <c r="U17566" s="74" t="s">
        <v>34310</v>
      </c>
    </row>
    <row r="17567" spans="20:21" x14ac:dyDescent="0.25">
      <c r="T17567" s="101" t="s">
        <v>34311</v>
      </c>
      <c r="U17567" s="74" t="s">
        <v>34312</v>
      </c>
    </row>
    <row r="17568" spans="20:21" x14ac:dyDescent="0.25">
      <c r="T17568" s="101" t="s">
        <v>34313</v>
      </c>
      <c r="U17568" s="74" t="s">
        <v>34314</v>
      </c>
    </row>
    <row r="17569" spans="20:21" x14ac:dyDescent="0.25">
      <c r="T17569" s="101" t="s">
        <v>34315</v>
      </c>
      <c r="U17569" s="74" t="s">
        <v>34316</v>
      </c>
    </row>
    <row r="17570" spans="20:21" x14ac:dyDescent="0.25">
      <c r="T17570" s="101" t="s">
        <v>34317</v>
      </c>
      <c r="U17570" s="74" t="s">
        <v>22957</v>
      </c>
    </row>
    <row r="17571" spans="20:21" x14ac:dyDescent="0.25">
      <c r="T17571" s="101" t="s">
        <v>34318</v>
      </c>
      <c r="U17571" s="74" t="s">
        <v>34319</v>
      </c>
    </row>
    <row r="17572" spans="20:21" x14ac:dyDescent="0.25">
      <c r="T17572" s="101" t="s">
        <v>34320</v>
      </c>
      <c r="U17572" s="74" t="s">
        <v>34321</v>
      </c>
    </row>
    <row r="17573" spans="20:21" x14ac:dyDescent="0.25">
      <c r="T17573" s="101" t="s">
        <v>34322</v>
      </c>
      <c r="U17573" s="74" t="s">
        <v>34323</v>
      </c>
    </row>
    <row r="17574" spans="20:21" x14ac:dyDescent="0.25">
      <c r="T17574" s="101" t="s">
        <v>34324</v>
      </c>
      <c r="U17574" s="74" t="s">
        <v>7535</v>
      </c>
    </row>
    <row r="17575" spans="20:21" x14ac:dyDescent="0.25">
      <c r="T17575" s="101" t="s">
        <v>34325</v>
      </c>
      <c r="U17575" s="74" t="s">
        <v>34326</v>
      </c>
    </row>
    <row r="17576" spans="20:21" x14ac:dyDescent="0.25">
      <c r="T17576" s="101" t="s">
        <v>34327</v>
      </c>
      <c r="U17576" s="74" t="s">
        <v>34328</v>
      </c>
    </row>
    <row r="17577" spans="20:21" x14ac:dyDescent="0.25">
      <c r="T17577" s="101" t="s">
        <v>34329</v>
      </c>
      <c r="U17577" s="74" t="s">
        <v>24968</v>
      </c>
    </row>
    <row r="17578" spans="20:21" x14ac:dyDescent="0.25">
      <c r="T17578" s="101" t="s">
        <v>34330</v>
      </c>
      <c r="U17578" s="74" t="s">
        <v>34331</v>
      </c>
    </row>
    <row r="17579" spans="20:21" x14ac:dyDescent="0.25">
      <c r="T17579" s="101" t="s">
        <v>34332</v>
      </c>
      <c r="U17579" s="74" t="s">
        <v>34333</v>
      </c>
    </row>
    <row r="17580" spans="20:21" x14ac:dyDescent="0.25">
      <c r="T17580" s="101" t="s">
        <v>34334</v>
      </c>
      <c r="U17580" s="74" t="s">
        <v>34335</v>
      </c>
    </row>
    <row r="17581" spans="20:21" x14ac:dyDescent="0.25">
      <c r="T17581" s="101" t="s">
        <v>34336</v>
      </c>
      <c r="U17581" s="74" t="s">
        <v>34337</v>
      </c>
    </row>
    <row r="17582" spans="20:21" x14ac:dyDescent="0.25">
      <c r="T17582" s="101" t="s">
        <v>34338</v>
      </c>
      <c r="U17582" s="74" t="s">
        <v>34339</v>
      </c>
    </row>
    <row r="17583" spans="20:21" x14ac:dyDescent="0.25">
      <c r="T17583" s="101" t="s">
        <v>34340</v>
      </c>
      <c r="U17583" s="74" t="s">
        <v>34341</v>
      </c>
    </row>
    <row r="17584" spans="20:21" x14ac:dyDescent="0.25">
      <c r="T17584" s="101" t="s">
        <v>34342</v>
      </c>
      <c r="U17584" s="74" t="s">
        <v>34343</v>
      </c>
    </row>
    <row r="17585" spans="20:21" x14ac:dyDescent="0.25">
      <c r="T17585" s="101" t="s">
        <v>34344</v>
      </c>
      <c r="U17585" s="74" t="s">
        <v>34345</v>
      </c>
    </row>
    <row r="17586" spans="20:21" x14ac:dyDescent="0.25">
      <c r="T17586" s="101" t="s">
        <v>34346</v>
      </c>
      <c r="U17586" s="74" t="s">
        <v>34347</v>
      </c>
    </row>
    <row r="17587" spans="20:21" x14ac:dyDescent="0.25">
      <c r="T17587" s="101" t="s">
        <v>34348</v>
      </c>
      <c r="U17587" s="74" t="s">
        <v>34349</v>
      </c>
    </row>
    <row r="17588" spans="20:21" x14ac:dyDescent="0.25">
      <c r="T17588" s="101" t="s">
        <v>34350</v>
      </c>
      <c r="U17588" s="74" t="s">
        <v>34351</v>
      </c>
    </row>
    <row r="17589" spans="20:21" x14ac:dyDescent="0.25">
      <c r="T17589" s="101" t="s">
        <v>34352</v>
      </c>
      <c r="U17589" s="74" t="s">
        <v>34353</v>
      </c>
    </row>
    <row r="17590" spans="20:21" x14ac:dyDescent="0.25">
      <c r="T17590" s="101" t="s">
        <v>34354</v>
      </c>
      <c r="U17590" s="74" t="s">
        <v>34355</v>
      </c>
    </row>
    <row r="17591" spans="20:21" x14ac:dyDescent="0.25">
      <c r="T17591" s="101" t="s">
        <v>34356</v>
      </c>
      <c r="U17591" s="74" t="s">
        <v>34357</v>
      </c>
    </row>
    <row r="17592" spans="20:21" x14ac:dyDescent="0.25">
      <c r="T17592" s="101" t="s">
        <v>34358</v>
      </c>
      <c r="U17592" s="74" t="s">
        <v>34359</v>
      </c>
    </row>
    <row r="17593" spans="20:21" x14ac:dyDescent="0.25">
      <c r="T17593" s="101" t="s">
        <v>34360</v>
      </c>
      <c r="U17593" s="74" t="s">
        <v>34361</v>
      </c>
    </row>
    <row r="17594" spans="20:21" x14ac:dyDescent="0.25">
      <c r="T17594" s="101" t="s">
        <v>34362</v>
      </c>
      <c r="U17594" s="74" t="s">
        <v>34363</v>
      </c>
    </row>
    <row r="17595" spans="20:21" x14ac:dyDescent="0.25">
      <c r="T17595" s="101" t="s">
        <v>34364</v>
      </c>
      <c r="U17595" s="74" t="s">
        <v>34365</v>
      </c>
    </row>
    <row r="17596" spans="20:21" x14ac:dyDescent="0.25">
      <c r="T17596" s="101" t="s">
        <v>34366</v>
      </c>
      <c r="U17596" s="74" t="s">
        <v>34367</v>
      </c>
    </row>
    <row r="17597" spans="20:21" x14ac:dyDescent="0.25">
      <c r="T17597" s="101" t="s">
        <v>34368</v>
      </c>
      <c r="U17597" s="74" t="s">
        <v>34369</v>
      </c>
    </row>
    <row r="17598" spans="20:21" x14ac:dyDescent="0.25">
      <c r="T17598" s="101" t="s">
        <v>34370</v>
      </c>
      <c r="U17598" s="74" t="s">
        <v>34371</v>
      </c>
    </row>
    <row r="17599" spans="20:21" x14ac:dyDescent="0.25">
      <c r="T17599" s="101" t="s">
        <v>34372</v>
      </c>
      <c r="U17599" s="74" t="s">
        <v>34373</v>
      </c>
    </row>
    <row r="17600" spans="20:21" x14ac:dyDescent="0.25">
      <c r="T17600" s="101" t="s">
        <v>34374</v>
      </c>
      <c r="U17600" s="74" t="s">
        <v>34375</v>
      </c>
    </row>
    <row r="17601" spans="20:21" x14ac:dyDescent="0.25">
      <c r="T17601" s="101" t="s">
        <v>34376</v>
      </c>
      <c r="U17601" s="74" t="s">
        <v>34377</v>
      </c>
    </row>
    <row r="17602" spans="20:21" x14ac:dyDescent="0.25">
      <c r="T17602" s="101" t="s">
        <v>34378</v>
      </c>
      <c r="U17602" s="74" t="s">
        <v>34379</v>
      </c>
    </row>
    <row r="17603" spans="20:21" x14ac:dyDescent="0.25">
      <c r="T17603" s="101" t="s">
        <v>34380</v>
      </c>
      <c r="U17603" s="74" t="s">
        <v>33762</v>
      </c>
    </row>
    <row r="17604" spans="20:21" x14ac:dyDescent="0.25">
      <c r="T17604" s="101" t="s">
        <v>34381</v>
      </c>
      <c r="U17604" s="74" t="s">
        <v>34382</v>
      </c>
    </row>
    <row r="17605" spans="20:21" x14ac:dyDescent="0.25">
      <c r="T17605" s="101" t="s">
        <v>34383</v>
      </c>
      <c r="U17605" s="74" t="s">
        <v>34384</v>
      </c>
    </row>
    <row r="17606" spans="20:21" x14ac:dyDescent="0.25">
      <c r="T17606" s="101" t="s">
        <v>34385</v>
      </c>
      <c r="U17606" s="74" t="s">
        <v>34386</v>
      </c>
    </row>
    <row r="17607" spans="20:21" x14ac:dyDescent="0.25">
      <c r="T17607" s="101" t="s">
        <v>34387</v>
      </c>
      <c r="U17607" s="74" t="s">
        <v>34388</v>
      </c>
    </row>
    <row r="17608" spans="20:21" x14ac:dyDescent="0.25">
      <c r="T17608" s="101" t="s">
        <v>34389</v>
      </c>
      <c r="U17608" s="74" t="s">
        <v>34390</v>
      </c>
    </row>
    <row r="17609" spans="20:21" x14ac:dyDescent="0.25">
      <c r="T17609" s="101" t="s">
        <v>34391</v>
      </c>
      <c r="U17609" s="74" t="s">
        <v>34392</v>
      </c>
    </row>
    <row r="17610" spans="20:21" x14ac:dyDescent="0.25">
      <c r="T17610" s="101" t="s">
        <v>34393</v>
      </c>
      <c r="U17610" s="74" t="s">
        <v>34394</v>
      </c>
    </row>
    <row r="17611" spans="20:21" x14ac:dyDescent="0.25">
      <c r="T17611" s="101" t="s">
        <v>34395</v>
      </c>
      <c r="U17611" s="74" t="s">
        <v>34396</v>
      </c>
    </row>
    <row r="17612" spans="20:21" x14ac:dyDescent="0.25">
      <c r="T17612" s="101" t="s">
        <v>34397</v>
      </c>
      <c r="U17612" s="74" t="s">
        <v>34398</v>
      </c>
    </row>
    <row r="17613" spans="20:21" x14ac:dyDescent="0.25">
      <c r="T17613" s="101" t="s">
        <v>34399</v>
      </c>
      <c r="U17613" s="74" t="s">
        <v>34400</v>
      </c>
    </row>
    <row r="17614" spans="20:21" x14ac:dyDescent="0.25">
      <c r="T17614" s="101" t="s">
        <v>34401</v>
      </c>
      <c r="U17614" s="74" t="s">
        <v>34402</v>
      </c>
    </row>
    <row r="17615" spans="20:21" x14ac:dyDescent="0.25">
      <c r="T17615" s="101" t="s">
        <v>34403</v>
      </c>
      <c r="U17615" s="74" t="s">
        <v>34404</v>
      </c>
    </row>
    <row r="17616" spans="20:21" x14ac:dyDescent="0.25">
      <c r="T17616" s="101" t="s">
        <v>34405</v>
      </c>
      <c r="U17616" s="74" t="s">
        <v>34406</v>
      </c>
    </row>
    <row r="17617" spans="20:21" x14ac:dyDescent="0.25">
      <c r="T17617" s="101" t="s">
        <v>34407</v>
      </c>
      <c r="U17617" s="74" t="s">
        <v>34408</v>
      </c>
    </row>
    <row r="17618" spans="20:21" x14ac:dyDescent="0.25">
      <c r="T17618" s="101" t="s">
        <v>34409</v>
      </c>
      <c r="U17618" s="74" t="s">
        <v>34410</v>
      </c>
    </row>
    <row r="17619" spans="20:21" x14ac:dyDescent="0.25">
      <c r="T17619" s="101" t="s">
        <v>34411</v>
      </c>
      <c r="U17619" s="74" t="s">
        <v>34412</v>
      </c>
    </row>
    <row r="17620" spans="20:21" x14ac:dyDescent="0.25">
      <c r="T17620" s="101" t="s">
        <v>34413</v>
      </c>
      <c r="U17620" s="74" t="s">
        <v>34414</v>
      </c>
    </row>
    <row r="17621" spans="20:21" x14ac:dyDescent="0.25">
      <c r="T17621" s="101" t="s">
        <v>34415</v>
      </c>
      <c r="U17621" s="74" t="s">
        <v>34416</v>
      </c>
    </row>
    <row r="17622" spans="20:21" x14ac:dyDescent="0.25">
      <c r="T17622" s="101" t="s">
        <v>34417</v>
      </c>
      <c r="U17622" s="74" t="s">
        <v>34418</v>
      </c>
    </row>
    <row r="17623" spans="20:21" x14ac:dyDescent="0.25">
      <c r="T17623" s="101" t="s">
        <v>34419</v>
      </c>
      <c r="U17623" s="74" t="s">
        <v>34420</v>
      </c>
    </row>
    <row r="17624" spans="20:21" x14ac:dyDescent="0.25">
      <c r="T17624" s="101" t="s">
        <v>34421</v>
      </c>
      <c r="U17624" s="74" t="s">
        <v>34422</v>
      </c>
    </row>
    <row r="17625" spans="20:21" x14ac:dyDescent="0.25">
      <c r="T17625" s="101" t="s">
        <v>34423</v>
      </c>
      <c r="U17625" s="74" t="s">
        <v>34424</v>
      </c>
    </row>
    <row r="17626" spans="20:21" x14ac:dyDescent="0.25">
      <c r="T17626" s="101" t="s">
        <v>34425</v>
      </c>
      <c r="U17626" s="74" t="s">
        <v>34426</v>
      </c>
    </row>
    <row r="17627" spans="20:21" x14ac:dyDescent="0.25">
      <c r="T17627" s="101" t="s">
        <v>34427</v>
      </c>
      <c r="U17627" s="74" t="s">
        <v>34428</v>
      </c>
    </row>
    <row r="17628" spans="20:21" x14ac:dyDescent="0.25">
      <c r="T17628" s="101" t="s">
        <v>34429</v>
      </c>
      <c r="U17628" s="74" t="s">
        <v>34430</v>
      </c>
    </row>
    <row r="17629" spans="20:21" x14ac:dyDescent="0.25">
      <c r="T17629" s="101" t="s">
        <v>34431</v>
      </c>
      <c r="U17629" s="74" t="s">
        <v>34432</v>
      </c>
    </row>
    <row r="17630" spans="20:21" x14ac:dyDescent="0.25">
      <c r="T17630" s="101" t="s">
        <v>34433</v>
      </c>
      <c r="U17630" s="74" t="s">
        <v>34434</v>
      </c>
    </row>
    <row r="17631" spans="20:21" x14ac:dyDescent="0.25">
      <c r="T17631" s="101" t="s">
        <v>34435</v>
      </c>
      <c r="U17631" s="74" t="s">
        <v>34436</v>
      </c>
    </row>
    <row r="17632" spans="20:21" x14ac:dyDescent="0.25">
      <c r="T17632" s="101" t="s">
        <v>34437</v>
      </c>
      <c r="U17632" s="74" t="s">
        <v>34438</v>
      </c>
    </row>
    <row r="17633" spans="20:21" x14ac:dyDescent="0.25">
      <c r="T17633" s="101" t="s">
        <v>34439</v>
      </c>
      <c r="U17633" s="74" t="s">
        <v>34440</v>
      </c>
    </row>
    <row r="17634" spans="20:21" x14ac:dyDescent="0.25">
      <c r="T17634" s="101" t="s">
        <v>34441</v>
      </c>
      <c r="U17634" s="74" t="s">
        <v>34442</v>
      </c>
    </row>
    <row r="17635" spans="20:21" x14ac:dyDescent="0.25">
      <c r="T17635" s="101" t="s">
        <v>34443</v>
      </c>
      <c r="U17635" s="74" t="s">
        <v>34444</v>
      </c>
    </row>
    <row r="17636" spans="20:21" x14ac:dyDescent="0.25">
      <c r="T17636" s="101" t="s">
        <v>34445</v>
      </c>
      <c r="U17636" s="74" t="s">
        <v>34446</v>
      </c>
    </row>
    <row r="17637" spans="20:21" x14ac:dyDescent="0.25">
      <c r="T17637" s="101" t="s">
        <v>34447</v>
      </c>
      <c r="U17637" s="74" t="s">
        <v>34448</v>
      </c>
    </row>
    <row r="17638" spans="20:21" x14ac:dyDescent="0.25">
      <c r="T17638" s="101" t="s">
        <v>34449</v>
      </c>
      <c r="U17638" s="74" t="s">
        <v>22348</v>
      </c>
    </row>
    <row r="17639" spans="20:21" x14ac:dyDescent="0.25">
      <c r="T17639" s="101" t="s">
        <v>34450</v>
      </c>
      <c r="U17639" s="74" t="s">
        <v>34451</v>
      </c>
    </row>
    <row r="17640" spans="20:21" x14ac:dyDescent="0.25">
      <c r="T17640" s="101" t="s">
        <v>34452</v>
      </c>
      <c r="U17640" s="74" t="s">
        <v>34453</v>
      </c>
    </row>
    <row r="17641" spans="20:21" x14ac:dyDescent="0.25">
      <c r="T17641" s="101" t="s">
        <v>34454</v>
      </c>
      <c r="U17641" s="74" t="s">
        <v>34455</v>
      </c>
    </row>
    <row r="17642" spans="20:21" x14ac:dyDescent="0.25">
      <c r="T17642" s="101" t="s">
        <v>34456</v>
      </c>
      <c r="U17642" s="74" t="s">
        <v>34457</v>
      </c>
    </row>
    <row r="17643" spans="20:21" x14ac:dyDescent="0.25">
      <c r="T17643" s="101" t="s">
        <v>34458</v>
      </c>
      <c r="U17643" s="74" t="s">
        <v>34459</v>
      </c>
    </row>
    <row r="17644" spans="20:21" x14ac:dyDescent="0.25">
      <c r="T17644" s="101" t="s">
        <v>34460</v>
      </c>
      <c r="U17644" s="74" t="s">
        <v>34461</v>
      </c>
    </row>
    <row r="17645" spans="20:21" x14ac:dyDescent="0.25">
      <c r="T17645" s="101" t="s">
        <v>34462</v>
      </c>
      <c r="U17645" s="74" t="s">
        <v>34463</v>
      </c>
    </row>
    <row r="17646" spans="20:21" x14ac:dyDescent="0.25">
      <c r="T17646" s="101" t="s">
        <v>34464</v>
      </c>
      <c r="U17646" s="74" t="s">
        <v>34465</v>
      </c>
    </row>
    <row r="17647" spans="20:21" x14ac:dyDescent="0.25">
      <c r="T17647" s="101" t="s">
        <v>34466</v>
      </c>
      <c r="U17647" s="74" t="s">
        <v>34467</v>
      </c>
    </row>
    <row r="17648" spans="20:21" x14ac:dyDescent="0.25">
      <c r="T17648" s="101" t="s">
        <v>34468</v>
      </c>
      <c r="U17648" s="74" t="s">
        <v>34469</v>
      </c>
    </row>
    <row r="17649" spans="20:21" x14ac:dyDescent="0.25">
      <c r="T17649" s="101" t="s">
        <v>34470</v>
      </c>
      <c r="U17649" s="74" t="s">
        <v>34471</v>
      </c>
    </row>
    <row r="17650" spans="20:21" x14ac:dyDescent="0.25">
      <c r="T17650" s="101" t="s">
        <v>34472</v>
      </c>
      <c r="U17650" s="74" t="s">
        <v>34473</v>
      </c>
    </row>
    <row r="17651" spans="20:21" x14ac:dyDescent="0.25">
      <c r="T17651" s="101" t="s">
        <v>34474</v>
      </c>
      <c r="U17651" s="74" t="s">
        <v>34475</v>
      </c>
    </row>
    <row r="17652" spans="20:21" x14ac:dyDescent="0.25">
      <c r="T17652" s="101" t="s">
        <v>34476</v>
      </c>
      <c r="U17652" s="74" t="s">
        <v>34477</v>
      </c>
    </row>
    <row r="17653" spans="20:21" x14ac:dyDescent="0.25">
      <c r="T17653" s="101" t="s">
        <v>34478</v>
      </c>
      <c r="U17653" s="74" t="s">
        <v>34479</v>
      </c>
    </row>
    <row r="17654" spans="20:21" x14ac:dyDescent="0.25">
      <c r="T17654" s="101" t="s">
        <v>34480</v>
      </c>
      <c r="U17654" s="74" t="s">
        <v>34481</v>
      </c>
    </row>
    <row r="17655" spans="20:21" x14ac:dyDescent="0.25">
      <c r="T17655" s="101" t="s">
        <v>34482</v>
      </c>
      <c r="U17655" s="74" t="s">
        <v>34483</v>
      </c>
    </row>
    <row r="17656" spans="20:21" x14ac:dyDescent="0.25">
      <c r="T17656" s="101" t="s">
        <v>34484</v>
      </c>
      <c r="U17656" s="74" t="s">
        <v>34485</v>
      </c>
    </row>
    <row r="17657" spans="20:21" x14ac:dyDescent="0.25">
      <c r="T17657" s="101" t="s">
        <v>34486</v>
      </c>
      <c r="U17657" s="74" t="s">
        <v>34487</v>
      </c>
    </row>
    <row r="17658" spans="20:21" x14ac:dyDescent="0.25">
      <c r="T17658" s="101" t="s">
        <v>34488</v>
      </c>
      <c r="U17658" s="74" t="s">
        <v>34489</v>
      </c>
    </row>
    <row r="17659" spans="20:21" x14ac:dyDescent="0.25">
      <c r="T17659" s="101" t="s">
        <v>34490</v>
      </c>
      <c r="U17659" s="74" t="s">
        <v>34491</v>
      </c>
    </row>
    <row r="17660" spans="20:21" x14ac:dyDescent="0.25">
      <c r="T17660" s="101" t="s">
        <v>34492</v>
      </c>
      <c r="U17660" s="74" t="s">
        <v>34493</v>
      </c>
    </row>
    <row r="17661" spans="20:21" x14ac:dyDescent="0.25">
      <c r="T17661" s="101" t="s">
        <v>34494</v>
      </c>
      <c r="U17661" s="74" t="s">
        <v>34495</v>
      </c>
    </row>
    <row r="17662" spans="20:21" x14ac:dyDescent="0.25">
      <c r="T17662" s="101" t="s">
        <v>34496</v>
      </c>
      <c r="U17662" s="74" t="s">
        <v>34497</v>
      </c>
    </row>
    <row r="17663" spans="20:21" x14ac:dyDescent="0.25">
      <c r="T17663" s="101" t="s">
        <v>34498</v>
      </c>
      <c r="U17663" s="74" t="s">
        <v>34499</v>
      </c>
    </row>
    <row r="17664" spans="20:21" x14ac:dyDescent="0.25">
      <c r="T17664" s="101" t="s">
        <v>34500</v>
      </c>
      <c r="U17664" s="74" t="s">
        <v>34501</v>
      </c>
    </row>
    <row r="17665" spans="20:21" x14ac:dyDescent="0.25">
      <c r="T17665" s="101" t="s">
        <v>34502</v>
      </c>
      <c r="U17665" s="74" t="s">
        <v>34503</v>
      </c>
    </row>
    <row r="17666" spans="20:21" x14ac:dyDescent="0.25">
      <c r="T17666" s="101" t="s">
        <v>34504</v>
      </c>
      <c r="U17666" s="74" t="s">
        <v>34505</v>
      </c>
    </row>
    <row r="17667" spans="20:21" x14ac:dyDescent="0.25">
      <c r="T17667" s="101" t="s">
        <v>34506</v>
      </c>
      <c r="U17667" s="74" t="s">
        <v>34507</v>
      </c>
    </row>
    <row r="17668" spans="20:21" x14ac:dyDescent="0.25">
      <c r="T17668" s="101" t="s">
        <v>34508</v>
      </c>
      <c r="U17668" s="74" t="s">
        <v>6215</v>
      </c>
    </row>
    <row r="17669" spans="20:21" x14ac:dyDescent="0.25">
      <c r="T17669" s="101" t="s">
        <v>34509</v>
      </c>
      <c r="U17669" s="74" t="s">
        <v>34510</v>
      </c>
    </row>
    <row r="17670" spans="20:21" x14ac:dyDescent="0.25">
      <c r="T17670" s="101" t="s">
        <v>34511</v>
      </c>
      <c r="U17670" s="74" t="s">
        <v>34512</v>
      </c>
    </row>
    <row r="17671" spans="20:21" x14ac:dyDescent="0.25">
      <c r="T17671" s="101" t="s">
        <v>34513</v>
      </c>
      <c r="U17671" s="74" t="s">
        <v>34514</v>
      </c>
    </row>
    <row r="17672" spans="20:21" x14ac:dyDescent="0.25">
      <c r="T17672" s="101" t="s">
        <v>34515</v>
      </c>
      <c r="U17672" s="74" t="s">
        <v>34516</v>
      </c>
    </row>
    <row r="17673" spans="20:21" x14ac:dyDescent="0.25">
      <c r="T17673" s="101" t="s">
        <v>34517</v>
      </c>
      <c r="U17673" s="74" t="s">
        <v>33927</v>
      </c>
    </row>
    <row r="17674" spans="20:21" x14ac:dyDescent="0.25">
      <c r="T17674" s="101" t="s">
        <v>34518</v>
      </c>
      <c r="U17674" s="74" t="s">
        <v>34519</v>
      </c>
    </row>
    <row r="17675" spans="20:21" x14ac:dyDescent="0.25">
      <c r="T17675" s="101" t="s">
        <v>34520</v>
      </c>
      <c r="U17675" s="74" t="s">
        <v>34521</v>
      </c>
    </row>
    <row r="17676" spans="20:21" x14ac:dyDescent="0.25">
      <c r="T17676" s="101" t="s">
        <v>34522</v>
      </c>
      <c r="U17676" s="74" t="s">
        <v>34523</v>
      </c>
    </row>
    <row r="17677" spans="20:21" x14ac:dyDescent="0.25">
      <c r="T17677" s="101" t="s">
        <v>34524</v>
      </c>
      <c r="U17677" s="74" t="s">
        <v>34525</v>
      </c>
    </row>
    <row r="17678" spans="20:21" x14ac:dyDescent="0.25">
      <c r="T17678" s="101" t="s">
        <v>34526</v>
      </c>
      <c r="U17678" s="74" t="s">
        <v>9841</v>
      </c>
    </row>
    <row r="17679" spans="20:21" x14ac:dyDescent="0.25">
      <c r="T17679" s="101" t="s">
        <v>34527</v>
      </c>
      <c r="U17679" s="74" t="s">
        <v>34528</v>
      </c>
    </row>
    <row r="17680" spans="20:21" x14ac:dyDescent="0.25">
      <c r="T17680" s="101" t="s">
        <v>34529</v>
      </c>
      <c r="U17680" s="74" t="s">
        <v>34530</v>
      </c>
    </row>
    <row r="17681" spans="20:21" x14ac:dyDescent="0.25">
      <c r="T17681" s="101" t="s">
        <v>34531</v>
      </c>
      <c r="U17681" s="74" t="s">
        <v>34532</v>
      </c>
    </row>
    <row r="17682" spans="20:21" x14ac:dyDescent="0.25">
      <c r="T17682" s="101" t="s">
        <v>34533</v>
      </c>
      <c r="U17682" s="74" t="s">
        <v>34534</v>
      </c>
    </row>
    <row r="17683" spans="20:21" x14ac:dyDescent="0.25">
      <c r="T17683" s="101" t="s">
        <v>34535</v>
      </c>
      <c r="U17683" s="74" t="s">
        <v>34536</v>
      </c>
    </row>
    <row r="17684" spans="20:21" x14ac:dyDescent="0.25">
      <c r="T17684" s="101" t="s">
        <v>34537</v>
      </c>
      <c r="U17684" s="74" t="s">
        <v>34538</v>
      </c>
    </row>
    <row r="17685" spans="20:21" x14ac:dyDescent="0.25">
      <c r="T17685" s="101" t="s">
        <v>34539</v>
      </c>
      <c r="U17685" s="74" t="s">
        <v>34540</v>
      </c>
    </row>
    <row r="17686" spans="20:21" x14ac:dyDescent="0.25">
      <c r="T17686" s="101" t="s">
        <v>34541</v>
      </c>
      <c r="U17686" s="74" t="s">
        <v>34542</v>
      </c>
    </row>
    <row r="17687" spans="20:21" x14ac:dyDescent="0.25">
      <c r="T17687" s="101" t="s">
        <v>34543</v>
      </c>
      <c r="U17687" s="74" t="s">
        <v>34544</v>
      </c>
    </row>
    <row r="17688" spans="20:21" x14ac:dyDescent="0.25">
      <c r="T17688" s="101" t="s">
        <v>34545</v>
      </c>
      <c r="U17688" s="74" t="s">
        <v>34546</v>
      </c>
    </row>
    <row r="17689" spans="20:21" x14ac:dyDescent="0.25">
      <c r="T17689" s="101" t="s">
        <v>34547</v>
      </c>
      <c r="U17689" s="74" t="s">
        <v>34548</v>
      </c>
    </row>
    <row r="17690" spans="20:21" x14ac:dyDescent="0.25">
      <c r="T17690" s="101" t="s">
        <v>34549</v>
      </c>
      <c r="U17690" s="74" t="s">
        <v>34550</v>
      </c>
    </row>
    <row r="17691" spans="20:21" x14ac:dyDescent="0.25">
      <c r="T17691" s="101" t="s">
        <v>34551</v>
      </c>
      <c r="U17691" s="74" t="s">
        <v>34552</v>
      </c>
    </row>
    <row r="17692" spans="20:21" x14ac:dyDescent="0.25">
      <c r="T17692" s="101" t="s">
        <v>34553</v>
      </c>
      <c r="U17692" s="74" t="s">
        <v>34554</v>
      </c>
    </row>
    <row r="17693" spans="20:21" x14ac:dyDescent="0.25">
      <c r="T17693" s="101" t="s">
        <v>34555</v>
      </c>
      <c r="U17693" s="74" t="s">
        <v>34556</v>
      </c>
    </row>
    <row r="17694" spans="20:21" x14ac:dyDescent="0.25">
      <c r="T17694" s="101" t="s">
        <v>34557</v>
      </c>
      <c r="U17694" s="74" t="s">
        <v>34558</v>
      </c>
    </row>
    <row r="17695" spans="20:21" x14ac:dyDescent="0.25">
      <c r="T17695" s="101" t="s">
        <v>34559</v>
      </c>
      <c r="U17695" s="74" t="s">
        <v>34560</v>
      </c>
    </row>
    <row r="17696" spans="20:21" x14ac:dyDescent="0.25">
      <c r="T17696" s="101" t="s">
        <v>34561</v>
      </c>
      <c r="U17696" s="74" t="s">
        <v>34562</v>
      </c>
    </row>
    <row r="17697" spans="20:21" x14ac:dyDescent="0.25">
      <c r="T17697" s="101" t="s">
        <v>34563</v>
      </c>
      <c r="U17697" s="74" t="s">
        <v>34564</v>
      </c>
    </row>
    <row r="17698" spans="20:21" x14ac:dyDescent="0.25">
      <c r="T17698" s="101" t="s">
        <v>34565</v>
      </c>
      <c r="U17698" s="74" t="s">
        <v>34566</v>
      </c>
    </row>
    <row r="17699" spans="20:21" x14ac:dyDescent="0.25">
      <c r="T17699" s="101" t="s">
        <v>34567</v>
      </c>
      <c r="U17699" s="74" t="s">
        <v>24425</v>
      </c>
    </row>
    <row r="17700" spans="20:21" x14ac:dyDescent="0.25">
      <c r="T17700" s="101" t="s">
        <v>34568</v>
      </c>
      <c r="U17700" s="74" t="s">
        <v>34569</v>
      </c>
    </row>
    <row r="17701" spans="20:21" x14ac:dyDescent="0.25">
      <c r="T17701" s="101" t="s">
        <v>34570</v>
      </c>
      <c r="U17701" s="74" t="s">
        <v>34571</v>
      </c>
    </row>
    <row r="17702" spans="20:21" x14ac:dyDescent="0.25">
      <c r="T17702" s="101" t="s">
        <v>34572</v>
      </c>
      <c r="U17702" s="74" t="s">
        <v>34573</v>
      </c>
    </row>
    <row r="17703" spans="20:21" x14ac:dyDescent="0.25">
      <c r="T17703" s="101" t="s">
        <v>34574</v>
      </c>
      <c r="U17703" s="74" t="s">
        <v>34575</v>
      </c>
    </row>
    <row r="17704" spans="20:21" x14ac:dyDescent="0.25">
      <c r="T17704" s="101" t="s">
        <v>34576</v>
      </c>
      <c r="U17704" s="74" t="s">
        <v>25353</v>
      </c>
    </row>
    <row r="17705" spans="20:21" x14ac:dyDescent="0.25">
      <c r="T17705" s="101" t="s">
        <v>34577</v>
      </c>
      <c r="U17705" s="74" t="s">
        <v>34578</v>
      </c>
    </row>
    <row r="17706" spans="20:21" x14ac:dyDescent="0.25">
      <c r="T17706" s="101" t="s">
        <v>34579</v>
      </c>
      <c r="U17706" s="74" t="s">
        <v>34580</v>
      </c>
    </row>
    <row r="17707" spans="20:21" x14ac:dyDescent="0.25">
      <c r="T17707" s="101" t="s">
        <v>34581</v>
      </c>
      <c r="U17707" s="74" t="s">
        <v>34582</v>
      </c>
    </row>
    <row r="17708" spans="20:21" x14ac:dyDescent="0.25">
      <c r="T17708" s="101" t="s">
        <v>34583</v>
      </c>
      <c r="U17708" s="74" t="s">
        <v>34584</v>
      </c>
    </row>
    <row r="17709" spans="20:21" x14ac:dyDescent="0.25">
      <c r="T17709" s="101" t="s">
        <v>34585</v>
      </c>
      <c r="U17709" s="74" t="s">
        <v>7895</v>
      </c>
    </row>
    <row r="17710" spans="20:21" x14ac:dyDescent="0.25">
      <c r="T17710" s="101" t="s">
        <v>34586</v>
      </c>
      <c r="U17710" s="74" t="s">
        <v>6295</v>
      </c>
    </row>
    <row r="17711" spans="20:21" x14ac:dyDescent="0.25">
      <c r="T17711" s="101" t="s">
        <v>34587</v>
      </c>
      <c r="U17711" s="74" t="s">
        <v>34588</v>
      </c>
    </row>
    <row r="17712" spans="20:21" x14ac:dyDescent="0.25">
      <c r="T17712" s="101" t="s">
        <v>34589</v>
      </c>
      <c r="U17712" s="74" t="s">
        <v>26142</v>
      </c>
    </row>
    <row r="17713" spans="20:21" x14ac:dyDescent="0.25">
      <c r="T17713" s="101" t="s">
        <v>34590</v>
      </c>
      <c r="U17713" s="74" t="s">
        <v>34591</v>
      </c>
    </row>
    <row r="17714" spans="20:21" x14ac:dyDescent="0.25">
      <c r="T17714" s="101" t="s">
        <v>34592</v>
      </c>
      <c r="U17714" s="74" t="s">
        <v>34593</v>
      </c>
    </row>
    <row r="17715" spans="20:21" x14ac:dyDescent="0.25">
      <c r="T17715" s="101" t="s">
        <v>34594</v>
      </c>
      <c r="U17715" s="74" t="s">
        <v>34595</v>
      </c>
    </row>
    <row r="17716" spans="20:21" x14ac:dyDescent="0.25">
      <c r="T17716" s="101" t="s">
        <v>34596</v>
      </c>
      <c r="U17716" s="74" t="s">
        <v>22452</v>
      </c>
    </row>
    <row r="17717" spans="20:21" x14ac:dyDescent="0.25">
      <c r="T17717" s="101" t="s">
        <v>34597</v>
      </c>
      <c r="U17717" s="74" t="s">
        <v>34598</v>
      </c>
    </row>
    <row r="17718" spans="20:21" x14ac:dyDescent="0.25">
      <c r="T17718" s="101" t="s">
        <v>34599</v>
      </c>
      <c r="U17718" s="74" t="s">
        <v>34600</v>
      </c>
    </row>
    <row r="17719" spans="20:21" x14ac:dyDescent="0.25">
      <c r="T17719" s="101" t="s">
        <v>34601</v>
      </c>
      <c r="U17719" s="74" t="s">
        <v>4175</v>
      </c>
    </row>
    <row r="17720" spans="20:21" x14ac:dyDescent="0.25">
      <c r="T17720" s="101" t="s">
        <v>34602</v>
      </c>
      <c r="U17720" s="74" t="s">
        <v>34603</v>
      </c>
    </row>
    <row r="17721" spans="20:21" x14ac:dyDescent="0.25">
      <c r="T17721" s="101" t="s">
        <v>34604</v>
      </c>
      <c r="U17721" s="74" t="s">
        <v>34605</v>
      </c>
    </row>
    <row r="17722" spans="20:21" x14ac:dyDescent="0.25">
      <c r="T17722" s="101" t="s">
        <v>34606</v>
      </c>
      <c r="U17722" s="74" t="s">
        <v>34607</v>
      </c>
    </row>
    <row r="17723" spans="20:21" x14ac:dyDescent="0.25">
      <c r="T17723" s="101" t="s">
        <v>34608</v>
      </c>
      <c r="U17723" s="74" t="s">
        <v>34609</v>
      </c>
    </row>
    <row r="17724" spans="20:21" x14ac:dyDescent="0.25">
      <c r="T17724" s="101" t="s">
        <v>34610</v>
      </c>
      <c r="U17724" s="74" t="s">
        <v>34611</v>
      </c>
    </row>
    <row r="17725" spans="20:21" x14ac:dyDescent="0.25">
      <c r="T17725" s="101" t="s">
        <v>34612</v>
      </c>
      <c r="U17725" s="74" t="s">
        <v>34613</v>
      </c>
    </row>
    <row r="17726" spans="20:21" x14ac:dyDescent="0.25">
      <c r="T17726" s="101" t="s">
        <v>34614</v>
      </c>
      <c r="U17726" s="74" t="s">
        <v>34615</v>
      </c>
    </row>
    <row r="17727" spans="20:21" x14ac:dyDescent="0.25">
      <c r="T17727" s="101" t="s">
        <v>34616</v>
      </c>
      <c r="U17727" s="74" t="s">
        <v>28704</v>
      </c>
    </row>
    <row r="17728" spans="20:21" x14ac:dyDescent="0.25">
      <c r="T17728" s="101" t="s">
        <v>34617</v>
      </c>
      <c r="U17728" s="74" t="s">
        <v>34618</v>
      </c>
    </row>
    <row r="17729" spans="20:21" x14ac:dyDescent="0.25">
      <c r="T17729" s="101" t="s">
        <v>34619</v>
      </c>
      <c r="U17729" s="74" t="s">
        <v>34620</v>
      </c>
    </row>
    <row r="17730" spans="20:21" x14ac:dyDescent="0.25">
      <c r="T17730" s="101" t="s">
        <v>34621</v>
      </c>
      <c r="U17730" s="74" t="s">
        <v>34622</v>
      </c>
    </row>
    <row r="17731" spans="20:21" x14ac:dyDescent="0.25">
      <c r="T17731" s="101" t="s">
        <v>34623</v>
      </c>
      <c r="U17731" s="74" t="s">
        <v>34624</v>
      </c>
    </row>
    <row r="17732" spans="20:21" x14ac:dyDescent="0.25">
      <c r="T17732" s="101" t="s">
        <v>34625</v>
      </c>
      <c r="U17732" s="74" t="s">
        <v>34626</v>
      </c>
    </row>
    <row r="17733" spans="20:21" x14ac:dyDescent="0.25">
      <c r="T17733" s="101" t="s">
        <v>34627</v>
      </c>
      <c r="U17733" s="74" t="s">
        <v>34628</v>
      </c>
    </row>
    <row r="17734" spans="20:21" x14ac:dyDescent="0.25">
      <c r="T17734" s="101" t="s">
        <v>34629</v>
      </c>
      <c r="U17734" s="74" t="s">
        <v>34630</v>
      </c>
    </row>
    <row r="17735" spans="20:21" x14ac:dyDescent="0.25">
      <c r="T17735" s="101" t="s">
        <v>34631</v>
      </c>
      <c r="U17735" s="74" t="s">
        <v>34632</v>
      </c>
    </row>
    <row r="17736" spans="20:21" x14ac:dyDescent="0.25">
      <c r="T17736" s="101" t="s">
        <v>34633</v>
      </c>
      <c r="U17736" s="74" t="s">
        <v>34634</v>
      </c>
    </row>
    <row r="17737" spans="20:21" x14ac:dyDescent="0.25">
      <c r="T17737" s="101" t="s">
        <v>34635</v>
      </c>
      <c r="U17737" s="74" t="s">
        <v>34636</v>
      </c>
    </row>
    <row r="17738" spans="20:21" x14ac:dyDescent="0.25">
      <c r="T17738" s="101" t="s">
        <v>34637</v>
      </c>
      <c r="U17738" s="74" t="s">
        <v>34638</v>
      </c>
    </row>
    <row r="17739" spans="20:21" x14ac:dyDescent="0.25">
      <c r="T17739" s="101" t="s">
        <v>34639</v>
      </c>
      <c r="U17739" s="74" t="s">
        <v>34640</v>
      </c>
    </row>
    <row r="17740" spans="20:21" x14ac:dyDescent="0.25">
      <c r="T17740" s="101" t="s">
        <v>34641</v>
      </c>
      <c r="U17740" s="74" t="s">
        <v>34642</v>
      </c>
    </row>
    <row r="17741" spans="20:21" x14ac:dyDescent="0.25">
      <c r="T17741" s="101" t="s">
        <v>34643</v>
      </c>
      <c r="U17741" s="74" t="s">
        <v>6371</v>
      </c>
    </row>
    <row r="17742" spans="20:21" x14ac:dyDescent="0.25">
      <c r="T17742" s="101" t="s">
        <v>34644</v>
      </c>
      <c r="U17742" s="74" t="s">
        <v>34645</v>
      </c>
    </row>
    <row r="17743" spans="20:21" x14ac:dyDescent="0.25">
      <c r="T17743" s="101" t="s">
        <v>34646</v>
      </c>
      <c r="U17743" s="74" t="s">
        <v>34647</v>
      </c>
    </row>
    <row r="17744" spans="20:21" x14ac:dyDescent="0.25">
      <c r="T17744" s="101" t="s">
        <v>34648</v>
      </c>
      <c r="U17744" s="74" t="s">
        <v>34649</v>
      </c>
    </row>
    <row r="17745" spans="20:21" x14ac:dyDescent="0.25">
      <c r="T17745" s="101" t="s">
        <v>34650</v>
      </c>
      <c r="U17745" s="74" t="s">
        <v>34651</v>
      </c>
    </row>
    <row r="17746" spans="20:21" x14ac:dyDescent="0.25">
      <c r="T17746" s="101" t="s">
        <v>34652</v>
      </c>
      <c r="U17746" s="74" t="s">
        <v>34653</v>
      </c>
    </row>
    <row r="17747" spans="20:21" x14ac:dyDescent="0.25">
      <c r="T17747" s="101" t="s">
        <v>34654</v>
      </c>
      <c r="U17747" s="74" t="s">
        <v>34655</v>
      </c>
    </row>
    <row r="17748" spans="20:21" x14ac:dyDescent="0.25">
      <c r="T17748" s="101" t="s">
        <v>34656</v>
      </c>
      <c r="U17748" s="74" t="s">
        <v>34657</v>
      </c>
    </row>
    <row r="17749" spans="20:21" x14ac:dyDescent="0.25">
      <c r="T17749" s="101" t="s">
        <v>34658</v>
      </c>
      <c r="U17749" s="74" t="s">
        <v>26260</v>
      </c>
    </row>
    <row r="17750" spans="20:21" x14ac:dyDescent="0.25">
      <c r="T17750" s="101" t="s">
        <v>34659</v>
      </c>
      <c r="U17750" s="74" t="s">
        <v>34660</v>
      </c>
    </row>
    <row r="17751" spans="20:21" x14ac:dyDescent="0.25">
      <c r="T17751" s="101" t="s">
        <v>34661</v>
      </c>
      <c r="U17751" s="74" t="s">
        <v>24586</v>
      </c>
    </row>
    <row r="17752" spans="20:21" x14ac:dyDescent="0.25">
      <c r="T17752" s="101" t="s">
        <v>34662</v>
      </c>
      <c r="U17752" s="74" t="s">
        <v>34663</v>
      </c>
    </row>
    <row r="17753" spans="20:21" x14ac:dyDescent="0.25">
      <c r="T17753" s="101" t="s">
        <v>34664</v>
      </c>
      <c r="U17753" s="74" t="s">
        <v>34665</v>
      </c>
    </row>
    <row r="17754" spans="20:21" x14ac:dyDescent="0.25">
      <c r="T17754" s="101" t="s">
        <v>34666</v>
      </c>
      <c r="U17754" s="74" t="s">
        <v>34667</v>
      </c>
    </row>
    <row r="17755" spans="20:21" x14ac:dyDescent="0.25">
      <c r="T17755" s="101" t="s">
        <v>34668</v>
      </c>
      <c r="U17755" s="74" t="s">
        <v>17164</v>
      </c>
    </row>
    <row r="17756" spans="20:21" x14ac:dyDescent="0.25">
      <c r="T17756" s="101" t="s">
        <v>34669</v>
      </c>
      <c r="U17756" s="74" t="s">
        <v>2314</v>
      </c>
    </row>
    <row r="17757" spans="20:21" x14ac:dyDescent="0.25">
      <c r="T17757" s="101" t="s">
        <v>34670</v>
      </c>
      <c r="U17757" s="74" t="s">
        <v>11621</v>
      </c>
    </row>
    <row r="17758" spans="20:21" x14ac:dyDescent="0.25">
      <c r="T17758" s="101" t="s">
        <v>34671</v>
      </c>
      <c r="U17758" s="74" t="s">
        <v>34672</v>
      </c>
    </row>
    <row r="17759" spans="20:21" x14ac:dyDescent="0.25">
      <c r="T17759" s="101" t="s">
        <v>34673</v>
      </c>
      <c r="U17759" s="74" t="s">
        <v>34674</v>
      </c>
    </row>
    <row r="17760" spans="20:21" x14ac:dyDescent="0.25">
      <c r="T17760" s="101" t="s">
        <v>34675</v>
      </c>
      <c r="U17760" s="74" t="s">
        <v>34676</v>
      </c>
    </row>
    <row r="17761" spans="20:21" x14ac:dyDescent="0.25">
      <c r="T17761" s="101" t="s">
        <v>34677</v>
      </c>
      <c r="U17761" s="74" t="s">
        <v>34678</v>
      </c>
    </row>
    <row r="17762" spans="20:21" x14ac:dyDescent="0.25">
      <c r="T17762" s="101" t="s">
        <v>34679</v>
      </c>
      <c r="U17762" s="74" t="s">
        <v>34680</v>
      </c>
    </row>
    <row r="17763" spans="20:21" x14ac:dyDescent="0.25">
      <c r="T17763" s="101" t="s">
        <v>34681</v>
      </c>
      <c r="U17763" s="74" t="s">
        <v>34682</v>
      </c>
    </row>
    <row r="17764" spans="20:21" x14ac:dyDescent="0.25">
      <c r="T17764" s="101" t="s">
        <v>34683</v>
      </c>
      <c r="U17764" s="74" t="s">
        <v>34684</v>
      </c>
    </row>
    <row r="17765" spans="20:21" x14ac:dyDescent="0.25">
      <c r="T17765" s="101" t="s">
        <v>34685</v>
      </c>
      <c r="U17765" s="74" t="s">
        <v>34686</v>
      </c>
    </row>
    <row r="17766" spans="20:21" x14ac:dyDescent="0.25">
      <c r="T17766" s="101" t="s">
        <v>34687</v>
      </c>
      <c r="U17766" s="74" t="s">
        <v>34688</v>
      </c>
    </row>
    <row r="17767" spans="20:21" x14ac:dyDescent="0.25">
      <c r="T17767" s="101" t="s">
        <v>34689</v>
      </c>
      <c r="U17767" s="74" t="s">
        <v>34690</v>
      </c>
    </row>
    <row r="17768" spans="20:21" x14ac:dyDescent="0.25">
      <c r="T17768" s="101" t="s">
        <v>34691</v>
      </c>
      <c r="U17768" s="74" t="s">
        <v>34692</v>
      </c>
    </row>
    <row r="17769" spans="20:21" x14ac:dyDescent="0.25">
      <c r="T17769" s="101" t="s">
        <v>34693</v>
      </c>
      <c r="U17769" s="74" t="s">
        <v>34694</v>
      </c>
    </row>
    <row r="17770" spans="20:21" x14ac:dyDescent="0.25">
      <c r="T17770" s="101" t="s">
        <v>34695</v>
      </c>
      <c r="U17770" s="74" t="s">
        <v>34696</v>
      </c>
    </row>
    <row r="17771" spans="20:21" x14ac:dyDescent="0.25">
      <c r="T17771" s="101" t="s">
        <v>34697</v>
      </c>
      <c r="U17771" s="74" t="s">
        <v>34698</v>
      </c>
    </row>
    <row r="17772" spans="20:21" x14ac:dyDescent="0.25">
      <c r="T17772" s="101" t="s">
        <v>34699</v>
      </c>
      <c r="U17772" s="74" t="s">
        <v>34700</v>
      </c>
    </row>
    <row r="17773" spans="20:21" x14ac:dyDescent="0.25">
      <c r="T17773" s="101" t="s">
        <v>34701</v>
      </c>
      <c r="U17773" s="74" t="s">
        <v>34702</v>
      </c>
    </row>
    <row r="17774" spans="20:21" x14ac:dyDescent="0.25">
      <c r="T17774" s="101" t="s">
        <v>34703</v>
      </c>
      <c r="U17774" s="74" t="s">
        <v>5688</v>
      </c>
    </row>
    <row r="17775" spans="20:21" x14ac:dyDescent="0.25">
      <c r="T17775" s="101" t="s">
        <v>34704</v>
      </c>
      <c r="U17775" s="74" t="s">
        <v>4250</v>
      </c>
    </row>
    <row r="17776" spans="20:21" x14ac:dyDescent="0.25">
      <c r="T17776" s="101" t="s">
        <v>34705</v>
      </c>
      <c r="U17776" s="74" t="s">
        <v>3105</v>
      </c>
    </row>
    <row r="17777" spans="20:21" x14ac:dyDescent="0.25">
      <c r="T17777" s="101" t="s">
        <v>34706</v>
      </c>
      <c r="U17777" s="74" t="s">
        <v>34707</v>
      </c>
    </row>
    <row r="17778" spans="20:21" x14ac:dyDescent="0.25">
      <c r="T17778" s="101" t="s">
        <v>34708</v>
      </c>
      <c r="U17778" s="74" t="s">
        <v>20523</v>
      </c>
    </row>
    <row r="17779" spans="20:21" x14ac:dyDescent="0.25">
      <c r="T17779" s="101" t="s">
        <v>34709</v>
      </c>
      <c r="U17779" s="74" t="s">
        <v>34710</v>
      </c>
    </row>
    <row r="17780" spans="20:21" x14ac:dyDescent="0.25">
      <c r="T17780" s="101" t="s">
        <v>34711</v>
      </c>
      <c r="U17780" s="74" t="s">
        <v>34712</v>
      </c>
    </row>
    <row r="17781" spans="20:21" x14ac:dyDescent="0.25">
      <c r="T17781" s="101" t="s">
        <v>34713</v>
      </c>
      <c r="U17781" s="74" t="s">
        <v>34714</v>
      </c>
    </row>
    <row r="17782" spans="20:21" x14ac:dyDescent="0.25">
      <c r="T17782" s="101" t="s">
        <v>34715</v>
      </c>
      <c r="U17782" s="74" t="s">
        <v>34716</v>
      </c>
    </row>
    <row r="17783" spans="20:21" x14ac:dyDescent="0.25">
      <c r="T17783" s="101" t="s">
        <v>34717</v>
      </c>
      <c r="U17783" s="74" t="s">
        <v>34718</v>
      </c>
    </row>
    <row r="17784" spans="20:21" x14ac:dyDescent="0.25">
      <c r="T17784" s="101" t="s">
        <v>34719</v>
      </c>
      <c r="U17784" s="74" t="s">
        <v>34720</v>
      </c>
    </row>
    <row r="17785" spans="20:21" x14ac:dyDescent="0.25">
      <c r="T17785" s="101" t="s">
        <v>34721</v>
      </c>
      <c r="U17785" s="74" t="s">
        <v>34722</v>
      </c>
    </row>
    <row r="17786" spans="20:21" x14ac:dyDescent="0.25">
      <c r="T17786" s="101" t="s">
        <v>34723</v>
      </c>
      <c r="U17786" s="74" t="s">
        <v>34724</v>
      </c>
    </row>
    <row r="17787" spans="20:21" x14ac:dyDescent="0.25">
      <c r="T17787" s="101" t="s">
        <v>34725</v>
      </c>
      <c r="U17787" s="74" t="s">
        <v>34726</v>
      </c>
    </row>
    <row r="17788" spans="20:21" x14ac:dyDescent="0.25">
      <c r="T17788" s="101" t="s">
        <v>34727</v>
      </c>
      <c r="U17788" s="74" t="s">
        <v>34728</v>
      </c>
    </row>
    <row r="17789" spans="20:21" x14ac:dyDescent="0.25">
      <c r="T17789" s="101" t="s">
        <v>34729</v>
      </c>
      <c r="U17789" s="74" t="s">
        <v>34730</v>
      </c>
    </row>
    <row r="17790" spans="20:21" x14ac:dyDescent="0.25">
      <c r="T17790" s="101" t="s">
        <v>34731</v>
      </c>
      <c r="U17790" s="74" t="s">
        <v>34732</v>
      </c>
    </row>
    <row r="17791" spans="20:21" x14ac:dyDescent="0.25">
      <c r="T17791" s="101" t="s">
        <v>34733</v>
      </c>
      <c r="U17791" s="74" t="s">
        <v>34734</v>
      </c>
    </row>
    <row r="17792" spans="20:21" x14ac:dyDescent="0.25">
      <c r="T17792" s="101" t="s">
        <v>34735</v>
      </c>
      <c r="U17792" s="74" t="s">
        <v>34736</v>
      </c>
    </row>
    <row r="17793" spans="20:21" x14ac:dyDescent="0.25">
      <c r="T17793" s="101" t="s">
        <v>34737</v>
      </c>
      <c r="U17793" s="74" t="s">
        <v>34738</v>
      </c>
    </row>
    <row r="17794" spans="20:21" x14ac:dyDescent="0.25">
      <c r="T17794" s="101" t="s">
        <v>34739</v>
      </c>
      <c r="U17794" s="74" t="s">
        <v>34740</v>
      </c>
    </row>
    <row r="17795" spans="20:21" x14ac:dyDescent="0.25">
      <c r="T17795" s="101" t="s">
        <v>34741</v>
      </c>
      <c r="U17795" s="74" t="s">
        <v>13765</v>
      </c>
    </row>
    <row r="17796" spans="20:21" x14ac:dyDescent="0.25">
      <c r="T17796" s="101" t="s">
        <v>34742</v>
      </c>
      <c r="U17796" s="74" t="s">
        <v>34743</v>
      </c>
    </row>
    <row r="17797" spans="20:21" x14ac:dyDescent="0.25">
      <c r="T17797" s="101" t="s">
        <v>34744</v>
      </c>
      <c r="U17797" s="74" t="s">
        <v>34745</v>
      </c>
    </row>
    <row r="17798" spans="20:21" x14ac:dyDescent="0.25">
      <c r="T17798" s="101" t="s">
        <v>34746</v>
      </c>
      <c r="U17798" s="74" t="s">
        <v>34747</v>
      </c>
    </row>
    <row r="17799" spans="20:21" x14ac:dyDescent="0.25">
      <c r="T17799" s="101" t="s">
        <v>34748</v>
      </c>
      <c r="U17799" s="74" t="s">
        <v>34749</v>
      </c>
    </row>
    <row r="17800" spans="20:21" x14ac:dyDescent="0.25">
      <c r="T17800" s="101" t="s">
        <v>34750</v>
      </c>
      <c r="U17800" s="74" t="s">
        <v>4895</v>
      </c>
    </row>
    <row r="17801" spans="20:21" x14ac:dyDescent="0.25">
      <c r="T17801" s="101" t="s">
        <v>34751</v>
      </c>
      <c r="U17801" s="74" t="s">
        <v>31963</v>
      </c>
    </row>
    <row r="17802" spans="20:21" x14ac:dyDescent="0.25">
      <c r="T17802" s="101" t="s">
        <v>34752</v>
      </c>
      <c r="U17802" s="74" t="s">
        <v>34753</v>
      </c>
    </row>
    <row r="17803" spans="20:21" x14ac:dyDescent="0.25">
      <c r="T17803" s="101" t="s">
        <v>34754</v>
      </c>
      <c r="U17803" s="74" t="s">
        <v>34755</v>
      </c>
    </row>
    <row r="17804" spans="20:21" x14ac:dyDescent="0.25">
      <c r="T17804" s="101" t="s">
        <v>34756</v>
      </c>
      <c r="U17804" s="74" t="s">
        <v>34757</v>
      </c>
    </row>
    <row r="17805" spans="20:21" x14ac:dyDescent="0.25">
      <c r="T17805" s="101" t="s">
        <v>34758</v>
      </c>
      <c r="U17805" s="74" t="s">
        <v>34759</v>
      </c>
    </row>
    <row r="17806" spans="20:21" x14ac:dyDescent="0.25">
      <c r="T17806" s="101" t="s">
        <v>34760</v>
      </c>
      <c r="U17806" s="74" t="s">
        <v>25724</v>
      </c>
    </row>
    <row r="17807" spans="20:21" x14ac:dyDescent="0.25">
      <c r="T17807" s="101" t="s">
        <v>34761</v>
      </c>
      <c r="U17807" s="74" t="s">
        <v>34762</v>
      </c>
    </row>
    <row r="17808" spans="20:21" x14ac:dyDescent="0.25">
      <c r="T17808" s="101" t="s">
        <v>34763</v>
      </c>
      <c r="U17808" s="74" t="s">
        <v>34764</v>
      </c>
    </row>
    <row r="17809" spans="20:21" x14ac:dyDescent="0.25">
      <c r="T17809" s="101" t="s">
        <v>34765</v>
      </c>
      <c r="U17809" s="74" t="s">
        <v>34766</v>
      </c>
    </row>
    <row r="17810" spans="20:21" x14ac:dyDescent="0.25">
      <c r="T17810" s="101" t="s">
        <v>34767</v>
      </c>
      <c r="U17810" s="74" t="s">
        <v>34768</v>
      </c>
    </row>
    <row r="17811" spans="20:21" x14ac:dyDescent="0.25">
      <c r="T17811" s="101" t="s">
        <v>34769</v>
      </c>
      <c r="U17811" s="74" t="s">
        <v>34770</v>
      </c>
    </row>
    <row r="17812" spans="20:21" x14ac:dyDescent="0.25">
      <c r="T17812" s="101" t="s">
        <v>34771</v>
      </c>
      <c r="U17812" s="74" t="s">
        <v>34772</v>
      </c>
    </row>
    <row r="17813" spans="20:21" x14ac:dyDescent="0.25">
      <c r="T17813" s="101" t="s">
        <v>34773</v>
      </c>
      <c r="U17813" s="74" t="s">
        <v>34774</v>
      </c>
    </row>
    <row r="17814" spans="20:21" x14ac:dyDescent="0.25">
      <c r="T17814" s="101" t="s">
        <v>34775</v>
      </c>
      <c r="U17814" s="74" t="s">
        <v>34776</v>
      </c>
    </row>
    <row r="17815" spans="20:21" x14ac:dyDescent="0.25">
      <c r="T17815" s="101" t="s">
        <v>34777</v>
      </c>
      <c r="U17815" s="74" t="s">
        <v>34778</v>
      </c>
    </row>
    <row r="17816" spans="20:21" x14ac:dyDescent="0.25">
      <c r="T17816" s="101" t="s">
        <v>34779</v>
      </c>
      <c r="U17816" s="74" t="s">
        <v>34780</v>
      </c>
    </row>
    <row r="17817" spans="20:21" x14ac:dyDescent="0.25">
      <c r="T17817" s="101" t="s">
        <v>34781</v>
      </c>
      <c r="U17817" s="74" t="s">
        <v>34782</v>
      </c>
    </row>
    <row r="17818" spans="20:21" x14ac:dyDescent="0.25">
      <c r="T17818" s="101" t="s">
        <v>34783</v>
      </c>
      <c r="U17818" s="74" t="s">
        <v>34784</v>
      </c>
    </row>
    <row r="17819" spans="20:21" x14ac:dyDescent="0.25">
      <c r="T17819" s="101" t="s">
        <v>34785</v>
      </c>
      <c r="U17819" s="74" t="s">
        <v>34786</v>
      </c>
    </row>
    <row r="17820" spans="20:21" x14ac:dyDescent="0.25">
      <c r="T17820" s="101" t="s">
        <v>34787</v>
      </c>
      <c r="U17820" s="74" t="s">
        <v>34788</v>
      </c>
    </row>
    <row r="17821" spans="20:21" x14ac:dyDescent="0.25">
      <c r="T17821" s="101" t="s">
        <v>34789</v>
      </c>
      <c r="U17821" s="74" t="s">
        <v>34790</v>
      </c>
    </row>
    <row r="17822" spans="20:21" x14ac:dyDescent="0.25">
      <c r="T17822" s="101" t="s">
        <v>34791</v>
      </c>
      <c r="U17822" s="74" t="s">
        <v>34792</v>
      </c>
    </row>
    <row r="17823" spans="20:21" x14ac:dyDescent="0.25">
      <c r="T17823" s="101" t="s">
        <v>34793</v>
      </c>
      <c r="U17823" s="74" t="s">
        <v>34794</v>
      </c>
    </row>
    <row r="17824" spans="20:21" x14ac:dyDescent="0.25">
      <c r="T17824" s="101" t="s">
        <v>34795</v>
      </c>
      <c r="U17824" s="74" t="s">
        <v>34796</v>
      </c>
    </row>
    <row r="17825" spans="20:21" x14ac:dyDescent="0.25">
      <c r="T17825" s="101" t="s">
        <v>34797</v>
      </c>
      <c r="U17825" s="74" t="s">
        <v>34798</v>
      </c>
    </row>
    <row r="17826" spans="20:21" x14ac:dyDescent="0.25">
      <c r="T17826" s="101" t="s">
        <v>34799</v>
      </c>
      <c r="U17826" s="74" t="s">
        <v>12648</v>
      </c>
    </row>
    <row r="17827" spans="20:21" x14ac:dyDescent="0.25">
      <c r="T17827" s="101" t="s">
        <v>34800</v>
      </c>
      <c r="U17827" s="74" t="s">
        <v>8831</v>
      </c>
    </row>
    <row r="17828" spans="20:21" x14ac:dyDescent="0.25">
      <c r="T17828" s="101" t="s">
        <v>34801</v>
      </c>
      <c r="U17828" s="74" t="s">
        <v>34802</v>
      </c>
    </row>
    <row r="17829" spans="20:21" x14ac:dyDescent="0.25">
      <c r="T17829" s="101" t="s">
        <v>34803</v>
      </c>
      <c r="U17829" s="74" t="s">
        <v>12666</v>
      </c>
    </row>
    <row r="17830" spans="20:21" x14ac:dyDescent="0.25">
      <c r="T17830" s="101" t="s">
        <v>34804</v>
      </c>
      <c r="U17830" s="74" t="s">
        <v>34805</v>
      </c>
    </row>
    <row r="17831" spans="20:21" x14ac:dyDescent="0.25">
      <c r="T17831" s="101" t="s">
        <v>34806</v>
      </c>
      <c r="U17831" s="74" t="s">
        <v>34807</v>
      </c>
    </row>
    <row r="17832" spans="20:21" x14ac:dyDescent="0.25">
      <c r="T17832" s="101" t="s">
        <v>34808</v>
      </c>
      <c r="U17832" s="74" t="s">
        <v>34809</v>
      </c>
    </row>
    <row r="17833" spans="20:21" x14ac:dyDescent="0.25">
      <c r="T17833" s="101" t="s">
        <v>34810</v>
      </c>
      <c r="U17833" s="74" t="s">
        <v>34811</v>
      </c>
    </row>
    <row r="17834" spans="20:21" x14ac:dyDescent="0.25">
      <c r="T17834" s="101" t="s">
        <v>34812</v>
      </c>
      <c r="U17834" s="74" t="s">
        <v>34813</v>
      </c>
    </row>
    <row r="17835" spans="20:21" x14ac:dyDescent="0.25">
      <c r="T17835" s="101" t="s">
        <v>34814</v>
      </c>
      <c r="U17835" s="74" t="s">
        <v>34815</v>
      </c>
    </row>
    <row r="17836" spans="20:21" x14ac:dyDescent="0.25">
      <c r="T17836" s="101" t="s">
        <v>34816</v>
      </c>
      <c r="U17836" s="74" t="s">
        <v>34817</v>
      </c>
    </row>
    <row r="17837" spans="20:21" x14ac:dyDescent="0.25">
      <c r="T17837" s="101" t="s">
        <v>34818</v>
      </c>
      <c r="U17837" s="74" t="s">
        <v>34819</v>
      </c>
    </row>
    <row r="17838" spans="20:21" x14ac:dyDescent="0.25">
      <c r="T17838" s="101" t="s">
        <v>34820</v>
      </c>
      <c r="U17838" s="74" t="s">
        <v>34821</v>
      </c>
    </row>
    <row r="17839" spans="20:21" x14ac:dyDescent="0.25">
      <c r="T17839" s="101" t="s">
        <v>34822</v>
      </c>
      <c r="U17839" s="74" t="s">
        <v>34823</v>
      </c>
    </row>
    <row r="17840" spans="20:21" x14ac:dyDescent="0.25">
      <c r="T17840" s="101" t="s">
        <v>34824</v>
      </c>
      <c r="U17840" s="74" t="s">
        <v>34825</v>
      </c>
    </row>
    <row r="17841" spans="20:21" x14ac:dyDescent="0.25">
      <c r="T17841" s="101" t="s">
        <v>34826</v>
      </c>
      <c r="U17841" s="74" t="s">
        <v>34827</v>
      </c>
    </row>
    <row r="17842" spans="20:21" x14ac:dyDescent="0.25">
      <c r="T17842" s="101" t="s">
        <v>34828</v>
      </c>
      <c r="U17842" s="74" t="s">
        <v>34829</v>
      </c>
    </row>
    <row r="17843" spans="20:21" x14ac:dyDescent="0.25">
      <c r="T17843" s="101" t="s">
        <v>34830</v>
      </c>
      <c r="U17843" s="74" t="s">
        <v>34831</v>
      </c>
    </row>
    <row r="17844" spans="20:21" x14ac:dyDescent="0.25">
      <c r="T17844" s="101" t="s">
        <v>34832</v>
      </c>
      <c r="U17844" s="74" t="s">
        <v>34833</v>
      </c>
    </row>
    <row r="17845" spans="20:21" x14ac:dyDescent="0.25">
      <c r="T17845" s="101" t="s">
        <v>34834</v>
      </c>
      <c r="U17845" s="74" t="s">
        <v>34835</v>
      </c>
    </row>
    <row r="17846" spans="20:21" x14ac:dyDescent="0.25">
      <c r="T17846" s="101" t="s">
        <v>34836</v>
      </c>
      <c r="U17846" s="74" t="s">
        <v>34837</v>
      </c>
    </row>
    <row r="17847" spans="20:21" x14ac:dyDescent="0.25">
      <c r="T17847" s="101" t="s">
        <v>34838</v>
      </c>
      <c r="U17847" s="74" t="s">
        <v>34839</v>
      </c>
    </row>
    <row r="17848" spans="20:21" x14ac:dyDescent="0.25">
      <c r="T17848" s="101" t="s">
        <v>34840</v>
      </c>
      <c r="U17848" s="74" t="s">
        <v>34841</v>
      </c>
    </row>
    <row r="17849" spans="20:21" x14ac:dyDescent="0.25">
      <c r="T17849" s="101" t="s">
        <v>34842</v>
      </c>
      <c r="U17849" s="74" t="s">
        <v>10902</v>
      </c>
    </row>
    <row r="17850" spans="20:21" x14ac:dyDescent="0.25">
      <c r="T17850" s="101" t="s">
        <v>34843</v>
      </c>
      <c r="U17850" s="74" t="s">
        <v>34844</v>
      </c>
    </row>
    <row r="17851" spans="20:21" x14ac:dyDescent="0.25">
      <c r="T17851" s="101" t="s">
        <v>34845</v>
      </c>
      <c r="U17851" s="74" t="s">
        <v>34846</v>
      </c>
    </row>
    <row r="17852" spans="20:21" x14ac:dyDescent="0.25">
      <c r="T17852" s="101" t="s">
        <v>34847</v>
      </c>
      <c r="U17852" s="74" t="s">
        <v>34848</v>
      </c>
    </row>
    <row r="17853" spans="20:21" x14ac:dyDescent="0.25">
      <c r="T17853" s="101" t="s">
        <v>34849</v>
      </c>
      <c r="U17853" s="74" t="s">
        <v>34850</v>
      </c>
    </row>
    <row r="17854" spans="20:21" x14ac:dyDescent="0.25">
      <c r="T17854" s="101" t="s">
        <v>34851</v>
      </c>
      <c r="U17854" s="74" t="s">
        <v>34852</v>
      </c>
    </row>
    <row r="17855" spans="20:21" x14ac:dyDescent="0.25">
      <c r="T17855" s="101" t="s">
        <v>34853</v>
      </c>
      <c r="U17855" s="74" t="s">
        <v>34854</v>
      </c>
    </row>
    <row r="17856" spans="20:21" x14ac:dyDescent="0.25">
      <c r="T17856" s="101" t="s">
        <v>34855</v>
      </c>
      <c r="U17856" s="74" t="s">
        <v>34856</v>
      </c>
    </row>
    <row r="17857" spans="20:21" x14ac:dyDescent="0.25">
      <c r="T17857" s="101" t="s">
        <v>34857</v>
      </c>
      <c r="U17857" s="74" t="s">
        <v>34858</v>
      </c>
    </row>
    <row r="17858" spans="20:21" x14ac:dyDescent="0.25">
      <c r="T17858" s="101" t="s">
        <v>34859</v>
      </c>
      <c r="U17858" s="74" t="s">
        <v>34860</v>
      </c>
    </row>
    <row r="17859" spans="20:21" x14ac:dyDescent="0.25">
      <c r="T17859" s="101" t="s">
        <v>34861</v>
      </c>
      <c r="U17859" s="74" t="s">
        <v>34862</v>
      </c>
    </row>
    <row r="17860" spans="20:21" x14ac:dyDescent="0.25">
      <c r="T17860" s="101" t="s">
        <v>34863</v>
      </c>
      <c r="U17860" s="74" t="s">
        <v>34864</v>
      </c>
    </row>
    <row r="17861" spans="20:21" x14ac:dyDescent="0.25">
      <c r="T17861" s="101" t="s">
        <v>34865</v>
      </c>
      <c r="U17861" s="74" t="s">
        <v>34866</v>
      </c>
    </row>
    <row r="17862" spans="20:21" x14ac:dyDescent="0.25">
      <c r="T17862" s="101" t="s">
        <v>34867</v>
      </c>
      <c r="U17862" s="74" t="s">
        <v>34868</v>
      </c>
    </row>
    <row r="17863" spans="20:21" x14ac:dyDescent="0.25">
      <c r="T17863" s="101" t="s">
        <v>34869</v>
      </c>
      <c r="U17863" s="74" t="s">
        <v>34870</v>
      </c>
    </row>
    <row r="17864" spans="20:21" x14ac:dyDescent="0.25">
      <c r="T17864" s="101" t="s">
        <v>34871</v>
      </c>
      <c r="U17864" s="74" t="s">
        <v>34872</v>
      </c>
    </row>
    <row r="17865" spans="20:21" x14ac:dyDescent="0.25">
      <c r="T17865" s="101" t="s">
        <v>34873</v>
      </c>
      <c r="U17865" s="74" t="s">
        <v>5979</v>
      </c>
    </row>
    <row r="17866" spans="20:21" x14ac:dyDescent="0.25">
      <c r="T17866" s="101" t="s">
        <v>34874</v>
      </c>
      <c r="U17866" s="74" t="s">
        <v>34875</v>
      </c>
    </row>
    <row r="17867" spans="20:21" x14ac:dyDescent="0.25">
      <c r="T17867" s="101" t="s">
        <v>34876</v>
      </c>
      <c r="U17867" s="74" t="s">
        <v>34877</v>
      </c>
    </row>
    <row r="17868" spans="20:21" x14ac:dyDescent="0.25">
      <c r="T17868" s="101" t="s">
        <v>34878</v>
      </c>
      <c r="U17868" s="74" t="s">
        <v>34879</v>
      </c>
    </row>
    <row r="17869" spans="20:21" x14ac:dyDescent="0.25">
      <c r="T17869" s="101" t="s">
        <v>34880</v>
      </c>
      <c r="U17869" s="74" t="s">
        <v>34881</v>
      </c>
    </row>
    <row r="17870" spans="20:21" x14ac:dyDescent="0.25">
      <c r="T17870" s="101" t="s">
        <v>34882</v>
      </c>
      <c r="U17870" s="74" t="s">
        <v>22176</v>
      </c>
    </row>
    <row r="17871" spans="20:21" x14ac:dyDescent="0.25">
      <c r="T17871" s="101" t="s">
        <v>34883</v>
      </c>
      <c r="U17871" s="74" t="s">
        <v>34884</v>
      </c>
    </row>
    <row r="17872" spans="20:21" x14ac:dyDescent="0.25">
      <c r="T17872" s="101" t="s">
        <v>34885</v>
      </c>
      <c r="U17872" s="74" t="s">
        <v>34886</v>
      </c>
    </row>
    <row r="17873" spans="20:21" x14ac:dyDescent="0.25">
      <c r="T17873" s="101" t="s">
        <v>34887</v>
      </c>
      <c r="U17873" s="74" t="s">
        <v>34888</v>
      </c>
    </row>
    <row r="17874" spans="20:21" x14ac:dyDescent="0.25">
      <c r="T17874" s="101" t="s">
        <v>34889</v>
      </c>
      <c r="U17874" s="74" t="s">
        <v>34890</v>
      </c>
    </row>
    <row r="17875" spans="20:21" x14ac:dyDescent="0.25">
      <c r="T17875" s="101" t="s">
        <v>34891</v>
      </c>
      <c r="U17875" s="74" t="s">
        <v>22935</v>
      </c>
    </row>
    <row r="17876" spans="20:21" x14ac:dyDescent="0.25">
      <c r="T17876" s="101" t="s">
        <v>34892</v>
      </c>
      <c r="U17876" s="74" t="s">
        <v>34893</v>
      </c>
    </row>
    <row r="17877" spans="20:21" x14ac:dyDescent="0.25">
      <c r="T17877" s="101" t="s">
        <v>34894</v>
      </c>
      <c r="U17877" s="74" t="s">
        <v>280</v>
      </c>
    </row>
    <row r="17878" spans="20:21" x14ac:dyDescent="0.25">
      <c r="T17878" s="101" t="s">
        <v>34895</v>
      </c>
      <c r="U17878" s="74" t="s">
        <v>34896</v>
      </c>
    </row>
    <row r="17879" spans="20:21" x14ac:dyDescent="0.25">
      <c r="T17879" s="101" t="s">
        <v>34897</v>
      </c>
      <c r="U17879" s="74" t="s">
        <v>34898</v>
      </c>
    </row>
    <row r="17880" spans="20:21" x14ac:dyDescent="0.25">
      <c r="T17880" s="101" t="s">
        <v>34899</v>
      </c>
      <c r="U17880" s="74" t="s">
        <v>34900</v>
      </c>
    </row>
    <row r="17881" spans="20:21" x14ac:dyDescent="0.25">
      <c r="T17881" s="101" t="s">
        <v>34901</v>
      </c>
      <c r="U17881" s="74" t="s">
        <v>34902</v>
      </c>
    </row>
    <row r="17882" spans="20:21" x14ac:dyDescent="0.25">
      <c r="T17882" s="101" t="s">
        <v>34903</v>
      </c>
      <c r="U17882" s="74" t="s">
        <v>34904</v>
      </c>
    </row>
    <row r="17883" spans="20:21" x14ac:dyDescent="0.25">
      <c r="T17883" s="101" t="s">
        <v>34905</v>
      </c>
      <c r="U17883" s="74" t="s">
        <v>34906</v>
      </c>
    </row>
    <row r="17884" spans="20:21" x14ac:dyDescent="0.25">
      <c r="T17884" s="101" t="s">
        <v>34907</v>
      </c>
      <c r="U17884" s="74" t="s">
        <v>34908</v>
      </c>
    </row>
    <row r="17885" spans="20:21" x14ac:dyDescent="0.25">
      <c r="T17885" s="101" t="s">
        <v>34909</v>
      </c>
      <c r="U17885" s="74" t="s">
        <v>34910</v>
      </c>
    </row>
    <row r="17886" spans="20:21" x14ac:dyDescent="0.25">
      <c r="T17886" s="101" t="s">
        <v>34911</v>
      </c>
      <c r="U17886" s="74" t="s">
        <v>34912</v>
      </c>
    </row>
    <row r="17887" spans="20:21" x14ac:dyDescent="0.25">
      <c r="T17887" s="101" t="s">
        <v>34913</v>
      </c>
      <c r="U17887" s="74" t="s">
        <v>34914</v>
      </c>
    </row>
    <row r="17888" spans="20:21" x14ac:dyDescent="0.25">
      <c r="T17888" s="101" t="s">
        <v>34915</v>
      </c>
      <c r="U17888" s="74" t="s">
        <v>34916</v>
      </c>
    </row>
    <row r="17889" spans="20:21" x14ac:dyDescent="0.25">
      <c r="T17889" s="101" t="s">
        <v>34917</v>
      </c>
      <c r="U17889" s="74" t="s">
        <v>34918</v>
      </c>
    </row>
    <row r="17890" spans="20:21" x14ac:dyDescent="0.25">
      <c r="T17890" s="101" t="s">
        <v>34919</v>
      </c>
      <c r="U17890" s="74" t="s">
        <v>34920</v>
      </c>
    </row>
    <row r="17891" spans="20:21" x14ac:dyDescent="0.25">
      <c r="T17891" s="101" t="s">
        <v>34921</v>
      </c>
      <c r="U17891" s="74" t="s">
        <v>34922</v>
      </c>
    </row>
    <row r="17892" spans="20:21" x14ac:dyDescent="0.25">
      <c r="T17892" s="101" t="s">
        <v>34923</v>
      </c>
      <c r="U17892" s="74" t="s">
        <v>34924</v>
      </c>
    </row>
    <row r="17893" spans="20:21" x14ac:dyDescent="0.25">
      <c r="T17893" s="101" t="s">
        <v>34925</v>
      </c>
      <c r="U17893" s="74" t="s">
        <v>34926</v>
      </c>
    </row>
    <row r="17894" spans="20:21" x14ac:dyDescent="0.25">
      <c r="T17894" s="101" t="s">
        <v>34927</v>
      </c>
      <c r="U17894" s="74" t="s">
        <v>11240</v>
      </c>
    </row>
    <row r="17895" spans="20:21" x14ac:dyDescent="0.25">
      <c r="T17895" s="101" t="s">
        <v>34928</v>
      </c>
      <c r="U17895" s="74" t="s">
        <v>34929</v>
      </c>
    </row>
    <row r="17896" spans="20:21" x14ac:dyDescent="0.25">
      <c r="T17896" s="101" t="s">
        <v>34930</v>
      </c>
      <c r="U17896" s="74" t="s">
        <v>34931</v>
      </c>
    </row>
    <row r="17897" spans="20:21" x14ac:dyDescent="0.25">
      <c r="T17897" s="101" t="s">
        <v>34932</v>
      </c>
      <c r="U17897" s="74" t="s">
        <v>34933</v>
      </c>
    </row>
    <row r="17898" spans="20:21" x14ac:dyDescent="0.25">
      <c r="T17898" s="101" t="s">
        <v>34934</v>
      </c>
      <c r="U17898" s="74" t="s">
        <v>34935</v>
      </c>
    </row>
    <row r="17899" spans="20:21" x14ac:dyDescent="0.25">
      <c r="T17899" s="101" t="s">
        <v>34936</v>
      </c>
      <c r="U17899" s="74" t="s">
        <v>34937</v>
      </c>
    </row>
    <row r="17900" spans="20:21" x14ac:dyDescent="0.25">
      <c r="T17900" s="101" t="s">
        <v>34938</v>
      </c>
      <c r="U17900" s="74" t="s">
        <v>34939</v>
      </c>
    </row>
    <row r="17901" spans="20:21" x14ac:dyDescent="0.25">
      <c r="T17901" s="101" t="s">
        <v>34940</v>
      </c>
      <c r="U17901" s="74" t="s">
        <v>32227</v>
      </c>
    </row>
    <row r="17902" spans="20:21" x14ac:dyDescent="0.25">
      <c r="T17902" s="101" t="s">
        <v>34941</v>
      </c>
      <c r="U17902" s="74" t="s">
        <v>34942</v>
      </c>
    </row>
    <row r="17903" spans="20:21" x14ac:dyDescent="0.25">
      <c r="T17903" s="101" t="s">
        <v>34943</v>
      </c>
      <c r="U17903" s="74" t="s">
        <v>34944</v>
      </c>
    </row>
    <row r="17904" spans="20:21" x14ac:dyDescent="0.25">
      <c r="T17904" s="101" t="s">
        <v>34945</v>
      </c>
      <c r="U17904" s="74" t="s">
        <v>34946</v>
      </c>
    </row>
    <row r="17905" spans="20:21" x14ac:dyDescent="0.25">
      <c r="T17905" s="101" t="s">
        <v>34947</v>
      </c>
      <c r="U17905" s="74" t="s">
        <v>34948</v>
      </c>
    </row>
    <row r="17906" spans="20:21" x14ac:dyDescent="0.25">
      <c r="T17906" s="101" t="s">
        <v>34949</v>
      </c>
      <c r="U17906" s="74" t="s">
        <v>22325</v>
      </c>
    </row>
    <row r="17907" spans="20:21" x14ac:dyDescent="0.25">
      <c r="T17907" s="101" t="s">
        <v>34950</v>
      </c>
      <c r="U17907" s="74" t="s">
        <v>34951</v>
      </c>
    </row>
    <row r="17908" spans="20:21" x14ac:dyDescent="0.25">
      <c r="T17908" s="101" t="s">
        <v>34952</v>
      </c>
      <c r="U17908" s="74" t="s">
        <v>34953</v>
      </c>
    </row>
    <row r="17909" spans="20:21" x14ac:dyDescent="0.25">
      <c r="T17909" s="101" t="s">
        <v>34954</v>
      </c>
      <c r="U17909" s="74" t="s">
        <v>34955</v>
      </c>
    </row>
    <row r="17910" spans="20:21" x14ac:dyDescent="0.25">
      <c r="T17910" s="101" t="s">
        <v>34956</v>
      </c>
      <c r="U17910" s="74" t="s">
        <v>34957</v>
      </c>
    </row>
    <row r="17911" spans="20:21" x14ac:dyDescent="0.25">
      <c r="T17911" s="101" t="s">
        <v>34958</v>
      </c>
      <c r="U17911" s="74" t="s">
        <v>8494</v>
      </c>
    </row>
    <row r="17912" spans="20:21" x14ac:dyDescent="0.25">
      <c r="T17912" s="101" t="s">
        <v>34959</v>
      </c>
      <c r="U17912" s="74" t="s">
        <v>34960</v>
      </c>
    </row>
    <row r="17913" spans="20:21" x14ac:dyDescent="0.25">
      <c r="T17913" s="101" t="s">
        <v>34961</v>
      </c>
      <c r="U17913" s="74" t="s">
        <v>34962</v>
      </c>
    </row>
    <row r="17914" spans="20:21" x14ac:dyDescent="0.25">
      <c r="T17914" s="101" t="s">
        <v>34963</v>
      </c>
      <c r="U17914" s="74" t="s">
        <v>34964</v>
      </c>
    </row>
    <row r="17915" spans="20:21" x14ac:dyDescent="0.25">
      <c r="T17915" s="101" t="s">
        <v>34965</v>
      </c>
      <c r="U17915" s="74" t="s">
        <v>34966</v>
      </c>
    </row>
    <row r="17916" spans="20:21" x14ac:dyDescent="0.25">
      <c r="T17916" s="101" t="s">
        <v>34967</v>
      </c>
      <c r="U17916" s="74" t="s">
        <v>16850</v>
      </c>
    </row>
    <row r="17917" spans="20:21" x14ac:dyDescent="0.25">
      <c r="T17917" s="101" t="s">
        <v>34968</v>
      </c>
      <c r="U17917" s="74" t="s">
        <v>34969</v>
      </c>
    </row>
    <row r="17918" spans="20:21" x14ac:dyDescent="0.25">
      <c r="T17918" s="101" t="s">
        <v>34970</v>
      </c>
      <c r="U17918" s="74" t="s">
        <v>34971</v>
      </c>
    </row>
    <row r="17919" spans="20:21" x14ac:dyDescent="0.25">
      <c r="T17919" s="101" t="s">
        <v>34972</v>
      </c>
      <c r="U17919" s="74" t="s">
        <v>34973</v>
      </c>
    </row>
    <row r="17920" spans="20:21" x14ac:dyDescent="0.25">
      <c r="T17920" s="101" t="s">
        <v>34974</v>
      </c>
      <c r="U17920" s="74" t="s">
        <v>34975</v>
      </c>
    </row>
    <row r="17921" spans="20:21" x14ac:dyDescent="0.25">
      <c r="T17921" s="101" t="s">
        <v>34976</v>
      </c>
      <c r="U17921" s="74" t="s">
        <v>34977</v>
      </c>
    </row>
    <row r="17922" spans="20:21" x14ac:dyDescent="0.25">
      <c r="T17922" s="101" t="s">
        <v>34978</v>
      </c>
      <c r="U17922" s="74" t="s">
        <v>34979</v>
      </c>
    </row>
    <row r="17923" spans="20:21" x14ac:dyDescent="0.25">
      <c r="T17923" s="101" t="s">
        <v>34980</v>
      </c>
      <c r="U17923" s="74" t="s">
        <v>34981</v>
      </c>
    </row>
    <row r="17924" spans="20:21" x14ac:dyDescent="0.25">
      <c r="T17924" s="101" t="s">
        <v>34982</v>
      </c>
      <c r="U17924" s="74" t="s">
        <v>34983</v>
      </c>
    </row>
    <row r="17925" spans="20:21" x14ac:dyDescent="0.25">
      <c r="T17925" s="101" t="s">
        <v>34984</v>
      </c>
      <c r="U17925" s="74" t="s">
        <v>22372</v>
      </c>
    </row>
    <row r="17926" spans="20:21" x14ac:dyDescent="0.25">
      <c r="T17926" s="101" t="s">
        <v>34985</v>
      </c>
      <c r="U17926" s="74" t="s">
        <v>34986</v>
      </c>
    </row>
    <row r="17927" spans="20:21" x14ac:dyDescent="0.25">
      <c r="T17927" s="101" t="s">
        <v>34987</v>
      </c>
      <c r="U17927" s="74" t="s">
        <v>34988</v>
      </c>
    </row>
    <row r="17928" spans="20:21" x14ac:dyDescent="0.25">
      <c r="T17928" s="101" t="s">
        <v>34989</v>
      </c>
      <c r="U17928" s="74" t="s">
        <v>34990</v>
      </c>
    </row>
    <row r="17929" spans="20:21" x14ac:dyDescent="0.25">
      <c r="T17929" s="101" t="s">
        <v>34991</v>
      </c>
      <c r="U17929" s="74" t="s">
        <v>34992</v>
      </c>
    </row>
    <row r="17930" spans="20:21" x14ac:dyDescent="0.25">
      <c r="T17930" s="101" t="s">
        <v>34993</v>
      </c>
      <c r="U17930" s="74" t="s">
        <v>34994</v>
      </c>
    </row>
    <row r="17931" spans="20:21" x14ac:dyDescent="0.25">
      <c r="T17931" s="101" t="s">
        <v>34995</v>
      </c>
      <c r="U17931" s="74" t="s">
        <v>34996</v>
      </c>
    </row>
    <row r="17932" spans="20:21" x14ac:dyDescent="0.25">
      <c r="T17932" s="101" t="s">
        <v>34997</v>
      </c>
      <c r="U17932" s="74" t="s">
        <v>34998</v>
      </c>
    </row>
    <row r="17933" spans="20:21" x14ac:dyDescent="0.25">
      <c r="T17933" s="101" t="s">
        <v>34999</v>
      </c>
      <c r="U17933" s="74" t="s">
        <v>35000</v>
      </c>
    </row>
    <row r="17934" spans="20:21" x14ac:dyDescent="0.25">
      <c r="T17934" s="101" t="s">
        <v>35001</v>
      </c>
      <c r="U17934" s="74" t="s">
        <v>35002</v>
      </c>
    </row>
    <row r="17935" spans="20:21" x14ac:dyDescent="0.25">
      <c r="T17935" s="101" t="s">
        <v>35003</v>
      </c>
      <c r="U17935" s="74" t="s">
        <v>10765</v>
      </c>
    </row>
    <row r="17936" spans="20:21" x14ac:dyDescent="0.25">
      <c r="T17936" s="101" t="s">
        <v>35004</v>
      </c>
      <c r="U17936" s="74" t="s">
        <v>35005</v>
      </c>
    </row>
    <row r="17937" spans="20:21" x14ac:dyDescent="0.25">
      <c r="T17937" s="101" t="s">
        <v>35006</v>
      </c>
      <c r="U17937" s="74" t="s">
        <v>35007</v>
      </c>
    </row>
    <row r="17938" spans="20:21" x14ac:dyDescent="0.25">
      <c r="T17938" s="101" t="s">
        <v>35008</v>
      </c>
      <c r="U17938" s="74" t="s">
        <v>35009</v>
      </c>
    </row>
    <row r="17939" spans="20:21" x14ac:dyDescent="0.25">
      <c r="T17939" s="101" t="s">
        <v>35010</v>
      </c>
      <c r="U17939" s="74" t="s">
        <v>35011</v>
      </c>
    </row>
    <row r="17940" spans="20:21" x14ac:dyDescent="0.25">
      <c r="T17940" s="101" t="s">
        <v>35012</v>
      </c>
      <c r="U17940" s="74" t="s">
        <v>35013</v>
      </c>
    </row>
    <row r="17941" spans="20:21" x14ac:dyDescent="0.25">
      <c r="T17941" s="101" t="s">
        <v>35014</v>
      </c>
      <c r="U17941" s="74" t="s">
        <v>35015</v>
      </c>
    </row>
    <row r="17942" spans="20:21" x14ac:dyDescent="0.25">
      <c r="T17942" s="101" t="s">
        <v>35016</v>
      </c>
      <c r="U17942" s="74" t="s">
        <v>35017</v>
      </c>
    </row>
    <row r="17943" spans="20:21" x14ac:dyDescent="0.25">
      <c r="T17943" s="101" t="s">
        <v>35018</v>
      </c>
      <c r="U17943" s="74" t="s">
        <v>35019</v>
      </c>
    </row>
    <row r="17944" spans="20:21" x14ac:dyDescent="0.25">
      <c r="T17944" s="101" t="s">
        <v>35020</v>
      </c>
      <c r="U17944" s="74" t="s">
        <v>6297</v>
      </c>
    </row>
    <row r="17945" spans="20:21" x14ac:dyDescent="0.25">
      <c r="T17945" s="101" t="s">
        <v>35021</v>
      </c>
      <c r="U17945" s="74" t="s">
        <v>33989</v>
      </c>
    </row>
    <row r="17946" spans="20:21" x14ac:dyDescent="0.25">
      <c r="T17946" s="101" t="s">
        <v>35022</v>
      </c>
      <c r="U17946" s="74" t="s">
        <v>35023</v>
      </c>
    </row>
    <row r="17947" spans="20:21" x14ac:dyDescent="0.25">
      <c r="T17947" s="101" t="s">
        <v>35024</v>
      </c>
      <c r="U17947" s="74" t="s">
        <v>35025</v>
      </c>
    </row>
    <row r="17948" spans="20:21" x14ac:dyDescent="0.25">
      <c r="T17948" s="101" t="s">
        <v>35026</v>
      </c>
      <c r="U17948" s="74" t="s">
        <v>8618</v>
      </c>
    </row>
    <row r="17949" spans="20:21" x14ac:dyDescent="0.25">
      <c r="T17949" s="101" t="s">
        <v>35027</v>
      </c>
      <c r="U17949" s="74" t="s">
        <v>35028</v>
      </c>
    </row>
    <row r="17950" spans="20:21" x14ac:dyDescent="0.25">
      <c r="T17950" s="101" t="s">
        <v>35029</v>
      </c>
      <c r="U17950" s="74" t="s">
        <v>35030</v>
      </c>
    </row>
    <row r="17951" spans="20:21" x14ac:dyDescent="0.25">
      <c r="T17951" s="101" t="s">
        <v>35031</v>
      </c>
      <c r="U17951" s="74" t="s">
        <v>35032</v>
      </c>
    </row>
    <row r="17952" spans="20:21" x14ac:dyDescent="0.25">
      <c r="T17952" s="101" t="s">
        <v>35033</v>
      </c>
      <c r="U17952" s="74" t="s">
        <v>35034</v>
      </c>
    </row>
    <row r="17953" spans="20:21" x14ac:dyDescent="0.25">
      <c r="T17953" s="101" t="s">
        <v>35035</v>
      </c>
      <c r="U17953" s="74" t="s">
        <v>35036</v>
      </c>
    </row>
    <row r="17954" spans="20:21" x14ac:dyDescent="0.25">
      <c r="T17954" s="101" t="s">
        <v>35037</v>
      </c>
      <c r="U17954" s="74" t="s">
        <v>8642</v>
      </c>
    </row>
    <row r="17955" spans="20:21" x14ac:dyDescent="0.25">
      <c r="T17955" s="101" t="s">
        <v>35038</v>
      </c>
      <c r="U17955" s="74" t="s">
        <v>35039</v>
      </c>
    </row>
    <row r="17956" spans="20:21" x14ac:dyDescent="0.25">
      <c r="T17956" s="101" t="s">
        <v>35040</v>
      </c>
      <c r="U17956" s="74" t="s">
        <v>35041</v>
      </c>
    </row>
    <row r="17957" spans="20:21" x14ac:dyDescent="0.25">
      <c r="T17957" s="101" t="s">
        <v>35042</v>
      </c>
      <c r="U17957" s="74" t="s">
        <v>35043</v>
      </c>
    </row>
    <row r="17958" spans="20:21" x14ac:dyDescent="0.25">
      <c r="T17958" s="101" t="s">
        <v>35044</v>
      </c>
      <c r="U17958" s="74" t="s">
        <v>35045</v>
      </c>
    </row>
    <row r="17959" spans="20:21" x14ac:dyDescent="0.25">
      <c r="T17959" s="101" t="s">
        <v>35046</v>
      </c>
      <c r="U17959" s="74" t="s">
        <v>35047</v>
      </c>
    </row>
    <row r="17960" spans="20:21" x14ac:dyDescent="0.25">
      <c r="T17960" s="101" t="s">
        <v>35048</v>
      </c>
      <c r="U17960" s="74" t="s">
        <v>3857</v>
      </c>
    </row>
    <row r="17961" spans="20:21" x14ac:dyDescent="0.25">
      <c r="T17961" s="101" t="s">
        <v>35049</v>
      </c>
      <c r="U17961" s="74" t="s">
        <v>10844</v>
      </c>
    </row>
    <row r="17962" spans="20:21" x14ac:dyDescent="0.25">
      <c r="T17962" s="101" t="s">
        <v>35050</v>
      </c>
      <c r="U17962" s="74" t="s">
        <v>35051</v>
      </c>
    </row>
    <row r="17963" spans="20:21" x14ac:dyDescent="0.25">
      <c r="T17963" s="101" t="s">
        <v>35052</v>
      </c>
      <c r="U17963" s="74" t="s">
        <v>35053</v>
      </c>
    </row>
    <row r="17964" spans="20:21" x14ac:dyDescent="0.25">
      <c r="T17964" s="101" t="s">
        <v>35054</v>
      </c>
      <c r="U17964" s="74" t="s">
        <v>35055</v>
      </c>
    </row>
    <row r="17965" spans="20:21" x14ac:dyDescent="0.25">
      <c r="T17965" s="101" t="s">
        <v>35056</v>
      </c>
      <c r="U17965" s="74" t="s">
        <v>35057</v>
      </c>
    </row>
    <row r="17966" spans="20:21" x14ac:dyDescent="0.25">
      <c r="T17966" s="101" t="s">
        <v>35058</v>
      </c>
      <c r="U17966" s="74" t="s">
        <v>35059</v>
      </c>
    </row>
    <row r="17967" spans="20:21" x14ac:dyDescent="0.25">
      <c r="T17967" s="101" t="s">
        <v>35060</v>
      </c>
      <c r="U17967" s="74" t="s">
        <v>35061</v>
      </c>
    </row>
    <row r="17968" spans="20:21" x14ac:dyDescent="0.25">
      <c r="T17968" s="101" t="s">
        <v>35062</v>
      </c>
      <c r="U17968" s="74" t="s">
        <v>3054</v>
      </c>
    </row>
    <row r="17969" spans="20:21" x14ac:dyDescent="0.25">
      <c r="T17969" s="101" t="s">
        <v>35063</v>
      </c>
      <c r="U17969" s="74" t="s">
        <v>30044</v>
      </c>
    </row>
    <row r="17970" spans="20:21" x14ac:dyDescent="0.25">
      <c r="T17970" s="101" t="s">
        <v>35064</v>
      </c>
      <c r="U17970" s="74" t="s">
        <v>35065</v>
      </c>
    </row>
    <row r="17971" spans="20:21" x14ac:dyDescent="0.25">
      <c r="T17971" s="101" t="s">
        <v>35066</v>
      </c>
      <c r="U17971" s="74" t="s">
        <v>35067</v>
      </c>
    </row>
    <row r="17972" spans="20:21" x14ac:dyDescent="0.25">
      <c r="T17972" s="101" t="s">
        <v>35068</v>
      </c>
      <c r="U17972" s="74" t="s">
        <v>6403</v>
      </c>
    </row>
    <row r="17973" spans="20:21" x14ac:dyDescent="0.25">
      <c r="T17973" s="101" t="s">
        <v>35069</v>
      </c>
      <c r="U17973" s="74" t="s">
        <v>35070</v>
      </c>
    </row>
    <row r="17974" spans="20:21" x14ac:dyDescent="0.25">
      <c r="T17974" s="101" t="s">
        <v>35071</v>
      </c>
      <c r="U17974" s="74" t="s">
        <v>35072</v>
      </c>
    </row>
    <row r="17975" spans="20:21" x14ac:dyDescent="0.25">
      <c r="T17975" s="101" t="s">
        <v>35073</v>
      </c>
      <c r="U17975" s="74" t="s">
        <v>35074</v>
      </c>
    </row>
    <row r="17976" spans="20:21" x14ac:dyDescent="0.25">
      <c r="T17976" s="101" t="s">
        <v>35075</v>
      </c>
      <c r="U17976" s="74" t="s">
        <v>4748</v>
      </c>
    </row>
    <row r="17977" spans="20:21" x14ac:dyDescent="0.25">
      <c r="T17977" s="101" t="s">
        <v>35076</v>
      </c>
      <c r="U17977" s="74" t="s">
        <v>35077</v>
      </c>
    </row>
    <row r="17978" spans="20:21" x14ac:dyDescent="0.25">
      <c r="T17978" s="101" t="s">
        <v>35078</v>
      </c>
      <c r="U17978" s="74" t="s">
        <v>35079</v>
      </c>
    </row>
    <row r="17979" spans="20:21" x14ac:dyDescent="0.25">
      <c r="T17979" s="101" t="s">
        <v>35080</v>
      </c>
      <c r="U17979" s="74" t="s">
        <v>35081</v>
      </c>
    </row>
    <row r="17980" spans="20:21" x14ac:dyDescent="0.25">
      <c r="T17980" s="101" t="s">
        <v>35082</v>
      </c>
      <c r="U17980" s="74" t="s">
        <v>35083</v>
      </c>
    </row>
    <row r="17981" spans="20:21" x14ac:dyDescent="0.25">
      <c r="T17981" s="101" t="s">
        <v>35084</v>
      </c>
      <c r="U17981" s="74" t="s">
        <v>35085</v>
      </c>
    </row>
    <row r="17982" spans="20:21" x14ac:dyDescent="0.25">
      <c r="T17982" s="101" t="s">
        <v>35086</v>
      </c>
      <c r="U17982" s="74" t="s">
        <v>35087</v>
      </c>
    </row>
    <row r="17983" spans="20:21" x14ac:dyDescent="0.25">
      <c r="T17983" s="101" t="s">
        <v>35088</v>
      </c>
      <c r="U17983" s="74" t="s">
        <v>35089</v>
      </c>
    </row>
    <row r="17984" spans="20:21" x14ac:dyDescent="0.25">
      <c r="T17984" s="101" t="s">
        <v>35090</v>
      </c>
      <c r="U17984" s="74" t="s">
        <v>35091</v>
      </c>
    </row>
    <row r="17985" spans="20:21" x14ac:dyDescent="0.25">
      <c r="T17985" s="101" t="s">
        <v>35092</v>
      </c>
      <c r="U17985" s="74" t="s">
        <v>35093</v>
      </c>
    </row>
    <row r="17986" spans="20:21" x14ac:dyDescent="0.25">
      <c r="T17986" s="101" t="s">
        <v>35094</v>
      </c>
      <c r="U17986" s="74" t="s">
        <v>35095</v>
      </c>
    </row>
    <row r="17987" spans="20:21" x14ac:dyDescent="0.25">
      <c r="T17987" s="101" t="s">
        <v>35096</v>
      </c>
      <c r="U17987" s="74" t="s">
        <v>4779</v>
      </c>
    </row>
    <row r="17988" spans="20:21" x14ac:dyDescent="0.25">
      <c r="T17988" s="101" t="s">
        <v>35097</v>
      </c>
      <c r="U17988" s="74" t="s">
        <v>35098</v>
      </c>
    </row>
    <row r="17989" spans="20:21" x14ac:dyDescent="0.25">
      <c r="T17989" s="101" t="s">
        <v>35099</v>
      </c>
      <c r="U17989" s="74" t="s">
        <v>35100</v>
      </c>
    </row>
    <row r="17990" spans="20:21" x14ac:dyDescent="0.25">
      <c r="T17990" s="101" t="s">
        <v>35101</v>
      </c>
      <c r="U17990" s="74" t="s">
        <v>35102</v>
      </c>
    </row>
    <row r="17991" spans="20:21" x14ac:dyDescent="0.25">
      <c r="T17991" s="101" t="s">
        <v>35103</v>
      </c>
      <c r="U17991" s="74" t="s">
        <v>35104</v>
      </c>
    </row>
    <row r="17992" spans="20:21" x14ac:dyDescent="0.25">
      <c r="T17992" s="101" t="s">
        <v>35105</v>
      </c>
      <c r="U17992" s="74" t="s">
        <v>35106</v>
      </c>
    </row>
    <row r="17993" spans="20:21" x14ac:dyDescent="0.25">
      <c r="T17993" s="101" t="s">
        <v>35107</v>
      </c>
      <c r="U17993" s="74" t="s">
        <v>35108</v>
      </c>
    </row>
    <row r="17994" spans="20:21" x14ac:dyDescent="0.25">
      <c r="T17994" s="101" t="s">
        <v>35109</v>
      </c>
      <c r="U17994" s="74" t="s">
        <v>35110</v>
      </c>
    </row>
    <row r="17995" spans="20:21" x14ac:dyDescent="0.25">
      <c r="T17995" s="101" t="s">
        <v>35111</v>
      </c>
      <c r="U17995" s="74" t="s">
        <v>25582</v>
      </c>
    </row>
    <row r="17996" spans="20:21" x14ac:dyDescent="0.25">
      <c r="T17996" s="101" t="s">
        <v>35112</v>
      </c>
      <c r="U17996" s="74" t="s">
        <v>35113</v>
      </c>
    </row>
    <row r="17997" spans="20:21" x14ac:dyDescent="0.25">
      <c r="T17997" s="101" t="s">
        <v>35114</v>
      </c>
      <c r="U17997" s="74" t="s">
        <v>35115</v>
      </c>
    </row>
    <row r="17998" spans="20:21" x14ac:dyDescent="0.25">
      <c r="T17998" s="101" t="s">
        <v>35116</v>
      </c>
      <c r="U17998" s="74" t="s">
        <v>8743</v>
      </c>
    </row>
    <row r="17999" spans="20:21" x14ac:dyDescent="0.25">
      <c r="T17999" s="101" t="s">
        <v>35117</v>
      </c>
      <c r="U17999" s="74" t="s">
        <v>35118</v>
      </c>
    </row>
    <row r="18000" spans="20:21" x14ac:dyDescent="0.25">
      <c r="T18000" s="101" t="s">
        <v>35119</v>
      </c>
      <c r="U18000" s="74" t="s">
        <v>35120</v>
      </c>
    </row>
    <row r="18001" spans="20:21" x14ac:dyDescent="0.25">
      <c r="T18001" s="101" t="s">
        <v>35121</v>
      </c>
      <c r="U18001" s="74" t="s">
        <v>35122</v>
      </c>
    </row>
    <row r="18002" spans="20:21" x14ac:dyDescent="0.25">
      <c r="T18002" s="101" t="s">
        <v>35123</v>
      </c>
      <c r="U18002" s="74" t="s">
        <v>35124</v>
      </c>
    </row>
    <row r="18003" spans="20:21" x14ac:dyDescent="0.25">
      <c r="T18003" s="101" t="s">
        <v>35125</v>
      </c>
      <c r="U18003" s="74" t="s">
        <v>35126</v>
      </c>
    </row>
    <row r="18004" spans="20:21" x14ac:dyDescent="0.25">
      <c r="T18004" s="101" t="s">
        <v>35127</v>
      </c>
      <c r="U18004" s="74" t="s">
        <v>35128</v>
      </c>
    </row>
    <row r="18005" spans="20:21" x14ac:dyDescent="0.25">
      <c r="T18005" s="101" t="s">
        <v>35129</v>
      </c>
      <c r="U18005" s="74" t="s">
        <v>35130</v>
      </c>
    </row>
    <row r="18006" spans="20:21" x14ac:dyDescent="0.25">
      <c r="T18006" s="101" t="s">
        <v>35131</v>
      </c>
      <c r="U18006" s="74" t="s">
        <v>35132</v>
      </c>
    </row>
    <row r="18007" spans="20:21" x14ac:dyDescent="0.25">
      <c r="T18007" s="101" t="s">
        <v>35133</v>
      </c>
      <c r="U18007" s="74" t="s">
        <v>35134</v>
      </c>
    </row>
    <row r="18008" spans="20:21" x14ac:dyDescent="0.25">
      <c r="T18008" s="101" t="s">
        <v>35135</v>
      </c>
      <c r="U18008" s="74" t="s">
        <v>35136</v>
      </c>
    </row>
    <row r="18009" spans="20:21" x14ac:dyDescent="0.25">
      <c r="T18009" s="101" t="s">
        <v>35137</v>
      </c>
      <c r="U18009" s="74" t="s">
        <v>35138</v>
      </c>
    </row>
    <row r="18010" spans="20:21" x14ac:dyDescent="0.25">
      <c r="T18010" s="101" t="s">
        <v>35139</v>
      </c>
      <c r="U18010" s="74" t="s">
        <v>35140</v>
      </c>
    </row>
    <row r="18011" spans="20:21" x14ac:dyDescent="0.25">
      <c r="T18011" s="101" t="s">
        <v>35141</v>
      </c>
      <c r="U18011" s="74" t="s">
        <v>35142</v>
      </c>
    </row>
    <row r="18012" spans="20:21" x14ac:dyDescent="0.25">
      <c r="T18012" s="101" t="s">
        <v>35143</v>
      </c>
      <c r="U18012" s="74" t="s">
        <v>35144</v>
      </c>
    </row>
    <row r="18013" spans="20:21" x14ac:dyDescent="0.25">
      <c r="T18013" s="101" t="s">
        <v>35145</v>
      </c>
      <c r="U18013" s="74" t="s">
        <v>35146</v>
      </c>
    </row>
    <row r="18014" spans="20:21" x14ac:dyDescent="0.25">
      <c r="T18014" s="101" t="s">
        <v>35147</v>
      </c>
      <c r="U18014" s="74" t="s">
        <v>35148</v>
      </c>
    </row>
    <row r="18015" spans="20:21" x14ac:dyDescent="0.25">
      <c r="T18015" s="101" t="s">
        <v>35149</v>
      </c>
      <c r="U18015" s="74" t="s">
        <v>35150</v>
      </c>
    </row>
    <row r="18016" spans="20:21" x14ac:dyDescent="0.25">
      <c r="T18016" s="101" t="s">
        <v>35151</v>
      </c>
      <c r="U18016" s="74" t="s">
        <v>35152</v>
      </c>
    </row>
    <row r="18017" spans="20:21" x14ac:dyDescent="0.25">
      <c r="T18017" s="101" t="s">
        <v>35153</v>
      </c>
      <c r="U18017" s="74" t="s">
        <v>35154</v>
      </c>
    </row>
    <row r="18018" spans="20:21" x14ac:dyDescent="0.25">
      <c r="T18018" s="101" t="s">
        <v>35155</v>
      </c>
      <c r="U18018" s="74" t="s">
        <v>10943</v>
      </c>
    </row>
    <row r="18019" spans="20:21" x14ac:dyDescent="0.25">
      <c r="T18019" s="101" t="s">
        <v>35156</v>
      </c>
      <c r="U18019" s="74" t="s">
        <v>35157</v>
      </c>
    </row>
    <row r="18020" spans="20:21" x14ac:dyDescent="0.25">
      <c r="T18020" s="101" t="s">
        <v>35158</v>
      </c>
      <c r="U18020" s="74" t="s">
        <v>35159</v>
      </c>
    </row>
    <row r="18021" spans="20:21" x14ac:dyDescent="0.25">
      <c r="T18021" s="101" t="s">
        <v>35160</v>
      </c>
      <c r="U18021" s="74" t="s">
        <v>13198</v>
      </c>
    </row>
    <row r="18022" spans="20:21" x14ac:dyDescent="0.25">
      <c r="T18022" s="101" t="s">
        <v>35161</v>
      </c>
      <c r="U18022" s="74" t="s">
        <v>4912</v>
      </c>
    </row>
    <row r="18023" spans="20:21" x14ac:dyDescent="0.25">
      <c r="T18023" s="101" t="s">
        <v>35162</v>
      </c>
      <c r="U18023" s="74" t="s">
        <v>35163</v>
      </c>
    </row>
    <row r="18024" spans="20:21" x14ac:dyDescent="0.25">
      <c r="T18024" s="101" t="s">
        <v>35164</v>
      </c>
      <c r="U18024" s="74" t="s">
        <v>35165</v>
      </c>
    </row>
    <row r="18025" spans="20:21" x14ac:dyDescent="0.25">
      <c r="T18025" s="101" t="s">
        <v>35166</v>
      </c>
      <c r="U18025" s="74" t="s">
        <v>35167</v>
      </c>
    </row>
    <row r="18026" spans="20:21" x14ac:dyDescent="0.25">
      <c r="T18026" s="101" t="s">
        <v>35168</v>
      </c>
      <c r="U18026" s="74" t="s">
        <v>35169</v>
      </c>
    </row>
    <row r="18027" spans="20:21" x14ac:dyDescent="0.25">
      <c r="T18027" s="101" t="s">
        <v>35170</v>
      </c>
      <c r="U18027" s="74" t="s">
        <v>5793</v>
      </c>
    </row>
    <row r="18028" spans="20:21" x14ac:dyDescent="0.25">
      <c r="T18028" s="101" t="s">
        <v>35171</v>
      </c>
      <c r="U18028" s="74" t="s">
        <v>35172</v>
      </c>
    </row>
    <row r="18029" spans="20:21" x14ac:dyDescent="0.25">
      <c r="T18029" s="101" t="s">
        <v>35173</v>
      </c>
      <c r="U18029" s="74" t="s">
        <v>35174</v>
      </c>
    </row>
    <row r="18030" spans="20:21" x14ac:dyDescent="0.25">
      <c r="T18030" s="101" t="s">
        <v>35175</v>
      </c>
      <c r="U18030" s="74" t="s">
        <v>35176</v>
      </c>
    </row>
    <row r="18031" spans="20:21" x14ac:dyDescent="0.25">
      <c r="T18031" s="101" t="s">
        <v>35177</v>
      </c>
      <c r="U18031" s="74" t="s">
        <v>35178</v>
      </c>
    </row>
    <row r="18032" spans="20:21" x14ac:dyDescent="0.25">
      <c r="T18032" s="101" t="s">
        <v>35179</v>
      </c>
      <c r="U18032" s="74" t="s">
        <v>35180</v>
      </c>
    </row>
    <row r="18033" spans="20:21" x14ac:dyDescent="0.25">
      <c r="T18033" s="101" t="s">
        <v>35181</v>
      </c>
      <c r="U18033" s="74" t="s">
        <v>11036</v>
      </c>
    </row>
    <row r="18034" spans="20:21" x14ac:dyDescent="0.25">
      <c r="T18034" s="101" t="s">
        <v>35182</v>
      </c>
      <c r="U18034" s="74" t="s">
        <v>8250</v>
      </c>
    </row>
    <row r="18035" spans="20:21" x14ac:dyDescent="0.25">
      <c r="T18035" s="101" t="s">
        <v>35183</v>
      </c>
      <c r="U18035" s="74" t="s">
        <v>35184</v>
      </c>
    </row>
    <row r="18036" spans="20:21" x14ac:dyDescent="0.25">
      <c r="T18036" s="101" t="s">
        <v>35185</v>
      </c>
      <c r="U18036" s="74" t="s">
        <v>20778</v>
      </c>
    </row>
    <row r="18037" spans="20:21" x14ac:dyDescent="0.25">
      <c r="T18037" s="101" t="s">
        <v>35186</v>
      </c>
      <c r="U18037" s="74" t="s">
        <v>35187</v>
      </c>
    </row>
    <row r="18038" spans="20:21" x14ac:dyDescent="0.25">
      <c r="T18038" s="101" t="s">
        <v>35188</v>
      </c>
      <c r="U18038" s="74" t="s">
        <v>35189</v>
      </c>
    </row>
    <row r="18039" spans="20:21" x14ac:dyDescent="0.25">
      <c r="T18039" s="101" t="s">
        <v>35190</v>
      </c>
      <c r="U18039" s="74" t="s">
        <v>35191</v>
      </c>
    </row>
    <row r="18040" spans="20:21" x14ac:dyDescent="0.25">
      <c r="T18040" s="101" t="s">
        <v>35192</v>
      </c>
      <c r="U18040" s="74" t="s">
        <v>35193</v>
      </c>
    </row>
    <row r="18041" spans="20:21" x14ac:dyDescent="0.25">
      <c r="T18041" s="101" t="s">
        <v>35194</v>
      </c>
      <c r="U18041" s="74" t="s">
        <v>35195</v>
      </c>
    </row>
    <row r="18042" spans="20:21" x14ac:dyDescent="0.25">
      <c r="T18042" s="101" t="s">
        <v>35196</v>
      </c>
      <c r="U18042" s="74" t="s">
        <v>35197</v>
      </c>
    </row>
    <row r="18043" spans="20:21" x14ac:dyDescent="0.25">
      <c r="T18043" s="101" t="s">
        <v>35198</v>
      </c>
      <c r="U18043" s="74" t="s">
        <v>35199</v>
      </c>
    </row>
    <row r="18044" spans="20:21" x14ac:dyDescent="0.25">
      <c r="T18044" s="101" t="s">
        <v>35200</v>
      </c>
      <c r="U18044" s="74" t="s">
        <v>35201</v>
      </c>
    </row>
    <row r="18045" spans="20:21" x14ac:dyDescent="0.25">
      <c r="T18045" s="101" t="s">
        <v>35202</v>
      </c>
      <c r="U18045" s="74" t="s">
        <v>35203</v>
      </c>
    </row>
    <row r="18046" spans="20:21" x14ac:dyDescent="0.25">
      <c r="T18046" s="101" t="s">
        <v>35204</v>
      </c>
      <c r="U18046" s="74" t="s">
        <v>35205</v>
      </c>
    </row>
    <row r="18047" spans="20:21" x14ac:dyDescent="0.25">
      <c r="T18047" s="101" t="s">
        <v>35206</v>
      </c>
      <c r="U18047" s="74" t="s">
        <v>35207</v>
      </c>
    </row>
    <row r="18048" spans="20:21" x14ac:dyDescent="0.25">
      <c r="T18048" s="101" t="s">
        <v>35208</v>
      </c>
      <c r="U18048" s="74" t="s">
        <v>35209</v>
      </c>
    </row>
    <row r="18049" spans="20:21" x14ac:dyDescent="0.25">
      <c r="T18049" s="101" t="s">
        <v>35210</v>
      </c>
      <c r="U18049" s="74" t="s">
        <v>35211</v>
      </c>
    </row>
    <row r="18050" spans="20:21" x14ac:dyDescent="0.25">
      <c r="T18050" s="101" t="s">
        <v>35212</v>
      </c>
      <c r="U18050" s="74" t="s">
        <v>35213</v>
      </c>
    </row>
    <row r="18051" spans="20:21" x14ac:dyDescent="0.25">
      <c r="T18051" s="101" t="s">
        <v>35214</v>
      </c>
      <c r="U18051" s="74" t="s">
        <v>35215</v>
      </c>
    </row>
    <row r="18052" spans="20:21" x14ac:dyDescent="0.25">
      <c r="T18052" s="101" t="s">
        <v>35216</v>
      </c>
      <c r="U18052" s="74" t="s">
        <v>35217</v>
      </c>
    </row>
    <row r="18053" spans="20:21" x14ac:dyDescent="0.25">
      <c r="T18053" s="101" t="s">
        <v>35218</v>
      </c>
      <c r="U18053" s="74" t="s">
        <v>35219</v>
      </c>
    </row>
    <row r="18054" spans="20:21" x14ac:dyDescent="0.25">
      <c r="T18054" s="101" t="s">
        <v>35220</v>
      </c>
      <c r="U18054" s="74" t="s">
        <v>35221</v>
      </c>
    </row>
    <row r="18055" spans="20:21" x14ac:dyDescent="0.25">
      <c r="T18055" s="101" t="s">
        <v>35222</v>
      </c>
      <c r="U18055" s="74" t="s">
        <v>35223</v>
      </c>
    </row>
    <row r="18056" spans="20:21" x14ac:dyDescent="0.25">
      <c r="T18056" s="101" t="s">
        <v>35224</v>
      </c>
      <c r="U18056" s="74" t="s">
        <v>35225</v>
      </c>
    </row>
    <row r="18057" spans="20:21" x14ac:dyDescent="0.25">
      <c r="T18057" s="101" t="s">
        <v>35226</v>
      </c>
      <c r="U18057" s="74" t="s">
        <v>35227</v>
      </c>
    </row>
    <row r="18058" spans="20:21" x14ac:dyDescent="0.25">
      <c r="T18058" s="101" t="s">
        <v>35228</v>
      </c>
      <c r="U18058" s="74" t="s">
        <v>35229</v>
      </c>
    </row>
    <row r="18059" spans="20:21" x14ac:dyDescent="0.25">
      <c r="T18059" s="101" t="s">
        <v>35230</v>
      </c>
      <c r="U18059" s="74" t="s">
        <v>35231</v>
      </c>
    </row>
    <row r="18060" spans="20:21" x14ac:dyDescent="0.25">
      <c r="T18060" s="101" t="s">
        <v>35232</v>
      </c>
      <c r="U18060" s="74" t="s">
        <v>35233</v>
      </c>
    </row>
    <row r="18061" spans="20:21" x14ac:dyDescent="0.25">
      <c r="T18061" s="101" t="s">
        <v>35234</v>
      </c>
      <c r="U18061" s="74" t="s">
        <v>35235</v>
      </c>
    </row>
    <row r="18062" spans="20:21" x14ac:dyDescent="0.25">
      <c r="T18062" s="101" t="s">
        <v>35236</v>
      </c>
      <c r="U18062" s="74" t="s">
        <v>35237</v>
      </c>
    </row>
    <row r="18063" spans="20:21" x14ac:dyDescent="0.25">
      <c r="T18063" s="101" t="s">
        <v>35238</v>
      </c>
      <c r="U18063" s="74" t="s">
        <v>35239</v>
      </c>
    </row>
    <row r="18064" spans="20:21" x14ac:dyDescent="0.25">
      <c r="T18064" s="101" t="s">
        <v>35240</v>
      </c>
      <c r="U18064" s="74" t="s">
        <v>35241</v>
      </c>
    </row>
    <row r="18065" spans="20:21" x14ac:dyDescent="0.25">
      <c r="T18065" s="101" t="s">
        <v>35242</v>
      </c>
      <c r="U18065" s="74" t="s">
        <v>35243</v>
      </c>
    </row>
    <row r="18066" spans="20:21" x14ac:dyDescent="0.25">
      <c r="T18066" s="101" t="s">
        <v>35244</v>
      </c>
      <c r="U18066" s="74" t="s">
        <v>35245</v>
      </c>
    </row>
    <row r="18067" spans="20:21" x14ac:dyDescent="0.25">
      <c r="T18067" s="101" t="s">
        <v>35246</v>
      </c>
      <c r="U18067" s="74" t="s">
        <v>35247</v>
      </c>
    </row>
    <row r="18068" spans="20:21" x14ac:dyDescent="0.25">
      <c r="T18068" s="101" t="s">
        <v>35248</v>
      </c>
      <c r="U18068" s="74" t="s">
        <v>35249</v>
      </c>
    </row>
    <row r="18069" spans="20:21" x14ac:dyDescent="0.25">
      <c r="T18069" s="101" t="s">
        <v>35250</v>
      </c>
      <c r="U18069" s="74" t="s">
        <v>35251</v>
      </c>
    </row>
    <row r="18070" spans="20:21" x14ac:dyDescent="0.25">
      <c r="T18070" s="101" t="s">
        <v>35252</v>
      </c>
      <c r="U18070" s="74" t="s">
        <v>35253</v>
      </c>
    </row>
    <row r="18071" spans="20:21" x14ac:dyDescent="0.25">
      <c r="T18071" s="101" t="s">
        <v>35254</v>
      </c>
      <c r="U18071" s="74" t="s">
        <v>35255</v>
      </c>
    </row>
    <row r="18072" spans="20:21" x14ac:dyDescent="0.25">
      <c r="T18072" s="101" t="s">
        <v>35256</v>
      </c>
      <c r="U18072" s="74" t="s">
        <v>35257</v>
      </c>
    </row>
    <row r="18073" spans="20:21" x14ac:dyDescent="0.25">
      <c r="T18073" s="101" t="s">
        <v>35258</v>
      </c>
      <c r="U18073" s="74" t="s">
        <v>35259</v>
      </c>
    </row>
    <row r="18074" spans="20:21" x14ac:dyDescent="0.25">
      <c r="T18074" s="101" t="s">
        <v>35260</v>
      </c>
      <c r="U18074" s="74" t="s">
        <v>35261</v>
      </c>
    </row>
    <row r="18075" spans="20:21" x14ac:dyDescent="0.25">
      <c r="T18075" s="101" t="s">
        <v>35262</v>
      </c>
      <c r="U18075" s="74" t="s">
        <v>35263</v>
      </c>
    </row>
    <row r="18076" spans="20:21" x14ac:dyDescent="0.25">
      <c r="T18076" s="101" t="s">
        <v>35264</v>
      </c>
      <c r="U18076" s="74" t="s">
        <v>35265</v>
      </c>
    </row>
    <row r="18077" spans="20:21" x14ac:dyDescent="0.25">
      <c r="T18077" s="101" t="s">
        <v>35266</v>
      </c>
      <c r="U18077" s="74" t="s">
        <v>35267</v>
      </c>
    </row>
    <row r="18078" spans="20:21" x14ac:dyDescent="0.25">
      <c r="T18078" s="101" t="s">
        <v>35268</v>
      </c>
      <c r="U18078" s="74" t="s">
        <v>35269</v>
      </c>
    </row>
    <row r="18079" spans="20:21" x14ac:dyDescent="0.25">
      <c r="T18079" s="101" t="s">
        <v>35270</v>
      </c>
      <c r="U18079" s="74" t="s">
        <v>35271</v>
      </c>
    </row>
    <row r="18080" spans="20:21" x14ac:dyDescent="0.25">
      <c r="T18080" s="101" t="s">
        <v>35272</v>
      </c>
      <c r="U18080" s="74" t="s">
        <v>35273</v>
      </c>
    </row>
    <row r="18081" spans="20:21" x14ac:dyDescent="0.25">
      <c r="T18081" s="101" t="s">
        <v>35274</v>
      </c>
      <c r="U18081" s="74" t="s">
        <v>35275</v>
      </c>
    </row>
    <row r="18082" spans="20:21" x14ac:dyDescent="0.25">
      <c r="T18082" s="101" t="s">
        <v>35276</v>
      </c>
      <c r="U18082" s="74" t="s">
        <v>280</v>
      </c>
    </row>
    <row r="18083" spans="20:21" x14ac:dyDescent="0.25">
      <c r="T18083" s="101" t="s">
        <v>35277</v>
      </c>
      <c r="U18083" s="74" t="s">
        <v>35278</v>
      </c>
    </row>
    <row r="18084" spans="20:21" x14ac:dyDescent="0.25">
      <c r="T18084" s="101" t="s">
        <v>35279</v>
      </c>
      <c r="U18084" s="74" t="s">
        <v>35280</v>
      </c>
    </row>
    <row r="18085" spans="20:21" x14ac:dyDescent="0.25">
      <c r="T18085" s="101" t="s">
        <v>35281</v>
      </c>
      <c r="U18085" s="74" t="s">
        <v>4053</v>
      </c>
    </row>
    <row r="18086" spans="20:21" x14ac:dyDescent="0.25">
      <c r="T18086" s="101" t="s">
        <v>35282</v>
      </c>
      <c r="U18086" s="74" t="s">
        <v>35283</v>
      </c>
    </row>
    <row r="18087" spans="20:21" x14ac:dyDescent="0.25">
      <c r="T18087" s="101" t="s">
        <v>35284</v>
      </c>
      <c r="U18087" s="74" t="s">
        <v>35285</v>
      </c>
    </row>
    <row r="18088" spans="20:21" x14ac:dyDescent="0.25">
      <c r="T18088" s="101" t="s">
        <v>35286</v>
      </c>
      <c r="U18088" s="74" t="s">
        <v>35287</v>
      </c>
    </row>
    <row r="18089" spans="20:21" x14ac:dyDescent="0.25">
      <c r="T18089" s="101" t="s">
        <v>35288</v>
      </c>
      <c r="U18089" s="74" t="s">
        <v>35289</v>
      </c>
    </row>
    <row r="18090" spans="20:21" x14ac:dyDescent="0.25">
      <c r="T18090" s="101" t="s">
        <v>35290</v>
      </c>
      <c r="U18090" s="74" t="s">
        <v>35291</v>
      </c>
    </row>
    <row r="18091" spans="20:21" x14ac:dyDescent="0.25">
      <c r="T18091" s="101" t="s">
        <v>35292</v>
      </c>
      <c r="U18091" s="74" t="s">
        <v>9413</v>
      </c>
    </row>
    <row r="18092" spans="20:21" x14ac:dyDescent="0.25">
      <c r="T18092" s="101" t="s">
        <v>35293</v>
      </c>
      <c r="U18092" s="74" t="s">
        <v>35294</v>
      </c>
    </row>
    <row r="18093" spans="20:21" x14ac:dyDescent="0.25">
      <c r="T18093" s="101" t="s">
        <v>35295</v>
      </c>
      <c r="U18093" s="74" t="s">
        <v>35296</v>
      </c>
    </row>
    <row r="18094" spans="20:21" x14ac:dyDescent="0.25">
      <c r="T18094" s="101" t="s">
        <v>35297</v>
      </c>
      <c r="U18094" s="74" t="s">
        <v>35298</v>
      </c>
    </row>
    <row r="18095" spans="20:21" x14ac:dyDescent="0.25">
      <c r="T18095" s="101" t="s">
        <v>35299</v>
      </c>
      <c r="U18095" s="74" t="s">
        <v>35300</v>
      </c>
    </row>
    <row r="18096" spans="20:21" x14ac:dyDescent="0.25">
      <c r="T18096" s="101" t="s">
        <v>35301</v>
      </c>
      <c r="U18096" s="74" t="s">
        <v>35302</v>
      </c>
    </row>
    <row r="18097" spans="20:21" x14ac:dyDescent="0.25">
      <c r="T18097" s="101" t="s">
        <v>35303</v>
      </c>
      <c r="U18097" s="74" t="s">
        <v>35304</v>
      </c>
    </row>
    <row r="18098" spans="20:21" x14ac:dyDescent="0.25">
      <c r="T18098" s="101" t="s">
        <v>35305</v>
      </c>
      <c r="U18098" s="74" t="s">
        <v>35306</v>
      </c>
    </row>
    <row r="18099" spans="20:21" x14ac:dyDescent="0.25">
      <c r="T18099" s="101" t="s">
        <v>35307</v>
      </c>
      <c r="U18099" s="74" t="s">
        <v>35308</v>
      </c>
    </row>
    <row r="18100" spans="20:21" x14ac:dyDescent="0.25">
      <c r="T18100" s="101" t="s">
        <v>35309</v>
      </c>
      <c r="U18100" s="74" t="s">
        <v>35310</v>
      </c>
    </row>
    <row r="18101" spans="20:21" x14ac:dyDescent="0.25">
      <c r="T18101" s="101" t="s">
        <v>35311</v>
      </c>
      <c r="U18101" s="74" t="s">
        <v>35312</v>
      </c>
    </row>
    <row r="18102" spans="20:21" x14ac:dyDescent="0.25">
      <c r="T18102" s="101" t="s">
        <v>35313</v>
      </c>
      <c r="U18102" s="74" t="s">
        <v>35314</v>
      </c>
    </row>
    <row r="18103" spans="20:21" x14ac:dyDescent="0.25">
      <c r="T18103" s="101" t="s">
        <v>35315</v>
      </c>
      <c r="U18103" s="74" t="s">
        <v>35316</v>
      </c>
    </row>
    <row r="18104" spans="20:21" x14ac:dyDescent="0.25">
      <c r="T18104" s="101" t="s">
        <v>35317</v>
      </c>
      <c r="U18104" s="74" t="s">
        <v>35318</v>
      </c>
    </row>
    <row r="18105" spans="20:21" x14ac:dyDescent="0.25">
      <c r="T18105" s="101" t="s">
        <v>35319</v>
      </c>
      <c r="U18105" s="74" t="s">
        <v>35320</v>
      </c>
    </row>
    <row r="18106" spans="20:21" x14ac:dyDescent="0.25">
      <c r="T18106" s="101" t="s">
        <v>35321</v>
      </c>
      <c r="U18106" s="74" t="s">
        <v>35322</v>
      </c>
    </row>
    <row r="18107" spans="20:21" x14ac:dyDescent="0.25">
      <c r="T18107" s="101" t="s">
        <v>35323</v>
      </c>
      <c r="U18107" s="74" t="s">
        <v>35324</v>
      </c>
    </row>
    <row r="18108" spans="20:21" x14ac:dyDescent="0.25">
      <c r="T18108" s="101" t="s">
        <v>35325</v>
      </c>
      <c r="U18108" s="74" t="s">
        <v>35326</v>
      </c>
    </row>
    <row r="18109" spans="20:21" x14ac:dyDescent="0.25">
      <c r="T18109" s="101" t="s">
        <v>35327</v>
      </c>
      <c r="U18109" s="74" t="s">
        <v>35328</v>
      </c>
    </row>
    <row r="18110" spans="20:21" x14ac:dyDescent="0.25">
      <c r="T18110" s="101" t="s">
        <v>35329</v>
      </c>
      <c r="U18110" s="74" t="s">
        <v>35330</v>
      </c>
    </row>
    <row r="18111" spans="20:21" x14ac:dyDescent="0.25">
      <c r="T18111" s="101" t="s">
        <v>35331</v>
      </c>
      <c r="U18111" s="74" t="s">
        <v>35332</v>
      </c>
    </row>
    <row r="18112" spans="20:21" x14ac:dyDescent="0.25">
      <c r="T18112" s="101" t="s">
        <v>35333</v>
      </c>
      <c r="U18112" s="74" t="s">
        <v>35334</v>
      </c>
    </row>
    <row r="18113" spans="20:21" x14ac:dyDescent="0.25">
      <c r="T18113" s="101" t="s">
        <v>35335</v>
      </c>
      <c r="U18113" s="74" t="s">
        <v>35336</v>
      </c>
    </row>
    <row r="18114" spans="20:21" x14ac:dyDescent="0.25">
      <c r="T18114" s="101" t="s">
        <v>35337</v>
      </c>
      <c r="U18114" s="74" t="s">
        <v>35338</v>
      </c>
    </row>
    <row r="18115" spans="20:21" x14ac:dyDescent="0.25">
      <c r="T18115" s="101" t="s">
        <v>35339</v>
      </c>
      <c r="U18115" s="74" t="s">
        <v>35340</v>
      </c>
    </row>
    <row r="18116" spans="20:21" x14ac:dyDescent="0.25">
      <c r="T18116" s="101" t="s">
        <v>35341</v>
      </c>
      <c r="U18116" s="74" t="s">
        <v>35342</v>
      </c>
    </row>
    <row r="18117" spans="20:21" x14ac:dyDescent="0.25">
      <c r="T18117" s="101" t="s">
        <v>35343</v>
      </c>
      <c r="U18117" s="74" t="s">
        <v>35344</v>
      </c>
    </row>
    <row r="18118" spans="20:21" x14ac:dyDescent="0.25">
      <c r="T18118" s="101" t="s">
        <v>35345</v>
      </c>
      <c r="U18118" s="74" t="s">
        <v>35346</v>
      </c>
    </row>
    <row r="18119" spans="20:21" x14ac:dyDescent="0.25">
      <c r="T18119" s="101" t="s">
        <v>35347</v>
      </c>
      <c r="U18119" s="74" t="s">
        <v>35348</v>
      </c>
    </row>
    <row r="18120" spans="20:21" x14ac:dyDescent="0.25">
      <c r="T18120" s="101" t="s">
        <v>35349</v>
      </c>
      <c r="U18120" s="74" t="s">
        <v>35350</v>
      </c>
    </row>
    <row r="18121" spans="20:21" x14ac:dyDescent="0.25">
      <c r="T18121" s="101" t="s">
        <v>35351</v>
      </c>
      <c r="U18121" s="74" t="s">
        <v>35352</v>
      </c>
    </row>
    <row r="18122" spans="20:21" x14ac:dyDescent="0.25">
      <c r="T18122" s="101" t="s">
        <v>35353</v>
      </c>
      <c r="U18122" s="74" t="s">
        <v>35354</v>
      </c>
    </row>
    <row r="18123" spans="20:21" x14ac:dyDescent="0.25">
      <c r="T18123" s="101" t="s">
        <v>35355</v>
      </c>
      <c r="U18123" s="74" t="s">
        <v>35356</v>
      </c>
    </row>
    <row r="18124" spans="20:21" x14ac:dyDescent="0.25">
      <c r="T18124" s="101" t="s">
        <v>35357</v>
      </c>
      <c r="U18124" s="74" t="s">
        <v>35358</v>
      </c>
    </row>
    <row r="18125" spans="20:21" x14ac:dyDescent="0.25">
      <c r="T18125" s="101" t="s">
        <v>35359</v>
      </c>
      <c r="U18125" s="74" t="s">
        <v>35360</v>
      </c>
    </row>
    <row r="18126" spans="20:21" x14ac:dyDescent="0.25">
      <c r="T18126" s="101" t="s">
        <v>35361</v>
      </c>
      <c r="U18126" s="74" t="s">
        <v>35362</v>
      </c>
    </row>
    <row r="18127" spans="20:21" x14ac:dyDescent="0.25">
      <c r="T18127" s="101" t="s">
        <v>35363</v>
      </c>
      <c r="U18127" s="74" t="s">
        <v>35364</v>
      </c>
    </row>
    <row r="18128" spans="20:21" x14ac:dyDescent="0.25">
      <c r="T18128" s="101" t="s">
        <v>35365</v>
      </c>
      <c r="U18128" s="74" t="s">
        <v>35366</v>
      </c>
    </row>
    <row r="18129" spans="20:21" x14ac:dyDescent="0.25">
      <c r="T18129" s="101" t="s">
        <v>35367</v>
      </c>
      <c r="U18129" s="74" t="s">
        <v>35368</v>
      </c>
    </row>
    <row r="18130" spans="20:21" x14ac:dyDescent="0.25">
      <c r="T18130" s="101" t="s">
        <v>35369</v>
      </c>
      <c r="U18130" s="74" t="s">
        <v>35370</v>
      </c>
    </row>
    <row r="18131" spans="20:21" x14ac:dyDescent="0.25">
      <c r="T18131" s="101" t="s">
        <v>35371</v>
      </c>
      <c r="U18131" s="74" t="s">
        <v>35372</v>
      </c>
    </row>
    <row r="18132" spans="20:21" x14ac:dyDescent="0.25">
      <c r="T18132" s="101" t="s">
        <v>35373</v>
      </c>
      <c r="U18132" s="74" t="s">
        <v>35374</v>
      </c>
    </row>
    <row r="18133" spans="20:21" x14ac:dyDescent="0.25">
      <c r="T18133" s="101" t="s">
        <v>35375</v>
      </c>
      <c r="U18133" s="74" t="s">
        <v>35376</v>
      </c>
    </row>
    <row r="18134" spans="20:21" x14ac:dyDescent="0.25">
      <c r="T18134" s="101" t="s">
        <v>35377</v>
      </c>
      <c r="U18134" s="74" t="s">
        <v>35378</v>
      </c>
    </row>
    <row r="18135" spans="20:21" x14ac:dyDescent="0.25">
      <c r="T18135" s="101" t="s">
        <v>35379</v>
      </c>
      <c r="U18135" s="74" t="s">
        <v>35380</v>
      </c>
    </row>
    <row r="18136" spans="20:21" x14ac:dyDescent="0.25">
      <c r="T18136" s="101" t="s">
        <v>35381</v>
      </c>
      <c r="U18136" s="74" t="s">
        <v>35382</v>
      </c>
    </row>
    <row r="18137" spans="20:21" x14ac:dyDescent="0.25">
      <c r="T18137" s="101" t="s">
        <v>35383</v>
      </c>
      <c r="U18137" s="74" t="s">
        <v>35384</v>
      </c>
    </row>
    <row r="18138" spans="20:21" x14ac:dyDescent="0.25">
      <c r="T18138" s="101" t="s">
        <v>35385</v>
      </c>
      <c r="U18138" s="74" t="s">
        <v>35386</v>
      </c>
    </row>
    <row r="18139" spans="20:21" x14ac:dyDescent="0.25">
      <c r="T18139" s="101" t="s">
        <v>35387</v>
      </c>
      <c r="U18139" s="74" t="s">
        <v>35388</v>
      </c>
    </row>
    <row r="18140" spans="20:21" x14ac:dyDescent="0.25">
      <c r="T18140" s="101" t="s">
        <v>35389</v>
      </c>
      <c r="U18140" s="74" t="s">
        <v>35390</v>
      </c>
    </row>
    <row r="18141" spans="20:21" x14ac:dyDescent="0.25">
      <c r="T18141" s="101" t="s">
        <v>35391</v>
      </c>
      <c r="U18141" s="74" t="s">
        <v>35392</v>
      </c>
    </row>
    <row r="18142" spans="20:21" x14ac:dyDescent="0.25">
      <c r="T18142" s="101" t="s">
        <v>35393</v>
      </c>
      <c r="U18142" s="74" t="s">
        <v>35394</v>
      </c>
    </row>
    <row r="18143" spans="20:21" x14ac:dyDescent="0.25">
      <c r="T18143" s="101" t="s">
        <v>35395</v>
      </c>
      <c r="U18143" s="74" t="s">
        <v>35396</v>
      </c>
    </row>
    <row r="18144" spans="20:21" x14ac:dyDescent="0.25">
      <c r="T18144" s="101" t="s">
        <v>35397</v>
      </c>
      <c r="U18144" s="74" t="s">
        <v>35398</v>
      </c>
    </row>
    <row r="18145" spans="20:21" x14ac:dyDescent="0.25">
      <c r="T18145" s="101" t="s">
        <v>35399</v>
      </c>
      <c r="U18145" s="74" t="s">
        <v>35400</v>
      </c>
    </row>
    <row r="18146" spans="20:21" x14ac:dyDescent="0.25">
      <c r="T18146" s="101" t="s">
        <v>35401</v>
      </c>
      <c r="U18146" s="74" t="s">
        <v>1444</v>
      </c>
    </row>
    <row r="18147" spans="20:21" x14ac:dyDescent="0.25">
      <c r="T18147" s="101" t="s">
        <v>35402</v>
      </c>
      <c r="U18147" s="74" t="s">
        <v>35403</v>
      </c>
    </row>
    <row r="18148" spans="20:21" x14ac:dyDescent="0.25">
      <c r="T18148" s="101" t="s">
        <v>35404</v>
      </c>
      <c r="U18148" s="74" t="s">
        <v>16741</v>
      </c>
    </row>
    <row r="18149" spans="20:21" x14ac:dyDescent="0.25">
      <c r="T18149" s="101" t="s">
        <v>35405</v>
      </c>
      <c r="U18149" s="74" t="s">
        <v>35406</v>
      </c>
    </row>
    <row r="18150" spans="20:21" x14ac:dyDescent="0.25">
      <c r="T18150" s="101" t="s">
        <v>35407</v>
      </c>
      <c r="U18150" s="74" t="s">
        <v>35408</v>
      </c>
    </row>
    <row r="18151" spans="20:21" x14ac:dyDescent="0.25">
      <c r="T18151" s="101" t="s">
        <v>35409</v>
      </c>
      <c r="U18151" s="74" t="s">
        <v>35410</v>
      </c>
    </row>
    <row r="18152" spans="20:21" x14ac:dyDescent="0.25">
      <c r="T18152" s="101" t="s">
        <v>35411</v>
      </c>
      <c r="U18152" s="74" t="s">
        <v>35412</v>
      </c>
    </row>
    <row r="18153" spans="20:21" x14ac:dyDescent="0.25">
      <c r="T18153" s="101" t="s">
        <v>35413</v>
      </c>
      <c r="U18153" s="74" t="s">
        <v>35414</v>
      </c>
    </row>
    <row r="18154" spans="20:21" x14ac:dyDescent="0.25">
      <c r="T18154" s="101" t="s">
        <v>35415</v>
      </c>
      <c r="U18154" s="74" t="s">
        <v>35416</v>
      </c>
    </row>
    <row r="18155" spans="20:21" x14ac:dyDescent="0.25">
      <c r="T18155" s="101" t="s">
        <v>35417</v>
      </c>
      <c r="U18155" s="74" t="s">
        <v>35418</v>
      </c>
    </row>
    <row r="18156" spans="20:21" x14ac:dyDescent="0.25">
      <c r="T18156" s="101" t="s">
        <v>35419</v>
      </c>
      <c r="U18156" s="74" t="s">
        <v>35420</v>
      </c>
    </row>
    <row r="18157" spans="20:21" x14ac:dyDescent="0.25">
      <c r="T18157" s="101" t="s">
        <v>35421</v>
      </c>
      <c r="U18157" s="74" t="s">
        <v>35422</v>
      </c>
    </row>
    <row r="18158" spans="20:21" x14ac:dyDescent="0.25">
      <c r="T18158" s="101" t="s">
        <v>35423</v>
      </c>
      <c r="U18158" s="74" t="s">
        <v>35424</v>
      </c>
    </row>
    <row r="18159" spans="20:21" x14ac:dyDescent="0.25">
      <c r="T18159" s="101" t="s">
        <v>35425</v>
      </c>
      <c r="U18159" s="74" t="s">
        <v>35426</v>
      </c>
    </row>
    <row r="18160" spans="20:21" x14ac:dyDescent="0.25">
      <c r="T18160" s="101" t="s">
        <v>35427</v>
      </c>
      <c r="U18160" s="74" t="s">
        <v>35428</v>
      </c>
    </row>
    <row r="18161" spans="20:21" x14ac:dyDescent="0.25">
      <c r="T18161" s="101" t="s">
        <v>35429</v>
      </c>
      <c r="U18161" s="74" t="s">
        <v>35430</v>
      </c>
    </row>
    <row r="18162" spans="20:21" x14ac:dyDescent="0.25">
      <c r="T18162" s="101" t="s">
        <v>35431</v>
      </c>
      <c r="U18162" s="74" t="s">
        <v>1552</v>
      </c>
    </row>
    <row r="18163" spans="20:21" x14ac:dyDescent="0.25">
      <c r="T18163" s="101" t="s">
        <v>35432</v>
      </c>
      <c r="U18163" s="74" t="s">
        <v>35433</v>
      </c>
    </row>
    <row r="18164" spans="20:21" x14ac:dyDescent="0.25">
      <c r="T18164" s="101" t="s">
        <v>35434</v>
      </c>
      <c r="U18164" s="74" t="s">
        <v>35435</v>
      </c>
    </row>
    <row r="18165" spans="20:21" x14ac:dyDescent="0.25">
      <c r="T18165" s="101" t="s">
        <v>35436</v>
      </c>
      <c r="U18165" s="74" t="s">
        <v>35437</v>
      </c>
    </row>
    <row r="18166" spans="20:21" x14ac:dyDescent="0.25">
      <c r="T18166" s="101" t="s">
        <v>35438</v>
      </c>
      <c r="U18166" s="74" t="s">
        <v>35439</v>
      </c>
    </row>
    <row r="18167" spans="20:21" x14ac:dyDescent="0.25">
      <c r="T18167" s="101" t="s">
        <v>35440</v>
      </c>
      <c r="U18167" s="74" t="s">
        <v>35441</v>
      </c>
    </row>
    <row r="18168" spans="20:21" x14ac:dyDescent="0.25">
      <c r="T18168" s="101" t="s">
        <v>35442</v>
      </c>
      <c r="U18168" s="74" t="s">
        <v>35443</v>
      </c>
    </row>
    <row r="18169" spans="20:21" x14ac:dyDescent="0.25">
      <c r="T18169" s="101" t="s">
        <v>35444</v>
      </c>
      <c r="U18169" s="74" t="s">
        <v>35445</v>
      </c>
    </row>
    <row r="18170" spans="20:21" x14ac:dyDescent="0.25">
      <c r="T18170" s="101" t="s">
        <v>35446</v>
      </c>
      <c r="U18170" s="74" t="s">
        <v>35447</v>
      </c>
    </row>
    <row r="18171" spans="20:21" x14ac:dyDescent="0.25">
      <c r="T18171" s="101" t="s">
        <v>35448</v>
      </c>
      <c r="U18171" s="74" t="s">
        <v>35449</v>
      </c>
    </row>
    <row r="18172" spans="20:21" x14ac:dyDescent="0.25">
      <c r="T18172" s="101" t="s">
        <v>35450</v>
      </c>
      <c r="U18172" s="74" t="s">
        <v>12145</v>
      </c>
    </row>
    <row r="18173" spans="20:21" x14ac:dyDescent="0.25">
      <c r="T18173" s="101" t="s">
        <v>35451</v>
      </c>
      <c r="U18173" s="74" t="s">
        <v>35452</v>
      </c>
    </row>
    <row r="18174" spans="20:21" x14ac:dyDescent="0.25">
      <c r="T18174" s="101" t="s">
        <v>35453</v>
      </c>
      <c r="U18174" s="74" t="s">
        <v>35454</v>
      </c>
    </row>
    <row r="18175" spans="20:21" x14ac:dyDescent="0.25">
      <c r="T18175" s="101" t="s">
        <v>35455</v>
      </c>
      <c r="U18175" s="74" t="s">
        <v>35456</v>
      </c>
    </row>
    <row r="18176" spans="20:21" x14ac:dyDescent="0.25">
      <c r="T18176" s="101" t="s">
        <v>35457</v>
      </c>
      <c r="U18176" s="74" t="s">
        <v>35458</v>
      </c>
    </row>
    <row r="18177" spans="20:21" x14ac:dyDescent="0.25">
      <c r="T18177" s="101" t="s">
        <v>35459</v>
      </c>
      <c r="U18177" s="74" t="s">
        <v>35460</v>
      </c>
    </row>
    <row r="18178" spans="20:21" x14ac:dyDescent="0.25">
      <c r="T18178" s="101" t="s">
        <v>35461</v>
      </c>
      <c r="U18178" s="74" t="s">
        <v>35462</v>
      </c>
    </row>
    <row r="18179" spans="20:21" x14ac:dyDescent="0.25">
      <c r="T18179" s="101" t="s">
        <v>35463</v>
      </c>
      <c r="U18179" s="74" t="s">
        <v>18047</v>
      </c>
    </row>
    <row r="18180" spans="20:21" x14ac:dyDescent="0.25">
      <c r="T18180" s="101" t="s">
        <v>35464</v>
      </c>
      <c r="U18180" s="74" t="s">
        <v>35465</v>
      </c>
    </row>
    <row r="18181" spans="20:21" x14ac:dyDescent="0.25">
      <c r="T18181" s="101" t="s">
        <v>35466</v>
      </c>
      <c r="U18181" s="74" t="s">
        <v>35467</v>
      </c>
    </row>
    <row r="18182" spans="20:21" x14ac:dyDescent="0.25">
      <c r="T18182" s="101" t="s">
        <v>35468</v>
      </c>
      <c r="U18182" s="74" t="s">
        <v>35469</v>
      </c>
    </row>
    <row r="18183" spans="20:21" x14ac:dyDescent="0.25">
      <c r="T18183" s="101" t="s">
        <v>35470</v>
      </c>
      <c r="U18183" s="74" t="s">
        <v>35471</v>
      </c>
    </row>
    <row r="18184" spans="20:21" x14ac:dyDescent="0.25">
      <c r="T18184" s="101" t="s">
        <v>35472</v>
      </c>
      <c r="U18184" s="74" t="s">
        <v>35473</v>
      </c>
    </row>
    <row r="18185" spans="20:21" x14ac:dyDescent="0.25">
      <c r="T18185" s="101" t="s">
        <v>35474</v>
      </c>
      <c r="U18185" s="74" t="s">
        <v>35475</v>
      </c>
    </row>
    <row r="18186" spans="20:21" x14ac:dyDescent="0.25">
      <c r="T18186" s="101" t="s">
        <v>35476</v>
      </c>
      <c r="U18186" s="74" t="s">
        <v>35477</v>
      </c>
    </row>
    <row r="18187" spans="20:21" x14ac:dyDescent="0.25">
      <c r="T18187" s="101" t="s">
        <v>35478</v>
      </c>
      <c r="U18187" s="74" t="s">
        <v>35479</v>
      </c>
    </row>
    <row r="18188" spans="20:21" x14ac:dyDescent="0.25">
      <c r="T18188" s="101" t="s">
        <v>35480</v>
      </c>
      <c r="U18188" s="74" t="s">
        <v>35481</v>
      </c>
    </row>
    <row r="18189" spans="20:21" x14ac:dyDescent="0.25">
      <c r="T18189" s="101" t="s">
        <v>35482</v>
      </c>
      <c r="U18189" s="74" t="s">
        <v>27324</v>
      </c>
    </row>
    <row r="18190" spans="20:21" x14ac:dyDescent="0.25">
      <c r="T18190" s="101" t="s">
        <v>35483</v>
      </c>
      <c r="U18190" s="74" t="s">
        <v>35484</v>
      </c>
    </row>
    <row r="18191" spans="20:21" x14ac:dyDescent="0.25">
      <c r="T18191" s="101" t="s">
        <v>35485</v>
      </c>
      <c r="U18191" s="74" t="s">
        <v>35486</v>
      </c>
    </row>
    <row r="18192" spans="20:21" x14ac:dyDescent="0.25">
      <c r="T18192" s="101" t="s">
        <v>35487</v>
      </c>
      <c r="U18192" s="74" t="s">
        <v>35488</v>
      </c>
    </row>
    <row r="18193" spans="20:21" x14ac:dyDescent="0.25">
      <c r="T18193" s="101" t="s">
        <v>35489</v>
      </c>
      <c r="U18193" s="74" t="s">
        <v>35490</v>
      </c>
    </row>
    <row r="18194" spans="20:21" x14ac:dyDescent="0.25">
      <c r="T18194" s="101" t="s">
        <v>35491</v>
      </c>
      <c r="U18194" s="74" t="s">
        <v>35492</v>
      </c>
    </row>
    <row r="18195" spans="20:21" x14ac:dyDescent="0.25">
      <c r="T18195" s="101" t="s">
        <v>35493</v>
      </c>
      <c r="U18195" s="74" t="s">
        <v>35494</v>
      </c>
    </row>
    <row r="18196" spans="20:21" x14ac:dyDescent="0.25">
      <c r="T18196" s="101" t="s">
        <v>35495</v>
      </c>
      <c r="U18196" s="74" t="s">
        <v>35496</v>
      </c>
    </row>
    <row r="18197" spans="20:21" x14ac:dyDescent="0.25">
      <c r="T18197" s="101" t="s">
        <v>35497</v>
      </c>
      <c r="U18197" s="74" t="s">
        <v>35498</v>
      </c>
    </row>
    <row r="18198" spans="20:21" x14ac:dyDescent="0.25">
      <c r="T18198" s="101" t="s">
        <v>35499</v>
      </c>
      <c r="U18198" s="74" t="s">
        <v>35500</v>
      </c>
    </row>
    <row r="18199" spans="20:21" x14ac:dyDescent="0.25">
      <c r="T18199" s="101" t="s">
        <v>35501</v>
      </c>
      <c r="U18199" s="74" t="s">
        <v>35502</v>
      </c>
    </row>
    <row r="18200" spans="20:21" x14ac:dyDescent="0.25">
      <c r="T18200" s="101" t="s">
        <v>35503</v>
      </c>
      <c r="U18200" s="74" t="s">
        <v>35504</v>
      </c>
    </row>
    <row r="18201" spans="20:21" x14ac:dyDescent="0.25">
      <c r="T18201" s="101" t="s">
        <v>35505</v>
      </c>
      <c r="U18201" s="74" t="s">
        <v>35506</v>
      </c>
    </row>
    <row r="18202" spans="20:21" x14ac:dyDescent="0.25">
      <c r="T18202" s="101" t="s">
        <v>35507</v>
      </c>
      <c r="U18202" s="74" t="s">
        <v>35508</v>
      </c>
    </row>
    <row r="18203" spans="20:21" x14ac:dyDescent="0.25">
      <c r="T18203" s="101" t="s">
        <v>35509</v>
      </c>
      <c r="U18203" s="74" t="s">
        <v>35510</v>
      </c>
    </row>
    <row r="18204" spans="20:21" x14ac:dyDescent="0.25">
      <c r="T18204" s="101" t="s">
        <v>35511</v>
      </c>
      <c r="U18204" s="74" t="s">
        <v>35512</v>
      </c>
    </row>
    <row r="18205" spans="20:21" x14ac:dyDescent="0.25">
      <c r="T18205" s="101" t="s">
        <v>35513</v>
      </c>
      <c r="U18205" s="74" t="s">
        <v>35514</v>
      </c>
    </row>
    <row r="18206" spans="20:21" x14ac:dyDescent="0.25">
      <c r="T18206" s="101" t="s">
        <v>35515</v>
      </c>
      <c r="U18206" s="74" t="s">
        <v>35516</v>
      </c>
    </row>
    <row r="18207" spans="20:21" x14ac:dyDescent="0.25">
      <c r="T18207" s="101" t="s">
        <v>35517</v>
      </c>
      <c r="U18207" s="74" t="s">
        <v>35518</v>
      </c>
    </row>
    <row r="18208" spans="20:21" x14ac:dyDescent="0.25">
      <c r="T18208" s="101" t="s">
        <v>35519</v>
      </c>
      <c r="U18208" s="74" t="s">
        <v>35520</v>
      </c>
    </row>
    <row r="18209" spans="20:21" x14ac:dyDescent="0.25">
      <c r="T18209" s="101" t="s">
        <v>35521</v>
      </c>
      <c r="U18209" s="74" t="s">
        <v>35522</v>
      </c>
    </row>
    <row r="18210" spans="20:21" x14ac:dyDescent="0.25">
      <c r="T18210" s="101" t="s">
        <v>35523</v>
      </c>
      <c r="U18210" s="74" t="s">
        <v>35524</v>
      </c>
    </row>
    <row r="18211" spans="20:21" x14ac:dyDescent="0.25">
      <c r="T18211" s="101" t="s">
        <v>35525</v>
      </c>
      <c r="U18211" s="74" t="s">
        <v>35526</v>
      </c>
    </row>
    <row r="18212" spans="20:21" x14ac:dyDescent="0.25">
      <c r="T18212" s="101" t="s">
        <v>35527</v>
      </c>
      <c r="U18212" s="74" t="s">
        <v>35528</v>
      </c>
    </row>
    <row r="18213" spans="20:21" x14ac:dyDescent="0.25">
      <c r="T18213" s="101" t="s">
        <v>35529</v>
      </c>
      <c r="U18213" s="74" t="s">
        <v>12246</v>
      </c>
    </row>
    <row r="18214" spans="20:21" x14ac:dyDescent="0.25">
      <c r="T18214" s="101" t="s">
        <v>35530</v>
      </c>
      <c r="U18214" s="74" t="s">
        <v>35531</v>
      </c>
    </row>
    <row r="18215" spans="20:21" x14ac:dyDescent="0.25">
      <c r="T18215" s="101" t="s">
        <v>35532</v>
      </c>
      <c r="U18215" s="74" t="s">
        <v>35533</v>
      </c>
    </row>
    <row r="18216" spans="20:21" x14ac:dyDescent="0.25">
      <c r="T18216" s="101" t="s">
        <v>35534</v>
      </c>
      <c r="U18216" s="74" t="s">
        <v>35535</v>
      </c>
    </row>
    <row r="18217" spans="20:21" x14ac:dyDescent="0.25">
      <c r="T18217" s="101" t="s">
        <v>35536</v>
      </c>
      <c r="U18217" s="74" t="s">
        <v>35537</v>
      </c>
    </row>
    <row r="18218" spans="20:21" x14ac:dyDescent="0.25">
      <c r="T18218" s="101" t="s">
        <v>35538</v>
      </c>
      <c r="U18218" s="74" t="s">
        <v>35539</v>
      </c>
    </row>
    <row r="18219" spans="20:21" x14ac:dyDescent="0.25">
      <c r="T18219" s="101" t="s">
        <v>35540</v>
      </c>
      <c r="U18219" s="74" t="s">
        <v>35541</v>
      </c>
    </row>
    <row r="18220" spans="20:21" x14ac:dyDescent="0.25">
      <c r="T18220" s="101" t="s">
        <v>35542</v>
      </c>
      <c r="U18220" s="74" t="s">
        <v>35543</v>
      </c>
    </row>
    <row r="18221" spans="20:21" x14ac:dyDescent="0.25">
      <c r="T18221" s="101" t="s">
        <v>35544</v>
      </c>
      <c r="U18221" s="74" t="s">
        <v>35545</v>
      </c>
    </row>
    <row r="18222" spans="20:21" x14ac:dyDescent="0.25">
      <c r="T18222" s="101" t="s">
        <v>35546</v>
      </c>
      <c r="U18222" s="74" t="s">
        <v>35547</v>
      </c>
    </row>
    <row r="18223" spans="20:21" x14ac:dyDescent="0.25">
      <c r="T18223" s="101" t="s">
        <v>35548</v>
      </c>
      <c r="U18223" s="74" t="s">
        <v>35549</v>
      </c>
    </row>
    <row r="18224" spans="20:21" x14ac:dyDescent="0.25">
      <c r="T18224" s="101" t="s">
        <v>35550</v>
      </c>
      <c r="U18224" s="74" t="s">
        <v>35551</v>
      </c>
    </row>
    <row r="18225" spans="20:21" x14ac:dyDescent="0.25">
      <c r="T18225" s="101" t="s">
        <v>35552</v>
      </c>
      <c r="U18225" s="74" t="s">
        <v>35553</v>
      </c>
    </row>
    <row r="18226" spans="20:21" x14ac:dyDescent="0.25">
      <c r="T18226" s="101" t="s">
        <v>35554</v>
      </c>
      <c r="U18226" s="74" t="s">
        <v>35555</v>
      </c>
    </row>
    <row r="18227" spans="20:21" x14ac:dyDescent="0.25">
      <c r="T18227" s="101" t="s">
        <v>35556</v>
      </c>
      <c r="U18227" s="74" t="s">
        <v>35557</v>
      </c>
    </row>
    <row r="18228" spans="20:21" x14ac:dyDescent="0.25">
      <c r="T18228" s="101" t="s">
        <v>35558</v>
      </c>
      <c r="U18228" s="74" t="s">
        <v>35559</v>
      </c>
    </row>
    <row r="18229" spans="20:21" x14ac:dyDescent="0.25">
      <c r="T18229" s="101" t="s">
        <v>35560</v>
      </c>
      <c r="U18229" s="74" t="s">
        <v>35561</v>
      </c>
    </row>
    <row r="18230" spans="20:21" x14ac:dyDescent="0.25">
      <c r="T18230" s="101" t="s">
        <v>35562</v>
      </c>
      <c r="U18230" s="74" t="s">
        <v>35563</v>
      </c>
    </row>
    <row r="18231" spans="20:21" x14ac:dyDescent="0.25">
      <c r="T18231" s="101" t="s">
        <v>35564</v>
      </c>
      <c r="U18231" s="74" t="s">
        <v>3467</v>
      </c>
    </row>
    <row r="18232" spans="20:21" x14ac:dyDescent="0.25">
      <c r="T18232" s="101" t="s">
        <v>35565</v>
      </c>
      <c r="U18232" s="74" t="s">
        <v>35566</v>
      </c>
    </row>
    <row r="18233" spans="20:21" x14ac:dyDescent="0.25">
      <c r="T18233" s="101" t="s">
        <v>35567</v>
      </c>
      <c r="U18233" s="74" t="s">
        <v>35568</v>
      </c>
    </row>
    <row r="18234" spans="20:21" x14ac:dyDescent="0.25">
      <c r="T18234" s="101" t="s">
        <v>35569</v>
      </c>
      <c r="U18234" s="74" t="s">
        <v>35570</v>
      </c>
    </row>
    <row r="18235" spans="20:21" x14ac:dyDescent="0.25">
      <c r="T18235" s="101" t="s">
        <v>35571</v>
      </c>
      <c r="U18235" s="74" t="s">
        <v>35572</v>
      </c>
    </row>
    <row r="18236" spans="20:21" x14ac:dyDescent="0.25">
      <c r="T18236" s="101" t="s">
        <v>35573</v>
      </c>
      <c r="U18236" s="74" t="s">
        <v>35574</v>
      </c>
    </row>
    <row r="18237" spans="20:21" x14ac:dyDescent="0.25">
      <c r="T18237" s="101" t="s">
        <v>35575</v>
      </c>
      <c r="U18237" s="74" t="s">
        <v>35576</v>
      </c>
    </row>
    <row r="18238" spans="20:21" x14ac:dyDescent="0.25">
      <c r="T18238" s="101" t="s">
        <v>35577</v>
      </c>
      <c r="U18238" s="74" t="s">
        <v>35578</v>
      </c>
    </row>
    <row r="18239" spans="20:21" x14ac:dyDescent="0.25">
      <c r="T18239" s="101" t="s">
        <v>35579</v>
      </c>
      <c r="U18239" s="74" t="s">
        <v>35580</v>
      </c>
    </row>
    <row r="18240" spans="20:21" x14ac:dyDescent="0.25">
      <c r="T18240" s="101" t="s">
        <v>35581</v>
      </c>
      <c r="U18240" s="74" t="s">
        <v>35582</v>
      </c>
    </row>
    <row r="18241" spans="20:21" x14ac:dyDescent="0.25">
      <c r="T18241" s="101" t="s">
        <v>35583</v>
      </c>
      <c r="U18241" s="74" t="s">
        <v>35584</v>
      </c>
    </row>
    <row r="18242" spans="20:21" x14ac:dyDescent="0.25">
      <c r="T18242" s="101" t="s">
        <v>35585</v>
      </c>
      <c r="U18242" s="74" t="s">
        <v>35586</v>
      </c>
    </row>
    <row r="18243" spans="20:21" x14ac:dyDescent="0.25">
      <c r="T18243" s="101" t="s">
        <v>35587</v>
      </c>
      <c r="U18243" s="74" t="s">
        <v>35588</v>
      </c>
    </row>
    <row r="18244" spans="20:21" x14ac:dyDescent="0.25">
      <c r="T18244" s="101" t="s">
        <v>35589</v>
      </c>
      <c r="U18244" s="74" t="s">
        <v>35590</v>
      </c>
    </row>
    <row r="18245" spans="20:21" x14ac:dyDescent="0.25">
      <c r="T18245" s="101" t="s">
        <v>35591</v>
      </c>
      <c r="U18245" s="74" t="s">
        <v>35592</v>
      </c>
    </row>
    <row r="18246" spans="20:21" x14ac:dyDescent="0.25">
      <c r="T18246" s="101" t="s">
        <v>35593</v>
      </c>
      <c r="U18246" s="74" t="s">
        <v>35594</v>
      </c>
    </row>
    <row r="18247" spans="20:21" x14ac:dyDescent="0.25">
      <c r="T18247" s="101" t="s">
        <v>35595</v>
      </c>
      <c r="U18247" s="74" t="s">
        <v>35596</v>
      </c>
    </row>
    <row r="18248" spans="20:21" x14ac:dyDescent="0.25">
      <c r="T18248" s="101" t="s">
        <v>35597</v>
      </c>
      <c r="U18248" s="74" t="s">
        <v>35598</v>
      </c>
    </row>
    <row r="18249" spans="20:21" x14ac:dyDescent="0.25">
      <c r="T18249" s="101" t="s">
        <v>35599</v>
      </c>
      <c r="U18249" s="74" t="s">
        <v>35600</v>
      </c>
    </row>
    <row r="18250" spans="20:21" x14ac:dyDescent="0.25">
      <c r="T18250" s="101" t="s">
        <v>35601</v>
      </c>
      <c r="U18250" s="74" t="s">
        <v>35602</v>
      </c>
    </row>
    <row r="18251" spans="20:21" x14ac:dyDescent="0.25">
      <c r="T18251" s="101" t="s">
        <v>35603</v>
      </c>
      <c r="U18251" s="74" t="s">
        <v>35604</v>
      </c>
    </row>
    <row r="18252" spans="20:21" x14ac:dyDescent="0.25">
      <c r="T18252" s="101" t="s">
        <v>35605</v>
      </c>
      <c r="U18252" s="74" t="s">
        <v>35606</v>
      </c>
    </row>
    <row r="18253" spans="20:21" x14ac:dyDescent="0.25">
      <c r="T18253" s="101" t="s">
        <v>35607</v>
      </c>
      <c r="U18253" s="74" t="s">
        <v>35608</v>
      </c>
    </row>
    <row r="18254" spans="20:21" x14ac:dyDescent="0.25">
      <c r="T18254" s="101" t="s">
        <v>35609</v>
      </c>
      <c r="U18254" s="74" t="s">
        <v>35610</v>
      </c>
    </row>
    <row r="18255" spans="20:21" x14ac:dyDescent="0.25">
      <c r="T18255" s="101" t="s">
        <v>35611</v>
      </c>
      <c r="U18255" s="74" t="s">
        <v>35612</v>
      </c>
    </row>
    <row r="18256" spans="20:21" x14ac:dyDescent="0.25">
      <c r="T18256" s="101" t="s">
        <v>35613</v>
      </c>
      <c r="U18256" s="74" t="s">
        <v>35614</v>
      </c>
    </row>
    <row r="18257" spans="20:21" x14ac:dyDescent="0.25">
      <c r="T18257" s="101" t="s">
        <v>35615</v>
      </c>
      <c r="U18257" s="74" t="s">
        <v>13085</v>
      </c>
    </row>
    <row r="18258" spans="20:21" x14ac:dyDescent="0.25">
      <c r="T18258" s="101" t="s">
        <v>35616</v>
      </c>
      <c r="U18258" s="74" t="s">
        <v>35617</v>
      </c>
    </row>
    <row r="18259" spans="20:21" x14ac:dyDescent="0.25">
      <c r="T18259" s="101" t="s">
        <v>35618</v>
      </c>
      <c r="U18259" s="74" t="s">
        <v>35619</v>
      </c>
    </row>
    <row r="18260" spans="20:21" x14ac:dyDescent="0.25">
      <c r="T18260" s="101" t="s">
        <v>35620</v>
      </c>
      <c r="U18260" s="74" t="s">
        <v>35621</v>
      </c>
    </row>
    <row r="18261" spans="20:21" x14ac:dyDescent="0.25">
      <c r="T18261" s="101" t="s">
        <v>35622</v>
      </c>
      <c r="U18261" s="74" t="s">
        <v>35623</v>
      </c>
    </row>
    <row r="18262" spans="20:21" x14ac:dyDescent="0.25">
      <c r="T18262" s="101" t="s">
        <v>35624</v>
      </c>
      <c r="U18262" s="74" t="s">
        <v>35625</v>
      </c>
    </row>
    <row r="18263" spans="20:21" x14ac:dyDescent="0.25">
      <c r="T18263" s="101" t="s">
        <v>35626</v>
      </c>
      <c r="U18263" s="74" t="s">
        <v>35627</v>
      </c>
    </row>
    <row r="18264" spans="20:21" x14ac:dyDescent="0.25">
      <c r="T18264" s="101" t="s">
        <v>35628</v>
      </c>
      <c r="U18264" s="74" t="s">
        <v>35629</v>
      </c>
    </row>
    <row r="18265" spans="20:21" x14ac:dyDescent="0.25">
      <c r="T18265" s="101" t="s">
        <v>35630</v>
      </c>
      <c r="U18265" s="74" t="s">
        <v>35631</v>
      </c>
    </row>
    <row r="18266" spans="20:21" x14ac:dyDescent="0.25">
      <c r="T18266" s="101" t="s">
        <v>35632</v>
      </c>
      <c r="U18266" s="74" t="s">
        <v>10075</v>
      </c>
    </row>
    <row r="18267" spans="20:21" x14ac:dyDescent="0.25">
      <c r="T18267" s="101" t="s">
        <v>35633</v>
      </c>
      <c r="U18267" s="74" t="s">
        <v>35634</v>
      </c>
    </row>
    <row r="18268" spans="20:21" x14ac:dyDescent="0.25">
      <c r="T18268" s="101" t="s">
        <v>35635</v>
      </c>
      <c r="U18268" s="74" t="s">
        <v>35636</v>
      </c>
    </row>
    <row r="18269" spans="20:21" x14ac:dyDescent="0.25">
      <c r="T18269" s="101" t="s">
        <v>35637</v>
      </c>
      <c r="U18269" s="74" t="s">
        <v>35638</v>
      </c>
    </row>
    <row r="18270" spans="20:21" x14ac:dyDescent="0.25">
      <c r="T18270" s="101" t="s">
        <v>35639</v>
      </c>
      <c r="U18270" s="74" t="s">
        <v>35640</v>
      </c>
    </row>
    <row r="18271" spans="20:21" x14ac:dyDescent="0.25">
      <c r="T18271" s="101" t="s">
        <v>35641</v>
      </c>
      <c r="U18271" s="74" t="s">
        <v>35642</v>
      </c>
    </row>
    <row r="18272" spans="20:21" x14ac:dyDescent="0.25">
      <c r="T18272" s="101" t="s">
        <v>35643</v>
      </c>
      <c r="U18272" s="74" t="s">
        <v>35644</v>
      </c>
    </row>
    <row r="18273" spans="20:21" x14ac:dyDescent="0.25">
      <c r="T18273" s="101" t="s">
        <v>35645</v>
      </c>
      <c r="U18273" s="74" t="s">
        <v>35646</v>
      </c>
    </row>
    <row r="18274" spans="20:21" x14ac:dyDescent="0.25">
      <c r="T18274" s="101" t="s">
        <v>35647</v>
      </c>
      <c r="U18274" s="74" t="s">
        <v>35648</v>
      </c>
    </row>
    <row r="18275" spans="20:21" x14ac:dyDescent="0.25">
      <c r="T18275" s="101" t="s">
        <v>35649</v>
      </c>
      <c r="U18275" s="74" t="s">
        <v>35650</v>
      </c>
    </row>
    <row r="18276" spans="20:21" x14ac:dyDescent="0.25">
      <c r="T18276" s="101" t="s">
        <v>35651</v>
      </c>
      <c r="U18276" s="74" t="s">
        <v>35652</v>
      </c>
    </row>
    <row r="18277" spans="20:21" x14ac:dyDescent="0.25">
      <c r="T18277" s="101" t="s">
        <v>35653</v>
      </c>
      <c r="U18277" s="74" t="s">
        <v>35654</v>
      </c>
    </row>
    <row r="18278" spans="20:21" x14ac:dyDescent="0.25">
      <c r="T18278" s="101" t="s">
        <v>35655</v>
      </c>
      <c r="U18278" s="74" t="s">
        <v>35656</v>
      </c>
    </row>
    <row r="18279" spans="20:21" x14ac:dyDescent="0.25">
      <c r="T18279" s="101" t="s">
        <v>35657</v>
      </c>
      <c r="U18279" s="74" t="s">
        <v>35658</v>
      </c>
    </row>
    <row r="18280" spans="20:21" x14ac:dyDescent="0.25">
      <c r="T18280" s="101" t="s">
        <v>35659</v>
      </c>
      <c r="U18280" s="74" t="s">
        <v>5656</v>
      </c>
    </row>
    <row r="18281" spans="20:21" x14ac:dyDescent="0.25">
      <c r="T18281" s="101" t="s">
        <v>35660</v>
      </c>
      <c r="U18281" s="74" t="s">
        <v>35661</v>
      </c>
    </row>
    <row r="18282" spans="20:21" x14ac:dyDescent="0.25">
      <c r="T18282" s="101" t="s">
        <v>35662</v>
      </c>
      <c r="U18282" s="74" t="s">
        <v>35663</v>
      </c>
    </row>
    <row r="18283" spans="20:21" x14ac:dyDescent="0.25">
      <c r="T18283" s="101" t="s">
        <v>35664</v>
      </c>
      <c r="U18283" s="74" t="s">
        <v>35665</v>
      </c>
    </row>
    <row r="18284" spans="20:21" x14ac:dyDescent="0.25">
      <c r="T18284" s="101" t="s">
        <v>35666</v>
      </c>
      <c r="U18284" s="74" t="s">
        <v>35667</v>
      </c>
    </row>
    <row r="18285" spans="20:21" x14ac:dyDescent="0.25">
      <c r="T18285" s="101" t="s">
        <v>35668</v>
      </c>
      <c r="U18285" s="74" t="s">
        <v>35669</v>
      </c>
    </row>
    <row r="18286" spans="20:21" x14ac:dyDescent="0.25">
      <c r="T18286" s="101" t="s">
        <v>35670</v>
      </c>
      <c r="U18286" s="74" t="s">
        <v>35671</v>
      </c>
    </row>
    <row r="18287" spans="20:21" x14ac:dyDescent="0.25">
      <c r="T18287" s="101" t="s">
        <v>35672</v>
      </c>
      <c r="U18287" s="74" t="s">
        <v>35673</v>
      </c>
    </row>
    <row r="18288" spans="20:21" x14ac:dyDescent="0.25">
      <c r="T18288" s="101" t="s">
        <v>35674</v>
      </c>
      <c r="U18288" s="74" t="s">
        <v>35675</v>
      </c>
    </row>
    <row r="18289" spans="20:21" x14ac:dyDescent="0.25">
      <c r="T18289" s="101" t="s">
        <v>35676</v>
      </c>
      <c r="U18289" s="74" t="s">
        <v>35677</v>
      </c>
    </row>
    <row r="18290" spans="20:21" x14ac:dyDescent="0.25">
      <c r="T18290" s="101" t="s">
        <v>35678</v>
      </c>
      <c r="U18290" s="74" t="s">
        <v>35679</v>
      </c>
    </row>
    <row r="18291" spans="20:21" x14ac:dyDescent="0.25">
      <c r="T18291" s="101" t="s">
        <v>35680</v>
      </c>
      <c r="U18291" s="74" t="s">
        <v>35681</v>
      </c>
    </row>
    <row r="18292" spans="20:21" x14ac:dyDescent="0.25">
      <c r="T18292" s="101" t="s">
        <v>35682</v>
      </c>
      <c r="U18292" s="74" t="s">
        <v>35683</v>
      </c>
    </row>
    <row r="18293" spans="20:21" x14ac:dyDescent="0.25">
      <c r="T18293" s="101" t="s">
        <v>35684</v>
      </c>
      <c r="U18293" s="74" t="s">
        <v>35685</v>
      </c>
    </row>
    <row r="18294" spans="20:21" x14ac:dyDescent="0.25">
      <c r="T18294" s="101" t="s">
        <v>35686</v>
      </c>
      <c r="U18294" s="74" t="s">
        <v>35687</v>
      </c>
    </row>
    <row r="18295" spans="20:21" x14ac:dyDescent="0.25">
      <c r="T18295" s="101" t="s">
        <v>35688</v>
      </c>
      <c r="U18295" s="74" t="s">
        <v>35689</v>
      </c>
    </row>
    <row r="18296" spans="20:21" x14ac:dyDescent="0.25">
      <c r="T18296" s="101" t="s">
        <v>35690</v>
      </c>
      <c r="U18296" s="74" t="s">
        <v>35691</v>
      </c>
    </row>
    <row r="18297" spans="20:21" x14ac:dyDescent="0.25">
      <c r="T18297" s="101" t="s">
        <v>35692</v>
      </c>
      <c r="U18297" s="74" t="s">
        <v>35693</v>
      </c>
    </row>
    <row r="18298" spans="20:21" x14ac:dyDescent="0.25">
      <c r="T18298" s="101" t="s">
        <v>35694</v>
      </c>
      <c r="U18298" s="74" t="s">
        <v>35695</v>
      </c>
    </row>
    <row r="18299" spans="20:21" x14ac:dyDescent="0.25">
      <c r="T18299" s="101" t="s">
        <v>35696</v>
      </c>
      <c r="U18299" s="74" t="s">
        <v>12469</v>
      </c>
    </row>
    <row r="18300" spans="20:21" x14ac:dyDescent="0.25">
      <c r="T18300" s="101" t="s">
        <v>35697</v>
      </c>
      <c r="U18300" s="74" t="s">
        <v>35698</v>
      </c>
    </row>
    <row r="18301" spans="20:21" x14ac:dyDescent="0.25">
      <c r="T18301" s="101" t="s">
        <v>35699</v>
      </c>
      <c r="U18301" s="74" t="s">
        <v>35700</v>
      </c>
    </row>
    <row r="18302" spans="20:21" x14ac:dyDescent="0.25">
      <c r="T18302" s="101" t="s">
        <v>35701</v>
      </c>
      <c r="U18302" s="74" t="s">
        <v>35702</v>
      </c>
    </row>
    <row r="18303" spans="20:21" x14ac:dyDescent="0.25">
      <c r="T18303" s="101" t="s">
        <v>35703</v>
      </c>
      <c r="U18303" s="74" t="s">
        <v>17248</v>
      </c>
    </row>
    <row r="18304" spans="20:21" x14ac:dyDescent="0.25">
      <c r="T18304" s="101" t="s">
        <v>35704</v>
      </c>
      <c r="U18304" s="74" t="s">
        <v>35705</v>
      </c>
    </row>
    <row r="18305" spans="20:21" x14ac:dyDescent="0.25">
      <c r="T18305" s="101" t="s">
        <v>35706</v>
      </c>
      <c r="U18305" s="74" t="s">
        <v>35707</v>
      </c>
    </row>
    <row r="18306" spans="20:21" x14ac:dyDescent="0.25">
      <c r="T18306" s="101" t="s">
        <v>35708</v>
      </c>
      <c r="U18306" s="74" t="s">
        <v>35709</v>
      </c>
    </row>
    <row r="18307" spans="20:21" x14ac:dyDescent="0.25">
      <c r="T18307" s="101" t="s">
        <v>35710</v>
      </c>
      <c r="U18307" s="74" t="s">
        <v>35711</v>
      </c>
    </row>
    <row r="18308" spans="20:21" x14ac:dyDescent="0.25">
      <c r="T18308" s="101" t="s">
        <v>35712</v>
      </c>
      <c r="U18308" s="74" t="s">
        <v>35713</v>
      </c>
    </row>
    <row r="18309" spans="20:21" x14ac:dyDescent="0.25">
      <c r="T18309" s="101" t="s">
        <v>35714</v>
      </c>
      <c r="U18309" s="74" t="s">
        <v>35715</v>
      </c>
    </row>
    <row r="18310" spans="20:21" x14ac:dyDescent="0.25">
      <c r="T18310" s="101" t="s">
        <v>35716</v>
      </c>
      <c r="U18310" s="74" t="s">
        <v>35717</v>
      </c>
    </row>
    <row r="18311" spans="20:21" x14ac:dyDescent="0.25">
      <c r="T18311" s="101" t="s">
        <v>35718</v>
      </c>
      <c r="U18311" s="74" t="s">
        <v>35719</v>
      </c>
    </row>
    <row r="18312" spans="20:21" x14ac:dyDescent="0.25">
      <c r="T18312" s="101" t="s">
        <v>35720</v>
      </c>
      <c r="U18312" s="74" t="s">
        <v>35721</v>
      </c>
    </row>
    <row r="18313" spans="20:21" x14ac:dyDescent="0.25">
      <c r="T18313" s="101" t="s">
        <v>35722</v>
      </c>
      <c r="U18313" s="74" t="s">
        <v>35723</v>
      </c>
    </row>
    <row r="18314" spans="20:21" x14ac:dyDescent="0.25">
      <c r="T18314" s="101" t="s">
        <v>35724</v>
      </c>
      <c r="U18314" s="74" t="s">
        <v>35725</v>
      </c>
    </row>
    <row r="18315" spans="20:21" x14ac:dyDescent="0.25">
      <c r="T18315" s="101" t="s">
        <v>35726</v>
      </c>
      <c r="U18315" s="74" t="s">
        <v>35727</v>
      </c>
    </row>
    <row r="18316" spans="20:21" x14ac:dyDescent="0.25">
      <c r="T18316" s="101" t="s">
        <v>35728</v>
      </c>
      <c r="U18316" s="74" t="s">
        <v>35729</v>
      </c>
    </row>
    <row r="18317" spans="20:21" x14ac:dyDescent="0.25">
      <c r="T18317" s="101" t="s">
        <v>35730</v>
      </c>
      <c r="U18317" s="74" t="s">
        <v>35731</v>
      </c>
    </row>
    <row r="18318" spans="20:21" x14ac:dyDescent="0.25">
      <c r="T18318" s="101" t="s">
        <v>35732</v>
      </c>
      <c r="U18318" s="74" t="s">
        <v>35733</v>
      </c>
    </row>
    <row r="18319" spans="20:21" x14ac:dyDescent="0.25">
      <c r="T18319" s="101" t="s">
        <v>35734</v>
      </c>
      <c r="U18319" s="74" t="s">
        <v>35735</v>
      </c>
    </row>
    <row r="18320" spans="20:21" x14ac:dyDescent="0.25">
      <c r="T18320" s="101" t="s">
        <v>35736</v>
      </c>
      <c r="U18320" s="74" t="s">
        <v>25630</v>
      </c>
    </row>
    <row r="18321" spans="20:21" x14ac:dyDescent="0.25">
      <c r="T18321" s="101" t="s">
        <v>35737</v>
      </c>
      <c r="U18321" s="74" t="s">
        <v>35738</v>
      </c>
    </row>
    <row r="18322" spans="20:21" x14ac:dyDescent="0.25">
      <c r="T18322" s="101" t="s">
        <v>35739</v>
      </c>
      <c r="U18322" s="74" t="s">
        <v>35740</v>
      </c>
    </row>
    <row r="18323" spans="20:21" x14ac:dyDescent="0.25">
      <c r="T18323" s="101" t="s">
        <v>35741</v>
      </c>
      <c r="U18323" s="74" t="s">
        <v>35742</v>
      </c>
    </row>
    <row r="18324" spans="20:21" x14ac:dyDescent="0.25">
      <c r="T18324" s="101" t="s">
        <v>35743</v>
      </c>
      <c r="U18324" s="74" t="s">
        <v>35744</v>
      </c>
    </row>
    <row r="18325" spans="20:21" x14ac:dyDescent="0.25">
      <c r="T18325" s="101" t="s">
        <v>35745</v>
      </c>
      <c r="U18325" s="74" t="s">
        <v>35746</v>
      </c>
    </row>
    <row r="18326" spans="20:21" x14ac:dyDescent="0.25">
      <c r="T18326" s="101" t="s">
        <v>35747</v>
      </c>
      <c r="U18326" s="74" t="s">
        <v>35748</v>
      </c>
    </row>
    <row r="18327" spans="20:21" x14ac:dyDescent="0.25">
      <c r="T18327" s="101" t="s">
        <v>35749</v>
      </c>
      <c r="U18327" s="74" t="s">
        <v>35750</v>
      </c>
    </row>
    <row r="18328" spans="20:21" x14ac:dyDescent="0.25">
      <c r="T18328" s="101" t="s">
        <v>35751</v>
      </c>
      <c r="U18328" s="74" t="s">
        <v>35752</v>
      </c>
    </row>
    <row r="18329" spans="20:21" x14ac:dyDescent="0.25">
      <c r="T18329" s="101" t="s">
        <v>35753</v>
      </c>
      <c r="U18329" s="74" t="s">
        <v>35754</v>
      </c>
    </row>
    <row r="18330" spans="20:21" x14ac:dyDescent="0.25">
      <c r="T18330" s="101" t="s">
        <v>35755</v>
      </c>
      <c r="U18330" s="74" t="s">
        <v>35756</v>
      </c>
    </row>
    <row r="18331" spans="20:21" x14ac:dyDescent="0.25">
      <c r="T18331" s="101" t="s">
        <v>35757</v>
      </c>
      <c r="U18331" s="74" t="s">
        <v>35758</v>
      </c>
    </row>
    <row r="18332" spans="20:21" x14ac:dyDescent="0.25">
      <c r="T18332" s="101" t="s">
        <v>35759</v>
      </c>
      <c r="U18332" s="74" t="s">
        <v>35760</v>
      </c>
    </row>
    <row r="18333" spans="20:21" x14ac:dyDescent="0.25">
      <c r="T18333" s="101" t="s">
        <v>35761</v>
      </c>
      <c r="U18333" s="74" t="s">
        <v>35762</v>
      </c>
    </row>
    <row r="18334" spans="20:21" x14ac:dyDescent="0.25">
      <c r="T18334" s="101" t="s">
        <v>35763</v>
      </c>
      <c r="U18334" s="74" t="s">
        <v>35764</v>
      </c>
    </row>
    <row r="18335" spans="20:21" x14ac:dyDescent="0.25">
      <c r="T18335" s="101" t="s">
        <v>35765</v>
      </c>
      <c r="U18335" s="74" t="s">
        <v>35766</v>
      </c>
    </row>
    <row r="18336" spans="20:21" x14ac:dyDescent="0.25">
      <c r="T18336" s="101" t="s">
        <v>35767</v>
      </c>
      <c r="U18336" s="74" t="s">
        <v>33528</v>
      </c>
    </row>
    <row r="18337" spans="20:21" x14ac:dyDescent="0.25">
      <c r="T18337" s="101" t="s">
        <v>35768</v>
      </c>
      <c r="U18337" s="74" t="s">
        <v>872</v>
      </c>
    </row>
    <row r="18338" spans="20:21" x14ac:dyDescent="0.25">
      <c r="T18338" s="101" t="s">
        <v>35769</v>
      </c>
      <c r="U18338" s="74" t="s">
        <v>35770</v>
      </c>
    </row>
    <row r="18339" spans="20:21" x14ac:dyDescent="0.25">
      <c r="T18339" s="101" t="s">
        <v>35771</v>
      </c>
      <c r="U18339" s="74" t="s">
        <v>35772</v>
      </c>
    </row>
    <row r="18340" spans="20:21" x14ac:dyDescent="0.25">
      <c r="T18340" s="101" t="s">
        <v>35773</v>
      </c>
      <c r="U18340" s="74" t="s">
        <v>35774</v>
      </c>
    </row>
    <row r="18341" spans="20:21" x14ac:dyDescent="0.25">
      <c r="T18341" s="101" t="s">
        <v>35775</v>
      </c>
      <c r="U18341" s="74" t="s">
        <v>35776</v>
      </c>
    </row>
    <row r="18342" spans="20:21" x14ac:dyDescent="0.25">
      <c r="T18342" s="101" t="s">
        <v>35777</v>
      </c>
      <c r="U18342" s="74" t="s">
        <v>35778</v>
      </c>
    </row>
    <row r="18343" spans="20:21" x14ac:dyDescent="0.25">
      <c r="T18343" s="101" t="s">
        <v>35779</v>
      </c>
      <c r="U18343" s="74" t="s">
        <v>35780</v>
      </c>
    </row>
    <row r="18344" spans="20:21" x14ac:dyDescent="0.25">
      <c r="T18344" s="101" t="s">
        <v>35781</v>
      </c>
      <c r="U18344" s="74" t="s">
        <v>35782</v>
      </c>
    </row>
    <row r="18345" spans="20:21" x14ac:dyDescent="0.25">
      <c r="T18345" s="101" t="s">
        <v>35783</v>
      </c>
      <c r="U18345" s="74" t="s">
        <v>35784</v>
      </c>
    </row>
    <row r="18346" spans="20:21" x14ac:dyDescent="0.25">
      <c r="T18346" s="101" t="s">
        <v>35785</v>
      </c>
      <c r="U18346" s="74" t="s">
        <v>35786</v>
      </c>
    </row>
    <row r="18347" spans="20:21" x14ac:dyDescent="0.25">
      <c r="T18347" s="101" t="s">
        <v>35787</v>
      </c>
      <c r="U18347" s="74" t="s">
        <v>35788</v>
      </c>
    </row>
    <row r="18348" spans="20:21" x14ac:dyDescent="0.25">
      <c r="T18348" s="101" t="s">
        <v>35789</v>
      </c>
      <c r="U18348" s="74" t="s">
        <v>35790</v>
      </c>
    </row>
    <row r="18349" spans="20:21" x14ac:dyDescent="0.25">
      <c r="T18349" s="101" t="s">
        <v>35791</v>
      </c>
      <c r="U18349" s="74" t="s">
        <v>35792</v>
      </c>
    </row>
    <row r="18350" spans="20:21" x14ac:dyDescent="0.25">
      <c r="T18350" s="101" t="s">
        <v>35793</v>
      </c>
      <c r="U18350" s="74" t="s">
        <v>35794</v>
      </c>
    </row>
    <row r="18351" spans="20:21" x14ac:dyDescent="0.25">
      <c r="T18351" s="101" t="s">
        <v>35795</v>
      </c>
      <c r="U18351" s="74" t="s">
        <v>35796</v>
      </c>
    </row>
    <row r="18352" spans="20:21" x14ac:dyDescent="0.25">
      <c r="T18352" s="101" t="s">
        <v>35797</v>
      </c>
      <c r="U18352" s="74" t="s">
        <v>35798</v>
      </c>
    </row>
    <row r="18353" spans="20:21" x14ac:dyDescent="0.25">
      <c r="T18353" s="101" t="s">
        <v>35799</v>
      </c>
      <c r="U18353" s="74" t="s">
        <v>35800</v>
      </c>
    </row>
    <row r="18354" spans="20:21" x14ac:dyDescent="0.25">
      <c r="T18354" s="101" t="s">
        <v>35801</v>
      </c>
      <c r="U18354" s="74" t="s">
        <v>35802</v>
      </c>
    </row>
    <row r="18355" spans="20:21" x14ac:dyDescent="0.25">
      <c r="T18355" s="101" t="s">
        <v>35803</v>
      </c>
      <c r="U18355" s="74" t="s">
        <v>35804</v>
      </c>
    </row>
    <row r="18356" spans="20:21" x14ac:dyDescent="0.25">
      <c r="T18356" s="101" t="s">
        <v>35805</v>
      </c>
      <c r="U18356" s="74" t="s">
        <v>35806</v>
      </c>
    </row>
    <row r="18357" spans="20:21" x14ac:dyDescent="0.25">
      <c r="T18357" s="101" t="s">
        <v>35807</v>
      </c>
      <c r="U18357" s="74" t="s">
        <v>35808</v>
      </c>
    </row>
    <row r="18358" spans="20:21" x14ac:dyDescent="0.25">
      <c r="T18358" s="101" t="s">
        <v>35809</v>
      </c>
      <c r="U18358" s="74" t="s">
        <v>35810</v>
      </c>
    </row>
    <row r="18359" spans="20:21" x14ac:dyDescent="0.25">
      <c r="T18359" s="101" t="s">
        <v>35811</v>
      </c>
      <c r="U18359" s="74" t="s">
        <v>35812</v>
      </c>
    </row>
    <row r="18360" spans="20:21" x14ac:dyDescent="0.25">
      <c r="T18360" s="101" t="s">
        <v>35813</v>
      </c>
      <c r="U18360" s="74" t="s">
        <v>35814</v>
      </c>
    </row>
    <row r="18361" spans="20:21" x14ac:dyDescent="0.25">
      <c r="T18361" s="101" t="s">
        <v>35815</v>
      </c>
      <c r="U18361" s="74" t="s">
        <v>35816</v>
      </c>
    </row>
    <row r="18362" spans="20:21" x14ac:dyDescent="0.25">
      <c r="T18362" s="101" t="s">
        <v>35817</v>
      </c>
      <c r="U18362" s="74" t="s">
        <v>35818</v>
      </c>
    </row>
    <row r="18363" spans="20:21" x14ac:dyDescent="0.25">
      <c r="T18363" s="101" t="s">
        <v>35819</v>
      </c>
      <c r="U18363" s="74" t="s">
        <v>35820</v>
      </c>
    </row>
    <row r="18364" spans="20:21" x14ac:dyDescent="0.25">
      <c r="T18364" s="101" t="s">
        <v>35821</v>
      </c>
      <c r="U18364" s="74" t="s">
        <v>35822</v>
      </c>
    </row>
    <row r="18365" spans="20:21" x14ac:dyDescent="0.25">
      <c r="T18365" s="101" t="s">
        <v>35823</v>
      </c>
      <c r="U18365" s="74" t="s">
        <v>35824</v>
      </c>
    </row>
    <row r="18366" spans="20:21" x14ac:dyDescent="0.25">
      <c r="T18366" s="101" t="s">
        <v>35825</v>
      </c>
      <c r="U18366" s="74" t="s">
        <v>35826</v>
      </c>
    </row>
    <row r="18367" spans="20:21" x14ac:dyDescent="0.25">
      <c r="T18367" s="101" t="s">
        <v>35827</v>
      </c>
      <c r="U18367" s="74" t="s">
        <v>35828</v>
      </c>
    </row>
    <row r="18368" spans="20:21" x14ac:dyDescent="0.25">
      <c r="T18368" s="101" t="s">
        <v>35829</v>
      </c>
      <c r="U18368" s="74" t="s">
        <v>27121</v>
      </c>
    </row>
    <row r="18369" spans="20:21" x14ac:dyDescent="0.25">
      <c r="T18369" s="101" t="s">
        <v>35830</v>
      </c>
      <c r="U18369" s="74" t="s">
        <v>35831</v>
      </c>
    </row>
    <row r="18370" spans="20:21" x14ac:dyDescent="0.25">
      <c r="T18370" s="101" t="s">
        <v>35832</v>
      </c>
      <c r="U18370" s="74" t="s">
        <v>35833</v>
      </c>
    </row>
    <row r="18371" spans="20:21" x14ac:dyDescent="0.25">
      <c r="T18371" s="101" t="s">
        <v>35834</v>
      </c>
      <c r="U18371" s="74" t="s">
        <v>35835</v>
      </c>
    </row>
    <row r="18372" spans="20:21" x14ac:dyDescent="0.25">
      <c r="T18372" s="101" t="s">
        <v>35836</v>
      </c>
      <c r="U18372" s="74" t="s">
        <v>35837</v>
      </c>
    </row>
    <row r="18373" spans="20:21" x14ac:dyDescent="0.25">
      <c r="T18373" s="101" t="s">
        <v>35838</v>
      </c>
      <c r="U18373" s="74" t="s">
        <v>35839</v>
      </c>
    </row>
    <row r="18374" spans="20:21" x14ac:dyDescent="0.25">
      <c r="T18374" s="101" t="s">
        <v>35840</v>
      </c>
      <c r="U18374" s="74" t="s">
        <v>35841</v>
      </c>
    </row>
    <row r="18375" spans="20:21" x14ac:dyDescent="0.25">
      <c r="T18375" s="101" t="s">
        <v>35842</v>
      </c>
      <c r="U18375" s="74" t="s">
        <v>35843</v>
      </c>
    </row>
    <row r="18376" spans="20:21" x14ac:dyDescent="0.25">
      <c r="T18376" s="101" t="s">
        <v>35844</v>
      </c>
      <c r="U18376" s="74" t="s">
        <v>35845</v>
      </c>
    </row>
    <row r="18377" spans="20:21" x14ac:dyDescent="0.25">
      <c r="T18377" s="101" t="s">
        <v>35846</v>
      </c>
      <c r="U18377" s="74" t="s">
        <v>35847</v>
      </c>
    </row>
    <row r="18378" spans="20:21" x14ac:dyDescent="0.25">
      <c r="T18378" s="101" t="s">
        <v>35848</v>
      </c>
      <c r="U18378" s="74" t="s">
        <v>35849</v>
      </c>
    </row>
    <row r="18379" spans="20:21" x14ac:dyDescent="0.25">
      <c r="T18379" s="101" t="s">
        <v>35850</v>
      </c>
      <c r="U18379" s="74" t="s">
        <v>35851</v>
      </c>
    </row>
    <row r="18380" spans="20:21" x14ac:dyDescent="0.25">
      <c r="T18380" s="101" t="s">
        <v>35852</v>
      </c>
      <c r="U18380" s="74" t="s">
        <v>35853</v>
      </c>
    </row>
    <row r="18381" spans="20:21" x14ac:dyDescent="0.25">
      <c r="T18381" s="101" t="s">
        <v>35854</v>
      </c>
      <c r="U18381" s="74" t="s">
        <v>35855</v>
      </c>
    </row>
    <row r="18382" spans="20:21" x14ac:dyDescent="0.25">
      <c r="T18382" s="101" t="s">
        <v>35856</v>
      </c>
      <c r="U18382" s="74" t="s">
        <v>35857</v>
      </c>
    </row>
    <row r="18383" spans="20:21" x14ac:dyDescent="0.25">
      <c r="T18383" s="101" t="s">
        <v>35858</v>
      </c>
      <c r="U18383" s="74" t="s">
        <v>35859</v>
      </c>
    </row>
    <row r="18384" spans="20:21" x14ac:dyDescent="0.25">
      <c r="T18384" s="101" t="s">
        <v>35860</v>
      </c>
      <c r="U18384" s="74" t="s">
        <v>35861</v>
      </c>
    </row>
    <row r="18385" spans="20:21" x14ac:dyDescent="0.25">
      <c r="T18385" s="101" t="s">
        <v>35862</v>
      </c>
      <c r="U18385" s="74" t="s">
        <v>35863</v>
      </c>
    </row>
    <row r="18386" spans="20:21" x14ac:dyDescent="0.25">
      <c r="T18386" s="101" t="s">
        <v>35864</v>
      </c>
      <c r="U18386" s="74" t="s">
        <v>35865</v>
      </c>
    </row>
    <row r="18387" spans="20:21" x14ac:dyDescent="0.25">
      <c r="T18387" s="101" t="s">
        <v>35866</v>
      </c>
      <c r="U18387" s="74" t="s">
        <v>35867</v>
      </c>
    </row>
    <row r="18388" spans="20:21" x14ac:dyDescent="0.25">
      <c r="T18388" s="101" t="s">
        <v>35868</v>
      </c>
      <c r="U18388" s="74" t="s">
        <v>35869</v>
      </c>
    </row>
    <row r="18389" spans="20:21" x14ac:dyDescent="0.25">
      <c r="T18389" s="101" t="s">
        <v>35870</v>
      </c>
      <c r="U18389" s="74" t="s">
        <v>35871</v>
      </c>
    </row>
    <row r="18390" spans="20:21" x14ac:dyDescent="0.25">
      <c r="T18390" s="101" t="s">
        <v>35872</v>
      </c>
      <c r="U18390" s="74" t="s">
        <v>35873</v>
      </c>
    </row>
    <row r="18391" spans="20:21" x14ac:dyDescent="0.25">
      <c r="T18391" s="101" t="s">
        <v>35874</v>
      </c>
      <c r="U18391" s="74" t="s">
        <v>35875</v>
      </c>
    </row>
    <row r="18392" spans="20:21" x14ac:dyDescent="0.25">
      <c r="T18392" s="101" t="s">
        <v>35876</v>
      </c>
      <c r="U18392" s="74" t="s">
        <v>9154</v>
      </c>
    </row>
    <row r="18393" spans="20:21" x14ac:dyDescent="0.25">
      <c r="T18393" s="101" t="s">
        <v>35877</v>
      </c>
      <c r="U18393" s="74" t="s">
        <v>35878</v>
      </c>
    </row>
    <row r="18394" spans="20:21" x14ac:dyDescent="0.25">
      <c r="T18394" s="101" t="s">
        <v>35879</v>
      </c>
      <c r="U18394" s="74" t="s">
        <v>35880</v>
      </c>
    </row>
    <row r="18395" spans="20:21" x14ac:dyDescent="0.25">
      <c r="T18395" s="101" t="s">
        <v>35881</v>
      </c>
      <c r="U18395" s="74" t="s">
        <v>35882</v>
      </c>
    </row>
    <row r="18396" spans="20:21" x14ac:dyDescent="0.25">
      <c r="T18396" s="101" t="s">
        <v>35883</v>
      </c>
      <c r="U18396" s="74" t="s">
        <v>9168</v>
      </c>
    </row>
    <row r="18397" spans="20:21" x14ac:dyDescent="0.25">
      <c r="T18397" s="101" t="s">
        <v>35884</v>
      </c>
      <c r="U18397" s="74" t="s">
        <v>35885</v>
      </c>
    </row>
    <row r="18398" spans="20:21" x14ac:dyDescent="0.25">
      <c r="T18398" s="101" t="s">
        <v>35886</v>
      </c>
      <c r="U18398" s="74" t="s">
        <v>35887</v>
      </c>
    </row>
    <row r="18399" spans="20:21" x14ac:dyDescent="0.25">
      <c r="T18399" s="101" t="s">
        <v>35888</v>
      </c>
      <c r="U18399" s="74" t="s">
        <v>35889</v>
      </c>
    </row>
    <row r="18400" spans="20:21" x14ac:dyDescent="0.25">
      <c r="T18400" s="101" t="s">
        <v>35890</v>
      </c>
      <c r="U18400" s="74" t="s">
        <v>35891</v>
      </c>
    </row>
    <row r="18401" spans="20:21" x14ac:dyDescent="0.25">
      <c r="T18401" s="101" t="s">
        <v>35892</v>
      </c>
      <c r="U18401" s="74" t="s">
        <v>35893</v>
      </c>
    </row>
    <row r="18402" spans="20:21" x14ac:dyDescent="0.25">
      <c r="T18402" s="101" t="s">
        <v>35894</v>
      </c>
      <c r="U18402" s="74" t="s">
        <v>35895</v>
      </c>
    </row>
    <row r="18403" spans="20:21" x14ac:dyDescent="0.25">
      <c r="T18403" s="101" t="s">
        <v>35896</v>
      </c>
      <c r="U18403" s="74" t="s">
        <v>35897</v>
      </c>
    </row>
    <row r="18404" spans="20:21" x14ac:dyDescent="0.25">
      <c r="T18404" s="101" t="s">
        <v>35898</v>
      </c>
      <c r="U18404" s="74" t="s">
        <v>35899</v>
      </c>
    </row>
    <row r="18405" spans="20:21" x14ac:dyDescent="0.25">
      <c r="T18405" s="101" t="s">
        <v>35900</v>
      </c>
      <c r="U18405" s="74" t="s">
        <v>35901</v>
      </c>
    </row>
    <row r="18406" spans="20:21" x14ac:dyDescent="0.25">
      <c r="T18406" s="101" t="s">
        <v>35902</v>
      </c>
      <c r="U18406" s="74" t="s">
        <v>35903</v>
      </c>
    </row>
    <row r="18407" spans="20:21" x14ac:dyDescent="0.25">
      <c r="T18407" s="101" t="s">
        <v>35904</v>
      </c>
      <c r="U18407" s="74" t="s">
        <v>35905</v>
      </c>
    </row>
    <row r="18408" spans="20:21" x14ac:dyDescent="0.25">
      <c r="T18408" s="101" t="s">
        <v>35906</v>
      </c>
      <c r="U18408" s="74" t="s">
        <v>35907</v>
      </c>
    </row>
    <row r="18409" spans="20:21" x14ac:dyDescent="0.25">
      <c r="T18409" s="101" t="s">
        <v>35908</v>
      </c>
      <c r="U18409" s="74" t="s">
        <v>35909</v>
      </c>
    </row>
    <row r="18410" spans="20:21" x14ac:dyDescent="0.25">
      <c r="T18410" s="101" t="s">
        <v>35910</v>
      </c>
      <c r="U18410" s="74" t="s">
        <v>35911</v>
      </c>
    </row>
    <row r="18411" spans="20:21" x14ac:dyDescent="0.25">
      <c r="T18411" s="101" t="s">
        <v>35912</v>
      </c>
      <c r="U18411" s="74" t="s">
        <v>35913</v>
      </c>
    </row>
    <row r="18412" spans="20:21" x14ac:dyDescent="0.25">
      <c r="T18412" s="101" t="s">
        <v>35914</v>
      </c>
      <c r="U18412" s="74" t="s">
        <v>32086</v>
      </c>
    </row>
    <row r="18413" spans="20:21" x14ac:dyDescent="0.25">
      <c r="T18413" s="101" t="s">
        <v>35915</v>
      </c>
      <c r="U18413" s="74" t="s">
        <v>35916</v>
      </c>
    </row>
    <row r="18414" spans="20:21" x14ac:dyDescent="0.25">
      <c r="T18414" s="101" t="s">
        <v>35917</v>
      </c>
      <c r="U18414" s="74" t="s">
        <v>35918</v>
      </c>
    </row>
    <row r="18415" spans="20:21" x14ac:dyDescent="0.25">
      <c r="T18415" s="101" t="s">
        <v>35919</v>
      </c>
      <c r="U18415" s="74" t="s">
        <v>35920</v>
      </c>
    </row>
    <row r="18416" spans="20:21" x14ac:dyDescent="0.25">
      <c r="T18416" s="101" t="s">
        <v>35921</v>
      </c>
      <c r="U18416" s="74" t="s">
        <v>35922</v>
      </c>
    </row>
    <row r="18417" spans="20:21" x14ac:dyDescent="0.25">
      <c r="T18417" s="101" t="s">
        <v>35923</v>
      </c>
      <c r="U18417" s="74" t="s">
        <v>35924</v>
      </c>
    </row>
    <row r="18418" spans="20:21" x14ac:dyDescent="0.25">
      <c r="T18418" s="101" t="s">
        <v>35925</v>
      </c>
      <c r="U18418" s="74" t="s">
        <v>35926</v>
      </c>
    </row>
    <row r="18419" spans="20:21" x14ac:dyDescent="0.25">
      <c r="T18419" s="101" t="s">
        <v>35927</v>
      </c>
      <c r="U18419" s="74" t="s">
        <v>35928</v>
      </c>
    </row>
    <row r="18420" spans="20:21" x14ac:dyDescent="0.25">
      <c r="T18420" s="101" t="s">
        <v>35929</v>
      </c>
      <c r="U18420" s="74" t="s">
        <v>35930</v>
      </c>
    </row>
    <row r="18421" spans="20:21" x14ac:dyDescent="0.25">
      <c r="T18421" s="101" t="s">
        <v>35931</v>
      </c>
      <c r="U18421" s="74" t="s">
        <v>35932</v>
      </c>
    </row>
    <row r="18422" spans="20:21" x14ac:dyDescent="0.25">
      <c r="T18422" s="101" t="s">
        <v>35933</v>
      </c>
      <c r="U18422" s="74" t="s">
        <v>13957</v>
      </c>
    </row>
    <row r="18423" spans="20:21" x14ac:dyDescent="0.25">
      <c r="T18423" s="101" t="s">
        <v>35934</v>
      </c>
      <c r="U18423" s="74" t="s">
        <v>35935</v>
      </c>
    </row>
    <row r="18424" spans="20:21" x14ac:dyDescent="0.25">
      <c r="T18424" s="101" t="s">
        <v>35936</v>
      </c>
      <c r="U18424" s="74" t="s">
        <v>20820</v>
      </c>
    </row>
    <row r="18425" spans="20:21" x14ac:dyDescent="0.25">
      <c r="T18425" s="101" t="s">
        <v>35937</v>
      </c>
      <c r="U18425" s="74" t="s">
        <v>35938</v>
      </c>
    </row>
    <row r="18426" spans="20:21" x14ac:dyDescent="0.25">
      <c r="T18426" s="101" t="s">
        <v>35939</v>
      </c>
      <c r="U18426" s="74" t="s">
        <v>35940</v>
      </c>
    </row>
    <row r="18427" spans="20:21" x14ac:dyDescent="0.25">
      <c r="T18427" s="101" t="s">
        <v>35941</v>
      </c>
      <c r="U18427" s="74" t="s">
        <v>35942</v>
      </c>
    </row>
    <row r="18428" spans="20:21" x14ac:dyDescent="0.25">
      <c r="T18428" s="101" t="s">
        <v>35943</v>
      </c>
      <c r="U18428" s="74" t="s">
        <v>35944</v>
      </c>
    </row>
    <row r="18429" spans="20:21" x14ac:dyDescent="0.25">
      <c r="T18429" s="101" t="s">
        <v>35945</v>
      </c>
      <c r="U18429" s="74" t="s">
        <v>35946</v>
      </c>
    </row>
    <row r="18430" spans="20:21" x14ac:dyDescent="0.25">
      <c r="T18430" s="101" t="s">
        <v>35947</v>
      </c>
      <c r="U18430" s="74" t="s">
        <v>35948</v>
      </c>
    </row>
    <row r="18431" spans="20:21" x14ac:dyDescent="0.25">
      <c r="T18431" s="101" t="s">
        <v>35949</v>
      </c>
      <c r="U18431" s="74" t="s">
        <v>35950</v>
      </c>
    </row>
    <row r="18432" spans="20:21" x14ac:dyDescent="0.25">
      <c r="T18432" s="101" t="s">
        <v>35951</v>
      </c>
      <c r="U18432" s="74" t="s">
        <v>29282</v>
      </c>
    </row>
    <row r="18433" spans="20:21" x14ac:dyDescent="0.25">
      <c r="T18433" s="101" t="s">
        <v>35952</v>
      </c>
      <c r="U18433" s="74" t="s">
        <v>5101</v>
      </c>
    </row>
    <row r="18434" spans="20:21" x14ac:dyDescent="0.25">
      <c r="T18434" s="101" t="s">
        <v>35953</v>
      </c>
      <c r="U18434" s="74" t="s">
        <v>35954</v>
      </c>
    </row>
    <row r="18435" spans="20:21" x14ac:dyDescent="0.25">
      <c r="T18435" s="101" t="s">
        <v>35955</v>
      </c>
      <c r="U18435" s="74" t="s">
        <v>35956</v>
      </c>
    </row>
    <row r="18436" spans="20:21" x14ac:dyDescent="0.25">
      <c r="T18436" s="101" t="s">
        <v>35957</v>
      </c>
      <c r="U18436" s="74" t="s">
        <v>35958</v>
      </c>
    </row>
    <row r="18437" spans="20:21" x14ac:dyDescent="0.25">
      <c r="T18437" s="101" t="s">
        <v>35959</v>
      </c>
      <c r="U18437" s="74" t="s">
        <v>35960</v>
      </c>
    </row>
    <row r="18438" spans="20:21" x14ac:dyDescent="0.25">
      <c r="T18438" s="101" t="s">
        <v>35961</v>
      </c>
      <c r="U18438" s="74" t="s">
        <v>35962</v>
      </c>
    </row>
    <row r="18439" spans="20:21" x14ac:dyDescent="0.25">
      <c r="T18439" s="101" t="s">
        <v>35963</v>
      </c>
      <c r="U18439" s="74" t="s">
        <v>35964</v>
      </c>
    </row>
    <row r="18440" spans="20:21" x14ac:dyDescent="0.25">
      <c r="T18440" s="101" t="s">
        <v>35965</v>
      </c>
      <c r="U18440" s="74" t="s">
        <v>35966</v>
      </c>
    </row>
    <row r="18441" spans="20:21" x14ac:dyDescent="0.25">
      <c r="T18441" s="101" t="s">
        <v>35967</v>
      </c>
      <c r="U18441" s="74" t="s">
        <v>35968</v>
      </c>
    </row>
    <row r="18442" spans="20:21" x14ac:dyDescent="0.25">
      <c r="T18442" s="101" t="s">
        <v>35969</v>
      </c>
      <c r="U18442" s="74" t="s">
        <v>35970</v>
      </c>
    </row>
    <row r="18443" spans="20:21" x14ac:dyDescent="0.25">
      <c r="T18443" s="101" t="s">
        <v>35971</v>
      </c>
      <c r="U18443" s="74" t="s">
        <v>35972</v>
      </c>
    </row>
    <row r="18444" spans="20:21" x14ac:dyDescent="0.25">
      <c r="T18444" s="101" t="s">
        <v>35973</v>
      </c>
      <c r="U18444" s="74" t="s">
        <v>35974</v>
      </c>
    </row>
    <row r="18445" spans="20:21" x14ac:dyDescent="0.25">
      <c r="T18445" s="101" t="s">
        <v>35975</v>
      </c>
      <c r="U18445" s="74" t="s">
        <v>35976</v>
      </c>
    </row>
    <row r="18446" spans="20:21" x14ac:dyDescent="0.25">
      <c r="T18446" s="101" t="s">
        <v>35977</v>
      </c>
      <c r="U18446" s="74" t="s">
        <v>35978</v>
      </c>
    </row>
    <row r="18447" spans="20:21" x14ac:dyDescent="0.25">
      <c r="T18447" s="101" t="s">
        <v>35979</v>
      </c>
      <c r="U18447" s="74" t="s">
        <v>35980</v>
      </c>
    </row>
    <row r="18448" spans="20:21" x14ac:dyDescent="0.25">
      <c r="T18448" s="101" t="s">
        <v>35981</v>
      </c>
      <c r="U18448" s="74" t="s">
        <v>35982</v>
      </c>
    </row>
    <row r="18449" spans="20:21" x14ac:dyDescent="0.25">
      <c r="T18449" s="101" t="s">
        <v>35983</v>
      </c>
      <c r="U18449" s="74" t="s">
        <v>35984</v>
      </c>
    </row>
    <row r="18450" spans="20:21" x14ac:dyDescent="0.25">
      <c r="T18450" s="101" t="s">
        <v>35985</v>
      </c>
      <c r="U18450" s="74" t="s">
        <v>35986</v>
      </c>
    </row>
    <row r="18451" spans="20:21" x14ac:dyDescent="0.25">
      <c r="T18451" s="101" t="s">
        <v>35987</v>
      </c>
      <c r="U18451" s="74" t="s">
        <v>11147</v>
      </c>
    </row>
    <row r="18452" spans="20:21" x14ac:dyDescent="0.25">
      <c r="T18452" s="101" t="s">
        <v>35988</v>
      </c>
      <c r="U18452" s="74" t="s">
        <v>35989</v>
      </c>
    </row>
    <row r="18453" spans="20:21" x14ac:dyDescent="0.25">
      <c r="T18453" s="101" t="s">
        <v>35990</v>
      </c>
      <c r="U18453" s="74" t="s">
        <v>35991</v>
      </c>
    </row>
    <row r="18454" spans="20:21" x14ac:dyDescent="0.25">
      <c r="T18454" s="101" t="s">
        <v>35992</v>
      </c>
      <c r="U18454" s="74" t="s">
        <v>35993</v>
      </c>
    </row>
    <row r="18455" spans="20:21" x14ac:dyDescent="0.25">
      <c r="T18455" s="101" t="s">
        <v>35994</v>
      </c>
      <c r="U18455" s="74" t="s">
        <v>35995</v>
      </c>
    </row>
    <row r="18456" spans="20:21" x14ac:dyDescent="0.25">
      <c r="T18456" s="101" t="s">
        <v>35996</v>
      </c>
      <c r="U18456" s="74" t="s">
        <v>35997</v>
      </c>
    </row>
    <row r="18457" spans="20:21" x14ac:dyDescent="0.25">
      <c r="T18457" s="101" t="s">
        <v>35998</v>
      </c>
      <c r="U18457" s="74" t="s">
        <v>35999</v>
      </c>
    </row>
    <row r="18458" spans="20:21" x14ac:dyDescent="0.25">
      <c r="T18458" s="101" t="s">
        <v>36000</v>
      </c>
      <c r="U18458" s="74" t="s">
        <v>36001</v>
      </c>
    </row>
    <row r="18459" spans="20:21" x14ac:dyDescent="0.25">
      <c r="T18459" s="101" t="s">
        <v>36002</v>
      </c>
      <c r="U18459" s="74" t="s">
        <v>36003</v>
      </c>
    </row>
    <row r="18460" spans="20:21" x14ac:dyDescent="0.25">
      <c r="T18460" s="101" t="s">
        <v>36004</v>
      </c>
      <c r="U18460" s="74" t="s">
        <v>36005</v>
      </c>
    </row>
    <row r="18461" spans="20:21" x14ac:dyDescent="0.25">
      <c r="T18461" s="101" t="s">
        <v>36006</v>
      </c>
      <c r="U18461" s="74" t="s">
        <v>36007</v>
      </c>
    </row>
    <row r="18462" spans="20:21" x14ac:dyDescent="0.25">
      <c r="T18462" s="101" t="s">
        <v>36008</v>
      </c>
      <c r="U18462" s="74" t="s">
        <v>36009</v>
      </c>
    </row>
    <row r="18463" spans="20:21" x14ac:dyDescent="0.25">
      <c r="T18463" s="101" t="s">
        <v>36010</v>
      </c>
      <c r="U18463" s="74" t="s">
        <v>36011</v>
      </c>
    </row>
    <row r="18464" spans="20:21" x14ac:dyDescent="0.25">
      <c r="T18464" s="101" t="s">
        <v>36012</v>
      </c>
      <c r="U18464" s="74" t="s">
        <v>36013</v>
      </c>
    </row>
    <row r="18465" spans="20:21" x14ac:dyDescent="0.25">
      <c r="T18465" s="101" t="s">
        <v>36014</v>
      </c>
      <c r="U18465" s="74" t="s">
        <v>36015</v>
      </c>
    </row>
    <row r="18466" spans="20:21" x14ac:dyDescent="0.25">
      <c r="T18466" s="101" t="s">
        <v>36016</v>
      </c>
      <c r="U18466" s="74" t="s">
        <v>36017</v>
      </c>
    </row>
    <row r="18467" spans="20:21" x14ac:dyDescent="0.25">
      <c r="T18467" s="101" t="s">
        <v>36018</v>
      </c>
      <c r="U18467" s="74" t="s">
        <v>36019</v>
      </c>
    </row>
    <row r="18468" spans="20:21" x14ac:dyDescent="0.25">
      <c r="T18468" s="101" t="s">
        <v>36020</v>
      </c>
      <c r="U18468" s="74" t="s">
        <v>36021</v>
      </c>
    </row>
    <row r="18469" spans="20:21" x14ac:dyDescent="0.25">
      <c r="T18469" s="101" t="s">
        <v>36022</v>
      </c>
      <c r="U18469" s="74" t="s">
        <v>36023</v>
      </c>
    </row>
    <row r="18470" spans="20:21" x14ac:dyDescent="0.25">
      <c r="T18470" s="101" t="s">
        <v>36024</v>
      </c>
      <c r="U18470" s="74" t="s">
        <v>36025</v>
      </c>
    </row>
    <row r="18471" spans="20:21" x14ac:dyDescent="0.25">
      <c r="T18471" s="101" t="s">
        <v>36026</v>
      </c>
      <c r="U18471" s="74" t="s">
        <v>36027</v>
      </c>
    </row>
    <row r="18472" spans="20:21" x14ac:dyDescent="0.25">
      <c r="T18472" s="101" t="s">
        <v>36028</v>
      </c>
      <c r="U18472" s="74" t="s">
        <v>36029</v>
      </c>
    </row>
    <row r="18473" spans="20:21" x14ac:dyDescent="0.25">
      <c r="T18473" s="101" t="s">
        <v>36030</v>
      </c>
      <c r="U18473" s="74" t="s">
        <v>36031</v>
      </c>
    </row>
    <row r="18474" spans="20:21" x14ac:dyDescent="0.25">
      <c r="T18474" s="101" t="s">
        <v>36032</v>
      </c>
      <c r="U18474" s="74" t="s">
        <v>36033</v>
      </c>
    </row>
    <row r="18475" spans="20:21" x14ac:dyDescent="0.25">
      <c r="T18475" s="101" t="s">
        <v>36034</v>
      </c>
      <c r="U18475" s="74" t="s">
        <v>36035</v>
      </c>
    </row>
    <row r="18476" spans="20:21" x14ac:dyDescent="0.25">
      <c r="T18476" s="101" t="s">
        <v>36036</v>
      </c>
      <c r="U18476" s="74" t="s">
        <v>36037</v>
      </c>
    </row>
    <row r="18477" spans="20:21" x14ac:dyDescent="0.25">
      <c r="T18477" s="101" t="s">
        <v>36038</v>
      </c>
      <c r="U18477" s="74" t="s">
        <v>36039</v>
      </c>
    </row>
    <row r="18478" spans="20:21" x14ac:dyDescent="0.25">
      <c r="T18478" s="101" t="s">
        <v>36040</v>
      </c>
      <c r="U18478" s="74" t="s">
        <v>36041</v>
      </c>
    </row>
    <row r="18479" spans="20:21" x14ac:dyDescent="0.25">
      <c r="T18479" s="101" t="s">
        <v>36042</v>
      </c>
      <c r="U18479" s="74" t="s">
        <v>9386</v>
      </c>
    </row>
    <row r="18480" spans="20:21" x14ac:dyDescent="0.25">
      <c r="T18480" s="101" t="s">
        <v>36043</v>
      </c>
      <c r="U18480" s="74" t="s">
        <v>36044</v>
      </c>
    </row>
    <row r="18481" spans="20:21" x14ac:dyDescent="0.25">
      <c r="T18481" s="101" t="s">
        <v>36045</v>
      </c>
      <c r="U18481" s="74" t="s">
        <v>36046</v>
      </c>
    </row>
    <row r="18482" spans="20:21" x14ac:dyDescent="0.25">
      <c r="T18482" s="101" t="s">
        <v>36047</v>
      </c>
      <c r="U18482" s="74" t="s">
        <v>36048</v>
      </c>
    </row>
    <row r="18483" spans="20:21" x14ac:dyDescent="0.25">
      <c r="T18483" s="101" t="s">
        <v>36049</v>
      </c>
      <c r="U18483" s="74" t="s">
        <v>36050</v>
      </c>
    </row>
    <row r="18484" spans="20:21" x14ac:dyDescent="0.25">
      <c r="T18484" s="101" t="s">
        <v>36051</v>
      </c>
      <c r="U18484" s="74" t="s">
        <v>36052</v>
      </c>
    </row>
    <row r="18485" spans="20:21" x14ac:dyDescent="0.25">
      <c r="T18485" s="101" t="s">
        <v>36053</v>
      </c>
      <c r="U18485" s="74" t="s">
        <v>36054</v>
      </c>
    </row>
    <row r="18486" spans="20:21" x14ac:dyDescent="0.25">
      <c r="T18486" s="101" t="s">
        <v>36055</v>
      </c>
      <c r="U18486" s="74" t="s">
        <v>36056</v>
      </c>
    </row>
    <row r="18487" spans="20:21" x14ac:dyDescent="0.25">
      <c r="T18487" s="101" t="s">
        <v>36057</v>
      </c>
      <c r="U18487" s="74" t="s">
        <v>36058</v>
      </c>
    </row>
    <row r="18488" spans="20:21" x14ac:dyDescent="0.25">
      <c r="T18488" s="101" t="s">
        <v>36059</v>
      </c>
      <c r="U18488" s="74" t="s">
        <v>36060</v>
      </c>
    </row>
    <row r="18489" spans="20:21" x14ac:dyDescent="0.25">
      <c r="T18489" s="101" t="s">
        <v>36061</v>
      </c>
      <c r="U18489" s="74" t="s">
        <v>36062</v>
      </c>
    </row>
    <row r="18490" spans="20:21" x14ac:dyDescent="0.25">
      <c r="T18490" s="101" t="s">
        <v>36063</v>
      </c>
      <c r="U18490" s="74" t="s">
        <v>36064</v>
      </c>
    </row>
    <row r="18491" spans="20:21" x14ac:dyDescent="0.25">
      <c r="T18491" s="101" t="s">
        <v>36065</v>
      </c>
      <c r="U18491" s="74" t="s">
        <v>36066</v>
      </c>
    </row>
    <row r="18492" spans="20:21" x14ac:dyDescent="0.25">
      <c r="T18492" s="101" t="s">
        <v>36067</v>
      </c>
      <c r="U18492" s="74" t="s">
        <v>36068</v>
      </c>
    </row>
    <row r="18493" spans="20:21" x14ac:dyDescent="0.25">
      <c r="T18493" s="101" t="s">
        <v>36069</v>
      </c>
      <c r="U18493" s="74" t="s">
        <v>36070</v>
      </c>
    </row>
    <row r="18494" spans="20:21" x14ac:dyDescent="0.25">
      <c r="T18494" s="101" t="s">
        <v>36071</v>
      </c>
      <c r="U18494" s="74" t="s">
        <v>36072</v>
      </c>
    </row>
    <row r="18495" spans="20:21" x14ac:dyDescent="0.25">
      <c r="T18495" s="101" t="s">
        <v>36073</v>
      </c>
      <c r="U18495" s="74" t="s">
        <v>36074</v>
      </c>
    </row>
    <row r="18496" spans="20:21" x14ac:dyDescent="0.25">
      <c r="T18496" s="101" t="s">
        <v>36075</v>
      </c>
      <c r="U18496" s="74" t="s">
        <v>36076</v>
      </c>
    </row>
    <row r="18497" spans="20:21" x14ac:dyDescent="0.25">
      <c r="T18497" s="101" t="s">
        <v>36077</v>
      </c>
      <c r="U18497" s="74" t="s">
        <v>36078</v>
      </c>
    </row>
    <row r="18498" spans="20:21" x14ac:dyDescent="0.25">
      <c r="T18498" s="101" t="s">
        <v>36079</v>
      </c>
      <c r="U18498" s="74" t="s">
        <v>26574</v>
      </c>
    </row>
    <row r="18499" spans="20:21" x14ac:dyDescent="0.25">
      <c r="T18499" s="101" t="s">
        <v>36080</v>
      </c>
      <c r="U18499" s="74" t="s">
        <v>36081</v>
      </c>
    </row>
    <row r="18500" spans="20:21" x14ac:dyDescent="0.25">
      <c r="T18500" s="101" t="s">
        <v>36082</v>
      </c>
      <c r="U18500" s="74" t="s">
        <v>36083</v>
      </c>
    </row>
    <row r="18501" spans="20:21" x14ac:dyDescent="0.25">
      <c r="T18501" s="101" t="s">
        <v>36084</v>
      </c>
      <c r="U18501" s="74" t="s">
        <v>19727</v>
      </c>
    </row>
    <row r="18502" spans="20:21" x14ac:dyDescent="0.25">
      <c r="T18502" s="101" t="s">
        <v>36085</v>
      </c>
      <c r="U18502" s="74" t="s">
        <v>36086</v>
      </c>
    </row>
    <row r="18503" spans="20:21" x14ac:dyDescent="0.25">
      <c r="T18503" s="101" t="s">
        <v>36087</v>
      </c>
      <c r="U18503" s="74" t="s">
        <v>36088</v>
      </c>
    </row>
    <row r="18504" spans="20:21" x14ac:dyDescent="0.25">
      <c r="T18504" s="101" t="s">
        <v>36089</v>
      </c>
      <c r="U18504" s="74" t="s">
        <v>36090</v>
      </c>
    </row>
    <row r="18505" spans="20:21" x14ac:dyDescent="0.25">
      <c r="T18505" s="101" t="s">
        <v>36091</v>
      </c>
      <c r="U18505" s="74" t="s">
        <v>36092</v>
      </c>
    </row>
    <row r="18506" spans="20:21" x14ac:dyDescent="0.25">
      <c r="T18506" s="101" t="s">
        <v>36093</v>
      </c>
      <c r="U18506" s="74" t="s">
        <v>36094</v>
      </c>
    </row>
    <row r="18507" spans="20:21" x14ac:dyDescent="0.25">
      <c r="T18507" s="101" t="s">
        <v>36095</v>
      </c>
      <c r="U18507" s="74" t="s">
        <v>36096</v>
      </c>
    </row>
    <row r="18508" spans="20:21" x14ac:dyDescent="0.25">
      <c r="T18508" s="101" t="s">
        <v>36097</v>
      </c>
      <c r="U18508" s="74" t="s">
        <v>36098</v>
      </c>
    </row>
    <row r="18509" spans="20:21" x14ac:dyDescent="0.25">
      <c r="T18509" s="101" t="s">
        <v>36099</v>
      </c>
      <c r="U18509" s="74" t="s">
        <v>36100</v>
      </c>
    </row>
    <row r="18510" spans="20:21" x14ac:dyDescent="0.25">
      <c r="T18510" s="101" t="s">
        <v>36101</v>
      </c>
      <c r="U18510" s="74" t="s">
        <v>36102</v>
      </c>
    </row>
    <row r="18511" spans="20:21" x14ac:dyDescent="0.25">
      <c r="T18511" s="101" t="s">
        <v>36103</v>
      </c>
      <c r="U18511" s="74" t="s">
        <v>36104</v>
      </c>
    </row>
    <row r="18512" spans="20:21" x14ac:dyDescent="0.25">
      <c r="T18512" s="101" t="s">
        <v>36105</v>
      </c>
      <c r="U18512" s="74" t="s">
        <v>36106</v>
      </c>
    </row>
    <row r="18513" spans="20:21" x14ac:dyDescent="0.25">
      <c r="T18513" s="101" t="s">
        <v>36107</v>
      </c>
      <c r="U18513" s="74" t="s">
        <v>36108</v>
      </c>
    </row>
    <row r="18514" spans="20:21" x14ac:dyDescent="0.25">
      <c r="T18514" s="101" t="s">
        <v>36109</v>
      </c>
      <c r="U18514" s="74" t="s">
        <v>356</v>
      </c>
    </row>
    <row r="18515" spans="20:21" x14ac:dyDescent="0.25">
      <c r="T18515" s="101" t="s">
        <v>36110</v>
      </c>
      <c r="U18515" s="74" t="s">
        <v>36111</v>
      </c>
    </row>
    <row r="18516" spans="20:21" x14ac:dyDescent="0.25">
      <c r="T18516" s="101" t="s">
        <v>36112</v>
      </c>
      <c r="U18516" s="74" t="s">
        <v>36113</v>
      </c>
    </row>
    <row r="18517" spans="20:21" x14ac:dyDescent="0.25">
      <c r="T18517" s="101" t="s">
        <v>36114</v>
      </c>
      <c r="U18517" s="74" t="s">
        <v>28391</v>
      </c>
    </row>
    <row r="18518" spans="20:21" x14ac:dyDescent="0.25">
      <c r="T18518" s="101" t="s">
        <v>36115</v>
      </c>
      <c r="U18518" s="74" t="s">
        <v>36116</v>
      </c>
    </row>
    <row r="18519" spans="20:21" x14ac:dyDescent="0.25">
      <c r="T18519" s="101" t="s">
        <v>36117</v>
      </c>
      <c r="U18519" s="74" t="s">
        <v>36118</v>
      </c>
    </row>
    <row r="18520" spans="20:21" x14ac:dyDescent="0.25">
      <c r="T18520" s="101" t="s">
        <v>36119</v>
      </c>
      <c r="U18520" s="74" t="s">
        <v>36120</v>
      </c>
    </row>
    <row r="18521" spans="20:21" x14ac:dyDescent="0.25">
      <c r="T18521" s="101" t="s">
        <v>36121</v>
      </c>
      <c r="U18521" s="74" t="s">
        <v>36122</v>
      </c>
    </row>
    <row r="18522" spans="20:21" x14ac:dyDescent="0.25">
      <c r="T18522" s="101" t="s">
        <v>36123</v>
      </c>
      <c r="U18522" s="74" t="s">
        <v>36124</v>
      </c>
    </row>
    <row r="18523" spans="20:21" x14ac:dyDescent="0.25">
      <c r="T18523" s="101" t="s">
        <v>36125</v>
      </c>
      <c r="U18523" s="74" t="s">
        <v>36126</v>
      </c>
    </row>
    <row r="18524" spans="20:21" x14ac:dyDescent="0.25">
      <c r="T18524" s="101" t="s">
        <v>36127</v>
      </c>
      <c r="U18524" s="74" t="s">
        <v>9497</v>
      </c>
    </row>
    <row r="18525" spans="20:21" x14ac:dyDescent="0.25">
      <c r="T18525" s="101" t="s">
        <v>36128</v>
      </c>
      <c r="U18525" s="74" t="s">
        <v>36129</v>
      </c>
    </row>
    <row r="18526" spans="20:21" x14ac:dyDescent="0.25">
      <c r="T18526" s="101" t="s">
        <v>36130</v>
      </c>
      <c r="U18526" s="74" t="s">
        <v>36131</v>
      </c>
    </row>
    <row r="18527" spans="20:21" x14ac:dyDescent="0.25">
      <c r="T18527" s="101" t="s">
        <v>36132</v>
      </c>
      <c r="U18527" s="74" t="s">
        <v>36133</v>
      </c>
    </row>
    <row r="18528" spans="20:21" x14ac:dyDescent="0.25">
      <c r="T18528" s="101" t="s">
        <v>36134</v>
      </c>
      <c r="U18528" s="74" t="s">
        <v>36135</v>
      </c>
    </row>
    <row r="18529" spans="20:21" x14ac:dyDescent="0.25">
      <c r="T18529" s="101" t="s">
        <v>36136</v>
      </c>
      <c r="U18529" s="74" t="s">
        <v>19800</v>
      </c>
    </row>
    <row r="18530" spans="20:21" x14ac:dyDescent="0.25">
      <c r="T18530" s="101" t="s">
        <v>36137</v>
      </c>
      <c r="U18530" s="74" t="s">
        <v>36138</v>
      </c>
    </row>
    <row r="18531" spans="20:21" x14ac:dyDescent="0.25">
      <c r="T18531" s="101" t="s">
        <v>36139</v>
      </c>
      <c r="U18531" s="74" t="s">
        <v>36140</v>
      </c>
    </row>
    <row r="18532" spans="20:21" x14ac:dyDescent="0.25">
      <c r="T18532" s="101" t="s">
        <v>36141</v>
      </c>
      <c r="U18532" s="74" t="s">
        <v>36142</v>
      </c>
    </row>
    <row r="18533" spans="20:21" x14ac:dyDescent="0.25">
      <c r="T18533" s="101" t="s">
        <v>36143</v>
      </c>
      <c r="U18533" s="74" t="s">
        <v>36144</v>
      </c>
    </row>
    <row r="18534" spans="20:21" x14ac:dyDescent="0.25">
      <c r="T18534" s="101" t="s">
        <v>36145</v>
      </c>
      <c r="U18534" s="74" t="s">
        <v>36146</v>
      </c>
    </row>
    <row r="18535" spans="20:21" x14ac:dyDescent="0.25">
      <c r="T18535" s="101" t="s">
        <v>36147</v>
      </c>
      <c r="U18535" s="74" t="s">
        <v>36148</v>
      </c>
    </row>
    <row r="18536" spans="20:21" x14ac:dyDescent="0.25">
      <c r="T18536" s="101" t="s">
        <v>36149</v>
      </c>
      <c r="U18536" s="74" t="s">
        <v>36150</v>
      </c>
    </row>
    <row r="18537" spans="20:21" x14ac:dyDescent="0.25">
      <c r="T18537" s="101" t="s">
        <v>36151</v>
      </c>
      <c r="U18537" s="74" t="s">
        <v>36152</v>
      </c>
    </row>
    <row r="18538" spans="20:21" x14ac:dyDescent="0.25">
      <c r="T18538" s="101" t="s">
        <v>36153</v>
      </c>
      <c r="U18538" s="74" t="s">
        <v>36154</v>
      </c>
    </row>
    <row r="18539" spans="20:21" x14ac:dyDescent="0.25">
      <c r="T18539" s="101" t="s">
        <v>36155</v>
      </c>
      <c r="U18539" s="74" t="s">
        <v>36156</v>
      </c>
    </row>
    <row r="18540" spans="20:21" x14ac:dyDescent="0.25">
      <c r="T18540" s="101" t="s">
        <v>36157</v>
      </c>
      <c r="U18540" s="74" t="s">
        <v>36158</v>
      </c>
    </row>
    <row r="18541" spans="20:21" x14ac:dyDescent="0.25">
      <c r="T18541" s="101" t="s">
        <v>36159</v>
      </c>
      <c r="U18541" s="74" t="s">
        <v>36160</v>
      </c>
    </row>
    <row r="18542" spans="20:21" x14ac:dyDescent="0.25">
      <c r="T18542" s="101" t="s">
        <v>36161</v>
      </c>
      <c r="U18542" s="74" t="s">
        <v>36162</v>
      </c>
    </row>
    <row r="18543" spans="20:21" x14ac:dyDescent="0.25">
      <c r="T18543" s="101" t="s">
        <v>36163</v>
      </c>
      <c r="U18543" s="74" t="s">
        <v>36164</v>
      </c>
    </row>
    <row r="18544" spans="20:21" x14ac:dyDescent="0.25">
      <c r="T18544" s="101" t="s">
        <v>36165</v>
      </c>
      <c r="U18544" s="74" t="s">
        <v>36166</v>
      </c>
    </row>
    <row r="18545" spans="20:21" x14ac:dyDescent="0.25">
      <c r="T18545" s="101" t="s">
        <v>36167</v>
      </c>
      <c r="U18545" s="74" t="s">
        <v>36168</v>
      </c>
    </row>
    <row r="18546" spans="20:21" x14ac:dyDescent="0.25">
      <c r="T18546" s="101" t="s">
        <v>36169</v>
      </c>
      <c r="U18546" s="74" t="s">
        <v>36170</v>
      </c>
    </row>
    <row r="18547" spans="20:21" x14ac:dyDescent="0.25">
      <c r="T18547" s="101" t="s">
        <v>36171</v>
      </c>
      <c r="U18547" s="74" t="s">
        <v>36172</v>
      </c>
    </row>
    <row r="18548" spans="20:21" x14ac:dyDescent="0.25">
      <c r="T18548" s="101" t="s">
        <v>36173</v>
      </c>
      <c r="U18548" s="74" t="s">
        <v>36174</v>
      </c>
    </row>
    <row r="18549" spans="20:21" x14ac:dyDescent="0.25">
      <c r="T18549" s="101" t="s">
        <v>36175</v>
      </c>
      <c r="U18549" s="74" t="s">
        <v>36176</v>
      </c>
    </row>
    <row r="18550" spans="20:21" x14ac:dyDescent="0.25">
      <c r="T18550" s="101" t="s">
        <v>36177</v>
      </c>
      <c r="U18550" s="74" t="s">
        <v>36178</v>
      </c>
    </row>
    <row r="18551" spans="20:21" x14ac:dyDescent="0.25">
      <c r="T18551" s="101" t="s">
        <v>36179</v>
      </c>
      <c r="U18551" s="74" t="s">
        <v>36180</v>
      </c>
    </row>
    <row r="18552" spans="20:21" x14ac:dyDescent="0.25">
      <c r="T18552" s="101" t="s">
        <v>36181</v>
      </c>
      <c r="U18552" s="74" t="s">
        <v>36182</v>
      </c>
    </row>
    <row r="18553" spans="20:21" x14ac:dyDescent="0.25">
      <c r="T18553" s="101" t="s">
        <v>36183</v>
      </c>
      <c r="U18553" s="74" t="s">
        <v>36184</v>
      </c>
    </row>
    <row r="18554" spans="20:21" x14ac:dyDescent="0.25">
      <c r="T18554" s="101" t="s">
        <v>36185</v>
      </c>
      <c r="U18554" s="74" t="s">
        <v>36186</v>
      </c>
    </row>
    <row r="18555" spans="20:21" x14ac:dyDescent="0.25">
      <c r="T18555" s="101" t="s">
        <v>36187</v>
      </c>
      <c r="U18555" s="74" t="s">
        <v>36188</v>
      </c>
    </row>
    <row r="18556" spans="20:21" x14ac:dyDescent="0.25">
      <c r="T18556" s="101" t="s">
        <v>36189</v>
      </c>
      <c r="U18556" s="74" t="s">
        <v>36190</v>
      </c>
    </row>
    <row r="18557" spans="20:21" x14ac:dyDescent="0.25">
      <c r="T18557" s="101" t="s">
        <v>36191</v>
      </c>
      <c r="U18557" s="74" t="s">
        <v>12130</v>
      </c>
    </row>
    <row r="18558" spans="20:21" x14ac:dyDescent="0.25">
      <c r="T18558" s="101" t="s">
        <v>36192</v>
      </c>
      <c r="U18558" s="74" t="s">
        <v>36193</v>
      </c>
    </row>
    <row r="18559" spans="20:21" x14ac:dyDescent="0.25">
      <c r="T18559" s="101" t="s">
        <v>36194</v>
      </c>
      <c r="U18559" s="74" t="s">
        <v>36195</v>
      </c>
    </row>
    <row r="18560" spans="20:21" x14ac:dyDescent="0.25">
      <c r="T18560" s="101" t="s">
        <v>36196</v>
      </c>
      <c r="U18560" s="74" t="s">
        <v>36197</v>
      </c>
    </row>
    <row r="18561" spans="20:21" x14ac:dyDescent="0.25">
      <c r="T18561" s="101" t="s">
        <v>36198</v>
      </c>
      <c r="U18561" s="74" t="s">
        <v>36199</v>
      </c>
    </row>
    <row r="18562" spans="20:21" x14ac:dyDescent="0.25">
      <c r="T18562" s="101" t="s">
        <v>36200</v>
      </c>
      <c r="U18562" s="74" t="s">
        <v>36201</v>
      </c>
    </row>
    <row r="18563" spans="20:21" x14ac:dyDescent="0.25">
      <c r="T18563" s="101" t="s">
        <v>36202</v>
      </c>
      <c r="U18563" s="74" t="s">
        <v>1618</v>
      </c>
    </row>
    <row r="18564" spans="20:21" x14ac:dyDescent="0.25">
      <c r="T18564" s="101" t="s">
        <v>36203</v>
      </c>
      <c r="U18564" s="74" t="s">
        <v>36204</v>
      </c>
    </row>
    <row r="18565" spans="20:21" x14ac:dyDescent="0.25">
      <c r="T18565" s="101" t="s">
        <v>36205</v>
      </c>
      <c r="U18565" s="74" t="s">
        <v>36206</v>
      </c>
    </row>
    <row r="18566" spans="20:21" x14ac:dyDescent="0.25">
      <c r="T18566" s="101" t="s">
        <v>36207</v>
      </c>
      <c r="U18566" s="74" t="s">
        <v>36208</v>
      </c>
    </row>
    <row r="18567" spans="20:21" x14ac:dyDescent="0.25">
      <c r="T18567" s="101" t="s">
        <v>36209</v>
      </c>
      <c r="U18567" s="74" t="s">
        <v>19936</v>
      </c>
    </row>
    <row r="18568" spans="20:21" x14ac:dyDescent="0.25">
      <c r="T18568" s="101" t="s">
        <v>36210</v>
      </c>
      <c r="U18568" s="74" t="s">
        <v>36211</v>
      </c>
    </row>
    <row r="18569" spans="20:21" x14ac:dyDescent="0.25">
      <c r="T18569" s="101" t="s">
        <v>36212</v>
      </c>
      <c r="U18569" s="74" t="s">
        <v>36213</v>
      </c>
    </row>
    <row r="18570" spans="20:21" x14ac:dyDescent="0.25">
      <c r="T18570" s="101" t="s">
        <v>36214</v>
      </c>
      <c r="U18570" s="74" t="s">
        <v>31605</v>
      </c>
    </row>
    <row r="18571" spans="20:21" x14ac:dyDescent="0.25">
      <c r="T18571" s="101" t="s">
        <v>36215</v>
      </c>
      <c r="U18571" s="74" t="s">
        <v>36216</v>
      </c>
    </row>
    <row r="18572" spans="20:21" x14ac:dyDescent="0.25">
      <c r="T18572" s="101" t="s">
        <v>36217</v>
      </c>
      <c r="U18572" s="74" t="s">
        <v>36218</v>
      </c>
    </row>
    <row r="18573" spans="20:21" x14ac:dyDescent="0.25">
      <c r="T18573" s="101" t="s">
        <v>36219</v>
      </c>
      <c r="U18573" s="74" t="s">
        <v>36220</v>
      </c>
    </row>
    <row r="18574" spans="20:21" x14ac:dyDescent="0.25">
      <c r="T18574" s="101" t="s">
        <v>36221</v>
      </c>
      <c r="U18574" s="74" t="s">
        <v>36222</v>
      </c>
    </row>
    <row r="18575" spans="20:21" x14ac:dyDescent="0.25">
      <c r="T18575" s="101" t="s">
        <v>36223</v>
      </c>
      <c r="U18575" s="74" t="s">
        <v>36224</v>
      </c>
    </row>
    <row r="18576" spans="20:21" x14ac:dyDescent="0.25">
      <c r="T18576" s="101" t="s">
        <v>36225</v>
      </c>
      <c r="U18576" s="74" t="s">
        <v>36226</v>
      </c>
    </row>
    <row r="18577" spans="20:21" x14ac:dyDescent="0.25">
      <c r="T18577" s="101" t="s">
        <v>36227</v>
      </c>
      <c r="U18577" s="74" t="s">
        <v>36228</v>
      </c>
    </row>
    <row r="18578" spans="20:21" x14ac:dyDescent="0.25">
      <c r="T18578" s="101" t="s">
        <v>36229</v>
      </c>
      <c r="U18578" s="74" t="s">
        <v>36230</v>
      </c>
    </row>
    <row r="18579" spans="20:21" x14ac:dyDescent="0.25">
      <c r="T18579" s="101" t="s">
        <v>36231</v>
      </c>
      <c r="U18579" s="74" t="s">
        <v>36232</v>
      </c>
    </row>
    <row r="18580" spans="20:21" x14ac:dyDescent="0.25">
      <c r="T18580" s="101" t="s">
        <v>36233</v>
      </c>
      <c r="U18580" s="74" t="s">
        <v>36234</v>
      </c>
    </row>
    <row r="18581" spans="20:21" x14ac:dyDescent="0.25">
      <c r="T18581" s="101" t="s">
        <v>36235</v>
      </c>
      <c r="U18581" s="74" t="s">
        <v>36236</v>
      </c>
    </row>
    <row r="18582" spans="20:21" x14ac:dyDescent="0.25">
      <c r="T18582" s="101" t="s">
        <v>36237</v>
      </c>
      <c r="U18582" s="74" t="s">
        <v>36238</v>
      </c>
    </row>
    <row r="18583" spans="20:21" x14ac:dyDescent="0.25">
      <c r="T18583" s="101" t="s">
        <v>36239</v>
      </c>
      <c r="U18583" s="74" t="s">
        <v>36240</v>
      </c>
    </row>
    <row r="18584" spans="20:21" x14ac:dyDescent="0.25">
      <c r="T18584" s="101" t="s">
        <v>36241</v>
      </c>
      <c r="U18584" s="74" t="s">
        <v>36242</v>
      </c>
    </row>
    <row r="18585" spans="20:21" x14ac:dyDescent="0.25">
      <c r="T18585" s="101" t="s">
        <v>36243</v>
      </c>
      <c r="U18585" s="74" t="s">
        <v>36244</v>
      </c>
    </row>
    <row r="18586" spans="20:21" x14ac:dyDescent="0.25">
      <c r="T18586" s="101" t="s">
        <v>36245</v>
      </c>
      <c r="U18586" s="74" t="s">
        <v>36246</v>
      </c>
    </row>
    <row r="18587" spans="20:21" x14ac:dyDescent="0.25">
      <c r="T18587" s="101" t="s">
        <v>36247</v>
      </c>
      <c r="U18587" s="74" t="s">
        <v>32672</v>
      </c>
    </row>
    <row r="18588" spans="20:21" x14ac:dyDescent="0.25">
      <c r="T18588" s="101" t="s">
        <v>36248</v>
      </c>
      <c r="U18588" s="74" t="s">
        <v>36249</v>
      </c>
    </row>
    <row r="18589" spans="20:21" x14ac:dyDescent="0.25">
      <c r="T18589" s="101" t="s">
        <v>36250</v>
      </c>
      <c r="U18589" s="74" t="s">
        <v>36251</v>
      </c>
    </row>
    <row r="18590" spans="20:21" x14ac:dyDescent="0.25">
      <c r="T18590" s="101" t="s">
        <v>36252</v>
      </c>
      <c r="U18590" s="74" t="s">
        <v>36253</v>
      </c>
    </row>
    <row r="18591" spans="20:21" x14ac:dyDescent="0.25">
      <c r="T18591" s="101" t="s">
        <v>36254</v>
      </c>
      <c r="U18591" s="74" t="s">
        <v>36255</v>
      </c>
    </row>
    <row r="18592" spans="20:21" x14ac:dyDescent="0.25">
      <c r="T18592" s="101" t="s">
        <v>36256</v>
      </c>
      <c r="U18592" s="74" t="s">
        <v>36257</v>
      </c>
    </row>
    <row r="18593" spans="20:21" x14ac:dyDescent="0.25">
      <c r="T18593" s="101" t="s">
        <v>36258</v>
      </c>
      <c r="U18593" s="74" t="s">
        <v>36259</v>
      </c>
    </row>
    <row r="18594" spans="20:21" x14ac:dyDescent="0.25">
      <c r="T18594" s="101" t="s">
        <v>36260</v>
      </c>
      <c r="U18594" s="74" t="s">
        <v>36261</v>
      </c>
    </row>
    <row r="18595" spans="20:21" x14ac:dyDescent="0.25">
      <c r="T18595" s="101" t="s">
        <v>36262</v>
      </c>
      <c r="U18595" s="74" t="s">
        <v>36263</v>
      </c>
    </row>
    <row r="18596" spans="20:21" x14ac:dyDescent="0.25">
      <c r="T18596" s="101" t="s">
        <v>36264</v>
      </c>
      <c r="U18596" s="74" t="s">
        <v>36265</v>
      </c>
    </row>
    <row r="18597" spans="20:21" x14ac:dyDescent="0.25">
      <c r="T18597" s="101" t="s">
        <v>36266</v>
      </c>
      <c r="U18597" s="74" t="s">
        <v>36267</v>
      </c>
    </row>
    <row r="18598" spans="20:21" x14ac:dyDescent="0.25">
      <c r="T18598" s="101" t="s">
        <v>36268</v>
      </c>
      <c r="U18598" s="74" t="s">
        <v>36269</v>
      </c>
    </row>
    <row r="18599" spans="20:21" x14ac:dyDescent="0.25">
      <c r="T18599" s="101" t="s">
        <v>36270</v>
      </c>
      <c r="U18599" s="74" t="s">
        <v>36271</v>
      </c>
    </row>
    <row r="18600" spans="20:21" x14ac:dyDescent="0.25">
      <c r="T18600" s="101" t="s">
        <v>36272</v>
      </c>
      <c r="U18600" s="74" t="s">
        <v>36273</v>
      </c>
    </row>
    <row r="18601" spans="20:21" x14ac:dyDescent="0.25">
      <c r="T18601" s="101" t="s">
        <v>36274</v>
      </c>
      <c r="U18601" s="74" t="s">
        <v>36275</v>
      </c>
    </row>
    <row r="18602" spans="20:21" x14ac:dyDescent="0.25">
      <c r="T18602" s="101" t="s">
        <v>36276</v>
      </c>
      <c r="U18602" s="74" t="s">
        <v>36277</v>
      </c>
    </row>
    <row r="18603" spans="20:21" x14ac:dyDescent="0.25">
      <c r="T18603" s="101" t="s">
        <v>36278</v>
      </c>
      <c r="U18603" s="74" t="s">
        <v>36279</v>
      </c>
    </row>
    <row r="18604" spans="20:21" x14ac:dyDescent="0.25">
      <c r="T18604" s="101" t="s">
        <v>36280</v>
      </c>
      <c r="U18604" s="74" t="s">
        <v>36281</v>
      </c>
    </row>
    <row r="18605" spans="20:21" x14ac:dyDescent="0.25">
      <c r="T18605" s="101" t="s">
        <v>36282</v>
      </c>
      <c r="U18605" s="74" t="s">
        <v>36283</v>
      </c>
    </row>
    <row r="18606" spans="20:21" x14ac:dyDescent="0.25">
      <c r="T18606" s="101" t="s">
        <v>36284</v>
      </c>
      <c r="U18606" s="74" t="s">
        <v>36285</v>
      </c>
    </row>
    <row r="18607" spans="20:21" x14ac:dyDescent="0.25">
      <c r="T18607" s="101" t="s">
        <v>36286</v>
      </c>
      <c r="U18607" s="74" t="s">
        <v>36287</v>
      </c>
    </row>
    <row r="18608" spans="20:21" x14ac:dyDescent="0.25">
      <c r="T18608" s="101" t="s">
        <v>36288</v>
      </c>
      <c r="U18608" s="74" t="s">
        <v>36289</v>
      </c>
    </row>
    <row r="18609" spans="20:21" x14ac:dyDescent="0.25">
      <c r="T18609" s="101" t="s">
        <v>36290</v>
      </c>
      <c r="U18609" s="74" t="s">
        <v>36291</v>
      </c>
    </row>
    <row r="18610" spans="20:21" x14ac:dyDescent="0.25">
      <c r="T18610" s="101" t="s">
        <v>36292</v>
      </c>
      <c r="U18610" s="74" t="s">
        <v>36293</v>
      </c>
    </row>
    <row r="18611" spans="20:21" x14ac:dyDescent="0.25">
      <c r="T18611" s="101" t="s">
        <v>36294</v>
      </c>
      <c r="U18611" s="74" t="s">
        <v>36295</v>
      </c>
    </row>
    <row r="18612" spans="20:21" x14ac:dyDescent="0.25">
      <c r="T18612" s="101" t="s">
        <v>36296</v>
      </c>
      <c r="U18612" s="74" t="s">
        <v>36297</v>
      </c>
    </row>
    <row r="18613" spans="20:21" x14ac:dyDescent="0.25">
      <c r="T18613" s="101" t="s">
        <v>36298</v>
      </c>
      <c r="U18613" s="74" t="s">
        <v>36299</v>
      </c>
    </row>
    <row r="18614" spans="20:21" x14ac:dyDescent="0.25">
      <c r="T18614" s="101" t="s">
        <v>36300</v>
      </c>
      <c r="U18614" s="74" t="s">
        <v>36301</v>
      </c>
    </row>
    <row r="18615" spans="20:21" x14ac:dyDescent="0.25">
      <c r="T18615" s="101" t="s">
        <v>36302</v>
      </c>
      <c r="U18615" s="74" t="s">
        <v>36303</v>
      </c>
    </row>
    <row r="18616" spans="20:21" x14ac:dyDescent="0.25">
      <c r="T18616" s="101" t="s">
        <v>36304</v>
      </c>
      <c r="U18616" s="74" t="s">
        <v>36305</v>
      </c>
    </row>
    <row r="18617" spans="20:21" x14ac:dyDescent="0.25">
      <c r="T18617" s="101" t="s">
        <v>36306</v>
      </c>
      <c r="U18617" s="74" t="s">
        <v>36307</v>
      </c>
    </row>
    <row r="18618" spans="20:21" x14ac:dyDescent="0.25">
      <c r="T18618" s="101" t="s">
        <v>36308</v>
      </c>
      <c r="U18618" s="74" t="s">
        <v>20077</v>
      </c>
    </row>
    <row r="18619" spans="20:21" x14ac:dyDescent="0.25">
      <c r="T18619" s="101" t="s">
        <v>36309</v>
      </c>
      <c r="U18619" s="74" t="s">
        <v>36310</v>
      </c>
    </row>
    <row r="18620" spans="20:21" x14ac:dyDescent="0.25">
      <c r="T18620" s="101" t="s">
        <v>36311</v>
      </c>
      <c r="U18620" s="74" t="s">
        <v>36312</v>
      </c>
    </row>
    <row r="18621" spans="20:21" x14ac:dyDescent="0.25">
      <c r="T18621" s="101" t="s">
        <v>36313</v>
      </c>
      <c r="U18621" s="74" t="s">
        <v>36314</v>
      </c>
    </row>
    <row r="18622" spans="20:21" x14ac:dyDescent="0.25">
      <c r="T18622" s="101" t="s">
        <v>36315</v>
      </c>
      <c r="U18622" s="74" t="s">
        <v>36316</v>
      </c>
    </row>
    <row r="18623" spans="20:21" x14ac:dyDescent="0.25">
      <c r="T18623" s="101" t="s">
        <v>36317</v>
      </c>
      <c r="U18623" s="74" t="s">
        <v>36318</v>
      </c>
    </row>
    <row r="18624" spans="20:21" x14ac:dyDescent="0.25">
      <c r="T18624" s="101" t="s">
        <v>36319</v>
      </c>
      <c r="U18624" s="74" t="s">
        <v>36320</v>
      </c>
    </row>
    <row r="18625" spans="20:21" x14ac:dyDescent="0.25">
      <c r="T18625" s="101" t="s">
        <v>36321</v>
      </c>
      <c r="U18625" s="74" t="s">
        <v>36322</v>
      </c>
    </row>
    <row r="18626" spans="20:21" x14ac:dyDescent="0.25">
      <c r="T18626" s="101" t="s">
        <v>36323</v>
      </c>
      <c r="U18626" s="74" t="s">
        <v>36324</v>
      </c>
    </row>
    <row r="18627" spans="20:21" x14ac:dyDescent="0.25">
      <c r="T18627" s="101" t="s">
        <v>36325</v>
      </c>
      <c r="U18627" s="74" t="s">
        <v>36326</v>
      </c>
    </row>
    <row r="18628" spans="20:21" x14ac:dyDescent="0.25">
      <c r="T18628" s="101" t="s">
        <v>36327</v>
      </c>
      <c r="U18628" s="74" t="s">
        <v>36328</v>
      </c>
    </row>
    <row r="18629" spans="20:21" x14ac:dyDescent="0.25">
      <c r="T18629" s="101" t="s">
        <v>36329</v>
      </c>
      <c r="U18629" s="74" t="s">
        <v>36330</v>
      </c>
    </row>
    <row r="18630" spans="20:21" x14ac:dyDescent="0.25">
      <c r="T18630" s="101" t="s">
        <v>36331</v>
      </c>
      <c r="U18630" s="74" t="s">
        <v>36332</v>
      </c>
    </row>
    <row r="18631" spans="20:21" x14ac:dyDescent="0.25">
      <c r="T18631" s="101" t="s">
        <v>36333</v>
      </c>
      <c r="U18631" s="74" t="s">
        <v>36334</v>
      </c>
    </row>
    <row r="18632" spans="20:21" x14ac:dyDescent="0.25">
      <c r="T18632" s="101" t="s">
        <v>36335</v>
      </c>
      <c r="U18632" s="74" t="s">
        <v>36336</v>
      </c>
    </row>
    <row r="18633" spans="20:21" x14ac:dyDescent="0.25">
      <c r="T18633" s="101" t="s">
        <v>36337</v>
      </c>
      <c r="U18633" s="74" t="s">
        <v>36338</v>
      </c>
    </row>
    <row r="18634" spans="20:21" x14ac:dyDescent="0.25">
      <c r="T18634" s="101" t="s">
        <v>36339</v>
      </c>
      <c r="U18634" s="74" t="s">
        <v>36340</v>
      </c>
    </row>
    <row r="18635" spans="20:21" x14ac:dyDescent="0.25">
      <c r="T18635" s="101" t="s">
        <v>36341</v>
      </c>
      <c r="U18635" s="74" t="s">
        <v>36342</v>
      </c>
    </row>
    <row r="18636" spans="20:21" x14ac:dyDescent="0.25">
      <c r="T18636" s="101" t="s">
        <v>36343</v>
      </c>
      <c r="U18636" s="74" t="s">
        <v>36344</v>
      </c>
    </row>
    <row r="18637" spans="20:21" x14ac:dyDescent="0.25">
      <c r="T18637" s="101" t="s">
        <v>36345</v>
      </c>
      <c r="U18637" s="74" t="s">
        <v>36346</v>
      </c>
    </row>
    <row r="18638" spans="20:21" x14ac:dyDescent="0.25">
      <c r="T18638" s="101" t="s">
        <v>36347</v>
      </c>
      <c r="U18638" s="74" t="s">
        <v>36348</v>
      </c>
    </row>
    <row r="18639" spans="20:21" x14ac:dyDescent="0.25">
      <c r="T18639" s="101" t="s">
        <v>36349</v>
      </c>
      <c r="U18639" s="74" t="s">
        <v>36350</v>
      </c>
    </row>
    <row r="18640" spans="20:21" x14ac:dyDescent="0.25">
      <c r="T18640" s="101" t="s">
        <v>36351</v>
      </c>
      <c r="U18640" s="74" t="s">
        <v>36352</v>
      </c>
    </row>
    <row r="18641" spans="20:21" x14ac:dyDescent="0.25">
      <c r="T18641" s="101" t="s">
        <v>36353</v>
      </c>
      <c r="U18641" s="74" t="s">
        <v>36354</v>
      </c>
    </row>
    <row r="18642" spans="20:21" x14ac:dyDescent="0.25">
      <c r="T18642" s="101" t="s">
        <v>36355</v>
      </c>
      <c r="U18642" s="74" t="s">
        <v>36356</v>
      </c>
    </row>
    <row r="18643" spans="20:21" x14ac:dyDescent="0.25">
      <c r="T18643" s="101" t="s">
        <v>36357</v>
      </c>
      <c r="U18643" s="74" t="s">
        <v>36358</v>
      </c>
    </row>
    <row r="18644" spans="20:21" x14ac:dyDescent="0.25">
      <c r="T18644" s="101" t="s">
        <v>36359</v>
      </c>
      <c r="U18644" s="74" t="s">
        <v>36360</v>
      </c>
    </row>
    <row r="18645" spans="20:21" x14ac:dyDescent="0.25">
      <c r="T18645" s="101" t="s">
        <v>36361</v>
      </c>
      <c r="U18645" s="74" t="s">
        <v>36362</v>
      </c>
    </row>
    <row r="18646" spans="20:21" x14ac:dyDescent="0.25">
      <c r="T18646" s="101" t="s">
        <v>36363</v>
      </c>
      <c r="U18646" s="74" t="s">
        <v>36364</v>
      </c>
    </row>
    <row r="18647" spans="20:21" x14ac:dyDescent="0.25">
      <c r="T18647" s="101" t="s">
        <v>36365</v>
      </c>
      <c r="U18647" s="74" t="s">
        <v>36366</v>
      </c>
    </row>
    <row r="18648" spans="20:21" x14ac:dyDescent="0.25">
      <c r="T18648" s="101" t="s">
        <v>36367</v>
      </c>
      <c r="U18648" s="74" t="s">
        <v>36368</v>
      </c>
    </row>
    <row r="18649" spans="20:21" x14ac:dyDescent="0.25">
      <c r="T18649" s="101" t="s">
        <v>36369</v>
      </c>
      <c r="U18649" s="74" t="s">
        <v>36370</v>
      </c>
    </row>
    <row r="18650" spans="20:21" x14ac:dyDescent="0.25">
      <c r="T18650" s="101" t="s">
        <v>36371</v>
      </c>
      <c r="U18650" s="74" t="s">
        <v>36372</v>
      </c>
    </row>
    <row r="18651" spans="20:21" x14ac:dyDescent="0.25">
      <c r="T18651" s="101" t="s">
        <v>36373</v>
      </c>
      <c r="U18651" s="74" t="s">
        <v>36374</v>
      </c>
    </row>
    <row r="18652" spans="20:21" x14ac:dyDescent="0.25">
      <c r="T18652" s="101" t="s">
        <v>36375</v>
      </c>
      <c r="U18652" s="74" t="s">
        <v>9841</v>
      </c>
    </row>
    <row r="18653" spans="20:21" x14ac:dyDescent="0.25">
      <c r="T18653" s="101" t="s">
        <v>36376</v>
      </c>
      <c r="U18653" s="74" t="s">
        <v>36377</v>
      </c>
    </row>
    <row r="18654" spans="20:21" x14ac:dyDescent="0.25">
      <c r="T18654" s="101" t="s">
        <v>36378</v>
      </c>
      <c r="U18654" s="74" t="s">
        <v>36379</v>
      </c>
    </row>
    <row r="18655" spans="20:21" x14ac:dyDescent="0.25">
      <c r="T18655" s="101" t="s">
        <v>36380</v>
      </c>
      <c r="U18655" s="74" t="s">
        <v>36381</v>
      </c>
    </row>
    <row r="18656" spans="20:21" x14ac:dyDescent="0.25">
      <c r="T18656" s="101" t="s">
        <v>36382</v>
      </c>
      <c r="U18656" s="74" t="s">
        <v>36383</v>
      </c>
    </row>
    <row r="18657" spans="20:21" x14ac:dyDescent="0.25">
      <c r="T18657" s="101" t="s">
        <v>36384</v>
      </c>
      <c r="U18657" s="74" t="s">
        <v>36385</v>
      </c>
    </row>
    <row r="18658" spans="20:21" x14ac:dyDescent="0.25">
      <c r="T18658" s="101" t="s">
        <v>36386</v>
      </c>
      <c r="U18658" s="74" t="s">
        <v>36387</v>
      </c>
    </row>
    <row r="18659" spans="20:21" x14ac:dyDescent="0.25">
      <c r="T18659" s="101" t="s">
        <v>36388</v>
      </c>
      <c r="U18659" s="74" t="s">
        <v>6975</v>
      </c>
    </row>
    <row r="18660" spans="20:21" x14ac:dyDescent="0.25">
      <c r="T18660" s="101" t="s">
        <v>36389</v>
      </c>
      <c r="U18660" s="74" t="s">
        <v>36390</v>
      </c>
    </row>
    <row r="18661" spans="20:21" x14ac:dyDescent="0.25">
      <c r="T18661" s="101" t="s">
        <v>36391</v>
      </c>
      <c r="U18661" s="74" t="s">
        <v>36392</v>
      </c>
    </row>
    <row r="18662" spans="20:21" x14ac:dyDescent="0.25">
      <c r="T18662" s="101" t="s">
        <v>36393</v>
      </c>
      <c r="U18662" s="74" t="s">
        <v>36394</v>
      </c>
    </row>
    <row r="18663" spans="20:21" x14ac:dyDescent="0.25">
      <c r="T18663" s="101" t="s">
        <v>36395</v>
      </c>
      <c r="U18663" s="74" t="s">
        <v>36396</v>
      </c>
    </row>
    <row r="18664" spans="20:21" x14ac:dyDescent="0.25">
      <c r="T18664" s="101" t="s">
        <v>36397</v>
      </c>
      <c r="U18664" s="74" t="s">
        <v>36398</v>
      </c>
    </row>
    <row r="18665" spans="20:21" x14ac:dyDescent="0.25">
      <c r="T18665" s="101" t="s">
        <v>36399</v>
      </c>
      <c r="U18665" s="74" t="s">
        <v>36400</v>
      </c>
    </row>
    <row r="18666" spans="20:21" x14ac:dyDescent="0.25">
      <c r="T18666" s="101" t="s">
        <v>36401</v>
      </c>
      <c r="U18666" s="74" t="s">
        <v>2953</v>
      </c>
    </row>
    <row r="18667" spans="20:21" x14ac:dyDescent="0.25">
      <c r="T18667" s="101" t="s">
        <v>36402</v>
      </c>
      <c r="U18667" s="74" t="s">
        <v>1918</v>
      </c>
    </row>
    <row r="18668" spans="20:21" x14ac:dyDescent="0.25">
      <c r="T18668" s="101" t="s">
        <v>36403</v>
      </c>
      <c r="U18668" s="74" t="s">
        <v>36404</v>
      </c>
    </row>
    <row r="18669" spans="20:21" x14ac:dyDescent="0.25">
      <c r="T18669" s="101" t="s">
        <v>36405</v>
      </c>
      <c r="U18669" s="74" t="s">
        <v>36406</v>
      </c>
    </row>
    <row r="18670" spans="20:21" x14ac:dyDescent="0.25">
      <c r="T18670" s="101" t="s">
        <v>36407</v>
      </c>
      <c r="U18670" s="74" t="s">
        <v>36408</v>
      </c>
    </row>
    <row r="18671" spans="20:21" x14ac:dyDescent="0.25">
      <c r="T18671" s="101" t="s">
        <v>36409</v>
      </c>
      <c r="U18671" s="74" t="s">
        <v>36410</v>
      </c>
    </row>
    <row r="18672" spans="20:21" x14ac:dyDescent="0.25">
      <c r="T18672" s="101" t="s">
        <v>36411</v>
      </c>
      <c r="U18672" s="74" t="s">
        <v>36412</v>
      </c>
    </row>
    <row r="18673" spans="20:21" x14ac:dyDescent="0.25">
      <c r="T18673" s="101" t="s">
        <v>36413</v>
      </c>
      <c r="U18673" s="74" t="s">
        <v>36414</v>
      </c>
    </row>
    <row r="18674" spans="20:21" x14ac:dyDescent="0.25">
      <c r="T18674" s="101" t="s">
        <v>36415</v>
      </c>
      <c r="U18674" s="74" t="s">
        <v>36416</v>
      </c>
    </row>
    <row r="18675" spans="20:21" x14ac:dyDescent="0.25">
      <c r="T18675" s="101" t="s">
        <v>36417</v>
      </c>
      <c r="U18675" s="74" t="s">
        <v>36418</v>
      </c>
    </row>
    <row r="18676" spans="20:21" x14ac:dyDescent="0.25">
      <c r="T18676" s="101" t="s">
        <v>36419</v>
      </c>
      <c r="U18676" s="74" t="s">
        <v>36420</v>
      </c>
    </row>
    <row r="18677" spans="20:21" x14ac:dyDescent="0.25">
      <c r="T18677" s="101" t="s">
        <v>36421</v>
      </c>
      <c r="U18677" s="74" t="s">
        <v>36422</v>
      </c>
    </row>
    <row r="18678" spans="20:21" x14ac:dyDescent="0.25">
      <c r="T18678" s="101" t="s">
        <v>36423</v>
      </c>
      <c r="U18678" s="74" t="s">
        <v>36424</v>
      </c>
    </row>
    <row r="18679" spans="20:21" x14ac:dyDescent="0.25">
      <c r="T18679" s="101" t="s">
        <v>36425</v>
      </c>
      <c r="U18679" s="74" t="s">
        <v>36426</v>
      </c>
    </row>
    <row r="18680" spans="20:21" x14ac:dyDescent="0.25">
      <c r="T18680" s="101" t="s">
        <v>36427</v>
      </c>
      <c r="U18680" s="74" t="s">
        <v>36428</v>
      </c>
    </row>
    <row r="18681" spans="20:21" x14ac:dyDescent="0.25">
      <c r="T18681" s="101" t="s">
        <v>36429</v>
      </c>
      <c r="U18681" s="74" t="s">
        <v>36430</v>
      </c>
    </row>
    <row r="18682" spans="20:21" x14ac:dyDescent="0.25">
      <c r="T18682" s="101" t="s">
        <v>36431</v>
      </c>
      <c r="U18682" s="74" t="s">
        <v>36432</v>
      </c>
    </row>
    <row r="18683" spans="20:21" x14ac:dyDescent="0.25">
      <c r="T18683" s="101" t="s">
        <v>36433</v>
      </c>
      <c r="U18683" s="74" t="s">
        <v>36434</v>
      </c>
    </row>
    <row r="18684" spans="20:21" x14ac:dyDescent="0.25">
      <c r="T18684" s="101" t="s">
        <v>36435</v>
      </c>
      <c r="U18684" s="74" t="s">
        <v>36436</v>
      </c>
    </row>
    <row r="18685" spans="20:21" x14ac:dyDescent="0.25">
      <c r="T18685" s="101" t="s">
        <v>36437</v>
      </c>
      <c r="U18685" s="74" t="s">
        <v>36438</v>
      </c>
    </row>
    <row r="18686" spans="20:21" x14ac:dyDescent="0.25">
      <c r="T18686" s="101" t="s">
        <v>36439</v>
      </c>
      <c r="U18686" s="74" t="s">
        <v>36440</v>
      </c>
    </row>
    <row r="18687" spans="20:21" x14ac:dyDescent="0.25">
      <c r="T18687" s="101" t="s">
        <v>36441</v>
      </c>
      <c r="U18687" s="74" t="s">
        <v>36442</v>
      </c>
    </row>
    <row r="18688" spans="20:21" x14ac:dyDescent="0.25">
      <c r="T18688" s="101" t="s">
        <v>36443</v>
      </c>
      <c r="U18688" s="74" t="s">
        <v>36444</v>
      </c>
    </row>
    <row r="18689" spans="20:21" x14ac:dyDescent="0.25">
      <c r="T18689" s="101" t="s">
        <v>36445</v>
      </c>
      <c r="U18689" s="74" t="s">
        <v>36446</v>
      </c>
    </row>
    <row r="18690" spans="20:21" x14ac:dyDescent="0.25">
      <c r="T18690" s="101" t="s">
        <v>36447</v>
      </c>
      <c r="U18690" s="74" t="s">
        <v>36448</v>
      </c>
    </row>
    <row r="18691" spans="20:21" x14ac:dyDescent="0.25">
      <c r="T18691" s="101" t="s">
        <v>36449</v>
      </c>
      <c r="U18691" s="74" t="s">
        <v>36450</v>
      </c>
    </row>
    <row r="18692" spans="20:21" x14ac:dyDescent="0.25">
      <c r="T18692" s="101" t="s">
        <v>36451</v>
      </c>
      <c r="U18692" s="74" t="s">
        <v>36452</v>
      </c>
    </row>
    <row r="18693" spans="20:21" x14ac:dyDescent="0.25">
      <c r="T18693" s="101" t="s">
        <v>36453</v>
      </c>
      <c r="U18693" s="74" t="s">
        <v>36454</v>
      </c>
    </row>
    <row r="18694" spans="20:21" x14ac:dyDescent="0.25">
      <c r="T18694" s="101" t="s">
        <v>36455</v>
      </c>
      <c r="U18694" s="74" t="s">
        <v>36456</v>
      </c>
    </row>
    <row r="18695" spans="20:21" x14ac:dyDescent="0.25">
      <c r="T18695" s="101" t="s">
        <v>36457</v>
      </c>
      <c r="U18695" s="74" t="s">
        <v>36458</v>
      </c>
    </row>
    <row r="18696" spans="20:21" x14ac:dyDescent="0.25">
      <c r="T18696" s="101" t="s">
        <v>36459</v>
      </c>
      <c r="U18696" s="74" t="s">
        <v>36460</v>
      </c>
    </row>
    <row r="18697" spans="20:21" x14ac:dyDescent="0.25">
      <c r="T18697" s="101" t="s">
        <v>36461</v>
      </c>
      <c r="U18697" s="74" t="s">
        <v>36462</v>
      </c>
    </row>
    <row r="18698" spans="20:21" x14ac:dyDescent="0.25">
      <c r="T18698" s="101" t="s">
        <v>36463</v>
      </c>
      <c r="U18698" s="74" t="s">
        <v>36464</v>
      </c>
    </row>
    <row r="18699" spans="20:21" x14ac:dyDescent="0.25">
      <c r="T18699" s="101" t="s">
        <v>36465</v>
      </c>
      <c r="U18699" s="74" t="s">
        <v>36466</v>
      </c>
    </row>
    <row r="18700" spans="20:21" x14ac:dyDescent="0.25">
      <c r="T18700" s="101" t="s">
        <v>36467</v>
      </c>
      <c r="U18700" s="74" t="s">
        <v>36468</v>
      </c>
    </row>
    <row r="18701" spans="20:21" x14ac:dyDescent="0.25">
      <c r="T18701" s="101" t="s">
        <v>36469</v>
      </c>
      <c r="U18701" s="74" t="s">
        <v>36470</v>
      </c>
    </row>
    <row r="18702" spans="20:21" x14ac:dyDescent="0.25">
      <c r="T18702" s="101" t="s">
        <v>36471</v>
      </c>
      <c r="U18702" s="74" t="s">
        <v>36472</v>
      </c>
    </row>
    <row r="18703" spans="20:21" x14ac:dyDescent="0.25">
      <c r="T18703" s="101" t="s">
        <v>36473</v>
      </c>
      <c r="U18703" s="74" t="s">
        <v>36474</v>
      </c>
    </row>
    <row r="18704" spans="20:21" x14ac:dyDescent="0.25">
      <c r="T18704" s="101" t="s">
        <v>36475</v>
      </c>
      <c r="U18704" s="74" t="s">
        <v>36476</v>
      </c>
    </row>
    <row r="18705" spans="20:21" x14ac:dyDescent="0.25">
      <c r="T18705" s="101" t="s">
        <v>36477</v>
      </c>
      <c r="U18705" s="74" t="s">
        <v>36478</v>
      </c>
    </row>
    <row r="18706" spans="20:21" x14ac:dyDescent="0.25">
      <c r="T18706" s="101" t="s">
        <v>36479</v>
      </c>
      <c r="U18706" s="74" t="s">
        <v>36480</v>
      </c>
    </row>
    <row r="18707" spans="20:21" x14ac:dyDescent="0.25">
      <c r="T18707" s="101" t="s">
        <v>36481</v>
      </c>
      <c r="U18707" s="74" t="s">
        <v>36482</v>
      </c>
    </row>
    <row r="18708" spans="20:21" x14ac:dyDescent="0.25">
      <c r="T18708" s="101" t="s">
        <v>36483</v>
      </c>
      <c r="U18708" s="74" t="s">
        <v>36484</v>
      </c>
    </row>
    <row r="18709" spans="20:21" x14ac:dyDescent="0.25">
      <c r="T18709" s="101" t="s">
        <v>36485</v>
      </c>
      <c r="U18709" s="74" t="s">
        <v>36486</v>
      </c>
    </row>
    <row r="18710" spans="20:21" x14ac:dyDescent="0.25">
      <c r="T18710" s="101" t="s">
        <v>36487</v>
      </c>
      <c r="U18710" s="74" t="s">
        <v>36488</v>
      </c>
    </row>
    <row r="18711" spans="20:21" x14ac:dyDescent="0.25">
      <c r="T18711" s="101" t="s">
        <v>36489</v>
      </c>
      <c r="U18711" s="74" t="s">
        <v>36490</v>
      </c>
    </row>
    <row r="18712" spans="20:21" x14ac:dyDescent="0.25">
      <c r="T18712" s="101" t="s">
        <v>36491</v>
      </c>
      <c r="U18712" s="74" t="s">
        <v>36492</v>
      </c>
    </row>
    <row r="18713" spans="20:21" x14ac:dyDescent="0.25">
      <c r="T18713" s="101" t="s">
        <v>36493</v>
      </c>
      <c r="U18713" s="74" t="s">
        <v>36494</v>
      </c>
    </row>
    <row r="18714" spans="20:21" x14ac:dyDescent="0.25">
      <c r="T18714" s="101" t="s">
        <v>36495</v>
      </c>
      <c r="U18714" s="74" t="s">
        <v>36496</v>
      </c>
    </row>
    <row r="18715" spans="20:21" x14ac:dyDescent="0.25">
      <c r="T18715" s="101" t="s">
        <v>36497</v>
      </c>
      <c r="U18715" s="74" t="s">
        <v>36498</v>
      </c>
    </row>
    <row r="18716" spans="20:21" x14ac:dyDescent="0.25">
      <c r="T18716" s="101" t="s">
        <v>36499</v>
      </c>
      <c r="U18716" s="74" t="s">
        <v>36500</v>
      </c>
    </row>
    <row r="18717" spans="20:21" x14ac:dyDescent="0.25">
      <c r="T18717" s="101" t="s">
        <v>36501</v>
      </c>
      <c r="U18717" s="74" t="s">
        <v>36502</v>
      </c>
    </row>
    <row r="18718" spans="20:21" x14ac:dyDescent="0.25">
      <c r="T18718" s="101" t="s">
        <v>36503</v>
      </c>
      <c r="U18718" s="74" t="s">
        <v>36504</v>
      </c>
    </row>
    <row r="18719" spans="20:21" x14ac:dyDescent="0.25">
      <c r="T18719" s="101" t="s">
        <v>36505</v>
      </c>
      <c r="U18719" s="74" t="s">
        <v>36506</v>
      </c>
    </row>
    <row r="18720" spans="20:21" x14ac:dyDescent="0.25">
      <c r="T18720" s="101" t="s">
        <v>36507</v>
      </c>
      <c r="U18720" s="74" t="s">
        <v>36508</v>
      </c>
    </row>
    <row r="18721" spans="20:21" x14ac:dyDescent="0.25">
      <c r="T18721" s="101" t="s">
        <v>36509</v>
      </c>
      <c r="U18721" s="74" t="s">
        <v>36510</v>
      </c>
    </row>
    <row r="18722" spans="20:21" x14ac:dyDescent="0.25">
      <c r="T18722" s="101" t="s">
        <v>36511</v>
      </c>
      <c r="U18722" s="74" t="s">
        <v>36512</v>
      </c>
    </row>
    <row r="18723" spans="20:21" x14ac:dyDescent="0.25">
      <c r="T18723" s="101" t="s">
        <v>36513</v>
      </c>
      <c r="U18723" s="74" t="s">
        <v>36514</v>
      </c>
    </row>
    <row r="18724" spans="20:21" x14ac:dyDescent="0.25">
      <c r="T18724" s="101" t="s">
        <v>36515</v>
      </c>
      <c r="U18724" s="74" t="s">
        <v>36516</v>
      </c>
    </row>
    <row r="18725" spans="20:21" x14ac:dyDescent="0.25">
      <c r="T18725" s="101" t="s">
        <v>36517</v>
      </c>
      <c r="U18725" s="74" t="s">
        <v>36518</v>
      </c>
    </row>
    <row r="18726" spans="20:21" x14ac:dyDescent="0.25">
      <c r="T18726" s="101" t="s">
        <v>36519</v>
      </c>
      <c r="U18726" s="74" t="s">
        <v>36520</v>
      </c>
    </row>
    <row r="18727" spans="20:21" x14ac:dyDescent="0.25">
      <c r="T18727" s="101" t="s">
        <v>36521</v>
      </c>
      <c r="U18727" s="74" t="s">
        <v>9984</v>
      </c>
    </row>
    <row r="18728" spans="20:21" x14ac:dyDescent="0.25">
      <c r="T18728" s="101" t="s">
        <v>36522</v>
      </c>
      <c r="U18728" s="74" t="s">
        <v>36523</v>
      </c>
    </row>
    <row r="18729" spans="20:21" x14ac:dyDescent="0.25">
      <c r="T18729" s="101" t="s">
        <v>36524</v>
      </c>
      <c r="U18729" s="74" t="s">
        <v>36525</v>
      </c>
    </row>
    <row r="18730" spans="20:21" x14ac:dyDescent="0.25">
      <c r="T18730" s="101" t="s">
        <v>36526</v>
      </c>
      <c r="U18730" s="74" t="s">
        <v>36527</v>
      </c>
    </row>
    <row r="18731" spans="20:21" x14ac:dyDescent="0.25">
      <c r="T18731" s="101" t="s">
        <v>36528</v>
      </c>
      <c r="U18731" s="74" t="s">
        <v>36529</v>
      </c>
    </row>
    <row r="18732" spans="20:21" x14ac:dyDescent="0.25">
      <c r="T18732" s="101" t="s">
        <v>36530</v>
      </c>
      <c r="U18732" s="74" t="s">
        <v>36531</v>
      </c>
    </row>
    <row r="18733" spans="20:21" x14ac:dyDescent="0.25">
      <c r="T18733" s="101" t="s">
        <v>36532</v>
      </c>
      <c r="U18733" s="74" t="s">
        <v>36533</v>
      </c>
    </row>
    <row r="18734" spans="20:21" x14ac:dyDescent="0.25">
      <c r="T18734" s="101" t="s">
        <v>36534</v>
      </c>
      <c r="U18734" s="74" t="s">
        <v>36535</v>
      </c>
    </row>
    <row r="18735" spans="20:21" x14ac:dyDescent="0.25">
      <c r="T18735" s="101" t="s">
        <v>36536</v>
      </c>
      <c r="U18735" s="74" t="s">
        <v>36537</v>
      </c>
    </row>
    <row r="18736" spans="20:21" x14ac:dyDescent="0.25">
      <c r="T18736" s="101" t="s">
        <v>36538</v>
      </c>
      <c r="U18736" s="74" t="s">
        <v>36539</v>
      </c>
    </row>
    <row r="18737" spans="20:21" x14ac:dyDescent="0.25">
      <c r="T18737" s="101" t="s">
        <v>36540</v>
      </c>
      <c r="U18737" s="74" t="s">
        <v>36541</v>
      </c>
    </row>
    <row r="18738" spans="20:21" x14ac:dyDescent="0.25">
      <c r="T18738" s="101" t="s">
        <v>36542</v>
      </c>
      <c r="U18738" s="74" t="s">
        <v>36543</v>
      </c>
    </row>
    <row r="18739" spans="20:21" x14ac:dyDescent="0.25">
      <c r="T18739" s="101" t="s">
        <v>36544</v>
      </c>
      <c r="U18739" s="74" t="s">
        <v>36545</v>
      </c>
    </row>
    <row r="18740" spans="20:21" x14ac:dyDescent="0.25">
      <c r="T18740" s="101" t="s">
        <v>36546</v>
      </c>
      <c r="U18740" s="74" t="s">
        <v>36547</v>
      </c>
    </row>
    <row r="18741" spans="20:21" x14ac:dyDescent="0.25">
      <c r="T18741" s="101" t="s">
        <v>36548</v>
      </c>
      <c r="U18741" s="74" t="s">
        <v>36549</v>
      </c>
    </row>
    <row r="18742" spans="20:21" x14ac:dyDescent="0.25">
      <c r="T18742" s="101" t="s">
        <v>36550</v>
      </c>
      <c r="U18742" s="74" t="s">
        <v>36551</v>
      </c>
    </row>
    <row r="18743" spans="20:21" x14ac:dyDescent="0.25">
      <c r="T18743" s="101" t="s">
        <v>36552</v>
      </c>
      <c r="U18743" s="74" t="s">
        <v>36553</v>
      </c>
    </row>
    <row r="18744" spans="20:21" x14ac:dyDescent="0.25">
      <c r="T18744" s="101" t="s">
        <v>36554</v>
      </c>
      <c r="U18744" s="74" t="s">
        <v>36555</v>
      </c>
    </row>
    <row r="18745" spans="20:21" x14ac:dyDescent="0.25">
      <c r="T18745" s="101" t="s">
        <v>36556</v>
      </c>
      <c r="U18745" s="74" t="s">
        <v>36557</v>
      </c>
    </row>
    <row r="18746" spans="20:21" x14ac:dyDescent="0.25">
      <c r="T18746" s="101" t="s">
        <v>36558</v>
      </c>
      <c r="U18746" s="74" t="s">
        <v>36559</v>
      </c>
    </row>
    <row r="18747" spans="20:21" x14ac:dyDescent="0.25">
      <c r="T18747" s="101" t="s">
        <v>36560</v>
      </c>
      <c r="U18747" s="74" t="s">
        <v>36561</v>
      </c>
    </row>
    <row r="18748" spans="20:21" x14ac:dyDescent="0.25">
      <c r="T18748" s="101" t="s">
        <v>36562</v>
      </c>
      <c r="U18748" s="74" t="s">
        <v>36563</v>
      </c>
    </row>
    <row r="18749" spans="20:21" x14ac:dyDescent="0.25">
      <c r="T18749" s="101" t="s">
        <v>36564</v>
      </c>
      <c r="U18749" s="74" t="s">
        <v>13075</v>
      </c>
    </row>
    <row r="18750" spans="20:21" x14ac:dyDescent="0.25">
      <c r="T18750" s="101" t="s">
        <v>36565</v>
      </c>
      <c r="U18750" s="74" t="s">
        <v>36566</v>
      </c>
    </row>
    <row r="18751" spans="20:21" x14ac:dyDescent="0.25">
      <c r="T18751" s="101" t="s">
        <v>36567</v>
      </c>
      <c r="U18751" s="74" t="s">
        <v>36568</v>
      </c>
    </row>
    <row r="18752" spans="20:21" x14ac:dyDescent="0.25">
      <c r="T18752" s="101" t="s">
        <v>36569</v>
      </c>
      <c r="U18752" s="74" t="s">
        <v>31735</v>
      </c>
    </row>
    <row r="18753" spans="20:21" x14ac:dyDescent="0.25">
      <c r="T18753" s="101" t="s">
        <v>36570</v>
      </c>
      <c r="U18753" s="74" t="s">
        <v>28714</v>
      </c>
    </row>
    <row r="18754" spans="20:21" x14ac:dyDescent="0.25">
      <c r="T18754" s="101" t="s">
        <v>36571</v>
      </c>
      <c r="U18754" s="74" t="s">
        <v>36572</v>
      </c>
    </row>
    <row r="18755" spans="20:21" x14ac:dyDescent="0.25">
      <c r="T18755" s="101" t="s">
        <v>36573</v>
      </c>
      <c r="U18755" s="74" t="s">
        <v>36574</v>
      </c>
    </row>
    <row r="18756" spans="20:21" x14ac:dyDescent="0.25">
      <c r="T18756" s="101" t="s">
        <v>36575</v>
      </c>
      <c r="U18756" s="74" t="s">
        <v>36576</v>
      </c>
    </row>
    <row r="18757" spans="20:21" x14ac:dyDescent="0.25">
      <c r="T18757" s="101" t="s">
        <v>36577</v>
      </c>
      <c r="U18757" s="74" t="s">
        <v>36578</v>
      </c>
    </row>
    <row r="18758" spans="20:21" x14ac:dyDescent="0.25">
      <c r="T18758" s="101" t="s">
        <v>36579</v>
      </c>
      <c r="U18758" s="74" t="s">
        <v>36580</v>
      </c>
    </row>
    <row r="18759" spans="20:21" x14ac:dyDescent="0.25">
      <c r="T18759" s="101" t="s">
        <v>36581</v>
      </c>
      <c r="U18759" s="74" t="s">
        <v>36582</v>
      </c>
    </row>
    <row r="18760" spans="20:21" x14ac:dyDescent="0.25">
      <c r="T18760" s="101" t="s">
        <v>36583</v>
      </c>
      <c r="U18760" s="74" t="s">
        <v>36584</v>
      </c>
    </row>
    <row r="18761" spans="20:21" x14ac:dyDescent="0.25">
      <c r="T18761" s="101" t="s">
        <v>36585</v>
      </c>
      <c r="U18761" s="74" t="s">
        <v>36586</v>
      </c>
    </row>
    <row r="18762" spans="20:21" x14ac:dyDescent="0.25">
      <c r="T18762" s="101" t="s">
        <v>36587</v>
      </c>
      <c r="U18762" s="74" t="s">
        <v>36588</v>
      </c>
    </row>
    <row r="18763" spans="20:21" x14ac:dyDescent="0.25">
      <c r="T18763" s="101" t="s">
        <v>36589</v>
      </c>
      <c r="U18763" s="74" t="s">
        <v>36590</v>
      </c>
    </row>
    <row r="18764" spans="20:21" x14ac:dyDescent="0.25">
      <c r="T18764" s="101" t="s">
        <v>36591</v>
      </c>
      <c r="U18764" s="74" t="s">
        <v>36592</v>
      </c>
    </row>
    <row r="18765" spans="20:21" x14ac:dyDescent="0.25">
      <c r="T18765" s="101" t="s">
        <v>36593</v>
      </c>
      <c r="U18765" s="74" t="s">
        <v>36594</v>
      </c>
    </row>
    <row r="18766" spans="20:21" x14ac:dyDescent="0.25">
      <c r="T18766" s="101" t="s">
        <v>36595</v>
      </c>
      <c r="U18766" s="74" t="s">
        <v>36596</v>
      </c>
    </row>
    <row r="18767" spans="20:21" x14ac:dyDescent="0.25">
      <c r="T18767" s="101" t="s">
        <v>36597</v>
      </c>
      <c r="U18767" s="74" t="s">
        <v>26911</v>
      </c>
    </row>
    <row r="18768" spans="20:21" x14ac:dyDescent="0.25">
      <c r="T18768" s="101" t="s">
        <v>36598</v>
      </c>
      <c r="U18768" s="74" t="s">
        <v>36599</v>
      </c>
    </row>
    <row r="18769" spans="20:21" x14ac:dyDescent="0.25">
      <c r="T18769" s="101" t="s">
        <v>36600</v>
      </c>
      <c r="U18769" s="74" t="s">
        <v>36601</v>
      </c>
    </row>
    <row r="18770" spans="20:21" x14ac:dyDescent="0.25">
      <c r="T18770" s="101" t="s">
        <v>36602</v>
      </c>
      <c r="U18770" s="74" t="s">
        <v>36603</v>
      </c>
    </row>
    <row r="18771" spans="20:21" x14ac:dyDescent="0.25">
      <c r="T18771" s="101" t="s">
        <v>36604</v>
      </c>
      <c r="U18771" s="74" t="s">
        <v>36605</v>
      </c>
    </row>
    <row r="18772" spans="20:21" x14ac:dyDescent="0.25">
      <c r="T18772" s="101" t="s">
        <v>36606</v>
      </c>
      <c r="U18772" s="74" t="s">
        <v>36607</v>
      </c>
    </row>
    <row r="18773" spans="20:21" x14ac:dyDescent="0.25">
      <c r="T18773" s="101" t="s">
        <v>36608</v>
      </c>
      <c r="U18773" s="74" t="s">
        <v>36609</v>
      </c>
    </row>
    <row r="18774" spans="20:21" x14ac:dyDescent="0.25">
      <c r="T18774" s="101" t="s">
        <v>36610</v>
      </c>
      <c r="U18774" s="74" t="s">
        <v>36611</v>
      </c>
    </row>
    <row r="18775" spans="20:21" x14ac:dyDescent="0.25">
      <c r="T18775" s="101" t="s">
        <v>36612</v>
      </c>
      <c r="U18775" s="74" t="s">
        <v>36613</v>
      </c>
    </row>
    <row r="18776" spans="20:21" x14ac:dyDescent="0.25">
      <c r="T18776" s="101" t="s">
        <v>36614</v>
      </c>
      <c r="U18776" s="74" t="s">
        <v>36615</v>
      </c>
    </row>
    <row r="18777" spans="20:21" x14ac:dyDescent="0.25">
      <c r="T18777" s="101" t="s">
        <v>36616</v>
      </c>
      <c r="U18777" s="74" t="s">
        <v>36617</v>
      </c>
    </row>
    <row r="18778" spans="20:21" x14ac:dyDescent="0.25">
      <c r="T18778" s="101" t="s">
        <v>36618</v>
      </c>
      <c r="U18778" s="74" t="s">
        <v>36619</v>
      </c>
    </row>
    <row r="18779" spans="20:21" x14ac:dyDescent="0.25">
      <c r="T18779" s="101" t="s">
        <v>36620</v>
      </c>
      <c r="U18779" s="74" t="s">
        <v>36621</v>
      </c>
    </row>
    <row r="18780" spans="20:21" x14ac:dyDescent="0.25">
      <c r="T18780" s="101" t="s">
        <v>36622</v>
      </c>
      <c r="U18780" s="74" t="s">
        <v>36623</v>
      </c>
    </row>
    <row r="18781" spans="20:21" x14ac:dyDescent="0.25">
      <c r="T18781" s="101" t="s">
        <v>36624</v>
      </c>
      <c r="U18781" s="74" t="s">
        <v>36625</v>
      </c>
    </row>
    <row r="18782" spans="20:21" x14ac:dyDescent="0.25">
      <c r="T18782" s="101" t="s">
        <v>36626</v>
      </c>
      <c r="U18782" s="74" t="s">
        <v>36627</v>
      </c>
    </row>
    <row r="18783" spans="20:21" x14ac:dyDescent="0.25">
      <c r="T18783" s="101" t="s">
        <v>36628</v>
      </c>
      <c r="U18783" s="74" t="s">
        <v>36629</v>
      </c>
    </row>
    <row r="18784" spans="20:21" x14ac:dyDescent="0.25">
      <c r="T18784" s="101" t="s">
        <v>36630</v>
      </c>
      <c r="U18784" s="74" t="s">
        <v>36631</v>
      </c>
    </row>
    <row r="18785" spans="20:21" x14ac:dyDescent="0.25">
      <c r="T18785" s="101" t="s">
        <v>36632</v>
      </c>
      <c r="U18785" s="74" t="s">
        <v>36633</v>
      </c>
    </row>
    <row r="18786" spans="20:21" x14ac:dyDescent="0.25">
      <c r="T18786" s="101" t="s">
        <v>36634</v>
      </c>
      <c r="U18786" s="74" t="s">
        <v>36635</v>
      </c>
    </row>
    <row r="18787" spans="20:21" x14ac:dyDescent="0.25">
      <c r="T18787" s="101" t="s">
        <v>36636</v>
      </c>
      <c r="U18787" s="74" t="s">
        <v>36637</v>
      </c>
    </row>
    <row r="18788" spans="20:21" x14ac:dyDescent="0.25">
      <c r="T18788" s="101" t="s">
        <v>36638</v>
      </c>
      <c r="U18788" s="74" t="s">
        <v>36639</v>
      </c>
    </row>
    <row r="18789" spans="20:21" x14ac:dyDescent="0.25">
      <c r="T18789" s="101" t="s">
        <v>36640</v>
      </c>
      <c r="U18789" s="74" t="s">
        <v>36641</v>
      </c>
    </row>
    <row r="18790" spans="20:21" x14ac:dyDescent="0.25">
      <c r="T18790" s="101" t="s">
        <v>36642</v>
      </c>
      <c r="U18790" s="74" t="s">
        <v>36643</v>
      </c>
    </row>
    <row r="18791" spans="20:21" x14ac:dyDescent="0.25">
      <c r="T18791" s="101" t="s">
        <v>36644</v>
      </c>
      <c r="U18791" s="74" t="s">
        <v>36645</v>
      </c>
    </row>
    <row r="18792" spans="20:21" x14ac:dyDescent="0.25">
      <c r="T18792" s="101" t="s">
        <v>36646</v>
      </c>
      <c r="U18792" s="74" t="s">
        <v>36647</v>
      </c>
    </row>
    <row r="18793" spans="20:21" x14ac:dyDescent="0.25">
      <c r="T18793" s="101" t="s">
        <v>36648</v>
      </c>
      <c r="U18793" s="74" t="s">
        <v>36649</v>
      </c>
    </row>
    <row r="18794" spans="20:21" x14ac:dyDescent="0.25">
      <c r="T18794" s="101" t="s">
        <v>36650</v>
      </c>
      <c r="U18794" s="74" t="s">
        <v>36651</v>
      </c>
    </row>
    <row r="18795" spans="20:21" x14ac:dyDescent="0.25">
      <c r="T18795" s="101" t="s">
        <v>36652</v>
      </c>
      <c r="U18795" s="74" t="s">
        <v>36653</v>
      </c>
    </row>
    <row r="18796" spans="20:21" x14ac:dyDescent="0.25">
      <c r="T18796" s="101" t="s">
        <v>36654</v>
      </c>
      <c r="U18796" s="74" t="s">
        <v>36655</v>
      </c>
    </row>
    <row r="18797" spans="20:21" x14ac:dyDescent="0.25">
      <c r="T18797" s="101" t="s">
        <v>36656</v>
      </c>
      <c r="U18797" s="74" t="s">
        <v>36657</v>
      </c>
    </row>
    <row r="18798" spans="20:21" x14ac:dyDescent="0.25">
      <c r="T18798" s="101" t="s">
        <v>36658</v>
      </c>
      <c r="U18798" s="74" t="s">
        <v>36659</v>
      </c>
    </row>
    <row r="18799" spans="20:21" x14ac:dyDescent="0.25">
      <c r="T18799" s="101" t="s">
        <v>36660</v>
      </c>
      <c r="U18799" s="74" t="s">
        <v>36661</v>
      </c>
    </row>
    <row r="18800" spans="20:21" x14ac:dyDescent="0.25">
      <c r="T18800" s="101" t="s">
        <v>36662</v>
      </c>
      <c r="U18800" s="74" t="s">
        <v>36663</v>
      </c>
    </row>
    <row r="18801" spans="20:21" x14ac:dyDescent="0.25">
      <c r="T18801" s="101" t="s">
        <v>36664</v>
      </c>
      <c r="U18801" s="74" t="s">
        <v>36665</v>
      </c>
    </row>
    <row r="18802" spans="20:21" x14ac:dyDescent="0.25">
      <c r="T18802" s="101" t="s">
        <v>36666</v>
      </c>
      <c r="U18802" s="74" t="s">
        <v>16320</v>
      </c>
    </row>
    <row r="18803" spans="20:21" x14ac:dyDescent="0.25">
      <c r="T18803" s="101" t="s">
        <v>36667</v>
      </c>
      <c r="U18803" s="74" t="s">
        <v>36668</v>
      </c>
    </row>
    <row r="18804" spans="20:21" x14ac:dyDescent="0.25">
      <c r="T18804" s="101" t="s">
        <v>36669</v>
      </c>
      <c r="U18804" s="74" t="s">
        <v>36670</v>
      </c>
    </row>
    <row r="18805" spans="20:21" x14ac:dyDescent="0.25">
      <c r="T18805" s="101" t="s">
        <v>36671</v>
      </c>
      <c r="U18805" s="74" t="s">
        <v>36672</v>
      </c>
    </row>
    <row r="18806" spans="20:21" x14ac:dyDescent="0.25">
      <c r="T18806" s="101" t="s">
        <v>36673</v>
      </c>
      <c r="U18806" s="74" t="s">
        <v>36674</v>
      </c>
    </row>
    <row r="18807" spans="20:21" x14ac:dyDescent="0.25">
      <c r="T18807" s="101" t="s">
        <v>36675</v>
      </c>
      <c r="U18807" s="74" t="s">
        <v>36676</v>
      </c>
    </row>
    <row r="18808" spans="20:21" x14ac:dyDescent="0.25">
      <c r="T18808" s="101" t="s">
        <v>36677</v>
      </c>
      <c r="U18808" s="74" t="s">
        <v>28826</v>
      </c>
    </row>
    <row r="18809" spans="20:21" x14ac:dyDescent="0.25">
      <c r="T18809" s="101" t="s">
        <v>36678</v>
      </c>
      <c r="U18809" s="74" t="s">
        <v>11625</v>
      </c>
    </row>
    <row r="18810" spans="20:21" x14ac:dyDescent="0.25">
      <c r="T18810" s="101" t="s">
        <v>36679</v>
      </c>
      <c r="U18810" s="74" t="s">
        <v>36680</v>
      </c>
    </row>
    <row r="18811" spans="20:21" x14ac:dyDescent="0.25">
      <c r="T18811" s="101" t="s">
        <v>36681</v>
      </c>
      <c r="U18811" s="74" t="s">
        <v>27506</v>
      </c>
    </row>
    <row r="18812" spans="20:21" x14ac:dyDescent="0.25">
      <c r="T18812" s="101" t="s">
        <v>36682</v>
      </c>
      <c r="U18812" s="74" t="s">
        <v>36683</v>
      </c>
    </row>
    <row r="18813" spans="20:21" x14ac:dyDescent="0.25">
      <c r="T18813" s="101" t="s">
        <v>36684</v>
      </c>
      <c r="U18813" s="74" t="s">
        <v>36685</v>
      </c>
    </row>
    <row r="18814" spans="20:21" x14ac:dyDescent="0.25">
      <c r="T18814" s="101" t="s">
        <v>36686</v>
      </c>
      <c r="U18814" s="74" t="s">
        <v>36687</v>
      </c>
    </row>
    <row r="18815" spans="20:21" x14ac:dyDescent="0.25">
      <c r="T18815" s="101" t="s">
        <v>36688</v>
      </c>
      <c r="U18815" s="74" t="s">
        <v>3912</v>
      </c>
    </row>
    <row r="18816" spans="20:21" x14ac:dyDescent="0.25">
      <c r="T18816" s="101" t="s">
        <v>36689</v>
      </c>
      <c r="U18816" s="74" t="s">
        <v>36690</v>
      </c>
    </row>
    <row r="18817" spans="20:21" x14ac:dyDescent="0.25">
      <c r="T18817" s="101" t="s">
        <v>36691</v>
      </c>
      <c r="U18817" s="74" t="s">
        <v>36692</v>
      </c>
    </row>
    <row r="18818" spans="20:21" x14ac:dyDescent="0.25">
      <c r="T18818" s="101" t="s">
        <v>36693</v>
      </c>
      <c r="U18818" s="74" t="s">
        <v>4763</v>
      </c>
    </row>
    <row r="18819" spans="20:21" x14ac:dyDescent="0.25">
      <c r="T18819" s="101" t="s">
        <v>36694</v>
      </c>
      <c r="U18819" s="74" t="s">
        <v>36695</v>
      </c>
    </row>
    <row r="18820" spans="20:21" x14ac:dyDescent="0.25">
      <c r="T18820" s="101" t="s">
        <v>36696</v>
      </c>
      <c r="U18820" s="74" t="s">
        <v>36697</v>
      </c>
    </row>
    <row r="18821" spans="20:21" x14ac:dyDescent="0.25">
      <c r="T18821" s="101" t="s">
        <v>36698</v>
      </c>
      <c r="U18821" s="74" t="s">
        <v>36699</v>
      </c>
    </row>
    <row r="18822" spans="20:21" x14ac:dyDescent="0.25">
      <c r="T18822" s="101" t="s">
        <v>36700</v>
      </c>
      <c r="U18822" s="74" t="s">
        <v>36701</v>
      </c>
    </row>
    <row r="18823" spans="20:21" x14ac:dyDescent="0.25">
      <c r="T18823" s="101" t="s">
        <v>36702</v>
      </c>
      <c r="U18823" s="74" t="s">
        <v>36703</v>
      </c>
    </row>
    <row r="18824" spans="20:21" x14ac:dyDescent="0.25">
      <c r="T18824" s="101" t="s">
        <v>36704</v>
      </c>
      <c r="U18824" s="74" t="s">
        <v>36705</v>
      </c>
    </row>
    <row r="18825" spans="20:21" x14ac:dyDescent="0.25">
      <c r="T18825" s="101" t="s">
        <v>36706</v>
      </c>
      <c r="U18825" s="74" t="s">
        <v>2327</v>
      </c>
    </row>
    <row r="18826" spans="20:21" x14ac:dyDescent="0.25">
      <c r="T18826" s="101" t="s">
        <v>36707</v>
      </c>
      <c r="U18826" s="74" t="s">
        <v>36708</v>
      </c>
    </row>
    <row r="18827" spans="20:21" x14ac:dyDescent="0.25">
      <c r="T18827" s="101" t="s">
        <v>36709</v>
      </c>
      <c r="U18827" s="74" t="s">
        <v>36710</v>
      </c>
    </row>
    <row r="18828" spans="20:21" x14ac:dyDescent="0.25">
      <c r="T18828" s="101" t="s">
        <v>36711</v>
      </c>
      <c r="U18828" s="74" t="s">
        <v>36712</v>
      </c>
    </row>
    <row r="18829" spans="20:21" x14ac:dyDescent="0.25">
      <c r="T18829" s="101" t="s">
        <v>36713</v>
      </c>
      <c r="U18829" s="74" t="s">
        <v>36714</v>
      </c>
    </row>
    <row r="18830" spans="20:21" x14ac:dyDescent="0.25">
      <c r="T18830" s="101" t="s">
        <v>36715</v>
      </c>
      <c r="U18830" s="74" t="s">
        <v>36716</v>
      </c>
    </row>
    <row r="18831" spans="20:21" x14ac:dyDescent="0.25">
      <c r="T18831" s="101" t="s">
        <v>36717</v>
      </c>
      <c r="U18831" s="74" t="s">
        <v>36718</v>
      </c>
    </row>
    <row r="18832" spans="20:21" x14ac:dyDescent="0.25">
      <c r="T18832" s="101" t="s">
        <v>36719</v>
      </c>
      <c r="U18832" s="74" t="s">
        <v>36720</v>
      </c>
    </row>
    <row r="18833" spans="20:21" x14ac:dyDescent="0.25">
      <c r="T18833" s="101" t="s">
        <v>36721</v>
      </c>
      <c r="U18833" s="74" t="s">
        <v>36722</v>
      </c>
    </row>
    <row r="18834" spans="20:21" x14ac:dyDescent="0.25">
      <c r="T18834" s="101" t="s">
        <v>36723</v>
      </c>
      <c r="U18834" s="74" t="s">
        <v>36724</v>
      </c>
    </row>
    <row r="18835" spans="20:21" x14ac:dyDescent="0.25">
      <c r="T18835" s="101" t="s">
        <v>36725</v>
      </c>
      <c r="U18835" s="74" t="s">
        <v>36726</v>
      </c>
    </row>
    <row r="18836" spans="20:21" x14ac:dyDescent="0.25">
      <c r="T18836" s="101" t="s">
        <v>36727</v>
      </c>
      <c r="U18836" s="74" t="s">
        <v>21391</v>
      </c>
    </row>
    <row r="18837" spans="20:21" x14ac:dyDescent="0.25">
      <c r="T18837" s="101" t="s">
        <v>36728</v>
      </c>
      <c r="U18837" s="74" t="s">
        <v>36729</v>
      </c>
    </row>
    <row r="18838" spans="20:21" x14ac:dyDescent="0.25">
      <c r="T18838" s="101" t="s">
        <v>36730</v>
      </c>
      <c r="U18838" s="74" t="s">
        <v>36731</v>
      </c>
    </row>
    <row r="18839" spans="20:21" x14ac:dyDescent="0.25">
      <c r="T18839" s="101" t="s">
        <v>36732</v>
      </c>
      <c r="U18839" s="74" t="s">
        <v>22594</v>
      </c>
    </row>
    <row r="18840" spans="20:21" x14ac:dyDescent="0.25">
      <c r="T18840" s="101" t="s">
        <v>36733</v>
      </c>
      <c r="U18840" s="74" t="s">
        <v>36734</v>
      </c>
    </row>
    <row r="18841" spans="20:21" x14ac:dyDescent="0.25">
      <c r="T18841" s="101" t="s">
        <v>36735</v>
      </c>
      <c r="U18841" s="74" t="s">
        <v>36736</v>
      </c>
    </row>
    <row r="18842" spans="20:21" x14ac:dyDescent="0.25">
      <c r="T18842" s="101" t="s">
        <v>36737</v>
      </c>
      <c r="U18842" s="74" t="s">
        <v>36738</v>
      </c>
    </row>
    <row r="18843" spans="20:21" x14ac:dyDescent="0.25">
      <c r="T18843" s="101" t="s">
        <v>36739</v>
      </c>
      <c r="U18843" s="74" t="s">
        <v>36740</v>
      </c>
    </row>
    <row r="18844" spans="20:21" x14ac:dyDescent="0.25">
      <c r="T18844" s="101" t="s">
        <v>36741</v>
      </c>
      <c r="U18844" s="74" t="s">
        <v>36742</v>
      </c>
    </row>
    <row r="18845" spans="20:21" x14ac:dyDescent="0.25">
      <c r="T18845" s="101" t="s">
        <v>36743</v>
      </c>
      <c r="U18845" s="74" t="s">
        <v>36744</v>
      </c>
    </row>
    <row r="18846" spans="20:21" x14ac:dyDescent="0.25">
      <c r="T18846" s="101" t="s">
        <v>36745</v>
      </c>
      <c r="U18846" s="74" t="s">
        <v>36746</v>
      </c>
    </row>
    <row r="18847" spans="20:21" x14ac:dyDescent="0.25">
      <c r="T18847" s="101" t="s">
        <v>36747</v>
      </c>
      <c r="U18847" s="74" t="s">
        <v>36748</v>
      </c>
    </row>
    <row r="18848" spans="20:21" x14ac:dyDescent="0.25">
      <c r="T18848" s="101" t="s">
        <v>36749</v>
      </c>
      <c r="U18848" s="74" t="s">
        <v>36750</v>
      </c>
    </row>
    <row r="18849" spans="20:21" x14ac:dyDescent="0.25">
      <c r="T18849" s="101" t="s">
        <v>36751</v>
      </c>
      <c r="U18849" s="74" t="s">
        <v>36752</v>
      </c>
    </row>
    <row r="18850" spans="20:21" x14ac:dyDescent="0.25">
      <c r="T18850" s="101" t="s">
        <v>36753</v>
      </c>
      <c r="U18850" s="74" t="s">
        <v>36754</v>
      </c>
    </row>
    <row r="18851" spans="20:21" x14ac:dyDescent="0.25">
      <c r="T18851" s="101" t="s">
        <v>36755</v>
      </c>
      <c r="U18851" s="74" t="s">
        <v>36756</v>
      </c>
    </row>
    <row r="18852" spans="20:21" x14ac:dyDescent="0.25">
      <c r="T18852" s="101" t="s">
        <v>36757</v>
      </c>
      <c r="U18852" s="74" t="s">
        <v>36758</v>
      </c>
    </row>
    <row r="18853" spans="20:21" x14ac:dyDescent="0.25">
      <c r="T18853" s="101" t="s">
        <v>36759</v>
      </c>
      <c r="U18853" s="74" t="s">
        <v>36760</v>
      </c>
    </row>
    <row r="18854" spans="20:21" x14ac:dyDescent="0.25">
      <c r="T18854" s="101" t="s">
        <v>36761</v>
      </c>
      <c r="U18854" s="74" t="s">
        <v>31879</v>
      </c>
    </row>
    <row r="18855" spans="20:21" x14ac:dyDescent="0.25">
      <c r="T18855" s="101" t="s">
        <v>36762</v>
      </c>
      <c r="U18855" s="74" t="s">
        <v>36763</v>
      </c>
    </row>
    <row r="18856" spans="20:21" x14ac:dyDescent="0.25">
      <c r="T18856" s="101" t="s">
        <v>36764</v>
      </c>
      <c r="U18856" s="74" t="s">
        <v>36765</v>
      </c>
    </row>
    <row r="18857" spans="20:21" x14ac:dyDescent="0.25">
      <c r="T18857" s="101" t="s">
        <v>36766</v>
      </c>
      <c r="U18857" s="74" t="s">
        <v>36767</v>
      </c>
    </row>
    <row r="18858" spans="20:21" x14ac:dyDescent="0.25">
      <c r="T18858" s="101" t="s">
        <v>36768</v>
      </c>
      <c r="U18858" s="74" t="s">
        <v>36769</v>
      </c>
    </row>
    <row r="18859" spans="20:21" x14ac:dyDescent="0.25">
      <c r="T18859" s="101" t="s">
        <v>36770</v>
      </c>
      <c r="U18859" s="74" t="s">
        <v>36771</v>
      </c>
    </row>
    <row r="18860" spans="20:21" x14ac:dyDescent="0.25">
      <c r="T18860" s="101" t="s">
        <v>36772</v>
      </c>
      <c r="U18860" s="74" t="s">
        <v>3109</v>
      </c>
    </row>
    <row r="18861" spans="20:21" x14ac:dyDescent="0.25">
      <c r="T18861" s="101" t="s">
        <v>36773</v>
      </c>
      <c r="U18861" s="74" t="s">
        <v>36774</v>
      </c>
    </row>
    <row r="18862" spans="20:21" x14ac:dyDescent="0.25">
      <c r="T18862" s="101" t="s">
        <v>36775</v>
      </c>
      <c r="U18862" s="74" t="s">
        <v>10267</v>
      </c>
    </row>
    <row r="18863" spans="20:21" x14ac:dyDescent="0.25">
      <c r="T18863" s="101" t="s">
        <v>36776</v>
      </c>
      <c r="U18863" s="74" t="s">
        <v>36777</v>
      </c>
    </row>
    <row r="18864" spans="20:21" x14ac:dyDescent="0.25">
      <c r="T18864" s="101" t="s">
        <v>36778</v>
      </c>
      <c r="U18864" s="74" t="s">
        <v>28925</v>
      </c>
    </row>
    <row r="18865" spans="20:21" x14ac:dyDescent="0.25">
      <c r="T18865" s="101" t="s">
        <v>36779</v>
      </c>
      <c r="U18865" s="74" t="s">
        <v>36780</v>
      </c>
    </row>
    <row r="18866" spans="20:21" x14ac:dyDescent="0.25">
      <c r="T18866" s="101" t="s">
        <v>36781</v>
      </c>
      <c r="U18866" s="74" t="s">
        <v>36782</v>
      </c>
    </row>
    <row r="18867" spans="20:21" x14ac:dyDescent="0.25">
      <c r="T18867" s="101" t="s">
        <v>36783</v>
      </c>
      <c r="U18867" s="74" t="s">
        <v>36784</v>
      </c>
    </row>
    <row r="18868" spans="20:21" x14ac:dyDescent="0.25">
      <c r="T18868" s="101" t="s">
        <v>36785</v>
      </c>
      <c r="U18868" s="74" t="s">
        <v>36786</v>
      </c>
    </row>
    <row r="18869" spans="20:21" x14ac:dyDescent="0.25">
      <c r="T18869" s="101" t="s">
        <v>36787</v>
      </c>
      <c r="U18869" s="74" t="s">
        <v>36788</v>
      </c>
    </row>
    <row r="18870" spans="20:21" x14ac:dyDescent="0.25">
      <c r="T18870" s="101" t="s">
        <v>36789</v>
      </c>
      <c r="U18870" s="74" t="s">
        <v>36790</v>
      </c>
    </row>
    <row r="18871" spans="20:21" x14ac:dyDescent="0.25">
      <c r="T18871" s="101" t="s">
        <v>36791</v>
      </c>
      <c r="U18871" s="74" t="s">
        <v>13176</v>
      </c>
    </row>
    <row r="18872" spans="20:21" x14ac:dyDescent="0.25">
      <c r="T18872" s="101" t="s">
        <v>36792</v>
      </c>
      <c r="U18872" s="74" t="s">
        <v>36793</v>
      </c>
    </row>
    <row r="18873" spans="20:21" x14ac:dyDescent="0.25">
      <c r="T18873" s="101" t="s">
        <v>36794</v>
      </c>
      <c r="U18873" s="74" t="s">
        <v>36795</v>
      </c>
    </row>
    <row r="18874" spans="20:21" x14ac:dyDescent="0.25">
      <c r="T18874" s="101" t="s">
        <v>36796</v>
      </c>
      <c r="U18874" s="74" t="s">
        <v>36797</v>
      </c>
    </row>
    <row r="18875" spans="20:21" x14ac:dyDescent="0.25">
      <c r="T18875" s="101" t="s">
        <v>36798</v>
      </c>
      <c r="U18875" s="74" t="s">
        <v>36799</v>
      </c>
    </row>
    <row r="18876" spans="20:21" x14ac:dyDescent="0.25">
      <c r="T18876" s="101" t="s">
        <v>36800</v>
      </c>
      <c r="U18876" s="74" t="s">
        <v>36801</v>
      </c>
    </row>
    <row r="18877" spans="20:21" x14ac:dyDescent="0.25">
      <c r="T18877" s="101" t="s">
        <v>36802</v>
      </c>
      <c r="U18877" s="74" t="s">
        <v>36803</v>
      </c>
    </row>
    <row r="18878" spans="20:21" x14ac:dyDescent="0.25">
      <c r="T18878" s="101" t="s">
        <v>36804</v>
      </c>
      <c r="U18878" s="74" t="s">
        <v>36805</v>
      </c>
    </row>
    <row r="18879" spans="20:21" x14ac:dyDescent="0.25">
      <c r="T18879" s="101" t="s">
        <v>36806</v>
      </c>
      <c r="U18879" s="74" t="s">
        <v>36807</v>
      </c>
    </row>
    <row r="18880" spans="20:21" x14ac:dyDescent="0.25">
      <c r="T18880" s="101" t="s">
        <v>36808</v>
      </c>
      <c r="U18880" s="74" t="s">
        <v>36809</v>
      </c>
    </row>
    <row r="18881" spans="20:21" x14ac:dyDescent="0.25">
      <c r="T18881" s="101" t="s">
        <v>36810</v>
      </c>
      <c r="U18881" s="74" t="s">
        <v>36811</v>
      </c>
    </row>
    <row r="18882" spans="20:21" x14ac:dyDescent="0.25">
      <c r="T18882" s="101" t="s">
        <v>36812</v>
      </c>
      <c r="U18882" s="74" t="s">
        <v>36813</v>
      </c>
    </row>
    <row r="18883" spans="20:21" x14ac:dyDescent="0.25">
      <c r="T18883" s="101" t="s">
        <v>36814</v>
      </c>
      <c r="U18883" s="74" t="s">
        <v>36815</v>
      </c>
    </row>
    <row r="18884" spans="20:21" x14ac:dyDescent="0.25">
      <c r="T18884" s="101" t="s">
        <v>36816</v>
      </c>
      <c r="U18884" s="74" t="s">
        <v>36817</v>
      </c>
    </row>
    <row r="18885" spans="20:21" x14ac:dyDescent="0.25">
      <c r="T18885" s="101" t="s">
        <v>36818</v>
      </c>
      <c r="U18885" s="74" t="s">
        <v>36819</v>
      </c>
    </row>
    <row r="18886" spans="20:21" x14ac:dyDescent="0.25">
      <c r="T18886" s="101" t="s">
        <v>36820</v>
      </c>
      <c r="U18886" s="74" t="s">
        <v>21423</v>
      </c>
    </row>
    <row r="18887" spans="20:21" x14ac:dyDescent="0.25">
      <c r="T18887" s="101" t="s">
        <v>36821</v>
      </c>
      <c r="U18887" s="74" t="s">
        <v>36822</v>
      </c>
    </row>
    <row r="18888" spans="20:21" x14ac:dyDescent="0.25">
      <c r="T18888" s="101" t="s">
        <v>36823</v>
      </c>
      <c r="U18888" s="74" t="s">
        <v>36824</v>
      </c>
    </row>
    <row r="18889" spans="20:21" x14ac:dyDescent="0.25">
      <c r="T18889" s="101" t="s">
        <v>36825</v>
      </c>
      <c r="U18889" s="74" t="s">
        <v>36826</v>
      </c>
    </row>
    <row r="18890" spans="20:21" x14ac:dyDescent="0.25">
      <c r="T18890" s="101" t="s">
        <v>36827</v>
      </c>
      <c r="U18890" s="74" t="s">
        <v>36828</v>
      </c>
    </row>
    <row r="18891" spans="20:21" x14ac:dyDescent="0.25">
      <c r="T18891" s="101" t="s">
        <v>36829</v>
      </c>
      <c r="U18891" s="74" t="s">
        <v>36830</v>
      </c>
    </row>
    <row r="18892" spans="20:21" x14ac:dyDescent="0.25">
      <c r="T18892" s="101" t="s">
        <v>36831</v>
      </c>
      <c r="U18892" s="74" t="s">
        <v>36832</v>
      </c>
    </row>
    <row r="18893" spans="20:21" x14ac:dyDescent="0.25">
      <c r="T18893" s="101" t="s">
        <v>36833</v>
      </c>
      <c r="U18893" s="74" t="s">
        <v>36834</v>
      </c>
    </row>
    <row r="18894" spans="20:21" x14ac:dyDescent="0.25">
      <c r="T18894" s="101" t="s">
        <v>36835</v>
      </c>
      <c r="U18894" s="74" t="s">
        <v>36836</v>
      </c>
    </row>
    <row r="18895" spans="20:21" x14ac:dyDescent="0.25">
      <c r="T18895" s="101" t="s">
        <v>36837</v>
      </c>
      <c r="U18895" s="74" t="s">
        <v>36838</v>
      </c>
    </row>
    <row r="18896" spans="20:21" x14ac:dyDescent="0.25">
      <c r="T18896" s="101" t="s">
        <v>36839</v>
      </c>
      <c r="U18896" s="74" t="s">
        <v>36840</v>
      </c>
    </row>
    <row r="18897" spans="20:21" x14ac:dyDescent="0.25">
      <c r="T18897" s="101" t="s">
        <v>36841</v>
      </c>
      <c r="U18897" s="74" t="s">
        <v>36842</v>
      </c>
    </row>
    <row r="18898" spans="20:21" x14ac:dyDescent="0.25">
      <c r="T18898" s="101" t="s">
        <v>36843</v>
      </c>
      <c r="U18898" s="74" t="s">
        <v>36844</v>
      </c>
    </row>
    <row r="18899" spans="20:21" x14ac:dyDescent="0.25">
      <c r="T18899" s="101" t="s">
        <v>36845</v>
      </c>
      <c r="U18899" s="74" t="s">
        <v>36846</v>
      </c>
    </row>
    <row r="18900" spans="20:21" x14ac:dyDescent="0.25">
      <c r="T18900" s="101" t="s">
        <v>36847</v>
      </c>
      <c r="U18900" s="74" t="s">
        <v>36848</v>
      </c>
    </row>
    <row r="18901" spans="20:21" x14ac:dyDescent="0.25">
      <c r="T18901" s="101" t="s">
        <v>36849</v>
      </c>
      <c r="U18901" s="74" t="s">
        <v>36850</v>
      </c>
    </row>
    <row r="18902" spans="20:21" x14ac:dyDescent="0.25">
      <c r="T18902" s="101" t="s">
        <v>36851</v>
      </c>
      <c r="U18902" s="74" t="s">
        <v>36852</v>
      </c>
    </row>
    <row r="18903" spans="20:21" x14ac:dyDescent="0.25">
      <c r="T18903" s="101" t="s">
        <v>36853</v>
      </c>
      <c r="U18903" s="74" t="s">
        <v>36854</v>
      </c>
    </row>
    <row r="18904" spans="20:21" x14ac:dyDescent="0.25">
      <c r="T18904" s="101" t="s">
        <v>36855</v>
      </c>
      <c r="U18904" s="74" t="s">
        <v>36856</v>
      </c>
    </row>
    <row r="18905" spans="20:21" x14ac:dyDescent="0.25">
      <c r="T18905" s="101" t="s">
        <v>36857</v>
      </c>
      <c r="U18905" s="74" t="s">
        <v>36858</v>
      </c>
    </row>
    <row r="18906" spans="20:21" x14ac:dyDescent="0.25">
      <c r="T18906" s="101" t="s">
        <v>36859</v>
      </c>
      <c r="U18906" s="74" t="s">
        <v>36860</v>
      </c>
    </row>
    <row r="18907" spans="20:21" x14ac:dyDescent="0.25">
      <c r="T18907" s="101" t="s">
        <v>36861</v>
      </c>
      <c r="U18907" s="74" t="s">
        <v>36862</v>
      </c>
    </row>
    <row r="18908" spans="20:21" x14ac:dyDescent="0.25">
      <c r="T18908" s="101" t="s">
        <v>36863</v>
      </c>
      <c r="U18908" s="74" t="s">
        <v>36864</v>
      </c>
    </row>
    <row r="18909" spans="20:21" x14ac:dyDescent="0.25">
      <c r="T18909" s="101" t="s">
        <v>36865</v>
      </c>
      <c r="U18909" s="74" t="s">
        <v>36866</v>
      </c>
    </row>
    <row r="18910" spans="20:21" x14ac:dyDescent="0.25">
      <c r="T18910" s="101" t="s">
        <v>36867</v>
      </c>
      <c r="U18910" s="74" t="s">
        <v>36868</v>
      </c>
    </row>
    <row r="18911" spans="20:21" x14ac:dyDescent="0.25">
      <c r="T18911" s="101" t="s">
        <v>36869</v>
      </c>
      <c r="U18911" s="74" t="s">
        <v>36870</v>
      </c>
    </row>
    <row r="18912" spans="20:21" x14ac:dyDescent="0.25">
      <c r="T18912" s="101" t="s">
        <v>36871</v>
      </c>
      <c r="U18912" s="74" t="s">
        <v>36872</v>
      </c>
    </row>
    <row r="18913" spans="20:21" x14ac:dyDescent="0.25">
      <c r="T18913" s="101" t="s">
        <v>36873</v>
      </c>
      <c r="U18913" s="74" t="s">
        <v>36874</v>
      </c>
    </row>
    <row r="18914" spans="20:21" x14ac:dyDescent="0.25">
      <c r="T18914" s="101" t="s">
        <v>36875</v>
      </c>
      <c r="U18914" s="74" t="s">
        <v>14991</v>
      </c>
    </row>
    <row r="18915" spans="20:21" x14ac:dyDescent="0.25">
      <c r="T18915" s="101" t="s">
        <v>36876</v>
      </c>
      <c r="U18915" s="74" t="s">
        <v>36877</v>
      </c>
    </row>
    <row r="18916" spans="20:21" x14ac:dyDescent="0.25">
      <c r="T18916" s="101" t="s">
        <v>36878</v>
      </c>
      <c r="U18916" s="74" t="s">
        <v>36879</v>
      </c>
    </row>
    <row r="18917" spans="20:21" x14ac:dyDescent="0.25">
      <c r="T18917" s="101" t="s">
        <v>36880</v>
      </c>
      <c r="U18917" s="74" t="s">
        <v>36881</v>
      </c>
    </row>
    <row r="18918" spans="20:21" x14ac:dyDescent="0.25">
      <c r="T18918" s="101" t="s">
        <v>36882</v>
      </c>
      <c r="U18918" s="74" t="s">
        <v>36883</v>
      </c>
    </row>
    <row r="18919" spans="20:21" x14ac:dyDescent="0.25">
      <c r="T18919" s="101" t="s">
        <v>36884</v>
      </c>
      <c r="U18919" s="74" t="s">
        <v>36885</v>
      </c>
    </row>
    <row r="18920" spans="20:21" x14ac:dyDescent="0.25">
      <c r="T18920" s="101" t="s">
        <v>36886</v>
      </c>
      <c r="U18920" s="74" t="s">
        <v>36887</v>
      </c>
    </row>
    <row r="18921" spans="20:21" x14ac:dyDescent="0.25">
      <c r="T18921" s="101" t="s">
        <v>36888</v>
      </c>
      <c r="U18921" s="74" t="s">
        <v>36889</v>
      </c>
    </row>
    <row r="18922" spans="20:21" x14ac:dyDescent="0.25">
      <c r="T18922" s="101" t="s">
        <v>36890</v>
      </c>
      <c r="U18922" s="74" t="s">
        <v>36891</v>
      </c>
    </row>
    <row r="18923" spans="20:21" x14ac:dyDescent="0.25">
      <c r="T18923" s="101" t="s">
        <v>36892</v>
      </c>
      <c r="U18923" s="74" t="s">
        <v>36893</v>
      </c>
    </row>
    <row r="18924" spans="20:21" x14ac:dyDescent="0.25">
      <c r="T18924" s="101" t="s">
        <v>36894</v>
      </c>
      <c r="U18924" s="74" t="s">
        <v>36895</v>
      </c>
    </row>
    <row r="18925" spans="20:21" x14ac:dyDescent="0.25">
      <c r="T18925" s="101" t="s">
        <v>36896</v>
      </c>
      <c r="U18925" s="74" t="s">
        <v>36897</v>
      </c>
    </row>
    <row r="18926" spans="20:21" x14ac:dyDescent="0.25">
      <c r="T18926" s="101" t="s">
        <v>36898</v>
      </c>
      <c r="U18926" s="74" t="s">
        <v>36899</v>
      </c>
    </row>
    <row r="18927" spans="20:21" x14ac:dyDescent="0.25">
      <c r="T18927" s="101" t="s">
        <v>36900</v>
      </c>
      <c r="U18927" s="74" t="s">
        <v>36901</v>
      </c>
    </row>
    <row r="18928" spans="20:21" x14ac:dyDescent="0.25">
      <c r="T18928" s="101" t="s">
        <v>36902</v>
      </c>
      <c r="U18928" s="74" t="s">
        <v>36903</v>
      </c>
    </row>
    <row r="18929" spans="20:21" x14ac:dyDescent="0.25">
      <c r="T18929" s="101" t="s">
        <v>36904</v>
      </c>
      <c r="U18929" s="74" t="s">
        <v>36905</v>
      </c>
    </row>
    <row r="18930" spans="20:21" x14ac:dyDescent="0.25">
      <c r="T18930" s="101" t="s">
        <v>36906</v>
      </c>
      <c r="U18930" s="74" t="s">
        <v>13238</v>
      </c>
    </row>
    <row r="18931" spans="20:21" x14ac:dyDescent="0.25">
      <c r="T18931" s="101" t="s">
        <v>36907</v>
      </c>
      <c r="U18931" s="74" t="s">
        <v>36908</v>
      </c>
    </row>
    <row r="18932" spans="20:21" x14ac:dyDescent="0.25">
      <c r="T18932" s="101" t="s">
        <v>36909</v>
      </c>
      <c r="U18932" s="74" t="s">
        <v>10392</v>
      </c>
    </row>
    <row r="18933" spans="20:21" x14ac:dyDescent="0.25">
      <c r="T18933" s="101" t="s">
        <v>36910</v>
      </c>
      <c r="U18933" s="74" t="s">
        <v>36911</v>
      </c>
    </row>
    <row r="18934" spans="20:21" x14ac:dyDescent="0.25">
      <c r="T18934" s="101" t="s">
        <v>36912</v>
      </c>
      <c r="U18934" s="74" t="s">
        <v>36913</v>
      </c>
    </row>
    <row r="18935" spans="20:21" x14ac:dyDescent="0.25">
      <c r="T18935" s="101" t="s">
        <v>36914</v>
      </c>
      <c r="U18935" s="74" t="s">
        <v>36915</v>
      </c>
    </row>
    <row r="18936" spans="20:21" x14ac:dyDescent="0.25">
      <c r="T18936" s="101" t="s">
        <v>36916</v>
      </c>
      <c r="U18936" s="74" t="s">
        <v>36917</v>
      </c>
    </row>
    <row r="18937" spans="20:21" x14ac:dyDescent="0.25">
      <c r="T18937" s="101" t="s">
        <v>36918</v>
      </c>
      <c r="U18937" s="74" t="s">
        <v>36919</v>
      </c>
    </row>
    <row r="18938" spans="20:21" x14ac:dyDescent="0.25">
      <c r="T18938" s="101" t="s">
        <v>36920</v>
      </c>
      <c r="U18938" s="74" t="s">
        <v>36921</v>
      </c>
    </row>
    <row r="18939" spans="20:21" x14ac:dyDescent="0.25">
      <c r="T18939" s="101" t="s">
        <v>36922</v>
      </c>
      <c r="U18939" s="74" t="s">
        <v>36923</v>
      </c>
    </row>
    <row r="18940" spans="20:21" x14ac:dyDescent="0.25">
      <c r="T18940" s="101" t="s">
        <v>36924</v>
      </c>
      <c r="U18940" s="74" t="s">
        <v>36925</v>
      </c>
    </row>
    <row r="18941" spans="20:21" x14ac:dyDescent="0.25">
      <c r="T18941" s="101" t="s">
        <v>36926</v>
      </c>
      <c r="U18941" s="74" t="s">
        <v>3187</v>
      </c>
    </row>
    <row r="18942" spans="20:21" x14ac:dyDescent="0.25">
      <c r="T18942" s="101" t="s">
        <v>36927</v>
      </c>
      <c r="U18942" s="74" t="s">
        <v>36928</v>
      </c>
    </row>
    <row r="18943" spans="20:21" x14ac:dyDescent="0.25">
      <c r="T18943" s="101" t="s">
        <v>36929</v>
      </c>
      <c r="U18943" s="74" t="s">
        <v>36930</v>
      </c>
    </row>
    <row r="18944" spans="20:21" x14ac:dyDescent="0.25">
      <c r="T18944" s="101" t="s">
        <v>36931</v>
      </c>
      <c r="U18944" s="74" t="s">
        <v>20665</v>
      </c>
    </row>
    <row r="18945" spans="20:21" x14ac:dyDescent="0.25">
      <c r="T18945" s="101" t="s">
        <v>36932</v>
      </c>
      <c r="U18945" s="74" t="s">
        <v>36933</v>
      </c>
    </row>
    <row r="18946" spans="20:21" x14ac:dyDescent="0.25">
      <c r="T18946" s="101" t="s">
        <v>36934</v>
      </c>
      <c r="U18946" s="74" t="s">
        <v>36935</v>
      </c>
    </row>
    <row r="18947" spans="20:21" x14ac:dyDescent="0.25">
      <c r="T18947" s="101" t="s">
        <v>36936</v>
      </c>
      <c r="U18947" s="74" t="s">
        <v>36937</v>
      </c>
    </row>
    <row r="18948" spans="20:21" x14ac:dyDescent="0.25">
      <c r="T18948" s="101" t="s">
        <v>36938</v>
      </c>
      <c r="U18948" s="74" t="s">
        <v>36939</v>
      </c>
    </row>
    <row r="18949" spans="20:21" x14ac:dyDescent="0.25">
      <c r="T18949" s="101" t="s">
        <v>36940</v>
      </c>
      <c r="U18949" s="74" t="s">
        <v>36941</v>
      </c>
    </row>
    <row r="18950" spans="20:21" x14ac:dyDescent="0.25">
      <c r="T18950" s="101" t="s">
        <v>36942</v>
      </c>
      <c r="U18950" s="74" t="s">
        <v>36943</v>
      </c>
    </row>
    <row r="18951" spans="20:21" x14ac:dyDescent="0.25">
      <c r="T18951" s="101" t="s">
        <v>36944</v>
      </c>
      <c r="U18951" s="74" t="s">
        <v>36945</v>
      </c>
    </row>
    <row r="18952" spans="20:21" x14ac:dyDescent="0.25">
      <c r="T18952" s="101" t="s">
        <v>36946</v>
      </c>
      <c r="U18952" s="74" t="s">
        <v>36947</v>
      </c>
    </row>
    <row r="18953" spans="20:21" x14ac:dyDescent="0.25">
      <c r="T18953" s="101" t="s">
        <v>36948</v>
      </c>
      <c r="U18953" s="74" t="s">
        <v>4300</v>
      </c>
    </row>
    <row r="18954" spans="20:21" x14ac:dyDescent="0.25">
      <c r="T18954" s="101" t="s">
        <v>36949</v>
      </c>
      <c r="U18954" s="74" t="s">
        <v>36950</v>
      </c>
    </row>
    <row r="18955" spans="20:21" x14ac:dyDescent="0.25">
      <c r="T18955" s="101" t="s">
        <v>36951</v>
      </c>
      <c r="U18955" s="74" t="s">
        <v>36952</v>
      </c>
    </row>
    <row r="18956" spans="20:21" x14ac:dyDescent="0.25">
      <c r="T18956" s="101" t="s">
        <v>36953</v>
      </c>
      <c r="U18956" s="74" t="s">
        <v>7319</v>
      </c>
    </row>
    <row r="18957" spans="20:21" x14ac:dyDescent="0.25">
      <c r="T18957" s="101" t="s">
        <v>36954</v>
      </c>
      <c r="U18957" s="74" t="s">
        <v>36955</v>
      </c>
    </row>
    <row r="18958" spans="20:21" x14ac:dyDescent="0.25">
      <c r="T18958" s="101" t="s">
        <v>36956</v>
      </c>
      <c r="U18958" s="74" t="s">
        <v>36957</v>
      </c>
    </row>
    <row r="18959" spans="20:21" x14ac:dyDescent="0.25">
      <c r="T18959" s="101" t="s">
        <v>36958</v>
      </c>
      <c r="U18959" s="74" t="s">
        <v>36959</v>
      </c>
    </row>
    <row r="18960" spans="20:21" x14ac:dyDescent="0.25">
      <c r="T18960" s="101" t="s">
        <v>36960</v>
      </c>
      <c r="U18960" s="74" t="s">
        <v>36961</v>
      </c>
    </row>
    <row r="18961" spans="20:21" x14ac:dyDescent="0.25">
      <c r="T18961" s="101" t="s">
        <v>36962</v>
      </c>
      <c r="U18961" s="74" t="s">
        <v>36963</v>
      </c>
    </row>
    <row r="18962" spans="20:21" x14ac:dyDescent="0.25">
      <c r="T18962" s="101" t="s">
        <v>36964</v>
      </c>
      <c r="U18962" s="74" t="s">
        <v>36965</v>
      </c>
    </row>
    <row r="18963" spans="20:21" x14ac:dyDescent="0.25">
      <c r="T18963" s="101" t="s">
        <v>36966</v>
      </c>
      <c r="U18963" s="74" t="s">
        <v>36967</v>
      </c>
    </row>
    <row r="18964" spans="20:21" x14ac:dyDescent="0.25">
      <c r="T18964" s="101" t="s">
        <v>36968</v>
      </c>
      <c r="U18964" s="74" t="s">
        <v>36969</v>
      </c>
    </row>
    <row r="18965" spans="20:21" x14ac:dyDescent="0.25">
      <c r="T18965" s="101" t="s">
        <v>36970</v>
      </c>
      <c r="U18965" s="74" t="s">
        <v>36971</v>
      </c>
    </row>
    <row r="18966" spans="20:21" x14ac:dyDescent="0.25">
      <c r="T18966" s="101" t="s">
        <v>36972</v>
      </c>
      <c r="U18966" s="74" t="s">
        <v>36973</v>
      </c>
    </row>
    <row r="18967" spans="20:21" x14ac:dyDescent="0.25">
      <c r="T18967" s="101" t="s">
        <v>36974</v>
      </c>
      <c r="U18967" s="74" t="s">
        <v>36975</v>
      </c>
    </row>
    <row r="18968" spans="20:21" x14ac:dyDescent="0.25">
      <c r="T18968" s="101" t="s">
        <v>36976</v>
      </c>
      <c r="U18968" s="74" t="s">
        <v>36977</v>
      </c>
    </row>
    <row r="18969" spans="20:21" x14ac:dyDescent="0.25">
      <c r="T18969" s="101" t="s">
        <v>36978</v>
      </c>
      <c r="U18969" s="74" t="s">
        <v>10485</v>
      </c>
    </row>
    <row r="18970" spans="20:21" x14ac:dyDescent="0.25">
      <c r="T18970" s="101" t="s">
        <v>36979</v>
      </c>
      <c r="U18970" s="74" t="s">
        <v>36980</v>
      </c>
    </row>
    <row r="18971" spans="20:21" x14ac:dyDescent="0.25">
      <c r="T18971" s="101" t="s">
        <v>36981</v>
      </c>
      <c r="U18971" s="74" t="s">
        <v>36982</v>
      </c>
    </row>
    <row r="18972" spans="20:21" x14ac:dyDescent="0.25">
      <c r="T18972" s="101" t="s">
        <v>36983</v>
      </c>
      <c r="U18972" s="74" t="s">
        <v>36984</v>
      </c>
    </row>
    <row r="18973" spans="20:21" x14ac:dyDescent="0.25">
      <c r="T18973" s="101" t="s">
        <v>36985</v>
      </c>
      <c r="U18973" s="74" t="s">
        <v>36986</v>
      </c>
    </row>
    <row r="18974" spans="20:21" x14ac:dyDescent="0.25">
      <c r="T18974" s="101" t="s">
        <v>36987</v>
      </c>
      <c r="U18974" s="74" t="s">
        <v>36988</v>
      </c>
    </row>
    <row r="18975" spans="20:21" x14ac:dyDescent="0.25">
      <c r="T18975" s="101" t="s">
        <v>36989</v>
      </c>
      <c r="U18975" s="74" t="s">
        <v>20733</v>
      </c>
    </row>
    <row r="18976" spans="20:21" x14ac:dyDescent="0.25">
      <c r="T18976" s="101" t="s">
        <v>36990</v>
      </c>
      <c r="U18976" s="74" t="s">
        <v>36991</v>
      </c>
    </row>
    <row r="18977" spans="20:21" x14ac:dyDescent="0.25">
      <c r="T18977" s="101" t="s">
        <v>36992</v>
      </c>
      <c r="U18977" s="74" t="s">
        <v>36993</v>
      </c>
    </row>
    <row r="18978" spans="20:21" x14ac:dyDescent="0.25">
      <c r="T18978" s="101" t="s">
        <v>36994</v>
      </c>
      <c r="U18978" s="74" t="s">
        <v>36995</v>
      </c>
    </row>
    <row r="18979" spans="20:21" x14ac:dyDescent="0.25">
      <c r="T18979" s="101" t="s">
        <v>36996</v>
      </c>
      <c r="U18979" s="74" t="s">
        <v>36997</v>
      </c>
    </row>
    <row r="18980" spans="20:21" x14ac:dyDescent="0.25">
      <c r="T18980" s="101" t="s">
        <v>36998</v>
      </c>
      <c r="U18980" s="74" t="s">
        <v>36999</v>
      </c>
    </row>
    <row r="18981" spans="20:21" x14ac:dyDescent="0.25">
      <c r="T18981" s="101" t="s">
        <v>37000</v>
      </c>
      <c r="U18981" s="74" t="s">
        <v>21520</v>
      </c>
    </row>
    <row r="18982" spans="20:21" x14ac:dyDescent="0.25">
      <c r="T18982" s="101" t="s">
        <v>37001</v>
      </c>
      <c r="U18982" s="74" t="s">
        <v>37002</v>
      </c>
    </row>
    <row r="18983" spans="20:21" x14ac:dyDescent="0.25">
      <c r="T18983" s="101" t="s">
        <v>37003</v>
      </c>
      <c r="U18983" s="74" t="s">
        <v>37004</v>
      </c>
    </row>
    <row r="18984" spans="20:21" x14ac:dyDescent="0.25">
      <c r="T18984" s="101" t="s">
        <v>37005</v>
      </c>
      <c r="U18984" s="74" t="s">
        <v>37006</v>
      </c>
    </row>
    <row r="18985" spans="20:21" x14ac:dyDescent="0.25">
      <c r="T18985" s="101" t="s">
        <v>37007</v>
      </c>
      <c r="U18985" s="74" t="s">
        <v>37008</v>
      </c>
    </row>
    <row r="18986" spans="20:21" x14ac:dyDescent="0.25">
      <c r="T18986" s="101" t="s">
        <v>37009</v>
      </c>
      <c r="U18986" s="74" t="s">
        <v>37010</v>
      </c>
    </row>
    <row r="18987" spans="20:21" x14ac:dyDescent="0.25">
      <c r="T18987" s="101" t="s">
        <v>37011</v>
      </c>
      <c r="U18987" s="74" t="s">
        <v>37012</v>
      </c>
    </row>
    <row r="18988" spans="20:21" x14ac:dyDescent="0.25">
      <c r="T18988" s="101" t="s">
        <v>37013</v>
      </c>
      <c r="U18988" s="74" t="s">
        <v>37014</v>
      </c>
    </row>
    <row r="18989" spans="20:21" x14ac:dyDescent="0.25">
      <c r="T18989" s="101" t="s">
        <v>37015</v>
      </c>
      <c r="U18989" s="74" t="s">
        <v>37016</v>
      </c>
    </row>
    <row r="18990" spans="20:21" x14ac:dyDescent="0.25">
      <c r="T18990" s="101" t="s">
        <v>37017</v>
      </c>
      <c r="U18990" s="74" t="s">
        <v>37018</v>
      </c>
    </row>
    <row r="18991" spans="20:21" x14ac:dyDescent="0.25">
      <c r="T18991" s="101" t="s">
        <v>37019</v>
      </c>
      <c r="U18991" s="74" t="s">
        <v>37020</v>
      </c>
    </row>
    <row r="18992" spans="20:21" x14ac:dyDescent="0.25">
      <c r="T18992" s="101" t="s">
        <v>37021</v>
      </c>
      <c r="U18992" s="74" t="s">
        <v>37022</v>
      </c>
    </row>
    <row r="18993" spans="20:21" x14ac:dyDescent="0.25">
      <c r="T18993" s="101" t="s">
        <v>37023</v>
      </c>
      <c r="U18993" s="74" t="s">
        <v>37024</v>
      </c>
    </row>
    <row r="18994" spans="20:21" x14ac:dyDescent="0.25">
      <c r="T18994" s="101" t="s">
        <v>37025</v>
      </c>
      <c r="U18994" s="74" t="s">
        <v>37026</v>
      </c>
    </row>
    <row r="18995" spans="20:21" x14ac:dyDescent="0.25">
      <c r="T18995" s="101" t="s">
        <v>37027</v>
      </c>
      <c r="U18995" s="74" t="s">
        <v>37028</v>
      </c>
    </row>
    <row r="18996" spans="20:21" x14ac:dyDescent="0.25">
      <c r="T18996" s="101" t="s">
        <v>37029</v>
      </c>
      <c r="U18996" s="74" t="s">
        <v>37030</v>
      </c>
    </row>
    <row r="18997" spans="20:21" x14ac:dyDescent="0.25">
      <c r="T18997" s="101" t="s">
        <v>37031</v>
      </c>
      <c r="U18997" s="74" t="s">
        <v>1022</v>
      </c>
    </row>
    <row r="18998" spans="20:21" x14ac:dyDescent="0.25">
      <c r="T18998" s="101" t="s">
        <v>37032</v>
      </c>
      <c r="U18998" s="74" t="s">
        <v>37033</v>
      </c>
    </row>
    <row r="18999" spans="20:21" x14ac:dyDescent="0.25">
      <c r="T18999" s="101" t="s">
        <v>37034</v>
      </c>
      <c r="U18999" s="74" t="s">
        <v>37035</v>
      </c>
    </row>
    <row r="19000" spans="20:21" x14ac:dyDescent="0.25">
      <c r="T19000" s="101" t="s">
        <v>37036</v>
      </c>
      <c r="U19000" s="74" t="s">
        <v>37037</v>
      </c>
    </row>
    <row r="19001" spans="20:21" x14ac:dyDescent="0.25">
      <c r="T19001" s="101" t="s">
        <v>37038</v>
      </c>
      <c r="U19001" s="74" t="s">
        <v>37039</v>
      </c>
    </row>
    <row r="19002" spans="20:21" x14ac:dyDescent="0.25">
      <c r="T19002" s="101" t="s">
        <v>37040</v>
      </c>
      <c r="U19002" s="74" t="s">
        <v>37041</v>
      </c>
    </row>
    <row r="19003" spans="20:21" x14ac:dyDescent="0.25">
      <c r="T19003" s="101" t="s">
        <v>37042</v>
      </c>
      <c r="U19003" s="74" t="s">
        <v>37043</v>
      </c>
    </row>
    <row r="19004" spans="20:21" x14ac:dyDescent="0.25">
      <c r="T19004" s="101" t="s">
        <v>37044</v>
      </c>
      <c r="U19004" s="74" t="s">
        <v>37045</v>
      </c>
    </row>
    <row r="19005" spans="20:21" x14ac:dyDescent="0.25">
      <c r="T19005" s="101" t="s">
        <v>37046</v>
      </c>
      <c r="U19005" s="74" t="s">
        <v>37047</v>
      </c>
    </row>
    <row r="19006" spans="20:21" x14ac:dyDescent="0.25">
      <c r="T19006" s="101" t="s">
        <v>37048</v>
      </c>
      <c r="U19006" s="74" t="s">
        <v>37049</v>
      </c>
    </row>
    <row r="19007" spans="20:21" x14ac:dyDescent="0.25">
      <c r="T19007" s="101" t="s">
        <v>37050</v>
      </c>
      <c r="U19007" s="74" t="s">
        <v>37051</v>
      </c>
    </row>
    <row r="19008" spans="20:21" x14ac:dyDescent="0.25">
      <c r="T19008" s="101" t="s">
        <v>37052</v>
      </c>
      <c r="U19008" s="74" t="s">
        <v>37053</v>
      </c>
    </row>
    <row r="19009" spans="20:21" x14ac:dyDescent="0.25">
      <c r="T19009" s="101" t="s">
        <v>37054</v>
      </c>
      <c r="U19009" s="74" t="s">
        <v>37055</v>
      </c>
    </row>
    <row r="19010" spans="20:21" x14ac:dyDescent="0.25">
      <c r="T19010" s="101" t="s">
        <v>37056</v>
      </c>
      <c r="U19010" s="74" t="s">
        <v>37057</v>
      </c>
    </row>
    <row r="19011" spans="20:21" x14ac:dyDescent="0.25">
      <c r="T19011" s="101" t="s">
        <v>37058</v>
      </c>
      <c r="U19011" s="74" t="s">
        <v>37059</v>
      </c>
    </row>
    <row r="19012" spans="20:21" x14ac:dyDescent="0.25">
      <c r="T19012" s="101" t="s">
        <v>37060</v>
      </c>
      <c r="U19012" s="74" t="s">
        <v>37061</v>
      </c>
    </row>
    <row r="19013" spans="20:21" x14ac:dyDescent="0.25">
      <c r="T19013" s="101" t="s">
        <v>37062</v>
      </c>
      <c r="U19013" s="74" t="s">
        <v>37063</v>
      </c>
    </row>
    <row r="19014" spans="20:21" x14ac:dyDescent="0.25">
      <c r="T19014" s="101" t="s">
        <v>37064</v>
      </c>
      <c r="U19014" s="74" t="s">
        <v>37065</v>
      </c>
    </row>
    <row r="19015" spans="20:21" x14ac:dyDescent="0.25">
      <c r="T19015" s="101" t="s">
        <v>37066</v>
      </c>
      <c r="U19015" s="74" t="s">
        <v>37067</v>
      </c>
    </row>
    <row r="19016" spans="20:21" x14ac:dyDescent="0.25">
      <c r="T19016" s="101" t="s">
        <v>37068</v>
      </c>
      <c r="U19016" s="74" t="s">
        <v>37069</v>
      </c>
    </row>
    <row r="19017" spans="20:21" x14ac:dyDescent="0.25">
      <c r="T19017" s="101" t="s">
        <v>37070</v>
      </c>
      <c r="U19017" s="74" t="s">
        <v>37071</v>
      </c>
    </row>
    <row r="19018" spans="20:21" x14ac:dyDescent="0.25">
      <c r="T19018" s="101" t="s">
        <v>37072</v>
      </c>
      <c r="U19018" s="74" t="s">
        <v>37073</v>
      </c>
    </row>
    <row r="19019" spans="20:21" x14ac:dyDescent="0.25">
      <c r="T19019" s="101" t="s">
        <v>37074</v>
      </c>
      <c r="U19019" s="74" t="s">
        <v>37075</v>
      </c>
    </row>
    <row r="19020" spans="20:21" x14ac:dyDescent="0.25">
      <c r="T19020" s="101" t="s">
        <v>37076</v>
      </c>
      <c r="U19020" s="74" t="s">
        <v>1088</v>
      </c>
    </row>
    <row r="19021" spans="20:21" x14ac:dyDescent="0.25">
      <c r="T19021" s="101" t="s">
        <v>37077</v>
      </c>
      <c r="U19021" s="74" t="s">
        <v>37078</v>
      </c>
    </row>
    <row r="19022" spans="20:21" x14ac:dyDescent="0.25">
      <c r="T19022" s="101" t="s">
        <v>37079</v>
      </c>
      <c r="U19022" s="74" t="s">
        <v>12779</v>
      </c>
    </row>
    <row r="19023" spans="20:21" x14ac:dyDescent="0.25">
      <c r="T19023" s="101" t="s">
        <v>37080</v>
      </c>
      <c r="U19023" s="74" t="s">
        <v>33650</v>
      </c>
    </row>
    <row r="19024" spans="20:21" x14ac:dyDescent="0.25">
      <c r="T19024" s="101" t="s">
        <v>37081</v>
      </c>
      <c r="U19024" s="74" t="s">
        <v>37082</v>
      </c>
    </row>
    <row r="19025" spans="20:21" x14ac:dyDescent="0.25">
      <c r="T19025" s="101" t="s">
        <v>37083</v>
      </c>
      <c r="U19025" s="74" t="s">
        <v>37084</v>
      </c>
    </row>
    <row r="19026" spans="20:21" x14ac:dyDescent="0.25">
      <c r="T19026" s="101" t="s">
        <v>37085</v>
      </c>
      <c r="U19026" s="74" t="s">
        <v>37086</v>
      </c>
    </row>
    <row r="19027" spans="20:21" x14ac:dyDescent="0.25">
      <c r="T19027" s="101" t="s">
        <v>37087</v>
      </c>
      <c r="U19027" s="74" t="s">
        <v>37088</v>
      </c>
    </row>
    <row r="19028" spans="20:21" x14ac:dyDescent="0.25">
      <c r="T19028" s="101" t="s">
        <v>37089</v>
      </c>
      <c r="U19028" s="74" t="s">
        <v>37090</v>
      </c>
    </row>
    <row r="19029" spans="20:21" x14ac:dyDescent="0.25">
      <c r="T19029" s="101" t="s">
        <v>37091</v>
      </c>
      <c r="U19029" s="74" t="s">
        <v>37092</v>
      </c>
    </row>
    <row r="19030" spans="20:21" x14ac:dyDescent="0.25">
      <c r="T19030" s="101" t="s">
        <v>37093</v>
      </c>
      <c r="U19030" s="74" t="s">
        <v>21561</v>
      </c>
    </row>
    <row r="19031" spans="20:21" x14ac:dyDescent="0.25">
      <c r="T19031" s="101" t="s">
        <v>37094</v>
      </c>
      <c r="U19031" s="74" t="s">
        <v>37095</v>
      </c>
    </row>
    <row r="19032" spans="20:21" x14ac:dyDescent="0.25">
      <c r="T19032" s="101" t="s">
        <v>37096</v>
      </c>
      <c r="U19032" s="74" t="s">
        <v>37097</v>
      </c>
    </row>
    <row r="19033" spans="20:21" x14ac:dyDescent="0.25">
      <c r="T19033" s="101" t="s">
        <v>37098</v>
      </c>
      <c r="U19033" s="74" t="s">
        <v>37099</v>
      </c>
    </row>
    <row r="19034" spans="20:21" x14ac:dyDescent="0.25">
      <c r="T19034" s="101" t="s">
        <v>37100</v>
      </c>
      <c r="U19034" s="74" t="s">
        <v>37101</v>
      </c>
    </row>
    <row r="19035" spans="20:21" x14ac:dyDescent="0.25">
      <c r="T19035" s="101" t="s">
        <v>37102</v>
      </c>
      <c r="U19035" s="74" t="s">
        <v>37103</v>
      </c>
    </row>
    <row r="19036" spans="20:21" x14ac:dyDescent="0.25">
      <c r="T19036" s="101" t="s">
        <v>37104</v>
      </c>
      <c r="U19036" s="74" t="s">
        <v>37105</v>
      </c>
    </row>
    <row r="19037" spans="20:21" x14ac:dyDescent="0.25">
      <c r="T19037" s="101" t="s">
        <v>37106</v>
      </c>
      <c r="U19037" s="74" t="s">
        <v>37107</v>
      </c>
    </row>
    <row r="19038" spans="20:21" x14ac:dyDescent="0.25">
      <c r="T19038" s="101" t="s">
        <v>37108</v>
      </c>
      <c r="U19038" s="74" t="s">
        <v>37109</v>
      </c>
    </row>
    <row r="19039" spans="20:21" x14ac:dyDescent="0.25">
      <c r="T19039" s="101" t="s">
        <v>37110</v>
      </c>
      <c r="U19039" s="74" t="s">
        <v>37111</v>
      </c>
    </row>
    <row r="19040" spans="20:21" x14ac:dyDescent="0.25">
      <c r="T19040" s="101" t="s">
        <v>37112</v>
      </c>
      <c r="U19040" s="74" t="s">
        <v>37113</v>
      </c>
    </row>
    <row r="19041" spans="20:21" x14ac:dyDescent="0.25">
      <c r="T19041" s="101" t="s">
        <v>37114</v>
      </c>
      <c r="U19041" s="74" t="s">
        <v>37115</v>
      </c>
    </row>
    <row r="19042" spans="20:21" x14ac:dyDescent="0.25">
      <c r="T19042" s="101" t="s">
        <v>37116</v>
      </c>
      <c r="U19042" s="74" t="s">
        <v>37117</v>
      </c>
    </row>
    <row r="19043" spans="20:21" x14ac:dyDescent="0.25">
      <c r="T19043" s="101" t="s">
        <v>37118</v>
      </c>
      <c r="U19043" s="74" t="s">
        <v>37119</v>
      </c>
    </row>
    <row r="19044" spans="20:21" x14ac:dyDescent="0.25">
      <c r="T19044" s="101" t="s">
        <v>37120</v>
      </c>
      <c r="U19044" s="74" t="s">
        <v>37121</v>
      </c>
    </row>
    <row r="19045" spans="20:21" x14ac:dyDescent="0.25">
      <c r="T19045" s="101" t="s">
        <v>37122</v>
      </c>
      <c r="U19045" s="74" t="s">
        <v>37123</v>
      </c>
    </row>
    <row r="19046" spans="20:21" x14ac:dyDescent="0.25">
      <c r="T19046" s="101" t="s">
        <v>37124</v>
      </c>
      <c r="U19046" s="74" t="s">
        <v>37125</v>
      </c>
    </row>
    <row r="19047" spans="20:21" x14ac:dyDescent="0.25">
      <c r="T19047" s="101" t="s">
        <v>37126</v>
      </c>
      <c r="U19047" s="74" t="s">
        <v>37127</v>
      </c>
    </row>
    <row r="19048" spans="20:21" x14ac:dyDescent="0.25">
      <c r="T19048" s="101" t="s">
        <v>37128</v>
      </c>
      <c r="U19048" s="74" t="s">
        <v>37129</v>
      </c>
    </row>
    <row r="19049" spans="20:21" x14ac:dyDescent="0.25">
      <c r="T19049" s="101" t="s">
        <v>37130</v>
      </c>
      <c r="U19049" s="74" t="s">
        <v>37131</v>
      </c>
    </row>
    <row r="19050" spans="20:21" x14ac:dyDescent="0.25">
      <c r="T19050" s="101" t="s">
        <v>37132</v>
      </c>
      <c r="U19050" s="74" t="s">
        <v>37133</v>
      </c>
    </row>
    <row r="19051" spans="20:21" x14ac:dyDescent="0.25">
      <c r="T19051" s="101" t="s">
        <v>37134</v>
      </c>
      <c r="U19051" s="74" t="s">
        <v>37135</v>
      </c>
    </row>
    <row r="19052" spans="20:21" x14ac:dyDescent="0.25">
      <c r="T19052" s="101" t="s">
        <v>37136</v>
      </c>
      <c r="U19052" s="74" t="s">
        <v>37137</v>
      </c>
    </row>
    <row r="19053" spans="20:21" x14ac:dyDescent="0.25">
      <c r="T19053" s="101" t="s">
        <v>37138</v>
      </c>
      <c r="U19053" s="74" t="s">
        <v>37139</v>
      </c>
    </row>
    <row r="19054" spans="20:21" x14ac:dyDescent="0.25">
      <c r="T19054" s="101" t="s">
        <v>37140</v>
      </c>
      <c r="U19054" s="74" t="s">
        <v>37141</v>
      </c>
    </row>
    <row r="19055" spans="20:21" x14ac:dyDescent="0.25">
      <c r="T19055" s="101" t="s">
        <v>37142</v>
      </c>
      <c r="U19055" s="74" t="s">
        <v>37143</v>
      </c>
    </row>
    <row r="19056" spans="20:21" x14ac:dyDescent="0.25">
      <c r="T19056" s="101" t="s">
        <v>37144</v>
      </c>
      <c r="U19056" s="74" t="s">
        <v>6656</v>
      </c>
    </row>
    <row r="19057" spans="20:21" x14ac:dyDescent="0.25">
      <c r="T19057" s="101" t="s">
        <v>37145</v>
      </c>
      <c r="U19057" s="74" t="s">
        <v>37146</v>
      </c>
    </row>
    <row r="19058" spans="20:21" x14ac:dyDescent="0.25">
      <c r="T19058" s="101" t="s">
        <v>37147</v>
      </c>
      <c r="U19058" s="74" t="s">
        <v>37148</v>
      </c>
    </row>
    <row r="19059" spans="20:21" x14ac:dyDescent="0.25">
      <c r="T19059" s="101" t="s">
        <v>37149</v>
      </c>
      <c r="U19059" s="74" t="s">
        <v>6662</v>
      </c>
    </row>
    <row r="19060" spans="20:21" x14ac:dyDescent="0.25">
      <c r="T19060" s="101" t="s">
        <v>37150</v>
      </c>
      <c r="U19060" s="74" t="s">
        <v>37151</v>
      </c>
    </row>
    <row r="19061" spans="20:21" x14ac:dyDescent="0.25">
      <c r="T19061" s="101" t="s">
        <v>37152</v>
      </c>
      <c r="U19061" s="74" t="s">
        <v>37153</v>
      </c>
    </row>
    <row r="19062" spans="20:21" x14ac:dyDescent="0.25">
      <c r="T19062" s="101" t="s">
        <v>37154</v>
      </c>
      <c r="U19062" s="74" t="s">
        <v>37155</v>
      </c>
    </row>
    <row r="19063" spans="20:21" x14ac:dyDescent="0.25">
      <c r="T19063" s="101" t="s">
        <v>37156</v>
      </c>
      <c r="U19063" s="74" t="s">
        <v>37157</v>
      </c>
    </row>
    <row r="19064" spans="20:21" x14ac:dyDescent="0.25">
      <c r="T19064" s="101" t="s">
        <v>37158</v>
      </c>
      <c r="U19064" s="74" t="s">
        <v>37159</v>
      </c>
    </row>
    <row r="19065" spans="20:21" x14ac:dyDescent="0.25">
      <c r="T19065" s="101" t="s">
        <v>37160</v>
      </c>
      <c r="U19065" s="74" t="s">
        <v>37161</v>
      </c>
    </row>
    <row r="19066" spans="20:21" x14ac:dyDescent="0.25">
      <c r="T19066" s="101" t="s">
        <v>37162</v>
      </c>
      <c r="U19066" s="74" t="s">
        <v>37163</v>
      </c>
    </row>
    <row r="19067" spans="20:21" x14ac:dyDescent="0.25">
      <c r="T19067" s="101" t="s">
        <v>37164</v>
      </c>
      <c r="U19067" s="74" t="s">
        <v>37165</v>
      </c>
    </row>
    <row r="19068" spans="20:21" x14ac:dyDescent="0.25">
      <c r="T19068" s="101" t="s">
        <v>37166</v>
      </c>
      <c r="U19068" s="74" t="s">
        <v>37167</v>
      </c>
    </row>
    <row r="19069" spans="20:21" x14ac:dyDescent="0.25">
      <c r="T19069" s="101" t="s">
        <v>37168</v>
      </c>
      <c r="U19069" s="74" t="s">
        <v>37169</v>
      </c>
    </row>
    <row r="19070" spans="20:21" x14ac:dyDescent="0.25">
      <c r="T19070" s="101" t="s">
        <v>37170</v>
      </c>
      <c r="U19070" s="74" t="s">
        <v>37171</v>
      </c>
    </row>
    <row r="19071" spans="20:21" x14ac:dyDescent="0.25">
      <c r="T19071" s="101" t="s">
        <v>37172</v>
      </c>
      <c r="U19071" s="74" t="s">
        <v>37173</v>
      </c>
    </row>
    <row r="19072" spans="20:21" x14ac:dyDescent="0.25">
      <c r="T19072" s="101" t="s">
        <v>37174</v>
      </c>
      <c r="U19072" s="74" t="s">
        <v>2714</v>
      </c>
    </row>
    <row r="19073" spans="20:21" x14ac:dyDescent="0.25">
      <c r="T19073" s="101" t="s">
        <v>37175</v>
      </c>
      <c r="U19073" s="74" t="s">
        <v>2714</v>
      </c>
    </row>
    <row r="19074" spans="20:21" x14ac:dyDescent="0.25">
      <c r="T19074" s="101" t="s">
        <v>37176</v>
      </c>
      <c r="U19074" s="74" t="s">
        <v>37177</v>
      </c>
    </row>
    <row r="19075" spans="20:21" x14ac:dyDescent="0.25">
      <c r="T19075" s="101" t="s">
        <v>37178</v>
      </c>
      <c r="U19075" s="74" t="s">
        <v>37179</v>
      </c>
    </row>
    <row r="19076" spans="20:21" x14ac:dyDescent="0.25">
      <c r="T19076" s="101" t="s">
        <v>37180</v>
      </c>
      <c r="U19076" s="74" t="s">
        <v>37181</v>
      </c>
    </row>
    <row r="19077" spans="20:21" x14ac:dyDescent="0.25">
      <c r="T19077" s="101" t="s">
        <v>37182</v>
      </c>
      <c r="U19077" s="74" t="s">
        <v>37183</v>
      </c>
    </row>
    <row r="19078" spans="20:21" x14ac:dyDescent="0.25">
      <c r="T19078" s="101" t="s">
        <v>37184</v>
      </c>
      <c r="U19078" s="74" t="s">
        <v>37185</v>
      </c>
    </row>
    <row r="19079" spans="20:21" x14ac:dyDescent="0.25">
      <c r="T19079" s="101" t="s">
        <v>37186</v>
      </c>
      <c r="U19079" s="74" t="s">
        <v>37187</v>
      </c>
    </row>
    <row r="19080" spans="20:21" x14ac:dyDescent="0.25">
      <c r="T19080" s="101" t="s">
        <v>37188</v>
      </c>
      <c r="U19080" s="74" t="s">
        <v>37189</v>
      </c>
    </row>
    <row r="19081" spans="20:21" x14ac:dyDescent="0.25">
      <c r="T19081" s="101" t="s">
        <v>37190</v>
      </c>
      <c r="U19081" s="74" t="s">
        <v>37191</v>
      </c>
    </row>
    <row r="19082" spans="20:21" x14ac:dyDescent="0.25">
      <c r="T19082" s="101" t="s">
        <v>37192</v>
      </c>
      <c r="U19082" s="74" t="s">
        <v>34896</v>
      </c>
    </row>
    <row r="19083" spans="20:21" x14ac:dyDescent="0.25">
      <c r="T19083" s="101" t="s">
        <v>37193</v>
      </c>
      <c r="U19083" s="74" t="s">
        <v>37194</v>
      </c>
    </row>
    <row r="19084" spans="20:21" x14ac:dyDescent="0.25">
      <c r="T19084" s="101" t="s">
        <v>37195</v>
      </c>
      <c r="U19084" s="74" t="s">
        <v>37196</v>
      </c>
    </row>
    <row r="19085" spans="20:21" x14ac:dyDescent="0.25">
      <c r="T19085" s="101" t="s">
        <v>37197</v>
      </c>
      <c r="U19085" s="74" t="s">
        <v>37198</v>
      </c>
    </row>
    <row r="19086" spans="20:21" x14ac:dyDescent="0.25">
      <c r="T19086" s="101" t="s">
        <v>37199</v>
      </c>
      <c r="U19086" s="74" t="s">
        <v>37200</v>
      </c>
    </row>
    <row r="19087" spans="20:21" x14ac:dyDescent="0.25">
      <c r="T19087" s="101" t="s">
        <v>37201</v>
      </c>
      <c r="U19087" s="74" t="s">
        <v>15299</v>
      </c>
    </row>
    <row r="19088" spans="20:21" x14ac:dyDescent="0.25">
      <c r="T19088" s="101" t="s">
        <v>37202</v>
      </c>
      <c r="U19088" s="74" t="s">
        <v>37203</v>
      </c>
    </row>
    <row r="19089" spans="20:21" x14ac:dyDescent="0.25">
      <c r="T19089" s="101" t="s">
        <v>37204</v>
      </c>
      <c r="U19089" s="74" t="s">
        <v>37205</v>
      </c>
    </row>
    <row r="19090" spans="20:21" x14ac:dyDescent="0.25">
      <c r="T19090" s="101" t="s">
        <v>37206</v>
      </c>
      <c r="U19090" s="74" t="s">
        <v>37207</v>
      </c>
    </row>
    <row r="19091" spans="20:21" x14ac:dyDescent="0.25">
      <c r="T19091" s="101" t="s">
        <v>37208</v>
      </c>
      <c r="U19091" s="74" t="s">
        <v>37209</v>
      </c>
    </row>
    <row r="19092" spans="20:21" x14ac:dyDescent="0.25">
      <c r="T19092" s="101" t="s">
        <v>37210</v>
      </c>
      <c r="U19092" s="74" t="s">
        <v>29351</v>
      </c>
    </row>
    <row r="19093" spans="20:21" x14ac:dyDescent="0.25">
      <c r="T19093" s="101" t="s">
        <v>37211</v>
      </c>
      <c r="U19093" s="74" t="s">
        <v>37212</v>
      </c>
    </row>
    <row r="19094" spans="20:21" x14ac:dyDescent="0.25">
      <c r="T19094" s="101" t="s">
        <v>37213</v>
      </c>
      <c r="U19094" s="74" t="s">
        <v>37214</v>
      </c>
    </row>
    <row r="19095" spans="20:21" x14ac:dyDescent="0.25">
      <c r="T19095" s="101" t="s">
        <v>37215</v>
      </c>
      <c r="U19095" s="74" t="s">
        <v>37216</v>
      </c>
    </row>
    <row r="19096" spans="20:21" x14ac:dyDescent="0.25">
      <c r="T19096" s="101" t="s">
        <v>37217</v>
      </c>
      <c r="U19096" s="74" t="s">
        <v>37218</v>
      </c>
    </row>
    <row r="19097" spans="20:21" x14ac:dyDescent="0.25">
      <c r="T19097" s="101" t="s">
        <v>37219</v>
      </c>
      <c r="U19097" s="74" t="s">
        <v>37220</v>
      </c>
    </row>
    <row r="19098" spans="20:21" x14ac:dyDescent="0.25">
      <c r="T19098" s="101" t="s">
        <v>37221</v>
      </c>
      <c r="U19098" s="74" t="s">
        <v>37222</v>
      </c>
    </row>
    <row r="19099" spans="20:21" x14ac:dyDescent="0.25">
      <c r="T19099" s="101" t="s">
        <v>37223</v>
      </c>
      <c r="U19099" s="74" t="s">
        <v>37224</v>
      </c>
    </row>
    <row r="19100" spans="20:21" x14ac:dyDescent="0.25">
      <c r="T19100" s="101" t="s">
        <v>37225</v>
      </c>
      <c r="U19100" s="74" t="s">
        <v>6709</v>
      </c>
    </row>
    <row r="19101" spans="20:21" x14ac:dyDescent="0.25">
      <c r="T19101" s="101" t="s">
        <v>37226</v>
      </c>
      <c r="U19101" s="74" t="s">
        <v>37227</v>
      </c>
    </row>
    <row r="19102" spans="20:21" x14ac:dyDescent="0.25">
      <c r="T19102" s="101" t="s">
        <v>37228</v>
      </c>
      <c r="U19102" s="74" t="s">
        <v>37229</v>
      </c>
    </row>
    <row r="19103" spans="20:21" x14ac:dyDescent="0.25">
      <c r="T19103" s="101" t="s">
        <v>37230</v>
      </c>
      <c r="U19103" s="74" t="s">
        <v>37231</v>
      </c>
    </row>
    <row r="19104" spans="20:21" x14ac:dyDescent="0.25">
      <c r="T19104" s="101" t="s">
        <v>37232</v>
      </c>
      <c r="U19104" s="74" t="s">
        <v>37233</v>
      </c>
    </row>
    <row r="19105" spans="20:21" x14ac:dyDescent="0.25">
      <c r="T19105" s="101" t="s">
        <v>37234</v>
      </c>
      <c r="U19105" s="74" t="s">
        <v>37235</v>
      </c>
    </row>
    <row r="19106" spans="20:21" x14ac:dyDescent="0.25">
      <c r="T19106" s="101" t="s">
        <v>37236</v>
      </c>
      <c r="U19106" s="74" t="s">
        <v>37237</v>
      </c>
    </row>
    <row r="19107" spans="20:21" x14ac:dyDescent="0.25">
      <c r="T19107" s="101" t="s">
        <v>37238</v>
      </c>
      <c r="U19107" s="74" t="s">
        <v>31521</v>
      </c>
    </row>
    <row r="19108" spans="20:21" x14ac:dyDescent="0.25">
      <c r="T19108" s="101" t="s">
        <v>37239</v>
      </c>
      <c r="U19108" s="74" t="s">
        <v>37240</v>
      </c>
    </row>
    <row r="19109" spans="20:21" x14ac:dyDescent="0.25">
      <c r="T19109" s="101" t="s">
        <v>37241</v>
      </c>
      <c r="U19109" s="74" t="s">
        <v>37242</v>
      </c>
    </row>
    <row r="19110" spans="20:21" x14ac:dyDescent="0.25">
      <c r="T19110" s="101" t="s">
        <v>37243</v>
      </c>
      <c r="U19110" s="74" t="s">
        <v>37244</v>
      </c>
    </row>
    <row r="19111" spans="20:21" x14ac:dyDescent="0.25">
      <c r="T19111" s="101" t="s">
        <v>37245</v>
      </c>
      <c r="U19111" s="74" t="s">
        <v>37246</v>
      </c>
    </row>
    <row r="19112" spans="20:21" x14ac:dyDescent="0.25">
      <c r="T19112" s="101" t="s">
        <v>37247</v>
      </c>
      <c r="U19112" s="74" t="s">
        <v>37248</v>
      </c>
    </row>
    <row r="19113" spans="20:21" x14ac:dyDescent="0.25">
      <c r="T19113" s="101" t="s">
        <v>37249</v>
      </c>
      <c r="U19113" s="74" t="s">
        <v>37250</v>
      </c>
    </row>
    <row r="19114" spans="20:21" x14ac:dyDescent="0.25">
      <c r="T19114" s="101" t="s">
        <v>37251</v>
      </c>
      <c r="U19114" s="74" t="s">
        <v>37252</v>
      </c>
    </row>
    <row r="19115" spans="20:21" x14ac:dyDescent="0.25">
      <c r="T19115" s="101" t="s">
        <v>37253</v>
      </c>
      <c r="U19115" s="74" t="s">
        <v>37254</v>
      </c>
    </row>
    <row r="19116" spans="20:21" x14ac:dyDescent="0.25">
      <c r="T19116" s="101" t="s">
        <v>37255</v>
      </c>
      <c r="U19116" s="74" t="s">
        <v>37256</v>
      </c>
    </row>
    <row r="19117" spans="20:21" x14ac:dyDescent="0.25">
      <c r="T19117" s="101" t="s">
        <v>37257</v>
      </c>
      <c r="U19117" s="74" t="s">
        <v>37258</v>
      </c>
    </row>
    <row r="19118" spans="20:21" x14ac:dyDescent="0.25">
      <c r="T19118" s="101" t="s">
        <v>37259</v>
      </c>
      <c r="U19118" s="74" t="s">
        <v>37260</v>
      </c>
    </row>
    <row r="19119" spans="20:21" x14ac:dyDescent="0.25">
      <c r="T19119" s="101" t="s">
        <v>37261</v>
      </c>
      <c r="U19119" s="74" t="s">
        <v>37262</v>
      </c>
    </row>
    <row r="19120" spans="20:21" x14ac:dyDescent="0.25">
      <c r="T19120" s="101" t="s">
        <v>37263</v>
      </c>
      <c r="U19120" s="74" t="s">
        <v>37264</v>
      </c>
    </row>
    <row r="19121" spans="20:21" x14ac:dyDescent="0.25">
      <c r="T19121" s="101" t="s">
        <v>37265</v>
      </c>
      <c r="U19121" s="74" t="s">
        <v>37266</v>
      </c>
    </row>
    <row r="19122" spans="20:21" x14ac:dyDescent="0.25">
      <c r="T19122" s="101" t="s">
        <v>37267</v>
      </c>
      <c r="U19122" s="74" t="s">
        <v>17812</v>
      </c>
    </row>
    <row r="19123" spans="20:21" x14ac:dyDescent="0.25">
      <c r="T19123" s="101" t="s">
        <v>37268</v>
      </c>
      <c r="U19123" s="74" t="s">
        <v>37269</v>
      </c>
    </row>
    <row r="19124" spans="20:21" x14ac:dyDescent="0.25">
      <c r="T19124" s="101" t="s">
        <v>37270</v>
      </c>
      <c r="U19124" s="74" t="s">
        <v>37271</v>
      </c>
    </row>
    <row r="19125" spans="20:21" x14ac:dyDescent="0.25">
      <c r="T19125" s="101" t="s">
        <v>37272</v>
      </c>
      <c r="U19125" s="74" t="s">
        <v>37273</v>
      </c>
    </row>
    <row r="19126" spans="20:21" x14ac:dyDescent="0.25">
      <c r="T19126" s="101" t="s">
        <v>37274</v>
      </c>
      <c r="U19126" s="74" t="s">
        <v>29444</v>
      </c>
    </row>
    <row r="19127" spans="20:21" x14ac:dyDescent="0.25">
      <c r="T19127" s="101" t="s">
        <v>37275</v>
      </c>
      <c r="U19127" s="74" t="s">
        <v>37276</v>
      </c>
    </row>
    <row r="19128" spans="20:21" x14ac:dyDescent="0.25">
      <c r="T19128" s="101" t="s">
        <v>37277</v>
      </c>
      <c r="U19128" s="74" t="s">
        <v>37278</v>
      </c>
    </row>
    <row r="19129" spans="20:21" x14ac:dyDescent="0.25">
      <c r="T19129" s="101" t="s">
        <v>37279</v>
      </c>
      <c r="U19129" s="74" t="s">
        <v>16098</v>
      </c>
    </row>
    <row r="19130" spans="20:21" x14ac:dyDescent="0.25">
      <c r="T19130" s="101" t="s">
        <v>37280</v>
      </c>
      <c r="U19130" s="74" t="s">
        <v>37281</v>
      </c>
    </row>
    <row r="19131" spans="20:21" x14ac:dyDescent="0.25">
      <c r="T19131" s="101" t="s">
        <v>37282</v>
      </c>
      <c r="U19131" s="74" t="s">
        <v>37283</v>
      </c>
    </row>
    <row r="19132" spans="20:21" x14ac:dyDescent="0.25">
      <c r="T19132" s="101" t="s">
        <v>37284</v>
      </c>
      <c r="U19132" s="74" t="s">
        <v>37285</v>
      </c>
    </row>
    <row r="19133" spans="20:21" x14ac:dyDescent="0.25">
      <c r="T19133" s="101" t="s">
        <v>37286</v>
      </c>
      <c r="U19133" s="74" t="s">
        <v>37287</v>
      </c>
    </row>
    <row r="19134" spans="20:21" x14ac:dyDescent="0.25">
      <c r="T19134" s="101" t="s">
        <v>37288</v>
      </c>
      <c r="U19134" s="74" t="s">
        <v>37289</v>
      </c>
    </row>
    <row r="19135" spans="20:21" x14ac:dyDescent="0.25">
      <c r="T19135" s="101" t="s">
        <v>37290</v>
      </c>
      <c r="U19135" s="74" t="s">
        <v>37291</v>
      </c>
    </row>
    <row r="19136" spans="20:21" x14ac:dyDescent="0.25">
      <c r="T19136" s="101" t="s">
        <v>37292</v>
      </c>
      <c r="U19136" s="74" t="s">
        <v>37293</v>
      </c>
    </row>
    <row r="19137" spans="20:21" x14ac:dyDescent="0.25">
      <c r="T19137" s="101" t="s">
        <v>37294</v>
      </c>
      <c r="U19137" s="74" t="s">
        <v>37295</v>
      </c>
    </row>
    <row r="19138" spans="20:21" x14ac:dyDescent="0.25">
      <c r="T19138" s="101" t="s">
        <v>37296</v>
      </c>
      <c r="U19138" s="74" t="s">
        <v>37297</v>
      </c>
    </row>
    <row r="19139" spans="20:21" x14ac:dyDescent="0.25">
      <c r="T19139" s="101" t="s">
        <v>37298</v>
      </c>
      <c r="U19139" s="74" t="s">
        <v>37299</v>
      </c>
    </row>
    <row r="19140" spans="20:21" x14ac:dyDescent="0.25">
      <c r="T19140" s="101" t="s">
        <v>37300</v>
      </c>
      <c r="U19140" s="74" t="s">
        <v>37301</v>
      </c>
    </row>
    <row r="19141" spans="20:21" x14ac:dyDescent="0.25">
      <c r="T19141" s="101" t="s">
        <v>37302</v>
      </c>
      <c r="U19141" s="74" t="s">
        <v>37303</v>
      </c>
    </row>
    <row r="19142" spans="20:21" x14ac:dyDescent="0.25">
      <c r="T19142" s="101" t="s">
        <v>37304</v>
      </c>
      <c r="U19142" s="74" t="s">
        <v>37305</v>
      </c>
    </row>
    <row r="19143" spans="20:21" x14ac:dyDescent="0.25">
      <c r="T19143" s="101" t="s">
        <v>37306</v>
      </c>
      <c r="U19143" s="74" t="s">
        <v>37307</v>
      </c>
    </row>
    <row r="19144" spans="20:21" x14ac:dyDescent="0.25">
      <c r="T19144" s="101" t="s">
        <v>37308</v>
      </c>
      <c r="U19144" s="74" t="s">
        <v>37309</v>
      </c>
    </row>
    <row r="19145" spans="20:21" x14ac:dyDescent="0.25">
      <c r="T19145" s="101" t="s">
        <v>37310</v>
      </c>
      <c r="U19145" s="74" t="s">
        <v>37311</v>
      </c>
    </row>
    <row r="19146" spans="20:21" x14ac:dyDescent="0.25">
      <c r="T19146" s="101" t="s">
        <v>37312</v>
      </c>
      <c r="U19146" s="74" t="s">
        <v>37313</v>
      </c>
    </row>
    <row r="19147" spans="20:21" x14ac:dyDescent="0.25">
      <c r="T19147" s="101" t="s">
        <v>37314</v>
      </c>
      <c r="U19147" s="74" t="s">
        <v>37315</v>
      </c>
    </row>
    <row r="19148" spans="20:21" x14ac:dyDescent="0.25">
      <c r="T19148" s="101" t="s">
        <v>37316</v>
      </c>
      <c r="U19148" s="74" t="s">
        <v>37317</v>
      </c>
    </row>
    <row r="19149" spans="20:21" x14ac:dyDescent="0.25">
      <c r="T19149" s="101" t="s">
        <v>37318</v>
      </c>
      <c r="U19149" s="74" t="s">
        <v>37319</v>
      </c>
    </row>
    <row r="19150" spans="20:21" x14ac:dyDescent="0.25">
      <c r="T19150" s="101" t="s">
        <v>37320</v>
      </c>
      <c r="U19150" s="74" t="s">
        <v>37321</v>
      </c>
    </row>
    <row r="19151" spans="20:21" x14ac:dyDescent="0.25">
      <c r="T19151" s="101" t="s">
        <v>37322</v>
      </c>
      <c r="U19151" s="74" t="s">
        <v>37323</v>
      </c>
    </row>
    <row r="19152" spans="20:21" x14ac:dyDescent="0.25">
      <c r="T19152" s="101" t="s">
        <v>37324</v>
      </c>
      <c r="U19152" s="74" t="s">
        <v>37325</v>
      </c>
    </row>
    <row r="19153" spans="20:21" x14ac:dyDescent="0.25">
      <c r="T19153" s="101" t="s">
        <v>37326</v>
      </c>
      <c r="U19153" s="74" t="s">
        <v>37327</v>
      </c>
    </row>
    <row r="19154" spans="20:21" x14ac:dyDescent="0.25">
      <c r="T19154" s="101" t="s">
        <v>37328</v>
      </c>
      <c r="U19154" s="74" t="s">
        <v>37329</v>
      </c>
    </row>
    <row r="19155" spans="20:21" x14ac:dyDescent="0.25">
      <c r="T19155" s="101" t="s">
        <v>37330</v>
      </c>
      <c r="U19155" s="74" t="s">
        <v>37331</v>
      </c>
    </row>
    <row r="19156" spans="20:21" x14ac:dyDescent="0.25">
      <c r="T19156" s="101" t="s">
        <v>37332</v>
      </c>
      <c r="U19156" s="74" t="s">
        <v>37333</v>
      </c>
    </row>
    <row r="19157" spans="20:21" x14ac:dyDescent="0.25">
      <c r="T19157" s="101" t="s">
        <v>37334</v>
      </c>
      <c r="U19157" s="74" t="s">
        <v>37335</v>
      </c>
    </row>
    <row r="19158" spans="20:21" x14ac:dyDescent="0.25">
      <c r="T19158" s="101" t="s">
        <v>37336</v>
      </c>
      <c r="U19158" s="74" t="s">
        <v>37337</v>
      </c>
    </row>
    <row r="19159" spans="20:21" x14ac:dyDescent="0.25">
      <c r="T19159" s="101" t="s">
        <v>37338</v>
      </c>
      <c r="U19159" s="74" t="s">
        <v>37339</v>
      </c>
    </row>
    <row r="19160" spans="20:21" x14ac:dyDescent="0.25">
      <c r="T19160" s="101" t="s">
        <v>37340</v>
      </c>
      <c r="U19160" s="74" t="s">
        <v>37341</v>
      </c>
    </row>
    <row r="19161" spans="20:21" x14ac:dyDescent="0.25">
      <c r="T19161" s="101" t="s">
        <v>37342</v>
      </c>
      <c r="U19161" s="74" t="s">
        <v>37343</v>
      </c>
    </row>
    <row r="19162" spans="20:21" x14ac:dyDescent="0.25">
      <c r="T19162" s="101" t="s">
        <v>37344</v>
      </c>
      <c r="U19162" s="74" t="s">
        <v>37345</v>
      </c>
    </row>
    <row r="19163" spans="20:21" x14ac:dyDescent="0.25">
      <c r="T19163" s="101" t="s">
        <v>37346</v>
      </c>
      <c r="U19163" s="74" t="s">
        <v>37347</v>
      </c>
    </row>
    <row r="19164" spans="20:21" x14ac:dyDescent="0.25">
      <c r="T19164" s="101" t="s">
        <v>37348</v>
      </c>
      <c r="U19164" s="74" t="s">
        <v>9497</v>
      </c>
    </row>
    <row r="19165" spans="20:21" x14ac:dyDescent="0.25">
      <c r="T19165" s="101" t="s">
        <v>37349</v>
      </c>
      <c r="U19165" s="74" t="s">
        <v>37350</v>
      </c>
    </row>
    <row r="19166" spans="20:21" x14ac:dyDescent="0.25">
      <c r="T19166" s="101" t="s">
        <v>37351</v>
      </c>
      <c r="U19166" s="74" t="s">
        <v>37352</v>
      </c>
    </row>
    <row r="19167" spans="20:21" x14ac:dyDescent="0.25">
      <c r="T19167" s="101" t="s">
        <v>37353</v>
      </c>
      <c r="U19167" s="74" t="s">
        <v>37354</v>
      </c>
    </row>
    <row r="19168" spans="20:21" x14ac:dyDescent="0.25">
      <c r="T19168" s="101" t="s">
        <v>37355</v>
      </c>
      <c r="U19168" s="74" t="s">
        <v>37356</v>
      </c>
    </row>
    <row r="19169" spans="20:21" x14ac:dyDescent="0.25">
      <c r="T19169" s="101" t="s">
        <v>37357</v>
      </c>
      <c r="U19169" s="74" t="s">
        <v>37358</v>
      </c>
    </row>
    <row r="19170" spans="20:21" x14ac:dyDescent="0.25">
      <c r="T19170" s="101" t="s">
        <v>37359</v>
      </c>
      <c r="U19170" s="74" t="s">
        <v>37360</v>
      </c>
    </row>
    <row r="19171" spans="20:21" x14ac:dyDescent="0.25">
      <c r="T19171" s="101" t="s">
        <v>37361</v>
      </c>
      <c r="U19171" s="74" t="s">
        <v>37362</v>
      </c>
    </row>
    <row r="19172" spans="20:21" x14ac:dyDescent="0.25">
      <c r="T19172" s="101" t="s">
        <v>37363</v>
      </c>
      <c r="U19172" s="74" t="s">
        <v>37364</v>
      </c>
    </row>
    <row r="19173" spans="20:21" x14ac:dyDescent="0.25">
      <c r="T19173" s="101" t="s">
        <v>37365</v>
      </c>
      <c r="U19173" s="74" t="s">
        <v>37366</v>
      </c>
    </row>
    <row r="19174" spans="20:21" x14ac:dyDescent="0.25">
      <c r="T19174" s="101" t="s">
        <v>37367</v>
      </c>
      <c r="U19174" s="74" t="s">
        <v>37368</v>
      </c>
    </row>
    <row r="19175" spans="20:21" x14ac:dyDescent="0.25">
      <c r="T19175" s="101" t="s">
        <v>37369</v>
      </c>
      <c r="U19175" s="74" t="s">
        <v>37370</v>
      </c>
    </row>
    <row r="19176" spans="20:21" x14ac:dyDescent="0.25">
      <c r="T19176" s="101" t="s">
        <v>37371</v>
      </c>
      <c r="U19176" s="74" t="s">
        <v>37372</v>
      </c>
    </row>
    <row r="19177" spans="20:21" x14ac:dyDescent="0.25">
      <c r="T19177" s="101" t="s">
        <v>37373</v>
      </c>
      <c r="U19177" s="74" t="s">
        <v>37374</v>
      </c>
    </row>
    <row r="19178" spans="20:21" x14ac:dyDescent="0.25">
      <c r="T19178" s="101" t="s">
        <v>37375</v>
      </c>
      <c r="U19178" s="74" t="s">
        <v>37376</v>
      </c>
    </row>
    <row r="19179" spans="20:21" x14ac:dyDescent="0.25">
      <c r="T19179" s="101" t="s">
        <v>37377</v>
      </c>
      <c r="U19179" s="74" t="s">
        <v>37378</v>
      </c>
    </row>
    <row r="19180" spans="20:21" x14ac:dyDescent="0.25">
      <c r="T19180" s="101" t="s">
        <v>37379</v>
      </c>
      <c r="U19180" s="74" t="s">
        <v>37380</v>
      </c>
    </row>
    <row r="19181" spans="20:21" x14ac:dyDescent="0.25">
      <c r="T19181" s="101" t="s">
        <v>37381</v>
      </c>
      <c r="U19181" s="74" t="s">
        <v>37382</v>
      </c>
    </row>
    <row r="19182" spans="20:21" x14ac:dyDescent="0.25">
      <c r="T19182" s="101" t="s">
        <v>37383</v>
      </c>
      <c r="U19182" s="74" t="s">
        <v>37384</v>
      </c>
    </row>
    <row r="19183" spans="20:21" x14ac:dyDescent="0.25">
      <c r="T19183" s="101" t="s">
        <v>37385</v>
      </c>
      <c r="U19183" s="74" t="s">
        <v>37386</v>
      </c>
    </row>
    <row r="19184" spans="20:21" x14ac:dyDescent="0.25">
      <c r="T19184" s="101" t="s">
        <v>37387</v>
      </c>
      <c r="U19184" s="74" t="s">
        <v>37388</v>
      </c>
    </row>
    <row r="19185" spans="20:21" x14ac:dyDescent="0.25">
      <c r="T19185" s="101" t="s">
        <v>37389</v>
      </c>
      <c r="U19185" s="74" t="s">
        <v>37390</v>
      </c>
    </row>
    <row r="19186" spans="20:21" x14ac:dyDescent="0.25">
      <c r="T19186" s="101" t="s">
        <v>37391</v>
      </c>
      <c r="U19186" s="74" t="s">
        <v>37392</v>
      </c>
    </row>
    <row r="19187" spans="20:21" x14ac:dyDescent="0.25">
      <c r="T19187" s="101" t="s">
        <v>37393</v>
      </c>
      <c r="U19187" s="74" t="s">
        <v>37394</v>
      </c>
    </row>
    <row r="19188" spans="20:21" x14ac:dyDescent="0.25">
      <c r="T19188" s="101" t="s">
        <v>37395</v>
      </c>
      <c r="U19188" s="74" t="s">
        <v>37396</v>
      </c>
    </row>
    <row r="19189" spans="20:21" x14ac:dyDescent="0.25">
      <c r="T19189" s="101" t="s">
        <v>37397</v>
      </c>
      <c r="U19189" s="74" t="s">
        <v>37398</v>
      </c>
    </row>
    <row r="19190" spans="20:21" x14ac:dyDescent="0.25">
      <c r="T19190" s="101" t="s">
        <v>37399</v>
      </c>
      <c r="U19190" s="74" t="s">
        <v>37400</v>
      </c>
    </row>
    <row r="19191" spans="20:21" x14ac:dyDescent="0.25">
      <c r="T19191" s="101" t="s">
        <v>37401</v>
      </c>
      <c r="U19191" s="74" t="s">
        <v>37402</v>
      </c>
    </row>
    <row r="19192" spans="20:21" x14ac:dyDescent="0.25">
      <c r="T19192" s="101" t="s">
        <v>37403</v>
      </c>
      <c r="U19192" s="74" t="s">
        <v>37404</v>
      </c>
    </row>
    <row r="19193" spans="20:21" x14ac:dyDescent="0.25">
      <c r="T19193" s="101" t="s">
        <v>37405</v>
      </c>
      <c r="U19193" s="74" t="s">
        <v>37406</v>
      </c>
    </row>
    <row r="19194" spans="20:21" x14ac:dyDescent="0.25">
      <c r="T19194" s="101" t="s">
        <v>37407</v>
      </c>
      <c r="U19194" s="74" t="s">
        <v>37408</v>
      </c>
    </row>
    <row r="19195" spans="20:21" x14ac:dyDescent="0.25">
      <c r="T19195" s="101" t="s">
        <v>37409</v>
      </c>
      <c r="U19195" s="74" t="s">
        <v>37410</v>
      </c>
    </row>
    <row r="19196" spans="20:21" x14ac:dyDescent="0.25">
      <c r="T19196" s="101" t="s">
        <v>37411</v>
      </c>
      <c r="U19196" s="74" t="s">
        <v>37412</v>
      </c>
    </row>
    <row r="19197" spans="20:21" x14ac:dyDescent="0.25">
      <c r="T19197" s="101" t="s">
        <v>37413</v>
      </c>
      <c r="U19197" s="74" t="s">
        <v>37414</v>
      </c>
    </row>
    <row r="19198" spans="20:21" x14ac:dyDescent="0.25">
      <c r="T19198" s="101" t="s">
        <v>37415</v>
      </c>
      <c r="U19198" s="74" t="s">
        <v>37416</v>
      </c>
    </row>
    <row r="19199" spans="20:21" x14ac:dyDescent="0.25">
      <c r="T19199" s="101" t="s">
        <v>37417</v>
      </c>
      <c r="U19199" s="74" t="s">
        <v>37418</v>
      </c>
    </row>
    <row r="19200" spans="20:21" x14ac:dyDescent="0.25">
      <c r="T19200" s="101" t="s">
        <v>37419</v>
      </c>
      <c r="U19200" s="74" t="s">
        <v>37420</v>
      </c>
    </row>
    <row r="19201" spans="20:21" x14ac:dyDescent="0.25">
      <c r="T19201" s="101" t="s">
        <v>37421</v>
      </c>
      <c r="U19201" s="74" t="s">
        <v>37422</v>
      </c>
    </row>
    <row r="19202" spans="20:21" x14ac:dyDescent="0.25">
      <c r="T19202" s="101" t="s">
        <v>37423</v>
      </c>
      <c r="U19202" s="74" t="s">
        <v>37424</v>
      </c>
    </row>
    <row r="19203" spans="20:21" x14ac:dyDescent="0.25">
      <c r="T19203" s="101" t="s">
        <v>37425</v>
      </c>
      <c r="U19203" s="74" t="s">
        <v>37426</v>
      </c>
    </row>
    <row r="19204" spans="20:21" x14ac:dyDescent="0.25">
      <c r="T19204" s="101" t="s">
        <v>37427</v>
      </c>
      <c r="U19204" s="74" t="s">
        <v>37428</v>
      </c>
    </row>
    <row r="19205" spans="20:21" x14ac:dyDescent="0.25">
      <c r="T19205" s="101" t="s">
        <v>37429</v>
      </c>
      <c r="U19205" s="74" t="s">
        <v>37430</v>
      </c>
    </row>
    <row r="19206" spans="20:21" x14ac:dyDescent="0.25">
      <c r="T19206" s="101" t="s">
        <v>37431</v>
      </c>
      <c r="U19206" s="74" t="s">
        <v>37432</v>
      </c>
    </row>
    <row r="19207" spans="20:21" x14ac:dyDescent="0.25">
      <c r="T19207" s="101" t="s">
        <v>37433</v>
      </c>
      <c r="U19207" s="74" t="s">
        <v>37434</v>
      </c>
    </row>
    <row r="19208" spans="20:21" x14ac:dyDescent="0.25">
      <c r="T19208" s="101" t="s">
        <v>37435</v>
      </c>
      <c r="U19208" s="74" t="s">
        <v>3747</v>
      </c>
    </row>
    <row r="19209" spans="20:21" x14ac:dyDescent="0.25">
      <c r="T19209" s="101" t="s">
        <v>37436</v>
      </c>
      <c r="U19209" s="74" t="s">
        <v>37437</v>
      </c>
    </row>
    <row r="19210" spans="20:21" x14ac:dyDescent="0.25">
      <c r="T19210" s="101" t="s">
        <v>37438</v>
      </c>
      <c r="U19210" s="74" t="s">
        <v>37439</v>
      </c>
    </row>
    <row r="19211" spans="20:21" x14ac:dyDescent="0.25">
      <c r="T19211" s="101" t="s">
        <v>37440</v>
      </c>
      <c r="U19211" s="74" t="s">
        <v>37441</v>
      </c>
    </row>
    <row r="19212" spans="20:21" x14ac:dyDescent="0.25">
      <c r="T19212" s="101" t="s">
        <v>37442</v>
      </c>
      <c r="U19212" s="74" t="s">
        <v>37443</v>
      </c>
    </row>
    <row r="19213" spans="20:21" x14ac:dyDescent="0.25">
      <c r="T19213" s="101" t="s">
        <v>37444</v>
      </c>
      <c r="U19213" s="74" t="s">
        <v>37445</v>
      </c>
    </row>
    <row r="19214" spans="20:21" x14ac:dyDescent="0.25">
      <c r="T19214" s="101" t="s">
        <v>37446</v>
      </c>
      <c r="U19214" s="74" t="s">
        <v>37447</v>
      </c>
    </row>
    <row r="19215" spans="20:21" x14ac:dyDescent="0.25">
      <c r="T19215" s="101" t="s">
        <v>37448</v>
      </c>
      <c r="U19215" s="74" t="s">
        <v>37449</v>
      </c>
    </row>
    <row r="19216" spans="20:21" x14ac:dyDescent="0.25">
      <c r="T19216" s="101" t="s">
        <v>37450</v>
      </c>
      <c r="U19216" s="74" t="s">
        <v>12915</v>
      </c>
    </row>
    <row r="19217" spans="20:21" x14ac:dyDescent="0.25">
      <c r="T19217" s="101" t="s">
        <v>37451</v>
      </c>
      <c r="U19217" s="74" t="s">
        <v>37452</v>
      </c>
    </row>
    <row r="19218" spans="20:21" x14ac:dyDescent="0.25">
      <c r="T19218" s="101" t="s">
        <v>37453</v>
      </c>
      <c r="U19218" s="74" t="s">
        <v>37454</v>
      </c>
    </row>
    <row r="19219" spans="20:21" x14ac:dyDescent="0.25">
      <c r="T19219" s="101" t="s">
        <v>37455</v>
      </c>
      <c r="U19219" s="74" t="s">
        <v>37456</v>
      </c>
    </row>
    <row r="19220" spans="20:21" x14ac:dyDescent="0.25">
      <c r="T19220" s="101" t="s">
        <v>37457</v>
      </c>
      <c r="U19220" s="74" t="s">
        <v>37458</v>
      </c>
    </row>
    <row r="19221" spans="20:21" x14ac:dyDescent="0.25">
      <c r="T19221" s="101" t="s">
        <v>37459</v>
      </c>
      <c r="U19221" s="74" t="s">
        <v>37460</v>
      </c>
    </row>
    <row r="19222" spans="20:21" x14ac:dyDescent="0.25">
      <c r="T19222" s="101" t="s">
        <v>37461</v>
      </c>
      <c r="U19222" s="74" t="s">
        <v>37462</v>
      </c>
    </row>
    <row r="19223" spans="20:21" x14ac:dyDescent="0.25">
      <c r="T19223" s="101" t="s">
        <v>37463</v>
      </c>
      <c r="U19223" s="74" t="s">
        <v>37464</v>
      </c>
    </row>
    <row r="19224" spans="20:21" x14ac:dyDescent="0.25">
      <c r="T19224" s="101" t="s">
        <v>37465</v>
      </c>
      <c r="U19224" s="74" t="s">
        <v>37466</v>
      </c>
    </row>
    <row r="19225" spans="20:21" x14ac:dyDescent="0.25">
      <c r="T19225" s="101" t="s">
        <v>37467</v>
      </c>
      <c r="U19225" s="74" t="s">
        <v>37468</v>
      </c>
    </row>
    <row r="19226" spans="20:21" x14ac:dyDescent="0.25">
      <c r="T19226" s="101" t="s">
        <v>37469</v>
      </c>
      <c r="U19226" s="74" t="s">
        <v>37470</v>
      </c>
    </row>
    <row r="19227" spans="20:21" x14ac:dyDescent="0.25">
      <c r="T19227" s="101" t="s">
        <v>37471</v>
      </c>
      <c r="U19227" s="74" t="s">
        <v>37472</v>
      </c>
    </row>
    <row r="19228" spans="20:21" x14ac:dyDescent="0.25">
      <c r="T19228" s="101" t="s">
        <v>37473</v>
      </c>
      <c r="U19228" s="74" t="s">
        <v>12925</v>
      </c>
    </row>
    <row r="19229" spans="20:21" x14ac:dyDescent="0.25">
      <c r="T19229" s="101" t="s">
        <v>37474</v>
      </c>
      <c r="U19229" s="74" t="s">
        <v>37475</v>
      </c>
    </row>
    <row r="19230" spans="20:21" x14ac:dyDescent="0.25">
      <c r="T19230" s="101" t="s">
        <v>37476</v>
      </c>
      <c r="U19230" s="74" t="s">
        <v>37477</v>
      </c>
    </row>
    <row r="19231" spans="20:21" x14ac:dyDescent="0.25">
      <c r="T19231" s="101" t="s">
        <v>37478</v>
      </c>
      <c r="U19231" s="74" t="s">
        <v>37479</v>
      </c>
    </row>
    <row r="19232" spans="20:21" x14ac:dyDescent="0.25">
      <c r="T19232" s="101" t="s">
        <v>37480</v>
      </c>
      <c r="U19232" s="74" t="s">
        <v>37481</v>
      </c>
    </row>
    <row r="19233" spans="20:21" x14ac:dyDescent="0.25">
      <c r="T19233" s="101" t="s">
        <v>37482</v>
      </c>
      <c r="U19233" s="74" t="s">
        <v>37483</v>
      </c>
    </row>
    <row r="19234" spans="20:21" x14ac:dyDescent="0.25">
      <c r="T19234" s="101" t="s">
        <v>37484</v>
      </c>
      <c r="U19234" s="74" t="s">
        <v>37485</v>
      </c>
    </row>
    <row r="19235" spans="20:21" x14ac:dyDescent="0.25">
      <c r="T19235" s="101" t="s">
        <v>37486</v>
      </c>
      <c r="U19235" s="74" t="s">
        <v>5321</v>
      </c>
    </row>
    <row r="19236" spans="20:21" x14ac:dyDescent="0.25">
      <c r="T19236" s="101" t="s">
        <v>37487</v>
      </c>
      <c r="U19236" s="74" t="s">
        <v>19960</v>
      </c>
    </row>
    <row r="19237" spans="20:21" x14ac:dyDescent="0.25">
      <c r="T19237" s="101" t="s">
        <v>37488</v>
      </c>
      <c r="U19237" s="74" t="s">
        <v>37489</v>
      </c>
    </row>
    <row r="19238" spans="20:21" x14ac:dyDescent="0.25">
      <c r="T19238" s="101" t="s">
        <v>37490</v>
      </c>
      <c r="U19238" s="74" t="s">
        <v>37491</v>
      </c>
    </row>
    <row r="19239" spans="20:21" x14ac:dyDescent="0.25">
      <c r="T19239" s="101" t="s">
        <v>37492</v>
      </c>
      <c r="U19239" s="74" t="s">
        <v>37493</v>
      </c>
    </row>
    <row r="19240" spans="20:21" x14ac:dyDescent="0.25">
      <c r="T19240" s="101" t="s">
        <v>37494</v>
      </c>
      <c r="U19240" s="74" t="s">
        <v>37495</v>
      </c>
    </row>
    <row r="19241" spans="20:21" x14ac:dyDescent="0.25">
      <c r="T19241" s="101" t="s">
        <v>37496</v>
      </c>
      <c r="U19241" s="74" t="s">
        <v>37497</v>
      </c>
    </row>
    <row r="19242" spans="20:21" x14ac:dyDescent="0.25">
      <c r="T19242" s="101" t="s">
        <v>37498</v>
      </c>
      <c r="U19242" s="74" t="s">
        <v>1672</v>
      </c>
    </row>
    <row r="19243" spans="20:21" x14ac:dyDescent="0.25">
      <c r="T19243" s="101" t="s">
        <v>37499</v>
      </c>
      <c r="U19243" s="74" t="s">
        <v>37500</v>
      </c>
    </row>
    <row r="19244" spans="20:21" x14ac:dyDescent="0.25">
      <c r="T19244" s="101" t="s">
        <v>37501</v>
      </c>
      <c r="U19244" s="74" t="s">
        <v>37502</v>
      </c>
    </row>
    <row r="19245" spans="20:21" x14ac:dyDescent="0.25">
      <c r="T19245" s="101" t="s">
        <v>37503</v>
      </c>
      <c r="U19245" s="74" t="s">
        <v>37504</v>
      </c>
    </row>
    <row r="19246" spans="20:21" x14ac:dyDescent="0.25">
      <c r="T19246" s="101" t="s">
        <v>37505</v>
      </c>
      <c r="U19246" s="74" t="s">
        <v>37506</v>
      </c>
    </row>
    <row r="19247" spans="20:21" x14ac:dyDescent="0.25">
      <c r="T19247" s="101" t="s">
        <v>37507</v>
      </c>
      <c r="U19247" s="74" t="s">
        <v>37508</v>
      </c>
    </row>
    <row r="19248" spans="20:21" x14ac:dyDescent="0.25">
      <c r="T19248" s="101" t="s">
        <v>37509</v>
      </c>
      <c r="U19248" s="74" t="s">
        <v>37510</v>
      </c>
    </row>
    <row r="19249" spans="20:21" x14ac:dyDescent="0.25">
      <c r="T19249" s="101" t="s">
        <v>37511</v>
      </c>
      <c r="U19249" s="74" t="s">
        <v>37512</v>
      </c>
    </row>
    <row r="19250" spans="20:21" x14ac:dyDescent="0.25">
      <c r="T19250" s="101" t="s">
        <v>37513</v>
      </c>
      <c r="U19250" s="74" t="s">
        <v>37514</v>
      </c>
    </row>
    <row r="19251" spans="20:21" x14ac:dyDescent="0.25">
      <c r="T19251" s="101" t="s">
        <v>37515</v>
      </c>
      <c r="U19251" s="74" t="s">
        <v>37516</v>
      </c>
    </row>
    <row r="19252" spans="20:21" x14ac:dyDescent="0.25">
      <c r="T19252" s="101" t="s">
        <v>37517</v>
      </c>
      <c r="U19252" s="74" t="s">
        <v>37518</v>
      </c>
    </row>
    <row r="19253" spans="20:21" x14ac:dyDescent="0.25">
      <c r="T19253" s="101" t="s">
        <v>37519</v>
      </c>
      <c r="U19253" s="74" t="s">
        <v>37520</v>
      </c>
    </row>
    <row r="19254" spans="20:21" x14ac:dyDescent="0.25">
      <c r="T19254" s="101" t="s">
        <v>37521</v>
      </c>
      <c r="U19254" s="74" t="s">
        <v>37522</v>
      </c>
    </row>
    <row r="19255" spans="20:21" x14ac:dyDescent="0.25">
      <c r="T19255" s="101" t="s">
        <v>37523</v>
      </c>
      <c r="U19255" s="74" t="s">
        <v>37524</v>
      </c>
    </row>
    <row r="19256" spans="20:21" x14ac:dyDescent="0.25">
      <c r="T19256" s="101" t="s">
        <v>37525</v>
      </c>
      <c r="U19256" s="74" t="s">
        <v>37526</v>
      </c>
    </row>
    <row r="19257" spans="20:21" x14ac:dyDescent="0.25">
      <c r="T19257" s="101" t="s">
        <v>37527</v>
      </c>
      <c r="U19257" s="74" t="s">
        <v>37528</v>
      </c>
    </row>
    <row r="19258" spans="20:21" x14ac:dyDescent="0.25">
      <c r="T19258" s="101" t="s">
        <v>37529</v>
      </c>
      <c r="U19258" s="74" t="s">
        <v>37530</v>
      </c>
    </row>
    <row r="19259" spans="20:21" x14ac:dyDescent="0.25">
      <c r="T19259" s="101" t="s">
        <v>37531</v>
      </c>
      <c r="U19259" s="74" t="s">
        <v>37532</v>
      </c>
    </row>
    <row r="19260" spans="20:21" x14ac:dyDescent="0.25">
      <c r="T19260" s="101" t="s">
        <v>37533</v>
      </c>
      <c r="U19260" s="74" t="s">
        <v>37534</v>
      </c>
    </row>
    <row r="19261" spans="20:21" x14ac:dyDescent="0.25">
      <c r="T19261" s="101" t="s">
        <v>37535</v>
      </c>
      <c r="U19261" s="74" t="s">
        <v>37536</v>
      </c>
    </row>
    <row r="19262" spans="20:21" x14ac:dyDescent="0.25">
      <c r="T19262" s="101" t="s">
        <v>37537</v>
      </c>
      <c r="U19262" s="74" t="s">
        <v>1736</v>
      </c>
    </row>
    <row r="19263" spans="20:21" x14ac:dyDescent="0.25">
      <c r="T19263" s="101" t="s">
        <v>37538</v>
      </c>
      <c r="U19263" s="74" t="s">
        <v>37539</v>
      </c>
    </row>
    <row r="19264" spans="20:21" x14ac:dyDescent="0.25">
      <c r="T19264" s="101" t="s">
        <v>37540</v>
      </c>
      <c r="U19264" s="74" t="s">
        <v>37541</v>
      </c>
    </row>
    <row r="19265" spans="20:21" x14ac:dyDescent="0.25">
      <c r="T19265" s="101" t="s">
        <v>37542</v>
      </c>
      <c r="U19265" s="74" t="s">
        <v>37543</v>
      </c>
    </row>
    <row r="19266" spans="20:21" x14ac:dyDescent="0.25">
      <c r="T19266" s="101" t="s">
        <v>37544</v>
      </c>
      <c r="U19266" s="74" t="s">
        <v>37545</v>
      </c>
    </row>
    <row r="19267" spans="20:21" x14ac:dyDescent="0.25">
      <c r="T19267" s="101" t="s">
        <v>37546</v>
      </c>
      <c r="U19267" s="74" t="s">
        <v>37547</v>
      </c>
    </row>
    <row r="19268" spans="20:21" x14ac:dyDescent="0.25">
      <c r="T19268" s="101" t="s">
        <v>37548</v>
      </c>
      <c r="U19268" s="74" t="s">
        <v>37549</v>
      </c>
    </row>
    <row r="19269" spans="20:21" x14ac:dyDescent="0.25">
      <c r="T19269" s="101" t="s">
        <v>37550</v>
      </c>
      <c r="U19269" s="74" t="s">
        <v>37551</v>
      </c>
    </row>
    <row r="19270" spans="20:21" x14ac:dyDescent="0.25">
      <c r="T19270" s="101" t="s">
        <v>37552</v>
      </c>
      <c r="U19270" s="74" t="s">
        <v>37553</v>
      </c>
    </row>
    <row r="19271" spans="20:21" x14ac:dyDescent="0.25">
      <c r="T19271" s="101" t="s">
        <v>37554</v>
      </c>
      <c r="U19271" s="74" t="s">
        <v>37555</v>
      </c>
    </row>
    <row r="19272" spans="20:21" x14ac:dyDescent="0.25">
      <c r="T19272" s="101" t="s">
        <v>37556</v>
      </c>
      <c r="U19272" s="74" t="s">
        <v>37557</v>
      </c>
    </row>
    <row r="19273" spans="20:21" x14ac:dyDescent="0.25">
      <c r="T19273" s="101" t="s">
        <v>37558</v>
      </c>
      <c r="U19273" s="74" t="s">
        <v>37559</v>
      </c>
    </row>
    <row r="19274" spans="20:21" x14ac:dyDescent="0.25">
      <c r="T19274" s="101" t="s">
        <v>37560</v>
      </c>
      <c r="U19274" s="74" t="s">
        <v>37561</v>
      </c>
    </row>
    <row r="19275" spans="20:21" x14ac:dyDescent="0.25">
      <c r="T19275" s="101" t="s">
        <v>37562</v>
      </c>
      <c r="U19275" s="74" t="s">
        <v>37563</v>
      </c>
    </row>
    <row r="19276" spans="20:21" x14ac:dyDescent="0.25">
      <c r="T19276" s="101" t="s">
        <v>37564</v>
      </c>
      <c r="U19276" s="74" t="s">
        <v>32694</v>
      </c>
    </row>
    <row r="19277" spans="20:21" x14ac:dyDescent="0.25">
      <c r="T19277" s="101" t="s">
        <v>37565</v>
      </c>
      <c r="U19277" s="74" t="s">
        <v>37566</v>
      </c>
    </row>
    <row r="19278" spans="20:21" x14ac:dyDescent="0.25">
      <c r="T19278" s="101" t="s">
        <v>37567</v>
      </c>
      <c r="U19278" s="74" t="s">
        <v>37568</v>
      </c>
    </row>
    <row r="19279" spans="20:21" x14ac:dyDescent="0.25">
      <c r="T19279" s="101" t="s">
        <v>37569</v>
      </c>
      <c r="U19279" s="74" t="s">
        <v>37570</v>
      </c>
    </row>
    <row r="19280" spans="20:21" x14ac:dyDescent="0.25">
      <c r="T19280" s="101" t="s">
        <v>37571</v>
      </c>
      <c r="U19280" s="74" t="s">
        <v>37572</v>
      </c>
    </row>
    <row r="19281" spans="20:21" x14ac:dyDescent="0.25">
      <c r="T19281" s="101" t="s">
        <v>37573</v>
      </c>
      <c r="U19281" s="74" t="s">
        <v>37574</v>
      </c>
    </row>
    <row r="19282" spans="20:21" x14ac:dyDescent="0.25">
      <c r="T19282" s="101" t="s">
        <v>37575</v>
      </c>
      <c r="U19282" s="74" t="s">
        <v>37576</v>
      </c>
    </row>
    <row r="19283" spans="20:21" x14ac:dyDescent="0.25">
      <c r="T19283" s="101" t="s">
        <v>37577</v>
      </c>
      <c r="U19283" s="74" t="s">
        <v>37578</v>
      </c>
    </row>
    <row r="19284" spans="20:21" x14ac:dyDescent="0.25">
      <c r="T19284" s="101" t="s">
        <v>37579</v>
      </c>
      <c r="U19284" s="74" t="s">
        <v>37580</v>
      </c>
    </row>
    <row r="19285" spans="20:21" x14ac:dyDescent="0.25">
      <c r="T19285" s="101" t="s">
        <v>37581</v>
      </c>
      <c r="U19285" s="74" t="s">
        <v>37582</v>
      </c>
    </row>
    <row r="19286" spans="20:21" x14ac:dyDescent="0.25">
      <c r="T19286" s="101" t="s">
        <v>37583</v>
      </c>
      <c r="U19286" s="74" t="s">
        <v>37584</v>
      </c>
    </row>
    <row r="19287" spans="20:21" x14ac:dyDescent="0.25">
      <c r="T19287" s="101" t="s">
        <v>37585</v>
      </c>
      <c r="U19287" s="74" t="s">
        <v>1778</v>
      </c>
    </row>
    <row r="19288" spans="20:21" x14ac:dyDescent="0.25">
      <c r="T19288" s="101" t="s">
        <v>37586</v>
      </c>
      <c r="U19288" s="74" t="s">
        <v>37587</v>
      </c>
    </row>
    <row r="19289" spans="20:21" x14ac:dyDescent="0.25">
      <c r="T19289" s="101" t="s">
        <v>37588</v>
      </c>
      <c r="U19289" s="74" t="s">
        <v>37589</v>
      </c>
    </row>
    <row r="19290" spans="20:21" x14ac:dyDescent="0.25">
      <c r="T19290" s="101" t="s">
        <v>37590</v>
      </c>
      <c r="U19290" s="74" t="s">
        <v>1794</v>
      </c>
    </row>
    <row r="19291" spans="20:21" x14ac:dyDescent="0.25">
      <c r="T19291" s="101" t="s">
        <v>37591</v>
      </c>
      <c r="U19291" s="74" t="s">
        <v>37592</v>
      </c>
    </row>
    <row r="19292" spans="20:21" x14ac:dyDescent="0.25">
      <c r="T19292" s="101" t="s">
        <v>37593</v>
      </c>
      <c r="U19292" s="74" t="s">
        <v>37594</v>
      </c>
    </row>
    <row r="19293" spans="20:21" x14ac:dyDescent="0.25">
      <c r="T19293" s="101" t="s">
        <v>37595</v>
      </c>
      <c r="U19293" s="74" t="s">
        <v>37596</v>
      </c>
    </row>
    <row r="19294" spans="20:21" x14ac:dyDescent="0.25">
      <c r="T19294" s="101" t="s">
        <v>37597</v>
      </c>
      <c r="U19294" s="74" t="s">
        <v>37598</v>
      </c>
    </row>
    <row r="19295" spans="20:21" x14ac:dyDescent="0.25">
      <c r="T19295" s="101" t="s">
        <v>37599</v>
      </c>
      <c r="U19295" s="74" t="s">
        <v>37600</v>
      </c>
    </row>
    <row r="19296" spans="20:21" x14ac:dyDescent="0.25">
      <c r="T19296" s="101" t="s">
        <v>37601</v>
      </c>
      <c r="U19296" s="74" t="s">
        <v>37602</v>
      </c>
    </row>
    <row r="19297" spans="20:21" x14ac:dyDescent="0.25">
      <c r="T19297" s="101" t="s">
        <v>37603</v>
      </c>
      <c r="U19297" s="74" t="s">
        <v>37604</v>
      </c>
    </row>
    <row r="19298" spans="20:21" x14ac:dyDescent="0.25">
      <c r="T19298" s="101" t="s">
        <v>37605</v>
      </c>
      <c r="U19298" s="74" t="s">
        <v>37606</v>
      </c>
    </row>
    <row r="19299" spans="20:21" x14ac:dyDescent="0.25">
      <c r="T19299" s="101" t="s">
        <v>37607</v>
      </c>
      <c r="U19299" s="74" t="s">
        <v>37608</v>
      </c>
    </row>
    <row r="19300" spans="20:21" x14ac:dyDescent="0.25">
      <c r="T19300" s="101" t="s">
        <v>37609</v>
      </c>
      <c r="U19300" s="74" t="s">
        <v>37610</v>
      </c>
    </row>
    <row r="19301" spans="20:21" x14ac:dyDescent="0.25">
      <c r="T19301" s="101" t="s">
        <v>37611</v>
      </c>
      <c r="U19301" s="74" t="s">
        <v>37612</v>
      </c>
    </row>
    <row r="19302" spans="20:21" x14ac:dyDescent="0.25">
      <c r="T19302" s="101" t="s">
        <v>37613</v>
      </c>
      <c r="U19302" s="74" t="s">
        <v>37614</v>
      </c>
    </row>
    <row r="19303" spans="20:21" x14ac:dyDescent="0.25">
      <c r="T19303" s="101" t="s">
        <v>37615</v>
      </c>
      <c r="U19303" s="74" t="s">
        <v>37616</v>
      </c>
    </row>
    <row r="19304" spans="20:21" x14ac:dyDescent="0.25">
      <c r="T19304" s="101" t="s">
        <v>37617</v>
      </c>
      <c r="U19304" s="74" t="s">
        <v>37618</v>
      </c>
    </row>
    <row r="19305" spans="20:21" x14ac:dyDescent="0.25">
      <c r="T19305" s="101" t="s">
        <v>37619</v>
      </c>
      <c r="U19305" s="74" t="s">
        <v>37620</v>
      </c>
    </row>
    <row r="19306" spans="20:21" x14ac:dyDescent="0.25">
      <c r="T19306" s="101" t="s">
        <v>37621</v>
      </c>
      <c r="U19306" s="74" t="s">
        <v>37622</v>
      </c>
    </row>
    <row r="19307" spans="20:21" x14ac:dyDescent="0.25">
      <c r="T19307" s="101" t="s">
        <v>37623</v>
      </c>
      <c r="U19307" s="74" t="s">
        <v>37624</v>
      </c>
    </row>
    <row r="19308" spans="20:21" x14ac:dyDescent="0.25">
      <c r="T19308" s="101" t="s">
        <v>37625</v>
      </c>
      <c r="U19308" s="74" t="s">
        <v>37626</v>
      </c>
    </row>
    <row r="19309" spans="20:21" x14ac:dyDescent="0.25">
      <c r="T19309" s="101" t="s">
        <v>37627</v>
      </c>
      <c r="U19309" s="74" t="s">
        <v>37628</v>
      </c>
    </row>
    <row r="19310" spans="20:21" x14ac:dyDescent="0.25">
      <c r="T19310" s="101" t="s">
        <v>37629</v>
      </c>
      <c r="U19310" s="74" t="s">
        <v>37630</v>
      </c>
    </row>
    <row r="19311" spans="20:21" x14ac:dyDescent="0.25">
      <c r="T19311" s="101" t="s">
        <v>37631</v>
      </c>
      <c r="U19311" s="74" t="s">
        <v>37632</v>
      </c>
    </row>
    <row r="19312" spans="20:21" x14ac:dyDescent="0.25">
      <c r="T19312" s="101" t="s">
        <v>37633</v>
      </c>
      <c r="U19312" s="74" t="s">
        <v>37634</v>
      </c>
    </row>
    <row r="19313" spans="20:21" x14ac:dyDescent="0.25">
      <c r="T19313" s="101" t="s">
        <v>37635</v>
      </c>
      <c r="U19313" s="74" t="s">
        <v>37636</v>
      </c>
    </row>
    <row r="19314" spans="20:21" x14ac:dyDescent="0.25">
      <c r="T19314" s="101" t="s">
        <v>37637</v>
      </c>
      <c r="U19314" s="74" t="s">
        <v>37638</v>
      </c>
    </row>
    <row r="19315" spans="20:21" x14ac:dyDescent="0.25">
      <c r="T19315" s="101" t="s">
        <v>37639</v>
      </c>
      <c r="U19315" s="74" t="s">
        <v>37640</v>
      </c>
    </row>
    <row r="19316" spans="20:21" x14ac:dyDescent="0.25">
      <c r="T19316" s="101" t="s">
        <v>37641</v>
      </c>
      <c r="U19316" s="74" t="s">
        <v>37642</v>
      </c>
    </row>
    <row r="19317" spans="20:21" x14ac:dyDescent="0.25">
      <c r="T19317" s="101" t="s">
        <v>37643</v>
      </c>
      <c r="U19317" s="74" t="s">
        <v>37644</v>
      </c>
    </row>
    <row r="19318" spans="20:21" x14ac:dyDescent="0.25">
      <c r="T19318" s="101" t="s">
        <v>37645</v>
      </c>
      <c r="U19318" s="74" t="s">
        <v>37646</v>
      </c>
    </row>
    <row r="19319" spans="20:21" x14ac:dyDescent="0.25">
      <c r="T19319" s="101" t="s">
        <v>37647</v>
      </c>
      <c r="U19319" s="74" t="s">
        <v>37648</v>
      </c>
    </row>
    <row r="19320" spans="20:21" x14ac:dyDescent="0.25">
      <c r="T19320" s="101" t="s">
        <v>37649</v>
      </c>
      <c r="U19320" s="74" t="s">
        <v>37650</v>
      </c>
    </row>
    <row r="19321" spans="20:21" x14ac:dyDescent="0.25">
      <c r="T19321" s="101" t="s">
        <v>37651</v>
      </c>
      <c r="U19321" s="74" t="s">
        <v>37652</v>
      </c>
    </row>
    <row r="19322" spans="20:21" x14ac:dyDescent="0.25">
      <c r="T19322" s="101" t="s">
        <v>37653</v>
      </c>
      <c r="U19322" s="74" t="s">
        <v>5486</v>
      </c>
    </row>
    <row r="19323" spans="20:21" x14ac:dyDescent="0.25">
      <c r="T19323" s="101" t="s">
        <v>37654</v>
      </c>
      <c r="U19323" s="74" t="s">
        <v>2953</v>
      </c>
    </row>
    <row r="19324" spans="20:21" x14ac:dyDescent="0.25">
      <c r="T19324" s="101" t="s">
        <v>37655</v>
      </c>
      <c r="U19324" s="74" t="s">
        <v>9888</v>
      </c>
    </row>
    <row r="19325" spans="20:21" x14ac:dyDescent="0.25">
      <c r="T19325" s="101" t="s">
        <v>37656</v>
      </c>
      <c r="U19325" s="74" t="s">
        <v>37657</v>
      </c>
    </row>
    <row r="19326" spans="20:21" x14ac:dyDescent="0.25">
      <c r="T19326" s="101" t="s">
        <v>37658</v>
      </c>
      <c r="U19326" s="74" t="s">
        <v>37659</v>
      </c>
    </row>
    <row r="19327" spans="20:21" x14ac:dyDescent="0.25">
      <c r="T19327" s="101" t="s">
        <v>37660</v>
      </c>
      <c r="U19327" s="74" t="s">
        <v>37661</v>
      </c>
    </row>
    <row r="19328" spans="20:21" x14ac:dyDescent="0.25">
      <c r="T19328" s="101" t="s">
        <v>37662</v>
      </c>
      <c r="U19328" s="74" t="s">
        <v>37663</v>
      </c>
    </row>
    <row r="19329" spans="20:21" x14ac:dyDescent="0.25">
      <c r="T19329" s="101" t="s">
        <v>37664</v>
      </c>
      <c r="U19329" s="74" t="s">
        <v>37665</v>
      </c>
    </row>
    <row r="19330" spans="20:21" x14ac:dyDescent="0.25">
      <c r="T19330" s="101" t="s">
        <v>37666</v>
      </c>
      <c r="U19330" s="74" t="s">
        <v>37667</v>
      </c>
    </row>
    <row r="19331" spans="20:21" x14ac:dyDescent="0.25">
      <c r="T19331" s="101" t="s">
        <v>37668</v>
      </c>
      <c r="U19331" s="74" t="s">
        <v>37669</v>
      </c>
    </row>
    <row r="19332" spans="20:21" x14ac:dyDescent="0.25">
      <c r="T19332" s="101" t="s">
        <v>37670</v>
      </c>
      <c r="U19332" s="74" t="s">
        <v>37671</v>
      </c>
    </row>
    <row r="19333" spans="20:21" x14ac:dyDescent="0.25">
      <c r="T19333" s="101" t="s">
        <v>37672</v>
      </c>
      <c r="U19333" s="74" t="s">
        <v>37673</v>
      </c>
    </row>
    <row r="19334" spans="20:21" x14ac:dyDescent="0.25">
      <c r="T19334" s="101" t="s">
        <v>37674</v>
      </c>
      <c r="U19334" s="74" t="s">
        <v>37675</v>
      </c>
    </row>
    <row r="19335" spans="20:21" x14ac:dyDescent="0.25">
      <c r="T19335" s="101" t="s">
        <v>37676</v>
      </c>
      <c r="U19335" s="74" t="s">
        <v>37677</v>
      </c>
    </row>
    <row r="19336" spans="20:21" x14ac:dyDescent="0.25">
      <c r="T19336" s="101" t="s">
        <v>37678</v>
      </c>
      <c r="U19336" s="74" t="s">
        <v>37679</v>
      </c>
    </row>
    <row r="19337" spans="20:21" x14ac:dyDescent="0.25">
      <c r="T19337" s="101" t="s">
        <v>37680</v>
      </c>
      <c r="U19337" s="74" t="s">
        <v>37681</v>
      </c>
    </row>
    <row r="19338" spans="20:21" x14ac:dyDescent="0.25">
      <c r="T19338" s="101" t="s">
        <v>37682</v>
      </c>
      <c r="U19338" s="74" t="s">
        <v>37683</v>
      </c>
    </row>
    <row r="19339" spans="20:21" x14ac:dyDescent="0.25">
      <c r="T19339" s="101" t="s">
        <v>37684</v>
      </c>
      <c r="U19339" s="74" t="s">
        <v>37685</v>
      </c>
    </row>
    <row r="19340" spans="20:21" x14ac:dyDescent="0.25">
      <c r="T19340" s="101" t="s">
        <v>37686</v>
      </c>
      <c r="U19340" s="74" t="s">
        <v>37687</v>
      </c>
    </row>
    <row r="19341" spans="20:21" x14ac:dyDescent="0.25">
      <c r="T19341" s="101" t="s">
        <v>37688</v>
      </c>
      <c r="U19341" s="74" t="s">
        <v>37689</v>
      </c>
    </row>
    <row r="19342" spans="20:21" x14ac:dyDescent="0.25">
      <c r="T19342" s="101" t="s">
        <v>37690</v>
      </c>
      <c r="U19342" s="74" t="s">
        <v>37691</v>
      </c>
    </row>
    <row r="19343" spans="20:21" x14ac:dyDescent="0.25">
      <c r="T19343" s="101" t="s">
        <v>37692</v>
      </c>
      <c r="U19343" s="74" t="s">
        <v>37693</v>
      </c>
    </row>
    <row r="19344" spans="20:21" x14ac:dyDescent="0.25">
      <c r="T19344" s="101" t="s">
        <v>37694</v>
      </c>
      <c r="U19344" s="74" t="s">
        <v>37695</v>
      </c>
    </row>
    <row r="19345" spans="20:21" x14ac:dyDescent="0.25">
      <c r="T19345" s="101" t="s">
        <v>37696</v>
      </c>
      <c r="U19345" s="74" t="s">
        <v>37697</v>
      </c>
    </row>
    <row r="19346" spans="20:21" x14ac:dyDescent="0.25">
      <c r="T19346" s="101" t="s">
        <v>37698</v>
      </c>
      <c r="U19346" s="74" t="s">
        <v>37699</v>
      </c>
    </row>
    <row r="19347" spans="20:21" x14ac:dyDescent="0.25">
      <c r="T19347" s="101" t="s">
        <v>37700</v>
      </c>
      <c r="U19347" s="74" t="s">
        <v>37701</v>
      </c>
    </row>
    <row r="19348" spans="20:21" x14ac:dyDescent="0.25">
      <c r="T19348" s="101" t="s">
        <v>37702</v>
      </c>
      <c r="U19348" s="74" t="s">
        <v>37703</v>
      </c>
    </row>
    <row r="19349" spans="20:21" x14ac:dyDescent="0.25">
      <c r="T19349" s="101" t="s">
        <v>37704</v>
      </c>
      <c r="U19349" s="74" t="s">
        <v>37705</v>
      </c>
    </row>
    <row r="19350" spans="20:21" x14ac:dyDescent="0.25">
      <c r="T19350" s="101" t="s">
        <v>37706</v>
      </c>
      <c r="U19350" s="74" t="s">
        <v>37707</v>
      </c>
    </row>
    <row r="19351" spans="20:21" x14ac:dyDescent="0.25">
      <c r="T19351" s="101" t="s">
        <v>37708</v>
      </c>
      <c r="U19351" s="74" t="s">
        <v>37709</v>
      </c>
    </row>
    <row r="19352" spans="20:21" x14ac:dyDescent="0.25">
      <c r="T19352" s="101" t="s">
        <v>37710</v>
      </c>
      <c r="U19352" s="74" t="s">
        <v>37711</v>
      </c>
    </row>
    <row r="19353" spans="20:21" x14ac:dyDescent="0.25">
      <c r="T19353" s="101" t="s">
        <v>37712</v>
      </c>
      <c r="U19353" s="74" t="s">
        <v>37713</v>
      </c>
    </row>
    <row r="19354" spans="20:21" x14ac:dyDescent="0.25">
      <c r="T19354" s="101" t="s">
        <v>37714</v>
      </c>
      <c r="U19354" s="74" t="s">
        <v>37715</v>
      </c>
    </row>
    <row r="19355" spans="20:21" x14ac:dyDescent="0.25">
      <c r="T19355" s="101" t="s">
        <v>37716</v>
      </c>
      <c r="U19355" s="74" t="s">
        <v>37717</v>
      </c>
    </row>
    <row r="19356" spans="20:21" x14ac:dyDescent="0.25">
      <c r="T19356" s="101" t="s">
        <v>37718</v>
      </c>
      <c r="U19356" s="74" t="s">
        <v>37719</v>
      </c>
    </row>
    <row r="19357" spans="20:21" x14ac:dyDescent="0.25">
      <c r="T19357" s="101" t="s">
        <v>37720</v>
      </c>
      <c r="U19357" s="74" t="s">
        <v>37721</v>
      </c>
    </row>
    <row r="19358" spans="20:21" x14ac:dyDescent="0.25">
      <c r="T19358" s="101" t="s">
        <v>37722</v>
      </c>
      <c r="U19358" s="74" t="s">
        <v>37723</v>
      </c>
    </row>
    <row r="19359" spans="20:21" x14ac:dyDescent="0.25">
      <c r="T19359" s="101" t="s">
        <v>37724</v>
      </c>
      <c r="U19359" s="74" t="s">
        <v>37725</v>
      </c>
    </row>
    <row r="19360" spans="20:21" x14ac:dyDescent="0.25">
      <c r="T19360" s="101" t="s">
        <v>37726</v>
      </c>
      <c r="U19360" s="74" t="s">
        <v>37727</v>
      </c>
    </row>
    <row r="19361" spans="20:21" x14ac:dyDescent="0.25">
      <c r="T19361" s="101" t="s">
        <v>37728</v>
      </c>
      <c r="U19361" s="74" t="s">
        <v>37729</v>
      </c>
    </row>
    <row r="19362" spans="20:21" x14ac:dyDescent="0.25">
      <c r="T19362" s="101" t="s">
        <v>37730</v>
      </c>
      <c r="U19362" s="74" t="s">
        <v>37731</v>
      </c>
    </row>
    <row r="19363" spans="20:21" x14ac:dyDescent="0.25">
      <c r="T19363" s="101" t="s">
        <v>37732</v>
      </c>
      <c r="U19363" s="74" t="s">
        <v>37733</v>
      </c>
    </row>
    <row r="19364" spans="20:21" x14ac:dyDescent="0.25">
      <c r="T19364" s="101" t="s">
        <v>37734</v>
      </c>
      <c r="U19364" s="74" t="s">
        <v>37735</v>
      </c>
    </row>
    <row r="19365" spans="20:21" x14ac:dyDescent="0.25">
      <c r="T19365" s="101" t="s">
        <v>37736</v>
      </c>
      <c r="U19365" s="74" t="s">
        <v>33386</v>
      </c>
    </row>
    <row r="19366" spans="20:21" x14ac:dyDescent="0.25">
      <c r="T19366" s="101" t="s">
        <v>37737</v>
      </c>
      <c r="U19366" s="74" t="s">
        <v>37738</v>
      </c>
    </row>
    <row r="19367" spans="20:21" x14ac:dyDescent="0.25">
      <c r="T19367" s="101" t="s">
        <v>37739</v>
      </c>
      <c r="U19367" s="74" t="s">
        <v>37740</v>
      </c>
    </row>
    <row r="19368" spans="20:21" x14ac:dyDescent="0.25">
      <c r="T19368" s="101" t="s">
        <v>37741</v>
      </c>
      <c r="U19368" s="74" t="s">
        <v>3026</v>
      </c>
    </row>
    <row r="19369" spans="20:21" x14ac:dyDescent="0.25">
      <c r="T19369" s="101" t="s">
        <v>37742</v>
      </c>
      <c r="U19369" s="74" t="s">
        <v>37743</v>
      </c>
    </row>
    <row r="19370" spans="20:21" x14ac:dyDescent="0.25">
      <c r="T19370" s="101" t="s">
        <v>37744</v>
      </c>
      <c r="U19370" s="74" t="s">
        <v>37745</v>
      </c>
    </row>
    <row r="19371" spans="20:21" x14ac:dyDescent="0.25">
      <c r="T19371" s="101" t="s">
        <v>37746</v>
      </c>
      <c r="U19371" s="74" t="s">
        <v>37747</v>
      </c>
    </row>
    <row r="19372" spans="20:21" x14ac:dyDescent="0.25">
      <c r="T19372" s="101" t="s">
        <v>37748</v>
      </c>
      <c r="U19372" s="74" t="s">
        <v>37749</v>
      </c>
    </row>
    <row r="19373" spans="20:21" x14ac:dyDescent="0.25">
      <c r="T19373" s="101" t="s">
        <v>37750</v>
      </c>
      <c r="U19373" s="74" t="s">
        <v>37751</v>
      </c>
    </row>
    <row r="19374" spans="20:21" x14ac:dyDescent="0.25">
      <c r="T19374" s="101" t="s">
        <v>37752</v>
      </c>
      <c r="U19374" s="74" t="s">
        <v>2108</v>
      </c>
    </row>
    <row r="19375" spans="20:21" x14ac:dyDescent="0.25">
      <c r="T19375" s="101" t="s">
        <v>37753</v>
      </c>
      <c r="U19375" s="74" t="s">
        <v>37754</v>
      </c>
    </row>
    <row r="19376" spans="20:21" x14ac:dyDescent="0.25">
      <c r="T19376" s="101" t="s">
        <v>37755</v>
      </c>
      <c r="U19376" s="74" t="s">
        <v>2110</v>
      </c>
    </row>
    <row r="19377" spans="20:21" x14ac:dyDescent="0.25">
      <c r="T19377" s="101" t="s">
        <v>37756</v>
      </c>
      <c r="U19377" s="74" t="s">
        <v>37757</v>
      </c>
    </row>
    <row r="19378" spans="20:21" x14ac:dyDescent="0.25">
      <c r="T19378" s="101" t="s">
        <v>37758</v>
      </c>
      <c r="U19378" s="74" t="s">
        <v>37759</v>
      </c>
    </row>
    <row r="19379" spans="20:21" x14ac:dyDescent="0.25">
      <c r="T19379" s="101" t="s">
        <v>37760</v>
      </c>
      <c r="U19379" s="74" t="s">
        <v>37761</v>
      </c>
    </row>
    <row r="19380" spans="20:21" x14ac:dyDescent="0.25">
      <c r="T19380" s="101" t="s">
        <v>37762</v>
      </c>
      <c r="U19380" s="74" t="s">
        <v>37763</v>
      </c>
    </row>
    <row r="19381" spans="20:21" x14ac:dyDescent="0.25">
      <c r="T19381" s="101" t="s">
        <v>37764</v>
      </c>
      <c r="U19381" s="74" t="s">
        <v>37765</v>
      </c>
    </row>
    <row r="19382" spans="20:21" x14ac:dyDescent="0.25">
      <c r="T19382" s="101" t="s">
        <v>37766</v>
      </c>
      <c r="U19382" s="74" t="s">
        <v>7095</v>
      </c>
    </row>
    <row r="19383" spans="20:21" x14ac:dyDescent="0.25">
      <c r="T19383" s="101" t="s">
        <v>37767</v>
      </c>
      <c r="U19383" s="74" t="s">
        <v>37768</v>
      </c>
    </row>
    <row r="19384" spans="20:21" x14ac:dyDescent="0.25">
      <c r="T19384" s="101" t="s">
        <v>37769</v>
      </c>
      <c r="U19384" s="74" t="s">
        <v>37770</v>
      </c>
    </row>
    <row r="19385" spans="20:21" x14ac:dyDescent="0.25">
      <c r="T19385" s="101" t="s">
        <v>37771</v>
      </c>
      <c r="U19385" s="74" t="s">
        <v>37772</v>
      </c>
    </row>
    <row r="19386" spans="20:21" x14ac:dyDescent="0.25">
      <c r="T19386" s="101" t="s">
        <v>37773</v>
      </c>
      <c r="U19386" s="74" t="s">
        <v>37774</v>
      </c>
    </row>
    <row r="19387" spans="20:21" x14ac:dyDescent="0.25">
      <c r="T19387" s="101" t="s">
        <v>37775</v>
      </c>
      <c r="U19387" s="74" t="s">
        <v>37776</v>
      </c>
    </row>
    <row r="19388" spans="20:21" x14ac:dyDescent="0.25">
      <c r="T19388" s="101" t="s">
        <v>37777</v>
      </c>
      <c r="U19388" s="74" t="s">
        <v>37778</v>
      </c>
    </row>
    <row r="19389" spans="20:21" x14ac:dyDescent="0.25">
      <c r="T19389" s="101" t="s">
        <v>37779</v>
      </c>
      <c r="U19389" s="74" t="s">
        <v>37780</v>
      </c>
    </row>
    <row r="19390" spans="20:21" x14ac:dyDescent="0.25">
      <c r="T19390" s="101" t="s">
        <v>37781</v>
      </c>
      <c r="U19390" s="74" t="s">
        <v>37782</v>
      </c>
    </row>
    <row r="19391" spans="20:21" x14ac:dyDescent="0.25">
      <c r="T19391" s="101" t="s">
        <v>37783</v>
      </c>
      <c r="U19391" s="74" t="s">
        <v>37784</v>
      </c>
    </row>
    <row r="19392" spans="20:21" x14ac:dyDescent="0.25">
      <c r="T19392" s="101" t="s">
        <v>37785</v>
      </c>
      <c r="U19392" s="74" t="s">
        <v>37786</v>
      </c>
    </row>
    <row r="19393" spans="20:21" x14ac:dyDescent="0.25">
      <c r="T19393" s="101" t="s">
        <v>37787</v>
      </c>
      <c r="U19393" s="74" t="s">
        <v>37788</v>
      </c>
    </row>
    <row r="19394" spans="20:21" x14ac:dyDescent="0.25">
      <c r="T19394" s="101" t="s">
        <v>37789</v>
      </c>
      <c r="U19394" s="74" t="s">
        <v>37790</v>
      </c>
    </row>
    <row r="19395" spans="20:21" x14ac:dyDescent="0.25">
      <c r="T19395" s="101" t="s">
        <v>37791</v>
      </c>
      <c r="U19395" s="74" t="s">
        <v>37792</v>
      </c>
    </row>
    <row r="19396" spans="20:21" x14ac:dyDescent="0.25">
      <c r="T19396" s="101" t="s">
        <v>37793</v>
      </c>
      <c r="U19396" s="74" t="s">
        <v>37794</v>
      </c>
    </row>
    <row r="19397" spans="20:21" x14ac:dyDescent="0.25">
      <c r="T19397" s="101" t="s">
        <v>37795</v>
      </c>
      <c r="U19397" s="74" t="s">
        <v>37796</v>
      </c>
    </row>
    <row r="19398" spans="20:21" x14ac:dyDescent="0.25">
      <c r="T19398" s="101" t="s">
        <v>37797</v>
      </c>
      <c r="U19398" s="74" t="s">
        <v>37798</v>
      </c>
    </row>
    <row r="19399" spans="20:21" x14ac:dyDescent="0.25">
      <c r="T19399" s="101" t="s">
        <v>37799</v>
      </c>
      <c r="U19399" s="74" t="s">
        <v>37800</v>
      </c>
    </row>
    <row r="19400" spans="20:21" x14ac:dyDescent="0.25">
      <c r="T19400" s="101" t="s">
        <v>37801</v>
      </c>
      <c r="U19400" s="74" t="s">
        <v>37802</v>
      </c>
    </row>
    <row r="19401" spans="20:21" x14ac:dyDescent="0.25">
      <c r="T19401" s="101" t="s">
        <v>37803</v>
      </c>
      <c r="U19401" s="74" t="s">
        <v>37804</v>
      </c>
    </row>
    <row r="19402" spans="20:21" x14ac:dyDescent="0.25">
      <c r="T19402" s="101" t="s">
        <v>37805</v>
      </c>
      <c r="U19402" s="74" t="s">
        <v>37806</v>
      </c>
    </row>
    <row r="19403" spans="20:21" x14ac:dyDescent="0.25">
      <c r="T19403" s="101" t="s">
        <v>37807</v>
      </c>
      <c r="U19403" s="74" t="s">
        <v>37808</v>
      </c>
    </row>
    <row r="19404" spans="20:21" x14ac:dyDescent="0.25">
      <c r="T19404" s="101" t="s">
        <v>37809</v>
      </c>
      <c r="U19404" s="74" t="s">
        <v>37810</v>
      </c>
    </row>
    <row r="19405" spans="20:21" x14ac:dyDescent="0.25">
      <c r="T19405" s="101" t="s">
        <v>37811</v>
      </c>
      <c r="U19405" s="74" t="s">
        <v>37812</v>
      </c>
    </row>
    <row r="19406" spans="20:21" x14ac:dyDescent="0.25">
      <c r="T19406" s="101" t="s">
        <v>37813</v>
      </c>
      <c r="U19406" s="74" t="s">
        <v>37814</v>
      </c>
    </row>
    <row r="19407" spans="20:21" x14ac:dyDescent="0.25">
      <c r="T19407" s="101" t="s">
        <v>37815</v>
      </c>
      <c r="U19407" s="74" t="s">
        <v>30695</v>
      </c>
    </row>
    <row r="19408" spans="20:21" x14ac:dyDescent="0.25">
      <c r="T19408" s="101" t="s">
        <v>37816</v>
      </c>
      <c r="U19408" s="74" t="s">
        <v>37817</v>
      </c>
    </row>
    <row r="19409" spans="20:21" x14ac:dyDescent="0.25">
      <c r="T19409" s="101" t="s">
        <v>37818</v>
      </c>
      <c r="U19409" s="74" t="s">
        <v>37819</v>
      </c>
    </row>
    <row r="19410" spans="20:21" x14ac:dyDescent="0.25">
      <c r="T19410" s="101" t="s">
        <v>37820</v>
      </c>
      <c r="U19410" s="74" t="s">
        <v>37821</v>
      </c>
    </row>
    <row r="19411" spans="20:21" x14ac:dyDescent="0.25">
      <c r="T19411" s="101" t="s">
        <v>37822</v>
      </c>
      <c r="U19411" s="74" t="s">
        <v>37823</v>
      </c>
    </row>
    <row r="19412" spans="20:21" x14ac:dyDescent="0.25">
      <c r="T19412" s="101" t="s">
        <v>37824</v>
      </c>
      <c r="U19412" s="74" t="s">
        <v>37825</v>
      </c>
    </row>
    <row r="19413" spans="20:21" x14ac:dyDescent="0.25">
      <c r="T19413" s="101" t="s">
        <v>37826</v>
      </c>
      <c r="U19413" s="74" t="s">
        <v>37827</v>
      </c>
    </row>
    <row r="19414" spans="20:21" x14ac:dyDescent="0.25">
      <c r="T19414" s="101" t="s">
        <v>37828</v>
      </c>
      <c r="U19414" s="74" t="s">
        <v>37829</v>
      </c>
    </row>
    <row r="19415" spans="20:21" x14ac:dyDescent="0.25">
      <c r="T19415" s="101" t="s">
        <v>37830</v>
      </c>
      <c r="U19415" s="74" t="s">
        <v>37831</v>
      </c>
    </row>
    <row r="19416" spans="20:21" x14ac:dyDescent="0.25">
      <c r="T19416" s="101" t="s">
        <v>37832</v>
      </c>
      <c r="U19416" s="74" t="s">
        <v>37833</v>
      </c>
    </row>
    <row r="19417" spans="20:21" x14ac:dyDescent="0.25">
      <c r="T19417" s="101" t="s">
        <v>37834</v>
      </c>
      <c r="U19417" s="74" t="s">
        <v>37835</v>
      </c>
    </row>
    <row r="19418" spans="20:21" x14ac:dyDescent="0.25">
      <c r="T19418" s="101" t="s">
        <v>37836</v>
      </c>
      <c r="U19418" s="74" t="s">
        <v>37837</v>
      </c>
    </row>
    <row r="19419" spans="20:21" x14ac:dyDescent="0.25">
      <c r="T19419" s="101" t="s">
        <v>37838</v>
      </c>
      <c r="U19419" s="74" t="s">
        <v>37839</v>
      </c>
    </row>
    <row r="19420" spans="20:21" x14ac:dyDescent="0.25">
      <c r="T19420" s="101" t="s">
        <v>37840</v>
      </c>
      <c r="U19420" s="74" t="s">
        <v>37841</v>
      </c>
    </row>
    <row r="19421" spans="20:21" x14ac:dyDescent="0.25">
      <c r="T19421" s="101" t="s">
        <v>37842</v>
      </c>
      <c r="U19421" s="74" t="s">
        <v>37843</v>
      </c>
    </row>
    <row r="19422" spans="20:21" x14ac:dyDescent="0.25">
      <c r="T19422" s="101" t="s">
        <v>37844</v>
      </c>
      <c r="U19422" s="74" t="s">
        <v>37845</v>
      </c>
    </row>
    <row r="19423" spans="20:21" x14ac:dyDescent="0.25">
      <c r="T19423" s="101" t="s">
        <v>37846</v>
      </c>
      <c r="U19423" s="74" t="s">
        <v>37847</v>
      </c>
    </row>
    <row r="19424" spans="20:21" x14ac:dyDescent="0.25">
      <c r="T19424" s="101" t="s">
        <v>37848</v>
      </c>
      <c r="U19424" s="74" t="s">
        <v>37849</v>
      </c>
    </row>
    <row r="19425" spans="20:21" x14ac:dyDescent="0.25">
      <c r="T19425" s="101" t="s">
        <v>37850</v>
      </c>
      <c r="U19425" s="74" t="s">
        <v>37851</v>
      </c>
    </row>
    <row r="19426" spans="20:21" x14ac:dyDescent="0.25">
      <c r="T19426" s="101" t="s">
        <v>37852</v>
      </c>
      <c r="U19426" s="74" t="s">
        <v>18476</v>
      </c>
    </row>
    <row r="19427" spans="20:21" x14ac:dyDescent="0.25">
      <c r="T19427" s="101" t="s">
        <v>37853</v>
      </c>
      <c r="U19427" s="74" t="s">
        <v>2280</v>
      </c>
    </row>
    <row r="19428" spans="20:21" x14ac:dyDescent="0.25">
      <c r="T19428" s="101" t="s">
        <v>37854</v>
      </c>
      <c r="U19428" s="74" t="s">
        <v>37855</v>
      </c>
    </row>
    <row r="19429" spans="20:21" x14ac:dyDescent="0.25">
      <c r="T19429" s="101" t="s">
        <v>37856</v>
      </c>
      <c r="U19429" s="74" t="s">
        <v>27489</v>
      </c>
    </row>
    <row r="19430" spans="20:21" x14ac:dyDescent="0.25">
      <c r="T19430" s="101" t="s">
        <v>37857</v>
      </c>
      <c r="U19430" s="74" t="s">
        <v>37858</v>
      </c>
    </row>
    <row r="19431" spans="20:21" x14ac:dyDescent="0.25">
      <c r="T19431" s="101" t="s">
        <v>37859</v>
      </c>
      <c r="U19431" s="74" t="s">
        <v>37860</v>
      </c>
    </row>
    <row r="19432" spans="20:21" x14ac:dyDescent="0.25">
      <c r="T19432" s="101" t="s">
        <v>37861</v>
      </c>
      <c r="U19432" s="74" t="s">
        <v>37862</v>
      </c>
    </row>
    <row r="19433" spans="20:21" x14ac:dyDescent="0.25">
      <c r="T19433" s="101" t="s">
        <v>37863</v>
      </c>
      <c r="U19433" s="74" t="s">
        <v>37864</v>
      </c>
    </row>
    <row r="19434" spans="20:21" x14ac:dyDescent="0.25">
      <c r="T19434" s="101" t="s">
        <v>37865</v>
      </c>
      <c r="U19434" s="74" t="s">
        <v>37866</v>
      </c>
    </row>
    <row r="19435" spans="20:21" x14ac:dyDescent="0.25">
      <c r="T19435" s="101" t="s">
        <v>37867</v>
      </c>
      <c r="U19435" s="74" t="s">
        <v>37868</v>
      </c>
    </row>
    <row r="19436" spans="20:21" x14ac:dyDescent="0.25">
      <c r="T19436" s="101" t="s">
        <v>37869</v>
      </c>
      <c r="U19436" s="74" t="s">
        <v>37870</v>
      </c>
    </row>
    <row r="19437" spans="20:21" x14ac:dyDescent="0.25">
      <c r="T19437" s="101" t="s">
        <v>37871</v>
      </c>
      <c r="U19437" s="74" t="s">
        <v>37872</v>
      </c>
    </row>
    <row r="19438" spans="20:21" x14ac:dyDescent="0.25">
      <c r="T19438" s="101" t="s">
        <v>37873</v>
      </c>
      <c r="U19438" s="74" t="s">
        <v>37874</v>
      </c>
    </row>
    <row r="19439" spans="20:21" x14ac:dyDescent="0.25">
      <c r="T19439" s="101" t="s">
        <v>37875</v>
      </c>
      <c r="U19439" s="74" t="s">
        <v>37876</v>
      </c>
    </row>
    <row r="19440" spans="20:21" x14ac:dyDescent="0.25">
      <c r="T19440" s="101" t="s">
        <v>37877</v>
      </c>
      <c r="U19440" s="74" t="s">
        <v>37878</v>
      </c>
    </row>
    <row r="19441" spans="20:21" x14ac:dyDescent="0.25">
      <c r="T19441" s="101" t="s">
        <v>37879</v>
      </c>
      <c r="U19441" s="74" t="s">
        <v>12453</v>
      </c>
    </row>
    <row r="19442" spans="20:21" x14ac:dyDescent="0.25">
      <c r="T19442" s="101" t="s">
        <v>37880</v>
      </c>
      <c r="U19442" s="74" t="s">
        <v>37881</v>
      </c>
    </row>
    <row r="19443" spans="20:21" x14ac:dyDescent="0.25">
      <c r="T19443" s="101" t="s">
        <v>37882</v>
      </c>
      <c r="U19443" s="74" t="s">
        <v>37883</v>
      </c>
    </row>
    <row r="19444" spans="20:21" x14ac:dyDescent="0.25">
      <c r="T19444" s="101" t="s">
        <v>37884</v>
      </c>
      <c r="U19444" s="74" t="s">
        <v>22594</v>
      </c>
    </row>
    <row r="19445" spans="20:21" x14ac:dyDescent="0.25">
      <c r="T19445" s="101" t="s">
        <v>37885</v>
      </c>
      <c r="U19445" s="74" t="s">
        <v>37886</v>
      </c>
    </row>
    <row r="19446" spans="20:21" x14ac:dyDescent="0.25">
      <c r="T19446" s="101" t="s">
        <v>37887</v>
      </c>
      <c r="U19446" s="74" t="s">
        <v>37888</v>
      </c>
    </row>
    <row r="19447" spans="20:21" x14ac:dyDescent="0.25">
      <c r="T19447" s="101" t="s">
        <v>37889</v>
      </c>
      <c r="U19447" s="74" t="s">
        <v>37890</v>
      </c>
    </row>
    <row r="19448" spans="20:21" x14ac:dyDescent="0.25">
      <c r="T19448" s="101" t="s">
        <v>37891</v>
      </c>
      <c r="U19448" s="74" t="s">
        <v>37892</v>
      </c>
    </row>
    <row r="19449" spans="20:21" x14ac:dyDescent="0.25">
      <c r="T19449" s="101" t="s">
        <v>37893</v>
      </c>
      <c r="U19449" s="74" t="s">
        <v>37894</v>
      </c>
    </row>
    <row r="19450" spans="20:21" x14ac:dyDescent="0.25">
      <c r="T19450" s="101" t="s">
        <v>37895</v>
      </c>
      <c r="U19450" s="74" t="s">
        <v>37896</v>
      </c>
    </row>
    <row r="19451" spans="20:21" x14ac:dyDescent="0.25">
      <c r="T19451" s="101" t="s">
        <v>37897</v>
      </c>
      <c r="U19451" s="74" t="s">
        <v>37898</v>
      </c>
    </row>
    <row r="19452" spans="20:21" x14ac:dyDescent="0.25">
      <c r="T19452" s="101" t="s">
        <v>37899</v>
      </c>
      <c r="U19452" s="74" t="s">
        <v>37900</v>
      </c>
    </row>
    <row r="19453" spans="20:21" x14ac:dyDescent="0.25">
      <c r="T19453" s="101" t="s">
        <v>37901</v>
      </c>
      <c r="U19453" s="74" t="s">
        <v>24651</v>
      </c>
    </row>
    <row r="19454" spans="20:21" x14ac:dyDescent="0.25">
      <c r="T19454" s="101" t="s">
        <v>37902</v>
      </c>
      <c r="U19454" s="74" t="s">
        <v>3109</v>
      </c>
    </row>
    <row r="19455" spans="20:21" x14ac:dyDescent="0.25">
      <c r="T19455" s="101" t="s">
        <v>37903</v>
      </c>
      <c r="U19455" s="74" t="s">
        <v>37904</v>
      </c>
    </row>
    <row r="19456" spans="20:21" x14ac:dyDescent="0.25">
      <c r="T19456" s="101" t="s">
        <v>37905</v>
      </c>
      <c r="U19456" s="74" t="s">
        <v>37906</v>
      </c>
    </row>
    <row r="19457" spans="20:21" x14ac:dyDescent="0.25">
      <c r="T19457" s="101" t="s">
        <v>37907</v>
      </c>
      <c r="U19457" s="74" t="s">
        <v>37908</v>
      </c>
    </row>
    <row r="19458" spans="20:21" x14ac:dyDescent="0.25">
      <c r="T19458" s="101" t="s">
        <v>37909</v>
      </c>
      <c r="U19458" s="74" t="s">
        <v>37910</v>
      </c>
    </row>
    <row r="19459" spans="20:21" x14ac:dyDescent="0.25">
      <c r="T19459" s="101" t="s">
        <v>37911</v>
      </c>
      <c r="U19459" s="74" t="s">
        <v>37912</v>
      </c>
    </row>
    <row r="19460" spans="20:21" x14ac:dyDescent="0.25">
      <c r="T19460" s="101" t="s">
        <v>37913</v>
      </c>
      <c r="U19460" s="74" t="s">
        <v>37914</v>
      </c>
    </row>
    <row r="19461" spans="20:21" x14ac:dyDescent="0.25">
      <c r="T19461" s="101" t="s">
        <v>37915</v>
      </c>
      <c r="U19461" s="74" t="s">
        <v>37916</v>
      </c>
    </row>
    <row r="19462" spans="20:21" x14ac:dyDescent="0.25">
      <c r="T19462" s="101" t="s">
        <v>37917</v>
      </c>
      <c r="U19462" s="74" t="s">
        <v>37918</v>
      </c>
    </row>
    <row r="19463" spans="20:21" x14ac:dyDescent="0.25">
      <c r="T19463" s="101" t="s">
        <v>37919</v>
      </c>
      <c r="U19463" s="74" t="s">
        <v>37920</v>
      </c>
    </row>
    <row r="19464" spans="20:21" x14ac:dyDescent="0.25">
      <c r="T19464" s="101" t="s">
        <v>37921</v>
      </c>
      <c r="U19464" s="74" t="s">
        <v>37922</v>
      </c>
    </row>
    <row r="19465" spans="20:21" x14ac:dyDescent="0.25">
      <c r="T19465" s="101" t="s">
        <v>37923</v>
      </c>
      <c r="U19465" s="74" t="s">
        <v>37924</v>
      </c>
    </row>
    <row r="19466" spans="20:21" x14ac:dyDescent="0.25">
      <c r="T19466" s="101" t="s">
        <v>37925</v>
      </c>
      <c r="U19466" s="74" t="s">
        <v>37926</v>
      </c>
    </row>
    <row r="19467" spans="20:21" x14ac:dyDescent="0.25">
      <c r="T19467" s="101" t="s">
        <v>37927</v>
      </c>
      <c r="U19467" s="74" t="s">
        <v>37928</v>
      </c>
    </row>
    <row r="19468" spans="20:21" x14ac:dyDescent="0.25">
      <c r="T19468" s="101" t="s">
        <v>37929</v>
      </c>
      <c r="U19468" s="74" t="s">
        <v>3586</v>
      </c>
    </row>
    <row r="19469" spans="20:21" x14ac:dyDescent="0.25">
      <c r="T19469" s="101" t="s">
        <v>37930</v>
      </c>
      <c r="U19469" s="74" t="s">
        <v>37931</v>
      </c>
    </row>
    <row r="19470" spans="20:21" x14ac:dyDescent="0.25">
      <c r="T19470" s="101" t="s">
        <v>37932</v>
      </c>
      <c r="U19470" s="74" t="s">
        <v>37933</v>
      </c>
    </row>
    <row r="19471" spans="20:21" x14ac:dyDescent="0.25">
      <c r="T19471" s="101" t="s">
        <v>37934</v>
      </c>
      <c r="U19471" s="74" t="s">
        <v>37935</v>
      </c>
    </row>
    <row r="19472" spans="20:21" x14ac:dyDescent="0.25">
      <c r="T19472" s="101" t="s">
        <v>37936</v>
      </c>
      <c r="U19472" s="74" t="s">
        <v>37937</v>
      </c>
    </row>
    <row r="19473" spans="20:21" x14ac:dyDescent="0.25">
      <c r="T19473" s="101" t="s">
        <v>37938</v>
      </c>
      <c r="U19473" s="74" t="s">
        <v>37939</v>
      </c>
    </row>
    <row r="19474" spans="20:21" x14ac:dyDescent="0.25">
      <c r="T19474" s="101" t="s">
        <v>37940</v>
      </c>
      <c r="U19474" s="74" t="s">
        <v>37941</v>
      </c>
    </row>
    <row r="19475" spans="20:21" x14ac:dyDescent="0.25">
      <c r="T19475" s="101" t="s">
        <v>37942</v>
      </c>
      <c r="U19475" s="74" t="s">
        <v>10943</v>
      </c>
    </row>
    <row r="19476" spans="20:21" x14ac:dyDescent="0.25">
      <c r="T19476" s="101" t="s">
        <v>37943</v>
      </c>
      <c r="U19476" s="74" t="s">
        <v>37944</v>
      </c>
    </row>
    <row r="19477" spans="20:21" x14ac:dyDescent="0.25">
      <c r="T19477" s="101" t="s">
        <v>37945</v>
      </c>
      <c r="U19477" s="74" t="s">
        <v>37946</v>
      </c>
    </row>
    <row r="19478" spans="20:21" x14ac:dyDescent="0.25">
      <c r="T19478" s="101" t="s">
        <v>37947</v>
      </c>
      <c r="U19478" s="74" t="s">
        <v>37948</v>
      </c>
    </row>
    <row r="19479" spans="20:21" x14ac:dyDescent="0.25">
      <c r="T19479" s="101" t="s">
        <v>37949</v>
      </c>
      <c r="U19479" s="74" t="s">
        <v>37950</v>
      </c>
    </row>
    <row r="19480" spans="20:21" x14ac:dyDescent="0.25">
      <c r="T19480" s="101" t="s">
        <v>37951</v>
      </c>
      <c r="U19480" s="74" t="s">
        <v>37952</v>
      </c>
    </row>
    <row r="19481" spans="20:21" x14ac:dyDescent="0.25">
      <c r="T19481" s="101" t="s">
        <v>37953</v>
      </c>
      <c r="U19481" s="74" t="s">
        <v>37954</v>
      </c>
    </row>
    <row r="19482" spans="20:21" x14ac:dyDescent="0.25">
      <c r="T19482" s="101" t="s">
        <v>37955</v>
      </c>
      <c r="U19482" s="74" t="s">
        <v>37956</v>
      </c>
    </row>
    <row r="19483" spans="20:21" x14ac:dyDescent="0.25">
      <c r="T19483" s="101" t="s">
        <v>37957</v>
      </c>
      <c r="U19483" s="74" t="s">
        <v>37958</v>
      </c>
    </row>
    <row r="19484" spans="20:21" x14ac:dyDescent="0.25">
      <c r="T19484" s="101" t="s">
        <v>37959</v>
      </c>
      <c r="U19484" s="74" t="s">
        <v>37960</v>
      </c>
    </row>
    <row r="19485" spans="20:21" x14ac:dyDescent="0.25">
      <c r="T19485" s="101" t="s">
        <v>37961</v>
      </c>
      <c r="U19485" s="74" t="s">
        <v>37962</v>
      </c>
    </row>
    <row r="19486" spans="20:21" x14ac:dyDescent="0.25">
      <c r="T19486" s="101" t="s">
        <v>37963</v>
      </c>
      <c r="U19486" s="74" t="s">
        <v>37964</v>
      </c>
    </row>
    <row r="19487" spans="20:21" x14ac:dyDescent="0.25">
      <c r="T19487" s="101" t="s">
        <v>37965</v>
      </c>
      <c r="U19487" s="74" t="s">
        <v>37966</v>
      </c>
    </row>
    <row r="19488" spans="20:21" x14ac:dyDescent="0.25">
      <c r="T19488" s="101" t="s">
        <v>37967</v>
      </c>
      <c r="U19488" s="74" t="s">
        <v>20617</v>
      </c>
    </row>
    <row r="19489" spans="20:21" x14ac:dyDescent="0.25">
      <c r="T19489" s="101" t="s">
        <v>37968</v>
      </c>
      <c r="U19489" s="74" t="s">
        <v>37969</v>
      </c>
    </row>
    <row r="19490" spans="20:21" x14ac:dyDescent="0.25">
      <c r="T19490" s="101" t="s">
        <v>37970</v>
      </c>
      <c r="U19490" s="74" t="s">
        <v>37971</v>
      </c>
    </row>
    <row r="19491" spans="20:21" x14ac:dyDescent="0.25">
      <c r="T19491" s="101" t="s">
        <v>37972</v>
      </c>
      <c r="U19491" s="74" t="s">
        <v>37973</v>
      </c>
    </row>
    <row r="19492" spans="20:21" x14ac:dyDescent="0.25">
      <c r="T19492" s="101" t="s">
        <v>37974</v>
      </c>
      <c r="U19492" s="74" t="s">
        <v>37975</v>
      </c>
    </row>
    <row r="19493" spans="20:21" x14ac:dyDescent="0.25">
      <c r="T19493" s="101" t="s">
        <v>37976</v>
      </c>
      <c r="U19493" s="74" t="s">
        <v>37977</v>
      </c>
    </row>
    <row r="19494" spans="20:21" x14ac:dyDescent="0.25">
      <c r="T19494" s="101" t="s">
        <v>37978</v>
      </c>
      <c r="U19494" s="74" t="s">
        <v>37979</v>
      </c>
    </row>
    <row r="19495" spans="20:21" x14ac:dyDescent="0.25">
      <c r="T19495" s="101" t="s">
        <v>37980</v>
      </c>
      <c r="U19495" s="74" t="s">
        <v>37981</v>
      </c>
    </row>
    <row r="19496" spans="20:21" x14ac:dyDescent="0.25">
      <c r="T19496" s="101" t="s">
        <v>37982</v>
      </c>
      <c r="U19496" s="74" t="s">
        <v>37983</v>
      </c>
    </row>
    <row r="19497" spans="20:21" x14ac:dyDescent="0.25">
      <c r="T19497" s="101" t="s">
        <v>37984</v>
      </c>
      <c r="U19497" s="74" t="s">
        <v>37985</v>
      </c>
    </row>
    <row r="19498" spans="20:21" x14ac:dyDescent="0.25">
      <c r="T19498" s="101" t="s">
        <v>37986</v>
      </c>
      <c r="U19498" s="74" t="s">
        <v>37987</v>
      </c>
    </row>
    <row r="19499" spans="20:21" x14ac:dyDescent="0.25">
      <c r="T19499" s="101" t="s">
        <v>37988</v>
      </c>
      <c r="U19499" s="74" t="s">
        <v>37989</v>
      </c>
    </row>
    <row r="19500" spans="20:21" x14ac:dyDescent="0.25">
      <c r="T19500" s="101" t="s">
        <v>37990</v>
      </c>
      <c r="U19500" s="74" t="s">
        <v>37991</v>
      </c>
    </row>
    <row r="19501" spans="20:21" x14ac:dyDescent="0.25">
      <c r="T19501" s="101" t="s">
        <v>37992</v>
      </c>
      <c r="U19501" s="74" t="s">
        <v>37993</v>
      </c>
    </row>
    <row r="19502" spans="20:21" x14ac:dyDescent="0.25">
      <c r="T19502" s="101" t="s">
        <v>37994</v>
      </c>
      <c r="U19502" s="74" t="s">
        <v>37995</v>
      </c>
    </row>
    <row r="19503" spans="20:21" x14ac:dyDescent="0.25">
      <c r="T19503" s="101" t="s">
        <v>37996</v>
      </c>
      <c r="U19503" s="74" t="s">
        <v>37997</v>
      </c>
    </row>
    <row r="19504" spans="20:21" x14ac:dyDescent="0.25">
      <c r="T19504" s="101" t="s">
        <v>37998</v>
      </c>
      <c r="U19504" s="74" t="s">
        <v>37999</v>
      </c>
    </row>
    <row r="19505" spans="20:21" x14ac:dyDescent="0.25">
      <c r="T19505" s="101" t="s">
        <v>38000</v>
      </c>
      <c r="U19505" s="74" t="s">
        <v>38001</v>
      </c>
    </row>
    <row r="19506" spans="20:21" x14ac:dyDescent="0.25">
      <c r="T19506" s="101" t="s">
        <v>38002</v>
      </c>
      <c r="U19506" s="74" t="s">
        <v>38003</v>
      </c>
    </row>
    <row r="19507" spans="20:21" x14ac:dyDescent="0.25">
      <c r="T19507" s="101" t="s">
        <v>38004</v>
      </c>
      <c r="U19507" s="74" t="s">
        <v>38005</v>
      </c>
    </row>
    <row r="19508" spans="20:21" x14ac:dyDescent="0.25">
      <c r="T19508" s="101" t="s">
        <v>38006</v>
      </c>
      <c r="U19508" s="74" t="s">
        <v>38007</v>
      </c>
    </row>
    <row r="19509" spans="20:21" x14ac:dyDescent="0.25">
      <c r="T19509" s="101" t="s">
        <v>38008</v>
      </c>
      <c r="U19509" s="74" t="s">
        <v>38009</v>
      </c>
    </row>
    <row r="19510" spans="20:21" x14ac:dyDescent="0.25">
      <c r="T19510" s="101" t="s">
        <v>38010</v>
      </c>
      <c r="U19510" s="74" t="s">
        <v>38011</v>
      </c>
    </row>
    <row r="19511" spans="20:21" x14ac:dyDescent="0.25">
      <c r="T19511" s="101" t="s">
        <v>38012</v>
      </c>
      <c r="U19511" s="74" t="s">
        <v>38013</v>
      </c>
    </row>
    <row r="19512" spans="20:21" x14ac:dyDescent="0.25">
      <c r="T19512" s="101" t="s">
        <v>38014</v>
      </c>
      <c r="U19512" s="74" t="s">
        <v>38015</v>
      </c>
    </row>
    <row r="19513" spans="20:21" x14ac:dyDescent="0.25">
      <c r="T19513" s="101" t="s">
        <v>38016</v>
      </c>
      <c r="U19513" s="74" t="s">
        <v>38017</v>
      </c>
    </row>
    <row r="19514" spans="20:21" x14ac:dyDescent="0.25">
      <c r="T19514" s="101" t="s">
        <v>38018</v>
      </c>
      <c r="U19514" s="74" t="s">
        <v>38019</v>
      </c>
    </row>
    <row r="19515" spans="20:21" x14ac:dyDescent="0.25">
      <c r="T19515" s="101" t="s">
        <v>38020</v>
      </c>
      <c r="U19515" s="74" t="s">
        <v>38021</v>
      </c>
    </row>
    <row r="19516" spans="20:21" x14ac:dyDescent="0.25">
      <c r="T19516" s="101" t="s">
        <v>38022</v>
      </c>
      <c r="U19516" s="74" t="s">
        <v>38023</v>
      </c>
    </row>
    <row r="19517" spans="20:21" x14ac:dyDescent="0.25">
      <c r="T19517" s="101" t="s">
        <v>38024</v>
      </c>
      <c r="U19517" s="74" t="s">
        <v>38025</v>
      </c>
    </row>
    <row r="19518" spans="20:21" x14ac:dyDescent="0.25">
      <c r="T19518" s="101" t="s">
        <v>38026</v>
      </c>
      <c r="U19518" s="74" t="s">
        <v>38027</v>
      </c>
    </row>
    <row r="19519" spans="20:21" x14ac:dyDescent="0.25">
      <c r="T19519" s="101" t="s">
        <v>38028</v>
      </c>
      <c r="U19519" s="74" t="s">
        <v>38029</v>
      </c>
    </row>
    <row r="19520" spans="20:21" x14ac:dyDescent="0.25">
      <c r="T19520" s="101" t="s">
        <v>38030</v>
      </c>
      <c r="U19520" s="74" t="s">
        <v>38031</v>
      </c>
    </row>
    <row r="19521" spans="20:21" x14ac:dyDescent="0.25">
      <c r="T19521" s="101" t="s">
        <v>38032</v>
      </c>
      <c r="U19521" s="74" t="s">
        <v>38033</v>
      </c>
    </row>
    <row r="19522" spans="20:21" x14ac:dyDescent="0.25">
      <c r="T19522" s="101" t="s">
        <v>38034</v>
      </c>
      <c r="U19522" s="74" t="s">
        <v>38035</v>
      </c>
    </row>
    <row r="19523" spans="20:21" x14ac:dyDescent="0.25">
      <c r="T19523" s="101" t="s">
        <v>38036</v>
      </c>
      <c r="U19523" s="74" t="s">
        <v>930</v>
      </c>
    </row>
    <row r="19524" spans="20:21" x14ac:dyDescent="0.25">
      <c r="T19524" s="101" t="s">
        <v>38037</v>
      </c>
      <c r="U19524" s="74" t="s">
        <v>38038</v>
      </c>
    </row>
    <row r="19525" spans="20:21" x14ac:dyDescent="0.25">
      <c r="T19525" s="101" t="s">
        <v>38039</v>
      </c>
      <c r="U19525" s="74" t="s">
        <v>38040</v>
      </c>
    </row>
    <row r="19526" spans="20:21" x14ac:dyDescent="0.25">
      <c r="T19526" s="101" t="s">
        <v>38041</v>
      </c>
      <c r="U19526" s="74" t="s">
        <v>38042</v>
      </c>
    </row>
    <row r="19527" spans="20:21" x14ac:dyDescent="0.25">
      <c r="T19527" s="101" t="s">
        <v>38043</v>
      </c>
      <c r="U19527" s="74" t="s">
        <v>38044</v>
      </c>
    </row>
    <row r="19528" spans="20:21" x14ac:dyDescent="0.25">
      <c r="T19528" s="101" t="s">
        <v>38045</v>
      </c>
      <c r="U19528" s="74" t="s">
        <v>38046</v>
      </c>
    </row>
    <row r="19529" spans="20:21" x14ac:dyDescent="0.25">
      <c r="T19529" s="101" t="s">
        <v>38047</v>
      </c>
      <c r="U19529" s="74" t="s">
        <v>38048</v>
      </c>
    </row>
    <row r="19530" spans="20:21" x14ac:dyDescent="0.25">
      <c r="T19530" s="101" t="s">
        <v>38049</v>
      </c>
      <c r="U19530" s="74" t="s">
        <v>38050</v>
      </c>
    </row>
    <row r="19531" spans="20:21" x14ac:dyDescent="0.25">
      <c r="T19531" s="101" t="s">
        <v>38051</v>
      </c>
      <c r="U19531" s="74" t="s">
        <v>38052</v>
      </c>
    </row>
    <row r="19532" spans="20:21" x14ac:dyDescent="0.25">
      <c r="T19532" s="101" t="s">
        <v>38053</v>
      </c>
      <c r="U19532" s="74" t="s">
        <v>38054</v>
      </c>
    </row>
    <row r="19533" spans="20:21" x14ac:dyDescent="0.25">
      <c r="T19533" s="101" t="s">
        <v>38055</v>
      </c>
      <c r="U19533" s="74" t="s">
        <v>38056</v>
      </c>
    </row>
    <row r="19534" spans="20:21" x14ac:dyDescent="0.25">
      <c r="T19534" s="101" t="s">
        <v>38057</v>
      </c>
      <c r="U19534" s="74" t="s">
        <v>38058</v>
      </c>
    </row>
    <row r="19535" spans="20:21" x14ac:dyDescent="0.25">
      <c r="T19535" s="101" t="s">
        <v>38059</v>
      </c>
      <c r="U19535" s="74" t="s">
        <v>38060</v>
      </c>
    </row>
    <row r="19536" spans="20:21" x14ac:dyDescent="0.25">
      <c r="T19536" s="101" t="s">
        <v>38061</v>
      </c>
      <c r="U19536" s="74" t="s">
        <v>38062</v>
      </c>
    </row>
    <row r="19537" spans="20:21" x14ac:dyDescent="0.25">
      <c r="T19537" s="101" t="s">
        <v>38063</v>
      </c>
      <c r="U19537" s="74" t="s">
        <v>38064</v>
      </c>
    </row>
    <row r="19538" spans="20:21" x14ac:dyDescent="0.25">
      <c r="T19538" s="101" t="s">
        <v>38065</v>
      </c>
      <c r="U19538" s="74" t="s">
        <v>38066</v>
      </c>
    </row>
    <row r="19539" spans="20:21" x14ac:dyDescent="0.25">
      <c r="T19539" s="101" t="s">
        <v>38067</v>
      </c>
      <c r="U19539" s="74" t="s">
        <v>38068</v>
      </c>
    </row>
    <row r="19540" spans="20:21" x14ac:dyDescent="0.25">
      <c r="T19540" s="101" t="s">
        <v>38069</v>
      </c>
      <c r="U19540" s="74" t="s">
        <v>38070</v>
      </c>
    </row>
    <row r="19541" spans="20:21" x14ac:dyDescent="0.25">
      <c r="T19541" s="101" t="s">
        <v>38071</v>
      </c>
      <c r="U19541" s="74" t="s">
        <v>38072</v>
      </c>
    </row>
    <row r="19542" spans="20:21" x14ac:dyDescent="0.25">
      <c r="T19542" s="101" t="s">
        <v>38073</v>
      </c>
      <c r="U19542" s="74" t="s">
        <v>38074</v>
      </c>
    </row>
    <row r="19543" spans="20:21" x14ac:dyDescent="0.25">
      <c r="T19543" s="101" t="s">
        <v>38075</v>
      </c>
      <c r="U19543" s="74" t="s">
        <v>38076</v>
      </c>
    </row>
    <row r="19544" spans="20:21" x14ac:dyDescent="0.25">
      <c r="T19544" s="101" t="s">
        <v>38077</v>
      </c>
      <c r="U19544" s="74" t="s">
        <v>38078</v>
      </c>
    </row>
    <row r="19545" spans="20:21" x14ac:dyDescent="0.25">
      <c r="T19545" s="101" t="s">
        <v>38079</v>
      </c>
      <c r="U19545" s="74" t="s">
        <v>38080</v>
      </c>
    </row>
    <row r="19546" spans="20:21" x14ac:dyDescent="0.25">
      <c r="T19546" s="101" t="s">
        <v>38081</v>
      </c>
      <c r="U19546" s="74" t="s">
        <v>38082</v>
      </c>
    </row>
    <row r="19547" spans="20:21" x14ac:dyDescent="0.25">
      <c r="T19547" s="101" t="s">
        <v>38083</v>
      </c>
      <c r="U19547" s="74" t="s">
        <v>38084</v>
      </c>
    </row>
    <row r="19548" spans="20:21" x14ac:dyDescent="0.25">
      <c r="T19548" s="101" t="s">
        <v>38085</v>
      </c>
      <c r="U19548" s="74" t="s">
        <v>38086</v>
      </c>
    </row>
    <row r="19549" spans="20:21" x14ac:dyDescent="0.25">
      <c r="T19549" s="101" t="s">
        <v>38087</v>
      </c>
      <c r="U19549" s="74" t="s">
        <v>18637</v>
      </c>
    </row>
    <row r="19550" spans="20:21" x14ac:dyDescent="0.25">
      <c r="T19550" s="101" t="s">
        <v>38088</v>
      </c>
      <c r="U19550" s="74" t="s">
        <v>38089</v>
      </c>
    </row>
    <row r="19551" spans="20:21" x14ac:dyDescent="0.25">
      <c r="T19551" s="101" t="s">
        <v>38090</v>
      </c>
      <c r="U19551" s="74" t="s">
        <v>38091</v>
      </c>
    </row>
    <row r="19552" spans="20:21" x14ac:dyDescent="0.25">
      <c r="T19552" s="101" t="s">
        <v>38092</v>
      </c>
      <c r="U19552" s="74" t="s">
        <v>38093</v>
      </c>
    </row>
    <row r="19553" spans="20:21" x14ac:dyDescent="0.25">
      <c r="T19553" s="101" t="s">
        <v>38094</v>
      </c>
      <c r="U19553" s="74" t="s">
        <v>38095</v>
      </c>
    </row>
    <row r="19554" spans="20:21" x14ac:dyDescent="0.25">
      <c r="T19554" s="101" t="s">
        <v>38096</v>
      </c>
      <c r="U19554" s="74" t="s">
        <v>38097</v>
      </c>
    </row>
    <row r="19555" spans="20:21" x14ac:dyDescent="0.25">
      <c r="T19555" s="101" t="s">
        <v>38098</v>
      </c>
      <c r="U19555" s="74" t="s">
        <v>38099</v>
      </c>
    </row>
    <row r="19556" spans="20:21" x14ac:dyDescent="0.25">
      <c r="T19556" s="101" t="s">
        <v>38100</v>
      </c>
      <c r="U19556" s="74" t="s">
        <v>38101</v>
      </c>
    </row>
    <row r="19557" spans="20:21" x14ac:dyDescent="0.25">
      <c r="T19557" s="101" t="s">
        <v>38102</v>
      </c>
      <c r="U19557" s="74" t="s">
        <v>38103</v>
      </c>
    </row>
    <row r="19558" spans="20:21" x14ac:dyDescent="0.25">
      <c r="T19558" s="101" t="s">
        <v>38104</v>
      </c>
      <c r="U19558" s="74" t="s">
        <v>38105</v>
      </c>
    </row>
    <row r="19559" spans="20:21" x14ac:dyDescent="0.25">
      <c r="T19559" s="101" t="s">
        <v>38106</v>
      </c>
      <c r="U19559" s="74" t="s">
        <v>17532</v>
      </c>
    </row>
    <row r="19560" spans="20:21" x14ac:dyDescent="0.25">
      <c r="T19560" s="101" t="s">
        <v>38107</v>
      </c>
      <c r="U19560" s="74" t="s">
        <v>38108</v>
      </c>
    </row>
    <row r="19561" spans="20:21" x14ac:dyDescent="0.25">
      <c r="T19561" s="101" t="s">
        <v>38109</v>
      </c>
      <c r="U19561" s="74" t="s">
        <v>11786</v>
      </c>
    </row>
    <row r="19562" spans="20:21" x14ac:dyDescent="0.25">
      <c r="T19562" s="101" t="s">
        <v>38110</v>
      </c>
      <c r="U19562" s="74" t="s">
        <v>5849</v>
      </c>
    </row>
    <row r="19563" spans="20:21" x14ac:dyDescent="0.25">
      <c r="T19563" s="101" t="s">
        <v>38111</v>
      </c>
      <c r="U19563" s="74" t="s">
        <v>38112</v>
      </c>
    </row>
    <row r="19564" spans="20:21" x14ac:dyDescent="0.25">
      <c r="T19564" s="101" t="s">
        <v>38113</v>
      </c>
      <c r="U19564" s="74" t="s">
        <v>38114</v>
      </c>
    </row>
    <row r="19565" spans="20:21" x14ac:dyDescent="0.25">
      <c r="T19565" s="101" t="s">
        <v>38115</v>
      </c>
      <c r="U19565" s="74" t="s">
        <v>38116</v>
      </c>
    </row>
    <row r="19566" spans="20:21" x14ac:dyDescent="0.25">
      <c r="T19566" s="101" t="s">
        <v>38117</v>
      </c>
      <c r="U19566" s="74" t="s">
        <v>38118</v>
      </c>
    </row>
    <row r="19567" spans="20:21" x14ac:dyDescent="0.25">
      <c r="T19567" s="101" t="s">
        <v>38119</v>
      </c>
      <c r="U19567" s="74" t="s">
        <v>38120</v>
      </c>
    </row>
    <row r="19568" spans="20:21" x14ac:dyDescent="0.25">
      <c r="T19568" s="101" t="s">
        <v>38121</v>
      </c>
      <c r="U19568" s="74" t="s">
        <v>38122</v>
      </c>
    </row>
    <row r="19569" spans="20:21" x14ac:dyDescent="0.25">
      <c r="T19569" s="101" t="s">
        <v>38123</v>
      </c>
      <c r="U19569" s="74" t="s">
        <v>38124</v>
      </c>
    </row>
    <row r="19570" spans="20:21" x14ac:dyDescent="0.25">
      <c r="T19570" s="101" t="s">
        <v>38125</v>
      </c>
      <c r="U19570" s="74" t="s">
        <v>38126</v>
      </c>
    </row>
    <row r="19571" spans="20:21" x14ac:dyDescent="0.25">
      <c r="T19571" s="101" t="s">
        <v>38127</v>
      </c>
      <c r="U19571" s="74" t="s">
        <v>38128</v>
      </c>
    </row>
    <row r="19572" spans="20:21" x14ac:dyDescent="0.25">
      <c r="T19572" s="101" t="s">
        <v>38129</v>
      </c>
      <c r="U19572" s="74" t="s">
        <v>38130</v>
      </c>
    </row>
    <row r="19573" spans="20:21" x14ac:dyDescent="0.25">
      <c r="T19573" s="101" t="s">
        <v>38131</v>
      </c>
      <c r="U19573" s="74" t="s">
        <v>38132</v>
      </c>
    </row>
    <row r="19574" spans="20:21" x14ac:dyDescent="0.25">
      <c r="T19574" s="101" t="s">
        <v>38133</v>
      </c>
      <c r="U19574" s="74" t="s">
        <v>38134</v>
      </c>
    </row>
    <row r="19575" spans="20:21" x14ac:dyDescent="0.25">
      <c r="T19575" s="101" t="s">
        <v>38135</v>
      </c>
      <c r="U19575" s="74" t="s">
        <v>38136</v>
      </c>
    </row>
    <row r="19576" spans="20:21" x14ac:dyDescent="0.25">
      <c r="T19576" s="101" t="s">
        <v>38137</v>
      </c>
      <c r="U19576" s="74" t="s">
        <v>38138</v>
      </c>
    </row>
    <row r="19577" spans="20:21" x14ac:dyDescent="0.25">
      <c r="T19577" s="101" t="s">
        <v>38139</v>
      </c>
      <c r="U19577" s="74" t="s">
        <v>38140</v>
      </c>
    </row>
    <row r="19578" spans="20:21" x14ac:dyDescent="0.25">
      <c r="T19578" s="101" t="s">
        <v>38141</v>
      </c>
      <c r="U19578" s="74" t="s">
        <v>38142</v>
      </c>
    </row>
    <row r="19579" spans="20:21" x14ac:dyDescent="0.25">
      <c r="T19579" s="101" t="s">
        <v>38143</v>
      </c>
      <c r="U19579" s="74" t="s">
        <v>38144</v>
      </c>
    </row>
    <row r="19580" spans="20:21" x14ac:dyDescent="0.25">
      <c r="T19580" s="101" t="s">
        <v>38145</v>
      </c>
      <c r="U19580" s="74" t="s">
        <v>38146</v>
      </c>
    </row>
    <row r="19581" spans="20:21" x14ac:dyDescent="0.25">
      <c r="T19581" s="101" t="s">
        <v>38147</v>
      </c>
      <c r="U19581" s="74" t="s">
        <v>38148</v>
      </c>
    </row>
    <row r="19582" spans="20:21" x14ac:dyDescent="0.25">
      <c r="T19582" s="101" t="s">
        <v>38149</v>
      </c>
      <c r="U19582" s="74" t="s">
        <v>38150</v>
      </c>
    </row>
    <row r="19583" spans="20:21" x14ac:dyDescent="0.25">
      <c r="T19583" s="101" t="s">
        <v>38151</v>
      </c>
      <c r="U19583" s="74" t="s">
        <v>38152</v>
      </c>
    </row>
    <row r="19584" spans="20:21" x14ac:dyDescent="0.25">
      <c r="T19584" s="101" t="s">
        <v>38153</v>
      </c>
      <c r="U19584" s="74" t="s">
        <v>38154</v>
      </c>
    </row>
    <row r="19585" spans="20:21" x14ac:dyDescent="0.25">
      <c r="T19585" s="101" t="s">
        <v>38155</v>
      </c>
      <c r="U19585" s="74" t="s">
        <v>38156</v>
      </c>
    </row>
    <row r="19586" spans="20:21" x14ac:dyDescent="0.25">
      <c r="T19586" s="101" t="s">
        <v>38157</v>
      </c>
      <c r="U19586" s="74" t="s">
        <v>2592</v>
      </c>
    </row>
    <row r="19587" spans="20:21" x14ac:dyDescent="0.25">
      <c r="T19587" s="101" t="s">
        <v>38158</v>
      </c>
      <c r="U19587" s="74" t="s">
        <v>38159</v>
      </c>
    </row>
    <row r="19588" spans="20:21" x14ac:dyDescent="0.25">
      <c r="T19588" s="101" t="s">
        <v>38160</v>
      </c>
      <c r="U19588" s="74" t="s">
        <v>38161</v>
      </c>
    </row>
    <row r="19589" spans="20:21" x14ac:dyDescent="0.25">
      <c r="T19589" s="101" t="s">
        <v>38162</v>
      </c>
      <c r="U19589" s="74" t="s">
        <v>38163</v>
      </c>
    </row>
    <row r="19590" spans="20:21" x14ac:dyDescent="0.25">
      <c r="T19590" s="101" t="s">
        <v>38164</v>
      </c>
      <c r="U19590" s="74" t="s">
        <v>38165</v>
      </c>
    </row>
    <row r="19591" spans="20:21" x14ac:dyDescent="0.25">
      <c r="T19591" s="101" t="s">
        <v>38166</v>
      </c>
      <c r="U19591" s="74" t="s">
        <v>38167</v>
      </c>
    </row>
    <row r="19592" spans="20:21" x14ac:dyDescent="0.25">
      <c r="T19592" s="101" t="s">
        <v>38168</v>
      </c>
      <c r="U19592" s="74" t="s">
        <v>38169</v>
      </c>
    </row>
    <row r="19593" spans="20:21" x14ac:dyDescent="0.25">
      <c r="T19593" s="101" t="s">
        <v>38170</v>
      </c>
      <c r="U19593" s="74" t="s">
        <v>38171</v>
      </c>
    </row>
    <row r="19594" spans="20:21" x14ac:dyDescent="0.25">
      <c r="T19594" s="101" t="s">
        <v>38172</v>
      </c>
      <c r="U19594" s="74" t="s">
        <v>29181</v>
      </c>
    </row>
    <row r="19595" spans="20:21" x14ac:dyDescent="0.25">
      <c r="T19595" s="101" t="s">
        <v>38173</v>
      </c>
      <c r="U19595" s="74" t="s">
        <v>30233</v>
      </c>
    </row>
    <row r="19596" spans="20:21" x14ac:dyDescent="0.25">
      <c r="T19596" s="101" t="s">
        <v>38174</v>
      </c>
      <c r="U19596" s="74" t="s">
        <v>38175</v>
      </c>
    </row>
    <row r="19597" spans="20:21" x14ac:dyDescent="0.25">
      <c r="T19597" s="101" t="s">
        <v>38176</v>
      </c>
      <c r="U19597" s="74" t="s">
        <v>38177</v>
      </c>
    </row>
    <row r="19598" spans="20:21" x14ac:dyDescent="0.25">
      <c r="T19598" s="101" t="s">
        <v>38178</v>
      </c>
      <c r="U19598" s="74" t="s">
        <v>38179</v>
      </c>
    </row>
    <row r="19599" spans="20:21" x14ac:dyDescent="0.25">
      <c r="T19599" s="101" t="s">
        <v>38180</v>
      </c>
      <c r="U19599" s="74" t="s">
        <v>38181</v>
      </c>
    </row>
    <row r="19600" spans="20:21" x14ac:dyDescent="0.25">
      <c r="T19600" s="101" t="s">
        <v>38182</v>
      </c>
      <c r="U19600" s="74" t="s">
        <v>38183</v>
      </c>
    </row>
    <row r="19601" spans="20:21" x14ac:dyDescent="0.25">
      <c r="T19601" s="101" t="s">
        <v>38184</v>
      </c>
      <c r="U19601" s="74" t="s">
        <v>38185</v>
      </c>
    </row>
    <row r="19602" spans="20:21" x14ac:dyDescent="0.25">
      <c r="T19602" s="101" t="s">
        <v>38186</v>
      </c>
      <c r="U19602" s="74" t="s">
        <v>38187</v>
      </c>
    </row>
    <row r="19603" spans="20:21" x14ac:dyDescent="0.25">
      <c r="T19603" s="101" t="s">
        <v>38188</v>
      </c>
      <c r="U19603" s="74" t="s">
        <v>38189</v>
      </c>
    </row>
    <row r="19604" spans="20:21" x14ac:dyDescent="0.25">
      <c r="T19604" s="101" t="s">
        <v>38190</v>
      </c>
      <c r="U19604" s="74" t="s">
        <v>38191</v>
      </c>
    </row>
    <row r="19605" spans="20:21" x14ac:dyDescent="0.25">
      <c r="T19605" s="101" t="s">
        <v>38192</v>
      </c>
      <c r="U19605" s="74" t="s">
        <v>38193</v>
      </c>
    </row>
    <row r="19606" spans="20:21" x14ac:dyDescent="0.25">
      <c r="T19606" s="101" t="s">
        <v>38194</v>
      </c>
      <c r="U19606" s="74" t="s">
        <v>38195</v>
      </c>
    </row>
    <row r="19607" spans="20:21" x14ac:dyDescent="0.25">
      <c r="T19607" s="101" t="s">
        <v>38196</v>
      </c>
      <c r="U19607" s="74" t="s">
        <v>33617</v>
      </c>
    </row>
    <row r="19608" spans="20:21" x14ac:dyDescent="0.25">
      <c r="T19608" s="101" t="s">
        <v>38197</v>
      </c>
      <c r="U19608" s="74" t="s">
        <v>38198</v>
      </c>
    </row>
    <row r="19609" spans="20:21" x14ac:dyDescent="0.25">
      <c r="T19609" s="101" t="s">
        <v>38199</v>
      </c>
      <c r="U19609" s="74" t="s">
        <v>38200</v>
      </c>
    </row>
    <row r="19610" spans="20:21" x14ac:dyDescent="0.25">
      <c r="T19610" s="101" t="s">
        <v>38201</v>
      </c>
      <c r="U19610" s="74" t="s">
        <v>38202</v>
      </c>
    </row>
    <row r="19611" spans="20:21" x14ac:dyDescent="0.25">
      <c r="T19611" s="101" t="s">
        <v>38203</v>
      </c>
      <c r="U19611" s="74" t="s">
        <v>38204</v>
      </c>
    </row>
    <row r="19612" spans="20:21" x14ac:dyDescent="0.25">
      <c r="T19612" s="101" t="s">
        <v>38205</v>
      </c>
      <c r="U19612" s="74" t="s">
        <v>38206</v>
      </c>
    </row>
    <row r="19613" spans="20:21" x14ac:dyDescent="0.25">
      <c r="T19613" s="101" t="s">
        <v>38207</v>
      </c>
      <c r="U19613" s="74" t="s">
        <v>38208</v>
      </c>
    </row>
    <row r="19614" spans="20:21" x14ac:dyDescent="0.25">
      <c r="T19614" s="101" t="s">
        <v>38209</v>
      </c>
      <c r="U19614" s="74" t="s">
        <v>22115</v>
      </c>
    </row>
    <row r="19615" spans="20:21" x14ac:dyDescent="0.25">
      <c r="T19615" s="101" t="s">
        <v>38210</v>
      </c>
      <c r="U19615" s="74" t="s">
        <v>38211</v>
      </c>
    </row>
    <row r="19616" spans="20:21" x14ac:dyDescent="0.25">
      <c r="T19616" s="101" t="s">
        <v>38212</v>
      </c>
      <c r="U19616" s="74" t="s">
        <v>38213</v>
      </c>
    </row>
    <row r="19617" spans="20:21" x14ac:dyDescent="0.25">
      <c r="T19617" s="101" t="s">
        <v>38214</v>
      </c>
      <c r="U19617" s="74" t="s">
        <v>38215</v>
      </c>
    </row>
    <row r="19618" spans="20:21" x14ac:dyDescent="0.25">
      <c r="T19618" s="101" t="s">
        <v>38216</v>
      </c>
      <c r="U19618" s="74" t="s">
        <v>38217</v>
      </c>
    </row>
    <row r="19619" spans="20:21" x14ac:dyDescent="0.25">
      <c r="T19619" s="101" t="s">
        <v>38218</v>
      </c>
      <c r="U19619" s="74" t="s">
        <v>38219</v>
      </c>
    </row>
    <row r="19620" spans="20:21" x14ac:dyDescent="0.25">
      <c r="T19620" s="101" t="s">
        <v>38220</v>
      </c>
      <c r="U19620" s="74" t="s">
        <v>38221</v>
      </c>
    </row>
    <row r="19621" spans="20:21" x14ac:dyDescent="0.25">
      <c r="T19621" s="101" t="s">
        <v>38222</v>
      </c>
      <c r="U19621" s="74" t="s">
        <v>38223</v>
      </c>
    </row>
    <row r="19622" spans="20:21" x14ac:dyDescent="0.25">
      <c r="T19622" s="101" t="s">
        <v>38224</v>
      </c>
      <c r="U19622" s="74" t="s">
        <v>38225</v>
      </c>
    </row>
    <row r="19623" spans="20:21" x14ac:dyDescent="0.25">
      <c r="T19623" s="101" t="s">
        <v>38226</v>
      </c>
      <c r="U19623" s="74" t="s">
        <v>38227</v>
      </c>
    </row>
    <row r="19624" spans="20:21" x14ac:dyDescent="0.25">
      <c r="T19624" s="101" t="s">
        <v>38228</v>
      </c>
      <c r="U19624" s="74" t="s">
        <v>38229</v>
      </c>
    </row>
    <row r="19625" spans="20:21" x14ac:dyDescent="0.25">
      <c r="T19625" s="101" t="s">
        <v>38230</v>
      </c>
      <c r="U19625" s="74" t="s">
        <v>38231</v>
      </c>
    </row>
    <row r="19626" spans="20:21" x14ac:dyDescent="0.25">
      <c r="T19626" s="101" t="s">
        <v>38232</v>
      </c>
      <c r="U19626" s="74" t="s">
        <v>38233</v>
      </c>
    </row>
    <row r="19627" spans="20:21" x14ac:dyDescent="0.25">
      <c r="T19627" s="101" t="s">
        <v>38234</v>
      </c>
      <c r="U19627" s="74" t="s">
        <v>38235</v>
      </c>
    </row>
    <row r="19628" spans="20:21" x14ac:dyDescent="0.25">
      <c r="T19628" s="101" t="s">
        <v>38236</v>
      </c>
      <c r="U19628" s="74" t="s">
        <v>38237</v>
      </c>
    </row>
    <row r="19629" spans="20:21" x14ac:dyDescent="0.25">
      <c r="T19629" s="101" t="s">
        <v>38238</v>
      </c>
      <c r="U19629" s="74" t="s">
        <v>38239</v>
      </c>
    </row>
    <row r="19630" spans="20:21" x14ac:dyDescent="0.25">
      <c r="T19630" s="101" t="s">
        <v>38240</v>
      </c>
      <c r="U19630" s="74" t="s">
        <v>38241</v>
      </c>
    </row>
    <row r="19631" spans="20:21" x14ac:dyDescent="0.25">
      <c r="T19631" s="101" t="s">
        <v>38242</v>
      </c>
      <c r="U19631" s="74" t="s">
        <v>38243</v>
      </c>
    </row>
    <row r="19632" spans="20:21" x14ac:dyDescent="0.25">
      <c r="T19632" s="101" t="s">
        <v>38244</v>
      </c>
      <c r="U19632" s="74" t="s">
        <v>37057</v>
      </c>
    </row>
    <row r="19633" spans="20:21" x14ac:dyDescent="0.25">
      <c r="T19633" s="101" t="s">
        <v>38245</v>
      </c>
      <c r="U19633" s="74" t="s">
        <v>38246</v>
      </c>
    </row>
    <row r="19634" spans="20:21" x14ac:dyDescent="0.25">
      <c r="T19634" s="101" t="s">
        <v>38247</v>
      </c>
      <c r="U19634" s="74" t="s">
        <v>38248</v>
      </c>
    </row>
    <row r="19635" spans="20:21" x14ac:dyDescent="0.25">
      <c r="T19635" s="101" t="s">
        <v>38249</v>
      </c>
      <c r="U19635" s="74" t="s">
        <v>38250</v>
      </c>
    </row>
    <row r="19636" spans="20:21" x14ac:dyDescent="0.25">
      <c r="T19636" s="101" t="s">
        <v>38251</v>
      </c>
      <c r="U19636" s="74" t="s">
        <v>38252</v>
      </c>
    </row>
    <row r="19637" spans="20:21" x14ac:dyDescent="0.25">
      <c r="T19637" s="101" t="s">
        <v>38253</v>
      </c>
      <c r="U19637" s="74" t="s">
        <v>38254</v>
      </c>
    </row>
    <row r="19638" spans="20:21" x14ac:dyDescent="0.25">
      <c r="T19638" s="101" t="s">
        <v>38255</v>
      </c>
      <c r="U19638" s="74" t="s">
        <v>38256</v>
      </c>
    </row>
    <row r="19639" spans="20:21" x14ac:dyDescent="0.25">
      <c r="T19639" s="101" t="s">
        <v>38257</v>
      </c>
      <c r="U19639" s="74" t="s">
        <v>38258</v>
      </c>
    </row>
    <row r="19640" spans="20:21" x14ac:dyDescent="0.25">
      <c r="T19640" s="101" t="s">
        <v>38259</v>
      </c>
      <c r="U19640" s="74" t="s">
        <v>38260</v>
      </c>
    </row>
    <row r="19641" spans="20:21" x14ac:dyDescent="0.25">
      <c r="T19641" s="101" t="s">
        <v>38261</v>
      </c>
      <c r="U19641" s="74" t="s">
        <v>38262</v>
      </c>
    </row>
    <row r="19642" spans="20:21" x14ac:dyDescent="0.25">
      <c r="T19642" s="101" t="s">
        <v>38263</v>
      </c>
      <c r="U19642" s="74" t="s">
        <v>38264</v>
      </c>
    </row>
    <row r="19643" spans="20:21" x14ac:dyDescent="0.25">
      <c r="T19643" s="101" t="s">
        <v>38265</v>
      </c>
      <c r="U19643" s="74" t="s">
        <v>33650</v>
      </c>
    </row>
    <row r="19644" spans="20:21" x14ac:dyDescent="0.25">
      <c r="T19644" s="101" t="s">
        <v>38266</v>
      </c>
      <c r="U19644" s="74" t="s">
        <v>38267</v>
      </c>
    </row>
    <row r="19645" spans="20:21" x14ac:dyDescent="0.25">
      <c r="T19645" s="101" t="s">
        <v>38268</v>
      </c>
      <c r="U19645" s="74" t="s">
        <v>38269</v>
      </c>
    </row>
    <row r="19646" spans="20:21" x14ac:dyDescent="0.25">
      <c r="T19646" s="101" t="s">
        <v>38270</v>
      </c>
      <c r="U19646" s="74" t="s">
        <v>38271</v>
      </c>
    </row>
    <row r="19647" spans="20:21" x14ac:dyDescent="0.25">
      <c r="T19647" s="101" t="s">
        <v>38272</v>
      </c>
      <c r="U19647" s="74" t="s">
        <v>38273</v>
      </c>
    </row>
    <row r="19648" spans="20:21" x14ac:dyDescent="0.25">
      <c r="T19648" s="101" t="s">
        <v>38274</v>
      </c>
      <c r="U19648" s="74" t="s">
        <v>17657</v>
      </c>
    </row>
    <row r="19649" spans="20:21" x14ac:dyDescent="0.25">
      <c r="T19649" s="101" t="s">
        <v>38275</v>
      </c>
      <c r="U19649" s="74" t="s">
        <v>38276</v>
      </c>
    </row>
    <row r="19650" spans="20:21" x14ac:dyDescent="0.25">
      <c r="T19650" s="101" t="s">
        <v>38277</v>
      </c>
      <c r="U19650" s="74" t="s">
        <v>38278</v>
      </c>
    </row>
    <row r="19651" spans="20:21" x14ac:dyDescent="0.25">
      <c r="T19651" s="101" t="s">
        <v>38279</v>
      </c>
      <c r="U19651" s="74" t="s">
        <v>38280</v>
      </c>
    </row>
    <row r="19652" spans="20:21" x14ac:dyDescent="0.25">
      <c r="T19652" s="101" t="s">
        <v>38281</v>
      </c>
      <c r="U19652" s="74" t="s">
        <v>38282</v>
      </c>
    </row>
    <row r="19653" spans="20:21" x14ac:dyDescent="0.25">
      <c r="T19653" s="101" t="s">
        <v>38283</v>
      </c>
      <c r="U19653" s="74" t="s">
        <v>38284</v>
      </c>
    </row>
    <row r="19654" spans="20:21" x14ac:dyDescent="0.25">
      <c r="T19654" s="101" t="s">
        <v>38285</v>
      </c>
      <c r="U19654" s="74" t="s">
        <v>38286</v>
      </c>
    </row>
    <row r="19655" spans="20:21" x14ac:dyDescent="0.25">
      <c r="T19655" s="101" t="s">
        <v>38287</v>
      </c>
      <c r="U19655" s="74" t="s">
        <v>38288</v>
      </c>
    </row>
    <row r="19656" spans="20:21" x14ac:dyDescent="0.25">
      <c r="T19656" s="101" t="s">
        <v>38289</v>
      </c>
      <c r="U19656" s="74" t="s">
        <v>38290</v>
      </c>
    </row>
    <row r="19657" spans="20:21" x14ac:dyDescent="0.25">
      <c r="T19657" s="101" t="s">
        <v>38291</v>
      </c>
      <c r="U19657" s="74" t="s">
        <v>38292</v>
      </c>
    </row>
    <row r="19658" spans="20:21" x14ac:dyDescent="0.25">
      <c r="T19658" s="101" t="s">
        <v>38293</v>
      </c>
      <c r="U19658" s="74" t="s">
        <v>38294</v>
      </c>
    </row>
    <row r="19659" spans="20:21" x14ac:dyDescent="0.25">
      <c r="T19659" s="101" t="s">
        <v>38295</v>
      </c>
      <c r="U19659" s="74" t="s">
        <v>38296</v>
      </c>
    </row>
    <row r="19660" spans="20:21" x14ac:dyDescent="0.25">
      <c r="T19660" s="101" t="s">
        <v>38297</v>
      </c>
      <c r="U19660" s="74" t="s">
        <v>38298</v>
      </c>
    </row>
    <row r="19661" spans="20:21" x14ac:dyDescent="0.25">
      <c r="T19661" s="101" t="s">
        <v>38299</v>
      </c>
      <c r="U19661" s="74" t="s">
        <v>38300</v>
      </c>
    </row>
    <row r="19662" spans="20:21" x14ac:dyDescent="0.25">
      <c r="T19662" s="101" t="s">
        <v>38301</v>
      </c>
      <c r="U19662" s="74" t="s">
        <v>24935</v>
      </c>
    </row>
    <row r="19663" spans="20:21" x14ac:dyDescent="0.25">
      <c r="T19663" s="101" t="s">
        <v>38302</v>
      </c>
      <c r="U19663" s="74" t="s">
        <v>38303</v>
      </c>
    </row>
    <row r="19664" spans="20:21" x14ac:dyDescent="0.25">
      <c r="T19664" s="101" t="s">
        <v>38304</v>
      </c>
      <c r="U19664" s="74" t="s">
        <v>38305</v>
      </c>
    </row>
    <row r="19665" spans="20:21" x14ac:dyDescent="0.25">
      <c r="T19665" s="101" t="s">
        <v>38306</v>
      </c>
      <c r="U19665" s="74" t="s">
        <v>38307</v>
      </c>
    </row>
    <row r="19666" spans="20:21" x14ac:dyDescent="0.25">
      <c r="T19666" s="101" t="s">
        <v>38308</v>
      </c>
      <c r="U19666" s="74" t="s">
        <v>38309</v>
      </c>
    </row>
    <row r="19667" spans="20:21" x14ac:dyDescent="0.25">
      <c r="T19667" s="101" t="s">
        <v>38310</v>
      </c>
      <c r="U19667" s="74" t="s">
        <v>38311</v>
      </c>
    </row>
    <row r="19668" spans="20:21" x14ac:dyDescent="0.25">
      <c r="T19668" s="101" t="s">
        <v>38312</v>
      </c>
      <c r="U19668" s="74" t="s">
        <v>38313</v>
      </c>
    </row>
    <row r="19669" spans="20:21" x14ac:dyDescent="0.25">
      <c r="T19669" s="101" t="s">
        <v>38314</v>
      </c>
      <c r="U19669" s="74" t="s">
        <v>38315</v>
      </c>
    </row>
    <row r="19670" spans="20:21" x14ac:dyDescent="0.25">
      <c r="T19670" s="101" t="s">
        <v>38316</v>
      </c>
      <c r="U19670" s="74" t="s">
        <v>38317</v>
      </c>
    </row>
    <row r="19671" spans="20:21" x14ac:dyDescent="0.25">
      <c r="T19671" s="101" t="s">
        <v>38318</v>
      </c>
      <c r="U19671" s="74" t="s">
        <v>38319</v>
      </c>
    </row>
    <row r="19672" spans="20:21" x14ac:dyDescent="0.25">
      <c r="T19672" s="101" t="s">
        <v>38320</v>
      </c>
      <c r="U19672" s="74" t="s">
        <v>38321</v>
      </c>
    </row>
    <row r="19673" spans="20:21" x14ac:dyDescent="0.25">
      <c r="T19673" s="101" t="s">
        <v>38322</v>
      </c>
      <c r="U19673" s="74" t="s">
        <v>38323</v>
      </c>
    </row>
    <row r="19674" spans="20:21" x14ac:dyDescent="0.25">
      <c r="T19674" s="101" t="s">
        <v>38324</v>
      </c>
      <c r="U19674" s="74" t="s">
        <v>38325</v>
      </c>
    </row>
    <row r="19675" spans="20:21" x14ac:dyDescent="0.25">
      <c r="T19675" s="101" t="s">
        <v>38326</v>
      </c>
      <c r="U19675" s="74" t="s">
        <v>38327</v>
      </c>
    </row>
    <row r="19676" spans="20:21" x14ac:dyDescent="0.25">
      <c r="T19676" s="101" t="s">
        <v>38328</v>
      </c>
      <c r="U19676" s="74" t="s">
        <v>38329</v>
      </c>
    </row>
    <row r="19677" spans="20:21" x14ac:dyDescent="0.25">
      <c r="T19677" s="101" t="s">
        <v>38330</v>
      </c>
      <c r="U19677" s="74" t="s">
        <v>38331</v>
      </c>
    </row>
    <row r="19678" spans="20:21" x14ac:dyDescent="0.25">
      <c r="T19678" s="101" t="s">
        <v>38332</v>
      </c>
      <c r="U19678" s="74" t="s">
        <v>38333</v>
      </c>
    </row>
    <row r="19679" spans="20:21" x14ac:dyDescent="0.25">
      <c r="T19679" s="101" t="s">
        <v>38334</v>
      </c>
      <c r="U19679" s="74" t="s">
        <v>38335</v>
      </c>
    </row>
    <row r="19680" spans="20:21" x14ac:dyDescent="0.25">
      <c r="T19680" s="101" t="s">
        <v>38336</v>
      </c>
      <c r="U19680" s="74" t="s">
        <v>38337</v>
      </c>
    </row>
    <row r="19681" spans="20:21" x14ac:dyDescent="0.25">
      <c r="T19681" s="101" t="s">
        <v>38338</v>
      </c>
      <c r="U19681" s="74" t="s">
        <v>38339</v>
      </c>
    </row>
    <row r="19682" spans="20:21" x14ac:dyDescent="0.25">
      <c r="T19682" s="101" t="s">
        <v>38340</v>
      </c>
      <c r="U19682" s="74" t="s">
        <v>38341</v>
      </c>
    </row>
    <row r="19683" spans="20:21" x14ac:dyDescent="0.25">
      <c r="T19683" s="101" t="s">
        <v>38342</v>
      </c>
      <c r="U19683" s="74" t="s">
        <v>38343</v>
      </c>
    </row>
    <row r="19684" spans="20:21" x14ac:dyDescent="0.25">
      <c r="T19684" s="101" t="s">
        <v>38344</v>
      </c>
      <c r="U19684" s="74" t="s">
        <v>38345</v>
      </c>
    </row>
    <row r="19685" spans="20:21" x14ac:dyDescent="0.25">
      <c r="T19685" s="101" t="s">
        <v>38346</v>
      </c>
      <c r="U19685" s="74" t="s">
        <v>38347</v>
      </c>
    </row>
    <row r="19686" spans="20:21" x14ac:dyDescent="0.25">
      <c r="T19686" s="101" t="s">
        <v>38348</v>
      </c>
      <c r="U19686" s="74" t="s">
        <v>38349</v>
      </c>
    </row>
    <row r="19687" spans="20:21" x14ac:dyDescent="0.25">
      <c r="T19687" s="101" t="s">
        <v>38350</v>
      </c>
      <c r="U19687" s="74" t="s">
        <v>38351</v>
      </c>
    </row>
    <row r="19688" spans="20:21" x14ac:dyDescent="0.25">
      <c r="T19688" s="101" t="s">
        <v>38352</v>
      </c>
      <c r="U19688" s="74" t="s">
        <v>38353</v>
      </c>
    </row>
    <row r="19689" spans="20:21" x14ac:dyDescent="0.25">
      <c r="T19689" s="101" t="s">
        <v>38354</v>
      </c>
      <c r="U19689" s="74" t="s">
        <v>38355</v>
      </c>
    </row>
    <row r="19690" spans="20:21" x14ac:dyDescent="0.25">
      <c r="T19690" s="101" t="s">
        <v>38356</v>
      </c>
      <c r="U19690" s="74" t="s">
        <v>38357</v>
      </c>
    </row>
    <row r="19691" spans="20:21" x14ac:dyDescent="0.25">
      <c r="T19691" s="101" t="s">
        <v>38358</v>
      </c>
      <c r="U19691" s="74" t="s">
        <v>38359</v>
      </c>
    </row>
    <row r="19692" spans="20:21" x14ac:dyDescent="0.25">
      <c r="T19692" s="101" t="s">
        <v>38360</v>
      </c>
      <c r="U19692" s="74" t="s">
        <v>38361</v>
      </c>
    </row>
    <row r="19693" spans="20:21" x14ac:dyDescent="0.25">
      <c r="T19693" s="101" t="s">
        <v>38362</v>
      </c>
      <c r="U19693" s="74" t="s">
        <v>38363</v>
      </c>
    </row>
    <row r="19694" spans="20:21" x14ac:dyDescent="0.25">
      <c r="T19694" s="101" t="s">
        <v>38364</v>
      </c>
      <c r="U19694" s="74" t="s">
        <v>38365</v>
      </c>
    </row>
    <row r="19695" spans="20:21" x14ac:dyDescent="0.25">
      <c r="T19695" s="101" t="s">
        <v>38366</v>
      </c>
      <c r="U19695" s="74" t="s">
        <v>38367</v>
      </c>
    </row>
    <row r="19696" spans="20:21" x14ac:dyDescent="0.25">
      <c r="T19696" s="101" t="s">
        <v>38368</v>
      </c>
      <c r="U19696" s="74" t="s">
        <v>38369</v>
      </c>
    </row>
    <row r="19697" spans="20:21" x14ac:dyDescent="0.25">
      <c r="T19697" s="101" t="s">
        <v>38370</v>
      </c>
      <c r="U19697" s="74" t="s">
        <v>1326</v>
      </c>
    </row>
    <row r="19698" spans="20:21" x14ac:dyDescent="0.25">
      <c r="T19698" s="101" t="s">
        <v>38371</v>
      </c>
      <c r="U19698" s="74" t="s">
        <v>38372</v>
      </c>
    </row>
    <row r="19699" spans="20:21" x14ac:dyDescent="0.25">
      <c r="T19699" s="101" t="s">
        <v>38373</v>
      </c>
      <c r="U19699" s="74" t="s">
        <v>38374</v>
      </c>
    </row>
    <row r="19700" spans="20:21" x14ac:dyDescent="0.25">
      <c r="T19700" s="101" t="s">
        <v>38375</v>
      </c>
      <c r="U19700" s="74" t="s">
        <v>38376</v>
      </c>
    </row>
    <row r="19701" spans="20:21" x14ac:dyDescent="0.25">
      <c r="T19701" s="101" t="s">
        <v>38377</v>
      </c>
      <c r="U19701" s="74" t="s">
        <v>38378</v>
      </c>
    </row>
    <row r="19702" spans="20:21" x14ac:dyDescent="0.25">
      <c r="T19702" s="101" t="s">
        <v>38379</v>
      </c>
      <c r="U19702" s="74" t="s">
        <v>38380</v>
      </c>
    </row>
    <row r="19703" spans="20:21" x14ac:dyDescent="0.25">
      <c r="T19703" s="101" t="s">
        <v>38381</v>
      </c>
      <c r="U19703" s="74" t="s">
        <v>38382</v>
      </c>
    </row>
    <row r="19704" spans="20:21" x14ac:dyDescent="0.25">
      <c r="T19704" s="101" t="s">
        <v>38383</v>
      </c>
      <c r="U19704" s="74" t="s">
        <v>38384</v>
      </c>
    </row>
    <row r="19705" spans="20:21" x14ac:dyDescent="0.25">
      <c r="T19705" s="101" t="s">
        <v>38385</v>
      </c>
      <c r="U19705" s="74" t="s">
        <v>38386</v>
      </c>
    </row>
    <row r="19706" spans="20:21" x14ac:dyDescent="0.25">
      <c r="T19706" s="101" t="s">
        <v>38387</v>
      </c>
      <c r="U19706" s="74" t="s">
        <v>38388</v>
      </c>
    </row>
    <row r="19707" spans="20:21" x14ac:dyDescent="0.25">
      <c r="T19707" s="101" t="s">
        <v>38389</v>
      </c>
      <c r="U19707" s="74" t="s">
        <v>12856</v>
      </c>
    </row>
    <row r="19708" spans="20:21" x14ac:dyDescent="0.25">
      <c r="T19708" s="101" t="s">
        <v>38390</v>
      </c>
      <c r="U19708" s="74" t="s">
        <v>38391</v>
      </c>
    </row>
    <row r="19709" spans="20:21" x14ac:dyDescent="0.25">
      <c r="T19709" s="101" t="s">
        <v>38392</v>
      </c>
      <c r="U19709" s="74" t="s">
        <v>38393</v>
      </c>
    </row>
    <row r="19710" spans="20:21" x14ac:dyDescent="0.25">
      <c r="T19710" s="101" t="s">
        <v>38394</v>
      </c>
      <c r="U19710" s="74" t="s">
        <v>38395</v>
      </c>
    </row>
    <row r="19711" spans="20:21" x14ac:dyDescent="0.25">
      <c r="T19711" s="101" t="s">
        <v>38396</v>
      </c>
      <c r="U19711" s="74" t="s">
        <v>38397</v>
      </c>
    </row>
    <row r="19712" spans="20:21" x14ac:dyDescent="0.25">
      <c r="T19712" s="101" t="s">
        <v>38398</v>
      </c>
      <c r="U19712" s="74" t="s">
        <v>38399</v>
      </c>
    </row>
    <row r="19713" spans="20:21" x14ac:dyDescent="0.25">
      <c r="T19713" s="101" t="s">
        <v>38400</v>
      </c>
      <c r="U19713" s="74" t="s">
        <v>38401</v>
      </c>
    </row>
    <row r="19714" spans="20:21" x14ac:dyDescent="0.25">
      <c r="T19714" s="101" t="s">
        <v>38402</v>
      </c>
      <c r="U19714" s="74" t="s">
        <v>38403</v>
      </c>
    </row>
    <row r="19715" spans="20:21" x14ac:dyDescent="0.25">
      <c r="T19715" s="101" t="s">
        <v>38404</v>
      </c>
      <c r="U19715" s="74" t="s">
        <v>38405</v>
      </c>
    </row>
    <row r="19716" spans="20:21" x14ac:dyDescent="0.25">
      <c r="T19716" s="101" t="s">
        <v>38406</v>
      </c>
      <c r="U19716" s="74" t="s">
        <v>38407</v>
      </c>
    </row>
    <row r="19717" spans="20:21" x14ac:dyDescent="0.25">
      <c r="T19717" s="101" t="s">
        <v>38408</v>
      </c>
      <c r="U19717" s="74" t="s">
        <v>38409</v>
      </c>
    </row>
    <row r="19718" spans="20:21" x14ac:dyDescent="0.25">
      <c r="T19718" s="101" t="s">
        <v>38410</v>
      </c>
      <c r="U19718" s="74" t="s">
        <v>38411</v>
      </c>
    </row>
    <row r="19719" spans="20:21" x14ac:dyDescent="0.25">
      <c r="T19719" s="101" t="s">
        <v>38412</v>
      </c>
      <c r="U19719" s="74" t="s">
        <v>38413</v>
      </c>
    </row>
    <row r="19720" spans="20:21" x14ac:dyDescent="0.25">
      <c r="T19720" s="101" t="s">
        <v>38414</v>
      </c>
      <c r="U19720" s="74" t="s">
        <v>38415</v>
      </c>
    </row>
    <row r="19721" spans="20:21" x14ac:dyDescent="0.25">
      <c r="T19721" s="101" t="s">
        <v>38416</v>
      </c>
      <c r="U19721" s="74" t="s">
        <v>38417</v>
      </c>
    </row>
    <row r="19722" spans="20:21" x14ac:dyDescent="0.25">
      <c r="T19722" s="101" t="s">
        <v>38418</v>
      </c>
      <c r="U19722" s="74" t="s">
        <v>38419</v>
      </c>
    </row>
    <row r="19723" spans="20:21" x14ac:dyDescent="0.25">
      <c r="T19723" s="101" t="s">
        <v>38420</v>
      </c>
      <c r="U19723" s="74" t="s">
        <v>38421</v>
      </c>
    </row>
    <row r="19724" spans="20:21" x14ac:dyDescent="0.25">
      <c r="T19724" s="101" t="s">
        <v>38422</v>
      </c>
      <c r="U19724" s="74" t="s">
        <v>38423</v>
      </c>
    </row>
    <row r="19725" spans="20:21" x14ac:dyDescent="0.25">
      <c r="T19725" s="101" t="s">
        <v>38424</v>
      </c>
      <c r="U19725" s="74" t="s">
        <v>38425</v>
      </c>
    </row>
    <row r="19726" spans="20:21" x14ac:dyDescent="0.25">
      <c r="T19726" s="101" t="s">
        <v>38426</v>
      </c>
      <c r="U19726" s="74" t="s">
        <v>29488</v>
      </c>
    </row>
    <row r="19727" spans="20:21" x14ac:dyDescent="0.25">
      <c r="T19727" s="101" t="s">
        <v>38427</v>
      </c>
      <c r="U19727" s="74" t="s">
        <v>38428</v>
      </c>
    </row>
    <row r="19728" spans="20:21" x14ac:dyDescent="0.25">
      <c r="T19728" s="101" t="s">
        <v>38429</v>
      </c>
      <c r="U19728" s="74" t="s">
        <v>38430</v>
      </c>
    </row>
    <row r="19729" spans="20:21" x14ac:dyDescent="0.25">
      <c r="T19729" s="101" t="s">
        <v>38431</v>
      </c>
      <c r="U19729" s="74" t="s">
        <v>38432</v>
      </c>
    </row>
    <row r="19730" spans="20:21" x14ac:dyDescent="0.25">
      <c r="T19730" s="101" t="s">
        <v>38433</v>
      </c>
      <c r="U19730" s="74" t="s">
        <v>38434</v>
      </c>
    </row>
    <row r="19731" spans="20:21" x14ac:dyDescent="0.25">
      <c r="T19731" s="101" t="s">
        <v>38435</v>
      </c>
      <c r="U19731" s="74" t="s">
        <v>38436</v>
      </c>
    </row>
    <row r="19732" spans="20:21" x14ac:dyDescent="0.25">
      <c r="T19732" s="101" t="s">
        <v>38437</v>
      </c>
      <c r="U19732" s="74" t="s">
        <v>38438</v>
      </c>
    </row>
    <row r="19733" spans="20:21" x14ac:dyDescent="0.25">
      <c r="T19733" s="101" t="s">
        <v>38439</v>
      </c>
      <c r="U19733" s="74" t="s">
        <v>38440</v>
      </c>
    </row>
    <row r="19734" spans="20:21" x14ac:dyDescent="0.25">
      <c r="T19734" s="101" t="s">
        <v>38441</v>
      </c>
      <c r="U19734" s="74" t="s">
        <v>3373</v>
      </c>
    </row>
    <row r="19735" spans="20:21" x14ac:dyDescent="0.25">
      <c r="T19735" s="101" t="s">
        <v>38442</v>
      </c>
      <c r="U19735" s="74" t="s">
        <v>38443</v>
      </c>
    </row>
    <row r="19736" spans="20:21" x14ac:dyDescent="0.25">
      <c r="T19736" s="101" t="s">
        <v>38444</v>
      </c>
      <c r="U19736" s="74" t="s">
        <v>38445</v>
      </c>
    </row>
    <row r="19737" spans="20:21" x14ac:dyDescent="0.25">
      <c r="T19737" s="101" t="s">
        <v>38446</v>
      </c>
      <c r="U19737" s="74" t="s">
        <v>36150</v>
      </c>
    </row>
    <row r="19738" spans="20:21" x14ac:dyDescent="0.25">
      <c r="T19738" s="101" t="s">
        <v>38447</v>
      </c>
      <c r="U19738" s="74" t="s">
        <v>38448</v>
      </c>
    </row>
    <row r="19739" spans="20:21" x14ac:dyDescent="0.25">
      <c r="T19739" s="101" t="s">
        <v>38449</v>
      </c>
      <c r="U19739" s="74" t="s">
        <v>38450</v>
      </c>
    </row>
    <row r="19740" spans="20:21" x14ac:dyDescent="0.25">
      <c r="T19740" s="101" t="s">
        <v>38451</v>
      </c>
      <c r="U19740" s="74" t="s">
        <v>38452</v>
      </c>
    </row>
    <row r="19741" spans="20:21" x14ac:dyDescent="0.25">
      <c r="T19741" s="101" t="s">
        <v>38453</v>
      </c>
      <c r="U19741" s="74" t="s">
        <v>6798</v>
      </c>
    </row>
    <row r="19742" spans="20:21" x14ac:dyDescent="0.25">
      <c r="T19742" s="101" t="s">
        <v>38454</v>
      </c>
      <c r="U19742" s="74" t="s">
        <v>38455</v>
      </c>
    </row>
    <row r="19743" spans="20:21" x14ac:dyDescent="0.25">
      <c r="T19743" s="101" t="s">
        <v>38456</v>
      </c>
      <c r="U19743" s="74" t="s">
        <v>38457</v>
      </c>
    </row>
    <row r="19744" spans="20:21" x14ac:dyDescent="0.25">
      <c r="T19744" s="101" t="s">
        <v>38458</v>
      </c>
      <c r="U19744" s="74" t="s">
        <v>38459</v>
      </c>
    </row>
    <row r="19745" spans="20:21" x14ac:dyDescent="0.25">
      <c r="T19745" s="101" t="s">
        <v>38460</v>
      </c>
      <c r="U19745" s="74" t="s">
        <v>38461</v>
      </c>
    </row>
    <row r="19746" spans="20:21" x14ac:dyDescent="0.25">
      <c r="T19746" s="101" t="s">
        <v>38462</v>
      </c>
      <c r="U19746" s="74" t="s">
        <v>38463</v>
      </c>
    </row>
    <row r="19747" spans="20:21" x14ac:dyDescent="0.25">
      <c r="T19747" s="101" t="s">
        <v>38464</v>
      </c>
      <c r="U19747" s="74" t="s">
        <v>38465</v>
      </c>
    </row>
    <row r="19748" spans="20:21" x14ac:dyDescent="0.25">
      <c r="T19748" s="101" t="s">
        <v>38466</v>
      </c>
      <c r="U19748" s="74" t="s">
        <v>38467</v>
      </c>
    </row>
    <row r="19749" spans="20:21" x14ac:dyDescent="0.25">
      <c r="T19749" s="101" t="s">
        <v>38468</v>
      </c>
      <c r="U19749" s="74" t="s">
        <v>38469</v>
      </c>
    </row>
    <row r="19750" spans="20:21" x14ac:dyDescent="0.25">
      <c r="T19750" s="101" t="s">
        <v>38470</v>
      </c>
      <c r="U19750" s="74" t="s">
        <v>38471</v>
      </c>
    </row>
    <row r="19751" spans="20:21" x14ac:dyDescent="0.25">
      <c r="T19751" s="101" t="s">
        <v>38472</v>
      </c>
      <c r="U19751" s="74" t="s">
        <v>38473</v>
      </c>
    </row>
    <row r="19752" spans="20:21" x14ac:dyDescent="0.25">
      <c r="T19752" s="101" t="s">
        <v>38474</v>
      </c>
      <c r="U19752" s="74" t="s">
        <v>38475</v>
      </c>
    </row>
    <row r="19753" spans="20:21" x14ac:dyDescent="0.25">
      <c r="T19753" s="101" t="s">
        <v>38476</v>
      </c>
      <c r="U19753" s="74" t="s">
        <v>38477</v>
      </c>
    </row>
    <row r="19754" spans="20:21" x14ac:dyDescent="0.25">
      <c r="T19754" s="101" t="s">
        <v>38478</v>
      </c>
      <c r="U19754" s="74" t="s">
        <v>38479</v>
      </c>
    </row>
    <row r="19755" spans="20:21" x14ac:dyDescent="0.25">
      <c r="T19755" s="101" t="s">
        <v>38480</v>
      </c>
      <c r="U19755" s="74" t="s">
        <v>38481</v>
      </c>
    </row>
    <row r="19756" spans="20:21" x14ac:dyDescent="0.25">
      <c r="T19756" s="101" t="s">
        <v>38482</v>
      </c>
      <c r="U19756" s="74" t="s">
        <v>38483</v>
      </c>
    </row>
    <row r="19757" spans="20:21" x14ac:dyDescent="0.25">
      <c r="T19757" s="101" t="s">
        <v>38484</v>
      </c>
      <c r="U19757" s="74" t="s">
        <v>38485</v>
      </c>
    </row>
    <row r="19758" spans="20:21" x14ac:dyDescent="0.25">
      <c r="T19758" s="101" t="s">
        <v>38486</v>
      </c>
      <c r="U19758" s="74" t="s">
        <v>38487</v>
      </c>
    </row>
    <row r="19759" spans="20:21" x14ac:dyDescent="0.25">
      <c r="T19759" s="101" t="s">
        <v>38488</v>
      </c>
      <c r="U19759" s="74" t="s">
        <v>38489</v>
      </c>
    </row>
    <row r="19760" spans="20:21" x14ac:dyDescent="0.25">
      <c r="T19760" s="101" t="s">
        <v>38490</v>
      </c>
      <c r="U19760" s="74" t="s">
        <v>38491</v>
      </c>
    </row>
    <row r="19761" spans="20:21" x14ac:dyDescent="0.25">
      <c r="T19761" s="101" t="s">
        <v>38492</v>
      </c>
      <c r="U19761" s="74" t="s">
        <v>38493</v>
      </c>
    </row>
    <row r="19762" spans="20:21" x14ac:dyDescent="0.25">
      <c r="T19762" s="101" t="s">
        <v>38494</v>
      </c>
      <c r="U19762" s="74" t="s">
        <v>38495</v>
      </c>
    </row>
    <row r="19763" spans="20:21" x14ac:dyDescent="0.25">
      <c r="T19763" s="101" t="s">
        <v>38496</v>
      </c>
      <c r="U19763" s="74" t="s">
        <v>38497</v>
      </c>
    </row>
    <row r="19764" spans="20:21" x14ac:dyDescent="0.25">
      <c r="T19764" s="101" t="s">
        <v>38498</v>
      </c>
      <c r="U19764" s="74" t="s">
        <v>38499</v>
      </c>
    </row>
    <row r="19765" spans="20:21" x14ac:dyDescent="0.25">
      <c r="T19765" s="101" t="s">
        <v>38500</v>
      </c>
      <c r="U19765" s="74" t="s">
        <v>38501</v>
      </c>
    </row>
    <row r="19766" spans="20:21" x14ac:dyDescent="0.25">
      <c r="T19766" s="101" t="s">
        <v>38502</v>
      </c>
      <c r="U19766" s="74" t="s">
        <v>38503</v>
      </c>
    </row>
    <row r="19767" spans="20:21" x14ac:dyDescent="0.25">
      <c r="T19767" s="101" t="s">
        <v>38504</v>
      </c>
      <c r="U19767" s="74" t="s">
        <v>38505</v>
      </c>
    </row>
    <row r="19768" spans="20:21" x14ac:dyDescent="0.25">
      <c r="T19768" s="101" t="s">
        <v>38506</v>
      </c>
      <c r="U19768" s="74" t="s">
        <v>1592</v>
      </c>
    </row>
    <row r="19769" spans="20:21" x14ac:dyDescent="0.25">
      <c r="T19769" s="101" t="s">
        <v>38507</v>
      </c>
      <c r="U19769" s="74" t="s">
        <v>38508</v>
      </c>
    </row>
    <row r="19770" spans="20:21" x14ac:dyDescent="0.25">
      <c r="T19770" s="101" t="s">
        <v>38509</v>
      </c>
      <c r="U19770" s="74" t="s">
        <v>38510</v>
      </c>
    </row>
    <row r="19771" spans="20:21" x14ac:dyDescent="0.25">
      <c r="T19771" s="101" t="s">
        <v>38511</v>
      </c>
      <c r="U19771" s="74" t="s">
        <v>38512</v>
      </c>
    </row>
    <row r="19772" spans="20:21" x14ac:dyDescent="0.25">
      <c r="T19772" s="101" t="s">
        <v>38513</v>
      </c>
      <c r="U19772" s="74" t="s">
        <v>17997</v>
      </c>
    </row>
    <row r="19773" spans="20:21" x14ac:dyDescent="0.25">
      <c r="T19773" s="101" t="s">
        <v>38514</v>
      </c>
      <c r="U19773" s="74" t="s">
        <v>38515</v>
      </c>
    </row>
    <row r="19774" spans="20:21" x14ac:dyDescent="0.25">
      <c r="T19774" s="101" t="s">
        <v>38516</v>
      </c>
      <c r="U19774" s="74" t="s">
        <v>38517</v>
      </c>
    </row>
    <row r="19775" spans="20:21" x14ac:dyDescent="0.25">
      <c r="T19775" s="101" t="s">
        <v>38518</v>
      </c>
      <c r="U19775" s="74" t="s">
        <v>38519</v>
      </c>
    </row>
    <row r="19776" spans="20:21" x14ac:dyDescent="0.25">
      <c r="T19776" s="101" t="s">
        <v>38520</v>
      </c>
      <c r="U19776" s="74" t="s">
        <v>38521</v>
      </c>
    </row>
    <row r="19777" spans="20:21" x14ac:dyDescent="0.25">
      <c r="T19777" s="101" t="s">
        <v>38522</v>
      </c>
      <c r="U19777" s="74" t="s">
        <v>38523</v>
      </c>
    </row>
    <row r="19778" spans="20:21" x14ac:dyDescent="0.25">
      <c r="T19778" s="101" t="s">
        <v>38524</v>
      </c>
      <c r="U19778" s="74" t="s">
        <v>38525</v>
      </c>
    </row>
    <row r="19779" spans="20:21" x14ac:dyDescent="0.25">
      <c r="T19779" s="101" t="s">
        <v>38526</v>
      </c>
      <c r="U19779" s="74" t="s">
        <v>38527</v>
      </c>
    </row>
    <row r="19780" spans="20:21" x14ac:dyDescent="0.25">
      <c r="T19780" s="101" t="s">
        <v>38528</v>
      </c>
      <c r="U19780" s="74" t="s">
        <v>38529</v>
      </c>
    </row>
    <row r="19781" spans="20:21" x14ac:dyDescent="0.25">
      <c r="T19781" s="101" t="s">
        <v>38530</v>
      </c>
      <c r="U19781" s="74" t="s">
        <v>38531</v>
      </c>
    </row>
    <row r="19782" spans="20:21" x14ac:dyDescent="0.25">
      <c r="T19782" s="101" t="s">
        <v>38532</v>
      </c>
      <c r="U19782" s="74" t="s">
        <v>38533</v>
      </c>
    </row>
    <row r="19783" spans="20:21" x14ac:dyDescent="0.25">
      <c r="T19783" s="101" t="s">
        <v>38534</v>
      </c>
      <c r="U19783" s="74" t="s">
        <v>38535</v>
      </c>
    </row>
    <row r="19784" spans="20:21" x14ac:dyDescent="0.25">
      <c r="T19784" s="101" t="s">
        <v>38536</v>
      </c>
      <c r="U19784" s="74" t="s">
        <v>38537</v>
      </c>
    </row>
    <row r="19785" spans="20:21" x14ac:dyDescent="0.25">
      <c r="T19785" s="101" t="s">
        <v>38538</v>
      </c>
      <c r="U19785" s="74" t="s">
        <v>38539</v>
      </c>
    </row>
    <row r="19786" spans="20:21" x14ac:dyDescent="0.25">
      <c r="T19786" s="101" t="s">
        <v>38540</v>
      </c>
      <c r="U19786" s="74" t="s">
        <v>38541</v>
      </c>
    </row>
    <row r="19787" spans="20:21" x14ac:dyDescent="0.25">
      <c r="T19787" s="101" t="s">
        <v>38542</v>
      </c>
      <c r="U19787" s="74" t="s">
        <v>38543</v>
      </c>
    </row>
    <row r="19788" spans="20:21" x14ac:dyDescent="0.25">
      <c r="T19788" s="101" t="s">
        <v>38544</v>
      </c>
      <c r="U19788" s="74" t="s">
        <v>38545</v>
      </c>
    </row>
    <row r="19789" spans="20:21" x14ac:dyDescent="0.25">
      <c r="T19789" s="101" t="s">
        <v>38546</v>
      </c>
      <c r="U19789" s="74" t="s">
        <v>38547</v>
      </c>
    </row>
    <row r="19790" spans="20:21" x14ac:dyDescent="0.25">
      <c r="T19790" s="101" t="s">
        <v>38548</v>
      </c>
      <c r="U19790" s="74" t="s">
        <v>38549</v>
      </c>
    </row>
    <row r="19791" spans="20:21" x14ac:dyDescent="0.25">
      <c r="T19791" s="101" t="s">
        <v>38550</v>
      </c>
      <c r="U19791" s="74" t="s">
        <v>18055</v>
      </c>
    </row>
    <row r="19792" spans="20:21" x14ac:dyDescent="0.25">
      <c r="T19792" s="101" t="s">
        <v>38551</v>
      </c>
      <c r="U19792" s="74" t="s">
        <v>38552</v>
      </c>
    </row>
    <row r="19793" spans="20:21" x14ac:dyDescent="0.25">
      <c r="T19793" s="101" t="s">
        <v>38553</v>
      </c>
      <c r="U19793" s="74" t="s">
        <v>38554</v>
      </c>
    </row>
    <row r="19794" spans="20:21" x14ac:dyDescent="0.25">
      <c r="T19794" s="101" t="s">
        <v>38555</v>
      </c>
      <c r="U19794" s="74" t="s">
        <v>5351</v>
      </c>
    </row>
    <row r="19795" spans="20:21" x14ac:dyDescent="0.25">
      <c r="T19795" s="101" t="s">
        <v>38556</v>
      </c>
      <c r="U19795" s="74" t="s">
        <v>38557</v>
      </c>
    </row>
    <row r="19796" spans="20:21" x14ac:dyDescent="0.25">
      <c r="T19796" s="101" t="s">
        <v>38558</v>
      </c>
      <c r="U19796" s="74" t="s">
        <v>38559</v>
      </c>
    </row>
    <row r="19797" spans="20:21" x14ac:dyDescent="0.25">
      <c r="T19797" s="101" t="s">
        <v>38560</v>
      </c>
      <c r="U19797" s="74" t="s">
        <v>38561</v>
      </c>
    </row>
    <row r="19798" spans="20:21" x14ac:dyDescent="0.25">
      <c r="T19798" s="101" t="s">
        <v>38562</v>
      </c>
      <c r="U19798" s="74" t="s">
        <v>38563</v>
      </c>
    </row>
    <row r="19799" spans="20:21" x14ac:dyDescent="0.25">
      <c r="T19799" s="101" t="s">
        <v>38564</v>
      </c>
      <c r="U19799" s="74" t="s">
        <v>38565</v>
      </c>
    </row>
    <row r="19800" spans="20:21" x14ac:dyDescent="0.25">
      <c r="T19800" s="101" t="s">
        <v>38566</v>
      </c>
      <c r="U19800" s="74" t="s">
        <v>38567</v>
      </c>
    </row>
    <row r="19801" spans="20:21" x14ac:dyDescent="0.25">
      <c r="T19801" s="101" t="s">
        <v>38568</v>
      </c>
      <c r="U19801" s="74" t="s">
        <v>38569</v>
      </c>
    </row>
    <row r="19802" spans="20:21" x14ac:dyDescent="0.25">
      <c r="T19802" s="101" t="s">
        <v>38570</v>
      </c>
      <c r="U19802" s="74" t="s">
        <v>38571</v>
      </c>
    </row>
    <row r="19803" spans="20:21" x14ac:dyDescent="0.25">
      <c r="T19803" s="101" t="s">
        <v>38572</v>
      </c>
      <c r="U19803" s="74" t="s">
        <v>38573</v>
      </c>
    </row>
    <row r="19804" spans="20:21" x14ac:dyDescent="0.25">
      <c r="T19804" s="101" t="s">
        <v>38574</v>
      </c>
      <c r="U19804" s="74" t="s">
        <v>38575</v>
      </c>
    </row>
    <row r="19805" spans="20:21" x14ac:dyDescent="0.25">
      <c r="T19805" s="101" t="s">
        <v>38576</v>
      </c>
      <c r="U19805" s="74" t="s">
        <v>38577</v>
      </c>
    </row>
    <row r="19806" spans="20:21" x14ac:dyDescent="0.25">
      <c r="T19806" s="101" t="s">
        <v>38578</v>
      </c>
      <c r="U19806" s="74" t="s">
        <v>38579</v>
      </c>
    </row>
    <row r="19807" spans="20:21" x14ac:dyDescent="0.25">
      <c r="T19807" s="101" t="s">
        <v>38580</v>
      </c>
      <c r="U19807" s="74" t="s">
        <v>38581</v>
      </c>
    </row>
    <row r="19808" spans="20:21" x14ac:dyDescent="0.25">
      <c r="T19808" s="101" t="s">
        <v>38582</v>
      </c>
      <c r="U19808" s="74" t="s">
        <v>38583</v>
      </c>
    </row>
    <row r="19809" spans="20:21" x14ac:dyDescent="0.25">
      <c r="T19809" s="101" t="s">
        <v>38584</v>
      </c>
      <c r="U19809" s="74" t="s">
        <v>38585</v>
      </c>
    </row>
    <row r="19810" spans="20:21" x14ac:dyDescent="0.25">
      <c r="T19810" s="101" t="s">
        <v>38586</v>
      </c>
      <c r="U19810" s="74" t="s">
        <v>38587</v>
      </c>
    </row>
    <row r="19811" spans="20:21" x14ac:dyDescent="0.25">
      <c r="T19811" s="101" t="s">
        <v>38588</v>
      </c>
      <c r="U19811" s="74" t="s">
        <v>38589</v>
      </c>
    </row>
    <row r="19812" spans="20:21" x14ac:dyDescent="0.25">
      <c r="T19812" s="101" t="s">
        <v>38590</v>
      </c>
      <c r="U19812" s="74" t="s">
        <v>38591</v>
      </c>
    </row>
    <row r="19813" spans="20:21" x14ac:dyDescent="0.25">
      <c r="T19813" s="101" t="s">
        <v>38592</v>
      </c>
      <c r="U19813" s="74" t="s">
        <v>38593</v>
      </c>
    </row>
    <row r="19814" spans="20:21" x14ac:dyDescent="0.25">
      <c r="T19814" s="101" t="s">
        <v>38594</v>
      </c>
      <c r="U19814" s="74" t="s">
        <v>38595</v>
      </c>
    </row>
    <row r="19815" spans="20:21" x14ac:dyDescent="0.25">
      <c r="T19815" s="101" t="s">
        <v>38596</v>
      </c>
      <c r="U19815" s="74" t="s">
        <v>38597</v>
      </c>
    </row>
    <row r="19816" spans="20:21" x14ac:dyDescent="0.25">
      <c r="T19816" s="101" t="s">
        <v>38598</v>
      </c>
      <c r="U19816" s="74" t="s">
        <v>38599</v>
      </c>
    </row>
    <row r="19817" spans="20:21" x14ac:dyDescent="0.25">
      <c r="T19817" s="101" t="s">
        <v>38600</v>
      </c>
      <c r="U19817" s="74" t="s">
        <v>38601</v>
      </c>
    </row>
    <row r="19818" spans="20:21" x14ac:dyDescent="0.25">
      <c r="T19818" s="101" t="s">
        <v>38602</v>
      </c>
      <c r="U19818" s="74" t="s">
        <v>38603</v>
      </c>
    </row>
    <row r="19819" spans="20:21" x14ac:dyDescent="0.25">
      <c r="T19819" s="101" t="s">
        <v>38604</v>
      </c>
      <c r="U19819" s="74" t="s">
        <v>38605</v>
      </c>
    </row>
    <row r="19820" spans="20:21" x14ac:dyDescent="0.25">
      <c r="T19820" s="101" t="s">
        <v>38606</v>
      </c>
      <c r="U19820" s="74" t="s">
        <v>38607</v>
      </c>
    </row>
    <row r="19821" spans="20:21" x14ac:dyDescent="0.25">
      <c r="T19821" s="101" t="s">
        <v>38608</v>
      </c>
      <c r="U19821" s="74" t="s">
        <v>38609</v>
      </c>
    </row>
    <row r="19822" spans="20:21" x14ac:dyDescent="0.25">
      <c r="T19822" s="101" t="s">
        <v>38610</v>
      </c>
      <c r="U19822" s="74" t="s">
        <v>38611</v>
      </c>
    </row>
    <row r="19823" spans="20:21" x14ac:dyDescent="0.25">
      <c r="T19823" s="101" t="s">
        <v>38612</v>
      </c>
      <c r="U19823" s="74" t="s">
        <v>38613</v>
      </c>
    </row>
    <row r="19824" spans="20:21" x14ac:dyDescent="0.25">
      <c r="T19824" s="101" t="s">
        <v>38614</v>
      </c>
      <c r="U19824" s="74" t="s">
        <v>38615</v>
      </c>
    </row>
    <row r="19825" spans="20:21" x14ac:dyDescent="0.25">
      <c r="T19825" s="101" t="s">
        <v>38616</v>
      </c>
      <c r="U19825" s="74" t="s">
        <v>38617</v>
      </c>
    </row>
    <row r="19826" spans="20:21" x14ac:dyDescent="0.25">
      <c r="T19826" s="101" t="s">
        <v>38618</v>
      </c>
      <c r="U19826" s="74" t="s">
        <v>38619</v>
      </c>
    </row>
    <row r="19827" spans="20:21" x14ac:dyDescent="0.25">
      <c r="T19827" s="101" t="s">
        <v>38620</v>
      </c>
      <c r="U19827" s="74" t="s">
        <v>38621</v>
      </c>
    </row>
    <row r="19828" spans="20:21" x14ac:dyDescent="0.25">
      <c r="T19828" s="101" t="s">
        <v>38622</v>
      </c>
      <c r="U19828" s="74" t="s">
        <v>38623</v>
      </c>
    </row>
    <row r="19829" spans="20:21" x14ac:dyDescent="0.25">
      <c r="T19829" s="101" t="s">
        <v>38624</v>
      </c>
      <c r="U19829" s="74" t="s">
        <v>38625</v>
      </c>
    </row>
    <row r="19830" spans="20:21" x14ac:dyDescent="0.25">
      <c r="T19830" s="101" t="s">
        <v>38626</v>
      </c>
      <c r="U19830" s="74" t="s">
        <v>38627</v>
      </c>
    </row>
    <row r="19831" spans="20:21" x14ac:dyDescent="0.25">
      <c r="T19831" s="101" t="s">
        <v>38628</v>
      </c>
      <c r="U19831" s="74" t="s">
        <v>38629</v>
      </c>
    </row>
    <row r="19832" spans="20:21" x14ac:dyDescent="0.25">
      <c r="T19832" s="101" t="s">
        <v>38630</v>
      </c>
      <c r="U19832" s="74" t="s">
        <v>38631</v>
      </c>
    </row>
    <row r="19833" spans="20:21" x14ac:dyDescent="0.25">
      <c r="T19833" s="101" t="s">
        <v>38632</v>
      </c>
      <c r="U19833" s="74" t="s">
        <v>38633</v>
      </c>
    </row>
    <row r="19834" spans="20:21" x14ac:dyDescent="0.25">
      <c r="T19834" s="101" t="s">
        <v>38634</v>
      </c>
      <c r="U19834" s="74" t="s">
        <v>38635</v>
      </c>
    </row>
    <row r="19835" spans="20:21" x14ac:dyDescent="0.25">
      <c r="T19835" s="101" t="s">
        <v>38636</v>
      </c>
      <c r="U19835" s="74" t="s">
        <v>38637</v>
      </c>
    </row>
    <row r="19836" spans="20:21" x14ac:dyDescent="0.25">
      <c r="T19836" s="101" t="s">
        <v>38638</v>
      </c>
      <c r="U19836" s="74" t="s">
        <v>38639</v>
      </c>
    </row>
    <row r="19837" spans="20:21" x14ac:dyDescent="0.25">
      <c r="T19837" s="101" t="s">
        <v>38640</v>
      </c>
      <c r="U19837" s="74" t="s">
        <v>38641</v>
      </c>
    </row>
    <row r="19838" spans="20:21" x14ac:dyDescent="0.25">
      <c r="T19838" s="101" t="s">
        <v>38642</v>
      </c>
      <c r="U19838" s="74" t="s">
        <v>38643</v>
      </c>
    </row>
    <row r="19839" spans="20:21" x14ac:dyDescent="0.25">
      <c r="T19839" s="101" t="s">
        <v>38644</v>
      </c>
      <c r="U19839" s="74" t="s">
        <v>38645</v>
      </c>
    </row>
    <row r="19840" spans="20:21" x14ac:dyDescent="0.25">
      <c r="T19840" s="101" t="s">
        <v>38646</v>
      </c>
      <c r="U19840" s="74" t="s">
        <v>38647</v>
      </c>
    </row>
    <row r="19841" spans="20:21" x14ac:dyDescent="0.25">
      <c r="T19841" s="101" t="s">
        <v>38648</v>
      </c>
      <c r="U19841" s="74" t="s">
        <v>38649</v>
      </c>
    </row>
    <row r="19842" spans="20:21" x14ac:dyDescent="0.25">
      <c r="T19842" s="101" t="s">
        <v>38650</v>
      </c>
      <c r="U19842" s="74" t="s">
        <v>38651</v>
      </c>
    </row>
    <row r="19843" spans="20:21" x14ac:dyDescent="0.25">
      <c r="T19843" s="101" t="s">
        <v>38652</v>
      </c>
      <c r="U19843" s="74" t="s">
        <v>9833</v>
      </c>
    </row>
    <row r="19844" spans="20:21" x14ac:dyDescent="0.25">
      <c r="T19844" s="101" t="s">
        <v>38653</v>
      </c>
      <c r="U19844" s="74" t="s">
        <v>14539</v>
      </c>
    </row>
    <row r="19845" spans="20:21" x14ac:dyDescent="0.25">
      <c r="T19845" s="101" t="s">
        <v>38654</v>
      </c>
      <c r="U19845" s="74" t="s">
        <v>38655</v>
      </c>
    </row>
    <row r="19846" spans="20:21" x14ac:dyDescent="0.25">
      <c r="T19846" s="101" t="s">
        <v>38656</v>
      </c>
      <c r="U19846" s="74" t="s">
        <v>38657</v>
      </c>
    </row>
    <row r="19847" spans="20:21" x14ac:dyDescent="0.25">
      <c r="T19847" s="101" t="s">
        <v>38658</v>
      </c>
      <c r="U19847" s="74" t="s">
        <v>38659</v>
      </c>
    </row>
    <row r="19848" spans="20:21" x14ac:dyDescent="0.25">
      <c r="T19848" s="101" t="s">
        <v>38660</v>
      </c>
      <c r="U19848" s="74" t="s">
        <v>9849</v>
      </c>
    </row>
    <row r="19849" spans="20:21" x14ac:dyDescent="0.25">
      <c r="T19849" s="101" t="s">
        <v>38661</v>
      </c>
      <c r="U19849" s="74" t="s">
        <v>38662</v>
      </c>
    </row>
    <row r="19850" spans="20:21" x14ac:dyDescent="0.25">
      <c r="T19850" s="101" t="s">
        <v>38663</v>
      </c>
      <c r="U19850" s="74" t="s">
        <v>38664</v>
      </c>
    </row>
    <row r="19851" spans="20:21" x14ac:dyDescent="0.25">
      <c r="T19851" s="101" t="s">
        <v>38665</v>
      </c>
      <c r="U19851" s="74" t="s">
        <v>38666</v>
      </c>
    </row>
    <row r="19852" spans="20:21" x14ac:dyDescent="0.25">
      <c r="T19852" s="101" t="s">
        <v>38667</v>
      </c>
      <c r="U19852" s="74" t="s">
        <v>37628</v>
      </c>
    </row>
    <row r="19853" spans="20:21" x14ac:dyDescent="0.25">
      <c r="T19853" s="101" t="s">
        <v>38668</v>
      </c>
      <c r="U19853" s="74" t="s">
        <v>38669</v>
      </c>
    </row>
    <row r="19854" spans="20:21" x14ac:dyDescent="0.25">
      <c r="T19854" s="101" t="s">
        <v>38670</v>
      </c>
      <c r="U19854" s="74" t="s">
        <v>9870</v>
      </c>
    </row>
    <row r="19855" spans="20:21" x14ac:dyDescent="0.25">
      <c r="T19855" s="101" t="s">
        <v>38671</v>
      </c>
      <c r="U19855" s="74" t="s">
        <v>38672</v>
      </c>
    </row>
    <row r="19856" spans="20:21" x14ac:dyDescent="0.25">
      <c r="T19856" s="101" t="s">
        <v>38673</v>
      </c>
      <c r="U19856" s="74" t="s">
        <v>38674</v>
      </c>
    </row>
    <row r="19857" spans="20:21" x14ac:dyDescent="0.25">
      <c r="T19857" s="101" t="s">
        <v>38675</v>
      </c>
      <c r="U19857" s="74" t="s">
        <v>38676</v>
      </c>
    </row>
    <row r="19858" spans="20:21" x14ac:dyDescent="0.25">
      <c r="T19858" s="101" t="s">
        <v>38677</v>
      </c>
      <c r="U19858" s="74" t="s">
        <v>38678</v>
      </c>
    </row>
    <row r="19859" spans="20:21" x14ac:dyDescent="0.25">
      <c r="T19859" s="101" t="s">
        <v>38679</v>
      </c>
      <c r="U19859" s="74" t="s">
        <v>38680</v>
      </c>
    </row>
    <row r="19860" spans="20:21" x14ac:dyDescent="0.25">
      <c r="T19860" s="101" t="s">
        <v>38681</v>
      </c>
      <c r="U19860" s="74" t="s">
        <v>38682</v>
      </c>
    </row>
    <row r="19861" spans="20:21" x14ac:dyDescent="0.25">
      <c r="T19861" s="101" t="s">
        <v>38683</v>
      </c>
      <c r="U19861" s="74" t="s">
        <v>38684</v>
      </c>
    </row>
    <row r="19862" spans="20:21" x14ac:dyDescent="0.25">
      <c r="T19862" s="101" t="s">
        <v>38685</v>
      </c>
      <c r="U19862" s="74" t="s">
        <v>38686</v>
      </c>
    </row>
    <row r="19863" spans="20:21" x14ac:dyDescent="0.25">
      <c r="T19863" s="101" t="s">
        <v>38687</v>
      </c>
      <c r="U19863" s="74" t="s">
        <v>38688</v>
      </c>
    </row>
    <row r="19864" spans="20:21" x14ac:dyDescent="0.25">
      <c r="T19864" s="101" t="s">
        <v>38689</v>
      </c>
      <c r="U19864" s="74" t="s">
        <v>38690</v>
      </c>
    </row>
    <row r="19865" spans="20:21" x14ac:dyDescent="0.25">
      <c r="T19865" s="101" t="s">
        <v>38691</v>
      </c>
      <c r="U19865" s="74" t="s">
        <v>38692</v>
      </c>
    </row>
    <row r="19866" spans="20:21" x14ac:dyDescent="0.25">
      <c r="T19866" s="101" t="s">
        <v>38693</v>
      </c>
      <c r="U19866" s="74" t="s">
        <v>38694</v>
      </c>
    </row>
    <row r="19867" spans="20:21" x14ac:dyDescent="0.25">
      <c r="T19867" s="101" t="s">
        <v>38695</v>
      </c>
      <c r="U19867" s="74" t="s">
        <v>38696</v>
      </c>
    </row>
    <row r="19868" spans="20:21" x14ac:dyDescent="0.25">
      <c r="T19868" s="101" t="s">
        <v>38697</v>
      </c>
      <c r="U19868" s="74" t="s">
        <v>38698</v>
      </c>
    </row>
    <row r="19869" spans="20:21" x14ac:dyDescent="0.25">
      <c r="T19869" s="101" t="s">
        <v>38699</v>
      </c>
      <c r="U19869" s="74" t="s">
        <v>38700</v>
      </c>
    </row>
    <row r="19870" spans="20:21" x14ac:dyDescent="0.25">
      <c r="T19870" s="101" t="s">
        <v>38701</v>
      </c>
      <c r="U19870" s="74" t="s">
        <v>38702</v>
      </c>
    </row>
    <row r="19871" spans="20:21" x14ac:dyDescent="0.25">
      <c r="T19871" s="101" t="s">
        <v>38703</v>
      </c>
      <c r="U19871" s="74" t="s">
        <v>38704</v>
      </c>
    </row>
    <row r="19872" spans="20:21" x14ac:dyDescent="0.25">
      <c r="T19872" s="101" t="s">
        <v>38705</v>
      </c>
      <c r="U19872" s="74" t="s">
        <v>36460</v>
      </c>
    </row>
    <row r="19873" spans="20:21" x14ac:dyDescent="0.25">
      <c r="T19873" s="101" t="s">
        <v>38706</v>
      </c>
      <c r="U19873" s="74" t="s">
        <v>38707</v>
      </c>
    </row>
    <row r="19874" spans="20:21" x14ac:dyDescent="0.25">
      <c r="T19874" s="101" t="s">
        <v>38708</v>
      </c>
      <c r="U19874" s="74" t="s">
        <v>38709</v>
      </c>
    </row>
    <row r="19875" spans="20:21" x14ac:dyDescent="0.25">
      <c r="T19875" s="101" t="s">
        <v>38710</v>
      </c>
      <c r="U19875" s="74" t="s">
        <v>38711</v>
      </c>
    </row>
    <row r="19876" spans="20:21" x14ac:dyDescent="0.25">
      <c r="T19876" s="101" t="s">
        <v>38712</v>
      </c>
      <c r="U19876" s="74" t="s">
        <v>38713</v>
      </c>
    </row>
    <row r="19877" spans="20:21" x14ac:dyDescent="0.25">
      <c r="T19877" s="101" t="s">
        <v>38714</v>
      </c>
      <c r="U19877" s="74" t="s">
        <v>38715</v>
      </c>
    </row>
    <row r="19878" spans="20:21" x14ac:dyDescent="0.25">
      <c r="T19878" s="101" t="s">
        <v>38716</v>
      </c>
      <c r="U19878" s="74" t="s">
        <v>38717</v>
      </c>
    </row>
    <row r="19879" spans="20:21" x14ac:dyDescent="0.25">
      <c r="T19879" s="101" t="s">
        <v>38718</v>
      </c>
      <c r="U19879" s="74" t="s">
        <v>38719</v>
      </c>
    </row>
    <row r="19880" spans="20:21" x14ac:dyDescent="0.25">
      <c r="T19880" s="101" t="s">
        <v>38720</v>
      </c>
      <c r="U19880" s="74" t="s">
        <v>38721</v>
      </c>
    </row>
    <row r="19881" spans="20:21" x14ac:dyDescent="0.25">
      <c r="T19881" s="101" t="s">
        <v>38722</v>
      </c>
      <c r="U19881" s="74" t="s">
        <v>38723</v>
      </c>
    </row>
    <row r="19882" spans="20:21" x14ac:dyDescent="0.25">
      <c r="T19882" s="101" t="s">
        <v>38724</v>
      </c>
      <c r="U19882" s="74" t="s">
        <v>38725</v>
      </c>
    </row>
    <row r="19883" spans="20:21" x14ac:dyDescent="0.25">
      <c r="T19883" s="101" t="s">
        <v>38726</v>
      </c>
      <c r="U19883" s="74" t="s">
        <v>38727</v>
      </c>
    </row>
    <row r="19884" spans="20:21" x14ac:dyDescent="0.25">
      <c r="T19884" s="101" t="s">
        <v>38728</v>
      </c>
      <c r="U19884" s="74" t="s">
        <v>38729</v>
      </c>
    </row>
    <row r="19885" spans="20:21" x14ac:dyDescent="0.25">
      <c r="T19885" s="101" t="s">
        <v>38730</v>
      </c>
      <c r="U19885" s="74" t="s">
        <v>38731</v>
      </c>
    </row>
    <row r="19886" spans="20:21" x14ac:dyDescent="0.25">
      <c r="T19886" s="101" t="s">
        <v>38732</v>
      </c>
      <c r="U19886" s="74" t="s">
        <v>38733</v>
      </c>
    </row>
    <row r="19887" spans="20:21" x14ac:dyDescent="0.25">
      <c r="T19887" s="101" t="s">
        <v>38734</v>
      </c>
      <c r="U19887" s="74" t="s">
        <v>38735</v>
      </c>
    </row>
    <row r="19888" spans="20:21" x14ac:dyDescent="0.25">
      <c r="T19888" s="101" t="s">
        <v>38736</v>
      </c>
      <c r="U19888" s="74" t="s">
        <v>38737</v>
      </c>
    </row>
    <row r="19889" spans="20:21" x14ac:dyDescent="0.25">
      <c r="T19889" s="101" t="s">
        <v>38738</v>
      </c>
      <c r="U19889" s="74" t="s">
        <v>38739</v>
      </c>
    </row>
    <row r="19890" spans="20:21" x14ac:dyDescent="0.25">
      <c r="T19890" s="101" t="s">
        <v>38740</v>
      </c>
      <c r="U19890" s="74" t="s">
        <v>38741</v>
      </c>
    </row>
    <row r="19891" spans="20:21" x14ac:dyDescent="0.25">
      <c r="T19891" s="101" t="s">
        <v>38742</v>
      </c>
      <c r="U19891" s="74" t="s">
        <v>38743</v>
      </c>
    </row>
    <row r="19892" spans="20:21" x14ac:dyDescent="0.25">
      <c r="T19892" s="101" t="s">
        <v>38744</v>
      </c>
      <c r="U19892" s="74" t="s">
        <v>38745</v>
      </c>
    </row>
    <row r="19893" spans="20:21" x14ac:dyDescent="0.25">
      <c r="T19893" s="101" t="s">
        <v>38746</v>
      </c>
      <c r="U19893" s="74" t="s">
        <v>38747</v>
      </c>
    </row>
    <row r="19894" spans="20:21" x14ac:dyDescent="0.25">
      <c r="T19894" s="101" t="s">
        <v>38748</v>
      </c>
      <c r="U19894" s="74" t="s">
        <v>38749</v>
      </c>
    </row>
    <row r="19895" spans="20:21" x14ac:dyDescent="0.25">
      <c r="T19895" s="101" t="s">
        <v>38750</v>
      </c>
      <c r="U19895" s="74" t="s">
        <v>38751</v>
      </c>
    </row>
    <row r="19896" spans="20:21" x14ac:dyDescent="0.25">
      <c r="T19896" s="101" t="s">
        <v>38752</v>
      </c>
      <c r="U19896" s="74" t="s">
        <v>38753</v>
      </c>
    </row>
    <row r="19897" spans="20:21" x14ac:dyDescent="0.25">
      <c r="T19897" s="101" t="s">
        <v>38754</v>
      </c>
      <c r="U19897" s="74" t="s">
        <v>38755</v>
      </c>
    </row>
    <row r="19898" spans="20:21" x14ac:dyDescent="0.25">
      <c r="T19898" s="101" t="s">
        <v>38756</v>
      </c>
      <c r="U19898" s="74" t="s">
        <v>20295</v>
      </c>
    </row>
    <row r="19899" spans="20:21" x14ac:dyDescent="0.25">
      <c r="T19899" s="101" t="s">
        <v>38757</v>
      </c>
      <c r="U19899" s="74" t="s">
        <v>38758</v>
      </c>
    </row>
    <row r="19900" spans="20:21" x14ac:dyDescent="0.25">
      <c r="T19900" s="101" t="s">
        <v>38759</v>
      </c>
      <c r="U19900" s="74" t="s">
        <v>38760</v>
      </c>
    </row>
    <row r="19901" spans="20:21" x14ac:dyDescent="0.25">
      <c r="T19901" s="101" t="s">
        <v>38761</v>
      </c>
      <c r="U19901" s="74" t="s">
        <v>38762</v>
      </c>
    </row>
    <row r="19902" spans="20:21" x14ac:dyDescent="0.25">
      <c r="T19902" s="101" t="s">
        <v>38763</v>
      </c>
      <c r="U19902" s="74" t="s">
        <v>38764</v>
      </c>
    </row>
    <row r="19903" spans="20:21" x14ac:dyDescent="0.25">
      <c r="T19903" s="101" t="s">
        <v>38765</v>
      </c>
      <c r="U19903" s="74" t="s">
        <v>38766</v>
      </c>
    </row>
    <row r="19904" spans="20:21" x14ac:dyDescent="0.25">
      <c r="T19904" s="101" t="s">
        <v>38767</v>
      </c>
      <c r="U19904" s="74" t="s">
        <v>38768</v>
      </c>
    </row>
    <row r="19905" spans="20:21" x14ac:dyDescent="0.25">
      <c r="T19905" s="101" t="s">
        <v>38769</v>
      </c>
      <c r="U19905" s="74" t="s">
        <v>38770</v>
      </c>
    </row>
    <row r="19906" spans="20:21" x14ac:dyDescent="0.25">
      <c r="T19906" s="101" t="s">
        <v>38771</v>
      </c>
      <c r="U19906" s="74" t="s">
        <v>38772</v>
      </c>
    </row>
    <row r="19907" spans="20:21" x14ac:dyDescent="0.25">
      <c r="T19907" s="101" t="s">
        <v>38773</v>
      </c>
      <c r="U19907" s="74" t="s">
        <v>38774</v>
      </c>
    </row>
    <row r="19908" spans="20:21" x14ac:dyDescent="0.25">
      <c r="T19908" s="101" t="s">
        <v>38775</v>
      </c>
      <c r="U19908" s="74" t="s">
        <v>38776</v>
      </c>
    </row>
    <row r="19909" spans="20:21" x14ac:dyDescent="0.25">
      <c r="T19909" s="101" t="s">
        <v>38777</v>
      </c>
      <c r="U19909" s="74" t="s">
        <v>38778</v>
      </c>
    </row>
    <row r="19910" spans="20:21" x14ac:dyDescent="0.25">
      <c r="T19910" s="101" t="s">
        <v>38779</v>
      </c>
      <c r="U19910" s="74" t="s">
        <v>38780</v>
      </c>
    </row>
    <row r="19911" spans="20:21" x14ac:dyDescent="0.25">
      <c r="T19911" s="101" t="s">
        <v>38781</v>
      </c>
      <c r="U19911" s="74" t="s">
        <v>38782</v>
      </c>
    </row>
    <row r="19912" spans="20:21" x14ac:dyDescent="0.25">
      <c r="T19912" s="101" t="s">
        <v>38783</v>
      </c>
      <c r="U19912" s="74" t="s">
        <v>38784</v>
      </c>
    </row>
    <row r="19913" spans="20:21" x14ac:dyDescent="0.25">
      <c r="T19913" s="101" t="s">
        <v>38785</v>
      </c>
      <c r="U19913" s="74" t="s">
        <v>38786</v>
      </c>
    </row>
    <row r="19914" spans="20:21" x14ac:dyDescent="0.25">
      <c r="T19914" s="101" t="s">
        <v>38787</v>
      </c>
      <c r="U19914" s="74" t="s">
        <v>38788</v>
      </c>
    </row>
    <row r="19915" spans="20:21" x14ac:dyDescent="0.25">
      <c r="T19915" s="101" t="s">
        <v>38789</v>
      </c>
      <c r="U19915" s="74" t="s">
        <v>38790</v>
      </c>
    </row>
    <row r="19916" spans="20:21" x14ac:dyDescent="0.25">
      <c r="T19916" s="101" t="s">
        <v>38791</v>
      </c>
      <c r="U19916" s="74" t="s">
        <v>38792</v>
      </c>
    </row>
    <row r="19917" spans="20:21" x14ac:dyDescent="0.25">
      <c r="T19917" s="101" t="s">
        <v>38793</v>
      </c>
      <c r="U19917" s="74" t="s">
        <v>38794</v>
      </c>
    </row>
    <row r="19918" spans="20:21" x14ac:dyDescent="0.25">
      <c r="T19918" s="101" t="s">
        <v>38795</v>
      </c>
      <c r="U19918" s="74" t="s">
        <v>38796</v>
      </c>
    </row>
    <row r="19919" spans="20:21" x14ac:dyDescent="0.25">
      <c r="T19919" s="101" t="s">
        <v>38797</v>
      </c>
      <c r="U19919" s="74" t="s">
        <v>38798</v>
      </c>
    </row>
    <row r="19920" spans="20:21" x14ac:dyDescent="0.25">
      <c r="T19920" s="101" t="s">
        <v>38799</v>
      </c>
      <c r="U19920" s="74" t="s">
        <v>38800</v>
      </c>
    </row>
    <row r="19921" spans="20:21" x14ac:dyDescent="0.25">
      <c r="T19921" s="101" t="s">
        <v>38801</v>
      </c>
      <c r="U19921" s="74" t="s">
        <v>5602</v>
      </c>
    </row>
    <row r="19922" spans="20:21" x14ac:dyDescent="0.25">
      <c r="T19922" s="101" t="s">
        <v>38802</v>
      </c>
      <c r="U19922" s="74" t="s">
        <v>38803</v>
      </c>
    </row>
    <row r="19923" spans="20:21" x14ac:dyDescent="0.25">
      <c r="T19923" s="101" t="s">
        <v>38804</v>
      </c>
      <c r="U19923" s="74" t="s">
        <v>38805</v>
      </c>
    </row>
    <row r="19924" spans="20:21" x14ac:dyDescent="0.25">
      <c r="T19924" s="101" t="s">
        <v>38806</v>
      </c>
      <c r="U19924" s="74" t="s">
        <v>38807</v>
      </c>
    </row>
    <row r="19925" spans="20:21" x14ac:dyDescent="0.25">
      <c r="T19925" s="101" t="s">
        <v>38808</v>
      </c>
      <c r="U19925" s="74" t="s">
        <v>38809</v>
      </c>
    </row>
    <row r="19926" spans="20:21" x14ac:dyDescent="0.25">
      <c r="T19926" s="101" t="s">
        <v>38810</v>
      </c>
      <c r="U19926" s="74" t="s">
        <v>38811</v>
      </c>
    </row>
    <row r="19927" spans="20:21" x14ac:dyDescent="0.25">
      <c r="T19927" s="101" t="s">
        <v>38812</v>
      </c>
      <c r="U19927" s="74" t="s">
        <v>38813</v>
      </c>
    </row>
    <row r="19928" spans="20:21" x14ac:dyDescent="0.25">
      <c r="T19928" s="101" t="s">
        <v>38814</v>
      </c>
      <c r="U19928" s="74" t="s">
        <v>38815</v>
      </c>
    </row>
    <row r="19929" spans="20:21" x14ac:dyDescent="0.25">
      <c r="T19929" s="101" t="s">
        <v>38816</v>
      </c>
      <c r="U19929" s="74" t="s">
        <v>38817</v>
      </c>
    </row>
    <row r="19930" spans="20:21" x14ac:dyDescent="0.25">
      <c r="T19930" s="101" t="s">
        <v>38818</v>
      </c>
      <c r="U19930" s="74" t="s">
        <v>38819</v>
      </c>
    </row>
    <row r="19931" spans="20:21" x14ac:dyDescent="0.25">
      <c r="T19931" s="101" t="s">
        <v>38820</v>
      </c>
      <c r="U19931" s="74" t="s">
        <v>38821</v>
      </c>
    </row>
    <row r="19932" spans="20:21" x14ac:dyDescent="0.25">
      <c r="T19932" s="101" t="s">
        <v>38822</v>
      </c>
      <c r="U19932" s="74" t="s">
        <v>38823</v>
      </c>
    </row>
    <row r="19933" spans="20:21" x14ac:dyDescent="0.25">
      <c r="T19933" s="101" t="s">
        <v>38824</v>
      </c>
      <c r="U19933" s="74" t="s">
        <v>38825</v>
      </c>
    </row>
    <row r="19934" spans="20:21" x14ac:dyDescent="0.25">
      <c r="T19934" s="101" t="s">
        <v>38826</v>
      </c>
      <c r="U19934" s="74" t="s">
        <v>38827</v>
      </c>
    </row>
    <row r="19935" spans="20:21" x14ac:dyDescent="0.25">
      <c r="T19935" s="101" t="s">
        <v>38828</v>
      </c>
      <c r="U19935" s="74" t="s">
        <v>38829</v>
      </c>
    </row>
    <row r="19936" spans="20:21" x14ac:dyDescent="0.25">
      <c r="T19936" s="101" t="s">
        <v>38830</v>
      </c>
      <c r="U19936" s="74" t="s">
        <v>38831</v>
      </c>
    </row>
    <row r="19937" spans="20:21" x14ac:dyDescent="0.25">
      <c r="T19937" s="101" t="s">
        <v>38832</v>
      </c>
      <c r="U19937" s="74" t="s">
        <v>38833</v>
      </c>
    </row>
    <row r="19938" spans="20:21" x14ac:dyDescent="0.25">
      <c r="T19938" s="101" t="s">
        <v>38834</v>
      </c>
      <c r="U19938" s="74" t="s">
        <v>38835</v>
      </c>
    </row>
    <row r="19939" spans="20:21" x14ac:dyDescent="0.25">
      <c r="T19939" s="101" t="s">
        <v>38836</v>
      </c>
      <c r="U19939" s="74" t="s">
        <v>38837</v>
      </c>
    </row>
    <row r="19940" spans="20:21" x14ac:dyDescent="0.25">
      <c r="T19940" s="101" t="s">
        <v>38838</v>
      </c>
      <c r="U19940" s="74" t="s">
        <v>38839</v>
      </c>
    </row>
    <row r="19941" spans="20:21" x14ac:dyDescent="0.25">
      <c r="T19941" s="101" t="s">
        <v>38840</v>
      </c>
      <c r="U19941" s="74" t="s">
        <v>38841</v>
      </c>
    </row>
    <row r="19942" spans="20:21" x14ac:dyDescent="0.25">
      <c r="T19942" s="101" t="s">
        <v>38842</v>
      </c>
      <c r="U19942" s="74" t="s">
        <v>38843</v>
      </c>
    </row>
    <row r="19943" spans="20:21" x14ac:dyDescent="0.25">
      <c r="T19943" s="101" t="s">
        <v>38844</v>
      </c>
      <c r="U19943" s="74" t="s">
        <v>38845</v>
      </c>
    </row>
    <row r="19944" spans="20:21" x14ac:dyDescent="0.25">
      <c r="T19944" s="101" t="s">
        <v>38846</v>
      </c>
      <c r="U19944" s="74" t="s">
        <v>38847</v>
      </c>
    </row>
    <row r="19945" spans="20:21" x14ac:dyDescent="0.25">
      <c r="T19945" s="101" t="s">
        <v>38848</v>
      </c>
      <c r="U19945" s="74" t="s">
        <v>38849</v>
      </c>
    </row>
    <row r="19946" spans="20:21" x14ac:dyDescent="0.25">
      <c r="T19946" s="101" t="s">
        <v>38850</v>
      </c>
      <c r="U19946" s="74" t="s">
        <v>38851</v>
      </c>
    </row>
    <row r="19947" spans="20:21" x14ac:dyDescent="0.25">
      <c r="T19947" s="101" t="s">
        <v>38852</v>
      </c>
      <c r="U19947" s="74" t="s">
        <v>38853</v>
      </c>
    </row>
    <row r="19948" spans="20:21" x14ac:dyDescent="0.25">
      <c r="T19948" s="101" t="s">
        <v>38854</v>
      </c>
      <c r="U19948" s="74" t="s">
        <v>38855</v>
      </c>
    </row>
    <row r="19949" spans="20:21" x14ac:dyDescent="0.25">
      <c r="T19949" s="101" t="s">
        <v>38856</v>
      </c>
      <c r="U19949" s="74" t="s">
        <v>38857</v>
      </c>
    </row>
    <row r="19950" spans="20:21" x14ac:dyDescent="0.25">
      <c r="T19950" s="101" t="s">
        <v>38858</v>
      </c>
      <c r="U19950" s="74" t="s">
        <v>38859</v>
      </c>
    </row>
    <row r="19951" spans="20:21" x14ac:dyDescent="0.25">
      <c r="T19951" s="101" t="s">
        <v>38860</v>
      </c>
      <c r="U19951" s="74" t="s">
        <v>38861</v>
      </c>
    </row>
    <row r="19952" spans="20:21" x14ac:dyDescent="0.25">
      <c r="T19952" s="101" t="s">
        <v>38862</v>
      </c>
      <c r="U19952" s="74" t="s">
        <v>38863</v>
      </c>
    </row>
    <row r="19953" spans="20:21" x14ac:dyDescent="0.25">
      <c r="T19953" s="101" t="s">
        <v>38864</v>
      </c>
      <c r="U19953" s="74" t="s">
        <v>38865</v>
      </c>
    </row>
    <row r="19954" spans="20:21" x14ac:dyDescent="0.25">
      <c r="T19954" s="101" t="s">
        <v>38866</v>
      </c>
      <c r="U19954" s="74" t="s">
        <v>38867</v>
      </c>
    </row>
    <row r="19955" spans="20:21" x14ac:dyDescent="0.25">
      <c r="T19955" s="101" t="s">
        <v>38868</v>
      </c>
      <c r="U19955" s="74" t="s">
        <v>38869</v>
      </c>
    </row>
    <row r="19956" spans="20:21" x14ac:dyDescent="0.25">
      <c r="T19956" s="101" t="s">
        <v>38870</v>
      </c>
      <c r="U19956" s="74" t="s">
        <v>38871</v>
      </c>
    </row>
    <row r="19957" spans="20:21" x14ac:dyDescent="0.25">
      <c r="T19957" s="101" t="s">
        <v>38872</v>
      </c>
      <c r="U19957" s="74" t="s">
        <v>38873</v>
      </c>
    </row>
    <row r="19958" spans="20:21" x14ac:dyDescent="0.25">
      <c r="T19958" s="101" t="s">
        <v>38874</v>
      </c>
      <c r="U19958" s="74" t="s">
        <v>38875</v>
      </c>
    </row>
    <row r="19959" spans="20:21" x14ac:dyDescent="0.25">
      <c r="T19959" s="101" t="s">
        <v>38876</v>
      </c>
      <c r="U19959" s="74" t="s">
        <v>38877</v>
      </c>
    </row>
    <row r="19960" spans="20:21" x14ac:dyDescent="0.25">
      <c r="T19960" s="101" t="s">
        <v>38878</v>
      </c>
      <c r="U19960" s="74" t="s">
        <v>38879</v>
      </c>
    </row>
    <row r="19961" spans="20:21" x14ac:dyDescent="0.25">
      <c r="T19961" s="101" t="s">
        <v>38880</v>
      </c>
      <c r="U19961" s="74" t="s">
        <v>38881</v>
      </c>
    </row>
    <row r="19962" spans="20:21" x14ac:dyDescent="0.25">
      <c r="T19962" s="101" t="s">
        <v>38882</v>
      </c>
      <c r="U19962" s="74" t="s">
        <v>38883</v>
      </c>
    </row>
    <row r="19963" spans="20:21" x14ac:dyDescent="0.25">
      <c r="T19963" s="101" t="s">
        <v>38884</v>
      </c>
      <c r="U19963" s="74" t="s">
        <v>38885</v>
      </c>
    </row>
    <row r="19964" spans="20:21" x14ac:dyDescent="0.25">
      <c r="T19964" s="101" t="s">
        <v>38886</v>
      </c>
      <c r="U19964" s="74" t="s">
        <v>5670</v>
      </c>
    </row>
    <row r="19965" spans="20:21" x14ac:dyDescent="0.25">
      <c r="T19965" s="101" t="s">
        <v>38887</v>
      </c>
      <c r="U19965" s="74" t="s">
        <v>38888</v>
      </c>
    </row>
    <row r="19966" spans="20:21" x14ac:dyDescent="0.25">
      <c r="T19966" s="101" t="s">
        <v>38889</v>
      </c>
      <c r="U19966" s="74" t="s">
        <v>38890</v>
      </c>
    </row>
    <row r="19967" spans="20:21" x14ac:dyDescent="0.25">
      <c r="T19967" s="101" t="s">
        <v>38891</v>
      </c>
      <c r="U19967" s="74" t="s">
        <v>38892</v>
      </c>
    </row>
    <row r="19968" spans="20:21" x14ac:dyDescent="0.25">
      <c r="T19968" s="101" t="s">
        <v>38893</v>
      </c>
      <c r="U19968" s="74" t="s">
        <v>38894</v>
      </c>
    </row>
    <row r="19969" spans="20:21" x14ac:dyDescent="0.25">
      <c r="T19969" s="101" t="s">
        <v>38895</v>
      </c>
      <c r="U19969" s="74" t="s">
        <v>38896</v>
      </c>
    </row>
    <row r="19970" spans="20:21" x14ac:dyDescent="0.25">
      <c r="T19970" s="101" t="s">
        <v>38897</v>
      </c>
      <c r="U19970" s="74" t="s">
        <v>38898</v>
      </c>
    </row>
    <row r="19971" spans="20:21" x14ac:dyDescent="0.25">
      <c r="T19971" s="101" t="s">
        <v>38899</v>
      </c>
      <c r="U19971" s="74" t="s">
        <v>38900</v>
      </c>
    </row>
    <row r="19972" spans="20:21" x14ac:dyDescent="0.25">
      <c r="T19972" s="101" t="s">
        <v>38901</v>
      </c>
      <c r="U19972" s="74" t="s">
        <v>38902</v>
      </c>
    </row>
    <row r="19973" spans="20:21" x14ac:dyDescent="0.25">
      <c r="T19973" s="101" t="s">
        <v>38903</v>
      </c>
      <c r="U19973" s="74" t="s">
        <v>38904</v>
      </c>
    </row>
    <row r="19974" spans="20:21" x14ac:dyDescent="0.25">
      <c r="T19974" s="101" t="s">
        <v>38905</v>
      </c>
      <c r="U19974" s="74" t="s">
        <v>38906</v>
      </c>
    </row>
    <row r="19975" spans="20:21" x14ac:dyDescent="0.25">
      <c r="T19975" s="101" t="s">
        <v>38907</v>
      </c>
      <c r="U19975" s="74" t="s">
        <v>38908</v>
      </c>
    </row>
    <row r="19976" spans="20:21" x14ac:dyDescent="0.25">
      <c r="T19976" s="101" t="s">
        <v>38909</v>
      </c>
      <c r="U19976" s="74" t="s">
        <v>38910</v>
      </c>
    </row>
    <row r="19977" spans="20:21" x14ac:dyDescent="0.25">
      <c r="T19977" s="101" t="s">
        <v>38911</v>
      </c>
      <c r="U19977" s="74" t="s">
        <v>38912</v>
      </c>
    </row>
    <row r="19978" spans="20:21" x14ac:dyDescent="0.25">
      <c r="T19978" s="101" t="s">
        <v>38913</v>
      </c>
      <c r="U19978" s="74" t="s">
        <v>38914</v>
      </c>
    </row>
    <row r="19979" spans="20:21" x14ac:dyDescent="0.25">
      <c r="T19979" s="101" t="s">
        <v>38915</v>
      </c>
      <c r="U19979" s="74" t="s">
        <v>38916</v>
      </c>
    </row>
    <row r="19980" spans="20:21" x14ac:dyDescent="0.25">
      <c r="T19980" s="101" t="s">
        <v>38917</v>
      </c>
      <c r="U19980" s="74" t="s">
        <v>38918</v>
      </c>
    </row>
    <row r="19981" spans="20:21" x14ac:dyDescent="0.25">
      <c r="T19981" s="101" t="s">
        <v>38919</v>
      </c>
      <c r="U19981" s="74" t="s">
        <v>38920</v>
      </c>
    </row>
    <row r="19982" spans="20:21" x14ac:dyDescent="0.25">
      <c r="T19982" s="101" t="s">
        <v>38921</v>
      </c>
      <c r="U19982" s="74" t="s">
        <v>36877</v>
      </c>
    </row>
    <row r="19983" spans="20:21" x14ac:dyDescent="0.25">
      <c r="T19983" s="101" t="s">
        <v>38922</v>
      </c>
      <c r="U19983" s="74" t="s">
        <v>38923</v>
      </c>
    </row>
    <row r="19984" spans="20:21" x14ac:dyDescent="0.25">
      <c r="T19984" s="101" t="s">
        <v>38924</v>
      </c>
      <c r="U19984" s="74" t="s">
        <v>38925</v>
      </c>
    </row>
    <row r="19985" spans="20:21" x14ac:dyDescent="0.25">
      <c r="T19985" s="101" t="s">
        <v>38926</v>
      </c>
      <c r="U19985" s="74" t="s">
        <v>38927</v>
      </c>
    </row>
    <row r="19986" spans="20:21" x14ac:dyDescent="0.25">
      <c r="T19986" s="101" t="s">
        <v>38928</v>
      </c>
      <c r="U19986" s="74" t="s">
        <v>38929</v>
      </c>
    </row>
    <row r="19987" spans="20:21" x14ac:dyDescent="0.25">
      <c r="T19987" s="101" t="s">
        <v>38930</v>
      </c>
      <c r="U19987" s="74" t="s">
        <v>38931</v>
      </c>
    </row>
    <row r="19988" spans="20:21" x14ac:dyDescent="0.25">
      <c r="T19988" s="101" t="s">
        <v>38932</v>
      </c>
      <c r="U19988" s="74" t="s">
        <v>38933</v>
      </c>
    </row>
    <row r="19989" spans="20:21" x14ac:dyDescent="0.25">
      <c r="T19989" s="101" t="s">
        <v>38934</v>
      </c>
      <c r="U19989" s="74" t="s">
        <v>38935</v>
      </c>
    </row>
    <row r="19990" spans="20:21" x14ac:dyDescent="0.25">
      <c r="T19990" s="101" t="s">
        <v>38936</v>
      </c>
      <c r="U19990" s="74" t="s">
        <v>38937</v>
      </c>
    </row>
    <row r="19991" spans="20:21" x14ac:dyDescent="0.25">
      <c r="T19991" s="101" t="s">
        <v>38938</v>
      </c>
      <c r="U19991" s="74" t="s">
        <v>38939</v>
      </c>
    </row>
    <row r="19992" spans="20:21" x14ac:dyDescent="0.25">
      <c r="T19992" s="101" t="s">
        <v>38940</v>
      </c>
      <c r="U19992" s="74" t="s">
        <v>38941</v>
      </c>
    </row>
    <row r="19993" spans="20:21" x14ac:dyDescent="0.25">
      <c r="T19993" s="101" t="s">
        <v>38942</v>
      </c>
      <c r="U19993" s="74" t="s">
        <v>38943</v>
      </c>
    </row>
    <row r="19994" spans="20:21" x14ac:dyDescent="0.25">
      <c r="T19994" s="101" t="s">
        <v>38944</v>
      </c>
      <c r="U19994" s="74" t="s">
        <v>38945</v>
      </c>
    </row>
    <row r="19995" spans="20:21" x14ac:dyDescent="0.25">
      <c r="T19995" s="101" t="s">
        <v>38946</v>
      </c>
      <c r="U19995" s="74" t="s">
        <v>38947</v>
      </c>
    </row>
    <row r="19996" spans="20:21" x14ac:dyDescent="0.25">
      <c r="T19996" s="101" t="s">
        <v>38948</v>
      </c>
      <c r="U19996" s="74" t="s">
        <v>38949</v>
      </c>
    </row>
    <row r="19997" spans="20:21" x14ac:dyDescent="0.25">
      <c r="T19997" s="101" t="s">
        <v>38950</v>
      </c>
      <c r="U19997" s="74" t="s">
        <v>38951</v>
      </c>
    </row>
    <row r="19998" spans="20:21" x14ac:dyDescent="0.25">
      <c r="T19998" s="101" t="s">
        <v>38952</v>
      </c>
      <c r="U19998" s="74" t="s">
        <v>38953</v>
      </c>
    </row>
    <row r="19999" spans="20:21" x14ac:dyDescent="0.25">
      <c r="T19999" s="101" t="s">
        <v>38954</v>
      </c>
      <c r="U19999" s="74" t="s">
        <v>38955</v>
      </c>
    </row>
    <row r="20000" spans="20:21" x14ac:dyDescent="0.25">
      <c r="T20000" s="101" t="s">
        <v>38956</v>
      </c>
      <c r="U20000" s="74" t="s">
        <v>38957</v>
      </c>
    </row>
    <row r="20001" spans="20:21" x14ac:dyDescent="0.25">
      <c r="T20001" s="101" t="s">
        <v>38958</v>
      </c>
      <c r="U20001" s="74" t="s">
        <v>38959</v>
      </c>
    </row>
    <row r="20002" spans="20:21" x14ac:dyDescent="0.25">
      <c r="T20002" s="101" t="s">
        <v>38960</v>
      </c>
      <c r="U20002" s="74" t="s">
        <v>38961</v>
      </c>
    </row>
    <row r="20003" spans="20:21" x14ac:dyDescent="0.25">
      <c r="T20003" s="101" t="s">
        <v>38962</v>
      </c>
      <c r="U20003" s="74" t="s">
        <v>38963</v>
      </c>
    </row>
    <row r="20004" spans="20:21" x14ac:dyDescent="0.25">
      <c r="T20004" s="101" t="s">
        <v>38964</v>
      </c>
      <c r="U20004" s="74" t="s">
        <v>38965</v>
      </c>
    </row>
    <row r="20005" spans="20:21" x14ac:dyDescent="0.25">
      <c r="T20005" s="101" t="s">
        <v>38966</v>
      </c>
      <c r="U20005" s="74" t="s">
        <v>38967</v>
      </c>
    </row>
    <row r="20006" spans="20:21" x14ac:dyDescent="0.25">
      <c r="T20006" s="101" t="s">
        <v>38968</v>
      </c>
      <c r="U20006" s="74" t="s">
        <v>38969</v>
      </c>
    </row>
    <row r="20007" spans="20:21" x14ac:dyDescent="0.25">
      <c r="T20007" s="101" t="s">
        <v>38970</v>
      </c>
      <c r="U20007" s="74" t="s">
        <v>38971</v>
      </c>
    </row>
    <row r="20008" spans="20:21" x14ac:dyDescent="0.25">
      <c r="T20008" s="101" t="s">
        <v>38972</v>
      </c>
      <c r="U20008" s="74" t="s">
        <v>38973</v>
      </c>
    </row>
    <row r="20009" spans="20:21" x14ac:dyDescent="0.25">
      <c r="T20009" s="101" t="s">
        <v>38974</v>
      </c>
      <c r="U20009" s="74" t="s">
        <v>38975</v>
      </c>
    </row>
    <row r="20010" spans="20:21" x14ac:dyDescent="0.25">
      <c r="T20010" s="101" t="s">
        <v>38976</v>
      </c>
      <c r="U20010" s="74" t="s">
        <v>18627</v>
      </c>
    </row>
    <row r="20011" spans="20:21" x14ac:dyDescent="0.25">
      <c r="T20011" s="101" t="s">
        <v>38977</v>
      </c>
      <c r="U20011" s="74" t="s">
        <v>38978</v>
      </c>
    </row>
    <row r="20012" spans="20:21" x14ac:dyDescent="0.25">
      <c r="T20012" s="101" t="s">
        <v>38979</v>
      </c>
      <c r="U20012" s="74" t="s">
        <v>38980</v>
      </c>
    </row>
    <row r="20013" spans="20:21" x14ac:dyDescent="0.25">
      <c r="T20013" s="101" t="s">
        <v>38981</v>
      </c>
      <c r="U20013" s="74" t="s">
        <v>38982</v>
      </c>
    </row>
    <row r="20014" spans="20:21" x14ac:dyDescent="0.25">
      <c r="T20014" s="101" t="s">
        <v>38983</v>
      </c>
      <c r="U20014" s="74" t="s">
        <v>38984</v>
      </c>
    </row>
    <row r="20015" spans="20:21" x14ac:dyDescent="0.25">
      <c r="T20015" s="101" t="s">
        <v>38985</v>
      </c>
      <c r="U20015" s="74" t="s">
        <v>38986</v>
      </c>
    </row>
    <row r="20016" spans="20:21" x14ac:dyDescent="0.25">
      <c r="T20016" s="101" t="s">
        <v>38987</v>
      </c>
      <c r="U20016" s="74" t="s">
        <v>38988</v>
      </c>
    </row>
    <row r="20017" spans="20:21" x14ac:dyDescent="0.25">
      <c r="T20017" s="101" t="s">
        <v>38989</v>
      </c>
      <c r="U20017" s="74" t="s">
        <v>38990</v>
      </c>
    </row>
    <row r="20018" spans="20:21" x14ac:dyDescent="0.25">
      <c r="T20018" s="101" t="s">
        <v>38991</v>
      </c>
      <c r="U20018" s="74" t="s">
        <v>38992</v>
      </c>
    </row>
    <row r="20019" spans="20:21" x14ac:dyDescent="0.25">
      <c r="T20019" s="101" t="s">
        <v>38993</v>
      </c>
      <c r="U20019" s="74" t="s">
        <v>27596</v>
      </c>
    </row>
    <row r="20020" spans="20:21" x14ac:dyDescent="0.25">
      <c r="T20020" s="101" t="s">
        <v>38994</v>
      </c>
      <c r="U20020" s="74" t="s">
        <v>38995</v>
      </c>
    </row>
    <row r="20021" spans="20:21" x14ac:dyDescent="0.25">
      <c r="T20021" s="101" t="s">
        <v>38996</v>
      </c>
      <c r="U20021" s="74" t="s">
        <v>38997</v>
      </c>
    </row>
    <row r="20022" spans="20:21" x14ac:dyDescent="0.25">
      <c r="T20022" s="101" t="s">
        <v>38998</v>
      </c>
      <c r="U20022" s="74" t="s">
        <v>38999</v>
      </c>
    </row>
    <row r="20023" spans="20:21" x14ac:dyDescent="0.25">
      <c r="T20023" s="101" t="s">
        <v>39000</v>
      </c>
      <c r="U20023" s="74" t="s">
        <v>39001</v>
      </c>
    </row>
    <row r="20024" spans="20:21" x14ac:dyDescent="0.25">
      <c r="T20024" s="101" t="s">
        <v>39002</v>
      </c>
      <c r="U20024" s="74" t="s">
        <v>39003</v>
      </c>
    </row>
    <row r="20025" spans="20:21" x14ac:dyDescent="0.25">
      <c r="T20025" s="101" t="s">
        <v>39004</v>
      </c>
      <c r="U20025" s="74" t="s">
        <v>39005</v>
      </c>
    </row>
    <row r="20026" spans="20:21" x14ac:dyDescent="0.25">
      <c r="T20026" s="101" t="s">
        <v>39006</v>
      </c>
      <c r="U20026" s="74" t="s">
        <v>3247</v>
      </c>
    </row>
    <row r="20027" spans="20:21" x14ac:dyDescent="0.25">
      <c r="T20027" s="101" t="s">
        <v>39007</v>
      </c>
      <c r="U20027" s="74" t="s">
        <v>39008</v>
      </c>
    </row>
    <row r="20028" spans="20:21" x14ac:dyDescent="0.25">
      <c r="T20028" s="101" t="s">
        <v>39009</v>
      </c>
      <c r="U20028" s="74" t="s">
        <v>39010</v>
      </c>
    </row>
    <row r="20029" spans="20:21" x14ac:dyDescent="0.25">
      <c r="T20029" s="101" t="s">
        <v>39011</v>
      </c>
      <c r="U20029" s="74" t="s">
        <v>39012</v>
      </c>
    </row>
    <row r="20030" spans="20:21" x14ac:dyDescent="0.25">
      <c r="T20030" s="101" t="s">
        <v>39013</v>
      </c>
      <c r="U20030" s="74" t="s">
        <v>39014</v>
      </c>
    </row>
    <row r="20031" spans="20:21" x14ac:dyDescent="0.25">
      <c r="T20031" s="101" t="s">
        <v>39015</v>
      </c>
      <c r="U20031" s="74" t="s">
        <v>39016</v>
      </c>
    </row>
    <row r="20032" spans="20:21" x14ac:dyDescent="0.25">
      <c r="T20032" s="101" t="s">
        <v>39017</v>
      </c>
      <c r="U20032" s="74" t="s">
        <v>39018</v>
      </c>
    </row>
    <row r="20033" spans="20:21" x14ac:dyDescent="0.25">
      <c r="T20033" s="101" t="s">
        <v>39019</v>
      </c>
      <c r="U20033" s="74" t="s">
        <v>39020</v>
      </c>
    </row>
    <row r="20034" spans="20:21" x14ac:dyDescent="0.25">
      <c r="T20034" s="101" t="s">
        <v>39021</v>
      </c>
      <c r="U20034" s="74" t="s">
        <v>39022</v>
      </c>
    </row>
    <row r="20035" spans="20:21" x14ac:dyDescent="0.25">
      <c r="T20035" s="101" t="s">
        <v>39023</v>
      </c>
      <c r="U20035" s="74" t="s">
        <v>10535</v>
      </c>
    </row>
    <row r="20036" spans="20:21" x14ac:dyDescent="0.25">
      <c r="T20036" s="101" t="s">
        <v>39024</v>
      </c>
      <c r="U20036" s="74" t="s">
        <v>39025</v>
      </c>
    </row>
    <row r="20037" spans="20:21" x14ac:dyDescent="0.25">
      <c r="T20037" s="101" t="s">
        <v>39026</v>
      </c>
      <c r="U20037" s="74" t="s">
        <v>39027</v>
      </c>
    </row>
    <row r="20038" spans="20:21" x14ac:dyDescent="0.25">
      <c r="T20038" s="101" t="s">
        <v>39028</v>
      </c>
      <c r="U20038" s="74" t="s">
        <v>39029</v>
      </c>
    </row>
    <row r="20039" spans="20:21" x14ac:dyDescent="0.25">
      <c r="T20039" s="101" t="s">
        <v>39030</v>
      </c>
      <c r="U20039" s="74" t="s">
        <v>39031</v>
      </c>
    </row>
    <row r="20040" spans="20:21" x14ac:dyDescent="0.25">
      <c r="T20040" s="101" t="s">
        <v>39032</v>
      </c>
      <c r="U20040" s="74" t="s">
        <v>39033</v>
      </c>
    </row>
    <row r="20041" spans="20:21" x14ac:dyDescent="0.25">
      <c r="T20041" s="101" t="s">
        <v>39034</v>
      </c>
      <c r="U20041" s="74" t="s">
        <v>39035</v>
      </c>
    </row>
    <row r="20042" spans="20:21" x14ac:dyDescent="0.25">
      <c r="T20042" s="101" t="s">
        <v>39036</v>
      </c>
      <c r="U20042" s="74" t="s">
        <v>39037</v>
      </c>
    </row>
    <row r="20043" spans="20:21" x14ac:dyDescent="0.25">
      <c r="T20043" s="101" t="s">
        <v>39038</v>
      </c>
      <c r="U20043" s="74" t="s">
        <v>39039</v>
      </c>
    </row>
    <row r="20044" spans="20:21" x14ac:dyDescent="0.25">
      <c r="T20044" s="101" t="s">
        <v>39040</v>
      </c>
      <c r="U20044" s="74" t="s">
        <v>39041</v>
      </c>
    </row>
    <row r="20045" spans="20:21" x14ac:dyDescent="0.25">
      <c r="T20045" s="101" t="s">
        <v>39042</v>
      </c>
      <c r="U20045" s="74" t="s">
        <v>39043</v>
      </c>
    </row>
    <row r="20046" spans="20:21" x14ac:dyDescent="0.25">
      <c r="T20046" s="101" t="s">
        <v>39044</v>
      </c>
      <c r="U20046" s="74" t="s">
        <v>39045</v>
      </c>
    </row>
    <row r="20047" spans="20:21" x14ac:dyDescent="0.25">
      <c r="T20047" s="101" t="s">
        <v>39046</v>
      </c>
      <c r="U20047" s="74" t="s">
        <v>39047</v>
      </c>
    </row>
    <row r="20048" spans="20:21" x14ac:dyDescent="0.25">
      <c r="T20048" s="101" t="s">
        <v>39048</v>
      </c>
      <c r="U20048" s="74" t="s">
        <v>39049</v>
      </c>
    </row>
    <row r="20049" spans="20:21" x14ac:dyDescent="0.25">
      <c r="T20049" s="101" t="s">
        <v>39050</v>
      </c>
      <c r="U20049" s="74" t="s">
        <v>39051</v>
      </c>
    </row>
    <row r="20050" spans="20:21" x14ac:dyDescent="0.25">
      <c r="T20050" s="101" t="s">
        <v>39052</v>
      </c>
      <c r="U20050" s="74" t="s">
        <v>39053</v>
      </c>
    </row>
    <row r="20051" spans="20:21" x14ac:dyDescent="0.25">
      <c r="T20051" s="101" t="s">
        <v>39054</v>
      </c>
      <c r="U20051" s="74" t="s">
        <v>39055</v>
      </c>
    </row>
    <row r="20052" spans="20:21" x14ac:dyDescent="0.25">
      <c r="T20052" s="101" t="s">
        <v>39056</v>
      </c>
      <c r="U20052" s="74" t="s">
        <v>39057</v>
      </c>
    </row>
    <row r="20053" spans="20:21" x14ac:dyDescent="0.25">
      <c r="T20053" s="101" t="s">
        <v>39058</v>
      </c>
      <c r="U20053" s="74" t="s">
        <v>39059</v>
      </c>
    </row>
    <row r="20054" spans="20:21" x14ac:dyDescent="0.25">
      <c r="T20054" s="101" t="s">
        <v>39060</v>
      </c>
      <c r="U20054" s="74" t="s">
        <v>39061</v>
      </c>
    </row>
    <row r="20055" spans="20:21" x14ac:dyDescent="0.25">
      <c r="T20055" s="101" t="s">
        <v>39062</v>
      </c>
      <c r="U20055" s="74" t="s">
        <v>39063</v>
      </c>
    </row>
    <row r="20056" spans="20:21" x14ac:dyDescent="0.25">
      <c r="T20056" s="101" t="s">
        <v>39064</v>
      </c>
      <c r="U20056" s="74" t="s">
        <v>39065</v>
      </c>
    </row>
    <row r="20057" spans="20:21" x14ac:dyDescent="0.25">
      <c r="T20057" s="101" t="s">
        <v>39066</v>
      </c>
      <c r="U20057" s="74" t="s">
        <v>39067</v>
      </c>
    </row>
    <row r="20058" spans="20:21" x14ac:dyDescent="0.25">
      <c r="T20058" s="101" t="s">
        <v>39068</v>
      </c>
      <c r="U20058" s="74" t="s">
        <v>39069</v>
      </c>
    </row>
    <row r="20059" spans="20:21" x14ac:dyDescent="0.25">
      <c r="T20059" s="101" t="s">
        <v>39070</v>
      </c>
      <c r="U20059" s="74" t="s">
        <v>39071</v>
      </c>
    </row>
    <row r="20060" spans="20:21" x14ac:dyDescent="0.25">
      <c r="T20060" s="101" t="s">
        <v>39072</v>
      </c>
      <c r="U20060" s="74" t="s">
        <v>39073</v>
      </c>
    </row>
    <row r="20061" spans="20:21" x14ac:dyDescent="0.25">
      <c r="T20061" s="101" t="s">
        <v>39074</v>
      </c>
      <c r="U20061" s="74" t="s">
        <v>13913</v>
      </c>
    </row>
    <row r="20062" spans="20:21" x14ac:dyDescent="0.25">
      <c r="T20062" s="101" t="s">
        <v>39075</v>
      </c>
      <c r="U20062" s="74" t="s">
        <v>39076</v>
      </c>
    </row>
    <row r="20063" spans="20:21" x14ac:dyDescent="0.25">
      <c r="T20063" s="101" t="s">
        <v>39077</v>
      </c>
      <c r="U20063" s="74" t="s">
        <v>30905</v>
      </c>
    </row>
    <row r="20064" spans="20:21" x14ac:dyDescent="0.25">
      <c r="T20064" s="101" t="s">
        <v>39078</v>
      </c>
      <c r="U20064" s="74" t="s">
        <v>39079</v>
      </c>
    </row>
    <row r="20065" spans="20:21" x14ac:dyDescent="0.25">
      <c r="T20065" s="101" t="s">
        <v>39080</v>
      </c>
      <c r="U20065" s="74" t="s">
        <v>26506</v>
      </c>
    </row>
    <row r="20066" spans="20:21" x14ac:dyDescent="0.25">
      <c r="T20066" s="101" t="s">
        <v>39081</v>
      </c>
      <c r="U20066" s="74" t="s">
        <v>39082</v>
      </c>
    </row>
    <row r="20067" spans="20:21" x14ac:dyDescent="0.25">
      <c r="T20067" s="101" t="s">
        <v>39083</v>
      </c>
      <c r="U20067" s="74" t="s">
        <v>39084</v>
      </c>
    </row>
    <row r="20068" spans="20:21" x14ac:dyDescent="0.25">
      <c r="T20068" s="101" t="s">
        <v>39085</v>
      </c>
      <c r="U20068" s="74" t="s">
        <v>33650</v>
      </c>
    </row>
    <row r="20069" spans="20:21" x14ac:dyDescent="0.25">
      <c r="T20069" s="101" t="s">
        <v>39086</v>
      </c>
      <c r="U20069" s="74" t="s">
        <v>39087</v>
      </c>
    </row>
    <row r="20070" spans="20:21" x14ac:dyDescent="0.25">
      <c r="T20070" s="101" t="s">
        <v>39088</v>
      </c>
      <c r="U20070" s="74" t="s">
        <v>39089</v>
      </c>
    </row>
    <row r="20071" spans="20:21" x14ac:dyDescent="0.25">
      <c r="T20071" s="101" t="s">
        <v>39090</v>
      </c>
      <c r="U20071" s="74" t="s">
        <v>39091</v>
      </c>
    </row>
    <row r="20072" spans="20:21" x14ac:dyDescent="0.25">
      <c r="T20072" s="101" t="s">
        <v>39092</v>
      </c>
      <c r="U20072" s="74" t="s">
        <v>39093</v>
      </c>
    </row>
    <row r="20073" spans="20:21" x14ac:dyDescent="0.25">
      <c r="T20073" s="101" t="s">
        <v>39094</v>
      </c>
      <c r="U20073" s="74" t="s">
        <v>39095</v>
      </c>
    </row>
    <row r="20074" spans="20:21" x14ac:dyDescent="0.25">
      <c r="T20074" s="101" t="s">
        <v>39096</v>
      </c>
      <c r="U20074" s="74" t="s">
        <v>39097</v>
      </c>
    </row>
    <row r="20075" spans="20:21" x14ac:dyDescent="0.25">
      <c r="T20075" s="101" t="s">
        <v>39098</v>
      </c>
      <c r="U20075" s="74" t="s">
        <v>39099</v>
      </c>
    </row>
    <row r="20076" spans="20:21" x14ac:dyDescent="0.25">
      <c r="T20076" s="101" t="s">
        <v>39100</v>
      </c>
      <c r="U20076" s="74" t="s">
        <v>39101</v>
      </c>
    </row>
    <row r="20077" spans="20:21" x14ac:dyDescent="0.25">
      <c r="T20077" s="101" t="s">
        <v>39102</v>
      </c>
      <c r="U20077" s="74" t="s">
        <v>39103</v>
      </c>
    </row>
    <row r="20078" spans="20:21" x14ac:dyDescent="0.25">
      <c r="T20078" s="101" t="s">
        <v>39104</v>
      </c>
      <c r="U20078" s="74" t="s">
        <v>39105</v>
      </c>
    </row>
    <row r="20079" spans="20:21" x14ac:dyDescent="0.25">
      <c r="T20079" s="101" t="s">
        <v>39106</v>
      </c>
      <c r="U20079" s="74" t="s">
        <v>39107</v>
      </c>
    </row>
    <row r="20080" spans="20:21" x14ac:dyDescent="0.25">
      <c r="T20080" s="101" t="s">
        <v>39108</v>
      </c>
      <c r="U20080" s="74" t="s">
        <v>9294</v>
      </c>
    </row>
    <row r="20081" spans="20:21" x14ac:dyDescent="0.25">
      <c r="T20081" s="101" t="s">
        <v>39109</v>
      </c>
      <c r="U20081" s="74" t="s">
        <v>39110</v>
      </c>
    </row>
    <row r="20082" spans="20:21" x14ac:dyDescent="0.25">
      <c r="T20082" s="101" t="s">
        <v>39111</v>
      </c>
      <c r="U20082" s="74" t="s">
        <v>39112</v>
      </c>
    </row>
    <row r="20083" spans="20:21" x14ac:dyDescent="0.25">
      <c r="T20083" s="101" t="s">
        <v>39113</v>
      </c>
      <c r="U20083" s="74" t="s">
        <v>39114</v>
      </c>
    </row>
    <row r="20084" spans="20:21" x14ac:dyDescent="0.25">
      <c r="T20084" s="101" t="s">
        <v>39115</v>
      </c>
      <c r="U20084" s="74" t="s">
        <v>39116</v>
      </c>
    </row>
    <row r="20085" spans="20:21" x14ac:dyDescent="0.25">
      <c r="T20085" s="101" t="s">
        <v>39117</v>
      </c>
      <c r="U20085" s="74" t="s">
        <v>39118</v>
      </c>
    </row>
    <row r="20086" spans="20:21" x14ac:dyDescent="0.25">
      <c r="T20086" s="101" t="s">
        <v>39119</v>
      </c>
      <c r="U20086" s="74" t="s">
        <v>39120</v>
      </c>
    </row>
    <row r="20087" spans="20:21" x14ac:dyDescent="0.25">
      <c r="T20087" s="101" t="s">
        <v>39121</v>
      </c>
      <c r="U20087" s="74" t="s">
        <v>39122</v>
      </c>
    </row>
    <row r="20088" spans="20:21" x14ac:dyDescent="0.25">
      <c r="T20088" s="101" t="s">
        <v>39123</v>
      </c>
      <c r="U20088" s="74" t="s">
        <v>39124</v>
      </c>
    </row>
    <row r="20089" spans="20:21" x14ac:dyDescent="0.25">
      <c r="T20089" s="101" t="s">
        <v>39125</v>
      </c>
      <c r="U20089" s="74" t="s">
        <v>26551</v>
      </c>
    </row>
    <row r="20090" spans="20:21" x14ac:dyDescent="0.25">
      <c r="T20090" s="101" t="s">
        <v>39126</v>
      </c>
      <c r="U20090" s="74" t="s">
        <v>39127</v>
      </c>
    </row>
    <row r="20091" spans="20:21" x14ac:dyDescent="0.25">
      <c r="T20091" s="101" t="s">
        <v>39128</v>
      </c>
      <c r="U20091" s="74" t="s">
        <v>39129</v>
      </c>
    </row>
    <row r="20092" spans="20:21" x14ac:dyDescent="0.25">
      <c r="T20092" s="101" t="s">
        <v>39130</v>
      </c>
      <c r="U20092" s="74" t="s">
        <v>39131</v>
      </c>
    </row>
    <row r="20093" spans="20:21" x14ac:dyDescent="0.25">
      <c r="T20093" s="101" t="s">
        <v>39132</v>
      </c>
      <c r="U20093" s="74" t="s">
        <v>39133</v>
      </c>
    </row>
    <row r="20094" spans="20:21" x14ac:dyDescent="0.25">
      <c r="T20094" s="101" t="s">
        <v>39134</v>
      </c>
      <c r="U20094" s="74" t="s">
        <v>39135</v>
      </c>
    </row>
    <row r="20095" spans="20:21" x14ac:dyDescent="0.25">
      <c r="T20095" s="101" t="s">
        <v>39136</v>
      </c>
      <c r="U20095" s="74" t="s">
        <v>39137</v>
      </c>
    </row>
    <row r="20096" spans="20:21" x14ac:dyDescent="0.25">
      <c r="T20096" s="101" t="s">
        <v>39138</v>
      </c>
      <c r="U20096" s="74" t="s">
        <v>39139</v>
      </c>
    </row>
    <row r="20097" spans="20:21" x14ac:dyDescent="0.25">
      <c r="T20097" s="101" t="s">
        <v>39140</v>
      </c>
      <c r="U20097" s="74" t="s">
        <v>39141</v>
      </c>
    </row>
    <row r="20098" spans="20:21" x14ac:dyDescent="0.25">
      <c r="T20098" s="101" t="s">
        <v>39142</v>
      </c>
      <c r="U20098" s="74" t="s">
        <v>39143</v>
      </c>
    </row>
    <row r="20099" spans="20:21" x14ac:dyDescent="0.25">
      <c r="T20099" s="101" t="s">
        <v>39144</v>
      </c>
      <c r="U20099" s="74" t="s">
        <v>39145</v>
      </c>
    </row>
    <row r="20100" spans="20:21" x14ac:dyDescent="0.25">
      <c r="T20100" s="101" t="s">
        <v>39146</v>
      </c>
      <c r="U20100" s="74" t="s">
        <v>16672</v>
      </c>
    </row>
    <row r="20101" spans="20:21" x14ac:dyDescent="0.25">
      <c r="T20101" s="101" t="s">
        <v>39147</v>
      </c>
      <c r="U20101" s="74" t="s">
        <v>39148</v>
      </c>
    </row>
    <row r="20102" spans="20:21" x14ac:dyDescent="0.25">
      <c r="T20102" s="101" t="s">
        <v>39149</v>
      </c>
      <c r="U20102" s="74" t="s">
        <v>39150</v>
      </c>
    </row>
    <row r="20103" spans="20:21" x14ac:dyDescent="0.25">
      <c r="T20103" s="101" t="s">
        <v>39151</v>
      </c>
      <c r="U20103" s="74" t="s">
        <v>39152</v>
      </c>
    </row>
    <row r="20104" spans="20:21" x14ac:dyDescent="0.25">
      <c r="T20104" s="101" t="s">
        <v>39153</v>
      </c>
      <c r="U20104" s="74" t="s">
        <v>39154</v>
      </c>
    </row>
    <row r="20105" spans="20:21" x14ac:dyDescent="0.25">
      <c r="T20105" s="101" t="s">
        <v>39155</v>
      </c>
      <c r="U20105" s="74" t="s">
        <v>39156</v>
      </c>
    </row>
    <row r="20106" spans="20:21" x14ac:dyDescent="0.25">
      <c r="T20106" s="101" t="s">
        <v>39157</v>
      </c>
      <c r="U20106" s="74" t="s">
        <v>39158</v>
      </c>
    </row>
    <row r="20107" spans="20:21" x14ac:dyDescent="0.25">
      <c r="T20107" s="101" t="s">
        <v>39159</v>
      </c>
      <c r="U20107" s="74" t="s">
        <v>39160</v>
      </c>
    </row>
    <row r="20108" spans="20:21" x14ac:dyDescent="0.25">
      <c r="T20108" s="101" t="s">
        <v>39161</v>
      </c>
      <c r="U20108" s="74" t="s">
        <v>39162</v>
      </c>
    </row>
    <row r="20109" spans="20:21" x14ac:dyDescent="0.25">
      <c r="T20109" s="101" t="s">
        <v>39163</v>
      </c>
      <c r="U20109" s="74" t="s">
        <v>39164</v>
      </c>
    </row>
    <row r="20110" spans="20:21" x14ac:dyDescent="0.25">
      <c r="T20110" s="101" t="s">
        <v>39165</v>
      </c>
      <c r="U20110" s="74" t="s">
        <v>39166</v>
      </c>
    </row>
    <row r="20111" spans="20:21" x14ac:dyDescent="0.25">
      <c r="T20111" s="101" t="s">
        <v>39167</v>
      </c>
      <c r="U20111" s="74" t="s">
        <v>39168</v>
      </c>
    </row>
    <row r="20112" spans="20:21" x14ac:dyDescent="0.25">
      <c r="T20112" s="101" t="s">
        <v>39169</v>
      </c>
      <c r="U20112" s="74" t="s">
        <v>39170</v>
      </c>
    </row>
    <row r="20113" spans="20:21" x14ac:dyDescent="0.25">
      <c r="T20113" s="101" t="s">
        <v>39171</v>
      </c>
      <c r="U20113" s="74" t="s">
        <v>39172</v>
      </c>
    </row>
    <row r="20114" spans="20:21" x14ac:dyDescent="0.25">
      <c r="T20114" s="101" t="s">
        <v>39173</v>
      </c>
      <c r="U20114" s="74" t="s">
        <v>39174</v>
      </c>
    </row>
    <row r="20115" spans="20:21" x14ac:dyDescent="0.25">
      <c r="T20115" s="101" t="s">
        <v>39175</v>
      </c>
      <c r="U20115" s="74" t="s">
        <v>39176</v>
      </c>
    </row>
    <row r="20116" spans="20:21" x14ac:dyDescent="0.25">
      <c r="T20116" s="101" t="s">
        <v>39177</v>
      </c>
      <c r="U20116" s="74" t="s">
        <v>39178</v>
      </c>
    </row>
    <row r="20117" spans="20:21" x14ac:dyDescent="0.25">
      <c r="T20117" s="101" t="s">
        <v>39179</v>
      </c>
      <c r="U20117" s="74" t="s">
        <v>39180</v>
      </c>
    </row>
    <row r="20118" spans="20:21" x14ac:dyDescent="0.25">
      <c r="T20118" s="101" t="s">
        <v>39181</v>
      </c>
      <c r="U20118" s="74" t="s">
        <v>39182</v>
      </c>
    </row>
    <row r="20119" spans="20:21" x14ac:dyDescent="0.25">
      <c r="T20119" s="101" t="s">
        <v>39183</v>
      </c>
      <c r="U20119" s="74" t="s">
        <v>39184</v>
      </c>
    </row>
    <row r="20120" spans="20:21" x14ac:dyDescent="0.25">
      <c r="T20120" s="101" t="s">
        <v>39185</v>
      </c>
      <c r="U20120" s="74" t="s">
        <v>39186</v>
      </c>
    </row>
    <row r="20121" spans="20:21" x14ac:dyDescent="0.25">
      <c r="T20121" s="101" t="s">
        <v>39187</v>
      </c>
      <c r="U20121" s="74" t="s">
        <v>39188</v>
      </c>
    </row>
    <row r="20122" spans="20:21" x14ac:dyDescent="0.25">
      <c r="T20122" s="101" t="s">
        <v>39189</v>
      </c>
      <c r="U20122" s="74" t="s">
        <v>19786</v>
      </c>
    </row>
    <row r="20123" spans="20:21" x14ac:dyDescent="0.25">
      <c r="T20123" s="101" t="s">
        <v>39190</v>
      </c>
      <c r="U20123" s="74" t="s">
        <v>39191</v>
      </c>
    </row>
    <row r="20124" spans="20:21" x14ac:dyDescent="0.25">
      <c r="T20124" s="101" t="s">
        <v>39192</v>
      </c>
      <c r="U20124" s="74" t="s">
        <v>39193</v>
      </c>
    </row>
    <row r="20125" spans="20:21" x14ac:dyDescent="0.25">
      <c r="T20125" s="101" t="s">
        <v>39194</v>
      </c>
      <c r="U20125" s="74" t="s">
        <v>39195</v>
      </c>
    </row>
    <row r="20126" spans="20:21" x14ac:dyDescent="0.25">
      <c r="T20126" s="101" t="s">
        <v>39196</v>
      </c>
      <c r="U20126" s="74" t="s">
        <v>39197</v>
      </c>
    </row>
    <row r="20127" spans="20:21" x14ac:dyDescent="0.25">
      <c r="T20127" s="101" t="s">
        <v>39198</v>
      </c>
      <c r="U20127" s="74" t="s">
        <v>39199</v>
      </c>
    </row>
    <row r="20128" spans="20:21" x14ac:dyDescent="0.25">
      <c r="T20128" s="101" t="s">
        <v>39200</v>
      </c>
      <c r="U20128" s="74" t="s">
        <v>39201</v>
      </c>
    </row>
    <row r="20129" spans="20:21" x14ac:dyDescent="0.25">
      <c r="T20129" s="101" t="s">
        <v>39202</v>
      </c>
      <c r="U20129" s="74" t="s">
        <v>39203</v>
      </c>
    </row>
    <row r="20130" spans="20:21" x14ac:dyDescent="0.25">
      <c r="T20130" s="101" t="s">
        <v>39204</v>
      </c>
      <c r="U20130" s="74" t="s">
        <v>39205</v>
      </c>
    </row>
    <row r="20131" spans="20:21" x14ac:dyDescent="0.25">
      <c r="T20131" s="101" t="s">
        <v>39206</v>
      </c>
      <c r="U20131" s="74" t="s">
        <v>39207</v>
      </c>
    </row>
    <row r="20132" spans="20:21" x14ac:dyDescent="0.25">
      <c r="T20132" s="101" t="s">
        <v>39208</v>
      </c>
      <c r="U20132" s="74" t="s">
        <v>39209</v>
      </c>
    </row>
    <row r="20133" spans="20:21" x14ac:dyDescent="0.25">
      <c r="T20133" s="101" t="s">
        <v>39210</v>
      </c>
      <c r="U20133" s="74" t="s">
        <v>39211</v>
      </c>
    </row>
    <row r="20134" spans="20:21" x14ac:dyDescent="0.25">
      <c r="T20134" s="101" t="s">
        <v>39212</v>
      </c>
      <c r="U20134" s="74" t="s">
        <v>2825</v>
      </c>
    </row>
    <row r="20135" spans="20:21" x14ac:dyDescent="0.25">
      <c r="T20135" s="101" t="s">
        <v>39213</v>
      </c>
      <c r="U20135" s="74" t="s">
        <v>39214</v>
      </c>
    </row>
    <row r="20136" spans="20:21" x14ac:dyDescent="0.25">
      <c r="T20136" s="101" t="s">
        <v>39215</v>
      </c>
      <c r="U20136" s="74" t="s">
        <v>39216</v>
      </c>
    </row>
    <row r="20137" spans="20:21" x14ac:dyDescent="0.25">
      <c r="T20137" s="101" t="s">
        <v>39217</v>
      </c>
      <c r="U20137" s="74" t="s">
        <v>39218</v>
      </c>
    </row>
    <row r="20138" spans="20:21" x14ac:dyDescent="0.25">
      <c r="T20138" s="101" t="s">
        <v>39219</v>
      </c>
      <c r="U20138" s="74" t="s">
        <v>39220</v>
      </c>
    </row>
    <row r="20139" spans="20:21" x14ac:dyDescent="0.25">
      <c r="T20139" s="101" t="s">
        <v>39221</v>
      </c>
      <c r="U20139" s="74" t="s">
        <v>39222</v>
      </c>
    </row>
    <row r="20140" spans="20:21" x14ac:dyDescent="0.25">
      <c r="T20140" s="101" t="s">
        <v>39223</v>
      </c>
      <c r="U20140" s="74" t="s">
        <v>39224</v>
      </c>
    </row>
    <row r="20141" spans="20:21" x14ac:dyDescent="0.25">
      <c r="T20141" s="101" t="s">
        <v>39225</v>
      </c>
      <c r="U20141" s="74" t="s">
        <v>39226</v>
      </c>
    </row>
    <row r="20142" spans="20:21" x14ac:dyDescent="0.25">
      <c r="T20142" s="101" t="s">
        <v>39227</v>
      </c>
      <c r="U20142" s="74" t="s">
        <v>7725</v>
      </c>
    </row>
    <row r="20143" spans="20:21" x14ac:dyDescent="0.25">
      <c r="T20143" s="101" t="s">
        <v>39228</v>
      </c>
      <c r="U20143" s="74" t="s">
        <v>39229</v>
      </c>
    </row>
    <row r="20144" spans="20:21" x14ac:dyDescent="0.25">
      <c r="T20144" s="101" t="s">
        <v>39230</v>
      </c>
      <c r="U20144" s="74" t="s">
        <v>37493</v>
      </c>
    </row>
    <row r="20145" spans="20:21" x14ac:dyDescent="0.25">
      <c r="T20145" s="101" t="s">
        <v>39231</v>
      </c>
      <c r="U20145" s="74" t="s">
        <v>39232</v>
      </c>
    </row>
    <row r="20146" spans="20:21" x14ac:dyDescent="0.25">
      <c r="T20146" s="101" t="s">
        <v>39233</v>
      </c>
      <c r="U20146" s="74" t="s">
        <v>39234</v>
      </c>
    </row>
    <row r="20147" spans="20:21" x14ac:dyDescent="0.25">
      <c r="T20147" s="101" t="s">
        <v>39235</v>
      </c>
      <c r="U20147" s="74" t="s">
        <v>39236</v>
      </c>
    </row>
    <row r="20148" spans="20:21" x14ac:dyDescent="0.25">
      <c r="T20148" s="101" t="s">
        <v>39237</v>
      </c>
      <c r="U20148" s="74" t="s">
        <v>39238</v>
      </c>
    </row>
    <row r="20149" spans="20:21" x14ac:dyDescent="0.25">
      <c r="T20149" s="101" t="s">
        <v>39239</v>
      </c>
      <c r="U20149" s="74" t="s">
        <v>39240</v>
      </c>
    </row>
    <row r="20150" spans="20:21" x14ac:dyDescent="0.25">
      <c r="T20150" s="101" t="s">
        <v>39241</v>
      </c>
      <c r="U20150" s="74" t="s">
        <v>39242</v>
      </c>
    </row>
    <row r="20151" spans="20:21" x14ac:dyDescent="0.25">
      <c r="T20151" s="101" t="s">
        <v>39243</v>
      </c>
      <c r="U20151" s="74" t="s">
        <v>39244</v>
      </c>
    </row>
    <row r="20152" spans="20:21" x14ac:dyDescent="0.25">
      <c r="T20152" s="101" t="s">
        <v>39245</v>
      </c>
      <c r="U20152" s="74" t="s">
        <v>39246</v>
      </c>
    </row>
    <row r="20153" spans="20:21" x14ac:dyDescent="0.25">
      <c r="T20153" s="101" t="s">
        <v>39247</v>
      </c>
      <c r="U20153" s="74" t="s">
        <v>39248</v>
      </c>
    </row>
    <row r="20154" spans="20:21" x14ac:dyDescent="0.25">
      <c r="T20154" s="101" t="s">
        <v>39249</v>
      </c>
      <c r="U20154" s="74" t="s">
        <v>39250</v>
      </c>
    </row>
    <row r="20155" spans="20:21" x14ac:dyDescent="0.25">
      <c r="T20155" s="101" t="s">
        <v>39251</v>
      </c>
      <c r="U20155" s="74" t="s">
        <v>36279</v>
      </c>
    </row>
    <row r="20156" spans="20:21" x14ac:dyDescent="0.25">
      <c r="T20156" s="101" t="s">
        <v>39252</v>
      </c>
      <c r="U20156" s="74" t="s">
        <v>39253</v>
      </c>
    </row>
    <row r="20157" spans="20:21" x14ac:dyDescent="0.25">
      <c r="T20157" s="101" t="s">
        <v>39254</v>
      </c>
      <c r="U20157" s="74" t="s">
        <v>39255</v>
      </c>
    </row>
    <row r="20158" spans="20:21" x14ac:dyDescent="0.25">
      <c r="T20158" s="101" t="s">
        <v>39256</v>
      </c>
      <c r="U20158" s="74" t="s">
        <v>39257</v>
      </c>
    </row>
    <row r="20159" spans="20:21" x14ac:dyDescent="0.25">
      <c r="T20159" s="101" t="s">
        <v>39258</v>
      </c>
      <c r="U20159" s="74" t="s">
        <v>39259</v>
      </c>
    </row>
    <row r="20160" spans="20:21" x14ac:dyDescent="0.25">
      <c r="T20160" s="101" t="s">
        <v>39260</v>
      </c>
      <c r="U20160" s="74" t="s">
        <v>31069</v>
      </c>
    </row>
    <row r="20161" spans="20:21" x14ac:dyDescent="0.25">
      <c r="T20161" s="101" t="s">
        <v>39261</v>
      </c>
      <c r="U20161" s="74" t="s">
        <v>39262</v>
      </c>
    </row>
    <row r="20162" spans="20:21" x14ac:dyDescent="0.25">
      <c r="T20162" s="101" t="s">
        <v>39263</v>
      </c>
      <c r="U20162" s="74" t="s">
        <v>39264</v>
      </c>
    </row>
    <row r="20163" spans="20:21" x14ac:dyDescent="0.25">
      <c r="T20163" s="101" t="s">
        <v>39265</v>
      </c>
      <c r="U20163" s="74" t="s">
        <v>39266</v>
      </c>
    </row>
    <row r="20164" spans="20:21" x14ac:dyDescent="0.25">
      <c r="T20164" s="101" t="s">
        <v>39267</v>
      </c>
      <c r="U20164" s="74" t="s">
        <v>39268</v>
      </c>
    </row>
    <row r="20165" spans="20:21" x14ac:dyDescent="0.25">
      <c r="T20165" s="101" t="s">
        <v>39269</v>
      </c>
      <c r="U20165" s="74" t="s">
        <v>39270</v>
      </c>
    </row>
    <row r="20166" spans="20:21" x14ac:dyDescent="0.25">
      <c r="T20166" s="101" t="s">
        <v>39271</v>
      </c>
      <c r="U20166" s="74" t="s">
        <v>39272</v>
      </c>
    </row>
    <row r="20167" spans="20:21" x14ac:dyDescent="0.25">
      <c r="T20167" s="101" t="s">
        <v>39273</v>
      </c>
      <c r="U20167" s="74" t="s">
        <v>12213</v>
      </c>
    </row>
    <row r="20168" spans="20:21" x14ac:dyDescent="0.25">
      <c r="T20168" s="101" t="s">
        <v>39274</v>
      </c>
      <c r="U20168" s="74" t="s">
        <v>39275</v>
      </c>
    </row>
    <row r="20169" spans="20:21" x14ac:dyDescent="0.25">
      <c r="T20169" s="101" t="s">
        <v>39276</v>
      </c>
      <c r="U20169" s="74" t="s">
        <v>39277</v>
      </c>
    </row>
    <row r="20170" spans="20:21" x14ac:dyDescent="0.25">
      <c r="T20170" s="101" t="s">
        <v>39278</v>
      </c>
      <c r="U20170" s="74" t="s">
        <v>39279</v>
      </c>
    </row>
    <row r="20171" spans="20:21" x14ac:dyDescent="0.25">
      <c r="T20171" s="101" t="s">
        <v>39280</v>
      </c>
      <c r="U20171" s="74" t="s">
        <v>39281</v>
      </c>
    </row>
    <row r="20172" spans="20:21" x14ac:dyDescent="0.25">
      <c r="T20172" s="101" t="s">
        <v>39282</v>
      </c>
      <c r="U20172" s="74" t="s">
        <v>39283</v>
      </c>
    </row>
    <row r="20173" spans="20:21" x14ac:dyDescent="0.25">
      <c r="T20173" s="101" t="s">
        <v>39284</v>
      </c>
      <c r="U20173" s="74" t="s">
        <v>28538</v>
      </c>
    </row>
    <row r="20174" spans="20:21" x14ac:dyDescent="0.25">
      <c r="T20174" s="101" t="s">
        <v>39285</v>
      </c>
      <c r="U20174" s="74" t="s">
        <v>39286</v>
      </c>
    </row>
    <row r="20175" spans="20:21" x14ac:dyDescent="0.25">
      <c r="T20175" s="101" t="s">
        <v>39287</v>
      </c>
      <c r="U20175" s="74" t="s">
        <v>39288</v>
      </c>
    </row>
    <row r="20176" spans="20:21" x14ac:dyDescent="0.25">
      <c r="T20176" s="101" t="s">
        <v>39289</v>
      </c>
      <c r="U20176" s="74" t="s">
        <v>39290</v>
      </c>
    </row>
    <row r="20177" spans="20:21" x14ac:dyDescent="0.25">
      <c r="T20177" s="101" t="s">
        <v>39291</v>
      </c>
      <c r="U20177" s="74" t="s">
        <v>39292</v>
      </c>
    </row>
    <row r="20178" spans="20:21" x14ac:dyDescent="0.25">
      <c r="T20178" s="101" t="s">
        <v>39293</v>
      </c>
      <c r="U20178" s="74" t="s">
        <v>39294</v>
      </c>
    </row>
    <row r="20179" spans="20:21" x14ac:dyDescent="0.25">
      <c r="T20179" s="101" t="s">
        <v>39295</v>
      </c>
      <c r="U20179" s="74" t="s">
        <v>39296</v>
      </c>
    </row>
    <row r="20180" spans="20:21" x14ac:dyDescent="0.25">
      <c r="T20180" s="101" t="s">
        <v>39297</v>
      </c>
      <c r="U20180" s="74" t="s">
        <v>39298</v>
      </c>
    </row>
    <row r="20181" spans="20:21" x14ac:dyDescent="0.25">
      <c r="T20181" s="101" t="s">
        <v>39299</v>
      </c>
      <c r="U20181" s="74" t="s">
        <v>39300</v>
      </c>
    </row>
    <row r="20182" spans="20:21" x14ac:dyDescent="0.25">
      <c r="T20182" s="101" t="s">
        <v>39301</v>
      </c>
      <c r="U20182" s="74" t="s">
        <v>39302</v>
      </c>
    </row>
    <row r="20183" spans="20:21" x14ac:dyDescent="0.25">
      <c r="T20183" s="101" t="s">
        <v>39303</v>
      </c>
      <c r="U20183" s="74" t="s">
        <v>39304</v>
      </c>
    </row>
    <row r="20184" spans="20:21" x14ac:dyDescent="0.25">
      <c r="T20184" s="101" t="s">
        <v>39305</v>
      </c>
      <c r="U20184" s="74" t="s">
        <v>39306</v>
      </c>
    </row>
    <row r="20185" spans="20:21" x14ac:dyDescent="0.25">
      <c r="T20185" s="101" t="s">
        <v>39307</v>
      </c>
      <c r="U20185" s="74" t="s">
        <v>39308</v>
      </c>
    </row>
    <row r="20186" spans="20:21" x14ac:dyDescent="0.25">
      <c r="T20186" s="101" t="s">
        <v>39309</v>
      </c>
      <c r="U20186" s="74" t="s">
        <v>39310</v>
      </c>
    </row>
    <row r="20187" spans="20:21" x14ac:dyDescent="0.25">
      <c r="T20187" s="101" t="s">
        <v>39311</v>
      </c>
      <c r="U20187" s="74" t="s">
        <v>39312</v>
      </c>
    </row>
    <row r="20188" spans="20:21" x14ac:dyDescent="0.25">
      <c r="T20188" s="101" t="s">
        <v>39313</v>
      </c>
      <c r="U20188" s="74" t="s">
        <v>39314</v>
      </c>
    </row>
    <row r="20189" spans="20:21" x14ac:dyDescent="0.25">
      <c r="T20189" s="101" t="s">
        <v>39315</v>
      </c>
      <c r="U20189" s="74" t="s">
        <v>39316</v>
      </c>
    </row>
    <row r="20190" spans="20:21" x14ac:dyDescent="0.25">
      <c r="T20190" s="101" t="s">
        <v>39317</v>
      </c>
      <c r="U20190" s="74" t="s">
        <v>39318</v>
      </c>
    </row>
    <row r="20191" spans="20:21" x14ac:dyDescent="0.25">
      <c r="T20191" s="101" t="s">
        <v>39319</v>
      </c>
      <c r="U20191" s="74" t="s">
        <v>21213</v>
      </c>
    </row>
    <row r="20192" spans="20:21" x14ac:dyDescent="0.25">
      <c r="T20192" s="101" t="s">
        <v>39320</v>
      </c>
      <c r="U20192" s="74" t="s">
        <v>39321</v>
      </c>
    </row>
    <row r="20193" spans="20:21" x14ac:dyDescent="0.25">
      <c r="T20193" s="101" t="s">
        <v>39322</v>
      </c>
      <c r="U20193" s="74" t="s">
        <v>39323</v>
      </c>
    </row>
    <row r="20194" spans="20:21" x14ac:dyDescent="0.25">
      <c r="T20194" s="101" t="s">
        <v>39324</v>
      </c>
      <c r="U20194" s="74" t="s">
        <v>39325</v>
      </c>
    </row>
    <row r="20195" spans="20:21" x14ac:dyDescent="0.25">
      <c r="T20195" s="101" t="s">
        <v>39326</v>
      </c>
      <c r="U20195" s="74" t="s">
        <v>39327</v>
      </c>
    </row>
    <row r="20196" spans="20:21" x14ac:dyDescent="0.25">
      <c r="T20196" s="101" t="s">
        <v>39328</v>
      </c>
      <c r="U20196" s="74" t="s">
        <v>39329</v>
      </c>
    </row>
    <row r="20197" spans="20:21" x14ac:dyDescent="0.25">
      <c r="T20197" s="101" t="s">
        <v>39330</v>
      </c>
      <c r="U20197" s="74" t="s">
        <v>39331</v>
      </c>
    </row>
    <row r="20198" spans="20:21" x14ac:dyDescent="0.25">
      <c r="T20198" s="101" t="s">
        <v>39332</v>
      </c>
      <c r="U20198" s="74" t="s">
        <v>39333</v>
      </c>
    </row>
    <row r="20199" spans="20:21" x14ac:dyDescent="0.25">
      <c r="T20199" s="101" t="s">
        <v>39334</v>
      </c>
      <c r="U20199" s="74" t="s">
        <v>39335</v>
      </c>
    </row>
    <row r="20200" spans="20:21" x14ac:dyDescent="0.25">
      <c r="T20200" s="101" t="s">
        <v>39336</v>
      </c>
      <c r="U20200" s="74" t="s">
        <v>11491</v>
      </c>
    </row>
    <row r="20201" spans="20:21" x14ac:dyDescent="0.25">
      <c r="T20201" s="101" t="s">
        <v>39337</v>
      </c>
      <c r="U20201" s="74" t="s">
        <v>39338</v>
      </c>
    </row>
    <row r="20202" spans="20:21" x14ac:dyDescent="0.25">
      <c r="T20202" s="101" t="s">
        <v>39339</v>
      </c>
      <c r="U20202" s="74" t="s">
        <v>39340</v>
      </c>
    </row>
    <row r="20203" spans="20:21" x14ac:dyDescent="0.25">
      <c r="T20203" s="101" t="s">
        <v>39341</v>
      </c>
      <c r="U20203" s="74" t="s">
        <v>39342</v>
      </c>
    </row>
    <row r="20204" spans="20:21" x14ac:dyDescent="0.25">
      <c r="T20204" s="101" t="s">
        <v>39343</v>
      </c>
      <c r="U20204" s="74" t="s">
        <v>39344</v>
      </c>
    </row>
    <row r="20205" spans="20:21" x14ac:dyDescent="0.25">
      <c r="T20205" s="101" t="s">
        <v>39345</v>
      </c>
      <c r="U20205" s="74" t="s">
        <v>39346</v>
      </c>
    </row>
    <row r="20206" spans="20:21" x14ac:dyDescent="0.25">
      <c r="T20206" s="101" t="s">
        <v>39347</v>
      </c>
      <c r="U20206" s="74" t="s">
        <v>39348</v>
      </c>
    </row>
    <row r="20207" spans="20:21" x14ac:dyDescent="0.25">
      <c r="T20207" s="101" t="s">
        <v>39349</v>
      </c>
      <c r="U20207" s="74" t="s">
        <v>39350</v>
      </c>
    </row>
    <row r="20208" spans="20:21" x14ac:dyDescent="0.25">
      <c r="T20208" s="101" t="s">
        <v>39351</v>
      </c>
      <c r="U20208" s="74" t="s">
        <v>39352</v>
      </c>
    </row>
    <row r="20209" spans="20:21" x14ac:dyDescent="0.25">
      <c r="T20209" s="101" t="s">
        <v>39353</v>
      </c>
      <c r="U20209" s="74" t="s">
        <v>33401</v>
      </c>
    </row>
    <row r="20210" spans="20:21" x14ac:dyDescent="0.25">
      <c r="T20210" s="101" t="s">
        <v>39354</v>
      </c>
      <c r="U20210" s="74" t="s">
        <v>39355</v>
      </c>
    </row>
    <row r="20211" spans="20:21" x14ac:dyDescent="0.25">
      <c r="T20211" s="101" t="s">
        <v>39356</v>
      </c>
      <c r="U20211" s="74" t="s">
        <v>25394</v>
      </c>
    </row>
    <row r="20212" spans="20:21" x14ac:dyDescent="0.25">
      <c r="T20212" s="101" t="s">
        <v>39357</v>
      </c>
      <c r="U20212" s="74" t="s">
        <v>39358</v>
      </c>
    </row>
    <row r="20213" spans="20:21" x14ac:dyDescent="0.25">
      <c r="T20213" s="101" t="s">
        <v>39359</v>
      </c>
      <c r="U20213" s="74" t="s">
        <v>39360</v>
      </c>
    </row>
    <row r="20214" spans="20:21" x14ac:dyDescent="0.25">
      <c r="T20214" s="101" t="s">
        <v>39361</v>
      </c>
      <c r="U20214" s="74" t="s">
        <v>39362</v>
      </c>
    </row>
    <row r="20215" spans="20:21" x14ac:dyDescent="0.25">
      <c r="T20215" s="101" t="s">
        <v>39363</v>
      </c>
      <c r="U20215" s="74" t="s">
        <v>39364</v>
      </c>
    </row>
    <row r="20216" spans="20:21" x14ac:dyDescent="0.25">
      <c r="T20216" s="101" t="s">
        <v>39365</v>
      </c>
      <c r="U20216" s="74" t="s">
        <v>35619</v>
      </c>
    </row>
    <row r="20217" spans="20:21" x14ac:dyDescent="0.25">
      <c r="T20217" s="101" t="s">
        <v>39366</v>
      </c>
      <c r="U20217" s="74" t="s">
        <v>39367</v>
      </c>
    </row>
    <row r="20218" spans="20:21" x14ac:dyDescent="0.25">
      <c r="T20218" s="101" t="s">
        <v>39368</v>
      </c>
      <c r="U20218" s="74" t="s">
        <v>39369</v>
      </c>
    </row>
    <row r="20219" spans="20:21" x14ac:dyDescent="0.25">
      <c r="T20219" s="101" t="s">
        <v>39370</v>
      </c>
      <c r="U20219" s="74" t="s">
        <v>39371</v>
      </c>
    </row>
    <row r="20220" spans="20:21" x14ac:dyDescent="0.25">
      <c r="T20220" s="101" t="s">
        <v>39372</v>
      </c>
      <c r="U20220" s="74" t="s">
        <v>39373</v>
      </c>
    </row>
    <row r="20221" spans="20:21" x14ac:dyDescent="0.25">
      <c r="T20221" s="101" t="s">
        <v>39374</v>
      </c>
      <c r="U20221" s="74" t="s">
        <v>39375</v>
      </c>
    </row>
    <row r="20222" spans="20:21" x14ac:dyDescent="0.25">
      <c r="T20222" s="101" t="s">
        <v>39376</v>
      </c>
      <c r="U20222" s="74" t="s">
        <v>4682</v>
      </c>
    </row>
    <row r="20223" spans="20:21" x14ac:dyDescent="0.25">
      <c r="T20223" s="101" t="s">
        <v>39377</v>
      </c>
      <c r="U20223" s="74" t="s">
        <v>39378</v>
      </c>
    </row>
    <row r="20224" spans="20:21" x14ac:dyDescent="0.25">
      <c r="T20224" s="101" t="s">
        <v>39379</v>
      </c>
      <c r="U20224" s="74" t="s">
        <v>39380</v>
      </c>
    </row>
    <row r="20225" spans="20:21" x14ac:dyDescent="0.25">
      <c r="T20225" s="101" t="s">
        <v>39381</v>
      </c>
      <c r="U20225" s="74" t="s">
        <v>39382</v>
      </c>
    </row>
    <row r="20226" spans="20:21" x14ac:dyDescent="0.25">
      <c r="T20226" s="101" t="s">
        <v>39383</v>
      </c>
      <c r="U20226" s="74" t="s">
        <v>39384</v>
      </c>
    </row>
    <row r="20227" spans="20:21" x14ac:dyDescent="0.25">
      <c r="T20227" s="101" t="s">
        <v>39385</v>
      </c>
      <c r="U20227" s="74" t="s">
        <v>39386</v>
      </c>
    </row>
    <row r="20228" spans="20:21" x14ac:dyDescent="0.25">
      <c r="T20228" s="101" t="s">
        <v>39387</v>
      </c>
      <c r="U20228" s="74" t="s">
        <v>39388</v>
      </c>
    </row>
    <row r="20229" spans="20:21" x14ac:dyDescent="0.25">
      <c r="T20229" s="101" t="s">
        <v>39389</v>
      </c>
      <c r="U20229" s="74" t="s">
        <v>39390</v>
      </c>
    </row>
    <row r="20230" spans="20:21" x14ac:dyDescent="0.25">
      <c r="T20230" s="101" t="s">
        <v>39391</v>
      </c>
      <c r="U20230" s="74" t="s">
        <v>39392</v>
      </c>
    </row>
    <row r="20231" spans="20:21" x14ac:dyDescent="0.25">
      <c r="T20231" s="101" t="s">
        <v>39393</v>
      </c>
      <c r="U20231" s="74" t="s">
        <v>39394</v>
      </c>
    </row>
    <row r="20232" spans="20:21" x14ac:dyDescent="0.25">
      <c r="T20232" s="101" t="s">
        <v>39395</v>
      </c>
      <c r="U20232" s="74" t="s">
        <v>39396</v>
      </c>
    </row>
    <row r="20233" spans="20:21" x14ac:dyDescent="0.25">
      <c r="T20233" s="101" t="s">
        <v>39397</v>
      </c>
      <c r="U20233" s="74" t="s">
        <v>39398</v>
      </c>
    </row>
    <row r="20234" spans="20:21" x14ac:dyDescent="0.25">
      <c r="T20234" s="101" t="s">
        <v>39399</v>
      </c>
      <c r="U20234" s="74" t="s">
        <v>39400</v>
      </c>
    </row>
    <row r="20235" spans="20:21" x14ac:dyDescent="0.25">
      <c r="T20235" s="101" t="s">
        <v>39401</v>
      </c>
      <c r="U20235" s="74" t="s">
        <v>39402</v>
      </c>
    </row>
    <row r="20236" spans="20:21" x14ac:dyDescent="0.25">
      <c r="T20236" s="101" t="s">
        <v>39403</v>
      </c>
      <c r="U20236" s="74" t="s">
        <v>39404</v>
      </c>
    </row>
    <row r="20237" spans="20:21" x14ac:dyDescent="0.25">
      <c r="T20237" s="101" t="s">
        <v>39405</v>
      </c>
      <c r="U20237" s="74" t="s">
        <v>39406</v>
      </c>
    </row>
    <row r="20238" spans="20:21" x14ac:dyDescent="0.25">
      <c r="T20238" s="101" t="s">
        <v>39407</v>
      </c>
      <c r="U20238" s="74" t="s">
        <v>39408</v>
      </c>
    </row>
    <row r="20239" spans="20:21" x14ac:dyDescent="0.25">
      <c r="T20239" s="101" t="s">
        <v>39409</v>
      </c>
      <c r="U20239" s="74" t="s">
        <v>39410</v>
      </c>
    </row>
    <row r="20240" spans="20:21" x14ac:dyDescent="0.25">
      <c r="T20240" s="101" t="s">
        <v>39411</v>
      </c>
      <c r="U20240" s="74" t="s">
        <v>39412</v>
      </c>
    </row>
    <row r="20241" spans="20:21" x14ac:dyDescent="0.25">
      <c r="T20241" s="101" t="s">
        <v>39413</v>
      </c>
      <c r="U20241" s="74" t="s">
        <v>11625</v>
      </c>
    </row>
    <row r="20242" spans="20:21" x14ac:dyDescent="0.25">
      <c r="T20242" s="101" t="s">
        <v>39414</v>
      </c>
      <c r="U20242" s="74" t="s">
        <v>39415</v>
      </c>
    </row>
    <row r="20243" spans="20:21" x14ac:dyDescent="0.25">
      <c r="T20243" s="101" t="s">
        <v>39416</v>
      </c>
      <c r="U20243" s="74" t="s">
        <v>39417</v>
      </c>
    </row>
    <row r="20244" spans="20:21" x14ac:dyDescent="0.25">
      <c r="T20244" s="101" t="s">
        <v>39418</v>
      </c>
      <c r="U20244" s="74" t="s">
        <v>39419</v>
      </c>
    </row>
    <row r="20245" spans="20:21" x14ac:dyDescent="0.25">
      <c r="T20245" s="101" t="s">
        <v>39420</v>
      </c>
      <c r="U20245" s="74" t="s">
        <v>39421</v>
      </c>
    </row>
    <row r="20246" spans="20:21" x14ac:dyDescent="0.25">
      <c r="T20246" s="101" t="s">
        <v>39422</v>
      </c>
      <c r="U20246" s="74" t="s">
        <v>39423</v>
      </c>
    </row>
    <row r="20247" spans="20:21" x14ac:dyDescent="0.25">
      <c r="T20247" s="101" t="s">
        <v>39424</v>
      </c>
      <c r="U20247" s="74" t="s">
        <v>39425</v>
      </c>
    </row>
    <row r="20248" spans="20:21" x14ac:dyDescent="0.25">
      <c r="T20248" s="101" t="s">
        <v>39426</v>
      </c>
      <c r="U20248" s="74" t="s">
        <v>39427</v>
      </c>
    </row>
    <row r="20249" spans="20:21" x14ac:dyDescent="0.25">
      <c r="T20249" s="101" t="s">
        <v>39428</v>
      </c>
      <c r="U20249" s="74" t="s">
        <v>39429</v>
      </c>
    </row>
    <row r="20250" spans="20:21" x14ac:dyDescent="0.25">
      <c r="T20250" s="101" t="s">
        <v>39430</v>
      </c>
      <c r="U20250" s="74" t="s">
        <v>39431</v>
      </c>
    </row>
    <row r="20251" spans="20:21" x14ac:dyDescent="0.25">
      <c r="T20251" s="101" t="s">
        <v>39432</v>
      </c>
      <c r="U20251" s="74" t="s">
        <v>39433</v>
      </c>
    </row>
    <row r="20252" spans="20:21" x14ac:dyDescent="0.25">
      <c r="T20252" s="101" t="s">
        <v>39434</v>
      </c>
      <c r="U20252" s="74" t="s">
        <v>26980</v>
      </c>
    </row>
    <row r="20253" spans="20:21" x14ac:dyDescent="0.25">
      <c r="T20253" s="101" t="s">
        <v>39435</v>
      </c>
      <c r="U20253" s="74" t="s">
        <v>39436</v>
      </c>
    </row>
    <row r="20254" spans="20:21" x14ac:dyDescent="0.25">
      <c r="T20254" s="101" t="s">
        <v>39437</v>
      </c>
      <c r="U20254" s="74" t="s">
        <v>39438</v>
      </c>
    </row>
    <row r="20255" spans="20:21" x14ac:dyDescent="0.25">
      <c r="T20255" s="101" t="s">
        <v>39439</v>
      </c>
      <c r="U20255" s="74" t="s">
        <v>39440</v>
      </c>
    </row>
    <row r="20256" spans="20:21" x14ac:dyDescent="0.25">
      <c r="T20256" s="101" t="s">
        <v>39441</v>
      </c>
      <c r="U20256" s="74" t="s">
        <v>39442</v>
      </c>
    </row>
    <row r="20257" spans="20:21" x14ac:dyDescent="0.25">
      <c r="T20257" s="101" t="s">
        <v>39443</v>
      </c>
      <c r="U20257" s="74" t="s">
        <v>39444</v>
      </c>
    </row>
    <row r="20258" spans="20:21" x14ac:dyDescent="0.25">
      <c r="T20258" s="101" t="s">
        <v>39445</v>
      </c>
      <c r="U20258" s="74" t="s">
        <v>39446</v>
      </c>
    </row>
    <row r="20259" spans="20:21" x14ac:dyDescent="0.25">
      <c r="T20259" s="101" t="s">
        <v>39447</v>
      </c>
      <c r="U20259" s="74" t="s">
        <v>39448</v>
      </c>
    </row>
    <row r="20260" spans="20:21" x14ac:dyDescent="0.25">
      <c r="T20260" s="101" t="s">
        <v>39449</v>
      </c>
      <c r="U20260" s="74" t="s">
        <v>39450</v>
      </c>
    </row>
    <row r="20261" spans="20:21" x14ac:dyDescent="0.25">
      <c r="T20261" s="101" t="s">
        <v>39451</v>
      </c>
      <c r="U20261" s="74" t="s">
        <v>39452</v>
      </c>
    </row>
    <row r="20262" spans="20:21" x14ac:dyDescent="0.25">
      <c r="T20262" s="101" t="s">
        <v>39453</v>
      </c>
      <c r="U20262" s="74" t="s">
        <v>39454</v>
      </c>
    </row>
    <row r="20263" spans="20:21" x14ac:dyDescent="0.25">
      <c r="T20263" s="101" t="s">
        <v>39455</v>
      </c>
      <c r="U20263" s="74" t="s">
        <v>39456</v>
      </c>
    </row>
    <row r="20264" spans="20:21" x14ac:dyDescent="0.25">
      <c r="T20264" s="101" t="s">
        <v>39457</v>
      </c>
      <c r="U20264" s="74" t="s">
        <v>39458</v>
      </c>
    </row>
    <row r="20265" spans="20:21" x14ac:dyDescent="0.25">
      <c r="T20265" s="101" t="s">
        <v>39459</v>
      </c>
      <c r="U20265" s="74" t="s">
        <v>39460</v>
      </c>
    </row>
    <row r="20266" spans="20:21" x14ac:dyDescent="0.25">
      <c r="T20266" s="101" t="s">
        <v>39461</v>
      </c>
      <c r="U20266" s="74" t="s">
        <v>39462</v>
      </c>
    </row>
    <row r="20267" spans="20:21" x14ac:dyDescent="0.25">
      <c r="T20267" s="101" t="s">
        <v>39463</v>
      </c>
      <c r="U20267" s="74" t="s">
        <v>39464</v>
      </c>
    </row>
    <row r="20268" spans="20:21" x14ac:dyDescent="0.25">
      <c r="T20268" s="101" t="s">
        <v>39465</v>
      </c>
      <c r="U20268" s="74" t="s">
        <v>4250</v>
      </c>
    </row>
    <row r="20269" spans="20:21" x14ac:dyDescent="0.25">
      <c r="T20269" s="101" t="s">
        <v>39466</v>
      </c>
      <c r="U20269" s="74" t="s">
        <v>39467</v>
      </c>
    </row>
    <row r="20270" spans="20:21" x14ac:dyDescent="0.25">
      <c r="T20270" s="101" t="s">
        <v>39468</v>
      </c>
      <c r="U20270" s="74" t="s">
        <v>39469</v>
      </c>
    </row>
    <row r="20271" spans="20:21" x14ac:dyDescent="0.25">
      <c r="T20271" s="101" t="s">
        <v>39470</v>
      </c>
      <c r="U20271" s="74" t="s">
        <v>36777</v>
      </c>
    </row>
    <row r="20272" spans="20:21" x14ac:dyDescent="0.25">
      <c r="T20272" s="101" t="s">
        <v>39471</v>
      </c>
      <c r="U20272" s="74" t="s">
        <v>32889</v>
      </c>
    </row>
    <row r="20273" spans="20:21" x14ac:dyDescent="0.25">
      <c r="T20273" s="101" t="s">
        <v>39472</v>
      </c>
      <c r="U20273" s="74" t="s">
        <v>39473</v>
      </c>
    </row>
    <row r="20274" spans="20:21" x14ac:dyDescent="0.25">
      <c r="T20274" s="101" t="s">
        <v>39474</v>
      </c>
      <c r="U20274" s="74" t="s">
        <v>39475</v>
      </c>
    </row>
    <row r="20275" spans="20:21" x14ac:dyDescent="0.25">
      <c r="T20275" s="101" t="s">
        <v>39476</v>
      </c>
      <c r="U20275" s="74" t="s">
        <v>39477</v>
      </c>
    </row>
    <row r="20276" spans="20:21" x14ac:dyDescent="0.25">
      <c r="T20276" s="101" t="s">
        <v>39478</v>
      </c>
      <c r="U20276" s="74" t="s">
        <v>39479</v>
      </c>
    </row>
    <row r="20277" spans="20:21" x14ac:dyDescent="0.25">
      <c r="T20277" s="101" t="s">
        <v>39480</v>
      </c>
      <c r="U20277" s="74" t="s">
        <v>39481</v>
      </c>
    </row>
    <row r="20278" spans="20:21" x14ac:dyDescent="0.25">
      <c r="T20278" s="101" t="s">
        <v>39482</v>
      </c>
      <c r="U20278" s="74" t="s">
        <v>39483</v>
      </c>
    </row>
    <row r="20279" spans="20:21" x14ac:dyDescent="0.25">
      <c r="T20279" s="101" t="s">
        <v>39484</v>
      </c>
      <c r="U20279" s="74" t="s">
        <v>39485</v>
      </c>
    </row>
    <row r="20280" spans="20:21" x14ac:dyDescent="0.25">
      <c r="T20280" s="101" t="s">
        <v>39486</v>
      </c>
      <c r="U20280" s="74" t="s">
        <v>39487</v>
      </c>
    </row>
    <row r="20281" spans="20:21" x14ac:dyDescent="0.25">
      <c r="T20281" s="101" t="s">
        <v>39488</v>
      </c>
      <c r="U20281" s="74" t="s">
        <v>39489</v>
      </c>
    </row>
    <row r="20282" spans="20:21" x14ac:dyDescent="0.25">
      <c r="T20282" s="101" t="s">
        <v>39490</v>
      </c>
      <c r="U20282" s="74" t="s">
        <v>39491</v>
      </c>
    </row>
    <row r="20283" spans="20:21" x14ac:dyDescent="0.25">
      <c r="T20283" s="101" t="s">
        <v>39492</v>
      </c>
      <c r="U20283" s="74" t="s">
        <v>39493</v>
      </c>
    </row>
    <row r="20284" spans="20:21" x14ac:dyDescent="0.25">
      <c r="T20284" s="101" t="s">
        <v>39494</v>
      </c>
      <c r="U20284" s="74" t="s">
        <v>39495</v>
      </c>
    </row>
    <row r="20285" spans="20:21" x14ac:dyDescent="0.25">
      <c r="T20285" s="101" t="s">
        <v>39496</v>
      </c>
      <c r="U20285" s="74" t="s">
        <v>39497</v>
      </c>
    </row>
    <row r="20286" spans="20:21" x14ac:dyDescent="0.25">
      <c r="T20286" s="101" t="s">
        <v>39498</v>
      </c>
      <c r="U20286" s="74" t="s">
        <v>39499</v>
      </c>
    </row>
    <row r="20287" spans="20:21" x14ac:dyDescent="0.25">
      <c r="T20287" s="101" t="s">
        <v>39500</v>
      </c>
      <c r="U20287" s="74" t="s">
        <v>39501</v>
      </c>
    </row>
    <row r="20288" spans="20:21" x14ac:dyDescent="0.25">
      <c r="T20288" s="101" t="s">
        <v>39502</v>
      </c>
      <c r="U20288" s="74" t="s">
        <v>10344</v>
      </c>
    </row>
    <row r="20289" spans="20:21" x14ac:dyDescent="0.25">
      <c r="T20289" s="101" t="s">
        <v>39503</v>
      </c>
      <c r="U20289" s="74" t="s">
        <v>39504</v>
      </c>
    </row>
    <row r="20290" spans="20:21" x14ac:dyDescent="0.25">
      <c r="T20290" s="101" t="s">
        <v>39505</v>
      </c>
      <c r="U20290" s="74" t="s">
        <v>872</v>
      </c>
    </row>
    <row r="20291" spans="20:21" x14ac:dyDescent="0.25">
      <c r="T20291" s="101" t="s">
        <v>39506</v>
      </c>
      <c r="U20291" s="74" t="s">
        <v>6566</v>
      </c>
    </row>
    <row r="20292" spans="20:21" x14ac:dyDescent="0.25">
      <c r="T20292" s="101" t="s">
        <v>39507</v>
      </c>
      <c r="U20292" s="74" t="s">
        <v>39508</v>
      </c>
    </row>
    <row r="20293" spans="20:21" x14ac:dyDescent="0.25">
      <c r="T20293" s="101" t="s">
        <v>39509</v>
      </c>
      <c r="U20293" s="74" t="s">
        <v>39510</v>
      </c>
    </row>
    <row r="20294" spans="20:21" x14ac:dyDescent="0.25">
      <c r="T20294" s="101" t="s">
        <v>39511</v>
      </c>
      <c r="U20294" s="74" t="s">
        <v>39512</v>
      </c>
    </row>
    <row r="20295" spans="20:21" x14ac:dyDescent="0.25">
      <c r="T20295" s="101" t="s">
        <v>39513</v>
      </c>
      <c r="U20295" s="74" t="s">
        <v>39514</v>
      </c>
    </row>
    <row r="20296" spans="20:21" x14ac:dyDescent="0.25">
      <c r="T20296" s="101" t="s">
        <v>39515</v>
      </c>
      <c r="U20296" s="74" t="s">
        <v>39516</v>
      </c>
    </row>
    <row r="20297" spans="20:21" x14ac:dyDescent="0.25">
      <c r="T20297" s="101" t="s">
        <v>39517</v>
      </c>
      <c r="U20297" s="74" t="s">
        <v>39518</v>
      </c>
    </row>
    <row r="20298" spans="20:21" x14ac:dyDescent="0.25">
      <c r="T20298" s="101" t="s">
        <v>39519</v>
      </c>
      <c r="U20298" s="74" t="s">
        <v>39520</v>
      </c>
    </row>
    <row r="20299" spans="20:21" x14ac:dyDescent="0.25">
      <c r="T20299" s="101" t="s">
        <v>39521</v>
      </c>
      <c r="U20299" s="74" t="s">
        <v>39522</v>
      </c>
    </row>
    <row r="20300" spans="20:21" x14ac:dyDescent="0.25">
      <c r="T20300" s="101" t="s">
        <v>39523</v>
      </c>
      <c r="U20300" s="74" t="s">
        <v>39524</v>
      </c>
    </row>
    <row r="20301" spans="20:21" x14ac:dyDescent="0.25">
      <c r="T20301" s="101" t="s">
        <v>39525</v>
      </c>
      <c r="U20301" s="74" t="s">
        <v>39526</v>
      </c>
    </row>
    <row r="20302" spans="20:21" x14ac:dyDescent="0.25">
      <c r="T20302" s="101" t="s">
        <v>39527</v>
      </c>
      <c r="U20302" s="74" t="s">
        <v>39528</v>
      </c>
    </row>
    <row r="20303" spans="20:21" x14ac:dyDescent="0.25">
      <c r="T20303" s="101" t="s">
        <v>39529</v>
      </c>
      <c r="U20303" s="74" t="s">
        <v>39530</v>
      </c>
    </row>
    <row r="20304" spans="20:21" x14ac:dyDescent="0.25">
      <c r="T20304" s="101" t="s">
        <v>39531</v>
      </c>
      <c r="U20304" s="74" t="s">
        <v>39532</v>
      </c>
    </row>
    <row r="20305" spans="20:21" x14ac:dyDescent="0.25">
      <c r="T20305" s="101" t="s">
        <v>39533</v>
      </c>
      <c r="U20305" s="74" t="s">
        <v>39534</v>
      </c>
    </row>
    <row r="20306" spans="20:21" x14ac:dyDescent="0.25">
      <c r="T20306" s="101" t="s">
        <v>39535</v>
      </c>
      <c r="U20306" s="74" t="s">
        <v>39536</v>
      </c>
    </row>
    <row r="20307" spans="20:21" x14ac:dyDescent="0.25">
      <c r="T20307" s="101" t="s">
        <v>39537</v>
      </c>
      <c r="U20307" s="74" t="s">
        <v>39538</v>
      </c>
    </row>
    <row r="20308" spans="20:21" x14ac:dyDescent="0.25">
      <c r="T20308" s="101" t="s">
        <v>39539</v>
      </c>
      <c r="U20308" s="74" t="s">
        <v>39540</v>
      </c>
    </row>
    <row r="20309" spans="20:21" x14ac:dyDescent="0.25">
      <c r="T20309" s="101" t="s">
        <v>39541</v>
      </c>
      <c r="U20309" s="74" t="s">
        <v>39542</v>
      </c>
    </row>
    <row r="20310" spans="20:21" x14ac:dyDescent="0.25">
      <c r="T20310" s="101" t="s">
        <v>39543</v>
      </c>
      <c r="U20310" s="74" t="s">
        <v>39544</v>
      </c>
    </row>
    <row r="20311" spans="20:21" x14ac:dyDescent="0.25">
      <c r="T20311" s="101" t="s">
        <v>39545</v>
      </c>
      <c r="U20311" s="74" t="s">
        <v>39546</v>
      </c>
    </row>
    <row r="20312" spans="20:21" x14ac:dyDescent="0.25">
      <c r="T20312" s="101" t="s">
        <v>39547</v>
      </c>
      <c r="U20312" s="74" t="s">
        <v>39548</v>
      </c>
    </row>
    <row r="20313" spans="20:21" x14ac:dyDescent="0.25">
      <c r="T20313" s="101" t="s">
        <v>39549</v>
      </c>
      <c r="U20313" s="74" t="s">
        <v>39550</v>
      </c>
    </row>
    <row r="20314" spans="20:21" x14ac:dyDescent="0.25">
      <c r="T20314" s="101" t="s">
        <v>39551</v>
      </c>
      <c r="U20314" s="74" t="s">
        <v>39552</v>
      </c>
    </row>
    <row r="20315" spans="20:21" x14ac:dyDescent="0.25">
      <c r="T20315" s="101" t="s">
        <v>39553</v>
      </c>
      <c r="U20315" s="74" t="s">
        <v>39554</v>
      </c>
    </row>
    <row r="20316" spans="20:21" x14ac:dyDescent="0.25">
      <c r="T20316" s="101" t="s">
        <v>39555</v>
      </c>
      <c r="U20316" s="74" t="s">
        <v>39556</v>
      </c>
    </row>
    <row r="20317" spans="20:21" x14ac:dyDescent="0.25">
      <c r="T20317" s="101" t="s">
        <v>39557</v>
      </c>
      <c r="U20317" s="74" t="s">
        <v>39558</v>
      </c>
    </row>
    <row r="20318" spans="20:21" x14ac:dyDescent="0.25">
      <c r="T20318" s="101" t="s">
        <v>39559</v>
      </c>
      <c r="U20318" s="74" t="s">
        <v>39560</v>
      </c>
    </row>
    <row r="20319" spans="20:21" x14ac:dyDescent="0.25">
      <c r="T20319" s="101" t="s">
        <v>39561</v>
      </c>
      <c r="U20319" s="74" t="s">
        <v>39562</v>
      </c>
    </row>
    <row r="20320" spans="20:21" x14ac:dyDescent="0.25">
      <c r="T20320" s="101" t="s">
        <v>39563</v>
      </c>
      <c r="U20320" s="74" t="s">
        <v>39564</v>
      </c>
    </row>
    <row r="20321" spans="20:21" x14ac:dyDescent="0.25">
      <c r="T20321" s="101" t="s">
        <v>39565</v>
      </c>
      <c r="U20321" s="74" t="s">
        <v>39566</v>
      </c>
    </row>
    <row r="20322" spans="20:21" x14ac:dyDescent="0.25">
      <c r="T20322" s="101" t="s">
        <v>39567</v>
      </c>
      <c r="U20322" s="74" t="s">
        <v>6574</v>
      </c>
    </row>
    <row r="20323" spans="20:21" x14ac:dyDescent="0.25">
      <c r="T20323" s="101" t="s">
        <v>39568</v>
      </c>
      <c r="U20323" s="74" t="s">
        <v>39569</v>
      </c>
    </row>
    <row r="20324" spans="20:21" x14ac:dyDescent="0.25">
      <c r="T20324" s="101" t="s">
        <v>39570</v>
      </c>
      <c r="U20324" s="74" t="s">
        <v>39571</v>
      </c>
    </row>
    <row r="20325" spans="20:21" x14ac:dyDescent="0.25">
      <c r="T20325" s="101" t="s">
        <v>39572</v>
      </c>
      <c r="U20325" s="74" t="s">
        <v>39573</v>
      </c>
    </row>
    <row r="20326" spans="20:21" x14ac:dyDescent="0.25">
      <c r="T20326" s="101" t="s">
        <v>39574</v>
      </c>
      <c r="U20326" s="74" t="s">
        <v>11850</v>
      </c>
    </row>
    <row r="20327" spans="20:21" x14ac:dyDescent="0.25">
      <c r="T20327" s="101" t="s">
        <v>39575</v>
      </c>
      <c r="U20327" s="74" t="s">
        <v>39576</v>
      </c>
    </row>
    <row r="20328" spans="20:21" x14ac:dyDescent="0.25">
      <c r="T20328" s="101" t="s">
        <v>39577</v>
      </c>
      <c r="U20328" s="74" t="s">
        <v>39578</v>
      </c>
    </row>
    <row r="20329" spans="20:21" x14ac:dyDescent="0.25">
      <c r="T20329" s="101" t="s">
        <v>39579</v>
      </c>
      <c r="U20329" s="74" t="s">
        <v>39580</v>
      </c>
    </row>
    <row r="20330" spans="20:21" x14ac:dyDescent="0.25">
      <c r="T20330" s="101" t="s">
        <v>39581</v>
      </c>
      <c r="U20330" s="74" t="s">
        <v>39582</v>
      </c>
    </row>
    <row r="20331" spans="20:21" x14ac:dyDescent="0.25">
      <c r="T20331" s="101" t="s">
        <v>39583</v>
      </c>
      <c r="U20331" s="74" t="s">
        <v>39584</v>
      </c>
    </row>
    <row r="20332" spans="20:21" x14ac:dyDescent="0.25">
      <c r="T20332" s="101" t="s">
        <v>39585</v>
      </c>
      <c r="U20332" s="74" t="s">
        <v>39586</v>
      </c>
    </row>
    <row r="20333" spans="20:21" x14ac:dyDescent="0.25">
      <c r="T20333" s="101" t="s">
        <v>39587</v>
      </c>
      <c r="U20333" s="74" t="s">
        <v>39588</v>
      </c>
    </row>
    <row r="20334" spans="20:21" x14ac:dyDescent="0.25">
      <c r="T20334" s="101" t="s">
        <v>39589</v>
      </c>
      <c r="U20334" s="74" t="s">
        <v>39590</v>
      </c>
    </row>
    <row r="20335" spans="20:21" x14ac:dyDescent="0.25">
      <c r="T20335" s="101" t="s">
        <v>39591</v>
      </c>
      <c r="U20335" s="74" t="s">
        <v>39592</v>
      </c>
    </row>
    <row r="20336" spans="20:21" x14ac:dyDescent="0.25">
      <c r="T20336" s="101" t="s">
        <v>39593</v>
      </c>
      <c r="U20336" s="74" t="s">
        <v>39594</v>
      </c>
    </row>
    <row r="20337" spans="20:21" x14ac:dyDescent="0.25">
      <c r="T20337" s="101" t="s">
        <v>39595</v>
      </c>
      <c r="U20337" s="74" t="s">
        <v>39596</v>
      </c>
    </row>
    <row r="20338" spans="20:21" x14ac:dyDescent="0.25">
      <c r="T20338" s="101" t="s">
        <v>39597</v>
      </c>
      <c r="U20338" s="74" t="s">
        <v>39598</v>
      </c>
    </row>
    <row r="20339" spans="20:21" x14ac:dyDescent="0.25">
      <c r="T20339" s="101" t="s">
        <v>39599</v>
      </c>
      <c r="U20339" s="74" t="s">
        <v>39600</v>
      </c>
    </row>
    <row r="20340" spans="20:21" x14ac:dyDescent="0.25">
      <c r="T20340" s="101" t="s">
        <v>39601</v>
      </c>
      <c r="U20340" s="74" t="s">
        <v>39602</v>
      </c>
    </row>
    <row r="20341" spans="20:21" x14ac:dyDescent="0.25">
      <c r="T20341" s="101" t="s">
        <v>39603</v>
      </c>
      <c r="U20341" s="74" t="s">
        <v>39604</v>
      </c>
    </row>
    <row r="20342" spans="20:21" x14ac:dyDescent="0.25">
      <c r="T20342" s="101" t="s">
        <v>39605</v>
      </c>
      <c r="U20342" s="74" t="s">
        <v>39606</v>
      </c>
    </row>
    <row r="20343" spans="20:21" x14ac:dyDescent="0.25">
      <c r="T20343" s="101" t="s">
        <v>39607</v>
      </c>
      <c r="U20343" s="74" t="s">
        <v>39608</v>
      </c>
    </row>
    <row r="20344" spans="20:21" x14ac:dyDescent="0.25">
      <c r="T20344" s="101" t="s">
        <v>39609</v>
      </c>
      <c r="U20344" s="74" t="s">
        <v>39610</v>
      </c>
    </row>
    <row r="20345" spans="20:21" x14ac:dyDescent="0.25">
      <c r="T20345" s="101" t="s">
        <v>39611</v>
      </c>
      <c r="U20345" s="74" t="s">
        <v>39612</v>
      </c>
    </row>
    <row r="20346" spans="20:21" x14ac:dyDescent="0.25">
      <c r="T20346" s="101" t="s">
        <v>39613</v>
      </c>
      <c r="U20346" s="74" t="s">
        <v>39614</v>
      </c>
    </row>
    <row r="20347" spans="20:21" x14ac:dyDescent="0.25">
      <c r="T20347" s="101" t="s">
        <v>39615</v>
      </c>
      <c r="U20347" s="74" t="s">
        <v>39616</v>
      </c>
    </row>
    <row r="20348" spans="20:21" x14ac:dyDescent="0.25">
      <c r="T20348" s="101" t="s">
        <v>39617</v>
      </c>
      <c r="U20348" s="74" t="s">
        <v>39618</v>
      </c>
    </row>
    <row r="20349" spans="20:21" x14ac:dyDescent="0.25">
      <c r="T20349" s="101" t="s">
        <v>39619</v>
      </c>
      <c r="U20349" s="74" t="s">
        <v>39620</v>
      </c>
    </row>
    <row r="20350" spans="20:21" x14ac:dyDescent="0.25">
      <c r="T20350" s="101" t="s">
        <v>39621</v>
      </c>
      <c r="U20350" s="74" t="s">
        <v>39622</v>
      </c>
    </row>
    <row r="20351" spans="20:21" x14ac:dyDescent="0.25">
      <c r="T20351" s="101" t="s">
        <v>39623</v>
      </c>
      <c r="U20351" s="74" t="s">
        <v>1088</v>
      </c>
    </row>
    <row r="20352" spans="20:21" x14ac:dyDescent="0.25">
      <c r="T20352" s="101" t="s">
        <v>39624</v>
      </c>
      <c r="U20352" s="74" t="s">
        <v>39625</v>
      </c>
    </row>
    <row r="20353" spans="20:21" x14ac:dyDescent="0.25">
      <c r="T20353" s="101" t="s">
        <v>39626</v>
      </c>
      <c r="U20353" s="74" t="s">
        <v>39627</v>
      </c>
    </row>
    <row r="20354" spans="20:21" x14ac:dyDescent="0.25">
      <c r="T20354" s="101" t="s">
        <v>39628</v>
      </c>
      <c r="U20354" s="74" t="s">
        <v>39629</v>
      </c>
    </row>
    <row r="20355" spans="20:21" x14ac:dyDescent="0.25">
      <c r="T20355" s="101" t="s">
        <v>39630</v>
      </c>
      <c r="U20355" s="74" t="s">
        <v>39631</v>
      </c>
    </row>
    <row r="20356" spans="20:21" x14ac:dyDescent="0.25">
      <c r="T20356" s="101" t="s">
        <v>39632</v>
      </c>
      <c r="U20356" s="74" t="s">
        <v>39633</v>
      </c>
    </row>
    <row r="20357" spans="20:21" x14ac:dyDescent="0.25">
      <c r="T20357" s="101" t="s">
        <v>39634</v>
      </c>
      <c r="U20357" s="74" t="s">
        <v>39635</v>
      </c>
    </row>
    <row r="20358" spans="20:21" x14ac:dyDescent="0.25">
      <c r="T20358" s="101" t="s">
        <v>39636</v>
      </c>
      <c r="U20358" s="74" t="s">
        <v>39637</v>
      </c>
    </row>
    <row r="20359" spans="20:21" x14ac:dyDescent="0.25">
      <c r="T20359" s="101" t="s">
        <v>39638</v>
      </c>
      <c r="U20359" s="74" t="s">
        <v>39639</v>
      </c>
    </row>
    <row r="20360" spans="20:21" x14ac:dyDescent="0.25">
      <c r="T20360" s="101" t="s">
        <v>39640</v>
      </c>
      <c r="U20360" s="74" t="s">
        <v>39641</v>
      </c>
    </row>
    <row r="20361" spans="20:21" x14ac:dyDescent="0.25">
      <c r="T20361" s="101" t="s">
        <v>39642</v>
      </c>
      <c r="U20361" s="74" t="s">
        <v>39643</v>
      </c>
    </row>
    <row r="20362" spans="20:21" x14ac:dyDescent="0.25">
      <c r="T20362" s="101" t="s">
        <v>39644</v>
      </c>
      <c r="U20362" s="74" t="s">
        <v>39645</v>
      </c>
    </row>
    <row r="20363" spans="20:21" x14ac:dyDescent="0.25">
      <c r="T20363" s="101" t="s">
        <v>39646</v>
      </c>
      <c r="U20363" s="74" t="s">
        <v>39647</v>
      </c>
    </row>
    <row r="20364" spans="20:21" x14ac:dyDescent="0.25">
      <c r="T20364" s="101" t="s">
        <v>39648</v>
      </c>
      <c r="U20364" s="74" t="s">
        <v>39649</v>
      </c>
    </row>
    <row r="20365" spans="20:21" x14ac:dyDescent="0.25">
      <c r="T20365" s="101" t="s">
        <v>39650</v>
      </c>
      <c r="U20365" s="74" t="s">
        <v>39651</v>
      </c>
    </row>
    <row r="20366" spans="20:21" x14ac:dyDescent="0.25">
      <c r="T20366" s="101" t="s">
        <v>39652</v>
      </c>
      <c r="U20366" s="74" t="s">
        <v>39653</v>
      </c>
    </row>
    <row r="20367" spans="20:21" x14ac:dyDescent="0.25">
      <c r="T20367" s="101" t="s">
        <v>39654</v>
      </c>
      <c r="U20367" s="74" t="s">
        <v>4384</v>
      </c>
    </row>
    <row r="20368" spans="20:21" x14ac:dyDescent="0.25">
      <c r="T20368" s="101" t="s">
        <v>39655</v>
      </c>
      <c r="U20368" s="74" t="s">
        <v>39656</v>
      </c>
    </row>
    <row r="20369" spans="20:21" x14ac:dyDescent="0.25">
      <c r="T20369" s="101" t="s">
        <v>39657</v>
      </c>
      <c r="U20369" s="74" t="s">
        <v>1124</v>
      </c>
    </row>
    <row r="20370" spans="20:21" x14ac:dyDescent="0.25">
      <c r="T20370" s="101" t="s">
        <v>39658</v>
      </c>
      <c r="U20370" s="74" t="s">
        <v>39659</v>
      </c>
    </row>
    <row r="20371" spans="20:21" x14ac:dyDescent="0.25">
      <c r="T20371" s="101" t="s">
        <v>39660</v>
      </c>
      <c r="U20371" s="74" t="s">
        <v>39661</v>
      </c>
    </row>
    <row r="20372" spans="20:21" x14ac:dyDescent="0.25">
      <c r="T20372" s="101" t="s">
        <v>39662</v>
      </c>
      <c r="U20372" s="74" t="s">
        <v>39663</v>
      </c>
    </row>
    <row r="20373" spans="20:21" x14ac:dyDescent="0.25">
      <c r="T20373" s="101" t="s">
        <v>39664</v>
      </c>
      <c r="U20373" s="74" t="s">
        <v>39665</v>
      </c>
    </row>
    <row r="20374" spans="20:21" x14ac:dyDescent="0.25">
      <c r="T20374" s="101" t="s">
        <v>39666</v>
      </c>
      <c r="U20374" s="74" t="s">
        <v>39667</v>
      </c>
    </row>
    <row r="20375" spans="20:21" x14ac:dyDescent="0.25">
      <c r="T20375" s="101" t="s">
        <v>39668</v>
      </c>
      <c r="U20375" s="74" t="s">
        <v>39669</v>
      </c>
    </row>
    <row r="20376" spans="20:21" x14ac:dyDescent="0.25">
      <c r="T20376" s="101" t="s">
        <v>39670</v>
      </c>
      <c r="U20376" s="74" t="s">
        <v>39671</v>
      </c>
    </row>
    <row r="20377" spans="20:21" x14ac:dyDescent="0.25">
      <c r="T20377" s="101" t="s">
        <v>39672</v>
      </c>
      <c r="U20377" s="74" t="s">
        <v>39673</v>
      </c>
    </row>
    <row r="20378" spans="20:21" x14ac:dyDescent="0.25">
      <c r="T20378" s="101" t="s">
        <v>39674</v>
      </c>
      <c r="U20378" s="74" t="s">
        <v>39675</v>
      </c>
    </row>
    <row r="20379" spans="20:21" x14ac:dyDescent="0.25">
      <c r="T20379" s="101" t="s">
        <v>39676</v>
      </c>
      <c r="U20379" s="74" t="s">
        <v>9274</v>
      </c>
    </row>
    <row r="20380" spans="20:21" x14ac:dyDescent="0.25">
      <c r="T20380" s="101" t="s">
        <v>39677</v>
      </c>
      <c r="U20380" s="74" t="s">
        <v>39678</v>
      </c>
    </row>
    <row r="20381" spans="20:21" x14ac:dyDescent="0.25">
      <c r="T20381" s="101" t="s">
        <v>39679</v>
      </c>
      <c r="U20381" s="74" t="s">
        <v>39680</v>
      </c>
    </row>
    <row r="20382" spans="20:21" x14ac:dyDescent="0.25">
      <c r="T20382" s="101" t="s">
        <v>39681</v>
      </c>
      <c r="U20382" s="74" t="s">
        <v>39682</v>
      </c>
    </row>
    <row r="20383" spans="20:21" x14ac:dyDescent="0.25">
      <c r="T20383" s="101" t="s">
        <v>39683</v>
      </c>
      <c r="U20383" s="74" t="s">
        <v>39684</v>
      </c>
    </row>
    <row r="20384" spans="20:21" x14ac:dyDescent="0.25">
      <c r="T20384" s="101" t="s">
        <v>39685</v>
      </c>
      <c r="U20384" s="74" t="s">
        <v>39686</v>
      </c>
    </row>
    <row r="20385" spans="20:21" x14ac:dyDescent="0.25">
      <c r="T20385" s="101" t="s">
        <v>39687</v>
      </c>
      <c r="U20385" s="74" t="s">
        <v>39688</v>
      </c>
    </row>
    <row r="20386" spans="20:21" x14ac:dyDescent="0.25">
      <c r="T20386" s="101" t="s">
        <v>39689</v>
      </c>
      <c r="U20386" s="74" t="s">
        <v>39690</v>
      </c>
    </row>
    <row r="20387" spans="20:21" x14ac:dyDescent="0.25">
      <c r="T20387" s="101" t="s">
        <v>39691</v>
      </c>
      <c r="U20387" s="74" t="s">
        <v>17679</v>
      </c>
    </row>
    <row r="20388" spans="20:21" x14ac:dyDescent="0.25">
      <c r="T20388" s="101" t="s">
        <v>39692</v>
      </c>
      <c r="U20388" s="74" t="s">
        <v>39693</v>
      </c>
    </row>
    <row r="20389" spans="20:21" x14ac:dyDescent="0.25">
      <c r="T20389" s="101" t="s">
        <v>39694</v>
      </c>
      <c r="U20389" s="74" t="s">
        <v>39695</v>
      </c>
    </row>
    <row r="20390" spans="20:21" x14ac:dyDescent="0.25">
      <c r="T20390" s="101" t="s">
        <v>39696</v>
      </c>
      <c r="U20390" s="74" t="s">
        <v>39697</v>
      </c>
    </row>
    <row r="20391" spans="20:21" x14ac:dyDescent="0.25">
      <c r="T20391" s="101" t="s">
        <v>39698</v>
      </c>
      <c r="U20391" s="74" t="s">
        <v>39699</v>
      </c>
    </row>
    <row r="20392" spans="20:21" x14ac:dyDescent="0.25">
      <c r="T20392" s="101" t="s">
        <v>39700</v>
      </c>
      <c r="U20392" s="74" t="s">
        <v>1192</v>
      </c>
    </row>
    <row r="20393" spans="20:21" x14ac:dyDescent="0.25">
      <c r="T20393" s="101" t="s">
        <v>39701</v>
      </c>
      <c r="U20393" s="74" t="s">
        <v>39702</v>
      </c>
    </row>
    <row r="20394" spans="20:21" x14ac:dyDescent="0.25">
      <c r="T20394" s="101" t="s">
        <v>39703</v>
      </c>
      <c r="U20394" s="74" t="s">
        <v>39704</v>
      </c>
    </row>
    <row r="20395" spans="20:21" x14ac:dyDescent="0.25">
      <c r="T20395" s="101" t="s">
        <v>39705</v>
      </c>
      <c r="U20395" s="74" t="s">
        <v>39706</v>
      </c>
    </row>
    <row r="20396" spans="20:21" x14ac:dyDescent="0.25">
      <c r="T20396" s="101" t="s">
        <v>39707</v>
      </c>
      <c r="U20396" s="74" t="s">
        <v>39708</v>
      </c>
    </row>
    <row r="20397" spans="20:21" x14ac:dyDescent="0.25">
      <c r="T20397" s="101" t="s">
        <v>39709</v>
      </c>
      <c r="U20397" s="74" t="s">
        <v>39710</v>
      </c>
    </row>
    <row r="20398" spans="20:21" x14ac:dyDescent="0.25">
      <c r="T20398" s="101" t="s">
        <v>39711</v>
      </c>
      <c r="U20398" s="74" t="s">
        <v>32592</v>
      </c>
    </row>
    <row r="20399" spans="20:21" x14ac:dyDescent="0.25">
      <c r="T20399" s="101" t="s">
        <v>39712</v>
      </c>
      <c r="U20399" s="74" t="s">
        <v>39713</v>
      </c>
    </row>
    <row r="20400" spans="20:21" x14ac:dyDescent="0.25">
      <c r="T20400" s="101" t="s">
        <v>39714</v>
      </c>
      <c r="U20400" s="74" t="s">
        <v>39715</v>
      </c>
    </row>
    <row r="20401" spans="20:21" x14ac:dyDescent="0.25">
      <c r="T20401" s="101" t="s">
        <v>39716</v>
      </c>
      <c r="U20401" s="74" t="s">
        <v>39717</v>
      </c>
    </row>
    <row r="20402" spans="20:21" x14ac:dyDescent="0.25">
      <c r="T20402" s="101" t="s">
        <v>39718</v>
      </c>
      <c r="U20402" s="74" t="s">
        <v>39719</v>
      </c>
    </row>
    <row r="20403" spans="20:21" x14ac:dyDescent="0.25">
      <c r="T20403" s="101" t="s">
        <v>39720</v>
      </c>
      <c r="U20403" s="74" t="s">
        <v>35997</v>
      </c>
    </row>
    <row r="20404" spans="20:21" x14ac:dyDescent="0.25">
      <c r="T20404" s="101" t="s">
        <v>39721</v>
      </c>
      <c r="U20404" s="74" t="s">
        <v>39722</v>
      </c>
    </row>
    <row r="20405" spans="20:21" x14ac:dyDescent="0.25">
      <c r="T20405" s="101" t="s">
        <v>39723</v>
      </c>
      <c r="U20405" s="74" t="s">
        <v>39724</v>
      </c>
    </row>
    <row r="20406" spans="20:21" x14ac:dyDescent="0.25">
      <c r="T20406" s="101" t="s">
        <v>39725</v>
      </c>
      <c r="U20406" s="74" t="s">
        <v>39726</v>
      </c>
    </row>
    <row r="20407" spans="20:21" x14ac:dyDescent="0.25">
      <c r="T20407" s="101" t="s">
        <v>39727</v>
      </c>
      <c r="U20407" s="74" t="s">
        <v>39728</v>
      </c>
    </row>
    <row r="20408" spans="20:21" x14ac:dyDescent="0.25">
      <c r="T20408" s="101" t="s">
        <v>39729</v>
      </c>
      <c r="U20408" s="74" t="s">
        <v>39730</v>
      </c>
    </row>
    <row r="20409" spans="20:21" x14ac:dyDescent="0.25">
      <c r="T20409" s="101" t="s">
        <v>39731</v>
      </c>
      <c r="U20409" s="74" t="s">
        <v>39732</v>
      </c>
    </row>
    <row r="20410" spans="20:21" x14ac:dyDescent="0.25">
      <c r="T20410" s="101" t="s">
        <v>39733</v>
      </c>
      <c r="U20410" s="74" t="s">
        <v>39734</v>
      </c>
    </row>
    <row r="20411" spans="20:21" x14ac:dyDescent="0.25">
      <c r="T20411" s="101" t="s">
        <v>39735</v>
      </c>
      <c r="U20411" s="74" t="s">
        <v>39736</v>
      </c>
    </row>
    <row r="20412" spans="20:21" x14ac:dyDescent="0.25">
      <c r="T20412" s="101" t="s">
        <v>39737</v>
      </c>
      <c r="U20412" s="74" t="s">
        <v>39738</v>
      </c>
    </row>
    <row r="20413" spans="20:21" x14ac:dyDescent="0.25">
      <c r="T20413" s="101" t="s">
        <v>39739</v>
      </c>
      <c r="U20413" s="74" t="s">
        <v>39740</v>
      </c>
    </row>
    <row r="20414" spans="20:21" x14ac:dyDescent="0.25">
      <c r="T20414" s="101" t="s">
        <v>39741</v>
      </c>
      <c r="U20414" s="74" t="s">
        <v>39742</v>
      </c>
    </row>
    <row r="20415" spans="20:21" x14ac:dyDescent="0.25">
      <c r="T20415" s="101" t="s">
        <v>39743</v>
      </c>
      <c r="U20415" s="74" t="s">
        <v>39744</v>
      </c>
    </row>
    <row r="20416" spans="20:21" x14ac:dyDescent="0.25">
      <c r="T20416" s="101" t="s">
        <v>39745</v>
      </c>
      <c r="U20416" s="74" t="s">
        <v>39746</v>
      </c>
    </row>
    <row r="20417" spans="20:21" x14ac:dyDescent="0.25">
      <c r="T20417" s="101" t="s">
        <v>39747</v>
      </c>
      <c r="U20417" s="74" t="s">
        <v>39748</v>
      </c>
    </row>
    <row r="20418" spans="20:21" x14ac:dyDescent="0.25">
      <c r="T20418" s="101" t="s">
        <v>39749</v>
      </c>
      <c r="U20418" s="74" t="s">
        <v>39750</v>
      </c>
    </row>
    <row r="20419" spans="20:21" x14ac:dyDescent="0.25">
      <c r="T20419" s="101" t="s">
        <v>39751</v>
      </c>
      <c r="U20419" s="74" t="s">
        <v>39752</v>
      </c>
    </row>
    <row r="20420" spans="20:21" x14ac:dyDescent="0.25">
      <c r="T20420" s="101" t="s">
        <v>39753</v>
      </c>
      <c r="U20420" s="74" t="s">
        <v>39754</v>
      </c>
    </row>
    <row r="20421" spans="20:21" x14ac:dyDescent="0.25">
      <c r="T20421" s="101" t="s">
        <v>39755</v>
      </c>
      <c r="U20421" s="74" t="s">
        <v>39756</v>
      </c>
    </row>
    <row r="20422" spans="20:21" x14ac:dyDescent="0.25">
      <c r="T20422" s="101" t="s">
        <v>39757</v>
      </c>
      <c r="U20422" s="74" t="s">
        <v>39758</v>
      </c>
    </row>
    <row r="20423" spans="20:21" x14ac:dyDescent="0.25">
      <c r="T20423" s="101" t="s">
        <v>39759</v>
      </c>
      <c r="U20423" s="74" t="s">
        <v>39760</v>
      </c>
    </row>
    <row r="20424" spans="20:21" x14ac:dyDescent="0.25">
      <c r="T20424" s="101" t="s">
        <v>39761</v>
      </c>
      <c r="U20424" s="74" t="s">
        <v>39762</v>
      </c>
    </row>
    <row r="20425" spans="20:21" x14ac:dyDescent="0.25">
      <c r="T20425" s="101" t="s">
        <v>39763</v>
      </c>
      <c r="U20425" s="74" t="s">
        <v>39764</v>
      </c>
    </row>
    <row r="20426" spans="20:21" x14ac:dyDescent="0.25">
      <c r="T20426" s="101" t="s">
        <v>39765</v>
      </c>
      <c r="U20426" s="74" t="s">
        <v>39766</v>
      </c>
    </row>
    <row r="20427" spans="20:21" x14ac:dyDescent="0.25">
      <c r="T20427" s="101" t="s">
        <v>39767</v>
      </c>
      <c r="U20427" s="74" t="s">
        <v>39768</v>
      </c>
    </row>
    <row r="20428" spans="20:21" x14ac:dyDescent="0.25">
      <c r="T20428" s="101" t="s">
        <v>39769</v>
      </c>
      <c r="U20428" s="74" t="s">
        <v>39770</v>
      </c>
    </row>
    <row r="20429" spans="20:21" x14ac:dyDescent="0.25">
      <c r="T20429" s="101" t="s">
        <v>39771</v>
      </c>
      <c r="U20429" s="74" t="s">
        <v>39772</v>
      </c>
    </row>
    <row r="20430" spans="20:21" x14ac:dyDescent="0.25">
      <c r="T20430" s="101" t="s">
        <v>39773</v>
      </c>
      <c r="U20430" s="74" t="s">
        <v>39774</v>
      </c>
    </row>
    <row r="20431" spans="20:21" x14ac:dyDescent="0.25">
      <c r="T20431" s="101" t="s">
        <v>39775</v>
      </c>
      <c r="U20431" s="74" t="s">
        <v>39776</v>
      </c>
    </row>
    <row r="20432" spans="20:21" x14ac:dyDescent="0.25">
      <c r="T20432" s="101" t="s">
        <v>39777</v>
      </c>
      <c r="U20432" s="74" t="s">
        <v>39778</v>
      </c>
    </row>
    <row r="20433" spans="20:21" x14ac:dyDescent="0.25">
      <c r="T20433" s="101" t="s">
        <v>39779</v>
      </c>
      <c r="U20433" s="74" t="s">
        <v>1346</v>
      </c>
    </row>
    <row r="20434" spans="20:21" x14ac:dyDescent="0.25">
      <c r="T20434" s="101" t="s">
        <v>39780</v>
      </c>
      <c r="U20434" s="74" t="s">
        <v>39781</v>
      </c>
    </row>
    <row r="20435" spans="20:21" x14ac:dyDescent="0.25">
      <c r="T20435" s="101" t="s">
        <v>39782</v>
      </c>
      <c r="U20435" s="74" t="s">
        <v>39783</v>
      </c>
    </row>
    <row r="20436" spans="20:21" x14ac:dyDescent="0.25">
      <c r="T20436" s="101" t="s">
        <v>39784</v>
      </c>
      <c r="U20436" s="74" t="s">
        <v>39785</v>
      </c>
    </row>
    <row r="20437" spans="20:21" x14ac:dyDescent="0.25">
      <c r="T20437" s="101" t="s">
        <v>39786</v>
      </c>
      <c r="U20437" s="74" t="s">
        <v>39787</v>
      </c>
    </row>
    <row r="20438" spans="20:21" x14ac:dyDescent="0.25">
      <c r="T20438" s="101" t="s">
        <v>39788</v>
      </c>
      <c r="U20438" s="74" t="s">
        <v>39789</v>
      </c>
    </row>
    <row r="20439" spans="20:21" x14ac:dyDescent="0.25">
      <c r="T20439" s="101" t="s">
        <v>39790</v>
      </c>
      <c r="U20439" s="74" t="s">
        <v>39791</v>
      </c>
    </row>
    <row r="20440" spans="20:21" x14ac:dyDescent="0.25">
      <c r="T20440" s="101" t="s">
        <v>39792</v>
      </c>
      <c r="U20440" s="74" t="s">
        <v>39793</v>
      </c>
    </row>
    <row r="20441" spans="20:21" x14ac:dyDescent="0.25">
      <c r="T20441" s="101" t="s">
        <v>39794</v>
      </c>
      <c r="U20441" s="74" t="s">
        <v>39795</v>
      </c>
    </row>
    <row r="20442" spans="20:21" x14ac:dyDescent="0.25">
      <c r="T20442" s="101" t="s">
        <v>39796</v>
      </c>
      <c r="U20442" s="74" t="s">
        <v>39797</v>
      </c>
    </row>
    <row r="20443" spans="20:21" x14ac:dyDescent="0.25">
      <c r="T20443" s="101" t="s">
        <v>39798</v>
      </c>
      <c r="U20443" s="74" t="s">
        <v>39799</v>
      </c>
    </row>
    <row r="20444" spans="20:21" x14ac:dyDescent="0.25">
      <c r="T20444" s="101" t="s">
        <v>39800</v>
      </c>
      <c r="U20444" s="74" t="s">
        <v>39801</v>
      </c>
    </row>
    <row r="20445" spans="20:21" x14ac:dyDescent="0.25">
      <c r="T20445" s="101" t="s">
        <v>39802</v>
      </c>
      <c r="U20445" s="74" t="s">
        <v>39803</v>
      </c>
    </row>
    <row r="20446" spans="20:21" x14ac:dyDescent="0.25">
      <c r="T20446" s="101" t="s">
        <v>39804</v>
      </c>
      <c r="U20446" s="74" t="s">
        <v>39805</v>
      </c>
    </row>
    <row r="20447" spans="20:21" x14ac:dyDescent="0.25">
      <c r="T20447" s="101" t="s">
        <v>39806</v>
      </c>
      <c r="U20447" s="74" t="s">
        <v>39807</v>
      </c>
    </row>
    <row r="20448" spans="20:21" x14ac:dyDescent="0.25">
      <c r="T20448" s="101" t="s">
        <v>39808</v>
      </c>
      <c r="U20448" s="74" t="s">
        <v>39809</v>
      </c>
    </row>
    <row r="20449" spans="20:21" x14ac:dyDescent="0.25">
      <c r="T20449" s="101" t="s">
        <v>39810</v>
      </c>
      <c r="U20449" s="74" t="s">
        <v>39811</v>
      </c>
    </row>
    <row r="20450" spans="20:21" x14ac:dyDescent="0.25">
      <c r="T20450" s="101" t="s">
        <v>39812</v>
      </c>
      <c r="U20450" s="74" t="s">
        <v>12069</v>
      </c>
    </row>
    <row r="20451" spans="20:21" x14ac:dyDescent="0.25">
      <c r="T20451" s="101" t="s">
        <v>39813</v>
      </c>
      <c r="U20451" s="74" t="s">
        <v>39814</v>
      </c>
    </row>
    <row r="20452" spans="20:21" x14ac:dyDescent="0.25">
      <c r="T20452" s="101" t="s">
        <v>39815</v>
      </c>
      <c r="U20452" s="74" t="s">
        <v>39816</v>
      </c>
    </row>
    <row r="20453" spans="20:21" x14ac:dyDescent="0.25">
      <c r="T20453" s="101" t="s">
        <v>39817</v>
      </c>
      <c r="U20453" s="74" t="s">
        <v>39818</v>
      </c>
    </row>
    <row r="20454" spans="20:21" x14ac:dyDescent="0.25">
      <c r="T20454" s="101" t="s">
        <v>39819</v>
      </c>
      <c r="U20454" s="74" t="s">
        <v>39820</v>
      </c>
    </row>
    <row r="20455" spans="20:21" x14ac:dyDescent="0.25">
      <c r="T20455" s="101" t="s">
        <v>39821</v>
      </c>
      <c r="U20455" s="74" t="s">
        <v>39822</v>
      </c>
    </row>
    <row r="20456" spans="20:21" x14ac:dyDescent="0.25">
      <c r="T20456" s="101" t="s">
        <v>39823</v>
      </c>
      <c r="U20456" s="74" t="s">
        <v>39824</v>
      </c>
    </row>
    <row r="20457" spans="20:21" x14ac:dyDescent="0.25">
      <c r="T20457" s="101" t="s">
        <v>39825</v>
      </c>
      <c r="U20457" s="74" t="s">
        <v>39826</v>
      </c>
    </row>
    <row r="20458" spans="20:21" x14ac:dyDescent="0.25">
      <c r="T20458" s="101" t="s">
        <v>39827</v>
      </c>
      <c r="U20458" s="74" t="s">
        <v>39828</v>
      </c>
    </row>
    <row r="20459" spans="20:21" x14ac:dyDescent="0.25">
      <c r="T20459" s="101" t="s">
        <v>39829</v>
      </c>
      <c r="U20459" s="74" t="s">
        <v>39830</v>
      </c>
    </row>
    <row r="20460" spans="20:21" x14ac:dyDescent="0.25">
      <c r="T20460" s="101" t="s">
        <v>39831</v>
      </c>
      <c r="U20460" s="74" t="s">
        <v>39832</v>
      </c>
    </row>
    <row r="20461" spans="20:21" x14ac:dyDescent="0.25">
      <c r="T20461" s="101" t="s">
        <v>39833</v>
      </c>
      <c r="U20461" s="74" t="s">
        <v>1500</v>
      </c>
    </row>
    <row r="20462" spans="20:21" x14ac:dyDescent="0.25">
      <c r="T20462" s="101" t="s">
        <v>39834</v>
      </c>
      <c r="U20462" s="74" t="s">
        <v>39835</v>
      </c>
    </row>
    <row r="20463" spans="20:21" x14ac:dyDescent="0.25">
      <c r="T20463" s="101" t="s">
        <v>39836</v>
      </c>
      <c r="U20463" s="74" t="s">
        <v>39837</v>
      </c>
    </row>
    <row r="20464" spans="20:21" x14ac:dyDescent="0.25">
      <c r="T20464" s="101" t="s">
        <v>39838</v>
      </c>
      <c r="U20464" s="74" t="s">
        <v>39839</v>
      </c>
    </row>
    <row r="20465" spans="20:21" x14ac:dyDescent="0.25">
      <c r="T20465" s="101" t="s">
        <v>39840</v>
      </c>
      <c r="U20465" s="74" t="s">
        <v>39841</v>
      </c>
    </row>
    <row r="20466" spans="20:21" x14ac:dyDescent="0.25">
      <c r="T20466" s="101" t="s">
        <v>39842</v>
      </c>
      <c r="U20466" s="74" t="s">
        <v>39843</v>
      </c>
    </row>
    <row r="20467" spans="20:21" x14ac:dyDescent="0.25">
      <c r="T20467" s="101" t="s">
        <v>39844</v>
      </c>
      <c r="U20467" s="74" t="s">
        <v>39845</v>
      </c>
    </row>
    <row r="20468" spans="20:21" x14ac:dyDescent="0.25">
      <c r="T20468" s="101" t="s">
        <v>39846</v>
      </c>
      <c r="U20468" s="74" t="s">
        <v>39847</v>
      </c>
    </row>
    <row r="20469" spans="20:21" x14ac:dyDescent="0.25">
      <c r="T20469" s="101" t="s">
        <v>39848</v>
      </c>
      <c r="U20469" s="74" t="s">
        <v>39849</v>
      </c>
    </row>
    <row r="20470" spans="20:21" x14ac:dyDescent="0.25">
      <c r="T20470" s="101" t="s">
        <v>39850</v>
      </c>
      <c r="U20470" s="74" t="s">
        <v>39851</v>
      </c>
    </row>
    <row r="20471" spans="20:21" x14ac:dyDescent="0.25">
      <c r="T20471" s="101" t="s">
        <v>39852</v>
      </c>
      <c r="U20471" s="74" t="s">
        <v>39853</v>
      </c>
    </row>
    <row r="20472" spans="20:21" x14ac:dyDescent="0.25">
      <c r="T20472" s="101" t="s">
        <v>39854</v>
      </c>
      <c r="U20472" s="74" t="s">
        <v>39855</v>
      </c>
    </row>
    <row r="20473" spans="20:21" x14ac:dyDescent="0.25">
      <c r="T20473" s="101" t="s">
        <v>39856</v>
      </c>
      <c r="U20473" s="74" t="s">
        <v>39857</v>
      </c>
    </row>
    <row r="20474" spans="20:21" x14ac:dyDescent="0.25">
      <c r="T20474" s="101" t="s">
        <v>39858</v>
      </c>
      <c r="U20474" s="74" t="s">
        <v>39859</v>
      </c>
    </row>
    <row r="20475" spans="20:21" x14ac:dyDescent="0.25">
      <c r="T20475" s="101" t="s">
        <v>39860</v>
      </c>
      <c r="U20475" s="74" t="s">
        <v>39861</v>
      </c>
    </row>
    <row r="20476" spans="20:21" x14ac:dyDescent="0.25">
      <c r="T20476" s="101" t="s">
        <v>39862</v>
      </c>
      <c r="U20476" s="74" t="s">
        <v>39863</v>
      </c>
    </row>
    <row r="20477" spans="20:21" x14ac:dyDescent="0.25">
      <c r="T20477" s="101" t="s">
        <v>39864</v>
      </c>
      <c r="U20477" s="74" t="s">
        <v>39865</v>
      </c>
    </row>
    <row r="20478" spans="20:21" x14ac:dyDescent="0.25">
      <c r="T20478" s="101" t="s">
        <v>39866</v>
      </c>
      <c r="U20478" s="74" t="s">
        <v>39867</v>
      </c>
    </row>
    <row r="20479" spans="20:21" x14ac:dyDescent="0.25">
      <c r="T20479" s="101" t="s">
        <v>39868</v>
      </c>
      <c r="U20479" s="74" t="s">
        <v>39869</v>
      </c>
    </row>
    <row r="20480" spans="20:21" x14ac:dyDescent="0.25">
      <c r="T20480" s="101" t="s">
        <v>39870</v>
      </c>
      <c r="U20480" s="74" t="s">
        <v>39871</v>
      </c>
    </row>
    <row r="20481" spans="20:21" x14ac:dyDescent="0.25">
      <c r="T20481" s="101" t="s">
        <v>39872</v>
      </c>
      <c r="U20481" s="74" t="s">
        <v>39873</v>
      </c>
    </row>
    <row r="20482" spans="20:21" x14ac:dyDescent="0.25">
      <c r="T20482" s="101" t="s">
        <v>39874</v>
      </c>
      <c r="U20482" s="74" t="s">
        <v>39875</v>
      </c>
    </row>
    <row r="20483" spans="20:21" x14ac:dyDescent="0.25">
      <c r="T20483" s="101" t="s">
        <v>39876</v>
      </c>
      <c r="U20483" s="74" t="s">
        <v>39877</v>
      </c>
    </row>
    <row r="20484" spans="20:21" x14ac:dyDescent="0.25">
      <c r="T20484" s="101" t="s">
        <v>39878</v>
      </c>
      <c r="U20484" s="74" t="s">
        <v>39879</v>
      </c>
    </row>
    <row r="20485" spans="20:21" x14ac:dyDescent="0.25">
      <c r="T20485" s="101" t="s">
        <v>39880</v>
      </c>
      <c r="U20485" s="74" t="s">
        <v>39881</v>
      </c>
    </row>
    <row r="20486" spans="20:21" x14ac:dyDescent="0.25">
      <c r="T20486" s="101" t="s">
        <v>39882</v>
      </c>
      <c r="U20486" s="74" t="s">
        <v>39883</v>
      </c>
    </row>
    <row r="20487" spans="20:21" x14ac:dyDescent="0.25">
      <c r="T20487" s="101" t="s">
        <v>39884</v>
      </c>
      <c r="U20487" s="74" t="s">
        <v>39885</v>
      </c>
    </row>
    <row r="20488" spans="20:21" x14ac:dyDescent="0.25">
      <c r="T20488" s="101" t="s">
        <v>39886</v>
      </c>
      <c r="U20488" s="74" t="s">
        <v>39887</v>
      </c>
    </row>
    <row r="20489" spans="20:21" x14ac:dyDescent="0.25">
      <c r="T20489" s="101" t="s">
        <v>39888</v>
      </c>
      <c r="U20489" s="74" t="s">
        <v>39889</v>
      </c>
    </row>
    <row r="20490" spans="20:21" x14ac:dyDescent="0.25">
      <c r="T20490" s="101" t="s">
        <v>39890</v>
      </c>
      <c r="U20490" s="74" t="s">
        <v>39891</v>
      </c>
    </row>
    <row r="20491" spans="20:21" x14ac:dyDescent="0.25">
      <c r="T20491" s="101" t="s">
        <v>39892</v>
      </c>
      <c r="U20491" s="74" t="s">
        <v>39893</v>
      </c>
    </row>
    <row r="20492" spans="20:21" x14ac:dyDescent="0.25">
      <c r="T20492" s="101" t="s">
        <v>39894</v>
      </c>
      <c r="U20492" s="74" t="s">
        <v>39895</v>
      </c>
    </row>
    <row r="20493" spans="20:21" x14ac:dyDescent="0.25">
      <c r="T20493" s="101" t="s">
        <v>39896</v>
      </c>
      <c r="U20493" s="74" t="s">
        <v>39897</v>
      </c>
    </row>
    <row r="20494" spans="20:21" x14ac:dyDescent="0.25">
      <c r="T20494" s="101" t="s">
        <v>39898</v>
      </c>
      <c r="U20494" s="74" t="s">
        <v>39899</v>
      </c>
    </row>
    <row r="20495" spans="20:21" x14ac:dyDescent="0.25">
      <c r="T20495" s="101" t="s">
        <v>39900</v>
      </c>
      <c r="U20495" s="74" t="s">
        <v>39901</v>
      </c>
    </row>
    <row r="20496" spans="20:21" x14ac:dyDescent="0.25">
      <c r="T20496" s="101" t="s">
        <v>39902</v>
      </c>
      <c r="U20496" s="74" t="s">
        <v>39903</v>
      </c>
    </row>
    <row r="20497" spans="20:21" x14ac:dyDescent="0.25">
      <c r="T20497" s="101" t="s">
        <v>39904</v>
      </c>
      <c r="U20497" s="74" t="s">
        <v>39905</v>
      </c>
    </row>
    <row r="20498" spans="20:21" x14ac:dyDescent="0.25">
      <c r="T20498" s="101" t="s">
        <v>39906</v>
      </c>
      <c r="U20498" s="74" t="s">
        <v>39907</v>
      </c>
    </row>
    <row r="20499" spans="20:21" x14ac:dyDescent="0.25">
      <c r="T20499" s="101" t="s">
        <v>39908</v>
      </c>
      <c r="U20499" s="74" t="s">
        <v>21041</v>
      </c>
    </row>
    <row r="20500" spans="20:21" x14ac:dyDescent="0.25">
      <c r="T20500" s="101" t="s">
        <v>39909</v>
      </c>
      <c r="U20500" s="74" t="s">
        <v>39910</v>
      </c>
    </row>
    <row r="20501" spans="20:21" x14ac:dyDescent="0.25">
      <c r="T20501" s="101" t="s">
        <v>39911</v>
      </c>
      <c r="U20501" s="74" t="s">
        <v>39912</v>
      </c>
    </row>
    <row r="20502" spans="20:21" x14ac:dyDescent="0.25">
      <c r="T20502" s="101" t="s">
        <v>39913</v>
      </c>
      <c r="U20502" s="74" t="s">
        <v>12130</v>
      </c>
    </row>
    <row r="20503" spans="20:21" x14ac:dyDescent="0.25">
      <c r="T20503" s="101" t="s">
        <v>39914</v>
      </c>
      <c r="U20503" s="74" t="s">
        <v>39915</v>
      </c>
    </row>
    <row r="20504" spans="20:21" x14ac:dyDescent="0.25">
      <c r="T20504" s="101" t="s">
        <v>39916</v>
      </c>
      <c r="U20504" s="74" t="s">
        <v>39917</v>
      </c>
    </row>
    <row r="20505" spans="20:21" x14ac:dyDescent="0.25">
      <c r="T20505" s="101" t="s">
        <v>39918</v>
      </c>
      <c r="U20505" s="74" t="s">
        <v>39919</v>
      </c>
    </row>
    <row r="20506" spans="20:21" x14ac:dyDescent="0.25">
      <c r="T20506" s="101" t="s">
        <v>39920</v>
      </c>
      <c r="U20506" s="74" t="s">
        <v>39921</v>
      </c>
    </row>
    <row r="20507" spans="20:21" x14ac:dyDescent="0.25">
      <c r="T20507" s="101" t="s">
        <v>39922</v>
      </c>
      <c r="U20507" s="74" t="s">
        <v>39923</v>
      </c>
    </row>
    <row r="20508" spans="20:21" x14ac:dyDescent="0.25">
      <c r="T20508" s="101" t="s">
        <v>39924</v>
      </c>
      <c r="U20508" s="74" t="s">
        <v>39925</v>
      </c>
    </row>
    <row r="20509" spans="20:21" x14ac:dyDescent="0.25">
      <c r="T20509" s="101" t="s">
        <v>39926</v>
      </c>
      <c r="U20509" s="74" t="s">
        <v>39927</v>
      </c>
    </row>
    <row r="20510" spans="20:21" x14ac:dyDescent="0.25">
      <c r="T20510" s="101" t="s">
        <v>39928</v>
      </c>
      <c r="U20510" s="74" t="s">
        <v>39929</v>
      </c>
    </row>
    <row r="20511" spans="20:21" x14ac:dyDescent="0.25">
      <c r="T20511" s="101" t="s">
        <v>39930</v>
      </c>
      <c r="U20511" s="74" t="s">
        <v>39931</v>
      </c>
    </row>
    <row r="20512" spans="20:21" x14ac:dyDescent="0.25">
      <c r="T20512" s="101" t="s">
        <v>39932</v>
      </c>
      <c r="U20512" s="74" t="s">
        <v>39933</v>
      </c>
    </row>
    <row r="20513" spans="20:21" x14ac:dyDescent="0.25">
      <c r="T20513" s="101" t="s">
        <v>39934</v>
      </c>
      <c r="U20513" s="74" t="s">
        <v>39935</v>
      </c>
    </row>
    <row r="20514" spans="20:21" x14ac:dyDescent="0.25">
      <c r="T20514" s="101" t="s">
        <v>39936</v>
      </c>
      <c r="U20514" s="74" t="s">
        <v>39937</v>
      </c>
    </row>
    <row r="20515" spans="20:21" x14ac:dyDescent="0.25">
      <c r="T20515" s="101" t="s">
        <v>39938</v>
      </c>
      <c r="U20515" s="74" t="s">
        <v>39939</v>
      </c>
    </row>
    <row r="20516" spans="20:21" x14ac:dyDescent="0.25">
      <c r="T20516" s="101" t="s">
        <v>39940</v>
      </c>
      <c r="U20516" s="74" t="s">
        <v>39941</v>
      </c>
    </row>
    <row r="20517" spans="20:21" x14ac:dyDescent="0.25">
      <c r="T20517" s="101" t="s">
        <v>39942</v>
      </c>
      <c r="U20517" s="74" t="s">
        <v>39943</v>
      </c>
    </row>
    <row r="20518" spans="20:21" x14ac:dyDescent="0.25">
      <c r="T20518" s="101" t="s">
        <v>39944</v>
      </c>
      <c r="U20518" s="74" t="s">
        <v>5321</v>
      </c>
    </row>
    <row r="20519" spans="20:21" x14ac:dyDescent="0.25">
      <c r="T20519" s="101" t="s">
        <v>39945</v>
      </c>
      <c r="U20519" s="74" t="s">
        <v>39946</v>
      </c>
    </row>
    <row r="20520" spans="20:21" x14ac:dyDescent="0.25">
      <c r="T20520" s="101" t="s">
        <v>39947</v>
      </c>
      <c r="U20520" s="74" t="s">
        <v>39948</v>
      </c>
    </row>
    <row r="20521" spans="20:21" x14ac:dyDescent="0.25">
      <c r="T20521" s="101" t="s">
        <v>39949</v>
      </c>
      <c r="U20521" s="74" t="s">
        <v>39950</v>
      </c>
    </row>
    <row r="20522" spans="20:21" x14ac:dyDescent="0.25">
      <c r="T20522" s="101" t="s">
        <v>39951</v>
      </c>
      <c r="U20522" s="74" t="s">
        <v>39952</v>
      </c>
    </row>
    <row r="20523" spans="20:21" x14ac:dyDescent="0.25">
      <c r="T20523" s="101" t="s">
        <v>39953</v>
      </c>
      <c r="U20523" s="74" t="s">
        <v>39954</v>
      </c>
    </row>
    <row r="20524" spans="20:21" x14ac:dyDescent="0.25">
      <c r="T20524" s="101" t="s">
        <v>39955</v>
      </c>
      <c r="U20524" s="74" t="s">
        <v>14416</v>
      </c>
    </row>
    <row r="20525" spans="20:21" x14ac:dyDescent="0.25">
      <c r="T20525" s="101" t="s">
        <v>39956</v>
      </c>
      <c r="U20525" s="74" t="s">
        <v>39957</v>
      </c>
    </row>
    <row r="20526" spans="20:21" x14ac:dyDescent="0.25">
      <c r="T20526" s="101" t="s">
        <v>39958</v>
      </c>
      <c r="U20526" s="74" t="s">
        <v>39959</v>
      </c>
    </row>
    <row r="20527" spans="20:21" x14ac:dyDescent="0.25">
      <c r="T20527" s="101" t="s">
        <v>39960</v>
      </c>
      <c r="U20527" s="74" t="s">
        <v>39961</v>
      </c>
    </row>
    <row r="20528" spans="20:21" x14ac:dyDescent="0.25">
      <c r="T20528" s="101" t="s">
        <v>39962</v>
      </c>
      <c r="U20528" s="74" t="s">
        <v>39963</v>
      </c>
    </row>
    <row r="20529" spans="20:21" x14ac:dyDescent="0.25">
      <c r="T20529" s="101" t="s">
        <v>39964</v>
      </c>
      <c r="U20529" s="74" t="s">
        <v>39965</v>
      </c>
    </row>
    <row r="20530" spans="20:21" x14ac:dyDescent="0.25">
      <c r="T20530" s="101" t="s">
        <v>39966</v>
      </c>
      <c r="U20530" s="74" t="s">
        <v>39967</v>
      </c>
    </row>
    <row r="20531" spans="20:21" x14ac:dyDescent="0.25">
      <c r="T20531" s="101" t="s">
        <v>39968</v>
      </c>
      <c r="U20531" s="74" t="s">
        <v>39969</v>
      </c>
    </row>
    <row r="20532" spans="20:21" x14ac:dyDescent="0.25">
      <c r="T20532" s="101" t="s">
        <v>39970</v>
      </c>
      <c r="U20532" s="74" t="s">
        <v>39971</v>
      </c>
    </row>
    <row r="20533" spans="20:21" x14ac:dyDescent="0.25">
      <c r="T20533" s="101" t="s">
        <v>39972</v>
      </c>
      <c r="U20533" s="74" t="s">
        <v>39973</v>
      </c>
    </row>
    <row r="20534" spans="20:21" x14ac:dyDescent="0.25">
      <c r="T20534" s="101" t="s">
        <v>39974</v>
      </c>
      <c r="U20534" s="74" t="s">
        <v>39975</v>
      </c>
    </row>
    <row r="20535" spans="20:21" x14ac:dyDescent="0.25">
      <c r="T20535" s="101" t="s">
        <v>39976</v>
      </c>
      <c r="U20535" s="74" t="s">
        <v>39977</v>
      </c>
    </row>
    <row r="20536" spans="20:21" x14ac:dyDescent="0.25">
      <c r="T20536" s="101" t="s">
        <v>39978</v>
      </c>
      <c r="U20536" s="74" t="s">
        <v>39979</v>
      </c>
    </row>
    <row r="20537" spans="20:21" x14ac:dyDescent="0.25">
      <c r="T20537" s="101" t="s">
        <v>39980</v>
      </c>
      <c r="U20537" s="74" t="s">
        <v>39981</v>
      </c>
    </row>
    <row r="20538" spans="20:21" x14ac:dyDescent="0.25">
      <c r="T20538" s="101" t="s">
        <v>39982</v>
      </c>
      <c r="U20538" s="74" t="s">
        <v>39983</v>
      </c>
    </row>
    <row r="20539" spans="20:21" x14ac:dyDescent="0.25">
      <c r="T20539" s="101" t="s">
        <v>39984</v>
      </c>
      <c r="U20539" s="74" t="s">
        <v>39985</v>
      </c>
    </row>
    <row r="20540" spans="20:21" x14ac:dyDescent="0.25">
      <c r="T20540" s="101" t="s">
        <v>39986</v>
      </c>
      <c r="U20540" s="74" t="s">
        <v>39987</v>
      </c>
    </row>
    <row r="20541" spans="20:21" x14ac:dyDescent="0.25">
      <c r="T20541" s="101" t="s">
        <v>39988</v>
      </c>
      <c r="U20541" s="74" t="s">
        <v>39989</v>
      </c>
    </row>
    <row r="20542" spans="20:21" x14ac:dyDescent="0.25">
      <c r="T20542" s="101" t="s">
        <v>39990</v>
      </c>
      <c r="U20542" s="74" t="s">
        <v>33264</v>
      </c>
    </row>
    <row r="20543" spans="20:21" x14ac:dyDescent="0.25">
      <c r="T20543" s="101" t="s">
        <v>39991</v>
      </c>
      <c r="U20543" s="74" t="s">
        <v>39992</v>
      </c>
    </row>
    <row r="20544" spans="20:21" x14ac:dyDescent="0.25">
      <c r="T20544" s="101" t="s">
        <v>39993</v>
      </c>
      <c r="U20544" s="74" t="s">
        <v>39994</v>
      </c>
    </row>
    <row r="20545" spans="20:21" x14ac:dyDescent="0.25">
      <c r="T20545" s="101" t="s">
        <v>39995</v>
      </c>
      <c r="U20545" s="74" t="s">
        <v>39996</v>
      </c>
    </row>
    <row r="20546" spans="20:21" x14ac:dyDescent="0.25">
      <c r="T20546" s="101" t="s">
        <v>39997</v>
      </c>
      <c r="U20546" s="74" t="s">
        <v>39998</v>
      </c>
    </row>
    <row r="20547" spans="20:21" x14ac:dyDescent="0.25">
      <c r="T20547" s="101" t="s">
        <v>39999</v>
      </c>
      <c r="U20547" s="74" t="s">
        <v>40000</v>
      </c>
    </row>
    <row r="20548" spans="20:21" x14ac:dyDescent="0.25">
      <c r="T20548" s="101" t="s">
        <v>40001</v>
      </c>
      <c r="U20548" s="74" t="s">
        <v>40002</v>
      </c>
    </row>
    <row r="20549" spans="20:21" x14ac:dyDescent="0.25">
      <c r="T20549" s="101" t="s">
        <v>40003</v>
      </c>
      <c r="U20549" s="74" t="s">
        <v>40004</v>
      </c>
    </row>
    <row r="20550" spans="20:21" x14ac:dyDescent="0.25">
      <c r="T20550" s="101" t="s">
        <v>40005</v>
      </c>
      <c r="U20550" s="74" t="s">
        <v>40006</v>
      </c>
    </row>
    <row r="20551" spans="20:21" x14ac:dyDescent="0.25">
      <c r="T20551" s="101" t="s">
        <v>40007</v>
      </c>
      <c r="U20551" s="74" t="s">
        <v>40008</v>
      </c>
    </row>
    <row r="20552" spans="20:21" x14ac:dyDescent="0.25">
      <c r="T20552" s="101" t="s">
        <v>40009</v>
      </c>
      <c r="U20552" s="74" t="s">
        <v>40010</v>
      </c>
    </row>
    <row r="20553" spans="20:21" x14ac:dyDescent="0.25">
      <c r="T20553" s="101" t="s">
        <v>40011</v>
      </c>
      <c r="U20553" s="74" t="s">
        <v>40012</v>
      </c>
    </row>
    <row r="20554" spans="20:21" x14ac:dyDescent="0.25">
      <c r="T20554" s="101" t="s">
        <v>40013</v>
      </c>
      <c r="U20554" s="74" t="s">
        <v>40014</v>
      </c>
    </row>
    <row r="20555" spans="20:21" x14ac:dyDescent="0.25">
      <c r="T20555" s="101" t="s">
        <v>40015</v>
      </c>
      <c r="U20555" s="74" t="s">
        <v>40016</v>
      </c>
    </row>
    <row r="20556" spans="20:21" x14ac:dyDescent="0.25">
      <c r="T20556" s="101" t="s">
        <v>40017</v>
      </c>
      <c r="U20556" s="74" t="s">
        <v>40018</v>
      </c>
    </row>
    <row r="20557" spans="20:21" x14ac:dyDescent="0.25">
      <c r="T20557" s="101" t="s">
        <v>40019</v>
      </c>
      <c r="U20557" s="74" t="s">
        <v>40020</v>
      </c>
    </row>
    <row r="20558" spans="20:21" x14ac:dyDescent="0.25">
      <c r="T20558" s="101" t="s">
        <v>40021</v>
      </c>
      <c r="U20558" s="74" t="s">
        <v>40022</v>
      </c>
    </row>
    <row r="20559" spans="20:21" x14ac:dyDescent="0.25">
      <c r="T20559" s="101" t="s">
        <v>40023</v>
      </c>
      <c r="U20559" s="74" t="s">
        <v>40024</v>
      </c>
    </row>
    <row r="20560" spans="20:21" x14ac:dyDescent="0.25">
      <c r="T20560" s="101" t="s">
        <v>40025</v>
      </c>
      <c r="U20560" s="74" t="s">
        <v>5381</v>
      </c>
    </row>
    <row r="20561" spans="20:21" x14ac:dyDescent="0.25">
      <c r="T20561" s="101" t="s">
        <v>40026</v>
      </c>
      <c r="U20561" s="74" t="s">
        <v>40027</v>
      </c>
    </row>
    <row r="20562" spans="20:21" x14ac:dyDescent="0.25">
      <c r="T20562" s="101" t="s">
        <v>40028</v>
      </c>
      <c r="U20562" s="74" t="s">
        <v>40029</v>
      </c>
    </row>
    <row r="20563" spans="20:21" x14ac:dyDescent="0.25">
      <c r="T20563" s="101" t="s">
        <v>40030</v>
      </c>
      <c r="U20563" s="74" t="s">
        <v>40031</v>
      </c>
    </row>
    <row r="20564" spans="20:21" x14ac:dyDescent="0.25">
      <c r="T20564" s="101" t="s">
        <v>40032</v>
      </c>
      <c r="U20564" s="74" t="s">
        <v>40033</v>
      </c>
    </row>
    <row r="20565" spans="20:21" x14ac:dyDescent="0.25">
      <c r="T20565" s="101" t="s">
        <v>40034</v>
      </c>
      <c r="U20565" s="74" t="s">
        <v>40035</v>
      </c>
    </row>
    <row r="20566" spans="20:21" x14ac:dyDescent="0.25">
      <c r="T20566" s="101" t="s">
        <v>40036</v>
      </c>
      <c r="U20566" s="74" t="s">
        <v>40037</v>
      </c>
    </row>
    <row r="20567" spans="20:21" x14ac:dyDescent="0.25">
      <c r="T20567" s="101" t="s">
        <v>40038</v>
      </c>
      <c r="U20567" s="74" t="s">
        <v>40039</v>
      </c>
    </row>
    <row r="20568" spans="20:21" x14ac:dyDescent="0.25">
      <c r="T20568" s="101" t="s">
        <v>40040</v>
      </c>
      <c r="U20568" s="74" t="s">
        <v>40041</v>
      </c>
    </row>
    <row r="20569" spans="20:21" x14ac:dyDescent="0.25">
      <c r="T20569" s="101" t="s">
        <v>40042</v>
      </c>
      <c r="U20569" s="74" t="s">
        <v>40043</v>
      </c>
    </row>
    <row r="20570" spans="20:21" x14ac:dyDescent="0.25">
      <c r="T20570" s="101" t="s">
        <v>40044</v>
      </c>
      <c r="U20570" s="74" t="s">
        <v>40045</v>
      </c>
    </row>
    <row r="20571" spans="20:21" x14ac:dyDescent="0.25">
      <c r="T20571" s="101" t="s">
        <v>40046</v>
      </c>
      <c r="U20571" s="74" t="s">
        <v>40047</v>
      </c>
    </row>
    <row r="20572" spans="20:21" x14ac:dyDescent="0.25">
      <c r="T20572" s="101" t="s">
        <v>40048</v>
      </c>
      <c r="U20572" s="74" t="s">
        <v>40049</v>
      </c>
    </row>
    <row r="20573" spans="20:21" x14ac:dyDescent="0.25">
      <c r="T20573" s="101" t="s">
        <v>40050</v>
      </c>
      <c r="U20573" s="74" t="s">
        <v>40051</v>
      </c>
    </row>
    <row r="20574" spans="20:21" x14ac:dyDescent="0.25">
      <c r="T20574" s="101" t="s">
        <v>40052</v>
      </c>
      <c r="U20574" s="74" t="s">
        <v>40053</v>
      </c>
    </row>
    <row r="20575" spans="20:21" x14ac:dyDescent="0.25">
      <c r="T20575" s="101" t="s">
        <v>40054</v>
      </c>
      <c r="U20575" s="74" t="s">
        <v>40055</v>
      </c>
    </row>
    <row r="20576" spans="20:21" x14ac:dyDescent="0.25">
      <c r="T20576" s="101" t="s">
        <v>40056</v>
      </c>
      <c r="U20576" s="74" t="s">
        <v>40057</v>
      </c>
    </row>
    <row r="20577" spans="20:21" x14ac:dyDescent="0.25">
      <c r="T20577" s="101" t="s">
        <v>40058</v>
      </c>
      <c r="U20577" s="74" t="s">
        <v>40059</v>
      </c>
    </row>
    <row r="20578" spans="20:21" x14ac:dyDescent="0.25">
      <c r="T20578" s="101" t="s">
        <v>40060</v>
      </c>
      <c r="U20578" s="74" t="s">
        <v>40061</v>
      </c>
    </row>
    <row r="20579" spans="20:21" x14ac:dyDescent="0.25">
      <c r="T20579" s="101" t="s">
        <v>40062</v>
      </c>
      <c r="U20579" s="74" t="s">
        <v>40063</v>
      </c>
    </row>
    <row r="20580" spans="20:21" x14ac:dyDescent="0.25">
      <c r="T20580" s="101" t="s">
        <v>40064</v>
      </c>
      <c r="U20580" s="74" t="s">
        <v>40065</v>
      </c>
    </row>
    <row r="20581" spans="20:21" x14ac:dyDescent="0.25">
      <c r="T20581" s="101" t="s">
        <v>40066</v>
      </c>
      <c r="U20581" s="74" t="s">
        <v>40067</v>
      </c>
    </row>
    <row r="20582" spans="20:21" x14ac:dyDescent="0.25">
      <c r="T20582" s="101" t="s">
        <v>40068</v>
      </c>
      <c r="U20582" s="74" t="s">
        <v>40069</v>
      </c>
    </row>
    <row r="20583" spans="20:21" x14ac:dyDescent="0.25">
      <c r="T20583" s="101" t="s">
        <v>40070</v>
      </c>
      <c r="U20583" s="74" t="s">
        <v>40071</v>
      </c>
    </row>
    <row r="20584" spans="20:21" x14ac:dyDescent="0.25">
      <c r="T20584" s="101" t="s">
        <v>40072</v>
      </c>
      <c r="U20584" s="74" t="s">
        <v>40073</v>
      </c>
    </row>
    <row r="20585" spans="20:21" x14ac:dyDescent="0.25">
      <c r="T20585" s="101" t="s">
        <v>40074</v>
      </c>
      <c r="U20585" s="74" t="s">
        <v>40075</v>
      </c>
    </row>
    <row r="20586" spans="20:21" x14ac:dyDescent="0.25">
      <c r="T20586" s="101" t="s">
        <v>40076</v>
      </c>
      <c r="U20586" s="74" t="s">
        <v>40077</v>
      </c>
    </row>
    <row r="20587" spans="20:21" x14ac:dyDescent="0.25">
      <c r="T20587" s="101" t="s">
        <v>40078</v>
      </c>
      <c r="U20587" s="74" t="s">
        <v>40079</v>
      </c>
    </row>
    <row r="20588" spans="20:21" x14ac:dyDescent="0.25">
      <c r="T20588" s="101" t="s">
        <v>40080</v>
      </c>
      <c r="U20588" s="74" t="s">
        <v>40081</v>
      </c>
    </row>
    <row r="20589" spans="20:21" x14ac:dyDescent="0.25">
      <c r="T20589" s="101" t="s">
        <v>40082</v>
      </c>
      <c r="U20589" s="74" t="s">
        <v>40083</v>
      </c>
    </row>
    <row r="20590" spans="20:21" x14ac:dyDescent="0.25">
      <c r="T20590" s="101" t="s">
        <v>40084</v>
      </c>
      <c r="U20590" s="74" t="s">
        <v>40085</v>
      </c>
    </row>
    <row r="20591" spans="20:21" x14ac:dyDescent="0.25">
      <c r="T20591" s="101" t="s">
        <v>40086</v>
      </c>
      <c r="U20591" s="74" t="s">
        <v>40087</v>
      </c>
    </row>
    <row r="20592" spans="20:21" x14ac:dyDescent="0.25">
      <c r="T20592" s="101" t="s">
        <v>40088</v>
      </c>
      <c r="U20592" s="74" t="s">
        <v>40089</v>
      </c>
    </row>
    <row r="20593" spans="20:21" x14ac:dyDescent="0.25">
      <c r="T20593" s="101" t="s">
        <v>40090</v>
      </c>
      <c r="U20593" s="74" t="s">
        <v>40091</v>
      </c>
    </row>
    <row r="20594" spans="20:21" x14ac:dyDescent="0.25">
      <c r="T20594" s="101" t="s">
        <v>40092</v>
      </c>
      <c r="U20594" s="74" t="s">
        <v>40093</v>
      </c>
    </row>
    <row r="20595" spans="20:21" x14ac:dyDescent="0.25">
      <c r="T20595" s="101" t="s">
        <v>40094</v>
      </c>
      <c r="U20595" s="74" t="s">
        <v>40095</v>
      </c>
    </row>
    <row r="20596" spans="20:21" x14ac:dyDescent="0.25">
      <c r="T20596" s="101" t="s">
        <v>40096</v>
      </c>
      <c r="U20596" s="74" t="s">
        <v>34483</v>
      </c>
    </row>
    <row r="20597" spans="20:21" x14ac:dyDescent="0.25">
      <c r="T20597" s="101" t="s">
        <v>40097</v>
      </c>
      <c r="U20597" s="74" t="s">
        <v>40098</v>
      </c>
    </row>
    <row r="20598" spans="20:21" x14ac:dyDescent="0.25">
      <c r="T20598" s="101" t="s">
        <v>40099</v>
      </c>
      <c r="U20598" s="74" t="s">
        <v>40100</v>
      </c>
    </row>
    <row r="20599" spans="20:21" x14ac:dyDescent="0.25">
      <c r="T20599" s="101" t="s">
        <v>40101</v>
      </c>
      <c r="U20599" s="74" t="s">
        <v>40102</v>
      </c>
    </row>
    <row r="20600" spans="20:21" x14ac:dyDescent="0.25">
      <c r="T20600" s="101" t="s">
        <v>40103</v>
      </c>
      <c r="U20600" s="74" t="s">
        <v>40104</v>
      </c>
    </row>
    <row r="20601" spans="20:21" x14ac:dyDescent="0.25">
      <c r="T20601" s="101" t="s">
        <v>40105</v>
      </c>
      <c r="U20601" s="74" t="s">
        <v>40106</v>
      </c>
    </row>
    <row r="20602" spans="20:21" x14ac:dyDescent="0.25">
      <c r="T20602" s="101" t="s">
        <v>40107</v>
      </c>
      <c r="U20602" s="74" t="s">
        <v>40108</v>
      </c>
    </row>
    <row r="20603" spans="20:21" x14ac:dyDescent="0.25">
      <c r="T20603" s="101" t="s">
        <v>40109</v>
      </c>
      <c r="U20603" s="74" t="s">
        <v>40110</v>
      </c>
    </row>
    <row r="20604" spans="20:21" x14ac:dyDescent="0.25">
      <c r="T20604" s="101" t="s">
        <v>40111</v>
      </c>
      <c r="U20604" s="74" t="s">
        <v>40112</v>
      </c>
    </row>
    <row r="20605" spans="20:21" x14ac:dyDescent="0.25">
      <c r="T20605" s="101" t="s">
        <v>40113</v>
      </c>
      <c r="U20605" s="74" t="s">
        <v>40114</v>
      </c>
    </row>
    <row r="20606" spans="20:21" x14ac:dyDescent="0.25">
      <c r="T20606" s="101" t="s">
        <v>40115</v>
      </c>
      <c r="U20606" s="74" t="s">
        <v>40116</v>
      </c>
    </row>
    <row r="20607" spans="20:21" x14ac:dyDescent="0.25">
      <c r="T20607" s="101" t="s">
        <v>40117</v>
      </c>
      <c r="U20607" s="74" t="s">
        <v>40118</v>
      </c>
    </row>
    <row r="20608" spans="20:21" x14ac:dyDescent="0.25">
      <c r="T20608" s="101" t="s">
        <v>40119</v>
      </c>
      <c r="U20608" s="74" t="s">
        <v>40120</v>
      </c>
    </row>
    <row r="20609" spans="20:21" x14ac:dyDescent="0.25">
      <c r="T20609" s="101" t="s">
        <v>40121</v>
      </c>
      <c r="U20609" s="74" t="s">
        <v>40122</v>
      </c>
    </row>
    <row r="20610" spans="20:21" x14ac:dyDescent="0.25">
      <c r="T20610" s="101" t="s">
        <v>40123</v>
      </c>
      <c r="U20610" s="74" t="s">
        <v>40124</v>
      </c>
    </row>
    <row r="20611" spans="20:21" x14ac:dyDescent="0.25">
      <c r="T20611" s="101" t="s">
        <v>40125</v>
      </c>
      <c r="U20611" s="74" t="s">
        <v>40126</v>
      </c>
    </row>
    <row r="20612" spans="20:21" x14ac:dyDescent="0.25">
      <c r="T20612" s="101" t="s">
        <v>40127</v>
      </c>
      <c r="U20612" s="74" t="s">
        <v>40128</v>
      </c>
    </row>
    <row r="20613" spans="20:21" x14ac:dyDescent="0.25">
      <c r="T20613" s="101" t="s">
        <v>40129</v>
      </c>
      <c r="U20613" s="74" t="s">
        <v>40130</v>
      </c>
    </row>
    <row r="20614" spans="20:21" x14ac:dyDescent="0.25">
      <c r="T20614" s="101" t="s">
        <v>40131</v>
      </c>
      <c r="U20614" s="74" t="s">
        <v>40132</v>
      </c>
    </row>
    <row r="20615" spans="20:21" x14ac:dyDescent="0.25">
      <c r="T20615" s="101" t="s">
        <v>40133</v>
      </c>
      <c r="U20615" s="74" t="s">
        <v>40134</v>
      </c>
    </row>
    <row r="20616" spans="20:21" x14ac:dyDescent="0.25">
      <c r="T20616" s="101" t="s">
        <v>40135</v>
      </c>
      <c r="U20616" s="74" t="s">
        <v>40136</v>
      </c>
    </row>
    <row r="20617" spans="20:21" x14ac:dyDescent="0.25">
      <c r="T20617" s="101" t="s">
        <v>40137</v>
      </c>
      <c r="U20617" s="74" t="s">
        <v>40138</v>
      </c>
    </row>
    <row r="20618" spans="20:21" x14ac:dyDescent="0.25">
      <c r="T20618" s="101" t="s">
        <v>40139</v>
      </c>
      <c r="U20618" s="74" t="s">
        <v>40140</v>
      </c>
    </row>
    <row r="20619" spans="20:21" x14ac:dyDescent="0.25">
      <c r="T20619" s="101" t="s">
        <v>40141</v>
      </c>
      <c r="U20619" s="74" t="s">
        <v>40142</v>
      </c>
    </row>
    <row r="20620" spans="20:21" x14ac:dyDescent="0.25">
      <c r="T20620" s="101" t="s">
        <v>40143</v>
      </c>
      <c r="U20620" s="74" t="s">
        <v>40144</v>
      </c>
    </row>
    <row r="20621" spans="20:21" x14ac:dyDescent="0.25">
      <c r="T20621" s="101" t="s">
        <v>40145</v>
      </c>
      <c r="U20621" s="74" t="s">
        <v>40146</v>
      </c>
    </row>
    <row r="20622" spans="20:21" x14ac:dyDescent="0.25">
      <c r="T20622" s="101" t="s">
        <v>40147</v>
      </c>
      <c r="U20622" s="74" t="s">
        <v>40148</v>
      </c>
    </row>
    <row r="20623" spans="20:21" x14ac:dyDescent="0.25">
      <c r="T20623" s="101" t="s">
        <v>40149</v>
      </c>
      <c r="U20623" s="74" t="s">
        <v>40150</v>
      </c>
    </row>
    <row r="20624" spans="20:21" x14ac:dyDescent="0.25">
      <c r="T20624" s="101" t="s">
        <v>40151</v>
      </c>
      <c r="U20624" s="74" t="s">
        <v>40152</v>
      </c>
    </row>
    <row r="20625" spans="20:21" x14ac:dyDescent="0.25">
      <c r="T20625" s="101" t="s">
        <v>40153</v>
      </c>
      <c r="U20625" s="74" t="s">
        <v>40154</v>
      </c>
    </row>
    <row r="20626" spans="20:21" x14ac:dyDescent="0.25">
      <c r="T20626" s="101" t="s">
        <v>40155</v>
      </c>
      <c r="U20626" s="74" t="s">
        <v>40156</v>
      </c>
    </row>
    <row r="20627" spans="20:21" x14ac:dyDescent="0.25">
      <c r="T20627" s="101" t="s">
        <v>40157</v>
      </c>
      <c r="U20627" s="74" t="s">
        <v>40158</v>
      </c>
    </row>
    <row r="20628" spans="20:21" x14ac:dyDescent="0.25">
      <c r="T20628" s="101" t="s">
        <v>40159</v>
      </c>
      <c r="U20628" s="74" t="s">
        <v>40160</v>
      </c>
    </row>
    <row r="20629" spans="20:21" x14ac:dyDescent="0.25">
      <c r="T20629" s="101" t="s">
        <v>40161</v>
      </c>
      <c r="U20629" s="74" t="s">
        <v>40162</v>
      </c>
    </row>
    <row r="20630" spans="20:21" x14ac:dyDescent="0.25">
      <c r="T20630" s="101" t="s">
        <v>40163</v>
      </c>
      <c r="U20630" s="74" t="s">
        <v>40164</v>
      </c>
    </row>
    <row r="20631" spans="20:21" x14ac:dyDescent="0.25">
      <c r="T20631" s="101" t="s">
        <v>40165</v>
      </c>
      <c r="U20631" s="74" t="s">
        <v>40166</v>
      </c>
    </row>
    <row r="20632" spans="20:21" x14ac:dyDescent="0.25">
      <c r="T20632" s="101" t="s">
        <v>40167</v>
      </c>
      <c r="U20632" s="74" t="s">
        <v>36379</v>
      </c>
    </row>
    <row r="20633" spans="20:21" x14ac:dyDescent="0.25">
      <c r="T20633" s="101" t="s">
        <v>40168</v>
      </c>
      <c r="U20633" s="74" t="s">
        <v>40169</v>
      </c>
    </row>
    <row r="20634" spans="20:21" x14ac:dyDescent="0.25">
      <c r="T20634" s="101" t="s">
        <v>40170</v>
      </c>
      <c r="U20634" s="74" t="s">
        <v>40171</v>
      </c>
    </row>
    <row r="20635" spans="20:21" x14ac:dyDescent="0.25">
      <c r="T20635" s="101" t="s">
        <v>40172</v>
      </c>
      <c r="U20635" s="74" t="s">
        <v>14555</v>
      </c>
    </row>
    <row r="20636" spans="20:21" x14ac:dyDescent="0.25">
      <c r="T20636" s="101" t="s">
        <v>40173</v>
      </c>
      <c r="U20636" s="74" t="s">
        <v>40174</v>
      </c>
    </row>
    <row r="20637" spans="20:21" x14ac:dyDescent="0.25">
      <c r="T20637" s="101" t="s">
        <v>40175</v>
      </c>
      <c r="U20637" s="74" t="s">
        <v>40176</v>
      </c>
    </row>
    <row r="20638" spans="20:21" x14ac:dyDescent="0.25">
      <c r="T20638" s="101" t="s">
        <v>40177</v>
      </c>
      <c r="U20638" s="74" t="s">
        <v>40178</v>
      </c>
    </row>
    <row r="20639" spans="20:21" x14ac:dyDescent="0.25">
      <c r="T20639" s="101" t="s">
        <v>40179</v>
      </c>
      <c r="U20639" s="74" t="s">
        <v>40180</v>
      </c>
    </row>
    <row r="20640" spans="20:21" x14ac:dyDescent="0.25">
      <c r="T20640" s="101" t="s">
        <v>40181</v>
      </c>
      <c r="U20640" s="74" t="s">
        <v>40182</v>
      </c>
    </row>
    <row r="20641" spans="20:21" x14ac:dyDescent="0.25">
      <c r="T20641" s="101" t="s">
        <v>40183</v>
      </c>
      <c r="U20641" s="74" t="s">
        <v>40184</v>
      </c>
    </row>
    <row r="20642" spans="20:21" x14ac:dyDescent="0.25">
      <c r="T20642" s="101" t="s">
        <v>40185</v>
      </c>
      <c r="U20642" s="74" t="s">
        <v>40186</v>
      </c>
    </row>
    <row r="20643" spans="20:21" x14ac:dyDescent="0.25">
      <c r="T20643" s="101" t="s">
        <v>40187</v>
      </c>
      <c r="U20643" s="74" t="s">
        <v>40188</v>
      </c>
    </row>
    <row r="20644" spans="20:21" x14ac:dyDescent="0.25">
      <c r="T20644" s="101" t="s">
        <v>40189</v>
      </c>
      <c r="U20644" s="74" t="s">
        <v>9870</v>
      </c>
    </row>
    <row r="20645" spans="20:21" x14ac:dyDescent="0.25">
      <c r="T20645" s="101" t="s">
        <v>40190</v>
      </c>
      <c r="U20645" s="74" t="s">
        <v>40191</v>
      </c>
    </row>
    <row r="20646" spans="20:21" x14ac:dyDescent="0.25">
      <c r="T20646" s="101" t="s">
        <v>40192</v>
      </c>
      <c r="U20646" s="74" t="s">
        <v>40193</v>
      </c>
    </row>
    <row r="20647" spans="20:21" x14ac:dyDescent="0.25">
      <c r="T20647" s="101" t="s">
        <v>40194</v>
      </c>
      <c r="U20647" s="74" t="s">
        <v>40195</v>
      </c>
    </row>
    <row r="20648" spans="20:21" x14ac:dyDescent="0.25">
      <c r="T20648" s="101" t="s">
        <v>40196</v>
      </c>
      <c r="U20648" s="74" t="s">
        <v>40197</v>
      </c>
    </row>
    <row r="20649" spans="20:21" x14ac:dyDescent="0.25">
      <c r="T20649" s="101" t="s">
        <v>40198</v>
      </c>
      <c r="U20649" s="74" t="s">
        <v>40199</v>
      </c>
    </row>
    <row r="20650" spans="20:21" x14ac:dyDescent="0.25">
      <c r="T20650" s="101" t="s">
        <v>40200</v>
      </c>
      <c r="U20650" s="74" t="s">
        <v>40201</v>
      </c>
    </row>
    <row r="20651" spans="20:21" x14ac:dyDescent="0.25">
      <c r="T20651" s="101" t="s">
        <v>40202</v>
      </c>
      <c r="U20651" s="74" t="s">
        <v>40203</v>
      </c>
    </row>
    <row r="20652" spans="20:21" x14ac:dyDescent="0.25">
      <c r="T20652" s="101" t="s">
        <v>40204</v>
      </c>
      <c r="U20652" s="74" t="s">
        <v>40205</v>
      </c>
    </row>
    <row r="20653" spans="20:21" x14ac:dyDescent="0.25">
      <c r="T20653" s="101" t="s">
        <v>40206</v>
      </c>
      <c r="U20653" s="74" t="s">
        <v>40207</v>
      </c>
    </row>
    <row r="20654" spans="20:21" x14ac:dyDescent="0.25">
      <c r="T20654" s="101" t="s">
        <v>40208</v>
      </c>
      <c r="U20654" s="74" t="s">
        <v>40209</v>
      </c>
    </row>
    <row r="20655" spans="20:21" x14ac:dyDescent="0.25">
      <c r="T20655" s="101" t="s">
        <v>40210</v>
      </c>
      <c r="U20655" s="74" t="s">
        <v>40211</v>
      </c>
    </row>
    <row r="20656" spans="20:21" x14ac:dyDescent="0.25">
      <c r="T20656" s="101" t="s">
        <v>40212</v>
      </c>
      <c r="U20656" s="74" t="s">
        <v>40213</v>
      </c>
    </row>
    <row r="20657" spans="20:21" x14ac:dyDescent="0.25">
      <c r="T20657" s="101" t="s">
        <v>40214</v>
      </c>
      <c r="U20657" s="74" t="s">
        <v>40215</v>
      </c>
    </row>
    <row r="20658" spans="20:21" x14ac:dyDescent="0.25">
      <c r="T20658" s="101" t="s">
        <v>40216</v>
      </c>
      <c r="U20658" s="74" t="s">
        <v>40217</v>
      </c>
    </row>
    <row r="20659" spans="20:21" x14ac:dyDescent="0.25">
      <c r="T20659" s="101" t="s">
        <v>40218</v>
      </c>
      <c r="U20659" s="74" t="s">
        <v>27371</v>
      </c>
    </row>
    <row r="20660" spans="20:21" x14ac:dyDescent="0.25">
      <c r="T20660" s="101" t="s">
        <v>40219</v>
      </c>
      <c r="U20660" s="74" t="s">
        <v>40220</v>
      </c>
    </row>
    <row r="20661" spans="20:21" x14ac:dyDescent="0.25">
      <c r="T20661" s="101" t="s">
        <v>40221</v>
      </c>
      <c r="U20661" s="74" t="s">
        <v>40222</v>
      </c>
    </row>
    <row r="20662" spans="20:21" x14ac:dyDescent="0.25">
      <c r="T20662" s="101" t="s">
        <v>40223</v>
      </c>
      <c r="U20662" s="74" t="s">
        <v>40224</v>
      </c>
    </row>
    <row r="20663" spans="20:21" x14ac:dyDescent="0.25">
      <c r="T20663" s="101" t="s">
        <v>40225</v>
      </c>
      <c r="U20663" s="74" t="s">
        <v>40226</v>
      </c>
    </row>
    <row r="20664" spans="20:21" x14ac:dyDescent="0.25">
      <c r="T20664" s="101" t="s">
        <v>40227</v>
      </c>
      <c r="U20664" s="74" t="s">
        <v>40228</v>
      </c>
    </row>
    <row r="20665" spans="20:21" x14ac:dyDescent="0.25">
      <c r="T20665" s="101" t="s">
        <v>40229</v>
      </c>
      <c r="U20665" s="74" t="s">
        <v>40230</v>
      </c>
    </row>
    <row r="20666" spans="20:21" x14ac:dyDescent="0.25">
      <c r="T20666" s="101" t="s">
        <v>40231</v>
      </c>
      <c r="U20666" s="74" t="s">
        <v>40232</v>
      </c>
    </row>
    <row r="20667" spans="20:21" x14ac:dyDescent="0.25">
      <c r="T20667" s="101" t="s">
        <v>40233</v>
      </c>
      <c r="U20667" s="74" t="s">
        <v>40234</v>
      </c>
    </row>
    <row r="20668" spans="20:21" x14ac:dyDescent="0.25">
      <c r="T20668" s="101" t="s">
        <v>40235</v>
      </c>
      <c r="U20668" s="74" t="s">
        <v>40236</v>
      </c>
    </row>
    <row r="20669" spans="20:21" x14ac:dyDescent="0.25">
      <c r="T20669" s="101" t="s">
        <v>40237</v>
      </c>
      <c r="U20669" s="74" t="s">
        <v>40238</v>
      </c>
    </row>
    <row r="20670" spans="20:21" x14ac:dyDescent="0.25">
      <c r="T20670" s="101" t="s">
        <v>40239</v>
      </c>
      <c r="U20670" s="74" t="s">
        <v>40240</v>
      </c>
    </row>
    <row r="20671" spans="20:21" x14ac:dyDescent="0.25">
      <c r="T20671" s="101" t="s">
        <v>40241</v>
      </c>
      <c r="U20671" s="74" t="s">
        <v>40242</v>
      </c>
    </row>
    <row r="20672" spans="20:21" x14ac:dyDescent="0.25">
      <c r="T20672" s="101" t="s">
        <v>40243</v>
      </c>
      <c r="U20672" s="74" t="s">
        <v>40244</v>
      </c>
    </row>
    <row r="20673" spans="20:21" x14ac:dyDescent="0.25">
      <c r="T20673" s="101" t="s">
        <v>40245</v>
      </c>
      <c r="U20673" s="74" t="s">
        <v>40246</v>
      </c>
    </row>
    <row r="20674" spans="20:21" x14ac:dyDescent="0.25">
      <c r="T20674" s="101" t="s">
        <v>40247</v>
      </c>
      <c r="U20674" s="74" t="s">
        <v>40248</v>
      </c>
    </row>
    <row r="20675" spans="20:21" x14ac:dyDescent="0.25">
      <c r="T20675" s="101" t="s">
        <v>40249</v>
      </c>
      <c r="U20675" s="74" t="s">
        <v>14661</v>
      </c>
    </row>
    <row r="20676" spans="20:21" x14ac:dyDescent="0.25">
      <c r="T20676" s="101" t="s">
        <v>40250</v>
      </c>
      <c r="U20676" s="74" t="s">
        <v>40251</v>
      </c>
    </row>
    <row r="20677" spans="20:21" x14ac:dyDescent="0.25">
      <c r="T20677" s="101" t="s">
        <v>40252</v>
      </c>
      <c r="U20677" s="74" t="s">
        <v>40253</v>
      </c>
    </row>
    <row r="20678" spans="20:21" x14ac:dyDescent="0.25">
      <c r="T20678" s="101" t="s">
        <v>40254</v>
      </c>
      <c r="U20678" s="74" t="s">
        <v>40255</v>
      </c>
    </row>
    <row r="20679" spans="20:21" x14ac:dyDescent="0.25">
      <c r="T20679" s="101" t="s">
        <v>40256</v>
      </c>
      <c r="U20679" s="74" t="s">
        <v>40257</v>
      </c>
    </row>
    <row r="20680" spans="20:21" x14ac:dyDescent="0.25">
      <c r="T20680" s="101" t="s">
        <v>40258</v>
      </c>
      <c r="U20680" s="74" t="s">
        <v>40259</v>
      </c>
    </row>
    <row r="20681" spans="20:21" x14ac:dyDescent="0.25">
      <c r="T20681" s="101" t="s">
        <v>40260</v>
      </c>
      <c r="U20681" s="74" t="s">
        <v>40261</v>
      </c>
    </row>
    <row r="20682" spans="20:21" x14ac:dyDescent="0.25">
      <c r="T20682" s="101" t="s">
        <v>40262</v>
      </c>
      <c r="U20682" s="74" t="s">
        <v>40263</v>
      </c>
    </row>
    <row r="20683" spans="20:21" x14ac:dyDescent="0.25">
      <c r="T20683" s="101" t="s">
        <v>40264</v>
      </c>
      <c r="U20683" s="74" t="s">
        <v>9970</v>
      </c>
    </row>
    <row r="20684" spans="20:21" x14ac:dyDescent="0.25">
      <c r="T20684" s="101" t="s">
        <v>40265</v>
      </c>
      <c r="U20684" s="74" t="s">
        <v>40266</v>
      </c>
    </row>
    <row r="20685" spans="20:21" x14ac:dyDescent="0.25">
      <c r="T20685" s="101" t="s">
        <v>40267</v>
      </c>
      <c r="U20685" s="74" t="s">
        <v>40268</v>
      </c>
    </row>
    <row r="20686" spans="20:21" x14ac:dyDescent="0.25">
      <c r="T20686" s="101" t="s">
        <v>40269</v>
      </c>
      <c r="U20686" s="74" t="s">
        <v>40270</v>
      </c>
    </row>
    <row r="20687" spans="20:21" x14ac:dyDescent="0.25">
      <c r="T20687" s="101" t="s">
        <v>40271</v>
      </c>
      <c r="U20687" s="74" t="s">
        <v>40272</v>
      </c>
    </row>
    <row r="20688" spans="20:21" x14ac:dyDescent="0.25">
      <c r="T20688" s="101" t="s">
        <v>40273</v>
      </c>
      <c r="U20688" s="74" t="s">
        <v>2024</v>
      </c>
    </row>
    <row r="20689" spans="20:21" x14ac:dyDescent="0.25">
      <c r="T20689" s="101" t="s">
        <v>40274</v>
      </c>
      <c r="U20689" s="74" t="s">
        <v>40275</v>
      </c>
    </row>
    <row r="20690" spans="20:21" x14ac:dyDescent="0.25">
      <c r="T20690" s="101" t="s">
        <v>40276</v>
      </c>
      <c r="U20690" s="74" t="s">
        <v>40277</v>
      </c>
    </row>
    <row r="20691" spans="20:21" x14ac:dyDescent="0.25">
      <c r="T20691" s="101" t="s">
        <v>40278</v>
      </c>
      <c r="U20691" s="74" t="s">
        <v>40279</v>
      </c>
    </row>
    <row r="20692" spans="20:21" x14ac:dyDescent="0.25">
      <c r="T20692" s="101" t="s">
        <v>40280</v>
      </c>
      <c r="U20692" s="74" t="s">
        <v>40281</v>
      </c>
    </row>
    <row r="20693" spans="20:21" x14ac:dyDescent="0.25">
      <c r="T20693" s="101" t="s">
        <v>40282</v>
      </c>
      <c r="U20693" s="74" t="s">
        <v>40283</v>
      </c>
    </row>
    <row r="20694" spans="20:21" x14ac:dyDescent="0.25">
      <c r="T20694" s="101" t="s">
        <v>40284</v>
      </c>
      <c r="U20694" s="74" t="s">
        <v>40285</v>
      </c>
    </row>
    <row r="20695" spans="20:21" x14ac:dyDescent="0.25">
      <c r="T20695" s="101" t="s">
        <v>40286</v>
      </c>
      <c r="U20695" s="74" t="s">
        <v>40287</v>
      </c>
    </row>
    <row r="20696" spans="20:21" x14ac:dyDescent="0.25">
      <c r="T20696" s="101" t="s">
        <v>40288</v>
      </c>
      <c r="U20696" s="74" t="s">
        <v>21273</v>
      </c>
    </row>
    <row r="20697" spans="20:21" x14ac:dyDescent="0.25">
      <c r="T20697" s="101" t="s">
        <v>40289</v>
      </c>
      <c r="U20697" s="74" t="s">
        <v>40290</v>
      </c>
    </row>
    <row r="20698" spans="20:21" x14ac:dyDescent="0.25">
      <c r="T20698" s="101" t="s">
        <v>40291</v>
      </c>
      <c r="U20698" s="74" t="s">
        <v>40292</v>
      </c>
    </row>
    <row r="20699" spans="20:21" x14ac:dyDescent="0.25">
      <c r="T20699" s="101" t="s">
        <v>40293</v>
      </c>
      <c r="U20699" s="74" t="s">
        <v>40294</v>
      </c>
    </row>
    <row r="20700" spans="20:21" x14ac:dyDescent="0.25">
      <c r="T20700" s="101" t="s">
        <v>40295</v>
      </c>
      <c r="U20700" s="74" t="s">
        <v>40296</v>
      </c>
    </row>
    <row r="20701" spans="20:21" x14ac:dyDescent="0.25">
      <c r="T20701" s="101" t="s">
        <v>40297</v>
      </c>
      <c r="U20701" s="74" t="s">
        <v>40298</v>
      </c>
    </row>
    <row r="20702" spans="20:21" x14ac:dyDescent="0.25">
      <c r="T20702" s="101" t="s">
        <v>40299</v>
      </c>
      <c r="U20702" s="74" t="s">
        <v>40300</v>
      </c>
    </row>
    <row r="20703" spans="20:21" x14ac:dyDescent="0.25">
      <c r="T20703" s="101" t="s">
        <v>40301</v>
      </c>
      <c r="U20703" s="74" t="s">
        <v>40302</v>
      </c>
    </row>
    <row r="20704" spans="20:21" x14ac:dyDescent="0.25">
      <c r="T20704" s="101" t="s">
        <v>40303</v>
      </c>
      <c r="U20704" s="74" t="s">
        <v>40304</v>
      </c>
    </row>
    <row r="20705" spans="20:21" x14ac:dyDescent="0.25">
      <c r="T20705" s="101" t="s">
        <v>40305</v>
      </c>
      <c r="U20705" s="74" t="s">
        <v>40306</v>
      </c>
    </row>
    <row r="20706" spans="20:21" x14ac:dyDescent="0.25">
      <c r="T20706" s="101" t="s">
        <v>40307</v>
      </c>
      <c r="U20706" s="74" t="s">
        <v>40308</v>
      </c>
    </row>
    <row r="20707" spans="20:21" x14ac:dyDescent="0.25">
      <c r="T20707" s="101" t="s">
        <v>40309</v>
      </c>
      <c r="U20707" s="74" t="s">
        <v>40310</v>
      </c>
    </row>
    <row r="20708" spans="20:21" x14ac:dyDescent="0.25">
      <c r="T20708" s="101" t="s">
        <v>40311</v>
      </c>
      <c r="U20708" s="74" t="s">
        <v>40312</v>
      </c>
    </row>
    <row r="20709" spans="20:21" x14ac:dyDescent="0.25">
      <c r="T20709" s="101" t="s">
        <v>40313</v>
      </c>
      <c r="U20709" s="74" t="s">
        <v>40314</v>
      </c>
    </row>
    <row r="20710" spans="20:21" x14ac:dyDescent="0.25">
      <c r="T20710" s="101" t="s">
        <v>40315</v>
      </c>
      <c r="U20710" s="74" t="s">
        <v>40316</v>
      </c>
    </row>
    <row r="20711" spans="20:21" x14ac:dyDescent="0.25">
      <c r="T20711" s="101" t="s">
        <v>40317</v>
      </c>
      <c r="U20711" s="74" t="s">
        <v>40318</v>
      </c>
    </row>
    <row r="20712" spans="20:21" x14ac:dyDescent="0.25">
      <c r="T20712" s="101" t="s">
        <v>40319</v>
      </c>
      <c r="U20712" s="74" t="s">
        <v>40320</v>
      </c>
    </row>
    <row r="20713" spans="20:21" x14ac:dyDescent="0.25">
      <c r="T20713" s="101" t="s">
        <v>40321</v>
      </c>
      <c r="U20713" s="74" t="s">
        <v>40322</v>
      </c>
    </row>
    <row r="20714" spans="20:21" x14ac:dyDescent="0.25">
      <c r="T20714" s="101" t="s">
        <v>40323</v>
      </c>
      <c r="U20714" s="74" t="s">
        <v>40324</v>
      </c>
    </row>
    <row r="20715" spans="20:21" x14ac:dyDescent="0.25">
      <c r="T20715" s="101" t="s">
        <v>40325</v>
      </c>
      <c r="U20715" s="74" t="s">
        <v>40326</v>
      </c>
    </row>
    <row r="20716" spans="20:21" x14ac:dyDescent="0.25">
      <c r="T20716" s="101" t="s">
        <v>40327</v>
      </c>
      <c r="U20716" s="74" t="s">
        <v>40328</v>
      </c>
    </row>
    <row r="20717" spans="20:21" x14ac:dyDescent="0.25">
      <c r="T20717" s="101" t="s">
        <v>40329</v>
      </c>
      <c r="U20717" s="74" t="s">
        <v>40330</v>
      </c>
    </row>
    <row r="20718" spans="20:21" x14ac:dyDescent="0.25">
      <c r="T20718" s="101" t="s">
        <v>40331</v>
      </c>
      <c r="U20718" s="74" t="s">
        <v>40332</v>
      </c>
    </row>
    <row r="20719" spans="20:21" x14ac:dyDescent="0.25">
      <c r="T20719" s="101" t="s">
        <v>40333</v>
      </c>
      <c r="U20719" s="74" t="s">
        <v>40334</v>
      </c>
    </row>
    <row r="20720" spans="20:21" x14ac:dyDescent="0.25">
      <c r="T20720" s="101" t="s">
        <v>40335</v>
      </c>
      <c r="U20720" s="74" t="s">
        <v>40336</v>
      </c>
    </row>
    <row r="20721" spans="20:21" x14ac:dyDescent="0.25">
      <c r="T20721" s="101" t="s">
        <v>40337</v>
      </c>
      <c r="U20721" s="74" t="s">
        <v>33429</v>
      </c>
    </row>
    <row r="20722" spans="20:21" x14ac:dyDescent="0.25">
      <c r="T20722" s="101" t="s">
        <v>40338</v>
      </c>
      <c r="U20722" s="74" t="s">
        <v>40339</v>
      </c>
    </row>
    <row r="20723" spans="20:21" x14ac:dyDescent="0.25">
      <c r="T20723" s="101" t="s">
        <v>40340</v>
      </c>
      <c r="U20723" s="74" t="s">
        <v>40341</v>
      </c>
    </row>
    <row r="20724" spans="20:21" x14ac:dyDescent="0.25">
      <c r="T20724" s="101" t="s">
        <v>40342</v>
      </c>
      <c r="U20724" s="74" t="s">
        <v>40343</v>
      </c>
    </row>
    <row r="20725" spans="20:21" x14ac:dyDescent="0.25">
      <c r="T20725" s="101" t="s">
        <v>40344</v>
      </c>
      <c r="U20725" s="74" t="s">
        <v>40345</v>
      </c>
    </row>
    <row r="20726" spans="20:21" x14ac:dyDescent="0.25">
      <c r="T20726" s="101" t="s">
        <v>40346</v>
      </c>
      <c r="U20726" s="74" t="s">
        <v>40347</v>
      </c>
    </row>
    <row r="20727" spans="20:21" x14ac:dyDescent="0.25">
      <c r="T20727" s="101" t="s">
        <v>40348</v>
      </c>
      <c r="U20727" s="74" t="s">
        <v>40349</v>
      </c>
    </row>
    <row r="20728" spans="20:21" x14ac:dyDescent="0.25">
      <c r="T20728" s="101" t="s">
        <v>40350</v>
      </c>
      <c r="U20728" s="74" t="s">
        <v>40351</v>
      </c>
    </row>
    <row r="20729" spans="20:21" x14ac:dyDescent="0.25">
      <c r="T20729" s="101" t="s">
        <v>40352</v>
      </c>
      <c r="U20729" s="74" t="s">
        <v>40353</v>
      </c>
    </row>
    <row r="20730" spans="20:21" x14ac:dyDescent="0.25">
      <c r="T20730" s="101" t="s">
        <v>40354</v>
      </c>
      <c r="U20730" s="74" t="s">
        <v>40355</v>
      </c>
    </row>
    <row r="20731" spans="20:21" x14ac:dyDescent="0.25">
      <c r="T20731" s="101" t="s">
        <v>40356</v>
      </c>
      <c r="U20731" s="74" t="s">
        <v>40357</v>
      </c>
    </row>
    <row r="20732" spans="20:21" x14ac:dyDescent="0.25">
      <c r="T20732" s="101" t="s">
        <v>40358</v>
      </c>
      <c r="U20732" s="74" t="s">
        <v>40359</v>
      </c>
    </row>
    <row r="20733" spans="20:21" x14ac:dyDescent="0.25">
      <c r="T20733" s="101" t="s">
        <v>40360</v>
      </c>
      <c r="U20733" s="74" t="s">
        <v>2178</v>
      </c>
    </row>
    <row r="20734" spans="20:21" x14ac:dyDescent="0.25">
      <c r="T20734" s="101" t="s">
        <v>40361</v>
      </c>
      <c r="U20734" s="74" t="s">
        <v>36586</v>
      </c>
    </row>
    <row r="20735" spans="20:21" x14ac:dyDescent="0.25">
      <c r="T20735" s="101" t="s">
        <v>40362</v>
      </c>
      <c r="U20735" s="74" t="s">
        <v>40363</v>
      </c>
    </row>
    <row r="20736" spans="20:21" x14ac:dyDescent="0.25">
      <c r="T20736" s="101" t="s">
        <v>40364</v>
      </c>
      <c r="U20736" s="74" t="s">
        <v>40365</v>
      </c>
    </row>
    <row r="20737" spans="20:21" x14ac:dyDescent="0.25">
      <c r="T20737" s="101" t="s">
        <v>40366</v>
      </c>
      <c r="U20737" s="74" t="s">
        <v>40367</v>
      </c>
    </row>
    <row r="20738" spans="20:21" x14ac:dyDescent="0.25">
      <c r="T20738" s="101" t="s">
        <v>40368</v>
      </c>
      <c r="U20738" s="74" t="s">
        <v>40369</v>
      </c>
    </row>
    <row r="20739" spans="20:21" x14ac:dyDescent="0.25">
      <c r="T20739" s="101" t="s">
        <v>40370</v>
      </c>
      <c r="U20739" s="74" t="s">
        <v>40371</v>
      </c>
    </row>
    <row r="20740" spans="20:21" x14ac:dyDescent="0.25">
      <c r="T20740" s="101" t="s">
        <v>40372</v>
      </c>
      <c r="U20740" s="74" t="s">
        <v>40373</v>
      </c>
    </row>
    <row r="20741" spans="20:21" x14ac:dyDescent="0.25">
      <c r="T20741" s="101" t="s">
        <v>40374</v>
      </c>
      <c r="U20741" s="74" t="s">
        <v>40375</v>
      </c>
    </row>
    <row r="20742" spans="20:21" x14ac:dyDescent="0.25">
      <c r="T20742" s="101" t="s">
        <v>40376</v>
      </c>
      <c r="U20742" s="74" t="s">
        <v>40377</v>
      </c>
    </row>
    <row r="20743" spans="20:21" x14ac:dyDescent="0.25">
      <c r="T20743" s="101" t="s">
        <v>40378</v>
      </c>
      <c r="U20743" s="74" t="s">
        <v>40379</v>
      </c>
    </row>
    <row r="20744" spans="20:21" x14ac:dyDescent="0.25">
      <c r="T20744" s="101" t="s">
        <v>40380</v>
      </c>
      <c r="U20744" s="74" t="s">
        <v>40381</v>
      </c>
    </row>
    <row r="20745" spans="20:21" x14ac:dyDescent="0.25">
      <c r="T20745" s="101" t="s">
        <v>40382</v>
      </c>
      <c r="U20745" s="74" t="s">
        <v>40383</v>
      </c>
    </row>
    <row r="20746" spans="20:21" x14ac:dyDescent="0.25">
      <c r="T20746" s="101" t="s">
        <v>40384</v>
      </c>
      <c r="U20746" s="74" t="s">
        <v>40385</v>
      </c>
    </row>
    <row r="20747" spans="20:21" x14ac:dyDescent="0.25">
      <c r="T20747" s="101" t="s">
        <v>40386</v>
      </c>
      <c r="U20747" s="74" t="s">
        <v>40387</v>
      </c>
    </row>
    <row r="20748" spans="20:21" x14ac:dyDescent="0.25">
      <c r="T20748" s="101" t="s">
        <v>40388</v>
      </c>
      <c r="U20748" s="74" t="s">
        <v>40389</v>
      </c>
    </row>
    <row r="20749" spans="20:21" x14ac:dyDescent="0.25">
      <c r="T20749" s="101" t="s">
        <v>40390</v>
      </c>
      <c r="U20749" s="74" t="s">
        <v>40391</v>
      </c>
    </row>
    <row r="20750" spans="20:21" x14ac:dyDescent="0.25">
      <c r="T20750" s="101" t="s">
        <v>40392</v>
      </c>
      <c r="U20750" s="74" t="s">
        <v>40393</v>
      </c>
    </row>
    <row r="20751" spans="20:21" x14ac:dyDescent="0.25">
      <c r="T20751" s="101" t="s">
        <v>40394</v>
      </c>
      <c r="U20751" s="74" t="s">
        <v>40395</v>
      </c>
    </row>
    <row r="20752" spans="20:21" x14ac:dyDescent="0.25">
      <c r="T20752" s="101" t="s">
        <v>40396</v>
      </c>
      <c r="U20752" s="74" t="s">
        <v>40397</v>
      </c>
    </row>
    <row r="20753" spans="20:21" x14ac:dyDescent="0.25">
      <c r="T20753" s="101" t="s">
        <v>40398</v>
      </c>
      <c r="U20753" s="74" t="s">
        <v>40399</v>
      </c>
    </row>
    <row r="20754" spans="20:21" x14ac:dyDescent="0.25">
      <c r="T20754" s="101" t="s">
        <v>40400</v>
      </c>
      <c r="U20754" s="74" t="s">
        <v>40401</v>
      </c>
    </row>
    <row r="20755" spans="20:21" x14ac:dyDescent="0.25">
      <c r="T20755" s="101" t="s">
        <v>40402</v>
      </c>
      <c r="U20755" s="74" t="s">
        <v>40403</v>
      </c>
    </row>
    <row r="20756" spans="20:21" x14ac:dyDescent="0.25">
      <c r="T20756" s="101" t="s">
        <v>40404</v>
      </c>
      <c r="U20756" s="74" t="s">
        <v>40405</v>
      </c>
    </row>
    <row r="20757" spans="20:21" x14ac:dyDescent="0.25">
      <c r="T20757" s="101" t="s">
        <v>40406</v>
      </c>
      <c r="U20757" s="74" t="s">
        <v>40407</v>
      </c>
    </row>
    <row r="20758" spans="20:21" x14ac:dyDescent="0.25">
      <c r="T20758" s="101" t="s">
        <v>40408</v>
      </c>
      <c r="U20758" s="74" t="s">
        <v>40409</v>
      </c>
    </row>
    <row r="20759" spans="20:21" x14ac:dyDescent="0.25">
      <c r="T20759" s="101" t="s">
        <v>40410</v>
      </c>
      <c r="U20759" s="74" t="s">
        <v>40411</v>
      </c>
    </row>
    <row r="20760" spans="20:21" x14ac:dyDescent="0.25">
      <c r="T20760" s="101" t="s">
        <v>40412</v>
      </c>
      <c r="U20760" s="74" t="s">
        <v>40413</v>
      </c>
    </row>
    <row r="20761" spans="20:21" x14ac:dyDescent="0.25">
      <c r="T20761" s="101" t="s">
        <v>40414</v>
      </c>
      <c r="U20761" s="74" t="s">
        <v>40415</v>
      </c>
    </row>
    <row r="20762" spans="20:21" x14ac:dyDescent="0.25">
      <c r="T20762" s="101" t="s">
        <v>40416</v>
      </c>
      <c r="U20762" s="74" t="s">
        <v>40417</v>
      </c>
    </row>
    <row r="20763" spans="20:21" x14ac:dyDescent="0.25">
      <c r="T20763" s="101" t="s">
        <v>40418</v>
      </c>
      <c r="U20763" s="74" t="s">
        <v>40419</v>
      </c>
    </row>
    <row r="20764" spans="20:21" x14ac:dyDescent="0.25">
      <c r="T20764" s="101" t="s">
        <v>40420</v>
      </c>
      <c r="U20764" s="74" t="s">
        <v>18476</v>
      </c>
    </row>
    <row r="20765" spans="20:21" x14ac:dyDescent="0.25">
      <c r="T20765" s="101" t="s">
        <v>40421</v>
      </c>
      <c r="U20765" s="74" t="s">
        <v>40422</v>
      </c>
    </row>
    <row r="20766" spans="20:21" x14ac:dyDescent="0.25">
      <c r="T20766" s="101" t="s">
        <v>40423</v>
      </c>
      <c r="U20766" s="74" t="s">
        <v>40424</v>
      </c>
    </row>
    <row r="20767" spans="20:21" x14ac:dyDescent="0.25">
      <c r="T20767" s="101" t="s">
        <v>40425</v>
      </c>
      <c r="U20767" s="74" t="s">
        <v>40426</v>
      </c>
    </row>
    <row r="20768" spans="20:21" x14ac:dyDescent="0.25">
      <c r="T20768" s="101" t="s">
        <v>40427</v>
      </c>
      <c r="U20768" s="74" t="s">
        <v>40428</v>
      </c>
    </row>
    <row r="20769" spans="20:21" x14ac:dyDescent="0.25">
      <c r="T20769" s="101" t="s">
        <v>40429</v>
      </c>
      <c r="U20769" s="74" t="s">
        <v>40430</v>
      </c>
    </row>
    <row r="20770" spans="20:21" x14ac:dyDescent="0.25">
      <c r="T20770" s="101" t="s">
        <v>40431</v>
      </c>
      <c r="U20770" s="74" t="s">
        <v>40432</v>
      </c>
    </row>
    <row r="20771" spans="20:21" x14ac:dyDescent="0.25">
      <c r="T20771" s="101" t="s">
        <v>40433</v>
      </c>
      <c r="U20771" s="74" t="s">
        <v>40434</v>
      </c>
    </row>
    <row r="20772" spans="20:21" x14ac:dyDescent="0.25">
      <c r="T20772" s="101" t="s">
        <v>40435</v>
      </c>
      <c r="U20772" s="74" t="s">
        <v>40436</v>
      </c>
    </row>
    <row r="20773" spans="20:21" x14ac:dyDescent="0.25">
      <c r="T20773" s="101" t="s">
        <v>40437</v>
      </c>
      <c r="U20773" s="74" t="s">
        <v>40438</v>
      </c>
    </row>
    <row r="20774" spans="20:21" x14ac:dyDescent="0.25">
      <c r="T20774" s="101" t="s">
        <v>40439</v>
      </c>
      <c r="U20774" s="74" t="s">
        <v>40440</v>
      </c>
    </row>
    <row r="20775" spans="20:21" x14ac:dyDescent="0.25">
      <c r="T20775" s="101" t="s">
        <v>40441</v>
      </c>
      <c r="U20775" s="74" t="s">
        <v>2320</v>
      </c>
    </row>
    <row r="20776" spans="20:21" x14ac:dyDescent="0.25">
      <c r="T20776" s="101" t="s">
        <v>40442</v>
      </c>
      <c r="U20776" s="74" t="s">
        <v>3922</v>
      </c>
    </row>
    <row r="20777" spans="20:21" x14ac:dyDescent="0.25">
      <c r="T20777" s="101" t="s">
        <v>40443</v>
      </c>
      <c r="U20777" s="74" t="s">
        <v>2327</v>
      </c>
    </row>
    <row r="20778" spans="20:21" x14ac:dyDescent="0.25">
      <c r="T20778" s="101" t="s">
        <v>40444</v>
      </c>
      <c r="U20778" s="74" t="s">
        <v>4791</v>
      </c>
    </row>
    <row r="20779" spans="20:21" x14ac:dyDescent="0.25">
      <c r="T20779" s="101" t="s">
        <v>40445</v>
      </c>
      <c r="U20779" s="74" t="s">
        <v>40446</v>
      </c>
    </row>
    <row r="20780" spans="20:21" x14ac:dyDescent="0.25">
      <c r="T20780" s="101" t="s">
        <v>40447</v>
      </c>
      <c r="U20780" s="74" t="s">
        <v>40448</v>
      </c>
    </row>
    <row r="20781" spans="20:21" x14ac:dyDescent="0.25">
      <c r="T20781" s="101" t="s">
        <v>40449</v>
      </c>
      <c r="U20781" s="74" t="s">
        <v>842</v>
      </c>
    </row>
    <row r="20782" spans="20:21" x14ac:dyDescent="0.25">
      <c r="T20782" s="101" t="s">
        <v>40450</v>
      </c>
      <c r="U20782" s="74" t="s">
        <v>2335</v>
      </c>
    </row>
    <row r="20783" spans="20:21" x14ac:dyDescent="0.25">
      <c r="T20783" s="101" t="s">
        <v>40451</v>
      </c>
      <c r="U20783" s="74" t="s">
        <v>24658</v>
      </c>
    </row>
    <row r="20784" spans="20:21" x14ac:dyDescent="0.25">
      <c r="T20784" s="101" t="s">
        <v>40452</v>
      </c>
      <c r="U20784" s="74" t="s">
        <v>40453</v>
      </c>
    </row>
    <row r="20785" spans="20:21" x14ac:dyDescent="0.25">
      <c r="T20785" s="101" t="s">
        <v>40454</v>
      </c>
      <c r="U20785" s="74" t="s">
        <v>40455</v>
      </c>
    </row>
    <row r="20786" spans="20:21" x14ac:dyDescent="0.25">
      <c r="T20786" s="101" t="s">
        <v>40456</v>
      </c>
      <c r="U20786" s="74" t="s">
        <v>40457</v>
      </c>
    </row>
    <row r="20787" spans="20:21" x14ac:dyDescent="0.25">
      <c r="T20787" s="101" t="s">
        <v>40458</v>
      </c>
      <c r="U20787" s="74" t="s">
        <v>40459</v>
      </c>
    </row>
    <row r="20788" spans="20:21" x14ac:dyDescent="0.25">
      <c r="T20788" s="101" t="s">
        <v>40460</v>
      </c>
      <c r="U20788" s="74" t="s">
        <v>40461</v>
      </c>
    </row>
    <row r="20789" spans="20:21" x14ac:dyDescent="0.25">
      <c r="T20789" s="101" t="s">
        <v>40462</v>
      </c>
      <c r="U20789" s="74" t="s">
        <v>40463</v>
      </c>
    </row>
    <row r="20790" spans="20:21" x14ac:dyDescent="0.25">
      <c r="T20790" s="101" t="s">
        <v>40464</v>
      </c>
      <c r="U20790" s="74" t="s">
        <v>40465</v>
      </c>
    </row>
    <row r="20791" spans="20:21" x14ac:dyDescent="0.25">
      <c r="T20791" s="101" t="s">
        <v>40466</v>
      </c>
      <c r="U20791" s="74" t="s">
        <v>3950</v>
      </c>
    </row>
    <row r="20792" spans="20:21" x14ac:dyDescent="0.25">
      <c r="T20792" s="101" t="s">
        <v>40467</v>
      </c>
      <c r="U20792" s="74" t="s">
        <v>40468</v>
      </c>
    </row>
    <row r="20793" spans="20:21" x14ac:dyDescent="0.25">
      <c r="T20793" s="101" t="s">
        <v>40469</v>
      </c>
      <c r="U20793" s="74" t="s">
        <v>40470</v>
      </c>
    </row>
    <row r="20794" spans="20:21" x14ac:dyDescent="0.25">
      <c r="T20794" s="101" t="s">
        <v>40471</v>
      </c>
      <c r="U20794" s="74" t="s">
        <v>40472</v>
      </c>
    </row>
    <row r="20795" spans="20:21" x14ac:dyDescent="0.25">
      <c r="T20795" s="101" t="s">
        <v>40473</v>
      </c>
      <c r="U20795" s="74" t="s">
        <v>40474</v>
      </c>
    </row>
    <row r="20796" spans="20:21" x14ac:dyDescent="0.25">
      <c r="T20796" s="101" t="s">
        <v>40475</v>
      </c>
      <c r="U20796" s="74" t="s">
        <v>40476</v>
      </c>
    </row>
    <row r="20797" spans="20:21" x14ac:dyDescent="0.25">
      <c r="T20797" s="101" t="s">
        <v>40477</v>
      </c>
      <c r="U20797" s="74" t="s">
        <v>40478</v>
      </c>
    </row>
    <row r="20798" spans="20:21" x14ac:dyDescent="0.25">
      <c r="T20798" s="101" t="s">
        <v>40479</v>
      </c>
      <c r="U20798" s="74" t="s">
        <v>40480</v>
      </c>
    </row>
    <row r="20799" spans="20:21" x14ac:dyDescent="0.25">
      <c r="T20799" s="101" t="s">
        <v>40481</v>
      </c>
      <c r="U20799" s="74" t="s">
        <v>40482</v>
      </c>
    </row>
    <row r="20800" spans="20:21" x14ac:dyDescent="0.25">
      <c r="T20800" s="101" t="s">
        <v>40483</v>
      </c>
      <c r="U20800" s="74" t="s">
        <v>40484</v>
      </c>
    </row>
    <row r="20801" spans="20:21" x14ac:dyDescent="0.25">
      <c r="T20801" s="101" t="s">
        <v>40485</v>
      </c>
      <c r="U20801" s="74" t="s">
        <v>40486</v>
      </c>
    </row>
    <row r="20802" spans="20:21" x14ac:dyDescent="0.25">
      <c r="T20802" s="101" t="s">
        <v>40487</v>
      </c>
      <c r="U20802" s="74" t="s">
        <v>40488</v>
      </c>
    </row>
    <row r="20803" spans="20:21" x14ac:dyDescent="0.25">
      <c r="T20803" s="101" t="s">
        <v>40489</v>
      </c>
      <c r="U20803" s="74" t="s">
        <v>40490</v>
      </c>
    </row>
    <row r="20804" spans="20:21" x14ac:dyDescent="0.25">
      <c r="T20804" s="101" t="s">
        <v>40491</v>
      </c>
      <c r="U20804" s="74" t="s">
        <v>40492</v>
      </c>
    </row>
    <row r="20805" spans="20:21" x14ac:dyDescent="0.25">
      <c r="T20805" s="101" t="s">
        <v>40493</v>
      </c>
      <c r="U20805" s="74" t="s">
        <v>3970</v>
      </c>
    </row>
    <row r="20806" spans="20:21" x14ac:dyDescent="0.25">
      <c r="T20806" s="101" t="s">
        <v>40494</v>
      </c>
      <c r="U20806" s="74" t="s">
        <v>40495</v>
      </c>
    </row>
    <row r="20807" spans="20:21" x14ac:dyDescent="0.25">
      <c r="T20807" s="101" t="s">
        <v>40496</v>
      </c>
      <c r="U20807" s="74" t="s">
        <v>40497</v>
      </c>
    </row>
    <row r="20808" spans="20:21" x14ac:dyDescent="0.25">
      <c r="T20808" s="101" t="s">
        <v>40498</v>
      </c>
      <c r="U20808" s="74" t="s">
        <v>40499</v>
      </c>
    </row>
    <row r="20809" spans="20:21" x14ac:dyDescent="0.25">
      <c r="T20809" s="101" t="s">
        <v>40500</v>
      </c>
      <c r="U20809" s="74" t="s">
        <v>40501</v>
      </c>
    </row>
    <row r="20810" spans="20:21" x14ac:dyDescent="0.25">
      <c r="T20810" s="101" t="s">
        <v>40502</v>
      </c>
      <c r="U20810" s="74" t="s">
        <v>40503</v>
      </c>
    </row>
    <row r="20811" spans="20:21" x14ac:dyDescent="0.25">
      <c r="T20811" s="101" t="s">
        <v>40504</v>
      </c>
      <c r="U20811" s="74" t="s">
        <v>40505</v>
      </c>
    </row>
    <row r="20812" spans="20:21" x14ac:dyDescent="0.25">
      <c r="T20812" s="101" t="s">
        <v>40506</v>
      </c>
      <c r="U20812" s="74" t="s">
        <v>40507</v>
      </c>
    </row>
    <row r="20813" spans="20:21" x14ac:dyDescent="0.25">
      <c r="T20813" s="101" t="s">
        <v>40508</v>
      </c>
      <c r="U20813" s="74" t="s">
        <v>40509</v>
      </c>
    </row>
    <row r="20814" spans="20:21" x14ac:dyDescent="0.25">
      <c r="T20814" s="101" t="s">
        <v>40510</v>
      </c>
      <c r="U20814" s="74" t="s">
        <v>40511</v>
      </c>
    </row>
    <row r="20815" spans="20:21" x14ac:dyDescent="0.25">
      <c r="T20815" s="101" t="s">
        <v>40512</v>
      </c>
      <c r="U20815" s="74" t="s">
        <v>40513</v>
      </c>
    </row>
    <row r="20816" spans="20:21" x14ac:dyDescent="0.25">
      <c r="T20816" s="101" t="s">
        <v>40514</v>
      </c>
      <c r="U20816" s="74" t="s">
        <v>40515</v>
      </c>
    </row>
    <row r="20817" spans="20:21" x14ac:dyDescent="0.25">
      <c r="T20817" s="101" t="s">
        <v>40516</v>
      </c>
      <c r="U20817" s="74" t="s">
        <v>40517</v>
      </c>
    </row>
    <row r="20818" spans="20:21" x14ac:dyDescent="0.25">
      <c r="T20818" s="101" t="s">
        <v>40518</v>
      </c>
      <c r="U20818" s="74" t="s">
        <v>40519</v>
      </c>
    </row>
    <row r="20819" spans="20:21" x14ac:dyDescent="0.25">
      <c r="T20819" s="101" t="s">
        <v>40520</v>
      </c>
      <c r="U20819" s="74" t="s">
        <v>40521</v>
      </c>
    </row>
    <row r="20820" spans="20:21" x14ac:dyDescent="0.25">
      <c r="T20820" s="101" t="s">
        <v>40522</v>
      </c>
      <c r="U20820" s="74" t="s">
        <v>40523</v>
      </c>
    </row>
    <row r="20821" spans="20:21" x14ac:dyDescent="0.25">
      <c r="T20821" s="101" t="s">
        <v>40524</v>
      </c>
      <c r="U20821" s="74" t="s">
        <v>40525</v>
      </c>
    </row>
    <row r="20822" spans="20:21" x14ac:dyDescent="0.25">
      <c r="T20822" s="101" t="s">
        <v>40526</v>
      </c>
      <c r="U20822" s="74" t="s">
        <v>40527</v>
      </c>
    </row>
    <row r="20823" spans="20:21" x14ac:dyDescent="0.25">
      <c r="T20823" s="101" t="s">
        <v>40528</v>
      </c>
      <c r="U20823" s="74" t="s">
        <v>930</v>
      </c>
    </row>
    <row r="20824" spans="20:21" x14ac:dyDescent="0.25">
      <c r="T20824" s="101" t="s">
        <v>40529</v>
      </c>
      <c r="U20824" s="74" t="s">
        <v>40530</v>
      </c>
    </row>
    <row r="20825" spans="20:21" x14ac:dyDescent="0.25">
      <c r="T20825" s="101" t="s">
        <v>40531</v>
      </c>
      <c r="U20825" s="74" t="s">
        <v>40532</v>
      </c>
    </row>
    <row r="20826" spans="20:21" x14ac:dyDescent="0.25">
      <c r="T20826" s="101" t="s">
        <v>40533</v>
      </c>
      <c r="U20826" s="74" t="s">
        <v>40534</v>
      </c>
    </row>
    <row r="20827" spans="20:21" x14ac:dyDescent="0.25">
      <c r="T20827" s="101" t="s">
        <v>40535</v>
      </c>
      <c r="U20827" s="74" t="s">
        <v>40536</v>
      </c>
    </row>
    <row r="20828" spans="20:21" x14ac:dyDescent="0.25">
      <c r="T20828" s="101" t="s">
        <v>40537</v>
      </c>
      <c r="U20828" s="74" t="s">
        <v>40538</v>
      </c>
    </row>
    <row r="20829" spans="20:21" x14ac:dyDescent="0.25">
      <c r="T20829" s="101" t="s">
        <v>40539</v>
      </c>
      <c r="U20829" s="74" t="s">
        <v>40540</v>
      </c>
    </row>
    <row r="20830" spans="20:21" x14ac:dyDescent="0.25">
      <c r="T20830" s="101" t="s">
        <v>40541</v>
      </c>
      <c r="U20830" s="74" t="s">
        <v>40542</v>
      </c>
    </row>
    <row r="20831" spans="20:21" x14ac:dyDescent="0.25">
      <c r="T20831" s="101" t="s">
        <v>40543</v>
      </c>
      <c r="U20831" s="74" t="s">
        <v>40544</v>
      </c>
    </row>
    <row r="20832" spans="20:21" x14ac:dyDescent="0.25">
      <c r="T20832" s="101" t="s">
        <v>40545</v>
      </c>
      <c r="U20832" s="74" t="s">
        <v>40546</v>
      </c>
    </row>
    <row r="20833" spans="20:21" x14ac:dyDescent="0.25">
      <c r="T20833" s="101" t="s">
        <v>40547</v>
      </c>
      <c r="U20833" s="74" t="s">
        <v>40548</v>
      </c>
    </row>
    <row r="20834" spans="20:21" x14ac:dyDescent="0.25">
      <c r="T20834" s="101" t="s">
        <v>40549</v>
      </c>
      <c r="U20834" s="74" t="s">
        <v>40550</v>
      </c>
    </row>
    <row r="20835" spans="20:21" x14ac:dyDescent="0.25">
      <c r="T20835" s="101" t="s">
        <v>40551</v>
      </c>
      <c r="U20835" s="74" t="s">
        <v>40552</v>
      </c>
    </row>
    <row r="20836" spans="20:21" x14ac:dyDescent="0.25">
      <c r="T20836" s="101" t="s">
        <v>40553</v>
      </c>
      <c r="U20836" s="74" t="s">
        <v>40554</v>
      </c>
    </row>
    <row r="20837" spans="20:21" x14ac:dyDescent="0.25">
      <c r="T20837" s="101" t="s">
        <v>40555</v>
      </c>
      <c r="U20837" s="74" t="s">
        <v>40556</v>
      </c>
    </row>
    <row r="20838" spans="20:21" x14ac:dyDescent="0.25">
      <c r="T20838" s="101" t="s">
        <v>40557</v>
      </c>
      <c r="U20838" s="74" t="s">
        <v>40558</v>
      </c>
    </row>
    <row r="20839" spans="20:21" x14ac:dyDescent="0.25">
      <c r="T20839" s="101" t="s">
        <v>40559</v>
      </c>
      <c r="U20839" s="74" t="s">
        <v>40560</v>
      </c>
    </row>
    <row r="20840" spans="20:21" x14ac:dyDescent="0.25">
      <c r="T20840" s="101" t="s">
        <v>40561</v>
      </c>
      <c r="U20840" s="74" t="s">
        <v>40562</v>
      </c>
    </row>
    <row r="20841" spans="20:21" x14ac:dyDescent="0.25">
      <c r="T20841" s="101" t="s">
        <v>40563</v>
      </c>
      <c r="U20841" s="74" t="s">
        <v>40564</v>
      </c>
    </row>
    <row r="20842" spans="20:21" x14ac:dyDescent="0.25">
      <c r="T20842" s="101" t="s">
        <v>40565</v>
      </c>
      <c r="U20842" s="74" t="s">
        <v>40566</v>
      </c>
    </row>
    <row r="20843" spans="20:21" x14ac:dyDescent="0.25">
      <c r="T20843" s="101" t="s">
        <v>40567</v>
      </c>
      <c r="U20843" s="74" t="s">
        <v>40568</v>
      </c>
    </row>
    <row r="20844" spans="20:21" x14ac:dyDescent="0.25">
      <c r="T20844" s="101" t="s">
        <v>40569</v>
      </c>
      <c r="U20844" s="74" t="s">
        <v>18627</v>
      </c>
    </row>
    <row r="20845" spans="20:21" x14ac:dyDescent="0.25">
      <c r="T20845" s="101" t="s">
        <v>40570</v>
      </c>
      <c r="U20845" s="74" t="s">
        <v>40571</v>
      </c>
    </row>
    <row r="20846" spans="20:21" x14ac:dyDescent="0.25">
      <c r="T20846" s="101" t="s">
        <v>40572</v>
      </c>
      <c r="U20846" s="74" t="s">
        <v>40573</v>
      </c>
    </row>
    <row r="20847" spans="20:21" x14ac:dyDescent="0.25">
      <c r="T20847" s="101" t="s">
        <v>40574</v>
      </c>
      <c r="U20847" s="74" t="s">
        <v>40575</v>
      </c>
    </row>
    <row r="20848" spans="20:21" x14ac:dyDescent="0.25">
      <c r="T20848" s="101" t="s">
        <v>40576</v>
      </c>
      <c r="U20848" s="74" t="s">
        <v>38082</v>
      </c>
    </row>
    <row r="20849" spans="20:21" x14ac:dyDescent="0.25">
      <c r="T20849" s="101" t="s">
        <v>40577</v>
      </c>
      <c r="U20849" s="74" t="s">
        <v>40578</v>
      </c>
    </row>
    <row r="20850" spans="20:21" x14ac:dyDescent="0.25">
      <c r="T20850" s="101" t="s">
        <v>40579</v>
      </c>
      <c r="U20850" s="74" t="s">
        <v>40580</v>
      </c>
    </row>
    <row r="20851" spans="20:21" x14ac:dyDescent="0.25">
      <c r="T20851" s="101" t="s">
        <v>40581</v>
      </c>
      <c r="U20851" s="74" t="s">
        <v>40582</v>
      </c>
    </row>
    <row r="20852" spans="20:21" x14ac:dyDescent="0.25">
      <c r="T20852" s="101" t="s">
        <v>40583</v>
      </c>
      <c r="U20852" s="74" t="s">
        <v>40584</v>
      </c>
    </row>
    <row r="20853" spans="20:21" x14ac:dyDescent="0.25">
      <c r="T20853" s="101" t="s">
        <v>40585</v>
      </c>
      <c r="U20853" s="74" t="s">
        <v>40586</v>
      </c>
    </row>
    <row r="20854" spans="20:21" x14ac:dyDescent="0.25">
      <c r="T20854" s="101" t="s">
        <v>40587</v>
      </c>
      <c r="U20854" s="74" t="s">
        <v>40588</v>
      </c>
    </row>
    <row r="20855" spans="20:21" x14ac:dyDescent="0.25">
      <c r="T20855" s="101" t="s">
        <v>40589</v>
      </c>
      <c r="U20855" s="74" t="s">
        <v>40590</v>
      </c>
    </row>
    <row r="20856" spans="20:21" x14ac:dyDescent="0.25">
      <c r="T20856" s="101" t="s">
        <v>40591</v>
      </c>
      <c r="U20856" s="74" t="s">
        <v>40592</v>
      </c>
    </row>
    <row r="20857" spans="20:21" x14ac:dyDescent="0.25">
      <c r="T20857" s="101" t="s">
        <v>40593</v>
      </c>
      <c r="U20857" s="74" t="s">
        <v>40594</v>
      </c>
    </row>
    <row r="20858" spans="20:21" x14ac:dyDescent="0.25">
      <c r="T20858" s="101" t="s">
        <v>40595</v>
      </c>
      <c r="U20858" s="74" t="s">
        <v>40596</v>
      </c>
    </row>
    <row r="20859" spans="20:21" x14ac:dyDescent="0.25">
      <c r="T20859" s="101" t="s">
        <v>40597</v>
      </c>
      <c r="U20859" s="74" t="s">
        <v>40598</v>
      </c>
    </row>
    <row r="20860" spans="20:21" x14ac:dyDescent="0.25">
      <c r="T20860" s="101" t="s">
        <v>40599</v>
      </c>
      <c r="U20860" s="74" t="s">
        <v>40600</v>
      </c>
    </row>
    <row r="20861" spans="20:21" x14ac:dyDescent="0.25">
      <c r="T20861" s="101" t="s">
        <v>40601</v>
      </c>
      <c r="U20861" s="74" t="s">
        <v>40602</v>
      </c>
    </row>
    <row r="20862" spans="20:21" x14ac:dyDescent="0.25">
      <c r="T20862" s="101" t="s">
        <v>40603</v>
      </c>
      <c r="U20862" s="74" t="s">
        <v>40604</v>
      </c>
    </row>
    <row r="20863" spans="20:21" x14ac:dyDescent="0.25">
      <c r="T20863" s="101" t="s">
        <v>40605</v>
      </c>
      <c r="U20863" s="74" t="s">
        <v>40606</v>
      </c>
    </row>
    <row r="20864" spans="20:21" x14ac:dyDescent="0.25">
      <c r="T20864" s="101" t="s">
        <v>40607</v>
      </c>
      <c r="U20864" s="74" t="s">
        <v>40608</v>
      </c>
    </row>
    <row r="20865" spans="20:21" x14ac:dyDescent="0.25">
      <c r="T20865" s="101" t="s">
        <v>40609</v>
      </c>
      <c r="U20865" s="74" t="s">
        <v>40610</v>
      </c>
    </row>
    <row r="20866" spans="20:21" x14ac:dyDescent="0.25">
      <c r="T20866" s="101" t="s">
        <v>40611</v>
      </c>
      <c r="U20866" s="74" t="s">
        <v>40612</v>
      </c>
    </row>
    <row r="20867" spans="20:21" x14ac:dyDescent="0.25">
      <c r="T20867" s="101" t="s">
        <v>40613</v>
      </c>
      <c r="U20867" s="74" t="s">
        <v>40614</v>
      </c>
    </row>
    <row r="20868" spans="20:21" x14ac:dyDescent="0.25">
      <c r="T20868" s="101" t="s">
        <v>40615</v>
      </c>
      <c r="U20868" s="74" t="s">
        <v>40616</v>
      </c>
    </row>
    <row r="20869" spans="20:21" x14ac:dyDescent="0.25">
      <c r="T20869" s="101" t="s">
        <v>40617</v>
      </c>
      <c r="U20869" s="74" t="s">
        <v>40618</v>
      </c>
    </row>
    <row r="20870" spans="20:21" x14ac:dyDescent="0.25">
      <c r="T20870" s="101" t="s">
        <v>40619</v>
      </c>
      <c r="U20870" s="74" t="s">
        <v>40620</v>
      </c>
    </row>
    <row r="20871" spans="20:21" x14ac:dyDescent="0.25">
      <c r="T20871" s="101" t="s">
        <v>40621</v>
      </c>
      <c r="U20871" s="74" t="s">
        <v>40622</v>
      </c>
    </row>
    <row r="20872" spans="20:21" x14ac:dyDescent="0.25">
      <c r="T20872" s="101" t="s">
        <v>40623</v>
      </c>
      <c r="U20872" s="74" t="s">
        <v>40624</v>
      </c>
    </row>
    <row r="20873" spans="20:21" x14ac:dyDescent="0.25">
      <c r="T20873" s="101" t="s">
        <v>40625</v>
      </c>
      <c r="U20873" s="74" t="s">
        <v>40626</v>
      </c>
    </row>
    <row r="20874" spans="20:21" x14ac:dyDescent="0.25">
      <c r="T20874" s="101" t="s">
        <v>40627</v>
      </c>
      <c r="U20874" s="74" t="s">
        <v>40628</v>
      </c>
    </row>
    <row r="20875" spans="20:21" x14ac:dyDescent="0.25">
      <c r="T20875" s="101" t="s">
        <v>40629</v>
      </c>
      <c r="U20875" s="74" t="s">
        <v>40630</v>
      </c>
    </row>
    <row r="20876" spans="20:21" x14ac:dyDescent="0.25">
      <c r="T20876" s="101" t="s">
        <v>40631</v>
      </c>
      <c r="U20876" s="74" t="s">
        <v>40632</v>
      </c>
    </row>
    <row r="20877" spans="20:21" x14ac:dyDescent="0.25">
      <c r="T20877" s="101" t="s">
        <v>40633</v>
      </c>
      <c r="U20877" s="74" t="s">
        <v>40634</v>
      </c>
    </row>
    <row r="20878" spans="20:21" x14ac:dyDescent="0.25">
      <c r="T20878" s="101" t="s">
        <v>40635</v>
      </c>
      <c r="U20878" s="74" t="s">
        <v>40636</v>
      </c>
    </row>
    <row r="20879" spans="20:21" x14ac:dyDescent="0.25">
      <c r="T20879" s="101" t="s">
        <v>40637</v>
      </c>
      <c r="U20879" s="74" t="s">
        <v>40638</v>
      </c>
    </row>
    <row r="20880" spans="20:21" x14ac:dyDescent="0.25">
      <c r="T20880" s="101" t="s">
        <v>40639</v>
      </c>
      <c r="U20880" s="74" t="s">
        <v>40640</v>
      </c>
    </row>
    <row r="20881" spans="20:21" x14ac:dyDescent="0.25">
      <c r="T20881" s="101" t="s">
        <v>40641</v>
      </c>
      <c r="U20881" s="74" t="s">
        <v>40642</v>
      </c>
    </row>
    <row r="20882" spans="20:21" x14ac:dyDescent="0.25">
      <c r="T20882" s="101" t="s">
        <v>40643</v>
      </c>
      <c r="U20882" s="74" t="s">
        <v>40644</v>
      </c>
    </row>
    <row r="20883" spans="20:21" x14ac:dyDescent="0.25">
      <c r="T20883" s="101" t="s">
        <v>40645</v>
      </c>
      <c r="U20883" s="74" t="s">
        <v>40646</v>
      </c>
    </row>
    <row r="20884" spans="20:21" x14ac:dyDescent="0.25">
      <c r="T20884" s="101" t="s">
        <v>40647</v>
      </c>
      <c r="U20884" s="74" t="s">
        <v>10533</v>
      </c>
    </row>
    <row r="20885" spans="20:21" x14ac:dyDescent="0.25">
      <c r="T20885" s="101" t="s">
        <v>40648</v>
      </c>
      <c r="U20885" s="74" t="s">
        <v>40649</v>
      </c>
    </row>
    <row r="20886" spans="20:21" x14ac:dyDescent="0.25">
      <c r="T20886" s="101" t="s">
        <v>40650</v>
      </c>
      <c r="U20886" s="74" t="s">
        <v>40651</v>
      </c>
    </row>
    <row r="20887" spans="20:21" x14ac:dyDescent="0.25">
      <c r="T20887" s="101" t="s">
        <v>40652</v>
      </c>
      <c r="U20887" s="74" t="s">
        <v>40653</v>
      </c>
    </row>
    <row r="20888" spans="20:21" x14ac:dyDescent="0.25">
      <c r="T20888" s="101" t="s">
        <v>40654</v>
      </c>
      <c r="U20888" s="74" t="s">
        <v>40655</v>
      </c>
    </row>
    <row r="20889" spans="20:21" x14ac:dyDescent="0.25">
      <c r="T20889" s="101" t="s">
        <v>40656</v>
      </c>
      <c r="U20889" s="74" t="s">
        <v>40657</v>
      </c>
    </row>
    <row r="20890" spans="20:21" x14ac:dyDescent="0.25">
      <c r="T20890" s="101" t="s">
        <v>40658</v>
      </c>
      <c r="U20890" s="74" t="s">
        <v>40659</v>
      </c>
    </row>
    <row r="20891" spans="20:21" x14ac:dyDescent="0.25">
      <c r="T20891" s="101" t="s">
        <v>40660</v>
      </c>
      <c r="U20891" s="74" t="s">
        <v>40661</v>
      </c>
    </row>
    <row r="20892" spans="20:21" x14ac:dyDescent="0.25">
      <c r="T20892" s="101" t="s">
        <v>40662</v>
      </c>
      <c r="U20892" s="74" t="s">
        <v>40663</v>
      </c>
    </row>
    <row r="20893" spans="20:21" x14ac:dyDescent="0.25">
      <c r="T20893" s="101" t="s">
        <v>40664</v>
      </c>
      <c r="U20893" s="74" t="s">
        <v>40665</v>
      </c>
    </row>
    <row r="20894" spans="20:21" x14ac:dyDescent="0.25">
      <c r="T20894" s="101" t="s">
        <v>40666</v>
      </c>
      <c r="U20894" s="74" t="s">
        <v>40667</v>
      </c>
    </row>
    <row r="20895" spans="20:21" x14ac:dyDescent="0.25">
      <c r="T20895" s="101" t="s">
        <v>40668</v>
      </c>
      <c r="U20895" s="74" t="s">
        <v>40669</v>
      </c>
    </row>
    <row r="20896" spans="20:21" x14ac:dyDescent="0.25">
      <c r="T20896" s="101" t="s">
        <v>40670</v>
      </c>
      <c r="U20896" s="74" t="s">
        <v>40671</v>
      </c>
    </row>
    <row r="20897" spans="20:21" x14ac:dyDescent="0.25">
      <c r="T20897" s="101" t="s">
        <v>40672</v>
      </c>
      <c r="U20897" s="74" t="s">
        <v>40673</v>
      </c>
    </row>
    <row r="20898" spans="20:21" x14ac:dyDescent="0.25">
      <c r="T20898" s="101" t="s">
        <v>40674</v>
      </c>
      <c r="U20898" s="74" t="s">
        <v>40675</v>
      </c>
    </row>
    <row r="20899" spans="20:21" x14ac:dyDescent="0.25">
      <c r="T20899" s="101" t="s">
        <v>40676</v>
      </c>
      <c r="U20899" s="74" t="s">
        <v>40677</v>
      </c>
    </row>
    <row r="20900" spans="20:21" x14ac:dyDescent="0.25">
      <c r="T20900" s="101" t="s">
        <v>40678</v>
      </c>
      <c r="U20900" s="74" t="s">
        <v>40679</v>
      </c>
    </row>
    <row r="20901" spans="20:21" x14ac:dyDescent="0.25">
      <c r="T20901" s="101" t="s">
        <v>40680</v>
      </c>
      <c r="U20901" s="74" t="s">
        <v>40681</v>
      </c>
    </row>
    <row r="20902" spans="20:21" x14ac:dyDescent="0.25">
      <c r="T20902" s="101" t="s">
        <v>40682</v>
      </c>
      <c r="U20902" s="74" t="s">
        <v>40683</v>
      </c>
    </row>
    <row r="20903" spans="20:21" x14ac:dyDescent="0.25">
      <c r="T20903" s="101" t="s">
        <v>40684</v>
      </c>
      <c r="U20903" s="74" t="s">
        <v>40685</v>
      </c>
    </row>
    <row r="20904" spans="20:21" x14ac:dyDescent="0.25">
      <c r="T20904" s="101" t="s">
        <v>40686</v>
      </c>
      <c r="U20904" s="74" t="s">
        <v>40687</v>
      </c>
    </row>
    <row r="20905" spans="20:21" x14ac:dyDescent="0.25">
      <c r="T20905" s="101" t="s">
        <v>40688</v>
      </c>
      <c r="U20905" s="74" t="s">
        <v>40689</v>
      </c>
    </row>
    <row r="20906" spans="20:21" x14ac:dyDescent="0.25">
      <c r="T20906" s="101" t="s">
        <v>40690</v>
      </c>
      <c r="U20906" s="74" t="s">
        <v>40691</v>
      </c>
    </row>
    <row r="20907" spans="20:21" x14ac:dyDescent="0.25">
      <c r="T20907" s="101" t="s">
        <v>40692</v>
      </c>
      <c r="U20907" s="74" t="s">
        <v>40693</v>
      </c>
    </row>
    <row r="20908" spans="20:21" x14ac:dyDescent="0.25">
      <c r="T20908" s="101" t="s">
        <v>40694</v>
      </c>
      <c r="U20908" s="74" t="s">
        <v>40695</v>
      </c>
    </row>
    <row r="20909" spans="20:21" x14ac:dyDescent="0.25">
      <c r="T20909" s="101" t="s">
        <v>40696</v>
      </c>
      <c r="U20909" s="74" t="s">
        <v>40697</v>
      </c>
    </row>
    <row r="20910" spans="20:21" x14ac:dyDescent="0.25">
      <c r="T20910" s="101" t="s">
        <v>40698</v>
      </c>
      <c r="U20910" s="74" t="s">
        <v>40699</v>
      </c>
    </row>
    <row r="20911" spans="20:21" x14ac:dyDescent="0.25">
      <c r="T20911" s="101" t="s">
        <v>40700</v>
      </c>
      <c r="U20911" s="74" t="s">
        <v>40701</v>
      </c>
    </row>
    <row r="20912" spans="20:21" x14ac:dyDescent="0.25">
      <c r="T20912" s="101" t="s">
        <v>40702</v>
      </c>
      <c r="U20912" s="74" t="s">
        <v>40703</v>
      </c>
    </row>
    <row r="20913" spans="20:21" x14ac:dyDescent="0.25">
      <c r="T20913" s="101" t="s">
        <v>40704</v>
      </c>
      <c r="U20913" s="74" t="s">
        <v>40705</v>
      </c>
    </row>
    <row r="20914" spans="20:21" x14ac:dyDescent="0.25">
      <c r="T20914" s="101" t="s">
        <v>40706</v>
      </c>
      <c r="U20914" s="74" t="s">
        <v>40707</v>
      </c>
    </row>
    <row r="20915" spans="20:21" x14ac:dyDescent="0.25">
      <c r="T20915" s="101" t="s">
        <v>40708</v>
      </c>
      <c r="U20915" s="74" t="s">
        <v>40709</v>
      </c>
    </row>
    <row r="20916" spans="20:21" x14ac:dyDescent="0.25">
      <c r="T20916" s="101" t="s">
        <v>40710</v>
      </c>
      <c r="U20916" s="74" t="s">
        <v>40711</v>
      </c>
    </row>
    <row r="20917" spans="20:21" x14ac:dyDescent="0.25">
      <c r="T20917" s="101" t="s">
        <v>40712</v>
      </c>
      <c r="U20917" s="74" t="s">
        <v>40713</v>
      </c>
    </row>
    <row r="20918" spans="20:21" x14ac:dyDescent="0.25">
      <c r="T20918" s="101" t="s">
        <v>40714</v>
      </c>
      <c r="U20918" s="74" t="s">
        <v>40715</v>
      </c>
    </row>
    <row r="20919" spans="20:21" x14ac:dyDescent="0.25">
      <c r="T20919" s="101" t="s">
        <v>40716</v>
      </c>
      <c r="U20919" s="74" t="s">
        <v>40717</v>
      </c>
    </row>
    <row r="20920" spans="20:21" x14ac:dyDescent="0.25">
      <c r="T20920" s="101" t="s">
        <v>40718</v>
      </c>
      <c r="U20920" s="74" t="s">
        <v>40719</v>
      </c>
    </row>
    <row r="20921" spans="20:21" x14ac:dyDescent="0.25">
      <c r="T20921" s="101" t="s">
        <v>40720</v>
      </c>
      <c r="U20921" s="74" t="s">
        <v>40721</v>
      </c>
    </row>
    <row r="20922" spans="20:21" x14ac:dyDescent="0.25">
      <c r="T20922" s="101" t="s">
        <v>40722</v>
      </c>
      <c r="U20922" s="74" t="s">
        <v>40723</v>
      </c>
    </row>
    <row r="20923" spans="20:21" x14ac:dyDescent="0.25">
      <c r="T20923" s="101" t="s">
        <v>40724</v>
      </c>
      <c r="U20923" s="74" t="s">
        <v>40725</v>
      </c>
    </row>
    <row r="20924" spans="20:21" x14ac:dyDescent="0.25">
      <c r="T20924" s="101" t="s">
        <v>40726</v>
      </c>
      <c r="U20924" s="74" t="s">
        <v>40727</v>
      </c>
    </row>
    <row r="20925" spans="20:21" x14ac:dyDescent="0.25">
      <c r="T20925" s="101" t="s">
        <v>40728</v>
      </c>
      <c r="U20925" s="74" t="s">
        <v>40729</v>
      </c>
    </row>
    <row r="20926" spans="20:21" x14ac:dyDescent="0.25">
      <c r="T20926" s="101" t="s">
        <v>40730</v>
      </c>
      <c r="U20926" s="74" t="s">
        <v>40731</v>
      </c>
    </row>
    <row r="20927" spans="20:21" x14ac:dyDescent="0.25">
      <c r="T20927" s="101" t="s">
        <v>40732</v>
      </c>
      <c r="U20927" s="74" t="s">
        <v>40733</v>
      </c>
    </row>
    <row r="20928" spans="20:21" x14ac:dyDescent="0.25">
      <c r="T20928" s="101" t="s">
        <v>40734</v>
      </c>
      <c r="U20928" s="74" t="s">
        <v>40735</v>
      </c>
    </row>
    <row r="20929" spans="20:21" x14ac:dyDescent="0.25">
      <c r="T20929" s="101" t="s">
        <v>40736</v>
      </c>
      <c r="U20929" s="74" t="s">
        <v>40737</v>
      </c>
    </row>
    <row r="20930" spans="20:21" x14ac:dyDescent="0.25">
      <c r="T20930" s="101" t="s">
        <v>40738</v>
      </c>
      <c r="U20930" s="74" t="s">
        <v>40739</v>
      </c>
    </row>
    <row r="20931" spans="20:21" x14ac:dyDescent="0.25">
      <c r="T20931" s="101" t="s">
        <v>40740</v>
      </c>
      <c r="U20931" s="74" t="s">
        <v>40741</v>
      </c>
    </row>
    <row r="20932" spans="20:21" x14ac:dyDescent="0.25">
      <c r="T20932" s="101" t="s">
        <v>40742</v>
      </c>
      <c r="U20932" s="74" t="s">
        <v>40743</v>
      </c>
    </row>
    <row r="20933" spans="20:21" x14ac:dyDescent="0.25">
      <c r="T20933" s="101" t="s">
        <v>40744</v>
      </c>
      <c r="U20933" s="74" t="s">
        <v>40745</v>
      </c>
    </row>
    <row r="20934" spans="20:21" x14ac:dyDescent="0.25">
      <c r="T20934" s="101" t="s">
        <v>40746</v>
      </c>
      <c r="U20934" s="74" t="s">
        <v>40747</v>
      </c>
    </row>
    <row r="20935" spans="20:21" x14ac:dyDescent="0.25">
      <c r="T20935" s="101" t="s">
        <v>40748</v>
      </c>
      <c r="U20935" s="74" t="s">
        <v>40749</v>
      </c>
    </row>
    <row r="20936" spans="20:21" x14ac:dyDescent="0.25">
      <c r="T20936" s="101" t="s">
        <v>40750</v>
      </c>
      <c r="U20936" s="74" t="s">
        <v>40751</v>
      </c>
    </row>
    <row r="20937" spans="20:21" x14ac:dyDescent="0.25">
      <c r="T20937" s="101" t="s">
        <v>40752</v>
      </c>
      <c r="U20937" s="74" t="s">
        <v>40753</v>
      </c>
    </row>
    <row r="20938" spans="20:21" x14ac:dyDescent="0.25">
      <c r="T20938" s="101" t="s">
        <v>40754</v>
      </c>
      <c r="U20938" s="74" t="s">
        <v>40755</v>
      </c>
    </row>
    <row r="20939" spans="20:21" x14ac:dyDescent="0.25">
      <c r="T20939" s="101" t="s">
        <v>40756</v>
      </c>
      <c r="U20939" s="74" t="s">
        <v>40757</v>
      </c>
    </row>
    <row r="20940" spans="20:21" x14ac:dyDescent="0.25">
      <c r="T20940" s="101" t="s">
        <v>40758</v>
      </c>
      <c r="U20940" s="74" t="s">
        <v>40759</v>
      </c>
    </row>
    <row r="20941" spans="20:21" x14ac:dyDescent="0.25">
      <c r="T20941" s="101" t="s">
        <v>40760</v>
      </c>
      <c r="U20941" s="74" t="s">
        <v>40761</v>
      </c>
    </row>
    <row r="20942" spans="20:21" x14ac:dyDescent="0.25">
      <c r="T20942" s="101" t="s">
        <v>40762</v>
      </c>
      <c r="U20942" s="74" t="s">
        <v>40763</v>
      </c>
    </row>
    <row r="20943" spans="20:21" x14ac:dyDescent="0.25">
      <c r="T20943" s="101" t="s">
        <v>40764</v>
      </c>
      <c r="U20943" s="74" t="s">
        <v>40765</v>
      </c>
    </row>
    <row r="20944" spans="20:21" x14ac:dyDescent="0.25">
      <c r="T20944" s="101" t="s">
        <v>40766</v>
      </c>
      <c r="U20944" s="74" t="s">
        <v>40767</v>
      </c>
    </row>
    <row r="20945" spans="20:21" x14ac:dyDescent="0.25">
      <c r="T20945" s="101" t="s">
        <v>40768</v>
      </c>
      <c r="U20945" s="74" t="s">
        <v>40769</v>
      </c>
    </row>
    <row r="20946" spans="20:21" x14ac:dyDescent="0.25">
      <c r="T20946" s="101" t="s">
        <v>40770</v>
      </c>
      <c r="U20946" s="74" t="s">
        <v>40771</v>
      </c>
    </row>
    <row r="20947" spans="20:21" x14ac:dyDescent="0.25">
      <c r="T20947" s="101" t="s">
        <v>40772</v>
      </c>
      <c r="U20947" s="74" t="s">
        <v>40773</v>
      </c>
    </row>
    <row r="20948" spans="20:21" x14ac:dyDescent="0.25">
      <c r="T20948" s="101" t="s">
        <v>40774</v>
      </c>
      <c r="U20948" s="74" t="s">
        <v>40775</v>
      </c>
    </row>
    <row r="20949" spans="20:21" x14ac:dyDescent="0.25">
      <c r="T20949" s="101" t="s">
        <v>40776</v>
      </c>
      <c r="U20949" s="74" t="s">
        <v>40777</v>
      </c>
    </row>
    <row r="20950" spans="20:21" x14ac:dyDescent="0.25">
      <c r="T20950" s="101" t="s">
        <v>40778</v>
      </c>
      <c r="U20950" s="74" t="s">
        <v>40779</v>
      </c>
    </row>
    <row r="20951" spans="20:21" x14ac:dyDescent="0.25">
      <c r="T20951" s="101" t="s">
        <v>40780</v>
      </c>
      <c r="U20951" s="74" t="s">
        <v>40781</v>
      </c>
    </row>
    <row r="20952" spans="20:21" x14ac:dyDescent="0.25">
      <c r="T20952" s="101" t="s">
        <v>40782</v>
      </c>
      <c r="U20952" s="74" t="s">
        <v>40783</v>
      </c>
    </row>
    <row r="20953" spans="20:21" x14ac:dyDescent="0.25">
      <c r="T20953" s="101" t="s">
        <v>40784</v>
      </c>
      <c r="U20953" s="74" t="s">
        <v>40785</v>
      </c>
    </row>
    <row r="20954" spans="20:21" x14ac:dyDescent="0.25">
      <c r="T20954" s="101" t="s">
        <v>40786</v>
      </c>
      <c r="U20954" s="74" t="s">
        <v>40787</v>
      </c>
    </row>
    <row r="20955" spans="20:21" x14ac:dyDescent="0.25">
      <c r="T20955" s="101" t="s">
        <v>40788</v>
      </c>
      <c r="U20955" s="74" t="s">
        <v>40789</v>
      </c>
    </row>
    <row r="20956" spans="20:21" x14ac:dyDescent="0.25">
      <c r="T20956" s="101" t="s">
        <v>40790</v>
      </c>
      <c r="U20956" s="74" t="s">
        <v>40791</v>
      </c>
    </row>
    <row r="20957" spans="20:21" x14ac:dyDescent="0.25">
      <c r="T20957" s="101" t="s">
        <v>40792</v>
      </c>
      <c r="U20957" s="74" t="s">
        <v>40793</v>
      </c>
    </row>
    <row r="20958" spans="20:21" x14ac:dyDescent="0.25">
      <c r="T20958" s="101" t="s">
        <v>40794</v>
      </c>
      <c r="U20958" s="74" t="s">
        <v>40795</v>
      </c>
    </row>
    <row r="20959" spans="20:21" x14ac:dyDescent="0.25">
      <c r="T20959" s="101" t="s">
        <v>40796</v>
      </c>
      <c r="U20959" s="74" t="s">
        <v>40797</v>
      </c>
    </row>
    <row r="20960" spans="20:21" x14ac:dyDescent="0.25">
      <c r="T20960" s="101" t="s">
        <v>40798</v>
      </c>
      <c r="U20960" s="74" t="s">
        <v>40799</v>
      </c>
    </row>
    <row r="20961" spans="20:21" x14ac:dyDescent="0.25">
      <c r="T20961" s="101" t="s">
        <v>40800</v>
      </c>
      <c r="U20961" s="74" t="s">
        <v>40801</v>
      </c>
    </row>
    <row r="20962" spans="20:21" x14ac:dyDescent="0.25">
      <c r="T20962" s="101" t="s">
        <v>40802</v>
      </c>
      <c r="U20962" s="74" t="s">
        <v>40803</v>
      </c>
    </row>
    <row r="20963" spans="20:21" x14ac:dyDescent="0.25">
      <c r="T20963" s="101" t="s">
        <v>40804</v>
      </c>
      <c r="U20963" s="74" t="s">
        <v>40805</v>
      </c>
    </row>
    <row r="20964" spans="20:21" x14ac:dyDescent="0.25">
      <c r="T20964" s="101" t="s">
        <v>40806</v>
      </c>
      <c r="U20964" s="74" t="s">
        <v>40807</v>
      </c>
    </row>
    <row r="20965" spans="20:21" x14ac:dyDescent="0.25">
      <c r="T20965" s="101" t="s">
        <v>40808</v>
      </c>
      <c r="U20965" s="74" t="s">
        <v>40809</v>
      </c>
    </row>
    <row r="20966" spans="20:21" x14ac:dyDescent="0.25">
      <c r="T20966" s="101" t="s">
        <v>40810</v>
      </c>
      <c r="U20966" s="74" t="s">
        <v>40811</v>
      </c>
    </row>
    <row r="20967" spans="20:21" x14ac:dyDescent="0.25">
      <c r="T20967" s="101" t="s">
        <v>40812</v>
      </c>
      <c r="U20967" s="74" t="s">
        <v>40813</v>
      </c>
    </row>
    <row r="20968" spans="20:21" x14ac:dyDescent="0.25">
      <c r="T20968" s="101" t="s">
        <v>40814</v>
      </c>
      <c r="U20968" s="74" t="s">
        <v>40815</v>
      </c>
    </row>
    <row r="20969" spans="20:21" x14ac:dyDescent="0.25">
      <c r="T20969" s="101" t="s">
        <v>40816</v>
      </c>
      <c r="U20969" s="74" t="s">
        <v>40817</v>
      </c>
    </row>
    <row r="20970" spans="20:21" x14ac:dyDescent="0.25">
      <c r="T20970" s="101" t="s">
        <v>40818</v>
      </c>
      <c r="U20970" s="74" t="s">
        <v>40819</v>
      </c>
    </row>
    <row r="20971" spans="20:21" x14ac:dyDescent="0.25">
      <c r="T20971" s="101" t="s">
        <v>40820</v>
      </c>
      <c r="U20971" s="74" t="s">
        <v>40821</v>
      </c>
    </row>
    <row r="20972" spans="20:21" x14ac:dyDescent="0.25">
      <c r="T20972" s="101" t="s">
        <v>40822</v>
      </c>
      <c r="U20972" s="74" t="s">
        <v>40823</v>
      </c>
    </row>
    <row r="20973" spans="20:21" x14ac:dyDescent="0.25">
      <c r="T20973" s="101" t="s">
        <v>40824</v>
      </c>
      <c r="U20973" s="74" t="s">
        <v>40825</v>
      </c>
    </row>
    <row r="20974" spans="20:21" x14ac:dyDescent="0.25">
      <c r="T20974" s="101" t="s">
        <v>40826</v>
      </c>
      <c r="U20974" s="74" t="s">
        <v>40827</v>
      </c>
    </row>
    <row r="20975" spans="20:21" x14ac:dyDescent="0.25">
      <c r="T20975" s="101" t="s">
        <v>40828</v>
      </c>
      <c r="U20975" s="74" t="s">
        <v>40829</v>
      </c>
    </row>
    <row r="20976" spans="20:21" x14ac:dyDescent="0.25">
      <c r="T20976" s="101" t="s">
        <v>40830</v>
      </c>
      <c r="U20976" s="74" t="s">
        <v>40831</v>
      </c>
    </row>
    <row r="20977" spans="20:21" x14ac:dyDescent="0.25">
      <c r="T20977" s="101" t="s">
        <v>40832</v>
      </c>
      <c r="U20977" s="74" t="s">
        <v>40833</v>
      </c>
    </row>
    <row r="20978" spans="20:21" x14ac:dyDescent="0.25">
      <c r="T20978" s="101" t="s">
        <v>40834</v>
      </c>
      <c r="U20978" s="74" t="s">
        <v>40835</v>
      </c>
    </row>
    <row r="20979" spans="20:21" x14ac:dyDescent="0.25">
      <c r="T20979" s="101" t="s">
        <v>40836</v>
      </c>
      <c r="U20979" s="74" t="s">
        <v>40837</v>
      </c>
    </row>
    <row r="20980" spans="20:21" x14ac:dyDescent="0.25">
      <c r="T20980" s="101" t="s">
        <v>40838</v>
      </c>
      <c r="U20980" s="74" t="s">
        <v>40839</v>
      </c>
    </row>
    <row r="20981" spans="20:21" x14ac:dyDescent="0.25">
      <c r="T20981" s="101" t="s">
        <v>40840</v>
      </c>
      <c r="U20981" s="74" t="s">
        <v>40841</v>
      </c>
    </row>
    <row r="20982" spans="20:21" x14ac:dyDescent="0.25">
      <c r="T20982" s="101" t="s">
        <v>40842</v>
      </c>
      <c r="U20982" s="74" t="s">
        <v>40843</v>
      </c>
    </row>
    <row r="20983" spans="20:21" x14ac:dyDescent="0.25">
      <c r="T20983" s="101" t="s">
        <v>40844</v>
      </c>
      <c r="U20983" s="74" t="s">
        <v>40845</v>
      </c>
    </row>
    <row r="20984" spans="20:21" x14ac:dyDescent="0.25">
      <c r="T20984" s="101" t="s">
        <v>40846</v>
      </c>
      <c r="U20984" s="74" t="s">
        <v>40847</v>
      </c>
    </row>
    <row r="20985" spans="20:21" x14ac:dyDescent="0.25">
      <c r="T20985" s="101" t="s">
        <v>40848</v>
      </c>
      <c r="U20985" s="74" t="s">
        <v>40849</v>
      </c>
    </row>
    <row r="20986" spans="20:21" x14ac:dyDescent="0.25">
      <c r="T20986" s="101" t="s">
        <v>40850</v>
      </c>
      <c r="U20986" s="74" t="s">
        <v>40851</v>
      </c>
    </row>
    <row r="20987" spans="20:21" x14ac:dyDescent="0.25">
      <c r="T20987" s="101" t="s">
        <v>40852</v>
      </c>
      <c r="U20987" s="74" t="s">
        <v>40853</v>
      </c>
    </row>
    <row r="20988" spans="20:21" x14ac:dyDescent="0.25">
      <c r="T20988" s="101" t="s">
        <v>40854</v>
      </c>
      <c r="U20988" s="74" t="s">
        <v>40855</v>
      </c>
    </row>
    <row r="20989" spans="20:21" x14ac:dyDescent="0.25">
      <c r="T20989" s="101" t="s">
        <v>40856</v>
      </c>
      <c r="U20989" s="74" t="s">
        <v>40857</v>
      </c>
    </row>
    <row r="20990" spans="20:21" x14ac:dyDescent="0.25">
      <c r="T20990" s="101" t="s">
        <v>40858</v>
      </c>
      <c r="U20990" s="74" t="s">
        <v>40859</v>
      </c>
    </row>
    <row r="20991" spans="20:21" x14ac:dyDescent="0.25">
      <c r="T20991" s="101" t="s">
        <v>40860</v>
      </c>
      <c r="U20991" s="74" t="s">
        <v>40861</v>
      </c>
    </row>
    <row r="20992" spans="20:21" x14ac:dyDescent="0.25">
      <c r="T20992" s="101" t="s">
        <v>40862</v>
      </c>
      <c r="U20992" s="74" t="s">
        <v>40863</v>
      </c>
    </row>
    <row r="20993" spans="20:21" x14ac:dyDescent="0.25">
      <c r="T20993" s="101" t="s">
        <v>40864</v>
      </c>
      <c r="U20993" s="74" t="s">
        <v>40865</v>
      </c>
    </row>
    <row r="20994" spans="20:21" x14ac:dyDescent="0.25">
      <c r="T20994" s="101" t="s">
        <v>40866</v>
      </c>
      <c r="U20994" s="74" t="s">
        <v>40867</v>
      </c>
    </row>
    <row r="20995" spans="20:21" x14ac:dyDescent="0.25">
      <c r="T20995" s="101" t="s">
        <v>40868</v>
      </c>
      <c r="U20995" s="74" t="s">
        <v>40869</v>
      </c>
    </row>
    <row r="20996" spans="20:21" x14ac:dyDescent="0.25">
      <c r="T20996" s="101" t="s">
        <v>40870</v>
      </c>
      <c r="U20996" s="74" t="s">
        <v>40871</v>
      </c>
    </row>
    <row r="20997" spans="20:21" x14ac:dyDescent="0.25">
      <c r="T20997" s="101" t="s">
        <v>40872</v>
      </c>
      <c r="U20997" s="74" t="s">
        <v>40873</v>
      </c>
    </row>
    <row r="20998" spans="20:21" x14ac:dyDescent="0.25">
      <c r="T20998" s="101" t="s">
        <v>40874</v>
      </c>
      <c r="U20998" s="74" t="s">
        <v>40875</v>
      </c>
    </row>
    <row r="20999" spans="20:21" x14ac:dyDescent="0.25">
      <c r="T20999" s="101" t="s">
        <v>40876</v>
      </c>
      <c r="U20999" s="74" t="s">
        <v>40877</v>
      </c>
    </row>
    <row r="21000" spans="20:21" x14ac:dyDescent="0.25">
      <c r="T21000" s="101" t="s">
        <v>40878</v>
      </c>
      <c r="U21000" s="74" t="s">
        <v>40879</v>
      </c>
    </row>
    <row r="21001" spans="20:21" x14ac:dyDescent="0.25">
      <c r="T21001" s="101" t="s">
        <v>40880</v>
      </c>
      <c r="U21001" s="74" t="s">
        <v>40881</v>
      </c>
    </row>
    <row r="21002" spans="20:21" x14ac:dyDescent="0.25">
      <c r="T21002" s="101" t="s">
        <v>40882</v>
      </c>
      <c r="U21002" s="74" t="s">
        <v>40883</v>
      </c>
    </row>
    <row r="21003" spans="20:21" x14ac:dyDescent="0.25">
      <c r="T21003" s="101" t="s">
        <v>40884</v>
      </c>
      <c r="U21003" s="74" t="s">
        <v>40885</v>
      </c>
    </row>
    <row r="21004" spans="20:21" x14ac:dyDescent="0.25">
      <c r="T21004" s="101" t="s">
        <v>40886</v>
      </c>
      <c r="U21004" s="74" t="s">
        <v>40887</v>
      </c>
    </row>
    <row r="21005" spans="20:21" x14ac:dyDescent="0.25">
      <c r="T21005" s="101" t="s">
        <v>40888</v>
      </c>
      <c r="U21005" s="74" t="s">
        <v>40889</v>
      </c>
    </row>
    <row r="21006" spans="20:21" x14ac:dyDescent="0.25">
      <c r="T21006" s="101" t="s">
        <v>40890</v>
      </c>
      <c r="U21006" s="74" t="s">
        <v>40891</v>
      </c>
    </row>
    <row r="21007" spans="20:21" x14ac:dyDescent="0.25">
      <c r="T21007" s="101" t="s">
        <v>40892</v>
      </c>
      <c r="U21007" s="74" t="s">
        <v>40893</v>
      </c>
    </row>
    <row r="21008" spans="20:21" x14ac:dyDescent="0.25">
      <c r="T21008" s="101" t="s">
        <v>40894</v>
      </c>
      <c r="U21008" s="74" t="s">
        <v>40895</v>
      </c>
    </row>
    <row r="21009" spans="20:21" x14ac:dyDescent="0.25">
      <c r="T21009" s="101" t="s">
        <v>40896</v>
      </c>
      <c r="U21009" s="74" t="s">
        <v>40897</v>
      </c>
    </row>
    <row r="21010" spans="20:21" x14ac:dyDescent="0.25">
      <c r="T21010" s="101" t="s">
        <v>40898</v>
      </c>
      <c r="U21010" s="74" t="s">
        <v>40899</v>
      </c>
    </row>
    <row r="21011" spans="20:21" x14ac:dyDescent="0.25">
      <c r="T21011" s="101" t="s">
        <v>40900</v>
      </c>
      <c r="U21011" s="74" t="s">
        <v>40901</v>
      </c>
    </row>
    <row r="21012" spans="20:21" x14ac:dyDescent="0.25">
      <c r="T21012" s="101" t="s">
        <v>40902</v>
      </c>
      <c r="U21012" s="74" t="s">
        <v>40903</v>
      </c>
    </row>
    <row r="21013" spans="20:21" x14ac:dyDescent="0.25">
      <c r="T21013" s="101" t="s">
        <v>40904</v>
      </c>
      <c r="U21013" s="74" t="s">
        <v>40905</v>
      </c>
    </row>
    <row r="21014" spans="20:21" x14ac:dyDescent="0.25">
      <c r="T21014" s="101" t="s">
        <v>40906</v>
      </c>
      <c r="U21014" s="74" t="s">
        <v>40907</v>
      </c>
    </row>
    <row r="21015" spans="20:21" x14ac:dyDescent="0.25">
      <c r="T21015" s="101" t="s">
        <v>40908</v>
      </c>
      <c r="U21015" s="74" t="s">
        <v>40909</v>
      </c>
    </row>
    <row r="21016" spans="20:21" x14ac:dyDescent="0.25">
      <c r="T21016" s="101" t="s">
        <v>40910</v>
      </c>
      <c r="U21016" s="74" t="s">
        <v>40911</v>
      </c>
    </row>
    <row r="21017" spans="20:21" x14ac:dyDescent="0.25">
      <c r="T21017" s="101" t="s">
        <v>40912</v>
      </c>
      <c r="U21017" s="74" t="s">
        <v>40913</v>
      </c>
    </row>
    <row r="21018" spans="20:21" x14ac:dyDescent="0.25">
      <c r="T21018" s="101" t="s">
        <v>40914</v>
      </c>
      <c r="U21018" s="74" t="s">
        <v>40915</v>
      </c>
    </row>
    <row r="21019" spans="20:21" x14ac:dyDescent="0.25">
      <c r="T21019" s="101" t="s">
        <v>40916</v>
      </c>
      <c r="U21019" s="74" t="s">
        <v>40917</v>
      </c>
    </row>
    <row r="21020" spans="20:21" x14ac:dyDescent="0.25">
      <c r="T21020" s="101" t="s">
        <v>40918</v>
      </c>
      <c r="U21020" s="74" t="s">
        <v>40919</v>
      </c>
    </row>
    <row r="21021" spans="20:21" x14ac:dyDescent="0.25">
      <c r="T21021" s="101" t="s">
        <v>40920</v>
      </c>
      <c r="U21021" s="74" t="s">
        <v>40921</v>
      </c>
    </row>
    <row r="21022" spans="20:21" x14ac:dyDescent="0.25">
      <c r="T21022" s="101" t="s">
        <v>40922</v>
      </c>
      <c r="U21022" s="74" t="s">
        <v>40923</v>
      </c>
    </row>
    <row r="21023" spans="20:21" x14ac:dyDescent="0.25">
      <c r="T21023" s="101" t="s">
        <v>40924</v>
      </c>
      <c r="U21023" s="74" t="s">
        <v>40925</v>
      </c>
    </row>
    <row r="21024" spans="20:21" x14ac:dyDescent="0.25">
      <c r="T21024" s="101" t="s">
        <v>40926</v>
      </c>
      <c r="U21024" s="74" t="s">
        <v>40927</v>
      </c>
    </row>
    <row r="21025" spans="20:21" x14ac:dyDescent="0.25">
      <c r="T21025" s="101" t="s">
        <v>40928</v>
      </c>
      <c r="U21025" s="74" t="s">
        <v>40929</v>
      </c>
    </row>
    <row r="21026" spans="20:21" x14ac:dyDescent="0.25">
      <c r="T21026" s="101" t="s">
        <v>40930</v>
      </c>
      <c r="U21026" s="74" t="s">
        <v>40931</v>
      </c>
    </row>
    <row r="21027" spans="20:21" x14ac:dyDescent="0.25">
      <c r="T21027" s="101" t="s">
        <v>40932</v>
      </c>
      <c r="U21027" s="74" t="s">
        <v>40933</v>
      </c>
    </row>
    <row r="21028" spans="20:21" x14ac:dyDescent="0.25">
      <c r="T21028" s="101" t="s">
        <v>40934</v>
      </c>
      <c r="U21028" s="74" t="s">
        <v>40935</v>
      </c>
    </row>
    <row r="21029" spans="20:21" x14ac:dyDescent="0.25">
      <c r="T21029" s="101" t="s">
        <v>40936</v>
      </c>
      <c r="U21029" s="74" t="s">
        <v>40937</v>
      </c>
    </row>
    <row r="21030" spans="20:21" x14ac:dyDescent="0.25">
      <c r="T21030" s="101" t="s">
        <v>40938</v>
      </c>
      <c r="U21030" s="74" t="s">
        <v>40939</v>
      </c>
    </row>
    <row r="21031" spans="20:21" x14ac:dyDescent="0.25">
      <c r="T21031" s="101" t="s">
        <v>40940</v>
      </c>
      <c r="U21031" s="74" t="s">
        <v>40941</v>
      </c>
    </row>
    <row r="21032" spans="20:21" x14ac:dyDescent="0.25">
      <c r="T21032" s="101" t="s">
        <v>40942</v>
      </c>
      <c r="U21032" s="74" t="s">
        <v>40943</v>
      </c>
    </row>
    <row r="21033" spans="20:21" x14ac:dyDescent="0.25">
      <c r="T21033" s="101" t="s">
        <v>40944</v>
      </c>
      <c r="U21033" s="74" t="s">
        <v>40945</v>
      </c>
    </row>
    <row r="21034" spans="20:21" x14ac:dyDescent="0.25">
      <c r="T21034" s="101" t="s">
        <v>40946</v>
      </c>
      <c r="U21034" s="74" t="s">
        <v>40947</v>
      </c>
    </row>
    <row r="21035" spans="20:21" x14ac:dyDescent="0.25">
      <c r="T21035" s="101" t="s">
        <v>40948</v>
      </c>
      <c r="U21035" s="74" t="s">
        <v>40949</v>
      </c>
    </row>
    <row r="21036" spans="20:21" x14ac:dyDescent="0.25">
      <c r="T21036" s="101" t="s">
        <v>40950</v>
      </c>
      <c r="U21036" s="74" t="s">
        <v>40951</v>
      </c>
    </row>
    <row r="21037" spans="20:21" x14ac:dyDescent="0.25">
      <c r="T21037" s="101" t="s">
        <v>40952</v>
      </c>
      <c r="U21037" s="74" t="s">
        <v>40953</v>
      </c>
    </row>
    <row r="21038" spans="20:21" x14ac:dyDescent="0.25">
      <c r="T21038" s="101" t="s">
        <v>40954</v>
      </c>
      <c r="U21038" s="74" t="s">
        <v>40955</v>
      </c>
    </row>
    <row r="21039" spans="20:21" x14ac:dyDescent="0.25">
      <c r="T21039" s="101" t="s">
        <v>40956</v>
      </c>
      <c r="U21039" s="74" t="s">
        <v>40957</v>
      </c>
    </row>
    <row r="21040" spans="20:21" x14ac:dyDescent="0.25">
      <c r="T21040" s="101" t="s">
        <v>40958</v>
      </c>
      <c r="U21040" s="74" t="s">
        <v>40959</v>
      </c>
    </row>
    <row r="21041" spans="20:21" x14ac:dyDescent="0.25">
      <c r="T21041" s="101" t="s">
        <v>40960</v>
      </c>
      <c r="U21041" s="74" t="s">
        <v>40961</v>
      </c>
    </row>
    <row r="21042" spans="20:21" x14ac:dyDescent="0.25">
      <c r="T21042" s="101" t="s">
        <v>40962</v>
      </c>
      <c r="U21042" s="74" t="s">
        <v>40963</v>
      </c>
    </row>
    <row r="21043" spans="20:21" x14ac:dyDescent="0.25">
      <c r="T21043" s="101" t="s">
        <v>40964</v>
      </c>
      <c r="U21043" s="74" t="s">
        <v>40965</v>
      </c>
    </row>
    <row r="21044" spans="20:21" x14ac:dyDescent="0.25">
      <c r="T21044" s="101" t="s">
        <v>40966</v>
      </c>
      <c r="U21044" s="74" t="s">
        <v>40967</v>
      </c>
    </row>
    <row r="21045" spans="20:21" x14ac:dyDescent="0.25">
      <c r="T21045" s="101" t="s">
        <v>40968</v>
      </c>
      <c r="U21045" s="74" t="s">
        <v>40969</v>
      </c>
    </row>
    <row r="21046" spans="20:21" x14ac:dyDescent="0.25">
      <c r="T21046" s="101" t="s">
        <v>40970</v>
      </c>
      <c r="U21046" s="74" t="s">
        <v>40971</v>
      </c>
    </row>
    <row r="21047" spans="20:21" x14ac:dyDescent="0.25">
      <c r="T21047" s="101" t="s">
        <v>40972</v>
      </c>
      <c r="U21047" s="74" t="s">
        <v>40973</v>
      </c>
    </row>
    <row r="21048" spans="20:21" x14ac:dyDescent="0.25">
      <c r="T21048" s="101" t="s">
        <v>40974</v>
      </c>
      <c r="U21048" s="74" t="s">
        <v>40975</v>
      </c>
    </row>
    <row r="21049" spans="20:21" x14ac:dyDescent="0.25">
      <c r="T21049" s="101" t="s">
        <v>40976</v>
      </c>
      <c r="U21049" s="74" t="s">
        <v>40977</v>
      </c>
    </row>
    <row r="21050" spans="20:21" x14ac:dyDescent="0.25">
      <c r="T21050" s="101" t="s">
        <v>40978</v>
      </c>
      <c r="U21050" s="74" t="s">
        <v>40979</v>
      </c>
    </row>
    <row r="21051" spans="20:21" x14ac:dyDescent="0.25">
      <c r="T21051" s="101" t="s">
        <v>40980</v>
      </c>
      <c r="U21051" s="74" t="s">
        <v>40981</v>
      </c>
    </row>
    <row r="21052" spans="20:21" x14ac:dyDescent="0.25">
      <c r="T21052" s="101" t="s">
        <v>40982</v>
      </c>
      <c r="U21052" s="74" t="s">
        <v>40983</v>
      </c>
    </row>
    <row r="21053" spans="20:21" x14ac:dyDescent="0.25">
      <c r="T21053" s="101" t="s">
        <v>40984</v>
      </c>
      <c r="U21053" s="74" t="s">
        <v>40985</v>
      </c>
    </row>
    <row r="21054" spans="20:21" x14ac:dyDescent="0.25">
      <c r="T21054" s="101" t="s">
        <v>40986</v>
      </c>
      <c r="U21054" s="74" t="s">
        <v>40987</v>
      </c>
    </row>
    <row r="21055" spans="20:21" x14ac:dyDescent="0.25">
      <c r="T21055" s="101" t="s">
        <v>40988</v>
      </c>
      <c r="U21055" s="74" t="s">
        <v>40989</v>
      </c>
    </row>
    <row r="21056" spans="20:21" x14ac:dyDescent="0.25">
      <c r="T21056" s="101" t="s">
        <v>40990</v>
      </c>
      <c r="U21056" s="74" t="s">
        <v>40991</v>
      </c>
    </row>
    <row r="21057" spans="20:21" x14ac:dyDescent="0.25">
      <c r="T21057" s="101" t="s">
        <v>40992</v>
      </c>
      <c r="U21057" s="74" t="s">
        <v>40993</v>
      </c>
    </row>
    <row r="21058" spans="20:21" x14ac:dyDescent="0.25">
      <c r="T21058" s="101" t="s">
        <v>40994</v>
      </c>
      <c r="U21058" s="74" t="s">
        <v>40995</v>
      </c>
    </row>
    <row r="21059" spans="20:21" x14ac:dyDescent="0.25">
      <c r="T21059" s="101" t="s">
        <v>40996</v>
      </c>
      <c r="U21059" s="74" t="s">
        <v>40997</v>
      </c>
    </row>
    <row r="21060" spans="20:21" x14ac:dyDescent="0.25">
      <c r="T21060" s="101" t="s">
        <v>40998</v>
      </c>
      <c r="U21060" s="74" t="s">
        <v>40999</v>
      </c>
    </row>
    <row r="21061" spans="20:21" x14ac:dyDescent="0.25">
      <c r="T21061" s="101" t="s">
        <v>41000</v>
      </c>
      <c r="U21061" s="74" t="s">
        <v>41001</v>
      </c>
    </row>
    <row r="21062" spans="20:21" x14ac:dyDescent="0.25">
      <c r="T21062" s="101" t="s">
        <v>41002</v>
      </c>
      <c r="U21062" s="74" t="s">
        <v>41003</v>
      </c>
    </row>
    <row r="21063" spans="20:21" x14ac:dyDescent="0.25">
      <c r="T21063" s="101" t="s">
        <v>41004</v>
      </c>
      <c r="U21063" s="74" t="s">
        <v>41005</v>
      </c>
    </row>
    <row r="21064" spans="20:21" x14ac:dyDescent="0.25">
      <c r="T21064" s="101" t="s">
        <v>41006</v>
      </c>
      <c r="U21064" s="74" t="s">
        <v>41007</v>
      </c>
    </row>
    <row r="21065" spans="20:21" x14ac:dyDescent="0.25">
      <c r="T21065" s="101" t="s">
        <v>41008</v>
      </c>
      <c r="U21065" s="74" t="s">
        <v>41009</v>
      </c>
    </row>
    <row r="21066" spans="20:21" x14ac:dyDescent="0.25">
      <c r="T21066" s="101" t="s">
        <v>41010</v>
      </c>
      <c r="U21066" s="74" t="s">
        <v>41011</v>
      </c>
    </row>
    <row r="21067" spans="20:21" x14ac:dyDescent="0.25">
      <c r="T21067" s="101" t="s">
        <v>41012</v>
      </c>
      <c r="U21067" s="74" t="s">
        <v>41013</v>
      </c>
    </row>
    <row r="21068" spans="20:21" x14ac:dyDescent="0.25">
      <c r="T21068" s="101" t="s">
        <v>41014</v>
      </c>
      <c r="U21068" s="74" t="s">
        <v>41015</v>
      </c>
    </row>
    <row r="21069" spans="20:21" x14ac:dyDescent="0.25">
      <c r="T21069" s="101" t="s">
        <v>41016</v>
      </c>
      <c r="U21069" s="74" t="s">
        <v>41017</v>
      </c>
    </row>
    <row r="21070" spans="20:21" x14ac:dyDescent="0.25">
      <c r="T21070" s="101" t="s">
        <v>41018</v>
      </c>
      <c r="U21070" s="74" t="s">
        <v>41019</v>
      </c>
    </row>
    <row r="21071" spans="20:21" x14ac:dyDescent="0.25">
      <c r="T21071" s="101" t="s">
        <v>41020</v>
      </c>
      <c r="U21071" s="74" t="s">
        <v>41021</v>
      </c>
    </row>
    <row r="21072" spans="20:21" x14ac:dyDescent="0.25">
      <c r="T21072" s="101" t="s">
        <v>41022</v>
      </c>
      <c r="U21072" s="74" t="s">
        <v>41023</v>
      </c>
    </row>
    <row r="21073" spans="20:21" x14ac:dyDescent="0.25">
      <c r="T21073" s="101" t="s">
        <v>41024</v>
      </c>
      <c r="U21073" s="74" t="s">
        <v>41025</v>
      </c>
    </row>
    <row r="21074" spans="20:21" x14ac:dyDescent="0.25">
      <c r="T21074" s="101" t="s">
        <v>41026</v>
      </c>
      <c r="U21074" s="74" t="s">
        <v>41027</v>
      </c>
    </row>
    <row r="21075" spans="20:21" x14ac:dyDescent="0.25">
      <c r="T21075" s="101" t="s">
        <v>41028</v>
      </c>
      <c r="U21075" s="74" t="s">
        <v>41029</v>
      </c>
    </row>
    <row r="21076" spans="20:21" x14ac:dyDescent="0.25">
      <c r="T21076" s="101" t="s">
        <v>41030</v>
      </c>
      <c r="U21076" s="74" t="s">
        <v>41031</v>
      </c>
    </row>
    <row r="21077" spans="20:21" x14ac:dyDescent="0.25">
      <c r="T21077" s="101" t="s">
        <v>41032</v>
      </c>
      <c r="U21077" s="74" t="s">
        <v>41033</v>
      </c>
    </row>
    <row r="21078" spans="20:21" x14ac:dyDescent="0.25">
      <c r="T21078" s="101" t="s">
        <v>41034</v>
      </c>
      <c r="U21078" s="74" t="s">
        <v>41035</v>
      </c>
    </row>
    <row r="21079" spans="20:21" x14ac:dyDescent="0.25">
      <c r="T21079" s="101" t="s">
        <v>41036</v>
      </c>
      <c r="U21079" s="74" t="s">
        <v>41037</v>
      </c>
    </row>
    <row r="21080" spans="20:21" x14ac:dyDescent="0.25">
      <c r="T21080" s="101" t="s">
        <v>41038</v>
      </c>
      <c r="U21080" s="74" t="s">
        <v>41039</v>
      </c>
    </row>
    <row r="21081" spans="20:21" x14ac:dyDescent="0.25">
      <c r="T21081" s="101" t="s">
        <v>41040</v>
      </c>
      <c r="U21081" s="74" t="s">
        <v>41041</v>
      </c>
    </row>
    <row r="21082" spans="20:21" x14ac:dyDescent="0.25">
      <c r="T21082" s="101" t="s">
        <v>41042</v>
      </c>
      <c r="U21082" s="74" t="s">
        <v>41043</v>
      </c>
    </row>
    <row r="21083" spans="20:21" x14ac:dyDescent="0.25">
      <c r="T21083" s="101" t="s">
        <v>41044</v>
      </c>
      <c r="U21083" s="74" t="s">
        <v>41045</v>
      </c>
    </row>
    <row r="21084" spans="20:21" x14ac:dyDescent="0.25">
      <c r="T21084" s="101" t="s">
        <v>41046</v>
      </c>
      <c r="U21084" s="74" t="s">
        <v>41047</v>
      </c>
    </row>
    <row r="21085" spans="20:21" x14ac:dyDescent="0.25">
      <c r="T21085" s="101" t="s">
        <v>41048</v>
      </c>
      <c r="U21085" s="74" t="s">
        <v>41049</v>
      </c>
    </row>
    <row r="21086" spans="20:21" x14ac:dyDescent="0.25">
      <c r="T21086" s="101" t="s">
        <v>41050</v>
      </c>
      <c r="U21086" s="74" t="s">
        <v>41051</v>
      </c>
    </row>
    <row r="21087" spans="20:21" x14ac:dyDescent="0.25">
      <c r="T21087" s="101" t="s">
        <v>41052</v>
      </c>
      <c r="U21087" s="74" t="s">
        <v>41053</v>
      </c>
    </row>
    <row r="21088" spans="20:21" x14ac:dyDescent="0.25">
      <c r="T21088" s="101" t="s">
        <v>41054</v>
      </c>
      <c r="U21088" s="74" t="s">
        <v>41055</v>
      </c>
    </row>
    <row r="21089" spans="20:21" x14ac:dyDescent="0.25">
      <c r="T21089" s="101" t="s">
        <v>41056</v>
      </c>
      <c r="U21089" s="74" t="s">
        <v>41057</v>
      </c>
    </row>
    <row r="21090" spans="20:21" x14ac:dyDescent="0.25">
      <c r="T21090" s="101" t="s">
        <v>41058</v>
      </c>
      <c r="U21090" s="74" t="s">
        <v>41059</v>
      </c>
    </row>
    <row r="21091" spans="20:21" x14ac:dyDescent="0.25">
      <c r="T21091" s="101" t="s">
        <v>41060</v>
      </c>
      <c r="U21091" s="74" t="s">
        <v>41061</v>
      </c>
    </row>
    <row r="21092" spans="20:21" x14ac:dyDescent="0.25">
      <c r="T21092" s="101" t="s">
        <v>41062</v>
      </c>
      <c r="U21092" s="74" t="s">
        <v>41063</v>
      </c>
    </row>
    <row r="21093" spans="20:21" x14ac:dyDescent="0.25">
      <c r="T21093" s="101" t="s">
        <v>41064</v>
      </c>
      <c r="U21093" s="74" t="s">
        <v>41065</v>
      </c>
    </row>
    <row r="21094" spans="20:21" x14ac:dyDescent="0.25">
      <c r="T21094" s="101" t="s">
        <v>41066</v>
      </c>
      <c r="U21094" s="74" t="s">
        <v>41067</v>
      </c>
    </row>
    <row r="21095" spans="20:21" x14ac:dyDescent="0.25">
      <c r="T21095" s="101" t="s">
        <v>41068</v>
      </c>
      <c r="U21095" s="74" t="s">
        <v>41069</v>
      </c>
    </row>
    <row r="21096" spans="20:21" x14ac:dyDescent="0.25">
      <c r="T21096" s="101" t="s">
        <v>41070</v>
      </c>
      <c r="U21096" s="74" t="s">
        <v>41071</v>
      </c>
    </row>
    <row r="21097" spans="20:21" x14ac:dyDescent="0.25">
      <c r="T21097" s="101" t="s">
        <v>41072</v>
      </c>
      <c r="U21097" s="74" t="s">
        <v>41073</v>
      </c>
    </row>
    <row r="21098" spans="20:21" x14ac:dyDescent="0.25">
      <c r="T21098" s="101" t="s">
        <v>41074</v>
      </c>
      <c r="U21098" s="74" t="s">
        <v>41075</v>
      </c>
    </row>
    <row r="21099" spans="20:21" x14ac:dyDescent="0.25">
      <c r="T21099" s="101" t="s">
        <v>41076</v>
      </c>
      <c r="U21099" s="74" t="s">
        <v>41077</v>
      </c>
    </row>
    <row r="21100" spans="20:21" x14ac:dyDescent="0.25">
      <c r="T21100" s="101" t="s">
        <v>41078</v>
      </c>
      <c r="U21100" s="74" t="s">
        <v>41079</v>
      </c>
    </row>
    <row r="21101" spans="20:21" x14ac:dyDescent="0.25">
      <c r="T21101" s="101" t="s">
        <v>41080</v>
      </c>
      <c r="U21101" s="74" t="s">
        <v>41081</v>
      </c>
    </row>
    <row r="21102" spans="20:21" x14ac:dyDescent="0.25">
      <c r="T21102" s="101" t="s">
        <v>41082</v>
      </c>
      <c r="U21102" s="74" t="s">
        <v>41083</v>
      </c>
    </row>
    <row r="21103" spans="20:21" x14ac:dyDescent="0.25">
      <c r="T21103" s="101" t="s">
        <v>41084</v>
      </c>
      <c r="U21103" s="74" t="s">
        <v>41085</v>
      </c>
    </row>
    <row r="21104" spans="20:21" x14ac:dyDescent="0.25">
      <c r="T21104" s="101" t="s">
        <v>41086</v>
      </c>
      <c r="U21104" s="74" t="s">
        <v>41087</v>
      </c>
    </row>
    <row r="21105" spans="20:21" x14ac:dyDescent="0.25">
      <c r="T21105" s="101" t="s">
        <v>41088</v>
      </c>
      <c r="U21105" s="74" t="s">
        <v>41089</v>
      </c>
    </row>
    <row r="21106" spans="20:21" x14ac:dyDescent="0.25">
      <c r="T21106" s="101" t="s">
        <v>41090</v>
      </c>
      <c r="U21106" s="74" t="s">
        <v>41091</v>
      </c>
    </row>
    <row r="21107" spans="20:21" x14ac:dyDescent="0.25">
      <c r="T21107" s="101" t="s">
        <v>41092</v>
      </c>
      <c r="U21107" s="74" t="s">
        <v>41093</v>
      </c>
    </row>
    <row r="21108" spans="20:21" x14ac:dyDescent="0.25">
      <c r="T21108" s="101" t="s">
        <v>41094</v>
      </c>
      <c r="U21108" s="74" t="s">
        <v>41095</v>
      </c>
    </row>
    <row r="21109" spans="20:21" x14ac:dyDescent="0.25">
      <c r="T21109" s="101" t="s">
        <v>41096</v>
      </c>
      <c r="U21109" s="74" t="s">
        <v>41097</v>
      </c>
    </row>
    <row r="21110" spans="20:21" x14ac:dyDescent="0.25">
      <c r="T21110" s="101" t="s">
        <v>41098</v>
      </c>
      <c r="U21110" s="74" t="s">
        <v>41099</v>
      </c>
    </row>
    <row r="21111" spans="20:21" x14ac:dyDescent="0.25">
      <c r="T21111" s="101" t="s">
        <v>41100</v>
      </c>
      <c r="U21111" s="74" t="s">
        <v>41101</v>
      </c>
    </row>
    <row r="21112" spans="20:21" x14ac:dyDescent="0.25">
      <c r="T21112" s="101" t="s">
        <v>41102</v>
      </c>
      <c r="U21112" s="74" t="s">
        <v>41103</v>
      </c>
    </row>
    <row r="21113" spans="20:21" x14ac:dyDescent="0.25">
      <c r="T21113" s="101" t="s">
        <v>41104</v>
      </c>
      <c r="U21113" s="74" t="s">
        <v>41105</v>
      </c>
    </row>
    <row r="21114" spans="20:21" x14ac:dyDescent="0.25">
      <c r="T21114" s="101" t="s">
        <v>41106</v>
      </c>
      <c r="U21114" s="74" t="s">
        <v>41107</v>
      </c>
    </row>
    <row r="21115" spans="20:21" x14ac:dyDescent="0.25">
      <c r="T21115" s="101" t="s">
        <v>41108</v>
      </c>
      <c r="U21115" s="74" t="s">
        <v>41109</v>
      </c>
    </row>
    <row r="21116" spans="20:21" x14ac:dyDescent="0.25">
      <c r="T21116" s="101" t="s">
        <v>41110</v>
      </c>
      <c r="U21116" s="74" t="s">
        <v>41111</v>
      </c>
    </row>
    <row r="21117" spans="20:21" x14ac:dyDescent="0.25">
      <c r="T21117" s="101" t="s">
        <v>41112</v>
      </c>
      <c r="U21117" s="74" t="s">
        <v>41113</v>
      </c>
    </row>
    <row r="21118" spans="20:21" x14ac:dyDescent="0.25">
      <c r="T21118" s="101" t="s">
        <v>41114</v>
      </c>
      <c r="U21118" s="74" t="s">
        <v>41115</v>
      </c>
    </row>
    <row r="21119" spans="20:21" x14ac:dyDescent="0.25">
      <c r="T21119" s="101" t="s">
        <v>41116</v>
      </c>
      <c r="U21119" s="74" t="s">
        <v>41117</v>
      </c>
    </row>
    <row r="21120" spans="20:21" x14ac:dyDescent="0.25">
      <c r="T21120" s="101" t="s">
        <v>41118</v>
      </c>
      <c r="U21120" s="74" t="s">
        <v>41119</v>
      </c>
    </row>
    <row r="21121" spans="20:21" x14ac:dyDescent="0.25">
      <c r="T21121" s="101" t="s">
        <v>41120</v>
      </c>
      <c r="U21121" s="74" t="s">
        <v>41121</v>
      </c>
    </row>
    <row r="21122" spans="20:21" x14ac:dyDescent="0.25">
      <c r="T21122" s="101" t="s">
        <v>41122</v>
      </c>
      <c r="U21122" s="74" t="s">
        <v>41123</v>
      </c>
    </row>
    <row r="21123" spans="20:21" x14ac:dyDescent="0.25">
      <c r="T21123" s="101" t="s">
        <v>41124</v>
      </c>
      <c r="U21123" s="74" t="s">
        <v>41125</v>
      </c>
    </row>
    <row r="21124" spans="20:21" x14ac:dyDescent="0.25">
      <c r="T21124" s="101" t="s">
        <v>41126</v>
      </c>
      <c r="U21124" s="74" t="s">
        <v>41127</v>
      </c>
    </row>
    <row r="21125" spans="20:21" x14ac:dyDescent="0.25">
      <c r="T21125" s="101" t="s">
        <v>41128</v>
      </c>
      <c r="U21125" s="74" t="s">
        <v>41129</v>
      </c>
    </row>
    <row r="21126" spans="20:21" x14ac:dyDescent="0.25">
      <c r="T21126" s="101" t="s">
        <v>41130</v>
      </c>
      <c r="U21126" s="74" t="s">
        <v>41131</v>
      </c>
    </row>
    <row r="21127" spans="20:21" x14ac:dyDescent="0.25">
      <c r="T21127" s="101" t="s">
        <v>41132</v>
      </c>
      <c r="U21127" s="74" t="s">
        <v>41133</v>
      </c>
    </row>
    <row r="21128" spans="20:21" x14ac:dyDescent="0.25">
      <c r="T21128" s="101" t="s">
        <v>41134</v>
      </c>
      <c r="U21128" s="74" t="s">
        <v>41135</v>
      </c>
    </row>
    <row r="21129" spans="20:21" x14ac:dyDescent="0.25">
      <c r="T21129" s="101" t="s">
        <v>41136</v>
      </c>
      <c r="U21129" s="74" t="s">
        <v>41137</v>
      </c>
    </row>
    <row r="21130" spans="20:21" x14ac:dyDescent="0.25">
      <c r="T21130" s="101" t="s">
        <v>41138</v>
      </c>
      <c r="U21130" s="74" t="s">
        <v>41139</v>
      </c>
    </row>
    <row r="21131" spans="20:21" x14ac:dyDescent="0.25">
      <c r="T21131" s="101" t="s">
        <v>41140</v>
      </c>
      <c r="U21131" s="74" t="s">
        <v>41141</v>
      </c>
    </row>
    <row r="21132" spans="20:21" x14ac:dyDescent="0.25">
      <c r="T21132" s="101" t="s">
        <v>41142</v>
      </c>
      <c r="U21132" s="74" t="s">
        <v>41143</v>
      </c>
    </row>
    <row r="21133" spans="20:21" x14ac:dyDescent="0.25">
      <c r="T21133" s="101" t="s">
        <v>41144</v>
      </c>
      <c r="U21133" s="74" t="s">
        <v>41145</v>
      </c>
    </row>
    <row r="21134" spans="20:21" x14ac:dyDescent="0.25">
      <c r="T21134" s="101" t="s">
        <v>41146</v>
      </c>
      <c r="U21134" s="74" t="s">
        <v>41147</v>
      </c>
    </row>
    <row r="21135" spans="20:21" x14ac:dyDescent="0.25">
      <c r="T21135" s="101" t="s">
        <v>41148</v>
      </c>
      <c r="U21135" s="74" t="s">
        <v>41149</v>
      </c>
    </row>
    <row r="21136" spans="20:21" x14ac:dyDescent="0.25">
      <c r="T21136" s="101" t="s">
        <v>41150</v>
      </c>
      <c r="U21136" s="74" t="s">
        <v>41151</v>
      </c>
    </row>
    <row r="21137" spans="20:21" x14ac:dyDescent="0.25">
      <c r="T21137" s="101" t="s">
        <v>41152</v>
      </c>
      <c r="U21137" s="74" t="s">
        <v>41153</v>
      </c>
    </row>
    <row r="21138" spans="20:21" x14ac:dyDescent="0.25">
      <c r="T21138" s="101" t="s">
        <v>41154</v>
      </c>
      <c r="U21138" s="74" t="s">
        <v>41155</v>
      </c>
    </row>
    <row r="21139" spans="20:21" x14ac:dyDescent="0.25">
      <c r="T21139" s="101" t="s">
        <v>41156</v>
      </c>
      <c r="U21139" s="74" t="s">
        <v>41157</v>
      </c>
    </row>
    <row r="21140" spans="20:21" x14ac:dyDescent="0.25">
      <c r="T21140" s="101" t="s">
        <v>41158</v>
      </c>
      <c r="U21140" s="74" t="s">
        <v>41159</v>
      </c>
    </row>
    <row r="21141" spans="20:21" x14ac:dyDescent="0.25">
      <c r="T21141" s="101" t="s">
        <v>41160</v>
      </c>
      <c r="U21141" s="74" t="s">
        <v>41161</v>
      </c>
    </row>
    <row r="21142" spans="20:21" x14ac:dyDescent="0.25">
      <c r="T21142" s="101" t="s">
        <v>41162</v>
      </c>
      <c r="U21142" s="74" t="s">
        <v>41163</v>
      </c>
    </row>
    <row r="21143" spans="20:21" x14ac:dyDescent="0.25">
      <c r="T21143" s="101" t="s">
        <v>41164</v>
      </c>
      <c r="U21143" s="74" t="s">
        <v>41165</v>
      </c>
    </row>
    <row r="21144" spans="20:21" x14ac:dyDescent="0.25">
      <c r="T21144" s="101" t="s">
        <v>41166</v>
      </c>
      <c r="U21144" s="74" t="s">
        <v>41167</v>
      </c>
    </row>
    <row r="21145" spans="20:21" x14ac:dyDescent="0.25">
      <c r="T21145" s="101" t="s">
        <v>41168</v>
      </c>
      <c r="U21145" s="74" t="s">
        <v>41169</v>
      </c>
    </row>
    <row r="21146" spans="20:21" x14ac:dyDescent="0.25">
      <c r="T21146" s="101" t="s">
        <v>41170</v>
      </c>
      <c r="U21146" s="74" t="s">
        <v>41171</v>
      </c>
    </row>
    <row r="21147" spans="20:21" x14ac:dyDescent="0.25">
      <c r="T21147" s="101" t="s">
        <v>41172</v>
      </c>
      <c r="U21147" s="74" t="s">
        <v>41173</v>
      </c>
    </row>
    <row r="21148" spans="20:21" x14ac:dyDescent="0.25">
      <c r="T21148" s="101" t="s">
        <v>41174</v>
      </c>
      <c r="U21148" s="74" t="s">
        <v>41175</v>
      </c>
    </row>
    <row r="21149" spans="20:21" x14ac:dyDescent="0.25">
      <c r="T21149" s="101" t="s">
        <v>41176</v>
      </c>
      <c r="U21149" s="74" t="s">
        <v>41177</v>
      </c>
    </row>
    <row r="21150" spans="20:21" x14ac:dyDescent="0.25">
      <c r="T21150" s="101" t="s">
        <v>41178</v>
      </c>
      <c r="U21150" s="74" t="s">
        <v>41179</v>
      </c>
    </row>
    <row r="21151" spans="20:21" x14ac:dyDescent="0.25">
      <c r="T21151" s="101" t="s">
        <v>41180</v>
      </c>
      <c r="U21151" s="74" t="s">
        <v>41181</v>
      </c>
    </row>
    <row r="21152" spans="20:21" x14ac:dyDescent="0.25">
      <c r="T21152" s="101" t="s">
        <v>41182</v>
      </c>
      <c r="U21152" s="74" t="s">
        <v>41183</v>
      </c>
    </row>
    <row r="21153" spans="20:21" x14ac:dyDescent="0.25">
      <c r="T21153" s="101" t="s">
        <v>41184</v>
      </c>
      <c r="U21153" s="74" t="s">
        <v>41185</v>
      </c>
    </row>
    <row r="21154" spans="20:21" x14ac:dyDescent="0.25">
      <c r="T21154" s="101" t="s">
        <v>41186</v>
      </c>
      <c r="U21154" s="74" t="s">
        <v>41187</v>
      </c>
    </row>
    <row r="21155" spans="20:21" x14ac:dyDescent="0.25">
      <c r="T21155" s="101" t="s">
        <v>41188</v>
      </c>
      <c r="U21155" s="74" t="s">
        <v>41189</v>
      </c>
    </row>
    <row r="21156" spans="20:21" x14ac:dyDescent="0.25">
      <c r="T21156" s="101" t="s">
        <v>41190</v>
      </c>
      <c r="U21156" s="74" t="s">
        <v>41191</v>
      </c>
    </row>
    <row r="21157" spans="20:21" x14ac:dyDescent="0.25">
      <c r="T21157" s="101" t="s">
        <v>41192</v>
      </c>
      <c r="U21157" s="74" t="s">
        <v>41193</v>
      </c>
    </row>
    <row r="21158" spans="20:21" x14ac:dyDescent="0.25">
      <c r="T21158" s="101" t="s">
        <v>41194</v>
      </c>
      <c r="U21158" s="74" t="s">
        <v>41195</v>
      </c>
    </row>
    <row r="21159" spans="20:21" x14ac:dyDescent="0.25">
      <c r="T21159" s="101" t="s">
        <v>41196</v>
      </c>
      <c r="U21159" s="74" t="s">
        <v>41197</v>
      </c>
    </row>
    <row r="21160" spans="20:21" x14ac:dyDescent="0.25">
      <c r="T21160" s="101" t="s">
        <v>41198</v>
      </c>
      <c r="U21160" s="74" t="s">
        <v>41199</v>
      </c>
    </row>
    <row r="21161" spans="20:21" x14ac:dyDescent="0.25">
      <c r="T21161" s="101" t="s">
        <v>41200</v>
      </c>
      <c r="U21161" s="74" t="s">
        <v>41201</v>
      </c>
    </row>
    <row r="21162" spans="20:21" x14ac:dyDescent="0.25">
      <c r="T21162" s="101" t="s">
        <v>41202</v>
      </c>
      <c r="U21162" s="74" t="s">
        <v>41203</v>
      </c>
    </row>
    <row r="21163" spans="20:21" x14ac:dyDescent="0.25">
      <c r="T21163" s="101" t="s">
        <v>41204</v>
      </c>
      <c r="U21163" s="74" t="s">
        <v>41205</v>
      </c>
    </row>
    <row r="21164" spans="20:21" x14ac:dyDescent="0.25">
      <c r="T21164" s="101" t="s">
        <v>41206</v>
      </c>
      <c r="U21164" s="74" t="s">
        <v>41207</v>
      </c>
    </row>
    <row r="21165" spans="20:21" x14ac:dyDescent="0.25">
      <c r="T21165" s="101" t="s">
        <v>41208</v>
      </c>
      <c r="U21165" s="74" t="s">
        <v>41209</v>
      </c>
    </row>
    <row r="21166" spans="20:21" x14ac:dyDescent="0.25">
      <c r="T21166" s="101" t="s">
        <v>41210</v>
      </c>
      <c r="U21166" s="74" t="s">
        <v>41211</v>
      </c>
    </row>
    <row r="21167" spans="20:21" x14ac:dyDescent="0.25">
      <c r="T21167" s="101" t="s">
        <v>41212</v>
      </c>
      <c r="U21167" s="74" t="s">
        <v>41213</v>
      </c>
    </row>
    <row r="21168" spans="20:21" x14ac:dyDescent="0.25">
      <c r="T21168" s="101" t="s">
        <v>41214</v>
      </c>
      <c r="U21168" s="74" t="s">
        <v>41215</v>
      </c>
    </row>
    <row r="21169" spans="20:21" x14ac:dyDescent="0.25">
      <c r="T21169" s="101" t="s">
        <v>41216</v>
      </c>
      <c r="U21169" s="74" t="s">
        <v>41217</v>
      </c>
    </row>
    <row r="21170" spans="20:21" x14ac:dyDescent="0.25">
      <c r="T21170" s="101" t="s">
        <v>41218</v>
      </c>
      <c r="U21170" s="74" t="s">
        <v>41219</v>
      </c>
    </row>
    <row r="21171" spans="20:21" x14ac:dyDescent="0.25">
      <c r="T21171" s="101" t="s">
        <v>41220</v>
      </c>
      <c r="U21171" s="74" t="s">
        <v>41221</v>
      </c>
    </row>
    <row r="21172" spans="20:21" x14ac:dyDescent="0.25">
      <c r="T21172" s="101" t="s">
        <v>41222</v>
      </c>
      <c r="U21172" s="74" t="s">
        <v>29770</v>
      </c>
    </row>
    <row r="21173" spans="20:21" x14ac:dyDescent="0.25">
      <c r="T21173" s="101" t="s">
        <v>41223</v>
      </c>
      <c r="U21173" s="74" t="s">
        <v>41224</v>
      </c>
    </row>
    <row r="21174" spans="20:21" x14ac:dyDescent="0.25">
      <c r="T21174" s="101" t="s">
        <v>41225</v>
      </c>
      <c r="U21174" s="74" t="s">
        <v>41226</v>
      </c>
    </row>
    <row r="21175" spans="20:21" x14ac:dyDescent="0.25">
      <c r="T21175" s="101" t="s">
        <v>41227</v>
      </c>
      <c r="U21175" s="74" t="s">
        <v>41228</v>
      </c>
    </row>
    <row r="21176" spans="20:21" x14ac:dyDescent="0.25">
      <c r="T21176" s="101" t="s">
        <v>41229</v>
      </c>
      <c r="U21176" s="74" t="s">
        <v>41230</v>
      </c>
    </row>
    <row r="21177" spans="20:21" x14ac:dyDescent="0.25">
      <c r="T21177" s="101" t="s">
        <v>41231</v>
      </c>
      <c r="U21177" s="74" t="s">
        <v>41232</v>
      </c>
    </row>
    <row r="21178" spans="20:21" x14ac:dyDescent="0.25">
      <c r="T21178" s="101" t="s">
        <v>41233</v>
      </c>
      <c r="U21178" s="74" t="s">
        <v>41234</v>
      </c>
    </row>
    <row r="21179" spans="20:21" x14ac:dyDescent="0.25">
      <c r="T21179" s="101" t="s">
        <v>41235</v>
      </c>
      <c r="U21179" s="74" t="s">
        <v>41236</v>
      </c>
    </row>
    <row r="21180" spans="20:21" x14ac:dyDescent="0.25">
      <c r="T21180" s="101" t="s">
        <v>41237</v>
      </c>
      <c r="U21180" s="74" t="s">
        <v>41238</v>
      </c>
    </row>
    <row r="21181" spans="20:21" x14ac:dyDescent="0.25">
      <c r="T21181" s="101" t="s">
        <v>41239</v>
      </c>
      <c r="U21181" s="74" t="s">
        <v>41240</v>
      </c>
    </row>
    <row r="21182" spans="20:21" x14ac:dyDescent="0.25">
      <c r="T21182" s="101" t="s">
        <v>41241</v>
      </c>
      <c r="U21182" s="74" t="s">
        <v>41242</v>
      </c>
    </row>
    <row r="21183" spans="20:21" x14ac:dyDescent="0.25">
      <c r="T21183" s="101" t="s">
        <v>41243</v>
      </c>
      <c r="U21183" s="74" t="s">
        <v>41244</v>
      </c>
    </row>
    <row r="21184" spans="20:21" x14ac:dyDescent="0.25">
      <c r="T21184" s="101" t="s">
        <v>41245</v>
      </c>
      <c r="U21184" s="74" t="s">
        <v>41246</v>
      </c>
    </row>
    <row r="21185" spans="20:21" x14ac:dyDescent="0.25">
      <c r="T21185" s="101" t="s">
        <v>41247</v>
      </c>
      <c r="U21185" s="74" t="s">
        <v>41248</v>
      </c>
    </row>
    <row r="21186" spans="20:21" x14ac:dyDescent="0.25">
      <c r="T21186" s="101" t="s">
        <v>41249</v>
      </c>
      <c r="U21186" s="74" t="s">
        <v>41250</v>
      </c>
    </row>
    <row r="21187" spans="20:21" x14ac:dyDescent="0.25">
      <c r="T21187" s="101" t="s">
        <v>41251</v>
      </c>
      <c r="U21187" s="74" t="s">
        <v>41252</v>
      </c>
    </row>
    <row r="21188" spans="20:21" x14ac:dyDescent="0.25">
      <c r="T21188" s="101" t="s">
        <v>41253</v>
      </c>
      <c r="U21188" s="74" t="s">
        <v>41254</v>
      </c>
    </row>
    <row r="21189" spans="20:21" x14ac:dyDescent="0.25">
      <c r="T21189" s="101" t="s">
        <v>41255</v>
      </c>
      <c r="U21189" s="74" t="s">
        <v>41256</v>
      </c>
    </row>
    <row r="21190" spans="20:21" x14ac:dyDescent="0.25">
      <c r="T21190" s="101" t="s">
        <v>41257</v>
      </c>
      <c r="U21190" s="74" t="s">
        <v>41258</v>
      </c>
    </row>
    <row r="21191" spans="20:21" x14ac:dyDescent="0.25">
      <c r="T21191" s="101" t="s">
        <v>41259</v>
      </c>
      <c r="U21191" s="74" t="s">
        <v>41260</v>
      </c>
    </row>
    <row r="21192" spans="20:21" x14ac:dyDescent="0.25">
      <c r="T21192" s="101" t="s">
        <v>41261</v>
      </c>
      <c r="U21192" s="74" t="s">
        <v>41262</v>
      </c>
    </row>
    <row r="21193" spans="20:21" x14ac:dyDescent="0.25">
      <c r="T21193" s="101" t="s">
        <v>41263</v>
      </c>
      <c r="U21193" s="74" t="s">
        <v>41264</v>
      </c>
    </row>
    <row r="21194" spans="20:21" x14ac:dyDescent="0.25">
      <c r="T21194" s="101" t="s">
        <v>41265</v>
      </c>
      <c r="U21194" s="74" t="s">
        <v>41266</v>
      </c>
    </row>
    <row r="21195" spans="20:21" x14ac:dyDescent="0.25">
      <c r="T21195" s="101" t="s">
        <v>41267</v>
      </c>
      <c r="U21195" s="74" t="s">
        <v>41268</v>
      </c>
    </row>
    <row r="21196" spans="20:21" x14ac:dyDescent="0.25">
      <c r="T21196" s="101" t="s">
        <v>41269</v>
      </c>
      <c r="U21196" s="74" t="s">
        <v>41270</v>
      </c>
    </row>
    <row r="21197" spans="20:21" x14ac:dyDescent="0.25">
      <c r="T21197" s="101" t="s">
        <v>41271</v>
      </c>
      <c r="U21197" s="74" t="s">
        <v>41272</v>
      </c>
    </row>
    <row r="21198" spans="20:21" x14ac:dyDescent="0.25">
      <c r="T21198" s="101" t="s">
        <v>41273</v>
      </c>
      <c r="U21198" s="74" t="s">
        <v>41274</v>
      </c>
    </row>
    <row r="21199" spans="20:21" x14ac:dyDescent="0.25">
      <c r="T21199" s="101" t="s">
        <v>41275</v>
      </c>
      <c r="U21199" s="74" t="s">
        <v>41276</v>
      </c>
    </row>
    <row r="21200" spans="20:21" x14ac:dyDescent="0.25">
      <c r="T21200" s="101" t="s">
        <v>41277</v>
      </c>
      <c r="U21200" s="74" t="s">
        <v>41278</v>
      </c>
    </row>
    <row r="21201" spans="20:21" x14ac:dyDescent="0.25">
      <c r="T21201" s="101" t="s">
        <v>41279</v>
      </c>
      <c r="U21201" s="74" t="s">
        <v>41280</v>
      </c>
    </row>
    <row r="21202" spans="20:21" x14ac:dyDescent="0.25">
      <c r="T21202" s="101" t="s">
        <v>41281</v>
      </c>
      <c r="U21202" s="74" t="s">
        <v>41282</v>
      </c>
    </row>
    <row r="21203" spans="20:21" x14ac:dyDescent="0.25">
      <c r="T21203" s="101" t="s">
        <v>41283</v>
      </c>
      <c r="U21203" s="74" t="s">
        <v>41284</v>
      </c>
    </row>
    <row r="21204" spans="20:21" x14ac:dyDescent="0.25">
      <c r="T21204" s="101" t="s">
        <v>41285</v>
      </c>
      <c r="U21204" s="74" t="s">
        <v>41286</v>
      </c>
    </row>
    <row r="21205" spans="20:21" x14ac:dyDescent="0.25">
      <c r="T21205" s="101" t="s">
        <v>41287</v>
      </c>
      <c r="U21205" s="74" t="s">
        <v>41288</v>
      </c>
    </row>
    <row r="21206" spans="20:21" x14ac:dyDescent="0.25">
      <c r="T21206" s="101" t="s">
        <v>41289</v>
      </c>
      <c r="U21206" s="74" t="s">
        <v>41290</v>
      </c>
    </row>
    <row r="21207" spans="20:21" x14ac:dyDescent="0.25">
      <c r="T21207" s="101" t="s">
        <v>41291</v>
      </c>
      <c r="U21207" s="74" t="s">
        <v>41292</v>
      </c>
    </row>
    <row r="21208" spans="20:21" x14ac:dyDescent="0.25">
      <c r="T21208" s="101" t="s">
        <v>41293</v>
      </c>
      <c r="U21208" s="74" t="s">
        <v>41294</v>
      </c>
    </row>
    <row r="21209" spans="20:21" x14ac:dyDescent="0.25">
      <c r="T21209" s="101" t="s">
        <v>41295</v>
      </c>
      <c r="U21209" s="74" t="s">
        <v>41296</v>
      </c>
    </row>
    <row r="21210" spans="20:21" x14ac:dyDescent="0.25">
      <c r="T21210" s="101" t="s">
        <v>41297</v>
      </c>
      <c r="U21210" s="74" t="s">
        <v>41298</v>
      </c>
    </row>
    <row r="21211" spans="20:21" x14ac:dyDescent="0.25">
      <c r="T21211" s="101" t="s">
        <v>41299</v>
      </c>
      <c r="U21211" s="74" t="s">
        <v>41300</v>
      </c>
    </row>
    <row r="21212" spans="20:21" x14ac:dyDescent="0.25">
      <c r="T21212" s="101" t="s">
        <v>41301</v>
      </c>
      <c r="U21212" s="74" t="s">
        <v>27948</v>
      </c>
    </row>
    <row r="21213" spans="20:21" x14ac:dyDescent="0.25">
      <c r="T21213" s="101" t="s">
        <v>41302</v>
      </c>
      <c r="U21213" s="74" t="s">
        <v>41303</v>
      </c>
    </row>
    <row r="21214" spans="20:21" x14ac:dyDescent="0.25">
      <c r="T21214" s="101" t="s">
        <v>41304</v>
      </c>
      <c r="U21214" s="74" t="s">
        <v>41305</v>
      </c>
    </row>
    <row r="21215" spans="20:21" x14ac:dyDescent="0.25">
      <c r="T21215" s="101" t="s">
        <v>41306</v>
      </c>
      <c r="U21215" s="74" t="s">
        <v>41307</v>
      </c>
    </row>
    <row r="21216" spans="20:21" x14ac:dyDescent="0.25">
      <c r="T21216" s="101" t="s">
        <v>41308</v>
      </c>
      <c r="U21216" s="74" t="s">
        <v>41309</v>
      </c>
    </row>
    <row r="21217" spans="20:21" x14ac:dyDescent="0.25">
      <c r="T21217" s="101" t="s">
        <v>41310</v>
      </c>
      <c r="U21217" s="74" t="s">
        <v>41311</v>
      </c>
    </row>
    <row r="21218" spans="20:21" x14ac:dyDescent="0.25">
      <c r="T21218" s="101" t="s">
        <v>41312</v>
      </c>
      <c r="U21218" s="74" t="s">
        <v>41313</v>
      </c>
    </row>
    <row r="21219" spans="20:21" x14ac:dyDescent="0.25">
      <c r="T21219" s="101" t="s">
        <v>41314</v>
      </c>
      <c r="U21219" s="74" t="s">
        <v>41315</v>
      </c>
    </row>
    <row r="21220" spans="20:21" x14ac:dyDescent="0.25">
      <c r="T21220" s="101" t="s">
        <v>41316</v>
      </c>
      <c r="U21220" s="74" t="s">
        <v>41317</v>
      </c>
    </row>
    <row r="21221" spans="20:21" x14ac:dyDescent="0.25">
      <c r="T21221" s="101" t="s">
        <v>41318</v>
      </c>
      <c r="U21221" s="74" t="s">
        <v>41319</v>
      </c>
    </row>
    <row r="21222" spans="20:21" x14ac:dyDescent="0.25">
      <c r="T21222" s="101" t="s">
        <v>41320</v>
      </c>
      <c r="U21222" s="74" t="s">
        <v>41321</v>
      </c>
    </row>
    <row r="21223" spans="20:21" x14ac:dyDescent="0.25">
      <c r="T21223" s="101" t="s">
        <v>41322</v>
      </c>
      <c r="U21223" s="74" t="s">
        <v>41323</v>
      </c>
    </row>
    <row r="21224" spans="20:21" x14ac:dyDescent="0.25">
      <c r="T21224" s="101" t="s">
        <v>41324</v>
      </c>
      <c r="U21224" s="74" t="s">
        <v>41325</v>
      </c>
    </row>
    <row r="21225" spans="20:21" x14ac:dyDescent="0.25">
      <c r="T21225" s="101" t="s">
        <v>41326</v>
      </c>
      <c r="U21225" s="74" t="s">
        <v>41327</v>
      </c>
    </row>
    <row r="21226" spans="20:21" x14ac:dyDescent="0.25">
      <c r="T21226" s="101" t="s">
        <v>41328</v>
      </c>
      <c r="U21226" s="74" t="s">
        <v>41329</v>
      </c>
    </row>
    <row r="21227" spans="20:21" x14ac:dyDescent="0.25">
      <c r="T21227" s="101" t="s">
        <v>41330</v>
      </c>
      <c r="U21227" s="74" t="s">
        <v>41331</v>
      </c>
    </row>
    <row r="21228" spans="20:21" x14ac:dyDescent="0.25">
      <c r="T21228" s="101" t="s">
        <v>41332</v>
      </c>
      <c r="U21228" s="74" t="s">
        <v>41333</v>
      </c>
    </row>
    <row r="21229" spans="20:21" x14ac:dyDescent="0.25">
      <c r="T21229" s="101" t="s">
        <v>41334</v>
      </c>
      <c r="U21229" s="74" t="s">
        <v>41335</v>
      </c>
    </row>
    <row r="21230" spans="20:21" x14ac:dyDescent="0.25">
      <c r="T21230" s="101" t="s">
        <v>41336</v>
      </c>
      <c r="U21230" s="74" t="s">
        <v>41337</v>
      </c>
    </row>
    <row r="21231" spans="20:21" x14ac:dyDescent="0.25">
      <c r="T21231" s="101" t="s">
        <v>41338</v>
      </c>
      <c r="U21231" s="74" t="s">
        <v>41339</v>
      </c>
    </row>
    <row r="21232" spans="20:21" x14ac:dyDescent="0.25">
      <c r="T21232" s="101" t="s">
        <v>41340</v>
      </c>
      <c r="U21232" s="74" t="s">
        <v>41341</v>
      </c>
    </row>
    <row r="21233" spans="20:21" x14ac:dyDescent="0.25">
      <c r="T21233" s="101" t="s">
        <v>41342</v>
      </c>
      <c r="U21233" s="74" t="s">
        <v>41343</v>
      </c>
    </row>
    <row r="21234" spans="20:21" x14ac:dyDescent="0.25">
      <c r="T21234" s="101" t="s">
        <v>41344</v>
      </c>
      <c r="U21234" s="74" t="s">
        <v>41345</v>
      </c>
    </row>
    <row r="21235" spans="20:21" x14ac:dyDescent="0.25">
      <c r="T21235" s="101" t="s">
        <v>41346</v>
      </c>
      <c r="U21235" s="74" t="s">
        <v>41347</v>
      </c>
    </row>
    <row r="21236" spans="20:21" x14ac:dyDescent="0.25">
      <c r="T21236" s="101" t="s">
        <v>41348</v>
      </c>
      <c r="U21236" s="74" t="s">
        <v>41349</v>
      </c>
    </row>
    <row r="21237" spans="20:21" x14ac:dyDescent="0.25">
      <c r="T21237" s="101" t="s">
        <v>41350</v>
      </c>
      <c r="U21237" s="74" t="s">
        <v>41351</v>
      </c>
    </row>
    <row r="21238" spans="20:21" x14ac:dyDescent="0.25">
      <c r="T21238" s="101" t="s">
        <v>41352</v>
      </c>
      <c r="U21238" s="74" t="s">
        <v>41353</v>
      </c>
    </row>
    <row r="21239" spans="20:21" x14ac:dyDescent="0.25">
      <c r="T21239" s="101" t="s">
        <v>41354</v>
      </c>
      <c r="U21239" s="74" t="s">
        <v>41355</v>
      </c>
    </row>
    <row r="21240" spans="20:21" x14ac:dyDescent="0.25">
      <c r="T21240" s="101" t="s">
        <v>41356</v>
      </c>
      <c r="U21240" s="74" t="s">
        <v>41357</v>
      </c>
    </row>
    <row r="21241" spans="20:21" x14ac:dyDescent="0.25">
      <c r="T21241" s="101" t="s">
        <v>41358</v>
      </c>
      <c r="U21241" s="74" t="s">
        <v>41359</v>
      </c>
    </row>
    <row r="21242" spans="20:21" x14ac:dyDescent="0.25">
      <c r="T21242" s="101" t="s">
        <v>41360</v>
      </c>
      <c r="U21242" s="74" t="s">
        <v>41361</v>
      </c>
    </row>
    <row r="21243" spans="20:21" x14ac:dyDescent="0.25">
      <c r="T21243" s="101" t="s">
        <v>41362</v>
      </c>
      <c r="U21243" s="74" t="s">
        <v>41363</v>
      </c>
    </row>
    <row r="21244" spans="20:21" x14ac:dyDescent="0.25">
      <c r="T21244" s="101" t="s">
        <v>41364</v>
      </c>
      <c r="U21244" s="74" t="s">
        <v>41365</v>
      </c>
    </row>
    <row r="21245" spans="20:21" x14ac:dyDescent="0.25">
      <c r="T21245" s="101" t="s">
        <v>41366</v>
      </c>
      <c r="U21245" s="74" t="s">
        <v>41367</v>
      </c>
    </row>
    <row r="21246" spans="20:21" x14ac:dyDescent="0.25">
      <c r="T21246" s="101" t="s">
        <v>41368</v>
      </c>
      <c r="U21246" s="74" t="s">
        <v>41369</v>
      </c>
    </row>
    <row r="21247" spans="20:21" x14ac:dyDescent="0.25">
      <c r="T21247" s="101" t="s">
        <v>41370</v>
      </c>
      <c r="U21247" s="74" t="s">
        <v>41371</v>
      </c>
    </row>
    <row r="21248" spans="20:21" x14ac:dyDescent="0.25">
      <c r="T21248" s="101" t="s">
        <v>41372</v>
      </c>
      <c r="U21248" s="74" t="s">
        <v>41373</v>
      </c>
    </row>
    <row r="21249" spans="20:21" x14ac:dyDescent="0.25">
      <c r="T21249" s="101" t="s">
        <v>41374</v>
      </c>
      <c r="U21249" s="74" t="s">
        <v>41375</v>
      </c>
    </row>
    <row r="21250" spans="20:21" x14ac:dyDescent="0.25">
      <c r="T21250" s="101" t="s">
        <v>41376</v>
      </c>
      <c r="U21250" s="74" t="s">
        <v>41377</v>
      </c>
    </row>
    <row r="21251" spans="20:21" x14ac:dyDescent="0.25">
      <c r="T21251" s="101" t="s">
        <v>41378</v>
      </c>
      <c r="U21251" s="74" t="s">
        <v>41379</v>
      </c>
    </row>
    <row r="21252" spans="20:21" x14ac:dyDescent="0.25">
      <c r="T21252" s="101" t="s">
        <v>41380</v>
      </c>
      <c r="U21252" s="74" t="s">
        <v>41381</v>
      </c>
    </row>
    <row r="21253" spans="20:21" x14ac:dyDescent="0.25">
      <c r="T21253" s="101" t="s">
        <v>41382</v>
      </c>
      <c r="U21253" s="74" t="s">
        <v>41383</v>
      </c>
    </row>
    <row r="21254" spans="20:21" x14ac:dyDescent="0.25">
      <c r="T21254" s="101" t="s">
        <v>41384</v>
      </c>
      <c r="U21254" s="74" t="s">
        <v>41385</v>
      </c>
    </row>
    <row r="21255" spans="20:21" x14ac:dyDescent="0.25">
      <c r="T21255" s="101" t="s">
        <v>41386</v>
      </c>
      <c r="U21255" s="74" t="s">
        <v>41387</v>
      </c>
    </row>
    <row r="21256" spans="20:21" x14ac:dyDescent="0.25">
      <c r="T21256" s="101" t="s">
        <v>41388</v>
      </c>
      <c r="U21256" s="74" t="s">
        <v>41389</v>
      </c>
    </row>
    <row r="21257" spans="20:21" x14ac:dyDescent="0.25">
      <c r="T21257" s="101" t="s">
        <v>41390</v>
      </c>
      <c r="U21257" s="74" t="s">
        <v>41391</v>
      </c>
    </row>
    <row r="21258" spans="20:21" x14ac:dyDescent="0.25">
      <c r="T21258" s="101" t="s">
        <v>41392</v>
      </c>
      <c r="U21258" s="74" t="s">
        <v>41393</v>
      </c>
    </row>
    <row r="21259" spans="20:21" x14ac:dyDescent="0.25">
      <c r="T21259" s="101" t="s">
        <v>41394</v>
      </c>
      <c r="U21259" s="74" t="s">
        <v>41395</v>
      </c>
    </row>
    <row r="21260" spans="20:21" x14ac:dyDescent="0.25">
      <c r="T21260" s="101" t="s">
        <v>41396</v>
      </c>
      <c r="U21260" s="74" t="s">
        <v>41397</v>
      </c>
    </row>
    <row r="21261" spans="20:21" x14ac:dyDescent="0.25">
      <c r="T21261" s="101" t="s">
        <v>41398</v>
      </c>
      <c r="U21261" s="74" t="s">
        <v>41399</v>
      </c>
    </row>
    <row r="21262" spans="20:21" x14ac:dyDescent="0.25">
      <c r="T21262" s="101" t="s">
        <v>41400</v>
      </c>
      <c r="U21262" s="74" t="s">
        <v>41401</v>
      </c>
    </row>
    <row r="21263" spans="20:21" x14ac:dyDescent="0.25">
      <c r="T21263" s="101" t="s">
        <v>41402</v>
      </c>
      <c r="U21263" s="74" t="s">
        <v>41403</v>
      </c>
    </row>
    <row r="21264" spans="20:21" x14ac:dyDescent="0.25">
      <c r="T21264" s="101" t="s">
        <v>41404</v>
      </c>
      <c r="U21264" s="74" t="s">
        <v>41405</v>
      </c>
    </row>
    <row r="21265" spans="20:21" x14ac:dyDescent="0.25">
      <c r="T21265" s="101" t="s">
        <v>41406</v>
      </c>
      <c r="U21265" s="74" t="s">
        <v>41407</v>
      </c>
    </row>
    <row r="21266" spans="20:21" x14ac:dyDescent="0.25">
      <c r="T21266" s="101" t="s">
        <v>41408</v>
      </c>
      <c r="U21266" s="74" t="s">
        <v>41409</v>
      </c>
    </row>
    <row r="21267" spans="20:21" x14ac:dyDescent="0.25">
      <c r="T21267" s="101" t="s">
        <v>41410</v>
      </c>
      <c r="U21267" s="74" t="s">
        <v>41411</v>
      </c>
    </row>
    <row r="21268" spans="20:21" x14ac:dyDescent="0.25">
      <c r="T21268" s="101" t="s">
        <v>41412</v>
      </c>
      <c r="U21268" s="74" t="s">
        <v>41413</v>
      </c>
    </row>
    <row r="21269" spans="20:21" x14ac:dyDescent="0.25">
      <c r="T21269" s="101" t="s">
        <v>41414</v>
      </c>
      <c r="U21269" s="74" t="s">
        <v>41415</v>
      </c>
    </row>
    <row r="21270" spans="20:21" x14ac:dyDescent="0.25">
      <c r="T21270" s="101" t="s">
        <v>41416</v>
      </c>
      <c r="U21270" s="74" t="s">
        <v>41417</v>
      </c>
    </row>
    <row r="21271" spans="20:21" x14ac:dyDescent="0.25">
      <c r="T21271" s="101" t="s">
        <v>41418</v>
      </c>
      <c r="U21271" s="74" t="s">
        <v>41419</v>
      </c>
    </row>
    <row r="21272" spans="20:21" x14ac:dyDescent="0.25">
      <c r="T21272" s="101" t="s">
        <v>41420</v>
      </c>
      <c r="U21272" s="74" t="s">
        <v>41421</v>
      </c>
    </row>
    <row r="21273" spans="20:21" x14ac:dyDescent="0.25">
      <c r="T21273" s="101" t="s">
        <v>41422</v>
      </c>
      <c r="U21273" s="74" t="s">
        <v>41423</v>
      </c>
    </row>
    <row r="21274" spans="20:21" x14ac:dyDescent="0.25">
      <c r="T21274" s="101" t="s">
        <v>41424</v>
      </c>
      <c r="U21274" s="74" t="s">
        <v>41425</v>
      </c>
    </row>
    <row r="21275" spans="20:21" x14ac:dyDescent="0.25">
      <c r="T21275" s="101" t="s">
        <v>41426</v>
      </c>
      <c r="U21275" s="74" t="s">
        <v>41427</v>
      </c>
    </row>
    <row r="21276" spans="20:21" x14ac:dyDescent="0.25">
      <c r="T21276" s="101" t="s">
        <v>41428</v>
      </c>
      <c r="U21276" s="74" t="s">
        <v>41429</v>
      </c>
    </row>
    <row r="21277" spans="20:21" x14ac:dyDescent="0.25">
      <c r="T21277" s="101" t="s">
        <v>41430</v>
      </c>
      <c r="U21277" s="74" t="s">
        <v>41431</v>
      </c>
    </row>
    <row r="21278" spans="20:21" x14ac:dyDescent="0.25">
      <c r="T21278" s="101" t="s">
        <v>41432</v>
      </c>
      <c r="U21278" s="74" t="s">
        <v>41433</v>
      </c>
    </row>
    <row r="21279" spans="20:21" x14ac:dyDescent="0.25">
      <c r="T21279" s="101" t="s">
        <v>41434</v>
      </c>
      <c r="U21279" s="74" t="s">
        <v>41435</v>
      </c>
    </row>
    <row r="21280" spans="20:21" x14ac:dyDescent="0.25">
      <c r="T21280" s="101" t="s">
        <v>41436</v>
      </c>
      <c r="U21280" s="74" t="s">
        <v>41437</v>
      </c>
    </row>
    <row r="21281" spans="20:21" x14ac:dyDescent="0.25">
      <c r="T21281" s="101" t="s">
        <v>41438</v>
      </c>
      <c r="U21281" s="74" t="s">
        <v>41439</v>
      </c>
    </row>
    <row r="21282" spans="20:21" x14ac:dyDescent="0.25">
      <c r="T21282" s="101" t="s">
        <v>41440</v>
      </c>
      <c r="U21282" s="74" t="s">
        <v>41441</v>
      </c>
    </row>
    <row r="21283" spans="20:21" x14ac:dyDescent="0.25">
      <c r="T21283" s="101" t="s">
        <v>41442</v>
      </c>
      <c r="U21283" s="74" t="s">
        <v>41443</v>
      </c>
    </row>
    <row r="21284" spans="20:21" x14ac:dyDescent="0.25">
      <c r="T21284" s="101" t="s">
        <v>41444</v>
      </c>
      <c r="U21284" s="74" t="s">
        <v>41445</v>
      </c>
    </row>
    <row r="21285" spans="20:21" x14ac:dyDescent="0.25">
      <c r="T21285" s="101" t="s">
        <v>41446</v>
      </c>
      <c r="U21285" s="74" t="s">
        <v>41447</v>
      </c>
    </row>
    <row r="21286" spans="20:21" x14ac:dyDescent="0.25">
      <c r="T21286" s="101" t="s">
        <v>41448</v>
      </c>
      <c r="U21286" s="74" t="s">
        <v>41449</v>
      </c>
    </row>
    <row r="21287" spans="20:21" x14ac:dyDescent="0.25">
      <c r="T21287" s="101" t="s">
        <v>41450</v>
      </c>
      <c r="U21287" s="74" t="s">
        <v>41451</v>
      </c>
    </row>
    <row r="21288" spans="20:21" x14ac:dyDescent="0.25">
      <c r="T21288" s="101" t="s">
        <v>41452</v>
      </c>
      <c r="U21288" s="74" t="s">
        <v>41453</v>
      </c>
    </row>
    <row r="21289" spans="20:21" x14ac:dyDescent="0.25">
      <c r="T21289" s="101" t="s">
        <v>41454</v>
      </c>
      <c r="U21289" s="74" t="s">
        <v>41455</v>
      </c>
    </row>
    <row r="21290" spans="20:21" x14ac:dyDescent="0.25">
      <c r="T21290" s="101" t="s">
        <v>41456</v>
      </c>
      <c r="U21290" s="74" t="s">
        <v>41457</v>
      </c>
    </row>
    <row r="21291" spans="20:21" x14ac:dyDescent="0.25">
      <c r="T21291" s="101" t="s">
        <v>41458</v>
      </c>
      <c r="U21291" s="74" t="s">
        <v>41459</v>
      </c>
    </row>
    <row r="21292" spans="20:21" x14ac:dyDescent="0.25">
      <c r="T21292" s="101" t="s">
        <v>41460</v>
      </c>
      <c r="U21292" s="74" t="s">
        <v>41461</v>
      </c>
    </row>
    <row r="21293" spans="20:21" x14ac:dyDescent="0.25">
      <c r="T21293" s="101" t="s">
        <v>41462</v>
      </c>
      <c r="U21293" s="74" t="s">
        <v>41463</v>
      </c>
    </row>
    <row r="21294" spans="20:21" x14ac:dyDescent="0.25">
      <c r="T21294" s="101" t="s">
        <v>41464</v>
      </c>
      <c r="U21294" s="74" t="s">
        <v>41465</v>
      </c>
    </row>
    <row r="21295" spans="20:21" x14ac:dyDescent="0.25">
      <c r="T21295" s="101" t="s">
        <v>41466</v>
      </c>
      <c r="U21295" s="74" t="s">
        <v>41467</v>
      </c>
    </row>
    <row r="21296" spans="20:21" x14ac:dyDescent="0.25">
      <c r="T21296" s="101" t="s">
        <v>41468</v>
      </c>
      <c r="U21296" s="74" t="s">
        <v>41469</v>
      </c>
    </row>
    <row r="21297" spans="20:21" x14ac:dyDescent="0.25">
      <c r="T21297" s="101" t="s">
        <v>41470</v>
      </c>
      <c r="U21297" s="74" t="s">
        <v>41471</v>
      </c>
    </row>
    <row r="21298" spans="20:21" x14ac:dyDescent="0.25">
      <c r="T21298" s="101" t="s">
        <v>41472</v>
      </c>
      <c r="U21298" s="74" t="s">
        <v>41473</v>
      </c>
    </row>
    <row r="21299" spans="20:21" x14ac:dyDescent="0.25">
      <c r="T21299" s="101" t="s">
        <v>41474</v>
      </c>
      <c r="U21299" s="74" t="s">
        <v>41475</v>
      </c>
    </row>
    <row r="21300" spans="20:21" x14ac:dyDescent="0.25">
      <c r="T21300" s="101" t="s">
        <v>41476</v>
      </c>
      <c r="U21300" s="74" t="s">
        <v>41477</v>
      </c>
    </row>
    <row r="21301" spans="20:21" x14ac:dyDescent="0.25">
      <c r="T21301" s="101" t="s">
        <v>41478</v>
      </c>
      <c r="U21301" s="74" t="s">
        <v>41479</v>
      </c>
    </row>
    <row r="21302" spans="20:21" x14ac:dyDescent="0.25">
      <c r="T21302" s="101" t="s">
        <v>41480</v>
      </c>
      <c r="U21302" s="74" t="s">
        <v>41481</v>
      </c>
    </row>
    <row r="21303" spans="20:21" x14ac:dyDescent="0.25">
      <c r="T21303" s="101" t="s">
        <v>41482</v>
      </c>
      <c r="U21303" s="74" t="s">
        <v>41483</v>
      </c>
    </row>
    <row r="21304" spans="20:21" x14ac:dyDescent="0.25">
      <c r="T21304" s="101" t="s">
        <v>41484</v>
      </c>
      <c r="U21304" s="74" t="s">
        <v>41485</v>
      </c>
    </row>
    <row r="21305" spans="20:21" x14ac:dyDescent="0.25">
      <c r="T21305" s="101" t="s">
        <v>41486</v>
      </c>
      <c r="U21305" s="74" t="s">
        <v>41487</v>
      </c>
    </row>
    <row r="21306" spans="20:21" x14ac:dyDescent="0.25">
      <c r="T21306" s="101" t="s">
        <v>41488</v>
      </c>
      <c r="U21306" s="74" t="s">
        <v>41489</v>
      </c>
    </row>
    <row r="21307" spans="20:21" x14ac:dyDescent="0.25">
      <c r="T21307" s="101" t="s">
        <v>41490</v>
      </c>
      <c r="U21307" s="74" t="s">
        <v>41491</v>
      </c>
    </row>
    <row r="21308" spans="20:21" x14ac:dyDescent="0.25">
      <c r="T21308" s="101" t="s">
        <v>41492</v>
      </c>
      <c r="U21308" s="74" t="s">
        <v>41493</v>
      </c>
    </row>
    <row r="21309" spans="20:21" x14ac:dyDescent="0.25">
      <c r="T21309" s="101" t="s">
        <v>41494</v>
      </c>
      <c r="U21309" s="74" t="s">
        <v>41495</v>
      </c>
    </row>
    <row r="21310" spans="20:21" x14ac:dyDescent="0.25">
      <c r="T21310" s="101" t="s">
        <v>41496</v>
      </c>
      <c r="U21310" s="74" t="s">
        <v>41497</v>
      </c>
    </row>
    <row r="21311" spans="20:21" x14ac:dyDescent="0.25">
      <c r="T21311" s="101" t="s">
        <v>41498</v>
      </c>
      <c r="U21311" s="74" t="s">
        <v>41499</v>
      </c>
    </row>
    <row r="21312" spans="20:21" x14ac:dyDescent="0.25">
      <c r="T21312" s="101" t="s">
        <v>41500</v>
      </c>
      <c r="U21312" s="74" t="s">
        <v>41501</v>
      </c>
    </row>
    <row r="21313" spans="20:21" x14ac:dyDescent="0.25">
      <c r="T21313" s="101" t="s">
        <v>41502</v>
      </c>
      <c r="U21313" s="74" t="s">
        <v>41503</v>
      </c>
    </row>
    <row r="21314" spans="20:21" x14ac:dyDescent="0.25">
      <c r="T21314" s="101" t="s">
        <v>41504</v>
      </c>
      <c r="U21314" s="74" t="s">
        <v>41505</v>
      </c>
    </row>
    <row r="21315" spans="20:21" x14ac:dyDescent="0.25">
      <c r="T21315" s="101" t="s">
        <v>41506</v>
      </c>
      <c r="U21315" s="74" t="s">
        <v>41507</v>
      </c>
    </row>
    <row r="21316" spans="20:21" x14ac:dyDescent="0.25">
      <c r="T21316" s="101" t="s">
        <v>41508</v>
      </c>
      <c r="U21316" s="74" t="s">
        <v>41509</v>
      </c>
    </row>
    <row r="21317" spans="20:21" x14ac:dyDescent="0.25">
      <c r="T21317" s="101" t="s">
        <v>41510</v>
      </c>
      <c r="U21317" s="74" t="s">
        <v>41511</v>
      </c>
    </row>
    <row r="21318" spans="20:21" x14ac:dyDescent="0.25">
      <c r="T21318" s="101" t="s">
        <v>41512</v>
      </c>
      <c r="U21318" s="74" t="s">
        <v>41513</v>
      </c>
    </row>
    <row r="21319" spans="20:21" x14ac:dyDescent="0.25">
      <c r="T21319" s="101" t="s">
        <v>41514</v>
      </c>
      <c r="U21319" s="74" t="s">
        <v>41515</v>
      </c>
    </row>
    <row r="21320" spans="20:21" x14ac:dyDescent="0.25">
      <c r="T21320" s="101" t="s">
        <v>41516</v>
      </c>
      <c r="U21320" s="74" t="s">
        <v>41517</v>
      </c>
    </row>
    <row r="21321" spans="20:21" x14ac:dyDescent="0.25">
      <c r="T21321" s="101" t="s">
        <v>41518</v>
      </c>
      <c r="U21321" s="74" t="s">
        <v>41519</v>
      </c>
    </row>
    <row r="21322" spans="20:21" x14ac:dyDescent="0.25">
      <c r="T21322" s="101" t="s">
        <v>41520</v>
      </c>
      <c r="U21322" s="74" t="s">
        <v>41521</v>
      </c>
    </row>
    <row r="21323" spans="20:21" x14ac:dyDescent="0.25">
      <c r="T21323" s="101" t="s">
        <v>41522</v>
      </c>
      <c r="U21323" s="74" t="s">
        <v>41523</v>
      </c>
    </row>
    <row r="21324" spans="20:21" x14ac:dyDescent="0.25">
      <c r="T21324" s="101" t="s">
        <v>41524</v>
      </c>
      <c r="U21324" s="74" t="s">
        <v>41525</v>
      </c>
    </row>
    <row r="21325" spans="20:21" x14ac:dyDescent="0.25">
      <c r="T21325" s="101" t="s">
        <v>41526</v>
      </c>
      <c r="U21325" s="74" t="s">
        <v>41527</v>
      </c>
    </row>
    <row r="21326" spans="20:21" x14ac:dyDescent="0.25">
      <c r="T21326" s="101" t="s">
        <v>41528</v>
      </c>
      <c r="U21326" s="74" t="s">
        <v>41529</v>
      </c>
    </row>
    <row r="21327" spans="20:21" x14ac:dyDescent="0.25">
      <c r="T21327" s="101" t="s">
        <v>41530</v>
      </c>
      <c r="U21327" s="74" t="s">
        <v>41531</v>
      </c>
    </row>
    <row r="21328" spans="20:21" x14ac:dyDescent="0.25">
      <c r="T21328" s="101" t="s">
        <v>41532</v>
      </c>
      <c r="U21328" s="74" t="s">
        <v>41533</v>
      </c>
    </row>
    <row r="21329" spans="20:21" x14ac:dyDescent="0.25">
      <c r="T21329" s="101" t="s">
        <v>41534</v>
      </c>
      <c r="U21329" s="74" t="s">
        <v>41535</v>
      </c>
    </row>
    <row r="21330" spans="20:21" x14ac:dyDescent="0.25">
      <c r="T21330" s="101" t="s">
        <v>41536</v>
      </c>
      <c r="U21330" s="74" t="s">
        <v>41537</v>
      </c>
    </row>
    <row r="21331" spans="20:21" x14ac:dyDescent="0.25">
      <c r="T21331" s="101" t="s">
        <v>41538</v>
      </c>
      <c r="U21331" s="74" t="s">
        <v>41539</v>
      </c>
    </row>
    <row r="21332" spans="20:21" x14ac:dyDescent="0.25">
      <c r="T21332" s="101" t="s">
        <v>41540</v>
      </c>
      <c r="U21332" s="74" t="s">
        <v>41541</v>
      </c>
    </row>
    <row r="21333" spans="20:21" x14ac:dyDescent="0.25">
      <c r="T21333" s="101" t="s">
        <v>41542</v>
      </c>
      <c r="U21333" s="74" t="s">
        <v>41543</v>
      </c>
    </row>
    <row r="21334" spans="20:21" x14ac:dyDescent="0.25">
      <c r="T21334" s="101" t="s">
        <v>41544</v>
      </c>
      <c r="U21334" s="74" t="s">
        <v>41545</v>
      </c>
    </row>
    <row r="21335" spans="20:21" x14ac:dyDescent="0.25">
      <c r="T21335" s="101" t="s">
        <v>41546</v>
      </c>
      <c r="U21335" s="74" t="s">
        <v>41547</v>
      </c>
    </row>
    <row r="21336" spans="20:21" x14ac:dyDescent="0.25">
      <c r="T21336" s="101" t="s">
        <v>41548</v>
      </c>
      <c r="U21336" s="74" t="s">
        <v>41549</v>
      </c>
    </row>
    <row r="21337" spans="20:21" x14ac:dyDescent="0.25">
      <c r="T21337" s="101" t="s">
        <v>41550</v>
      </c>
      <c r="U21337" s="74" t="s">
        <v>41551</v>
      </c>
    </row>
    <row r="21338" spans="20:21" x14ac:dyDescent="0.25">
      <c r="T21338" s="101" t="s">
        <v>41552</v>
      </c>
      <c r="U21338" s="74" t="s">
        <v>41553</v>
      </c>
    </row>
    <row r="21339" spans="20:21" x14ac:dyDescent="0.25">
      <c r="T21339" s="101" t="s">
        <v>41554</v>
      </c>
      <c r="U21339" s="74" t="s">
        <v>41555</v>
      </c>
    </row>
    <row r="21340" spans="20:21" x14ac:dyDescent="0.25">
      <c r="T21340" s="101" t="s">
        <v>41556</v>
      </c>
      <c r="U21340" s="74" t="s">
        <v>41557</v>
      </c>
    </row>
    <row r="21341" spans="20:21" x14ac:dyDescent="0.25">
      <c r="T21341" s="101" t="s">
        <v>41558</v>
      </c>
      <c r="U21341" s="74" t="s">
        <v>41559</v>
      </c>
    </row>
    <row r="21342" spans="20:21" x14ac:dyDescent="0.25">
      <c r="T21342" s="101" t="s">
        <v>41560</v>
      </c>
      <c r="U21342" s="74" t="s">
        <v>41561</v>
      </c>
    </row>
    <row r="21343" spans="20:21" x14ac:dyDescent="0.25">
      <c r="T21343" s="101" t="s">
        <v>41562</v>
      </c>
      <c r="U21343" s="74" t="s">
        <v>41563</v>
      </c>
    </row>
    <row r="21344" spans="20:21" x14ac:dyDescent="0.25">
      <c r="T21344" s="101" t="s">
        <v>41564</v>
      </c>
      <c r="U21344" s="74" t="s">
        <v>41565</v>
      </c>
    </row>
    <row r="21345" spans="20:21" x14ac:dyDescent="0.25">
      <c r="T21345" s="101" t="s">
        <v>41566</v>
      </c>
      <c r="U21345" s="74" t="s">
        <v>41567</v>
      </c>
    </row>
    <row r="21346" spans="20:21" x14ac:dyDescent="0.25">
      <c r="T21346" s="101" t="s">
        <v>41568</v>
      </c>
      <c r="U21346" s="74" t="s">
        <v>41569</v>
      </c>
    </row>
    <row r="21347" spans="20:21" x14ac:dyDescent="0.25">
      <c r="T21347" s="101" t="s">
        <v>41570</v>
      </c>
      <c r="U21347" s="74" t="s">
        <v>41571</v>
      </c>
    </row>
    <row r="21348" spans="20:21" x14ac:dyDescent="0.25">
      <c r="T21348" s="101" t="s">
        <v>41572</v>
      </c>
      <c r="U21348" s="74" t="s">
        <v>41573</v>
      </c>
    </row>
    <row r="21349" spans="20:21" x14ac:dyDescent="0.25">
      <c r="T21349" s="101" t="s">
        <v>41574</v>
      </c>
      <c r="U21349" s="74" t="s">
        <v>41575</v>
      </c>
    </row>
    <row r="21350" spans="20:21" x14ac:dyDescent="0.25">
      <c r="T21350" s="101" t="s">
        <v>41576</v>
      </c>
      <c r="U21350" s="74" t="s">
        <v>41577</v>
      </c>
    </row>
    <row r="21351" spans="20:21" x14ac:dyDescent="0.25">
      <c r="T21351" s="101" t="s">
        <v>41578</v>
      </c>
      <c r="U21351" s="74" t="s">
        <v>41579</v>
      </c>
    </row>
    <row r="21352" spans="20:21" x14ac:dyDescent="0.25">
      <c r="T21352" s="101" t="s">
        <v>41580</v>
      </c>
      <c r="U21352" s="74" t="s">
        <v>41581</v>
      </c>
    </row>
    <row r="21353" spans="20:21" x14ac:dyDescent="0.25">
      <c r="T21353" s="101" t="s">
        <v>41582</v>
      </c>
      <c r="U21353" s="74" t="s">
        <v>41583</v>
      </c>
    </row>
    <row r="21354" spans="20:21" x14ac:dyDescent="0.25">
      <c r="T21354" s="101" t="s">
        <v>41584</v>
      </c>
      <c r="U21354" s="74" t="s">
        <v>41585</v>
      </c>
    </row>
    <row r="21355" spans="20:21" x14ac:dyDescent="0.25">
      <c r="T21355" s="101" t="s">
        <v>41586</v>
      </c>
      <c r="U21355" s="74" t="s">
        <v>41587</v>
      </c>
    </row>
    <row r="21356" spans="20:21" x14ac:dyDescent="0.25">
      <c r="T21356" s="101" t="s">
        <v>41588</v>
      </c>
      <c r="U21356" s="74" t="s">
        <v>41589</v>
      </c>
    </row>
    <row r="21357" spans="20:21" x14ac:dyDescent="0.25">
      <c r="T21357" s="101" t="s">
        <v>41590</v>
      </c>
      <c r="U21357" s="74" t="s">
        <v>41591</v>
      </c>
    </row>
    <row r="21358" spans="20:21" x14ac:dyDescent="0.25">
      <c r="T21358" s="101" t="s">
        <v>41592</v>
      </c>
      <c r="U21358" s="74" t="s">
        <v>41593</v>
      </c>
    </row>
    <row r="21359" spans="20:21" x14ac:dyDescent="0.25">
      <c r="T21359" s="101" t="s">
        <v>41594</v>
      </c>
      <c r="U21359" s="74" t="s">
        <v>41595</v>
      </c>
    </row>
    <row r="21360" spans="20:21" x14ac:dyDescent="0.25">
      <c r="T21360" s="101" t="s">
        <v>41596</v>
      </c>
      <c r="U21360" s="74" t="s">
        <v>41597</v>
      </c>
    </row>
    <row r="21361" spans="20:21" x14ac:dyDescent="0.25">
      <c r="T21361" s="101" t="s">
        <v>41598</v>
      </c>
      <c r="U21361" s="74" t="s">
        <v>41599</v>
      </c>
    </row>
    <row r="21362" spans="20:21" x14ac:dyDescent="0.25">
      <c r="T21362" s="101" t="s">
        <v>41600</v>
      </c>
      <c r="U21362" s="74" t="s">
        <v>41601</v>
      </c>
    </row>
    <row r="21363" spans="20:21" x14ac:dyDescent="0.25">
      <c r="T21363" s="101" t="s">
        <v>41602</v>
      </c>
      <c r="U21363" s="74" t="s">
        <v>41603</v>
      </c>
    </row>
    <row r="21364" spans="20:21" x14ac:dyDescent="0.25">
      <c r="T21364" s="101" t="s">
        <v>41604</v>
      </c>
      <c r="U21364" s="74" t="s">
        <v>41605</v>
      </c>
    </row>
    <row r="21365" spans="20:21" x14ac:dyDescent="0.25">
      <c r="T21365" s="101" t="s">
        <v>41606</v>
      </c>
      <c r="U21365" s="74" t="s">
        <v>41607</v>
      </c>
    </row>
    <row r="21366" spans="20:21" x14ac:dyDescent="0.25">
      <c r="T21366" s="101" t="s">
        <v>41608</v>
      </c>
      <c r="U21366" s="74" t="s">
        <v>41609</v>
      </c>
    </row>
    <row r="21367" spans="20:21" x14ac:dyDescent="0.25">
      <c r="T21367" s="101" t="s">
        <v>41610</v>
      </c>
      <c r="U21367" s="74" t="s">
        <v>41611</v>
      </c>
    </row>
    <row r="21368" spans="20:21" x14ac:dyDescent="0.25">
      <c r="T21368" s="101" t="s">
        <v>41612</v>
      </c>
      <c r="U21368" s="74" t="s">
        <v>41613</v>
      </c>
    </row>
    <row r="21369" spans="20:21" x14ac:dyDescent="0.25">
      <c r="T21369" s="101" t="s">
        <v>41614</v>
      </c>
      <c r="U21369" s="74" t="s">
        <v>6544</v>
      </c>
    </row>
    <row r="21370" spans="20:21" x14ac:dyDescent="0.25">
      <c r="T21370" s="101" t="s">
        <v>41615</v>
      </c>
      <c r="U21370" s="74" t="s">
        <v>41616</v>
      </c>
    </row>
    <row r="21371" spans="20:21" x14ac:dyDescent="0.25">
      <c r="T21371" s="101" t="s">
        <v>41617</v>
      </c>
      <c r="U21371" s="74" t="s">
        <v>41618</v>
      </c>
    </row>
    <row r="21372" spans="20:21" x14ac:dyDescent="0.25">
      <c r="T21372" s="101" t="s">
        <v>41619</v>
      </c>
      <c r="U21372" s="74" t="s">
        <v>41620</v>
      </c>
    </row>
    <row r="21373" spans="20:21" x14ac:dyDescent="0.25">
      <c r="T21373" s="101" t="s">
        <v>41621</v>
      </c>
      <c r="U21373" s="74" t="s">
        <v>41622</v>
      </c>
    </row>
    <row r="21374" spans="20:21" x14ac:dyDescent="0.25">
      <c r="T21374" s="101" t="s">
        <v>41623</v>
      </c>
      <c r="U21374" s="74" t="s">
        <v>41624</v>
      </c>
    </row>
    <row r="21375" spans="20:21" x14ac:dyDescent="0.25">
      <c r="T21375" s="101" t="s">
        <v>41625</v>
      </c>
      <c r="U21375" s="74" t="s">
        <v>41626</v>
      </c>
    </row>
    <row r="21376" spans="20:21" x14ac:dyDescent="0.25">
      <c r="T21376" s="101" t="s">
        <v>41627</v>
      </c>
      <c r="U21376" s="74" t="s">
        <v>41628</v>
      </c>
    </row>
    <row r="21377" spans="20:21" x14ac:dyDescent="0.25">
      <c r="T21377" s="101" t="s">
        <v>41629</v>
      </c>
      <c r="U21377" s="74" t="s">
        <v>41630</v>
      </c>
    </row>
    <row r="21378" spans="20:21" x14ac:dyDescent="0.25">
      <c r="T21378" s="101" t="s">
        <v>41631</v>
      </c>
      <c r="U21378" s="74" t="s">
        <v>41632</v>
      </c>
    </row>
    <row r="21379" spans="20:21" x14ac:dyDescent="0.25">
      <c r="T21379" s="101" t="s">
        <v>41633</v>
      </c>
      <c r="U21379" s="74" t="s">
        <v>41634</v>
      </c>
    </row>
    <row r="21380" spans="20:21" x14ac:dyDescent="0.25">
      <c r="T21380" s="101" t="s">
        <v>41635</v>
      </c>
      <c r="U21380" s="74" t="s">
        <v>41636</v>
      </c>
    </row>
    <row r="21381" spans="20:21" x14ac:dyDescent="0.25">
      <c r="T21381" s="101" t="s">
        <v>41637</v>
      </c>
      <c r="U21381" s="74" t="s">
        <v>41638</v>
      </c>
    </row>
    <row r="21382" spans="20:21" x14ac:dyDescent="0.25">
      <c r="T21382" s="101" t="s">
        <v>41639</v>
      </c>
      <c r="U21382" s="74" t="s">
        <v>41640</v>
      </c>
    </row>
    <row r="21383" spans="20:21" x14ac:dyDescent="0.25">
      <c r="T21383" s="101" t="s">
        <v>41641</v>
      </c>
      <c r="U21383" s="74" t="s">
        <v>2592</v>
      </c>
    </row>
    <row r="21384" spans="20:21" x14ac:dyDescent="0.25">
      <c r="T21384" s="101" t="s">
        <v>41642</v>
      </c>
      <c r="U21384" s="74" t="s">
        <v>41643</v>
      </c>
    </row>
    <row r="21385" spans="20:21" x14ac:dyDescent="0.25">
      <c r="T21385" s="101" t="s">
        <v>41644</v>
      </c>
      <c r="U21385" s="74" t="s">
        <v>41645</v>
      </c>
    </row>
    <row r="21386" spans="20:21" x14ac:dyDescent="0.25">
      <c r="T21386" s="101" t="s">
        <v>41646</v>
      </c>
      <c r="U21386" s="74" t="s">
        <v>41647</v>
      </c>
    </row>
    <row r="21387" spans="20:21" x14ac:dyDescent="0.25">
      <c r="T21387" s="101" t="s">
        <v>41648</v>
      </c>
      <c r="U21387" s="74" t="s">
        <v>41649</v>
      </c>
    </row>
    <row r="21388" spans="20:21" x14ac:dyDescent="0.25">
      <c r="T21388" s="101" t="s">
        <v>41650</v>
      </c>
      <c r="U21388" s="74" t="s">
        <v>41651</v>
      </c>
    </row>
    <row r="21389" spans="20:21" x14ac:dyDescent="0.25">
      <c r="T21389" s="101" t="s">
        <v>41652</v>
      </c>
      <c r="U21389" s="74" t="s">
        <v>41653</v>
      </c>
    </row>
    <row r="21390" spans="20:21" x14ac:dyDescent="0.25">
      <c r="T21390" s="101" t="s">
        <v>41654</v>
      </c>
      <c r="U21390" s="74" t="s">
        <v>41655</v>
      </c>
    </row>
    <row r="21391" spans="20:21" x14ac:dyDescent="0.25">
      <c r="T21391" s="101" t="s">
        <v>41656</v>
      </c>
      <c r="U21391" s="74" t="s">
        <v>41657</v>
      </c>
    </row>
    <row r="21392" spans="20:21" x14ac:dyDescent="0.25">
      <c r="T21392" s="101" t="s">
        <v>41658</v>
      </c>
      <c r="U21392" s="74" t="s">
        <v>41659</v>
      </c>
    </row>
    <row r="21393" spans="20:21" x14ac:dyDescent="0.25">
      <c r="T21393" s="101" t="s">
        <v>41660</v>
      </c>
      <c r="U21393" s="74" t="s">
        <v>41661</v>
      </c>
    </row>
    <row r="21394" spans="20:21" x14ac:dyDescent="0.25">
      <c r="T21394" s="101" t="s">
        <v>41662</v>
      </c>
      <c r="U21394" s="74" t="s">
        <v>41663</v>
      </c>
    </row>
    <row r="21395" spans="20:21" x14ac:dyDescent="0.25">
      <c r="T21395" s="101" t="s">
        <v>41664</v>
      </c>
      <c r="U21395" s="74" t="s">
        <v>41665</v>
      </c>
    </row>
    <row r="21396" spans="20:21" x14ac:dyDescent="0.25">
      <c r="T21396" s="101" t="s">
        <v>41666</v>
      </c>
      <c r="U21396" s="74" t="s">
        <v>41667</v>
      </c>
    </row>
    <row r="21397" spans="20:21" x14ac:dyDescent="0.25">
      <c r="T21397" s="101" t="s">
        <v>41668</v>
      </c>
      <c r="U21397" s="74" t="s">
        <v>5897</v>
      </c>
    </row>
    <row r="21398" spans="20:21" x14ac:dyDescent="0.25">
      <c r="T21398" s="101" t="s">
        <v>41669</v>
      </c>
      <c r="U21398" s="74" t="s">
        <v>41670</v>
      </c>
    </row>
    <row r="21399" spans="20:21" x14ac:dyDescent="0.25">
      <c r="T21399" s="101" t="s">
        <v>41671</v>
      </c>
      <c r="U21399" s="74" t="s">
        <v>41672</v>
      </c>
    </row>
    <row r="21400" spans="20:21" x14ac:dyDescent="0.25">
      <c r="T21400" s="101" t="s">
        <v>41673</v>
      </c>
      <c r="U21400" s="74" t="s">
        <v>41674</v>
      </c>
    </row>
    <row r="21401" spans="20:21" x14ac:dyDescent="0.25">
      <c r="T21401" s="101" t="s">
        <v>41675</v>
      </c>
      <c r="U21401" s="74" t="s">
        <v>41676</v>
      </c>
    </row>
    <row r="21402" spans="20:21" x14ac:dyDescent="0.25">
      <c r="T21402" s="101" t="s">
        <v>41677</v>
      </c>
      <c r="U21402" s="74" t="s">
        <v>41678</v>
      </c>
    </row>
    <row r="21403" spans="20:21" x14ac:dyDescent="0.25">
      <c r="T21403" s="101" t="s">
        <v>41679</v>
      </c>
      <c r="U21403" s="74" t="s">
        <v>41680</v>
      </c>
    </row>
    <row r="21404" spans="20:21" x14ac:dyDescent="0.25">
      <c r="T21404" s="101" t="s">
        <v>41681</v>
      </c>
      <c r="U21404" s="74" t="s">
        <v>41682</v>
      </c>
    </row>
    <row r="21405" spans="20:21" x14ac:dyDescent="0.25">
      <c r="T21405" s="101" t="s">
        <v>41683</v>
      </c>
      <c r="U21405" s="74" t="s">
        <v>41684</v>
      </c>
    </row>
    <row r="21406" spans="20:21" x14ac:dyDescent="0.25">
      <c r="T21406" s="101" t="s">
        <v>41685</v>
      </c>
      <c r="U21406" s="74" t="s">
        <v>41686</v>
      </c>
    </row>
    <row r="21407" spans="20:21" x14ac:dyDescent="0.25">
      <c r="T21407" s="101" t="s">
        <v>41687</v>
      </c>
      <c r="U21407" s="74" t="s">
        <v>41688</v>
      </c>
    </row>
    <row r="21408" spans="20:21" x14ac:dyDescent="0.25">
      <c r="T21408" s="101" t="s">
        <v>41689</v>
      </c>
      <c r="U21408" s="74" t="s">
        <v>41690</v>
      </c>
    </row>
    <row r="21409" spans="20:21" x14ac:dyDescent="0.25">
      <c r="T21409" s="101" t="s">
        <v>41691</v>
      </c>
      <c r="U21409" s="74" t="s">
        <v>41692</v>
      </c>
    </row>
    <row r="21410" spans="20:21" x14ac:dyDescent="0.25">
      <c r="T21410" s="101" t="s">
        <v>41693</v>
      </c>
      <c r="U21410" s="74" t="s">
        <v>41694</v>
      </c>
    </row>
    <row r="21411" spans="20:21" x14ac:dyDescent="0.25">
      <c r="T21411" s="101" t="s">
        <v>41695</v>
      </c>
      <c r="U21411" s="74" t="s">
        <v>41696</v>
      </c>
    </row>
    <row r="21412" spans="20:21" x14ac:dyDescent="0.25">
      <c r="T21412" s="101" t="s">
        <v>41697</v>
      </c>
      <c r="U21412" s="74" t="s">
        <v>41698</v>
      </c>
    </row>
    <row r="21413" spans="20:21" x14ac:dyDescent="0.25">
      <c r="T21413" s="101" t="s">
        <v>41699</v>
      </c>
      <c r="U21413" s="74" t="s">
        <v>41700</v>
      </c>
    </row>
    <row r="21414" spans="20:21" x14ac:dyDescent="0.25">
      <c r="T21414" s="101" t="s">
        <v>41701</v>
      </c>
      <c r="U21414" s="74" t="s">
        <v>41702</v>
      </c>
    </row>
    <row r="21415" spans="20:21" x14ac:dyDescent="0.25">
      <c r="T21415" s="101" t="s">
        <v>41703</v>
      </c>
      <c r="U21415" s="74" t="s">
        <v>41704</v>
      </c>
    </row>
    <row r="21416" spans="20:21" x14ac:dyDescent="0.25">
      <c r="T21416" s="101" t="s">
        <v>41705</v>
      </c>
      <c r="U21416" s="74" t="s">
        <v>41706</v>
      </c>
    </row>
    <row r="21417" spans="20:21" x14ac:dyDescent="0.25">
      <c r="T21417" s="101" t="s">
        <v>41707</v>
      </c>
      <c r="U21417" s="74" t="s">
        <v>41708</v>
      </c>
    </row>
    <row r="21418" spans="20:21" x14ac:dyDescent="0.25">
      <c r="T21418" s="101" t="s">
        <v>41709</v>
      </c>
      <c r="U21418" s="74" t="s">
        <v>41710</v>
      </c>
    </row>
    <row r="21419" spans="20:21" x14ac:dyDescent="0.25">
      <c r="T21419" s="101" t="s">
        <v>41711</v>
      </c>
      <c r="U21419" s="74" t="s">
        <v>41712</v>
      </c>
    </row>
    <row r="21420" spans="20:21" x14ac:dyDescent="0.25">
      <c r="T21420" s="101" t="s">
        <v>41713</v>
      </c>
      <c r="U21420" s="74" t="s">
        <v>41714</v>
      </c>
    </row>
    <row r="21421" spans="20:21" x14ac:dyDescent="0.25">
      <c r="T21421" s="101" t="s">
        <v>41715</v>
      </c>
      <c r="U21421" s="74" t="s">
        <v>41716</v>
      </c>
    </row>
    <row r="21422" spans="20:21" x14ac:dyDescent="0.25">
      <c r="T21422" s="101" t="s">
        <v>41717</v>
      </c>
      <c r="U21422" s="74" t="s">
        <v>41718</v>
      </c>
    </row>
    <row r="21423" spans="20:21" x14ac:dyDescent="0.25">
      <c r="T21423" s="101" t="s">
        <v>41719</v>
      </c>
      <c r="U21423" s="74" t="s">
        <v>41720</v>
      </c>
    </row>
    <row r="21424" spans="20:21" x14ac:dyDescent="0.25">
      <c r="T21424" s="101" t="s">
        <v>41721</v>
      </c>
      <c r="U21424" s="74" t="s">
        <v>41722</v>
      </c>
    </row>
    <row r="21425" spans="20:21" x14ac:dyDescent="0.25">
      <c r="T21425" s="101" t="s">
        <v>41723</v>
      </c>
      <c r="U21425" s="74" t="s">
        <v>41724</v>
      </c>
    </row>
    <row r="21426" spans="20:21" x14ac:dyDescent="0.25">
      <c r="T21426" s="101" t="s">
        <v>41725</v>
      </c>
      <c r="U21426" s="74" t="s">
        <v>41726</v>
      </c>
    </row>
    <row r="21427" spans="20:21" x14ac:dyDescent="0.25">
      <c r="T21427" s="101" t="s">
        <v>41727</v>
      </c>
      <c r="U21427" s="74" t="s">
        <v>41728</v>
      </c>
    </row>
    <row r="21428" spans="20:21" x14ac:dyDescent="0.25">
      <c r="T21428" s="101" t="s">
        <v>41729</v>
      </c>
      <c r="U21428" s="74" t="s">
        <v>41730</v>
      </c>
    </row>
    <row r="21429" spans="20:21" x14ac:dyDescent="0.25">
      <c r="T21429" s="101" t="s">
        <v>41731</v>
      </c>
      <c r="U21429" s="74" t="s">
        <v>25910</v>
      </c>
    </row>
    <row r="21430" spans="20:21" x14ac:dyDescent="0.25">
      <c r="T21430" s="101" t="s">
        <v>41732</v>
      </c>
      <c r="U21430" s="74" t="s">
        <v>41733</v>
      </c>
    </row>
    <row r="21431" spans="20:21" x14ac:dyDescent="0.25">
      <c r="T21431" s="101" t="s">
        <v>41734</v>
      </c>
      <c r="U21431" s="74" t="s">
        <v>41735</v>
      </c>
    </row>
    <row r="21432" spans="20:21" x14ac:dyDescent="0.25">
      <c r="T21432" s="101" t="s">
        <v>41736</v>
      </c>
      <c r="U21432" s="74" t="s">
        <v>41737</v>
      </c>
    </row>
    <row r="21433" spans="20:21" x14ac:dyDescent="0.25">
      <c r="T21433" s="101" t="s">
        <v>41738</v>
      </c>
      <c r="U21433" s="74" t="s">
        <v>41739</v>
      </c>
    </row>
    <row r="21434" spans="20:21" x14ac:dyDescent="0.25">
      <c r="T21434" s="101" t="s">
        <v>41740</v>
      </c>
      <c r="U21434" s="74" t="s">
        <v>41741</v>
      </c>
    </row>
    <row r="21435" spans="20:21" x14ac:dyDescent="0.25">
      <c r="T21435" s="101" t="s">
        <v>41742</v>
      </c>
      <c r="U21435" s="74" t="s">
        <v>41743</v>
      </c>
    </row>
    <row r="21436" spans="20:21" x14ac:dyDescent="0.25">
      <c r="T21436" s="101" t="s">
        <v>41744</v>
      </c>
      <c r="U21436" s="74" t="s">
        <v>41745</v>
      </c>
    </row>
    <row r="21437" spans="20:21" x14ac:dyDescent="0.25">
      <c r="T21437" s="101" t="s">
        <v>41746</v>
      </c>
      <c r="U21437" s="74" t="s">
        <v>41747</v>
      </c>
    </row>
    <row r="21438" spans="20:21" x14ac:dyDescent="0.25">
      <c r="T21438" s="101" t="s">
        <v>41748</v>
      </c>
      <c r="U21438" s="74" t="s">
        <v>41749</v>
      </c>
    </row>
    <row r="21439" spans="20:21" x14ac:dyDescent="0.25">
      <c r="T21439" s="101" t="s">
        <v>41750</v>
      </c>
      <c r="U21439" s="74" t="s">
        <v>41751</v>
      </c>
    </row>
    <row r="21440" spans="20:21" x14ac:dyDescent="0.25">
      <c r="T21440" s="101" t="s">
        <v>41752</v>
      </c>
      <c r="U21440" s="74" t="s">
        <v>41753</v>
      </c>
    </row>
    <row r="21441" spans="20:21" x14ac:dyDescent="0.25">
      <c r="T21441" s="101" t="s">
        <v>41754</v>
      </c>
      <c r="U21441" s="74" t="s">
        <v>41755</v>
      </c>
    </row>
    <row r="21442" spans="20:21" x14ac:dyDescent="0.25">
      <c r="T21442" s="101" t="s">
        <v>41756</v>
      </c>
      <c r="U21442" s="74" t="s">
        <v>41757</v>
      </c>
    </row>
    <row r="21443" spans="20:21" x14ac:dyDescent="0.25">
      <c r="T21443" s="101" t="s">
        <v>41758</v>
      </c>
      <c r="U21443" s="74" t="s">
        <v>15307</v>
      </c>
    </row>
    <row r="21444" spans="20:21" x14ac:dyDescent="0.25">
      <c r="T21444" s="101" t="s">
        <v>41759</v>
      </c>
      <c r="U21444" s="74" t="s">
        <v>41760</v>
      </c>
    </row>
    <row r="21445" spans="20:21" x14ac:dyDescent="0.25">
      <c r="T21445" s="101" t="s">
        <v>41761</v>
      </c>
      <c r="U21445" s="74" t="s">
        <v>41762</v>
      </c>
    </row>
    <row r="21446" spans="20:21" x14ac:dyDescent="0.25">
      <c r="T21446" s="101" t="s">
        <v>41763</v>
      </c>
      <c r="U21446" s="74" t="s">
        <v>41764</v>
      </c>
    </row>
    <row r="21447" spans="20:21" x14ac:dyDescent="0.25">
      <c r="T21447" s="101" t="s">
        <v>41765</v>
      </c>
      <c r="U21447" s="74" t="s">
        <v>41766</v>
      </c>
    </row>
    <row r="21448" spans="20:21" x14ac:dyDescent="0.25">
      <c r="T21448" s="101" t="s">
        <v>41767</v>
      </c>
      <c r="U21448" s="74" t="s">
        <v>41768</v>
      </c>
    </row>
    <row r="21449" spans="20:21" x14ac:dyDescent="0.25">
      <c r="T21449" s="101" t="s">
        <v>41769</v>
      </c>
      <c r="U21449" s="74" t="s">
        <v>33762</v>
      </c>
    </row>
    <row r="21450" spans="20:21" x14ac:dyDescent="0.25">
      <c r="T21450" s="101" t="s">
        <v>41770</v>
      </c>
      <c r="U21450" s="74" t="s">
        <v>41771</v>
      </c>
    </row>
    <row r="21451" spans="20:21" x14ac:dyDescent="0.25">
      <c r="T21451" s="101" t="s">
        <v>41772</v>
      </c>
      <c r="U21451" s="74" t="s">
        <v>41773</v>
      </c>
    </row>
    <row r="21452" spans="20:21" x14ac:dyDescent="0.25">
      <c r="T21452" s="101" t="s">
        <v>41774</v>
      </c>
      <c r="U21452" s="74" t="s">
        <v>41775</v>
      </c>
    </row>
    <row r="21453" spans="20:21" x14ac:dyDescent="0.25">
      <c r="T21453" s="101" t="s">
        <v>41776</v>
      </c>
      <c r="U21453" s="74" t="s">
        <v>41777</v>
      </c>
    </row>
    <row r="21454" spans="20:21" x14ac:dyDescent="0.25">
      <c r="T21454" s="101" t="s">
        <v>41778</v>
      </c>
      <c r="U21454" s="74" t="s">
        <v>41779</v>
      </c>
    </row>
    <row r="21455" spans="20:21" x14ac:dyDescent="0.25">
      <c r="T21455" s="101" t="s">
        <v>41780</v>
      </c>
      <c r="U21455" s="74" t="s">
        <v>41781</v>
      </c>
    </row>
    <row r="21456" spans="20:21" x14ac:dyDescent="0.25">
      <c r="T21456" s="101" t="s">
        <v>41782</v>
      </c>
      <c r="U21456" s="74" t="s">
        <v>41783</v>
      </c>
    </row>
    <row r="21457" spans="20:21" x14ac:dyDescent="0.25">
      <c r="T21457" s="101" t="s">
        <v>41784</v>
      </c>
      <c r="U21457" s="74" t="s">
        <v>41785</v>
      </c>
    </row>
    <row r="21458" spans="20:21" x14ac:dyDescent="0.25">
      <c r="T21458" s="101" t="s">
        <v>41786</v>
      </c>
      <c r="U21458" s="74" t="s">
        <v>41787</v>
      </c>
    </row>
    <row r="21459" spans="20:21" x14ac:dyDescent="0.25">
      <c r="T21459" s="101" t="s">
        <v>41788</v>
      </c>
      <c r="U21459" s="74" t="s">
        <v>41789</v>
      </c>
    </row>
    <row r="21460" spans="20:21" x14ac:dyDescent="0.25">
      <c r="T21460" s="101" t="s">
        <v>41790</v>
      </c>
      <c r="U21460" s="74" t="s">
        <v>41791</v>
      </c>
    </row>
    <row r="21461" spans="20:21" x14ac:dyDescent="0.25">
      <c r="T21461" s="101" t="s">
        <v>41792</v>
      </c>
      <c r="U21461" s="74" t="s">
        <v>15347</v>
      </c>
    </row>
    <row r="21462" spans="20:21" x14ac:dyDescent="0.25">
      <c r="T21462" s="101" t="s">
        <v>41793</v>
      </c>
      <c r="U21462" s="74" t="s">
        <v>41794</v>
      </c>
    </row>
    <row r="21463" spans="20:21" x14ac:dyDescent="0.25">
      <c r="T21463" s="101" t="s">
        <v>41795</v>
      </c>
      <c r="U21463" s="74" t="s">
        <v>12145</v>
      </c>
    </row>
    <row r="21464" spans="20:21" x14ac:dyDescent="0.25">
      <c r="T21464" s="101" t="s">
        <v>41796</v>
      </c>
      <c r="U21464" s="74" t="s">
        <v>41797</v>
      </c>
    </row>
    <row r="21465" spans="20:21" x14ac:dyDescent="0.25">
      <c r="T21465" s="101" t="s">
        <v>41798</v>
      </c>
      <c r="U21465" s="74" t="s">
        <v>41799</v>
      </c>
    </row>
    <row r="21466" spans="20:21" x14ac:dyDescent="0.25">
      <c r="T21466" s="101" t="s">
        <v>41800</v>
      </c>
      <c r="U21466" s="74" t="s">
        <v>41801</v>
      </c>
    </row>
    <row r="21467" spans="20:21" x14ac:dyDescent="0.25">
      <c r="T21467" s="101" t="s">
        <v>41802</v>
      </c>
      <c r="U21467" s="74" t="s">
        <v>41803</v>
      </c>
    </row>
    <row r="21468" spans="20:21" x14ac:dyDescent="0.25">
      <c r="T21468" s="101" t="s">
        <v>41804</v>
      </c>
      <c r="U21468" s="74" t="s">
        <v>41805</v>
      </c>
    </row>
    <row r="21469" spans="20:21" x14ac:dyDescent="0.25">
      <c r="T21469" s="101" t="s">
        <v>41806</v>
      </c>
      <c r="U21469" s="74" t="s">
        <v>41807</v>
      </c>
    </row>
    <row r="21470" spans="20:21" x14ac:dyDescent="0.25">
      <c r="T21470" s="101" t="s">
        <v>41808</v>
      </c>
      <c r="U21470" s="74" t="s">
        <v>41809</v>
      </c>
    </row>
    <row r="21471" spans="20:21" x14ac:dyDescent="0.25">
      <c r="T21471" s="101" t="s">
        <v>41810</v>
      </c>
      <c r="U21471" s="74" t="s">
        <v>41811</v>
      </c>
    </row>
    <row r="21472" spans="20:21" x14ac:dyDescent="0.25">
      <c r="T21472" s="101" t="s">
        <v>41812</v>
      </c>
      <c r="U21472" s="74" t="s">
        <v>41813</v>
      </c>
    </row>
    <row r="21473" spans="20:21" x14ac:dyDescent="0.25">
      <c r="T21473" s="101" t="s">
        <v>41814</v>
      </c>
      <c r="U21473" s="74" t="s">
        <v>41815</v>
      </c>
    </row>
    <row r="21474" spans="20:21" x14ac:dyDescent="0.25">
      <c r="T21474" s="101" t="s">
        <v>41816</v>
      </c>
      <c r="U21474" s="74" t="s">
        <v>41817</v>
      </c>
    </row>
    <row r="21475" spans="20:21" x14ac:dyDescent="0.25">
      <c r="T21475" s="101" t="s">
        <v>41818</v>
      </c>
      <c r="U21475" s="74" t="s">
        <v>41819</v>
      </c>
    </row>
    <row r="21476" spans="20:21" x14ac:dyDescent="0.25">
      <c r="T21476" s="101" t="s">
        <v>41820</v>
      </c>
      <c r="U21476" s="74" t="s">
        <v>41821</v>
      </c>
    </row>
    <row r="21477" spans="20:21" x14ac:dyDescent="0.25">
      <c r="T21477" s="101" t="s">
        <v>41822</v>
      </c>
      <c r="U21477" s="74" t="s">
        <v>41823</v>
      </c>
    </row>
    <row r="21478" spans="20:21" x14ac:dyDescent="0.25">
      <c r="T21478" s="101" t="s">
        <v>41824</v>
      </c>
      <c r="U21478" s="74" t="s">
        <v>41825</v>
      </c>
    </row>
    <row r="21479" spans="20:21" x14ac:dyDescent="0.25">
      <c r="T21479" s="101" t="s">
        <v>41826</v>
      </c>
      <c r="U21479" s="74" t="s">
        <v>41827</v>
      </c>
    </row>
    <row r="21480" spans="20:21" x14ac:dyDescent="0.25">
      <c r="T21480" s="101" t="s">
        <v>41828</v>
      </c>
      <c r="U21480" s="74" t="s">
        <v>41829</v>
      </c>
    </row>
    <row r="21481" spans="20:21" x14ac:dyDescent="0.25">
      <c r="T21481" s="101" t="s">
        <v>41830</v>
      </c>
      <c r="U21481" s="74" t="s">
        <v>41831</v>
      </c>
    </row>
    <row r="21482" spans="20:21" x14ac:dyDescent="0.25">
      <c r="T21482" s="101" t="s">
        <v>41832</v>
      </c>
      <c r="U21482" s="74" t="s">
        <v>41833</v>
      </c>
    </row>
    <row r="21483" spans="20:21" x14ac:dyDescent="0.25">
      <c r="T21483" s="101" t="s">
        <v>41834</v>
      </c>
      <c r="U21483" s="74" t="s">
        <v>25182</v>
      </c>
    </row>
    <row r="21484" spans="20:21" x14ac:dyDescent="0.25">
      <c r="T21484" s="101" t="s">
        <v>41835</v>
      </c>
      <c r="U21484" s="74" t="s">
        <v>41836</v>
      </c>
    </row>
    <row r="21485" spans="20:21" x14ac:dyDescent="0.25">
      <c r="T21485" s="101" t="s">
        <v>41837</v>
      </c>
      <c r="U21485" s="74" t="s">
        <v>41838</v>
      </c>
    </row>
    <row r="21486" spans="20:21" x14ac:dyDescent="0.25">
      <c r="T21486" s="101" t="s">
        <v>41839</v>
      </c>
      <c r="U21486" s="74" t="s">
        <v>41840</v>
      </c>
    </row>
    <row r="21487" spans="20:21" x14ac:dyDescent="0.25">
      <c r="T21487" s="101" t="s">
        <v>41841</v>
      </c>
      <c r="U21487" s="74" t="s">
        <v>41842</v>
      </c>
    </row>
    <row r="21488" spans="20:21" x14ac:dyDescent="0.25">
      <c r="T21488" s="101" t="s">
        <v>41843</v>
      </c>
      <c r="U21488" s="74" t="s">
        <v>41844</v>
      </c>
    </row>
    <row r="21489" spans="20:21" x14ac:dyDescent="0.25">
      <c r="T21489" s="101" t="s">
        <v>41845</v>
      </c>
      <c r="U21489" s="74" t="s">
        <v>41846</v>
      </c>
    </row>
    <row r="21490" spans="20:21" x14ac:dyDescent="0.25">
      <c r="T21490" s="101" t="s">
        <v>41847</v>
      </c>
      <c r="U21490" s="74" t="s">
        <v>41848</v>
      </c>
    </row>
    <row r="21491" spans="20:21" x14ac:dyDescent="0.25">
      <c r="T21491" s="101" t="s">
        <v>41849</v>
      </c>
      <c r="U21491" s="74" t="s">
        <v>41850</v>
      </c>
    </row>
    <row r="21492" spans="20:21" x14ac:dyDescent="0.25">
      <c r="T21492" s="101" t="s">
        <v>41851</v>
      </c>
      <c r="U21492" s="74" t="s">
        <v>41852</v>
      </c>
    </row>
    <row r="21493" spans="20:21" x14ac:dyDescent="0.25">
      <c r="T21493" s="101" t="s">
        <v>41853</v>
      </c>
      <c r="U21493" s="74" t="s">
        <v>41854</v>
      </c>
    </row>
    <row r="21494" spans="20:21" x14ac:dyDescent="0.25">
      <c r="T21494" s="101" t="s">
        <v>41855</v>
      </c>
      <c r="U21494" s="74" t="s">
        <v>41856</v>
      </c>
    </row>
    <row r="21495" spans="20:21" x14ac:dyDescent="0.25">
      <c r="T21495" s="101" t="s">
        <v>41857</v>
      </c>
      <c r="U21495" s="74" t="s">
        <v>41858</v>
      </c>
    </row>
    <row r="21496" spans="20:21" x14ac:dyDescent="0.25">
      <c r="T21496" s="101" t="s">
        <v>41859</v>
      </c>
      <c r="U21496" s="74" t="s">
        <v>41860</v>
      </c>
    </row>
    <row r="21497" spans="20:21" x14ac:dyDescent="0.25">
      <c r="T21497" s="101" t="s">
        <v>41861</v>
      </c>
      <c r="U21497" s="74" t="s">
        <v>41862</v>
      </c>
    </row>
    <row r="21498" spans="20:21" x14ac:dyDescent="0.25">
      <c r="T21498" s="101" t="s">
        <v>41863</v>
      </c>
      <c r="U21498" s="74" t="s">
        <v>41864</v>
      </c>
    </row>
    <row r="21499" spans="20:21" x14ac:dyDescent="0.25">
      <c r="T21499" s="101" t="s">
        <v>41865</v>
      </c>
      <c r="U21499" s="74" t="s">
        <v>41866</v>
      </c>
    </row>
    <row r="21500" spans="20:21" x14ac:dyDescent="0.25">
      <c r="T21500" s="101" t="s">
        <v>41867</v>
      </c>
      <c r="U21500" s="74" t="s">
        <v>41868</v>
      </c>
    </row>
    <row r="21501" spans="20:21" x14ac:dyDescent="0.25">
      <c r="T21501" s="101" t="s">
        <v>41869</v>
      </c>
      <c r="U21501" s="74" t="s">
        <v>41870</v>
      </c>
    </row>
    <row r="21502" spans="20:21" x14ac:dyDescent="0.25">
      <c r="T21502" s="101" t="s">
        <v>41871</v>
      </c>
      <c r="U21502" s="74" t="s">
        <v>41872</v>
      </c>
    </row>
    <row r="21503" spans="20:21" x14ac:dyDescent="0.25">
      <c r="T21503" s="101" t="s">
        <v>41873</v>
      </c>
      <c r="U21503" s="74" t="s">
        <v>41874</v>
      </c>
    </row>
    <row r="21504" spans="20:21" x14ac:dyDescent="0.25">
      <c r="T21504" s="101" t="s">
        <v>41875</v>
      </c>
      <c r="U21504" s="74" t="s">
        <v>41876</v>
      </c>
    </row>
    <row r="21505" spans="20:21" x14ac:dyDescent="0.25">
      <c r="T21505" s="101" t="s">
        <v>41877</v>
      </c>
      <c r="U21505" s="74" t="s">
        <v>41878</v>
      </c>
    </row>
    <row r="21506" spans="20:21" x14ac:dyDescent="0.25">
      <c r="T21506" s="101" t="s">
        <v>41879</v>
      </c>
      <c r="U21506" s="74" t="s">
        <v>41880</v>
      </c>
    </row>
    <row r="21507" spans="20:21" x14ac:dyDescent="0.25">
      <c r="T21507" s="101" t="s">
        <v>41881</v>
      </c>
      <c r="U21507" s="74" t="s">
        <v>41882</v>
      </c>
    </row>
    <row r="21508" spans="20:21" x14ac:dyDescent="0.25">
      <c r="T21508" s="101" t="s">
        <v>41883</v>
      </c>
      <c r="U21508" s="74" t="s">
        <v>41884</v>
      </c>
    </row>
    <row r="21509" spans="20:21" x14ac:dyDescent="0.25">
      <c r="T21509" s="101" t="s">
        <v>41885</v>
      </c>
      <c r="U21509" s="74" t="s">
        <v>41886</v>
      </c>
    </row>
    <row r="21510" spans="20:21" x14ac:dyDescent="0.25">
      <c r="T21510" s="101" t="s">
        <v>41887</v>
      </c>
      <c r="U21510" s="74" t="s">
        <v>41888</v>
      </c>
    </row>
    <row r="21511" spans="20:21" x14ac:dyDescent="0.25">
      <c r="T21511" s="101" t="s">
        <v>41889</v>
      </c>
      <c r="U21511" s="74" t="s">
        <v>41890</v>
      </c>
    </row>
    <row r="21512" spans="20:21" x14ac:dyDescent="0.25">
      <c r="T21512" s="101" t="s">
        <v>41891</v>
      </c>
      <c r="U21512" s="74" t="s">
        <v>41892</v>
      </c>
    </row>
    <row r="21513" spans="20:21" x14ac:dyDescent="0.25">
      <c r="T21513" s="101" t="s">
        <v>41893</v>
      </c>
      <c r="U21513" s="74" t="s">
        <v>41894</v>
      </c>
    </row>
    <row r="21514" spans="20:21" x14ac:dyDescent="0.25">
      <c r="T21514" s="101" t="s">
        <v>41895</v>
      </c>
      <c r="U21514" s="74" t="s">
        <v>41896</v>
      </c>
    </row>
    <row r="21515" spans="20:21" x14ac:dyDescent="0.25">
      <c r="T21515" s="101" t="s">
        <v>41897</v>
      </c>
      <c r="U21515" s="74" t="s">
        <v>41898</v>
      </c>
    </row>
    <row r="21516" spans="20:21" x14ac:dyDescent="0.25">
      <c r="T21516" s="101" t="s">
        <v>41899</v>
      </c>
      <c r="U21516" s="74" t="s">
        <v>41900</v>
      </c>
    </row>
    <row r="21517" spans="20:21" x14ac:dyDescent="0.25">
      <c r="T21517" s="101" t="s">
        <v>41901</v>
      </c>
      <c r="U21517" s="74" t="s">
        <v>41902</v>
      </c>
    </row>
    <row r="21518" spans="20:21" x14ac:dyDescent="0.25">
      <c r="T21518" s="101" t="s">
        <v>41903</v>
      </c>
      <c r="U21518" s="74" t="s">
        <v>41904</v>
      </c>
    </row>
    <row r="21519" spans="20:21" x14ac:dyDescent="0.25">
      <c r="T21519" s="101" t="s">
        <v>41905</v>
      </c>
      <c r="U21519" s="74" t="s">
        <v>41906</v>
      </c>
    </row>
    <row r="21520" spans="20:21" x14ac:dyDescent="0.25">
      <c r="T21520" s="101" t="s">
        <v>41907</v>
      </c>
      <c r="U21520" s="74" t="s">
        <v>41908</v>
      </c>
    </row>
    <row r="21521" spans="20:21" x14ac:dyDescent="0.25">
      <c r="T21521" s="101" t="s">
        <v>41909</v>
      </c>
      <c r="U21521" s="74" t="s">
        <v>41910</v>
      </c>
    </row>
    <row r="21522" spans="20:21" x14ac:dyDescent="0.25">
      <c r="T21522" s="101" t="s">
        <v>41911</v>
      </c>
      <c r="U21522" s="74" t="s">
        <v>41912</v>
      </c>
    </row>
    <row r="21523" spans="20:21" x14ac:dyDescent="0.25">
      <c r="T21523" s="101" t="s">
        <v>41913</v>
      </c>
      <c r="U21523" s="74" t="s">
        <v>41914</v>
      </c>
    </row>
    <row r="21524" spans="20:21" x14ac:dyDescent="0.25">
      <c r="T21524" s="101" t="s">
        <v>41915</v>
      </c>
      <c r="U21524" s="74" t="s">
        <v>41916</v>
      </c>
    </row>
    <row r="21525" spans="20:21" x14ac:dyDescent="0.25">
      <c r="T21525" s="101" t="s">
        <v>41917</v>
      </c>
      <c r="U21525" s="74" t="s">
        <v>41918</v>
      </c>
    </row>
    <row r="21526" spans="20:21" x14ac:dyDescent="0.25">
      <c r="T21526" s="101" t="s">
        <v>41919</v>
      </c>
      <c r="U21526" s="74" t="s">
        <v>41920</v>
      </c>
    </row>
    <row r="21527" spans="20:21" x14ac:dyDescent="0.25">
      <c r="T21527" s="101" t="s">
        <v>41921</v>
      </c>
      <c r="U21527" s="74" t="s">
        <v>41922</v>
      </c>
    </row>
    <row r="21528" spans="20:21" x14ac:dyDescent="0.25">
      <c r="T21528" s="101" t="s">
        <v>41923</v>
      </c>
      <c r="U21528" s="74" t="s">
        <v>41924</v>
      </c>
    </row>
    <row r="21529" spans="20:21" x14ac:dyDescent="0.25">
      <c r="T21529" s="101" t="s">
        <v>41925</v>
      </c>
      <c r="U21529" s="74" t="s">
        <v>41926</v>
      </c>
    </row>
    <row r="21530" spans="20:21" x14ac:dyDescent="0.25">
      <c r="T21530" s="101" t="s">
        <v>41927</v>
      </c>
      <c r="U21530" s="74" t="s">
        <v>41928</v>
      </c>
    </row>
    <row r="21531" spans="20:21" x14ac:dyDescent="0.25">
      <c r="T21531" s="101" t="s">
        <v>41929</v>
      </c>
      <c r="U21531" s="74" t="s">
        <v>41930</v>
      </c>
    </row>
    <row r="21532" spans="20:21" x14ac:dyDescent="0.25">
      <c r="T21532" s="101" t="s">
        <v>41931</v>
      </c>
      <c r="U21532" s="74" t="s">
        <v>41932</v>
      </c>
    </row>
    <row r="21533" spans="20:21" x14ac:dyDescent="0.25">
      <c r="T21533" s="101" t="s">
        <v>41933</v>
      </c>
      <c r="U21533" s="74" t="s">
        <v>41934</v>
      </c>
    </row>
    <row r="21534" spans="20:21" x14ac:dyDescent="0.25">
      <c r="T21534" s="101" t="s">
        <v>41935</v>
      </c>
      <c r="U21534" s="74" t="s">
        <v>41936</v>
      </c>
    </row>
    <row r="21535" spans="20:21" x14ac:dyDescent="0.25">
      <c r="T21535" s="101" t="s">
        <v>41937</v>
      </c>
      <c r="U21535" s="74" t="s">
        <v>41938</v>
      </c>
    </row>
    <row r="21536" spans="20:21" x14ac:dyDescent="0.25">
      <c r="T21536" s="101" t="s">
        <v>41939</v>
      </c>
      <c r="U21536" s="74" t="s">
        <v>41940</v>
      </c>
    </row>
    <row r="21537" spans="20:21" x14ac:dyDescent="0.25">
      <c r="T21537" s="101" t="s">
        <v>41941</v>
      </c>
      <c r="U21537" s="74" t="s">
        <v>41942</v>
      </c>
    </row>
    <row r="21538" spans="20:21" x14ac:dyDescent="0.25">
      <c r="T21538" s="101" t="s">
        <v>41943</v>
      </c>
      <c r="U21538" s="74" t="s">
        <v>41944</v>
      </c>
    </row>
    <row r="21539" spans="20:21" x14ac:dyDescent="0.25">
      <c r="T21539" s="101" t="s">
        <v>41945</v>
      </c>
      <c r="U21539" s="74" t="s">
        <v>41946</v>
      </c>
    </row>
    <row r="21540" spans="20:21" x14ac:dyDescent="0.25">
      <c r="T21540" s="101" t="s">
        <v>41947</v>
      </c>
      <c r="U21540" s="74" t="s">
        <v>41948</v>
      </c>
    </row>
    <row r="21541" spans="20:21" x14ac:dyDescent="0.25">
      <c r="T21541" s="101" t="s">
        <v>41949</v>
      </c>
      <c r="U21541" s="74" t="s">
        <v>41950</v>
      </c>
    </row>
    <row r="21542" spans="20:21" x14ac:dyDescent="0.25">
      <c r="T21542" s="101" t="s">
        <v>41951</v>
      </c>
      <c r="U21542" s="74" t="s">
        <v>41952</v>
      </c>
    </row>
    <row r="21543" spans="20:21" x14ac:dyDescent="0.25">
      <c r="T21543" s="101" t="s">
        <v>41953</v>
      </c>
      <c r="U21543" s="74" t="s">
        <v>41954</v>
      </c>
    </row>
    <row r="21544" spans="20:21" x14ac:dyDescent="0.25">
      <c r="T21544" s="101" t="s">
        <v>41955</v>
      </c>
      <c r="U21544" s="74" t="s">
        <v>41956</v>
      </c>
    </row>
    <row r="21545" spans="20:21" x14ac:dyDescent="0.25">
      <c r="T21545" s="101" t="s">
        <v>41957</v>
      </c>
      <c r="U21545" s="74" t="s">
        <v>41958</v>
      </c>
    </row>
    <row r="21546" spans="20:21" x14ac:dyDescent="0.25">
      <c r="T21546" s="101" t="s">
        <v>41959</v>
      </c>
      <c r="U21546" s="74" t="s">
        <v>41960</v>
      </c>
    </row>
    <row r="21547" spans="20:21" x14ac:dyDescent="0.25">
      <c r="T21547" s="101" t="s">
        <v>41961</v>
      </c>
      <c r="U21547" s="74" t="s">
        <v>41962</v>
      </c>
    </row>
    <row r="21548" spans="20:21" x14ac:dyDescent="0.25">
      <c r="T21548" s="101" t="s">
        <v>41963</v>
      </c>
      <c r="U21548" s="74" t="s">
        <v>41964</v>
      </c>
    </row>
    <row r="21549" spans="20:21" x14ac:dyDescent="0.25">
      <c r="T21549" s="101" t="s">
        <v>41965</v>
      </c>
      <c r="U21549" s="74" t="s">
        <v>41966</v>
      </c>
    </row>
    <row r="21550" spans="20:21" x14ac:dyDescent="0.25">
      <c r="T21550" s="101" t="s">
        <v>41967</v>
      </c>
      <c r="U21550" s="74" t="s">
        <v>41968</v>
      </c>
    </row>
    <row r="21551" spans="20:21" x14ac:dyDescent="0.25">
      <c r="T21551" s="101" t="s">
        <v>41969</v>
      </c>
      <c r="U21551" s="74" t="s">
        <v>41970</v>
      </c>
    </row>
    <row r="21552" spans="20:21" x14ac:dyDescent="0.25">
      <c r="T21552" s="101" t="s">
        <v>41971</v>
      </c>
      <c r="U21552" s="74" t="s">
        <v>41972</v>
      </c>
    </row>
    <row r="21553" spans="20:21" x14ac:dyDescent="0.25">
      <c r="T21553" s="101" t="s">
        <v>41973</v>
      </c>
      <c r="U21553" s="74" t="s">
        <v>41974</v>
      </c>
    </row>
    <row r="21554" spans="20:21" x14ac:dyDescent="0.25">
      <c r="T21554" s="101" t="s">
        <v>41975</v>
      </c>
      <c r="U21554" s="74" t="s">
        <v>41976</v>
      </c>
    </row>
    <row r="21555" spans="20:21" x14ac:dyDescent="0.25">
      <c r="T21555" s="101" t="s">
        <v>41977</v>
      </c>
      <c r="U21555" s="74" t="s">
        <v>41978</v>
      </c>
    </row>
    <row r="21556" spans="20:21" x14ac:dyDescent="0.25">
      <c r="T21556" s="101" t="s">
        <v>41979</v>
      </c>
      <c r="U21556" s="74" t="s">
        <v>41980</v>
      </c>
    </row>
    <row r="21557" spans="20:21" x14ac:dyDescent="0.25">
      <c r="T21557" s="101" t="s">
        <v>41981</v>
      </c>
      <c r="U21557" s="74" t="s">
        <v>41982</v>
      </c>
    </row>
    <row r="21558" spans="20:21" x14ac:dyDescent="0.25">
      <c r="T21558" s="101" t="s">
        <v>41983</v>
      </c>
      <c r="U21558" s="74" t="s">
        <v>41984</v>
      </c>
    </row>
    <row r="21559" spans="20:21" x14ac:dyDescent="0.25">
      <c r="T21559" s="101" t="s">
        <v>41985</v>
      </c>
      <c r="U21559" s="74" t="s">
        <v>41986</v>
      </c>
    </row>
    <row r="21560" spans="20:21" x14ac:dyDescent="0.25">
      <c r="T21560" s="101" t="s">
        <v>41987</v>
      </c>
      <c r="U21560" s="74" t="s">
        <v>41988</v>
      </c>
    </row>
    <row r="21561" spans="20:21" x14ac:dyDescent="0.25">
      <c r="T21561" s="101" t="s">
        <v>41989</v>
      </c>
      <c r="U21561" s="74" t="s">
        <v>41990</v>
      </c>
    </row>
    <row r="21562" spans="20:21" x14ac:dyDescent="0.25">
      <c r="T21562" s="101" t="s">
        <v>41991</v>
      </c>
      <c r="U21562" s="74" t="s">
        <v>41992</v>
      </c>
    </row>
    <row r="21563" spans="20:21" x14ac:dyDescent="0.25">
      <c r="T21563" s="101" t="s">
        <v>41993</v>
      </c>
      <c r="U21563" s="74" t="s">
        <v>41994</v>
      </c>
    </row>
    <row r="21564" spans="20:21" x14ac:dyDescent="0.25">
      <c r="T21564" s="101" t="s">
        <v>41995</v>
      </c>
      <c r="U21564" s="74" t="s">
        <v>41996</v>
      </c>
    </row>
    <row r="21565" spans="20:21" x14ac:dyDescent="0.25">
      <c r="T21565" s="101" t="s">
        <v>41997</v>
      </c>
      <c r="U21565" s="74" t="s">
        <v>41998</v>
      </c>
    </row>
    <row r="21566" spans="20:21" x14ac:dyDescent="0.25">
      <c r="T21566" s="101" t="s">
        <v>41999</v>
      </c>
      <c r="U21566" s="74" t="s">
        <v>42000</v>
      </c>
    </row>
    <row r="21567" spans="20:21" x14ac:dyDescent="0.25">
      <c r="T21567" s="101" t="s">
        <v>42001</v>
      </c>
      <c r="U21567" s="74" t="s">
        <v>42002</v>
      </c>
    </row>
    <row r="21568" spans="20:21" x14ac:dyDescent="0.25">
      <c r="T21568" s="101" t="s">
        <v>42003</v>
      </c>
      <c r="U21568" s="74" t="s">
        <v>42004</v>
      </c>
    </row>
    <row r="21569" spans="20:21" x14ac:dyDescent="0.25">
      <c r="T21569" s="101" t="s">
        <v>42005</v>
      </c>
      <c r="U21569" s="74" t="s">
        <v>42006</v>
      </c>
    </row>
    <row r="21570" spans="20:21" x14ac:dyDescent="0.25">
      <c r="T21570" s="101" t="s">
        <v>42007</v>
      </c>
      <c r="U21570" s="74" t="s">
        <v>42008</v>
      </c>
    </row>
    <row r="21571" spans="20:21" x14ac:dyDescent="0.25">
      <c r="T21571" s="101" t="s">
        <v>42009</v>
      </c>
      <c r="U21571" s="74" t="s">
        <v>42010</v>
      </c>
    </row>
    <row r="21572" spans="20:21" x14ac:dyDescent="0.25">
      <c r="T21572" s="101" t="s">
        <v>42011</v>
      </c>
      <c r="U21572" s="74" t="s">
        <v>21921</v>
      </c>
    </row>
    <row r="21573" spans="20:21" x14ac:dyDescent="0.25">
      <c r="T21573" s="101" t="s">
        <v>42012</v>
      </c>
      <c r="U21573" s="74" t="s">
        <v>42013</v>
      </c>
    </row>
    <row r="21574" spans="20:21" x14ac:dyDescent="0.25">
      <c r="T21574" s="101" t="s">
        <v>42014</v>
      </c>
      <c r="U21574" s="74" t="s">
        <v>42015</v>
      </c>
    </row>
    <row r="21575" spans="20:21" x14ac:dyDescent="0.25">
      <c r="T21575" s="101" t="s">
        <v>42016</v>
      </c>
      <c r="U21575" s="74" t="s">
        <v>42017</v>
      </c>
    </row>
    <row r="21576" spans="20:21" x14ac:dyDescent="0.25">
      <c r="T21576" s="101" t="s">
        <v>42018</v>
      </c>
      <c r="U21576" s="74" t="s">
        <v>42019</v>
      </c>
    </row>
    <row r="21577" spans="20:21" x14ac:dyDescent="0.25">
      <c r="T21577" s="101" t="s">
        <v>42020</v>
      </c>
      <c r="U21577" s="74" t="s">
        <v>42021</v>
      </c>
    </row>
    <row r="21578" spans="20:21" x14ac:dyDescent="0.25">
      <c r="T21578" s="101" t="s">
        <v>42022</v>
      </c>
      <c r="U21578" s="74" t="s">
        <v>42023</v>
      </c>
    </row>
    <row r="21579" spans="20:21" x14ac:dyDescent="0.25">
      <c r="T21579" s="101" t="s">
        <v>42024</v>
      </c>
      <c r="U21579" s="74" t="s">
        <v>42025</v>
      </c>
    </row>
    <row r="21580" spans="20:21" x14ac:dyDescent="0.25">
      <c r="T21580" s="101" t="s">
        <v>42026</v>
      </c>
      <c r="U21580" s="74" t="s">
        <v>42027</v>
      </c>
    </row>
    <row r="21581" spans="20:21" x14ac:dyDescent="0.25">
      <c r="T21581" s="101" t="s">
        <v>42028</v>
      </c>
      <c r="U21581" s="74" t="s">
        <v>42029</v>
      </c>
    </row>
    <row r="21582" spans="20:21" x14ac:dyDescent="0.25">
      <c r="T21582" s="101" t="s">
        <v>42030</v>
      </c>
      <c r="U21582" s="74" t="s">
        <v>42031</v>
      </c>
    </row>
    <row r="21583" spans="20:21" x14ac:dyDescent="0.25">
      <c r="T21583" s="101" t="s">
        <v>42032</v>
      </c>
      <c r="U21583" s="74" t="s">
        <v>42033</v>
      </c>
    </row>
    <row r="21584" spans="20:21" x14ac:dyDescent="0.25">
      <c r="T21584" s="101" t="s">
        <v>42034</v>
      </c>
      <c r="U21584" s="74" t="s">
        <v>42035</v>
      </c>
    </row>
    <row r="21585" spans="20:21" x14ac:dyDescent="0.25">
      <c r="T21585" s="101" t="s">
        <v>42036</v>
      </c>
      <c r="U21585" s="74" t="s">
        <v>42037</v>
      </c>
    </row>
    <row r="21586" spans="20:21" x14ac:dyDescent="0.25">
      <c r="T21586" s="101" t="s">
        <v>42038</v>
      </c>
      <c r="U21586" s="74" t="s">
        <v>42039</v>
      </c>
    </row>
    <row r="21587" spans="20:21" x14ac:dyDescent="0.25">
      <c r="T21587" s="101" t="s">
        <v>42040</v>
      </c>
      <c r="U21587" s="74" t="s">
        <v>42041</v>
      </c>
    </row>
    <row r="21588" spans="20:21" x14ac:dyDescent="0.25">
      <c r="T21588" s="101" t="s">
        <v>42042</v>
      </c>
      <c r="U21588" s="74" t="s">
        <v>42043</v>
      </c>
    </row>
    <row r="21589" spans="20:21" x14ac:dyDescent="0.25">
      <c r="T21589" s="101" t="s">
        <v>42044</v>
      </c>
      <c r="U21589" s="74" t="s">
        <v>42045</v>
      </c>
    </row>
    <row r="21590" spans="20:21" x14ac:dyDescent="0.25">
      <c r="T21590" s="101" t="s">
        <v>42046</v>
      </c>
      <c r="U21590" s="74" t="s">
        <v>42047</v>
      </c>
    </row>
    <row r="21591" spans="20:21" x14ac:dyDescent="0.25">
      <c r="T21591" s="101" t="s">
        <v>42048</v>
      </c>
      <c r="U21591" s="74" t="s">
        <v>42049</v>
      </c>
    </row>
    <row r="21592" spans="20:21" x14ac:dyDescent="0.25">
      <c r="T21592" s="101" t="s">
        <v>42050</v>
      </c>
      <c r="U21592" s="74" t="s">
        <v>42051</v>
      </c>
    </row>
    <row r="21593" spans="20:21" x14ac:dyDescent="0.25">
      <c r="T21593" s="101" t="s">
        <v>42052</v>
      </c>
      <c r="U21593" s="74" t="s">
        <v>42053</v>
      </c>
    </row>
    <row r="21594" spans="20:21" x14ac:dyDescent="0.25">
      <c r="T21594" s="101" t="s">
        <v>42054</v>
      </c>
      <c r="U21594" s="74" t="s">
        <v>42055</v>
      </c>
    </row>
    <row r="21595" spans="20:21" x14ac:dyDescent="0.25">
      <c r="T21595" s="101" t="s">
        <v>42056</v>
      </c>
      <c r="U21595" s="74" t="s">
        <v>42057</v>
      </c>
    </row>
    <row r="21596" spans="20:21" x14ac:dyDescent="0.25">
      <c r="T21596" s="101" t="s">
        <v>42058</v>
      </c>
      <c r="U21596" s="74" t="s">
        <v>42059</v>
      </c>
    </row>
    <row r="21597" spans="20:21" x14ac:dyDescent="0.25">
      <c r="T21597" s="101" t="s">
        <v>42060</v>
      </c>
      <c r="U21597" s="74" t="s">
        <v>37847</v>
      </c>
    </row>
    <row r="21598" spans="20:21" x14ac:dyDescent="0.25">
      <c r="T21598" s="101" t="s">
        <v>42061</v>
      </c>
      <c r="U21598" s="74" t="s">
        <v>42062</v>
      </c>
    </row>
    <row r="21599" spans="20:21" x14ac:dyDescent="0.25">
      <c r="T21599" s="101" t="s">
        <v>42063</v>
      </c>
      <c r="U21599" s="74" t="s">
        <v>42064</v>
      </c>
    </row>
    <row r="21600" spans="20:21" x14ac:dyDescent="0.25">
      <c r="T21600" s="101" t="s">
        <v>42065</v>
      </c>
      <c r="U21600" s="74" t="s">
        <v>42066</v>
      </c>
    </row>
    <row r="21601" spans="20:21" x14ac:dyDescent="0.25">
      <c r="T21601" s="101" t="s">
        <v>42067</v>
      </c>
      <c r="U21601" s="74" t="s">
        <v>42068</v>
      </c>
    </row>
    <row r="21602" spans="20:21" x14ac:dyDescent="0.25">
      <c r="T21602" s="101" t="s">
        <v>42069</v>
      </c>
      <c r="U21602" s="74" t="s">
        <v>42070</v>
      </c>
    </row>
    <row r="21603" spans="20:21" x14ac:dyDescent="0.25">
      <c r="T21603" s="101" t="s">
        <v>42071</v>
      </c>
      <c r="U21603" s="74" t="s">
        <v>34665</v>
      </c>
    </row>
    <row r="21604" spans="20:21" x14ac:dyDescent="0.25">
      <c r="T21604" s="101" t="s">
        <v>42072</v>
      </c>
      <c r="U21604" s="74" t="s">
        <v>42073</v>
      </c>
    </row>
    <row r="21605" spans="20:21" x14ac:dyDescent="0.25">
      <c r="T21605" s="101" t="s">
        <v>42074</v>
      </c>
      <c r="U21605" s="74" t="s">
        <v>42075</v>
      </c>
    </row>
    <row r="21606" spans="20:21" x14ac:dyDescent="0.25">
      <c r="T21606" s="101" t="s">
        <v>42076</v>
      </c>
      <c r="U21606" s="74" t="s">
        <v>5672</v>
      </c>
    </row>
    <row r="21607" spans="20:21" x14ac:dyDescent="0.25">
      <c r="T21607" s="101" t="s">
        <v>42077</v>
      </c>
      <c r="U21607" s="74" t="s">
        <v>42078</v>
      </c>
    </row>
    <row r="21608" spans="20:21" x14ac:dyDescent="0.25">
      <c r="T21608" s="101" t="s">
        <v>42079</v>
      </c>
      <c r="U21608" s="74" t="s">
        <v>26950</v>
      </c>
    </row>
    <row r="21609" spans="20:21" x14ac:dyDescent="0.25">
      <c r="T21609" s="101" t="s">
        <v>42080</v>
      </c>
      <c r="U21609" s="74" t="s">
        <v>42081</v>
      </c>
    </row>
    <row r="21610" spans="20:21" x14ac:dyDescent="0.25">
      <c r="T21610" s="101" t="s">
        <v>42082</v>
      </c>
      <c r="U21610" s="74" t="s">
        <v>28826</v>
      </c>
    </row>
    <row r="21611" spans="20:21" x14ac:dyDescent="0.25">
      <c r="T21611" s="101" t="s">
        <v>42083</v>
      </c>
      <c r="U21611" s="74" t="s">
        <v>42084</v>
      </c>
    </row>
    <row r="21612" spans="20:21" x14ac:dyDescent="0.25">
      <c r="T21612" s="101" t="s">
        <v>42085</v>
      </c>
      <c r="U21612" s="74" t="s">
        <v>42086</v>
      </c>
    </row>
    <row r="21613" spans="20:21" x14ac:dyDescent="0.25">
      <c r="T21613" s="101" t="s">
        <v>42087</v>
      </c>
      <c r="U21613" s="74" t="s">
        <v>42088</v>
      </c>
    </row>
    <row r="21614" spans="20:21" x14ac:dyDescent="0.25">
      <c r="T21614" s="101" t="s">
        <v>42089</v>
      </c>
      <c r="U21614" s="74" t="s">
        <v>42090</v>
      </c>
    </row>
    <row r="21615" spans="20:21" x14ac:dyDescent="0.25">
      <c r="T21615" s="101" t="s">
        <v>42091</v>
      </c>
      <c r="U21615" s="74" t="s">
        <v>42092</v>
      </c>
    </row>
    <row r="21616" spans="20:21" x14ac:dyDescent="0.25">
      <c r="T21616" s="101" t="s">
        <v>42093</v>
      </c>
      <c r="U21616" s="74" t="s">
        <v>42094</v>
      </c>
    </row>
    <row r="21617" spans="20:21" x14ac:dyDescent="0.25">
      <c r="T21617" s="101" t="s">
        <v>42095</v>
      </c>
      <c r="U21617" s="74" t="s">
        <v>42096</v>
      </c>
    </row>
    <row r="21618" spans="20:21" x14ac:dyDescent="0.25">
      <c r="T21618" s="101" t="s">
        <v>42097</v>
      </c>
      <c r="U21618" s="74" t="s">
        <v>42098</v>
      </c>
    </row>
    <row r="21619" spans="20:21" x14ac:dyDescent="0.25">
      <c r="T21619" s="101" t="s">
        <v>42099</v>
      </c>
      <c r="U21619" s="74" t="s">
        <v>42100</v>
      </c>
    </row>
    <row r="21620" spans="20:21" x14ac:dyDescent="0.25">
      <c r="T21620" s="101" t="s">
        <v>42101</v>
      </c>
      <c r="U21620" s="74" t="s">
        <v>42102</v>
      </c>
    </row>
    <row r="21621" spans="20:21" x14ac:dyDescent="0.25">
      <c r="T21621" s="101" t="s">
        <v>42103</v>
      </c>
      <c r="U21621" s="74" t="s">
        <v>42104</v>
      </c>
    </row>
    <row r="21622" spans="20:21" x14ac:dyDescent="0.25">
      <c r="T21622" s="101" t="s">
        <v>42105</v>
      </c>
      <c r="U21622" s="74" t="s">
        <v>25582</v>
      </c>
    </row>
    <row r="21623" spans="20:21" x14ac:dyDescent="0.25">
      <c r="T21623" s="101" t="s">
        <v>42106</v>
      </c>
      <c r="U21623" s="74" t="s">
        <v>42107</v>
      </c>
    </row>
    <row r="21624" spans="20:21" x14ac:dyDescent="0.25">
      <c r="T21624" s="101" t="s">
        <v>42108</v>
      </c>
      <c r="U21624" s="74" t="s">
        <v>42109</v>
      </c>
    </row>
    <row r="21625" spans="20:21" x14ac:dyDescent="0.25">
      <c r="T21625" s="101" t="s">
        <v>42110</v>
      </c>
      <c r="U21625" s="74" t="s">
        <v>42111</v>
      </c>
    </row>
    <row r="21626" spans="20:21" x14ac:dyDescent="0.25">
      <c r="T21626" s="101" t="s">
        <v>42112</v>
      </c>
      <c r="U21626" s="74" t="s">
        <v>42113</v>
      </c>
    </row>
    <row r="21627" spans="20:21" x14ac:dyDescent="0.25">
      <c r="T21627" s="101" t="s">
        <v>42114</v>
      </c>
      <c r="U21627" s="74" t="s">
        <v>42115</v>
      </c>
    </row>
    <row r="21628" spans="20:21" x14ac:dyDescent="0.25">
      <c r="T21628" s="101" t="s">
        <v>42116</v>
      </c>
      <c r="U21628" s="74" t="s">
        <v>42117</v>
      </c>
    </row>
    <row r="21629" spans="20:21" x14ac:dyDescent="0.25">
      <c r="T21629" s="101" t="s">
        <v>42118</v>
      </c>
      <c r="U21629" s="74" t="s">
        <v>42119</v>
      </c>
    </row>
    <row r="21630" spans="20:21" x14ac:dyDescent="0.25">
      <c r="T21630" s="101" t="s">
        <v>42120</v>
      </c>
      <c r="U21630" s="74" t="s">
        <v>842</v>
      </c>
    </row>
    <row r="21631" spans="20:21" x14ac:dyDescent="0.25">
      <c r="T21631" s="101" t="s">
        <v>42121</v>
      </c>
      <c r="U21631" s="74" t="s">
        <v>42122</v>
      </c>
    </row>
    <row r="21632" spans="20:21" x14ac:dyDescent="0.25">
      <c r="T21632" s="101" t="s">
        <v>42123</v>
      </c>
      <c r="U21632" s="74" t="s">
        <v>42124</v>
      </c>
    </row>
    <row r="21633" spans="20:21" x14ac:dyDescent="0.25">
      <c r="T21633" s="101" t="s">
        <v>42125</v>
      </c>
      <c r="U21633" s="74" t="s">
        <v>42126</v>
      </c>
    </row>
    <row r="21634" spans="20:21" x14ac:dyDescent="0.25">
      <c r="T21634" s="101" t="s">
        <v>42127</v>
      </c>
      <c r="U21634" s="74" t="s">
        <v>42128</v>
      </c>
    </row>
    <row r="21635" spans="20:21" x14ac:dyDescent="0.25">
      <c r="T21635" s="101" t="s">
        <v>42129</v>
      </c>
      <c r="U21635" s="74" t="s">
        <v>14950</v>
      </c>
    </row>
    <row r="21636" spans="20:21" x14ac:dyDescent="0.25">
      <c r="T21636" s="101" t="s">
        <v>42130</v>
      </c>
      <c r="U21636" s="74" t="s">
        <v>42131</v>
      </c>
    </row>
    <row r="21637" spans="20:21" x14ac:dyDescent="0.25">
      <c r="T21637" s="101" t="s">
        <v>42132</v>
      </c>
      <c r="U21637" s="74" t="s">
        <v>42133</v>
      </c>
    </row>
    <row r="21638" spans="20:21" x14ac:dyDescent="0.25">
      <c r="T21638" s="101" t="s">
        <v>42134</v>
      </c>
      <c r="U21638" s="74" t="s">
        <v>42135</v>
      </c>
    </row>
    <row r="21639" spans="20:21" x14ac:dyDescent="0.25">
      <c r="T21639" s="101" t="s">
        <v>42136</v>
      </c>
      <c r="U21639" s="74" t="s">
        <v>42137</v>
      </c>
    </row>
    <row r="21640" spans="20:21" x14ac:dyDescent="0.25">
      <c r="T21640" s="101" t="s">
        <v>42138</v>
      </c>
      <c r="U21640" s="74" t="s">
        <v>42139</v>
      </c>
    </row>
    <row r="21641" spans="20:21" x14ac:dyDescent="0.25">
      <c r="T21641" s="101" t="s">
        <v>42140</v>
      </c>
      <c r="U21641" s="74" t="s">
        <v>42141</v>
      </c>
    </row>
    <row r="21642" spans="20:21" x14ac:dyDescent="0.25">
      <c r="T21642" s="101" t="s">
        <v>42142</v>
      </c>
      <c r="U21642" s="74" t="s">
        <v>42143</v>
      </c>
    </row>
    <row r="21643" spans="20:21" x14ac:dyDescent="0.25">
      <c r="T21643" s="101" t="s">
        <v>42144</v>
      </c>
      <c r="U21643" s="74" t="s">
        <v>42145</v>
      </c>
    </row>
    <row r="21644" spans="20:21" x14ac:dyDescent="0.25">
      <c r="T21644" s="101" t="s">
        <v>42146</v>
      </c>
      <c r="U21644" s="74" t="s">
        <v>42147</v>
      </c>
    </row>
    <row r="21645" spans="20:21" x14ac:dyDescent="0.25">
      <c r="T21645" s="101" t="s">
        <v>42148</v>
      </c>
      <c r="U21645" s="74" t="s">
        <v>42149</v>
      </c>
    </row>
    <row r="21646" spans="20:21" x14ac:dyDescent="0.25">
      <c r="T21646" s="101" t="s">
        <v>42150</v>
      </c>
      <c r="U21646" s="74" t="s">
        <v>42151</v>
      </c>
    </row>
    <row r="21647" spans="20:21" x14ac:dyDescent="0.25">
      <c r="T21647" s="101" t="s">
        <v>42152</v>
      </c>
      <c r="U21647" s="74" t="s">
        <v>42153</v>
      </c>
    </row>
    <row r="21648" spans="20:21" x14ac:dyDescent="0.25">
      <c r="T21648" s="101" t="s">
        <v>42154</v>
      </c>
      <c r="U21648" s="74" t="s">
        <v>42155</v>
      </c>
    </row>
    <row r="21649" spans="20:21" x14ac:dyDescent="0.25">
      <c r="T21649" s="101" t="s">
        <v>42156</v>
      </c>
      <c r="U21649" s="74" t="s">
        <v>42157</v>
      </c>
    </row>
    <row r="21650" spans="20:21" x14ac:dyDescent="0.25">
      <c r="T21650" s="101" t="s">
        <v>42158</v>
      </c>
      <c r="U21650" s="74" t="s">
        <v>42159</v>
      </c>
    </row>
    <row r="21651" spans="20:21" x14ac:dyDescent="0.25">
      <c r="T21651" s="101" t="s">
        <v>42160</v>
      </c>
      <c r="U21651" s="74" t="s">
        <v>42161</v>
      </c>
    </row>
    <row r="21652" spans="20:21" x14ac:dyDescent="0.25">
      <c r="T21652" s="101" t="s">
        <v>42162</v>
      </c>
      <c r="U21652" s="74" t="s">
        <v>42163</v>
      </c>
    </row>
    <row r="21653" spans="20:21" x14ac:dyDescent="0.25">
      <c r="T21653" s="101" t="s">
        <v>42164</v>
      </c>
      <c r="U21653" s="74" t="s">
        <v>42165</v>
      </c>
    </row>
    <row r="21654" spans="20:21" x14ac:dyDescent="0.25">
      <c r="T21654" s="101" t="s">
        <v>42166</v>
      </c>
      <c r="U21654" s="74" t="s">
        <v>42167</v>
      </c>
    </row>
    <row r="21655" spans="20:21" x14ac:dyDescent="0.25">
      <c r="T21655" s="101" t="s">
        <v>42168</v>
      </c>
      <c r="U21655" s="74" t="s">
        <v>42169</v>
      </c>
    </row>
    <row r="21656" spans="20:21" x14ac:dyDescent="0.25">
      <c r="T21656" s="101" t="s">
        <v>42170</v>
      </c>
      <c r="U21656" s="74" t="s">
        <v>42171</v>
      </c>
    </row>
    <row r="21657" spans="20:21" x14ac:dyDescent="0.25">
      <c r="T21657" s="101" t="s">
        <v>42172</v>
      </c>
      <c r="U21657" s="74" t="s">
        <v>42173</v>
      </c>
    </row>
    <row r="21658" spans="20:21" x14ac:dyDescent="0.25">
      <c r="T21658" s="101" t="s">
        <v>42174</v>
      </c>
      <c r="U21658" s="74" t="s">
        <v>42175</v>
      </c>
    </row>
    <row r="21659" spans="20:21" x14ac:dyDescent="0.25">
      <c r="T21659" s="101" t="s">
        <v>42176</v>
      </c>
      <c r="U21659" s="74" t="s">
        <v>42177</v>
      </c>
    </row>
    <row r="21660" spans="20:21" x14ac:dyDescent="0.25">
      <c r="T21660" s="101" t="s">
        <v>42178</v>
      </c>
      <c r="U21660" s="74" t="s">
        <v>42179</v>
      </c>
    </row>
    <row r="21661" spans="20:21" x14ac:dyDescent="0.25">
      <c r="T21661" s="101" t="s">
        <v>42180</v>
      </c>
      <c r="U21661" s="74" t="s">
        <v>42181</v>
      </c>
    </row>
    <row r="21662" spans="20:21" x14ac:dyDescent="0.25">
      <c r="T21662" s="101" t="s">
        <v>42182</v>
      </c>
      <c r="U21662" s="74" t="s">
        <v>42183</v>
      </c>
    </row>
    <row r="21663" spans="20:21" x14ac:dyDescent="0.25">
      <c r="T21663" s="101" t="s">
        <v>42184</v>
      </c>
      <c r="U21663" s="74" t="s">
        <v>42185</v>
      </c>
    </row>
    <row r="21664" spans="20:21" x14ac:dyDescent="0.25">
      <c r="T21664" s="101" t="s">
        <v>42186</v>
      </c>
      <c r="U21664" s="74" t="s">
        <v>42187</v>
      </c>
    </row>
    <row r="21665" spans="20:21" x14ac:dyDescent="0.25">
      <c r="T21665" s="101" t="s">
        <v>42188</v>
      </c>
      <c r="U21665" s="74" t="s">
        <v>42189</v>
      </c>
    </row>
    <row r="21666" spans="20:21" x14ac:dyDescent="0.25">
      <c r="T21666" s="101" t="s">
        <v>42190</v>
      </c>
      <c r="U21666" s="74" t="s">
        <v>39550</v>
      </c>
    </row>
    <row r="21667" spans="20:21" x14ac:dyDescent="0.25">
      <c r="T21667" s="101" t="s">
        <v>42191</v>
      </c>
      <c r="U21667" s="74" t="s">
        <v>42192</v>
      </c>
    </row>
    <row r="21668" spans="20:21" x14ac:dyDescent="0.25">
      <c r="T21668" s="101" t="s">
        <v>42193</v>
      </c>
      <c r="U21668" s="74" t="s">
        <v>42194</v>
      </c>
    </row>
    <row r="21669" spans="20:21" x14ac:dyDescent="0.25">
      <c r="T21669" s="101" t="s">
        <v>42195</v>
      </c>
      <c r="U21669" s="74" t="s">
        <v>42196</v>
      </c>
    </row>
    <row r="21670" spans="20:21" x14ac:dyDescent="0.25">
      <c r="T21670" s="101" t="s">
        <v>42197</v>
      </c>
      <c r="U21670" s="74" t="s">
        <v>42198</v>
      </c>
    </row>
    <row r="21671" spans="20:21" x14ac:dyDescent="0.25">
      <c r="T21671" s="101" t="s">
        <v>42199</v>
      </c>
      <c r="U21671" s="74" t="s">
        <v>42200</v>
      </c>
    </row>
    <row r="21672" spans="20:21" x14ac:dyDescent="0.25">
      <c r="T21672" s="101" t="s">
        <v>42201</v>
      </c>
      <c r="U21672" s="74" t="s">
        <v>42202</v>
      </c>
    </row>
    <row r="21673" spans="20:21" x14ac:dyDescent="0.25">
      <c r="T21673" s="101" t="s">
        <v>42203</v>
      </c>
      <c r="U21673" s="74" t="s">
        <v>42204</v>
      </c>
    </row>
    <row r="21674" spans="20:21" x14ac:dyDescent="0.25">
      <c r="T21674" s="101" t="s">
        <v>42205</v>
      </c>
      <c r="U21674" s="74" t="s">
        <v>42206</v>
      </c>
    </row>
    <row r="21675" spans="20:21" x14ac:dyDescent="0.25">
      <c r="T21675" s="101" t="s">
        <v>42207</v>
      </c>
      <c r="U21675" s="74" t="s">
        <v>42208</v>
      </c>
    </row>
    <row r="21676" spans="20:21" x14ac:dyDescent="0.25">
      <c r="T21676" s="101" t="s">
        <v>42209</v>
      </c>
      <c r="U21676" s="74" t="s">
        <v>42210</v>
      </c>
    </row>
    <row r="21677" spans="20:21" x14ac:dyDescent="0.25">
      <c r="T21677" s="101" t="s">
        <v>42211</v>
      </c>
      <c r="U21677" s="74" t="s">
        <v>42212</v>
      </c>
    </row>
    <row r="21678" spans="20:21" x14ac:dyDescent="0.25">
      <c r="T21678" s="101" t="s">
        <v>42213</v>
      </c>
      <c r="U21678" s="74" t="s">
        <v>42214</v>
      </c>
    </row>
    <row r="21679" spans="20:21" x14ac:dyDescent="0.25">
      <c r="T21679" s="101" t="s">
        <v>42215</v>
      </c>
      <c r="U21679" s="74" t="s">
        <v>42216</v>
      </c>
    </row>
    <row r="21680" spans="20:21" x14ac:dyDescent="0.25">
      <c r="T21680" s="101" t="s">
        <v>42217</v>
      </c>
      <c r="U21680" s="74" t="s">
        <v>42218</v>
      </c>
    </row>
    <row r="21681" spans="20:21" x14ac:dyDescent="0.25">
      <c r="T21681" s="101" t="s">
        <v>42219</v>
      </c>
      <c r="U21681" s="74" t="s">
        <v>42220</v>
      </c>
    </row>
    <row r="21682" spans="20:21" x14ac:dyDescent="0.25">
      <c r="T21682" s="101" t="s">
        <v>42221</v>
      </c>
      <c r="U21682" s="74" t="s">
        <v>42222</v>
      </c>
    </row>
    <row r="21683" spans="20:21" x14ac:dyDescent="0.25">
      <c r="T21683" s="101" t="s">
        <v>42223</v>
      </c>
      <c r="U21683" s="74" t="s">
        <v>42224</v>
      </c>
    </row>
    <row r="21684" spans="20:21" x14ac:dyDescent="0.25">
      <c r="T21684" s="101" t="s">
        <v>42225</v>
      </c>
      <c r="U21684" s="74" t="s">
        <v>40703</v>
      </c>
    </row>
    <row r="21685" spans="20:21" x14ac:dyDescent="0.25">
      <c r="T21685" s="101" t="s">
        <v>42226</v>
      </c>
      <c r="U21685" s="74" t="s">
        <v>42227</v>
      </c>
    </row>
    <row r="21686" spans="20:21" x14ac:dyDescent="0.25">
      <c r="T21686" s="101" t="s">
        <v>42228</v>
      </c>
      <c r="U21686" s="74" t="s">
        <v>42229</v>
      </c>
    </row>
    <row r="21687" spans="20:21" x14ac:dyDescent="0.25">
      <c r="T21687" s="101" t="s">
        <v>42230</v>
      </c>
      <c r="U21687" s="74" t="s">
        <v>42231</v>
      </c>
    </row>
    <row r="21688" spans="20:21" x14ac:dyDescent="0.25">
      <c r="T21688" s="101" t="s">
        <v>42232</v>
      </c>
      <c r="U21688" s="74" t="s">
        <v>42233</v>
      </c>
    </row>
    <row r="21689" spans="20:21" x14ac:dyDescent="0.25">
      <c r="T21689" s="101" t="s">
        <v>42234</v>
      </c>
      <c r="U21689" s="74" t="s">
        <v>42235</v>
      </c>
    </row>
    <row r="21690" spans="20:21" x14ac:dyDescent="0.25">
      <c r="T21690" s="101" t="s">
        <v>42236</v>
      </c>
      <c r="U21690" s="74" t="s">
        <v>42237</v>
      </c>
    </row>
    <row r="21691" spans="20:21" x14ac:dyDescent="0.25">
      <c r="T21691" s="101" t="s">
        <v>42238</v>
      </c>
      <c r="U21691" s="74" t="s">
        <v>42239</v>
      </c>
    </row>
    <row r="21692" spans="20:21" x14ac:dyDescent="0.25">
      <c r="T21692" s="101" t="s">
        <v>42240</v>
      </c>
      <c r="U21692" s="74" t="s">
        <v>42241</v>
      </c>
    </row>
    <row r="21693" spans="20:21" x14ac:dyDescent="0.25">
      <c r="T21693" s="101" t="s">
        <v>42242</v>
      </c>
      <c r="U21693" s="74" t="s">
        <v>42243</v>
      </c>
    </row>
    <row r="21694" spans="20:21" x14ac:dyDescent="0.25">
      <c r="T21694" s="101" t="s">
        <v>42244</v>
      </c>
      <c r="U21694" s="74" t="s">
        <v>42245</v>
      </c>
    </row>
    <row r="21695" spans="20:21" x14ac:dyDescent="0.25">
      <c r="T21695" s="101" t="s">
        <v>42246</v>
      </c>
      <c r="U21695" s="74" t="s">
        <v>42247</v>
      </c>
    </row>
    <row r="21696" spans="20:21" x14ac:dyDescent="0.25">
      <c r="T21696" s="101" t="s">
        <v>42248</v>
      </c>
      <c r="U21696" s="74" t="s">
        <v>42249</v>
      </c>
    </row>
    <row r="21697" spans="20:21" x14ac:dyDescent="0.25">
      <c r="T21697" s="101" t="s">
        <v>42250</v>
      </c>
      <c r="U21697" s="74" t="s">
        <v>42251</v>
      </c>
    </row>
    <row r="21698" spans="20:21" x14ac:dyDescent="0.25">
      <c r="T21698" s="101" t="s">
        <v>42252</v>
      </c>
      <c r="U21698" s="74" t="s">
        <v>42253</v>
      </c>
    </row>
    <row r="21699" spans="20:21" x14ac:dyDescent="0.25">
      <c r="T21699" s="101" t="s">
        <v>42254</v>
      </c>
      <c r="U21699" s="74" t="s">
        <v>42255</v>
      </c>
    </row>
    <row r="21700" spans="20:21" x14ac:dyDescent="0.25">
      <c r="T21700" s="101" t="s">
        <v>42256</v>
      </c>
      <c r="U21700" s="74" t="s">
        <v>42257</v>
      </c>
    </row>
    <row r="21701" spans="20:21" x14ac:dyDescent="0.25">
      <c r="T21701" s="101" t="s">
        <v>42258</v>
      </c>
      <c r="U21701" s="74" t="s">
        <v>42259</v>
      </c>
    </row>
    <row r="21702" spans="20:21" x14ac:dyDescent="0.25">
      <c r="T21702" s="101" t="s">
        <v>42260</v>
      </c>
      <c r="U21702" s="74" t="s">
        <v>42261</v>
      </c>
    </row>
    <row r="21703" spans="20:21" x14ac:dyDescent="0.25">
      <c r="T21703" s="101" t="s">
        <v>42262</v>
      </c>
      <c r="U21703" s="74" t="s">
        <v>42263</v>
      </c>
    </row>
    <row r="21704" spans="20:21" x14ac:dyDescent="0.25">
      <c r="T21704" s="101" t="s">
        <v>42264</v>
      </c>
      <c r="U21704" s="74" t="s">
        <v>42265</v>
      </c>
    </row>
    <row r="21705" spans="20:21" x14ac:dyDescent="0.25">
      <c r="T21705" s="101" t="s">
        <v>42266</v>
      </c>
      <c r="U21705" s="74" t="s">
        <v>39612</v>
      </c>
    </row>
    <row r="21706" spans="20:21" x14ac:dyDescent="0.25">
      <c r="T21706" s="101" t="s">
        <v>42267</v>
      </c>
      <c r="U21706" s="74" t="s">
        <v>42268</v>
      </c>
    </row>
    <row r="21707" spans="20:21" x14ac:dyDescent="0.25">
      <c r="T21707" s="101" t="s">
        <v>42269</v>
      </c>
      <c r="U21707" s="74" t="s">
        <v>42270</v>
      </c>
    </row>
    <row r="21708" spans="20:21" x14ac:dyDescent="0.25">
      <c r="T21708" s="101" t="s">
        <v>42271</v>
      </c>
      <c r="U21708" s="74" t="s">
        <v>42272</v>
      </c>
    </row>
    <row r="21709" spans="20:21" x14ac:dyDescent="0.25">
      <c r="T21709" s="101" t="s">
        <v>42273</v>
      </c>
      <c r="U21709" s="74" t="s">
        <v>42274</v>
      </c>
    </row>
    <row r="21710" spans="20:21" x14ac:dyDescent="0.25">
      <c r="T21710" s="101" t="s">
        <v>42275</v>
      </c>
      <c r="U21710" s="74" t="s">
        <v>42276</v>
      </c>
    </row>
    <row r="21711" spans="20:21" x14ac:dyDescent="0.25">
      <c r="T21711" s="101" t="s">
        <v>42277</v>
      </c>
      <c r="U21711" s="74" t="s">
        <v>12779</v>
      </c>
    </row>
    <row r="21712" spans="20:21" x14ac:dyDescent="0.25">
      <c r="T21712" s="101" t="s">
        <v>42278</v>
      </c>
      <c r="U21712" s="74" t="s">
        <v>42279</v>
      </c>
    </row>
    <row r="21713" spans="20:21" x14ac:dyDescent="0.25">
      <c r="T21713" s="101" t="s">
        <v>42280</v>
      </c>
      <c r="U21713" s="74" t="s">
        <v>42281</v>
      </c>
    </row>
    <row r="21714" spans="20:21" x14ac:dyDescent="0.25">
      <c r="T21714" s="101" t="s">
        <v>42282</v>
      </c>
      <c r="U21714" s="74" t="s">
        <v>42283</v>
      </c>
    </row>
    <row r="21715" spans="20:21" x14ac:dyDescent="0.25">
      <c r="T21715" s="101" t="s">
        <v>42284</v>
      </c>
      <c r="U21715" s="74" t="s">
        <v>42285</v>
      </c>
    </row>
    <row r="21716" spans="20:21" x14ac:dyDescent="0.25">
      <c r="T21716" s="101" t="s">
        <v>42286</v>
      </c>
      <c r="U21716" s="74" t="s">
        <v>42287</v>
      </c>
    </row>
    <row r="21717" spans="20:21" x14ac:dyDescent="0.25">
      <c r="T21717" s="101" t="s">
        <v>42288</v>
      </c>
      <c r="U21717" s="74" t="s">
        <v>38269</v>
      </c>
    </row>
    <row r="21718" spans="20:21" x14ac:dyDescent="0.25">
      <c r="T21718" s="101" t="s">
        <v>42289</v>
      </c>
      <c r="U21718" s="74" t="s">
        <v>42290</v>
      </c>
    </row>
    <row r="21719" spans="20:21" x14ac:dyDescent="0.25">
      <c r="T21719" s="101" t="s">
        <v>42291</v>
      </c>
      <c r="U21719" s="74" t="s">
        <v>42292</v>
      </c>
    </row>
    <row r="21720" spans="20:21" x14ac:dyDescent="0.25">
      <c r="T21720" s="101" t="s">
        <v>42293</v>
      </c>
      <c r="U21720" s="74" t="s">
        <v>42294</v>
      </c>
    </row>
    <row r="21721" spans="20:21" x14ac:dyDescent="0.25">
      <c r="T21721" s="101" t="s">
        <v>42295</v>
      </c>
      <c r="U21721" s="74" t="s">
        <v>42296</v>
      </c>
    </row>
    <row r="21722" spans="20:21" x14ac:dyDescent="0.25">
      <c r="T21722" s="101" t="s">
        <v>42297</v>
      </c>
      <c r="U21722" s="74" t="s">
        <v>42298</v>
      </c>
    </row>
    <row r="21723" spans="20:21" x14ac:dyDescent="0.25">
      <c r="T21723" s="101" t="s">
        <v>42299</v>
      </c>
      <c r="U21723" s="74" t="s">
        <v>42300</v>
      </c>
    </row>
    <row r="21724" spans="20:21" x14ac:dyDescent="0.25">
      <c r="T21724" s="101" t="s">
        <v>42301</v>
      </c>
      <c r="U21724" s="74" t="s">
        <v>42302</v>
      </c>
    </row>
    <row r="21725" spans="20:21" x14ac:dyDescent="0.25">
      <c r="T21725" s="101" t="s">
        <v>42303</v>
      </c>
      <c r="U21725" s="74" t="s">
        <v>42304</v>
      </c>
    </row>
    <row r="21726" spans="20:21" x14ac:dyDescent="0.25">
      <c r="T21726" s="101" t="s">
        <v>42305</v>
      </c>
      <c r="U21726" s="74" t="s">
        <v>42306</v>
      </c>
    </row>
    <row r="21727" spans="20:21" x14ac:dyDescent="0.25">
      <c r="T21727" s="101" t="s">
        <v>42307</v>
      </c>
      <c r="U21727" s="74" t="s">
        <v>42308</v>
      </c>
    </row>
    <row r="21728" spans="20:21" x14ac:dyDescent="0.25">
      <c r="T21728" s="101" t="s">
        <v>42309</v>
      </c>
      <c r="U21728" s="74" t="s">
        <v>42310</v>
      </c>
    </row>
    <row r="21729" spans="20:21" x14ac:dyDescent="0.25">
      <c r="T21729" s="101" t="s">
        <v>42311</v>
      </c>
      <c r="U21729" s="74" t="s">
        <v>42312</v>
      </c>
    </row>
    <row r="21730" spans="20:21" x14ac:dyDescent="0.25">
      <c r="T21730" s="101" t="s">
        <v>42313</v>
      </c>
      <c r="U21730" s="74" t="s">
        <v>42314</v>
      </c>
    </row>
    <row r="21731" spans="20:21" x14ac:dyDescent="0.25">
      <c r="T21731" s="101" t="s">
        <v>42315</v>
      </c>
      <c r="U21731" s="74" t="s">
        <v>42316</v>
      </c>
    </row>
    <row r="21732" spans="20:21" x14ac:dyDescent="0.25">
      <c r="T21732" s="101" t="s">
        <v>42317</v>
      </c>
      <c r="U21732" s="74" t="s">
        <v>42318</v>
      </c>
    </row>
    <row r="21733" spans="20:21" x14ac:dyDescent="0.25">
      <c r="T21733" s="101" t="s">
        <v>42319</v>
      </c>
      <c r="U21733" s="74" t="s">
        <v>42320</v>
      </c>
    </row>
    <row r="21734" spans="20:21" x14ac:dyDescent="0.25">
      <c r="T21734" s="101" t="s">
        <v>42321</v>
      </c>
      <c r="U21734" s="74" t="s">
        <v>42322</v>
      </c>
    </row>
    <row r="21735" spans="20:21" x14ac:dyDescent="0.25">
      <c r="T21735" s="101" t="s">
        <v>42323</v>
      </c>
      <c r="U21735" s="74" t="s">
        <v>42324</v>
      </c>
    </row>
    <row r="21736" spans="20:21" x14ac:dyDescent="0.25">
      <c r="T21736" s="101" t="s">
        <v>42325</v>
      </c>
      <c r="U21736" s="74" t="s">
        <v>42326</v>
      </c>
    </row>
    <row r="21737" spans="20:21" x14ac:dyDescent="0.25">
      <c r="T21737" s="101" t="s">
        <v>42327</v>
      </c>
      <c r="U21737" s="74" t="s">
        <v>42328</v>
      </c>
    </row>
    <row r="21738" spans="20:21" x14ac:dyDescent="0.25">
      <c r="T21738" s="101" t="s">
        <v>42329</v>
      </c>
      <c r="U21738" s="74" t="s">
        <v>42330</v>
      </c>
    </row>
    <row r="21739" spans="20:21" x14ac:dyDescent="0.25">
      <c r="T21739" s="101" t="s">
        <v>42331</v>
      </c>
      <c r="U21739" s="74" t="s">
        <v>42332</v>
      </c>
    </row>
    <row r="21740" spans="20:21" x14ac:dyDescent="0.25">
      <c r="T21740" s="101" t="s">
        <v>42333</v>
      </c>
      <c r="U21740" s="74" t="s">
        <v>42334</v>
      </c>
    </row>
    <row r="21741" spans="20:21" x14ac:dyDescent="0.25">
      <c r="T21741" s="101" t="s">
        <v>42335</v>
      </c>
      <c r="U21741" s="74" t="s">
        <v>42336</v>
      </c>
    </row>
    <row r="21742" spans="20:21" x14ac:dyDescent="0.25">
      <c r="T21742" s="101" t="s">
        <v>42337</v>
      </c>
      <c r="U21742" s="74" t="s">
        <v>42338</v>
      </c>
    </row>
    <row r="21743" spans="20:21" x14ac:dyDescent="0.25">
      <c r="T21743" s="101" t="s">
        <v>42339</v>
      </c>
      <c r="U21743" s="74" t="s">
        <v>42340</v>
      </c>
    </row>
    <row r="21744" spans="20:21" x14ac:dyDescent="0.25">
      <c r="T21744" s="101" t="s">
        <v>42341</v>
      </c>
      <c r="U21744" s="74" t="s">
        <v>42342</v>
      </c>
    </row>
    <row r="21745" spans="20:21" x14ac:dyDescent="0.25">
      <c r="T21745" s="101" t="s">
        <v>42343</v>
      </c>
      <c r="U21745" s="74" t="s">
        <v>42344</v>
      </c>
    </row>
    <row r="21746" spans="20:21" x14ac:dyDescent="0.25">
      <c r="T21746" s="101" t="s">
        <v>42345</v>
      </c>
      <c r="U21746" s="74" t="s">
        <v>42346</v>
      </c>
    </row>
    <row r="21747" spans="20:21" x14ac:dyDescent="0.25">
      <c r="T21747" s="101" t="s">
        <v>42347</v>
      </c>
      <c r="U21747" s="74" t="s">
        <v>42348</v>
      </c>
    </row>
    <row r="21748" spans="20:21" x14ac:dyDescent="0.25">
      <c r="T21748" s="101" t="s">
        <v>42349</v>
      </c>
      <c r="U21748" s="74" t="s">
        <v>42350</v>
      </c>
    </row>
    <row r="21749" spans="20:21" x14ac:dyDescent="0.25">
      <c r="T21749" s="101" t="s">
        <v>42351</v>
      </c>
      <c r="U21749" s="74" t="s">
        <v>42352</v>
      </c>
    </row>
    <row r="21750" spans="20:21" x14ac:dyDescent="0.25">
      <c r="T21750" s="101" t="s">
        <v>42353</v>
      </c>
      <c r="U21750" s="74" t="s">
        <v>42354</v>
      </c>
    </row>
    <row r="21751" spans="20:21" x14ac:dyDescent="0.25">
      <c r="T21751" s="101" t="s">
        <v>42355</v>
      </c>
      <c r="U21751" s="74" t="s">
        <v>42356</v>
      </c>
    </row>
    <row r="21752" spans="20:21" x14ac:dyDescent="0.25">
      <c r="T21752" s="101" t="s">
        <v>42357</v>
      </c>
      <c r="U21752" s="74" t="s">
        <v>42358</v>
      </c>
    </row>
    <row r="21753" spans="20:21" x14ac:dyDescent="0.25">
      <c r="T21753" s="101" t="s">
        <v>42359</v>
      </c>
      <c r="U21753" s="74" t="s">
        <v>42360</v>
      </c>
    </row>
    <row r="21754" spans="20:21" x14ac:dyDescent="0.25">
      <c r="T21754" s="101" t="s">
        <v>42361</v>
      </c>
      <c r="U21754" s="74" t="s">
        <v>42362</v>
      </c>
    </row>
    <row r="21755" spans="20:21" x14ac:dyDescent="0.25">
      <c r="T21755" s="101" t="s">
        <v>42363</v>
      </c>
      <c r="U21755" s="74" t="s">
        <v>42364</v>
      </c>
    </row>
    <row r="21756" spans="20:21" x14ac:dyDescent="0.25">
      <c r="T21756" s="101" t="s">
        <v>42365</v>
      </c>
      <c r="U21756" s="74" t="s">
        <v>42366</v>
      </c>
    </row>
    <row r="21757" spans="20:21" x14ac:dyDescent="0.25">
      <c r="T21757" s="101" t="s">
        <v>42367</v>
      </c>
      <c r="U21757" s="74" t="s">
        <v>42368</v>
      </c>
    </row>
    <row r="21758" spans="20:21" x14ac:dyDescent="0.25">
      <c r="T21758" s="101" t="s">
        <v>42369</v>
      </c>
      <c r="U21758" s="74" t="s">
        <v>42370</v>
      </c>
    </row>
    <row r="21759" spans="20:21" x14ac:dyDescent="0.25">
      <c r="T21759" s="101" t="s">
        <v>42371</v>
      </c>
      <c r="U21759" s="74" t="s">
        <v>42372</v>
      </c>
    </row>
    <row r="21760" spans="20:21" x14ac:dyDescent="0.25">
      <c r="T21760" s="101" t="s">
        <v>42373</v>
      </c>
      <c r="U21760" s="74" t="s">
        <v>42374</v>
      </c>
    </row>
    <row r="21761" spans="20:21" x14ac:dyDescent="0.25">
      <c r="T21761" s="101" t="s">
        <v>42375</v>
      </c>
      <c r="U21761" s="74" t="s">
        <v>42376</v>
      </c>
    </row>
    <row r="21762" spans="20:21" x14ac:dyDescent="0.25">
      <c r="T21762" s="101" t="s">
        <v>42377</v>
      </c>
      <c r="U21762" s="74" t="s">
        <v>42378</v>
      </c>
    </row>
    <row r="21763" spans="20:21" x14ac:dyDescent="0.25">
      <c r="T21763" s="101" t="s">
        <v>42379</v>
      </c>
      <c r="U21763" s="74" t="s">
        <v>42380</v>
      </c>
    </row>
    <row r="21764" spans="20:21" x14ac:dyDescent="0.25">
      <c r="T21764" s="101" t="s">
        <v>42381</v>
      </c>
      <c r="U21764" s="74" t="s">
        <v>42382</v>
      </c>
    </row>
    <row r="21765" spans="20:21" x14ac:dyDescent="0.25">
      <c r="T21765" s="101" t="s">
        <v>42383</v>
      </c>
      <c r="U21765" s="74" t="s">
        <v>42384</v>
      </c>
    </row>
    <row r="21766" spans="20:21" x14ac:dyDescent="0.25">
      <c r="T21766" s="101" t="s">
        <v>42385</v>
      </c>
      <c r="U21766" s="74" t="s">
        <v>42386</v>
      </c>
    </row>
    <row r="21767" spans="20:21" x14ac:dyDescent="0.25">
      <c r="T21767" s="101" t="s">
        <v>42387</v>
      </c>
      <c r="U21767" s="74" t="s">
        <v>42388</v>
      </c>
    </row>
    <row r="21768" spans="20:21" x14ac:dyDescent="0.25">
      <c r="T21768" s="101" t="s">
        <v>42389</v>
      </c>
      <c r="U21768" s="74" t="s">
        <v>42390</v>
      </c>
    </row>
    <row r="21769" spans="20:21" x14ac:dyDescent="0.25">
      <c r="T21769" s="101" t="s">
        <v>42391</v>
      </c>
      <c r="U21769" s="74" t="s">
        <v>42392</v>
      </c>
    </row>
    <row r="21770" spans="20:21" x14ac:dyDescent="0.25">
      <c r="T21770" s="101" t="s">
        <v>42393</v>
      </c>
      <c r="U21770" s="74" t="s">
        <v>42394</v>
      </c>
    </row>
    <row r="21771" spans="20:21" x14ac:dyDescent="0.25">
      <c r="T21771" s="101" t="s">
        <v>42395</v>
      </c>
      <c r="U21771" s="74" t="s">
        <v>42396</v>
      </c>
    </row>
    <row r="21772" spans="20:21" x14ac:dyDescent="0.25">
      <c r="T21772" s="101" t="s">
        <v>42397</v>
      </c>
      <c r="U21772" s="74" t="s">
        <v>42398</v>
      </c>
    </row>
    <row r="21773" spans="20:21" x14ac:dyDescent="0.25">
      <c r="T21773" s="101" t="s">
        <v>42399</v>
      </c>
      <c r="U21773" s="74" t="s">
        <v>42400</v>
      </c>
    </row>
    <row r="21774" spans="20:21" x14ac:dyDescent="0.25">
      <c r="T21774" s="101" t="s">
        <v>42401</v>
      </c>
      <c r="U21774" s="74" t="s">
        <v>42402</v>
      </c>
    </row>
    <row r="21775" spans="20:21" x14ac:dyDescent="0.25">
      <c r="T21775" s="101" t="s">
        <v>42403</v>
      </c>
      <c r="U21775" s="74" t="s">
        <v>42404</v>
      </c>
    </row>
    <row r="21776" spans="20:21" x14ac:dyDescent="0.25">
      <c r="T21776" s="101" t="s">
        <v>42405</v>
      </c>
      <c r="U21776" s="74" t="s">
        <v>42406</v>
      </c>
    </row>
    <row r="21777" spans="20:21" x14ac:dyDescent="0.25">
      <c r="T21777" s="101" t="s">
        <v>42407</v>
      </c>
      <c r="U21777" s="74" t="s">
        <v>42408</v>
      </c>
    </row>
    <row r="21778" spans="20:21" x14ac:dyDescent="0.25">
      <c r="T21778" s="101" t="s">
        <v>42409</v>
      </c>
      <c r="U21778" s="74" t="s">
        <v>42410</v>
      </c>
    </row>
    <row r="21779" spans="20:21" x14ac:dyDescent="0.25">
      <c r="T21779" s="101" t="s">
        <v>42411</v>
      </c>
      <c r="U21779" s="74" t="s">
        <v>42412</v>
      </c>
    </row>
    <row r="21780" spans="20:21" x14ac:dyDescent="0.25">
      <c r="T21780" s="101" t="s">
        <v>42413</v>
      </c>
      <c r="U21780" s="74" t="s">
        <v>42414</v>
      </c>
    </row>
    <row r="21781" spans="20:21" x14ac:dyDescent="0.25">
      <c r="T21781" s="101" t="s">
        <v>42415</v>
      </c>
      <c r="U21781" s="74" t="s">
        <v>42416</v>
      </c>
    </row>
    <row r="21782" spans="20:21" x14ac:dyDescent="0.25">
      <c r="T21782" s="101" t="s">
        <v>42417</v>
      </c>
      <c r="U21782" s="74" t="s">
        <v>42418</v>
      </c>
    </row>
    <row r="21783" spans="20:21" x14ac:dyDescent="0.25">
      <c r="T21783" s="101" t="s">
        <v>42419</v>
      </c>
      <c r="U21783" s="74" t="s">
        <v>42420</v>
      </c>
    </row>
    <row r="21784" spans="20:21" x14ac:dyDescent="0.25">
      <c r="T21784" s="101" t="s">
        <v>42421</v>
      </c>
      <c r="U21784" s="74" t="s">
        <v>42422</v>
      </c>
    </row>
    <row r="21785" spans="20:21" x14ac:dyDescent="0.25">
      <c r="T21785" s="101" t="s">
        <v>42423</v>
      </c>
      <c r="U21785" s="74" t="s">
        <v>42424</v>
      </c>
    </row>
    <row r="21786" spans="20:21" x14ac:dyDescent="0.25">
      <c r="T21786" s="101" t="s">
        <v>42425</v>
      </c>
      <c r="U21786" s="74" t="s">
        <v>42426</v>
      </c>
    </row>
    <row r="21787" spans="20:21" x14ac:dyDescent="0.25">
      <c r="T21787" s="101" t="s">
        <v>42427</v>
      </c>
      <c r="U21787" s="74" t="s">
        <v>42428</v>
      </c>
    </row>
    <row r="21788" spans="20:21" x14ac:dyDescent="0.25">
      <c r="T21788" s="101" t="s">
        <v>42429</v>
      </c>
      <c r="U21788" s="74" t="s">
        <v>42430</v>
      </c>
    </row>
    <row r="21789" spans="20:21" x14ac:dyDescent="0.25">
      <c r="T21789" s="101" t="s">
        <v>42431</v>
      </c>
      <c r="U21789" s="74" t="s">
        <v>42432</v>
      </c>
    </row>
    <row r="21790" spans="20:21" x14ac:dyDescent="0.25">
      <c r="T21790" s="101" t="s">
        <v>42433</v>
      </c>
      <c r="U21790" s="74" t="s">
        <v>42434</v>
      </c>
    </row>
    <row r="21791" spans="20:21" x14ac:dyDescent="0.25">
      <c r="T21791" s="101" t="s">
        <v>42435</v>
      </c>
      <c r="U21791" s="74" t="s">
        <v>42436</v>
      </c>
    </row>
    <row r="21792" spans="20:21" x14ac:dyDescent="0.25">
      <c r="T21792" s="101" t="s">
        <v>42437</v>
      </c>
      <c r="U21792" s="74" t="s">
        <v>42438</v>
      </c>
    </row>
    <row r="21793" spans="20:21" x14ac:dyDescent="0.25">
      <c r="T21793" s="101" t="s">
        <v>42439</v>
      </c>
      <c r="U21793" s="74" t="s">
        <v>42440</v>
      </c>
    </row>
    <row r="21794" spans="20:21" x14ac:dyDescent="0.25">
      <c r="T21794" s="101" t="s">
        <v>42441</v>
      </c>
      <c r="U21794" s="74" t="s">
        <v>42442</v>
      </c>
    </row>
    <row r="21795" spans="20:21" x14ac:dyDescent="0.25">
      <c r="T21795" s="101" t="s">
        <v>42443</v>
      </c>
      <c r="U21795" s="74" t="s">
        <v>42444</v>
      </c>
    </row>
    <row r="21796" spans="20:21" x14ac:dyDescent="0.25">
      <c r="T21796" s="101" t="s">
        <v>42445</v>
      </c>
      <c r="U21796" s="74" t="s">
        <v>42446</v>
      </c>
    </row>
    <row r="21797" spans="20:21" x14ac:dyDescent="0.25">
      <c r="T21797" s="101" t="s">
        <v>42447</v>
      </c>
      <c r="U21797" s="74" t="s">
        <v>42448</v>
      </c>
    </row>
    <row r="21798" spans="20:21" x14ac:dyDescent="0.25">
      <c r="T21798" s="101" t="s">
        <v>42449</v>
      </c>
      <c r="U21798" s="74" t="s">
        <v>42450</v>
      </c>
    </row>
    <row r="21799" spans="20:21" x14ac:dyDescent="0.25">
      <c r="T21799" s="101" t="s">
        <v>42451</v>
      </c>
      <c r="U21799" s="74" t="s">
        <v>42452</v>
      </c>
    </row>
    <row r="21800" spans="20:21" x14ac:dyDescent="0.25">
      <c r="T21800" s="101" t="s">
        <v>42453</v>
      </c>
      <c r="U21800" s="74" t="s">
        <v>42454</v>
      </c>
    </row>
    <row r="21801" spans="20:21" x14ac:dyDescent="0.25">
      <c r="T21801" s="101" t="s">
        <v>42455</v>
      </c>
      <c r="U21801" s="74" t="s">
        <v>42456</v>
      </c>
    </row>
    <row r="21802" spans="20:21" x14ac:dyDescent="0.25">
      <c r="T21802" s="101" t="s">
        <v>42457</v>
      </c>
      <c r="U21802" s="74" t="s">
        <v>42458</v>
      </c>
    </row>
    <row r="21803" spans="20:21" x14ac:dyDescent="0.25">
      <c r="T21803" s="101" t="s">
        <v>42459</v>
      </c>
      <c r="U21803" s="74" t="s">
        <v>42460</v>
      </c>
    </row>
    <row r="21804" spans="20:21" x14ac:dyDescent="0.25">
      <c r="T21804" s="101" t="s">
        <v>42461</v>
      </c>
      <c r="U21804" s="74" t="s">
        <v>1400</v>
      </c>
    </row>
    <row r="21805" spans="20:21" x14ac:dyDescent="0.25">
      <c r="T21805" s="101" t="s">
        <v>42462</v>
      </c>
      <c r="U21805" s="74" t="s">
        <v>42463</v>
      </c>
    </row>
    <row r="21806" spans="20:21" x14ac:dyDescent="0.25">
      <c r="T21806" s="101" t="s">
        <v>42464</v>
      </c>
      <c r="U21806" s="74" t="s">
        <v>42465</v>
      </c>
    </row>
    <row r="21807" spans="20:21" x14ac:dyDescent="0.25">
      <c r="T21807" s="101" t="s">
        <v>42466</v>
      </c>
      <c r="U21807" s="74" t="s">
        <v>42467</v>
      </c>
    </row>
    <row r="21808" spans="20:21" x14ac:dyDescent="0.25">
      <c r="T21808" s="101" t="s">
        <v>42468</v>
      </c>
      <c r="U21808" s="74" t="s">
        <v>42469</v>
      </c>
    </row>
    <row r="21809" spans="20:21" x14ac:dyDescent="0.25">
      <c r="T21809" s="101" t="s">
        <v>42470</v>
      </c>
      <c r="U21809" s="74" t="s">
        <v>42471</v>
      </c>
    </row>
    <row r="21810" spans="20:21" x14ac:dyDescent="0.25">
      <c r="T21810" s="101" t="s">
        <v>42472</v>
      </c>
      <c r="U21810" s="74" t="s">
        <v>42473</v>
      </c>
    </row>
    <row r="21811" spans="20:21" x14ac:dyDescent="0.25">
      <c r="T21811" s="101" t="s">
        <v>42474</v>
      </c>
      <c r="U21811" s="74" t="s">
        <v>42475</v>
      </c>
    </row>
    <row r="21812" spans="20:21" x14ac:dyDescent="0.25">
      <c r="T21812" s="101" t="s">
        <v>42476</v>
      </c>
      <c r="U21812" s="74" t="s">
        <v>42477</v>
      </c>
    </row>
    <row r="21813" spans="20:21" x14ac:dyDescent="0.25">
      <c r="T21813" s="101" t="s">
        <v>42478</v>
      </c>
      <c r="U21813" s="74" t="s">
        <v>42479</v>
      </c>
    </row>
    <row r="21814" spans="20:21" x14ac:dyDescent="0.25">
      <c r="T21814" s="101" t="s">
        <v>42480</v>
      </c>
      <c r="U21814" s="74" t="s">
        <v>42481</v>
      </c>
    </row>
    <row r="21815" spans="20:21" x14ac:dyDescent="0.25">
      <c r="T21815" s="101" t="s">
        <v>42482</v>
      </c>
      <c r="U21815" s="74" t="s">
        <v>42483</v>
      </c>
    </row>
    <row r="21816" spans="20:21" x14ac:dyDescent="0.25">
      <c r="T21816" s="101" t="s">
        <v>42484</v>
      </c>
      <c r="U21816" s="74" t="s">
        <v>42485</v>
      </c>
    </row>
    <row r="21817" spans="20:21" x14ac:dyDescent="0.25">
      <c r="T21817" s="101" t="s">
        <v>42486</v>
      </c>
      <c r="U21817" s="74" t="s">
        <v>42487</v>
      </c>
    </row>
    <row r="21818" spans="20:21" x14ac:dyDescent="0.25">
      <c r="T21818" s="101" t="s">
        <v>42488</v>
      </c>
      <c r="U21818" s="74" t="s">
        <v>42489</v>
      </c>
    </row>
    <row r="21819" spans="20:21" x14ac:dyDescent="0.25">
      <c r="T21819" s="101" t="s">
        <v>42490</v>
      </c>
      <c r="U21819" s="74" t="s">
        <v>42491</v>
      </c>
    </row>
    <row r="21820" spans="20:21" x14ac:dyDescent="0.25">
      <c r="T21820" s="101" t="s">
        <v>42492</v>
      </c>
      <c r="U21820" s="74" t="s">
        <v>42493</v>
      </c>
    </row>
    <row r="21821" spans="20:21" x14ac:dyDescent="0.25">
      <c r="T21821" s="101" t="s">
        <v>42494</v>
      </c>
      <c r="U21821" s="74" t="s">
        <v>42495</v>
      </c>
    </row>
    <row r="21822" spans="20:21" x14ac:dyDescent="0.25">
      <c r="T21822" s="101" t="s">
        <v>42496</v>
      </c>
      <c r="U21822" s="74" t="s">
        <v>42497</v>
      </c>
    </row>
    <row r="21823" spans="20:21" x14ac:dyDescent="0.25">
      <c r="T21823" s="101" t="s">
        <v>42498</v>
      </c>
      <c r="U21823" s="74" t="s">
        <v>42499</v>
      </c>
    </row>
    <row r="21824" spans="20:21" x14ac:dyDescent="0.25">
      <c r="T21824" s="101" t="s">
        <v>42500</v>
      </c>
      <c r="U21824" s="74" t="s">
        <v>42501</v>
      </c>
    </row>
    <row r="21825" spans="20:21" x14ac:dyDescent="0.25">
      <c r="T21825" s="101" t="s">
        <v>42502</v>
      </c>
      <c r="U21825" s="74" t="s">
        <v>42503</v>
      </c>
    </row>
    <row r="21826" spans="20:21" x14ac:dyDescent="0.25">
      <c r="T21826" s="101" t="s">
        <v>42504</v>
      </c>
      <c r="U21826" s="74" t="s">
        <v>42505</v>
      </c>
    </row>
    <row r="21827" spans="20:21" x14ac:dyDescent="0.25">
      <c r="T21827" s="101" t="s">
        <v>42506</v>
      </c>
      <c r="U21827" s="74" t="s">
        <v>42507</v>
      </c>
    </row>
    <row r="21828" spans="20:21" x14ac:dyDescent="0.25">
      <c r="T21828" s="101" t="s">
        <v>42508</v>
      </c>
      <c r="U21828" s="74" t="s">
        <v>42509</v>
      </c>
    </row>
    <row r="21829" spans="20:21" x14ac:dyDescent="0.25">
      <c r="T21829" s="101" t="s">
        <v>42510</v>
      </c>
      <c r="U21829" s="74" t="s">
        <v>42511</v>
      </c>
    </row>
    <row r="21830" spans="20:21" x14ac:dyDescent="0.25">
      <c r="T21830" s="101" t="s">
        <v>42512</v>
      </c>
      <c r="U21830" s="74" t="s">
        <v>42513</v>
      </c>
    </row>
    <row r="21831" spans="20:21" x14ac:dyDescent="0.25">
      <c r="T21831" s="101" t="s">
        <v>42514</v>
      </c>
      <c r="U21831" s="74" t="s">
        <v>42515</v>
      </c>
    </row>
    <row r="21832" spans="20:21" x14ac:dyDescent="0.25">
      <c r="T21832" s="101" t="s">
        <v>42516</v>
      </c>
      <c r="U21832" s="74" t="s">
        <v>42517</v>
      </c>
    </row>
    <row r="21833" spans="20:21" x14ac:dyDescent="0.25">
      <c r="T21833" s="101" t="s">
        <v>42518</v>
      </c>
      <c r="U21833" s="74" t="s">
        <v>42519</v>
      </c>
    </row>
    <row r="21834" spans="20:21" x14ac:dyDescent="0.25">
      <c r="T21834" s="101" t="s">
        <v>42520</v>
      </c>
      <c r="U21834" s="74" t="s">
        <v>42521</v>
      </c>
    </row>
    <row r="21835" spans="20:21" x14ac:dyDescent="0.25">
      <c r="T21835" s="101" t="s">
        <v>42522</v>
      </c>
      <c r="U21835" s="74" t="s">
        <v>42523</v>
      </c>
    </row>
    <row r="21836" spans="20:21" x14ac:dyDescent="0.25">
      <c r="T21836" s="101" t="s">
        <v>42524</v>
      </c>
      <c r="U21836" s="74" t="s">
        <v>42525</v>
      </c>
    </row>
    <row r="21837" spans="20:21" x14ac:dyDescent="0.25">
      <c r="T21837" s="101" t="s">
        <v>42526</v>
      </c>
      <c r="U21837" s="74" t="s">
        <v>42527</v>
      </c>
    </row>
    <row r="21838" spans="20:21" x14ac:dyDescent="0.25">
      <c r="T21838" s="101" t="s">
        <v>42528</v>
      </c>
      <c r="U21838" s="74" t="s">
        <v>38475</v>
      </c>
    </row>
    <row r="21839" spans="20:21" x14ac:dyDescent="0.25">
      <c r="T21839" s="101" t="s">
        <v>42529</v>
      </c>
      <c r="U21839" s="74" t="s">
        <v>42530</v>
      </c>
    </row>
    <row r="21840" spans="20:21" x14ac:dyDescent="0.25">
      <c r="T21840" s="101" t="s">
        <v>42531</v>
      </c>
      <c r="U21840" s="74" t="s">
        <v>42532</v>
      </c>
    </row>
    <row r="21841" spans="20:21" x14ac:dyDescent="0.25">
      <c r="T21841" s="101" t="s">
        <v>42533</v>
      </c>
      <c r="U21841" s="74" t="s">
        <v>42534</v>
      </c>
    </row>
    <row r="21842" spans="20:21" x14ac:dyDescent="0.25">
      <c r="T21842" s="101" t="s">
        <v>42535</v>
      </c>
      <c r="U21842" s="74" t="s">
        <v>42536</v>
      </c>
    </row>
    <row r="21843" spans="20:21" x14ac:dyDescent="0.25">
      <c r="T21843" s="101" t="s">
        <v>42537</v>
      </c>
      <c r="U21843" s="74" t="s">
        <v>42538</v>
      </c>
    </row>
    <row r="21844" spans="20:21" x14ac:dyDescent="0.25">
      <c r="T21844" s="101" t="s">
        <v>42539</v>
      </c>
      <c r="U21844" s="74" t="s">
        <v>42540</v>
      </c>
    </row>
    <row r="21845" spans="20:21" x14ac:dyDescent="0.25">
      <c r="T21845" s="101" t="s">
        <v>42541</v>
      </c>
      <c r="U21845" s="74" t="s">
        <v>42542</v>
      </c>
    </row>
    <row r="21846" spans="20:21" x14ac:dyDescent="0.25">
      <c r="T21846" s="101" t="s">
        <v>42543</v>
      </c>
      <c r="U21846" s="74" t="s">
        <v>42544</v>
      </c>
    </row>
    <row r="21847" spans="20:21" x14ac:dyDescent="0.25">
      <c r="T21847" s="101" t="s">
        <v>42545</v>
      </c>
      <c r="U21847" s="74" t="s">
        <v>42546</v>
      </c>
    </row>
    <row r="21848" spans="20:21" x14ac:dyDescent="0.25">
      <c r="T21848" s="101" t="s">
        <v>42547</v>
      </c>
      <c r="U21848" s="74" t="s">
        <v>42548</v>
      </c>
    </row>
    <row r="21849" spans="20:21" x14ac:dyDescent="0.25">
      <c r="T21849" s="101" t="s">
        <v>42549</v>
      </c>
      <c r="U21849" s="74" t="s">
        <v>42550</v>
      </c>
    </row>
    <row r="21850" spans="20:21" x14ac:dyDescent="0.25">
      <c r="T21850" s="101" t="s">
        <v>42551</v>
      </c>
      <c r="U21850" s="74" t="s">
        <v>42552</v>
      </c>
    </row>
    <row r="21851" spans="20:21" x14ac:dyDescent="0.25">
      <c r="T21851" s="101" t="s">
        <v>42553</v>
      </c>
      <c r="U21851" s="74" t="s">
        <v>42554</v>
      </c>
    </row>
    <row r="21852" spans="20:21" x14ac:dyDescent="0.25">
      <c r="T21852" s="101" t="s">
        <v>42555</v>
      </c>
      <c r="U21852" s="74" t="s">
        <v>42556</v>
      </c>
    </row>
    <row r="21853" spans="20:21" x14ac:dyDescent="0.25">
      <c r="T21853" s="101" t="s">
        <v>42557</v>
      </c>
      <c r="U21853" s="74" t="s">
        <v>42558</v>
      </c>
    </row>
    <row r="21854" spans="20:21" x14ac:dyDescent="0.25">
      <c r="T21854" s="101" t="s">
        <v>42559</v>
      </c>
      <c r="U21854" s="74" t="s">
        <v>42560</v>
      </c>
    </row>
    <row r="21855" spans="20:21" x14ac:dyDescent="0.25">
      <c r="T21855" s="101" t="s">
        <v>42561</v>
      </c>
      <c r="U21855" s="74" t="s">
        <v>42562</v>
      </c>
    </row>
    <row r="21856" spans="20:21" x14ac:dyDescent="0.25">
      <c r="T21856" s="101" t="s">
        <v>42563</v>
      </c>
      <c r="U21856" s="74" t="s">
        <v>42564</v>
      </c>
    </row>
    <row r="21857" spans="20:21" x14ac:dyDescent="0.25">
      <c r="T21857" s="101" t="s">
        <v>42565</v>
      </c>
      <c r="U21857" s="74" t="s">
        <v>42566</v>
      </c>
    </row>
    <row r="21858" spans="20:21" x14ac:dyDescent="0.25">
      <c r="T21858" s="101" t="s">
        <v>42567</v>
      </c>
      <c r="U21858" s="74" t="s">
        <v>42568</v>
      </c>
    </row>
    <row r="21859" spans="20:21" x14ac:dyDescent="0.25">
      <c r="T21859" s="101" t="s">
        <v>42569</v>
      </c>
      <c r="U21859" s="74" t="s">
        <v>42570</v>
      </c>
    </row>
    <row r="21860" spans="20:21" x14ac:dyDescent="0.25">
      <c r="T21860" s="101" t="s">
        <v>42571</v>
      </c>
      <c r="U21860" s="74" t="s">
        <v>42572</v>
      </c>
    </row>
    <row r="21861" spans="20:21" x14ac:dyDescent="0.25">
      <c r="T21861" s="101" t="s">
        <v>42573</v>
      </c>
      <c r="U21861" s="74" t="s">
        <v>42574</v>
      </c>
    </row>
    <row r="21862" spans="20:21" x14ac:dyDescent="0.25">
      <c r="T21862" s="101" t="s">
        <v>42575</v>
      </c>
      <c r="U21862" s="74" t="s">
        <v>42576</v>
      </c>
    </row>
    <row r="21863" spans="20:21" x14ac:dyDescent="0.25">
      <c r="T21863" s="101" t="s">
        <v>42577</v>
      </c>
      <c r="U21863" s="74" t="s">
        <v>42578</v>
      </c>
    </row>
    <row r="21864" spans="20:21" x14ac:dyDescent="0.25">
      <c r="T21864" s="101" t="s">
        <v>42579</v>
      </c>
      <c r="U21864" s="74" t="s">
        <v>42580</v>
      </c>
    </row>
    <row r="21865" spans="20:21" x14ac:dyDescent="0.25">
      <c r="T21865" s="101" t="s">
        <v>42581</v>
      </c>
      <c r="U21865" s="74" t="s">
        <v>42582</v>
      </c>
    </row>
    <row r="21866" spans="20:21" x14ac:dyDescent="0.25">
      <c r="T21866" s="101" t="s">
        <v>42583</v>
      </c>
      <c r="U21866" s="74" t="s">
        <v>42584</v>
      </c>
    </row>
    <row r="21867" spans="20:21" x14ac:dyDescent="0.25">
      <c r="T21867" s="101" t="s">
        <v>42585</v>
      </c>
      <c r="U21867" s="74" t="s">
        <v>42586</v>
      </c>
    </row>
    <row r="21868" spans="20:21" x14ac:dyDescent="0.25">
      <c r="T21868" s="101" t="s">
        <v>42587</v>
      </c>
      <c r="U21868" s="74" t="s">
        <v>42588</v>
      </c>
    </row>
    <row r="21869" spans="20:21" x14ac:dyDescent="0.25">
      <c r="T21869" s="101" t="s">
        <v>42589</v>
      </c>
      <c r="U21869" s="74" t="s">
        <v>42590</v>
      </c>
    </row>
    <row r="21870" spans="20:21" x14ac:dyDescent="0.25">
      <c r="T21870" s="101" t="s">
        <v>42591</v>
      </c>
      <c r="U21870" s="74" t="s">
        <v>42592</v>
      </c>
    </row>
    <row r="21871" spans="20:21" x14ac:dyDescent="0.25">
      <c r="T21871" s="101" t="s">
        <v>42593</v>
      </c>
      <c r="U21871" s="74" t="s">
        <v>42594</v>
      </c>
    </row>
    <row r="21872" spans="20:21" x14ac:dyDescent="0.25">
      <c r="T21872" s="101" t="s">
        <v>42595</v>
      </c>
      <c r="U21872" s="74" t="s">
        <v>42596</v>
      </c>
    </row>
    <row r="21873" spans="20:21" x14ac:dyDescent="0.25">
      <c r="T21873" s="101" t="s">
        <v>42597</v>
      </c>
      <c r="U21873" s="74" t="s">
        <v>1618</v>
      </c>
    </row>
    <row r="21874" spans="20:21" x14ac:dyDescent="0.25">
      <c r="T21874" s="101" t="s">
        <v>42598</v>
      </c>
      <c r="U21874" s="74" t="s">
        <v>42599</v>
      </c>
    </row>
    <row r="21875" spans="20:21" x14ac:dyDescent="0.25">
      <c r="T21875" s="101" t="s">
        <v>42600</v>
      </c>
      <c r="U21875" s="74" t="s">
        <v>42601</v>
      </c>
    </row>
    <row r="21876" spans="20:21" x14ac:dyDescent="0.25">
      <c r="T21876" s="101" t="s">
        <v>42602</v>
      </c>
      <c r="U21876" s="74" t="s">
        <v>42603</v>
      </c>
    </row>
    <row r="21877" spans="20:21" x14ac:dyDescent="0.25">
      <c r="T21877" s="101" t="s">
        <v>42604</v>
      </c>
      <c r="U21877" s="74" t="s">
        <v>42605</v>
      </c>
    </row>
    <row r="21878" spans="20:21" x14ac:dyDescent="0.25">
      <c r="T21878" s="101" t="s">
        <v>42606</v>
      </c>
      <c r="U21878" s="74" t="s">
        <v>42607</v>
      </c>
    </row>
    <row r="21879" spans="20:21" x14ac:dyDescent="0.25">
      <c r="T21879" s="101" t="s">
        <v>42608</v>
      </c>
      <c r="U21879" s="74" t="s">
        <v>42609</v>
      </c>
    </row>
    <row r="21880" spans="20:21" x14ac:dyDescent="0.25">
      <c r="T21880" s="101" t="s">
        <v>42610</v>
      </c>
      <c r="U21880" s="74" t="s">
        <v>42611</v>
      </c>
    </row>
    <row r="21881" spans="20:21" x14ac:dyDescent="0.25">
      <c r="T21881" s="101" t="s">
        <v>42612</v>
      </c>
      <c r="U21881" s="74" t="s">
        <v>42613</v>
      </c>
    </row>
    <row r="21882" spans="20:21" x14ac:dyDescent="0.25">
      <c r="T21882" s="101" t="s">
        <v>42614</v>
      </c>
      <c r="U21882" s="74" t="s">
        <v>42615</v>
      </c>
    </row>
    <row r="21883" spans="20:21" x14ac:dyDescent="0.25">
      <c r="T21883" s="101" t="s">
        <v>42616</v>
      </c>
      <c r="U21883" s="74" t="s">
        <v>42617</v>
      </c>
    </row>
    <row r="21884" spans="20:21" x14ac:dyDescent="0.25">
      <c r="T21884" s="101" t="s">
        <v>42618</v>
      </c>
      <c r="U21884" s="74" t="s">
        <v>42619</v>
      </c>
    </row>
    <row r="21885" spans="20:21" x14ac:dyDescent="0.25">
      <c r="T21885" s="101" t="s">
        <v>42620</v>
      </c>
      <c r="U21885" s="74" t="s">
        <v>42621</v>
      </c>
    </row>
    <row r="21886" spans="20:21" x14ac:dyDescent="0.25">
      <c r="T21886" s="101" t="s">
        <v>42622</v>
      </c>
      <c r="U21886" s="74" t="s">
        <v>42623</v>
      </c>
    </row>
    <row r="21887" spans="20:21" x14ac:dyDescent="0.25">
      <c r="T21887" s="101" t="s">
        <v>42624</v>
      </c>
      <c r="U21887" s="74" t="s">
        <v>42625</v>
      </c>
    </row>
    <row r="21888" spans="20:21" x14ac:dyDescent="0.25">
      <c r="T21888" s="101" t="s">
        <v>42626</v>
      </c>
      <c r="U21888" s="74" t="s">
        <v>42627</v>
      </c>
    </row>
    <row r="21889" spans="20:21" x14ac:dyDescent="0.25">
      <c r="T21889" s="101" t="s">
        <v>42628</v>
      </c>
      <c r="U21889" s="74" t="s">
        <v>42629</v>
      </c>
    </row>
    <row r="21890" spans="20:21" x14ac:dyDescent="0.25">
      <c r="T21890" s="101" t="s">
        <v>42630</v>
      </c>
      <c r="U21890" s="74" t="s">
        <v>42631</v>
      </c>
    </row>
    <row r="21891" spans="20:21" x14ac:dyDescent="0.25">
      <c r="T21891" s="101" t="s">
        <v>42632</v>
      </c>
      <c r="U21891" s="74" t="s">
        <v>42633</v>
      </c>
    </row>
    <row r="21892" spans="20:21" x14ac:dyDescent="0.25">
      <c r="T21892" s="101" t="s">
        <v>42634</v>
      </c>
      <c r="U21892" s="74" t="s">
        <v>42635</v>
      </c>
    </row>
    <row r="21893" spans="20:21" x14ac:dyDescent="0.25">
      <c r="T21893" s="101" t="s">
        <v>42636</v>
      </c>
      <c r="U21893" s="74" t="s">
        <v>42637</v>
      </c>
    </row>
    <row r="21894" spans="20:21" x14ac:dyDescent="0.25">
      <c r="T21894" s="101" t="s">
        <v>42638</v>
      </c>
      <c r="U21894" s="74" t="s">
        <v>42639</v>
      </c>
    </row>
    <row r="21895" spans="20:21" x14ac:dyDescent="0.25">
      <c r="T21895" s="101" t="s">
        <v>42640</v>
      </c>
      <c r="U21895" s="74" t="s">
        <v>42641</v>
      </c>
    </row>
    <row r="21896" spans="20:21" x14ac:dyDescent="0.25">
      <c r="T21896" s="101" t="s">
        <v>42642</v>
      </c>
      <c r="U21896" s="74" t="s">
        <v>42643</v>
      </c>
    </row>
    <row r="21897" spans="20:21" x14ac:dyDescent="0.25">
      <c r="T21897" s="101" t="s">
        <v>42644</v>
      </c>
      <c r="U21897" s="74" t="s">
        <v>42645</v>
      </c>
    </row>
    <row r="21898" spans="20:21" x14ac:dyDescent="0.25">
      <c r="T21898" s="101" t="s">
        <v>42646</v>
      </c>
      <c r="U21898" s="74" t="s">
        <v>42647</v>
      </c>
    </row>
    <row r="21899" spans="20:21" x14ac:dyDescent="0.25">
      <c r="T21899" s="101" t="s">
        <v>42648</v>
      </c>
      <c r="U21899" s="74" t="s">
        <v>42649</v>
      </c>
    </row>
    <row r="21900" spans="20:21" x14ac:dyDescent="0.25">
      <c r="T21900" s="101" t="s">
        <v>42650</v>
      </c>
      <c r="U21900" s="74" t="s">
        <v>42651</v>
      </c>
    </row>
    <row r="21901" spans="20:21" x14ac:dyDescent="0.25">
      <c r="T21901" s="101" t="s">
        <v>42652</v>
      </c>
      <c r="U21901" s="74" t="s">
        <v>42653</v>
      </c>
    </row>
    <row r="21902" spans="20:21" x14ac:dyDescent="0.25">
      <c r="T21902" s="101" t="s">
        <v>42654</v>
      </c>
      <c r="U21902" s="74" t="s">
        <v>36236</v>
      </c>
    </row>
    <row r="21903" spans="20:21" x14ac:dyDescent="0.25">
      <c r="T21903" s="101" t="s">
        <v>42655</v>
      </c>
      <c r="U21903" s="74" t="s">
        <v>42656</v>
      </c>
    </row>
    <row r="21904" spans="20:21" x14ac:dyDescent="0.25">
      <c r="T21904" s="101" t="s">
        <v>42657</v>
      </c>
      <c r="U21904" s="74" t="s">
        <v>42658</v>
      </c>
    </row>
    <row r="21905" spans="20:21" x14ac:dyDescent="0.25">
      <c r="T21905" s="101" t="s">
        <v>42659</v>
      </c>
      <c r="U21905" s="74" t="s">
        <v>42660</v>
      </c>
    </row>
    <row r="21906" spans="20:21" x14ac:dyDescent="0.25">
      <c r="T21906" s="101" t="s">
        <v>42661</v>
      </c>
      <c r="U21906" s="74" t="s">
        <v>42662</v>
      </c>
    </row>
    <row r="21907" spans="20:21" x14ac:dyDescent="0.25">
      <c r="T21907" s="101" t="s">
        <v>42663</v>
      </c>
      <c r="U21907" s="74" t="s">
        <v>42664</v>
      </c>
    </row>
    <row r="21908" spans="20:21" x14ac:dyDescent="0.25">
      <c r="T21908" s="101" t="s">
        <v>42665</v>
      </c>
      <c r="U21908" s="74" t="s">
        <v>42666</v>
      </c>
    </row>
    <row r="21909" spans="20:21" x14ac:dyDescent="0.25">
      <c r="T21909" s="101" t="s">
        <v>42667</v>
      </c>
      <c r="U21909" s="74" t="s">
        <v>42668</v>
      </c>
    </row>
    <row r="21910" spans="20:21" x14ac:dyDescent="0.25">
      <c r="T21910" s="101" t="s">
        <v>42669</v>
      </c>
      <c r="U21910" s="74" t="s">
        <v>42670</v>
      </c>
    </row>
    <row r="21911" spans="20:21" x14ac:dyDescent="0.25">
      <c r="T21911" s="101" t="s">
        <v>42671</v>
      </c>
      <c r="U21911" s="74" t="s">
        <v>42672</v>
      </c>
    </row>
    <row r="21912" spans="20:21" x14ac:dyDescent="0.25">
      <c r="T21912" s="101" t="s">
        <v>42673</v>
      </c>
      <c r="U21912" s="74" t="s">
        <v>42674</v>
      </c>
    </row>
    <row r="21913" spans="20:21" x14ac:dyDescent="0.25">
      <c r="T21913" s="101" t="s">
        <v>42675</v>
      </c>
      <c r="U21913" s="74" t="s">
        <v>42676</v>
      </c>
    </row>
    <row r="21914" spans="20:21" x14ac:dyDescent="0.25">
      <c r="T21914" s="101" t="s">
        <v>42677</v>
      </c>
      <c r="U21914" s="74" t="s">
        <v>42678</v>
      </c>
    </row>
    <row r="21915" spans="20:21" x14ac:dyDescent="0.25">
      <c r="T21915" s="101" t="s">
        <v>42679</v>
      </c>
      <c r="U21915" s="74" t="s">
        <v>42680</v>
      </c>
    </row>
    <row r="21916" spans="20:21" x14ac:dyDescent="0.25">
      <c r="T21916" s="101" t="s">
        <v>42681</v>
      </c>
      <c r="U21916" s="74" t="s">
        <v>42682</v>
      </c>
    </row>
    <row r="21917" spans="20:21" x14ac:dyDescent="0.25">
      <c r="T21917" s="101" t="s">
        <v>42683</v>
      </c>
      <c r="U21917" s="74" t="s">
        <v>42684</v>
      </c>
    </row>
    <row r="21918" spans="20:21" x14ac:dyDescent="0.25">
      <c r="T21918" s="101" t="s">
        <v>42685</v>
      </c>
      <c r="U21918" s="74" t="s">
        <v>42686</v>
      </c>
    </row>
    <row r="21919" spans="20:21" x14ac:dyDescent="0.25">
      <c r="T21919" s="101" t="s">
        <v>42687</v>
      </c>
      <c r="U21919" s="74" t="s">
        <v>42688</v>
      </c>
    </row>
    <row r="21920" spans="20:21" x14ac:dyDescent="0.25">
      <c r="T21920" s="101" t="s">
        <v>42689</v>
      </c>
      <c r="U21920" s="74" t="s">
        <v>42690</v>
      </c>
    </row>
    <row r="21921" spans="20:21" x14ac:dyDescent="0.25">
      <c r="T21921" s="101" t="s">
        <v>42691</v>
      </c>
      <c r="U21921" s="74" t="s">
        <v>42692</v>
      </c>
    </row>
    <row r="21922" spans="20:21" x14ac:dyDescent="0.25">
      <c r="T21922" s="101" t="s">
        <v>42693</v>
      </c>
      <c r="U21922" s="74" t="s">
        <v>42694</v>
      </c>
    </row>
    <row r="21923" spans="20:21" x14ac:dyDescent="0.25">
      <c r="T21923" s="101" t="s">
        <v>42695</v>
      </c>
      <c r="U21923" s="74" t="s">
        <v>42696</v>
      </c>
    </row>
    <row r="21924" spans="20:21" x14ac:dyDescent="0.25">
      <c r="T21924" s="101" t="s">
        <v>42697</v>
      </c>
      <c r="U21924" s="74" t="s">
        <v>42698</v>
      </c>
    </row>
    <row r="21925" spans="20:21" x14ac:dyDescent="0.25">
      <c r="T21925" s="101" t="s">
        <v>42699</v>
      </c>
      <c r="U21925" s="74" t="s">
        <v>42700</v>
      </c>
    </row>
    <row r="21926" spans="20:21" x14ac:dyDescent="0.25">
      <c r="T21926" s="101" t="s">
        <v>42701</v>
      </c>
      <c r="U21926" s="74" t="s">
        <v>42702</v>
      </c>
    </row>
    <row r="21927" spans="20:21" x14ac:dyDescent="0.25">
      <c r="T21927" s="101" t="s">
        <v>42703</v>
      </c>
      <c r="U21927" s="74" t="s">
        <v>42704</v>
      </c>
    </row>
    <row r="21928" spans="20:21" x14ac:dyDescent="0.25">
      <c r="T21928" s="101" t="s">
        <v>42705</v>
      </c>
      <c r="U21928" s="74" t="s">
        <v>42706</v>
      </c>
    </row>
    <row r="21929" spans="20:21" x14ac:dyDescent="0.25">
      <c r="T21929" s="101" t="s">
        <v>42707</v>
      </c>
      <c r="U21929" s="74" t="s">
        <v>42708</v>
      </c>
    </row>
    <row r="21930" spans="20:21" x14ac:dyDescent="0.25">
      <c r="T21930" s="101" t="s">
        <v>42709</v>
      </c>
      <c r="U21930" s="74" t="s">
        <v>42710</v>
      </c>
    </row>
    <row r="21931" spans="20:21" x14ac:dyDescent="0.25">
      <c r="T21931" s="101" t="s">
        <v>42711</v>
      </c>
      <c r="U21931" s="74" t="s">
        <v>42712</v>
      </c>
    </row>
    <row r="21932" spans="20:21" x14ac:dyDescent="0.25">
      <c r="T21932" s="101" t="s">
        <v>42713</v>
      </c>
      <c r="U21932" s="74" t="s">
        <v>42714</v>
      </c>
    </row>
    <row r="21933" spans="20:21" x14ac:dyDescent="0.25">
      <c r="T21933" s="101" t="s">
        <v>42715</v>
      </c>
      <c r="U21933" s="74" t="s">
        <v>42716</v>
      </c>
    </row>
    <row r="21934" spans="20:21" x14ac:dyDescent="0.25">
      <c r="T21934" s="101" t="s">
        <v>42717</v>
      </c>
      <c r="U21934" s="74" t="s">
        <v>42718</v>
      </c>
    </row>
    <row r="21935" spans="20:21" x14ac:dyDescent="0.25">
      <c r="T21935" s="101" t="s">
        <v>42719</v>
      </c>
      <c r="U21935" s="74" t="s">
        <v>42720</v>
      </c>
    </row>
    <row r="21936" spans="20:21" x14ac:dyDescent="0.25">
      <c r="T21936" s="101" t="s">
        <v>42721</v>
      </c>
      <c r="U21936" s="74" t="s">
        <v>42722</v>
      </c>
    </row>
    <row r="21937" spans="20:21" x14ac:dyDescent="0.25">
      <c r="T21937" s="101" t="s">
        <v>42723</v>
      </c>
      <c r="U21937" s="74" t="s">
        <v>42724</v>
      </c>
    </row>
    <row r="21938" spans="20:21" x14ac:dyDescent="0.25">
      <c r="T21938" s="101" t="s">
        <v>42725</v>
      </c>
      <c r="U21938" s="74" t="s">
        <v>42726</v>
      </c>
    </row>
    <row r="21939" spans="20:21" x14ac:dyDescent="0.25">
      <c r="T21939" s="101" t="s">
        <v>42727</v>
      </c>
      <c r="U21939" s="74" t="s">
        <v>42728</v>
      </c>
    </row>
    <row r="21940" spans="20:21" x14ac:dyDescent="0.25">
      <c r="T21940" s="101" t="s">
        <v>42729</v>
      </c>
      <c r="U21940" s="74" t="s">
        <v>42730</v>
      </c>
    </row>
    <row r="21941" spans="20:21" x14ac:dyDescent="0.25">
      <c r="T21941" s="101" t="s">
        <v>42731</v>
      </c>
      <c r="U21941" s="74" t="s">
        <v>42732</v>
      </c>
    </row>
    <row r="21942" spans="20:21" x14ac:dyDescent="0.25">
      <c r="T21942" s="101" t="s">
        <v>42733</v>
      </c>
      <c r="U21942" s="74" t="s">
        <v>42734</v>
      </c>
    </row>
    <row r="21943" spans="20:21" x14ac:dyDescent="0.25">
      <c r="T21943" s="101" t="s">
        <v>42735</v>
      </c>
      <c r="U21943" s="74" t="s">
        <v>42736</v>
      </c>
    </row>
    <row r="21944" spans="20:21" x14ac:dyDescent="0.25">
      <c r="T21944" s="101" t="s">
        <v>42737</v>
      </c>
      <c r="U21944" s="74" t="s">
        <v>42738</v>
      </c>
    </row>
    <row r="21945" spans="20:21" x14ac:dyDescent="0.25">
      <c r="T21945" s="101" t="s">
        <v>42739</v>
      </c>
      <c r="U21945" s="74" t="s">
        <v>42740</v>
      </c>
    </row>
    <row r="21946" spans="20:21" x14ac:dyDescent="0.25">
      <c r="T21946" s="101" t="s">
        <v>42741</v>
      </c>
      <c r="U21946" s="74" t="s">
        <v>42742</v>
      </c>
    </row>
    <row r="21947" spans="20:21" x14ac:dyDescent="0.25">
      <c r="T21947" s="101" t="s">
        <v>42743</v>
      </c>
      <c r="U21947" s="74" t="s">
        <v>42744</v>
      </c>
    </row>
    <row r="21948" spans="20:21" x14ac:dyDescent="0.25">
      <c r="T21948" s="101" t="s">
        <v>42745</v>
      </c>
      <c r="U21948" s="74" t="s">
        <v>42746</v>
      </c>
    </row>
    <row r="21949" spans="20:21" x14ac:dyDescent="0.25">
      <c r="T21949" s="101" t="s">
        <v>42747</v>
      </c>
      <c r="U21949" s="74" t="s">
        <v>42748</v>
      </c>
    </row>
    <row r="21950" spans="20:21" x14ac:dyDescent="0.25">
      <c r="T21950" s="101" t="s">
        <v>42749</v>
      </c>
      <c r="U21950" s="74" t="s">
        <v>42750</v>
      </c>
    </row>
    <row r="21951" spans="20:21" x14ac:dyDescent="0.25">
      <c r="T21951" s="101" t="s">
        <v>42751</v>
      </c>
      <c r="U21951" s="74" t="s">
        <v>42752</v>
      </c>
    </row>
    <row r="21952" spans="20:21" x14ac:dyDescent="0.25">
      <c r="T21952" s="101" t="s">
        <v>42753</v>
      </c>
      <c r="U21952" s="74" t="s">
        <v>42754</v>
      </c>
    </row>
    <row r="21953" spans="20:21" x14ac:dyDescent="0.25">
      <c r="T21953" s="101" t="s">
        <v>42755</v>
      </c>
      <c r="U21953" s="74" t="s">
        <v>42756</v>
      </c>
    </row>
    <row r="21954" spans="20:21" x14ac:dyDescent="0.25">
      <c r="T21954" s="101" t="s">
        <v>42757</v>
      </c>
      <c r="U21954" s="74" t="s">
        <v>42758</v>
      </c>
    </row>
    <row r="21955" spans="20:21" x14ac:dyDescent="0.25">
      <c r="T21955" s="101" t="s">
        <v>42759</v>
      </c>
      <c r="U21955" s="74" t="s">
        <v>42760</v>
      </c>
    </row>
    <row r="21956" spans="20:21" x14ac:dyDescent="0.25">
      <c r="T21956" s="101" t="s">
        <v>42761</v>
      </c>
      <c r="U21956" s="74" t="s">
        <v>42762</v>
      </c>
    </row>
    <row r="21957" spans="20:21" x14ac:dyDescent="0.25">
      <c r="T21957" s="101" t="s">
        <v>42763</v>
      </c>
      <c r="U21957" s="74" t="s">
        <v>42764</v>
      </c>
    </row>
    <row r="21958" spans="20:21" x14ac:dyDescent="0.25">
      <c r="T21958" s="101" t="s">
        <v>42765</v>
      </c>
      <c r="U21958" s="74" t="s">
        <v>31065</v>
      </c>
    </row>
    <row r="21959" spans="20:21" x14ac:dyDescent="0.25">
      <c r="T21959" s="101" t="s">
        <v>42766</v>
      </c>
      <c r="U21959" s="74" t="s">
        <v>42767</v>
      </c>
    </row>
    <row r="21960" spans="20:21" x14ac:dyDescent="0.25">
      <c r="T21960" s="101" t="s">
        <v>42768</v>
      </c>
      <c r="U21960" s="74" t="s">
        <v>42769</v>
      </c>
    </row>
    <row r="21961" spans="20:21" x14ac:dyDescent="0.25">
      <c r="T21961" s="101" t="s">
        <v>42770</v>
      </c>
      <c r="U21961" s="74" t="s">
        <v>42771</v>
      </c>
    </row>
    <row r="21962" spans="20:21" x14ac:dyDescent="0.25">
      <c r="T21962" s="101" t="s">
        <v>42772</v>
      </c>
      <c r="U21962" s="74" t="s">
        <v>42773</v>
      </c>
    </row>
    <row r="21963" spans="20:21" x14ac:dyDescent="0.25">
      <c r="T21963" s="101" t="s">
        <v>42774</v>
      </c>
      <c r="U21963" s="74" t="s">
        <v>42775</v>
      </c>
    </row>
    <row r="21964" spans="20:21" x14ac:dyDescent="0.25">
      <c r="T21964" s="101" t="s">
        <v>42776</v>
      </c>
      <c r="U21964" s="74" t="s">
        <v>42777</v>
      </c>
    </row>
    <row r="21965" spans="20:21" x14ac:dyDescent="0.25">
      <c r="T21965" s="101" t="s">
        <v>42778</v>
      </c>
      <c r="U21965" s="74" t="s">
        <v>42779</v>
      </c>
    </row>
    <row r="21966" spans="20:21" x14ac:dyDescent="0.25">
      <c r="T21966" s="101" t="s">
        <v>42780</v>
      </c>
      <c r="U21966" s="74" t="s">
        <v>42781</v>
      </c>
    </row>
    <row r="21967" spans="20:21" x14ac:dyDescent="0.25">
      <c r="T21967" s="101" t="s">
        <v>42782</v>
      </c>
      <c r="U21967" s="74" t="s">
        <v>42783</v>
      </c>
    </row>
    <row r="21968" spans="20:21" x14ac:dyDescent="0.25">
      <c r="T21968" s="101" t="s">
        <v>42784</v>
      </c>
      <c r="U21968" s="74" t="s">
        <v>42785</v>
      </c>
    </row>
    <row r="21969" spans="20:21" x14ac:dyDescent="0.25">
      <c r="T21969" s="101" t="s">
        <v>42786</v>
      </c>
      <c r="U21969" s="74" t="s">
        <v>42787</v>
      </c>
    </row>
    <row r="21970" spans="20:21" x14ac:dyDescent="0.25">
      <c r="T21970" s="101" t="s">
        <v>42788</v>
      </c>
      <c r="U21970" s="74" t="s">
        <v>42789</v>
      </c>
    </row>
    <row r="21971" spans="20:21" x14ac:dyDescent="0.25">
      <c r="T21971" s="101" t="s">
        <v>42790</v>
      </c>
      <c r="U21971" s="74" t="s">
        <v>42791</v>
      </c>
    </row>
    <row r="21972" spans="20:21" x14ac:dyDescent="0.25">
      <c r="T21972" s="101" t="s">
        <v>42792</v>
      </c>
      <c r="U21972" s="74" t="s">
        <v>42793</v>
      </c>
    </row>
    <row r="21973" spans="20:21" x14ac:dyDescent="0.25">
      <c r="T21973" s="101" t="s">
        <v>42794</v>
      </c>
      <c r="U21973" s="74" t="s">
        <v>42795</v>
      </c>
    </row>
    <row r="21974" spans="20:21" x14ac:dyDescent="0.25">
      <c r="T21974" s="101" t="s">
        <v>42796</v>
      </c>
      <c r="U21974" s="74" t="s">
        <v>42797</v>
      </c>
    </row>
    <row r="21975" spans="20:21" x14ac:dyDescent="0.25">
      <c r="T21975" s="101" t="s">
        <v>42798</v>
      </c>
      <c r="U21975" s="74" t="s">
        <v>42799</v>
      </c>
    </row>
    <row r="21976" spans="20:21" x14ac:dyDescent="0.25">
      <c r="T21976" s="101" t="s">
        <v>42800</v>
      </c>
      <c r="U21976" s="74" t="s">
        <v>42801</v>
      </c>
    </row>
    <row r="21977" spans="20:21" x14ac:dyDescent="0.25">
      <c r="T21977" s="101" t="s">
        <v>42802</v>
      </c>
      <c r="U21977" s="74" t="s">
        <v>42803</v>
      </c>
    </row>
    <row r="21978" spans="20:21" x14ac:dyDescent="0.25">
      <c r="T21978" s="101" t="s">
        <v>42804</v>
      </c>
      <c r="U21978" s="74" t="s">
        <v>42805</v>
      </c>
    </row>
    <row r="21979" spans="20:21" x14ac:dyDescent="0.25">
      <c r="T21979" s="101" t="s">
        <v>42806</v>
      </c>
      <c r="U21979" s="74" t="s">
        <v>42807</v>
      </c>
    </row>
    <row r="21980" spans="20:21" x14ac:dyDescent="0.25">
      <c r="T21980" s="101" t="s">
        <v>42808</v>
      </c>
      <c r="U21980" s="74" t="s">
        <v>42809</v>
      </c>
    </row>
    <row r="21981" spans="20:21" x14ac:dyDescent="0.25">
      <c r="T21981" s="101" t="s">
        <v>42810</v>
      </c>
      <c r="U21981" s="74" t="s">
        <v>42811</v>
      </c>
    </row>
    <row r="21982" spans="20:21" x14ac:dyDescent="0.25">
      <c r="T21982" s="101" t="s">
        <v>42812</v>
      </c>
      <c r="U21982" s="74" t="s">
        <v>42813</v>
      </c>
    </row>
    <row r="21983" spans="20:21" x14ac:dyDescent="0.25">
      <c r="T21983" s="101" t="s">
        <v>42814</v>
      </c>
      <c r="U21983" s="74" t="s">
        <v>42815</v>
      </c>
    </row>
    <row r="21984" spans="20:21" x14ac:dyDescent="0.25">
      <c r="T21984" s="101" t="s">
        <v>42816</v>
      </c>
      <c r="U21984" s="74" t="s">
        <v>42817</v>
      </c>
    </row>
    <row r="21985" spans="20:21" x14ac:dyDescent="0.25">
      <c r="T21985" s="101" t="s">
        <v>42818</v>
      </c>
      <c r="U21985" s="74" t="s">
        <v>42819</v>
      </c>
    </row>
    <row r="21986" spans="20:21" x14ac:dyDescent="0.25">
      <c r="T21986" s="101" t="s">
        <v>42820</v>
      </c>
      <c r="U21986" s="74" t="s">
        <v>42821</v>
      </c>
    </row>
    <row r="21987" spans="20:21" x14ac:dyDescent="0.25">
      <c r="T21987" s="101" t="s">
        <v>42822</v>
      </c>
      <c r="U21987" s="74" t="s">
        <v>42823</v>
      </c>
    </row>
    <row r="21988" spans="20:21" x14ac:dyDescent="0.25">
      <c r="T21988" s="101" t="s">
        <v>42824</v>
      </c>
      <c r="U21988" s="74" t="s">
        <v>42825</v>
      </c>
    </row>
    <row r="21989" spans="20:21" x14ac:dyDescent="0.25">
      <c r="T21989" s="101" t="s">
        <v>42826</v>
      </c>
      <c r="U21989" s="74" t="s">
        <v>42827</v>
      </c>
    </row>
    <row r="21990" spans="20:21" x14ac:dyDescent="0.25">
      <c r="T21990" s="101" t="s">
        <v>42828</v>
      </c>
      <c r="U21990" s="74" t="s">
        <v>42829</v>
      </c>
    </row>
    <row r="21991" spans="20:21" x14ac:dyDescent="0.25">
      <c r="T21991" s="101" t="s">
        <v>42830</v>
      </c>
      <c r="U21991" s="74" t="s">
        <v>42831</v>
      </c>
    </row>
    <row r="21992" spans="20:21" x14ac:dyDescent="0.25">
      <c r="T21992" s="101" t="s">
        <v>42832</v>
      </c>
      <c r="U21992" s="74" t="s">
        <v>42833</v>
      </c>
    </row>
    <row r="21993" spans="20:21" x14ac:dyDescent="0.25">
      <c r="T21993" s="101" t="s">
        <v>42834</v>
      </c>
      <c r="U21993" s="74" t="s">
        <v>42835</v>
      </c>
    </row>
    <row r="21994" spans="20:21" x14ac:dyDescent="0.25">
      <c r="T21994" s="101" t="s">
        <v>42836</v>
      </c>
      <c r="U21994" s="74" t="s">
        <v>42837</v>
      </c>
    </row>
    <row r="21995" spans="20:21" x14ac:dyDescent="0.25">
      <c r="T21995" s="101" t="s">
        <v>42838</v>
      </c>
      <c r="U21995" s="74" t="s">
        <v>42839</v>
      </c>
    </row>
    <row r="21996" spans="20:21" x14ac:dyDescent="0.25">
      <c r="T21996" s="101" t="s">
        <v>42840</v>
      </c>
      <c r="U21996" s="74" t="s">
        <v>42841</v>
      </c>
    </row>
    <row r="21997" spans="20:21" x14ac:dyDescent="0.25">
      <c r="T21997" s="101" t="s">
        <v>42842</v>
      </c>
      <c r="U21997" s="74" t="s">
        <v>42843</v>
      </c>
    </row>
    <row r="21998" spans="20:21" x14ac:dyDescent="0.25">
      <c r="T21998" s="101" t="s">
        <v>42844</v>
      </c>
      <c r="U21998" s="74" t="s">
        <v>42845</v>
      </c>
    </row>
    <row r="21999" spans="20:21" x14ac:dyDescent="0.25">
      <c r="T21999" s="101" t="s">
        <v>42846</v>
      </c>
      <c r="U21999" s="74" t="s">
        <v>42847</v>
      </c>
    </row>
    <row r="22000" spans="20:21" x14ac:dyDescent="0.25">
      <c r="T22000" s="101" t="s">
        <v>42848</v>
      </c>
      <c r="U22000" s="74" t="s">
        <v>42849</v>
      </c>
    </row>
    <row r="22001" spans="20:21" x14ac:dyDescent="0.25">
      <c r="T22001" s="101" t="s">
        <v>42850</v>
      </c>
      <c r="U22001" s="74" t="s">
        <v>42851</v>
      </c>
    </row>
    <row r="22002" spans="20:21" x14ac:dyDescent="0.25">
      <c r="T22002" s="101" t="s">
        <v>42852</v>
      </c>
      <c r="U22002" s="74" t="s">
        <v>1776</v>
      </c>
    </row>
    <row r="22003" spans="20:21" x14ac:dyDescent="0.25">
      <c r="T22003" s="101" t="s">
        <v>42853</v>
      </c>
      <c r="U22003" s="74" t="s">
        <v>42854</v>
      </c>
    </row>
    <row r="22004" spans="20:21" x14ac:dyDescent="0.25">
      <c r="T22004" s="101" t="s">
        <v>42855</v>
      </c>
      <c r="U22004" s="74" t="s">
        <v>42856</v>
      </c>
    </row>
    <row r="22005" spans="20:21" x14ac:dyDescent="0.25">
      <c r="T22005" s="101" t="s">
        <v>42857</v>
      </c>
      <c r="U22005" s="74" t="s">
        <v>42858</v>
      </c>
    </row>
    <row r="22006" spans="20:21" x14ac:dyDescent="0.25">
      <c r="T22006" s="101" t="s">
        <v>42859</v>
      </c>
      <c r="U22006" s="74" t="s">
        <v>42860</v>
      </c>
    </row>
    <row r="22007" spans="20:21" x14ac:dyDescent="0.25">
      <c r="T22007" s="101" t="s">
        <v>42861</v>
      </c>
      <c r="U22007" s="74" t="s">
        <v>42862</v>
      </c>
    </row>
    <row r="22008" spans="20:21" x14ac:dyDescent="0.25">
      <c r="T22008" s="101" t="s">
        <v>42863</v>
      </c>
      <c r="U22008" s="74" t="s">
        <v>42864</v>
      </c>
    </row>
    <row r="22009" spans="20:21" x14ac:dyDescent="0.25">
      <c r="T22009" s="101" t="s">
        <v>42865</v>
      </c>
      <c r="U22009" s="74" t="s">
        <v>42866</v>
      </c>
    </row>
    <row r="22010" spans="20:21" x14ac:dyDescent="0.25">
      <c r="T22010" s="101" t="s">
        <v>42867</v>
      </c>
      <c r="U22010" s="74" t="s">
        <v>42868</v>
      </c>
    </row>
    <row r="22011" spans="20:21" x14ac:dyDescent="0.25">
      <c r="T22011" s="101" t="s">
        <v>42869</v>
      </c>
      <c r="U22011" s="74" t="s">
        <v>42870</v>
      </c>
    </row>
    <row r="22012" spans="20:21" x14ac:dyDescent="0.25">
      <c r="T22012" s="101" t="s">
        <v>42871</v>
      </c>
      <c r="U22012" s="74" t="s">
        <v>42872</v>
      </c>
    </row>
    <row r="22013" spans="20:21" x14ac:dyDescent="0.25">
      <c r="T22013" s="101" t="s">
        <v>42873</v>
      </c>
      <c r="U22013" s="74" t="s">
        <v>42874</v>
      </c>
    </row>
    <row r="22014" spans="20:21" x14ac:dyDescent="0.25">
      <c r="T22014" s="101" t="s">
        <v>42875</v>
      </c>
      <c r="U22014" s="74" t="s">
        <v>42876</v>
      </c>
    </row>
    <row r="22015" spans="20:21" x14ac:dyDescent="0.25">
      <c r="T22015" s="101" t="s">
        <v>42877</v>
      </c>
      <c r="U22015" s="74" t="s">
        <v>42878</v>
      </c>
    </row>
    <row r="22016" spans="20:21" x14ac:dyDescent="0.25">
      <c r="T22016" s="101" t="s">
        <v>42879</v>
      </c>
      <c r="U22016" s="74" t="s">
        <v>42880</v>
      </c>
    </row>
    <row r="22017" spans="20:21" x14ac:dyDescent="0.25">
      <c r="T22017" s="101" t="s">
        <v>42881</v>
      </c>
      <c r="U22017" s="74" t="s">
        <v>42882</v>
      </c>
    </row>
    <row r="22018" spans="20:21" x14ac:dyDescent="0.25">
      <c r="T22018" s="101" t="s">
        <v>42883</v>
      </c>
      <c r="U22018" s="74" t="s">
        <v>42884</v>
      </c>
    </row>
    <row r="22019" spans="20:21" x14ac:dyDescent="0.25">
      <c r="T22019" s="101" t="s">
        <v>42885</v>
      </c>
      <c r="U22019" s="74" t="s">
        <v>42886</v>
      </c>
    </row>
    <row r="22020" spans="20:21" x14ac:dyDescent="0.25">
      <c r="T22020" s="101" t="s">
        <v>42887</v>
      </c>
      <c r="U22020" s="74" t="s">
        <v>42888</v>
      </c>
    </row>
    <row r="22021" spans="20:21" x14ac:dyDescent="0.25">
      <c r="T22021" s="101" t="s">
        <v>42889</v>
      </c>
      <c r="U22021" s="74" t="s">
        <v>42890</v>
      </c>
    </row>
    <row r="22022" spans="20:21" x14ac:dyDescent="0.25">
      <c r="T22022" s="101" t="s">
        <v>42891</v>
      </c>
      <c r="U22022" s="74" t="s">
        <v>42892</v>
      </c>
    </row>
    <row r="22023" spans="20:21" x14ac:dyDescent="0.25">
      <c r="T22023" s="101" t="s">
        <v>42893</v>
      </c>
      <c r="U22023" s="74" t="s">
        <v>6199</v>
      </c>
    </row>
    <row r="22024" spans="20:21" x14ac:dyDescent="0.25">
      <c r="T22024" s="101" t="s">
        <v>42894</v>
      </c>
      <c r="U22024" s="74" t="s">
        <v>42895</v>
      </c>
    </row>
    <row r="22025" spans="20:21" x14ac:dyDescent="0.25">
      <c r="T22025" s="101" t="s">
        <v>42896</v>
      </c>
      <c r="U22025" s="74" t="s">
        <v>42897</v>
      </c>
    </row>
    <row r="22026" spans="20:21" x14ac:dyDescent="0.25">
      <c r="T22026" s="101" t="s">
        <v>42898</v>
      </c>
      <c r="U22026" s="74" t="s">
        <v>42899</v>
      </c>
    </row>
    <row r="22027" spans="20:21" x14ac:dyDescent="0.25">
      <c r="T22027" s="101" t="s">
        <v>42900</v>
      </c>
      <c r="U22027" s="74" t="s">
        <v>42901</v>
      </c>
    </row>
    <row r="22028" spans="20:21" x14ac:dyDescent="0.25">
      <c r="T22028" s="101" t="s">
        <v>42902</v>
      </c>
      <c r="U22028" s="74" t="s">
        <v>42903</v>
      </c>
    </row>
    <row r="22029" spans="20:21" x14ac:dyDescent="0.25">
      <c r="T22029" s="101" t="s">
        <v>42904</v>
      </c>
      <c r="U22029" s="74" t="s">
        <v>42905</v>
      </c>
    </row>
    <row r="22030" spans="20:21" x14ac:dyDescent="0.25">
      <c r="T22030" s="101" t="s">
        <v>42906</v>
      </c>
      <c r="U22030" s="74" t="s">
        <v>42907</v>
      </c>
    </row>
    <row r="22031" spans="20:21" x14ac:dyDescent="0.25">
      <c r="T22031" s="101" t="s">
        <v>42908</v>
      </c>
      <c r="U22031" s="74" t="s">
        <v>42909</v>
      </c>
    </row>
    <row r="22032" spans="20:21" x14ac:dyDescent="0.25">
      <c r="T22032" s="101" t="s">
        <v>42910</v>
      </c>
      <c r="U22032" s="74" t="s">
        <v>42911</v>
      </c>
    </row>
    <row r="22033" spans="20:21" x14ac:dyDescent="0.25">
      <c r="T22033" s="101" t="s">
        <v>42912</v>
      </c>
      <c r="U22033" s="74" t="s">
        <v>42913</v>
      </c>
    </row>
    <row r="22034" spans="20:21" x14ac:dyDescent="0.25">
      <c r="T22034" s="101" t="s">
        <v>42914</v>
      </c>
      <c r="U22034" s="74" t="s">
        <v>42915</v>
      </c>
    </row>
    <row r="22035" spans="20:21" x14ac:dyDescent="0.25">
      <c r="T22035" s="101" t="s">
        <v>42916</v>
      </c>
      <c r="U22035" s="74" t="s">
        <v>42917</v>
      </c>
    </row>
    <row r="22036" spans="20:21" x14ac:dyDescent="0.25">
      <c r="T22036" s="101" t="s">
        <v>42918</v>
      </c>
      <c r="U22036" s="74" t="s">
        <v>42919</v>
      </c>
    </row>
    <row r="22037" spans="20:21" x14ac:dyDescent="0.25">
      <c r="T22037" s="101" t="s">
        <v>42920</v>
      </c>
      <c r="U22037" s="74" t="s">
        <v>42921</v>
      </c>
    </row>
    <row r="22038" spans="20:21" x14ac:dyDescent="0.25">
      <c r="T22038" s="101" t="s">
        <v>42922</v>
      </c>
      <c r="U22038" s="74" t="s">
        <v>42923</v>
      </c>
    </row>
    <row r="22039" spans="20:21" x14ac:dyDescent="0.25">
      <c r="T22039" s="101" t="s">
        <v>42924</v>
      </c>
      <c r="U22039" s="74" t="s">
        <v>42925</v>
      </c>
    </row>
    <row r="22040" spans="20:21" x14ac:dyDescent="0.25">
      <c r="T22040" s="101" t="s">
        <v>42926</v>
      </c>
      <c r="U22040" s="74" t="s">
        <v>42927</v>
      </c>
    </row>
    <row r="22041" spans="20:21" x14ac:dyDescent="0.25">
      <c r="T22041" s="101" t="s">
        <v>42928</v>
      </c>
      <c r="U22041" s="74" t="s">
        <v>42929</v>
      </c>
    </row>
    <row r="22042" spans="20:21" x14ac:dyDescent="0.25">
      <c r="T22042" s="101" t="s">
        <v>42930</v>
      </c>
      <c r="U22042" s="74" t="s">
        <v>42931</v>
      </c>
    </row>
    <row r="22043" spans="20:21" x14ac:dyDescent="0.25">
      <c r="T22043" s="101" t="s">
        <v>42932</v>
      </c>
      <c r="U22043" s="74" t="s">
        <v>42933</v>
      </c>
    </row>
    <row r="22044" spans="20:21" x14ac:dyDescent="0.25">
      <c r="T22044" s="101" t="s">
        <v>42934</v>
      </c>
      <c r="U22044" s="74" t="s">
        <v>42935</v>
      </c>
    </row>
    <row r="22045" spans="20:21" x14ac:dyDescent="0.25">
      <c r="T22045" s="101" t="s">
        <v>42936</v>
      </c>
      <c r="U22045" s="74" t="s">
        <v>42937</v>
      </c>
    </row>
    <row r="22046" spans="20:21" x14ac:dyDescent="0.25">
      <c r="T22046" s="101" t="s">
        <v>42938</v>
      </c>
      <c r="U22046" s="74" t="s">
        <v>42939</v>
      </c>
    </row>
    <row r="22047" spans="20:21" x14ac:dyDescent="0.25">
      <c r="T22047" s="101" t="s">
        <v>42940</v>
      </c>
      <c r="U22047" s="74" t="s">
        <v>42941</v>
      </c>
    </row>
    <row r="22048" spans="20:21" x14ac:dyDescent="0.25">
      <c r="T22048" s="101" t="s">
        <v>42942</v>
      </c>
      <c r="U22048" s="74" t="s">
        <v>42943</v>
      </c>
    </row>
    <row r="22049" spans="20:21" x14ac:dyDescent="0.25">
      <c r="T22049" s="101" t="s">
        <v>42944</v>
      </c>
      <c r="U22049" s="74" t="s">
        <v>42945</v>
      </c>
    </row>
    <row r="22050" spans="20:21" x14ac:dyDescent="0.25">
      <c r="T22050" s="101" t="s">
        <v>42946</v>
      </c>
      <c r="U22050" s="74" t="s">
        <v>42947</v>
      </c>
    </row>
    <row r="22051" spans="20:21" x14ac:dyDescent="0.25">
      <c r="T22051" s="101" t="s">
        <v>42948</v>
      </c>
      <c r="U22051" s="74" t="s">
        <v>42949</v>
      </c>
    </row>
    <row r="22052" spans="20:21" x14ac:dyDescent="0.25">
      <c r="T22052" s="101" t="s">
        <v>42950</v>
      </c>
      <c r="U22052" s="74" t="s">
        <v>42951</v>
      </c>
    </row>
    <row r="22053" spans="20:21" x14ac:dyDescent="0.25">
      <c r="T22053" s="101" t="s">
        <v>42952</v>
      </c>
      <c r="U22053" s="74" t="s">
        <v>42953</v>
      </c>
    </row>
    <row r="22054" spans="20:21" x14ac:dyDescent="0.25">
      <c r="T22054" s="101" t="s">
        <v>42954</v>
      </c>
      <c r="U22054" s="74" t="s">
        <v>42955</v>
      </c>
    </row>
    <row r="22055" spans="20:21" x14ac:dyDescent="0.25">
      <c r="T22055" s="101" t="s">
        <v>42956</v>
      </c>
      <c r="U22055" s="74" t="s">
        <v>42957</v>
      </c>
    </row>
    <row r="22056" spans="20:21" x14ac:dyDescent="0.25">
      <c r="T22056" s="101" t="s">
        <v>42958</v>
      </c>
      <c r="U22056" s="74" t="s">
        <v>42959</v>
      </c>
    </row>
    <row r="22057" spans="20:21" x14ac:dyDescent="0.25">
      <c r="T22057" s="101" t="s">
        <v>42960</v>
      </c>
      <c r="U22057" s="74" t="s">
        <v>42961</v>
      </c>
    </row>
    <row r="22058" spans="20:21" x14ac:dyDescent="0.25">
      <c r="T22058" s="101" t="s">
        <v>42962</v>
      </c>
      <c r="U22058" s="74" t="s">
        <v>42963</v>
      </c>
    </row>
    <row r="22059" spans="20:21" x14ac:dyDescent="0.25">
      <c r="T22059" s="101" t="s">
        <v>42964</v>
      </c>
      <c r="U22059" s="74" t="s">
        <v>42965</v>
      </c>
    </row>
    <row r="22060" spans="20:21" x14ac:dyDescent="0.25">
      <c r="T22060" s="101" t="s">
        <v>42966</v>
      </c>
      <c r="U22060" s="74" t="s">
        <v>42967</v>
      </c>
    </row>
    <row r="22061" spans="20:21" x14ac:dyDescent="0.25">
      <c r="T22061" s="101" t="s">
        <v>42968</v>
      </c>
      <c r="U22061" s="74" t="s">
        <v>42969</v>
      </c>
    </row>
    <row r="22062" spans="20:21" x14ac:dyDescent="0.25">
      <c r="T22062" s="101" t="s">
        <v>42970</v>
      </c>
      <c r="U22062" s="74" t="s">
        <v>42971</v>
      </c>
    </row>
    <row r="22063" spans="20:21" x14ac:dyDescent="0.25">
      <c r="T22063" s="101" t="s">
        <v>42972</v>
      </c>
      <c r="U22063" s="74" t="s">
        <v>42973</v>
      </c>
    </row>
    <row r="22064" spans="20:21" x14ac:dyDescent="0.25">
      <c r="T22064" s="101" t="s">
        <v>42974</v>
      </c>
      <c r="U22064" s="74" t="s">
        <v>42975</v>
      </c>
    </row>
    <row r="22065" spans="20:21" x14ac:dyDescent="0.25">
      <c r="T22065" s="101" t="s">
        <v>42976</v>
      </c>
      <c r="U22065" s="74" t="s">
        <v>42977</v>
      </c>
    </row>
    <row r="22066" spans="20:21" x14ac:dyDescent="0.25">
      <c r="T22066" s="101" t="s">
        <v>42978</v>
      </c>
      <c r="U22066" s="74" t="s">
        <v>42979</v>
      </c>
    </row>
    <row r="22067" spans="20:21" x14ac:dyDescent="0.25">
      <c r="T22067" s="101" t="s">
        <v>42980</v>
      </c>
      <c r="U22067" s="74" t="s">
        <v>9851</v>
      </c>
    </row>
    <row r="22068" spans="20:21" x14ac:dyDescent="0.25">
      <c r="T22068" s="101" t="s">
        <v>42981</v>
      </c>
      <c r="U22068" s="74" t="s">
        <v>42982</v>
      </c>
    </row>
    <row r="22069" spans="20:21" x14ac:dyDescent="0.25">
      <c r="T22069" s="101" t="s">
        <v>42983</v>
      </c>
      <c r="U22069" s="74" t="s">
        <v>42984</v>
      </c>
    </row>
    <row r="22070" spans="20:21" x14ac:dyDescent="0.25">
      <c r="T22070" s="101" t="s">
        <v>42985</v>
      </c>
      <c r="U22070" s="74" t="s">
        <v>42986</v>
      </c>
    </row>
    <row r="22071" spans="20:21" x14ac:dyDescent="0.25">
      <c r="T22071" s="101" t="s">
        <v>42987</v>
      </c>
      <c r="U22071" s="74" t="s">
        <v>42988</v>
      </c>
    </row>
    <row r="22072" spans="20:21" x14ac:dyDescent="0.25">
      <c r="T22072" s="101" t="s">
        <v>42989</v>
      </c>
      <c r="U22072" s="74" t="s">
        <v>42990</v>
      </c>
    </row>
    <row r="22073" spans="20:21" x14ac:dyDescent="0.25">
      <c r="T22073" s="101" t="s">
        <v>42991</v>
      </c>
      <c r="U22073" s="74" t="s">
        <v>42992</v>
      </c>
    </row>
    <row r="22074" spans="20:21" x14ac:dyDescent="0.25">
      <c r="T22074" s="101" t="s">
        <v>42993</v>
      </c>
      <c r="U22074" s="74" t="s">
        <v>42994</v>
      </c>
    </row>
    <row r="22075" spans="20:21" x14ac:dyDescent="0.25">
      <c r="T22075" s="101" t="s">
        <v>42995</v>
      </c>
      <c r="U22075" s="74" t="s">
        <v>42996</v>
      </c>
    </row>
    <row r="22076" spans="20:21" x14ac:dyDescent="0.25">
      <c r="T22076" s="101" t="s">
        <v>42997</v>
      </c>
      <c r="U22076" s="74" t="s">
        <v>42998</v>
      </c>
    </row>
    <row r="22077" spans="20:21" x14ac:dyDescent="0.25">
      <c r="T22077" s="101" t="s">
        <v>42999</v>
      </c>
      <c r="U22077" s="74" t="s">
        <v>43000</v>
      </c>
    </row>
    <row r="22078" spans="20:21" x14ac:dyDescent="0.25">
      <c r="T22078" s="101" t="s">
        <v>43001</v>
      </c>
      <c r="U22078" s="74" t="s">
        <v>43002</v>
      </c>
    </row>
    <row r="22079" spans="20:21" x14ac:dyDescent="0.25">
      <c r="T22079" s="101" t="s">
        <v>43003</v>
      </c>
      <c r="U22079" s="74" t="s">
        <v>43004</v>
      </c>
    </row>
    <row r="22080" spans="20:21" x14ac:dyDescent="0.25">
      <c r="T22080" s="101" t="s">
        <v>43005</v>
      </c>
      <c r="U22080" s="74" t="s">
        <v>43006</v>
      </c>
    </row>
    <row r="22081" spans="20:21" x14ac:dyDescent="0.25">
      <c r="T22081" s="101" t="s">
        <v>43007</v>
      </c>
      <c r="U22081" s="74" t="s">
        <v>43008</v>
      </c>
    </row>
    <row r="22082" spans="20:21" x14ac:dyDescent="0.25">
      <c r="T22082" s="101" t="s">
        <v>43009</v>
      </c>
      <c r="U22082" s="74" t="s">
        <v>43010</v>
      </c>
    </row>
    <row r="22083" spans="20:21" x14ac:dyDescent="0.25">
      <c r="T22083" s="101" t="s">
        <v>43011</v>
      </c>
      <c r="U22083" s="74" t="s">
        <v>43012</v>
      </c>
    </row>
    <row r="22084" spans="20:21" x14ac:dyDescent="0.25">
      <c r="T22084" s="101" t="s">
        <v>43013</v>
      </c>
      <c r="U22084" s="74" t="s">
        <v>43014</v>
      </c>
    </row>
    <row r="22085" spans="20:21" x14ac:dyDescent="0.25">
      <c r="T22085" s="101" t="s">
        <v>43015</v>
      </c>
      <c r="U22085" s="74" t="s">
        <v>43016</v>
      </c>
    </row>
    <row r="22086" spans="20:21" x14ac:dyDescent="0.25">
      <c r="T22086" s="101" t="s">
        <v>43017</v>
      </c>
      <c r="U22086" s="74" t="s">
        <v>43018</v>
      </c>
    </row>
    <row r="22087" spans="20:21" x14ac:dyDescent="0.25">
      <c r="T22087" s="101" t="s">
        <v>43019</v>
      </c>
      <c r="U22087" s="74" t="s">
        <v>43020</v>
      </c>
    </row>
    <row r="22088" spans="20:21" x14ac:dyDescent="0.25">
      <c r="T22088" s="101" t="s">
        <v>43021</v>
      </c>
      <c r="U22088" s="74" t="s">
        <v>43022</v>
      </c>
    </row>
    <row r="22089" spans="20:21" x14ac:dyDescent="0.25">
      <c r="T22089" s="101" t="s">
        <v>43023</v>
      </c>
      <c r="U22089" s="74" t="s">
        <v>43024</v>
      </c>
    </row>
    <row r="22090" spans="20:21" x14ac:dyDescent="0.25">
      <c r="T22090" s="101" t="s">
        <v>43025</v>
      </c>
      <c r="U22090" s="74" t="s">
        <v>43026</v>
      </c>
    </row>
    <row r="22091" spans="20:21" x14ac:dyDescent="0.25">
      <c r="T22091" s="101" t="s">
        <v>43027</v>
      </c>
      <c r="U22091" s="74" t="s">
        <v>43028</v>
      </c>
    </row>
    <row r="22092" spans="20:21" x14ac:dyDescent="0.25">
      <c r="T22092" s="101" t="s">
        <v>43029</v>
      </c>
      <c r="U22092" s="74" t="s">
        <v>12254</v>
      </c>
    </row>
    <row r="22093" spans="20:21" x14ac:dyDescent="0.25">
      <c r="T22093" s="101" t="s">
        <v>43030</v>
      </c>
      <c r="U22093" s="74" t="s">
        <v>43031</v>
      </c>
    </row>
    <row r="22094" spans="20:21" x14ac:dyDescent="0.25">
      <c r="T22094" s="101" t="s">
        <v>43032</v>
      </c>
      <c r="U22094" s="74" t="s">
        <v>43033</v>
      </c>
    </row>
    <row r="22095" spans="20:21" x14ac:dyDescent="0.25">
      <c r="T22095" s="101" t="s">
        <v>43034</v>
      </c>
      <c r="U22095" s="74" t="s">
        <v>43035</v>
      </c>
    </row>
    <row r="22096" spans="20:21" x14ac:dyDescent="0.25">
      <c r="T22096" s="101" t="s">
        <v>43036</v>
      </c>
      <c r="U22096" s="74" t="s">
        <v>43037</v>
      </c>
    </row>
    <row r="22097" spans="20:21" x14ac:dyDescent="0.25">
      <c r="T22097" s="101" t="s">
        <v>43038</v>
      </c>
      <c r="U22097" s="74" t="s">
        <v>43039</v>
      </c>
    </row>
    <row r="22098" spans="20:21" x14ac:dyDescent="0.25">
      <c r="T22098" s="101" t="s">
        <v>43040</v>
      </c>
      <c r="U22098" s="74" t="s">
        <v>43041</v>
      </c>
    </row>
    <row r="22099" spans="20:21" x14ac:dyDescent="0.25">
      <c r="T22099" s="101" t="s">
        <v>43042</v>
      </c>
      <c r="U22099" s="74" t="s">
        <v>43043</v>
      </c>
    </row>
    <row r="22100" spans="20:21" x14ac:dyDescent="0.25">
      <c r="T22100" s="101" t="s">
        <v>43044</v>
      </c>
      <c r="U22100" s="74" t="s">
        <v>43045</v>
      </c>
    </row>
    <row r="22101" spans="20:21" x14ac:dyDescent="0.25">
      <c r="T22101" s="101" t="s">
        <v>43046</v>
      </c>
      <c r="U22101" s="74" t="s">
        <v>43047</v>
      </c>
    </row>
    <row r="22102" spans="20:21" x14ac:dyDescent="0.25">
      <c r="T22102" s="101" t="s">
        <v>43048</v>
      </c>
      <c r="U22102" s="74" t="s">
        <v>43049</v>
      </c>
    </row>
    <row r="22103" spans="20:21" x14ac:dyDescent="0.25">
      <c r="T22103" s="101" t="s">
        <v>43050</v>
      </c>
      <c r="U22103" s="74" t="s">
        <v>43051</v>
      </c>
    </row>
    <row r="22104" spans="20:21" x14ac:dyDescent="0.25">
      <c r="T22104" s="101" t="s">
        <v>43052</v>
      </c>
      <c r="U22104" s="74" t="s">
        <v>43053</v>
      </c>
    </row>
    <row r="22105" spans="20:21" x14ac:dyDescent="0.25">
      <c r="T22105" s="101" t="s">
        <v>43054</v>
      </c>
      <c r="U22105" s="74" t="s">
        <v>43055</v>
      </c>
    </row>
    <row r="22106" spans="20:21" x14ac:dyDescent="0.25">
      <c r="T22106" s="101" t="s">
        <v>43056</v>
      </c>
      <c r="U22106" s="74" t="s">
        <v>43057</v>
      </c>
    </row>
    <row r="22107" spans="20:21" x14ac:dyDescent="0.25">
      <c r="T22107" s="101" t="s">
        <v>43058</v>
      </c>
      <c r="U22107" s="74" t="s">
        <v>43059</v>
      </c>
    </row>
    <row r="22108" spans="20:21" x14ac:dyDescent="0.25">
      <c r="T22108" s="101" t="s">
        <v>43060</v>
      </c>
      <c r="U22108" s="74" t="s">
        <v>43061</v>
      </c>
    </row>
    <row r="22109" spans="20:21" x14ac:dyDescent="0.25">
      <c r="T22109" s="101" t="s">
        <v>43062</v>
      </c>
      <c r="U22109" s="74" t="s">
        <v>43063</v>
      </c>
    </row>
    <row r="22110" spans="20:21" x14ac:dyDescent="0.25">
      <c r="T22110" s="101" t="s">
        <v>43064</v>
      </c>
      <c r="U22110" s="74" t="s">
        <v>43065</v>
      </c>
    </row>
    <row r="22111" spans="20:21" x14ac:dyDescent="0.25">
      <c r="T22111" s="101" t="s">
        <v>43066</v>
      </c>
      <c r="U22111" s="74" t="s">
        <v>43067</v>
      </c>
    </row>
    <row r="22112" spans="20:21" x14ac:dyDescent="0.25">
      <c r="T22112" s="101" t="s">
        <v>43068</v>
      </c>
      <c r="U22112" s="74" t="s">
        <v>43069</v>
      </c>
    </row>
    <row r="22113" spans="20:21" x14ac:dyDescent="0.25">
      <c r="T22113" s="101" t="s">
        <v>43070</v>
      </c>
      <c r="U22113" s="74" t="s">
        <v>43071</v>
      </c>
    </row>
    <row r="22114" spans="20:21" x14ac:dyDescent="0.25">
      <c r="T22114" s="101" t="s">
        <v>43072</v>
      </c>
      <c r="U22114" s="74" t="s">
        <v>43073</v>
      </c>
    </row>
    <row r="22115" spans="20:21" x14ac:dyDescent="0.25">
      <c r="T22115" s="101" t="s">
        <v>43074</v>
      </c>
      <c r="U22115" s="74" t="s">
        <v>43075</v>
      </c>
    </row>
    <row r="22116" spans="20:21" x14ac:dyDescent="0.25">
      <c r="T22116" s="101" t="s">
        <v>43076</v>
      </c>
      <c r="U22116" s="74" t="s">
        <v>43077</v>
      </c>
    </row>
    <row r="22117" spans="20:21" x14ac:dyDescent="0.25">
      <c r="T22117" s="101" t="s">
        <v>43078</v>
      </c>
      <c r="U22117" s="74" t="s">
        <v>43079</v>
      </c>
    </row>
    <row r="22118" spans="20:21" x14ac:dyDescent="0.25">
      <c r="T22118" s="101" t="s">
        <v>43080</v>
      </c>
      <c r="U22118" s="74" t="s">
        <v>43081</v>
      </c>
    </row>
    <row r="22119" spans="20:21" x14ac:dyDescent="0.25">
      <c r="T22119" s="101" t="s">
        <v>43082</v>
      </c>
      <c r="U22119" s="74" t="s">
        <v>43083</v>
      </c>
    </row>
    <row r="22120" spans="20:21" x14ac:dyDescent="0.25">
      <c r="T22120" s="101" t="s">
        <v>43084</v>
      </c>
      <c r="U22120" s="74" t="s">
        <v>43085</v>
      </c>
    </row>
    <row r="22121" spans="20:21" x14ac:dyDescent="0.25">
      <c r="T22121" s="101" t="s">
        <v>43086</v>
      </c>
      <c r="U22121" s="74" t="s">
        <v>43087</v>
      </c>
    </row>
    <row r="22122" spans="20:21" x14ac:dyDescent="0.25">
      <c r="T22122" s="101" t="s">
        <v>43088</v>
      </c>
      <c r="U22122" s="74" t="s">
        <v>43089</v>
      </c>
    </row>
    <row r="22123" spans="20:21" x14ac:dyDescent="0.25">
      <c r="T22123" s="101" t="s">
        <v>43090</v>
      </c>
      <c r="U22123" s="74" t="s">
        <v>43091</v>
      </c>
    </row>
    <row r="22124" spans="20:21" x14ac:dyDescent="0.25">
      <c r="T22124" s="101" t="s">
        <v>43092</v>
      </c>
      <c r="U22124" s="74" t="s">
        <v>43093</v>
      </c>
    </row>
    <row r="22125" spans="20:21" x14ac:dyDescent="0.25">
      <c r="T22125" s="101" t="s">
        <v>43094</v>
      </c>
      <c r="U22125" s="74" t="s">
        <v>43095</v>
      </c>
    </row>
    <row r="22126" spans="20:21" x14ac:dyDescent="0.25">
      <c r="T22126" s="101" t="s">
        <v>43096</v>
      </c>
      <c r="U22126" s="74" t="s">
        <v>43097</v>
      </c>
    </row>
    <row r="22127" spans="20:21" x14ac:dyDescent="0.25">
      <c r="T22127" s="101" t="s">
        <v>43098</v>
      </c>
      <c r="U22127" s="74" t="s">
        <v>43099</v>
      </c>
    </row>
    <row r="22128" spans="20:21" x14ac:dyDescent="0.25">
      <c r="T22128" s="101" t="s">
        <v>43100</v>
      </c>
      <c r="U22128" s="74" t="s">
        <v>43101</v>
      </c>
    </row>
    <row r="22129" spans="20:21" x14ac:dyDescent="0.25">
      <c r="T22129" s="101" t="s">
        <v>43102</v>
      </c>
      <c r="U22129" s="74" t="s">
        <v>7071</v>
      </c>
    </row>
    <row r="22130" spans="20:21" x14ac:dyDescent="0.25">
      <c r="T22130" s="101" t="s">
        <v>43103</v>
      </c>
      <c r="U22130" s="74" t="s">
        <v>43104</v>
      </c>
    </row>
    <row r="22131" spans="20:21" x14ac:dyDescent="0.25">
      <c r="T22131" s="101" t="s">
        <v>43105</v>
      </c>
      <c r="U22131" s="74" t="s">
        <v>43106</v>
      </c>
    </row>
    <row r="22132" spans="20:21" x14ac:dyDescent="0.25">
      <c r="T22132" s="101" t="s">
        <v>43107</v>
      </c>
      <c r="U22132" s="74" t="s">
        <v>43108</v>
      </c>
    </row>
    <row r="22133" spans="20:21" x14ac:dyDescent="0.25">
      <c r="T22133" s="101" t="s">
        <v>43109</v>
      </c>
      <c r="U22133" s="74" t="s">
        <v>43110</v>
      </c>
    </row>
    <row r="22134" spans="20:21" x14ac:dyDescent="0.25">
      <c r="T22134" s="101" t="s">
        <v>43111</v>
      </c>
      <c r="U22134" s="74" t="s">
        <v>43112</v>
      </c>
    </row>
    <row r="22135" spans="20:21" x14ac:dyDescent="0.25">
      <c r="T22135" s="101" t="s">
        <v>43113</v>
      </c>
      <c r="U22135" s="74" t="s">
        <v>43114</v>
      </c>
    </row>
    <row r="22136" spans="20:21" x14ac:dyDescent="0.25">
      <c r="T22136" s="101" t="s">
        <v>43115</v>
      </c>
      <c r="U22136" s="74" t="s">
        <v>43116</v>
      </c>
    </row>
    <row r="22137" spans="20:21" x14ac:dyDescent="0.25">
      <c r="T22137" s="101" t="s">
        <v>43117</v>
      </c>
      <c r="U22137" s="74" t="s">
        <v>43118</v>
      </c>
    </row>
    <row r="22138" spans="20:21" x14ac:dyDescent="0.25">
      <c r="T22138" s="101" t="s">
        <v>43119</v>
      </c>
      <c r="U22138" s="74" t="s">
        <v>43120</v>
      </c>
    </row>
    <row r="22139" spans="20:21" x14ac:dyDescent="0.25">
      <c r="T22139" s="101" t="s">
        <v>43121</v>
      </c>
      <c r="U22139" s="74" t="s">
        <v>43122</v>
      </c>
    </row>
    <row r="22140" spans="20:21" x14ac:dyDescent="0.25">
      <c r="T22140" s="101" t="s">
        <v>43123</v>
      </c>
      <c r="U22140" s="74" t="s">
        <v>43124</v>
      </c>
    </row>
    <row r="22141" spans="20:21" x14ac:dyDescent="0.25">
      <c r="T22141" s="101" t="s">
        <v>43125</v>
      </c>
      <c r="U22141" s="74" t="s">
        <v>43126</v>
      </c>
    </row>
    <row r="22142" spans="20:21" x14ac:dyDescent="0.25">
      <c r="T22142" s="101" t="s">
        <v>43127</v>
      </c>
      <c r="U22142" s="74" t="s">
        <v>43128</v>
      </c>
    </row>
    <row r="22143" spans="20:21" x14ac:dyDescent="0.25">
      <c r="T22143" s="101" t="s">
        <v>43129</v>
      </c>
      <c r="U22143" s="74" t="s">
        <v>43130</v>
      </c>
    </row>
    <row r="22144" spans="20:21" x14ac:dyDescent="0.25">
      <c r="T22144" s="101" t="s">
        <v>43131</v>
      </c>
      <c r="U22144" s="74" t="s">
        <v>43132</v>
      </c>
    </row>
    <row r="22145" spans="20:21" x14ac:dyDescent="0.25">
      <c r="T22145" s="101" t="s">
        <v>43133</v>
      </c>
      <c r="U22145" s="74" t="s">
        <v>43134</v>
      </c>
    </row>
    <row r="22146" spans="20:21" x14ac:dyDescent="0.25">
      <c r="T22146" s="101" t="s">
        <v>43135</v>
      </c>
      <c r="U22146" s="74" t="s">
        <v>43136</v>
      </c>
    </row>
    <row r="22147" spans="20:21" x14ac:dyDescent="0.25">
      <c r="T22147" s="101" t="s">
        <v>43137</v>
      </c>
      <c r="U22147" s="74" t="s">
        <v>43138</v>
      </c>
    </row>
    <row r="22148" spans="20:21" x14ac:dyDescent="0.25">
      <c r="T22148" s="101" t="s">
        <v>43139</v>
      </c>
      <c r="U22148" s="74" t="s">
        <v>43140</v>
      </c>
    </row>
    <row r="22149" spans="20:21" x14ac:dyDescent="0.25">
      <c r="T22149" s="101" t="s">
        <v>43141</v>
      </c>
      <c r="U22149" s="74" t="s">
        <v>43142</v>
      </c>
    </row>
    <row r="22150" spans="20:21" x14ac:dyDescent="0.25">
      <c r="T22150" s="101" t="s">
        <v>43143</v>
      </c>
      <c r="U22150" s="74" t="s">
        <v>43144</v>
      </c>
    </row>
    <row r="22151" spans="20:21" x14ac:dyDescent="0.25">
      <c r="T22151" s="101" t="s">
        <v>43145</v>
      </c>
      <c r="U22151" s="74" t="s">
        <v>43146</v>
      </c>
    </row>
    <row r="22152" spans="20:21" x14ac:dyDescent="0.25">
      <c r="T22152" s="101" t="s">
        <v>43147</v>
      </c>
      <c r="U22152" s="74" t="s">
        <v>43148</v>
      </c>
    </row>
    <row r="22153" spans="20:21" x14ac:dyDescent="0.25">
      <c r="T22153" s="101" t="s">
        <v>43149</v>
      </c>
      <c r="U22153" s="74" t="s">
        <v>43150</v>
      </c>
    </row>
    <row r="22154" spans="20:21" x14ac:dyDescent="0.25">
      <c r="T22154" s="101" t="s">
        <v>43151</v>
      </c>
      <c r="U22154" s="74" t="s">
        <v>43152</v>
      </c>
    </row>
    <row r="22155" spans="20:21" x14ac:dyDescent="0.25">
      <c r="T22155" s="101" t="s">
        <v>43153</v>
      </c>
      <c r="U22155" s="74" t="s">
        <v>43154</v>
      </c>
    </row>
    <row r="22156" spans="20:21" x14ac:dyDescent="0.25">
      <c r="T22156" s="101" t="s">
        <v>43155</v>
      </c>
      <c r="U22156" s="74" t="s">
        <v>43156</v>
      </c>
    </row>
    <row r="22157" spans="20:21" x14ac:dyDescent="0.25">
      <c r="T22157" s="101" t="s">
        <v>43157</v>
      </c>
      <c r="U22157" s="74" t="s">
        <v>43158</v>
      </c>
    </row>
    <row r="22158" spans="20:21" x14ac:dyDescent="0.25">
      <c r="T22158" s="101" t="s">
        <v>43159</v>
      </c>
      <c r="U22158" s="74" t="s">
        <v>43160</v>
      </c>
    </row>
    <row r="22159" spans="20:21" x14ac:dyDescent="0.25">
      <c r="T22159" s="101" t="s">
        <v>43161</v>
      </c>
      <c r="U22159" s="74" t="s">
        <v>43162</v>
      </c>
    </row>
    <row r="22160" spans="20:21" x14ac:dyDescent="0.25">
      <c r="T22160" s="101" t="s">
        <v>43163</v>
      </c>
      <c r="U22160" s="74" t="s">
        <v>43164</v>
      </c>
    </row>
    <row r="22161" spans="20:21" x14ac:dyDescent="0.25">
      <c r="T22161" s="101" t="s">
        <v>43165</v>
      </c>
      <c r="U22161" s="74" t="s">
        <v>43166</v>
      </c>
    </row>
    <row r="22162" spans="20:21" x14ac:dyDescent="0.25">
      <c r="T22162" s="101" t="s">
        <v>43167</v>
      </c>
      <c r="U22162" s="74" t="s">
        <v>43168</v>
      </c>
    </row>
    <row r="22163" spans="20:21" x14ac:dyDescent="0.25">
      <c r="T22163" s="101" t="s">
        <v>43169</v>
      </c>
      <c r="U22163" s="74" t="s">
        <v>43170</v>
      </c>
    </row>
    <row r="22164" spans="20:21" x14ac:dyDescent="0.25">
      <c r="T22164" s="101" t="s">
        <v>43171</v>
      </c>
      <c r="U22164" s="74" t="s">
        <v>43172</v>
      </c>
    </row>
    <row r="22165" spans="20:21" x14ac:dyDescent="0.25">
      <c r="T22165" s="101" t="s">
        <v>43173</v>
      </c>
      <c r="U22165" s="74" t="s">
        <v>43174</v>
      </c>
    </row>
    <row r="22166" spans="20:21" x14ac:dyDescent="0.25">
      <c r="T22166" s="101" t="s">
        <v>43175</v>
      </c>
      <c r="U22166" s="74" t="s">
        <v>43176</v>
      </c>
    </row>
    <row r="22167" spans="20:21" x14ac:dyDescent="0.25">
      <c r="T22167" s="101" t="s">
        <v>43177</v>
      </c>
      <c r="U22167" s="74" t="s">
        <v>43178</v>
      </c>
    </row>
    <row r="22168" spans="20:21" x14ac:dyDescent="0.25">
      <c r="T22168" s="101" t="s">
        <v>43179</v>
      </c>
      <c r="U22168" s="74" t="s">
        <v>43180</v>
      </c>
    </row>
    <row r="22169" spans="20:21" x14ac:dyDescent="0.25">
      <c r="T22169" s="101" t="s">
        <v>43181</v>
      </c>
      <c r="U22169" s="74" t="s">
        <v>43182</v>
      </c>
    </row>
    <row r="22170" spans="20:21" x14ac:dyDescent="0.25">
      <c r="T22170" s="101" t="s">
        <v>43183</v>
      </c>
      <c r="U22170" s="74" t="s">
        <v>43184</v>
      </c>
    </row>
    <row r="22171" spans="20:21" x14ac:dyDescent="0.25">
      <c r="T22171" s="101" t="s">
        <v>43185</v>
      </c>
      <c r="U22171" s="74" t="s">
        <v>43186</v>
      </c>
    </row>
    <row r="22172" spans="20:21" x14ac:dyDescent="0.25">
      <c r="T22172" s="101" t="s">
        <v>43187</v>
      </c>
      <c r="U22172" s="74" t="s">
        <v>43188</v>
      </c>
    </row>
    <row r="22173" spans="20:21" x14ac:dyDescent="0.25">
      <c r="T22173" s="101" t="s">
        <v>43189</v>
      </c>
      <c r="U22173" s="74" t="s">
        <v>43190</v>
      </c>
    </row>
    <row r="22174" spans="20:21" x14ac:dyDescent="0.25">
      <c r="T22174" s="101" t="s">
        <v>43191</v>
      </c>
      <c r="U22174" s="74" t="s">
        <v>43192</v>
      </c>
    </row>
    <row r="22175" spans="20:21" x14ac:dyDescent="0.25">
      <c r="T22175" s="101" t="s">
        <v>43193</v>
      </c>
      <c r="U22175" s="74" t="s">
        <v>43194</v>
      </c>
    </row>
    <row r="22176" spans="20:21" x14ac:dyDescent="0.25">
      <c r="T22176" s="101" t="s">
        <v>43195</v>
      </c>
      <c r="U22176" s="74" t="s">
        <v>43196</v>
      </c>
    </row>
    <row r="22177" spans="20:21" x14ac:dyDescent="0.25">
      <c r="T22177" s="101" t="s">
        <v>43197</v>
      </c>
      <c r="U22177" s="74" t="s">
        <v>43198</v>
      </c>
    </row>
    <row r="22178" spans="20:21" x14ac:dyDescent="0.25">
      <c r="T22178" s="101" t="s">
        <v>43199</v>
      </c>
      <c r="U22178" s="74" t="s">
        <v>43200</v>
      </c>
    </row>
    <row r="22179" spans="20:21" x14ac:dyDescent="0.25">
      <c r="T22179" s="101" t="s">
        <v>43201</v>
      </c>
      <c r="U22179" s="74" t="s">
        <v>43202</v>
      </c>
    </row>
    <row r="22180" spans="20:21" x14ac:dyDescent="0.25">
      <c r="T22180" s="101" t="s">
        <v>43203</v>
      </c>
      <c r="U22180" s="74" t="s">
        <v>43204</v>
      </c>
    </row>
    <row r="22181" spans="20:21" x14ac:dyDescent="0.25">
      <c r="T22181" s="101" t="s">
        <v>43205</v>
      </c>
      <c r="U22181" s="74" t="s">
        <v>43206</v>
      </c>
    </row>
    <row r="22182" spans="20:21" x14ac:dyDescent="0.25">
      <c r="T22182" s="101" t="s">
        <v>43207</v>
      </c>
      <c r="U22182" s="74" t="s">
        <v>43208</v>
      </c>
    </row>
    <row r="22183" spans="20:21" x14ac:dyDescent="0.25">
      <c r="T22183" s="101" t="s">
        <v>43209</v>
      </c>
      <c r="U22183" s="74" t="s">
        <v>43210</v>
      </c>
    </row>
    <row r="22184" spans="20:21" x14ac:dyDescent="0.25">
      <c r="T22184" s="101" t="s">
        <v>43211</v>
      </c>
      <c r="U22184" s="74" t="s">
        <v>43212</v>
      </c>
    </row>
    <row r="22185" spans="20:21" x14ac:dyDescent="0.25">
      <c r="T22185" s="101" t="s">
        <v>43213</v>
      </c>
      <c r="U22185" s="74" t="s">
        <v>43214</v>
      </c>
    </row>
    <row r="22186" spans="20:21" x14ac:dyDescent="0.25">
      <c r="T22186" s="101" t="s">
        <v>43215</v>
      </c>
      <c r="U22186" s="74" t="s">
        <v>39371</v>
      </c>
    </row>
    <row r="22187" spans="20:21" x14ac:dyDescent="0.25">
      <c r="T22187" s="101" t="s">
        <v>43216</v>
      </c>
      <c r="U22187" s="74" t="s">
        <v>43217</v>
      </c>
    </row>
    <row r="22188" spans="20:21" x14ac:dyDescent="0.25">
      <c r="T22188" s="101" t="s">
        <v>43218</v>
      </c>
      <c r="U22188" s="74" t="s">
        <v>43219</v>
      </c>
    </row>
    <row r="22189" spans="20:21" x14ac:dyDescent="0.25">
      <c r="T22189" s="101" t="s">
        <v>43220</v>
      </c>
      <c r="U22189" s="74" t="s">
        <v>43221</v>
      </c>
    </row>
    <row r="22190" spans="20:21" x14ac:dyDescent="0.25">
      <c r="T22190" s="101" t="s">
        <v>43222</v>
      </c>
      <c r="U22190" s="74" t="s">
        <v>43223</v>
      </c>
    </row>
    <row r="22191" spans="20:21" x14ac:dyDescent="0.25">
      <c r="T22191" s="101" t="s">
        <v>43224</v>
      </c>
      <c r="U22191" s="74" t="s">
        <v>43225</v>
      </c>
    </row>
    <row r="22192" spans="20:21" x14ac:dyDescent="0.25">
      <c r="T22192" s="101" t="s">
        <v>43226</v>
      </c>
      <c r="U22192" s="74" t="s">
        <v>43227</v>
      </c>
    </row>
    <row r="22193" spans="20:21" x14ac:dyDescent="0.25">
      <c r="T22193" s="101" t="s">
        <v>43228</v>
      </c>
      <c r="U22193" s="74" t="s">
        <v>43229</v>
      </c>
    </row>
    <row r="22194" spans="20:21" x14ac:dyDescent="0.25">
      <c r="T22194" s="101" t="s">
        <v>43230</v>
      </c>
      <c r="U22194" s="74" t="s">
        <v>43231</v>
      </c>
    </row>
    <row r="22195" spans="20:21" x14ac:dyDescent="0.25">
      <c r="T22195" s="101" t="s">
        <v>43232</v>
      </c>
      <c r="U22195" s="74" t="s">
        <v>43233</v>
      </c>
    </row>
    <row r="22196" spans="20:21" x14ac:dyDescent="0.25">
      <c r="T22196" s="101" t="s">
        <v>43234</v>
      </c>
      <c r="U22196" s="74" t="s">
        <v>43235</v>
      </c>
    </row>
    <row r="22197" spans="20:21" x14ac:dyDescent="0.25">
      <c r="T22197" s="101" t="s">
        <v>43236</v>
      </c>
      <c r="U22197" s="74" t="s">
        <v>43237</v>
      </c>
    </row>
    <row r="22198" spans="20:21" x14ac:dyDescent="0.25">
      <c r="T22198" s="101" t="s">
        <v>43238</v>
      </c>
      <c r="U22198" s="74" t="s">
        <v>43239</v>
      </c>
    </row>
    <row r="22199" spans="20:21" x14ac:dyDescent="0.25">
      <c r="T22199" s="101" t="s">
        <v>43240</v>
      </c>
      <c r="U22199" s="74" t="s">
        <v>43241</v>
      </c>
    </row>
    <row r="22200" spans="20:21" x14ac:dyDescent="0.25">
      <c r="T22200" s="101" t="s">
        <v>43242</v>
      </c>
      <c r="U22200" s="74" t="s">
        <v>43243</v>
      </c>
    </row>
    <row r="22201" spans="20:21" x14ac:dyDescent="0.25">
      <c r="T22201" s="101" t="s">
        <v>43244</v>
      </c>
      <c r="U22201" s="74" t="s">
        <v>43245</v>
      </c>
    </row>
    <row r="22202" spans="20:21" x14ac:dyDescent="0.25">
      <c r="T22202" s="101" t="s">
        <v>43246</v>
      </c>
      <c r="U22202" s="74" t="s">
        <v>43247</v>
      </c>
    </row>
    <row r="22203" spans="20:21" x14ac:dyDescent="0.25">
      <c r="T22203" s="101" t="s">
        <v>43248</v>
      </c>
      <c r="U22203" s="74" t="s">
        <v>43249</v>
      </c>
    </row>
    <row r="22204" spans="20:21" x14ac:dyDescent="0.25">
      <c r="T22204" s="101" t="s">
        <v>43250</v>
      </c>
      <c r="U22204" s="74" t="s">
        <v>43251</v>
      </c>
    </row>
    <row r="22205" spans="20:21" x14ac:dyDescent="0.25">
      <c r="T22205" s="101" t="s">
        <v>43252</v>
      </c>
      <c r="U22205" s="74" t="s">
        <v>43253</v>
      </c>
    </row>
    <row r="22206" spans="20:21" x14ac:dyDescent="0.25">
      <c r="T22206" s="101" t="s">
        <v>43254</v>
      </c>
      <c r="U22206" s="74" t="s">
        <v>43255</v>
      </c>
    </row>
    <row r="22207" spans="20:21" x14ac:dyDescent="0.25">
      <c r="T22207" s="101" t="s">
        <v>43256</v>
      </c>
      <c r="U22207" s="74" t="s">
        <v>43257</v>
      </c>
    </row>
    <row r="22208" spans="20:21" x14ac:dyDescent="0.25">
      <c r="T22208" s="101" t="s">
        <v>43258</v>
      </c>
      <c r="U22208" s="74" t="s">
        <v>43259</v>
      </c>
    </row>
    <row r="22209" spans="20:21" x14ac:dyDescent="0.25">
      <c r="T22209" s="101" t="s">
        <v>43260</v>
      </c>
      <c r="U22209" s="74" t="s">
        <v>43261</v>
      </c>
    </row>
    <row r="22210" spans="20:21" x14ac:dyDescent="0.25">
      <c r="T22210" s="101" t="s">
        <v>43262</v>
      </c>
      <c r="U22210" s="74" t="s">
        <v>43263</v>
      </c>
    </row>
    <row r="22211" spans="20:21" x14ac:dyDescent="0.25">
      <c r="T22211" s="101" t="s">
        <v>43264</v>
      </c>
      <c r="U22211" s="74" t="s">
        <v>43265</v>
      </c>
    </row>
    <row r="22212" spans="20:21" x14ac:dyDescent="0.25">
      <c r="T22212" s="101" t="s">
        <v>43266</v>
      </c>
      <c r="U22212" s="74" t="s">
        <v>43267</v>
      </c>
    </row>
    <row r="22213" spans="20:21" x14ac:dyDescent="0.25">
      <c r="T22213" s="101" t="s">
        <v>43268</v>
      </c>
      <c r="U22213" s="74" t="s">
        <v>43269</v>
      </c>
    </row>
    <row r="22214" spans="20:21" x14ac:dyDescent="0.25">
      <c r="T22214" s="101" t="s">
        <v>43270</v>
      </c>
      <c r="U22214" s="74" t="s">
        <v>43271</v>
      </c>
    </row>
    <row r="22215" spans="20:21" x14ac:dyDescent="0.25">
      <c r="T22215" s="101" t="s">
        <v>43272</v>
      </c>
      <c r="U22215" s="74" t="s">
        <v>43273</v>
      </c>
    </row>
    <row r="22216" spans="20:21" x14ac:dyDescent="0.25">
      <c r="T22216" s="101" t="s">
        <v>43274</v>
      </c>
      <c r="U22216" s="74" t="s">
        <v>43275</v>
      </c>
    </row>
    <row r="22217" spans="20:21" x14ac:dyDescent="0.25">
      <c r="T22217" s="101" t="s">
        <v>43276</v>
      </c>
      <c r="U22217" s="74" t="s">
        <v>43277</v>
      </c>
    </row>
    <row r="22218" spans="20:21" x14ac:dyDescent="0.25">
      <c r="T22218" s="101" t="s">
        <v>43278</v>
      </c>
      <c r="U22218" s="74" t="s">
        <v>43279</v>
      </c>
    </row>
    <row r="22219" spans="20:21" x14ac:dyDescent="0.25">
      <c r="T22219" s="101" t="s">
        <v>43280</v>
      </c>
      <c r="U22219" s="74" t="s">
        <v>28011</v>
      </c>
    </row>
    <row r="22220" spans="20:21" x14ac:dyDescent="0.25">
      <c r="T22220" s="101" t="s">
        <v>43281</v>
      </c>
      <c r="U22220" s="74" t="s">
        <v>43282</v>
      </c>
    </row>
    <row r="22221" spans="20:21" x14ac:dyDescent="0.25">
      <c r="T22221" s="101" t="s">
        <v>43283</v>
      </c>
      <c r="U22221" s="74" t="s">
        <v>43284</v>
      </c>
    </row>
    <row r="22222" spans="20:21" x14ac:dyDescent="0.25">
      <c r="T22222" s="101" t="s">
        <v>43285</v>
      </c>
      <c r="U22222" s="74" t="s">
        <v>43286</v>
      </c>
    </row>
    <row r="22223" spans="20:21" x14ac:dyDescent="0.25">
      <c r="T22223" s="101" t="s">
        <v>43287</v>
      </c>
      <c r="U22223" s="74" t="s">
        <v>43288</v>
      </c>
    </row>
    <row r="22224" spans="20:21" x14ac:dyDescent="0.25">
      <c r="T22224" s="101" t="s">
        <v>43289</v>
      </c>
      <c r="U22224" s="74" t="s">
        <v>43290</v>
      </c>
    </row>
    <row r="22225" spans="20:21" x14ac:dyDescent="0.25">
      <c r="T22225" s="101" t="s">
        <v>43291</v>
      </c>
      <c r="U22225" s="74" t="s">
        <v>43292</v>
      </c>
    </row>
    <row r="22226" spans="20:21" x14ac:dyDescent="0.25">
      <c r="T22226" s="101" t="s">
        <v>43293</v>
      </c>
      <c r="U22226" s="74" t="s">
        <v>43294</v>
      </c>
    </row>
    <row r="22227" spans="20:21" x14ac:dyDescent="0.25">
      <c r="T22227" s="101" t="s">
        <v>43295</v>
      </c>
      <c r="U22227" s="74" t="s">
        <v>43296</v>
      </c>
    </row>
    <row r="22228" spans="20:21" x14ac:dyDescent="0.25">
      <c r="T22228" s="101" t="s">
        <v>43297</v>
      </c>
      <c r="U22228" s="74" t="s">
        <v>43298</v>
      </c>
    </row>
    <row r="22229" spans="20:21" x14ac:dyDescent="0.25">
      <c r="T22229" s="101" t="s">
        <v>43299</v>
      </c>
      <c r="U22229" s="74" t="s">
        <v>43300</v>
      </c>
    </row>
    <row r="22230" spans="20:21" x14ac:dyDescent="0.25">
      <c r="T22230" s="101" t="s">
        <v>43301</v>
      </c>
      <c r="U22230" s="74" t="s">
        <v>43302</v>
      </c>
    </row>
    <row r="22231" spans="20:21" x14ac:dyDescent="0.25">
      <c r="T22231" s="101" t="s">
        <v>43303</v>
      </c>
      <c r="U22231" s="74" t="s">
        <v>43304</v>
      </c>
    </row>
    <row r="22232" spans="20:21" x14ac:dyDescent="0.25">
      <c r="T22232" s="101" t="s">
        <v>43305</v>
      </c>
      <c r="U22232" s="74" t="s">
        <v>43306</v>
      </c>
    </row>
    <row r="22233" spans="20:21" x14ac:dyDescent="0.25">
      <c r="T22233" s="101" t="s">
        <v>43307</v>
      </c>
      <c r="U22233" s="74" t="s">
        <v>43308</v>
      </c>
    </row>
    <row r="22234" spans="20:21" x14ac:dyDescent="0.25">
      <c r="T22234" s="101" t="s">
        <v>43309</v>
      </c>
      <c r="U22234" s="74" t="s">
        <v>43310</v>
      </c>
    </row>
    <row r="22235" spans="20:21" x14ac:dyDescent="0.25">
      <c r="T22235" s="101" t="s">
        <v>43311</v>
      </c>
      <c r="U22235" s="74" t="s">
        <v>43312</v>
      </c>
    </row>
    <row r="22236" spans="20:21" x14ac:dyDescent="0.25">
      <c r="T22236" s="101" t="s">
        <v>43313</v>
      </c>
      <c r="U22236" s="74" t="s">
        <v>43314</v>
      </c>
    </row>
    <row r="22237" spans="20:21" x14ac:dyDescent="0.25">
      <c r="T22237" s="101" t="s">
        <v>43315</v>
      </c>
      <c r="U22237" s="74" t="s">
        <v>43316</v>
      </c>
    </row>
    <row r="22238" spans="20:21" x14ac:dyDescent="0.25">
      <c r="T22238" s="101" t="s">
        <v>43317</v>
      </c>
      <c r="U22238" s="74" t="s">
        <v>43318</v>
      </c>
    </row>
    <row r="22239" spans="20:21" x14ac:dyDescent="0.25">
      <c r="T22239" s="101" t="s">
        <v>43319</v>
      </c>
      <c r="U22239" s="74" t="s">
        <v>43320</v>
      </c>
    </row>
    <row r="22240" spans="20:21" x14ac:dyDescent="0.25">
      <c r="T22240" s="101" t="s">
        <v>43321</v>
      </c>
      <c r="U22240" s="74" t="s">
        <v>43322</v>
      </c>
    </row>
    <row r="22241" spans="20:21" x14ac:dyDescent="0.25">
      <c r="T22241" s="101" t="s">
        <v>43323</v>
      </c>
      <c r="U22241" s="74" t="s">
        <v>43324</v>
      </c>
    </row>
    <row r="22242" spans="20:21" x14ac:dyDescent="0.25">
      <c r="T22242" s="101" t="s">
        <v>43325</v>
      </c>
      <c r="U22242" s="74" t="s">
        <v>43326</v>
      </c>
    </row>
    <row r="22243" spans="20:21" x14ac:dyDescent="0.25">
      <c r="T22243" s="101" t="s">
        <v>43327</v>
      </c>
      <c r="U22243" s="74" t="s">
        <v>43328</v>
      </c>
    </row>
    <row r="22244" spans="20:21" x14ac:dyDescent="0.25">
      <c r="T22244" s="101" t="s">
        <v>43329</v>
      </c>
      <c r="U22244" s="74" t="s">
        <v>43330</v>
      </c>
    </row>
    <row r="22245" spans="20:21" x14ac:dyDescent="0.25">
      <c r="T22245" s="101" t="s">
        <v>43331</v>
      </c>
      <c r="U22245" s="74" t="s">
        <v>43332</v>
      </c>
    </row>
    <row r="22246" spans="20:21" x14ac:dyDescent="0.25">
      <c r="T22246" s="101" t="s">
        <v>43333</v>
      </c>
      <c r="U22246" s="74" t="s">
        <v>43334</v>
      </c>
    </row>
    <row r="22247" spans="20:21" x14ac:dyDescent="0.25">
      <c r="T22247" s="101" t="s">
        <v>43335</v>
      </c>
      <c r="U22247" s="74" t="s">
        <v>43336</v>
      </c>
    </row>
    <row r="22248" spans="20:21" x14ac:dyDescent="0.25">
      <c r="T22248" s="101" t="s">
        <v>43337</v>
      </c>
      <c r="U22248" s="74" t="s">
        <v>43338</v>
      </c>
    </row>
    <row r="22249" spans="20:21" x14ac:dyDescent="0.25">
      <c r="T22249" s="101" t="s">
        <v>43339</v>
      </c>
      <c r="U22249" s="74" t="s">
        <v>10902</v>
      </c>
    </row>
    <row r="22250" spans="20:21" x14ac:dyDescent="0.25">
      <c r="T22250" s="101" t="s">
        <v>43340</v>
      </c>
      <c r="U22250" s="74" t="s">
        <v>43341</v>
      </c>
    </row>
    <row r="22251" spans="20:21" x14ac:dyDescent="0.25">
      <c r="T22251" s="101" t="s">
        <v>43342</v>
      </c>
      <c r="U22251" s="74" t="s">
        <v>43343</v>
      </c>
    </row>
    <row r="22252" spans="20:21" x14ac:dyDescent="0.25">
      <c r="T22252" s="101" t="s">
        <v>43344</v>
      </c>
      <c r="U22252" s="74" t="s">
        <v>43345</v>
      </c>
    </row>
    <row r="22253" spans="20:21" x14ac:dyDescent="0.25">
      <c r="T22253" s="101" t="s">
        <v>43346</v>
      </c>
      <c r="U22253" s="74" t="s">
        <v>43347</v>
      </c>
    </row>
    <row r="22254" spans="20:21" x14ac:dyDescent="0.25">
      <c r="T22254" s="101" t="s">
        <v>43348</v>
      </c>
      <c r="U22254" s="74" t="s">
        <v>43349</v>
      </c>
    </row>
    <row r="22255" spans="20:21" x14ac:dyDescent="0.25">
      <c r="T22255" s="101" t="s">
        <v>43350</v>
      </c>
      <c r="U22255" s="74" t="s">
        <v>43351</v>
      </c>
    </row>
    <row r="22256" spans="20:21" x14ac:dyDescent="0.25">
      <c r="T22256" s="101" t="s">
        <v>43352</v>
      </c>
      <c r="U22256" s="74" t="s">
        <v>43353</v>
      </c>
    </row>
    <row r="22257" spans="20:21" x14ac:dyDescent="0.25">
      <c r="T22257" s="101" t="s">
        <v>43354</v>
      </c>
      <c r="U22257" s="74" t="s">
        <v>43355</v>
      </c>
    </row>
    <row r="22258" spans="20:21" x14ac:dyDescent="0.25">
      <c r="T22258" s="101" t="s">
        <v>43356</v>
      </c>
      <c r="U22258" s="74" t="s">
        <v>43357</v>
      </c>
    </row>
    <row r="22259" spans="20:21" x14ac:dyDescent="0.25">
      <c r="T22259" s="101" t="s">
        <v>43358</v>
      </c>
      <c r="U22259" s="74" t="s">
        <v>11673</v>
      </c>
    </row>
    <row r="22260" spans="20:21" x14ac:dyDescent="0.25">
      <c r="T22260" s="101" t="s">
        <v>43359</v>
      </c>
      <c r="U22260" s="74" t="s">
        <v>43360</v>
      </c>
    </row>
    <row r="22261" spans="20:21" x14ac:dyDescent="0.25">
      <c r="T22261" s="101" t="s">
        <v>43361</v>
      </c>
      <c r="U22261" s="74" t="s">
        <v>43362</v>
      </c>
    </row>
    <row r="22262" spans="20:21" x14ac:dyDescent="0.25">
      <c r="T22262" s="101" t="s">
        <v>43363</v>
      </c>
      <c r="U22262" s="74" t="s">
        <v>43364</v>
      </c>
    </row>
    <row r="22263" spans="20:21" x14ac:dyDescent="0.25">
      <c r="T22263" s="101" t="s">
        <v>43365</v>
      </c>
      <c r="U22263" s="74" t="s">
        <v>43366</v>
      </c>
    </row>
    <row r="22264" spans="20:21" x14ac:dyDescent="0.25">
      <c r="T22264" s="101" t="s">
        <v>43367</v>
      </c>
      <c r="U22264" s="74" t="s">
        <v>43368</v>
      </c>
    </row>
    <row r="22265" spans="20:21" x14ac:dyDescent="0.25">
      <c r="T22265" s="101" t="s">
        <v>43369</v>
      </c>
      <c r="U22265" s="74" t="s">
        <v>43370</v>
      </c>
    </row>
    <row r="22266" spans="20:21" x14ac:dyDescent="0.25">
      <c r="T22266" s="101" t="s">
        <v>43371</v>
      </c>
      <c r="U22266" s="74" t="s">
        <v>43372</v>
      </c>
    </row>
    <row r="22267" spans="20:21" x14ac:dyDescent="0.25">
      <c r="T22267" s="101" t="s">
        <v>43373</v>
      </c>
      <c r="U22267" s="74" t="s">
        <v>43374</v>
      </c>
    </row>
    <row r="22268" spans="20:21" x14ac:dyDescent="0.25">
      <c r="T22268" s="101" t="s">
        <v>43375</v>
      </c>
      <c r="U22268" s="74" t="s">
        <v>43376</v>
      </c>
    </row>
    <row r="22269" spans="20:21" x14ac:dyDescent="0.25">
      <c r="T22269" s="101" t="s">
        <v>43377</v>
      </c>
      <c r="U22269" s="74" t="s">
        <v>43378</v>
      </c>
    </row>
    <row r="22270" spans="20:21" x14ac:dyDescent="0.25">
      <c r="T22270" s="101" t="s">
        <v>43379</v>
      </c>
      <c r="U22270" s="74" t="s">
        <v>43380</v>
      </c>
    </row>
    <row r="22271" spans="20:21" x14ac:dyDescent="0.25">
      <c r="T22271" s="101" t="s">
        <v>43381</v>
      </c>
      <c r="U22271" s="74" t="s">
        <v>43382</v>
      </c>
    </row>
    <row r="22272" spans="20:21" x14ac:dyDescent="0.25">
      <c r="T22272" s="101" t="s">
        <v>43383</v>
      </c>
      <c r="U22272" s="74" t="s">
        <v>43384</v>
      </c>
    </row>
    <row r="22273" spans="20:21" x14ac:dyDescent="0.25">
      <c r="T22273" s="101" t="s">
        <v>43385</v>
      </c>
      <c r="U22273" s="74" t="s">
        <v>43386</v>
      </c>
    </row>
    <row r="22274" spans="20:21" x14ac:dyDescent="0.25">
      <c r="T22274" s="101" t="s">
        <v>43387</v>
      </c>
      <c r="U22274" s="74" t="s">
        <v>43388</v>
      </c>
    </row>
    <row r="22275" spans="20:21" x14ac:dyDescent="0.25">
      <c r="T22275" s="101" t="s">
        <v>43389</v>
      </c>
      <c r="U22275" s="74" t="s">
        <v>43390</v>
      </c>
    </row>
    <row r="22276" spans="20:21" x14ac:dyDescent="0.25">
      <c r="T22276" s="101" t="s">
        <v>43391</v>
      </c>
      <c r="U22276" s="74" t="s">
        <v>43392</v>
      </c>
    </row>
    <row r="22277" spans="20:21" x14ac:dyDescent="0.25">
      <c r="T22277" s="101" t="s">
        <v>43393</v>
      </c>
      <c r="U22277" s="74" t="s">
        <v>43394</v>
      </c>
    </row>
    <row r="22278" spans="20:21" x14ac:dyDescent="0.25">
      <c r="T22278" s="101" t="s">
        <v>43395</v>
      </c>
      <c r="U22278" s="74" t="s">
        <v>43396</v>
      </c>
    </row>
    <row r="22279" spans="20:21" x14ac:dyDescent="0.25">
      <c r="T22279" s="101" t="s">
        <v>43397</v>
      </c>
      <c r="U22279" s="74" t="s">
        <v>43398</v>
      </c>
    </row>
    <row r="22280" spans="20:21" x14ac:dyDescent="0.25">
      <c r="T22280" s="101" t="s">
        <v>43399</v>
      </c>
      <c r="U22280" s="74" t="s">
        <v>43400</v>
      </c>
    </row>
    <row r="22281" spans="20:21" x14ac:dyDescent="0.25">
      <c r="T22281" s="101" t="s">
        <v>43401</v>
      </c>
      <c r="U22281" s="74" t="s">
        <v>43402</v>
      </c>
    </row>
    <row r="22282" spans="20:21" x14ac:dyDescent="0.25">
      <c r="T22282" s="101" t="s">
        <v>43403</v>
      </c>
      <c r="U22282" s="74" t="s">
        <v>43404</v>
      </c>
    </row>
    <row r="22283" spans="20:21" x14ac:dyDescent="0.25">
      <c r="T22283" s="101" t="s">
        <v>43405</v>
      </c>
      <c r="U22283" s="74" t="s">
        <v>43406</v>
      </c>
    </row>
    <row r="22284" spans="20:21" x14ac:dyDescent="0.25">
      <c r="T22284" s="101" t="s">
        <v>43407</v>
      </c>
      <c r="U22284" s="74" t="s">
        <v>43408</v>
      </c>
    </row>
    <row r="22285" spans="20:21" x14ac:dyDescent="0.25">
      <c r="T22285" s="101" t="s">
        <v>43409</v>
      </c>
      <c r="U22285" s="74" t="s">
        <v>43410</v>
      </c>
    </row>
    <row r="22286" spans="20:21" x14ac:dyDescent="0.25">
      <c r="T22286" s="101" t="s">
        <v>43411</v>
      </c>
      <c r="U22286" s="74" t="s">
        <v>43412</v>
      </c>
    </row>
    <row r="22287" spans="20:21" x14ac:dyDescent="0.25">
      <c r="T22287" s="101" t="s">
        <v>43413</v>
      </c>
      <c r="U22287" s="74" t="s">
        <v>43414</v>
      </c>
    </row>
    <row r="22288" spans="20:21" x14ac:dyDescent="0.25">
      <c r="T22288" s="101" t="s">
        <v>43415</v>
      </c>
      <c r="U22288" s="74" t="s">
        <v>43416</v>
      </c>
    </row>
    <row r="22289" spans="20:21" x14ac:dyDescent="0.25">
      <c r="T22289" s="101" t="s">
        <v>43417</v>
      </c>
      <c r="U22289" s="74" t="s">
        <v>43418</v>
      </c>
    </row>
    <row r="22290" spans="20:21" x14ac:dyDescent="0.25">
      <c r="T22290" s="101" t="s">
        <v>43419</v>
      </c>
      <c r="U22290" s="74" t="s">
        <v>43420</v>
      </c>
    </row>
    <row r="22291" spans="20:21" x14ac:dyDescent="0.25">
      <c r="T22291" s="101" t="s">
        <v>43421</v>
      </c>
      <c r="U22291" s="74" t="s">
        <v>43422</v>
      </c>
    </row>
    <row r="22292" spans="20:21" x14ac:dyDescent="0.25">
      <c r="T22292" s="101" t="s">
        <v>43423</v>
      </c>
      <c r="U22292" s="74" t="s">
        <v>41529</v>
      </c>
    </row>
    <row r="22293" spans="20:21" x14ac:dyDescent="0.25">
      <c r="T22293" s="101" t="s">
        <v>43424</v>
      </c>
      <c r="U22293" s="74" t="s">
        <v>43425</v>
      </c>
    </row>
    <row r="22294" spans="20:21" x14ac:dyDescent="0.25">
      <c r="T22294" s="101" t="s">
        <v>43426</v>
      </c>
      <c r="U22294" s="74" t="s">
        <v>43427</v>
      </c>
    </row>
    <row r="22295" spans="20:21" x14ac:dyDescent="0.25">
      <c r="T22295" s="101" t="s">
        <v>43428</v>
      </c>
      <c r="U22295" s="74" t="s">
        <v>43429</v>
      </c>
    </row>
    <row r="22296" spans="20:21" x14ac:dyDescent="0.25">
      <c r="T22296" s="101" t="s">
        <v>43430</v>
      </c>
      <c r="U22296" s="74" t="s">
        <v>43431</v>
      </c>
    </row>
    <row r="22297" spans="20:21" x14ac:dyDescent="0.25">
      <c r="T22297" s="101" t="s">
        <v>43432</v>
      </c>
      <c r="U22297" s="74" t="s">
        <v>43433</v>
      </c>
    </row>
    <row r="22298" spans="20:21" x14ac:dyDescent="0.25">
      <c r="T22298" s="101" t="s">
        <v>43434</v>
      </c>
      <c r="U22298" s="74" t="s">
        <v>43435</v>
      </c>
    </row>
    <row r="22299" spans="20:21" x14ac:dyDescent="0.25">
      <c r="T22299" s="101" t="s">
        <v>43436</v>
      </c>
      <c r="U22299" s="74" t="s">
        <v>43437</v>
      </c>
    </row>
    <row r="22300" spans="20:21" x14ac:dyDescent="0.25">
      <c r="T22300" s="101" t="s">
        <v>43438</v>
      </c>
      <c r="U22300" s="74" t="s">
        <v>43439</v>
      </c>
    </row>
    <row r="22301" spans="20:21" x14ac:dyDescent="0.25">
      <c r="T22301" s="101" t="s">
        <v>43440</v>
      </c>
      <c r="U22301" s="74" t="s">
        <v>43441</v>
      </c>
    </row>
    <row r="22302" spans="20:21" x14ac:dyDescent="0.25">
      <c r="T22302" s="101" t="s">
        <v>43442</v>
      </c>
      <c r="U22302" s="74" t="s">
        <v>43443</v>
      </c>
    </row>
    <row r="22303" spans="20:21" x14ac:dyDescent="0.25">
      <c r="T22303" s="101" t="s">
        <v>43444</v>
      </c>
      <c r="U22303" s="74" t="s">
        <v>43445</v>
      </c>
    </row>
    <row r="22304" spans="20:21" x14ac:dyDescent="0.25">
      <c r="T22304" s="101" t="s">
        <v>43446</v>
      </c>
      <c r="U22304" s="74" t="s">
        <v>43447</v>
      </c>
    </row>
    <row r="22305" spans="20:21" x14ac:dyDescent="0.25">
      <c r="T22305" s="101" t="s">
        <v>43448</v>
      </c>
      <c r="U22305" s="74" t="s">
        <v>43449</v>
      </c>
    </row>
    <row r="22306" spans="20:21" x14ac:dyDescent="0.25">
      <c r="T22306" s="101" t="s">
        <v>43450</v>
      </c>
      <c r="U22306" s="74" t="s">
        <v>43451</v>
      </c>
    </row>
    <row r="22307" spans="20:21" x14ac:dyDescent="0.25">
      <c r="T22307" s="101" t="s">
        <v>43452</v>
      </c>
      <c r="U22307" s="74" t="s">
        <v>43453</v>
      </c>
    </row>
    <row r="22308" spans="20:21" x14ac:dyDescent="0.25">
      <c r="T22308" s="101" t="s">
        <v>43454</v>
      </c>
      <c r="U22308" s="74" t="s">
        <v>43455</v>
      </c>
    </row>
    <row r="22309" spans="20:21" x14ac:dyDescent="0.25">
      <c r="T22309" s="101" t="s">
        <v>43456</v>
      </c>
      <c r="U22309" s="74" t="s">
        <v>43457</v>
      </c>
    </row>
    <row r="22310" spans="20:21" x14ac:dyDescent="0.25">
      <c r="T22310" s="101" t="s">
        <v>43458</v>
      </c>
      <c r="U22310" s="74" t="s">
        <v>43459</v>
      </c>
    </row>
    <row r="22311" spans="20:21" x14ac:dyDescent="0.25">
      <c r="T22311" s="101" t="s">
        <v>43460</v>
      </c>
      <c r="U22311" s="74" t="s">
        <v>43461</v>
      </c>
    </row>
    <row r="22312" spans="20:21" x14ac:dyDescent="0.25">
      <c r="T22312" s="101" t="s">
        <v>43462</v>
      </c>
      <c r="U22312" s="74" t="s">
        <v>43463</v>
      </c>
    </row>
    <row r="22313" spans="20:21" x14ac:dyDescent="0.25">
      <c r="T22313" s="101" t="s">
        <v>43464</v>
      </c>
      <c r="U22313" s="74" t="s">
        <v>43465</v>
      </c>
    </row>
    <row r="22314" spans="20:21" x14ac:dyDescent="0.25">
      <c r="T22314" s="101" t="s">
        <v>43466</v>
      </c>
      <c r="U22314" s="74" t="s">
        <v>43467</v>
      </c>
    </row>
    <row r="22315" spans="20:21" x14ac:dyDescent="0.25">
      <c r="T22315" s="101" t="s">
        <v>43468</v>
      </c>
      <c r="U22315" s="74" t="s">
        <v>43469</v>
      </c>
    </row>
    <row r="22316" spans="20:21" x14ac:dyDescent="0.25">
      <c r="T22316" s="101" t="s">
        <v>43470</v>
      </c>
      <c r="U22316" s="74" t="s">
        <v>43471</v>
      </c>
    </row>
    <row r="22317" spans="20:21" x14ac:dyDescent="0.25">
      <c r="T22317" s="101" t="s">
        <v>43472</v>
      </c>
      <c r="U22317" s="74" t="s">
        <v>43473</v>
      </c>
    </row>
    <row r="22318" spans="20:21" x14ac:dyDescent="0.25">
      <c r="T22318" s="101" t="s">
        <v>43474</v>
      </c>
      <c r="U22318" s="74" t="s">
        <v>43475</v>
      </c>
    </row>
    <row r="22319" spans="20:21" x14ac:dyDescent="0.25">
      <c r="T22319" s="101" t="s">
        <v>43476</v>
      </c>
      <c r="U22319" s="74" t="s">
        <v>43477</v>
      </c>
    </row>
    <row r="22320" spans="20:21" x14ac:dyDescent="0.25">
      <c r="T22320" s="101" t="s">
        <v>43478</v>
      </c>
      <c r="U22320" s="74" t="s">
        <v>43479</v>
      </c>
    </row>
    <row r="22321" spans="20:21" x14ac:dyDescent="0.25">
      <c r="T22321" s="101" t="s">
        <v>43480</v>
      </c>
      <c r="U22321" s="74" t="s">
        <v>43481</v>
      </c>
    </row>
    <row r="22322" spans="20:21" x14ac:dyDescent="0.25">
      <c r="T22322" s="101" t="s">
        <v>43482</v>
      </c>
      <c r="U22322" s="74" t="s">
        <v>43483</v>
      </c>
    </row>
    <row r="22323" spans="20:21" x14ac:dyDescent="0.25">
      <c r="T22323" s="101" t="s">
        <v>43484</v>
      </c>
      <c r="U22323" s="74" t="s">
        <v>43485</v>
      </c>
    </row>
    <row r="22324" spans="20:21" x14ac:dyDescent="0.25">
      <c r="T22324" s="101" t="s">
        <v>43486</v>
      </c>
      <c r="U22324" s="74" t="s">
        <v>43487</v>
      </c>
    </row>
    <row r="22325" spans="20:21" x14ac:dyDescent="0.25">
      <c r="T22325" s="101" t="s">
        <v>43488</v>
      </c>
      <c r="U22325" s="74" t="s">
        <v>43489</v>
      </c>
    </row>
    <row r="22326" spans="20:21" x14ac:dyDescent="0.25">
      <c r="T22326" s="101" t="s">
        <v>43490</v>
      </c>
      <c r="U22326" s="74" t="s">
        <v>43491</v>
      </c>
    </row>
    <row r="22327" spans="20:21" x14ac:dyDescent="0.25">
      <c r="T22327" s="101" t="s">
        <v>43492</v>
      </c>
      <c r="U22327" s="74" t="s">
        <v>43493</v>
      </c>
    </row>
    <row r="22328" spans="20:21" x14ac:dyDescent="0.25">
      <c r="T22328" s="101" t="s">
        <v>43494</v>
      </c>
      <c r="U22328" s="74" t="s">
        <v>43495</v>
      </c>
    </row>
    <row r="22329" spans="20:21" x14ac:dyDescent="0.25">
      <c r="T22329" s="101" t="s">
        <v>43496</v>
      </c>
      <c r="U22329" s="74" t="s">
        <v>43497</v>
      </c>
    </row>
    <row r="22330" spans="20:21" x14ac:dyDescent="0.25">
      <c r="T22330" s="101" t="s">
        <v>43498</v>
      </c>
      <c r="U22330" s="74" t="s">
        <v>21504</v>
      </c>
    </row>
    <row r="22331" spans="20:21" x14ac:dyDescent="0.25">
      <c r="T22331" s="101" t="s">
        <v>43499</v>
      </c>
      <c r="U22331" s="74" t="s">
        <v>43500</v>
      </c>
    </row>
    <row r="22332" spans="20:21" x14ac:dyDescent="0.25">
      <c r="T22332" s="101" t="s">
        <v>43501</v>
      </c>
      <c r="U22332" s="74" t="s">
        <v>43502</v>
      </c>
    </row>
    <row r="22333" spans="20:21" x14ac:dyDescent="0.25">
      <c r="T22333" s="101" t="s">
        <v>43503</v>
      </c>
      <c r="U22333" s="74" t="s">
        <v>43504</v>
      </c>
    </row>
    <row r="22334" spans="20:21" x14ac:dyDescent="0.25">
      <c r="T22334" s="101" t="s">
        <v>43505</v>
      </c>
      <c r="U22334" s="74" t="s">
        <v>43506</v>
      </c>
    </row>
    <row r="22335" spans="20:21" x14ac:dyDescent="0.25">
      <c r="T22335" s="101" t="s">
        <v>43507</v>
      </c>
      <c r="U22335" s="74" t="s">
        <v>3227</v>
      </c>
    </row>
    <row r="22336" spans="20:21" x14ac:dyDescent="0.25">
      <c r="T22336" s="101" t="s">
        <v>43508</v>
      </c>
      <c r="U22336" s="74" t="s">
        <v>43509</v>
      </c>
    </row>
    <row r="22337" spans="20:21" x14ac:dyDescent="0.25">
      <c r="T22337" s="101" t="s">
        <v>43510</v>
      </c>
      <c r="U22337" s="74" t="s">
        <v>43511</v>
      </c>
    </row>
    <row r="22338" spans="20:21" x14ac:dyDescent="0.25">
      <c r="T22338" s="101" t="s">
        <v>43512</v>
      </c>
      <c r="U22338" s="74" t="s">
        <v>43513</v>
      </c>
    </row>
    <row r="22339" spans="20:21" x14ac:dyDescent="0.25">
      <c r="T22339" s="101" t="s">
        <v>43514</v>
      </c>
      <c r="U22339" s="74" t="s">
        <v>43515</v>
      </c>
    </row>
    <row r="22340" spans="20:21" x14ac:dyDescent="0.25">
      <c r="T22340" s="101" t="s">
        <v>43516</v>
      </c>
      <c r="U22340" s="74" t="s">
        <v>43517</v>
      </c>
    </row>
    <row r="22341" spans="20:21" x14ac:dyDescent="0.25">
      <c r="T22341" s="101" t="s">
        <v>43518</v>
      </c>
      <c r="U22341" s="74" t="s">
        <v>43519</v>
      </c>
    </row>
    <row r="22342" spans="20:21" x14ac:dyDescent="0.25">
      <c r="T22342" s="101" t="s">
        <v>43520</v>
      </c>
      <c r="U22342" s="74" t="s">
        <v>43521</v>
      </c>
    </row>
    <row r="22343" spans="20:21" x14ac:dyDescent="0.25">
      <c r="T22343" s="101" t="s">
        <v>43522</v>
      </c>
      <c r="U22343" s="74" t="s">
        <v>43523</v>
      </c>
    </row>
    <row r="22344" spans="20:21" x14ac:dyDescent="0.25">
      <c r="T22344" s="101" t="s">
        <v>43524</v>
      </c>
      <c r="U22344" s="74" t="s">
        <v>43525</v>
      </c>
    </row>
    <row r="22345" spans="20:21" x14ac:dyDescent="0.25">
      <c r="T22345" s="101" t="s">
        <v>43526</v>
      </c>
      <c r="U22345" s="74" t="s">
        <v>43527</v>
      </c>
    </row>
    <row r="22346" spans="20:21" x14ac:dyDescent="0.25">
      <c r="T22346" s="101" t="s">
        <v>43528</v>
      </c>
      <c r="U22346" s="74" t="s">
        <v>43529</v>
      </c>
    </row>
    <row r="22347" spans="20:21" x14ac:dyDescent="0.25">
      <c r="T22347" s="101" t="s">
        <v>43530</v>
      </c>
      <c r="U22347" s="74" t="s">
        <v>43531</v>
      </c>
    </row>
    <row r="22348" spans="20:21" x14ac:dyDescent="0.25">
      <c r="T22348" s="101" t="s">
        <v>43532</v>
      </c>
      <c r="U22348" s="74" t="s">
        <v>43533</v>
      </c>
    </row>
    <row r="22349" spans="20:21" x14ac:dyDescent="0.25">
      <c r="T22349" s="101" t="s">
        <v>43534</v>
      </c>
      <c r="U22349" s="74" t="s">
        <v>43535</v>
      </c>
    </row>
    <row r="22350" spans="20:21" x14ac:dyDescent="0.25">
      <c r="T22350" s="101" t="s">
        <v>43536</v>
      </c>
      <c r="U22350" s="74" t="s">
        <v>43537</v>
      </c>
    </row>
    <row r="22351" spans="20:21" x14ac:dyDescent="0.25">
      <c r="T22351" s="101" t="s">
        <v>43538</v>
      </c>
      <c r="U22351" s="74" t="s">
        <v>43539</v>
      </c>
    </row>
    <row r="22352" spans="20:21" x14ac:dyDescent="0.25">
      <c r="T22352" s="101" t="s">
        <v>43540</v>
      </c>
      <c r="U22352" s="74" t="s">
        <v>43541</v>
      </c>
    </row>
    <row r="22353" spans="20:21" x14ac:dyDescent="0.25">
      <c r="T22353" s="101" t="s">
        <v>43542</v>
      </c>
      <c r="U22353" s="74" t="s">
        <v>43543</v>
      </c>
    </row>
    <row r="22354" spans="20:21" x14ac:dyDescent="0.25">
      <c r="T22354" s="101" t="s">
        <v>43544</v>
      </c>
      <c r="U22354" s="74" t="s">
        <v>43545</v>
      </c>
    </row>
    <row r="22355" spans="20:21" x14ac:dyDescent="0.25">
      <c r="T22355" s="101" t="s">
        <v>43546</v>
      </c>
      <c r="U22355" s="74" t="s">
        <v>43547</v>
      </c>
    </row>
    <row r="22356" spans="20:21" x14ac:dyDescent="0.25">
      <c r="T22356" s="101" t="s">
        <v>43548</v>
      </c>
      <c r="U22356" s="74" t="s">
        <v>43549</v>
      </c>
    </row>
    <row r="22357" spans="20:21" x14ac:dyDescent="0.25">
      <c r="T22357" s="101" t="s">
        <v>43550</v>
      </c>
      <c r="U22357" s="74" t="s">
        <v>43551</v>
      </c>
    </row>
    <row r="22358" spans="20:21" x14ac:dyDescent="0.25">
      <c r="T22358" s="101" t="s">
        <v>43552</v>
      </c>
      <c r="U22358" s="74" t="s">
        <v>43553</v>
      </c>
    </row>
    <row r="22359" spans="20:21" x14ac:dyDescent="0.25">
      <c r="T22359" s="101" t="s">
        <v>43554</v>
      </c>
      <c r="U22359" s="74" t="s">
        <v>43555</v>
      </c>
    </row>
    <row r="22360" spans="20:21" x14ac:dyDescent="0.25">
      <c r="T22360" s="101" t="s">
        <v>43556</v>
      </c>
      <c r="U22360" s="74" t="s">
        <v>4992</v>
      </c>
    </row>
    <row r="22361" spans="20:21" x14ac:dyDescent="0.25">
      <c r="T22361" s="101" t="s">
        <v>43557</v>
      </c>
      <c r="U22361" s="74" t="s">
        <v>43558</v>
      </c>
    </row>
    <row r="22362" spans="20:21" x14ac:dyDescent="0.25">
      <c r="T22362" s="101" t="s">
        <v>43559</v>
      </c>
      <c r="U22362" s="74" t="s">
        <v>43560</v>
      </c>
    </row>
    <row r="22363" spans="20:21" x14ac:dyDescent="0.25">
      <c r="T22363" s="101" t="s">
        <v>43561</v>
      </c>
      <c r="U22363" s="74" t="s">
        <v>43562</v>
      </c>
    </row>
    <row r="22364" spans="20:21" x14ac:dyDescent="0.25">
      <c r="T22364" s="101" t="s">
        <v>43563</v>
      </c>
      <c r="U22364" s="74" t="s">
        <v>43564</v>
      </c>
    </row>
    <row r="22365" spans="20:21" x14ac:dyDescent="0.25">
      <c r="T22365" s="101" t="s">
        <v>43565</v>
      </c>
      <c r="U22365" s="74" t="s">
        <v>43566</v>
      </c>
    </row>
    <row r="22366" spans="20:21" x14ac:dyDescent="0.25">
      <c r="T22366" s="101" t="s">
        <v>43567</v>
      </c>
      <c r="U22366" s="74" t="s">
        <v>43568</v>
      </c>
    </row>
    <row r="22367" spans="20:21" x14ac:dyDescent="0.25">
      <c r="T22367" s="101" t="s">
        <v>43569</v>
      </c>
      <c r="U22367" s="74" t="s">
        <v>43570</v>
      </c>
    </row>
    <row r="22368" spans="20:21" x14ac:dyDescent="0.25">
      <c r="T22368" s="101" t="s">
        <v>43571</v>
      </c>
      <c r="U22368" s="74" t="s">
        <v>43572</v>
      </c>
    </row>
    <row r="22369" spans="20:21" x14ac:dyDescent="0.25">
      <c r="T22369" s="101" t="s">
        <v>43573</v>
      </c>
      <c r="U22369" s="74" t="s">
        <v>43574</v>
      </c>
    </row>
    <row r="22370" spans="20:21" x14ac:dyDescent="0.25">
      <c r="T22370" s="101" t="s">
        <v>43575</v>
      </c>
      <c r="U22370" s="74" t="s">
        <v>43576</v>
      </c>
    </row>
    <row r="22371" spans="20:21" x14ac:dyDescent="0.25">
      <c r="T22371" s="101" t="s">
        <v>43577</v>
      </c>
      <c r="U22371" s="74" t="s">
        <v>43578</v>
      </c>
    </row>
    <row r="22372" spans="20:21" x14ac:dyDescent="0.25">
      <c r="T22372" s="101" t="s">
        <v>43579</v>
      </c>
      <c r="U22372" s="74" t="s">
        <v>43580</v>
      </c>
    </row>
    <row r="22373" spans="20:21" x14ac:dyDescent="0.25">
      <c r="T22373" s="101" t="s">
        <v>43581</v>
      </c>
      <c r="U22373" s="74" t="s">
        <v>43582</v>
      </c>
    </row>
    <row r="22374" spans="20:21" x14ac:dyDescent="0.25">
      <c r="T22374" s="101" t="s">
        <v>43583</v>
      </c>
      <c r="U22374" s="74" t="s">
        <v>43584</v>
      </c>
    </row>
    <row r="22375" spans="20:21" x14ac:dyDescent="0.25">
      <c r="T22375" s="101" t="s">
        <v>43585</v>
      </c>
      <c r="U22375" s="74" t="s">
        <v>43586</v>
      </c>
    </row>
    <row r="22376" spans="20:21" x14ac:dyDescent="0.25">
      <c r="T22376" s="101" t="s">
        <v>43587</v>
      </c>
      <c r="U22376" s="74" t="s">
        <v>43588</v>
      </c>
    </row>
    <row r="22377" spans="20:21" x14ac:dyDescent="0.25">
      <c r="T22377" s="101" t="s">
        <v>43589</v>
      </c>
      <c r="U22377" s="74" t="s">
        <v>43590</v>
      </c>
    </row>
    <row r="22378" spans="20:21" x14ac:dyDescent="0.25">
      <c r="T22378" s="101" t="s">
        <v>43591</v>
      </c>
      <c r="U22378" s="74" t="s">
        <v>43592</v>
      </c>
    </row>
    <row r="22379" spans="20:21" x14ac:dyDescent="0.25">
      <c r="T22379" s="101" t="s">
        <v>43593</v>
      </c>
      <c r="U22379" s="74" t="s">
        <v>43594</v>
      </c>
    </row>
    <row r="22380" spans="20:21" x14ac:dyDescent="0.25">
      <c r="T22380" s="101" t="s">
        <v>43595</v>
      </c>
      <c r="U22380" s="74" t="s">
        <v>43596</v>
      </c>
    </row>
    <row r="22381" spans="20:21" x14ac:dyDescent="0.25">
      <c r="T22381" s="101" t="s">
        <v>43597</v>
      </c>
      <c r="U22381" s="74" t="s">
        <v>43598</v>
      </c>
    </row>
    <row r="22382" spans="20:21" x14ac:dyDescent="0.25">
      <c r="T22382" s="101" t="s">
        <v>43599</v>
      </c>
      <c r="U22382" s="74" t="s">
        <v>43600</v>
      </c>
    </row>
    <row r="22383" spans="20:21" x14ac:dyDescent="0.25">
      <c r="T22383" s="101" t="s">
        <v>43601</v>
      </c>
      <c r="U22383" s="74" t="s">
        <v>43602</v>
      </c>
    </row>
    <row r="22384" spans="20:21" x14ac:dyDescent="0.25">
      <c r="T22384" s="101" t="s">
        <v>43603</v>
      </c>
      <c r="U22384" s="74" t="s">
        <v>43604</v>
      </c>
    </row>
    <row r="22385" spans="20:21" x14ac:dyDescent="0.25">
      <c r="T22385" s="101" t="s">
        <v>43605</v>
      </c>
      <c r="U22385" s="74" t="s">
        <v>43606</v>
      </c>
    </row>
    <row r="22386" spans="20:21" x14ac:dyDescent="0.25">
      <c r="T22386" s="101" t="s">
        <v>43607</v>
      </c>
      <c r="U22386" s="74" t="s">
        <v>43608</v>
      </c>
    </row>
    <row r="22387" spans="20:21" x14ac:dyDescent="0.25">
      <c r="T22387" s="101" t="s">
        <v>43609</v>
      </c>
      <c r="U22387" s="74" t="s">
        <v>43610</v>
      </c>
    </row>
    <row r="22388" spans="20:21" x14ac:dyDescent="0.25">
      <c r="T22388" s="101" t="s">
        <v>43611</v>
      </c>
      <c r="U22388" s="74" t="s">
        <v>43612</v>
      </c>
    </row>
    <row r="22389" spans="20:21" x14ac:dyDescent="0.25">
      <c r="T22389" s="101" t="s">
        <v>43613</v>
      </c>
      <c r="U22389" s="74" t="s">
        <v>43614</v>
      </c>
    </row>
    <row r="22390" spans="20:21" x14ac:dyDescent="0.25">
      <c r="T22390" s="101" t="s">
        <v>43615</v>
      </c>
      <c r="U22390" s="74" t="s">
        <v>43616</v>
      </c>
    </row>
    <row r="22391" spans="20:21" x14ac:dyDescent="0.25">
      <c r="T22391" s="101" t="s">
        <v>43617</v>
      </c>
      <c r="U22391" s="74" t="s">
        <v>43618</v>
      </c>
    </row>
    <row r="22392" spans="20:21" x14ac:dyDescent="0.25">
      <c r="T22392" s="101" t="s">
        <v>43619</v>
      </c>
      <c r="U22392" s="74" t="s">
        <v>43620</v>
      </c>
    </row>
    <row r="22393" spans="20:21" x14ac:dyDescent="0.25">
      <c r="T22393" s="101" t="s">
        <v>43621</v>
      </c>
      <c r="U22393" s="74" t="s">
        <v>43622</v>
      </c>
    </row>
    <row r="22394" spans="20:21" x14ac:dyDescent="0.25">
      <c r="T22394" s="101" t="s">
        <v>43623</v>
      </c>
      <c r="U22394" s="74" t="s">
        <v>43624</v>
      </c>
    </row>
    <row r="22395" spans="20:21" x14ac:dyDescent="0.25">
      <c r="T22395" s="101" t="s">
        <v>43625</v>
      </c>
      <c r="U22395" s="74" t="s">
        <v>43626</v>
      </c>
    </row>
    <row r="22396" spans="20:21" x14ac:dyDescent="0.25">
      <c r="T22396" s="101" t="s">
        <v>43627</v>
      </c>
      <c r="U22396" s="74" t="s">
        <v>43628</v>
      </c>
    </row>
    <row r="22397" spans="20:21" x14ac:dyDescent="0.25">
      <c r="T22397" s="101" t="s">
        <v>43629</v>
      </c>
      <c r="U22397" s="74" t="s">
        <v>43630</v>
      </c>
    </row>
    <row r="22398" spans="20:21" x14ac:dyDescent="0.25">
      <c r="T22398" s="101" t="s">
        <v>43631</v>
      </c>
      <c r="U22398" s="74" t="s">
        <v>43632</v>
      </c>
    </row>
    <row r="22399" spans="20:21" x14ac:dyDescent="0.25">
      <c r="T22399" s="101" t="s">
        <v>43633</v>
      </c>
      <c r="U22399" s="74" t="s">
        <v>43634</v>
      </c>
    </row>
    <row r="22400" spans="20:21" x14ac:dyDescent="0.25">
      <c r="T22400" s="101" t="s">
        <v>43635</v>
      </c>
      <c r="U22400" s="74" t="s">
        <v>43636</v>
      </c>
    </row>
    <row r="22401" spans="20:21" x14ac:dyDescent="0.25">
      <c r="T22401" s="101" t="s">
        <v>43637</v>
      </c>
      <c r="U22401" s="74" t="s">
        <v>43638</v>
      </c>
    </row>
    <row r="22402" spans="20:21" x14ac:dyDescent="0.25">
      <c r="T22402" s="101" t="s">
        <v>43639</v>
      </c>
      <c r="U22402" s="74" t="s">
        <v>43640</v>
      </c>
    </row>
    <row r="22403" spans="20:21" x14ac:dyDescent="0.25">
      <c r="T22403" s="101" t="s">
        <v>43641</v>
      </c>
      <c r="U22403" s="74" t="s">
        <v>43642</v>
      </c>
    </row>
    <row r="22404" spans="20:21" x14ac:dyDescent="0.25">
      <c r="T22404" s="101" t="s">
        <v>43643</v>
      </c>
      <c r="U22404" s="74" t="s">
        <v>43644</v>
      </c>
    </row>
    <row r="22405" spans="20:21" x14ac:dyDescent="0.25">
      <c r="T22405" s="101" t="s">
        <v>43645</v>
      </c>
      <c r="U22405" s="74" t="s">
        <v>43646</v>
      </c>
    </row>
    <row r="22406" spans="20:21" x14ac:dyDescent="0.25">
      <c r="T22406" s="101" t="s">
        <v>43647</v>
      </c>
      <c r="U22406" s="74" t="s">
        <v>43648</v>
      </c>
    </row>
    <row r="22407" spans="20:21" x14ac:dyDescent="0.25">
      <c r="T22407" s="101" t="s">
        <v>43649</v>
      </c>
      <c r="U22407" s="74" t="s">
        <v>43650</v>
      </c>
    </row>
    <row r="22408" spans="20:21" x14ac:dyDescent="0.25">
      <c r="T22408" s="101" t="s">
        <v>43651</v>
      </c>
      <c r="U22408" s="74" t="s">
        <v>43652</v>
      </c>
    </row>
    <row r="22409" spans="20:21" x14ac:dyDescent="0.25">
      <c r="T22409" s="101" t="s">
        <v>43653</v>
      </c>
      <c r="U22409" s="74" t="s">
        <v>43654</v>
      </c>
    </row>
    <row r="22410" spans="20:21" x14ac:dyDescent="0.25">
      <c r="T22410" s="101" t="s">
        <v>43655</v>
      </c>
      <c r="U22410" s="74" t="s">
        <v>43656</v>
      </c>
    </row>
    <row r="22411" spans="20:21" x14ac:dyDescent="0.25">
      <c r="T22411" s="101" t="s">
        <v>43657</v>
      </c>
      <c r="U22411" s="74" t="s">
        <v>43658</v>
      </c>
    </row>
    <row r="22412" spans="20:21" x14ac:dyDescent="0.25">
      <c r="T22412" s="101" t="s">
        <v>43659</v>
      </c>
      <c r="U22412" s="74" t="s">
        <v>43660</v>
      </c>
    </row>
    <row r="22413" spans="20:21" x14ac:dyDescent="0.25">
      <c r="T22413" s="101" t="s">
        <v>43661</v>
      </c>
      <c r="U22413" s="74" t="s">
        <v>43662</v>
      </c>
    </row>
    <row r="22414" spans="20:21" x14ac:dyDescent="0.25">
      <c r="T22414" s="101" t="s">
        <v>43663</v>
      </c>
      <c r="U22414" s="74" t="s">
        <v>43664</v>
      </c>
    </row>
    <row r="22415" spans="20:21" x14ac:dyDescent="0.25">
      <c r="T22415" s="101" t="s">
        <v>43665</v>
      </c>
      <c r="U22415" s="74" t="s">
        <v>43666</v>
      </c>
    </row>
    <row r="22416" spans="20:21" x14ac:dyDescent="0.25">
      <c r="T22416" s="101" t="s">
        <v>43667</v>
      </c>
      <c r="U22416" s="74" t="s">
        <v>43668</v>
      </c>
    </row>
    <row r="22417" spans="20:21" x14ac:dyDescent="0.25">
      <c r="T22417" s="101" t="s">
        <v>43669</v>
      </c>
      <c r="U22417" s="74" t="s">
        <v>43670</v>
      </c>
    </row>
    <row r="22418" spans="20:21" x14ac:dyDescent="0.25">
      <c r="T22418" s="101" t="s">
        <v>43671</v>
      </c>
      <c r="U22418" s="74" t="s">
        <v>43672</v>
      </c>
    </row>
    <row r="22419" spans="20:21" x14ac:dyDescent="0.25">
      <c r="T22419" s="101" t="s">
        <v>43673</v>
      </c>
      <c r="U22419" s="74" t="s">
        <v>43674</v>
      </c>
    </row>
    <row r="22420" spans="20:21" x14ac:dyDescent="0.25">
      <c r="T22420" s="101" t="s">
        <v>43675</v>
      </c>
      <c r="U22420" s="74" t="s">
        <v>43676</v>
      </c>
    </row>
    <row r="22421" spans="20:21" x14ac:dyDescent="0.25">
      <c r="T22421" s="101" t="s">
        <v>43677</v>
      </c>
      <c r="U22421" s="74" t="s">
        <v>4382</v>
      </c>
    </row>
    <row r="22422" spans="20:21" x14ac:dyDescent="0.25">
      <c r="T22422" s="101" t="s">
        <v>43678</v>
      </c>
      <c r="U22422" s="74" t="s">
        <v>43679</v>
      </c>
    </row>
    <row r="22423" spans="20:21" x14ac:dyDescent="0.25">
      <c r="T22423" s="101" t="s">
        <v>43680</v>
      </c>
      <c r="U22423" s="74" t="s">
        <v>43681</v>
      </c>
    </row>
    <row r="22424" spans="20:21" x14ac:dyDescent="0.25">
      <c r="T22424" s="101" t="s">
        <v>43682</v>
      </c>
      <c r="U22424" s="74" t="s">
        <v>43683</v>
      </c>
    </row>
    <row r="22425" spans="20:21" x14ac:dyDescent="0.25">
      <c r="T22425" s="101" t="s">
        <v>43684</v>
      </c>
      <c r="U22425" s="74" t="s">
        <v>43685</v>
      </c>
    </row>
    <row r="22426" spans="20:21" x14ac:dyDescent="0.25">
      <c r="T22426" s="101" t="s">
        <v>43686</v>
      </c>
      <c r="U22426" s="74" t="s">
        <v>43687</v>
      </c>
    </row>
    <row r="22427" spans="20:21" x14ac:dyDescent="0.25">
      <c r="T22427" s="101" t="s">
        <v>43688</v>
      </c>
      <c r="U22427" s="74" t="s">
        <v>43689</v>
      </c>
    </row>
    <row r="22428" spans="20:21" x14ac:dyDescent="0.25">
      <c r="T22428" s="101" t="s">
        <v>43690</v>
      </c>
      <c r="U22428" s="74" t="s">
        <v>43691</v>
      </c>
    </row>
    <row r="22429" spans="20:21" x14ac:dyDescent="0.25">
      <c r="T22429" s="101" t="s">
        <v>43692</v>
      </c>
      <c r="U22429" s="74" t="s">
        <v>43693</v>
      </c>
    </row>
    <row r="22430" spans="20:21" x14ac:dyDescent="0.25">
      <c r="T22430" s="101" t="s">
        <v>43694</v>
      </c>
      <c r="U22430" s="74" t="s">
        <v>43695</v>
      </c>
    </row>
    <row r="22431" spans="20:21" x14ac:dyDescent="0.25">
      <c r="T22431" s="101" t="s">
        <v>43696</v>
      </c>
      <c r="U22431" s="74" t="s">
        <v>43697</v>
      </c>
    </row>
    <row r="22432" spans="20:21" x14ac:dyDescent="0.25">
      <c r="T22432" s="101" t="s">
        <v>43698</v>
      </c>
      <c r="U22432" s="74" t="s">
        <v>43699</v>
      </c>
    </row>
    <row r="22433" spans="20:21" x14ac:dyDescent="0.25">
      <c r="T22433" s="101" t="s">
        <v>43700</v>
      </c>
      <c r="U22433" s="74" t="s">
        <v>43701</v>
      </c>
    </row>
    <row r="22434" spans="20:21" x14ac:dyDescent="0.25">
      <c r="T22434" s="101" t="s">
        <v>43702</v>
      </c>
      <c r="U22434" s="74" t="s">
        <v>43703</v>
      </c>
    </row>
    <row r="22435" spans="20:21" x14ac:dyDescent="0.25">
      <c r="T22435" s="101" t="s">
        <v>43704</v>
      </c>
      <c r="U22435" s="74" t="s">
        <v>12810</v>
      </c>
    </row>
    <row r="22436" spans="20:21" x14ac:dyDescent="0.25">
      <c r="T22436" s="101" t="s">
        <v>43705</v>
      </c>
      <c r="U22436" s="74" t="s">
        <v>43706</v>
      </c>
    </row>
    <row r="22437" spans="20:21" x14ac:dyDescent="0.25">
      <c r="T22437" s="101" t="s">
        <v>43707</v>
      </c>
      <c r="U22437" s="74" t="s">
        <v>43708</v>
      </c>
    </row>
    <row r="22438" spans="20:21" x14ac:dyDescent="0.25">
      <c r="T22438" s="101" t="s">
        <v>43709</v>
      </c>
      <c r="U22438" s="74" t="s">
        <v>14096</v>
      </c>
    </row>
    <row r="22439" spans="20:21" x14ac:dyDescent="0.25">
      <c r="T22439" s="101" t="s">
        <v>43710</v>
      </c>
      <c r="U22439" s="74" t="s">
        <v>43711</v>
      </c>
    </row>
    <row r="22440" spans="20:21" x14ac:dyDescent="0.25">
      <c r="T22440" s="101" t="s">
        <v>43712</v>
      </c>
      <c r="U22440" s="74" t="s">
        <v>43713</v>
      </c>
    </row>
    <row r="22441" spans="20:21" x14ac:dyDescent="0.25">
      <c r="T22441" s="101" t="s">
        <v>43714</v>
      </c>
      <c r="U22441" s="74" t="s">
        <v>43715</v>
      </c>
    </row>
    <row r="22442" spans="20:21" x14ac:dyDescent="0.25">
      <c r="T22442" s="101" t="s">
        <v>43716</v>
      </c>
      <c r="U22442" s="74" t="s">
        <v>43717</v>
      </c>
    </row>
    <row r="22443" spans="20:21" x14ac:dyDescent="0.25">
      <c r="T22443" s="101" t="s">
        <v>43718</v>
      </c>
      <c r="U22443" s="74" t="s">
        <v>43719</v>
      </c>
    </row>
    <row r="22444" spans="20:21" x14ac:dyDescent="0.25">
      <c r="T22444" s="101" t="s">
        <v>43720</v>
      </c>
      <c r="U22444" s="74" t="s">
        <v>43721</v>
      </c>
    </row>
    <row r="22445" spans="20:21" x14ac:dyDescent="0.25">
      <c r="T22445" s="101" t="s">
        <v>43722</v>
      </c>
      <c r="U22445" s="74" t="s">
        <v>43723</v>
      </c>
    </row>
    <row r="22446" spans="20:21" x14ac:dyDescent="0.25">
      <c r="T22446" s="101" t="s">
        <v>43724</v>
      </c>
      <c r="U22446" s="74" t="s">
        <v>43725</v>
      </c>
    </row>
    <row r="22447" spans="20:21" x14ac:dyDescent="0.25">
      <c r="T22447" s="101" t="s">
        <v>43726</v>
      </c>
      <c r="U22447" s="74" t="s">
        <v>43727</v>
      </c>
    </row>
    <row r="22448" spans="20:21" x14ac:dyDescent="0.25">
      <c r="T22448" s="101" t="s">
        <v>43728</v>
      </c>
      <c r="U22448" s="74" t="s">
        <v>43729</v>
      </c>
    </row>
    <row r="22449" spans="20:21" x14ac:dyDescent="0.25">
      <c r="T22449" s="101" t="s">
        <v>43730</v>
      </c>
      <c r="U22449" s="74" t="s">
        <v>5177</v>
      </c>
    </row>
    <row r="22450" spans="20:21" x14ac:dyDescent="0.25">
      <c r="T22450" s="101" t="s">
        <v>43731</v>
      </c>
      <c r="U22450" s="74" t="s">
        <v>43732</v>
      </c>
    </row>
    <row r="22451" spans="20:21" x14ac:dyDescent="0.25">
      <c r="T22451" s="101" t="s">
        <v>43733</v>
      </c>
      <c r="U22451" s="74" t="s">
        <v>43734</v>
      </c>
    </row>
    <row r="22452" spans="20:21" x14ac:dyDescent="0.25">
      <c r="T22452" s="101" t="s">
        <v>43735</v>
      </c>
      <c r="U22452" s="74" t="s">
        <v>43736</v>
      </c>
    </row>
    <row r="22453" spans="20:21" x14ac:dyDescent="0.25">
      <c r="T22453" s="101" t="s">
        <v>43737</v>
      </c>
      <c r="U22453" s="74" t="s">
        <v>43738</v>
      </c>
    </row>
    <row r="22454" spans="20:21" x14ac:dyDescent="0.25">
      <c r="T22454" s="101" t="s">
        <v>43739</v>
      </c>
      <c r="U22454" s="74" t="s">
        <v>43740</v>
      </c>
    </row>
    <row r="22455" spans="20:21" x14ac:dyDescent="0.25">
      <c r="T22455" s="101" t="s">
        <v>43741</v>
      </c>
      <c r="U22455" s="74" t="s">
        <v>43742</v>
      </c>
    </row>
    <row r="22456" spans="20:21" x14ac:dyDescent="0.25">
      <c r="T22456" s="101" t="s">
        <v>43743</v>
      </c>
      <c r="U22456" s="74" t="s">
        <v>43744</v>
      </c>
    </row>
    <row r="22457" spans="20:21" x14ac:dyDescent="0.25">
      <c r="T22457" s="101" t="s">
        <v>43745</v>
      </c>
      <c r="U22457" s="74" t="s">
        <v>43746</v>
      </c>
    </row>
    <row r="22458" spans="20:21" x14ac:dyDescent="0.25">
      <c r="T22458" s="101" t="s">
        <v>43747</v>
      </c>
      <c r="U22458" s="74" t="s">
        <v>43748</v>
      </c>
    </row>
    <row r="22459" spans="20:21" x14ac:dyDescent="0.25">
      <c r="T22459" s="101" t="s">
        <v>43749</v>
      </c>
      <c r="U22459" s="74" t="s">
        <v>43750</v>
      </c>
    </row>
    <row r="22460" spans="20:21" x14ac:dyDescent="0.25">
      <c r="T22460" s="101" t="s">
        <v>43751</v>
      </c>
      <c r="U22460" s="74" t="s">
        <v>43752</v>
      </c>
    </row>
    <row r="22461" spans="20:21" x14ac:dyDescent="0.25">
      <c r="T22461" s="101" t="s">
        <v>43753</v>
      </c>
      <c r="U22461" s="74" t="s">
        <v>43754</v>
      </c>
    </row>
    <row r="22462" spans="20:21" x14ac:dyDescent="0.25">
      <c r="T22462" s="101" t="s">
        <v>43755</v>
      </c>
      <c r="U22462" s="74" t="s">
        <v>43756</v>
      </c>
    </row>
    <row r="22463" spans="20:21" x14ac:dyDescent="0.25">
      <c r="T22463" s="101" t="s">
        <v>43757</v>
      </c>
      <c r="U22463" s="74" t="s">
        <v>43758</v>
      </c>
    </row>
    <row r="22464" spans="20:21" x14ac:dyDescent="0.25">
      <c r="T22464" s="101" t="s">
        <v>43759</v>
      </c>
      <c r="U22464" s="74" t="s">
        <v>43760</v>
      </c>
    </row>
    <row r="22465" spans="20:21" x14ac:dyDescent="0.25">
      <c r="T22465" s="101" t="s">
        <v>43761</v>
      </c>
      <c r="U22465" s="74" t="s">
        <v>14178</v>
      </c>
    </row>
    <row r="22466" spans="20:21" x14ac:dyDescent="0.25">
      <c r="T22466" s="101" t="s">
        <v>43762</v>
      </c>
      <c r="U22466" s="74" t="s">
        <v>43763</v>
      </c>
    </row>
    <row r="22467" spans="20:21" x14ac:dyDescent="0.25">
      <c r="T22467" s="101" t="s">
        <v>43764</v>
      </c>
      <c r="U22467" s="74" t="s">
        <v>43765</v>
      </c>
    </row>
    <row r="22468" spans="20:21" x14ac:dyDescent="0.25">
      <c r="T22468" s="101" t="s">
        <v>43766</v>
      </c>
      <c r="U22468" s="74" t="s">
        <v>43767</v>
      </c>
    </row>
    <row r="22469" spans="20:21" x14ac:dyDescent="0.25">
      <c r="T22469" s="101" t="s">
        <v>43768</v>
      </c>
      <c r="U22469" s="74" t="s">
        <v>43769</v>
      </c>
    </row>
    <row r="22470" spans="20:21" x14ac:dyDescent="0.25">
      <c r="T22470" s="101" t="s">
        <v>43770</v>
      </c>
      <c r="U22470" s="74" t="s">
        <v>43771</v>
      </c>
    </row>
    <row r="22471" spans="20:21" x14ac:dyDescent="0.25">
      <c r="T22471" s="101" t="s">
        <v>43772</v>
      </c>
      <c r="U22471" s="74" t="s">
        <v>43773</v>
      </c>
    </row>
    <row r="22472" spans="20:21" x14ac:dyDescent="0.25">
      <c r="T22472" s="101" t="s">
        <v>43774</v>
      </c>
      <c r="U22472" s="74" t="s">
        <v>43775</v>
      </c>
    </row>
    <row r="22473" spans="20:21" x14ac:dyDescent="0.25">
      <c r="T22473" s="101" t="s">
        <v>43776</v>
      </c>
      <c r="U22473" s="74" t="s">
        <v>43777</v>
      </c>
    </row>
    <row r="22474" spans="20:21" x14ac:dyDescent="0.25">
      <c r="T22474" s="101" t="s">
        <v>43778</v>
      </c>
      <c r="U22474" s="74" t="s">
        <v>1392</v>
      </c>
    </row>
    <row r="22475" spans="20:21" x14ac:dyDescent="0.25">
      <c r="T22475" s="101" t="s">
        <v>43779</v>
      </c>
      <c r="U22475" s="74" t="s">
        <v>43780</v>
      </c>
    </row>
    <row r="22476" spans="20:21" x14ac:dyDescent="0.25">
      <c r="T22476" s="101" t="s">
        <v>43781</v>
      </c>
      <c r="U22476" s="74" t="s">
        <v>43782</v>
      </c>
    </row>
    <row r="22477" spans="20:21" x14ac:dyDescent="0.25">
      <c r="T22477" s="101" t="s">
        <v>43783</v>
      </c>
      <c r="U22477" s="74" t="s">
        <v>43784</v>
      </c>
    </row>
    <row r="22478" spans="20:21" x14ac:dyDescent="0.25">
      <c r="T22478" s="101" t="s">
        <v>43785</v>
      </c>
      <c r="U22478" s="74" t="s">
        <v>43786</v>
      </c>
    </row>
    <row r="22479" spans="20:21" x14ac:dyDescent="0.25">
      <c r="T22479" s="101" t="s">
        <v>43787</v>
      </c>
      <c r="U22479" s="74" t="s">
        <v>43788</v>
      </c>
    </row>
    <row r="22480" spans="20:21" x14ac:dyDescent="0.25">
      <c r="T22480" s="101" t="s">
        <v>43789</v>
      </c>
      <c r="U22480" s="74" t="s">
        <v>43790</v>
      </c>
    </row>
    <row r="22481" spans="20:21" x14ac:dyDescent="0.25">
      <c r="T22481" s="101" t="s">
        <v>43791</v>
      </c>
      <c r="U22481" s="74" t="s">
        <v>43792</v>
      </c>
    </row>
    <row r="22482" spans="20:21" x14ac:dyDescent="0.25">
      <c r="T22482" s="101" t="s">
        <v>43793</v>
      </c>
      <c r="U22482" s="74" t="s">
        <v>43794</v>
      </c>
    </row>
    <row r="22483" spans="20:21" x14ac:dyDescent="0.25">
      <c r="T22483" s="101" t="s">
        <v>43795</v>
      </c>
      <c r="U22483" s="74" t="s">
        <v>43796</v>
      </c>
    </row>
    <row r="22484" spans="20:21" x14ac:dyDescent="0.25">
      <c r="T22484" s="101" t="s">
        <v>43797</v>
      </c>
      <c r="U22484" s="74" t="s">
        <v>43798</v>
      </c>
    </row>
    <row r="22485" spans="20:21" x14ac:dyDescent="0.25">
      <c r="T22485" s="101" t="s">
        <v>43799</v>
      </c>
      <c r="U22485" s="74" t="s">
        <v>12069</v>
      </c>
    </row>
    <row r="22486" spans="20:21" x14ac:dyDescent="0.25">
      <c r="T22486" s="101" t="s">
        <v>43800</v>
      </c>
      <c r="U22486" s="74" t="s">
        <v>43801</v>
      </c>
    </row>
    <row r="22487" spans="20:21" x14ac:dyDescent="0.25">
      <c r="T22487" s="101" t="s">
        <v>43802</v>
      </c>
      <c r="U22487" s="74" t="s">
        <v>43803</v>
      </c>
    </row>
    <row r="22488" spans="20:21" x14ac:dyDescent="0.25">
      <c r="T22488" s="101" t="s">
        <v>43804</v>
      </c>
      <c r="U22488" s="74" t="s">
        <v>43805</v>
      </c>
    </row>
    <row r="22489" spans="20:21" x14ac:dyDescent="0.25">
      <c r="T22489" s="101" t="s">
        <v>43806</v>
      </c>
      <c r="U22489" s="74" t="s">
        <v>43807</v>
      </c>
    </row>
    <row r="22490" spans="20:21" x14ac:dyDescent="0.25">
      <c r="T22490" s="101" t="s">
        <v>43808</v>
      </c>
      <c r="U22490" s="74" t="s">
        <v>43809</v>
      </c>
    </row>
    <row r="22491" spans="20:21" x14ac:dyDescent="0.25">
      <c r="T22491" s="101" t="s">
        <v>43810</v>
      </c>
      <c r="U22491" s="74" t="s">
        <v>43811</v>
      </c>
    </row>
    <row r="22492" spans="20:21" x14ac:dyDescent="0.25">
      <c r="T22492" s="101" t="s">
        <v>43812</v>
      </c>
      <c r="U22492" s="74" t="s">
        <v>43813</v>
      </c>
    </row>
    <row r="22493" spans="20:21" x14ac:dyDescent="0.25">
      <c r="T22493" s="101" t="s">
        <v>43814</v>
      </c>
      <c r="U22493" s="74" t="s">
        <v>428</v>
      </c>
    </row>
    <row r="22494" spans="20:21" x14ac:dyDescent="0.25">
      <c r="T22494" s="101" t="s">
        <v>43815</v>
      </c>
      <c r="U22494" s="74" t="s">
        <v>43816</v>
      </c>
    </row>
    <row r="22495" spans="20:21" x14ac:dyDescent="0.25">
      <c r="T22495" s="101" t="s">
        <v>43817</v>
      </c>
      <c r="U22495" s="74" t="s">
        <v>43818</v>
      </c>
    </row>
    <row r="22496" spans="20:21" x14ac:dyDescent="0.25">
      <c r="T22496" s="101" t="s">
        <v>43819</v>
      </c>
      <c r="U22496" s="74" t="s">
        <v>43820</v>
      </c>
    </row>
    <row r="22497" spans="20:21" x14ac:dyDescent="0.25">
      <c r="T22497" s="101" t="s">
        <v>43821</v>
      </c>
      <c r="U22497" s="74" t="s">
        <v>43822</v>
      </c>
    </row>
    <row r="22498" spans="20:21" x14ac:dyDescent="0.25">
      <c r="T22498" s="101" t="s">
        <v>43823</v>
      </c>
      <c r="U22498" s="74" t="s">
        <v>43824</v>
      </c>
    </row>
    <row r="22499" spans="20:21" x14ac:dyDescent="0.25">
      <c r="T22499" s="101" t="s">
        <v>43825</v>
      </c>
      <c r="U22499" s="74" t="s">
        <v>43826</v>
      </c>
    </row>
    <row r="22500" spans="20:21" x14ac:dyDescent="0.25">
      <c r="T22500" s="101" t="s">
        <v>43827</v>
      </c>
      <c r="U22500" s="74" t="s">
        <v>43828</v>
      </c>
    </row>
    <row r="22501" spans="20:21" x14ac:dyDescent="0.25">
      <c r="T22501" s="101" t="s">
        <v>43829</v>
      </c>
      <c r="U22501" s="74" t="s">
        <v>43830</v>
      </c>
    </row>
    <row r="22502" spans="20:21" x14ac:dyDescent="0.25">
      <c r="T22502" s="101" t="s">
        <v>43831</v>
      </c>
      <c r="U22502" s="74" t="s">
        <v>43832</v>
      </c>
    </row>
    <row r="22503" spans="20:21" x14ac:dyDescent="0.25">
      <c r="T22503" s="101" t="s">
        <v>43833</v>
      </c>
      <c r="U22503" s="74" t="s">
        <v>43834</v>
      </c>
    </row>
    <row r="22504" spans="20:21" x14ac:dyDescent="0.25">
      <c r="T22504" s="101" t="s">
        <v>43835</v>
      </c>
      <c r="U22504" s="74" t="s">
        <v>43836</v>
      </c>
    </row>
    <row r="22505" spans="20:21" x14ac:dyDescent="0.25">
      <c r="T22505" s="101" t="s">
        <v>43837</v>
      </c>
      <c r="U22505" s="74" t="s">
        <v>43838</v>
      </c>
    </row>
    <row r="22506" spans="20:21" x14ac:dyDescent="0.25">
      <c r="T22506" s="101" t="s">
        <v>43839</v>
      </c>
      <c r="U22506" s="74" t="s">
        <v>43840</v>
      </c>
    </row>
    <row r="22507" spans="20:21" x14ac:dyDescent="0.25">
      <c r="T22507" s="101" t="s">
        <v>43841</v>
      </c>
      <c r="U22507" s="74" t="s">
        <v>43842</v>
      </c>
    </row>
    <row r="22508" spans="20:21" x14ac:dyDescent="0.25">
      <c r="T22508" s="101" t="s">
        <v>43843</v>
      </c>
      <c r="U22508" s="74" t="s">
        <v>43844</v>
      </c>
    </row>
    <row r="22509" spans="20:21" x14ac:dyDescent="0.25">
      <c r="T22509" s="101" t="s">
        <v>43845</v>
      </c>
      <c r="U22509" s="74" t="s">
        <v>43846</v>
      </c>
    </row>
    <row r="22510" spans="20:21" x14ac:dyDescent="0.25">
      <c r="T22510" s="101" t="s">
        <v>43847</v>
      </c>
      <c r="U22510" s="74" t="s">
        <v>43848</v>
      </c>
    </row>
    <row r="22511" spans="20:21" x14ac:dyDescent="0.25">
      <c r="T22511" s="101" t="s">
        <v>43849</v>
      </c>
      <c r="U22511" s="74" t="s">
        <v>43850</v>
      </c>
    </row>
    <row r="22512" spans="20:21" x14ac:dyDescent="0.25">
      <c r="T22512" s="101" t="s">
        <v>43851</v>
      </c>
      <c r="U22512" s="74" t="s">
        <v>25138</v>
      </c>
    </row>
    <row r="22513" spans="20:21" x14ac:dyDescent="0.25">
      <c r="T22513" s="101" t="s">
        <v>43852</v>
      </c>
      <c r="U22513" s="74" t="s">
        <v>43853</v>
      </c>
    </row>
    <row r="22514" spans="20:21" x14ac:dyDescent="0.25">
      <c r="T22514" s="101" t="s">
        <v>43854</v>
      </c>
      <c r="U22514" s="74" t="s">
        <v>43855</v>
      </c>
    </row>
    <row r="22515" spans="20:21" x14ac:dyDescent="0.25">
      <c r="T22515" s="101" t="s">
        <v>43856</v>
      </c>
      <c r="U22515" s="74" t="s">
        <v>43857</v>
      </c>
    </row>
    <row r="22516" spans="20:21" x14ac:dyDescent="0.25">
      <c r="T22516" s="101" t="s">
        <v>43858</v>
      </c>
      <c r="U22516" s="74" t="s">
        <v>43859</v>
      </c>
    </row>
    <row r="22517" spans="20:21" x14ac:dyDescent="0.25">
      <c r="T22517" s="101" t="s">
        <v>43860</v>
      </c>
      <c r="U22517" s="74" t="s">
        <v>43861</v>
      </c>
    </row>
    <row r="22518" spans="20:21" x14ac:dyDescent="0.25">
      <c r="T22518" s="101" t="s">
        <v>43862</v>
      </c>
      <c r="U22518" s="74" t="s">
        <v>43863</v>
      </c>
    </row>
    <row r="22519" spans="20:21" x14ac:dyDescent="0.25">
      <c r="T22519" s="101" t="s">
        <v>43864</v>
      </c>
      <c r="U22519" s="74" t="s">
        <v>43865</v>
      </c>
    </row>
    <row r="22520" spans="20:21" x14ac:dyDescent="0.25">
      <c r="T22520" s="101" t="s">
        <v>43866</v>
      </c>
      <c r="U22520" s="74" t="s">
        <v>43867</v>
      </c>
    </row>
    <row r="22521" spans="20:21" x14ac:dyDescent="0.25">
      <c r="T22521" s="101" t="s">
        <v>43868</v>
      </c>
      <c r="U22521" s="74" t="s">
        <v>43869</v>
      </c>
    </row>
    <row r="22522" spans="20:21" x14ac:dyDescent="0.25">
      <c r="T22522" s="101" t="s">
        <v>43870</v>
      </c>
      <c r="U22522" s="74" t="s">
        <v>43871</v>
      </c>
    </row>
    <row r="22523" spans="20:21" x14ac:dyDescent="0.25">
      <c r="T22523" s="101" t="s">
        <v>43872</v>
      </c>
      <c r="U22523" s="74" t="s">
        <v>43873</v>
      </c>
    </row>
    <row r="22524" spans="20:21" x14ac:dyDescent="0.25">
      <c r="T22524" s="101" t="s">
        <v>43874</v>
      </c>
      <c r="U22524" s="74" t="s">
        <v>43875</v>
      </c>
    </row>
    <row r="22525" spans="20:21" x14ac:dyDescent="0.25">
      <c r="T22525" s="101" t="s">
        <v>43876</v>
      </c>
      <c r="U22525" s="74" t="s">
        <v>43877</v>
      </c>
    </row>
    <row r="22526" spans="20:21" x14ac:dyDescent="0.25">
      <c r="T22526" s="101" t="s">
        <v>43878</v>
      </c>
      <c r="U22526" s="74" t="s">
        <v>43879</v>
      </c>
    </row>
    <row r="22527" spans="20:21" x14ac:dyDescent="0.25">
      <c r="T22527" s="101" t="s">
        <v>43880</v>
      </c>
      <c r="U22527" s="74" t="s">
        <v>43881</v>
      </c>
    </row>
    <row r="22528" spans="20:21" x14ac:dyDescent="0.25">
      <c r="T22528" s="101" t="s">
        <v>43882</v>
      </c>
      <c r="U22528" s="74" t="s">
        <v>43883</v>
      </c>
    </row>
    <row r="22529" spans="20:21" x14ac:dyDescent="0.25">
      <c r="T22529" s="101" t="s">
        <v>43884</v>
      </c>
      <c r="U22529" s="74" t="s">
        <v>43885</v>
      </c>
    </row>
    <row r="22530" spans="20:21" x14ac:dyDescent="0.25">
      <c r="T22530" s="101" t="s">
        <v>43886</v>
      </c>
      <c r="U22530" s="74" t="s">
        <v>43887</v>
      </c>
    </row>
    <row r="22531" spans="20:21" x14ac:dyDescent="0.25">
      <c r="T22531" s="101" t="s">
        <v>43888</v>
      </c>
      <c r="U22531" s="74" t="s">
        <v>43889</v>
      </c>
    </row>
    <row r="22532" spans="20:21" x14ac:dyDescent="0.25">
      <c r="T22532" s="101" t="s">
        <v>43890</v>
      </c>
      <c r="U22532" s="74" t="s">
        <v>43891</v>
      </c>
    </row>
    <row r="22533" spans="20:21" x14ac:dyDescent="0.25">
      <c r="T22533" s="101" t="s">
        <v>43892</v>
      </c>
      <c r="U22533" s="74" t="s">
        <v>43893</v>
      </c>
    </row>
    <row r="22534" spans="20:21" x14ac:dyDescent="0.25">
      <c r="T22534" s="101" t="s">
        <v>43894</v>
      </c>
      <c r="U22534" s="74" t="s">
        <v>43895</v>
      </c>
    </row>
    <row r="22535" spans="20:21" x14ac:dyDescent="0.25">
      <c r="T22535" s="101" t="s">
        <v>43896</v>
      </c>
      <c r="U22535" s="74" t="s">
        <v>43897</v>
      </c>
    </row>
    <row r="22536" spans="20:21" x14ac:dyDescent="0.25">
      <c r="T22536" s="101" t="s">
        <v>43898</v>
      </c>
      <c r="U22536" s="74" t="s">
        <v>43899</v>
      </c>
    </row>
    <row r="22537" spans="20:21" x14ac:dyDescent="0.25">
      <c r="T22537" s="101" t="s">
        <v>43900</v>
      </c>
      <c r="U22537" s="74" t="s">
        <v>43901</v>
      </c>
    </row>
    <row r="22538" spans="20:21" x14ac:dyDescent="0.25">
      <c r="T22538" s="101" t="s">
        <v>43902</v>
      </c>
      <c r="U22538" s="74" t="s">
        <v>9829</v>
      </c>
    </row>
    <row r="22539" spans="20:21" x14ac:dyDescent="0.25">
      <c r="T22539" s="101" t="s">
        <v>43903</v>
      </c>
      <c r="U22539" s="74" t="s">
        <v>43904</v>
      </c>
    </row>
    <row r="22540" spans="20:21" x14ac:dyDescent="0.25">
      <c r="T22540" s="101" t="s">
        <v>43905</v>
      </c>
      <c r="U22540" s="74" t="s">
        <v>43906</v>
      </c>
    </row>
    <row r="22541" spans="20:21" x14ac:dyDescent="0.25">
      <c r="T22541" s="101" t="s">
        <v>43907</v>
      </c>
      <c r="U22541" s="74" t="s">
        <v>43908</v>
      </c>
    </row>
    <row r="22542" spans="20:21" x14ac:dyDescent="0.25">
      <c r="T22542" s="101" t="s">
        <v>43909</v>
      </c>
      <c r="U22542" s="74" t="s">
        <v>43910</v>
      </c>
    </row>
    <row r="22543" spans="20:21" x14ac:dyDescent="0.25">
      <c r="T22543" s="101" t="s">
        <v>43911</v>
      </c>
      <c r="U22543" s="74" t="s">
        <v>43912</v>
      </c>
    </row>
    <row r="22544" spans="20:21" x14ac:dyDescent="0.25">
      <c r="T22544" s="101" t="s">
        <v>43913</v>
      </c>
      <c r="U22544" s="74" t="s">
        <v>43914</v>
      </c>
    </row>
    <row r="22545" spans="20:21" x14ac:dyDescent="0.25">
      <c r="T22545" s="101" t="s">
        <v>43915</v>
      </c>
      <c r="U22545" s="74" t="s">
        <v>43916</v>
      </c>
    </row>
    <row r="22546" spans="20:21" x14ac:dyDescent="0.25">
      <c r="T22546" s="101" t="s">
        <v>43917</v>
      </c>
      <c r="U22546" s="74" t="s">
        <v>43918</v>
      </c>
    </row>
    <row r="22547" spans="20:21" x14ac:dyDescent="0.25">
      <c r="T22547" s="101" t="s">
        <v>43919</v>
      </c>
      <c r="U22547" s="74" t="s">
        <v>43920</v>
      </c>
    </row>
    <row r="22548" spans="20:21" x14ac:dyDescent="0.25">
      <c r="T22548" s="101" t="s">
        <v>43921</v>
      </c>
      <c r="U22548" s="74" t="s">
        <v>43922</v>
      </c>
    </row>
    <row r="22549" spans="20:21" x14ac:dyDescent="0.25">
      <c r="T22549" s="101" t="s">
        <v>43923</v>
      </c>
      <c r="U22549" s="74" t="s">
        <v>43924</v>
      </c>
    </row>
    <row r="22550" spans="20:21" x14ac:dyDescent="0.25">
      <c r="T22550" s="101" t="s">
        <v>43925</v>
      </c>
      <c r="U22550" s="74" t="s">
        <v>1896</v>
      </c>
    </row>
    <row r="22551" spans="20:21" x14ac:dyDescent="0.25">
      <c r="T22551" s="101" t="s">
        <v>43926</v>
      </c>
      <c r="U22551" s="74" t="s">
        <v>43927</v>
      </c>
    </row>
    <row r="22552" spans="20:21" x14ac:dyDescent="0.25">
      <c r="T22552" s="101" t="s">
        <v>43928</v>
      </c>
      <c r="U22552" s="74" t="s">
        <v>43929</v>
      </c>
    </row>
    <row r="22553" spans="20:21" x14ac:dyDescent="0.25">
      <c r="T22553" s="101" t="s">
        <v>43930</v>
      </c>
      <c r="U22553" s="74" t="s">
        <v>43931</v>
      </c>
    </row>
    <row r="22554" spans="20:21" x14ac:dyDescent="0.25">
      <c r="T22554" s="101" t="s">
        <v>43932</v>
      </c>
      <c r="U22554" s="74" t="s">
        <v>43933</v>
      </c>
    </row>
    <row r="22555" spans="20:21" x14ac:dyDescent="0.25">
      <c r="T22555" s="101" t="s">
        <v>43934</v>
      </c>
      <c r="U22555" s="74" t="s">
        <v>43935</v>
      </c>
    </row>
    <row r="22556" spans="20:21" x14ac:dyDescent="0.25">
      <c r="T22556" s="101" t="s">
        <v>43936</v>
      </c>
      <c r="U22556" s="74" t="s">
        <v>43937</v>
      </c>
    </row>
    <row r="22557" spans="20:21" x14ac:dyDescent="0.25">
      <c r="T22557" s="101" t="s">
        <v>43938</v>
      </c>
      <c r="U22557" s="74" t="s">
        <v>43939</v>
      </c>
    </row>
    <row r="22558" spans="20:21" x14ac:dyDescent="0.25">
      <c r="T22558" s="101" t="s">
        <v>43940</v>
      </c>
      <c r="U22558" s="74" t="s">
        <v>43941</v>
      </c>
    </row>
    <row r="22559" spans="20:21" x14ac:dyDescent="0.25">
      <c r="T22559" s="101" t="s">
        <v>43942</v>
      </c>
      <c r="U22559" s="74" t="s">
        <v>43943</v>
      </c>
    </row>
    <row r="22560" spans="20:21" x14ac:dyDescent="0.25">
      <c r="T22560" s="101" t="s">
        <v>43944</v>
      </c>
      <c r="U22560" s="74" t="s">
        <v>43945</v>
      </c>
    </row>
    <row r="22561" spans="20:21" x14ac:dyDescent="0.25">
      <c r="T22561" s="101" t="s">
        <v>43946</v>
      </c>
      <c r="U22561" s="74" t="s">
        <v>43947</v>
      </c>
    </row>
    <row r="22562" spans="20:21" x14ac:dyDescent="0.25">
      <c r="T22562" s="101" t="s">
        <v>43948</v>
      </c>
      <c r="U22562" s="74" t="s">
        <v>43949</v>
      </c>
    </row>
    <row r="22563" spans="20:21" x14ac:dyDescent="0.25">
      <c r="T22563" s="101" t="s">
        <v>43950</v>
      </c>
      <c r="U22563" s="74" t="s">
        <v>43951</v>
      </c>
    </row>
    <row r="22564" spans="20:21" x14ac:dyDescent="0.25">
      <c r="T22564" s="101" t="s">
        <v>43952</v>
      </c>
      <c r="U22564" s="74" t="s">
        <v>43953</v>
      </c>
    </row>
    <row r="22565" spans="20:21" x14ac:dyDescent="0.25">
      <c r="T22565" s="101" t="s">
        <v>43954</v>
      </c>
      <c r="U22565" s="74" t="s">
        <v>43955</v>
      </c>
    </row>
    <row r="22566" spans="20:21" x14ac:dyDescent="0.25">
      <c r="T22566" s="101" t="s">
        <v>43956</v>
      </c>
      <c r="U22566" s="74" t="s">
        <v>43957</v>
      </c>
    </row>
    <row r="22567" spans="20:21" x14ac:dyDescent="0.25">
      <c r="T22567" s="101" t="s">
        <v>43958</v>
      </c>
      <c r="U22567" s="74" t="s">
        <v>43959</v>
      </c>
    </row>
    <row r="22568" spans="20:21" x14ac:dyDescent="0.25">
      <c r="T22568" s="101" t="s">
        <v>43960</v>
      </c>
      <c r="U22568" s="74" t="s">
        <v>43961</v>
      </c>
    </row>
    <row r="22569" spans="20:21" x14ac:dyDescent="0.25">
      <c r="T22569" s="101" t="s">
        <v>43962</v>
      </c>
      <c r="U22569" s="74" t="s">
        <v>43963</v>
      </c>
    </row>
    <row r="22570" spans="20:21" x14ac:dyDescent="0.25">
      <c r="T22570" s="101" t="s">
        <v>43964</v>
      </c>
      <c r="U22570" s="74" t="s">
        <v>43965</v>
      </c>
    </row>
    <row r="22571" spans="20:21" x14ac:dyDescent="0.25">
      <c r="T22571" s="101" t="s">
        <v>43966</v>
      </c>
      <c r="U22571" s="74" t="s">
        <v>43967</v>
      </c>
    </row>
    <row r="22572" spans="20:21" x14ac:dyDescent="0.25">
      <c r="T22572" s="101" t="s">
        <v>43968</v>
      </c>
      <c r="U22572" s="74" t="s">
        <v>43969</v>
      </c>
    </row>
    <row r="22573" spans="20:21" x14ac:dyDescent="0.25">
      <c r="T22573" s="101" t="s">
        <v>43970</v>
      </c>
      <c r="U22573" s="74" t="s">
        <v>43971</v>
      </c>
    </row>
    <row r="22574" spans="20:21" x14ac:dyDescent="0.25">
      <c r="T22574" s="101" t="s">
        <v>43972</v>
      </c>
      <c r="U22574" s="74" t="s">
        <v>43973</v>
      </c>
    </row>
    <row r="22575" spans="20:21" x14ac:dyDescent="0.25">
      <c r="T22575" s="101" t="s">
        <v>43974</v>
      </c>
      <c r="U22575" s="74" t="s">
        <v>43975</v>
      </c>
    </row>
    <row r="22576" spans="20:21" x14ac:dyDescent="0.25">
      <c r="T22576" s="101" t="s">
        <v>43976</v>
      </c>
      <c r="U22576" s="74" t="s">
        <v>43977</v>
      </c>
    </row>
    <row r="22577" spans="20:21" x14ac:dyDescent="0.25">
      <c r="T22577" s="101" t="s">
        <v>43978</v>
      </c>
      <c r="U22577" s="74" t="s">
        <v>43979</v>
      </c>
    </row>
    <row r="22578" spans="20:21" x14ac:dyDescent="0.25">
      <c r="T22578" s="101" t="s">
        <v>43980</v>
      </c>
      <c r="U22578" s="74" t="s">
        <v>37725</v>
      </c>
    </row>
    <row r="22579" spans="20:21" x14ac:dyDescent="0.25">
      <c r="T22579" s="101" t="s">
        <v>43981</v>
      </c>
      <c r="U22579" s="74" t="s">
        <v>43982</v>
      </c>
    </row>
    <row r="22580" spans="20:21" x14ac:dyDescent="0.25">
      <c r="T22580" s="101" t="s">
        <v>43983</v>
      </c>
      <c r="U22580" s="74" t="s">
        <v>43984</v>
      </c>
    </row>
    <row r="22581" spans="20:21" x14ac:dyDescent="0.25">
      <c r="T22581" s="101" t="s">
        <v>43985</v>
      </c>
      <c r="U22581" s="74" t="s">
        <v>43986</v>
      </c>
    </row>
    <row r="22582" spans="20:21" x14ac:dyDescent="0.25">
      <c r="T22582" s="101" t="s">
        <v>43987</v>
      </c>
      <c r="U22582" s="74" t="s">
        <v>43988</v>
      </c>
    </row>
    <row r="22583" spans="20:21" x14ac:dyDescent="0.25">
      <c r="T22583" s="101" t="s">
        <v>43989</v>
      </c>
      <c r="U22583" s="74" t="s">
        <v>38735</v>
      </c>
    </row>
    <row r="22584" spans="20:21" x14ac:dyDescent="0.25">
      <c r="T22584" s="101" t="s">
        <v>43990</v>
      </c>
      <c r="U22584" s="74" t="s">
        <v>43991</v>
      </c>
    </row>
    <row r="22585" spans="20:21" x14ac:dyDescent="0.25">
      <c r="T22585" s="101" t="s">
        <v>43992</v>
      </c>
      <c r="U22585" s="74" t="s">
        <v>20265</v>
      </c>
    </row>
    <row r="22586" spans="20:21" x14ac:dyDescent="0.25">
      <c r="T22586" s="101" t="s">
        <v>43993</v>
      </c>
      <c r="U22586" s="74" t="s">
        <v>43994</v>
      </c>
    </row>
    <row r="22587" spans="20:21" x14ac:dyDescent="0.25">
      <c r="T22587" s="101" t="s">
        <v>43995</v>
      </c>
      <c r="U22587" s="74" t="s">
        <v>43996</v>
      </c>
    </row>
    <row r="22588" spans="20:21" x14ac:dyDescent="0.25">
      <c r="T22588" s="101" t="s">
        <v>43997</v>
      </c>
      <c r="U22588" s="74" t="s">
        <v>43998</v>
      </c>
    </row>
    <row r="22589" spans="20:21" x14ac:dyDescent="0.25">
      <c r="T22589" s="101" t="s">
        <v>43999</v>
      </c>
      <c r="U22589" s="74" t="s">
        <v>44000</v>
      </c>
    </row>
    <row r="22590" spans="20:21" x14ac:dyDescent="0.25">
      <c r="T22590" s="101" t="s">
        <v>44001</v>
      </c>
      <c r="U22590" s="74" t="s">
        <v>14752</v>
      </c>
    </row>
    <row r="22591" spans="20:21" x14ac:dyDescent="0.25">
      <c r="T22591" s="101" t="s">
        <v>44002</v>
      </c>
      <c r="U22591" s="74" t="s">
        <v>44003</v>
      </c>
    </row>
    <row r="22592" spans="20:21" x14ac:dyDescent="0.25">
      <c r="T22592" s="101" t="s">
        <v>44004</v>
      </c>
      <c r="U22592" s="74" t="s">
        <v>2116</v>
      </c>
    </row>
    <row r="22593" spans="20:21" x14ac:dyDescent="0.25">
      <c r="T22593" s="101" t="s">
        <v>44005</v>
      </c>
      <c r="U22593" s="74" t="s">
        <v>44006</v>
      </c>
    </row>
    <row r="22594" spans="20:21" x14ac:dyDescent="0.25">
      <c r="T22594" s="101" t="s">
        <v>44007</v>
      </c>
      <c r="U22594" s="74" t="s">
        <v>44008</v>
      </c>
    </row>
    <row r="22595" spans="20:21" x14ac:dyDescent="0.25">
      <c r="T22595" s="101" t="s">
        <v>44009</v>
      </c>
      <c r="U22595" s="74" t="s">
        <v>44010</v>
      </c>
    </row>
    <row r="22596" spans="20:21" x14ac:dyDescent="0.25">
      <c r="T22596" s="101" t="s">
        <v>44011</v>
      </c>
      <c r="U22596" s="74" t="s">
        <v>44012</v>
      </c>
    </row>
    <row r="22597" spans="20:21" x14ac:dyDescent="0.25">
      <c r="T22597" s="101" t="s">
        <v>44013</v>
      </c>
      <c r="U22597" s="74" t="s">
        <v>44014</v>
      </c>
    </row>
    <row r="22598" spans="20:21" x14ac:dyDescent="0.25">
      <c r="T22598" s="101" t="s">
        <v>44015</v>
      </c>
      <c r="U22598" s="74" t="s">
        <v>44016</v>
      </c>
    </row>
    <row r="22599" spans="20:21" x14ac:dyDescent="0.25">
      <c r="T22599" s="101" t="s">
        <v>44017</v>
      </c>
      <c r="U22599" s="74" t="s">
        <v>44018</v>
      </c>
    </row>
    <row r="22600" spans="20:21" x14ac:dyDescent="0.25">
      <c r="T22600" s="101" t="s">
        <v>44019</v>
      </c>
      <c r="U22600" s="74" t="s">
        <v>44020</v>
      </c>
    </row>
    <row r="22601" spans="20:21" x14ac:dyDescent="0.25">
      <c r="T22601" s="101" t="s">
        <v>44021</v>
      </c>
      <c r="U22601" s="74" t="s">
        <v>44022</v>
      </c>
    </row>
    <row r="22602" spans="20:21" x14ac:dyDescent="0.25">
      <c r="T22602" s="101" t="s">
        <v>44023</v>
      </c>
      <c r="U22602" s="74" t="s">
        <v>44024</v>
      </c>
    </row>
    <row r="22603" spans="20:21" x14ac:dyDescent="0.25">
      <c r="T22603" s="101" t="s">
        <v>44025</v>
      </c>
      <c r="U22603" s="74" t="s">
        <v>44026</v>
      </c>
    </row>
    <row r="22604" spans="20:21" x14ac:dyDescent="0.25">
      <c r="T22604" s="101" t="s">
        <v>44027</v>
      </c>
      <c r="U22604" s="74" t="s">
        <v>44028</v>
      </c>
    </row>
    <row r="22605" spans="20:21" x14ac:dyDescent="0.25">
      <c r="T22605" s="101" t="s">
        <v>44029</v>
      </c>
      <c r="U22605" s="74" t="s">
        <v>44030</v>
      </c>
    </row>
    <row r="22606" spans="20:21" x14ac:dyDescent="0.25">
      <c r="T22606" s="101" t="s">
        <v>44031</v>
      </c>
      <c r="U22606" s="74" t="s">
        <v>44032</v>
      </c>
    </row>
    <row r="22607" spans="20:21" x14ac:dyDescent="0.25">
      <c r="T22607" s="101" t="s">
        <v>44033</v>
      </c>
      <c r="U22607" s="74" t="s">
        <v>724</v>
      </c>
    </row>
    <row r="22608" spans="20:21" x14ac:dyDescent="0.25">
      <c r="T22608" s="101" t="s">
        <v>44034</v>
      </c>
      <c r="U22608" s="74" t="s">
        <v>44035</v>
      </c>
    </row>
    <row r="22609" spans="20:21" x14ac:dyDescent="0.25">
      <c r="T22609" s="101" t="s">
        <v>44036</v>
      </c>
      <c r="U22609" s="74" t="s">
        <v>44037</v>
      </c>
    </row>
    <row r="22610" spans="20:21" x14ac:dyDescent="0.25">
      <c r="T22610" s="101" t="s">
        <v>44038</v>
      </c>
      <c r="U22610" s="74" t="s">
        <v>44039</v>
      </c>
    </row>
    <row r="22611" spans="20:21" x14ac:dyDescent="0.25">
      <c r="T22611" s="101" t="s">
        <v>44040</v>
      </c>
      <c r="U22611" s="74" t="s">
        <v>44041</v>
      </c>
    </row>
    <row r="22612" spans="20:21" x14ac:dyDescent="0.25">
      <c r="T22612" s="101" t="s">
        <v>44042</v>
      </c>
      <c r="U22612" s="74" t="s">
        <v>44043</v>
      </c>
    </row>
    <row r="22613" spans="20:21" x14ac:dyDescent="0.25">
      <c r="T22613" s="101" t="s">
        <v>44044</v>
      </c>
      <c r="U22613" s="74" t="s">
        <v>44045</v>
      </c>
    </row>
    <row r="22614" spans="20:21" x14ac:dyDescent="0.25">
      <c r="T22614" s="101" t="s">
        <v>44046</v>
      </c>
      <c r="U22614" s="74" t="s">
        <v>44047</v>
      </c>
    </row>
    <row r="22615" spans="20:21" x14ac:dyDescent="0.25">
      <c r="T22615" s="101" t="s">
        <v>44048</v>
      </c>
      <c r="U22615" s="74" t="s">
        <v>43265</v>
      </c>
    </row>
    <row r="22616" spans="20:21" x14ac:dyDescent="0.25">
      <c r="T22616" s="101" t="s">
        <v>44049</v>
      </c>
      <c r="U22616" s="74" t="s">
        <v>30027</v>
      </c>
    </row>
    <row r="22617" spans="20:21" x14ac:dyDescent="0.25">
      <c r="T22617" s="101" t="s">
        <v>44050</v>
      </c>
      <c r="U22617" s="74" t="s">
        <v>44051</v>
      </c>
    </row>
    <row r="22618" spans="20:21" x14ac:dyDescent="0.25">
      <c r="T22618" s="101" t="s">
        <v>44052</v>
      </c>
      <c r="U22618" s="74" t="s">
        <v>44053</v>
      </c>
    </row>
    <row r="22619" spans="20:21" x14ac:dyDescent="0.25">
      <c r="T22619" s="101" t="s">
        <v>44054</v>
      </c>
      <c r="U22619" s="74" t="s">
        <v>44055</v>
      </c>
    </row>
    <row r="22620" spans="20:21" x14ac:dyDescent="0.25">
      <c r="T22620" s="101" t="s">
        <v>44056</v>
      </c>
      <c r="U22620" s="74" t="s">
        <v>2310</v>
      </c>
    </row>
    <row r="22621" spans="20:21" x14ac:dyDescent="0.25">
      <c r="T22621" s="101" t="s">
        <v>44057</v>
      </c>
      <c r="U22621" s="74" t="s">
        <v>44058</v>
      </c>
    </row>
    <row r="22622" spans="20:21" x14ac:dyDescent="0.25">
      <c r="T22622" s="101" t="s">
        <v>44059</v>
      </c>
      <c r="U22622" s="74" t="s">
        <v>44060</v>
      </c>
    </row>
    <row r="22623" spans="20:21" x14ac:dyDescent="0.25">
      <c r="T22623" s="101" t="s">
        <v>44061</v>
      </c>
      <c r="U22623" s="74" t="s">
        <v>44062</v>
      </c>
    </row>
    <row r="22624" spans="20:21" x14ac:dyDescent="0.25">
      <c r="T22624" s="101" t="s">
        <v>44063</v>
      </c>
      <c r="U22624" s="74" t="s">
        <v>44064</v>
      </c>
    </row>
    <row r="22625" spans="20:21" x14ac:dyDescent="0.25">
      <c r="T22625" s="101" t="s">
        <v>44065</v>
      </c>
      <c r="U22625" s="74" t="s">
        <v>44066</v>
      </c>
    </row>
    <row r="22626" spans="20:21" x14ac:dyDescent="0.25">
      <c r="T22626" s="101" t="s">
        <v>44067</v>
      </c>
      <c r="U22626" s="74" t="s">
        <v>44068</v>
      </c>
    </row>
    <row r="22627" spans="20:21" x14ac:dyDescent="0.25">
      <c r="T22627" s="101" t="s">
        <v>44069</v>
      </c>
      <c r="U22627" s="74" t="s">
        <v>44070</v>
      </c>
    </row>
    <row r="22628" spans="20:21" x14ac:dyDescent="0.25">
      <c r="T22628" s="101" t="s">
        <v>44071</v>
      </c>
      <c r="U22628" s="74" t="s">
        <v>44072</v>
      </c>
    </row>
    <row r="22629" spans="20:21" x14ac:dyDescent="0.25">
      <c r="T22629" s="101" t="s">
        <v>44073</v>
      </c>
      <c r="U22629" s="74" t="s">
        <v>44074</v>
      </c>
    </row>
    <row r="22630" spans="20:21" x14ac:dyDescent="0.25">
      <c r="T22630" s="101" t="s">
        <v>44075</v>
      </c>
      <c r="U22630" s="74" t="s">
        <v>44076</v>
      </c>
    </row>
    <row r="22631" spans="20:21" x14ac:dyDescent="0.25">
      <c r="T22631" s="101" t="s">
        <v>44077</v>
      </c>
      <c r="U22631" s="74" t="s">
        <v>14916</v>
      </c>
    </row>
    <row r="22632" spans="20:21" x14ac:dyDescent="0.25">
      <c r="T22632" s="101" t="s">
        <v>44078</v>
      </c>
      <c r="U22632" s="74" t="s">
        <v>798</v>
      </c>
    </row>
    <row r="22633" spans="20:21" x14ac:dyDescent="0.25">
      <c r="T22633" s="101" t="s">
        <v>44079</v>
      </c>
      <c r="U22633" s="74" t="s">
        <v>3922</v>
      </c>
    </row>
    <row r="22634" spans="20:21" x14ac:dyDescent="0.25">
      <c r="T22634" s="101" t="s">
        <v>44080</v>
      </c>
      <c r="U22634" s="74" t="s">
        <v>44081</v>
      </c>
    </row>
    <row r="22635" spans="20:21" x14ac:dyDescent="0.25">
      <c r="T22635" s="101" t="s">
        <v>44082</v>
      </c>
      <c r="U22635" s="74" t="s">
        <v>44083</v>
      </c>
    </row>
    <row r="22636" spans="20:21" x14ac:dyDescent="0.25">
      <c r="T22636" s="101" t="s">
        <v>44084</v>
      </c>
      <c r="U22636" s="74" t="s">
        <v>13154</v>
      </c>
    </row>
    <row r="22637" spans="20:21" x14ac:dyDescent="0.25">
      <c r="T22637" s="101" t="s">
        <v>44085</v>
      </c>
      <c r="U22637" s="74" t="s">
        <v>44086</v>
      </c>
    </row>
    <row r="22638" spans="20:21" x14ac:dyDescent="0.25">
      <c r="T22638" s="101" t="s">
        <v>44087</v>
      </c>
      <c r="U22638" s="74" t="s">
        <v>44088</v>
      </c>
    </row>
    <row r="22639" spans="20:21" x14ac:dyDescent="0.25">
      <c r="T22639" s="101" t="s">
        <v>44089</v>
      </c>
      <c r="U22639" s="74" t="s">
        <v>44090</v>
      </c>
    </row>
    <row r="22640" spans="20:21" x14ac:dyDescent="0.25">
      <c r="T22640" s="101" t="s">
        <v>44091</v>
      </c>
      <c r="U22640" s="74" t="s">
        <v>44092</v>
      </c>
    </row>
    <row r="22641" spans="20:21" x14ac:dyDescent="0.25">
      <c r="T22641" s="101" t="s">
        <v>44093</v>
      </c>
      <c r="U22641" s="74" t="s">
        <v>44094</v>
      </c>
    </row>
    <row r="22642" spans="20:21" x14ac:dyDescent="0.25">
      <c r="T22642" s="101" t="s">
        <v>44095</v>
      </c>
      <c r="U22642" s="74" t="s">
        <v>44096</v>
      </c>
    </row>
    <row r="22643" spans="20:21" x14ac:dyDescent="0.25">
      <c r="T22643" s="101" t="s">
        <v>44097</v>
      </c>
      <c r="U22643" s="74" t="s">
        <v>44098</v>
      </c>
    </row>
    <row r="22644" spans="20:21" x14ac:dyDescent="0.25">
      <c r="T22644" s="101" t="s">
        <v>44099</v>
      </c>
      <c r="U22644" s="74" t="s">
        <v>44100</v>
      </c>
    </row>
    <row r="22645" spans="20:21" x14ac:dyDescent="0.25">
      <c r="T22645" s="101" t="s">
        <v>44101</v>
      </c>
      <c r="U22645" s="74" t="s">
        <v>3109</v>
      </c>
    </row>
    <row r="22646" spans="20:21" x14ac:dyDescent="0.25">
      <c r="T22646" s="101" t="s">
        <v>44102</v>
      </c>
      <c r="U22646" s="74" t="s">
        <v>44103</v>
      </c>
    </row>
    <row r="22647" spans="20:21" x14ac:dyDescent="0.25">
      <c r="T22647" s="101" t="s">
        <v>44104</v>
      </c>
      <c r="U22647" s="74" t="s">
        <v>3938</v>
      </c>
    </row>
    <row r="22648" spans="20:21" x14ac:dyDescent="0.25">
      <c r="T22648" s="101" t="s">
        <v>44105</v>
      </c>
      <c r="U22648" s="74" t="s">
        <v>44106</v>
      </c>
    </row>
    <row r="22649" spans="20:21" x14ac:dyDescent="0.25">
      <c r="T22649" s="101" t="s">
        <v>44107</v>
      </c>
      <c r="U22649" s="74" t="s">
        <v>25632</v>
      </c>
    </row>
    <row r="22650" spans="20:21" x14ac:dyDescent="0.25">
      <c r="T22650" s="101" t="s">
        <v>44108</v>
      </c>
      <c r="U22650" s="74" t="s">
        <v>44109</v>
      </c>
    </row>
    <row r="22651" spans="20:21" x14ac:dyDescent="0.25">
      <c r="T22651" s="101" t="s">
        <v>44110</v>
      </c>
      <c r="U22651" s="74" t="s">
        <v>38904</v>
      </c>
    </row>
    <row r="22652" spans="20:21" x14ac:dyDescent="0.25">
      <c r="T22652" s="101" t="s">
        <v>44111</v>
      </c>
      <c r="U22652" s="74" t="s">
        <v>44112</v>
      </c>
    </row>
    <row r="22653" spans="20:21" x14ac:dyDescent="0.25">
      <c r="T22653" s="101" t="s">
        <v>44113</v>
      </c>
      <c r="U22653" s="74" t="s">
        <v>44114</v>
      </c>
    </row>
    <row r="22654" spans="20:21" x14ac:dyDescent="0.25">
      <c r="T22654" s="101" t="s">
        <v>44115</v>
      </c>
      <c r="U22654" s="74" t="s">
        <v>44116</v>
      </c>
    </row>
    <row r="22655" spans="20:21" x14ac:dyDescent="0.25">
      <c r="T22655" s="101" t="s">
        <v>44117</v>
      </c>
      <c r="U22655" s="74" t="s">
        <v>27055</v>
      </c>
    </row>
    <row r="22656" spans="20:21" x14ac:dyDescent="0.25">
      <c r="T22656" s="101" t="s">
        <v>44118</v>
      </c>
      <c r="U22656" s="74" t="s">
        <v>44119</v>
      </c>
    </row>
    <row r="22657" spans="20:21" x14ac:dyDescent="0.25">
      <c r="T22657" s="101" t="s">
        <v>44120</v>
      </c>
      <c r="U22657" s="74" t="s">
        <v>10335</v>
      </c>
    </row>
    <row r="22658" spans="20:21" x14ac:dyDescent="0.25">
      <c r="T22658" s="101" t="s">
        <v>44121</v>
      </c>
      <c r="U22658" s="74" t="s">
        <v>44122</v>
      </c>
    </row>
    <row r="22659" spans="20:21" x14ac:dyDescent="0.25">
      <c r="T22659" s="101" t="s">
        <v>44123</v>
      </c>
      <c r="U22659" s="74" t="s">
        <v>44124</v>
      </c>
    </row>
    <row r="22660" spans="20:21" x14ac:dyDescent="0.25">
      <c r="T22660" s="101" t="s">
        <v>44125</v>
      </c>
      <c r="U22660" s="74" t="s">
        <v>44126</v>
      </c>
    </row>
    <row r="22661" spans="20:21" x14ac:dyDescent="0.25">
      <c r="T22661" s="101" t="s">
        <v>44127</v>
      </c>
      <c r="U22661" s="74" t="s">
        <v>44128</v>
      </c>
    </row>
    <row r="22662" spans="20:21" x14ac:dyDescent="0.25">
      <c r="T22662" s="101" t="s">
        <v>44129</v>
      </c>
      <c r="U22662" s="74" t="s">
        <v>44130</v>
      </c>
    </row>
    <row r="22663" spans="20:21" x14ac:dyDescent="0.25">
      <c r="T22663" s="101" t="s">
        <v>44131</v>
      </c>
      <c r="U22663" s="74" t="s">
        <v>872</v>
      </c>
    </row>
    <row r="22664" spans="20:21" x14ac:dyDescent="0.25">
      <c r="T22664" s="101" t="s">
        <v>44132</v>
      </c>
      <c r="U22664" s="74" t="s">
        <v>44133</v>
      </c>
    </row>
    <row r="22665" spans="20:21" x14ac:dyDescent="0.25">
      <c r="T22665" s="101" t="s">
        <v>44134</v>
      </c>
      <c r="U22665" s="74" t="s">
        <v>44135</v>
      </c>
    </row>
    <row r="22666" spans="20:21" x14ac:dyDescent="0.25">
      <c r="T22666" s="101" t="s">
        <v>44136</v>
      </c>
      <c r="U22666" s="74" t="s">
        <v>44137</v>
      </c>
    </row>
    <row r="22667" spans="20:21" x14ac:dyDescent="0.25">
      <c r="T22667" s="101" t="s">
        <v>44138</v>
      </c>
      <c r="U22667" s="74" t="s">
        <v>44139</v>
      </c>
    </row>
    <row r="22668" spans="20:21" x14ac:dyDescent="0.25">
      <c r="T22668" s="101" t="s">
        <v>44140</v>
      </c>
      <c r="U22668" s="74" t="s">
        <v>44141</v>
      </c>
    </row>
    <row r="22669" spans="20:21" x14ac:dyDescent="0.25">
      <c r="T22669" s="101" t="s">
        <v>44142</v>
      </c>
      <c r="U22669" s="74" t="s">
        <v>44143</v>
      </c>
    </row>
    <row r="22670" spans="20:21" x14ac:dyDescent="0.25">
      <c r="T22670" s="101" t="s">
        <v>44144</v>
      </c>
      <c r="U22670" s="74" t="s">
        <v>44145</v>
      </c>
    </row>
    <row r="22671" spans="20:21" x14ac:dyDescent="0.25">
      <c r="T22671" s="101" t="s">
        <v>44146</v>
      </c>
      <c r="U22671" s="74" t="s">
        <v>44147</v>
      </c>
    </row>
    <row r="22672" spans="20:21" x14ac:dyDescent="0.25">
      <c r="T22672" s="101" t="s">
        <v>44148</v>
      </c>
      <c r="U22672" s="74" t="s">
        <v>44149</v>
      </c>
    </row>
    <row r="22673" spans="20:21" x14ac:dyDescent="0.25">
      <c r="T22673" s="101" t="s">
        <v>44150</v>
      </c>
      <c r="U22673" s="74" t="s">
        <v>44151</v>
      </c>
    </row>
    <row r="22674" spans="20:21" x14ac:dyDescent="0.25">
      <c r="T22674" s="101" t="s">
        <v>44152</v>
      </c>
      <c r="U22674" s="74" t="s">
        <v>44153</v>
      </c>
    </row>
    <row r="22675" spans="20:21" x14ac:dyDescent="0.25">
      <c r="T22675" s="101" t="s">
        <v>44154</v>
      </c>
      <c r="U22675" s="74" t="s">
        <v>44155</v>
      </c>
    </row>
    <row r="22676" spans="20:21" x14ac:dyDescent="0.25">
      <c r="T22676" s="101" t="s">
        <v>44156</v>
      </c>
      <c r="U22676" s="74" t="s">
        <v>44157</v>
      </c>
    </row>
    <row r="22677" spans="20:21" x14ac:dyDescent="0.25">
      <c r="T22677" s="101" t="s">
        <v>44158</v>
      </c>
      <c r="U22677" s="74" t="s">
        <v>44159</v>
      </c>
    </row>
    <row r="22678" spans="20:21" x14ac:dyDescent="0.25">
      <c r="T22678" s="101" t="s">
        <v>44160</v>
      </c>
      <c r="U22678" s="74" t="s">
        <v>44161</v>
      </c>
    </row>
    <row r="22679" spans="20:21" x14ac:dyDescent="0.25">
      <c r="T22679" s="101" t="s">
        <v>44162</v>
      </c>
      <c r="U22679" s="74" t="s">
        <v>44163</v>
      </c>
    </row>
    <row r="22680" spans="20:21" x14ac:dyDescent="0.25">
      <c r="T22680" s="101" t="s">
        <v>44164</v>
      </c>
      <c r="U22680" s="74" t="s">
        <v>5789</v>
      </c>
    </row>
    <row r="22681" spans="20:21" x14ac:dyDescent="0.25">
      <c r="T22681" s="101" t="s">
        <v>44165</v>
      </c>
      <c r="U22681" s="74" t="s">
        <v>44166</v>
      </c>
    </row>
    <row r="22682" spans="20:21" x14ac:dyDescent="0.25">
      <c r="T22682" s="101" t="s">
        <v>44167</v>
      </c>
      <c r="U22682" s="74" t="s">
        <v>44168</v>
      </c>
    </row>
    <row r="22683" spans="20:21" x14ac:dyDescent="0.25">
      <c r="T22683" s="101" t="s">
        <v>44169</v>
      </c>
      <c r="U22683" s="74" t="s">
        <v>12656</v>
      </c>
    </row>
    <row r="22684" spans="20:21" x14ac:dyDescent="0.25">
      <c r="T22684" s="101" t="s">
        <v>44170</v>
      </c>
      <c r="U22684" s="74" t="s">
        <v>44171</v>
      </c>
    </row>
    <row r="22685" spans="20:21" x14ac:dyDescent="0.25">
      <c r="T22685" s="101" t="s">
        <v>44172</v>
      </c>
      <c r="U22685" s="74" t="s">
        <v>44173</v>
      </c>
    </row>
    <row r="22686" spans="20:21" x14ac:dyDescent="0.25">
      <c r="T22686" s="101" t="s">
        <v>44174</v>
      </c>
      <c r="U22686" s="74" t="s">
        <v>44175</v>
      </c>
    </row>
    <row r="22687" spans="20:21" x14ac:dyDescent="0.25">
      <c r="T22687" s="101" t="s">
        <v>44176</v>
      </c>
      <c r="U22687" s="74" t="s">
        <v>44177</v>
      </c>
    </row>
    <row r="22688" spans="20:21" x14ac:dyDescent="0.25">
      <c r="T22688" s="101" t="s">
        <v>44178</v>
      </c>
      <c r="U22688" s="74" t="s">
        <v>44179</v>
      </c>
    </row>
    <row r="22689" spans="20:21" x14ac:dyDescent="0.25">
      <c r="T22689" s="101" t="s">
        <v>44180</v>
      </c>
      <c r="U22689" s="74" t="s">
        <v>44181</v>
      </c>
    </row>
    <row r="22690" spans="20:21" x14ac:dyDescent="0.25">
      <c r="T22690" s="101" t="s">
        <v>44182</v>
      </c>
      <c r="U22690" s="74" t="s">
        <v>44183</v>
      </c>
    </row>
    <row r="22691" spans="20:21" x14ac:dyDescent="0.25">
      <c r="T22691" s="101" t="s">
        <v>44184</v>
      </c>
      <c r="U22691" s="74" t="s">
        <v>44185</v>
      </c>
    </row>
    <row r="22692" spans="20:21" x14ac:dyDescent="0.25">
      <c r="T22692" s="101" t="s">
        <v>44186</v>
      </c>
      <c r="U22692" s="74" t="s">
        <v>44187</v>
      </c>
    </row>
    <row r="22693" spans="20:21" x14ac:dyDescent="0.25">
      <c r="T22693" s="101" t="s">
        <v>44188</v>
      </c>
      <c r="U22693" s="74" t="s">
        <v>44189</v>
      </c>
    </row>
    <row r="22694" spans="20:21" x14ac:dyDescent="0.25">
      <c r="T22694" s="101" t="s">
        <v>44190</v>
      </c>
      <c r="U22694" s="74" t="s">
        <v>44191</v>
      </c>
    </row>
    <row r="22695" spans="20:21" x14ac:dyDescent="0.25">
      <c r="T22695" s="101" t="s">
        <v>44192</v>
      </c>
      <c r="U22695" s="74" t="s">
        <v>44193</v>
      </c>
    </row>
    <row r="22696" spans="20:21" x14ac:dyDescent="0.25">
      <c r="T22696" s="101" t="s">
        <v>44194</v>
      </c>
      <c r="U22696" s="74" t="s">
        <v>44195</v>
      </c>
    </row>
    <row r="22697" spans="20:21" x14ac:dyDescent="0.25">
      <c r="T22697" s="101" t="s">
        <v>44196</v>
      </c>
      <c r="U22697" s="74" t="s">
        <v>44197</v>
      </c>
    </row>
    <row r="22698" spans="20:21" x14ac:dyDescent="0.25">
      <c r="T22698" s="101" t="s">
        <v>44198</v>
      </c>
      <c r="U22698" s="74" t="s">
        <v>44199</v>
      </c>
    </row>
    <row r="22699" spans="20:21" x14ac:dyDescent="0.25">
      <c r="T22699" s="101" t="s">
        <v>44200</v>
      </c>
      <c r="U22699" s="74" t="s">
        <v>44201</v>
      </c>
    </row>
    <row r="22700" spans="20:21" x14ac:dyDescent="0.25">
      <c r="T22700" s="101" t="s">
        <v>44202</v>
      </c>
      <c r="U22700" s="74" t="s">
        <v>11786</v>
      </c>
    </row>
    <row r="22701" spans="20:21" x14ac:dyDescent="0.25">
      <c r="T22701" s="101" t="s">
        <v>44203</v>
      </c>
      <c r="U22701" s="74" t="s">
        <v>44204</v>
      </c>
    </row>
    <row r="22702" spans="20:21" x14ac:dyDescent="0.25">
      <c r="T22702" s="101" t="s">
        <v>44205</v>
      </c>
      <c r="U22702" s="74" t="s">
        <v>44206</v>
      </c>
    </row>
    <row r="22703" spans="20:21" x14ac:dyDescent="0.25">
      <c r="T22703" s="101" t="s">
        <v>44207</v>
      </c>
      <c r="U22703" s="74" t="s">
        <v>44208</v>
      </c>
    </row>
    <row r="22704" spans="20:21" x14ac:dyDescent="0.25">
      <c r="T22704" s="101" t="s">
        <v>44209</v>
      </c>
      <c r="U22704" s="74" t="s">
        <v>10535</v>
      </c>
    </row>
    <row r="22705" spans="20:21" x14ac:dyDescent="0.25">
      <c r="T22705" s="101" t="s">
        <v>44210</v>
      </c>
      <c r="U22705" s="74" t="s">
        <v>44211</v>
      </c>
    </row>
    <row r="22706" spans="20:21" x14ac:dyDescent="0.25">
      <c r="T22706" s="101" t="s">
        <v>44212</v>
      </c>
      <c r="U22706" s="74" t="s">
        <v>44213</v>
      </c>
    </row>
    <row r="22707" spans="20:21" x14ac:dyDescent="0.25">
      <c r="T22707" s="101" t="s">
        <v>44214</v>
      </c>
      <c r="U22707" s="74" t="s">
        <v>44215</v>
      </c>
    </row>
    <row r="22708" spans="20:21" x14ac:dyDescent="0.25">
      <c r="T22708" s="101" t="s">
        <v>44216</v>
      </c>
      <c r="U22708" s="74" t="s">
        <v>44217</v>
      </c>
    </row>
    <row r="22709" spans="20:21" x14ac:dyDescent="0.25">
      <c r="T22709" s="101" t="s">
        <v>44218</v>
      </c>
      <c r="U22709" s="74" t="s">
        <v>44219</v>
      </c>
    </row>
    <row r="22710" spans="20:21" x14ac:dyDescent="0.25">
      <c r="T22710" s="101" t="s">
        <v>44220</v>
      </c>
      <c r="U22710" s="74" t="s">
        <v>44221</v>
      </c>
    </row>
    <row r="22711" spans="20:21" x14ac:dyDescent="0.25">
      <c r="T22711" s="101" t="s">
        <v>44222</v>
      </c>
      <c r="U22711" s="74" t="s">
        <v>13308</v>
      </c>
    </row>
    <row r="22712" spans="20:21" x14ac:dyDescent="0.25">
      <c r="T22712" s="101" t="s">
        <v>44223</v>
      </c>
      <c r="U22712" s="74" t="s">
        <v>44224</v>
      </c>
    </row>
    <row r="22713" spans="20:21" x14ac:dyDescent="0.25">
      <c r="T22713" s="101" t="s">
        <v>44225</v>
      </c>
      <c r="U22713" s="74" t="s">
        <v>44226</v>
      </c>
    </row>
    <row r="22714" spans="20:21" x14ac:dyDescent="0.25">
      <c r="T22714" s="101" t="s">
        <v>44227</v>
      </c>
      <c r="U22714" s="74" t="s">
        <v>44228</v>
      </c>
    </row>
    <row r="22715" spans="20:21" x14ac:dyDescent="0.25">
      <c r="T22715" s="101" t="s">
        <v>44229</v>
      </c>
      <c r="U22715" s="74" t="s">
        <v>44230</v>
      </c>
    </row>
    <row r="22716" spans="20:21" x14ac:dyDescent="0.25">
      <c r="T22716" s="101" t="s">
        <v>44231</v>
      </c>
      <c r="U22716" s="74" t="s">
        <v>44232</v>
      </c>
    </row>
    <row r="22717" spans="20:21" x14ac:dyDescent="0.25">
      <c r="T22717" s="101" t="s">
        <v>44233</v>
      </c>
      <c r="U22717" s="74" t="s">
        <v>44234</v>
      </c>
    </row>
    <row r="22718" spans="20:21" x14ac:dyDescent="0.25">
      <c r="T22718" s="101" t="s">
        <v>44235</v>
      </c>
      <c r="U22718" s="74" t="s">
        <v>44236</v>
      </c>
    </row>
    <row r="22719" spans="20:21" x14ac:dyDescent="0.25">
      <c r="T22719" s="101" t="s">
        <v>44237</v>
      </c>
      <c r="U22719" s="74" t="s">
        <v>44238</v>
      </c>
    </row>
    <row r="22720" spans="20:21" x14ac:dyDescent="0.25">
      <c r="T22720" s="101" t="s">
        <v>44239</v>
      </c>
      <c r="U22720" s="74" t="s">
        <v>44240</v>
      </c>
    </row>
    <row r="22721" spans="20:21" x14ac:dyDescent="0.25">
      <c r="T22721" s="101" t="s">
        <v>44241</v>
      </c>
      <c r="U22721" s="74" t="s">
        <v>44242</v>
      </c>
    </row>
    <row r="22722" spans="20:21" x14ac:dyDescent="0.25">
      <c r="T22722" s="101" t="s">
        <v>44243</v>
      </c>
      <c r="U22722" s="74" t="s">
        <v>44244</v>
      </c>
    </row>
    <row r="22723" spans="20:21" x14ac:dyDescent="0.25">
      <c r="T22723" s="101" t="s">
        <v>44245</v>
      </c>
      <c r="U22723" s="74" t="s">
        <v>44246</v>
      </c>
    </row>
    <row r="22724" spans="20:21" x14ac:dyDescent="0.25">
      <c r="T22724" s="101" t="s">
        <v>44247</v>
      </c>
      <c r="U22724" s="74" t="s">
        <v>44248</v>
      </c>
    </row>
    <row r="22725" spans="20:21" x14ac:dyDescent="0.25">
      <c r="T22725" s="101" t="s">
        <v>44249</v>
      </c>
      <c r="U22725" s="74" t="s">
        <v>44250</v>
      </c>
    </row>
    <row r="22726" spans="20:21" x14ac:dyDescent="0.25">
      <c r="T22726" s="101" t="s">
        <v>44251</v>
      </c>
      <c r="U22726" s="74" t="s">
        <v>44252</v>
      </c>
    </row>
    <row r="22727" spans="20:21" x14ac:dyDescent="0.25">
      <c r="T22727" s="101" t="s">
        <v>44253</v>
      </c>
      <c r="U22727" s="74" t="s">
        <v>44254</v>
      </c>
    </row>
    <row r="22728" spans="20:21" x14ac:dyDescent="0.25">
      <c r="T22728" s="101" t="s">
        <v>44255</v>
      </c>
      <c r="U22728" s="74" t="s">
        <v>44256</v>
      </c>
    </row>
    <row r="22729" spans="20:21" x14ac:dyDescent="0.25">
      <c r="T22729" s="101" t="s">
        <v>44257</v>
      </c>
      <c r="U22729" s="74" t="s">
        <v>44258</v>
      </c>
    </row>
    <row r="22730" spans="20:21" x14ac:dyDescent="0.25">
      <c r="T22730" s="101" t="s">
        <v>44259</v>
      </c>
      <c r="U22730" s="74" t="s">
        <v>44260</v>
      </c>
    </row>
    <row r="22731" spans="20:21" x14ac:dyDescent="0.25">
      <c r="T22731" s="101" t="s">
        <v>44261</v>
      </c>
      <c r="U22731" s="74" t="s">
        <v>44262</v>
      </c>
    </row>
    <row r="22732" spans="20:21" x14ac:dyDescent="0.25">
      <c r="T22732" s="101" t="s">
        <v>44263</v>
      </c>
      <c r="U22732" s="74" t="s">
        <v>44264</v>
      </c>
    </row>
    <row r="22733" spans="20:21" x14ac:dyDescent="0.25">
      <c r="T22733" s="101" t="s">
        <v>44265</v>
      </c>
      <c r="U22733" s="74" t="s">
        <v>44266</v>
      </c>
    </row>
    <row r="22734" spans="20:21" x14ac:dyDescent="0.25">
      <c r="T22734" s="101" t="s">
        <v>44267</v>
      </c>
      <c r="U22734" s="74" t="s">
        <v>44268</v>
      </c>
    </row>
    <row r="22735" spans="20:21" x14ac:dyDescent="0.25">
      <c r="T22735" s="101" t="s">
        <v>44269</v>
      </c>
      <c r="U22735" s="74" t="s">
        <v>44270</v>
      </c>
    </row>
    <row r="22736" spans="20:21" x14ac:dyDescent="0.25">
      <c r="T22736" s="101" t="s">
        <v>44271</v>
      </c>
      <c r="U22736" s="74" t="s">
        <v>44272</v>
      </c>
    </row>
    <row r="22737" spans="20:21" x14ac:dyDescent="0.25">
      <c r="T22737" s="101" t="s">
        <v>44273</v>
      </c>
      <c r="U22737" s="74" t="s">
        <v>44274</v>
      </c>
    </row>
    <row r="22738" spans="20:21" x14ac:dyDescent="0.25">
      <c r="T22738" s="101" t="s">
        <v>44275</v>
      </c>
      <c r="U22738" s="74" t="s">
        <v>44276</v>
      </c>
    </row>
    <row r="22739" spans="20:21" x14ac:dyDescent="0.25">
      <c r="T22739" s="101" t="s">
        <v>44277</v>
      </c>
      <c r="U22739" s="74" t="s">
        <v>44278</v>
      </c>
    </row>
    <row r="22740" spans="20:21" x14ac:dyDescent="0.25">
      <c r="T22740" s="101" t="s">
        <v>44279</v>
      </c>
      <c r="U22740" s="74" t="s">
        <v>44280</v>
      </c>
    </row>
    <row r="22741" spans="20:21" x14ac:dyDescent="0.25">
      <c r="T22741" s="101" t="s">
        <v>44281</v>
      </c>
      <c r="U22741" s="74" t="s">
        <v>44282</v>
      </c>
    </row>
    <row r="22742" spans="20:21" x14ac:dyDescent="0.25">
      <c r="T22742" s="101" t="s">
        <v>44283</v>
      </c>
      <c r="U22742" s="74" t="s">
        <v>44284</v>
      </c>
    </row>
    <row r="22743" spans="20:21" x14ac:dyDescent="0.25">
      <c r="T22743" s="101" t="s">
        <v>44285</v>
      </c>
      <c r="U22743" s="74" t="s">
        <v>44286</v>
      </c>
    </row>
    <row r="22744" spans="20:21" x14ac:dyDescent="0.25">
      <c r="T22744" s="101" t="s">
        <v>44287</v>
      </c>
      <c r="U22744" s="74" t="s">
        <v>44288</v>
      </c>
    </row>
    <row r="22745" spans="20:21" x14ac:dyDescent="0.25">
      <c r="T22745" s="101" t="s">
        <v>44289</v>
      </c>
      <c r="U22745" s="74" t="s">
        <v>44290</v>
      </c>
    </row>
    <row r="22746" spans="20:21" x14ac:dyDescent="0.25">
      <c r="T22746" s="101" t="s">
        <v>44291</v>
      </c>
      <c r="U22746" s="74" t="s">
        <v>44292</v>
      </c>
    </row>
    <row r="22747" spans="20:21" x14ac:dyDescent="0.25">
      <c r="T22747" s="101" t="s">
        <v>44293</v>
      </c>
      <c r="U22747" s="74" t="s">
        <v>44294</v>
      </c>
    </row>
    <row r="22748" spans="20:21" x14ac:dyDescent="0.25">
      <c r="T22748" s="101" t="s">
        <v>44295</v>
      </c>
      <c r="U22748" s="74" t="s">
        <v>44296</v>
      </c>
    </row>
    <row r="22749" spans="20:21" x14ac:dyDescent="0.25">
      <c r="T22749" s="101" t="s">
        <v>44297</v>
      </c>
      <c r="U22749" s="74" t="s">
        <v>44298</v>
      </c>
    </row>
    <row r="22750" spans="20:21" x14ac:dyDescent="0.25">
      <c r="T22750" s="101" t="s">
        <v>44299</v>
      </c>
      <c r="U22750" s="74" t="s">
        <v>44300</v>
      </c>
    </row>
    <row r="22751" spans="20:21" x14ac:dyDescent="0.25">
      <c r="T22751" s="101" t="s">
        <v>44301</v>
      </c>
      <c r="U22751" s="74" t="s">
        <v>44302</v>
      </c>
    </row>
    <row r="22752" spans="20:21" x14ac:dyDescent="0.25">
      <c r="T22752" s="101" t="s">
        <v>44303</v>
      </c>
      <c r="U22752" s="74" t="s">
        <v>44304</v>
      </c>
    </row>
    <row r="22753" spans="20:21" x14ac:dyDescent="0.25">
      <c r="T22753" s="101" t="s">
        <v>44305</v>
      </c>
      <c r="U22753" s="74" t="s">
        <v>44306</v>
      </c>
    </row>
    <row r="22754" spans="20:21" x14ac:dyDescent="0.25">
      <c r="T22754" s="101" t="s">
        <v>44307</v>
      </c>
      <c r="U22754" s="74" t="s">
        <v>44308</v>
      </c>
    </row>
    <row r="22755" spans="20:21" x14ac:dyDescent="0.25">
      <c r="T22755" s="101" t="s">
        <v>44309</v>
      </c>
      <c r="U22755" s="74" t="s">
        <v>44310</v>
      </c>
    </row>
    <row r="22756" spans="20:21" x14ac:dyDescent="0.25">
      <c r="T22756" s="101" t="s">
        <v>44311</v>
      </c>
      <c r="U22756" s="74" t="s">
        <v>44312</v>
      </c>
    </row>
    <row r="22757" spans="20:21" x14ac:dyDescent="0.25">
      <c r="T22757" s="101" t="s">
        <v>44313</v>
      </c>
      <c r="U22757" s="74" t="s">
        <v>44314</v>
      </c>
    </row>
    <row r="22758" spans="20:21" x14ac:dyDescent="0.25">
      <c r="T22758" s="101" t="s">
        <v>44315</v>
      </c>
      <c r="U22758" s="74" t="s">
        <v>44316</v>
      </c>
    </row>
    <row r="22759" spans="20:21" x14ac:dyDescent="0.25">
      <c r="T22759" s="101" t="s">
        <v>44317</v>
      </c>
      <c r="U22759" s="74" t="s">
        <v>44318</v>
      </c>
    </row>
    <row r="22760" spans="20:21" x14ac:dyDescent="0.25">
      <c r="T22760" s="101" t="s">
        <v>44319</v>
      </c>
      <c r="U22760" s="74" t="s">
        <v>44320</v>
      </c>
    </row>
    <row r="22761" spans="20:21" x14ac:dyDescent="0.25">
      <c r="T22761" s="101" t="s">
        <v>44321</v>
      </c>
      <c r="U22761" s="74" t="s">
        <v>44322</v>
      </c>
    </row>
    <row r="22762" spans="20:21" x14ac:dyDescent="0.25">
      <c r="T22762" s="101" t="s">
        <v>44323</v>
      </c>
      <c r="U22762" s="74" t="s">
        <v>22883</v>
      </c>
    </row>
    <row r="22763" spans="20:21" x14ac:dyDescent="0.25">
      <c r="T22763" s="101" t="s">
        <v>44324</v>
      </c>
      <c r="U22763" s="74" t="s">
        <v>44325</v>
      </c>
    </row>
    <row r="22764" spans="20:21" x14ac:dyDescent="0.25">
      <c r="T22764" s="101" t="s">
        <v>44326</v>
      </c>
      <c r="U22764" s="74" t="s">
        <v>44327</v>
      </c>
    </row>
    <row r="22765" spans="20:21" x14ac:dyDescent="0.25">
      <c r="T22765" s="101" t="s">
        <v>44328</v>
      </c>
      <c r="U22765" s="74" t="s">
        <v>44329</v>
      </c>
    </row>
    <row r="22766" spans="20:21" x14ac:dyDescent="0.25">
      <c r="T22766" s="101" t="s">
        <v>44330</v>
      </c>
      <c r="U22766" s="74" t="s">
        <v>1116</v>
      </c>
    </row>
    <row r="22767" spans="20:21" x14ac:dyDescent="0.25">
      <c r="T22767" s="101" t="s">
        <v>44331</v>
      </c>
      <c r="U22767" s="74" t="s">
        <v>44332</v>
      </c>
    </row>
    <row r="22768" spans="20:21" x14ac:dyDescent="0.25">
      <c r="T22768" s="101" t="s">
        <v>44333</v>
      </c>
      <c r="U22768" s="74" t="s">
        <v>44334</v>
      </c>
    </row>
    <row r="22769" spans="20:21" x14ac:dyDescent="0.25">
      <c r="T22769" s="101" t="s">
        <v>44335</v>
      </c>
      <c r="U22769" s="74" t="s">
        <v>44336</v>
      </c>
    </row>
    <row r="22770" spans="20:21" x14ac:dyDescent="0.25">
      <c r="T22770" s="101" t="s">
        <v>44337</v>
      </c>
      <c r="U22770" s="74" t="s">
        <v>44338</v>
      </c>
    </row>
    <row r="22771" spans="20:21" x14ac:dyDescent="0.25">
      <c r="T22771" s="101" t="s">
        <v>44339</v>
      </c>
      <c r="U22771" s="74" t="s">
        <v>44340</v>
      </c>
    </row>
    <row r="22772" spans="20:21" x14ac:dyDescent="0.25">
      <c r="T22772" s="101" t="s">
        <v>44341</v>
      </c>
      <c r="U22772" s="74" t="s">
        <v>44342</v>
      </c>
    </row>
    <row r="22773" spans="20:21" x14ac:dyDescent="0.25">
      <c r="T22773" s="101" t="s">
        <v>44343</v>
      </c>
      <c r="U22773" s="74" t="s">
        <v>44344</v>
      </c>
    </row>
    <row r="22774" spans="20:21" x14ac:dyDescent="0.25">
      <c r="T22774" s="101" t="s">
        <v>44345</v>
      </c>
      <c r="U22774" s="74" t="s">
        <v>44346</v>
      </c>
    </row>
    <row r="22775" spans="20:21" x14ac:dyDescent="0.25">
      <c r="T22775" s="101" t="s">
        <v>44347</v>
      </c>
      <c r="U22775" s="74" t="s">
        <v>44348</v>
      </c>
    </row>
    <row r="22776" spans="20:21" x14ac:dyDescent="0.25">
      <c r="T22776" s="101" t="s">
        <v>44349</v>
      </c>
      <c r="U22776" s="74" t="s">
        <v>44350</v>
      </c>
    </row>
    <row r="22777" spans="20:21" x14ac:dyDescent="0.25">
      <c r="T22777" s="101" t="s">
        <v>44351</v>
      </c>
      <c r="U22777" s="74" t="s">
        <v>44352</v>
      </c>
    </row>
    <row r="22778" spans="20:21" x14ac:dyDescent="0.25">
      <c r="T22778" s="101" t="s">
        <v>44353</v>
      </c>
      <c r="U22778" s="74" t="s">
        <v>44354</v>
      </c>
    </row>
    <row r="22779" spans="20:21" x14ac:dyDescent="0.25">
      <c r="T22779" s="101" t="s">
        <v>44355</v>
      </c>
      <c r="U22779" s="74" t="s">
        <v>44356</v>
      </c>
    </row>
    <row r="22780" spans="20:21" x14ac:dyDescent="0.25">
      <c r="T22780" s="101" t="s">
        <v>44357</v>
      </c>
      <c r="U22780" s="74" t="s">
        <v>44358</v>
      </c>
    </row>
    <row r="22781" spans="20:21" x14ac:dyDescent="0.25">
      <c r="T22781" s="101" t="s">
        <v>44359</v>
      </c>
      <c r="U22781" s="74" t="s">
        <v>44360</v>
      </c>
    </row>
    <row r="22782" spans="20:21" x14ac:dyDescent="0.25">
      <c r="T22782" s="101" t="s">
        <v>44361</v>
      </c>
      <c r="U22782" s="74" t="s">
        <v>44362</v>
      </c>
    </row>
    <row r="22783" spans="20:21" x14ac:dyDescent="0.25">
      <c r="T22783" s="101" t="s">
        <v>44363</v>
      </c>
      <c r="U22783" s="74" t="s">
        <v>44364</v>
      </c>
    </row>
    <row r="22784" spans="20:21" x14ac:dyDescent="0.25">
      <c r="T22784" s="101" t="s">
        <v>44365</v>
      </c>
      <c r="U22784" s="74" t="s">
        <v>44366</v>
      </c>
    </row>
    <row r="22785" spans="20:21" x14ac:dyDescent="0.25">
      <c r="T22785" s="101" t="s">
        <v>44367</v>
      </c>
      <c r="U22785" s="74" t="s">
        <v>44368</v>
      </c>
    </row>
    <row r="22786" spans="20:21" x14ac:dyDescent="0.25">
      <c r="T22786" s="101" t="s">
        <v>44369</v>
      </c>
      <c r="U22786" s="74" t="s">
        <v>39101</v>
      </c>
    </row>
    <row r="22787" spans="20:21" x14ac:dyDescent="0.25">
      <c r="T22787" s="101" t="s">
        <v>44370</v>
      </c>
      <c r="U22787" s="74" t="s">
        <v>44371</v>
      </c>
    </row>
    <row r="22788" spans="20:21" x14ac:dyDescent="0.25">
      <c r="T22788" s="101" t="s">
        <v>44372</v>
      </c>
      <c r="U22788" s="74" t="s">
        <v>44373</v>
      </c>
    </row>
    <row r="22789" spans="20:21" x14ac:dyDescent="0.25">
      <c r="T22789" s="101" t="s">
        <v>44374</v>
      </c>
      <c r="U22789" s="74" t="s">
        <v>38288</v>
      </c>
    </row>
    <row r="22790" spans="20:21" x14ac:dyDescent="0.25">
      <c r="T22790" s="101" t="s">
        <v>44375</v>
      </c>
      <c r="U22790" s="74" t="s">
        <v>44376</v>
      </c>
    </row>
    <row r="22791" spans="20:21" x14ac:dyDescent="0.25">
      <c r="T22791" s="101" t="s">
        <v>44377</v>
      </c>
      <c r="U22791" s="74" t="s">
        <v>44378</v>
      </c>
    </row>
    <row r="22792" spans="20:21" x14ac:dyDescent="0.25">
      <c r="T22792" s="101" t="s">
        <v>44379</v>
      </c>
      <c r="U22792" s="74" t="s">
        <v>44380</v>
      </c>
    </row>
    <row r="22793" spans="20:21" x14ac:dyDescent="0.25">
      <c r="T22793" s="101" t="s">
        <v>44381</v>
      </c>
      <c r="U22793" s="74" t="s">
        <v>44382</v>
      </c>
    </row>
    <row r="22794" spans="20:21" x14ac:dyDescent="0.25">
      <c r="T22794" s="101" t="s">
        <v>44383</v>
      </c>
      <c r="U22794" s="74" t="s">
        <v>44384</v>
      </c>
    </row>
    <row r="22795" spans="20:21" x14ac:dyDescent="0.25">
      <c r="T22795" s="101" t="s">
        <v>44385</v>
      </c>
      <c r="U22795" s="74" t="s">
        <v>44386</v>
      </c>
    </row>
    <row r="22796" spans="20:21" x14ac:dyDescent="0.25">
      <c r="T22796" s="101" t="s">
        <v>44387</v>
      </c>
      <c r="U22796" s="74" t="s">
        <v>44388</v>
      </c>
    </row>
    <row r="22797" spans="20:21" x14ac:dyDescent="0.25">
      <c r="T22797" s="101" t="s">
        <v>44389</v>
      </c>
      <c r="U22797" s="74" t="s">
        <v>44390</v>
      </c>
    </row>
    <row r="22798" spans="20:21" x14ac:dyDescent="0.25">
      <c r="T22798" s="101" t="s">
        <v>44391</v>
      </c>
      <c r="U22798" s="74" t="s">
        <v>44392</v>
      </c>
    </row>
    <row r="22799" spans="20:21" x14ac:dyDescent="0.25">
      <c r="T22799" s="101" t="s">
        <v>44393</v>
      </c>
      <c r="U22799" s="74" t="s">
        <v>44394</v>
      </c>
    </row>
    <row r="22800" spans="20:21" x14ac:dyDescent="0.25">
      <c r="T22800" s="101" t="s">
        <v>44395</v>
      </c>
      <c r="U22800" s="74" t="s">
        <v>44396</v>
      </c>
    </row>
    <row r="22801" spans="20:21" x14ac:dyDescent="0.25">
      <c r="T22801" s="101" t="s">
        <v>44397</v>
      </c>
      <c r="U22801" s="74" t="s">
        <v>44398</v>
      </c>
    </row>
    <row r="22802" spans="20:21" x14ac:dyDescent="0.25">
      <c r="T22802" s="101" t="s">
        <v>44399</v>
      </c>
      <c r="U22802" s="74" t="s">
        <v>44400</v>
      </c>
    </row>
    <row r="22803" spans="20:21" x14ac:dyDescent="0.25">
      <c r="T22803" s="101" t="s">
        <v>44401</v>
      </c>
      <c r="U22803" s="74" t="s">
        <v>44402</v>
      </c>
    </row>
    <row r="22804" spans="20:21" x14ac:dyDescent="0.25">
      <c r="T22804" s="101" t="s">
        <v>44403</v>
      </c>
      <c r="U22804" s="74" t="s">
        <v>44404</v>
      </c>
    </row>
    <row r="22805" spans="20:21" x14ac:dyDescent="0.25">
      <c r="T22805" s="101" t="s">
        <v>44405</v>
      </c>
      <c r="U22805" s="74" t="s">
        <v>44406</v>
      </c>
    </row>
    <row r="22806" spans="20:21" x14ac:dyDescent="0.25">
      <c r="T22806" s="101" t="s">
        <v>44407</v>
      </c>
      <c r="U22806" s="74" t="s">
        <v>44408</v>
      </c>
    </row>
    <row r="22807" spans="20:21" x14ac:dyDescent="0.25">
      <c r="T22807" s="101" t="s">
        <v>44409</v>
      </c>
      <c r="U22807" s="74" t="s">
        <v>44410</v>
      </c>
    </row>
    <row r="22808" spans="20:21" x14ac:dyDescent="0.25">
      <c r="T22808" s="101" t="s">
        <v>44411</v>
      </c>
      <c r="U22808" s="74" t="s">
        <v>44412</v>
      </c>
    </row>
    <row r="22809" spans="20:21" x14ac:dyDescent="0.25">
      <c r="T22809" s="101" t="s">
        <v>44413</v>
      </c>
      <c r="U22809" s="74" t="s">
        <v>44414</v>
      </c>
    </row>
    <row r="22810" spans="20:21" x14ac:dyDescent="0.25">
      <c r="T22810" s="101" t="s">
        <v>44415</v>
      </c>
      <c r="U22810" s="74" t="s">
        <v>44416</v>
      </c>
    </row>
    <row r="22811" spans="20:21" x14ac:dyDescent="0.25">
      <c r="T22811" s="101" t="s">
        <v>44417</v>
      </c>
      <c r="U22811" s="74" t="s">
        <v>44418</v>
      </c>
    </row>
    <row r="22812" spans="20:21" x14ac:dyDescent="0.25">
      <c r="T22812" s="101" t="s">
        <v>44419</v>
      </c>
      <c r="U22812" s="74" t="s">
        <v>44420</v>
      </c>
    </row>
    <row r="22813" spans="20:21" x14ac:dyDescent="0.25">
      <c r="T22813" s="101" t="s">
        <v>44421</v>
      </c>
      <c r="U22813" s="74" t="s">
        <v>44422</v>
      </c>
    </row>
    <row r="22814" spans="20:21" x14ac:dyDescent="0.25">
      <c r="T22814" s="101" t="s">
        <v>44423</v>
      </c>
      <c r="U22814" s="74" t="s">
        <v>44424</v>
      </c>
    </row>
    <row r="22815" spans="20:21" x14ac:dyDescent="0.25">
      <c r="T22815" s="101" t="s">
        <v>44425</v>
      </c>
      <c r="U22815" s="74" t="s">
        <v>44426</v>
      </c>
    </row>
    <row r="22816" spans="20:21" x14ac:dyDescent="0.25">
      <c r="T22816" s="101" t="s">
        <v>44427</v>
      </c>
      <c r="U22816" s="74" t="s">
        <v>44428</v>
      </c>
    </row>
    <row r="22817" spans="20:21" x14ac:dyDescent="0.25">
      <c r="T22817" s="101" t="s">
        <v>44429</v>
      </c>
      <c r="U22817" s="74" t="s">
        <v>44430</v>
      </c>
    </row>
    <row r="22818" spans="20:21" x14ac:dyDescent="0.25">
      <c r="T22818" s="101" t="s">
        <v>44431</v>
      </c>
      <c r="U22818" s="74" t="s">
        <v>44432</v>
      </c>
    </row>
    <row r="22819" spans="20:21" x14ac:dyDescent="0.25">
      <c r="T22819" s="101" t="s">
        <v>44433</v>
      </c>
      <c r="U22819" s="74" t="s">
        <v>44434</v>
      </c>
    </row>
    <row r="22820" spans="20:21" x14ac:dyDescent="0.25">
      <c r="T22820" s="101" t="s">
        <v>44435</v>
      </c>
      <c r="U22820" s="74" t="s">
        <v>44436</v>
      </c>
    </row>
    <row r="22821" spans="20:21" x14ac:dyDescent="0.25">
      <c r="T22821" s="101" t="s">
        <v>44437</v>
      </c>
      <c r="U22821" s="74" t="s">
        <v>44438</v>
      </c>
    </row>
    <row r="22822" spans="20:21" x14ac:dyDescent="0.25">
      <c r="T22822" s="101" t="s">
        <v>44439</v>
      </c>
      <c r="U22822" s="74" t="s">
        <v>44440</v>
      </c>
    </row>
    <row r="22823" spans="20:21" x14ac:dyDescent="0.25">
      <c r="T22823" s="101" t="s">
        <v>44441</v>
      </c>
      <c r="U22823" s="74" t="s">
        <v>44442</v>
      </c>
    </row>
    <row r="22824" spans="20:21" x14ac:dyDescent="0.25">
      <c r="T22824" s="101" t="s">
        <v>44443</v>
      </c>
      <c r="U22824" s="74" t="s">
        <v>44444</v>
      </c>
    </row>
    <row r="22825" spans="20:21" x14ac:dyDescent="0.25">
      <c r="T22825" s="101" t="s">
        <v>44445</v>
      </c>
      <c r="U22825" s="74" t="s">
        <v>44446</v>
      </c>
    </row>
    <row r="22826" spans="20:21" x14ac:dyDescent="0.25">
      <c r="T22826" s="101" t="s">
        <v>44447</v>
      </c>
      <c r="U22826" s="74" t="s">
        <v>44448</v>
      </c>
    </row>
    <row r="22827" spans="20:21" x14ac:dyDescent="0.25">
      <c r="T22827" s="101" t="s">
        <v>44449</v>
      </c>
      <c r="U22827" s="74" t="s">
        <v>44450</v>
      </c>
    </row>
    <row r="22828" spans="20:21" x14ac:dyDescent="0.25">
      <c r="T22828" s="101" t="s">
        <v>44451</v>
      </c>
      <c r="U22828" s="74" t="s">
        <v>44452</v>
      </c>
    </row>
    <row r="22829" spans="20:21" x14ac:dyDescent="0.25">
      <c r="T22829" s="101" t="s">
        <v>44453</v>
      </c>
      <c r="U22829" s="74" t="s">
        <v>44454</v>
      </c>
    </row>
    <row r="22830" spans="20:21" x14ac:dyDescent="0.25">
      <c r="T22830" s="101" t="s">
        <v>44455</v>
      </c>
      <c r="U22830" s="74" t="s">
        <v>1278</v>
      </c>
    </row>
    <row r="22831" spans="20:21" x14ac:dyDescent="0.25">
      <c r="T22831" s="101" t="s">
        <v>44456</v>
      </c>
      <c r="U22831" s="74" t="s">
        <v>44457</v>
      </c>
    </row>
    <row r="22832" spans="20:21" x14ac:dyDescent="0.25">
      <c r="T22832" s="101" t="s">
        <v>44458</v>
      </c>
      <c r="U22832" s="74" t="s">
        <v>44459</v>
      </c>
    </row>
    <row r="22833" spans="20:21" x14ac:dyDescent="0.25">
      <c r="T22833" s="101" t="s">
        <v>44460</v>
      </c>
      <c r="U22833" s="74" t="s">
        <v>44461</v>
      </c>
    </row>
    <row r="22834" spans="20:21" x14ac:dyDescent="0.25">
      <c r="T22834" s="101" t="s">
        <v>44462</v>
      </c>
      <c r="U22834" s="74" t="s">
        <v>44463</v>
      </c>
    </row>
    <row r="22835" spans="20:21" x14ac:dyDescent="0.25">
      <c r="T22835" s="101" t="s">
        <v>44464</v>
      </c>
      <c r="U22835" s="74" t="s">
        <v>44465</v>
      </c>
    </row>
    <row r="22836" spans="20:21" x14ac:dyDescent="0.25">
      <c r="T22836" s="101" t="s">
        <v>44466</v>
      </c>
      <c r="U22836" s="74" t="s">
        <v>44467</v>
      </c>
    </row>
    <row r="22837" spans="20:21" x14ac:dyDescent="0.25">
      <c r="T22837" s="101" t="s">
        <v>44468</v>
      </c>
      <c r="U22837" s="74" t="s">
        <v>44469</v>
      </c>
    </row>
    <row r="22838" spans="20:21" x14ac:dyDescent="0.25">
      <c r="T22838" s="101" t="s">
        <v>44470</v>
      </c>
      <c r="U22838" s="74" t="s">
        <v>44471</v>
      </c>
    </row>
    <row r="22839" spans="20:21" x14ac:dyDescent="0.25">
      <c r="T22839" s="101" t="s">
        <v>44472</v>
      </c>
      <c r="U22839" s="74" t="s">
        <v>44473</v>
      </c>
    </row>
    <row r="22840" spans="20:21" x14ac:dyDescent="0.25">
      <c r="T22840" s="101" t="s">
        <v>44474</v>
      </c>
      <c r="U22840" s="74" t="s">
        <v>44475</v>
      </c>
    </row>
    <row r="22841" spans="20:21" x14ac:dyDescent="0.25">
      <c r="T22841" s="101" t="s">
        <v>44476</v>
      </c>
      <c r="U22841" s="74" t="s">
        <v>44477</v>
      </c>
    </row>
    <row r="22842" spans="20:21" x14ac:dyDescent="0.25">
      <c r="T22842" s="101" t="s">
        <v>44478</v>
      </c>
      <c r="U22842" s="74" t="s">
        <v>44479</v>
      </c>
    </row>
    <row r="22843" spans="20:21" x14ac:dyDescent="0.25">
      <c r="T22843" s="101" t="s">
        <v>44480</v>
      </c>
      <c r="U22843" s="74" t="s">
        <v>44481</v>
      </c>
    </row>
    <row r="22844" spans="20:21" x14ac:dyDescent="0.25">
      <c r="T22844" s="101" t="s">
        <v>44482</v>
      </c>
      <c r="U22844" s="74" t="s">
        <v>44483</v>
      </c>
    </row>
    <row r="22845" spans="20:21" x14ac:dyDescent="0.25">
      <c r="T22845" s="101" t="s">
        <v>44484</v>
      </c>
      <c r="U22845" s="74" t="s">
        <v>44485</v>
      </c>
    </row>
    <row r="22846" spans="20:21" x14ac:dyDescent="0.25">
      <c r="T22846" s="101" t="s">
        <v>44486</v>
      </c>
      <c r="U22846" s="74" t="s">
        <v>44487</v>
      </c>
    </row>
    <row r="22847" spans="20:21" x14ac:dyDescent="0.25">
      <c r="T22847" s="101" t="s">
        <v>44488</v>
      </c>
      <c r="U22847" s="74" t="s">
        <v>44489</v>
      </c>
    </row>
    <row r="22848" spans="20:21" x14ac:dyDescent="0.25">
      <c r="T22848" s="101" t="s">
        <v>44490</v>
      </c>
      <c r="U22848" s="74" t="s">
        <v>44491</v>
      </c>
    </row>
    <row r="22849" spans="20:21" x14ac:dyDescent="0.25">
      <c r="T22849" s="101" t="s">
        <v>44492</v>
      </c>
      <c r="U22849" s="74" t="s">
        <v>44493</v>
      </c>
    </row>
    <row r="22850" spans="20:21" x14ac:dyDescent="0.25">
      <c r="T22850" s="101" t="s">
        <v>44494</v>
      </c>
      <c r="U22850" s="74" t="s">
        <v>44495</v>
      </c>
    </row>
    <row r="22851" spans="20:21" x14ac:dyDescent="0.25">
      <c r="T22851" s="101" t="s">
        <v>44496</v>
      </c>
      <c r="U22851" s="74" t="s">
        <v>44497</v>
      </c>
    </row>
    <row r="22852" spans="20:21" x14ac:dyDescent="0.25">
      <c r="T22852" s="101" t="s">
        <v>44498</v>
      </c>
      <c r="U22852" s="74" t="s">
        <v>44499</v>
      </c>
    </row>
    <row r="22853" spans="20:21" x14ac:dyDescent="0.25">
      <c r="T22853" s="101" t="s">
        <v>44500</v>
      </c>
      <c r="U22853" s="74" t="s">
        <v>44501</v>
      </c>
    </row>
    <row r="22854" spans="20:21" x14ac:dyDescent="0.25">
      <c r="T22854" s="101" t="s">
        <v>44502</v>
      </c>
      <c r="U22854" s="74" t="s">
        <v>44503</v>
      </c>
    </row>
    <row r="22855" spans="20:21" x14ac:dyDescent="0.25">
      <c r="T22855" s="101" t="s">
        <v>44504</v>
      </c>
      <c r="U22855" s="74" t="s">
        <v>44505</v>
      </c>
    </row>
    <row r="22856" spans="20:21" x14ac:dyDescent="0.25">
      <c r="T22856" s="101" t="s">
        <v>44506</v>
      </c>
      <c r="U22856" s="74" t="s">
        <v>44507</v>
      </c>
    </row>
    <row r="22857" spans="20:21" x14ac:dyDescent="0.25">
      <c r="T22857" s="101" t="s">
        <v>44508</v>
      </c>
      <c r="U22857" s="74" t="s">
        <v>44509</v>
      </c>
    </row>
    <row r="22858" spans="20:21" x14ac:dyDescent="0.25">
      <c r="T22858" s="101" t="s">
        <v>44510</v>
      </c>
      <c r="U22858" s="74" t="s">
        <v>44511</v>
      </c>
    </row>
    <row r="22859" spans="20:21" x14ac:dyDescent="0.25">
      <c r="T22859" s="101" t="s">
        <v>44512</v>
      </c>
      <c r="U22859" s="74" t="s">
        <v>44513</v>
      </c>
    </row>
    <row r="22860" spans="20:21" x14ac:dyDescent="0.25">
      <c r="T22860" s="101" t="s">
        <v>44514</v>
      </c>
      <c r="U22860" s="74" t="s">
        <v>44515</v>
      </c>
    </row>
    <row r="22861" spans="20:21" x14ac:dyDescent="0.25">
      <c r="T22861" s="101" t="s">
        <v>44516</v>
      </c>
      <c r="U22861" s="74" t="s">
        <v>44517</v>
      </c>
    </row>
    <row r="22862" spans="20:21" x14ac:dyDescent="0.25">
      <c r="T22862" s="101" t="s">
        <v>44518</v>
      </c>
      <c r="U22862" s="74" t="s">
        <v>44519</v>
      </c>
    </row>
    <row r="22863" spans="20:21" x14ac:dyDescent="0.25">
      <c r="T22863" s="101" t="s">
        <v>44520</v>
      </c>
      <c r="U22863" s="74" t="s">
        <v>8453</v>
      </c>
    </row>
    <row r="22864" spans="20:21" x14ac:dyDescent="0.25">
      <c r="T22864" s="101" t="s">
        <v>44521</v>
      </c>
      <c r="U22864" s="74" t="s">
        <v>44522</v>
      </c>
    </row>
    <row r="22865" spans="20:21" x14ac:dyDescent="0.25">
      <c r="T22865" s="101" t="s">
        <v>44523</v>
      </c>
      <c r="U22865" s="74" t="s">
        <v>44524</v>
      </c>
    </row>
    <row r="22866" spans="20:21" x14ac:dyDescent="0.25">
      <c r="T22866" s="101" t="s">
        <v>44525</v>
      </c>
      <c r="U22866" s="74" t="s">
        <v>44526</v>
      </c>
    </row>
    <row r="22867" spans="20:21" x14ac:dyDescent="0.25">
      <c r="T22867" s="101" t="s">
        <v>44527</v>
      </c>
      <c r="U22867" s="74" t="s">
        <v>44528</v>
      </c>
    </row>
    <row r="22868" spans="20:21" x14ac:dyDescent="0.25">
      <c r="T22868" s="101" t="s">
        <v>44529</v>
      </c>
      <c r="U22868" s="74" t="s">
        <v>44530</v>
      </c>
    </row>
    <row r="22869" spans="20:21" x14ac:dyDescent="0.25">
      <c r="T22869" s="101" t="s">
        <v>44531</v>
      </c>
      <c r="U22869" s="74" t="s">
        <v>44532</v>
      </c>
    </row>
    <row r="22870" spans="20:21" x14ac:dyDescent="0.25">
      <c r="T22870" s="101" t="s">
        <v>44533</v>
      </c>
      <c r="U22870" s="74" t="s">
        <v>44534</v>
      </c>
    </row>
    <row r="22871" spans="20:21" x14ac:dyDescent="0.25">
      <c r="T22871" s="101" t="s">
        <v>44535</v>
      </c>
      <c r="U22871" s="74" t="s">
        <v>44536</v>
      </c>
    </row>
    <row r="22872" spans="20:21" x14ac:dyDescent="0.25">
      <c r="T22872" s="101" t="s">
        <v>44537</v>
      </c>
      <c r="U22872" s="74" t="s">
        <v>44538</v>
      </c>
    </row>
    <row r="22873" spans="20:21" x14ac:dyDescent="0.25">
      <c r="T22873" s="101" t="s">
        <v>44539</v>
      </c>
      <c r="U22873" s="74" t="s">
        <v>44540</v>
      </c>
    </row>
    <row r="22874" spans="20:21" x14ac:dyDescent="0.25">
      <c r="T22874" s="101" t="s">
        <v>44541</v>
      </c>
      <c r="U22874" s="74" t="s">
        <v>44542</v>
      </c>
    </row>
    <row r="22875" spans="20:21" x14ac:dyDescent="0.25">
      <c r="T22875" s="101" t="s">
        <v>44543</v>
      </c>
      <c r="U22875" s="74" t="s">
        <v>44544</v>
      </c>
    </row>
    <row r="22876" spans="20:21" x14ac:dyDescent="0.25">
      <c r="T22876" s="101" t="s">
        <v>44545</v>
      </c>
      <c r="U22876" s="74" t="s">
        <v>44546</v>
      </c>
    </row>
    <row r="22877" spans="20:21" x14ac:dyDescent="0.25">
      <c r="T22877" s="101" t="s">
        <v>44547</v>
      </c>
      <c r="U22877" s="74" t="s">
        <v>44548</v>
      </c>
    </row>
    <row r="22878" spans="20:21" x14ac:dyDescent="0.25">
      <c r="T22878" s="101" t="s">
        <v>44549</v>
      </c>
      <c r="U22878" s="74" t="s">
        <v>44550</v>
      </c>
    </row>
    <row r="22879" spans="20:21" x14ac:dyDescent="0.25">
      <c r="T22879" s="101" t="s">
        <v>44551</v>
      </c>
      <c r="U22879" s="74" t="s">
        <v>44552</v>
      </c>
    </row>
    <row r="22880" spans="20:21" x14ac:dyDescent="0.25">
      <c r="T22880" s="101" t="s">
        <v>44553</v>
      </c>
      <c r="U22880" s="74" t="s">
        <v>44554</v>
      </c>
    </row>
    <row r="22881" spans="20:21" x14ac:dyDescent="0.25">
      <c r="T22881" s="101" t="s">
        <v>44555</v>
      </c>
      <c r="U22881" s="74" t="s">
        <v>44556</v>
      </c>
    </row>
    <row r="22882" spans="20:21" x14ac:dyDescent="0.25">
      <c r="T22882" s="101" t="s">
        <v>44557</v>
      </c>
      <c r="U22882" s="74" t="s">
        <v>44558</v>
      </c>
    </row>
    <row r="22883" spans="20:21" x14ac:dyDescent="0.25">
      <c r="T22883" s="101" t="s">
        <v>44559</v>
      </c>
      <c r="U22883" s="74" t="s">
        <v>44560</v>
      </c>
    </row>
    <row r="22884" spans="20:21" x14ac:dyDescent="0.25">
      <c r="T22884" s="101" t="s">
        <v>44561</v>
      </c>
      <c r="U22884" s="74" t="s">
        <v>44562</v>
      </c>
    </row>
    <row r="22885" spans="20:21" x14ac:dyDescent="0.25">
      <c r="T22885" s="101" t="s">
        <v>44563</v>
      </c>
      <c r="U22885" s="74" t="s">
        <v>44564</v>
      </c>
    </row>
    <row r="22886" spans="20:21" x14ac:dyDescent="0.25">
      <c r="T22886" s="101" t="s">
        <v>44565</v>
      </c>
      <c r="U22886" s="74" t="s">
        <v>44566</v>
      </c>
    </row>
    <row r="22887" spans="20:21" x14ac:dyDescent="0.25">
      <c r="T22887" s="101" t="s">
        <v>44567</v>
      </c>
      <c r="U22887" s="74" t="s">
        <v>44568</v>
      </c>
    </row>
    <row r="22888" spans="20:21" x14ac:dyDescent="0.25">
      <c r="T22888" s="101" t="s">
        <v>44569</v>
      </c>
      <c r="U22888" s="74" t="s">
        <v>44570</v>
      </c>
    </row>
    <row r="22889" spans="20:21" x14ac:dyDescent="0.25">
      <c r="T22889" s="101" t="s">
        <v>44571</v>
      </c>
      <c r="U22889" s="74" t="s">
        <v>44572</v>
      </c>
    </row>
    <row r="22890" spans="20:21" x14ac:dyDescent="0.25">
      <c r="T22890" s="101" t="s">
        <v>44573</v>
      </c>
      <c r="U22890" s="74" t="s">
        <v>44574</v>
      </c>
    </row>
    <row r="22891" spans="20:21" x14ac:dyDescent="0.25">
      <c r="T22891" s="101" t="s">
        <v>44575</v>
      </c>
      <c r="U22891" s="74" t="s">
        <v>44576</v>
      </c>
    </row>
    <row r="22892" spans="20:21" x14ac:dyDescent="0.25">
      <c r="T22892" s="101" t="s">
        <v>44577</v>
      </c>
      <c r="U22892" s="74" t="s">
        <v>44578</v>
      </c>
    </row>
    <row r="22893" spans="20:21" x14ac:dyDescent="0.25">
      <c r="T22893" s="101" t="s">
        <v>44579</v>
      </c>
      <c r="U22893" s="74" t="s">
        <v>44580</v>
      </c>
    </row>
    <row r="22894" spans="20:21" x14ac:dyDescent="0.25">
      <c r="T22894" s="101" t="s">
        <v>44581</v>
      </c>
      <c r="U22894" s="74" t="s">
        <v>44582</v>
      </c>
    </row>
    <row r="22895" spans="20:21" x14ac:dyDescent="0.25">
      <c r="T22895" s="101" t="s">
        <v>44583</v>
      </c>
      <c r="U22895" s="74" t="s">
        <v>44584</v>
      </c>
    </row>
    <row r="22896" spans="20:21" x14ac:dyDescent="0.25">
      <c r="T22896" s="101" t="s">
        <v>44585</v>
      </c>
      <c r="U22896" s="74" t="s">
        <v>44586</v>
      </c>
    </row>
    <row r="22897" spans="20:21" x14ac:dyDescent="0.25">
      <c r="T22897" s="101" t="s">
        <v>44587</v>
      </c>
      <c r="U22897" s="74" t="s">
        <v>44588</v>
      </c>
    </row>
    <row r="22898" spans="20:21" x14ac:dyDescent="0.25">
      <c r="T22898" s="101" t="s">
        <v>44589</v>
      </c>
      <c r="U22898" s="74" t="s">
        <v>44590</v>
      </c>
    </row>
    <row r="22899" spans="20:21" x14ac:dyDescent="0.25">
      <c r="T22899" s="101" t="s">
        <v>44591</v>
      </c>
      <c r="U22899" s="74" t="s">
        <v>44592</v>
      </c>
    </row>
    <row r="22900" spans="20:21" x14ac:dyDescent="0.25">
      <c r="T22900" s="101" t="s">
        <v>44593</v>
      </c>
      <c r="U22900" s="74" t="s">
        <v>44594</v>
      </c>
    </row>
    <row r="22901" spans="20:21" x14ac:dyDescent="0.25">
      <c r="T22901" s="101" t="s">
        <v>44595</v>
      </c>
      <c r="U22901" s="74" t="s">
        <v>44596</v>
      </c>
    </row>
    <row r="22902" spans="20:21" x14ac:dyDescent="0.25">
      <c r="T22902" s="101" t="s">
        <v>44597</v>
      </c>
      <c r="U22902" s="74" t="s">
        <v>44598</v>
      </c>
    </row>
    <row r="22903" spans="20:21" x14ac:dyDescent="0.25">
      <c r="T22903" s="101" t="s">
        <v>44599</v>
      </c>
      <c r="U22903" s="74" t="s">
        <v>44600</v>
      </c>
    </row>
    <row r="22904" spans="20:21" x14ac:dyDescent="0.25">
      <c r="T22904" s="101" t="s">
        <v>44601</v>
      </c>
      <c r="U22904" s="74" t="s">
        <v>44602</v>
      </c>
    </row>
    <row r="22905" spans="20:21" x14ac:dyDescent="0.25">
      <c r="T22905" s="101" t="s">
        <v>44603</v>
      </c>
      <c r="U22905" s="74" t="s">
        <v>44604</v>
      </c>
    </row>
    <row r="22906" spans="20:21" x14ac:dyDescent="0.25">
      <c r="T22906" s="101" t="s">
        <v>44605</v>
      </c>
      <c r="U22906" s="74" t="s">
        <v>44606</v>
      </c>
    </row>
    <row r="22907" spans="20:21" x14ac:dyDescent="0.25">
      <c r="T22907" s="101" t="s">
        <v>44607</v>
      </c>
      <c r="U22907" s="74" t="s">
        <v>44608</v>
      </c>
    </row>
    <row r="22908" spans="20:21" x14ac:dyDescent="0.25">
      <c r="T22908" s="101" t="s">
        <v>44609</v>
      </c>
      <c r="U22908" s="74" t="s">
        <v>44610</v>
      </c>
    </row>
    <row r="22909" spans="20:21" x14ac:dyDescent="0.25">
      <c r="T22909" s="101" t="s">
        <v>44611</v>
      </c>
      <c r="U22909" s="74" t="s">
        <v>44612</v>
      </c>
    </row>
    <row r="22910" spans="20:21" x14ac:dyDescent="0.25">
      <c r="T22910" s="101" t="s">
        <v>44613</v>
      </c>
      <c r="U22910" s="74" t="s">
        <v>44614</v>
      </c>
    </row>
    <row r="22911" spans="20:21" x14ac:dyDescent="0.25">
      <c r="T22911" s="101" t="s">
        <v>44615</v>
      </c>
      <c r="U22911" s="74" t="s">
        <v>44616</v>
      </c>
    </row>
    <row r="22912" spans="20:21" x14ac:dyDescent="0.25">
      <c r="T22912" s="101" t="s">
        <v>44617</v>
      </c>
      <c r="U22912" s="74" t="s">
        <v>44618</v>
      </c>
    </row>
    <row r="22913" spans="20:21" x14ac:dyDescent="0.25">
      <c r="T22913" s="101" t="s">
        <v>44619</v>
      </c>
      <c r="U22913" s="74" t="s">
        <v>44620</v>
      </c>
    </row>
    <row r="22914" spans="20:21" x14ac:dyDescent="0.25">
      <c r="T22914" s="101" t="s">
        <v>44621</v>
      </c>
      <c r="U22914" s="74" t="s">
        <v>44622</v>
      </c>
    </row>
    <row r="22915" spans="20:21" x14ac:dyDescent="0.25">
      <c r="T22915" s="101" t="s">
        <v>44623</v>
      </c>
      <c r="U22915" s="74" t="s">
        <v>44624</v>
      </c>
    </row>
    <row r="22916" spans="20:21" x14ac:dyDescent="0.25">
      <c r="T22916" s="101" t="s">
        <v>44625</v>
      </c>
      <c r="U22916" s="74" t="s">
        <v>44626</v>
      </c>
    </row>
    <row r="22917" spans="20:21" x14ac:dyDescent="0.25">
      <c r="T22917" s="101" t="s">
        <v>44627</v>
      </c>
      <c r="U22917" s="74" t="s">
        <v>1572</v>
      </c>
    </row>
    <row r="22918" spans="20:21" x14ac:dyDescent="0.25">
      <c r="T22918" s="101" t="s">
        <v>44628</v>
      </c>
      <c r="U22918" s="74" t="s">
        <v>44629</v>
      </c>
    </row>
    <row r="22919" spans="20:21" x14ac:dyDescent="0.25">
      <c r="T22919" s="101" t="s">
        <v>44630</v>
      </c>
      <c r="U22919" s="74" t="s">
        <v>44631</v>
      </c>
    </row>
    <row r="22920" spans="20:21" x14ac:dyDescent="0.25">
      <c r="T22920" s="101" t="s">
        <v>44632</v>
      </c>
      <c r="U22920" s="74" t="s">
        <v>44633</v>
      </c>
    </row>
    <row r="22921" spans="20:21" x14ac:dyDescent="0.25">
      <c r="T22921" s="101" t="s">
        <v>44634</v>
      </c>
      <c r="U22921" s="74" t="s">
        <v>44635</v>
      </c>
    </row>
    <row r="22922" spans="20:21" x14ac:dyDescent="0.25">
      <c r="T22922" s="101" t="s">
        <v>44636</v>
      </c>
      <c r="U22922" s="74" t="s">
        <v>44637</v>
      </c>
    </row>
    <row r="22923" spans="20:21" x14ac:dyDescent="0.25">
      <c r="T22923" s="101" t="s">
        <v>44638</v>
      </c>
      <c r="U22923" s="74" t="s">
        <v>44639</v>
      </c>
    </row>
    <row r="22924" spans="20:21" x14ac:dyDescent="0.25">
      <c r="T22924" s="101" t="s">
        <v>44640</v>
      </c>
      <c r="U22924" s="74" t="s">
        <v>44641</v>
      </c>
    </row>
    <row r="22925" spans="20:21" x14ac:dyDescent="0.25">
      <c r="T22925" s="101" t="s">
        <v>44642</v>
      </c>
      <c r="U22925" s="74" t="s">
        <v>44643</v>
      </c>
    </row>
    <row r="22926" spans="20:21" x14ac:dyDescent="0.25">
      <c r="T22926" s="101" t="s">
        <v>44644</v>
      </c>
      <c r="U22926" s="74" t="s">
        <v>19900</v>
      </c>
    </row>
    <row r="22927" spans="20:21" x14ac:dyDescent="0.25">
      <c r="T22927" s="101" t="s">
        <v>44645</v>
      </c>
      <c r="U22927" s="74" t="s">
        <v>44646</v>
      </c>
    </row>
    <row r="22928" spans="20:21" x14ac:dyDescent="0.25">
      <c r="T22928" s="101" t="s">
        <v>44647</v>
      </c>
      <c r="U22928" s="74" t="s">
        <v>44648</v>
      </c>
    </row>
    <row r="22929" spans="20:21" x14ac:dyDescent="0.25">
      <c r="T22929" s="101" t="s">
        <v>44649</v>
      </c>
      <c r="U22929" s="74" t="s">
        <v>44650</v>
      </c>
    </row>
    <row r="22930" spans="20:21" x14ac:dyDescent="0.25">
      <c r="T22930" s="101" t="s">
        <v>44651</v>
      </c>
      <c r="U22930" s="74" t="s">
        <v>44652</v>
      </c>
    </row>
    <row r="22931" spans="20:21" x14ac:dyDescent="0.25">
      <c r="T22931" s="101" t="s">
        <v>44653</v>
      </c>
      <c r="U22931" s="74" t="s">
        <v>44654</v>
      </c>
    </row>
    <row r="22932" spans="20:21" x14ac:dyDescent="0.25">
      <c r="T22932" s="101" t="s">
        <v>44655</v>
      </c>
      <c r="U22932" s="74" t="s">
        <v>44656</v>
      </c>
    </row>
    <row r="22933" spans="20:21" x14ac:dyDescent="0.25">
      <c r="T22933" s="101" t="s">
        <v>44657</v>
      </c>
      <c r="U22933" s="74" t="s">
        <v>44658</v>
      </c>
    </row>
    <row r="22934" spans="20:21" x14ac:dyDescent="0.25">
      <c r="T22934" s="101" t="s">
        <v>44659</v>
      </c>
      <c r="U22934" s="74" t="s">
        <v>44660</v>
      </c>
    </row>
    <row r="22935" spans="20:21" x14ac:dyDescent="0.25">
      <c r="T22935" s="101" t="s">
        <v>44661</v>
      </c>
      <c r="U22935" s="74" t="s">
        <v>1612</v>
      </c>
    </row>
    <row r="22936" spans="20:21" x14ac:dyDescent="0.25">
      <c r="T22936" s="101" t="s">
        <v>44662</v>
      </c>
      <c r="U22936" s="74" t="s">
        <v>44663</v>
      </c>
    </row>
    <row r="22937" spans="20:21" x14ac:dyDescent="0.25">
      <c r="T22937" s="101" t="s">
        <v>44664</v>
      </c>
      <c r="U22937" s="74" t="s">
        <v>44665</v>
      </c>
    </row>
    <row r="22938" spans="20:21" x14ac:dyDescent="0.25">
      <c r="T22938" s="101" t="s">
        <v>44666</v>
      </c>
      <c r="U22938" s="74" t="s">
        <v>44667</v>
      </c>
    </row>
    <row r="22939" spans="20:21" x14ac:dyDescent="0.25">
      <c r="T22939" s="101" t="s">
        <v>44668</v>
      </c>
      <c r="U22939" s="74" t="s">
        <v>44669</v>
      </c>
    </row>
    <row r="22940" spans="20:21" x14ac:dyDescent="0.25">
      <c r="T22940" s="101" t="s">
        <v>44670</v>
      </c>
      <c r="U22940" s="74" t="s">
        <v>44671</v>
      </c>
    </row>
    <row r="22941" spans="20:21" x14ac:dyDescent="0.25">
      <c r="T22941" s="101" t="s">
        <v>44672</v>
      </c>
      <c r="U22941" s="74" t="s">
        <v>44673</v>
      </c>
    </row>
    <row r="22942" spans="20:21" x14ac:dyDescent="0.25">
      <c r="T22942" s="101" t="s">
        <v>44674</v>
      </c>
      <c r="U22942" s="74" t="s">
        <v>44675</v>
      </c>
    </row>
    <row r="22943" spans="20:21" x14ac:dyDescent="0.25">
      <c r="T22943" s="101" t="s">
        <v>44676</v>
      </c>
      <c r="U22943" s="74" t="s">
        <v>44677</v>
      </c>
    </row>
    <row r="22944" spans="20:21" x14ac:dyDescent="0.25">
      <c r="T22944" s="101" t="s">
        <v>44678</v>
      </c>
      <c r="U22944" s="74" t="s">
        <v>44679</v>
      </c>
    </row>
    <row r="22945" spans="20:21" x14ac:dyDescent="0.25">
      <c r="T22945" s="101" t="s">
        <v>44680</v>
      </c>
      <c r="U22945" s="74" t="s">
        <v>44681</v>
      </c>
    </row>
    <row r="22946" spans="20:21" x14ac:dyDescent="0.25">
      <c r="T22946" s="101" t="s">
        <v>44682</v>
      </c>
      <c r="U22946" s="74" t="s">
        <v>1630</v>
      </c>
    </row>
    <row r="22947" spans="20:21" x14ac:dyDescent="0.25">
      <c r="T22947" s="101" t="s">
        <v>44683</v>
      </c>
      <c r="U22947" s="74" t="s">
        <v>44684</v>
      </c>
    </row>
    <row r="22948" spans="20:21" x14ac:dyDescent="0.25">
      <c r="T22948" s="101" t="s">
        <v>44685</v>
      </c>
      <c r="U22948" s="74" t="s">
        <v>44686</v>
      </c>
    </row>
    <row r="22949" spans="20:21" x14ac:dyDescent="0.25">
      <c r="T22949" s="101" t="s">
        <v>44687</v>
      </c>
      <c r="U22949" s="74" t="s">
        <v>44688</v>
      </c>
    </row>
    <row r="22950" spans="20:21" x14ac:dyDescent="0.25">
      <c r="T22950" s="101" t="s">
        <v>44689</v>
      </c>
      <c r="U22950" s="74" t="s">
        <v>44690</v>
      </c>
    </row>
    <row r="22951" spans="20:21" x14ac:dyDescent="0.25">
      <c r="T22951" s="101" t="s">
        <v>44691</v>
      </c>
      <c r="U22951" s="74" t="s">
        <v>44692</v>
      </c>
    </row>
    <row r="22952" spans="20:21" x14ac:dyDescent="0.25">
      <c r="T22952" s="101" t="s">
        <v>44693</v>
      </c>
      <c r="U22952" s="74" t="s">
        <v>44694</v>
      </c>
    </row>
    <row r="22953" spans="20:21" x14ac:dyDescent="0.25">
      <c r="T22953" s="101" t="s">
        <v>44695</v>
      </c>
      <c r="U22953" s="74" t="s">
        <v>44696</v>
      </c>
    </row>
    <row r="22954" spans="20:21" x14ac:dyDescent="0.25">
      <c r="T22954" s="101" t="s">
        <v>44697</v>
      </c>
      <c r="U22954" s="74" t="s">
        <v>44698</v>
      </c>
    </row>
    <row r="22955" spans="20:21" x14ac:dyDescent="0.25">
      <c r="T22955" s="101" t="s">
        <v>44699</v>
      </c>
      <c r="U22955" s="74" t="s">
        <v>44700</v>
      </c>
    </row>
    <row r="22956" spans="20:21" x14ac:dyDescent="0.25">
      <c r="T22956" s="101" t="s">
        <v>44701</v>
      </c>
      <c r="U22956" s="74" t="s">
        <v>44702</v>
      </c>
    </row>
    <row r="22957" spans="20:21" x14ac:dyDescent="0.25">
      <c r="T22957" s="101" t="s">
        <v>44703</v>
      </c>
      <c r="U22957" s="74" t="s">
        <v>44704</v>
      </c>
    </row>
    <row r="22958" spans="20:21" x14ac:dyDescent="0.25">
      <c r="T22958" s="101" t="s">
        <v>44705</v>
      </c>
      <c r="U22958" s="74" t="s">
        <v>44706</v>
      </c>
    </row>
    <row r="22959" spans="20:21" x14ac:dyDescent="0.25">
      <c r="T22959" s="101" t="s">
        <v>44707</v>
      </c>
      <c r="U22959" s="74" t="s">
        <v>44708</v>
      </c>
    </row>
    <row r="22960" spans="20:21" x14ac:dyDescent="0.25">
      <c r="T22960" s="101" t="s">
        <v>44709</v>
      </c>
      <c r="U22960" s="74" t="s">
        <v>44710</v>
      </c>
    </row>
    <row r="22961" spans="20:21" x14ac:dyDescent="0.25">
      <c r="T22961" s="101" t="s">
        <v>44711</v>
      </c>
      <c r="U22961" s="74" t="s">
        <v>44712</v>
      </c>
    </row>
    <row r="22962" spans="20:21" x14ac:dyDescent="0.25">
      <c r="T22962" s="101" t="s">
        <v>44713</v>
      </c>
      <c r="U22962" s="74" t="s">
        <v>44714</v>
      </c>
    </row>
    <row r="22963" spans="20:21" x14ac:dyDescent="0.25">
      <c r="T22963" s="101" t="s">
        <v>44715</v>
      </c>
      <c r="U22963" s="74" t="s">
        <v>44716</v>
      </c>
    </row>
    <row r="22964" spans="20:21" x14ac:dyDescent="0.25">
      <c r="T22964" s="101" t="s">
        <v>44717</v>
      </c>
      <c r="U22964" s="74" t="s">
        <v>44718</v>
      </c>
    </row>
    <row r="22965" spans="20:21" x14ac:dyDescent="0.25">
      <c r="T22965" s="101" t="s">
        <v>44719</v>
      </c>
      <c r="U22965" s="74" t="s">
        <v>44720</v>
      </c>
    </row>
    <row r="22966" spans="20:21" x14ac:dyDescent="0.25">
      <c r="T22966" s="101" t="s">
        <v>44721</v>
      </c>
      <c r="U22966" s="74" t="s">
        <v>44722</v>
      </c>
    </row>
    <row r="22967" spans="20:21" x14ac:dyDescent="0.25">
      <c r="T22967" s="101" t="s">
        <v>44723</v>
      </c>
      <c r="U22967" s="74" t="s">
        <v>44724</v>
      </c>
    </row>
    <row r="22968" spans="20:21" x14ac:dyDescent="0.25">
      <c r="T22968" s="101" t="s">
        <v>44725</v>
      </c>
      <c r="U22968" s="74" t="s">
        <v>44726</v>
      </c>
    </row>
    <row r="22969" spans="20:21" x14ac:dyDescent="0.25">
      <c r="T22969" s="101" t="s">
        <v>44727</v>
      </c>
      <c r="U22969" s="74" t="s">
        <v>44728</v>
      </c>
    </row>
    <row r="22970" spans="20:21" x14ac:dyDescent="0.25">
      <c r="T22970" s="101" t="s">
        <v>44729</v>
      </c>
      <c r="U22970" s="74" t="s">
        <v>44730</v>
      </c>
    </row>
    <row r="22971" spans="20:21" x14ac:dyDescent="0.25">
      <c r="T22971" s="101" t="s">
        <v>44731</v>
      </c>
      <c r="U22971" s="74" t="s">
        <v>44732</v>
      </c>
    </row>
    <row r="22972" spans="20:21" x14ac:dyDescent="0.25">
      <c r="T22972" s="101" t="s">
        <v>44733</v>
      </c>
      <c r="U22972" s="74" t="s">
        <v>44734</v>
      </c>
    </row>
    <row r="22973" spans="20:21" x14ac:dyDescent="0.25">
      <c r="T22973" s="101" t="s">
        <v>44735</v>
      </c>
      <c r="U22973" s="74" t="s">
        <v>44736</v>
      </c>
    </row>
    <row r="22974" spans="20:21" x14ac:dyDescent="0.25">
      <c r="T22974" s="101" t="s">
        <v>44737</v>
      </c>
      <c r="U22974" s="74" t="s">
        <v>44738</v>
      </c>
    </row>
    <row r="22975" spans="20:21" x14ac:dyDescent="0.25">
      <c r="T22975" s="101" t="s">
        <v>44739</v>
      </c>
      <c r="U22975" s="74" t="s">
        <v>44740</v>
      </c>
    </row>
    <row r="22976" spans="20:21" x14ac:dyDescent="0.25">
      <c r="T22976" s="101" t="s">
        <v>44741</v>
      </c>
      <c r="U22976" s="74" t="s">
        <v>44742</v>
      </c>
    </row>
    <row r="22977" spans="20:21" x14ac:dyDescent="0.25">
      <c r="T22977" s="101" t="s">
        <v>44743</v>
      </c>
      <c r="U22977" s="74" t="s">
        <v>44744</v>
      </c>
    </row>
    <row r="22978" spans="20:21" x14ac:dyDescent="0.25">
      <c r="T22978" s="101" t="s">
        <v>44745</v>
      </c>
      <c r="U22978" s="74" t="s">
        <v>44746</v>
      </c>
    </row>
    <row r="22979" spans="20:21" x14ac:dyDescent="0.25">
      <c r="T22979" s="101" t="s">
        <v>44747</v>
      </c>
      <c r="U22979" s="74" t="s">
        <v>44748</v>
      </c>
    </row>
    <row r="22980" spans="20:21" x14ac:dyDescent="0.25">
      <c r="T22980" s="101" t="s">
        <v>44749</v>
      </c>
      <c r="U22980" s="74" t="s">
        <v>44750</v>
      </c>
    </row>
    <row r="22981" spans="20:21" x14ac:dyDescent="0.25">
      <c r="T22981" s="101" t="s">
        <v>44751</v>
      </c>
      <c r="U22981" s="74" t="s">
        <v>44752</v>
      </c>
    </row>
    <row r="22982" spans="20:21" x14ac:dyDescent="0.25">
      <c r="T22982" s="101" t="s">
        <v>44753</v>
      </c>
      <c r="U22982" s="74" t="s">
        <v>44754</v>
      </c>
    </row>
    <row r="22983" spans="20:21" x14ac:dyDescent="0.25">
      <c r="T22983" s="101" t="s">
        <v>44755</v>
      </c>
      <c r="U22983" s="74" t="s">
        <v>5385</v>
      </c>
    </row>
    <row r="22984" spans="20:21" x14ac:dyDescent="0.25">
      <c r="T22984" s="101" t="s">
        <v>44756</v>
      </c>
      <c r="U22984" s="74" t="s">
        <v>44757</v>
      </c>
    </row>
    <row r="22985" spans="20:21" x14ac:dyDescent="0.25">
      <c r="T22985" s="101" t="s">
        <v>44758</v>
      </c>
      <c r="U22985" s="74" t="s">
        <v>44759</v>
      </c>
    </row>
    <row r="22986" spans="20:21" x14ac:dyDescent="0.25">
      <c r="T22986" s="101" t="s">
        <v>44760</v>
      </c>
      <c r="U22986" s="74" t="s">
        <v>44761</v>
      </c>
    </row>
    <row r="22987" spans="20:21" x14ac:dyDescent="0.25">
      <c r="T22987" s="101" t="s">
        <v>44762</v>
      </c>
      <c r="U22987" s="74" t="s">
        <v>44763</v>
      </c>
    </row>
    <row r="22988" spans="20:21" x14ac:dyDescent="0.25">
      <c r="T22988" s="101" t="s">
        <v>44764</v>
      </c>
      <c r="U22988" s="74" t="s">
        <v>44765</v>
      </c>
    </row>
    <row r="22989" spans="20:21" x14ac:dyDescent="0.25">
      <c r="T22989" s="101" t="s">
        <v>44766</v>
      </c>
      <c r="U22989" s="74" t="s">
        <v>44767</v>
      </c>
    </row>
    <row r="22990" spans="20:21" x14ac:dyDescent="0.25">
      <c r="T22990" s="101" t="s">
        <v>44768</v>
      </c>
      <c r="U22990" s="74" t="s">
        <v>44769</v>
      </c>
    </row>
    <row r="22991" spans="20:21" x14ac:dyDescent="0.25">
      <c r="T22991" s="101" t="s">
        <v>44770</v>
      </c>
      <c r="U22991" s="74" t="s">
        <v>44771</v>
      </c>
    </row>
    <row r="22992" spans="20:21" x14ac:dyDescent="0.25">
      <c r="T22992" s="101" t="s">
        <v>44772</v>
      </c>
      <c r="U22992" s="74" t="s">
        <v>44773</v>
      </c>
    </row>
    <row r="22993" spans="20:21" x14ac:dyDescent="0.25">
      <c r="T22993" s="101" t="s">
        <v>44774</v>
      </c>
      <c r="U22993" s="74" t="s">
        <v>44775</v>
      </c>
    </row>
    <row r="22994" spans="20:21" x14ac:dyDescent="0.25">
      <c r="T22994" s="101" t="s">
        <v>44776</v>
      </c>
      <c r="U22994" s="74" t="s">
        <v>44777</v>
      </c>
    </row>
    <row r="22995" spans="20:21" x14ac:dyDescent="0.25">
      <c r="T22995" s="101" t="s">
        <v>44778</v>
      </c>
      <c r="U22995" s="74" t="s">
        <v>44779</v>
      </c>
    </row>
    <row r="22996" spans="20:21" x14ac:dyDescent="0.25">
      <c r="T22996" s="101" t="s">
        <v>44780</v>
      </c>
      <c r="U22996" s="74" t="s">
        <v>44781</v>
      </c>
    </row>
    <row r="22997" spans="20:21" x14ac:dyDescent="0.25">
      <c r="T22997" s="101" t="s">
        <v>44782</v>
      </c>
      <c r="U22997" s="74" t="s">
        <v>44783</v>
      </c>
    </row>
    <row r="22998" spans="20:21" x14ac:dyDescent="0.25">
      <c r="T22998" s="101" t="s">
        <v>44784</v>
      </c>
      <c r="U22998" s="74" t="s">
        <v>44785</v>
      </c>
    </row>
    <row r="22999" spans="20:21" x14ac:dyDescent="0.25">
      <c r="T22999" s="101" t="s">
        <v>44786</v>
      </c>
      <c r="U22999" s="74" t="s">
        <v>44787</v>
      </c>
    </row>
    <row r="23000" spans="20:21" x14ac:dyDescent="0.25">
      <c r="T23000" s="101" t="s">
        <v>44788</v>
      </c>
      <c r="U23000" s="74" t="s">
        <v>44789</v>
      </c>
    </row>
    <row r="23001" spans="20:21" x14ac:dyDescent="0.25">
      <c r="T23001" s="101" t="s">
        <v>44790</v>
      </c>
      <c r="U23001" s="74" t="s">
        <v>44791</v>
      </c>
    </row>
    <row r="23002" spans="20:21" x14ac:dyDescent="0.25">
      <c r="T23002" s="101" t="s">
        <v>44792</v>
      </c>
      <c r="U23002" s="74" t="s">
        <v>44793</v>
      </c>
    </row>
    <row r="23003" spans="20:21" x14ac:dyDescent="0.25">
      <c r="T23003" s="101" t="s">
        <v>44794</v>
      </c>
      <c r="U23003" s="74" t="s">
        <v>44795</v>
      </c>
    </row>
    <row r="23004" spans="20:21" x14ac:dyDescent="0.25">
      <c r="T23004" s="101" t="s">
        <v>44796</v>
      </c>
      <c r="U23004" s="74" t="s">
        <v>44797</v>
      </c>
    </row>
    <row r="23005" spans="20:21" x14ac:dyDescent="0.25">
      <c r="T23005" s="101" t="s">
        <v>44798</v>
      </c>
      <c r="U23005" s="74" t="s">
        <v>44799</v>
      </c>
    </row>
    <row r="23006" spans="20:21" x14ac:dyDescent="0.25">
      <c r="T23006" s="101" t="s">
        <v>44800</v>
      </c>
      <c r="U23006" s="74" t="s">
        <v>44801</v>
      </c>
    </row>
    <row r="23007" spans="20:21" x14ac:dyDescent="0.25">
      <c r="T23007" s="101" t="s">
        <v>44802</v>
      </c>
      <c r="U23007" s="74" t="s">
        <v>44803</v>
      </c>
    </row>
    <row r="23008" spans="20:21" x14ac:dyDescent="0.25">
      <c r="T23008" s="101" t="s">
        <v>44804</v>
      </c>
      <c r="U23008" s="74" t="s">
        <v>44805</v>
      </c>
    </row>
    <row r="23009" spans="20:21" x14ac:dyDescent="0.25">
      <c r="T23009" s="101" t="s">
        <v>44806</v>
      </c>
      <c r="U23009" s="74" t="s">
        <v>44807</v>
      </c>
    </row>
    <row r="23010" spans="20:21" x14ac:dyDescent="0.25">
      <c r="T23010" s="101" t="s">
        <v>44808</v>
      </c>
      <c r="U23010" s="74" t="s">
        <v>44809</v>
      </c>
    </row>
    <row r="23011" spans="20:21" x14ac:dyDescent="0.25">
      <c r="T23011" s="101" t="s">
        <v>44810</v>
      </c>
      <c r="U23011" s="74" t="s">
        <v>44811</v>
      </c>
    </row>
    <row r="23012" spans="20:21" x14ac:dyDescent="0.25">
      <c r="T23012" s="101" t="s">
        <v>44812</v>
      </c>
      <c r="U23012" s="74" t="s">
        <v>44813</v>
      </c>
    </row>
    <row r="23013" spans="20:21" x14ac:dyDescent="0.25">
      <c r="T23013" s="101" t="s">
        <v>44814</v>
      </c>
      <c r="U23013" s="74" t="s">
        <v>44815</v>
      </c>
    </row>
    <row r="23014" spans="20:21" x14ac:dyDescent="0.25">
      <c r="T23014" s="101" t="s">
        <v>44816</v>
      </c>
      <c r="U23014" s="74" t="s">
        <v>44817</v>
      </c>
    </row>
    <row r="23015" spans="20:21" x14ac:dyDescent="0.25">
      <c r="T23015" s="101" t="s">
        <v>44818</v>
      </c>
      <c r="U23015" s="74" t="s">
        <v>44819</v>
      </c>
    </row>
    <row r="23016" spans="20:21" x14ac:dyDescent="0.25">
      <c r="T23016" s="101" t="s">
        <v>44820</v>
      </c>
      <c r="U23016" s="74" t="s">
        <v>44821</v>
      </c>
    </row>
    <row r="23017" spans="20:21" x14ac:dyDescent="0.25">
      <c r="T23017" s="101" t="s">
        <v>44822</v>
      </c>
      <c r="U23017" s="74" t="s">
        <v>44823</v>
      </c>
    </row>
    <row r="23018" spans="20:21" x14ac:dyDescent="0.25">
      <c r="T23018" s="101" t="s">
        <v>44824</v>
      </c>
      <c r="U23018" s="74" t="s">
        <v>44825</v>
      </c>
    </row>
    <row r="23019" spans="20:21" x14ac:dyDescent="0.25">
      <c r="T23019" s="101" t="s">
        <v>44826</v>
      </c>
      <c r="U23019" s="74" t="s">
        <v>44827</v>
      </c>
    </row>
    <row r="23020" spans="20:21" x14ac:dyDescent="0.25">
      <c r="T23020" s="101" t="s">
        <v>44828</v>
      </c>
      <c r="U23020" s="74" t="s">
        <v>44829</v>
      </c>
    </row>
    <row r="23021" spans="20:21" x14ac:dyDescent="0.25">
      <c r="T23021" s="101" t="s">
        <v>44830</v>
      </c>
      <c r="U23021" s="74" t="s">
        <v>44831</v>
      </c>
    </row>
    <row r="23022" spans="20:21" x14ac:dyDescent="0.25">
      <c r="T23022" s="101" t="s">
        <v>44832</v>
      </c>
      <c r="U23022" s="74" t="s">
        <v>44833</v>
      </c>
    </row>
    <row r="23023" spans="20:21" x14ac:dyDescent="0.25">
      <c r="T23023" s="101" t="s">
        <v>44834</v>
      </c>
      <c r="U23023" s="74" t="s">
        <v>44835</v>
      </c>
    </row>
    <row r="23024" spans="20:21" x14ac:dyDescent="0.25">
      <c r="T23024" s="101" t="s">
        <v>44836</v>
      </c>
      <c r="U23024" s="74" t="s">
        <v>44837</v>
      </c>
    </row>
    <row r="23025" spans="20:21" x14ac:dyDescent="0.25">
      <c r="T23025" s="101" t="s">
        <v>44838</v>
      </c>
      <c r="U23025" s="74" t="s">
        <v>44839</v>
      </c>
    </row>
    <row r="23026" spans="20:21" x14ac:dyDescent="0.25">
      <c r="T23026" s="101" t="s">
        <v>44840</v>
      </c>
      <c r="U23026" s="74" t="s">
        <v>44841</v>
      </c>
    </row>
    <row r="23027" spans="20:21" x14ac:dyDescent="0.25">
      <c r="T23027" s="101" t="s">
        <v>44842</v>
      </c>
      <c r="U23027" s="74" t="s">
        <v>44843</v>
      </c>
    </row>
    <row r="23028" spans="20:21" x14ac:dyDescent="0.25">
      <c r="T23028" s="101" t="s">
        <v>44844</v>
      </c>
      <c r="U23028" s="74" t="s">
        <v>44845</v>
      </c>
    </row>
    <row r="23029" spans="20:21" x14ac:dyDescent="0.25">
      <c r="T23029" s="101" t="s">
        <v>44846</v>
      </c>
      <c r="U23029" s="74" t="s">
        <v>44847</v>
      </c>
    </row>
    <row r="23030" spans="20:21" x14ac:dyDescent="0.25">
      <c r="T23030" s="101" t="s">
        <v>44848</v>
      </c>
      <c r="U23030" s="74" t="s">
        <v>44849</v>
      </c>
    </row>
    <row r="23031" spans="20:21" x14ac:dyDescent="0.25">
      <c r="T23031" s="101" t="s">
        <v>44850</v>
      </c>
      <c r="U23031" s="74" t="s">
        <v>44851</v>
      </c>
    </row>
    <row r="23032" spans="20:21" x14ac:dyDescent="0.25">
      <c r="T23032" s="101" t="s">
        <v>44852</v>
      </c>
      <c r="U23032" s="74" t="s">
        <v>44853</v>
      </c>
    </row>
    <row r="23033" spans="20:21" x14ac:dyDescent="0.25">
      <c r="T23033" s="101" t="s">
        <v>44854</v>
      </c>
      <c r="U23033" s="74" t="s">
        <v>44855</v>
      </c>
    </row>
    <row r="23034" spans="20:21" x14ac:dyDescent="0.25">
      <c r="T23034" s="101" t="s">
        <v>44856</v>
      </c>
      <c r="U23034" s="74" t="s">
        <v>44857</v>
      </c>
    </row>
    <row r="23035" spans="20:21" x14ac:dyDescent="0.25">
      <c r="T23035" s="101" t="s">
        <v>44858</v>
      </c>
      <c r="U23035" s="74" t="s">
        <v>44859</v>
      </c>
    </row>
    <row r="23036" spans="20:21" x14ac:dyDescent="0.25">
      <c r="T23036" s="101" t="s">
        <v>44860</v>
      </c>
      <c r="U23036" s="74" t="s">
        <v>44861</v>
      </c>
    </row>
    <row r="23037" spans="20:21" x14ac:dyDescent="0.25">
      <c r="T23037" s="101" t="s">
        <v>44862</v>
      </c>
      <c r="U23037" s="74" t="s">
        <v>44863</v>
      </c>
    </row>
    <row r="23038" spans="20:21" x14ac:dyDescent="0.25">
      <c r="T23038" s="101" t="s">
        <v>44864</v>
      </c>
      <c r="U23038" s="74" t="s">
        <v>44865</v>
      </c>
    </row>
    <row r="23039" spans="20:21" x14ac:dyDescent="0.25">
      <c r="T23039" s="101" t="s">
        <v>44866</v>
      </c>
      <c r="U23039" s="74" t="s">
        <v>44867</v>
      </c>
    </row>
    <row r="23040" spans="20:21" x14ac:dyDescent="0.25">
      <c r="T23040" s="101" t="s">
        <v>44868</v>
      </c>
      <c r="U23040" s="74" t="s">
        <v>44869</v>
      </c>
    </row>
    <row r="23041" spans="20:21" x14ac:dyDescent="0.25">
      <c r="T23041" s="101" t="s">
        <v>44870</v>
      </c>
      <c r="U23041" s="74" t="s">
        <v>44871</v>
      </c>
    </row>
    <row r="23042" spans="20:21" x14ac:dyDescent="0.25">
      <c r="T23042" s="101" t="s">
        <v>44872</v>
      </c>
      <c r="U23042" s="74" t="s">
        <v>44873</v>
      </c>
    </row>
    <row r="23043" spans="20:21" x14ac:dyDescent="0.25">
      <c r="T23043" s="101" t="s">
        <v>44874</v>
      </c>
      <c r="U23043" s="74" t="s">
        <v>44875</v>
      </c>
    </row>
    <row r="23044" spans="20:21" x14ac:dyDescent="0.25">
      <c r="T23044" s="101" t="s">
        <v>44876</v>
      </c>
      <c r="U23044" s="74" t="s">
        <v>44877</v>
      </c>
    </row>
    <row r="23045" spans="20:21" x14ac:dyDescent="0.25">
      <c r="T23045" s="101" t="s">
        <v>44878</v>
      </c>
      <c r="U23045" s="74" t="s">
        <v>44879</v>
      </c>
    </row>
    <row r="23046" spans="20:21" x14ac:dyDescent="0.25">
      <c r="T23046" s="101" t="s">
        <v>44880</v>
      </c>
      <c r="U23046" s="74" t="s">
        <v>44881</v>
      </c>
    </row>
    <row r="23047" spans="20:21" x14ac:dyDescent="0.25">
      <c r="T23047" s="101" t="s">
        <v>44882</v>
      </c>
      <c r="U23047" s="74" t="s">
        <v>44883</v>
      </c>
    </row>
    <row r="23048" spans="20:21" x14ac:dyDescent="0.25">
      <c r="T23048" s="101" t="s">
        <v>44884</v>
      </c>
      <c r="U23048" s="74" t="s">
        <v>44885</v>
      </c>
    </row>
    <row r="23049" spans="20:21" x14ac:dyDescent="0.25">
      <c r="T23049" s="101" t="s">
        <v>44886</v>
      </c>
      <c r="U23049" s="74" t="s">
        <v>44887</v>
      </c>
    </row>
    <row r="23050" spans="20:21" x14ac:dyDescent="0.25">
      <c r="T23050" s="101" t="s">
        <v>44888</v>
      </c>
      <c r="U23050" s="74" t="s">
        <v>44889</v>
      </c>
    </row>
    <row r="23051" spans="20:21" x14ac:dyDescent="0.25">
      <c r="T23051" s="101" t="s">
        <v>44890</v>
      </c>
      <c r="U23051" s="74" t="s">
        <v>44891</v>
      </c>
    </row>
    <row r="23052" spans="20:21" x14ac:dyDescent="0.25">
      <c r="T23052" s="101" t="s">
        <v>44892</v>
      </c>
      <c r="U23052" s="74" t="s">
        <v>44893</v>
      </c>
    </row>
    <row r="23053" spans="20:21" x14ac:dyDescent="0.25">
      <c r="T23053" s="101" t="s">
        <v>44894</v>
      </c>
      <c r="U23053" s="74" t="s">
        <v>44895</v>
      </c>
    </row>
    <row r="23054" spans="20:21" x14ac:dyDescent="0.25">
      <c r="T23054" s="101" t="s">
        <v>44896</v>
      </c>
      <c r="U23054" s="74" t="s">
        <v>44897</v>
      </c>
    </row>
    <row r="23055" spans="20:21" x14ac:dyDescent="0.25">
      <c r="T23055" s="101" t="s">
        <v>44898</v>
      </c>
      <c r="U23055" s="74" t="s">
        <v>9841</v>
      </c>
    </row>
    <row r="23056" spans="20:21" x14ac:dyDescent="0.25">
      <c r="T23056" s="101" t="s">
        <v>44899</v>
      </c>
      <c r="U23056" s="74" t="s">
        <v>44900</v>
      </c>
    </row>
    <row r="23057" spans="20:21" x14ac:dyDescent="0.25">
      <c r="T23057" s="101" t="s">
        <v>44901</v>
      </c>
      <c r="U23057" s="74" t="s">
        <v>44902</v>
      </c>
    </row>
    <row r="23058" spans="20:21" x14ac:dyDescent="0.25">
      <c r="T23058" s="101" t="s">
        <v>44903</v>
      </c>
      <c r="U23058" s="74" t="s">
        <v>44904</v>
      </c>
    </row>
    <row r="23059" spans="20:21" x14ac:dyDescent="0.25">
      <c r="T23059" s="101" t="s">
        <v>44905</v>
      </c>
      <c r="U23059" s="74" t="s">
        <v>44906</v>
      </c>
    </row>
    <row r="23060" spans="20:21" x14ac:dyDescent="0.25">
      <c r="T23060" s="101" t="s">
        <v>44907</v>
      </c>
      <c r="U23060" s="74" t="s">
        <v>44908</v>
      </c>
    </row>
    <row r="23061" spans="20:21" x14ac:dyDescent="0.25">
      <c r="T23061" s="101" t="s">
        <v>44909</v>
      </c>
      <c r="U23061" s="74" t="s">
        <v>44910</v>
      </c>
    </row>
    <row r="23062" spans="20:21" x14ac:dyDescent="0.25">
      <c r="T23062" s="101" t="s">
        <v>44911</v>
      </c>
      <c r="U23062" s="74" t="s">
        <v>44912</v>
      </c>
    </row>
    <row r="23063" spans="20:21" x14ac:dyDescent="0.25">
      <c r="T23063" s="101" t="s">
        <v>44913</v>
      </c>
      <c r="U23063" s="74" t="s">
        <v>44914</v>
      </c>
    </row>
    <row r="23064" spans="20:21" x14ac:dyDescent="0.25">
      <c r="T23064" s="101" t="s">
        <v>44915</v>
      </c>
      <c r="U23064" s="74" t="s">
        <v>44916</v>
      </c>
    </row>
    <row r="23065" spans="20:21" x14ac:dyDescent="0.25">
      <c r="T23065" s="101" t="s">
        <v>44917</v>
      </c>
      <c r="U23065" s="74" t="s">
        <v>44918</v>
      </c>
    </row>
    <row r="23066" spans="20:21" x14ac:dyDescent="0.25">
      <c r="T23066" s="101" t="s">
        <v>44919</v>
      </c>
      <c r="U23066" s="74" t="s">
        <v>44920</v>
      </c>
    </row>
    <row r="23067" spans="20:21" x14ac:dyDescent="0.25">
      <c r="T23067" s="101" t="s">
        <v>44921</v>
      </c>
      <c r="U23067" s="74" t="s">
        <v>44922</v>
      </c>
    </row>
    <row r="23068" spans="20:21" x14ac:dyDescent="0.25">
      <c r="T23068" s="101" t="s">
        <v>44923</v>
      </c>
      <c r="U23068" s="74" t="s">
        <v>44924</v>
      </c>
    </row>
    <row r="23069" spans="20:21" x14ac:dyDescent="0.25">
      <c r="T23069" s="101" t="s">
        <v>44925</v>
      </c>
      <c r="U23069" s="74" t="s">
        <v>44926</v>
      </c>
    </row>
    <row r="23070" spans="20:21" x14ac:dyDescent="0.25">
      <c r="T23070" s="101" t="s">
        <v>44927</v>
      </c>
      <c r="U23070" s="74" t="s">
        <v>44928</v>
      </c>
    </row>
    <row r="23071" spans="20:21" x14ac:dyDescent="0.25">
      <c r="T23071" s="101" t="s">
        <v>44929</v>
      </c>
      <c r="U23071" s="74" t="s">
        <v>44930</v>
      </c>
    </row>
    <row r="23072" spans="20:21" x14ac:dyDescent="0.25">
      <c r="T23072" s="101" t="s">
        <v>44931</v>
      </c>
      <c r="U23072" s="74" t="s">
        <v>44932</v>
      </c>
    </row>
    <row r="23073" spans="20:21" x14ac:dyDescent="0.25">
      <c r="T23073" s="101" t="s">
        <v>44933</v>
      </c>
      <c r="U23073" s="74" t="s">
        <v>44934</v>
      </c>
    </row>
    <row r="23074" spans="20:21" x14ac:dyDescent="0.25">
      <c r="T23074" s="101" t="s">
        <v>44935</v>
      </c>
      <c r="U23074" s="74" t="s">
        <v>44936</v>
      </c>
    </row>
    <row r="23075" spans="20:21" x14ac:dyDescent="0.25">
      <c r="T23075" s="101" t="s">
        <v>44937</v>
      </c>
      <c r="U23075" s="74" t="s">
        <v>44938</v>
      </c>
    </row>
    <row r="23076" spans="20:21" x14ac:dyDescent="0.25">
      <c r="T23076" s="101" t="s">
        <v>44939</v>
      </c>
      <c r="U23076" s="74" t="s">
        <v>44940</v>
      </c>
    </row>
    <row r="23077" spans="20:21" x14ac:dyDescent="0.25">
      <c r="T23077" s="101" t="s">
        <v>44941</v>
      </c>
      <c r="U23077" s="74" t="s">
        <v>43026</v>
      </c>
    </row>
    <row r="23078" spans="20:21" x14ac:dyDescent="0.25">
      <c r="T23078" s="101" t="s">
        <v>44942</v>
      </c>
      <c r="U23078" s="74" t="s">
        <v>44943</v>
      </c>
    </row>
    <row r="23079" spans="20:21" x14ac:dyDescent="0.25">
      <c r="T23079" s="101" t="s">
        <v>44944</v>
      </c>
      <c r="U23079" s="74" t="s">
        <v>44945</v>
      </c>
    </row>
    <row r="23080" spans="20:21" x14ac:dyDescent="0.25">
      <c r="T23080" s="101" t="s">
        <v>44946</v>
      </c>
      <c r="U23080" s="74" t="s">
        <v>44947</v>
      </c>
    </row>
    <row r="23081" spans="20:21" x14ac:dyDescent="0.25">
      <c r="T23081" s="101" t="s">
        <v>44948</v>
      </c>
      <c r="U23081" s="74" t="s">
        <v>44949</v>
      </c>
    </row>
    <row r="23082" spans="20:21" x14ac:dyDescent="0.25">
      <c r="T23082" s="101" t="s">
        <v>44950</v>
      </c>
      <c r="U23082" s="74" t="s">
        <v>44951</v>
      </c>
    </row>
    <row r="23083" spans="20:21" x14ac:dyDescent="0.25">
      <c r="T23083" s="101" t="s">
        <v>44952</v>
      </c>
      <c r="U23083" s="74" t="s">
        <v>44953</v>
      </c>
    </row>
    <row r="23084" spans="20:21" x14ac:dyDescent="0.25">
      <c r="T23084" s="101" t="s">
        <v>44954</v>
      </c>
      <c r="U23084" s="74" t="s">
        <v>44955</v>
      </c>
    </row>
    <row r="23085" spans="20:21" x14ac:dyDescent="0.25">
      <c r="T23085" s="101" t="s">
        <v>44956</v>
      </c>
      <c r="U23085" s="74" t="s">
        <v>44957</v>
      </c>
    </row>
    <row r="23086" spans="20:21" x14ac:dyDescent="0.25">
      <c r="T23086" s="101" t="s">
        <v>44958</v>
      </c>
      <c r="U23086" s="74" t="s">
        <v>44959</v>
      </c>
    </row>
    <row r="23087" spans="20:21" x14ac:dyDescent="0.25">
      <c r="T23087" s="101" t="s">
        <v>44960</v>
      </c>
      <c r="U23087" s="74" t="s">
        <v>44961</v>
      </c>
    </row>
    <row r="23088" spans="20:21" x14ac:dyDescent="0.25">
      <c r="T23088" s="101" t="s">
        <v>44962</v>
      </c>
      <c r="U23088" s="74" t="s">
        <v>44963</v>
      </c>
    </row>
    <row r="23089" spans="20:21" x14ac:dyDescent="0.25">
      <c r="T23089" s="101" t="s">
        <v>44964</v>
      </c>
      <c r="U23089" s="74" t="s">
        <v>44965</v>
      </c>
    </row>
    <row r="23090" spans="20:21" x14ac:dyDescent="0.25">
      <c r="T23090" s="101" t="s">
        <v>44966</v>
      </c>
      <c r="U23090" s="74" t="s">
        <v>44967</v>
      </c>
    </row>
    <row r="23091" spans="20:21" x14ac:dyDescent="0.25">
      <c r="T23091" s="101" t="s">
        <v>44968</v>
      </c>
      <c r="U23091" s="74" t="s">
        <v>44969</v>
      </c>
    </row>
    <row r="23092" spans="20:21" x14ac:dyDescent="0.25">
      <c r="T23092" s="101" t="s">
        <v>44970</v>
      </c>
      <c r="U23092" s="74" t="s">
        <v>44971</v>
      </c>
    </row>
    <row r="23093" spans="20:21" x14ac:dyDescent="0.25">
      <c r="T23093" s="101" t="s">
        <v>44972</v>
      </c>
      <c r="U23093" s="74" t="s">
        <v>44973</v>
      </c>
    </row>
    <row r="23094" spans="20:21" x14ac:dyDescent="0.25">
      <c r="T23094" s="101" t="s">
        <v>44974</v>
      </c>
      <c r="U23094" s="74" t="s">
        <v>23446</v>
      </c>
    </row>
    <row r="23095" spans="20:21" x14ac:dyDescent="0.25">
      <c r="T23095" s="101" t="s">
        <v>44975</v>
      </c>
      <c r="U23095" s="74" t="s">
        <v>44976</v>
      </c>
    </row>
    <row r="23096" spans="20:21" x14ac:dyDescent="0.25">
      <c r="T23096" s="101" t="s">
        <v>44977</v>
      </c>
      <c r="U23096" s="74" t="s">
        <v>44978</v>
      </c>
    </row>
    <row r="23097" spans="20:21" x14ac:dyDescent="0.25">
      <c r="T23097" s="101" t="s">
        <v>44979</v>
      </c>
      <c r="U23097" s="74" t="s">
        <v>44980</v>
      </c>
    </row>
    <row r="23098" spans="20:21" x14ac:dyDescent="0.25">
      <c r="T23098" s="101" t="s">
        <v>44981</v>
      </c>
      <c r="U23098" s="74" t="s">
        <v>44982</v>
      </c>
    </row>
    <row r="23099" spans="20:21" x14ac:dyDescent="0.25">
      <c r="T23099" s="101" t="s">
        <v>44983</v>
      </c>
      <c r="U23099" s="74" t="s">
        <v>44984</v>
      </c>
    </row>
    <row r="23100" spans="20:21" x14ac:dyDescent="0.25">
      <c r="T23100" s="101" t="s">
        <v>44985</v>
      </c>
      <c r="U23100" s="74" t="s">
        <v>44986</v>
      </c>
    </row>
    <row r="23101" spans="20:21" x14ac:dyDescent="0.25">
      <c r="T23101" s="101" t="s">
        <v>44987</v>
      </c>
      <c r="U23101" s="74" t="s">
        <v>44988</v>
      </c>
    </row>
    <row r="23102" spans="20:21" x14ac:dyDescent="0.25">
      <c r="T23102" s="101" t="s">
        <v>44989</v>
      </c>
      <c r="U23102" s="74" t="s">
        <v>44990</v>
      </c>
    </row>
    <row r="23103" spans="20:21" x14ac:dyDescent="0.25">
      <c r="T23103" s="101" t="s">
        <v>44991</v>
      </c>
      <c r="U23103" s="74" t="s">
        <v>44992</v>
      </c>
    </row>
    <row r="23104" spans="20:21" x14ac:dyDescent="0.25">
      <c r="T23104" s="101" t="s">
        <v>44993</v>
      </c>
      <c r="U23104" s="74" t="s">
        <v>44994</v>
      </c>
    </row>
    <row r="23105" spans="20:21" x14ac:dyDescent="0.25">
      <c r="T23105" s="101" t="s">
        <v>44995</v>
      </c>
      <c r="U23105" s="74" t="s">
        <v>44996</v>
      </c>
    </row>
    <row r="23106" spans="20:21" x14ac:dyDescent="0.25">
      <c r="T23106" s="101" t="s">
        <v>44997</v>
      </c>
      <c r="U23106" s="74" t="s">
        <v>44998</v>
      </c>
    </row>
    <row r="23107" spans="20:21" x14ac:dyDescent="0.25">
      <c r="T23107" s="101" t="s">
        <v>44999</v>
      </c>
      <c r="U23107" s="74" t="s">
        <v>45000</v>
      </c>
    </row>
    <row r="23108" spans="20:21" x14ac:dyDescent="0.25">
      <c r="T23108" s="101" t="s">
        <v>45001</v>
      </c>
      <c r="U23108" s="74" t="s">
        <v>45002</v>
      </c>
    </row>
    <row r="23109" spans="20:21" x14ac:dyDescent="0.25">
      <c r="T23109" s="101" t="s">
        <v>45003</v>
      </c>
      <c r="U23109" s="74" t="s">
        <v>45004</v>
      </c>
    </row>
    <row r="23110" spans="20:21" x14ac:dyDescent="0.25">
      <c r="T23110" s="101" t="s">
        <v>45005</v>
      </c>
      <c r="U23110" s="74" t="s">
        <v>45006</v>
      </c>
    </row>
    <row r="23111" spans="20:21" x14ac:dyDescent="0.25">
      <c r="T23111" s="101" t="s">
        <v>45007</v>
      </c>
      <c r="U23111" s="74" t="s">
        <v>45008</v>
      </c>
    </row>
    <row r="23112" spans="20:21" x14ac:dyDescent="0.25">
      <c r="T23112" s="101" t="s">
        <v>45009</v>
      </c>
      <c r="U23112" s="74" t="s">
        <v>45010</v>
      </c>
    </row>
    <row r="23113" spans="20:21" x14ac:dyDescent="0.25">
      <c r="T23113" s="101" t="s">
        <v>45011</v>
      </c>
      <c r="U23113" s="74" t="s">
        <v>45012</v>
      </c>
    </row>
    <row r="23114" spans="20:21" x14ac:dyDescent="0.25">
      <c r="T23114" s="101" t="s">
        <v>45013</v>
      </c>
      <c r="U23114" s="74" t="s">
        <v>45014</v>
      </c>
    </row>
    <row r="23115" spans="20:21" x14ac:dyDescent="0.25">
      <c r="T23115" s="101" t="s">
        <v>45015</v>
      </c>
      <c r="U23115" s="74" t="s">
        <v>3016</v>
      </c>
    </row>
    <row r="23116" spans="20:21" x14ac:dyDescent="0.25">
      <c r="T23116" s="101" t="s">
        <v>45016</v>
      </c>
      <c r="U23116" s="74" t="s">
        <v>45017</v>
      </c>
    </row>
    <row r="23117" spans="20:21" x14ac:dyDescent="0.25">
      <c r="T23117" s="101" t="s">
        <v>45018</v>
      </c>
      <c r="U23117" s="74" t="s">
        <v>45019</v>
      </c>
    </row>
    <row r="23118" spans="20:21" x14ac:dyDescent="0.25">
      <c r="T23118" s="101" t="s">
        <v>45020</v>
      </c>
      <c r="U23118" s="74" t="s">
        <v>45021</v>
      </c>
    </row>
    <row r="23119" spans="20:21" x14ac:dyDescent="0.25">
      <c r="T23119" s="101" t="s">
        <v>45022</v>
      </c>
      <c r="U23119" s="74" t="s">
        <v>45023</v>
      </c>
    </row>
    <row r="23120" spans="20:21" x14ac:dyDescent="0.25">
      <c r="T23120" s="101" t="s">
        <v>45024</v>
      </c>
      <c r="U23120" s="74" t="s">
        <v>13596</v>
      </c>
    </row>
    <row r="23121" spans="20:21" x14ac:dyDescent="0.25">
      <c r="T23121" s="101" t="s">
        <v>45025</v>
      </c>
      <c r="U23121" s="74" t="s">
        <v>45026</v>
      </c>
    </row>
    <row r="23122" spans="20:21" x14ac:dyDescent="0.25">
      <c r="T23122" s="101" t="s">
        <v>45027</v>
      </c>
      <c r="U23122" s="74" t="s">
        <v>45028</v>
      </c>
    </row>
    <row r="23123" spans="20:21" x14ac:dyDescent="0.25">
      <c r="T23123" s="101" t="s">
        <v>45029</v>
      </c>
      <c r="U23123" s="74" t="s">
        <v>45030</v>
      </c>
    </row>
    <row r="23124" spans="20:21" x14ac:dyDescent="0.25">
      <c r="T23124" s="101" t="s">
        <v>45031</v>
      </c>
      <c r="U23124" s="74" t="s">
        <v>45032</v>
      </c>
    </row>
    <row r="23125" spans="20:21" x14ac:dyDescent="0.25">
      <c r="T23125" s="101" t="s">
        <v>45033</v>
      </c>
      <c r="U23125" s="74" t="s">
        <v>45034</v>
      </c>
    </row>
    <row r="23126" spans="20:21" x14ac:dyDescent="0.25">
      <c r="T23126" s="101" t="s">
        <v>45035</v>
      </c>
      <c r="U23126" s="74" t="s">
        <v>45036</v>
      </c>
    </row>
    <row r="23127" spans="20:21" x14ac:dyDescent="0.25">
      <c r="T23127" s="101" t="s">
        <v>45037</v>
      </c>
      <c r="U23127" s="74" t="s">
        <v>45038</v>
      </c>
    </row>
    <row r="23128" spans="20:21" x14ac:dyDescent="0.25">
      <c r="T23128" s="101" t="s">
        <v>45039</v>
      </c>
      <c r="U23128" s="74" t="s">
        <v>45040</v>
      </c>
    </row>
    <row r="23129" spans="20:21" x14ac:dyDescent="0.25">
      <c r="T23129" s="101" t="s">
        <v>45041</v>
      </c>
      <c r="U23129" s="74" t="s">
        <v>45042</v>
      </c>
    </row>
    <row r="23130" spans="20:21" x14ac:dyDescent="0.25">
      <c r="T23130" s="101" t="s">
        <v>45043</v>
      </c>
      <c r="U23130" s="74" t="s">
        <v>45044</v>
      </c>
    </row>
    <row r="23131" spans="20:21" x14ac:dyDescent="0.25">
      <c r="T23131" s="101" t="s">
        <v>45045</v>
      </c>
      <c r="U23131" s="74" t="s">
        <v>45046</v>
      </c>
    </row>
    <row r="23132" spans="20:21" x14ac:dyDescent="0.25">
      <c r="T23132" s="101" t="s">
        <v>45047</v>
      </c>
      <c r="U23132" s="74" t="s">
        <v>45048</v>
      </c>
    </row>
    <row r="23133" spans="20:21" x14ac:dyDescent="0.25">
      <c r="T23133" s="101" t="s">
        <v>45049</v>
      </c>
      <c r="U23133" s="74" t="s">
        <v>45050</v>
      </c>
    </row>
    <row r="23134" spans="20:21" x14ac:dyDescent="0.25">
      <c r="T23134" s="101" t="s">
        <v>45051</v>
      </c>
      <c r="U23134" s="74" t="s">
        <v>45052</v>
      </c>
    </row>
    <row r="23135" spans="20:21" x14ac:dyDescent="0.25">
      <c r="T23135" s="101" t="s">
        <v>45053</v>
      </c>
      <c r="U23135" s="74" t="s">
        <v>45054</v>
      </c>
    </row>
    <row r="23136" spans="20:21" x14ac:dyDescent="0.25">
      <c r="T23136" s="101" t="s">
        <v>45055</v>
      </c>
      <c r="U23136" s="74" t="s">
        <v>45056</v>
      </c>
    </row>
    <row r="23137" spans="20:21" x14ac:dyDescent="0.25">
      <c r="T23137" s="101" t="s">
        <v>45057</v>
      </c>
      <c r="U23137" s="74" t="s">
        <v>45058</v>
      </c>
    </row>
    <row r="23138" spans="20:21" x14ac:dyDescent="0.25">
      <c r="T23138" s="101" t="s">
        <v>45059</v>
      </c>
      <c r="U23138" s="74" t="s">
        <v>45060</v>
      </c>
    </row>
    <row r="23139" spans="20:21" x14ac:dyDescent="0.25">
      <c r="T23139" s="101" t="s">
        <v>45061</v>
      </c>
      <c r="U23139" s="74" t="s">
        <v>2116</v>
      </c>
    </row>
    <row r="23140" spans="20:21" x14ac:dyDescent="0.25">
      <c r="T23140" s="101" t="s">
        <v>45062</v>
      </c>
      <c r="U23140" s="74" t="s">
        <v>45063</v>
      </c>
    </row>
    <row r="23141" spans="20:21" x14ac:dyDescent="0.25">
      <c r="T23141" s="101" t="s">
        <v>45064</v>
      </c>
      <c r="U23141" s="74" t="s">
        <v>45065</v>
      </c>
    </row>
    <row r="23142" spans="20:21" x14ac:dyDescent="0.25">
      <c r="T23142" s="101" t="s">
        <v>45066</v>
      </c>
      <c r="U23142" s="74" t="s">
        <v>45067</v>
      </c>
    </row>
    <row r="23143" spans="20:21" x14ac:dyDescent="0.25">
      <c r="T23143" s="101" t="s">
        <v>45068</v>
      </c>
      <c r="U23143" s="74" t="s">
        <v>45069</v>
      </c>
    </row>
    <row r="23144" spans="20:21" x14ac:dyDescent="0.25">
      <c r="T23144" s="101" t="s">
        <v>45070</v>
      </c>
      <c r="U23144" s="74" t="s">
        <v>45071</v>
      </c>
    </row>
    <row r="23145" spans="20:21" x14ac:dyDescent="0.25">
      <c r="T23145" s="101" t="s">
        <v>45072</v>
      </c>
      <c r="U23145" s="74" t="s">
        <v>45073</v>
      </c>
    </row>
    <row r="23146" spans="20:21" x14ac:dyDescent="0.25">
      <c r="T23146" s="101" t="s">
        <v>45074</v>
      </c>
      <c r="U23146" s="74" t="s">
        <v>45075</v>
      </c>
    </row>
    <row r="23147" spans="20:21" x14ac:dyDescent="0.25">
      <c r="T23147" s="101" t="s">
        <v>45076</v>
      </c>
      <c r="U23147" s="74" t="s">
        <v>45077</v>
      </c>
    </row>
    <row r="23148" spans="20:21" x14ac:dyDescent="0.25">
      <c r="T23148" s="101" t="s">
        <v>45078</v>
      </c>
      <c r="U23148" s="74" t="s">
        <v>45079</v>
      </c>
    </row>
    <row r="23149" spans="20:21" x14ac:dyDescent="0.25">
      <c r="T23149" s="101" t="s">
        <v>45080</v>
      </c>
      <c r="U23149" s="74" t="s">
        <v>45081</v>
      </c>
    </row>
    <row r="23150" spans="20:21" x14ac:dyDescent="0.25">
      <c r="T23150" s="101" t="s">
        <v>45082</v>
      </c>
      <c r="U23150" s="74" t="s">
        <v>45083</v>
      </c>
    </row>
    <row r="23151" spans="20:21" x14ac:dyDescent="0.25">
      <c r="T23151" s="101" t="s">
        <v>45084</v>
      </c>
      <c r="U23151" s="74" t="s">
        <v>45085</v>
      </c>
    </row>
    <row r="23152" spans="20:21" x14ac:dyDescent="0.25">
      <c r="T23152" s="101" t="s">
        <v>45086</v>
      </c>
      <c r="U23152" s="74" t="s">
        <v>45087</v>
      </c>
    </row>
    <row r="23153" spans="20:21" x14ac:dyDescent="0.25">
      <c r="T23153" s="101" t="s">
        <v>45088</v>
      </c>
      <c r="U23153" s="74" t="s">
        <v>45089</v>
      </c>
    </row>
    <row r="23154" spans="20:21" x14ac:dyDescent="0.25">
      <c r="T23154" s="101" t="s">
        <v>45090</v>
      </c>
      <c r="U23154" s="74" t="s">
        <v>45091</v>
      </c>
    </row>
    <row r="23155" spans="20:21" x14ac:dyDescent="0.25">
      <c r="T23155" s="101" t="s">
        <v>45092</v>
      </c>
      <c r="U23155" s="74" t="s">
        <v>45093</v>
      </c>
    </row>
    <row r="23156" spans="20:21" x14ac:dyDescent="0.25">
      <c r="T23156" s="101" t="s">
        <v>45094</v>
      </c>
      <c r="U23156" s="74" t="s">
        <v>45095</v>
      </c>
    </row>
    <row r="23157" spans="20:21" x14ac:dyDescent="0.25">
      <c r="T23157" s="101" t="s">
        <v>45096</v>
      </c>
      <c r="U23157" s="74" t="s">
        <v>45097</v>
      </c>
    </row>
    <row r="23158" spans="20:21" x14ac:dyDescent="0.25">
      <c r="T23158" s="101" t="s">
        <v>45098</v>
      </c>
      <c r="U23158" s="74" t="s">
        <v>45099</v>
      </c>
    </row>
    <row r="23159" spans="20:21" x14ac:dyDescent="0.25">
      <c r="T23159" s="101" t="s">
        <v>45100</v>
      </c>
      <c r="U23159" s="74" t="s">
        <v>45101</v>
      </c>
    </row>
    <row r="23160" spans="20:21" x14ac:dyDescent="0.25">
      <c r="T23160" s="101" t="s">
        <v>45102</v>
      </c>
      <c r="U23160" s="74" t="s">
        <v>45103</v>
      </c>
    </row>
    <row r="23161" spans="20:21" x14ac:dyDescent="0.25">
      <c r="T23161" s="101" t="s">
        <v>45104</v>
      </c>
      <c r="U23161" s="74" t="s">
        <v>32341</v>
      </c>
    </row>
    <row r="23162" spans="20:21" x14ac:dyDescent="0.25">
      <c r="T23162" s="101" t="s">
        <v>45105</v>
      </c>
      <c r="U23162" s="74" t="s">
        <v>45106</v>
      </c>
    </row>
    <row r="23163" spans="20:21" x14ac:dyDescent="0.25">
      <c r="T23163" s="101" t="s">
        <v>45107</v>
      </c>
      <c r="U23163" s="74" t="s">
        <v>45108</v>
      </c>
    </row>
    <row r="23164" spans="20:21" x14ac:dyDescent="0.25">
      <c r="T23164" s="101" t="s">
        <v>45109</v>
      </c>
      <c r="U23164" s="74" t="s">
        <v>45110</v>
      </c>
    </row>
    <row r="23165" spans="20:21" x14ac:dyDescent="0.25">
      <c r="T23165" s="101" t="s">
        <v>45111</v>
      </c>
      <c r="U23165" s="74" t="s">
        <v>45112</v>
      </c>
    </row>
    <row r="23166" spans="20:21" x14ac:dyDescent="0.25">
      <c r="T23166" s="101" t="s">
        <v>45113</v>
      </c>
      <c r="U23166" s="74" t="s">
        <v>45114</v>
      </c>
    </row>
    <row r="23167" spans="20:21" x14ac:dyDescent="0.25">
      <c r="T23167" s="101" t="s">
        <v>45115</v>
      </c>
      <c r="U23167" s="74" t="s">
        <v>45116</v>
      </c>
    </row>
    <row r="23168" spans="20:21" x14ac:dyDescent="0.25">
      <c r="T23168" s="101" t="s">
        <v>45117</v>
      </c>
      <c r="U23168" s="74" t="s">
        <v>45118</v>
      </c>
    </row>
    <row r="23169" spans="20:21" x14ac:dyDescent="0.25">
      <c r="T23169" s="101" t="s">
        <v>45119</v>
      </c>
      <c r="U23169" s="74" t="s">
        <v>45120</v>
      </c>
    </row>
    <row r="23170" spans="20:21" x14ac:dyDescent="0.25">
      <c r="T23170" s="101" t="s">
        <v>45121</v>
      </c>
      <c r="U23170" s="74" t="s">
        <v>45122</v>
      </c>
    </row>
    <row r="23171" spans="20:21" x14ac:dyDescent="0.25">
      <c r="T23171" s="101" t="s">
        <v>45123</v>
      </c>
      <c r="U23171" s="74" t="s">
        <v>45124</v>
      </c>
    </row>
    <row r="23172" spans="20:21" x14ac:dyDescent="0.25">
      <c r="T23172" s="101" t="s">
        <v>45125</v>
      </c>
      <c r="U23172" s="74" t="s">
        <v>45126</v>
      </c>
    </row>
    <row r="23173" spans="20:21" x14ac:dyDescent="0.25">
      <c r="T23173" s="101" t="s">
        <v>45127</v>
      </c>
      <c r="U23173" s="74" t="s">
        <v>45128</v>
      </c>
    </row>
    <row r="23174" spans="20:21" x14ac:dyDescent="0.25">
      <c r="T23174" s="101" t="s">
        <v>45129</v>
      </c>
      <c r="U23174" s="74" t="s">
        <v>45130</v>
      </c>
    </row>
    <row r="23175" spans="20:21" x14ac:dyDescent="0.25">
      <c r="T23175" s="101" t="s">
        <v>45131</v>
      </c>
      <c r="U23175" s="74" t="s">
        <v>45132</v>
      </c>
    </row>
    <row r="23176" spans="20:21" x14ac:dyDescent="0.25">
      <c r="T23176" s="101" t="s">
        <v>45133</v>
      </c>
      <c r="U23176" s="74" t="s">
        <v>45134</v>
      </c>
    </row>
    <row r="23177" spans="20:21" x14ac:dyDescent="0.25">
      <c r="T23177" s="101" t="s">
        <v>45135</v>
      </c>
      <c r="U23177" s="74" t="s">
        <v>45136</v>
      </c>
    </row>
    <row r="23178" spans="20:21" x14ac:dyDescent="0.25">
      <c r="T23178" s="101" t="s">
        <v>45137</v>
      </c>
      <c r="U23178" s="74" t="s">
        <v>45138</v>
      </c>
    </row>
    <row r="23179" spans="20:21" x14ac:dyDescent="0.25">
      <c r="T23179" s="101" t="s">
        <v>45139</v>
      </c>
      <c r="U23179" s="74" t="s">
        <v>45140</v>
      </c>
    </row>
    <row r="23180" spans="20:21" x14ac:dyDescent="0.25">
      <c r="T23180" s="101" t="s">
        <v>45141</v>
      </c>
      <c r="U23180" s="74" t="s">
        <v>45142</v>
      </c>
    </row>
    <row r="23181" spans="20:21" x14ac:dyDescent="0.25">
      <c r="T23181" s="101" t="s">
        <v>45143</v>
      </c>
      <c r="U23181" s="74" t="s">
        <v>45144</v>
      </c>
    </row>
    <row r="23182" spans="20:21" x14ac:dyDescent="0.25">
      <c r="T23182" s="101" t="s">
        <v>45145</v>
      </c>
      <c r="U23182" s="74" t="s">
        <v>45146</v>
      </c>
    </row>
    <row r="23183" spans="20:21" x14ac:dyDescent="0.25">
      <c r="T23183" s="101" t="s">
        <v>45147</v>
      </c>
      <c r="U23183" s="74" t="s">
        <v>45148</v>
      </c>
    </row>
    <row r="23184" spans="20:21" x14ac:dyDescent="0.25">
      <c r="T23184" s="101" t="s">
        <v>45149</v>
      </c>
      <c r="U23184" s="74" t="s">
        <v>45150</v>
      </c>
    </row>
    <row r="23185" spans="20:21" x14ac:dyDescent="0.25">
      <c r="T23185" s="101" t="s">
        <v>45151</v>
      </c>
      <c r="U23185" s="74" t="s">
        <v>45152</v>
      </c>
    </row>
    <row r="23186" spans="20:21" x14ac:dyDescent="0.25">
      <c r="T23186" s="101" t="s">
        <v>45153</v>
      </c>
      <c r="U23186" s="74" t="s">
        <v>45154</v>
      </c>
    </row>
    <row r="23187" spans="20:21" x14ac:dyDescent="0.25">
      <c r="T23187" s="101" t="s">
        <v>45155</v>
      </c>
      <c r="U23187" s="74" t="s">
        <v>45156</v>
      </c>
    </row>
    <row r="23188" spans="20:21" x14ac:dyDescent="0.25">
      <c r="T23188" s="101" t="s">
        <v>45157</v>
      </c>
      <c r="U23188" s="74" t="s">
        <v>45158</v>
      </c>
    </row>
    <row r="23189" spans="20:21" x14ac:dyDescent="0.25">
      <c r="T23189" s="101" t="s">
        <v>45159</v>
      </c>
      <c r="U23189" s="74" t="s">
        <v>45160</v>
      </c>
    </row>
    <row r="23190" spans="20:21" x14ac:dyDescent="0.25">
      <c r="T23190" s="101" t="s">
        <v>45161</v>
      </c>
      <c r="U23190" s="74" t="s">
        <v>45162</v>
      </c>
    </row>
    <row r="23191" spans="20:21" x14ac:dyDescent="0.25">
      <c r="T23191" s="101" t="s">
        <v>45163</v>
      </c>
      <c r="U23191" s="74" t="s">
        <v>45164</v>
      </c>
    </row>
    <row r="23192" spans="20:21" x14ac:dyDescent="0.25">
      <c r="T23192" s="101" t="s">
        <v>45165</v>
      </c>
      <c r="U23192" s="74" t="s">
        <v>45166</v>
      </c>
    </row>
    <row r="23193" spans="20:21" x14ac:dyDescent="0.25">
      <c r="T23193" s="101" t="s">
        <v>45167</v>
      </c>
      <c r="U23193" s="74" t="s">
        <v>45168</v>
      </c>
    </row>
    <row r="23194" spans="20:21" x14ac:dyDescent="0.25">
      <c r="T23194" s="101" t="s">
        <v>45169</v>
      </c>
      <c r="U23194" s="74" t="s">
        <v>45170</v>
      </c>
    </row>
    <row r="23195" spans="20:21" x14ac:dyDescent="0.25">
      <c r="T23195" s="101" t="s">
        <v>45171</v>
      </c>
      <c r="U23195" s="74" t="s">
        <v>45172</v>
      </c>
    </row>
    <row r="23196" spans="20:21" x14ac:dyDescent="0.25">
      <c r="T23196" s="101" t="s">
        <v>45173</v>
      </c>
      <c r="U23196" s="74" t="s">
        <v>45174</v>
      </c>
    </row>
    <row r="23197" spans="20:21" x14ac:dyDescent="0.25">
      <c r="T23197" s="101" t="s">
        <v>45175</v>
      </c>
      <c r="U23197" s="74" t="s">
        <v>45176</v>
      </c>
    </row>
    <row r="23198" spans="20:21" x14ac:dyDescent="0.25">
      <c r="T23198" s="101" t="s">
        <v>45177</v>
      </c>
      <c r="U23198" s="74" t="s">
        <v>45178</v>
      </c>
    </row>
    <row r="23199" spans="20:21" x14ac:dyDescent="0.25">
      <c r="T23199" s="101" t="s">
        <v>45179</v>
      </c>
      <c r="U23199" s="74" t="s">
        <v>45180</v>
      </c>
    </row>
    <row r="23200" spans="20:21" x14ac:dyDescent="0.25">
      <c r="T23200" s="101" t="s">
        <v>45181</v>
      </c>
      <c r="U23200" s="74" t="s">
        <v>45182</v>
      </c>
    </row>
    <row r="23201" spans="20:21" x14ac:dyDescent="0.25">
      <c r="T23201" s="101" t="s">
        <v>45183</v>
      </c>
      <c r="U23201" s="74" t="s">
        <v>45184</v>
      </c>
    </row>
    <row r="23202" spans="20:21" x14ac:dyDescent="0.25">
      <c r="T23202" s="101" t="s">
        <v>45185</v>
      </c>
      <c r="U23202" s="74" t="s">
        <v>45186</v>
      </c>
    </row>
    <row r="23203" spans="20:21" x14ac:dyDescent="0.25">
      <c r="T23203" s="101" t="s">
        <v>45187</v>
      </c>
      <c r="U23203" s="74" t="s">
        <v>45188</v>
      </c>
    </row>
    <row r="23204" spans="20:21" x14ac:dyDescent="0.25">
      <c r="T23204" s="101" t="s">
        <v>45189</v>
      </c>
      <c r="U23204" s="74" t="s">
        <v>45190</v>
      </c>
    </row>
    <row r="23205" spans="20:21" x14ac:dyDescent="0.25">
      <c r="T23205" s="101" t="s">
        <v>45191</v>
      </c>
      <c r="U23205" s="74" t="s">
        <v>45192</v>
      </c>
    </row>
    <row r="23206" spans="20:21" x14ac:dyDescent="0.25">
      <c r="T23206" s="101" t="s">
        <v>45193</v>
      </c>
      <c r="U23206" s="74" t="s">
        <v>45194</v>
      </c>
    </row>
    <row r="23207" spans="20:21" x14ac:dyDescent="0.25">
      <c r="T23207" s="101" t="s">
        <v>45195</v>
      </c>
      <c r="U23207" s="74" t="s">
        <v>45196</v>
      </c>
    </row>
    <row r="23208" spans="20:21" x14ac:dyDescent="0.25">
      <c r="T23208" s="101" t="s">
        <v>45197</v>
      </c>
      <c r="U23208" s="74" t="s">
        <v>45198</v>
      </c>
    </row>
    <row r="23209" spans="20:21" x14ac:dyDescent="0.25">
      <c r="T23209" s="101" t="s">
        <v>45199</v>
      </c>
      <c r="U23209" s="74" t="s">
        <v>45200</v>
      </c>
    </row>
    <row r="23210" spans="20:21" x14ac:dyDescent="0.25">
      <c r="T23210" s="101" t="s">
        <v>45201</v>
      </c>
      <c r="U23210" s="74" t="s">
        <v>45202</v>
      </c>
    </row>
    <row r="23211" spans="20:21" x14ac:dyDescent="0.25">
      <c r="T23211" s="101" t="s">
        <v>45203</v>
      </c>
      <c r="U23211" s="74" t="s">
        <v>45204</v>
      </c>
    </row>
    <row r="23212" spans="20:21" x14ac:dyDescent="0.25">
      <c r="T23212" s="101" t="s">
        <v>45205</v>
      </c>
      <c r="U23212" s="74" t="s">
        <v>45206</v>
      </c>
    </row>
    <row r="23213" spans="20:21" x14ac:dyDescent="0.25">
      <c r="T23213" s="101" t="s">
        <v>45207</v>
      </c>
      <c r="U23213" s="74" t="s">
        <v>45208</v>
      </c>
    </row>
    <row r="23214" spans="20:21" x14ac:dyDescent="0.25">
      <c r="T23214" s="101" t="s">
        <v>45209</v>
      </c>
      <c r="U23214" s="74" t="s">
        <v>45210</v>
      </c>
    </row>
    <row r="23215" spans="20:21" x14ac:dyDescent="0.25">
      <c r="T23215" s="101" t="s">
        <v>45211</v>
      </c>
      <c r="U23215" s="74" t="s">
        <v>45212</v>
      </c>
    </row>
    <row r="23216" spans="20:21" x14ac:dyDescent="0.25">
      <c r="T23216" s="101" t="s">
        <v>45213</v>
      </c>
      <c r="U23216" s="74" t="s">
        <v>45214</v>
      </c>
    </row>
    <row r="23217" spans="20:21" x14ac:dyDescent="0.25">
      <c r="T23217" s="101" t="s">
        <v>45215</v>
      </c>
      <c r="U23217" s="74" t="s">
        <v>45216</v>
      </c>
    </row>
    <row r="23218" spans="20:21" x14ac:dyDescent="0.25">
      <c r="T23218" s="101" t="s">
        <v>45217</v>
      </c>
      <c r="U23218" s="74" t="s">
        <v>45218</v>
      </c>
    </row>
    <row r="23219" spans="20:21" x14ac:dyDescent="0.25">
      <c r="T23219" s="101" t="s">
        <v>45219</v>
      </c>
      <c r="U23219" s="74" t="s">
        <v>45220</v>
      </c>
    </row>
    <row r="23220" spans="20:21" x14ac:dyDescent="0.25">
      <c r="T23220" s="101" t="s">
        <v>45221</v>
      </c>
      <c r="U23220" s="74" t="s">
        <v>2314</v>
      </c>
    </row>
    <row r="23221" spans="20:21" x14ac:dyDescent="0.25">
      <c r="T23221" s="101" t="s">
        <v>45222</v>
      </c>
      <c r="U23221" s="74" t="s">
        <v>45223</v>
      </c>
    </row>
    <row r="23222" spans="20:21" x14ac:dyDescent="0.25">
      <c r="T23222" s="101" t="s">
        <v>45224</v>
      </c>
      <c r="U23222" s="74" t="s">
        <v>45225</v>
      </c>
    </row>
    <row r="23223" spans="20:21" x14ac:dyDescent="0.25">
      <c r="T23223" s="101" t="s">
        <v>45226</v>
      </c>
      <c r="U23223" s="74" t="s">
        <v>45227</v>
      </c>
    </row>
    <row r="23224" spans="20:21" x14ac:dyDescent="0.25">
      <c r="T23224" s="101" t="s">
        <v>45228</v>
      </c>
      <c r="U23224" s="74" t="s">
        <v>45229</v>
      </c>
    </row>
    <row r="23225" spans="20:21" x14ac:dyDescent="0.25">
      <c r="T23225" s="101" t="s">
        <v>45230</v>
      </c>
      <c r="U23225" s="74" t="s">
        <v>45231</v>
      </c>
    </row>
    <row r="23226" spans="20:21" x14ac:dyDescent="0.25">
      <c r="T23226" s="101" t="s">
        <v>45232</v>
      </c>
      <c r="U23226" s="74" t="s">
        <v>45233</v>
      </c>
    </row>
    <row r="23227" spans="20:21" x14ac:dyDescent="0.25">
      <c r="T23227" s="101" t="s">
        <v>45234</v>
      </c>
      <c r="U23227" s="74" t="s">
        <v>45235</v>
      </c>
    </row>
    <row r="23228" spans="20:21" x14ac:dyDescent="0.25">
      <c r="T23228" s="101" t="s">
        <v>45236</v>
      </c>
      <c r="U23228" s="74" t="s">
        <v>45237</v>
      </c>
    </row>
    <row r="23229" spans="20:21" x14ac:dyDescent="0.25">
      <c r="T23229" s="101" t="s">
        <v>45238</v>
      </c>
      <c r="U23229" s="74" t="s">
        <v>45239</v>
      </c>
    </row>
    <row r="23230" spans="20:21" x14ac:dyDescent="0.25">
      <c r="T23230" s="101" t="s">
        <v>45240</v>
      </c>
      <c r="U23230" s="74" t="s">
        <v>45241</v>
      </c>
    </row>
    <row r="23231" spans="20:21" x14ac:dyDescent="0.25">
      <c r="T23231" s="101" t="s">
        <v>45242</v>
      </c>
      <c r="U23231" s="74" t="s">
        <v>45243</v>
      </c>
    </row>
    <row r="23232" spans="20:21" x14ac:dyDescent="0.25">
      <c r="T23232" s="101" t="s">
        <v>45244</v>
      </c>
      <c r="U23232" s="74" t="s">
        <v>45245</v>
      </c>
    </row>
    <row r="23233" spans="20:21" x14ac:dyDescent="0.25">
      <c r="T23233" s="101" t="s">
        <v>45246</v>
      </c>
      <c r="U23233" s="74" t="s">
        <v>45247</v>
      </c>
    </row>
    <row r="23234" spans="20:21" x14ac:dyDescent="0.25">
      <c r="T23234" s="101" t="s">
        <v>45248</v>
      </c>
      <c r="U23234" s="74" t="s">
        <v>45249</v>
      </c>
    </row>
    <row r="23235" spans="20:21" x14ac:dyDescent="0.25">
      <c r="T23235" s="101" t="s">
        <v>45250</v>
      </c>
      <c r="U23235" s="74" t="s">
        <v>45251</v>
      </c>
    </row>
    <row r="23236" spans="20:21" x14ac:dyDescent="0.25">
      <c r="T23236" s="101" t="s">
        <v>45252</v>
      </c>
      <c r="U23236" s="74" t="s">
        <v>45253</v>
      </c>
    </row>
    <row r="23237" spans="20:21" x14ac:dyDescent="0.25">
      <c r="T23237" s="101" t="s">
        <v>45254</v>
      </c>
      <c r="U23237" s="74" t="s">
        <v>45255</v>
      </c>
    </row>
    <row r="23238" spans="20:21" x14ac:dyDescent="0.25">
      <c r="T23238" s="101" t="s">
        <v>45256</v>
      </c>
      <c r="U23238" s="74" t="s">
        <v>45257</v>
      </c>
    </row>
    <row r="23239" spans="20:21" x14ac:dyDescent="0.25">
      <c r="T23239" s="101" t="s">
        <v>45258</v>
      </c>
      <c r="U23239" s="74" t="s">
        <v>45259</v>
      </c>
    </row>
    <row r="23240" spans="20:21" x14ac:dyDescent="0.25">
      <c r="T23240" s="101" t="s">
        <v>45260</v>
      </c>
      <c r="U23240" s="74" t="s">
        <v>45261</v>
      </c>
    </row>
    <row r="23241" spans="20:21" x14ac:dyDescent="0.25">
      <c r="T23241" s="101" t="s">
        <v>45262</v>
      </c>
      <c r="U23241" s="74" t="s">
        <v>45263</v>
      </c>
    </row>
    <row r="23242" spans="20:21" x14ac:dyDescent="0.25">
      <c r="T23242" s="101" t="s">
        <v>45264</v>
      </c>
      <c r="U23242" s="74" t="s">
        <v>20607</v>
      </c>
    </row>
    <row r="23243" spans="20:21" x14ac:dyDescent="0.25">
      <c r="T23243" s="101" t="s">
        <v>45265</v>
      </c>
      <c r="U23243" s="74" t="s">
        <v>45266</v>
      </c>
    </row>
    <row r="23244" spans="20:21" x14ac:dyDescent="0.25">
      <c r="T23244" s="101" t="s">
        <v>45267</v>
      </c>
      <c r="U23244" s="74" t="s">
        <v>45268</v>
      </c>
    </row>
    <row r="23245" spans="20:21" x14ac:dyDescent="0.25">
      <c r="T23245" s="101" t="s">
        <v>45269</v>
      </c>
      <c r="U23245" s="74" t="s">
        <v>45270</v>
      </c>
    </row>
    <row r="23246" spans="20:21" x14ac:dyDescent="0.25">
      <c r="T23246" s="101" t="s">
        <v>45271</v>
      </c>
      <c r="U23246" s="74" t="s">
        <v>45272</v>
      </c>
    </row>
    <row r="23247" spans="20:21" x14ac:dyDescent="0.25">
      <c r="T23247" s="101" t="s">
        <v>45273</v>
      </c>
      <c r="U23247" s="74" t="s">
        <v>45274</v>
      </c>
    </row>
    <row r="23248" spans="20:21" x14ac:dyDescent="0.25">
      <c r="T23248" s="101" t="s">
        <v>45275</v>
      </c>
      <c r="U23248" s="74" t="s">
        <v>45276</v>
      </c>
    </row>
    <row r="23249" spans="20:21" x14ac:dyDescent="0.25">
      <c r="T23249" s="101" t="s">
        <v>45277</v>
      </c>
      <c r="U23249" s="74" t="s">
        <v>45278</v>
      </c>
    </row>
    <row r="23250" spans="20:21" x14ac:dyDescent="0.25">
      <c r="T23250" s="101" t="s">
        <v>45279</v>
      </c>
      <c r="U23250" s="74" t="s">
        <v>45280</v>
      </c>
    </row>
    <row r="23251" spans="20:21" x14ac:dyDescent="0.25">
      <c r="T23251" s="101" t="s">
        <v>45281</v>
      </c>
      <c r="U23251" s="74" t="s">
        <v>45282</v>
      </c>
    </row>
    <row r="23252" spans="20:21" x14ac:dyDescent="0.25">
      <c r="T23252" s="101" t="s">
        <v>45283</v>
      </c>
      <c r="U23252" s="74" t="s">
        <v>45284</v>
      </c>
    </row>
    <row r="23253" spans="20:21" x14ac:dyDescent="0.25">
      <c r="T23253" s="101" t="s">
        <v>45285</v>
      </c>
      <c r="U23253" s="74" t="s">
        <v>45286</v>
      </c>
    </row>
    <row r="23254" spans="20:21" x14ac:dyDescent="0.25">
      <c r="T23254" s="101" t="s">
        <v>45287</v>
      </c>
      <c r="U23254" s="74" t="s">
        <v>45288</v>
      </c>
    </row>
    <row r="23255" spans="20:21" x14ac:dyDescent="0.25">
      <c r="T23255" s="101" t="s">
        <v>45289</v>
      </c>
      <c r="U23255" s="74" t="s">
        <v>45290</v>
      </c>
    </row>
    <row r="23256" spans="20:21" x14ac:dyDescent="0.25">
      <c r="T23256" s="101" t="s">
        <v>45291</v>
      </c>
      <c r="U23256" s="74" t="s">
        <v>45292</v>
      </c>
    </row>
    <row r="23257" spans="20:21" x14ac:dyDescent="0.25">
      <c r="T23257" s="101" t="s">
        <v>45293</v>
      </c>
      <c r="U23257" s="74" t="s">
        <v>45294</v>
      </c>
    </row>
    <row r="23258" spans="20:21" x14ac:dyDescent="0.25">
      <c r="T23258" s="101" t="s">
        <v>45295</v>
      </c>
      <c r="U23258" s="74" t="s">
        <v>45296</v>
      </c>
    </row>
    <row r="23259" spans="20:21" x14ac:dyDescent="0.25">
      <c r="T23259" s="101" t="s">
        <v>45297</v>
      </c>
      <c r="U23259" s="74" t="s">
        <v>45298</v>
      </c>
    </row>
    <row r="23260" spans="20:21" x14ac:dyDescent="0.25">
      <c r="T23260" s="101" t="s">
        <v>45299</v>
      </c>
      <c r="U23260" s="74" t="s">
        <v>45300</v>
      </c>
    </row>
    <row r="23261" spans="20:21" x14ac:dyDescent="0.25">
      <c r="T23261" s="101" t="s">
        <v>45301</v>
      </c>
      <c r="U23261" s="74" t="s">
        <v>45302</v>
      </c>
    </row>
    <row r="23262" spans="20:21" x14ac:dyDescent="0.25">
      <c r="T23262" s="101" t="s">
        <v>45303</v>
      </c>
      <c r="U23262" s="74" t="s">
        <v>45304</v>
      </c>
    </row>
    <row r="23263" spans="20:21" x14ac:dyDescent="0.25">
      <c r="T23263" s="101" t="s">
        <v>45305</v>
      </c>
      <c r="U23263" s="74" t="s">
        <v>45306</v>
      </c>
    </row>
    <row r="23264" spans="20:21" x14ac:dyDescent="0.25">
      <c r="T23264" s="101" t="s">
        <v>45307</v>
      </c>
      <c r="U23264" s="74" t="s">
        <v>45308</v>
      </c>
    </row>
    <row r="23265" spans="20:21" x14ac:dyDescent="0.25">
      <c r="T23265" s="101" t="s">
        <v>45309</v>
      </c>
      <c r="U23265" s="74" t="s">
        <v>45310</v>
      </c>
    </row>
    <row r="23266" spans="20:21" x14ac:dyDescent="0.25">
      <c r="T23266" s="101" t="s">
        <v>45311</v>
      </c>
      <c r="U23266" s="74" t="s">
        <v>45312</v>
      </c>
    </row>
    <row r="23267" spans="20:21" x14ac:dyDescent="0.25">
      <c r="T23267" s="101" t="s">
        <v>45313</v>
      </c>
      <c r="U23267" s="74" t="s">
        <v>45314</v>
      </c>
    </row>
    <row r="23268" spans="20:21" x14ac:dyDescent="0.25">
      <c r="T23268" s="101" t="s">
        <v>45315</v>
      </c>
      <c r="U23268" s="74" t="s">
        <v>45316</v>
      </c>
    </row>
    <row r="23269" spans="20:21" x14ac:dyDescent="0.25">
      <c r="T23269" s="101" t="s">
        <v>45317</v>
      </c>
      <c r="U23269" s="74" t="s">
        <v>45318</v>
      </c>
    </row>
    <row r="23270" spans="20:21" x14ac:dyDescent="0.25">
      <c r="T23270" s="101" t="s">
        <v>45319</v>
      </c>
      <c r="U23270" s="74" t="s">
        <v>45320</v>
      </c>
    </row>
    <row r="23271" spans="20:21" x14ac:dyDescent="0.25">
      <c r="T23271" s="101" t="s">
        <v>45321</v>
      </c>
      <c r="U23271" s="74" t="s">
        <v>45322</v>
      </c>
    </row>
    <row r="23272" spans="20:21" x14ac:dyDescent="0.25">
      <c r="T23272" s="101" t="s">
        <v>45323</v>
      </c>
      <c r="U23272" s="74" t="s">
        <v>45324</v>
      </c>
    </row>
    <row r="23273" spans="20:21" x14ac:dyDescent="0.25">
      <c r="T23273" s="101" t="s">
        <v>45325</v>
      </c>
      <c r="U23273" s="74" t="s">
        <v>45326</v>
      </c>
    </row>
    <row r="23274" spans="20:21" x14ac:dyDescent="0.25">
      <c r="T23274" s="101" t="s">
        <v>45327</v>
      </c>
      <c r="U23274" s="74" t="s">
        <v>45328</v>
      </c>
    </row>
    <row r="23275" spans="20:21" x14ac:dyDescent="0.25">
      <c r="T23275" s="101" t="s">
        <v>45329</v>
      </c>
      <c r="U23275" s="74" t="s">
        <v>45330</v>
      </c>
    </row>
    <row r="23276" spans="20:21" x14ac:dyDescent="0.25">
      <c r="T23276" s="101" t="s">
        <v>45331</v>
      </c>
      <c r="U23276" s="74" t="s">
        <v>45332</v>
      </c>
    </row>
    <row r="23277" spans="20:21" x14ac:dyDescent="0.25">
      <c r="T23277" s="101" t="s">
        <v>45333</v>
      </c>
      <c r="U23277" s="74" t="s">
        <v>45334</v>
      </c>
    </row>
    <row r="23278" spans="20:21" x14ac:dyDescent="0.25">
      <c r="T23278" s="101" t="s">
        <v>45335</v>
      </c>
      <c r="U23278" s="74" t="s">
        <v>45336</v>
      </c>
    </row>
    <row r="23279" spans="20:21" x14ac:dyDescent="0.25">
      <c r="T23279" s="101" t="s">
        <v>45337</v>
      </c>
      <c r="U23279" s="74" t="s">
        <v>45338</v>
      </c>
    </row>
    <row r="23280" spans="20:21" x14ac:dyDescent="0.25">
      <c r="T23280" s="101" t="s">
        <v>45339</v>
      </c>
      <c r="U23280" s="74" t="s">
        <v>45340</v>
      </c>
    </row>
    <row r="23281" spans="20:21" x14ac:dyDescent="0.25">
      <c r="T23281" s="101" t="s">
        <v>45341</v>
      </c>
      <c r="U23281" s="74" t="s">
        <v>45342</v>
      </c>
    </row>
    <row r="23282" spans="20:21" x14ac:dyDescent="0.25">
      <c r="T23282" s="101" t="s">
        <v>45343</v>
      </c>
      <c r="U23282" s="74" t="s">
        <v>45344</v>
      </c>
    </row>
    <row r="23283" spans="20:21" x14ac:dyDescent="0.25">
      <c r="T23283" s="101" t="s">
        <v>45345</v>
      </c>
      <c r="U23283" s="74" t="s">
        <v>45346</v>
      </c>
    </row>
    <row r="23284" spans="20:21" x14ac:dyDescent="0.25">
      <c r="T23284" s="101" t="s">
        <v>45347</v>
      </c>
      <c r="U23284" s="74" t="s">
        <v>45348</v>
      </c>
    </row>
    <row r="23285" spans="20:21" x14ac:dyDescent="0.25">
      <c r="T23285" s="101" t="s">
        <v>45349</v>
      </c>
      <c r="U23285" s="74" t="s">
        <v>45350</v>
      </c>
    </row>
    <row r="23286" spans="20:21" x14ac:dyDescent="0.25">
      <c r="T23286" s="101" t="s">
        <v>45351</v>
      </c>
      <c r="U23286" s="74" t="s">
        <v>45352</v>
      </c>
    </row>
    <row r="23287" spans="20:21" x14ac:dyDescent="0.25">
      <c r="T23287" s="101" t="s">
        <v>45353</v>
      </c>
      <c r="U23287" s="74" t="s">
        <v>45354</v>
      </c>
    </row>
    <row r="23288" spans="20:21" x14ac:dyDescent="0.25">
      <c r="T23288" s="101" t="s">
        <v>45355</v>
      </c>
      <c r="U23288" s="74" t="s">
        <v>45356</v>
      </c>
    </row>
    <row r="23289" spans="20:21" x14ac:dyDescent="0.25">
      <c r="T23289" s="101" t="s">
        <v>45357</v>
      </c>
      <c r="U23289" s="74" t="s">
        <v>45358</v>
      </c>
    </row>
    <row r="23290" spans="20:21" x14ac:dyDescent="0.25">
      <c r="T23290" s="101" t="s">
        <v>45359</v>
      </c>
      <c r="U23290" s="74" t="s">
        <v>45360</v>
      </c>
    </row>
    <row r="23291" spans="20:21" x14ac:dyDescent="0.25">
      <c r="T23291" s="101" t="s">
        <v>45361</v>
      </c>
      <c r="U23291" s="74" t="s">
        <v>45362</v>
      </c>
    </row>
    <row r="23292" spans="20:21" x14ac:dyDescent="0.25">
      <c r="T23292" s="101" t="s">
        <v>45363</v>
      </c>
      <c r="U23292" s="74" t="s">
        <v>45364</v>
      </c>
    </row>
    <row r="23293" spans="20:21" x14ac:dyDescent="0.25">
      <c r="T23293" s="101" t="s">
        <v>45365</v>
      </c>
      <c r="U23293" s="74" t="s">
        <v>45366</v>
      </c>
    </row>
    <row r="23294" spans="20:21" x14ac:dyDescent="0.25">
      <c r="T23294" s="101" t="s">
        <v>45367</v>
      </c>
      <c r="U23294" s="74" t="s">
        <v>45368</v>
      </c>
    </row>
    <row r="23295" spans="20:21" x14ac:dyDescent="0.25">
      <c r="T23295" s="101" t="s">
        <v>45369</v>
      </c>
      <c r="U23295" s="74" t="s">
        <v>45370</v>
      </c>
    </row>
    <row r="23296" spans="20:21" x14ac:dyDescent="0.25">
      <c r="T23296" s="101" t="s">
        <v>45371</v>
      </c>
      <c r="U23296" s="74" t="s">
        <v>45372</v>
      </c>
    </row>
    <row r="23297" spans="20:21" x14ac:dyDescent="0.25">
      <c r="T23297" s="101" t="s">
        <v>45373</v>
      </c>
      <c r="U23297" s="74" t="s">
        <v>45374</v>
      </c>
    </row>
    <row r="23298" spans="20:21" x14ac:dyDescent="0.25">
      <c r="T23298" s="101" t="s">
        <v>45375</v>
      </c>
      <c r="U23298" s="74" t="s">
        <v>45376</v>
      </c>
    </row>
    <row r="23299" spans="20:21" x14ac:dyDescent="0.25">
      <c r="T23299" s="101" t="s">
        <v>45377</v>
      </c>
      <c r="U23299" s="74" t="s">
        <v>45378</v>
      </c>
    </row>
    <row r="23300" spans="20:21" x14ac:dyDescent="0.25">
      <c r="T23300" s="101" t="s">
        <v>45379</v>
      </c>
      <c r="U23300" s="74" t="s">
        <v>45380</v>
      </c>
    </row>
    <row r="23301" spans="20:21" x14ac:dyDescent="0.25">
      <c r="T23301" s="101" t="s">
        <v>45381</v>
      </c>
      <c r="U23301" s="74" t="s">
        <v>45382</v>
      </c>
    </row>
    <row r="23302" spans="20:21" x14ac:dyDescent="0.25">
      <c r="T23302" s="101" t="s">
        <v>45383</v>
      </c>
      <c r="U23302" s="74" t="s">
        <v>3247</v>
      </c>
    </row>
    <row r="23303" spans="20:21" x14ac:dyDescent="0.25">
      <c r="T23303" s="101" t="s">
        <v>45384</v>
      </c>
      <c r="U23303" s="74" t="s">
        <v>45385</v>
      </c>
    </row>
    <row r="23304" spans="20:21" x14ac:dyDescent="0.25">
      <c r="T23304" s="101" t="s">
        <v>45386</v>
      </c>
      <c r="U23304" s="74" t="s">
        <v>45387</v>
      </c>
    </row>
    <row r="23305" spans="20:21" x14ac:dyDescent="0.25">
      <c r="T23305" s="101" t="s">
        <v>45388</v>
      </c>
      <c r="U23305" s="74" t="s">
        <v>45389</v>
      </c>
    </row>
    <row r="23306" spans="20:21" x14ac:dyDescent="0.25">
      <c r="T23306" s="101" t="s">
        <v>45390</v>
      </c>
      <c r="U23306" s="74" t="s">
        <v>45391</v>
      </c>
    </row>
    <row r="23307" spans="20:21" x14ac:dyDescent="0.25">
      <c r="T23307" s="101" t="s">
        <v>45392</v>
      </c>
      <c r="U23307" s="74" t="s">
        <v>45393</v>
      </c>
    </row>
    <row r="23308" spans="20:21" x14ac:dyDescent="0.25">
      <c r="T23308" s="101" t="s">
        <v>45394</v>
      </c>
      <c r="U23308" s="74" t="s">
        <v>33607</v>
      </c>
    </row>
    <row r="23309" spans="20:21" x14ac:dyDescent="0.25">
      <c r="T23309" s="101" t="s">
        <v>45395</v>
      </c>
      <c r="U23309" s="74" t="s">
        <v>45396</v>
      </c>
    </row>
    <row r="23310" spans="20:21" x14ac:dyDescent="0.25">
      <c r="T23310" s="101" t="s">
        <v>45397</v>
      </c>
      <c r="U23310" s="74" t="s">
        <v>45398</v>
      </c>
    </row>
    <row r="23311" spans="20:21" x14ac:dyDescent="0.25">
      <c r="T23311" s="101" t="s">
        <v>45399</v>
      </c>
      <c r="U23311" s="74" t="s">
        <v>45400</v>
      </c>
    </row>
    <row r="23312" spans="20:21" x14ac:dyDescent="0.25">
      <c r="T23312" s="101" t="s">
        <v>45401</v>
      </c>
      <c r="U23312" s="74" t="s">
        <v>45402</v>
      </c>
    </row>
    <row r="23313" spans="20:21" x14ac:dyDescent="0.25">
      <c r="T23313" s="101" t="s">
        <v>45403</v>
      </c>
      <c r="U23313" s="74" t="s">
        <v>45404</v>
      </c>
    </row>
    <row r="23314" spans="20:21" x14ac:dyDescent="0.25">
      <c r="T23314" s="101" t="s">
        <v>45405</v>
      </c>
      <c r="U23314" s="74" t="s">
        <v>45406</v>
      </c>
    </row>
    <row r="23315" spans="20:21" x14ac:dyDescent="0.25">
      <c r="T23315" s="101" t="s">
        <v>45407</v>
      </c>
      <c r="U23315" s="74" t="s">
        <v>45408</v>
      </c>
    </row>
    <row r="23316" spans="20:21" x14ac:dyDescent="0.25">
      <c r="T23316" s="101" t="s">
        <v>45409</v>
      </c>
      <c r="U23316" s="74" t="s">
        <v>45410</v>
      </c>
    </row>
    <row r="23317" spans="20:21" x14ac:dyDescent="0.25">
      <c r="T23317" s="101" t="s">
        <v>45411</v>
      </c>
      <c r="U23317" s="74" t="s">
        <v>45412</v>
      </c>
    </row>
    <row r="23318" spans="20:21" x14ac:dyDescent="0.25">
      <c r="T23318" s="101" t="s">
        <v>45413</v>
      </c>
      <c r="U23318" s="74" t="s">
        <v>45414</v>
      </c>
    </row>
    <row r="23319" spans="20:21" x14ac:dyDescent="0.25">
      <c r="T23319" s="101" t="s">
        <v>45415</v>
      </c>
      <c r="U23319" s="74" t="s">
        <v>45416</v>
      </c>
    </row>
    <row r="23320" spans="20:21" x14ac:dyDescent="0.25">
      <c r="T23320" s="101" t="s">
        <v>45417</v>
      </c>
      <c r="U23320" s="74" t="s">
        <v>45418</v>
      </c>
    </row>
    <row r="23321" spans="20:21" x14ac:dyDescent="0.25">
      <c r="T23321" s="101" t="s">
        <v>45419</v>
      </c>
      <c r="U23321" s="74" t="s">
        <v>45420</v>
      </c>
    </row>
    <row r="23322" spans="20:21" x14ac:dyDescent="0.25">
      <c r="T23322" s="101" t="s">
        <v>45421</v>
      </c>
      <c r="U23322" s="74" t="s">
        <v>45422</v>
      </c>
    </row>
    <row r="23323" spans="20:21" x14ac:dyDescent="0.25">
      <c r="T23323" s="101" t="s">
        <v>45423</v>
      </c>
      <c r="U23323" s="74" t="s">
        <v>45424</v>
      </c>
    </row>
    <row r="23324" spans="20:21" x14ac:dyDescent="0.25">
      <c r="T23324" s="101" t="s">
        <v>45425</v>
      </c>
      <c r="U23324" s="74" t="s">
        <v>45426</v>
      </c>
    </row>
    <row r="23325" spans="20:21" x14ac:dyDescent="0.25">
      <c r="T23325" s="101" t="s">
        <v>45427</v>
      </c>
      <c r="U23325" s="74" t="s">
        <v>45428</v>
      </c>
    </row>
    <row r="23326" spans="20:21" x14ac:dyDescent="0.25">
      <c r="T23326" s="101" t="s">
        <v>45429</v>
      </c>
      <c r="U23326" s="74" t="s">
        <v>45430</v>
      </c>
    </row>
    <row r="23327" spans="20:21" x14ac:dyDescent="0.25">
      <c r="T23327" s="101" t="s">
        <v>45431</v>
      </c>
      <c r="U23327" s="74" t="s">
        <v>45432</v>
      </c>
    </row>
    <row r="23328" spans="20:21" x14ac:dyDescent="0.25">
      <c r="T23328" s="101" t="s">
        <v>45433</v>
      </c>
      <c r="U23328" s="74" t="s">
        <v>45434</v>
      </c>
    </row>
    <row r="23329" spans="20:21" x14ac:dyDescent="0.25">
      <c r="T23329" s="101" t="s">
        <v>45435</v>
      </c>
      <c r="U23329" s="74" t="s">
        <v>45436</v>
      </c>
    </row>
    <row r="23330" spans="20:21" x14ac:dyDescent="0.25">
      <c r="T23330" s="101" t="s">
        <v>45437</v>
      </c>
      <c r="U23330" s="74" t="s">
        <v>45438</v>
      </c>
    </row>
    <row r="23331" spans="20:21" x14ac:dyDescent="0.25">
      <c r="T23331" s="101" t="s">
        <v>45439</v>
      </c>
      <c r="U23331" s="74" t="s">
        <v>45440</v>
      </c>
    </row>
    <row r="23332" spans="20:21" x14ac:dyDescent="0.25">
      <c r="T23332" s="101" t="s">
        <v>45441</v>
      </c>
      <c r="U23332" s="74" t="s">
        <v>45442</v>
      </c>
    </row>
    <row r="23333" spans="20:21" x14ac:dyDescent="0.25">
      <c r="T23333" s="101" t="s">
        <v>45443</v>
      </c>
      <c r="U23333" s="74" t="s">
        <v>45444</v>
      </c>
    </row>
    <row r="23334" spans="20:21" x14ac:dyDescent="0.25">
      <c r="T23334" s="101" t="s">
        <v>45445</v>
      </c>
      <c r="U23334" s="74" t="s">
        <v>45446</v>
      </c>
    </row>
    <row r="23335" spans="20:21" x14ac:dyDescent="0.25">
      <c r="T23335" s="101" t="s">
        <v>45447</v>
      </c>
      <c r="U23335" s="74" t="s">
        <v>45448</v>
      </c>
    </row>
    <row r="23336" spans="20:21" x14ac:dyDescent="0.25">
      <c r="T23336" s="101" t="s">
        <v>45449</v>
      </c>
      <c r="U23336" s="74" t="s">
        <v>45450</v>
      </c>
    </row>
    <row r="23337" spans="20:21" x14ac:dyDescent="0.25">
      <c r="T23337" s="101" t="s">
        <v>45451</v>
      </c>
      <c r="U23337" s="74" t="s">
        <v>45452</v>
      </c>
    </row>
    <row r="23338" spans="20:21" x14ac:dyDescent="0.25">
      <c r="T23338" s="101" t="s">
        <v>45453</v>
      </c>
      <c r="U23338" s="74" t="s">
        <v>45454</v>
      </c>
    </row>
    <row r="23339" spans="20:21" x14ac:dyDescent="0.25">
      <c r="T23339" s="101" t="s">
        <v>45455</v>
      </c>
      <c r="U23339" s="74" t="s">
        <v>45456</v>
      </c>
    </row>
    <row r="23340" spans="20:21" x14ac:dyDescent="0.25">
      <c r="T23340" s="101" t="s">
        <v>45457</v>
      </c>
      <c r="U23340" s="74" t="s">
        <v>45458</v>
      </c>
    </row>
    <row r="23341" spans="20:21" x14ac:dyDescent="0.25">
      <c r="T23341" s="101" t="s">
        <v>45459</v>
      </c>
      <c r="U23341" s="74" t="s">
        <v>45460</v>
      </c>
    </row>
    <row r="23342" spans="20:21" x14ac:dyDescent="0.25">
      <c r="T23342" s="101" t="s">
        <v>45461</v>
      </c>
      <c r="U23342" s="74" t="s">
        <v>45462</v>
      </c>
    </row>
    <row r="23343" spans="20:21" x14ac:dyDescent="0.25">
      <c r="T23343" s="101" t="s">
        <v>45463</v>
      </c>
      <c r="U23343" s="74" t="s">
        <v>45464</v>
      </c>
    </row>
    <row r="23344" spans="20:21" x14ac:dyDescent="0.25">
      <c r="T23344" s="101" t="s">
        <v>45465</v>
      </c>
      <c r="U23344" s="74" t="s">
        <v>45466</v>
      </c>
    </row>
    <row r="23345" spans="20:21" x14ac:dyDescent="0.25">
      <c r="T23345" s="101" t="s">
        <v>45467</v>
      </c>
      <c r="U23345" s="74" t="s">
        <v>45468</v>
      </c>
    </row>
    <row r="23346" spans="20:21" x14ac:dyDescent="0.25">
      <c r="T23346" s="101" t="s">
        <v>45469</v>
      </c>
      <c r="U23346" s="74" t="s">
        <v>45470</v>
      </c>
    </row>
    <row r="23347" spans="20:21" x14ac:dyDescent="0.25">
      <c r="T23347" s="101" t="s">
        <v>45471</v>
      </c>
      <c r="U23347" s="74" t="s">
        <v>45472</v>
      </c>
    </row>
    <row r="23348" spans="20:21" x14ac:dyDescent="0.25">
      <c r="T23348" s="101" t="s">
        <v>45473</v>
      </c>
      <c r="U23348" s="74" t="s">
        <v>45474</v>
      </c>
    </row>
    <row r="23349" spans="20:21" x14ac:dyDescent="0.25">
      <c r="T23349" s="101" t="s">
        <v>45475</v>
      </c>
      <c r="U23349" s="74" t="s">
        <v>45476</v>
      </c>
    </row>
    <row r="23350" spans="20:21" x14ac:dyDescent="0.25">
      <c r="T23350" s="101" t="s">
        <v>45477</v>
      </c>
      <c r="U23350" s="74" t="s">
        <v>45478</v>
      </c>
    </row>
    <row r="23351" spans="20:21" x14ac:dyDescent="0.25">
      <c r="T23351" s="101" t="s">
        <v>45479</v>
      </c>
      <c r="U23351" s="74" t="s">
        <v>45480</v>
      </c>
    </row>
    <row r="23352" spans="20:21" x14ac:dyDescent="0.25">
      <c r="T23352" s="101" t="s">
        <v>45481</v>
      </c>
      <c r="U23352" s="74" t="s">
        <v>45482</v>
      </c>
    </row>
    <row r="23353" spans="20:21" x14ac:dyDescent="0.25">
      <c r="T23353" s="101" t="s">
        <v>45483</v>
      </c>
      <c r="U23353" s="74" t="s">
        <v>45484</v>
      </c>
    </row>
    <row r="23354" spans="20:21" x14ac:dyDescent="0.25">
      <c r="T23354" s="101" t="s">
        <v>45485</v>
      </c>
      <c r="U23354" s="74" t="s">
        <v>45486</v>
      </c>
    </row>
    <row r="23355" spans="20:21" x14ac:dyDescent="0.25">
      <c r="T23355" s="101" t="s">
        <v>45487</v>
      </c>
      <c r="U23355" s="74" t="s">
        <v>45488</v>
      </c>
    </row>
    <row r="23356" spans="20:21" x14ac:dyDescent="0.25">
      <c r="T23356" s="101" t="s">
        <v>45489</v>
      </c>
      <c r="U23356" s="74" t="s">
        <v>45490</v>
      </c>
    </row>
    <row r="23357" spans="20:21" x14ac:dyDescent="0.25">
      <c r="T23357" s="101" t="s">
        <v>45491</v>
      </c>
      <c r="U23357" s="74" t="s">
        <v>45492</v>
      </c>
    </row>
    <row r="23358" spans="20:21" x14ac:dyDescent="0.25">
      <c r="T23358" s="101" t="s">
        <v>45493</v>
      </c>
      <c r="U23358" s="74" t="s">
        <v>44217</v>
      </c>
    </row>
    <row r="23359" spans="20:21" x14ac:dyDescent="0.25">
      <c r="T23359" s="101" t="s">
        <v>45494</v>
      </c>
      <c r="U23359" s="74" t="s">
        <v>1004</v>
      </c>
    </row>
    <row r="23360" spans="20:21" x14ac:dyDescent="0.25">
      <c r="T23360" s="101" t="s">
        <v>45495</v>
      </c>
      <c r="U23360" s="74" t="s">
        <v>45496</v>
      </c>
    </row>
    <row r="23361" spans="20:21" x14ac:dyDescent="0.25">
      <c r="T23361" s="101" t="s">
        <v>45497</v>
      </c>
      <c r="U23361" s="74" t="s">
        <v>45498</v>
      </c>
    </row>
    <row r="23362" spans="20:21" x14ac:dyDescent="0.25">
      <c r="T23362" s="101" t="s">
        <v>45499</v>
      </c>
      <c r="U23362" s="74" t="s">
        <v>45500</v>
      </c>
    </row>
    <row r="23363" spans="20:21" x14ac:dyDescent="0.25">
      <c r="T23363" s="101" t="s">
        <v>45501</v>
      </c>
      <c r="U23363" s="74" t="s">
        <v>45502</v>
      </c>
    </row>
    <row r="23364" spans="20:21" x14ac:dyDescent="0.25">
      <c r="T23364" s="101" t="s">
        <v>45503</v>
      </c>
      <c r="U23364" s="74" t="s">
        <v>45504</v>
      </c>
    </row>
    <row r="23365" spans="20:21" x14ac:dyDescent="0.25">
      <c r="T23365" s="101" t="s">
        <v>45505</v>
      </c>
      <c r="U23365" s="74" t="s">
        <v>45506</v>
      </c>
    </row>
    <row r="23366" spans="20:21" x14ac:dyDescent="0.25">
      <c r="T23366" s="101" t="s">
        <v>45507</v>
      </c>
      <c r="U23366" s="74" t="s">
        <v>45508</v>
      </c>
    </row>
    <row r="23367" spans="20:21" x14ac:dyDescent="0.25">
      <c r="T23367" s="101" t="s">
        <v>45509</v>
      </c>
      <c r="U23367" s="74" t="s">
        <v>45510</v>
      </c>
    </row>
    <row r="23368" spans="20:21" x14ac:dyDescent="0.25">
      <c r="T23368" s="101" t="s">
        <v>45511</v>
      </c>
      <c r="U23368" s="74" t="s">
        <v>45512</v>
      </c>
    </row>
    <row r="23369" spans="20:21" x14ac:dyDescent="0.25">
      <c r="T23369" s="101" t="s">
        <v>45513</v>
      </c>
      <c r="U23369" s="74" t="s">
        <v>45514</v>
      </c>
    </row>
    <row r="23370" spans="20:21" x14ac:dyDescent="0.25">
      <c r="T23370" s="101" t="s">
        <v>45515</v>
      </c>
      <c r="U23370" s="74" t="s">
        <v>45516</v>
      </c>
    </row>
    <row r="23371" spans="20:21" x14ac:dyDescent="0.25">
      <c r="T23371" s="101" t="s">
        <v>45517</v>
      </c>
      <c r="U23371" s="74" t="s">
        <v>45518</v>
      </c>
    </row>
    <row r="23372" spans="20:21" x14ac:dyDescent="0.25">
      <c r="T23372" s="101" t="s">
        <v>45519</v>
      </c>
      <c r="U23372" s="74" t="s">
        <v>45520</v>
      </c>
    </row>
    <row r="23373" spans="20:21" x14ac:dyDescent="0.25">
      <c r="T23373" s="101" t="s">
        <v>45521</v>
      </c>
      <c r="U23373" s="74" t="s">
        <v>45522</v>
      </c>
    </row>
    <row r="23374" spans="20:21" x14ac:dyDescent="0.25">
      <c r="T23374" s="101" t="s">
        <v>45523</v>
      </c>
      <c r="U23374" s="74" t="s">
        <v>45524</v>
      </c>
    </row>
    <row r="23375" spans="20:21" x14ac:dyDescent="0.25">
      <c r="T23375" s="101" t="s">
        <v>45525</v>
      </c>
      <c r="U23375" s="74" t="s">
        <v>45526</v>
      </c>
    </row>
    <row r="23376" spans="20:21" x14ac:dyDescent="0.25">
      <c r="T23376" s="101" t="s">
        <v>45527</v>
      </c>
      <c r="U23376" s="74" t="s">
        <v>45528</v>
      </c>
    </row>
    <row r="23377" spans="20:21" x14ac:dyDescent="0.25">
      <c r="T23377" s="101" t="s">
        <v>45529</v>
      </c>
      <c r="U23377" s="74" t="s">
        <v>42231</v>
      </c>
    </row>
    <row r="23378" spans="20:21" x14ac:dyDescent="0.25">
      <c r="T23378" s="101" t="s">
        <v>45530</v>
      </c>
      <c r="U23378" s="74" t="s">
        <v>45531</v>
      </c>
    </row>
    <row r="23379" spans="20:21" x14ac:dyDescent="0.25">
      <c r="T23379" s="101" t="s">
        <v>45532</v>
      </c>
      <c r="U23379" s="74" t="s">
        <v>184</v>
      </c>
    </row>
    <row r="23380" spans="20:21" x14ac:dyDescent="0.25">
      <c r="T23380" s="101" t="s">
        <v>45533</v>
      </c>
      <c r="U23380" s="74" t="s">
        <v>45534</v>
      </c>
    </row>
    <row r="23381" spans="20:21" x14ac:dyDescent="0.25">
      <c r="T23381" s="101" t="s">
        <v>45535</v>
      </c>
      <c r="U23381" s="74" t="s">
        <v>45536</v>
      </c>
    </row>
    <row r="23382" spans="20:21" x14ac:dyDescent="0.25">
      <c r="T23382" s="101" t="s">
        <v>45537</v>
      </c>
      <c r="U23382" s="74" t="s">
        <v>45538</v>
      </c>
    </row>
    <row r="23383" spans="20:21" x14ac:dyDescent="0.25">
      <c r="T23383" s="101" t="s">
        <v>45539</v>
      </c>
      <c r="U23383" s="74" t="s">
        <v>45540</v>
      </c>
    </row>
    <row r="23384" spans="20:21" x14ac:dyDescent="0.25">
      <c r="T23384" s="101" t="s">
        <v>45541</v>
      </c>
      <c r="U23384" s="74" t="s">
        <v>45542</v>
      </c>
    </row>
    <row r="23385" spans="20:21" x14ac:dyDescent="0.25">
      <c r="T23385" s="101" t="s">
        <v>45543</v>
      </c>
      <c r="U23385" s="74" t="s">
        <v>45544</v>
      </c>
    </row>
    <row r="23386" spans="20:21" x14ac:dyDescent="0.25">
      <c r="T23386" s="101" t="s">
        <v>45545</v>
      </c>
      <c r="U23386" s="74" t="s">
        <v>45546</v>
      </c>
    </row>
    <row r="23387" spans="20:21" x14ac:dyDescent="0.25">
      <c r="T23387" s="101" t="s">
        <v>45547</v>
      </c>
      <c r="U23387" s="74" t="s">
        <v>45548</v>
      </c>
    </row>
    <row r="23388" spans="20:21" x14ac:dyDescent="0.25">
      <c r="T23388" s="101" t="s">
        <v>45549</v>
      </c>
      <c r="U23388" s="74" t="s">
        <v>45550</v>
      </c>
    </row>
    <row r="23389" spans="20:21" x14ac:dyDescent="0.25">
      <c r="T23389" s="101" t="s">
        <v>45551</v>
      </c>
      <c r="U23389" s="74" t="s">
        <v>45552</v>
      </c>
    </row>
    <row r="23390" spans="20:21" x14ac:dyDescent="0.25">
      <c r="T23390" s="101" t="s">
        <v>45553</v>
      </c>
      <c r="U23390" s="74" t="s">
        <v>45554</v>
      </c>
    </row>
    <row r="23391" spans="20:21" x14ac:dyDescent="0.25">
      <c r="T23391" s="101" t="s">
        <v>45555</v>
      </c>
      <c r="U23391" s="74" t="s">
        <v>45556</v>
      </c>
    </row>
    <row r="23392" spans="20:21" x14ac:dyDescent="0.25">
      <c r="T23392" s="101" t="s">
        <v>45557</v>
      </c>
      <c r="U23392" s="74" t="s">
        <v>39612</v>
      </c>
    </row>
    <row r="23393" spans="20:21" x14ac:dyDescent="0.25">
      <c r="T23393" s="101" t="s">
        <v>45558</v>
      </c>
      <c r="U23393" s="74" t="s">
        <v>45559</v>
      </c>
    </row>
    <row r="23394" spans="20:21" x14ac:dyDescent="0.25">
      <c r="T23394" s="101" t="s">
        <v>45560</v>
      </c>
      <c r="U23394" s="74" t="s">
        <v>45561</v>
      </c>
    </row>
    <row r="23395" spans="20:21" x14ac:dyDescent="0.25">
      <c r="T23395" s="101" t="s">
        <v>45562</v>
      </c>
      <c r="U23395" s="74" t="s">
        <v>45563</v>
      </c>
    </row>
    <row r="23396" spans="20:21" x14ac:dyDescent="0.25">
      <c r="T23396" s="101" t="s">
        <v>45564</v>
      </c>
      <c r="U23396" s="74" t="s">
        <v>45565</v>
      </c>
    </row>
    <row r="23397" spans="20:21" x14ac:dyDescent="0.25">
      <c r="T23397" s="101" t="s">
        <v>45566</v>
      </c>
      <c r="U23397" s="74" t="s">
        <v>45567</v>
      </c>
    </row>
    <row r="23398" spans="20:21" x14ac:dyDescent="0.25">
      <c r="T23398" s="101" t="s">
        <v>45568</v>
      </c>
      <c r="U23398" s="74" t="s">
        <v>45569</v>
      </c>
    </row>
    <row r="23399" spans="20:21" x14ac:dyDescent="0.25">
      <c r="T23399" s="101" t="s">
        <v>45570</v>
      </c>
      <c r="U23399" s="74" t="s">
        <v>45571</v>
      </c>
    </row>
    <row r="23400" spans="20:21" x14ac:dyDescent="0.25">
      <c r="T23400" s="101" t="s">
        <v>45572</v>
      </c>
      <c r="U23400" s="74" t="s">
        <v>45573</v>
      </c>
    </row>
    <row r="23401" spans="20:21" x14ac:dyDescent="0.25">
      <c r="T23401" s="101" t="s">
        <v>45574</v>
      </c>
      <c r="U23401" s="74" t="s">
        <v>45575</v>
      </c>
    </row>
    <row r="23402" spans="20:21" x14ac:dyDescent="0.25">
      <c r="T23402" s="101" t="s">
        <v>45576</v>
      </c>
      <c r="U23402" s="74" t="s">
        <v>9221</v>
      </c>
    </row>
    <row r="23403" spans="20:21" x14ac:dyDescent="0.25">
      <c r="T23403" s="101" t="s">
        <v>45577</v>
      </c>
      <c r="U23403" s="74" t="s">
        <v>45578</v>
      </c>
    </row>
    <row r="23404" spans="20:21" x14ac:dyDescent="0.25">
      <c r="T23404" s="101" t="s">
        <v>45579</v>
      </c>
      <c r="U23404" s="74" t="s">
        <v>22167</v>
      </c>
    </row>
    <row r="23405" spans="20:21" x14ac:dyDescent="0.25">
      <c r="T23405" s="101" t="s">
        <v>45580</v>
      </c>
      <c r="U23405" s="74" t="s">
        <v>12785</v>
      </c>
    </row>
    <row r="23406" spans="20:21" x14ac:dyDescent="0.25">
      <c r="T23406" s="101" t="s">
        <v>45581</v>
      </c>
      <c r="U23406" s="74" t="s">
        <v>37095</v>
      </c>
    </row>
    <row r="23407" spans="20:21" x14ac:dyDescent="0.25">
      <c r="T23407" s="101" t="s">
        <v>45582</v>
      </c>
      <c r="U23407" s="74" t="s">
        <v>45583</v>
      </c>
    </row>
    <row r="23408" spans="20:21" x14ac:dyDescent="0.25">
      <c r="T23408" s="101" t="s">
        <v>45584</v>
      </c>
      <c r="U23408" s="74" t="s">
        <v>45585</v>
      </c>
    </row>
    <row r="23409" spans="20:21" x14ac:dyDescent="0.25">
      <c r="T23409" s="101" t="s">
        <v>45586</v>
      </c>
      <c r="U23409" s="74" t="s">
        <v>45587</v>
      </c>
    </row>
    <row r="23410" spans="20:21" x14ac:dyDescent="0.25">
      <c r="T23410" s="101" t="s">
        <v>45588</v>
      </c>
      <c r="U23410" s="74" t="s">
        <v>45589</v>
      </c>
    </row>
    <row r="23411" spans="20:21" x14ac:dyDescent="0.25">
      <c r="T23411" s="101" t="s">
        <v>45590</v>
      </c>
      <c r="U23411" s="74" t="s">
        <v>45591</v>
      </c>
    </row>
    <row r="23412" spans="20:21" x14ac:dyDescent="0.25">
      <c r="T23412" s="101" t="s">
        <v>45592</v>
      </c>
      <c r="U23412" s="74" t="s">
        <v>45593</v>
      </c>
    </row>
    <row r="23413" spans="20:21" x14ac:dyDescent="0.25">
      <c r="T23413" s="101" t="s">
        <v>45594</v>
      </c>
      <c r="U23413" s="74" t="s">
        <v>28237</v>
      </c>
    </row>
    <row r="23414" spans="20:21" x14ac:dyDescent="0.25">
      <c r="T23414" s="101" t="s">
        <v>45595</v>
      </c>
      <c r="U23414" s="74" t="s">
        <v>45596</v>
      </c>
    </row>
    <row r="23415" spans="20:21" x14ac:dyDescent="0.25">
      <c r="T23415" s="101" t="s">
        <v>45597</v>
      </c>
      <c r="U23415" s="74" t="s">
        <v>35950</v>
      </c>
    </row>
    <row r="23416" spans="20:21" x14ac:dyDescent="0.25">
      <c r="T23416" s="101" t="s">
        <v>45598</v>
      </c>
      <c r="U23416" s="74" t="s">
        <v>45599</v>
      </c>
    </row>
    <row r="23417" spans="20:21" x14ac:dyDescent="0.25">
      <c r="T23417" s="101" t="s">
        <v>45600</v>
      </c>
      <c r="U23417" s="74" t="s">
        <v>45601</v>
      </c>
    </row>
    <row r="23418" spans="20:21" x14ac:dyDescent="0.25">
      <c r="T23418" s="101" t="s">
        <v>45602</v>
      </c>
      <c r="U23418" s="74" t="s">
        <v>45603</v>
      </c>
    </row>
    <row r="23419" spans="20:21" x14ac:dyDescent="0.25">
      <c r="T23419" s="101" t="s">
        <v>45604</v>
      </c>
      <c r="U23419" s="74" t="s">
        <v>1136</v>
      </c>
    </row>
    <row r="23420" spans="20:21" x14ac:dyDescent="0.25">
      <c r="T23420" s="101" t="s">
        <v>45605</v>
      </c>
      <c r="U23420" s="74" t="s">
        <v>45606</v>
      </c>
    </row>
    <row r="23421" spans="20:21" x14ac:dyDescent="0.25">
      <c r="T23421" s="101" t="s">
        <v>45607</v>
      </c>
      <c r="U23421" s="74" t="s">
        <v>45608</v>
      </c>
    </row>
    <row r="23422" spans="20:21" x14ac:dyDescent="0.25">
      <c r="T23422" s="101" t="s">
        <v>45609</v>
      </c>
      <c r="U23422" s="74" t="s">
        <v>45610</v>
      </c>
    </row>
    <row r="23423" spans="20:21" x14ac:dyDescent="0.25">
      <c r="T23423" s="101" t="s">
        <v>45611</v>
      </c>
      <c r="U23423" s="74" t="s">
        <v>45612</v>
      </c>
    </row>
    <row r="23424" spans="20:21" x14ac:dyDescent="0.25">
      <c r="T23424" s="101" t="s">
        <v>45613</v>
      </c>
      <c r="U23424" s="74" t="s">
        <v>45614</v>
      </c>
    </row>
    <row r="23425" spans="20:21" x14ac:dyDescent="0.25">
      <c r="T23425" s="101" t="s">
        <v>45615</v>
      </c>
      <c r="U23425" s="74" t="s">
        <v>45616</v>
      </c>
    </row>
    <row r="23426" spans="20:21" x14ac:dyDescent="0.25">
      <c r="T23426" s="101" t="s">
        <v>45617</v>
      </c>
      <c r="U23426" s="74" t="s">
        <v>45618</v>
      </c>
    </row>
    <row r="23427" spans="20:21" x14ac:dyDescent="0.25">
      <c r="T23427" s="101" t="s">
        <v>45619</v>
      </c>
      <c r="U23427" s="74" t="s">
        <v>45620</v>
      </c>
    </row>
    <row r="23428" spans="20:21" x14ac:dyDescent="0.25">
      <c r="T23428" s="101" t="s">
        <v>45621</v>
      </c>
      <c r="U23428" s="74" t="s">
        <v>45622</v>
      </c>
    </row>
    <row r="23429" spans="20:21" x14ac:dyDescent="0.25">
      <c r="T23429" s="101" t="s">
        <v>45623</v>
      </c>
      <c r="U23429" s="74" t="s">
        <v>43691</v>
      </c>
    </row>
    <row r="23430" spans="20:21" x14ac:dyDescent="0.25">
      <c r="T23430" s="101" t="s">
        <v>45624</v>
      </c>
      <c r="U23430" s="74" t="s">
        <v>45625</v>
      </c>
    </row>
    <row r="23431" spans="20:21" x14ac:dyDescent="0.25">
      <c r="T23431" s="101" t="s">
        <v>45626</v>
      </c>
      <c r="U23431" s="74" t="s">
        <v>45627</v>
      </c>
    </row>
    <row r="23432" spans="20:21" x14ac:dyDescent="0.25">
      <c r="T23432" s="101" t="s">
        <v>45628</v>
      </c>
      <c r="U23432" s="74" t="s">
        <v>45629</v>
      </c>
    </row>
    <row r="23433" spans="20:21" x14ac:dyDescent="0.25">
      <c r="T23433" s="101" t="s">
        <v>45630</v>
      </c>
      <c r="U23433" s="74" t="s">
        <v>45631</v>
      </c>
    </row>
    <row r="23434" spans="20:21" x14ac:dyDescent="0.25">
      <c r="T23434" s="101" t="s">
        <v>45632</v>
      </c>
      <c r="U23434" s="74" t="s">
        <v>45633</v>
      </c>
    </row>
    <row r="23435" spans="20:21" x14ac:dyDescent="0.25">
      <c r="T23435" s="101" t="s">
        <v>45634</v>
      </c>
      <c r="U23435" s="74" t="s">
        <v>45635</v>
      </c>
    </row>
    <row r="23436" spans="20:21" x14ac:dyDescent="0.25">
      <c r="T23436" s="101" t="s">
        <v>45636</v>
      </c>
      <c r="U23436" s="74" t="s">
        <v>45637</v>
      </c>
    </row>
    <row r="23437" spans="20:21" x14ac:dyDescent="0.25">
      <c r="T23437" s="101" t="s">
        <v>45638</v>
      </c>
      <c r="U23437" s="74" t="s">
        <v>45639</v>
      </c>
    </row>
    <row r="23438" spans="20:21" x14ac:dyDescent="0.25">
      <c r="T23438" s="101" t="s">
        <v>45640</v>
      </c>
      <c r="U23438" s="74" t="s">
        <v>45641</v>
      </c>
    </row>
    <row r="23439" spans="20:21" x14ac:dyDescent="0.25">
      <c r="T23439" s="101" t="s">
        <v>45642</v>
      </c>
      <c r="U23439" s="74" t="s">
        <v>45643</v>
      </c>
    </row>
    <row r="23440" spans="20:21" x14ac:dyDescent="0.25">
      <c r="T23440" s="101" t="s">
        <v>45644</v>
      </c>
      <c r="U23440" s="74" t="s">
        <v>45645</v>
      </c>
    </row>
    <row r="23441" spans="20:21" x14ac:dyDescent="0.25">
      <c r="T23441" s="101" t="s">
        <v>45646</v>
      </c>
      <c r="U23441" s="74" t="s">
        <v>45647</v>
      </c>
    </row>
    <row r="23442" spans="20:21" x14ac:dyDescent="0.25">
      <c r="T23442" s="101" t="s">
        <v>45648</v>
      </c>
      <c r="U23442" s="74" t="s">
        <v>45649</v>
      </c>
    </row>
    <row r="23443" spans="20:21" x14ac:dyDescent="0.25">
      <c r="T23443" s="101" t="s">
        <v>45650</v>
      </c>
      <c r="U23443" s="74" t="s">
        <v>45651</v>
      </c>
    </row>
    <row r="23444" spans="20:21" x14ac:dyDescent="0.25">
      <c r="T23444" s="101" t="s">
        <v>45652</v>
      </c>
      <c r="U23444" s="74" t="s">
        <v>45653</v>
      </c>
    </row>
    <row r="23445" spans="20:21" x14ac:dyDescent="0.25">
      <c r="T23445" s="101" t="s">
        <v>45654</v>
      </c>
      <c r="U23445" s="74" t="s">
        <v>45655</v>
      </c>
    </row>
    <row r="23446" spans="20:21" x14ac:dyDescent="0.25">
      <c r="T23446" s="101" t="s">
        <v>45656</v>
      </c>
      <c r="U23446" s="74" t="s">
        <v>45657</v>
      </c>
    </row>
    <row r="23447" spans="20:21" x14ac:dyDescent="0.25">
      <c r="T23447" s="101" t="s">
        <v>45658</v>
      </c>
      <c r="U23447" s="74" t="s">
        <v>45659</v>
      </c>
    </row>
    <row r="23448" spans="20:21" x14ac:dyDescent="0.25">
      <c r="T23448" s="101" t="s">
        <v>45660</v>
      </c>
      <c r="U23448" s="74" t="s">
        <v>45661</v>
      </c>
    </row>
    <row r="23449" spans="20:21" x14ac:dyDescent="0.25">
      <c r="T23449" s="101" t="s">
        <v>45662</v>
      </c>
      <c r="U23449" s="74" t="s">
        <v>45663</v>
      </c>
    </row>
    <row r="23450" spans="20:21" x14ac:dyDescent="0.25">
      <c r="T23450" s="101" t="s">
        <v>45664</v>
      </c>
      <c r="U23450" s="74" t="s">
        <v>45665</v>
      </c>
    </row>
    <row r="23451" spans="20:21" x14ac:dyDescent="0.25">
      <c r="T23451" s="101" t="s">
        <v>45666</v>
      </c>
      <c r="U23451" s="74" t="s">
        <v>45667</v>
      </c>
    </row>
    <row r="23452" spans="20:21" x14ac:dyDescent="0.25">
      <c r="T23452" s="101" t="s">
        <v>45668</v>
      </c>
      <c r="U23452" s="74" t="s">
        <v>45669</v>
      </c>
    </row>
    <row r="23453" spans="20:21" x14ac:dyDescent="0.25">
      <c r="T23453" s="101" t="s">
        <v>45670</v>
      </c>
      <c r="U23453" s="74" t="s">
        <v>45671</v>
      </c>
    </row>
    <row r="23454" spans="20:21" x14ac:dyDescent="0.25">
      <c r="T23454" s="101" t="s">
        <v>45672</v>
      </c>
      <c r="U23454" s="74" t="s">
        <v>45673</v>
      </c>
    </row>
    <row r="23455" spans="20:21" x14ac:dyDescent="0.25">
      <c r="T23455" s="101" t="s">
        <v>45674</v>
      </c>
      <c r="U23455" s="74" t="s">
        <v>45675</v>
      </c>
    </row>
    <row r="23456" spans="20:21" x14ac:dyDescent="0.25">
      <c r="T23456" s="101" t="s">
        <v>45676</v>
      </c>
      <c r="U23456" s="74" t="s">
        <v>45677</v>
      </c>
    </row>
    <row r="23457" spans="20:21" x14ac:dyDescent="0.25">
      <c r="T23457" s="101" t="s">
        <v>45678</v>
      </c>
      <c r="U23457" s="74" t="s">
        <v>45679</v>
      </c>
    </row>
    <row r="23458" spans="20:21" x14ac:dyDescent="0.25">
      <c r="T23458" s="101" t="s">
        <v>45680</v>
      </c>
      <c r="U23458" s="74" t="s">
        <v>45681</v>
      </c>
    </row>
    <row r="23459" spans="20:21" x14ac:dyDescent="0.25">
      <c r="T23459" s="101" t="s">
        <v>45682</v>
      </c>
      <c r="U23459" s="74" t="s">
        <v>45683</v>
      </c>
    </row>
    <row r="23460" spans="20:21" x14ac:dyDescent="0.25">
      <c r="T23460" s="101" t="s">
        <v>45684</v>
      </c>
      <c r="U23460" s="74" t="s">
        <v>45685</v>
      </c>
    </row>
    <row r="23461" spans="20:21" x14ac:dyDescent="0.25">
      <c r="T23461" s="101" t="s">
        <v>45686</v>
      </c>
      <c r="U23461" s="74" t="s">
        <v>19666</v>
      </c>
    </row>
    <row r="23462" spans="20:21" x14ac:dyDescent="0.25">
      <c r="T23462" s="101" t="s">
        <v>45687</v>
      </c>
      <c r="U23462" s="74" t="s">
        <v>14069</v>
      </c>
    </row>
    <row r="23463" spans="20:21" x14ac:dyDescent="0.25">
      <c r="T23463" s="101" t="s">
        <v>45688</v>
      </c>
      <c r="U23463" s="74" t="s">
        <v>45689</v>
      </c>
    </row>
    <row r="23464" spans="20:21" x14ac:dyDescent="0.25">
      <c r="T23464" s="101" t="s">
        <v>45690</v>
      </c>
      <c r="U23464" s="74" t="s">
        <v>45691</v>
      </c>
    </row>
    <row r="23465" spans="20:21" x14ac:dyDescent="0.25">
      <c r="T23465" s="101" t="s">
        <v>45692</v>
      </c>
      <c r="U23465" s="74" t="s">
        <v>45693</v>
      </c>
    </row>
    <row r="23466" spans="20:21" x14ac:dyDescent="0.25">
      <c r="T23466" s="101" t="s">
        <v>45694</v>
      </c>
      <c r="U23466" s="74" t="s">
        <v>45695</v>
      </c>
    </row>
    <row r="23467" spans="20:21" x14ac:dyDescent="0.25">
      <c r="T23467" s="101" t="s">
        <v>45696</v>
      </c>
      <c r="U23467" s="74" t="s">
        <v>45697</v>
      </c>
    </row>
    <row r="23468" spans="20:21" x14ac:dyDescent="0.25">
      <c r="T23468" s="101" t="s">
        <v>45698</v>
      </c>
      <c r="U23468" s="74" t="s">
        <v>37187</v>
      </c>
    </row>
    <row r="23469" spans="20:21" x14ac:dyDescent="0.25">
      <c r="T23469" s="101" t="s">
        <v>45699</v>
      </c>
      <c r="U23469" s="74" t="s">
        <v>45700</v>
      </c>
    </row>
    <row r="23470" spans="20:21" x14ac:dyDescent="0.25">
      <c r="T23470" s="101" t="s">
        <v>45701</v>
      </c>
      <c r="U23470" s="74" t="s">
        <v>45702</v>
      </c>
    </row>
    <row r="23471" spans="20:21" x14ac:dyDescent="0.25">
      <c r="T23471" s="101" t="s">
        <v>45703</v>
      </c>
      <c r="U23471" s="74" t="s">
        <v>45704</v>
      </c>
    </row>
    <row r="23472" spans="20:21" x14ac:dyDescent="0.25">
      <c r="T23472" s="101" t="s">
        <v>45705</v>
      </c>
      <c r="U23472" s="74" t="s">
        <v>45706</v>
      </c>
    </row>
    <row r="23473" spans="20:21" x14ac:dyDescent="0.25">
      <c r="T23473" s="101" t="s">
        <v>45707</v>
      </c>
      <c r="U23473" s="74" t="s">
        <v>45708</v>
      </c>
    </row>
    <row r="23474" spans="20:21" x14ac:dyDescent="0.25">
      <c r="T23474" s="101" t="s">
        <v>45709</v>
      </c>
      <c r="U23474" s="74" t="s">
        <v>12818</v>
      </c>
    </row>
    <row r="23475" spans="20:21" x14ac:dyDescent="0.25">
      <c r="T23475" s="101" t="s">
        <v>45710</v>
      </c>
      <c r="U23475" s="74" t="s">
        <v>45711</v>
      </c>
    </row>
    <row r="23476" spans="20:21" x14ac:dyDescent="0.25">
      <c r="T23476" s="101" t="s">
        <v>45712</v>
      </c>
      <c r="U23476" s="74" t="s">
        <v>45713</v>
      </c>
    </row>
    <row r="23477" spans="20:21" x14ac:dyDescent="0.25">
      <c r="T23477" s="101" t="s">
        <v>45714</v>
      </c>
      <c r="U23477" s="74" t="s">
        <v>45715</v>
      </c>
    </row>
    <row r="23478" spans="20:21" x14ac:dyDescent="0.25">
      <c r="T23478" s="101" t="s">
        <v>45716</v>
      </c>
      <c r="U23478" s="74" t="s">
        <v>16622</v>
      </c>
    </row>
    <row r="23479" spans="20:21" x14ac:dyDescent="0.25">
      <c r="T23479" s="101" t="s">
        <v>45717</v>
      </c>
      <c r="U23479" s="74" t="s">
        <v>9378</v>
      </c>
    </row>
    <row r="23480" spans="20:21" x14ac:dyDescent="0.25">
      <c r="T23480" s="101" t="s">
        <v>45718</v>
      </c>
      <c r="U23480" s="74" t="s">
        <v>45719</v>
      </c>
    </row>
    <row r="23481" spans="20:21" x14ac:dyDescent="0.25">
      <c r="T23481" s="101" t="s">
        <v>45720</v>
      </c>
      <c r="U23481" s="74" t="s">
        <v>45721</v>
      </c>
    </row>
    <row r="23482" spans="20:21" x14ac:dyDescent="0.25">
      <c r="T23482" s="101" t="s">
        <v>45722</v>
      </c>
      <c r="U23482" s="74" t="s">
        <v>45723</v>
      </c>
    </row>
    <row r="23483" spans="20:21" x14ac:dyDescent="0.25">
      <c r="T23483" s="101" t="s">
        <v>45724</v>
      </c>
      <c r="U23483" s="74" t="s">
        <v>45725</v>
      </c>
    </row>
    <row r="23484" spans="20:21" x14ac:dyDescent="0.25">
      <c r="T23484" s="101" t="s">
        <v>45726</v>
      </c>
      <c r="U23484" s="74" t="s">
        <v>45727</v>
      </c>
    </row>
    <row r="23485" spans="20:21" x14ac:dyDescent="0.25">
      <c r="T23485" s="101" t="s">
        <v>45728</v>
      </c>
      <c r="U23485" s="74" t="s">
        <v>45729</v>
      </c>
    </row>
    <row r="23486" spans="20:21" x14ac:dyDescent="0.25">
      <c r="T23486" s="101" t="s">
        <v>45730</v>
      </c>
      <c r="U23486" s="74" t="s">
        <v>45731</v>
      </c>
    </row>
    <row r="23487" spans="20:21" x14ac:dyDescent="0.25">
      <c r="T23487" s="101" t="s">
        <v>45732</v>
      </c>
      <c r="U23487" s="74" t="s">
        <v>45733</v>
      </c>
    </row>
    <row r="23488" spans="20:21" x14ac:dyDescent="0.25">
      <c r="T23488" s="101" t="s">
        <v>45734</v>
      </c>
      <c r="U23488" s="74" t="s">
        <v>45735</v>
      </c>
    </row>
    <row r="23489" spans="20:21" x14ac:dyDescent="0.25">
      <c r="T23489" s="101" t="s">
        <v>45736</v>
      </c>
      <c r="U23489" s="74" t="s">
        <v>45737</v>
      </c>
    </row>
    <row r="23490" spans="20:21" x14ac:dyDescent="0.25">
      <c r="T23490" s="101" t="s">
        <v>45738</v>
      </c>
      <c r="U23490" s="74" t="s">
        <v>45739</v>
      </c>
    </row>
    <row r="23491" spans="20:21" x14ac:dyDescent="0.25">
      <c r="T23491" s="101" t="s">
        <v>45740</v>
      </c>
      <c r="U23491" s="74" t="s">
        <v>45741</v>
      </c>
    </row>
    <row r="23492" spans="20:21" x14ac:dyDescent="0.25">
      <c r="T23492" s="101" t="s">
        <v>45742</v>
      </c>
      <c r="U23492" s="74" t="s">
        <v>45743</v>
      </c>
    </row>
    <row r="23493" spans="20:21" x14ac:dyDescent="0.25">
      <c r="T23493" s="101" t="s">
        <v>45744</v>
      </c>
      <c r="U23493" s="74" t="s">
        <v>45745</v>
      </c>
    </row>
    <row r="23494" spans="20:21" x14ac:dyDescent="0.25">
      <c r="T23494" s="101" t="s">
        <v>45746</v>
      </c>
      <c r="U23494" s="74" t="s">
        <v>45747</v>
      </c>
    </row>
    <row r="23495" spans="20:21" x14ac:dyDescent="0.25">
      <c r="T23495" s="101" t="s">
        <v>45748</v>
      </c>
      <c r="U23495" s="74" t="s">
        <v>45749</v>
      </c>
    </row>
    <row r="23496" spans="20:21" x14ac:dyDescent="0.25">
      <c r="T23496" s="101" t="s">
        <v>45750</v>
      </c>
      <c r="U23496" s="74" t="s">
        <v>45751</v>
      </c>
    </row>
    <row r="23497" spans="20:21" x14ac:dyDescent="0.25">
      <c r="T23497" s="101" t="s">
        <v>45752</v>
      </c>
      <c r="U23497" s="74" t="s">
        <v>45753</v>
      </c>
    </row>
    <row r="23498" spans="20:21" x14ac:dyDescent="0.25">
      <c r="T23498" s="101" t="s">
        <v>45754</v>
      </c>
      <c r="U23498" s="74" t="s">
        <v>45755</v>
      </c>
    </row>
    <row r="23499" spans="20:21" x14ac:dyDescent="0.25">
      <c r="T23499" s="101" t="s">
        <v>45756</v>
      </c>
      <c r="U23499" s="74" t="s">
        <v>45757</v>
      </c>
    </row>
    <row r="23500" spans="20:21" x14ac:dyDescent="0.25">
      <c r="T23500" s="101" t="s">
        <v>45758</v>
      </c>
      <c r="U23500" s="74" t="s">
        <v>45759</v>
      </c>
    </row>
    <row r="23501" spans="20:21" x14ac:dyDescent="0.25">
      <c r="T23501" s="101" t="s">
        <v>45760</v>
      </c>
      <c r="U23501" s="74" t="s">
        <v>45761</v>
      </c>
    </row>
    <row r="23502" spans="20:21" x14ac:dyDescent="0.25">
      <c r="T23502" s="101" t="s">
        <v>45762</v>
      </c>
      <c r="U23502" s="74" t="s">
        <v>45763</v>
      </c>
    </row>
    <row r="23503" spans="20:21" x14ac:dyDescent="0.25">
      <c r="T23503" s="101" t="s">
        <v>45764</v>
      </c>
      <c r="U23503" s="74" t="s">
        <v>45765</v>
      </c>
    </row>
    <row r="23504" spans="20:21" x14ac:dyDescent="0.25">
      <c r="T23504" s="101" t="s">
        <v>45766</v>
      </c>
      <c r="U23504" s="74" t="s">
        <v>45767</v>
      </c>
    </row>
    <row r="23505" spans="20:21" x14ac:dyDescent="0.25">
      <c r="T23505" s="101" t="s">
        <v>45768</v>
      </c>
      <c r="U23505" s="74" t="s">
        <v>36108</v>
      </c>
    </row>
    <row r="23506" spans="20:21" x14ac:dyDescent="0.25">
      <c r="T23506" s="101" t="s">
        <v>45769</v>
      </c>
      <c r="U23506" s="74" t="s">
        <v>28354</v>
      </c>
    </row>
    <row r="23507" spans="20:21" x14ac:dyDescent="0.25">
      <c r="T23507" s="101" t="s">
        <v>45770</v>
      </c>
      <c r="U23507" s="74" t="s">
        <v>45771</v>
      </c>
    </row>
    <row r="23508" spans="20:21" x14ac:dyDescent="0.25">
      <c r="T23508" s="101" t="s">
        <v>45772</v>
      </c>
      <c r="U23508" s="74" t="s">
        <v>45773</v>
      </c>
    </row>
    <row r="23509" spans="20:21" x14ac:dyDescent="0.25">
      <c r="T23509" s="101" t="s">
        <v>45774</v>
      </c>
      <c r="U23509" s="74" t="s">
        <v>45775</v>
      </c>
    </row>
    <row r="23510" spans="20:21" x14ac:dyDescent="0.25">
      <c r="T23510" s="101" t="s">
        <v>45776</v>
      </c>
      <c r="U23510" s="74" t="s">
        <v>45777</v>
      </c>
    </row>
    <row r="23511" spans="20:21" x14ac:dyDescent="0.25">
      <c r="T23511" s="101" t="s">
        <v>45778</v>
      </c>
      <c r="U23511" s="74" t="s">
        <v>45779</v>
      </c>
    </row>
    <row r="23512" spans="20:21" x14ac:dyDescent="0.25">
      <c r="T23512" s="101" t="s">
        <v>45780</v>
      </c>
      <c r="U23512" s="74" t="s">
        <v>45781</v>
      </c>
    </row>
    <row r="23513" spans="20:21" x14ac:dyDescent="0.25">
      <c r="T23513" s="101" t="s">
        <v>45782</v>
      </c>
      <c r="U23513" s="74" t="s">
        <v>45783</v>
      </c>
    </row>
    <row r="23514" spans="20:21" x14ac:dyDescent="0.25">
      <c r="T23514" s="101" t="s">
        <v>45784</v>
      </c>
      <c r="U23514" s="74" t="s">
        <v>6097</v>
      </c>
    </row>
    <row r="23515" spans="20:21" x14ac:dyDescent="0.25">
      <c r="T23515" s="101" t="s">
        <v>45785</v>
      </c>
      <c r="U23515" s="74" t="s">
        <v>45786</v>
      </c>
    </row>
    <row r="23516" spans="20:21" x14ac:dyDescent="0.25">
      <c r="T23516" s="101" t="s">
        <v>45787</v>
      </c>
      <c r="U23516" s="74" t="s">
        <v>45788</v>
      </c>
    </row>
    <row r="23517" spans="20:21" x14ac:dyDescent="0.25">
      <c r="T23517" s="101" t="s">
        <v>45789</v>
      </c>
      <c r="U23517" s="74" t="s">
        <v>45790</v>
      </c>
    </row>
    <row r="23518" spans="20:21" x14ac:dyDescent="0.25">
      <c r="T23518" s="101" t="s">
        <v>45791</v>
      </c>
      <c r="U23518" s="74" t="s">
        <v>9469</v>
      </c>
    </row>
    <row r="23519" spans="20:21" x14ac:dyDescent="0.25">
      <c r="T23519" s="101" t="s">
        <v>45792</v>
      </c>
      <c r="U23519" s="74" t="s">
        <v>45793</v>
      </c>
    </row>
    <row r="23520" spans="20:21" x14ac:dyDescent="0.25">
      <c r="T23520" s="101" t="s">
        <v>45794</v>
      </c>
      <c r="U23520" s="74" t="s">
        <v>19774</v>
      </c>
    </row>
    <row r="23521" spans="20:21" x14ac:dyDescent="0.25">
      <c r="T23521" s="101" t="s">
        <v>45795</v>
      </c>
      <c r="U23521" s="74" t="s">
        <v>45796</v>
      </c>
    </row>
    <row r="23522" spans="20:21" x14ac:dyDescent="0.25">
      <c r="T23522" s="101" t="s">
        <v>45797</v>
      </c>
      <c r="U23522" s="74" t="s">
        <v>45798</v>
      </c>
    </row>
    <row r="23523" spans="20:21" x14ac:dyDescent="0.25">
      <c r="T23523" s="101" t="s">
        <v>45799</v>
      </c>
      <c r="U23523" s="74" t="s">
        <v>45800</v>
      </c>
    </row>
    <row r="23524" spans="20:21" x14ac:dyDescent="0.25">
      <c r="T23524" s="101" t="s">
        <v>45801</v>
      </c>
      <c r="U23524" s="74" t="s">
        <v>45802</v>
      </c>
    </row>
    <row r="23525" spans="20:21" x14ac:dyDescent="0.25">
      <c r="T23525" s="101" t="s">
        <v>45803</v>
      </c>
      <c r="U23525" s="74" t="s">
        <v>45804</v>
      </c>
    </row>
    <row r="23526" spans="20:21" x14ac:dyDescent="0.25">
      <c r="T23526" s="101" t="s">
        <v>45805</v>
      </c>
      <c r="U23526" s="74" t="s">
        <v>45806</v>
      </c>
    </row>
    <row r="23527" spans="20:21" x14ac:dyDescent="0.25">
      <c r="T23527" s="101" t="s">
        <v>45807</v>
      </c>
      <c r="U23527" s="74" t="s">
        <v>45808</v>
      </c>
    </row>
    <row r="23528" spans="20:21" x14ac:dyDescent="0.25">
      <c r="T23528" s="101" t="s">
        <v>45809</v>
      </c>
      <c r="U23528" s="74" t="s">
        <v>45810</v>
      </c>
    </row>
    <row r="23529" spans="20:21" x14ac:dyDescent="0.25">
      <c r="T23529" s="101" t="s">
        <v>45811</v>
      </c>
      <c r="U23529" s="74" t="s">
        <v>45812</v>
      </c>
    </row>
    <row r="23530" spans="20:21" x14ac:dyDescent="0.25">
      <c r="T23530" s="101" t="s">
        <v>45813</v>
      </c>
      <c r="U23530" s="74" t="s">
        <v>45814</v>
      </c>
    </row>
    <row r="23531" spans="20:21" x14ac:dyDescent="0.25">
      <c r="T23531" s="101" t="s">
        <v>45815</v>
      </c>
      <c r="U23531" s="74" t="s">
        <v>45816</v>
      </c>
    </row>
    <row r="23532" spans="20:21" x14ac:dyDescent="0.25">
      <c r="T23532" s="101" t="s">
        <v>45817</v>
      </c>
      <c r="U23532" s="74" t="s">
        <v>45818</v>
      </c>
    </row>
    <row r="23533" spans="20:21" x14ac:dyDescent="0.25">
      <c r="T23533" s="101" t="s">
        <v>45819</v>
      </c>
      <c r="U23533" s="74" t="s">
        <v>45820</v>
      </c>
    </row>
    <row r="23534" spans="20:21" x14ac:dyDescent="0.25">
      <c r="T23534" s="101" t="s">
        <v>45821</v>
      </c>
      <c r="U23534" s="74" t="s">
        <v>45822</v>
      </c>
    </row>
    <row r="23535" spans="20:21" x14ac:dyDescent="0.25">
      <c r="T23535" s="101" t="s">
        <v>45823</v>
      </c>
      <c r="U23535" s="74" t="s">
        <v>45824</v>
      </c>
    </row>
    <row r="23536" spans="20:21" x14ac:dyDescent="0.25">
      <c r="T23536" s="101" t="s">
        <v>45825</v>
      </c>
      <c r="U23536" s="74" t="s">
        <v>45826</v>
      </c>
    </row>
    <row r="23537" spans="20:21" x14ac:dyDescent="0.25">
      <c r="T23537" s="101" t="s">
        <v>45827</v>
      </c>
      <c r="U23537" s="74" t="s">
        <v>45828</v>
      </c>
    </row>
    <row r="23538" spans="20:21" x14ac:dyDescent="0.25">
      <c r="T23538" s="101" t="s">
        <v>45829</v>
      </c>
      <c r="U23538" s="74" t="s">
        <v>45830</v>
      </c>
    </row>
    <row r="23539" spans="20:21" x14ac:dyDescent="0.25">
      <c r="T23539" s="101" t="s">
        <v>45831</v>
      </c>
      <c r="U23539" s="74" t="s">
        <v>16112</v>
      </c>
    </row>
    <row r="23540" spans="20:21" x14ac:dyDescent="0.25">
      <c r="T23540" s="101" t="s">
        <v>45832</v>
      </c>
      <c r="U23540" s="74" t="s">
        <v>45833</v>
      </c>
    </row>
    <row r="23541" spans="20:21" x14ac:dyDescent="0.25">
      <c r="T23541" s="101" t="s">
        <v>45834</v>
      </c>
      <c r="U23541" s="74" t="s">
        <v>45835</v>
      </c>
    </row>
    <row r="23542" spans="20:21" x14ac:dyDescent="0.25">
      <c r="T23542" s="101" t="s">
        <v>45836</v>
      </c>
      <c r="U23542" s="74" t="s">
        <v>45837</v>
      </c>
    </row>
    <row r="23543" spans="20:21" x14ac:dyDescent="0.25">
      <c r="T23543" s="101" t="s">
        <v>45838</v>
      </c>
      <c r="U23543" s="74" t="s">
        <v>45839</v>
      </c>
    </row>
    <row r="23544" spans="20:21" x14ac:dyDescent="0.25">
      <c r="T23544" s="101" t="s">
        <v>45840</v>
      </c>
      <c r="U23544" s="74" t="s">
        <v>45841</v>
      </c>
    </row>
    <row r="23545" spans="20:21" x14ac:dyDescent="0.25">
      <c r="T23545" s="101" t="s">
        <v>45842</v>
      </c>
      <c r="U23545" s="74" t="s">
        <v>45843</v>
      </c>
    </row>
    <row r="23546" spans="20:21" x14ac:dyDescent="0.25">
      <c r="T23546" s="101" t="s">
        <v>45844</v>
      </c>
      <c r="U23546" s="74" t="s">
        <v>45845</v>
      </c>
    </row>
    <row r="23547" spans="20:21" x14ac:dyDescent="0.25">
      <c r="T23547" s="101" t="s">
        <v>45846</v>
      </c>
      <c r="U23547" s="74" t="s">
        <v>45847</v>
      </c>
    </row>
    <row r="23548" spans="20:21" x14ac:dyDescent="0.25">
      <c r="T23548" s="101" t="s">
        <v>45848</v>
      </c>
      <c r="U23548" s="74" t="s">
        <v>45849</v>
      </c>
    </row>
    <row r="23549" spans="20:21" x14ac:dyDescent="0.25">
      <c r="T23549" s="101" t="s">
        <v>45850</v>
      </c>
      <c r="U23549" s="74" t="s">
        <v>45851</v>
      </c>
    </row>
    <row r="23550" spans="20:21" x14ac:dyDescent="0.25">
      <c r="T23550" s="101" t="s">
        <v>45852</v>
      </c>
      <c r="U23550" s="74" t="s">
        <v>45853</v>
      </c>
    </row>
    <row r="23551" spans="20:21" x14ac:dyDescent="0.25">
      <c r="T23551" s="101" t="s">
        <v>45854</v>
      </c>
      <c r="U23551" s="74" t="s">
        <v>45855</v>
      </c>
    </row>
    <row r="23552" spans="20:21" x14ac:dyDescent="0.25">
      <c r="T23552" s="101" t="s">
        <v>45856</v>
      </c>
      <c r="U23552" s="74" t="s">
        <v>45857</v>
      </c>
    </row>
    <row r="23553" spans="20:21" x14ac:dyDescent="0.25">
      <c r="T23553" s="101" t="s">
        <v>45858</v>
      </c>
      <c r="U23553" s="74" t="s">
        <v>45859</v>
      </c>
    </row>
    <row r="23554" spans="20:21" x14ac:dyDescent="0.25">
      <c r="T23554" s="101" t="s">
        <v>45860</v>
      </c>
      <c r="U23554" s="74" t="s">
        <v>45861</v>
      </c>
    </row>
    <row r="23555" spans="20:21" x14ac:dyDescent="0.25">
      <c r="T23555" s="101" t="s">
        <v>45862</v>
      </c>
      <c r="U23555" s="74" t="s">
        <v>45863</v>
      </c>
    </row>
    <row r="23556" spans="20:21" x14ac:dyDescent="0.25">
      <c r="T23556" s="101" t="s">
        <v>45864</v>
      </c>
      <c r="U23556" s="74" t="s">
        <v>45865</v>
      </c>
    </row>
    <row r="23557" spans="20:21" x14ac:dyDescent="0.25">
      <c r="T23557" s="101" t="s">
        <v>45866</v>
      </c>
      <c r="U23557" s="74" t="s">
        <v>45867</v>
      </c>
    </row>
    <row r="23558" spans="20:21" x14ac:dyDescent="0.25">
      <c r="T23558" s="101" t="s">
        <v>45868</v>
      </c>
      <c r="U23558" s="74" t="s">
        <v>45869</v>
      </c>
    </row>
    <row r="23559" spans="20:21" x14ac:dyDescent="0.25">
      <c r="T23559" s="101" t="s">
        <v>45870</v>
      </c>
      <c r="U23559" s="74" t="s">
        <v>45871</v>
      </c>
    </row>
    <row r="23560" spans="20:21" x14ac:dyDescent="0.25">
      <c r="T23560" s="101" t="s">
        <v>45872</v>
      </c>
      <c r="U23560" s="74" t="s">
        <v>45873</v>
      </c>
    </row>
    <row r="23561" spans="20:21" x14ac:dyDescent="0.25">
      <c r="T23561" s="101" t="s">
        <v>45874</v>
      </c>
      <c r="U23561" s="74" t="s">
        <v>45875</v>
      </c>
    </row>
    <row r="23562" spans="20:21" x14ac:dyDescent="0.25">
      <c r="T23562" s="101" t="s">
        <v>45876</v>
      </c>
      <c r="U23562" s="74" t="s">
        <v>45877</v>
      </c>
    </row>
    <row r="23563" spans="20:21" x14ac:dyDescent="0.25">
      <c r="T23563" s="101" t="s">
        <v>45878</v>
      </c>
      <c r="U23563" s="74" t="s">
        <v>45879</v>
      </c>
    </row>
    <row r="23564" spans="20:21" x14ac:dyDescent="0.25">
      <c r="T23564" s="101" t="s">
        <v>45880</v>
      </c>
      <c r="U23564" s="74" t="s">
        <v>45881</v>
      </c>
    </row>
    <row r="23565" spans="20:21" x14ac:dyDescent="0.25">
      <c r="T23565" s="101" t="s">
        <v>45882</v>
      </c>
      <c r="U23565" s="74" t="s">
        <v>45883</v>
      </c>
    </row>
    <row r="23566" spans="20:21" x14ac:dyDescent="0.25">
      <c r="T23566" s="101" t="s">
        <v>45884</v>
      </c>
      <c r="U23566" s="74" t="s">
        <v>45885</v>
      </c>
    </row>
    <row r="23567" spans="20:21" x14ac:dyDescent="0.25">
      <c r="T23567" s="101" t="s">
        <v>45886</v>
      </c>
      <c r="U23567" s="74" t="s">
        <v>45887</v>
      </c>
    </row>
    <row r="23568" spans="20:21" x14ac:dyDescent="0.25">
      <c r="T23568" s="101" t="s">
        <v>45888</v>
      </c>
      <c r="U23568" s="74" t="s">
        <v>45889</v>
      </c>
    </row>
    <row r="23569" spans="20:21" x14ac:dyDescent="0.25">
      <c r="T23569" s="101" t="s">
        <v>45890</v>
      </c>
      <c r="U23569" s="74" t="s">
        <v>45891</v>
      </c>
    </row>
    <row r="23570" spans="20:21" x14ac:dyDescent="0.25">
      <c r="T23570" s="101" t="s">
        <v>45892</v>
      </c>
      <c r="U23570" s="74" t="s">
        <v>45893</v>
      </c>
    </row>
    <row r="23571" spans="20:21" x14ac:dyDescent="0.25">
      <c r="T23571" s="101" t="s">
        <v>45894</v>
      </c>
      <c r="U23571" s="74" t="s">
        <v>45895</v>
      </c>
    </row>
    <row r="23572" spans="20:21" x14ac:dyDescent="0.25">
      <c r="T23572" s="101" t="s">
        <v>45896</v>
      </c>
      <c r="U23572" s="74" t="s">
        <v>45897</v>
      </c>
    </row>
    <row r="23573" spans="20:21" x14ac:dyDescent="0.25">
      <c r="T23573" s="101" t="s">
        <v>45898</v>
      </c>
      <c r="U23573" s="74" t="s">
        <v>45899</v>
      </c>
    </row>
    <row r="23574" spans="20:21" x14ac:dyDescent="0.25">
      <c r="T23574" s="101" t="s">
        <v>45900</v>
      </c>
      <c r="U23574" s="74" t="s">
        <v>45901</v>
      </c>
    </row>
    <row r="23575" spans="20:21" x14ac:dyDescent="0.25">
      <c r="T23575" s="101" t="s">
        <v>45902</v>
      </c>
      <c r="U23575" s="74" t="s">
        <v>45903</v>
      </c>
    </row>
    <row r="23576" spans="20:21" x14ac:dyDescent="0.25">
      <c r="T23576" s="101" t="s">
        <v>45904</v>
      </c>
      <c r="U23576" s="74" t="s">
        <v>45905</v>
      </c>
    </row>
    <row r="23577" spans="20:21" x14ac:dyDescent="0.25">
      <c r="T23577" s="101" t="s">
        <v>45906</v>
      </c>
      <c r="U23577" s="74" t="s">
        <v>45907</v>
      </c>
    </row>
    <row r="23578" spans="20:21" x14ac:dyDescent="0.25">
      <c r="T23578" s="101" t="s">
        <v>45908</v>
      </c>
      <c r="U23578" s="74" t="s">
        <v>45909</v>
      </c>
    </row>
    <row r="23579" spans="20:21" x14ac:dyDescent="0.25">
      <c r="T23579" s="101" t="s">
        <v>45910</v>
      </c>
      <c r="U23579" s="74" t="s">
        <v>45911</v>
      </c>
    </row>
    <row r="23580" spans="20:21" x14ac:dyDescent="0.25">
      <c r="T23580" s="101" t="s">
        <v>45912</v>
      </c>
      <c r="U23580" s="74" t="s">
        <v>45913</v>
      </c>
    </row>
    <row r="23581" spans="20:21" x14ac:dyDescent="0.25">
      <c r="T23581" s="101" t="s">
        <v>45914</v>
      </c>
      <c r="U23581" s="74" t="s">
        <v>45915</v>
      </c>
    </row>
    <row r="23582" spans="20:21" x14ac:dyDescent="0.25">
      <c r="T23582" s="101" t="s">
        <v>45916</v>
      </c>
      <c r="U23582" s="74" t="s">
        <v>45917</v>
      </c>
    </row>
    <row r="23583" spans="20:21" x14ac:dyDescent="0.25">
      <c r="T23583" s="101" t="s">
        <v>45918</v>
      </c>
      <c r="U23583" s="74" t="s">
        <v>45919</v>
      </c>
    </row>
    <row r="23584" spans="20:21" x14ac:dyDescent="0.25">
      <c r="T23584" s="101" t="s">
        <v>45920</v>
      </c>
      <c r="U23584" s="74" t="s">
        <v>45921</v>
      </c>
    </row>
    <row r="23585" spans="20:21" x14ac:dyDescent="0.25">
      <c r="T23585" s="101" t="s">
        <v>45922</v>
      </c>
      <c r="U23585" s="74" t="s">
        <v>45923</v>
      </c>
    </row>
    <row r="23586" spans="20:21" x14ac:dyDescent="0.25">
      <c r="T23586" s="101" t="s">
        <v>45924</v>
      </c>
      <c r="U23586" s="74" t="s">
        <v>45925</v>
      </c>
    </row>
    <row r="23587" spans="20:21" x14ac:dyDescent="0.25">
      <c r="T23587" s="101" t="s">
        <v>45926</v>
      </c>
      <c r="U23587" s="74" t="s">
        <v>45927</v>
      </c>
    </row>
    <row r="23588" spans="20:21" x14ac:dyDescent="0.25">
      <c r="T23588" s="101" t="s">
        <v>45928</v>
      </c>
      <c r="U23588" s="74" t="s">
        <v>12130</v>
      </c>
    </row>
    <row r="23589" spans="20:21" x14ac:dyDescent="0.25">
      <c r="T23589" s="101" t="s">
        <v>45929</v>
      </c>
      <c r="U23589" s="74" t="s">
        <v>45930</v>
      </c>
    </row>
    <row r="23590" spans="20:21" x14ac:dyDescent="0.25">
      <c r="T23590" s="101" t="s">
        <v>45931</v>
      </c>
      <c r="U23590" s="74" t="s">
        <v>45932</v>
      </c>
    </row>
    <row r="23591" spans="20:21" x14ac:dyDescent="0.25">
      <c r="T23591" s="101" t="s">
        <v>45933</v>
      </c>
      <c r="U23591" s="74" t="s">
        <v>45934</v>
      </c>
    </row>
    <row r="23592" spans="20:21" x14ac:dyDescent="0.25">
      <c r="T23592" s="101" t="s">
        <v>45935</v>
      </c>
      <c r="U23592" s="74" t="s">
        <v>45936</v>
      </c>
    </row>
    <row r="23593" spans="20:21" x14ac:dyDescent="0.25">
      <c r="T23593" s="101" t="s">
        <v>45937</v>
      </c>
      <c r="U23593" s="74" t="s">
        <v>45938</v>
      </c>
    </row>
    <row r="23594" spans="20:21" x14ac:dyDescent="0.25">
      <c r="T23594" s="101" t="s">
        <v>45939</v>
      </c>
      <c r="U23594" s="74" t="s">
        <v>45940</v>
      </c>
    </row>
    <row r="23595" spans="20:21" x14ac:dyDescent="0.25">
      <c r="T23595" s="101" t="s">
        <v>45941</v>
      </c>
      <c r="U23595" s="74" t="s">
        <v>1618</v>
      </c>
    </row>
    <row r="23596" spans="20:21" x14ac:dyDescent="0.25">
      <c r="T23596" s="101" t="s">
        <v>45942</v>
      </c>
      <c r="U23596" s="74" t="s">
        <v>45943</v>
      </c>
    </row>
    <row r="23597" spans="20:21" x14ac:dyDescent="0.25">
      <c r="T23597" s="101" t="s">
        <v>45944</v>
      </c>
      <c r="U23597" s="74" t="s">
        <v>45945</v>
      </c>
    </row>
    <row r="23598" spans="20:21" x14ac:dyDescent="0.25">
      <c r="T23598" s="101" t="s">
        <v>45946</v>
      </c>
      <c r="U23598" s="74" t="s">
        <v>45947</v>
      </c>
    </row>
    <row r="23599" spans="20:21" x14ac:dyDescent="0.25">
      <c r="T23599" s="101" t="s">
        <v>45948</v>
      </c>
      <c r="U23599" s="74" t="s">
        <v>45949</v>
      </c>
    </row>
    <row r="23600" spans="20:21" x14ac:dyDescent="0.25">
      <c r="T23600" s="101" t="s">
        <v>45950</v>
      </c>
      <c r="U23600" s="74" t="s">
        <v>45951</v>
      </c>
    </row>
    <row r="23601" spans="20:21" x14ac:dyDescent="0.25">
      <c r="T23601" s="101" t="s">
        <v>45952</v>
      </c>
      <c r="U23601" s="74" t="s">
        <v>45953</v>
      </c>
    </row>
    <row r="23602" spans="20:21" x14ac:dyDescent="0.25">
      <c r="T23602" s="101" t="s">
        <v>45954</v>
      </c>
      <c r="U23602" s="74" t="s">
        <v>45955</v>
      </c>
    </row>
    <row r="23603" spans="20:21" x14ac:dyDescent="0.25">
      <c r="T23603" s="101" t="s">
        <v>45956</v>
      </c>
      <c r="U23603" s="74" t="s">
        <v>45957</v>
      </c>
    </row>
    <row r="23604" spans="20:21" x14ac:dyDescent="0.25">
      <c r="T23604" s="101" t="s">
        <v>45958</v>
      </c>
      <c r="U23604" s="74" t="s">
        <v>45959</v>
      </c>
    </row>
    <row r="23605" spans="20:21" x14ac:dyDescent="0.25">
      <c r="T23605" s="101" t="s">
        <v>45960</v>
      </c>
      <c r="U23605" s="74" t="s">
        <v>45961</v>
      </c>
    </row>
    <row r="23606" spans="20:21" x14ac:dyDescent="0.25">
      <c r="T23606" s="101" t="s">
        <v>45962</v>
      </c>
      <c r="U23606" s="74" t="s">
        <v>45963</v>
      </c>
    </row>
    <row r="23607" spans="20:21" x14ac:dyDescent="0.25">
      <c r="T23607" s="101" t="s">
        <v>45964</v>
      </c>
      <c r="U23607" s="74" t="s">
        <v>45965</v>
      </c>
    </row>
    <row r="23608" spans="20:21" x14ac:dyDescent="0.25">
      <c r="T23608" s="101" t="s">
        <v>45966</v>
      </c>
      <c r="U23608" s="74" t="s">
        <v>45967</v>
      </c>
    </row>
    <row r="23609" spans="20:21" x14ac:dyDescent="0.25">
      <c r="T23609" s="101" t="s">
        <v>45968</v>
      </c>
      <c r="U23609" s="74" t="s">
        <v>45969</v>
      </c>
    </row>
    <row r="23610" spans="20:21" x14ac:dyDescent="0.25">
      <c r="T23610" s="101" t="s">
        <v>45970</v>
      </c>
      <c r="U23610" s="74" t="s">
        <v>45971</v>
      </c>
    </row>
    <row r="23611" spans="20:21" x14ac:dyDescent="0.25">
      <c r="T23611" s="101" t="s">
        <v>45972</v>
      </c>
      <c r="U23611" s="74" t="s">
        <v>45973</v>
      </c>
    </row>
    <row r="23612" spans="20:21" x14ac:dyDescent="0.25">
      <c r="T23612" s="101" t="s">
        <v>45974</v>
      </c>
      <c r="U23612" s="74" t="s">
        <v>45975</v>
      </c>
    </row>
    <row r="23613" spans="20:21" x14ac:dyDescent="0.25">
      <c r="T23613" s="101" t="s">
        <v>45976</v>
      </c>
      <c r="U23613" s="74" t="s">
        <v>45977</v>
      </c>
    </row>
    <row r="23614" spans="20:21" x14ac:dyDescent="0.25">
      <c r="T23614" s="101" t="s">
        <v>45978</v>
      </c>
      <c r="U23614" s="74" t="s">
        <v>45979</v>
      </c>
    </row>
    <row r="23615" spans="20:21" x14ac:dyDescent="0.25">
      <c r="T23615" s="101" t="s">
        <v>45980</v>
      </c>
      <c r="U23615" s="74" t="s">
        <v>45981</v>
      </c>
    </row>
    <row r="23616" spans="20:21" x14ac:dyDescent="0.25">
      <c r="T23616" s="101" t="s">
        <v>45982</v>
      </c>
      <c r="U23616" s="74" t="s">
        <v>45983</v>
      </c>
    </row>
    <row r="23617" spans="20:21" x14ac:dyDescent="0.25">
      <c r="T23617" s="101" t="s">
        <v>45984</v>
      </c>
      <c r="U23617" s="74" t="s">
        <v>45985</v>
      </c>
    </row>
    <row r="23618" spans="20:21" x14ac:dyDescent="0.25">
      <c r="T23618" s="101" t="s">
        <v>45986</v>
      </c>
      <c r="U23618" s="74" t="s">
        <v>45987</v>
      </c>
    </row>
    <row r="23619" spans="20:21" x14ac:dyDescent="0.25">
      <c r="T23619" s="101" t="s">
        <v>45988</v>
      </c>
      <c r="U23619" s="74" t="s">
        <v>45989</v>
      </c>
    </row>
    <row r="23620" spans="20:21" x14ac:dyDescent="0.25">
      <c r="T23620" s="101" t="s">
        <v>45990</v>
      </c>
      <c r="U23620" s="74" t="s">
        <v>45991</v>
      </c>
    </row>
    <row r="23621" spans="20:21" x14ac:dyDescent="0.25">
      <c r="T23621" s="101" t="s">
        <v>45992</v>
      </c>
      <c r="U23621" s="74" t="s">
        <v>45993</v>
      </c>
    </row>
    <row r="23622" spans="20:21" x14ac:dyDescent="0.25">
      <c r="T23622" s="101" t="s">
        <v>45994</v>
      </c>
      <c r="U23622" s="74" t="s">
        <v>45995</v>
      </c>
    </row>
    <row r="23623" spans="20:21" x14ac:dyDescent="0.25">
      <c r="T23623" s="101" t="s">
        <v>45996</v>
      </c>
      <c r="U23623" s="74" t="s">
        <v>45997</v>
      </c>
    </row>
    <row r="23624" spans="20:21" x14ac:dyDescent="0.25">
      <c r="T23624" s="101" t="s">
        <v>45998</v>
      </c>
      <c r="U23624" s="74" t="s">
        <v>45999</v>
      </c>
    </row>
    <row r="23625" spans="20:21" x14ac:dyDescent="0.25">
      <c r="T23625" s="101" t="s">
        <v>46000</v>
      </c>
      <c r="U23625" s="74" t="s">
        <v>46001</v>
      </c>
    </row>
    <row r="23626" spans="20:21" x14ac:dyDescent="0.25">
      <c r="T23626" s="101" t="s">
        <v>46002</v>
      </c>
      <c r="U23626" s="74" t="s">
        <v>46003</v>
      </c>
    </row>
    <row r="23627" spans="20:21" x14ac:dyDescent="0.25">
      <c r="T23627" s="101" t="s">
        <v>46004</v>
      </c>
      <c r="U23627" s="74" t="s">
        <v>46005</v>
      </c>
    </row>
    <row r="23628" spans="20:21" x14ac:dyDescent="0.25">
      <c r="T23628" s="101" t="s">
        <v>46006</v>
      </c>
      <c r="U23628" s="74" t="s">
        <v>39981</v>
      </c>
    </row>
    <row r="23629" spans="20:21" x14ac:dyDescent="0.25">
      <c r="T23629" s="101" t="s">
        <v>46007</v>
      </c>
      <c r="U23629" s="74" t="s">
        <v>46008</v>
      </c>
    </row>
    <row r="23630" spans="20:21" x14ac:dyDescent="0.25">
      <c r="T23630" s="101" t="s">
        <v>46009</v>
      </c>
      <c r="U23630" s="74" t="s">
        <v>36236</v>
      </c>
    </row>
    <row r="23631" spans="20:21" x14ac:dyDescent="0.25">
      <c r="T23631" s="101" t="s">
        <v>46010</v>
      </c>
      <c r="U23631" s="74" t="s">
        <v>46011</v>
      </c>
    </row>
    <row r="23632" spans="20:21" x14ac:dyDescent="0.25">
      <c r="T23632" s="101" t="s">
        <v>46012</v>
      </c>
      <c r="U23632" s="74" t="s">
        <v>46013</v>
      </c>
    </row>
    <row r="23633" spans="20:21" x14ac:dyDescent="0.25">
      <c r="T23633" s="101" t="s">
        <v>46014</v>
      </c>
      <c r="U23633" s="74" t="s">
        <v>46015</v>
      </c>
    </row>
    <row r="23634" spans="20:21" x14ac:dyDescent="0.25">
      <c r="T23634" s="101" t="s">
        <v>46016</v>
      </c>
      <c r="U23634" s="74" t="s">
        <v>33264</v>
      </c>
    </row>
    <row r="23635" spans="20:21" x14ac:dyDescent="0.25">
      <c r="T23635" s="101" t="s">
        <v>46017</v>
      </c>
      <c r="U23635" s="74" t="s">
        <v>46018</v>
      </c>
    </row>
    <row r="23636" spans="20:21" x14ac:dyDescent="0.25">
      <c r="T23636" s="101" t="s">
        <v>46019</v>
      </c>
      <c r="U23636" s="74" t="s">
        <v>46020</v>
      </c>
    </row>
    <row r="23637" spans="20:21" x14ac:dyDescent="0.25">
      <c r="T23637" s="101" t="s">
        <v>46021</v>
      </c>
      <c r="U23637" s="74" t="s">
        <v>46022</v>
      </c>
    </row>
    <row r="23638" spans="20:21" x14ac:dyDescent="0.25">
      <c r="T23638" s="101" t="s">
        <v>46023</v>
      </c>
      <c r="U23638" s="74" t="s">
        <v>46024</v>
      </c>
    </row>
    <row r="23639" spans="20:21" x14ac:dyDescent="0.25">
      <c r="T23639" s="101" t="s">
        <v>46025</v>
      </c>
      <c r="U23639" s="74" t="s">
        <v>46026</v>
      </c>
    </row>
    <row r="23640" spans="20:21" x14ac:dyDescent="0.25">
      <c r="T23640" s="101" t="s">
        <v>46027</v>
      </c>
      <c r="U23640" s="74" t="s">
        <v>46028</v>
      </c>
    </row>
    <row r="23641" spans="20:21" x14ac:dyDescent="0.25">
      <c r="T23641" s="101" t="s">
        <v>46029</v>
      </c>
      <c r="U23641" s="74" t="s">
        <v>20015</v>
      </c>
    </row>
    <row r="23642" spans="20:21" x14ac:dyDescent="0.25">
      <c r="T23642" s="101" t="s">
        <v>46030</v>
      </c>
      <c r="U23642" s="74" t="s">
        <v>46031</v>
      </c>
    </row>
    <row r="23643" spans="20:21" x14ac:dyDescent="0.25">
      <c r="T23643" s="101" t="s">
        <v>46032</v>
      </c>
      <c r="U23643" s="74" t="s">
        <v>46033</v>
      </c>
    </row>
    <row r="23644" spans="20:21" x14ac:dyDescent="0.25">
      <c r="T23644" s="101" t="s">
        <v>46034</v>
      </c>
      <c r="U23644" s="74" t="s">
        <v>46035</v>
      </c>
    </row>
    <row r="23645" spans="20:21" x14ac:dyDescent="0.25">
      <c r="T23645" s="101" t="s">
        <v>46036</v>
      </c>
      <c r="U23645" s="74" t="s">
        <v>46037</v>
      </c>
    </row>
    <row r="23646" spans="20:21" x14ac:dyDescent="0.25">
      <c r="T23646" s="101" t="s">
        <v>46038</v>
      </c>
      <c r="U23646" s="74" t="s">
        <v>46039</v>
      </c>
    </row>
    <row r="23647" spans="20:21" x14ac:dyDescent="0.25">
      <c r="T23647" s="101" t="s">
        <v>46040</v>
      </c>
      <c r="U23647" s="74" t="s">
        <v>46041</v>
      </c>
    </row>
    <row r="23648" spans="20:21" x14ac:dyDescent="0.25">
      <c r="T23648" s="101" t="s">
        <v>46042</v>
      </c>
      <c r="U23648" s="74" t="s">
        <v>46043</v>
      </c>
    </row>
    <row r="23649" spans="20:21" x14ac:dyDescent="0.25">
      <c r="T23649" s="101" t="s">
        <v>46044</v>
      </c>
      <c r="U23649" s="74" t="s">
        <v>46045</v>
      </c>
    </row>
    <row r="23650" spans="20:21" x14ac:dyDescent="0.25">
      <c r="T23650" s="101" t="s">
        <v>46046</v>
      </c>
      <c r="U23650" s="74" t="s">
        <v>46047</v>
      </c>
    </row>
    <row r="23651" spans="20:21" x14ac:dyDescent="0.25">
      <c r="T23651" s="101" t="s">
        <v>46048</v>
      </c>
      <c r="U23651" s="74" t="s">
        <v>46049</v>
      </c>
    </row>
    <row r="23652" spans="20:21" x14ac:dyDescent="0.25">
      <c r="T23652" s="101" t="s">
        <v>46050</v>
      </c>
      <c r="U23652" s="74" t="s">
        <v>44750</v>
      </c>
    </row>
    <row r="23653" spans="20:21" x14ac:dyDescent="0.25">
      <c r="T23653" s="101" t="s">
        <v>46051</v>
      </c>
      <c r="U23653" s="74" t="s">
        <v>46052</v>
      </c>
    </row>
    <row r="23654" spans="20:21" x14ac:dyDescent="0.25">
      <c r="T23654" s="101" t="s">
        <v>46053</v>
      </c>
      <c r="U23654" s="74" t="s">
        <v>46054</v>
      </c>
    </row>
    <row r="23655" spans="20:21" x14ac:dyDescent="0.25">
      <c r="T23655" s="101" t="s">
        <v>46055</v>
      </c>
      <c r="U23655" s="74" t="s">
        <v>46056</v>
      </c>
    </row>
    <row r="23656" spans="20:21" x14ac:dyDescent="0.25">
      <c r="T23656" s="101" t="s">
        <v>46057</v>
      </c>
      <c r="U23656" s="74" t="s">
        <v>46058</v>
      </c>
    </row>
    <row r="23657" spans="20:21" x14ac:dyDescent="0.25">
      <c r="T23657" s="101" t="s">
        <v>46059</v>
      </c>
      <c r="U23657" s="74" t="s">
        <v>46060</v>
      </c>
    </row>
    <row r="23658" spans="20:21" x14ac:dyDescent="0.25">
      <c r="T23658" s="101" t="s">
        <v>46061</v>
      </c>
      <c r="U23658" s="74" t="s">
        <v>46062</v>
      </c>
    </row>
    <row r="23659" spans="20:21" x14ac:dyDescent="0.25">
      <c r="T23659" s="101" t="s">
        <v>46063</v>
      </c>
      <c r="U23659" s="74" t="s">
        <v>46064</v>
      </c>
    </row>
    <row r="23660" spans="20:21" x14ac:dyDescent="0.25">
      <c r="T23660" s="101" t="s">
        <v>46065</v>
      </c>
      <c r="U23660" s="74" t="s">
        <v>46066</v>
      </c>
    </row>
    <row r="23661" spans="20:21" x14ac:dyDescent="0.25">
      <c r="T23661" s="101" t="s">
        <v>46067</v>
      </c>
      <c r="U23661" s="74" t="s">
        <v>20071</v>
      </c>
    </row>
    <row r="23662" spans="20:21" x14ac:dyDescent="0.25">
      <c r="T23662" s="101" t="s">
        <v>46068</v>
      </c>
      <c r="U23662" s="74" t="s">
        <v>46069</v>
      </c>
    </row>
    <row r="23663" spans="20:21" x14ac:dyDescent="0.25">
      <c r="T23663" s="101" t="s">
        <v>46070</v>
      </c>
      <c r="U23663" s="74" t="s">
        <v>46071</v>
      </c>
    </row>
    <row r="23664" spans="20:21" x14ac:dyDescent="0.25">
      <c r="T23664" s="101" t="s">
        <v>46072</v>
      </c>
      <c r="U23664" s="74" t="s">
        <v>46073</v>
      </c>
    </row>
    <row r="23665" spans="20:21" x14ac:dyDescent="0.25">
      <c r="T23665" s="101" t="s">
        <v>46074</v>
      </c>
      <c r="U23665" s="74" t="s">
        <v>46075</v>
      </c>
    </row>
    <row r="23666" spans="20:21" x14ac:dyDescent="0.25">
      <c r="T23666" s="101" t="s">
        <v>46076</v>
      </c>
      <c r="U23666" s="74" t="s">
        <v>46077</v>
      </c>
    </row>
    <row r="23667" spans="20:21" x14ac:dyDescent="0.25">
      <c r="T23667" s="101" t="s">
        <v>46078</v>
      </c>
      <c r="U23667" s="74" t="s">
        <v>46079</v>
      </c>
    </row>
    <row r="23668" spans="20:21" x14ac:dyDescent="0.25">
      <c r="T23668" s="101" t="s">
        <v>46080</v>
      </c>
      <c r="U23668" s="74" t="s">
        <v>46081</v>
      </c>
    </row>
    <row r="23669" spans="20:21" x14ac:dyDescent="0.25">
      <c r="T23669" s="101" t="s">
        <v>46082</v>
      </c>
      <c r="U23669" s="74" t="s">
        <v>46083</v>
      </c>
    </row>
    <row r="23670" spans="20:21" x14ac:dyDescent="0.25">
      <c r="T23670" s="101" t="s">
        <v>46084</v>
      </c>
      <c r="U23670" s="74" t="s">
        <v>46085</v>
      </c>
    </row>
    <row r="23671" spans="20:21" x14ac:dyDescent="0.25">
      <c r="T23671" s="101" t="s">
        <v>46086</v>
      </c>
      <c r="U23671" s="74" t="s">
        <v>46087</v>
      </c>
    </row>
    <row r="23672" spans="20:21" x14ac:dyDescent="0.25">
      <c r="T23672" s="101" t="s">
        <v>46088</v>
      </c>
      <c r="U23672" s="74" t="s">
        <v>46089</v>
      </c>
    </row>
    <row r="23673" spans="20:21" x14ac:dyDescent="0.25">
      <c r="T23673" s="101" t="s">
        <v>46090</v>
      </c>
      <c r="U23673" s="74" t="s">
        <v>46091</v>
      </c>
    </row>
    <row r="23674" spans="20:21" x14ac:dyDescent="0.25">
      <c r="T23674" s="101" t="s">
        <v>46092</v>
      </c>
      <c r="U23674" s="74" t="s">
        <v>46093</v>
      </c>
    </row>
    <row r="23675" spans="20:21" x14ac:dyDescent="0.25">
      <c r="T23675" s="101" t="s">
        <v>46094</v>
      </c>
      <c r="U23675" s="74" t="s">
        <v>46095</v>
      </c>
    </row>
    <row r="23676" spans="20:21" x14ac:dyDescent="0.25">
      <c r="T23676" s="101" t="s">
        <v>46096</v>
      </c>
      <c r="U23676" s="74" t="s">
        <v>46097</v>
      </c>
    </row>
    <row r="23677" spans="20:21" x14ac:dyDescent="0.25">
      <c r="T23677" s="101" t="s">
        <v>46098</v>
      </c>
      <c r="U23677" s="74" t="s">
        <v>46099</v>
      </c>
    </row>
    <row r="23678" spans="20:21" x14ac:dyDescent="0.25">
      <c r="T23678" s="101" t="s">
        <v>46100</v>
      </c>
      <c r="U23678" s="74" t="s">
        <v>9777</v>
      </c>
    </row>
    <row r="23679" spans="20:21" x14ac:dyDescent="0.25">
      <c r="T23679" s="101" t="s">
        <v>46101</v>
      </c>
      <c r="U23679" s="74" t="s">
        <v>46102</v>
      </c>
    </row>
    <row r="23680" spans="20:21" x14ac:dyDescent="0.25">
      <c r="T23680" s="101" t="s">
        <v>46103</v>
      </c>
      <c r="U23680" s="74" t="s">
        <v>46104</v>
      </c>
    </row>
    <row r="23681" spans="20:21" x14ac:dyDescent="0.25">
      <c r="T23681" s="101" t="s">
        <v>46105</v>
      </c>
      <c r="U23681" s="74" t="s">
        <v>7771</v>
      </c>
    </row>
    <row r="23682" spans="20:21" x14ac:dyDescent="0.25">
      <c r="T23682" s="101" t="s">
        <v>46106</v>
      </c>
      <c r="U23682" s="74" t="s">
        <v>46107</v>
      </c>
    </row>
    <row r="23683" spans="20:21" x14ac:dyDescent="0.25">
      <c r="T23683" s="101" t="s">
        <v>46108</v>
      </c>
      <c r="U23683" s="74" t="s">
        <v>46109</v>
      </c>
    </row>
    <row r="23684" spans="20:21" x14ac:dyDescent="0.25">
      <c r="T23684" s="101" t="s">
        <v>46110</v>
      </c>
      <c r="U23684" s="74" t="s">
        <v>46111</v>
      </c>
    </row>
    <row r="23685" spans="20:21" x14ac:dyDescent="0.25">
      <c r="T23685" s="101" t="s">
        <v>46112</v>
      </c>
      <c r="U23685" s="74" t="s">
        <v>46113</v>
      </c>
    </row>
    <row r="23686" spans="20:21" x14ac:dyDescent="0.25">
      <c r="T23686" s="101" t="s">
        <v>46114</v>
      </c>
      <c r="U23686" s="74" t="s">
        <v>46115</v>
      </c>
    </row>
    <row r="23687" spans="20:21" x14ac:dyDescent="0.25">
      <c r="T23687" s="101" t="s">
        <v>46116</v>
      </c>
      <c r="U23687" s="74" t="s">
        <v>14505</v>
      </c>
    </row>
    <row r="23688" spans="20:21" x14ac:dyDescent="0.25">
      <c r="T23688" s="101" t="s">
        <v>46117</v>
      </c>
      <c r="U23688" s="74" t="s">
        <v>46118</v>
      </c>
    </row>
    <row r="23689" spans="20:21" x14ac:dyDescent="0.25">
      <c r="T23689" s="101" t="s">
        <v>46119</v>
      </c>
      <c r="U23689" s="74" t="s">
        <v>46120</v>
      </c>
    </row>
    <row r="23690" spans="20:21" x14ac:dyDescent="0.25">
      <c r="T23690" s="101" t="s">
        <v>46121</v>
      </c>
      <c r="U23690" s="74" t="s">
        <v>46122</v>
      </c>
    </row>
    <row r="23691" spans="20:21" x14ac:dyDescent="0.25">
      <c r="T23691" s="101" t="s">
        <v>46123</v>
      </c>
      <c r="U23691" s="74" t="s">
        <v>46124</v>
      </c>
    </row>
    <row r="23692" spans="20:21" x14ac:dyDescent="0.25">
      <c r="T23692" s="101" t="s">
        <v>46125</v>
      </c>
      <c r="U23692" s="74" t="s">
        <v>46126</v>
      </c>
    </row>
    <row r="23693" spans="20:21" x14ac:dyDescent="0.25">
      <c r="T23693" s="101" t="s">
        <v>46127</v>
      </c>
      <c r="U23693" s="74" t="s">
        <v>46128</v>
      </c>
    </row>
    <row r="23694" spans="20:21" x14ac:dyDescent="0.25">
      <c r="T23694" s="101" t="s">
        <v>46129</v>
      </c>
      <c r="U23694" s="74" t="s">
        <v>46130</v>
      </c>
    </row>
    <row r="23695" spans="20:21" x14ac:dyDescent="0.25">
      <c r="T23695" s="101" t="s">
        <v>46131</v>
      </c>
      <c r="U23695" s="74" t="s">
        <v>46132</v>
      </c>
    </row>
    <row r="23696" spans="20:21" x14ac:dyDescent="0.25">
      <c r="T23696" s="101" t="s">
        <v>46133</v>
      </c>
      <c r="U23696" s="74" t="s">
        <v>46134</v>
      </c>
    </row>
    <row r="23697" spans="20:21" x14ac:dyDescent="0.25">
      <c r="T23697" s="101" t="s">
        <v>46135</v>
      </c>
      <c r="U23697" s="74" t="s">
        <v>46136</v>
      </c>
    </row>
    <row r="23698" spans="20:21" x14ac:dyDescent="0.25">
      <c r="T23698" s="101" t="s">
        <v>46137</v>
      </c>
      <c r="U23698" s="74" t="s">
        <v>46138</v>
      </c>
    </row>
    <row r="23699" spans="20:21" x14ac:dyDescent="0.25">
      <c r="T23699" s="101" t="s">
        <v>46139</v>
      </c>
      <c r="U23699" s="74" t="s">
        <v>46140</v>
      </c>
    </row>
    <row r="23700" spans="20:21" x14ac:dyDescent="0.25">
      <c r="T23700" s="101" t="s">
        <v>46141</v>
      </c>
      <c r="U23700" s="74" t="s">
        <v>46142</v>
      </c>
    </row>
    <row r="23701" spans="20:21" x14ac:dyDescent="0.25">
      <c r="T23701" s="101" t="s">
        <v>46143</v>
      </c>
      <c r="U23701" s="74" t="s">
        <v>46144</v>
      </c>
    </row>
    <row r="23702" spans="20:21" x14ac:dyDescent="0.25">
      <c r="T23702" s="101" t="s">
        <v>46145</v>
      </c>
      <c r="U23702" s="74" t="s">
        <v>46146</v>
      </c>
    </row>
    <row r="23703" spans="20:21" x14ac:dyDescent="0.25">
      <c r="T23703" s="101" t="s">
        <v>46147</v>
      </c>
      <c r="U23703" s="74" t="s">
        <v>46148</v>
      </c>
    </row>
    <row r="23704" spans="20:21" x14ac:dyDescent="0.25">
      <c r="T23704" s="101" t="s">
        <v>46149</v>
      </c>
      <c r="U23704" s="74" t="s">
        <v>46150</v>
      </c>
    </row>
    <row r="23705" spans="20:21" x14ac:dyDescent="0.25">
      <c r="T23705" s="101" t="s">
        <v>46151</v>
      </c>
      <c r="U23705" s="74" t="s">
        <v>46152</v>
      </c>
    </row>
    <row r="23706" spans="20:21" x14ac:dyDescent="0.25">
      <c r="T23706" s="101" t="s">
        <v>46153</v>
      </c>
      <c r="U23706" s="74" t="s">
        <v>46154</v>
      </c>
    </row>
    <row r="23707" spans="20:21" x14ac:dyDescent="0.25">
      <c r="T23707" s="101" t="s">
        <v>46155</v>
      </c>
      <c r="U23707" s="74" t="s">
        <v>46156</v>
      </c>
    </row>
    <row r="23708" spans="20:21" x14ac:dyDescent="0.25">
      <c r="T23708" s="101" t="s">
        <v>46157</v>
      </c>
      <c r="U23708" s="74" t="s">
        <v>46158</v>
      </c>
    </row>
    <row r="23709" spans="20:21" x14ac:dyDescent="0.25">
      <c r="T23709" s="101" t="s">
        <v>46159</v>
      </c>
      <c r="U23709" s="74" t="s">
        <v>46160</v>
      </c>
    </row>
    <row r="23710" spans="20:21" x14ac:dyDescent="0.25">
      <c r="T23710" s="101" t="s">
        <v>46161</v>
      </c>
      <c r="U23710" s="74" t="s">
        <v>46162</v>
      </c>
    </row>
    <row r="23711" spans="20:21" x14ac:dyDescent="0.25">
      <c r="T23711" s="101" t="s">
        <v>46163</v>
      </c>
      <c r="U23711" s="74" t="s">
        <v>46164</v>
      </c>
    </row>
    <row r="23712" spans="20:21" x14ac:dyDescent="0.25">
      <c r="T23712" s="101" t="s">
        <v>46165</v>
      </c>
      <c r="U23712" s="74" t="s">
        <v>46166</v>
      </c>
    </row>
    <row r="23713" spans="20:21" x14ac:dyDescent="0.25">
      <c r="T23713" s="101" t="s">
        <v>46167</v>
      </c>
      <c r="U23713" s="74" t="s">
        <v>46168</v>
      </c>
    </row>
    <row r="23714" spans="20:21" x14ac:dyDescent="0.25">
      <c r="T23714" s="101" t="s">
        <v>46169</v>
      </c>
      <c r="U23714" s="74" t="s">
        <v>46170</v>
      </c>
    </row>
    <row r="23715" spans="20:21" x14ac:dyDescent="0.25">
      <c r="T23715" s="101" t="s">
        <v>46171</v>
      </c>
      <c r="U23715" s="74" t="s">
        <v>46172</v>
      </c>
    </row>
    <row r="23716" spans="20:21" x14ac:dyDescent="0.25">
      <c r="T23716" s="101" t="s">
        <v>46173</v>
      </c>
      <c r="U23716" s="74" t="s">
        <v>46174</v>
      </c>
    </row>
    <row r="23717" spans="20:21" x14ac:dyDescent="0.25">
      <c r="T23717" s="101" t="s">
        <v>46175</v>
      </c>
      <c r="U23717" s="74" t="s">
        <v>46176</v>
      </c>
    </row>
    <row r="23718" spans="20:21" x14ac:dyDescent="0.25">
      <c r="T23718" s="101" t="s">
        <v>46177</v>
      </c>
      <c r="U23718" s="74" t="s">
        <v>46178</v>
      </c>
    </row>
    <row r="23719" spans="20:21" x14ac:dyDescent="0.25">
      <c r="T23719" s="101" t="s">
        <v>46179</v>
      </c>
      <c r="U23719" s="74" t="s">
        <v>46180</v>
      </c>
    </row>
    <row r="23720" spans="20:21" x14ac:dyDescent="0.25">
      <c r="T23720" s="101" t="s">
        <v>46181</v>
      </c>
      <c r="U23720" s="74" t="s">
        <v>46182</v>
      </c>
    </row>
    <row r="23721" spans="20:21" x14ac:dyDescent="0.25">
      <c r="T23721" s="101" t="s">
        <v>46183</v>
      </c>
      <c r="U23721" s="74" t="s">
        <v>46184</v>
      </c>
    </row>
    <row r="23722" spans="20:21" x14ac:dyDescent="0.25">
      <c r="T23722" s="101" t="s">
        <v>46185</v>
      </c>
      <c r="U23722" s="74" t="s">
        <v>46186</v>
      </c>
    </row>
    <row r="23723" spans="20:21" x14ac:dyDescent="0.25">
      <c r="T23723" s="101" t="s">
        <v>46187</v>
      </c>
      <c r="U23723" s="74" t="s">
        <v>46188</v>
      </c>
    </row>
    <row r="23724" spans="20:21" x14ac:dyDescent="0.25">
      <c r="T23724" s="101" t="s">
        <v>46189</v>
      </c>
      <c r="U23724" s="74" t="s">
        <v>46190</v>
      </c>
    </row>
    <row r="23725" spans="20:21" x14ac:dyDescent="0.25">
      <c r="T23725" s="101" t="s">
        <v>46191</v>
      </c>
      <c r="U23725" s="74" t="s">
        <v>46192</v>
      </c>
    </row>
    <row r="23726" spans="20:21" x14ac:dyDescent="0.25">
      <c r="T23726" s="101" t="s">
        <v>46193</v>
      </c>
      <c r="U23726" s="74" t="s">
        <v>46194</v>
      </c>
    </row>
    <row r="23727" spans="20:21" x14ac:dyDescent="0.25">
      <c r="T23727" s="101" t="s">
        <v>46195</v>
      </c>
      <c r="U23727" s="74" t="s">
        <v>46196</v>
      </c>
    </row>
    <row r="23728" spans="20:21" x14ac:dyDescent="0.25">
      <c r="T23728" s="101" t="s">
        <v>46197</v>
      </c>
      <c r="U23728" s="74" t="s">
        <v>46198</v>
      </c>
    </row>
    <row r="23729" spans="20:21" x14ac:dyDescent="0.25">
      <c r="T23729" s="101" t="s">
        <v>46199</v>
      </c>
      <c r="U23729" s="74" t="s">
        <v>46200</v>
      </c>
    </row>
    <row r="23730" spans="20:21" x14ac:dyDescent="0.25">
      <c r="T23730" s="101" t="s">
        <v>46201</v>
      </c>
      <c r="U23730" s="74" t="s">
        <v>46202</v>
      </c>
    </row>
    <row r="23731" spans="20:21" x14ac:dyDescent="0.25">
      <c r="T23731" s="101" t="s">
        <v>46203</v>
      </c>
      <c r="U23731" s="74" t="s">
        <v>46204</v>
      </c>
    </row>
    <row r="23732" spans="20:21" x14ac:dyDescent="0.25">
      <c r="T23732" s="101" t="s">
        <v>46205</v>
      </c>
      <c r="U23732" s="74" t="s">
        <v>46206</v>
      </c>
    </row>
    <row r="23733" spans="20:21" x14ac:dyDescent="0.25">
      <c r="T23733" s="101" t="s">
        <v>46207</v>
      </c>
      <c r="U23733" s="74" t="s">
        <v>46208</v>
      </c>
    </row>
    <row r="23734" spans="20:21" x14ac:dyDescent="0.25">
      <c r="T23734" s="101" t="s">
        <v>46209</v>
      </c>
      <c r="U23734" s="74" t="s">
        <v>46210</v>
      </c>
    </row>
    <row r="23735" spans="20:21" x14ac:dyDescent="0.25">
      <c r="T23735" s="101" t="s">
        <v>46211</v>
      </c>
      <c r="U23735" s="74" t="s">
        <v>46212</v>
      </c>
    </row>
    <row r="23736" spans="20:21" x14ac:dyDescent="0.25">
      <c r="T23736" s="101" t="s">
        <v>46213</v>
      </c>
      <c r="U23736" s="74" t="s">
        <v>46214</v>
      </c>
    </row>
    <row r="23737" spans="20:21" x14ac:dyDescent="0.25">
      <c r="T23737" s="101" t="s">
        <v>46215</v>
      </c>
      <c r="U23737" s="74" t="s">
        <v>46216</v>
      </c>
    </row>
    <row r="23738" spans="20:21" x14ac:dyDescent="0.25">
      <c r="T23738" s="101" t="s">
        <v>46217</v>
      </c>
      <c r="U23738" s="74" t="s">
        <v>9888</v>
      </c>
    </row>
    <row r="23739" spans="20:21" x14ac:dyDescent="0.25">
      <c r="T23739" s="101" t="s">
        <v>46218</v>
      </c>
      <c r="U23739" s="74" t="s">
        <v>46219</v>
      </c>
    </row>
    <row r="23740" spans="20:21" x14ac:dyDescent="0.25">
      <c r="T23740" s="101" t="s">
        <v>46220</v>
      </c>
      <c r="U23740" s="74" t="s">
        <v>46221</v>
      </c>
    </row>
    <row r="23741" spans="20:21" x14ac:dyDescent="0.25">
      <c r="T23741" s="101" t="s">
        <v>46222</v>
      </c>
      <c r="U23741" s="74" t="s">
        <v>40224</v>
      </c>
    </row>
    <row r="23742" spans="20:21" x14ac:dyDescent="0.25">
      <c r="T23742" s="101" t="s">
        <v>46223</v>
      </c>
      <c r="U23742" s="74" t="s">
        <v>46224</v>
      </c>
    </row>
    <row r="23743" spans="20:21" x14ac:dyDescent="0.25">
      <c r="T23743" s="101" t="s">
        <v>46225</v>
      </c>
      <c r="U23743" s="74" t="s">
        <v>46226</v>
      </c>
    </row>
    <row r="23744" spans="20:21" x14ac:dyDescent="0.25">
      <c r="T23744" s="101" t="s">
        <v>46227</v>
      </c>
      <c r="U23744" s="74" t="s">
        <v>46228</v>
      </c>
    </row>
    <row r="23745" spans="20:21" x14ac:dyDescent="0.25">
      <c r="T23745" s="101" t="s">
        <v>46229</v>
      </c>
      <c r="U23745" s="74" t="s">
        <v>46230</v>
      </c>
    </row>
    <row r="23746" spans="20:21" x14ac:dyDescent="0.25">
      <c r="T23746" s="101" t="s">
        <v>46231</v>
      </c>
      <c r="U23746" s="74" t="s">
        <v>46232</v>
      </c>
    </row>
    <row r="23747" spans="20:21" x14ac:dyDescent="0.25">
      <c r="T23747" s="101" t="s">
        <v>46233</v>
      </c>
      <c r="U23747" s="74" t="s">
        <v>46234</v>
      </c>
    </row>
    <row r="23748" spans="20:21" x14ac:dyDescent="0.25">
      <c r="T23748" s="101" t="s">
        <v>46235</v>
      </c>
      <c r="U23748" s="74" t="s">
        <v>46236</v>
      </c>
    </row>
    <row r="23749" spans="20:21" x14ac:dyDescent="0.25">
      <c r="T23749" s="101" t="s">
        <v>46237</v>
      </c>
      <c r="U23749" s="74" t="s">
        <v>46238</v>
      </c>
    </row>
    <row r="23750" spans="20:21" x14ac:dyDescent="0.25">
      <c r="T23750" s="101" t="s">
        <v>46239</v>
      </c>
      <c r="U23750" s="74" t="s">
        <v>46240</v>
      </c>
    </row>
    <row r="23751" spans="20:21" x14ac:dyDescent="0.25">
      <c r="T23751" s="101" t="s">
        <v>46241</v>
      </c>
      <c r="U23751" s="74" t="s">
        <v>46242</v>
      </c>
    </row>
    <row r="23752" spans="20:21" x14ac:dyDescent="0.25">
      <c r="T23752" s="101" t="s">
        <v>46243</v>
      </c>
      <c r="U23752" s="74" t="s">
        <v>46244</v>
      </c>
    </row>
    <row r="23753" spans="20:21" x14ac:dyDescent="0.25">
      <c r="T23753" s="101" t="s">
        <v>46245</v>
      </c>
      <c r="U23753" s="74" t="s">
        <v>46246</v>
      </c>
    </row>
    <row r="23754" spans="20:21" x14ac:dyDescent="0.25">
      <c r="T23754" s="101" t="s">
        <v>46247</v>
      </c>
      <c r="U23754" s="74" t="s">
        <v>46248</v>
      </c>
    </row>
    <row r="23755" spans="20:21" x14ac:dyDescent="0.25">
      <c r="T23755" s="101" t="s">
        <v>46249</v>
      </c>
      <c r="U23755" s="74" t="s">
        <v>12273</v>
      </c>
    </row>
    <row r="23756" spans="20:21" x14ac:dyDescent="0.25">
      <c r="T23756" s="101" t="s">
        <v>46250</v>
      </c>
      <c r="U23756" s="74" t="s">
        <v>46251</v>
      </c>
    </row>
    <row r="23757" spans="20:21" x14ac:dyDescent="0.25">
      <c r="T23757" s="101" t="s">
        <v>46252</v>
      </c>
      <c r="U23757" s="74" t="s">
        <v>41258</v>
      </c>
    </row>
    <row r="23758" spans="20:21" x14ac:dyDescent="0.25">
      <c r="T23758" s="101" t="s">
        <v>46253</v>
      </c>
      <c r="U23758" s="74" t="s">
        <v>46254</v>
      </c>
    </row>
    <row r="23759" spans="20:21" x14ac:dyDescent="0.25">
      <c r="T23759" s="101" t="s">
        <v>46255</v>
      </c>
      <c r="U23759" s="74" t="s">
        <v>9948</v>
      </c>
    </row>
    <row r="23760" spans="20:21" x14ac:dyDescent="0.25">
      <c r="T23760" s="101" t="s">
        <v>46256</v>
      </c>
      <c r="U23760" s="74" t="s">
        <v>46257</v>
      </c>
    </row>
    <row r="23761" spans="20:21" x14ac:dyDescent="0.25">
      <c r="T23761" s="101" t="s">
        <v>46258</v>
      </c>
      <c r="U23761" s="74" t="s">
        <v>46259</v>
      </c>
    </row>
    <row r="23762" spans="20:21" x14ac:dyDescent="0.25">
      <c r="T23762" s="101" t="s">
        <v>46260</v>
      </c>
      <c r="U23762" s="74" t="s">
        <v>46261</v>
      </c>
    </row>
    <row r="23763" spans="20:21" x14ac:dyDescent="0.25">
      <c r="T23763" s="101" t="s">
        <v>46262</v>
      </c>
      <c r="U23763" s="74" t="s">
        <v>46263</v>
      </c>
    </row>
    <row r="23764" spans="20:21" x14ac:dyDescent="0.25">
      <c r="T23764" s="101" t="s">
        <v>46264</v>
      </c>
      <c r="U23764" s="74" t="s">
        <v>46265</v>
      </c>
    </row>
    <row r="23765" spans="20:21" x14ac:dyDescent="0.25">
      <c r="T23765" s="101" t="s">
        <v>46266</v>
      </c>
      <c r="U23765" s="74" t="s">
        <v>46267</v>
      </c>
    </row>
    <row r="23766" spans="20:21" x14ac:dyDescent="0.25">
      <c r="T23766" s="101" t="s">
        <v>46268</v>
      </c>
      <c r="U23766" s="74" t="s">
        <v>46269</v>
      </c>
    </row>
    <row r="23767" spans="20:21" x14ac:dyDescent="0.25">
      <c r="T23767" s="101" t="s">
        <v>46270</v>
      </c>
      <c r="U23767" s="74" t="s">
        <v>46271</v>
      </c>
    </row>
    <row r="23768" spans="20:21" x14ac:dyDescent="0.25">
      <c r="T23768" s="101" t="s">
        <v>46272</v>
      </c>
      <c r="U23768" s="74" t="s">
        <v>46273</v>
      </c>
    </row>
    <row r="23769" spans="20:21" x14ac:dyDescent="0.25">
      <c r="T23769" s="101" t="s">
        <v>46274</v>
      </c>
      <c r="U23769" s="74" t="s">
        <v>46275</v>
      </c>
    </row>
    <row r="23770" spans="20:21" x14ac:dyDescent="0.25">
      <c r="T23770" s="101" t="s">
        <v>46276</v>
      </c>
      <c r="U23770" s="74" t="s">
        <v>46277</v>
      </c>
    </row>
    <row r="23771" spans="20:21" x14ac:dyDescent="0.25">
      <c r="T23771" s="101" t="s">
        <v>46278</v>
      </c>
      <c r="U23771" s="74" t="s">
        <v>46279</v>
      </c>
    </row>
    <row r="23772" spans="20:21" x14ac:dyDescent="0.25">
      <c r="T23772" s="101" t="s">
        <v>46280</v>
      </c>
      <c r="U23772" s="74" t="s">
        <v>46281</v>
      </c>
    </row>
    <row r="23773" spans="20:21" x14ac:dyDescent="0.25">
      <c r="T23773" s="101" t="s">
        <v>46282</v>
      </c>
      <c r="U23773" s="74" t="s">
        <v>46283</v>
      </c>
    </row>
    <row r="23774" spans="20:21" x14ac:dyDescent="0.25">
      <c r="T23774" s="101" t="s">
        <v>46284</v>
      </c>
      <c r="U23774" s="74" t="s">
        <v>46285</v>
      </c>
    </row>
    <row r="23775" spans="20:21" x14ac:dyDescent="0.25">
      <c r="T23775" s="101" t="s">
        <v>46286</v>
      </c>
      <c r="U23775" s="74" t="s">
        <v>46287</v>
      </c>
    </row>
    <row r="23776" spans="20:21" x14ac:dyDescent="0.25">
      <c r="T23776" s="101" t="s">
        <v>46288</v>
      </c>
      <c r="U23776" s="74" t="s">
        <v>46289</v>
      </c>
    </row>
    <row r="23777" spans="20:21" x14ac:dyDescent="0.25">
      <c r="T23777" s="101" t="s">
        <v>46290</v>
      </c>
      <c r="U23777" s="74" t="s">
        <v>46291</v>
      </c>
    </row>
    <row r="23778" spans="20:21" x14ac:dyDescent="0.25">
      <c r="T23778" s="101" t="s">
        <v>46292</v>
      </c>
      <c r="U23778" s="74" t="s">
        <v>46293</v>
      </c>
    </row>
    <row r="23779" spans="20:21" x14ac:dyDescent="0.25">
      <c r="T23779" s="101" t="s">
        <v>46294</v>
      </c>
      <c r="U23779" s="74" t="s">
        <v>27942</v>
      </c>
    </row>
    <row r="23780" spans="20:21" x14ac:dyDescent="0.25">
      <c r="T23780" s="101" t="s">
        <v>46295</v>
      </c>
      <c r="U23780" s="74" t="s">
        <v>46296</v>
      </c>
    </row>
    <row r="23781" spans="20:21" x14ac:dyDescent="0.25">
      <c r="T23781" s="101" t="s">
        <v>46297</v>
      </c>
      <c r="U23781" s="74" t="s">
        <v>46298</v>
      </c>
    </row>
    <row r="23782" spans="20:21" x14ac:dyDescent="0.25">
      <c r="T23782" s="101" t="s">
        <v>46299</v>
      </c>
      <c r="U23782" s="74" t="s">
        <v>46300</v>
      </c>
    </row>
    <row r="23783" spans="20:21" x14ac:dyDescent="0.25">
      <c r="T23783" s="101" t="s">
        <v>46301</v>
      </c>
      <c r="U23783" s="74" t="s">
        <v>46302</v>
      </c>
    </row>
    <row r="23784" spans="20:21" x14ac:dyDescent="0.25">
      <c r="T23784" s="101" t="s">
        <v>46303</v>
      </c>
      <c r="U23784" s="74" t="s">
        <v>2034</v>
      </c>
    </row>
    <row r="23785" spans="20:21" x14ac:dyDescent="0.25">
      <c r="T23785" s="101" t="s">
        <v>46304</v>
      </c>
      <c r="U23785" s="74" t="s">
        <v>46305</v>
      </c>
    </row>
    <row r="23786" spans="20:21" x14ac:dyDescent="0.25">
      <c r="T23786" s="101" t="s">
        <v>46306</v>
      </c>
      <c r="U23786" s="74" t="s">
        <v>46307</v>
      </c>
    </row>
    <row r="23787" spans="20:21" x14ac:dyDescent="0.25">
      <c r="T23787" s="101" t="s">
        <v>46308</v>
      </c>
      <c r="U23787" s="74" t="s">
        <v>46309</v>
      </c>
    </row>
    <row r="23788" spans="20:21" x14ac:dyDescent="0.25">
      <c r="T23788" s="101" t="s">
        <v>46310</v>
      </c>
      <c r="U23788" s="74" t="s">
        <v>46311</v>
      </c>
    </row>
    <row r="23789" spans="20:21" x14ac:dyDescent="0.25">
      <c r="T23789" s="101" t="s">
        <v>46312</v>
      </c>
      <c r="U23789" s="74" t="s">
        <v>46313</v>
      </c>
    </row>
    <row r="23790" spans="20:21" x14ac:dyDescent="0.25">
      <c r="T23790" s="101" t="s">
        <v>46314</v>
      </c>
      <c r="U23790" s="74" t="s">
        <v>46315</v>
      </c>
    </row>
    <row r="23791" spans="20:21" x14ac:dyDescent="0.25">
      <c r="T23791" s="101" t="s">
        <v>46316</v>
      </c>
      <c r="U23791" s="74" t="s">
        <v>46317</v>
      </c>
    </row>
    <row r="23792" spans="20:21" x14ac:dyDescent="0.25">
      <c r="T23792" s="101" t="s">
        <v>46318</v>
      </c>
      <c r="U23792" s="74" t="s">
        <v>46319</v>
      </c>
    </row>
    <row r="23793" spans="20:21" x14ac:dyDescent="0.25">
      <c r="T23793" s="101" t="s">
        <v>46320</v>
      </c>
      <c r="U23793" s="74" t="s">
        <v>46321</v>
      </c>
    </row>
    <row r="23794" spans="20:21" x14ac:dyDescent="0.25">
      <c r="T23794" s="101" t="s">
        <v>46322</v>
      </c>
      <c r="U23794" s="74" t="s">
        <v>46323</v>
      </c>
    </row>
    <row r="23795" spans="20:21" x14ac:dyDescent="0.25">
      <c r="T23795" s="101" t="s">
        <v>46324</v>
      </c>
      <c r="U23795" s="74" t="s">
        <v>46325</v>
      </c>
    </row>
    <row r="23796" spans="20:21" x14ac:dyDescent="0.25">
      <c r="T23796" s="101" t="s">
        <v>46326</v>
      </c>
      <c r="U23796" s="74" t="s">
        <v>46327</v>
      </c>
    </row>
    <row r="23797" spans="20:21" x14ac:dyDescent="0.25">
      <c r="T23797" s="101" t="s">
        <v>46328</v>
      </c>
      <c r="U23797" s="74" t="s">
        <v>46329</v>
      </c>
    </row>
    <row r="23798" spans="20:21" x14ac:dyDescent="0.25">
      <c r="T23798" s="101" t="s">
        <v>46330</v>
      </c>
      <c r="U23798" s="74" t="s">
        <v>46331</v>
      </c>
    </row>
    <row r="23799" spans="20:21" x14ac:dyDescent="0.25">
      <c r="T23799" s="101" t="s">
        <v>46332</v>
      </c>
      <c r="U23799" s="74" t="s">
        <v>46333</v>
      </c>
    </row>
    <row r="23800" spans="20:21" x14ac:dyDescent="0.25">
      <c r="T23800" s="101" t="s">
        <v>46334</v>
      </c>
      <c r="U23800" s="74" t="s">
        <v>46335</v>
      </c>
    </row>
    <row r="23801" spans="20:21" x14ac:dyDescent="0.25">
      <c r="T23801" s="101" t="s">
        <v>46336</v>
      </c>
      <c r="U23801" s="74" t="s">
        <v>46337</v>
      </c>
    </row>
    <row r="23802" spans="20:21" x14ac:dyDescent="0.25">
      <c r="T23802" s="101" t="s">
        <v>46338</v>
      </c>
      <c r="U23802" s="74" t="s">
        <v>46339</v>
      </c>
    </row>
    <row r="23803" spans="20:21" x14ac:dyDescent="0.25">
      <c r="T23803" s="101" t="s">
        <v>46340</v>
      </c>
      <c r="U23803" s="74" t="s">
        <v>46341</v>
      </c>
    </row>
    <row r="23804" spans="20:21" x14ac:dyDescent="0.25">
      <c r="T23804" s="101" t="s">
        <v>46342</v>
      </c>
      <c r="U23804" s="74" t="s">
        <v>46343</v>
      </c>
    </row>
    <row r="23805" spans="20:21" x14ac:dyDescent="0.25">
      <c r="T23805" s="101" t="s">
        <v>46344</v>
      </c>
      <c r="U23805" s="74" t="s">
        <v>46345</v>
      </c>
    </row>
    <row r="23806" spans="20:21" x14ac:dyDescent="0.25">
      <c r="T23806" s="101" t="s">
        <v>46346</v>
      </c>
      <c r="U23806" s="74" t="s">
        <v>46347</v>
      </c>
    </row>
    <row r="23807" spans="20:21" x14ac:dyDescent="0.25">
      <c r="T23807" s="101" t="s">
        <v>46348</v>
      </c>
      <c r="U23807" s="74" t="s">
        <v>46349</v>
      </c>
    </row>
    <row r="23808" spans="20:21" x14ac:dyDescent="0.25">
      <c r="T23808" s="101" t="s">
        <v>46350</v>
      </c>
      <c r="U23808" s="74" t="s">
        <v>46351</v>
      </c>
    </row>
    <row r="23809" spans="20:21" x14ac:dyDescent="0.25">
      <c r="T23809" s="101" t="s">
        <v>46352</v>
      </c>
      <c r="U23809" s="74" t="s">
        <v>46353</v>
      </c>
    </row>
    <row r="23810" spans="20:21" x14ac:dyDescent="0.25">
      <c r="T23810" s="101" t="s">
        <v>46354</v>
      </c>
      <c r="U23810" s="74" t="s">
        <v>46355</v>
      </c>
    </row>
    <row r="23811" spans="20:21" x14ac:dyDescent="0.25">
      <c r="T23811" s="101" t="s">
        <v>46356</v>
      </c>
      <c r="U23811" s="74" t="s">
        <v>46357</v>
      </c>
    </row>
    <row r="23812" spans="20:21" x14ac:dyDescent="0.25">
      <c r="T23812" s="101" t="s">
        <v>46358</v>
      </c>
      <c r="U23812" s="74" t="s">
        <v>46359</v>
      </c>
    </row>
    <row r="23813" spans="20:21" x14ac:dyDescent="0.25">
      <c r="T23813" s="101" t="s">
        <v>46360</v>
      </c>
      <c r="U23813" s="74" t="s">
        <v>46361</v>
      </c>
    </row>
    <row r="23814" spans="20:21" x14ac:dyDescent="0.25">
      <c r="T23814" s="101" t="s">
        <v>46362</v>
      </c>
      <c r="U23814" s="74" t="s">
        <v>13599</v>
      </c>
    </row>
    <row r="23815" spans="20:21" x14ac:dyDescent="0.25">
      <c r="T23815" s="101" t="s">
        <v>46363</v>
      </c>
      <c r="U23815" s="74" t="s">
        <v>46364</v>
      </c>
    </row>
    <row r="23816" spans="20:21" x14ac:dyDescent="0.25">
      <c r="T23816" s="101" t="s">
        <v>46365</v>
      </c>
      <c r="U23816" s="74" t="s">
        <v>46366</v>
      </c>
    </row>
    <row r="23817" spans="20:21" x14ac:dyDescent="0.25">
      <c r="T23817" s="101" t="s">
        <v>46367</v>
      </c>
      <c r="U23817" s="74" t="s">
        <v>46368</v>
      </c>
    </row>
    <row r="23818" spans="20:21" x14ac:dyDescent="0.25">
      <c r="T23818" s="101" t="s">
        <v>46369</v>
      </c>
      <c r="U23818" s="74" t="s">
        <v>46370</v>
      </c>
    </row>
    <row r="23819" spans="20:21" x14ac:dyDescent="0.25">
      <c r="T23819" s="101" t="s">
        <v>46371</v>
      </c>
      <c r="U23819" s="74" t="s">
        <v>46372</v>
      </c>
    </row>
    <row r="23820" spans="20:21" x14ac:dyDescent="0.25">
      <c r="T23820" s="101" t="s">
        <v>46373</v>
      </c>
      <c r="U23820" s="74" t="s">
        <v>46374</v>
      </c>
    </row>
    <row r="23821" spans="20:21" x14ac:dyDescent="0.25">
      <c r="T23821" s="101" t="s">
        <v>46375</v>
      </c>
      <c r="U23821" s="74" t="s">
        <v>46376</v>
      </c>
    </row>
    <row r="23822" spans="20:21" x14ac:dyDescent="0.25">
      <c r="T23822" s="101" t="s">
        <v>46377</v>
      </c>
      <c r="U23822" s="74" t="s">
        <v>46378</v>
      </c>
    </row>
    <row r="23823" spans="20:21" x14ac:dyDescent="0.25">
      <c r="T23823" s="101" t="s">
        <v>46379</v>
      </c>
      <c r="U23823" s="74" t="s">
        <v>46380</v>
      </c>
    </row>
    <row r="23824" spans="20:21" x14ac:dyDescent="0.25">
      <c r="T23824" s="101" t="s">
        <v>46381</v>
      </c>
      <c r="U23824" s="74" t="s">
        <v>2110</v>
      </c>
    </row>
    <row r="23825" spans="20:21" x14ac:dyDescent="0.25">
      <c r="T23825" s="101" t="s">
        <v>46382</v>
      </c>
      <c r="U23825" s="74" t="s">
        <v>46383</v>
      </c>
    </row>
    <row r="23826" spans="20:21" x14ac:dyDescent="0.25">
      <c r="T23826" s="101" t="s">
        <v>46384</v>
      </c>
      <c r="U23826" s="74" t="s">
        <v>46385</v>
      </c>
    </row>
    <row r="23827" spans="20:21" x14ac:dyDescent="0.25">
      <c r="T23827" s="101" t="s">
        <v>46386</v>
      </c>
      <c r="U23827" s="74" t="s">
        <v>46387</v>
      </c>
    </row>
    <row r="23828" spans="20:21" x14ac:dyDescent="0.25">
      <c r="T23828" s="101" t="s">
        <v>46388</v>
      </c>
      <c r="U23828" s="74" t="s">
        <v>46389</v>
      </c>
    </row>
    <row r="23829" spans="20:21" x14ac:dyDescent="0.25">
      <c r="T23829" s="101" t="s">
        <v>46390</v>
      </c>
      <c r="U23829" s="74" t="s">
        <v>46391</v>
      </c>
    </row>
    <row r="23830" spans="20:21" x14ac:dyDescent="0.25">
      <c r="T23830" s="101" t="s">
        <v>46392</v>
      </c>
      <c r="U23830" s="74" t="s">
        <v>46393</v>
      </c>
    </row>
    <row r="23831" spans="20:21" x14ac:dyDescent="0.25">
      <c r="T23831" s="101" t="s">
        <v>46394</v>
      </c>
      <c r="U23831" s="74" t="s">
        <v>46395</v>
      </c>
    </row>
    <row r="23832" spans="20:21" x14ac:dyDescent="0.25">
      <c r="T23832" s="101" t="s">
        <v>46396</v>
      </c>
      <c r="U23832" s="74" t="s">
        <v>46397</v>
      </c>
    </row>
    <row r="23833" spans="20:21" x14ac:dyDescent="0.25">
      <c r="T23833" s="101" t="s">
        <v>46398</v>
      </c>
      <c r="U23833" s="74" t="s">
        <v>46399</v>
      </c>
    </row>
    <row r="23834" spans="20:21" x14ac:dyDescent="0.25">
      <c r="T23834" s="101" t="s">
        <v>46400</v>
      </c>
      <c r="U23834" s="74" t="s">
        <v>46401</v>
      </c>
    </row>
    <row r="23835" spans="20:21" x14ac:dyDescent="0.25">
      <c r="T23835" s="101" t="s">
        <v>46402</v>
      </c>
      <c r="U23835" s="74" t="s">
        <v>46403</v>
      </c>
    </row>
    <row r="23836" spans="20:21" x14ac:dyDescent="0.25">
      <c r="T23836" s="101" t="s">
        <v>46404</v>
      </c>
      <c r="U23836" s="74" t="s">
        <v>46405</v>
      </c>
    </row>
    <row r="23837" spans="20:21" x14ac:dyDescent="0.25">
      <c r="T23837" s="101" t="s">
        <v>46406</v>
      </c>
      <c r="U23837" s="74" t="s">
        <v>46407</v>
      </c>
    </row>
    <row r="23838" spans="20:21" x14ac:dyDescent="0.25">
      <c r="T23838" s="101" t="s">
        <v>46408</v>
      </c>
      <c r="U23838" s="74" t="s">
        <v>46409</v>
      </c>
    </row>
    <row r="23839" spans="20:21" x14ac:dyDescent="0.25">
      <c r="T23839" s="101" t="s">
        <v>46410</v>
      </c>
      <c r="U23839" s="74" t="s">
        <v>46411</v>
      </c>
    </row>
    <row r="23840" spans="20:21" x14ac:dyDescent="0.25">
      <c r="T23840" s="101" t="s">
        <v>46412</v>
      </c>
      <c r="U23840" s="74" t="s">
        <v>46413</v>
      </c>
    </row>
    <row r="23841" spans="20:21" x14ac:dyDescent="0.25">
      <c r="T23841" s="101" t="s">
        <v>46414</v>
      </c>
      <c r="U23841" s="74" t="s">
        <v>46415</v>
      </c>
    </row>
    <row r="23842" spans="20:21" x14ac:dyDescent="0.25">
      <c r="T23842" s="101" t="s">
        <v>46416</v>
      </c>
      <c r="U23842" s="74" t="s">
        <v>46417</v>
      </c>
    </row>
    <row r="23843" spans="20:21" x14ac:dyDescent="0.25">
      <c r="T23843" s="101" t="s">
        <v>46418</v>
      </c>
      <c r="U23843" s="74" t="s">
        <v>46419</v>
      </c>
    </row>
    <row r="23844" spans="20:21" x14ac:dyDescent="0.25">
      <c r="T23844" s="101" t="s">
        <v>46420</v>
      </c>
      <c r="U23844" s="74" t="s">
        <v>46421</v>
      </c>
    </row>
    <row r="23845" spans="20:21" x14ac:dyDescent="0.25">
      <c r="T23845" s="101" t="s">
        <v>46422</v>
      </c>
      <c r="U23845" s="74" t="s">
        <v>46423</v>
      </c>
    </row>
    <row r="23846" spans="20:21" x14ac:dyDescent="0.25">
      <c r="T23846" s="101" t="s">
        <v>46424</v>
      </c>
      <c r="U23846" s="74" t="s">
        <v>46425</v>
      </c>
    </row>
    <row r="23847" spans="20:21" x14ac:dyDescent="0.25">
      <c r="T23847" s="101" t="s">
        <v>46426</v>
      </c>
      <c r="U23847" s="74" t="s">
        <v>20322</v>
      </c>
    </row>
    <row r="23848" spans="20:21" x14ac:dyDescent="0.25">
      <c r="T23848" s="101" t="s">
        <v>46427</v>
      </c>
      <c r="U23848" s="74" t="s">
        <v>46428</v>
      </c>
    </row>
    <row r="23849" spans="20:21" x14ac:dyDescent="0.25">
      <c r="T23849" s="101" t="s">
        <v>46429</v>
      </c>
      <c r="U23849" s="74" t="s">
        <v>46430</v>
      </c>
    </row>
    <row r="23850" spans="20:21" x14ac:dyDescent="0.25">
      <c r="T23850" s="101" t="s">
        <v>46431</v>
      </c>
      <c r="U23850" s="74" t="s">
        <v>46432</v>
      </c>
    </row>
    <row r="23851" spans="20:21" x14ac:dyDescent="0.25">
      <c r="T23851" s="101" t="s">
        <v>46433</v>
      </c>
      <c r="U23851" s="74" t="s">
        <v>46434</v>
      </c>
    </row>
    <row r="23852" spans="20:21" x14ac:dyDescent="0.25">
      <c r="T23852" s="101" t="s">
        <v>46435</v>
      </c>
      <c r="U23852" s="74" t="s">
        <v>46436</v>
      </c>
    </row>
    <row r="23853" spans="20:21" x14ac:dyDescent="0.25">
      <c r="T23853" s="101" t="s">
        <v>46437</v>
      </c>
      <c r="U23853" s="74" t="s">
        <v>46438</v>
      </c>
    </row>
    <row r="23854" spans="20:21" x14ac:dyDescent="0.25">
      <c r="T23854" s="101" t="s">
        <v>46439</v>
      </c>
      <c r="U23854" s="74" t="s">
        <v>46440</v>
      </c>
    </row>
    <row r="23855" spans="20:21" x14ac:dyDescent="0.25">
      <c r="T23855" s="101" t="s">
        <v>46441</v>
      </c>
      <c r="U23855" s="74" t="s">
        <v>46442</v>
      </c>
    </row>
    <row r="23856" spans="20:21" x14ac:dyDescent="0.25">
      <c r="T23856" s="101" t="s">
        <v>46443</v>
      </c>
      <c r="U23856" s="74" t="s">
        <v>46444</v>
      </c>
    </row>
    <row r="23857" spans="20:21" x14ac:dyDescent="0.25">
      <c r="T23857" s="101" t="s">
        <v>46445</v>
      </c>
      <c r="U23857" s="74" t="s">
        <v>10083</v>
      </c>
    </row>
    <row r="23858" spans="20:21" x14ac:dyDescent="0.25">
      <c r="T23858" s="101" t="s">
        <v>46446</v>
      </c>
      <c r="U23858" s="74" t="s">
        <v>46447</v>
      </c>
    </row>
    <row r="23859" spans="20:21" x14ac:dyDescent="0.25">
      <c r="T23859" s="101" t="s">
        <v>46448</v>
      </c>
      <c r="U23859" s="74" t="s">
        <v>46449</v>
      </c>
    </row>
    <row r="23860" spans="20:21" x14ac:dyDescent="0.25">
      <c r="T23860" s="101" t="s">
        <v>46450</v>
      </c>
      <c r="U23860" s="74" t="s">
        <v>46451</v>
      </c>
    </row>
    <row r="23861" spans="20:21" x14ac:dyDescent="0.25">
      <c r="T23861" s="101" t="s">
        <v>46452</v>
      </c>
      <c r="U23861" s="74" t="s">
        <v>46453</v>
      </c>
    </row>
    <row r="23862" spans="20:21" x14ac:dyDescent="0.25">
      <c r="T23862" s="101" t="s">
        <v>46454</v>
      </c>
      <c r="U23862" s="74" t="s">
        <v>46455</v>
      </c>
    </row>
    <row r="23863" spans="20:21" x14ac:dyDescent="0.25">
      <c r="T23863" s="101" t="s">
        <v>46456</v>
      </c>
      <c r="U23863" s="74" t="s">
        <v>43225</v>
      </c>
    </row>
    <row r="23864" spans="20:21" x14ac:dyDescent="0.25">
      <c r="T23864" s="101" t="s">
        <v>46457</v>
      </c>
      <c r="U23864" s="74" t="s">
        <v>46458</v>
      </c>
    </row>
    <row r="23865" spans="20:21" x14ac:dyDescent="0.25">
      <c r="T23865" s="101" t="s">
        <v>46459</v>
      </c>
      <c r="U23865" s="74" t="s">
        <v>46460</v>
      </c>
    </row>
    <row r="23866" spans="20:21" x14ac:dyDescent="0.25">
      <c r="T23866" s="101" t="s">
        <v>46461</v>
      </c>
      <c r="U23866" s="74" t="s">
        <v>46462</v>
      </c>
    </row>
    <row r="23867" spans="20:21" x14ac:dyDescent="0.25">
      <c r="T23867" s="101" t="s">
        <v>46463</v>
      </c>
      <c r="U23867" s="74" t="s">
        <v>46464</v>
      </c>
    </row>
    <row r="23868" spans="20:21" x14ac:dyDescent="0.25">
      <c r="T23868" s="101" t="s">
        <v>46465</v>
      </c>
      <c r="U23868" s="74" t="s">
        <v>46466</v>
      </c>
    </row>
    <row r="23869" spans="20:21" x14ac:dyDescent="0.25">
      <c r="T23869" s="101" t="s">
        <v>46467</v>
      </c>
      <c r="U23869" s="74" t="s">
        <v>46468</v>
      </c>
    </row>
    <row r="23870" spans="20:21" x14ac:dyDescent="0.25">
      <c r="T23870" s="101" t="s">
        <v>46469</v>
      </c>
      <c r="U23870" s="74" t="s">
        <v>46470</v>
      </c>
    </row>
    <row r="23871" spans="20:21" x14ac:dyDescent="0.25">
      <c r="T23871" s="101" t="s">
        <v>46471</v>
      </c>
      <c r="U23871" s="74" t="s">
        <v>46472</v>
      </c>
    </row>
    <row r="23872" spans="20:21" x14ac:dyDescent="0.25">
      <c r="T23872" s="101" t="s">
        <v>46473</v>
      </c>
      <c r="U23872" s="74" t="s">
        <v>46474</v>
      </c>
    </row>
    <row r="23873" spans="20:21" x14ac:dyDescent="0.25">
      <c r="T23873" s="101" t="s">
        <v>46475</v>
      </c>
      <c r="U23873" s="74" t="s">
        <v>46476</v>
      </c>
    </row>
    <row r="23874" spans="20:21" x14ac:dyDescent="0.25">
      <c r="T23874" s="101" t="s">
        <v>46477</v>
      </c>
      <c r="U23874" s="74" t="s">
        <v>46478</v>
      </c>
    </row>
    <row r="23875" spans="20:21" x14ac:dyDescent="0.25">
      <c r="T23875" s="101" t="s">
        <v>46479</v>
      </c>
      <c r="U23875" s="74" t="s">
        <v>46480</v>
      </c>
    </row>
    <row r="23876" spans="20:21" x14ac:dyDescent="0.25">
      <c r="T23876" s="101" t="s">
        <v>46481</v>
      </c>
      <c r="U23876" s="74" t="s">
        <v>46482</v>
      </c>
    </row>
    <row r="23877" spans="20:21" x14ac:dyDescent="0.25">
      <c r="T23877" s="101" t="s">
        <v>46483</v>
      </c>
      <c r="U23877" s="74" t="s">
        <v>46484</v>
      </c>
    </row>
    <row r="23878" spans="20:21" x14ac:dyDescent="0.25">
      <c r="T23878" s="101" t="s">
        <v>46485</v>
      </c>
      <c r="U23878" s="74" t="s">
        <v>46486</v>
      </c>
    </row>
    <row r="23879" spans="20:21" x14ac:dyDescent="0.25">
      <c r="T23879" s="101" t="s">
        <v>46487</v>
      </c>
      <c r="U23879" s="74" t="s">
        <v>46488</v>
      </c>
    </row>
    <row r="23880" spans="20:21" x14ac:dyDescent="0.25">
      <c r="T23880" s="101" t="s">
        <v>46489</v>
      </c>
      <c r="U23880" s="74" t="s">
        <v>46490</v>
      </c>
    </row>
    <row r="23881" spans="20:21" x14ac:dyDescent="0.25">
      <c r="T23881" s="101" t="s">
        <v>46491</v>
      </c>
      <c r="U23881" s="74" t="s">
        <v>46492</v>
      </c>
    </row>
    <row r="23882" spans="20:21" x14ac:dyDescent="0.25">
      <c r="T23882" s="101" t="s">
        <v>46493</v>
      </c>
      <c r="U23882" s="74" t="s">
        <v>46494</v>
      </c>
    </row>
    <row r="23883" spans="20:21" x14ac:dyDescent="0.25">
      <c r="T23883" s="101" t="s">
        <v>46495</v>
      </c>
      <c r="U23883" s="74" t="s">
        <v>46496</v>
      </c>
    </row>
    <row r="23884" spans="20:21" x14ac:dyDescent="0.25">
      <c r="T23884" s="101" t="s">
        <v>46497</v>
      </c>
      <c r="U23884" s="74" t="s">
        <v>46498</v>
      </c>
    </row>
    <row r="23885" spans="20:21" x14ac:dyDescent="0.25">
      <c r="T23885" s="101" t="s">
        <v>46499</v>
      </c>
      <c r="U23885" s="74" t="s">
        <v>46500</v>
      </c>
    </row>
    <row r="23886" spans="20:21" x14ac:dyDescent="0.25">
      <c r="T23886" s="101" t="s">
        <v>46501</v>
      </c>
      <c r="U23886" s="74" t="s">
        <v>46502</v>
      </c>
    </row>
    <row r="23887" spans="20:21" x14ac:dyDescent="0.25">
      <c r="T23887" s="101" t="s">
        <v>46503</v>
      </c>
      <c r="U23887" s="74" t="s">
        <v>46504</v>
      </c>
    </row>
    <row r="23888" spans="20:21" x14ac:dyDescent="0.25">
      <c r="T23888" s="101" t="s">
        <v>46505</v>
      </c>
      <c r="U23888" s="74" t="s">
        <v>46506</v>
      </c>
    </row>
    <row r="23889" spans="20:21" x14ac:dyDescent="0.25">
      <c r="T23889" s="101" t="s">
        <v>46507</v>
      </c>
      <c r="U23889" s="74" t="s">
        <v>46508</v>
      </c>
    </row>
    <row r="23890" spans="20:21" x14ac:dyDescent="0.25">
      <c r="T23890" s="101" t="s">
        <v>46509</v>
      </c>
      <c r="U23890" s="74" t="s">
        <v>37847</v>
      </c>
    </row>
    <row r="23891" spans="20:21" x14ac:dyDescent="0.25">
      <c r="T23891" s="101" t="s">
        <v>46510</v>
      </c>
      <c r="U23891" s="74" t="s">
        <v>46511</v>
      </c>
    </row>
    <row r="23892" spans="20:21" x14ac:dyDescent="0.25">
      <c r="T23892" s="101" t="s">
        <v>46512</v>
      </c>
      <c r="U23892" s="74" t="s">
        <v>46513</v>
      </c>
    </row>
    <row r="23893" spans="20:21" x14ac:dyDescent="0.25">
      <c r="T23893" s="101" t="s">
        <v>46514</v>
      </c>
      <c r="U23893" s="74" t="s">
        <v>46515</v>
      </c>
    </row>
    <row r="23894" spans="20:21" x14ac:dyDescent="0.25">
      <c r="T23894" s="101" t="s">
        <v>46516</v>
      </c>
      <c r="U23894" s="74" t="s">
        <v>46517</v>
      </c>
    </row>
    <row r="23895" spans="20:21" x14ac:dyDescent="0.25">
      <c r="T23895" s="101" t="s">
        <v>46518</v>
      </c>
      <c r="U23895" s="74" t="s">
        <v>46519</v>
      </c>
    </row>
    <row r="23896" spans="20:21" x14ac:dyDescent="0.25">
      <c r="T23896" s="101" t="s">
        <v>46520</v>
      </c>
      <c r="U23896" s="74" t="s">
        <v>46521</v>
      </c>
    </row>
    <row r="23897" spans="20:21" x14ac:dyDescent="0.25">
      <c r="T23897" s="101" t="s">
        <v>46522</v>
      </c>
      <c r="U23897" s="74" t="s">
        <v>4708</v>
      </c>
    </row>
    <row r="23898" spans="20:21" x14ac:dyDescent="0.25">
      <c r="T23898" s="101" t="s">
        <v>46523</v>
      </c>
      <c r="U23898" s="74" t="s">
        <v>46524</v>
      </c>
    </row>
    <row r="23899" spans="20:21" x14ac:dyDescent="0.25">
      <c r="T23899" s="101" t="s">
        <v>46525</v>
      </c>
      <c r="U23899" s="74" t="s">
        <v>46526</v>
      </c>
    </row>
    <row r="23900" spans="20:21" x14ac:dyDescent="0.25">
      <c r="T23900" s="101" t="s">
        <v>46527</v>
      </c>
      <c r="U23900" s="74" t="s">
        <v>46528</v>
      </c>
    </row>
    <row r="23901" spans="20:21" x14ac:dyDescent="0.25">
      <c r="T23901" s="101" t="s">
        <v>46529</v>
      </c>
      <c r="U23901" s="74" t="s">
        <v>46530</v>
      </c>
    </row>
    <row r="23902" spans="20:21" x14ac:dyDescent="0.25">
      <c r="T23902" s="101" t="s">
        <v>46531</v>
      </c>
      <c r="U23902" s="74" t="s">
        <v>46532</v>
      </c>
    </row>
    <row r="23903" spans="20:21" x14ac:dyDescent="0.25">
      <c r="T23903" s="101" t="s">
        <v>46533</v>
      </c>
      <c r="U23903" s="74" t="s">
        <v>46534</v>
      </c>
    </row>
    <row r="23904" spans="20:21" x14ac:dyDescent="0.25">
      <c r="T23904" s="101" t="s">
        <v>46535</v>
      </c>
      <c r="U23904" s="74" t="s">
        <v>46536</v>
      </c>
    </row>
    <row r="23905" spans="20:21" x14ac:dyDescent="0.25">
      <c r="T23905" s="101" t="s">
        <v>46537</v>
      </c>
      <c r="U23905" s="74" t="s">
        <v>46538</v>
      </c>
    </row>
    <row r="23906" spans="20:21" x14ac:dyDescent="0.25">
      <c r="T23906" s="101" t="s">
        <v>46539</v>
      </c>
      <c r="U23906" s="74" t="s">
        <v>46540</v>
      </c>
    </row>
    <row r="23907" spans="20:21" x14ac:dyDescent="0.25">
      <c r="T23907" s="101" t="s">
        <v>46541</v>
      </c>
      <c r="U23907" s="74" t="s">
        <v>46542</v>
      </c>
    </row>
    <row r="23908" spans="20:21" x14ac:dyDescent="0.25">
      <c r="T23908" s="101" t="s">
        <v>46543</v>
      </c>
      <c r="U23908" s="74" t="s">
        <v>46544</v>
      </c>
    </row>
    <row r="23909" spans="20:21" x14ac:dyDescent="0.25">
      <c r="T23909" s="101" t="s">
        <v>46545</v>
      </c>
      <c r="U23909" s="74" t="s">
        <v>46546</v>
      </c>
    </row>
    <row r="23910" spans="20:21" x14ac:dyDescent="0.25">
      <c r="T23910" s="101" t="s">
        <v>46547</v>
      </c>
      <c r="U23910" s="74" t="s">
        <v>46548</v>
      </c>
    </row>
    <row r="23911" spans="20:21" x14ac:dyDescent="0.25">
      <c r="T23911" s="101" t="s">
        <v>46549</v>
      </c>
      <c r="U23911" s="74" t="s">
        <v>10149</v>
      </c>
    </row>
    <row r="23912" spans="20:21" x14ac:dyDescent="0.25">
      <c r="T23912" s="101" t="s">
        <v>46550</v>
      </c>
      <c r="U23912" s="74" t="s">
        <v>46551</v>
      </c>
    </row>
    <row r="23913" spans="20:21" x14ac:dyDescent="0.25">
      <c r="T23913" s="101" t="s">
        <v>46552</v>
      </c>
      <c r="U23913" s="74" t="s">
        <v>46553</v>
      </c>
    </row>
    <row r="23914" spans="20:21" x14ac:dyDescent="0.25">
      <c r="T23914" s="101" t="s">
        <v>46554</v>
      </c>
      <c r="U23914" s="74" t="s">
        <v>46555</v>
      </c>
    </row>
    <row r="23915" spans="20:21" x14ac:dyDescent="0.25">
      <c r="T23915" s="101" t="s">
        <v>46556</v>
      </c>
      <c r="U23915" s="74" t="s">
        <v>46557</v>
      </c>
    </row>
    <row r="23916" spans="20:21" x14ac:dyDescent="0.25">
      <c r="T23916" s="101" t="s">
        <v>46558</v>
      </c>
      <c r="U23916" s="74" t="s">
        <v>46559</v>
      </c>
    </row>
    <row r="23917" spans="20:21" x14ac:dyDescent="0.25">
      <c r="T23917" s="101" t="s">
        <v>46560</v>
      </c>
      <c r="U23917" s="74" t="s">
        <v>10165</v>
      </c>
    </row>
    <row r="23918" spans="20:21" x14ac:dyDescent="0.25">
      <c r="T23918" s="101" t="s">
        <v>46561</v>
      </c>
      <c r="U23918" s="74" t="s">
        <v>46562</v>
      </c>
    </row>
    <row r="23919" spans="20:21" x14ac:dyDescent="0.25">
      <c r="T23919" s="101" t="s">
        <v>46563</v>
      </c>
      <c r="U23919" s="74" t="s">
        <v>46564</v>
      </c>
    </row>
    <row r="23920" spans="20:21" x14ac:dyDescent="0.25">
      <c r="T23920" s="101" t="s">
        <v>46565</v>
      </c>
      <c r="U23920" s="74" t="s">
        <v>46566</v>
      </c>
    </row>
    <row r="23921" spans="20:21" x14ac:dyDescent="0.25">
      <c r="T23921" s="101" t="s">
        <v>46567</v>
      </c>
      <c r="U23921" s="74" t="s">
        <v>46568</v>
      </c>
    </row>
    <row r="23922" spans="20:21" x14ac:dyDescent="0.25">
      <c r="T23922" s="101" t="s">
        <v>46569</v>
      </c>
      <c r="U23922" s="74" t="s">
        <v>46570</v>
      </c>
    </row>
    <row r="23923" spans="20:21" x14ac:dyDescent="0.25">
      <c r="T23923" s="101" t="s">
        <v>46571</v>
      </c>
      <c r="U23923" s="74" t="s">
        <v>46572</v>
      </c>
    </row>
    <row r="23924" spans="20:21" x14ac:dyDescent="0.25">
      <c r="T23924" s="101" t="s">
        <v>46573</v>
      </c>
      <c r="U23924" s="74" t="s">
        <v>46574</v>
      </c>
    </row>
    <row r="23925" spans="20:21" x14ac:dyDescent="0.25">
      <c r="T23925" s="101" t="s">
        <v>46575</v>
      </c>
      <c r="U23925" s="74" t="s">
        <v>3089</v>
      </c>
    </row>
    <row r="23926" spans="20:21" x14ac:dyDescent="0.25">
      <c r="T23926" s="101" t="s">
        <v>46576</v>
      </c>
      <c r="U23926" s="74" t="s">
        <v>2327</v>
      </c>
    </row>
    <row r="23927" spans="20:21" x14ac:dyDescent="0.25">
      <c r="T23927" s="101" t="s">
        <v>46577</v>
      </c>
      <c r="U23927" s="74" t="s">
        <v>46578</v>
      </c>
    </row>
    <row r="23928" spans="20:21" x14ac:dyDescent="0.25">
      <c r="T23928" s="101" t="s">
        <v>46579</v>
      </c>
      <c r="U23928" s="74" t="s">
        <v>46580</v>
      </c>
    </row>
    <row r="23929" spans="20:21" x14ac:dyDescent="0.25">
      <c r="T23929" s="101" t="s">
        <v>46581</v>
      </c>
      <c r="U23929" s="74" t="s">
        <v>46582</v>
      </c>
    </row>
    <row r="23930" spans="20:21" x14ac:dyDescent="0.25">
      <c r="T23930" s="101" t="s">
        <v>46583</v>
      </c>
      <c r="U23930" s="74" t="s">
        <v>5682</v>
      </c>
    </row>
    <row r="23931" spans="20:21" x14ac:dyDescent="0.25">
      <c r="T23931" s="101" t="s">
        <v>46584</v>
      </c>
      <c r="U23931" s="74" t="s">
        <v>46585</v>
      </c>
    </row>
    <row r="23932" spans="20:21" x14ac:dyDescent="0.25">
      <c r="T23932" s="101" t="s">
        <v>46586</v>
      </c>
      <c r="U23932" s="74" t="s">
        <v>46587</v>
      </c>
    </row>
    <row r="23933" spans="20:21" x14ac:dyDescent="0.25">
      <c r="T23933" s="101" t="s">
        <v>46588</v>
      </c>
      <c r="U23933" s="74" t="s">
        <v>46589</v>
      </c>
    </row>
    <row r="23934" spans="20:21" x14ac:dyDescent="0.25">
      <c r="T23934" s="101" t="s">
        <v>46590</v>
      </c>
      <c r="U23934" s="74" t="s">
        <v>46591</v>
      </c>
    </row>
    <row r="23935" spans="20:21" x14ac:dyDescent="0.25">
      <c r="T23935" s="101" t="s">
        <v>46592</v>
      </c>
      <c r="U23935" s="74" t="s">
        <v>46593</v>
      </c>
    </row>
    <row r="23936" spans="20:21" x14ac:dyDescent="0.25">
      <c r="T23936" s="101" t="s">
        <v>46594</v>
      </c>
      <c r="U23936" s="74" t="s">
        <v>46595</v>
      </c>
    </row>
    <row r="23937" spans="20:21" x14ac:dyDescent="0.25">
      <c r="T23937" s="101" t="s">
        <v>46596</v>
      </c>
      <c r="U23937" s="74" t="s">
        <v>46597</v>
      </c>
    </row>
    <row r="23938" spans="20:21" x14ac:dyDescent="0.25">
      <c r="T23938" s="101" t="s">
        <v>46598</v>
      </c>
      <c r="U23938" s="74" t="s">
        <v>13178</v>
      </c>
    </row>
    <row r="23939" spans="20:21" x14ac:dyDescent="0.25">
      <c r="T23939" s="101" t="s">
        <v>46599</v>
      </c>
      <c r="U23939" s="74" t="s">
        <v>22649</v>
      </c>
    </row>
    <row r="23940" spans="20:21" x14ac:dyDescent="0.25">
      <c r="T23940" s="101" t="s">
        <v>46600</v>
      </c>
      <c r="U23940" s="74" t="s">
        <v>46601</v>
      </c>
    </row>
    <row r="23941" spans="20:21" x14ac:dyDescent="0.25">
      <c r="T23941" s="101" t="s">
        <v>46602</v>
      </c>
      <c r="U23941" s="74" t="s">
        <v>13759</v>
      </c>
    </row>
    <row r="23942" spans="20:21" x14ac:dyDescent="0.25">
      <c r="T23942" s="101" t="s">
        <v>46603</v>
      </c>
      <c r="U23942" s="74" t="s">
        <v>46604</v>
      </c>
    </row>
    <row r="23943" spans="20:21" x14ac:dyDescent="0.25">
      <c r="T23943" s="101" t="s">
        <v>46605</v>
      </c>
      <c r="U23943" s="74" t="s">
        <v>46606</v>
      </c>
    </row>
    <row r="23944" spans="20:21" x14ac:dyDescent="0.25">
      <c r="T23944" s="101" t="s">
        <v>46607</v>
      </c>
      <c r="U23944" s="74" t="s">
        <v>46608</v>
      </c>
    </row>
    <row r="23945" spans="20:21" x14ac:dyDescent="0.25">
      <c r="T23945" s="101" t="s">
        <v>46609</v>
      </c>
      <c r="U23945" s="74" t="s">
        <v>46610</v>
      </c>
    </row>
    <row r="23946" spans="20:21" x14ac:dyDescent="0.25">
      <c r="T23946" s="101" t="s">
        <v>46611</v>
      </c>
      <c r="U23946" s="74" t="s">
        <v>46612</v>
      </c>
    </row>
    <row r="23947" spans="20:21" x14ac:dyDescent="0.25">
      <c r="T23947" s="101" t="s">
        <v>46613</v>
      </c>
      <c r="U23947" s="74" t="s">
        <v>3950</v>
      </c>
    </row>
    <row r="23948" spans="20:21" x14ac:dyDescent="0.25">
      <c r="T23948" s="101" t="s">
        <v>46614</v>
      </c>
      <c r="U23948" s="74" t="s">
        <v>872</v>
      </c>
    </row>
    <row r="23949" spans="20:21" x14ac:dyDescent="0.25">
      <c r="T23949" s="101" t="s">
        <v>46615</v>
      </c>
      <c r="U23949" s="74" t="s">
        <v>7268</v>
      </c>
    </row>
    <row r="23950" spans="20:21" x14ac:dyDescent="0.25">
      <c r="T23950" s="101" t="s">
        <v>46616</v>
      </c>
      <c r="U23950" s="74" t="s">
        <v>46617</v>
      </c>
    </row>
    <row r="23951" spans="20:21" x14ac:dyDescent="0.25">
      <c r="T23951" s="101" t="s">
        <v>46618</v>
      </c>
      <c r="U23951" s="74" t="s">
        <v>46619</v>
      </c>
    </row>
    <row r="23952" spans="20:21" x14ac:dyDescent="0.25">
      <c r="T23952" s="101" t="s">
        <v>46620</v>
      </c>
      <c r="U23952" s="74" t="s">
        <v>46621</v>
      </c>
    </row>
    <row r="23953" spans="20:21" x14ac:dyDescent="0.25">
      <c r="T23953" s="101" t="s">
        <v>46622</v>
      </c>
      <c r="U23953" s="74" t="s">
        <v>46623</v>
      </c>
    </row>
    <row r="23954" spans="20:21" x14ac:dyDescent="0.25">
      <c r="T23954" s="101" t="s">
        <v>46624</v>
      </c>
      <c r="U23954" s="74" t="s">
        <v>46625</v>
      </c>
    </row>
    <row r="23955" spans="20:21" x14ac:dyDescent="0.25">
      <c r="T23955" s="101" t="s">
        <v>46626</v>
      </c>
      <c r="U23955" s="74" t="s">
        <v>46627</v>
      </c>
    </row>
    <row r="23956" spans="20:21" x14ac:dyDescent="0.25">
      <c r="T23956" s="101" t="s">
        <v>46628</v>
      </c>
      <c r="U23956" s="74" t="s">
        <v>46629</v>
      </c>
    </row>
    <row r="23957" spans="20:21" x14ac:dyDescent="0.25">
      <c r="T23957" s="101" t="s">
        <v>46630</v>
      </c>
      <c r="U23957" s="74" t="s">
        <v>46631</v>
      </c>
    </row>
    <row r="23958" spans="20:21" x14ac:dyDescent="0.25">
      <c r="T23958" s="101" t="s">
        <v>46632</v>
      </c>
      <c r="U23958" s="74" t="s">
        <v>46633</v>
      </c>
    </row>
    <row r="23959" spans="20:21" x14ac:dyDescent="0.25">
      <c r="T23959" s="101" t="s">
        <v>46634</v>
      </c>
      <c r="U23959" s="74" t="s">
        <v>21455</v>
      </c>
    </row>
    <row r="23960" spans="20:21" x14ac:dyDescent="0.25">
      <c r="T23960" s="101" t="s">
        <v>46635</v>
      </c>
      <c r="U23960" s="74" t="s">
        <v>46636</v>
      </c>
    </row>
    <row r="23961" spans="20:21" x14ac:dyDescent="0.25">
      <c r="T23961" s="101" t="s">
        <v>46637</v>
      </c>
      <c r="U23961" s="74" t="s">
        <v>46638</v>
      </c>
    </row>
    <row r="23962" spans="20:21" x14ac:dyDescent="0.25">
      <c r="T23962" s="101" t="s">
        <v>46639</v>
      </c>
      <c r="U23962" s="74" t="s">
        <v>46640</v>
      </c>
    </row>
    <row r="23963" spans="20:21" x14ac:dyDescent="0.25">
      <c r="T23963" s="101" t="s">
        <v>46641</v>
      </c>
      <c r="U23963" s="74" t="s">
        <v>46642</v>
      </c>
    </row>
    <row r="23964" spans="20:21" x14ac:dyDescent="0.25">
      <c r="T23964" s="101" t="s">
        <v>46643</v>
      </c>
      <c r="U23964" s="74" t="s">
        <v>46644</v>
      </c>
    </row>
    <row r="23965" spans="20:21" x14ac:dyDescent="0.25">
      <c r="T23965" s="101" t="s">
        <v>46645</v>
      </c>
      <c r="U23965" s="74" t="s">
        <v>46646</v>
      </c>
    </row>
    <row r="23966" spans="20:21" x14ac:dyDescent="0.25">
      <c r="T23966" s="101" t="s">
        <v>46647</v>
      </c>
      <c r="U23966" s="74" t="s">
        <v>46648</v>
      </c>
    </row>
    <row r="23967" spans="20:21" x14ac:dyDescent="0.25">
      <c r="T23967" s="101" t="s">
        <v>46649</v>
      </c>
      <c r="U23967" s="74" t="s">
        <v>46650</v>
      </c>
    </row>
    <row r="23968" spans="20:21" x14ac:dyDescent="0.25">
      <c r="T23968" s="101" t="s">
        <v>46651</v>
      </c>
      <c r="U23968" s="74" t="s">
        <v>46652</v>
      </c>
    </row>
    <row r="23969" spans="20:21" x14ac:dyDescent="0.25">
      <c r="T23969" s="101" t="s">
        <v>46653</v>
      </c>
      <c r="U23969" s="74" t="s">
        <v>46654</v>
      </c>
    </row>
    <row r="23970" spans="20:21" x14ac:dyDescent="0.25">
      <c r="T23970" s="101" t="s">
        <v>46655</v>
      </c>
      <c r="U23970" s="74" t="s">
        <v>46656</v>
      </c>
    </row>
    <row r="23971" spans="20:21" x14ac:dyDescent="0.25">
      <c r="T23971" s="101" t="s">
        <v>46657</v>
      </c>
      <c r="U23971" s="74" t="s">
        <v>46658</v>
      </c>
    </row>
    <row r="23972" spans="20:21" x14ac:dyDescent="0.25">
      <c r="T23972" s="101" t="s">
        <v>46659</v>
      </c>
      <c r="U23972" s="74" t="s">
        <v>10388</v>
      </c>
    </row>
    <row r="23973" spans="20:21" x14ac:dyDescent="0.25">
      <c r="T23973" s="101" t="s">
        <v>46660</v>
      </c>
      <c r="U23973" s="74" t="s">
        <v>46661</v>
      </c>
    </row>
    <row r="23974" spans="20:21" x14ac:dyDescent="0.25">
      <c r="T23974" s="101" t="s">
        <v>46662</v>
      </c>
      <c r="U23974" s="74" t="s">
        <v>46663</v>
      </c>
    </row>
    <row r="23975" spans="20:21" x14ac:dyDescent="0.25">
      <c r="T23975" s="101" t="s">
        <v>46664</v>
      </c>
      <c r="U23975" s="74" t="s">
        <v>46665</v>
      </c>
    </row>
    <row r="23976" spans="20:21" x14ac:dyDescent="0.25">
      <c r="T23976" s="101" t="s">
        <v>46666</v>
      </c>
      <c r="U23976" s="74" t="s">
        <v>46667</v>
      </c>
    </row>
    <row r="23977" spans="20:21" x14ac:dyDescent="0.25">
      <c r="T23977" s="101" t="s">
        <v>46668</v>
      </c>
      <c r="U23977" s="74" t="s">
        <v>46669</v>
      </c>
    </row>
    <row r="23978" spans="20:21" x14ac:dyDescent="0.25">
      <c r="T23978" s="101" t="s">
        <v>46670</v>
      </c>
      <c r="U23978" s="74" t="s">
        <v>46671</v>
      </c>
    </row>
    <row r="23979" spans="20:21" x14ac:dyDescent="0.25">
      <c r="T23979" s="101" t="s">
        <v>46672</v>
      </c>
      <c r="U23979" s="74" t="s">
        <v>46673</v>
      </c>
    </row>
    <row r="23980" spans="20:21" x14ac:dyDescent="0.25">
      <c r="T23980" s="101" t="s">
        <v>46674</v>
      </c>
      <c r="U23980" s="74" t="s">
        <v>46675</v>
      </c>
    </row>
    <row r="23981" spans="20:21" x14ac:dyDescent="0.25">
      <c r="T23981" s="101" t="s">
        <v>46676</v>
      </c>
      <c r="U23981" s="74" t="s">
        <v>46677</v>
      </c>
    </row>
    <row r="23982" spans="20:21" x14ac:dyDescent="0.25">
      <c r="T23982" s="101" t="s">
        <v>46678</v>
      </c>
      <c r="U23982" s="74" t="s">
        <v>46679</v>
      </c>
    </row>
    <row r="23983" spans="20:21" x14ac:dyDescent="0.25">
      <c r="T23983" s="101" t="s">
        <v>46680</v>
      </c>
      <c r="U23983" s="74" t="s">
        <v>46681</v>
      </c>
    </row>
    <row r="23984" spans="20:21" x14ac:dyDescent="0.25">
      <c r="T23984" s="101" t="s">
        <v>46682</v>
      </c>
      <c r="U23984" s="74" t="s">
        <v>46683</v>
      </c>
    </row>
    <row r="23985" spans="20:21" x14ac:dyDescent="0.25">
      <c r="T23985" s="101" t="s">
        <v>46684</v>
      </c>
      <c r="U23985" s="74" t="s">
        <v>46685</v>
      </c>
    </row>
    <row r="23986" spans="20:21" x14ac:dyDescent="0.25">
      <c r="T23986" s="101" t="s">
        <v>46686</v>
      </c>
      <c r="U23986" s="74" t="s">
        <v>46687</v>
      </c>
    </row>
    <row r="23987" spans="20:21" x14ac:dyDescent="0.25">
      <c r="T23987" s="101" t="s">
        <v>46688</v>
      </c>
      <c r="U23987" s="74" t="s">
        <v>46689</v>
      </c>
    </row>
    <row r="23988" spans="20:21" x14ac:dyDescent="0.25">
      <c r="T23988" s="101" t="s">
        <v>46690</v>
      </c>
      <c r="U23988" s="74" t="s">
        <v>46691</v>
      </c>
    </row>
    <row r="23989" spans="20:21" x14ac:dyDescent="0.25">
      <c r="T23989" s="101" t="s">
        <v>46692</v>
      </c>
      <c r="U23989" s="74" t="s">
        <v>46693</v>
      </c>
    </row>
    <row r="23990" spans="20:21" x14ac:dyDescent="0.25">
      <c r="T23990" s="101" t="s">
        <v>46694</v>
      </c>
      <c r="U23990" s="74" t="s">
        <v>46695</v>
      </c>
    </row>
    <row r="23991" spans="20:21" x14ac:dyDescent="0.25">
      <c r="T23991" s="101" t="s">
        <v>46696</v>
      </c>
      <c r="U23991" s="74" t="s">
        <v>46697</v>
      </c>
    </row>
    <row r="23992" spans="20:21" x14ac:dyDescent="0.25">
      <c r="T23992" s="101" t="s">
        <v>46698</v>
      </c>
      <c r="U23992" s="74" t="s">
        <v>46699</v>
      </c>
    </row>
    <row r="23993" spans="20:21" x14ac:dyDescent="0.25">
      <c r="T23993" s="101" t="s">
        <v>46700</v>
      </c>
      <c r="U23993" s="74" t="s">
        <v>46701</v>
      </c>
    </row>
    <row r="23994" spans="20:21" x14ac:dyDescent="0.25">
      <c r="T23994" s="101" t="s">
        <v>46702</v>
      </c>
      <c r="U23994" s="74" t="s">
        <v>46703</v>
      </c>
    </row>
    <row r="23995" spans="20:21" x14ac:dyDescent="0.25">
      <c r="T23995" s="101" t="s">
        <v>46704</v>
      </c>
      <c r="U23995" s="74" t="s">
        <v>46705</v>
      </c>
    </row>
    <row r="23996" spans="20:21" x14ac:dyDescent="0.25">
      <c r="T23996" s="101" t="s">
        <v>46706</v>
      </c>
      <c r="U23996" s="74" t="s">
        <v>46707</v>
      </c>
    </row>
    <row r="23997" spans="20:21" x14ac:dyDescent="0.25">
      <c r="T23997" s="101" t="s">
        <v>46708</v>
      </c>
      <c r="U23997" s="74" t="s">
        <v>46709</v>
      </c>
    </row>
    <row r="23998" spans="20:21" x14ac:dyDescent="0.25">
      <c r="T23998" s="101" t="s">
        <v>46710</v>
      </c>
      <c r="U23998" s="74" t="s">
        <v>46711</v>
      </c>
    </row>
    <row r="23999" spans="20:21" x14ac:dyDescent="0.25">
      <c r="T23999" s="101" t="s">
        <v>46712</v>
      </c>
      <c r="U23999" s="74" t="s">
        <v>46713</v>
      </c>
    </row>
    <row r="24000" spans="20:21" x14ac:dyDescent="0.25">
      <c r="T24000" s="101" t="s">
        <v>46714</v>
      </c>
      <c r="U24000" s="74" t="s">
        <v>46715</v>
      </c>
    </row>
    <row r="24001" spans="20:21" x14ac:dyDescent="0.25">
      <c r="T24001" s="101" t="s">
        <v>46716</v>
      </c>
      <c r="U24001" s="74" t="s">
        <v>46717</v>
      </c>
    </row>
    <row r="24002" spans="20:21" x14ac:dyDescent="0.25">
      <c r="T24002" s="101" t="s">
        <v>46718</v>
      </c>
      <c r="U24002" s="74" t="s">
        <v>46719</v>
      </c>
    </row>
    <row r="24003" spans="20:21" x14ac:dyDescent="0.25">
      <c r="T24003" s="101" t="s">
        <v>46720</v>
      </c>
      <c r="U24003" s="74" t="s">
        <v>46721</v>
      </c>
    </row>
    <row r="24004" spans="20:21" x14ac:dyDescent="0.25">
      <c r="T24004" s="101" t="s">
        <v>46722</v>
      </c>
      <c r="U24004" s="74" t="s">
        <v>46723</v>
      </c>
    </row>
    <row r="24005" spans="20:21" x14ac:dyDescent="0.25">
      <c r="T24005" s="101" t="s">
        <v>46724</v>
      </c>
      <c r="U24005" s="74" t="s">
        <v>46725</v>
      </c>
    </row>
    <row r="24006" spans="20:21" x14ac:dyDescent="0.25">
      <c r="T24006" s="101" t="s">
        <v>46726</v>
      </c>
      <c r="U24006" s="74" t="s">
        <v>38089</v>
      </c>
    </row>
    <row r="24007" spans="20:21" x14ac:dyDescent="0.25">
      <c r="T24007" s="101" t="s">
        <v>46727</v>
      </c>
      <c r="U24007" s="74" t="s">
        <v>46728</v>
      </c>
    </row>
    <row r="24008" spans="20:21" x14ac:dyDescent="0.25">
      <c r="T24008" s="101" t="s">
        <v>46729</v>
      </c>
      <c r="U24008" s="74" t="s">
        <v>46730</v>
      </c>
    </row>
    <row r="24009" spans="20:21" x14ac:dyDescent="0.25">
      <c r="T24009" s="101" t="s">
        <v>46731</v>
      </c>
      <c r="U24009" s="74" t="s">
        <v>46732</v>
      </c>
    </row>
    <row r="24010" spans="20:21" x14ac:dyDescent="0.25">
      <c r="T24010" s="101" t="s">
        <v>46733</v>
      </c>
      <c r="U24010" s="74" t="s">
        <v>46734</v>
      </c>
    </row>
    <row r="24011" spans="20:21" x14ac:dyDescent="0.25">
      <c r="T24011" s="101" t="s">
        <v>46735</v>
      </c>
      <c r="U24011" s="74" t="s">
        <v>46736</v>
      </c>
    </row>
    <row r="24012" spans="20:21" x14ac:dyDescent="0.25">
      <c r="T24012" s="101" t="s">
        <v>46737</v>
      </c>
      <c r="U24012" s="74" t="s">
        <v>46738</v>
      </c>
    </row>
    <row r="24013" spans="20:21" x14ac:dyDescent="0.25">
      <c r="T24013" s="101" t="s">
        <v>46739</v>
      </c>
      <c r="U24013" s="74" t="s">
        <v>46740</v>
      </c>
    </row>
    <row r="24014" spans="20:21" x14ac:dyDescent="0.25">
      <c r="T24014" s="101" t="s">
        <v>46741</v>
      </c>
      <c r="U24014" s="74" t="s">
        <v>46742</v>
      </c>
    </row>
    <row r="24015" spans="20:21" x14ac:dyDescent="0.25">
      <c r="T24015" s="101" t="s">
        <v>46743</v>
      </c>
      <c r="U24015" s="74" t="s">
        <v>46744</v>
      </c>
    </row>
    <row r="24016" spans="20:21" x14ac:dyDescent="0.25">
      <c r="T24016" s="101" t="s">
        <v>46745</v>
      </c>
      <c r="U24016" s="74" t="s">
        <v>46746</v>
      </c>
    </row>
    <row r="24017" spans="20:21" x14ac:dyDescent="0.25">
      <c r="T24017" s="101" t="s">
        <v>46747</v>
      </c>
      <c r="U24017" s="74" t="s">
        <v>46748</v>
      </c>
    </row>
    <row r="24018" spans="20:21" x14ac:dyDescent="0.25">
      <c r="T24018" s="101" t="s">
        <v>46749</v>
      </c>
      <c r="U24018" s="74" t="s">
        <v>46750</v>
      </c>
    </row>
    <row r="24019" spans="20:21" x14ac:dyDescent="0.25">
      <c r="T24019" s="101" t="s">
        <v>46751</v>
      </c>
      <c r="U24019" s="74" t="s">
        <v>2542</v>
      </c>
    </row>
    <row r="24020" spans="20:21" x14ac:dyDescent="0.25">
      <c r="T24020" s="101" t="s">
        <v>46752</v>
      </c>
      <c r="U24020" s="74" t="s">
        <v>46753</v>
      </c>
    </row>
    <row r="24021" spans="20:21" x14ac:dyDescent="0.25">
      <c r="T24021" s="101" t="s">
        <v>46754</v>
      </c>
      <c r="U24021" s="74" t="s">
        <v>46755</v>
      </c>
    </row>
    <row r="24022" spans="20:21" x14ac:dyDescent="0.25">
      <c r="T24022" s="101" t="s">
        <v>46756</v>
      </c>
      <c r="U24022" s="74" t="s">
        <v>46757</v>
      </c>
    </row>
    <row r="24023" spans="20:21" x14ac:dyDescent="0.25">
      <c r="T24023" s="101" t="s">
        <v>46758</v>
      </c>
      <c r="U24023" s="74" t="s">
        <v>46759</v>
      </c>
    </row>
    <row r="24024" spans="20:21" x14ac:dyDescent="0.25">
      <c r="T24024" s="101" t="s">
        <v>46760</v>
      </c>
      <c r="U24024" s="74" t="s">
        <v>46761</v>
      </c>
    </row>
    <row r="24025" spans="20:21" x14ac:dyDescent="0.25">
      <c r="T24025" s="101" t="s">
        <v>46762</v>
      </c>
      <c r="U24025" s="74" t="s">
        <v>46763</v>
      </c>
    </row>
    <row r="24026" spans="20:21" x14ac:dyDescent="0.25">
      <c r="T24026" s="101" t="s">
        <v>46764</v>
      </c>
      <c r="U24026" s="74" t="s">
        <v>46765</v>
      </c>
    </row>
    <row r="24027" spans="20:21" x14ac:dyDescent="0.25">
      <c r="T24027" s="101" t="s">
        <v>46766</v>
      </c>
      <c r="U24027" s="74" t="s">
        <v>46767</v>
      </c>
    </row>
    <row r="24028" spans="20:21" x14ac:dyDescent="0.25">
      <c r="T24028" s="101" t="s">
        <v>46768</v>
      </c>
      <c r="U24028" s="74" t="s">
        <v>46769</v>
      </c>
    </row>
    <row r="24029" spans="20:21" x14ac:dyDescent="0.25">
      <c r="T24029" s="101" t="s">
        <v>46770</v>
      </c>
      <c r="U24029" s="74" t="s">
        <v>46771</v>
      </c>
    </row>
    <row r="24030" spans="20:21" x14ac:dyDescent="0.25">
      <c r="T24030" s="101" t="s">
        <v>46772</v>
      </c>
      <c r="U24030" s="74" t="s">
        <v>46773</v>
      </c>
    </row>
    <row r="24031" spans="20:21" x14ac:dyDescent="0.25">
      <c r="T24031" s="101" t="s">
        <v>46774</v>
      </c>
      <c r="U24031" s="74" t="s">
        <v>46775</v>
      </c>
    </row>
    <row r="24032" spans="20:21" x14ac:dyDescent="0.25">
      <c r="T24032" s="101" t="s">
        <v>46776</v>
      </c>
      <c r="U24032" s="74" t="s">
        <v>46777</v>
      </c>
    </row>
    <row r="24033" spans="20:21" x14ac:dyDescent="0.25">
      <c r="T24033" s="101" t="s">
        <v>46778</v>
      </c>
      <c r="U24033" s="74" t="s">
        <v>46779</v>
      </c>
    </row>
    <row r="24034" spans="20:21" x14ac:dyDescent="0.25">
      <c r="T24034" s="101" t="s">
        <v>46780</v>
      </c>
      <c r="U24034" s="74" t="s">
        <v>46781</v>
      </c>
    </row>
    <row r="24035" spans="20:21" x14ac:dyDescent="0.25">
      <c r="T24035" s="101" t="s">
        <v>46782</v>
      </c>
      <c r="U24035" s="74" t="s">
        <v>46783</v>
      </c>
    </row>
    <row r="24036" spans="20:21" x14ac:dyDescent="0.25">
      <c r="T24036" s="101" t="s">
        <v>46784</v>
      </c>
      <c r="U24036" s="74" t="s">
        <v>46785</v>
      </c>
    </row>
    <row r="24037" spans="20:21" x14ac:dyDescent="0.25">
      <c r="T24037" s="101" t="s">
        <v>46786</v>
      </c>
      <c r="U24037" s="74" t="s">
        <v>46787</v>
      </c>
    </row>
    <row r="24038" spans="20:21" x14ac:dyDescent="0.25">
      <c r="T24038" s="101" t="s">
        <v>46788</v>
      </c>
      <c r="U24038" s="74" t="s">
        <v>46789</v>
      </c>
    </row>
    <row r="24039" spans="20:21" x14ac:dyDescent="0.25">
      <c r="T24039" s="101" t="s">
        <v>46790</v>
      </c>
      <c r="U24039" s="74" t="s">
        <v>46791</v>
      </c>
    </row>
    <row r="24040" spans="20:21" x14ac:dyDescent="0.25">
      <c r="T24040" s="101" t="s">
        <v>46792</v>
      </c>
      <c r="U24040" s="74" t="s">
        <v>46793</v>
      </c>
    </row>
    <row r="24041" spans="20:21" x14ac:dyDescent="0.25">
      <c r="T24041" s="101" t="s">
        <v>46794</v>
      </c>
      <c r="U24041" s="74" t="s">
        <v>46795</v>
      </c>
    </row>
    <row r="24042" spans="20:21" x14ac:dyDescent="0.25">
      <c r="T24042" s="101" t="s">
        <v>46796</v>
      </c>
      <c r="U24042" s="74" t="s">
        <v>46797</v>
      </c>
    </row>
    <row r="24043" spans="20:21" x14ac:dyDescent="0.25">
      <c r="T24043" s="101" t="s">
        <v>46798</v>
      </c>
      <c r="U24043" s="74" t="s">
        <v>46799</v>
      </c>
    </row>
    <row r="24044" spans="20:21" x14ac:dyDescent="0.25">
      <c r="T24044" s="101" t="s">
        <v>46800</v>
      </c>
      <c r="U24044" s="74" t="s">
        <v>46801</v>
      </c>
    </row>
    <row r="24045" spans="20:21" x14ac:dyDescent="0.25">
      <c r="T24045" s="101" t="s">
        <v>46802</v>
      </c>
      <c r="U24045" s="74" t="s">
        <v>46803</v>
      </c>
    </row>
    <row r="24046" spans="20:21" x14ac:dyDescent="0.25">
      <c r="T24046" s="101" t="s">
        <v>46804</v>
      </c>
      <c r="U24046" s="74" t="s">
        <v>46805</v>
      </c>
    </row>
    <row r="24047" spans="20:21" x14ac:dyDescent="0.25">
      <c r="T24047" s="101" t="s">
        <v>46806</v>
      </c>
      <c r="U24047" s="74" t="s">
        <v>46807</v>
      </c>
    </row>
    <row r="24048" spans="20:21" x14ac:dyDescent="0.25">
      <c r="T24048" s="101" t="s">
        <v>46808</v>
      </c>
      <c r="U24048" s="74" t="s">
        <v>46809</v>
      </c>
    </row>
    <row r="24049" spans="20:21" x14ac:dyDescent="0.25">
      <c r="T24049" s="101" t="s">
        <v>46810</v>
      </c>
      <c r="U24049" s="74" t="s">
        <v>46811</v>
      </c>
    </row>
    <row r="24050" spans="20:21" x14ac:dyDescent="0.25">
      <c r="T24050" s="101" t="s">
        <v>46812</v>
      </c>
      <c r="U24050" s="74" t="s">
        <v>46813</v>
      </c>
    </row>
    <row r="24051" spans="20:21" x14ac:dyDescent="0.25">
      <c r="T24051" s="101" t="s">
        <v>46814</v>
      </c>
      <c r="U24051" s="74" t="s">
        <v>46815</v>
      </c>
    </row>
    <row r="24052" spans="20:21" x14ac:dyDescent="0.25">
      <c r="T24052" s="101" t="s">
        <v>46816</v>
      </c>
      <c r="U24052" s="74" t="s">
        <v>46817</v>
      </c>
    </row>
    <row r="24053" spans="20:21" x14ac:dyDescent="0.25">
      <c r="T24053" s="101" t="s">
        <v>46818</v>
      </c>
      <c r="U24053" s="74" t="s">
        <v>46819</v>
      </c>
    </row>
    <row r="24054" spans="20:21" x14ac:dyDescent="0.25">
      <c r="T24054" s="101" t="s">
        <v>46820</v>
      </c>
      <c r="U24054" s="74" t="s">
        <v>46821</v>
      </c>
    </row>
    <row r="24055" spans="20:21" x14ac:dyDescent="0.25">
      <c r="T24055" s="101" t="s">
        <v>46822</v>
      </c>
      <c r="U24055" s="74" t="s">
        <v>46823</v>
      </c>
    </row>
    <row r="24056" spans="20:21" x14ac:dyDescent="0.25">
      <c r="T24056" s="101" t="s">
        <v>46824</v>
      </c>
      <c r="U24056" s="74" t="s">
        <v>46825</v>
      </c>
    </row>
    <row r="24057" spans="20:21" x14ac:dyDescent="0.25">
      <c r="T24057" s="101" t="s">
        <v>46826</v>
      </c>
      <c r="U24057" s="74" t="s">
        <v>46827</v>
      </c>
    </row>
    <row r="24058" spans="20:21" x14ac:dyDescent="0.25">
      <c r="T24058" s="101" t="s">
        <v>46828</v>
      </c>
      <c r="U24058" s="74" t="s">
        <v>42257</v>
      </c>
    </row>
    <row r="24059" spans="20:21" x14ac:dyDescent="0.25">
      <c r="T24059" s="101" t="s">
        <v>46829</v>
      </c>
      <c r="U24059" s="74" t="s">
        <v>46830</v>
      </c>
    </row>
    <row r="24060" spans="20:21" x14ac:dyDescent="0.25">
      <c r="T24060" s="101" t="s">
        <v>46831</v>
      </c>
      <c r="U24060" s="74" t="s">
        <v>46832</v>
      </c>
    </row>
    <row r="24061" spans="20:21" x14ac:dyDescent="0.25">
      <c r="T24061" s="101" t="s">
        <v>46833</v>
      </c>
      <c r="U24061" s="74" t="s">
        <v>15994</v>
      </c>
    </row>
    <row r="24062" spans="20:21" x14ac:dyDescent="0.25">
      <c r="T24062" s="101" t="s">
        <v>46834</v>
      </c>
      <c r="U24062" s="74" t="s">
        <v>46835</v>
      </c>
    </row>
    <row r="24063" spans="20:21" x14ac:dyDescent="0.25">
      <c r="T24063" s="101" t="s">
        <v>46836</v>
      </c>
      <c r="U24063" s="74" t="s">
        <v>46837</v>
      </c>
    </row>
    <row r="24064" spans="20:21" x14ac:dyDescent="0.25">
      <c r="T24064" s="101" t="s">
        <v>46838</v>
      </c>
      <c r="U24064" s="74" t="s">
        <v>46839</v>
      </c>
    </row>
    <row r="24065" spans="20:21" x14ac:dyDescent="0.25">
      <c r="T24065" s="101" t="s">
        <v>46840</v>
      </c>
      <c r="U24065" s="74" t="s">
        <v>46841</v>
      </c>
    </row>
    <row r="24066" spans="20:21" x14ac:dyDescent="0.25">
      <c r="T24066" s="101" t="s">
        <v>46842</v>
      </c>
      <c r="U24066" s="74" t="s">
        <v>20802</v>
      </c>
    </row>
    <row r="24067" spans="20:21" x14ac:dyDescent="0.25">
      <c r="T24067" s="101" t="s">
        <v>46843</v>
      </c>
      <c r="U24067" s="74" t="s">
        <v>46844</v>
      </c>
    </row>
    <row r="24068" spans="20:21" x14ac:dyDescent="0.25">
      <c r="T24068" s="101" t="s">
        <v>46845</v>
      </c>
      <c r="U24068" s="74" t="s">
        <v>46846</v>
      </c>
    </row>
    <row r="24069" spans="20:21" x14ac:dyDescent="0.25">
      <c r="T24069" s="101" t="s">
        <v>46847</v>
      </c>
      <c r="U24069" s="74" t="s">
        <v>46848</v>
      </c>
    </row>
    <row r="24070" spans="20:21" x14ac:dyDescent="0.25">
      <c r="T24070" s="101" t="s">
        <v>46849</v>
      </c>
      <c r="U24070" s="74" t="s">
        <v>27652</v>
      </c>
    </row>
    <row r="24071" spans="20:21" x14ac:dyDescent="0.25">
      <c r="T24071" s="101" t="s">
        <v>46850</v>
      </c>
      <c r="U24071" s="74" t="s">
        <v>2660</v>
      </c>
    </row>
    <row r="24072" spans="20:21" x14ac:dyDescent="0.25">
      <c r="T24072" s="101" t="s">
        <v>46851</v>
      </c>
      <c r="U24072" s="74" t="s">
        <v>44294</v>
      </c>
    </row>
    <row r="24073" spans="20:21" x14ac:dyDescent="0.25">
      <c r="T24073" s="101" t="s">
        <v>46852</v>
      </c>
      <c r="U24073" s="74" t="s">
        <v>46853</v>
      </c>
    </row>
    <row r="24074" spans="20:21" x14ac:dyDescent="0.25">
      <c r="T24074" s="101" t="s">
        <v>46854</v>
      </c>
      <c r="U24074" s="74" t="s">
        <v>46855</v>
      </c>
    </row>
    <row r="24075" spans="20:21" x14ac:dyDescent="0.25">
      <c r="T24075" s="101" t="s">
        <v>46856</v>
      </c>
      <c r="U24075" s="74" t="s">
        <v>19535</v>
      </c>
    </row>
    <row r="24076" spans="20:21" x14ac:dyDescent="0.25">
      <c r="T24076" s="101" t="s">
        <v>46857</v>
      </c>
      <c r="U24076" s="74" t="s">
        <v>39643</v>
      </c>
    </row>
    <row r="24077" spans="20:21" x14ac:dyDescent="0.25">
      <c r="T24077" s="101" t="s">
        <v>46858</v>
      </c>
      <c r="U24077" s="74" t="s">
        <v>46859</v>
      </c>
    </row>
    <row r="24078" spans="20:21" x14ac:dyDescent="0.25">
      <c r="T24078" s="101" t="s">
        <v>46860</v>
      </c>
      <c r="U24078" s="74" t="s">
        <v>46861</v>
      </c>
    </row>
    <row r="24079" spans="20:21" x14ac:dyDescent="0.25">
      <c r="T24079" s="101" t="s">
        <v>46862</v>
      </c>
      <c r="U24079" s="74" t="s">
        <v>9241</v>
      </c>
    </row>
    <row r="24080" spans="20:21" x14ac:dyDescent="0.25">
      <c r="T24080" s="101" t="s">
        <v>46863</v>
      </c>
      <c r="U24080" s="74" t="s">
        <v>30912</v>
      </c>
    </row>
    <row r="24081" spans="20:21" x14ac:dyDescent="0.25">
      <c r="T24081" s="101" t="s">
        <v>46864</v>
      </c>
      <c r="U24081" s="74" t="s">
        <v>46865</v>
      </c>
    </row>
    <row r="24082" spans="20:21" x14ac:dyDescent="0.25">
      <c r="T24082" s="101" t="s">
        <v>46866</v>
      </c>
      <c r="U24082" s="74" t="s">
        <v>46867</v>
      </c>
    </row>
    <row r="24083" spans="20:21" x14ac:dyDescent="0.25">
      <c r="T24083" s="101" t="s">
        <v>46868</v>
      </c>
      <c r="U24083" s="74" t="s">
        <v>4382</v>
      </c>
    </row>
    <row r="24084" spans="20:21" x14ac:dyDescent="0.25">
      <c r="T24084" s="101" t="s">
        <v>46869</v>
      </c>
      <c r="U24084" s="74" t="s">
        <v>46870</v>
      </c>
    </row>
    <row r="24085" spans="20:21" x14ac:dyDescent="0.25">
      <c r="T24085" s="101" t="s">
        <v>46871</v>
      </c>
      <c r="U24085" s="74" t="s">
        <v>46872</v>
      </c>
    </row>
    <row r="24086" spans="20:21" x14ac:dyDescent="0.25">
      <c r="T24086" s="101" t="s">
        <v>46873</v>
      </c>
      <c r="U24086" s="74" t="s">
        <v>46874</v>
      </c>
    </row>
    <row r="24087" spans="20:21" x14ac:dyDescent="0.25">
      <c r="T24087" s="101" t="s">
        <v>46875</v>
      </c>
      <c r="U24087" s="74" t="s">
        <v>46876</v>
      </c>
    </row>
    <row r="24088" spans="20:21" x14ac:dyDescent="0.25">
      <c r="T24088" s="101" t="s">
        <v>46877</v>
      </c>
      <c r="U24088" s="74" t="s">
        <v>46878</v>
      </c>
    </row>
    <row r="24089" spans="20:21" x14ac:dyDescent="0.25">
      <c r="T24089" s="101" t="s">
        <v>46879</v>
      </c>
      <c r="U24089" s="74" t="s">
        <v>46880</v>
      </c>
    </row>
    <row r="24090" spans="20:21" x14ac:dyDescent="0.25">
      <c r="T24090" s="101" t="s">
        <v>46881</v>
      </c>
      <c r="U24090" s="74" t="s">
        <v>46882</v>
      </c>
    </row>
    <row r="24091" spans="20:21" x14ac:dyDescent="0.25">
      <c r="T24091" s="101" t="s">
        <v>46883</v>
      </c>
      <c r="U24091" s="74" t="s">
        <v>46884</v>
      </c>
    </row>
    <row r="24092" spans="20:21" x14ac:dyDescent="0.25">
      <c r="T24092" s="101" t="s">
        <v>46885</v>
      </c>
      <c r="U24092" s="74" t="s">
        <v>46886</v>
      </c>
    </row>
    <row r="24093" spans="20:21" x14ac:dyDescent="0.25">
      <c r="T24093" s="101" t="s">
        <v>46887</v>
      </c>
      <c r="U24093" s="74" t="s">
        <v>46888</v>
      </c>
    </row>
    <row r="24094" spans="20:21" x14ac:dyDescent="0.25">
      <c r="T24094" s="101" t="s">
        <v>46889</v>
      </c>
      <c r="U24094" s="74" t="s">
        <v>46890</v>
      </c>
    </row>
    <row r="24095" spans="20:21" x14ac:dyDescent="0.25">
      <c r="T24095" s="101" t="s">
        <v>46891</v>
      </c>
      <c r="U24095" s="74" t="s">
        <v>46892</v>
      </c>
    </row>
    <row r="24096" spans="20:21" x14ac:dyDescent="0.25">
      <c r="T24096" s="101" t="s">
        <v>46893</v>
      </c>
      <c r="U24096" s="74" t="s">
        <v>46894</v>
      </c>
    </row>
    <row r="24097" spans="20:21" x14ac:dyDescent="0.25">
      <c r="T24097" s="101" t="s">
        <v>46895</v>
      </c>
      <c r="U24097" s="74" t="s">
        <v>46896</v>
      </c>
    </row>
    <row r="24098" spans="20:21" x14ac:dyDescent="0.25">
      <c r="T24098" s="101" t="s">
        <v>46897</v>
      </c>
      <c r="U24098" s="74" t="s">
        <v>46898</v>
      </c>
    </row>
    <row r="24099" spans="20:21" x14ac:dyDescent="0.25">
      <c r="T24099" s="101" t="s">
        <v>46899</v>
      </c>
      <c r="U24099" s="74" t="s">
        <v>46900</v>
      </c>
    </row>
    <row r="24100" spans="20:21" x14ac:dyDescent="0.25">
      <c r="T24100" s="101" t="s">
        <v>46901</v>
      </c>
      <c r="U24100" s="74" t="s">
        <v>46902</v>
      </c>
    </row>
    <row r="24101" spans="20:21" x14ac:dyDescent="0.25">
      <c r="T24101" s="101" t="s">
        <v>46903</v>
      </c>
      <c r="U24101" s="74" t="s">
        <v>46904</v>
      </c>
    </row>
    <row r="24102" spans="20:21" x14ac:dyDescent="0.25">
      <c r="T24102" s="101" t="s">
        <v>46905</v>
      </c>
      <c r="U24102" s="74" t="s">
        <v>46906</v>
      </c>
    </row>
    <row r="24103" spans="20:21" x14ac:dyDescent="0.25">
      <c r="T24103" s="101" t="s">
        <v>46907</v>
      </c>
      <c r="U24103" s="74" t="s">
        <v>46908</v>
      </c>
    </row>
    <row r="24104" spans="20:21" x14ac:dyDescent="0.25">
      <c r="T24104" s="101" t="s">
        <v>46909</v>
      </c>
      <c r="U24104" s="74" t="s">
        <v>2699</v>
      </c>
    </row>
    <row r="24105" spans="20:21" x14ac:dyDescent="0.25">
      <c r="T24105" s="101" t="s">
        <v>46910</v>
      </c>
      <c r="U24105" s="74" t="s">
        <v>46911</v>
      </c>
    </row>
    <row r="24106" spans="20:21" x14ac:dyDescent="0.25">
      <c r="T24106" s="101" t="s">
        <v>46912</v>
      </c>
      <c r="U24106" s="74" t="s">
        <v>46913</v>
      </c>
    </row>
    <row r="24107" spans="20:21" x14ac:dyDescent="0.25">
      <c r="T24107" s="101" t="s">
        <v>46914</v>
      </c>
      <c r="U24107" s="74" t="s">
        <v>46915</v>
      </c>
    </row>
    <row r="24108" spans="20:21" x14ac:dyDescent="0.25">
      <c r="T24108" s="101" t="s">
        <v>46916</v>
      </c>
      <c r="U24108" s="74" t="s">
        <v>46917</v>
      </c>
    </row>
    <row r="24109" spans="20:21" x14ac:dyDescent="0.25">
      <c r="T24109" s="101" t="s">
        <v>46918</v>
      </c>
      <c r="U24109" s="74" t="s">
        <v>46919</v>
      </c>
    </row>
    <row r="24110" spans="20:21" x14ac:dyDescent="0.25">
      <c r="T24110" s="101" t="s">
        <v>46920</v>
      </c>
      <c r="U24110" s="74" t="s">
        <v>46921</v>
      </c>
    </row>
    <row r="24111" spans="20:21" x14ac:dyDescent="0.25">
      <c r="T24111" s="101" t="s">
        <v>46922</v>
      </c>
      <c r="U24111" s="74" t="s">
        <v>46923</v>
      </c>
    </row>
    <row r="24112" spans="20:21" x14ac:dyDescent="0.25">
      <c r="T24112" s="101" t="s">
        <v>46924</v>
      </c>
      <c r="U24112" s="74" t="s">
        <v>46925</v>
      </c>
    </row>
    <row r="24113" spans="20:21" x14ac:dyDescent="0.25">
      <c r="T24113" s="101" t="s">
        <v>46926</v>
      </c>
      <c r="U24113" s="74" t="s">
        <v>46927</v>
      </c>
    </row>
    <row r="24114" spans="20:21" x14ac:dyDescent="0.25">
      <c r="T24114" s="101" t="s">
        <v>46928</v>
      </c>
      <c r="U24114" s="74" t="s">
        <v>46929</v>
      </c>
    </row>
    <row r="24115" spans="20:21" x14ac:dyDescent="0.25">
      <c r="T24115" s="101" t="s">
        <v>46930</v>
      </c>
      <c r="U24115" s="74" t="s">
        <v>40843</v>
      </c>
    </row>
    <row r="24116" spans="20:21" x14ac:dyDescent="0.25">
      <c r="T24116" s="101" t="s">
        <v>46931</v>
      </c>
      <c r="U24116" s="74" t="s">
        <v>39746</v>
      </c>
    </row>
    <row r="24117" spans="20:21" x14ac:dyDescent="0.25">
      <c r="T24117" s="101" t="s">
        <v>46932</v>
      </c>
      <c r="U24117" s="74" t="s">
        <v>46933</v>
      </c>
    </row>
    <row r="24118" spans="20:21" x14ac:dyDescent="0.25">
      <c r="T24118" s="101" t="s">
        <v>46934</v>
      </c>
      <c r="U24118" s="74" t="s">
        <v>46935</v>
      </c>
    </row>
    <row r="24119" spans="20:21" x14ac:dyDescent="0.25">
      <c r="T24119" s="101" t="s">
        <v>46936</v>
      </c>
      <c r="U24119" s="74" t="s">
        <v>46937</v>
      </c>
    </row>
    <row r="24120" spans="20:21" x14ac:dyDescent="0.25">
      <c r="T24120" s="101" t="s">
        <v>46938</v>
      </c>
      <c r="U24120" s="74" t="s">
        <v>46939</v>
      </c>
    </row>
    <row r="24121" spans="20:21" x14ac:dyDescent="0.25">
      <c r="T24121" s="101" t="s">
        <v>46940</v>
      </c>
      <c r="U24121" s="74" t="s">
        <v>9382</v>
      </c>
    </row>
    <row r="24122" spans="20:21" x14ac:dyDescent="0.25">
      <c r="T24122" s="101" t="s">
        <v>46941</v>
      </c>
      <c r="U24122" s="74" t="s">
        <v>46942</v>
      </c>
    </row>
    <row r="24123" spans="20:21" x14ac:dyDescent="0.25">
      <c r="T24123" s="101" t="s">
        <v>46943</v>
      </c>
      <c r="U24123" s="74" t="s">
        <v>46944</v>
      </c>
    </row>
    <row r="24124" spans="20:21" x14ac:dyDescent="0.25">
      <c r="T24124" s="101" t="s">
        <v>46945</v>
      </c>
      <c r="U24124" s="74" t="s">
        <v>46946</v>
      </c>
    </row>
    <row r="24125" spans="20:21" x14ac:dyDescent="0.25">
      <c r="T24125" s="101" t="s">
        <v>46947</v>
      </c>
      <c r="U24125" s="74" t="s">
        <v>46948</v>
      </c>
    </row>
    <row r="24126" spans="20:21" x14ac:dyDescent="0.25">
      <c r="T24126" s="101" t="s">
        <v>46949</v>
      </c>
      <c r="U24126" s="74" t="s">
        <v>46950</v>
      </c>
    </row>
    <row r="24127" spans="20:21" x14ac:dyDescent="0.25">
      <c r="T24127" s="101" t="s">
        <v>46951</v>
      </c>
      <c r="U24127" s="74" t="s">
        <v>46952</v>
      </c>
    </row>
    <row r="24128" spans="20:21" x14ac:dyDescent="0.25">
      <c r="T24128" s="101" t="s">
        <v>46953</v>
      </c>
      <c r="U24128" s="74" t="s">
        <v>46954</v>
      </c>
    </row>
    <row r="24129" spans="20:21" x14ac:dyDescent="0.25">
      <c r="T24129" s="101" t="s">
        <v>46955</v>
      </c>
      <c r="U24129" s="74" t="s">
        <v>46956</v>
      </c>
    </row>
    <row r="24130" spans="20:21" x14ac:dyDescent="0.25">
      <c r="T24130" s="101" t="s">
        <v>46957</v>
      </c>
      <c r="U24130" s="74" t="s">
        <v>46958</v>
      </c>
    </row>
    <row r="24131" spans="20:21" x14ac:dyDescent="0.25">
      <c r="T24131" s="101" t="s">
        <v>46959</v>
      </c>
      <c r="U24131" s="74" t="s">
        <v>46960</v>
      </c>
    </row>
    <row r="24132" spans="20:21" x14ac:dyDescent="0.25">
      <c r="T24132" s="101" t="s">
        <v>46961</v>
      </c>
      <c r="U24132" s="74" t="s">
        <v>46962</v>
      </c>
    </row>
    <row r="24133" spans="20:21" x14ac:dyDescent="0.25">
      <c r="T24133" s="101" t="s">
        <v>46963</v>
      </c>
      <c r="U24133" s="74" t="s">
        <v>46964</v>
      </c>
    </row>
    <row r="24134" spans="20:21" x14ac:dyDescent="0.25">
      <c r="T24134" s="101" t="s">
        <v>46965</v>
      </c>
      <c r="U24134" s="74" t="s">
        <v>46966</v>
      </c>
    </row>
    <row r="24135" spans="20:21" x14ac:dyDescent="0.25">
      <c r="T24135" s="101" t="s">
        <v>46967</v>
      </c>
      <c r="U24135" s="74" t="s">
        <v>26574</v>
      </c>
    </row>
    <row r="24136" spans="20:21" x14ac:dyDescent="0.25">
      <c r="T24136" s="101" t="s">
        <v>46968</v>
      </c>
      <c r="U24136" s="74" t="s">
        <v>46969</v>
      </c>
    </row>
    <row r="24137" spans="20:21" x14ac:dyDescent="0.25">
      <c r="T24137" s="101" t="s">
        <v>46970</v>
      </c>
      <c r="U24137" s="74" t="s">
        <v>46971</v>
      </c>
    </row>
    <row r="24138" spans="20:21" x14ac:dyDescent="0.25">
      <c r="T24138" s="101" t="s">
        <v>46972</v>
      </c>
      <c r="U24138" s="74" t="s">
        <v>46973</v>
      </c>
    </row>
    <row r="24139" spans="20:21" x14ac:dyDescent="0.25">
      <c r="T24139" s="101" t="s">
        <v>46974</v>
      </c>
      <c r="U24139" s="74" t="s">
        <v>1314</v>
      </c>
    </row>
    <row r="24140" spans="20:21" x14ac:dyDescent="0.25">
      <c r="T24140" s="101" t="s">
        <v>46975</v>
      </c>
      <c r="U24140" s="74" t="s">
        <v>46976</v>
      </c>
    </row>
    <row r="24141" spans="20:21" x14ac:dyDescent="0.25">
      <c r="T24141" s="101" t="s">
        <v>46977</v>
      </c>
      <c r="U24141" s="74" t="s">
        <v>46978</v>
      </c>
    </row>
    <row r="24142" spans="20:21" x14ac:dyDescent="0.25">
      <c r="T24142" s="101" t="s">
        <v>46979</v>
      </c>
      <c r="U24142" s="74" t="s">
        <v>46980</v>
      </c>
    </row>
    <row r="24143" spans="20:21" x14ac:dyDescent="0.25">
      <c r="T24143" s="101" t="s">
        <v>46981</v>
      </c>
      <c r="U24143" s="74" t="s">
        <v>46982</v>
      </c>
    </row>
    <row r="24144" spans="20:21" x14ac:dyDescent="0.25">
      <c r="T24144" s="101" t="s">
        <v>46983</v>
      </c>
      <c r="U24144" s="74" t="s">
        <v>46984</v>
      </c>
    </row>
    <row r="24145" spans="20:21" x14ac:dyDescent="0.25">
      <c r="T24145" s="101" t="s">
        <v>46985</v>
      </c>
      <c r="U24145" s="74" t="s">
        <v>46986</v>
      </c>
    </row>
    <row r="24146" spans="20:21" x14ac:dyDescent="0.25">
      <c r="T24146" s="101" t="s">
        <v>46987</v>
      </c>
      <c r="U24146" s="74" t="s">
        <v>46988</v>
      </c>
    </row>
    <row r="24147" spans="20:21" x14ac:dyDescent="0.25">
      <c r="T24147" s="101" t="s">
        <v>46989</v>
      </c>
      <c r="U24147" s="74" t="s">
        <v>46990</v>
      </c>
    </row>
    <row r="24148" spans="20:21" x14ac:dyDescent="0.25">
      <c r="T24148" s="101" t="s">
        <v>46991</v>
      </c>
      <c r="U24148" s="74" t="s">
        <v>46992</v>
      </c>
    </row>
    <row r="24149" spans="20:21" x14ac:dyDescent="0.25">
      <c r="T24149" s="101" t="s">
        <v>46993</v>
      </c>
      <c r="U24149" s="74" t="s">
        <v>46994</v>
      </c>
    </row>
    <row r="24150" spans="20:21" x14ac:dyDescent="0.25">
      <c r="T24150" s="101" t="s">
        <v>46995</v>
      </c>
      <c r="U24150" s="74" t="s">
        <v>46996</v>
      </c>
    </row>
    <row r="24151" spans="20:21" x14ac:dyDescent="0.25">
      <c r="T24151" s="101" t="s">
        <v>46997</v>
      </c>
      <c r="U24151" s="74" t="s">
        <v>26610</v>
      </c>
    </row>
    <row r="24152" spans="20:21" x14ac:dyDescent="0.25">
      <c r="T24152" s="101" t="s">
        <v>46998</v>
      </c>
      <c r="U24152" s="74" t="s">
        <v>12856</v>
      </c>
    </row>
    <row r="24153" spans="20:21" x14ac:dyDescent="0.25">
      <c r="T24153" s="101" t="s">
        <v>46999</v>
      </c>
      <c r="U24153" s="74" t="s">
        <v>14176</v>
      </c>
    </row>
    <row r="24154" spans="20:21" x14ac:dyDescent="0.25">
      <c r="T24154" s="101" t="s">
        <v>47000</v>
      </c>
      <c r="U24154" s="74" t="s">
        <v>47001</v>
      </c>
    </row>
    <row r="24155" spans="20:21" x14ac:dyDescent="0.25">
      <c r="T24155" s="101" t="s">
        <v>47002</v>
      </c>
      <c r="U24155" s="74" t="s">
        <v>47003</v>
      </c>
    </row>
    <row r="24156" spans="20:21" x14ac:dyDescent="0.25">
      <c r="T24156" s="101" t="s">
        <v>47004</v>
      </c>
      <c r="U24156" s="74" t="s">
        <v>47005</v>
      </c>
    </row>
    <row r="24157" spans="20:21" x14ac:dyDescent="0.25">
      <c r="T24157" s="101" t="s">
        <v>47006</v>
      </c>
      <c r="U24157" s="74" t="s">
        <v>47007</v>
      </c>
    </row>
    <row r="24158" spans="20:21" x14ac:dyDescent="0.25">
      <c r="T24158" s="101" t="s">
        <v>47008</v>
      </c>
      <c r="U24158" s="74" t="s">
        <v>47009</v>
      </c>
    </row>
    <row r="24159" spans="20:21" x14ac:dyDescent="0.25">
      <c r="T24159" s="101" t="s">
        <v>47010</v>
      </c>
      <c r="U24159" s="74" t="s">
        <v>47011</v>
      </c>
    </row>
    <row r="24160" spans="20:21" x14ac:dyDescent="0.25">
      <c r="T24160" s="101" t="s">
        <v>47012</v>
      </c>
      <c r="U24160" s="74" t="s">
        <v>12052</v>
      </c>
    </row>
    <row r="24161" spans="20:21" x14ac:dyDescent="0.25">
      <c r="T24161" s="101" t="s">
        <v>47013</v>
      </c>
      <c r="U24161" s="74" t="s">
        <v>47014</v>
      </c>
    </row>
    <row r="24162" spans="20:21" x14ac:dyDescent="0.25">
      <c r="T24162" s="101" t="s">
        <v>47015</v>
      </c>
      <c r="U24162" s="74" t="s">
        <v>47016</v>
      </c>
    </row>
    <row r="24163" spans="20:21" x14ac:dyDescent="0.25">
      <c r="T24163" s="101" t="s">
        <v>47017</v>
      </c>
      <c r="U24163" s="74" t="s">
        <v>47018</v>
      </c>
    </row>
    <row r="24164" spans="20:21" x14ac:dyDescent="0.25">
      <c r="T24164" s="101" t="s">
        <v>47019</v>
      </c>
      <c r="U24164" s="74" t="s">
        <v>47020</v>
      </c>
    </row>
    <row r="24165" spans="20:21" x14ac:dyDescent="0.25">
      <c r="T24165" s="101" t="s">
        <v>47021</v>
      </c>
      <c r="U24165" s="74" t="s">
        <v>47022</v>
      </c>
    </row>
    <row r="24166" spans="20:21" x14ac:dyDescent="0.25">
      <c r="T24166" s="101" t="s">
        <v>47023</v>
      </c>
      <c r="U24166" s="74" t="s">
        <v>47024</v>
      </c>
    </row>
    <row r="24167" spans="20:21" x14ac:dyDescent="0.25">
      <c r="T24167" s="101" t="s">
        <v>47025</v>
      </c>
      <c r="U24167" s="74" t="s">
        <v>9473</v>
      </c>
    </row>
    <row r="24168" spans="20:21" x14ac:dyDescent="0.25">
      <c r="T24168" s="101" t="s">
        <v>47026</v>
      </c>
      <c r="U24168" s="74" t="s">
        <v>47027</v>
      </c>
    </row>
    <row r="24169" spans="20:21" x14ac:dyDescent="0.25">
      <c r="T24169" s="101" t="s">
        <v>47028</v>
      </c>
      <c r="U24169" s="74" t="s">
        <v>47029</v>
      </c>
    </row>
    <row r="24170" spans="20:21" x14ac:dyDescent="0.25">
      <c r="T24170" s="101" t="s">
        <v>47030</v>
      </c>
      <c r="U24170" s="74" t="s">
        <v>47031</v>
      </c>
    </row>
    <row r="24171" spans="20:21" x14ac:dyDescent="0.25">
      <c r="T24171" s="101" t="s">
        <v>47032</v>
      </c>
      <c r="U24171" s="74" t="s">
        <v>9491</v>
      </c>
    </row>
    <row r="24172" spans="20:21" x14ac:dyDescent="0.25">
      <c r="T24172" s="101" t="s">
        <v>47033</v>
      </c>
      <c r="U24172" s="74" t="s">
        <v>47034</v>
      </c>
    </row>
    <row r="24173" spans="20:21" x14ac:dyDescent="0.25">
      <c r="T24173" s="101" t="s">
        <v>47035</v>
      </c>
      <c r="U24173" s="74" t="s">
        <v>47036</v>
      </c>
    </row>
    <row r="24174" spans="20:21" x14ac:dyDescent="0.25">
      <c r="T24174" s="101" t="s">
        <v>47037</v>
      </c>
      <c r="U24174" s="74" t="s">
        <v>47038</v>
      </c>
    </row>
    <row r="24175" spans="20:21" x14ac:dyDescent="0.25">
      <c r="T24175" s="101" t="s">
        <v>47039</v>
      </c>
      <c r="U24175" s="74" t="s">
        <v>47040</v>
      </c>
    </row>
    <row r="24176" spans="20:21" x14ac:dyDescent="0.25">
      <c r="T24176" s="101" t="s">
        <v>47041</v>
      </c>
      <c r="U24176" s="74" t="s">
        <v>47042</v>
      </c>
    </row>
    <row r="24177" spans="20:21" x14ac:dyDescent="0.25">
      <c r="T24177" s="101" t="s">
        <v>47043</v>
      </c>
      <c r="U24177" s="74" t="s">
        <v>47044</v>
      </c>
    </row>
    <row r="24178" spans="20:21" x14ac:dyDescent="0.25">
      <c r="T24178" s="101" t="s">
        <v>47045</v>
      </c>
      <c r="U24178" s="74" t="s">
        <v>47046</v>
      </c>
    </row>
    <row r="24179" spans="20:21" x14ac:dyDescent="0.25">
      <c r="T24179" s="101" t="s">
        <v>47047</v>
      </c>
      <c r="U24179" s="74" t="s">
        <v>47048</v>
      </c>
    </row>
    <row r="24180" spans="20:21" x14ac:dyDescent="0.25">
      <c r="T24180" s="101" t="s">
        <v>47049</v>
      </c>
      <c r="U24180" s="74" t="s">
        <v>47050</v>
      </c>
    </row>
    <row r="24181" spans="20:21" x14ac:dyDescent="0.25">
      <c r="T24181" s="101" t="s">
        <v>47051</v>
      </c>
      <c r="U24181" s="74" t="s">
        <v>47052</v>
      </c>
    </row>
    <row r="24182" spans="20:21" x14ac:dyDescent="0.25">
      <c r="T24182" s="101" t="s">
        <v>47053</v>
      </c>
      <c r="U24182" s="74" t="s">
        <v>36133</v>
      </c>
    </row>
    <row r="24183" spans="20:21" x14ac:dyDescent="0.25">
      <c r="T24183" s="101" t="s">
        <v>47054</v>
      </c>
      <c r="U24183" s="74" t="s">
        <v>47055</v>
      </c>
    </row>
    <row r="24184" spans="20:21" x14ac:dyDescent="0.25">
      <c r="T24184" s="101" t="s">
        <v>47056</v>
      </c>
      <c r="U24184" s="74" t="s">
        <v>9529</v>
      </c>
    </row>
    <row r="24185" spans="20:21" x14ac:dyDescent="0.25">
      <c r="T24185" s="101" t="s">
        <v>47057</v>
      </c>
      <c r="U24185" s="74" t="s">
        <v>47058</v>
      </c>
    </row>
    <row r="24186" spans="20:21" x14ac:dyDescent="0.25">
      <c r="T24186" s="101" t="s">
        <v>47059</v>
      </c>
      <c r="U24186" s="74" t="s">
        <v>47060</v>
      </c>
    </row>
    <row r="24187" spans="20:21" x14ac:dyDescent="0.25">
      <c r="T24187" s="101" t="s">
        <v>47061</v>
      </c>
      <c r="U24187" s="74" t="s">
        <v>47062</v>
      </c>
    </row>
    <row r="24188" spans="20:21" x14ac:dyDescent="0.25">
      <c r="T24188" s="101" t="s">
        <v>47063</v>
      </c>
      <c r="U24188" s="74" t="s">
        <v>19819</v>
      </c>
    </row>
    <row r="24189" spans="20:21" x14ac:dyDescent="0.25">
      <c r="T24189" s="101" t="s">
        <v>47064</v>
      </c>
      <c r="U24189" s="74" t="s">
        <v>47065</v>
      </c>
    </row>
    <row r="24190" spans="20:21" x14ac:dyDescent="0.25">
      <c r="T24190" s="101" t="s">
        <v>47066</v>
      </c>
      <c r="U24190" s="74" t="s">
        <v>31576</v>
      </c>
    </row>
    <row r="24191" spans="20:21" x14ac:dyDescent="0.25">
      <c r="T24191" s="101" t="s">
        <v>47067</v>
      </c>
      <c r="U24191" s="74" t="s">
        <v>45867</v>
      </c>
    </row>
    <row r="24192" spans="20:21" x14ac:dyDescent="0.25">
      <c r="T24192" s="101" t="s">
        <v>47068</v>
      </c>
      <c r="U24192" s="74" t="s">
        <v>45869</v>
      </c>
    </row>
    <row r="24193" spans="20:21" x14ac:dyDescent="0.25">
      <c r="T24193" s="101" t="s">
        <v>47069</v>
      </c>
      <c r="U24193" s="74" t="s">
        <v>47070</v>
      </c>
    </row>
    <row r="24194" spans="20:21" x14ac:dyDescent="0.25">
      <c r="T24194" s="101" t="s">
        <v>47071</v>
      </c>
      <c r="U24194" s="74" t="s">
        <v>47072</v>
      </c>
    </row>
    <row r="24195" spans="20:21" x14ac:dyDescent="0.25">
      <c r="T24195" s="101" t="s">
        <v>47073</v>
      </c>
      <c r="U24195" s="74" t="s">
        <v>47074</v>
      </c>
    </row>
    <row r="24196" spans="20:21" x14ac:dyDescent="0.25">
      <c r="T24196" s="101" t="s">
        <v>47075</v>
      </c>
      <c r="U24196" s="74" t="s">
        <v>47076</v>
      </c>
    </row>
    <row r="24197" spans="20:21" x14ac:dyDescent="0.25">
      <c r="T24197" s="101" t="s">
        <v>47077</v>
      </c>
      <c r="U24197" s="74" t="s">
        <v>47078</v>
      </c>
    </row>
    <row r="24198" spans="20:21" x14ac:dyDescent="0.25">
      <c r="T24198" s="101" t="s">
        <v>47079</v>
      </c>
      <c r="U24198" s="74" t="s">
        <v>47080</v>
      </c>
    </row>
    <row r="24199" spans="20:21" x14ac:dyDescent="0.25">
      <c r="T24199" s="101" t="s">
        <v>47081</v>
      </c>
      <c r="U24199" s="74" t="s">
        <v>47082</v>
      </c>
    </row>
    <row r="24200" spans="20:21" x14ac:dyDescent="0.25">
      <c r="T24200" s="101" t="s">
        <v>47083</v>
      </c>
      <c r="U24200" s="74" t="s">
        <v>47084</v>
      </c>
    </row>
    <row r="24201" spans="20:21" x14ac:dyDescent="0.25">
      <c r="T24201" s="101" t="s">
        <v>47085</v>
      </c>
      <c r="U24201" s="74" t="s">
        <v>47086</v>
      </c>
    </row>
    <row r="24202" spans="20:21" x14ac:dyDescent="0.25">
      <c r="T24202" s="101" t="s">
        <v>47087</v>
      </c>
      <c r="U24202" s="74" t="s">
        <v>47088</v>
      </c>
    </row>
    <row r="24203" spans="20:21" x14ac:dyDescent="0.25">
      <c r="T24203" s="101" t="s">
        <v>47089</v>
      </c>
      <c r="U24203" s="74" t="s">
        <v>47090</v>
      </c>
    </row>
    <row r="24204" spans="20:21" x14ac:dyDescent="0.25">
      <c r="T24204" s="101" t="s">
        <v>47091</v>
      </c>
      <c r="U24204" s="74" t="s">
        <v>1592</v>
      </c>
    </row>
    <row r="24205" spans="20:21" x14ac:dyDescent="0.25">
      <c r="T24205" s="101" t="s">
        <v>47092</v>
      </c>
      <c r="U24205" s="74" t="s">
        <v>47093</v>
      </c>
    </row>
    <row r="24206" spans="20:21" x14ac:dyDescent="0.25">
      <c r="T24206" s="101" t="s">
        <v>47094</v>
      </c>
      <c r="U24206" s="74" t="s">
        <v>31032</v>
      </c>
    </row>
    <row r="24207" spans="20:21" x14ac:dyDescent="0.25">
      <c r="T24207" s="101" t="s">
        <v>47095</v>
      </c>
      <c r="U24207" s="74" t="s">
        <v>8469</v>
      </c>
    </row>
    <row r="24208" spans="20:21" x14ac:dyDescent="0.25">
      <c r="T24208" s="101" t="s">
        <v>47096</v>
      </c>
      <c r="U24208" s="74" t="s">
        <v>47097</v>
      </c>
    </row>
    <row r="24209" spans="20:21" x14ac:dyDescent="0.25">
      <c r="T24209" s="101" t="s">
        <v>47098</v>
      </c>
      <c r="U24209" s="74" t="s">
        <v>47099</v>
      </c>
    </row>
    <row r="24210" spans="20:21" x14ac:dyDescent="0.25">
      <c r="T24210" s="101" t="s">
        <v>47100</v>
      </c>
      <c r="U24210" s="74" t="s">
        <v>47101</v>
      </c>
    </row>
    <row r="24211" spans="20:21" x14ac:dyDescent="0.25">
      <c r="T24211" s="101" t="s">
        <v>47102</v>
      </c>
      <c r="U24211" s="74" t="s">
        <v>47103</v>
      </c>
    </row>
    <row r="24212" spans="20:21" x14ac:dyDescent="0.25">
      <c r="T24212" s="101" t="s">
        <v>47104</v>
      </c>
      <c r="U24212" s="74" t="s">
        <v>47105</v>
      </c>
    </row>
    <row r="24213" spans="20:21" x14ac:dyDescent="0.25">
      <c r="T24213" s="101" t="s">
        <v>47106</v>
      </c>
      <c r="U24213" s="74" t="s">
        <v>47107</v>
      </c>
    </row>
    <row r="24214" spans="20:21" x14ac:dyDescent="0.25">
      <c r="T24214" s="101" t="s">
        <v>47108</v>
      </c>
      <c r="U24214" s="74" t="s">
        <v>47109</v>
      </c>
    </row>
    <row r="24215" spans="20:21" x14ac:dyDescent="0.25">
      <c r="T24215" s="101" t="s">
        <v>47110</v>
      </c>
      <c r="U24215" s="74" t="s">
        <v>47111</v>
      </c>
    </row>
    <row r="24216" spans="20:21" x14ac:dyDescent="0.25">
      <c r="T24216" s="101" t="s">
        <v>47112</v>
      </c>
      <c r="U24216" s="74" t="s">
        <v>47113</v>
      </c>
    </row>
    <row r="24217" spans="20:21" x14ac:dyDescent="0.25">
      <c r="T24217" s="101" t="s">
        <v>47114</v>
      </c>
      <c r="U24217" s="74" t="s">
        <v>47115</v>
      </c>
    </row>
    <row r="24218" spans="20:21" x14ac:dyDescent="0.25">
      <c r="T24218" s="101" t="s">
        <v>47116</v>
      </c>
      <c r="U24218" s="74" t="s">
        <v>47117</v>
      </c>
    </row>
    <row r="24219" spans="20:21" x14ac:dyDescent="0.25">
      <c r="T24219" s="101" t="s">
        <v>47118</v>
      </c>
      <c r="U24219" s="74" t="s">
        <v>47119</v>
      </c>
    </row>
    <row r="24220" spans="20:21" x14ac:dyDescent="0.25">
      <c r="T24220" s="101" t="s">
        <v>47120</v>
      </c>
      <c r="U24220" s="74" t="s">
        <v>47121</v>
      </c>
    </row>
    <row r="24221" spans="20:21" x14ac:dyDescent="0.25">
      <c r="T24221" s="101" t="s">
        <v>47122</v>
      </c>
      <c r="U24221" s="74" t="s">
        <v>12145</v>
      </c>
    </row>
    <row r="24222" spans="20:21" x14ac:dyDescent="0.25">
      <c r="T24222" s="101" t="s">
        <v>47123</v>
      </c>
      <c r="U24222" s="74" t="s">
        <v>5321</v>
      </c>
    </row>
    <row r="24223" spans="20:21" x14ac:dyDescent="0.25">
      <c r="T24223" s="101" t="s">
        <v>47124</v>
      </c>
      <c r="U24223" s="74" t="s">
        <v>47125</v>
      </c>
    </row>
    <row r="24224" spans="20:21" x14ac:dyDescent="0.25">
      <c r="T24224" s="101" t="s">
        <v>47126</v>
      </c>
      <c r="U24224" s="74" t="s">
        <v>47127</v>
      </c>
    </row>
    <row r="24225" spans="20:21" x14ac:dyDescent="0.25">
      <c r="T24225" s="101" t="s">
        <v>47128</v>
      </c>
      <c r="U24225" s="74" t="s">
        <v>47129</v>
      </c>
    </row>
    <row r="24226" spans="20:21" x14ac:dyDescent="0.25">
      <c r="T24226" s="101" t="s">
        <v>47130</v>
      </c>
      <c r="U24226" s="74" t="s">
        <v>47131</v>
      </c>
    </row>
    <row r="24227" spans="20:21" x14ac:dyDescent="0.25">
      <c r="T24227" s="101" t="s">
        <v>47132</v>
      </c>
      <c r="U24227" s="74" t="s">
        <v>47133</v>
      </c>
    </row>
    <row r="24228" spans="20:21" x14ac:dyDescent="0.25">
      <c r="T24228" s="101" t="s">
        <v>47134</v>
      </c>
      <c r="U24228" s="74" t="s">
        <v>47135</v>
      </c>
    </row>
    <row r="24229" spans="20:21" x14ac:dyDescent="0.25">
      <c r="T24229" s="101" t="s">
        <v>47136</v>
      </c>
      <c r="U24229" s="74" t="s">
        <v>47137</v>
      </c>
    </row>
    <row r="24230" spans="20:21" x14ac:dyDescent="0.25">
      <c r="T24230" s="101" t="s">
        <v>47138</v>
      </c>
      <c r="U24230" s="74" t="s">
        <v>47139</v>
      </c>
    </row>
    <row r="24231" spans="20:21" x14ac:dyDescent="0.25">
      <c r="T24231" s="101" t="s">
        <v>47140</v>
      </c>
      <c r="U24231" s="74" t="s">
        <v>47141</v>
      </c>
    </row>
    <row r="24232" spans="20:21" x14ac:dyDescent="0.25">
      <c r="T24232" s="101" t="s">
        <v>47142</v>
      </c>
      <c r="U24232" s="74" t="s">
        <v>47143</v>
      </c>
    </row>
    <row r="24233" spans="20:21" x14ac:dyDescent="0.25">
      <c r="T24233" s="101" t="s">
        <v>47144</v>
      </c>
      <c r="U24233" s="74" t="s">
        <v>47145</v>
      </c>
    </row>
    <row r="24234" spans="20:21" x14ac:dyDescent="0.25">
      <c r="T24234" s="101" t="s">
        <v>47146</v>
      </c>
      <c r="U24234" s="74" t="s">
        <v>47147</v>
      </c>
    </row>
    <row r="24235" spans="20:21" x14ac:dyDescent="0.25">
      <c r="T24235" s="101" t="s">
        <v>47148</v>
      </c>
      <c r="U24235" s="74" t="s">
        <v>47149</v>
      </c>
    </row>
    <row r="24236" spans="20:21" x14ac:dyDescent="0.25">
      <c r="T24236" s="101" t="s">
        <v>47150</v>
      </c>
      <c r="U24236" s="74" t="s">
        <v>47151</v>
      </c>
    </row>
    <row r="24237" spans="20:21" x14ac:dyDescent="0.25">
      <c r="T24237" s="101" t="s">
        <v>47152</v>
      </c>
      <c r="U24237" s="74" t="s">
        <v>47153</v>
      </c>
    </row>
    <row r="24238" spans="20:21" x14ac:dyDescent="0.25">
      <c r="T24238" s="101" t="s">
        <v>47154</v>
      </c>
      <c r="U24238" s="74" t="s">
        <v>47155</v>
      </c>
    </row>
    <row r="24239" spans="20:21" x14ac:dyDescent="0.25">
      <c r="T24239" s="101" t="s">
        <v>47156</v>
      </c>
      <c r="U24239" s="74" t="s">
        <v>47157</v>
      </c>
    </row>
    <row r="24240" spans="20:21" x14ac:dyDescent="0.25">
      <c r="T24240" s="101" t="s">
        <v>47158</v>
      </c>
      <c r="U24240" s="74" t="s">
        <v>47159</v>
      </c>
    </row>
    <row r="24241" spans="20:21" x14ac:dyDescent="0.25">
      <c r="T24241" s="101" t="s">
        <v>47160</v>
      </c>
      <c r="U24241" s="74" t="s">
        <v>47161</v>
      </c>
    </row>
    <row r="24242" spans="20:21" x14ac:dyDescent="0.25">
      <c r="T24242" s="101" t="s">
        <v>47162</v>
      </c>
      <c r="U24242" s="74" t="s">
        <v>47163</v>
      </c>
    </row>
    <row r="24243" spans="20:21" x14ac:dyDescent="0.25">
      <c r="T24243" s="101" t="s">
        <v>47164</v>
      </c>
      <c r="U24243" s="74" t="s">
        <v>47165</v>
      </c>
    </row>
    <row r="24244" spans="20:21" x14ac:dyDescent="0.25">
      <c r="T24244" s="101" t="s">
        <v>47166</v>
      </c>
      <c r="U24244" s="74" t="s">
        <v>47167</v>
      </c>
    </row>
    <row r="24245" spans="20:21" x14ac:dyDescent="0.25">
      <c r="T24245" s="101" t="s">
        <v>47168</v>
      </c>
      <c r="U24245" s="74" t="s">
        <v>47169</v>
      </c>
    </row>
    <row r="24246" spans="20:21" x14ac:dyDescent="0.25">
      <c r="T24246" s="101" t="s">
        <v>47170</v>
      </c>
      <c r="U24246" s="74" t="s">
        <v>47171</v>
      </c>
    </row>
    <row r="24247" spans="20:21" x14ac:dyDescent="0.25">
      <c r="T24247" s="101" t="s">
        <v>47172</v>
      </c>
      <c r="U24247" s="74" t="s">
        <v>47173</v>
      </c>
    </row>
    <row r="24248" spans="20:21" x14ac:dyDescent="0.25">
      <c r="T24248" s="101" t="s">
        <v>47174</v>
      </c>
      <c r="U24248" s="74" t="s">
        <v>2881</v>
      </c>
    </row>
    <row r="24249" spans="20:21" x14ac:dyDescent="0.25">
      <c r="T24249" s="101" t="s">
        <v>47175</v>
      </c>
      <c r="U24249" s="74" t="s">
        <v>47176</v>
      </c>
    </row>
    <row r="24250" spans="20:21" x14ac:dyDescent="0.25">
      <c r="T24250" s="101" t="s">
        <v>47177</v>
      </c>
      <c r="U24250" s="74" t="s">
        <v>47178</v>
      </c>
    </row>
    <row r="24251" spans="20:21" x14ac:dyDescent="0.25">
      <c r="T24251" s="101" t="s">
        <v>47179</v>
      </c>
      <c r="U24251" s="74" t="s">
        <v>47180</v>
      </c>
    </row>
    <row r="24252" spans="20:21" x14ac:dyDescent="0.25">
      <c r="T24252" s="101" t="s">
        <v>47181</v>
      </c>
      <c r="U24252" s="74" t="s">
        <v>47182</v>
      </c>
    </row>
    <row r="24253" spans="20:21" x14ac:dyDescent="0.25">
      <c r="T24253" s="101" t="s">
        <v>47183</v>
      </c>
      <c r="U24253" s="74" t="s">
        <v>47184</v>
      </c>
    </row>
    <row r="24254" spans="20:21" x14ac:dyDescent="0.25">
      <c r="T24254" s="101" t="s">
        <v>47185</v>
      </c>
      <c r="U24254" s="74" t="s">
        <v>47186</v>
      </c>
    </row>
    <row r="24255" spans="20:21" x14ac:dyDescent="0.25">
      <c r="T24255" s="101" t="s">
        <v>47187</v>
      </c>
      <c r="U24255" s="74" t="s">
        <v>47188</v>
      </c>
    </row>
    <row r="24256" spans="20:21" x14ac:dyDescent="0.25">
      <c r="T24256" s="101" t="s">
        <v>47189</v>
      </c>
      <c r="U24256" s="74" t="s">
        <v>47190</v>
      </c>
    </row>
    <row r="24257" spans="20:21" x14ac:dyDescent="0.25">
      <c r="T24257" s="101" t="s">
        <v>47191</v>
      </c>
      <c r="U24257" s="74" t="s">
        <v>47192</v>
      </c>
    </row>
    <row r="24258" spans="20:21" x14ac:dyDescent="0.25">
      <c r="T24258" s="101" t="s">
        <v>47193</v>
      </c>
      <c r="U24258" s="74" t="s">
        <v>47194</v>
      </c>
    </row>
    <row r="24259" spans="20:21" x14ac:dyDescent="0.25">
      <c r="T24259" s="101" t="s">
        <v>47195</v>
      </c>
      <c r="U24259" s="74" t="s">
        <v>47196</v>
      </c>
    </row>
    <row r="24260" spans="20:21" x14ac:dyDescent="0.25">
      <c r="T24260" s="101" t="s">
        <v>47197</v>
      </c>
      <c r="U24260" s="74" t="s">
        <v>47198</v>
      </c>
    </row>
    <row r="24261" spans="20:21" x14ac:dyDescent="0.25">
      <c r="T24261" s="101" t="s">
        <v>47199</v>
      </c>
      <c r="U24261" s="74" t="s">
        <v>47200</v>
      </c>
    </row>
    <row r="24262" spans="20:21" x14ac:dyDescent="0.25">
      <c r="T24262" s="101" t="s">
        <v>47201</v>
      </c>
      <c r="U24262" s="74" t="s">
        <v>47202</v>
      </c>
    </row>
    <row r="24263" spans="20:21" x14ac:dyDescent="0.25">
      <c r="T24263" s="101" t="s">
        <v>47203</v>
      </c>
      <c r="U24263" s="74" t="s">
        <v>47204</v>
      </c>
    </row>
    <row r="24264" spans="20:21" x14ac:dyDescent="0.25">
      <c r="T24264" s="101" t="s">
        <v>47205</v>
      </c>
      <c r="U24264" s="74" t="s">
        <v>47206</v>
      </c>
    </row>
    <row r="24265" spans="20:21" x14ac:dyDescent="0.25">
      <c r="T24265" s="101" t="s">
        <v>47207</v>
      </c>
      <c r="U24265" s="74" t="s">
        <v>47208</v>
      </c>
    </row>
    <row r="24266" spans="20:21" x14ac:dyDescent="0.25">
      <c r="T24266" s="101" t="s">
        <v>47209</v>
      </c>
      <c r="U24266" s="74" t="s">
        <v>47210</v>
      </c>
    </row>
    <row r="24267" spans="20:21" x14ac:dyDescent="0.25">
      <c r="T24267" s="101" t="s">
        <v>47211</v>
      </c>
      <c r="U24267" s="74" t="s">
        <v>47212</v>
      </c>
    </row>
    <row r="24268" spans="20:21" x14ac:dyDescent="0.25">
      <c r="T24268" s="101" t="s">
        <v>47213</v>
      </c>
      <c r="U24268" s="74" t="s">
        <v>47214</v>
      </c>
    </row>
    <row r="24269" spans="20:21" x14ac:dyDescent="0.25">
      <c r="T24269" s="101" t="s">
        <v>47215</v>
      </c>
      <c r="U24269" s="74" t="s">
        <v>39277</v>
      </c>
    </row>
    <row r="24270" spans="20:21" x14ac:dyDescent="0.25">
      <c r="T24270" s="101" t="s">
        <v>47216</v>
      </c>
      <c r="U24270" s="74" t="s">
        <v>41890</v>
      </c>
    </row>
    <row r="24271" spans="20:21" x14ac:dyDescent="0.25">
      <c r="T24271" s="101" t="s">
        <v>47217</v>
      </c>
      <c r="U24271" s="74" t="s">
        <v>47218</v>
      </c>
    </row>
    <row r="24272" spans="20:21" x14ac:dyDescent="0.25">
      <c r="T24272" s="101" t="s">
        <v>47219</v>
      </c>
      <c r="U24272" s="74" t="s">
        <v>2919</v>
      </c>
    </row>
    <row r="24273" spans="20:21" x14ac:dyDescent="0.25">
      <c r="T24273" s="101" t="s">
        <v>47220</v>
      </c>
      <c r="U24273" s="74" t="s">
        <v>47221</v>
      </c>
    </row>
    <row r="24274" spans="20:21" x14ac:dyDescent="0.25">
      <c r="T24274" s="101" t="s">
        <v>47222</v>
      </c>
      <c r="U24274" s="74" t="s">
        <v>47223</v>
      </c>
    </row>
    <row r="24275" spans="20:21" x14ac:dyDescent="0.25">
      <c r="T24275" s="101" t="s">
        <v>47224</v>
      </c>
      <c r="U24275" s="74" t="s">
        <v>47225</v>
      </c>
    </row>
    <row r="24276" spans="20:21" x14ac:dyDescent="0.25">
      <c r="T24276" s="101" t="s">
        <v>47226</v>
      </c>
      <c r="U24276" s="74" t="s">
        <v>47227</v>
      </c>
    </row>
    <row r="24277" spans="20:21" x14ac:dyDescent="0.25">
      <c r="T24277" s="101" t="s">
        <v>47228</v>
      </c>
      <c r="U24277" s="74" t="s">
        <v>47229</v>
      </c>
    </row>
    <row r="24278" spans="20:21" x14ac:dyDescent="0.25">
      <c r="T24278" s="101" t="s">
        <v>47230</v>
      </c>
      <c r="U24278" s="74" t="s">
        <v>47231</v>
      </c>
    </row>
    <row r="24279" spans="20:21" x14ac:dyDescent="0.25">
      <c r="T24279" s="101" t="s">
        <v>47232</v>
      </c>
      <c r="U24279" s="74" t="s">
        <v>47233</v>
      </c>
    </row>
    <row r="24280" spans="20:21" x14ac:dyDescent="0.25">
      <c r="T24280" s="101" t="s">
        <v>47234</v>
      </c>
      <c r="U24280" s="74" t="s">
        <v>47235</v>
      </c>
    </row>
    <row r="24281" spans="20:21" x14ac:dyDescent="0.25">
      <c r="T24281" s="101" t="s">
        <v>47236</v>
      </c>
      <c r="U24281" s="74" t="s">
        <v>47237</v>
      </c>
    </row>
    <row r="24282" spans="20:21" x14ac:dyDescent="0.25">
      <c r="T24282" s="101" t="s">
        <v>47238</v>
      </c>
      <c r="U24282" s="74" t="s">
        <v>47239</v>
      </c>
    </row>
    <row r="24283" spans="20:21" x14ac:dyDescent="0.25">
      <c r="T24283" s="101" t="s">
        <v>47240</v>
      </c>
      <c r="U24283" s="74" t="s">
        <v>47241</v>
      </c>
    </row>
    <row r="24284" spans="20:21" x14ac:dyDescent="0.25">
      <c r="T24284" s="101" t="s">
        <v>47242</v>
      </c>
      <c r="U24284" s="74" t="s">
        <v>47243</v>
      </c>
    </row>
    <row r="24285" spans="20:21" x14ac:dyDescent="0.25">
      <c r="T24285" s="101" t="s">
        <v>47244</v>
      </c>
      <c r="U24285" s="74" t="s">
        <v>21172</v>
      </c>
    </row>
    <row r="24286" spans="20:21" x14ac:dyDescent="0.25">
      <c r="T24286" s="101" t="s">
        <v>47245</v>
      </c>
      <c r="U24286" s="74" t="s">
        <v>47246</v>
      </c>
    </row>
    <row r="24287" spans="20:21" x14ac:dyDescent="0.25">
      <c r="T24287" s="101" t="s">
        <v>47247</v>
      </c>
      <c r="U24287" s="74" t="s">
        <v>47248</v>
      </c>
    </row>
    <row r="24288" spans="20:21" x14ac:dyDescent="0.25">
      <c r="T24288" s="101" t="s">
        <v>47249</v>
      </c>
      <c r="U24288" s="74" t="s">
        <v>47250</v>
      </c>
    </row>
    <row r="24289" spans="20:21" x14ac:dyDescent="0.25">
      <c r="T24289" s="101" t="s">
        <v>47251</v>
      </c>
      <c r="U24289" s="74" t="s">
        <v>47252</v>
      </c>
    </row>
    <row r="24290" spans="20:21" x14ac:dyDescent="0.25">
      <c r="T24290" s="101" t="s">
        <v>47253</v>
      </c>
      <c r="U24290" s="74" t="s">
        <v>47254</v>
      </c>
    </row>
    <row r="24291" spans="20:21" x14ac:dyDescent="0.25">
      <c r="T24291" s="101" t="s">
        <v>47255</v>
      </c>
      <c r="U24291" s="74" t="s">
        <v>47256</v>
      </c>
    </row>
    <row r="24292" spans="20:21" x14ac:dyDescent="0.25">
      <c r="T24292" s="101" t="s">
        <v>47257</v>
      </c>
      <c r="U24292" s="74" t="s">
        <v>47258</v>
      </c>
    </row>
    <row r="24293" spans="20:21" x14ac:dyDescent="0.25">
      <c r="T24293" s="101" t="s">
        <v>47259</v>
      </c>
      <c r="U24293" s="74" t="s">
        <v>47260</v>
      </c>
    </row>
    <row r="24294" spans="20:21" x14ac:dyDescent="0.25">
      <c r="T24294" s="101" t="s">
        <v>47261</v>
      </c>
      <c r="U24294" s="74" t="s">
        <v>47262</v>
      </c>
    </row>
    <row r="24295" spans="20:21" x14ac:dyDescent="0.25">
      <c r="T24295" s="101" t="s">
        <v>47263</v>
      </c>
      <c r="U24295" s="74" t="s">
        <v>47264</v>
      </c>
    </row>
    <row r="24296" spans="20:21" x14ac:dyDescent="0.25">
      <c r="T24296" s="101" t="s">
        <v>47265</v>
      </c>
      <c r="U24296" s="74" t="s">
        <v>47266</v>
      </c>
    </row>
    <row r="24297" spans="20:21" x14ac:dyDescent="0.25">
      <c r="T24297" s="101" t="s">
        <v>47267</v>
      </c>
      <c r="U24297" s="74" t="s">
        <v>47268</v>
      </c>
    </row>
    <row r="24298" spans="20:21" x14ac:dyDescent="0.25">
      <c r="T24298" s="101" t="s">
        <v>47269</v>
      </c>
      <c r="U24298" s="74" t="s">
        <v>47270</v>
      </c>
    </row>
    <row r="24299" spans="20:21" x14ac:dyDescent="0.25">
      <c r="T24299" s="101" t="s">
        <v>47271</v>
      </c>
      <c r="U24299" s="74" t="s">
        <v>47272</v>
      </c>
    </row>
    <row r="24300" spans="20:21" x14ac:dyDescent="0.25">
      <c r="T24300" s="101" t="s">
        <v>47273</v>
      </c>
      <c r="U24300" s="74" t="s">
        <v>47274</v>
      </c>
    </row>
    <row r="24301" spans="20:21" x14ac:dyDescent="0.25">
      <c r="T24301" s="101" t="s">
        <v>47275</v>
      </c>
      <c r="U24301" s="74" t="s">
        <v>47276</v>
      </c>
    </row>
    <row r="24302" spans="20:21" x14ac:dyDescent="0.25">
      <c r="T24302" s="101" t="s">
        <v>47277</v>
      </c>
      <c r="U24302" s="74" t="s">
        <v>47278</v>
      </c>
    </row>
    <row r="24303" spans="20:21" x14ac:dyDescent="0.25">
      <c r="T24303" s="101" t="s">
        <v>47279</v>
      </c>
      <c r="U24303" s="74" t="s">
        <v>47280</v>
      </c>
    </row>
    <row r="24304" spans="20:21" x14ac:dyDescent="0.25">
      <c r="T24304" s="101" t="s">
        <v>47281</v>
      </c>
      <c r="U24304" s="74" t="s">
        <v>47282</v>
      </c>
    </row>
    <row r="24305" spans="20:21" x14ac:dyDescent="0.25">
      <c r="T24305" s="101" t="s">
        <v>47283</v>
      </c>
      <c r="U24305" s="74" t="s">
        <v>47284</v>
      </c>
    </row>
    <row r="24306" spans="20:21" x14ac:dyDescent="0.25">
      <c r="T24306" s="101" t="s">
        <v>47285</v>
      </c>
      <c r="U24306" s="74" t="s">
        <v>47286</v>
      </c>
    </row>
    <row r="24307" spans="20:21" x14ac:dyDescent="0.25">
      <c r="T24307" s="101" t="s">
        <v>47287</v>
      </c>
      <c r="U24307" s="74" t="s">
        <v>47288</v>
      </c>
    </row>
    <row r="24308" spans="20:21" x14ac:dyDescent="0.25">
      <c r="T24308" s="101" t="s">
        <v>47289</v>
      </c>
      <c r="U24308" s="74" t="s">
        <v>47290</v>
      </c>
    </row>
    <row r="24309" spans="20:21" x14ac:dyDescent="0.25">
      <c r="T24309" s="101" t="s">
        <v>47291</v>
      </c>
      <c r="U24309" s="74" t="s">
        <v>47292</v>
      </c>
    </row>
    <row r="24310" spans="20:21" x14ac:dyDescent="0.25">
      <c r="T24310" s="101" t="s">
        <v>47293</v>
      </c>
      <c r="U24310" s="74" t="s">
        <v>47294</v>
      </c>
    </row>
    <row r="24311" spans="20:21" x14ac:dyDescent="0.25">
      <c r="T24311" s="101" t="s">
        <v>47295</v>
      </c>
      <c r="U24311" s="74" t="s">
        <v>47296</v>
      </c>
    </row>
    <row r="24312" spans="20:21" x14ac:dyDescent="0.25">
      <c r="T24312" s="101" t="s">
        <v>47297</v>
      </c>
      <c r="U24312" s="74" t="s">
        <v>47298</v>
      </c>
    </row>
    <row r="24313" spans="20:21" x14ac:dyDescent="0.25">
      <c r="T24313" s="101" t="s">
        <v>47299</v>
      </c>
      <c r="U24313" s="74" t="s">
        <v>47300</v>
      </c>
    </row>
    <row r="24314" spans="20:21" x14ac:dyDescent="0.25">
      <c r="T24314" s="101" t="s">
        <v>47301</v>
      </c>
      <c r="U24314" s="74" t="s">
        <v>47302</v>
      </c>
    </row>
    <row r="24315" spans="20:21" x14ac:dyDescent="0.25">
      <c r="T24315" s="101" t="s">
        <v>47303</v>
      </c>
      <c r="U24315" s="74" t="s">
        <v>47304</v>
      </c>
    </row>
    <row r="24316" spans="20:21" x14ac:dyDescent="0.25">
      <c r="T24316" s="101" t="s">
        <v>47305</v>
      </c>
      <c r="U24316" s="74" t="s">
        <v>47306</v>
      </c>
    </row>
    <row r="24317" spans="20:21" x14ac:dyDescent="0.25">
      <c r="T24317" s="101" t="s">
        <v>47307</v>
      </c>
      <c r="U24317" s="74" t="s">
        <v>47308</v>
      </c>
    </row>
    <row r="24318" spans="20:21" x14ac:dyDescent="0.25">
      <c r="T24318" s="101" t="s">
        <v>47309</v>
      </c>
      <c r="U24318" s="74" t="s">
        <v>47310</v>
      </c>
    </row>
    <row r="24319" spans="20:21" x14ac:dyDescent="0.25">
      <c r="T24319" s="101" t="s">
        <v>47311</v>
      </c>
      <c r="U24319" s="74" t="s">
        <v>47312</v>
      </c>
    </row>
    <row r="24320" spans="20:21" x14ac:dyDescent="0.25">
      <c r="T24320" s="101" t="s">
        <v>47313</v>
      </c>
      <c r="U24320" s="74" t="s">
        <v>47314</v>
      </c>
    </row>
    <row r="24321" spans="20:21" x14ac:dyDescent="0.25">
      <c r="T24321" s="101" t="s">
        <v>47315</v>
      </c>
      <c r="U24321" s="74" t="s">
        <v>47316</v>
      </c>
    </row>
    <row r="24322" spans="20:21" x14ac:dyDescent="0.25">
      <c r="T24322" s="101" t="s">
        <v>47317</v>
      </c>
      <c r="U24322" s="74" t="s">
        <v>47318</v>
      </c>
    </row>
    <row r="24323" spans="20:21" x14ac:dyDescent="0.25">
      <c r="T24323" s="101" t="s">
        <v>47319</v>
      </c>
      <c r="U24323" s="74" t="s">
        <v>47320</v>
      </c>
    </row>
    <row r="24324" spans="20:21" x14ac:dyDescent="0.25">
      <c r="T24324" s="101" t="s">
        <v>47321</v>
      </c>
      <c r="U24324" s="74" t="s">
        <v>47322</v>
      </c>
    </row>
    <row r="24325" spans="20:21" x14ac:dyDescent="0.25">
      <c r="T24325" s="101" t="s">
        <v>47323</v>
      </c>
      <c r="U24325" s="74" t="s">
        <v>47324</v>
      </c>
    </row>
    <row r="24326" spans="20:21" x14ac:dyDescent="0.25">
      <c r="T24326" s="101" t="s">
        <v>47325</v>
      </c>
      <c r="U24326" s="74" t="s">
        <v>47326</v>
      </c>
    </row>
    <row r="24327" spans="20:21" x14ac:dyDescent="0.25">
      <c r="T24327" s="101" t="s">
        <v>47327</v>
      </c>
      <c r="U24327" s="74" t="s">
        <v>47328</v>
      </c>
    </row>
    <row r="24328" spans="20:21" x14ac:dyDescent="0.25">
      <c r="T24328" s="101" t="s">
        <v>47329</v>
      </c>
      <c r="U24328" s="74" t="s">
        <v>47330</v>
      </c>
    </row>
    <row r="24329" spans="20:21" x14ac:dyDescent="0.25">
      <c r="T24329" s="101" t="s">
        <v>47331</v>
      </c>
      <c r="U24329" s="74" t="s">
        <v>47332</v>
      </c>
    </row>
    <row r="24330" spans="20:21" x14ac:dyDescent="0.25">
      <c r="T24330" s="101" t="s">
        <v>47333</v>
      </c>
      <c r="U24330" s="74" t="s">
        <v>47334</v>
      </c>
    </row>
    <row r="24331" spans="20:21" x14ac:dyDescent="0.25">
      <c r="T24331" s="101" t="s">
        <v>47335</v>
      </c>
      <c r="U24331" s="74" t="s">
        <v>47336</v>
      </c>
    </row>
    <row r="24332" spans="20:21" x14ac:dyDescent="0.25">
      <c r="T24332" s="101" t="s">
        <v>47337</v>
      </c>
      <c r="U24332" s="74" t="s">
        <v>47338</v>
      </c>
    </row>
    <row r="24333" spans="20:21" x14ac:dyDescent="0.25">
      <c r="T24333" s="101" t="s">
        <v>47339</v>
      </c>
      <c r="U24333" s="74" t="s">
        <v>47340</v>
      </c>
    </row>
    <row r="24334" spans="20:21" x14ac:dyDescent="0.25">
      <c r="T24334" s="101" t="s">
        <v>47341</v>
      </c>
      <c r="U24334" s="74" t="s">
        <v>47342</v>
      </c>
    </row>
    <row r="24335" spans="20:21" x14ac:dyDescent="0.25">
      <c r="T24335" s="101" t="s">
        <v>47343</v>
      </c>
      <c r="U24335" s="74" t="s">
        <v>47344</v>
      </c>
    </row>
    <row r="24336" spans="20:21" x14ac:dyDescent="0.25">
      <c r="T24336" s="101" t="s">
        <v>47345</v>
      </c>
      <c r="U24336" s="74" t="s">
        <v>47346</v>
      </c>
    </row>
    <row r="24337" spans="20:21" x14ac:dyDescent="0.25">
      <c r="T24337" s="101" t="s">
        <v>47347</v>
      </c>
      <c r="U24337" s="74" t="s">
        <v>47348</v>
      </c>
    </row>
    <row r="24338" spans="20:21" x14ac:dyDescent="0.25">
      <c r="T24338" s="101" t="s">
        <v>47349</v>
      </c>
      <c r="U24338" s="74" t="s">
        <v>47350</v>
      </c>
    </row>
    <row r="24339" spans="20:21" x14ac:dyDescent="0.25">
      <c r="T24339" s="101" t="s">
        <v>47351</v>
      </c>
      <c r="U24339" s="74" t="s">
        <v>47352</v>
      </c>
    </row>
    <row r="24340" spans="20:21" x14ac:dyDescent="0.25">
      <c r="T24340" s="101" t="s">
        <v>47353</v>
      </c>
      <c r="U24340" s="74" t="s">
        <v>47354</v>
      </c>
    </row>
    <row r="24341" spans="20:21" x14ac:dyDescent="0.25">
      <c r="T24341" s="101" t="s">
        <v>47355</v>
      </c>
      <c r="U24341" s="74" t="s">
        <v>47356</v>
      </c>
    </row>
    <row r="24342" spans="20:21" x14ac:dyDescent="0.25">
      <c r="T24342" s="101" t="s">
        <v>47357</v>
      </c>
      <c r="U24342" s="74" t="s">
        <v>47358</v>
      </c>
    </row>
    <row r="24343" spans="20:21" x14ac:dyDescent="0.25">
      <c r="T24343" s="101" t="s">
        <v>47359</v>
      </c>
      <c r="U24343" s="74" t="s">
        <v>47360</v>
      </c>
    </row>
    <row r="24344" spans="20:21" x14ac:dyDescent="0.25">
      <c r="T24344" s="101" t="s">
        <v>47361</v>
      </c>
      <c r="U24344" s="74" t="s">
        <v>47362</v>
      </c>
    </row>
    <row r="24345" spans="20:21" x14ac:dyDescent="0.25">
      <c r="T24345" s="101" t="s">
        <v>47363</v>
      </c>
      <c r="U24345" s="74" t="s">
        <v>47364</v>
      </c>
    </row>
    <row r="24346" spans="20:21" x14ac:dyDescent="0.25">
      <c r="T24346" s="101" t="s">
        <v>47365</v>
      </c>
      <c r="U24346" s="74" t="s">
        <v>47366</v>
      </c>
    </row>
    <row r="24347" spans="20:21" x14ac:dyDescent="0.25">
      <c r="T24347" s="101" t="s">
        <v>47367</v>
      </c>
      <c r="U24347" s="74" t="s">
        <v>47368</v>
      </c>
    </row>
    <row r="24348" spans="20:21" x14ac:dyDescent="0.25">
      <c r="T24348" s="101" t="s">
        <v>47369</v>
      </c>
      <c r="U24348" s="74" t="s">
        <v>47370</v>
      </c>
    </row>
    <row r="24349" spans="20:21" x14ac:dyDescent="0.25">
      <c r="T24349" s="101" t="s">
        <v>47371</v>
      </c>
      <c r="U24349" s="74" t="s">
        <v>47372</v>
      </c>
    </row>
    <row r="24350" spans="20:21" x14ac:dyDescent="0.25">
      <c r="T24350" s="101" t="s">
        <v>47373</v>
      </c>
      <c r="U24350" s="74" t="s">
        <v>47374</v>
      </c>
    </row>
    <row r="24351" spans="20:21" x14ac:dyDescent="0.25">
      <c r="T24351" s="101" t="s">
        <v>47375</v>
      </c>
      <c r="U24351" s="74" t="s">
        <v>47376</v>
      </c>
    </row>
    <row r="24352" spans="20:21" x14ac:dyDescent="0.25">
      <c r="T24352" s="101" t="s">
        <v>47377</v>
      </c>
      <c r="U24352" s="74" t="s">
        <v>47378</v>
      </c>
    </row>
    <row r="24353" spans="20:21" x14ac:dyDescent="0.25">
      <c r="T24353" s="101" t="s">
        <v>47379</v>
      </c>
      <c r="U24353" s="74" t="s">
        <v>47380</v>
      </c>
    </row>
    <row r="24354" spans="20:21" x14ac:dyDescent="0.25">
      <c r="T24354" s="101" t="s">
        <v>47381</v>
      </c>
      <c r="U24354" s="74" t="s">
        <v>47382</v>
      </c>
    </row>
    <row r="24355" spans="20:21" x14ac:dyDescent="0.25">
      <c r="T24355" s="101" t="s">
        <v>47383</v>
      </c>
      <c r="U24355" s="74" t="s">
        <v>47384</v>
      </c>
    </row>
    <row r="24356" spans="20:21" x14ac:dyDescent="0.25">
      <c r="T24356" s="101" t="s">
        <v>47385</v>
      </c>
      <c r="U24356" s="74" t="s">
        <v>47386</v>
      </c>
    </row>
    <row r="24357" spans="20:21" x14ac:dyDescent="0.25">
      <c r="T24357" s="101" t="s">
        <v>47387</v>
      </c>
      <c r="U24357" s="74" t="s">
        <v>47388</v>
      </c>
    </row>
    <row r="24358" spans="20:21" x14ac:dyDescent="0.25">
      <c r="T24358" s="101" t="s">
        <v>47389</v>
      </c>
      <c r="U24358" s="74" t="s">
        <v>47390</v>
      </c>
    </row>
    <row r="24359" spans="20:21" x14ac:dyDescent="0.25">
      <c r="T24359" s="101" t="s">
        <v>47391</v>
      </c>
      <c r="U24359" s="74" t="s">
        <v>47392</v>
      </c>
    </row>
    <row r="24360" spans="20:21" x14ac:dyDescent="0.25">
      <c r="T24360" s="101" t="s">
        <v>47393</v>
      </c>
      <c r="U24360" s="74" t="s">
        <v>47394</v>
      </c>
    </row>
    <row r="24361" spans="20:21" x14ac:dyDescent="0.25">
      <c r="T24361" s="101" t="s">
        <v>47395</v>
      </c>
      <c r="U24361" s="74" t="s">
        <v>26870</v>
      </c>
    </row>
    <row r="24362" spans="20:21" x14ac:dyDescent="0.25">
      <c r="T24362" s="101" t="s">
        <v>47396</v>
      </c>
      <c r="U24362" s="74" t="s">
        <v>47397</v>
      </c>
    </row>
    <row r="24363" spans="20:21" x14ac:dyDescent="0.25">
      <c r="T24363" s="101" t="s">
        <v>47398</v>
      </c>
      <c r="U24363" s="74" t="s">
        <v>47399</v>
      </c>
    </row>
    <row r="24364" spans="20:21" x14ac:dyDescent="0.25">
      <c r="T24364" s="101" t="s">
        <v>47400</v>
      </c>
      <c r="U24364" s="74" t="s">
        <v>14774</v>
      </c>
    </row>
    <row r="24365" spans="20:21" x14ac:dyDescent="0.25">
      <c r="T24365" s="101" t="s">
        <v>47401</v>
      </c>
      <c r="U24365" s="74" t="s">
        <v>26873</v>
      </c>
    </row>
    <row r="24366" spans="20:21" x14ac:dyDescent="0.25">
      <c r="T24366" s="101" t="s">
        <v>47402</v>
      </c>
      <c r="U24366" s="74" t="s">
        <v>2150</v>
      </c>
    </row>
    <row r="24367" spans="20:21" x14ac:dyDescent="0.25">
      <c r="T24367" s="101" t="s">
        <v>47403</v>
      </c>
      <c r="U24367" s="74" t="s">
        <v>47404</v>
      </c>
    </row>
    <row r="24368" spans="20:21" x14ac:dyDescent="0.25">
      <c r="T24368" s="101" t="s">
        <v>47405</v>
      </c>
      <c r="U24368" s="74" t="s">
        <v>47406</v>
      </c>
    </row>
    <row r="24369" spans="20:21" x14ac:dyDescent="0.25">
      <c r="T24369" s="101" t="s">
        <v>47407</v>
      </c>
      <c r="U24369" s="74" t="s">
        <v>47408</v>
      </c>
    </row>
    <row r="24370" spans="20:21" x14ac:dyDescent="0.25">
      <c r="T24370" s="101" t="s">
        <v>47409</v>
      </c>
      <c r="U24370" s="74" t="s">
        <v>47410</v>
      </c>
    </row>
    <row r="24371" spans="20:21" x14ac:dyDescent="0.25">
      <c r="T24371" s="101" t="s">
        <v>47411</v>
      </c>
      <c r="U24371" s="74" t="s">
        <v>47412</v>
      </c>
    </row>
    <row r="24372" spans="20:21" x14ac:dyDescent="0.25">
      <c r="T24372" s="101" t="s">
        <v>47413</v>
      </c>
      <c r="U24372" s="74" t="s">
        <v>47414</v>
      </c>
    </row>
    <row r="24373" spans="20:21" x14ac:dyDescent="0.25">
      <c r="T24373" s="101" t="s">
        <v>47415</v>
      </c>
      <c r="U24373" s="74" t="s">
        <v>47416</v>
      </c>
    </row>
    <row r="24374" spans="20:21" x14ac:dyDescent="0.25">
      <c r="T24374" s="101" t="s">
        <v>47417</v>
      </c>
      <c r="U24374" s="74" t="s">
        <v>47418</v>
      </c>
    </row>
    <row r="24375" spans="20:21" x14ac:dyDescent="0.25">
      <c r="T24375" s="101" t="s">
        <v>47419</v>
      </c>
      <c r="U24375" s="74" t="s">
        <v>47420</v>
      </c>
    </row>
    <row r="24376" spans="20:21" x14ac:dyDescent="0.25">
      <c r="T24376" s="101" t="s">
        <v>47421</v>
      </c>
      <c r="U24376" s="74" t="s">
        <v>47422</v>
      </c>
    </row>
    <row r="24377" spans="20:21" x14ac:dyDescent="0.25">
      <c r="T24377" s="101" t="s">
        <v>47423</v>
      </c>
      <c r="U24377" s="74" t="s">
        <v>47424</v>
      </c>
    </row>
    <row r="24378" spans="20:21" x14ac:dyDescent="0.25">
      <c r="T24378" s="101" t="s">
        <v>47425</v>
      </c>
      <c r="U24378" s="74" t="s">
        <v>47426</v>
      </c>
    </row>
    <row r="24379" spans="20:21" x14ac:dyDescent="0.25">
      <c r="T24379" s="101" t="s">
        <v>47427</v>
      </c>
      <c r="U24379" s="74" t="s">
        <v>47428</v>
      </c>
    </row>
    <row r="24380" spans="20:21" x14ac:dyDescent="0.25">
      <c r="T24380" s="101" t="s">
        <v>47429</v>
      </c>
      <c r="U24380" s="74" t="s">
        <v>47430</v>
      </c>
    </row>
    <row r="24381" spans="20:21" x14ac:dyDescent="0.25">
      <c r="T24381" s="101" t="s">
        <v>47431</v>
      </c>
      <c r="U24381" s="74" t="s">
        <v>47432</v>
      </c>
    </row>
    <row r="24382" spans="20:21" x14ac:dyDescent="0.25">
      <c r="T24382" s="101" t="s">
        <v>47433</v>
      </c>
      <c r="U24382" s="74" t="s">
        <v>47434</v>
      </c>
    </row>
    <row r="24383" spans="20:21" x14ac:dyDescent="0.25">
      <c r="T24383" s="101" t="s">
        <v>47435</v>
      </c>
      <c r="U24383" s="74" t="s">
        <v>47436</v>
      </c>
    </row>
    <row r="24384" spans="20:21" x14ac:dyDescent="0.25">
      <c r="T24384" s="101" t="s">
        <v>47437</v>
      </c>
      <c r="U24384" s="74" t="s">
        <v>47438</v>
      </c>
    </row>
    <row r="24385" spans="20:21" x14ac:dyDescent="0.25">
      <c r="T24385" s="101" t="s">
        <v>47439</v>
      </c>
      <c r="U24385" s="74" t="s">
        <v>47440</v>
      </c>
    </row>
    <row r="24386" spans="20:21" x14ac:dyDescent="0.25">
      <c r="T24386" s="101" t="s">
        <v>47441</v>
      </c>
      <c r="U24386" s="74" t="s">
        <v>47442</v>
      </c>
    </row>
    <row r="24387" spans="20:21" x14ac:dyDescent="0.25">
      <c r="T24387" s="101" t="s">
        <v>47443</v>
      </c>
      <c r="U24387" s="74" t="s">
        <v>47444</v>
      </c>
    </row>
    <row r="24388" spans="20:21" x14ac:dyDescent="0.25">
      <c r="T24388" s="101" t="s">
        <v>47445</v>
      </c>
      <c r="U24388" s="74" t="s">
        <v>47446</v>
      </c>
    </row>
    <row r="24389" spans="20:21" x14ac:dyDescent="0.25">
      <c r="T24389" s="101" t="s">
        <v>47447</v>
      </c>
      <c r="U24389" s="74" t="s">
        <v>47448</v>
      </c>
    </row>
    <row r="24390" spans="20:21" x14ac:dyDescent="0.25">
      <c r="T24390" s="101" t="s">
        <v>47449</v>
      </c>
      <c r="U24390" s="74" t="s">
        <v>47450</v>
      </c>
    </row>
    <row r="24391" spans="20:21" x14ac:dyDescent="0.25">
      <c r="T24391" s="101" t="s">
        <v>47451</v>
      </c>
      <c r="U24391" s="74" t="s">
        <v>37845</v>
      </c>
    </row>
    <row r="24392" spans="20:21" x14ac:dyDescent="0.25">
      <c r="T24392" s="101" t="s">
        <v>47452</v>
      </c>
      <c r="U24392" s="74" t="s">
        <v>47453</v>
      </c>
    </row>
    <row r="24393" spans="20:21" x14ac:dyDescent="0.25">
      <c r="T24393" s="101" t="s">
        <v>47454</v>
      </c>
      <c r="U24393" s="74" t="s">
        <v>47455</v>
      </c>
    </row>
    <row r="24394" spans="20:21" x14ac:dyDescent="0.25">
      <c r="T24394" s="101" t="s">
        <v>47456</v>
      </c>
      <c r="U24394" s="74" t="s">
        <v>47457</v>
      </c>
    </row>
    <row r="24395" spans="20:21" x14ac:dyDescent="0.25">
      <c r="T24395" s="101" t="s">
        <v>47458</v>
      </c>
      <c r="U24395" s="74" t="s">
        <v>47459</v>
      </c>
    </row>
    <row r="24396" spans="20:21" x14ac:dyDescent="0.25">
      <c r="T24396" s="101" t="s">
        <v>47460</v>
      </c>
      <c r="U24396" s="74" t="s">
        <v>47461</v>
      </c>
    </row>
    <row r="24397" spans="20:21" x14ac:dyDescent="0.25">
      <c r="T24397" s="101" t="s">
        <v>47462</v>
      </c>
      <c r="U24397" s="74" t="s">
        <v>47463</v>
      </c>
    </row>
    <row r="24398" spans="20:21" x14ac:dyDescent="0.25">
      <c r="T24398" s="101" t="s">
        <v>47464</v>
      </c>
      <c r="U24398" s="74" t="s">
        <v>47465</v>
      </c>
    </row>
    <row r="24399" spans="20:21" x14ac:dyDescent="0.25">
      <c r="T24399" s="101" t="s">
        <v>47466</v>
      </c>
      <c r="U24399" s="74" t="s">
        <v>32828</v>
      </c>
    </row>
    <row r="24400" spans="20:21" x14ac:dyDescent="0.25">
      <c r="T24400" s="101" t="s">
        <v>47467</v>
      </c>
      <c r="U24400" s="74" t="s">
        <v>47468</v>
      </c>
    </row>
    <row r="24401" spans="20:21" x14ac:dyDescent="0.25">
      <c r="T24401" s="101" t="s">
        <v>47469</v>
      </c>
      <c r="U24401" s="74" t="s">
        <v>47470</v>
      </c>
    </row>
    <row r="24402" spans="20:21" x14ac:dyDescent="0.25">
      <c r="T24402" s="101" t="s">
        <v>47471</v>
      </c>
      <c r="U24402" s="74" t="s">
        <v>47472</v>
      </c>
    </row>
    <row r="24403" spans="20:21" x14ac:dyDescent="0.25">
      <c r="T24403" s="101" t="s">
        <v>47473</v>
      </c>
      <c r="U24403" s="74" t="s">
        <v>47474</v>
      </c>
    </row>
    <row r="24404" spans="20:21" x14ac:dyDescent="0.25">
      <c r="T24404" s="101" t="s">
        <v>47475</v>
      </c>
      <c r="U24404" s="74" t="s">
        <v>47476</v>
      </c>
    </row>
    <row r="24405" spans="20:21" x14ac:dyDescent="0.25">
      <c r="T24405" s="101" t="s">
        <v>47477</v>
      </c>
      <c r="U24405" s="74" t="s">
        <v>47478</v>
      </c>
    </row>
    <row r="24406" spans="20:21" x14ac:dyDescent="0.25">
      <c r="T24406" s="101" t="s">
        <v>47479</v>
      </c>
      <c r="U24406" s="74" t="s">
        <v>47480</v>
      </c>
    </row>
    <row r="24407" spans="20:21" x14ac:dyDescent="0.25">
      <c r="T24407" s="101" t="s">
        <v>47481</v>
      </c>
      <c r="U24407" s="74" t="s">
        <v>47482</v>
      </c>
    </row>
    <row r="24408" spans="20:21" x14ac:dyDescent="0.25">
      <c r="T24408" s="101" t="s">
        <v>47483</v>
      </c>
      <c r="U24408" s="74" t="s">
        <v>47484</v>
      </c>
    </row>
    <row r="24409" spans="20:21" x14ac:dyDescent="0.25">
      <c r="T24409" s="101" t="s">
        <v>47485</v>
      </c>
      <c r="U24409" s="74" t="s">
        <v>47486</v>
      </c>
    </row>
    <row r="24410" spans="20:21" x14ac:dyDescent="0.25">
      <c r="T24410" s="101" t="s">
        <v>47487</v>
      </c>
      <c r="U24410" s="74" t="s">
        <v>47488</v>
      </c>
    </row>
    <row r="24411" spans="20:21" x14ac:dyDescent="0.25">
      <c r="T24411" s="101" t="s">
        <v>47489</v>
      </c>
      <c r="U24411" s="74" t="s">
        <v>47490</v>
      </c>
    </row>
    <row r="24412" spans="20:21" x14ac:dyDescent="0.25">
      <c r="T24412" s="101" t="s">
        <v>47491</v>
      </c>
      <c r="U24412" s="74" t="s">
        <v>47492</v>
      </c>
    </row>
    <row r="24413" spans="20:21" x14ac:dyDescent="0.25">
      <c r="T24413" s="101" t="s">
        <v>47493</v>
      </c>
      <c r="U24413" s="74" t="s">
        <v>11625</v>
      </c>
    </row>
    <row r="24414" spans="20:21" x14ac:dyDescent="0.25">
      <c r="T24414" s="101" t="s">
        <v>47494</v>
      </c>
      <c r="U24414" s="74" t="s">
        <v>47495</v>
      </c>
    </row>
    <row r="24415" spans="20:21" x14ac:dyDescent="0.25">
      <c r="T24415" s="101" t="s">
        <v>47496</v>
      </c>
      <c r="U24415" s="74" t="s">
        <v>47497</v>
      </c>
    </row>
    <row r="24416" spans="20:21" x14ac:dyDescent="0.25">
      <c r="T24416" s="101" t="s">
        <v>47498</v>
      </c>
      <c r="U24416" s="74" t="s">
        <v>47499</v>
      </c>
    </row>
    <row r="24417" spans="20:21" x14ac:dyDescent="0.25">
      <c r="T24417" s="101" t="s">
        <v>47500</v>
      </c>
      <c r="U24417" s="74" t="s">
        <v>47501</v>
      </c>
    </row>
    <row r="24418" spans="20:21" x14ac:dyDescent="0.25">
      <c r="T24418" s="101" t="s">
        <v>47502</v>
      </c>
      <c r="U24418" s="74" t="s">
        <v>47503</v>
      </c>
    </row>
    <row r="24419" spans="20:21" x14ac:dyDescent="0.25">
      <c r="T24419" s="101" t="s">
        <v>47504</v>
      </c>
      <c r="U24419" s="74" t="s">
        <v>47505</v>
      </c>
    </row>
    <row r="24420" spans="20:21" x14ac:dyDescent="0.25">
      <c r="T24420" s="101" t="s">
        <v>47506</v>
      </c>
      <c r="U24420" s="74" t="s">
        <v>47507</v>
      </c>
    </row>
    <row r="24421" spans="20:21" x14ac:dyDescent="0.25">
      <c r="T24421" s="101" t="s">
        <v>47508</v>
      </c>
      <c r="U24421" s="74" t="s">
        <v>47509</v>
      </c>
    </row>
    <row r="24422" spans="20:21" x14ac:dyDescent="0.25">
      <c r="T24422" s="101" t="s">
        <v>47510</v>
      </c>
      <c r="U24422" s="74" t="s">
        <v>47511</v>
      </c>
    </row>
    <row r="24423" spans="20:21" x14ac:dyDescent="0.25">
      <c r="T24423" s="101" t="s">
        <v>47512</v>
      </c>
      <c r="U24423" s="74" t="s">
        <v>47513</v>
      </c>
    </row>
    <row r="24424" spans="20:21" x14ac:dyDescent="0.25">
      <c r="T24424" s="101" t="s">
        <v>47514</v>
      </c>
      <c r="U24424" s="74" t="s">
        <v>47515</v>
      </c>
    </row>
    <row r="24425" spans="20:21" x14ac:dyDescent="0.25">
      <c r="T24425" s="101" t="s">
        <v>47516</v>
      </c>
      <c r="U24425" s="74" t="s">
        <v>47517</v>
      </c>
    </row>
    <row r="24426" spans="20:21" x14ac:dyDescent="0.25">
      <c r="T24426" s="101" t="s">
        <v>47518</v>
      </c>
      <c r="U24426" s="74" t="s">
        <v>47519</v>
      </c>
    </row>
    <row r="24427" spans="20:21" x14ac:dyDescent="0.25">
      <c r="T24427" s="101" t="s">
        <v>47520</v>
      </c>
      <c r="U24427" s="74" t="s">
        <v>47521</v>
      </c>
    </row>
    <row r="24428" spans="20:21" x14ac:dyDescent="0.25">
      <c r="T24428" s="101" t="s">
        <v>47522</v>
      </c>
      <c r="U24428" s="74" t="s">
        <v>47523</v>
      </c>
    </row>
    <row r="24429" spans="20:21" x14ac:dyDescent="0.25">
      <c r="T24429" s="101" t="s">
        <v>47524</v>
      </c>
      <c r="U24429" s="74" t="s">
        <v>47525</v>
      </c>
    </row>
    <row r="24430" spans="20:21" x14ac:dyDescent="0.25">
      <c r="T24430" s="101" t="s">
        <v>47526</v>
      </c>
      <c r="U24430" s="74" t="s">
        <v>47527</v>
      </c>
    </row>
    <row r="24431" spans="20:21" x14ac:dyDescent="0.25">
      <c r="T24431" s="101" t="s">
        <v>47528</v>
      </c>
      <c r="U24431" s="74" t="s">
        <v>47529</v>
      </c>
    </row>
    <row r="24432" spans="20:21" x14ac:dyDescent="0.25">
      <c r="T24432" s="101" t="s">
        <v>47530</v>
      </c>
      <c r="U24432" s="74" t="s">
        <v>47531</v>
      </c>
    </row>
    <row r="24433" spans="20:21" x14ac:dyDescent="0.25">
      <c r="T24433" s="101" t="s">
        <v>47532</v>
      </c>
      <c r="U24433" s="74" t="s">
        <v>47533</v>
      </c>
    </row>
    <row r="24434" spans="20:21" x14ac:dyDescent="0.25">
      <c r="T24434" s="101" t="s">
        <v>47534</v>
      </c>
      <c r="U24434" s="74" t="s">
        <v>47535</v>
      </c>
    </row>
    <row r="24435" spans="20:21" x14ac:dyDescent="0.25">
      <c r="T24435" s="101" t="s">
        <v>47536</v>
      </c>
      <c r="U24435" s="74" t="s">
        <v>47537</v>
      </c>
    </row>
    <row r="24436" spans="20:21" x14ac:dyDescent="0.25">
      <c r="T24436" s="101" t="s">
        <v>47538</v>
      </c>
      <c r="U24436" s="74" t="s">
        <v>47539</v>
      </c>
    </row>
    <row r="24437" spans="20:21" x14ac:dyDescent="0.25">
      <c r="T24437" s="101" t="s">
        <v>47540</v>
      </c>
      <c r="U24437" s="74" t="s">
        <v>47541</v>
      </c>
    </row>
    <row r="24438" spans="20:21" x14ac:dyDescent="0.25">
      <c r="T24438" s="101" t="s">
        <v>47542</v>
      </c>
      <c r="U24438" s="74" t="s">
        <v>47543</v>
      </c>
    </row>
    <row r="24439" spans="20:21" x14ac:dyDescent="0.25">
      <c r="T24439" s="101" t="s">
        <v>47544</v>
      </c>
      <c r="U24439" s="74" t="s">
        <v>47545</v>
      </c>
    </row>
    <row r="24440" spans="20:21" x14ac:dyDescent="0.25">
      <c r="T24440" s="101" t="s">
        <v>47546</v>
      </c>
      <c r="U24440" s="74" t="s">
        <v>47547</v>
      </c>
    </row>
    <row r="24441" spans="20:21" x14ac:dyDescent="0.25">
      <c r="T24441" s="101" t="s">
        <v>47548</v>
      </c>
      <c r="U24441" s="74" t="s">
        <v>47549</v>
      </c>
    </row>
    <row r="24442" spans="20:21" x14ac:dyDescent="0.25">
      <c r="T24442" s="101" t="s">
        <v>47550</v>
      </c>
      <c r="U24442" s="74" t="s">
        <v>47551</v>
      </c>
    </row>
    <row r="24443" spans="20:21" x14ac:dyDescent="0.25">
      <c r="T24443" s="101" t="s">
        <v>47552</v>
      </c>
      <c r="U24443" s="74" t="s">
        <v>47553</v>
      </c>
    </row>
    <row r="24444" spans="20:21" x14ac:dyDescent="0.25">
      <c r="T24444" s="101" t="s">
        <v>47554</v>
      </c>
      <c r="U24444" s="74" t="s">
        <v>47555</v>
      </c>
    </row>
    <row r="24445" spans="20:21" x14ac:dyDescent="0.25">
      <c r="T24445" s="101" t="s">
        <v>47556</v>
      </c>
      <c r="U24445" s="74" t="s">
        <v>47557</v>
      </c>
    </row>
    <row r="24446" spans="20:21" x14ac:dyDescent="0.25">
      <c r="T24446" s="101" t="s">
        <v>47558</v>
      </c>
      <c r="U24446" s="74" t="s">
        <v>47559</v>
      </c>
    </row>
    <row r="24447" spans="20:21" x14ac:dyDescent="0.25">
      <c r="T24447" s="101" t="s">
        <v>47560</v>
      </c>
      <c r="U24447" s="74" t="s">
        <v>47561</v>
      </c>
    </row>
    <row r="24448" spans="20:21" x14ac:dyDescent="0.25">
      <c r="T24448" s="101" t="s">
        <v>47562</v>
      </c>
      <c r="U24448" s="74" t="s">
        <v>47563</v>
      </c>
    </row>
    <row r="24449" spans="20:21" x14ac:dyDescent="0.25">
      <c r="T24449" s="101" t="s">
        <v>47564</v>
      </c>
      <c r="U24449" s="74" t="s">
        <v>47565</v>
      </c>
    </row>
    <row r="24450" spans="20:21" x14ac:dyDescent="0.25">
      <c r="T24450" s="101" t="s">
        <v>47566</v>
      </c>
      <c r="U24450" s="74" t="s">
        <v>47567</v>
      </c>
    </row>
    <row r="24451" spans="20:21" x14ac:dyDescent="0.25">
      <c r="T24451" s="101" t="s">
        <v>47568</v>
      </c>
      <c r="U24451" s="74" t="s">
        <v>47569</v>
      </c>
    </row>
    <row r="24452" spans="20:21" x14ac:dyDescent="0.25">
      <c r="T24452" s="101" t="s">
        <v>47570</v>
      </c>
      <c r="U24452" s="74" t="s">
        <v>47571</v>
      </c>
    </row>
    <row r="24453" spans="20:21" x14ac:dyDescent="0.25">
      <c r="T24453" s="101" t="s">
        <v>47572</v>
      </c>
      <c r="U24453" s="74" t="s">
        <v>47573</v>
      </c>
    </row>
    <row r="24454" spans="20:21" x14ac:dyDescent="0.25">
      <c r="T24454" s="101" t="s">
        <v>47574</v>
      </c>
      <c r="U24454" s="74" t="s">
        <v>47575</v>
      </c>
    </row>
    <row r="24455" spans="20:21" x14ac:dyDescent="0.25">
      <c r="T24455" s="101" t="s">
        <v>47576</v>
      </c>
      <c r="U24455" s="74" t="s">
        <v>47577</v>
      </c>
    </row>
    <row r="24456" spans="20:21" x14ac:dyDescent="0.25">
      <c r="T24456" s="101" t="s">
        <v>47578</v>
      </c>
      <c r="U24456" s="74" t="s">
        <v>47579</v>
      </c>
    </row>
    <row r="24457" spans="20:21" x14ac:dyDescent="0.25">
      <c r="T24457" s="101" t="s">
        <v>47580</v>
      </c>
      <c r="U24457" s="74" t="s">
        <v>47581</v>
      </c>
    </row>
    <row r="24458" spans="20:21" x14ac:dyDescent="0.25">
      <c r="T24458" s="101" t="s">
        <v>47582</v>
      </c>
      <c r="U24458" s="74" t="s">
        <v>47583</v>
      </c>
    </row>
    <row r="24459" spans="20:21" x14ac:dyDescent="0.25">
      <c r="T24459" s="101" t="s">
        <v>47584</v>
      </c>
      <c r="U24459" s="74" t="s">
        <v>47585</v>
      </c>
    </row>
    <row r="24460" spans="20:21" x14ac:dyDescent="0.25">
      <c r="T24460" s="101" t="s">
        <v>47586</v>
      </c>
      <c r="U24460" s="74" t="s">
        <v>47587</v>
      </c>
    </row>
    <row r="24461" spans="20:21" x14ac:dyDescent="0.25">
      <c r="T24461" s="101" t="s">
        <v>47588</v>
      </c>
      <c r="U24461" s="74" t="s">
        <v>47589</v>
      </c>
    </row>
    <row r="24462" spans="20:21" x14ac:dyDescent="0.25">
      <c r="T24462" s="101" t="s">
        <v>47590</v>
      </c>
      <c r="U24462" s="74" t="s">
        <v>47591</v>
      </c>
    </row>
    <row r="24463" spans="20:21" x14ac:dyDescent="0.25">
      <c r="T24463" s="101" t="s">
        <v>47592</v>
      </c>
      <c r="U24463" s="74" t="s">
        <v>47593</v>
      </c>
    </row>
    <row r="24464" spans="20:21" x14ac:dyDescent="0.25">
      <c r="T24464" s="101" t="s">
        <v>47594</v>
      </c>
      <c r="U24464" s="74" t="s">
        <v>47595</v>
      </c>
    </row>
    <row r="24465" spans="20:21" x14ac:dyDescent="0.25">
      <c r="T24465" s="101" t="s">
        <v>47596</v>
      </c>
      <c r="U24465" s="74" t="s">
        <v>47597</v>
      </c>
    </row>
    <row r="24466" spans="20:21" x14ac:dyDescent="0.25">
      <c r="T24466" s="101" t="s">
        <v>47598</v>
      </c>
      <c r="U24466" s="74" t="s">
        <v>47599</v>
      </c>
    </row>
    <row r="24467" spans="20:21" x14ac:dyDescent="0.25">
      <c r="T24467" s="101" t="s">
        <v>47600</v>
      </c>
      <c r="U24467" s="74" t="s">
        <v>47601</v>
      </c>
    </row>
    <row r="24468" spans="20:21" x14ac:dyDescent="0.25">
      <c r="T24468" s="101" t="s">
        <v>47602</v>
      </c>
      <c r="U24468" s="74" t="s">
        <v>47603</v>
      </c>
    </row>
    <row r="24469" spans="20:21" x14ac:dyDescent="0.25">
      <c r="T24469" s="101" t="s">
        <v>47604</v>
      </c>
      <c r="U24469" s="74" t="s">
        <v>47605</v>
      </c>
    </row>
    <row r="24470" spans="20:21" x14ac:dyDescent="0.25">
      <c r="T24470" s="101" t="s">
        <v>47606</v>
      </c>
      <c r="U24470" s="74" t="s">
        <v>47607</v>
      </c>
    </row>
    <row r="24471" spans="20:21" x14ac:dyDescent="0.25">
      <c r="T24471" s="101" t="s">
        <v>47608</v>
      </c>
      <c r="U24471" s="74" t="s">
        <v>47609</v>
      </c>
    </row>
    <row r="24472" spans="20:21" x14ac:dyDescent="0.25">
      <c r="T24472" s="101" t="s">
        <v>47610</v>
      </c>
      <c r="U24472" s="74" t="s">
        <v>47611</v>
      </c>
    </row>
    <row r="24473" spans="20:21" x14ac:dyDescent="0.25">
      <c r="T24473" s="101" t="s">
        <v>47612</v>
      </c>
      <c r="U24473" s="74" t="s">
        <v>47613</v>
      </c>
    </row>
    <row r="24474" spans="20:21" x14ac:dyDescent="0.25">
      <c r="T24474" s="101" t="s">
        <v>47614</v>
      </c>
      <c r="U24474" s="74" t="s">
        <v>47615</v>
      </c>
    </row>
    <row r="24475" spans="20:21" x14ac:dyDescent="0.25">
      <c r="T24475" s="101" t="s">
        <v>47616</v>
      </c>
      <c r="U24475" s="74" t="s">
        <v>47617</v>
      </c>
    </row>
    <row r="24476" spans="20:21" x14ac:dyDescent="0.25">
      <c r="T24476" s="101" t="s">
        <v>47618</v>
      </c>
      <c r="U24476" s="74" t="s">
        <v>36813</v>
      </c>
    </row>
    <row r="24477" spans="20:21" x14ac:dyDescent="0.25">
      <c r="T24477" s="101" t="s">
        <v>47619</v>
      </c>
      <c r="U24477" s="74" t="s">
        <v>47620</v>
      </c>
    </row>
    <row r="24478" spans="20:21" x14ac:dyDescent="0.25">
      <c r="T24478" s="101" t="s">
        <v>47621</v>
      </c>
      <c r="U24478" s="74" t="s">
        <v>47622</v>
      </c>
    </row>
    <row r="24479" spans="20:21" x14ac:dyDescent="0.25">
      <c r="T24479" s="101" t="s">
        <v>47623</v>
      </c>
      <c r="U24479" s="74" t="s">
        <v>47624</v>
      </c>
    </row>
    <row r="24480" spans="20:21" x14ac:dyDescent="0.25">
      <c r="T24480" s="101" t="s">
        <v>47625</v>
      </c>
      <c r="U24480" s="74" t="s">
        <v>47626</v>
      </c>
    </row>
    <row r="24481" spans="20:21" x14ac:dyDescent="0.25">
      <c r="T24481" s="101" t="s">
        <v>47627</v>
      </c>
      <c r="U24481" s="74" t="s">
        <v>47628</v>
      </c>
    </row>
    <row r="24482" spans="20:21" x14ac:dyDescent="0.25">
      <c r="T24482" s="101" t="s">
        <v>47629</v>
      </c>
      <c r="U24482" s="74" t="s">
        <v>47630</v>
      </c>
    </row>
    <row r="24483" spans="20:21" x14ac:dyDescent="0.25">
      <c r="T24483" s="101" t="s">
        <v>47631</v>
      </c>
      <c r="U24483" s="74" t="s">
        <v>47632</v>
      </c>
    </row>
    <row r="24484" spans="20:21" x14ac:dyDescent="0.25">
      <c r="T24484" s="101" t="s">
        <v>47633</v>
      </c>
      <c r="U24484" s="74" t="s">
        <v>47634</v>
      </c>
    </row>
    <row r="24485" spans="20:21" x14ac:dyDescent="0.25">
      <c r="T24485" s="101" t="s">
        <v>47635</v>
      </c>
      <c r="U24485" s="74" t="s">
        <v>47636</v>
      </c>
    </row>
    <row r="24486" spans="20:21" x14ac:dyDescent="0.25">
      <c r="T24486" s="101" t="s">
        <v>47637</v>
      </c>
      <c r="U24486" s="74" t="s">
        <v>13759</v>
      </c>
    </row>
    <row r="24487" spans="20:21" x14ac:dyDescent="0.25">
      <c r="T24487" s="101" t="s">
        <v>47638</v>
      </c>
      <c r="U24487" s="74" t="s">
        <v>47639</v>
      </c>
    </row>
    <row r="24488" spans="20:21" x14ac:dyDescent="0.25">
      <c r="T24488" s="101" t="s">
        <v>47640</v>
      </c>
      <c r="U24488" s="74" t="s">
        <v>28978</v>
      </c>
    </row>
    <row r="24489" spans="20:21" x14ac:dyDescent="0.25">
      <c r="T24489" s="101" t="s">
        <v>47641</v>
      </c>
      <c r="U24489" s="74" t="s">
        <v>47642</v>
      </c>
    </row>
    <row r="24490" spans="20:21" x14ac:dyDescent="0.25">
      <c r="T24490" s="101" t="s">
        <v>47643</v>
      </c>
      <c r="U24490" s="74" t="s">
        <v>47644</v>
      </c>
    </row>
    <row r="24491" spans="20:21" x14ac:dyDescent="0.25">
      <c r="T24491" s="101" t="s">
        <v>47645</v>
      </c>
      <c r="U24491" s="74" t="s">
        <v>47646</v>
      </c>
    </row>
    <row r="24492" spans="20:21" x14ac:dyDescent="0.25">
      <c r="T24492" s="101" t="s">
        <v>47647</v>
      </c>
      <c r="U24492" s="74" t="s">
        <v>47648</v>
      </c>
    </row>
    <row r="24493" spans="20:21" x14ac:dyDescent="0.25">
      <c r="T24493" s="101" t="s">
        <v>47649</v>
      </c>
      <c r="U24493" s="74" t="s">
        <v>47650</v>
      </c>
    </row>
    <row r="24494" spans="20:21" x14ac:dyDescent="0.25">
      <c r="T24494" s="101" t="s">
        <v>47651</v>
      </c>
      <c r="U24494" s="74" t="s">
        <v>47652</v>
      </c>
    </row>
    <row r="24495" spans="20:21" x14ac:dyDescent="0.25">
      <c r="T24495" s="101" t="s">
        <v>47653</v>
      </c>
      <c r="U24495" s="74" t="s">
        <v>47654</v>
      </c>
    </row>
    <row r="24496" spans="20:21" x14ac:dyDescent="0.25">
      <c r="T24496" s="101" t="s">
        <v>47655</v>
      </c>
      <c r="U24496" s="74" t="s">
        <v>47656</v>
      </c>
    </row>
    <row r="24497" spans="20:21" x14ac:dyDescent="0.25">
      <c r="T24497" s="101" t="s">
        <v>47657</v>
      </c>
      <c r="U24497" s="74" t="s">
        <v>47658</v>
      </c>
    </row>
    <row r="24498" spans="20:21" x14ac:dyDescent="0.25">
      <c r="T24498" s="101" t="s">
        <v>47659</v>
      </c>
      <c r="U24498" s="74" t="s">
        <v>20586</v>
      </c>
    </row>
    <row r="24499" spans="20:21" x14ac:dyDescent="0.25">
      <c r="T24499" s="101" t="s">
        <v>47660</v>
      </c>
      <c r="U24499" s="74" t="s">
        <v>47661</v>
      </c>
    </row>
    <row r="24500" spans="20:21" x14ac:dyDescent="0.25">
      <c r="T24500" s="101" t="s">
        <v>47662</v>
      </c>
      <c r="U24500" s="74" t="s">
        <v>47663</v>
      </c>
    </row>
    <row r="24501" spans="20:21" x14ac:dyDescent="0.25">
      <c r="T24501" s="101" t="s">
        <v>47664</v>
      </c>
      <c r="U24501" s="74" t="s">
        <v>47665</v>
      </c>
    </row>
    <row r="24502" spans="20:21" x14ac:dyDescent="0.25">
      <c r="T24502" s="101" t="s">
        <v>47666</v>
      </c>
      <c r="U24502" s="74" t="s">
        <v>47667</v>
      </c>
    </row>
    <row r="24503" spans="20:21" x14ac:dyDescent="0.25">
      <c r="T24503" s="101" t="s">
        <v>47668</v>
      </c>
      <c r="U24503" s="74" t="s">
        <v>47669</v>
      </c>
    </row>
    <row r="24504" spans="20:21" x14ac:dyDescent="0.25">
      <c r="T24504" s="101" t="s">
        <v>47670</v>
      </c>
      <c r="U24504" s="74" t="s">
        <v>47671</v>
      </c>
    </row>
    <row r="24505" spans="20:21" x14ac:dyDescent="0.25">
      <c r="T24505" s="101" t="s">
        <v>47672</v>
      </c>
      <c r="U24505" s="74" t="s">
        <v>47673</v>
      </c>
    </row>
    <row r="24506" spans="20:21" x14ac:dyDescent="0.25">
      <c r="T24506" s="101" t="s">
        <v>47674</v>
      </c>
      <c r="U24506" s="74" t="s">
        <v>47675</v>
      </c>
    </row>
    <row r="24507" spans="20:21" x14ac:dyDescent="0.25">
      <c r="T24507" s="101" t="s">
        <v>47676</v>
      </c>
      <c r="U24507" s="74" t="s">
        <v>47677</v>
      </c>
    </row>
    <row r="24508" spans="20:21" x14ac:dyDescent="0.25">
      <c r="T24508" s="101" t="s">
        <v>47678</v>
      </c>
      <c r="U24508" s="74" t="s">
        <v>47679</v>
      </c>
    </row>
    <row r="24509" spans="20:21" x14ac:dyDescent="0.25">
      <c r="T24509" s="101" t="s">
        <v>47680</v>
      </c>
      <c r="U24509" s="74" t="s">
        <v>47681</v>
      </c>
    </row>
    <row r="24510" spans="20:21" x14ac:dyDescent="0.25">
      <c r="T24510" s="101" t="s">
        <v>47682</v>
      </c>
      <c r="U24510" s="74" t="s">
        <v>47683</v>
      </c>
    </row>
    <row r="24511" spans="20:21" x14ac:dyDescent="0.25">
      <c r="T24511" s="101" t="s">
        <v>47684</v>
      </c>
      <c r="U24511" s="74" t="s">
        <v>47685</v>
      </c>
    </row>
    <row r="24512" spans="20:21" x14ac:dyDescent="0.25">
      <c r="T24512" s="101" t="s">
        <v>47686</v>
      </c>
      <c r="U24512" s="74" t="s">
        <v>47687</v>
      </c>
    </row>
    <row r="24513" spans="20:21" x14ac:dyDescent="0.25">
      <c r="T24513" s="101" t="s">
        <v>47688</v>
      </c>
      <c r="U24513" s="74" t="s">
        <v>46640</v>
      </c>
    </row>
    <row r="24514" spans="20:21" x14ac:dyDescent="0.25">
      <c r="T24514" s="101" t="s">
        <v>47689</v>
      </c>
      <c r="U24514" s="74" t="s">
        <v>47690</v>
      </c>
    </row>
    <row r="24515" spans="20:21" x14ac:dyDescent="0.25">
      <c r="T24515" s="101" t="s">
        <v>47691</v>
      </c>
      <c r="U24515" s="74" t="s">
        <v>47692</v>
      </c>
    </row>
    <row r="24516" spans="20:21" x14ac:dyDescent="0.25">
      <c r="T24516" s="101" t="s">
        <v>47693</v>
      </c>
      <c r="U24516" s="74" t="s">
        <v>47694</v>
      </c>
    </row>
    <row r="24517" spans="20:21" x14ac:dyDescent="0.25">
      <c r="T24517" s="101" t="s">
        <v>47695</v>
      </c>
      <c r="U24517" s="74" t="s">
        <v>47696</v>
      </c>
    </row>
    <row r="24518" spans="20:21" x14ac:dyDescent="0.25">
      <c r="T24518" s="101" t="s">
        <v>47697</v>
      </c>
      <c r="U24518" s="74" t="s">
        <v>47698</v>
      </c>
    </row>
    <row r="24519" spans="20:21" x14ac:dyDescent="0.25">
      <c r="T24519" s="101" t="s">
        <v>47699</v>
      </c>
      <c r="U24519" s="74" t="s">
        <v>47700</v>
      </c>
    </row>
    <row r="24520" spans="20:21" x14ac:dyDescent="0.25">
      <c r="T24520" s="101" t="s">
        <v>47701</v>
      </c>
      <c r="U24520" s="74" t="s">
        <v>47702</v>
      </c>
    </row>
    <row r="24521" spans="20:21" x14ac:dyDescent="0.25">
      <c r="T24521" s="101" t="s">
        <v>47703</v>
      </c>
      <c r="U24521" s="74" t="s">
        <v>47704</v>
      </c>
    </row>
    <row r="24522" spans="20:21" x14ac:dyDescent="0.25">
      <c r="T24522" s="101" t="s">
        <v>47705</v>
      </c>
      <c r="U24522" s="74" t="s">
        <v>47706</v>
      </c>
    </row>
    <row r="24523" spans="20:21" x14ac:dyDescent="0.25">
      <c r="T24523" s="101" t="s">
        <v>47707</v>
      </c>
      <c r="U24523" s="74" t="s">
        <v>47708</v>
      </c>
    </row>
    <row r="24524" spans="20:21" x14ac:dyDescent="0.25">
      <c r="T24524" s="101" t="s">
        <v>47709</v>
      </c>
      <c r="U24524" s="74" t="s">
        <v>47710</v>
      </c>
    </row>
    <row r="24525" spans="20:21" x14ac:dyDescent="0.25">
      <c r="T24525" s="101" t="s">
        <v>47711</v>
      </c>
      <c r="U24525" s="74" t="s">
        <v>47712</v>
      </c>
    </row>
    <row r="24526" spans="20:21" x14ac:dyDescent="0.25">
      <c r="T24526" s="101" t="s">
        <v>47713</v>
      </c>
      <c r="U24526" s="74" t="s">
        <v>47714</v>
      </c>
    </row>
    <row r="24527" spans="20:21" x14ac:dyDescent="0.25">
      <c r="T24527" s="101" t="s">
        <v>47715</v>
      </c>
      <c r="U24527" s="74" t="s">
        <v>3187</v>
      </c>
    </row>
    <row r="24528" spans="20:21" x14ac:dyDescent="0.25">
      <c r="T24528" s="101" t="s">
        <v>47716</v>
      </c>
      <c r="U24528" s="74" t="s">
        <v>47717</v>
      </c>
    </row>
    <row r="24529" spans="20:21" x14ac:dyDescent="0.25">
      <c r="T24529" s="101" t="s">
        <v>47718</v>
      </c>
      <c r="U24529" s="74" t="s">
        <v>47719</v>
      </c>
    </row>
    <row r="24530" spans="20:21" x14ac:dyDescent="0.25">
      <c r="T24530" s="101" t="s">
        <v>47720</v>
      </c>
      <c r="U24530" s="74" t="s">
        <v>47721</v>
      </c>
    </row>
    <row r="24531" spans="20:21" x14ac:dyDescent="0.25">
      <c r="T24531" s="101" t="s">
        <v>47722</v>
      </c>
      <c r="U24531" s="74" t="s">
        <v>47723</v>
      </c>
    </row>
    <row r="24532" spans="20:21" x14ac:dyDescent="0.25">
      <c r="T24532" s="101" t="s">
        <v>47724</v>
      </c>
      <c r="U24532" s="74" t="s">
        <v>31359</v>
      </c>
    </row>
    <row r="24533" spans="20:21" x14ac:dyDescent="0.25">
      <c r="T24533" s="101" t="s">
        <v>47725</v>
      </c>
      <c r="U24533" s="74" t="s">
        <v>47726</v>
      </c>
    </row>
    <row r="24534" spans="20:21" x14ac:dyDescent="0.25">
      <c r="T24534" s="101" t="s">
        <v>47727</v>
      </c>
      <c r="U24534" s="74" t="s">
        <v>47728</v>
      </c>
    </row>
    <row r="24535" spans="20:21" x14ac:dyDescent="0.25">
      <c r="T24535" s="101" t="s">
        <v>47729</v>
      </c>
      <c r="U24535" s="74" t="s">
        <v>35833</v>
      </c>
    </row>
    <row r="24536" spans="20:21" x14ac:dyDescent="0.25">
      <c r="T24536" s="101" t="s">
        <v>47730</v>
      </c>
      <c r="U24536" s="74" t="s">
        <v>47731</v>
      </c>
    </row>
    <row r="24537" spans="20:21" x14ac:dyDescent="0.25">
      <c r="T24537" s="101" t="s">
        <v>47732</v>
      </c>
      <c r="U24537" s="74" t="s">
        <v>47733</v>
      </c>
    </row>
    <row r="24538" spans="20:21" x14ac:dyDescent="0.25">
      <c r="T24538" s="101" t="s">
        <v>47734</v>
      </c>
      <c r="U24538" s="74" t="s">
        <v>47735</v>
      </c>
    </row>
    <row r="24539" spans="20:21" x14ac:dyDescent="0.25">
      <c r="T24539" s="101" t="s">
        <v>47736</v>
      </c>
      <c r="U24539" s="74" t="s">
        <v>47737</v>
      </c>
    </row>
    <row r="24540" spans="20:21" x14ac:dyDescent="0.25">
      <c r="T24540" s="101" t="s">
        <v>47738</v>
      </c>
      <c r="U24540" s="74" t="s">
        <v>47739</v>
      </c>
    </row>
    <row r="24541" spans="20:21" x14ac:dyDescent="0.25">
      <c r="T24541" s="101" t="s">
        <v>47740</v>
      </c>
      <c r="U24541" s="74" t="s">
        <v>47741</v>
      </c>
    </row>
    <row r="24542" spans="20:21" x14ac:dyDescent="0.25">
      <c r="T24542" s="101" t="s">
        <v>47742</v>
      </c>
      <c r="U24542" s="74" t="s">
        <v>47743</v>
      </c>
    </row>
    <row r="24543" spans="20:21" x14ac:dyDescent="0.25">
      <c r="T24543" s="101" t="s">
        <v>47744</v>
      </c>
      <c r="U24543" s="74" t="s">
        <v>5849</v>
      </c>
    </row>
    <row r="24544" spans="20:21" x14ac:dyDescent="0.25">
      <c r="T24544" s="101" t="s">
        <v>47745</v>
      </c>
      <c r="U24544" s="74" t="s">
        <v>47746</v>
      </c>
    </row>
    <row r="24545" spans="20:21" x14ac:dyDescent="0.25">
      <c r="T24545" s="101" t="s">
        <v>47747</v>
      </c>
      <c r="U24545" s="74" t="s">
        <v>47748</v>
      </c>
    </row>
    <row r="24546" spans="20:21" x14ac:dyDescent="0.25">
      <c r="T24546" s="101" t="s">
        <v>47749</v>
      </c>
      <c r="U24546" s="74" t="s">
        <v>47750</v>
      </c>
    </row>
    <row r="24547" spans="20:21" x14ac:dyDescent="0.25">
      <c r="T24547" s="101" t="s">
        <v>47751</v>
      </c>
      <c r="U24547" s="74" t="s">
        <v>47752</v>
      </c>
    </row>
    <row r="24548" spans="20:21" x14ac:dyDescent="0.25">
      <c r="T24548" s="101" t="s">
        <v>47753</v>
      </c>
      <c r="U24548" s="74" t="s">
        <v>47754</v>
      </c>
    </row>
    <row r="24549" spans="20:21" x14ac:dyDescent="0.25">
      <c r="T24549" s="101" t="s">
        <v>47755</v>
      </c>
      <c r="U24549" s="74" t="s">
        <v>47756</v>
      </c>
    </row>
    <row r="24550" spans="20:21" x14ac:dyDescent="0.25">
      <c r="T24550" s="101" t="s">
        <v>47757</v>
      </c>
      <c r="U24550" s="74" t="s">
        <v>47758</v>
      </c>
    </row>
    <row r="24551" spans="20:21" x14ac:dyDescent="0.25">
      <c r="T24551" s="101" t="s">
        <v>47759</v>
      </c>
      <c r="U24551" s="74" t="s">
        <v>47760</v>
      </c>
    </row>
    <row r="24552" spans="20:21" x14ac:dyDescent="0.25">
      <c r="T24552" s="101" t="s">
        <v>47761</v>
      </c>
      <c r="U24552" s="74" t="s">
        <v>47762</v>
      </c>
    </row>
    <row r="24553" spans="20:21" x14ac:dyDescent="0.25">
      <c r="T24553" s="101" t="s">
        <v>47763</v>
      </c>
      <c r="U24553" s="74" t="s">
        <v>33617</v>
      </c>
    </row>
    <row r="24554" spans="20:21" x14ac:dyDescent="0.25">
      <c r="T24554" s="101" t="s">
        <v>47764</v>
      </c>
      <c r="U24554" s="74" t="s">
        <v>47765</v>
      </c>
    </row>
    <row r="24555" spans="20:21" x14ac:dyDescent="0.25">
      <c r="T24555" s="101" t="s">
        <v>47766</v>
      </c>
      <c r="U24555" s="74" t="s">
        <v>47767</v>
      </c>
    </row>
    <row r="24556" spans="20:21" x14ac:dyDescent="0.25">
      <c r="T24556" s="101" t="s">
        <v>47768</v>
      </c>
      <c r="U24556" s="74" t="s">
        <v>47769</v>
      </c>
    </row>
    <row r="24557" spans="20:21" x14ac:dyDescent="0.25">
      <c r="T24557" s="101" t="s">
        <v>47770</v>
      </c>
      <c r="U24557" s="74" t="s">
        <v>47771</v>
      </c>
    </row>
    <row r="24558" spans="20:21" x14ac:dyDescent="0.25">
      <c r="T24558" s="101" t="s">
        <v>47772</v>
      </c>
      <c r="U24558" s="74" t="s">
        <v>47773</v>
      </c>
    </row>
    <row r="24559" spans="20:21" x14ac:dyDescent="0.25">
      <c r="T24559" s="101" t="s">
        <v>47774</v>
      </c>
      <c r="U24559" s="74" t="s">
        <v>47775</v>
      </c>
    </row>
    <row r="24560" spans="20:21" x14ac:dyDescent="0.25">
      <c r="T24560" s="101" t="s">
        <v>47776</v>
      </c>
      <c r="U24560" s="74" t="s">
        <v>47777</v>
      </c>
    </row>
    <row r="24561" spans="20:21" x14ac:dyDescent="0.25">
      <c r="T24561" s="101" t="s">
        <v>47778</v>
      </c>
      <c r="U24561" s="74" t="s">
        <v>47779</v>
      </c>
    </row>
    <row r="24562" spans="20:21" x14ac:dyDescent="0.25">
      <c r="T24562" s="101" t="s">
        <v>47780</v>
      </c>
      <c r="U24562" s="74" t="s">
        <v>47781</v>
      </c>
    </row>
    <row r="24563" spans="20:21" x14ac:dyDescent="0.25">
      <c r="T24563" s="101" t="s">
        <v>47782</v>
      </c>
      <c r="U24563" s="74" t="s">
        <v>47783</v>
      </c>
    </row>
    <row r="24564" spans="20:21" x14ac:dyDescent="0.25">
      <c r="T24564" s="101" t="s">
        <v>47784</v>
      </c>
      <c r="U24564" s="74" t="s">
        <v>47785</v>
      </c>
    </row>
    <row r="24565" spans="20:21" x14ac:dyDescent="0.25">
      <c r="T24565" s="101" t="s">
        <v>47786</v>
      </c>
      <c r="U24565" s="74" t="s">
        <v>47787</v>
      </c>
    </row>
    <row r="24566" spans="20:21" x14ac:dyDescent="0.25">
      <c r="T24566" s="101" t="s">
        <v>47788</v>
      </c>
      <c r="U24566" s="74" t="s">
        <v>47789</v>
      </c>
    </row>
    <row r="24567" spans="20:21" x14ac:dyDescent="0.25">
      <c r="T24567" s="101" t="s">
        <v>47790</v>
      </c>
      <c r="U24567" s="74" t="s">
        <v>47791</v>
      </c>
    </row>
    <row r="24568" spans="20:21" x14ac:dyDescent="0.25">
      <c r="T24568" s="101" t="s">
        <v>47792</v>
      </c>
      <c r="U24568" s="74" t="s">
        <v>47793</v>
      </c>
    </row>
    <row r="24569" spans="20:21" x14ac:dyDescent="0.25">
      <c r="T24569" s="101" t="s">
        <v>47794</v>
      </c>
      <c r="U24569" s="74" t="s">
        <v>47795</v>
      </c>
    </row>
    <row r="24570" spans="20:21" x14ac:dyDescent="0.25">
      <c r="T24570" s="101" t="s">
        <v>47796</v>
      </c>
      <c r="U24570" s="74" t="s">
        <v>47797</v>
      </c>
    </row>
    <row r="24571" spans="20:21" x14ac:dyDescent="0.25">
      <c r="T24571" s="101" t="s">
        <v>47798</v>
      </c>
      <c r="U24571" s="74" t="s">
        <v>47799</v>
      </c>
    </row>
    <row r="24572" spans="20:21" x14ac:dyDescent="0.25">
      <c r="T24572" s="101" t="s">
        <v>47800</v>
      </c>
      <c r="U24572" s="74" t="s">
        <v>47801</v>
      </c>
    </row>
    <row r="24573" spans="20:21" x14ac:dyDescent="0.25">
      <c r="T24573" s="101" t="s">
        <v>47802</v>
      </c>
      <c r="U24573" s="74" t="s">
        <v>47803</v>
      </c>
    </row>
    <row r="24574" spans="20:21" x14ac:dyDescent="0.25">
      <c r="T24574" s="101" t="s">
        <v>47804</v>
      </c>
      <c r="U24574" s="74" t="s">
        <v>47805</v>
      </c>
    </row>
    <row r="24575" spans="20:21" x14ac:dyDescent="0.25">
      <c r="T24575" s="101" t="s">
        <v>47806</v>
      </c>
      <c r="U24575" s="74" t="s">
        <v>47807</v>
      </c>
    </row>
    <row r="24576" spans="20:21" x14ac:dyDescent="0.25">
      <c r="T24576" s="101" t="s">
        <v>47808</v>
      </c>
      <c r="U24576" s="74" t="s">
        <v>47809</v>
      </c>
    </row>
    <row r="24577" spans="20:21" x14ac:dyDescent="0.25">
      <c r="T24577" s="101" t="s">
        <v>47810</v>
      </c>
      <c r="U24577" s="74" t="s">
        <v>47811</v>
      </c>
    </row>
    <row r="24578" spans="20:21" x14ac:dyDescent="0.25">
      <c r="T24578" s="101" t="s">
        <v>47812</v>
      </c>
      <c r="U24578" s="74" t="s">
        <v>47813</v>
      </c>
    </row>
    <row r="24579" spans="20:21" x14ac:dyDescent="0.25">
      <c r="T24579" s="101" t="s">
        <v>47814</v>
      </c>
      <c r="U24579" s="74" t="s">
        <v>47815</v>
      </c>
    </row>
    <row r="24580" spans="20:21" x14ac:dyDescent="0.25">
      <c r="T24580" s="101" t="s">
        <v>47816</v>
      </c>
      <c r="U24580" s="74" t="s">
        <v>47817</v>
      </c>
    </row>
    <row r="24581" spans="20:21" x14ac:dyDescent="0.25">
      <c r="T24581" s="101" t="s">
        <v>47818</v>
      </c>
      <c r="U24581" s="74" t="s">
        <v>47819</v>
      </c>
    </row>
    <row r="24582" spans="20:21" x14ac:dyDescent="0.25">
      <c r="T24582" s="101" t="s">
        <v>47820</v>
      </c>
      <c r="U24582" s="74" t="s">
        <v>47821</v>
      </c>
    </row>
    <row r="24583" spans="20:21" x14ac:dyDescent="0.25">
      <c r="T24583" s="101" t="s">
        <v>47822</v>
      </c>
      <c r="U24583" s="74" t="s">
        <v>47823</v>
      </c>
    </row>
    <row r="24584" spans="20:21" x14ac:dyDescent="0.25">
      <c r="T24584" s="101" t="s">
        <v>47824</v>
      </c>
      <c r="U24584" s="74" t="s">
        <v>47825</v>
      </c>
    </row>
    <row r="24585" spans="20:21" x14ac:dyDescent="0.25">
      <c r="T24585" s="101" t="s">
        <v>47826</v>
      </c>
      <c r="U24585" s="74" t="s">
        <v>47827</v>
      </c>
    </row>
    <row r="24586" spans="20:21" x14ac:dyDescent="0.25">
      <c r="T24586" s="101" t="s">
        <v>47828</v>
      </c>
      <c r="U24586" s="74" t="s">
        <v>47829</v>
      </c>
    </row>
    <row r="24587" spans="20:21" x14ac:dyDescent="0.25">
      <c r="T24587" s="101" t="s">
        <v>47830</v>
      </c>
      <c r="U24587" s="74" t="s">
        <v>47831</v>
      </c>
    </row>
    <row r="24588" spans="20:21" x14ac:dyDescent="0.25">
      <c r="T24588" s="101" t="s">
        <v>47832</v>
      </c>
      <c r="U24588" s="74" t="s">
        <v>43640</v>
      </c>
    </row>
    <row r="24589" spans="20:21" x14ac:dyDescent="0.25">
      <c r="T24589" s="101" t="s">
        <v>47833</v>
      </c>
      <c r="U24589" s="74" t="s">
        <v>47834</v>
      </c>
    </row>
    <row r="24590" spans="20:21" x14ac:dyDescent="0.25">
      <c r="T24590" s="101" t="s">
        <v>47835</v>
      </c>
      <c r="U24590" s="74" t="s">
        <v>47836</v>
      </c>
    </row>
    <row r="24591" spans="20:21" x14ac:dyDescent="0.25">
      <c r="T24591" s="101" t="s">
        <v>47837</v>
      </c>
      <c r="U24591" s="74" t="s">
        <v>47838</v>
      </c>
    </row>
    <row r="24592" spans="20:21" x14ac:dyDescent="0.25">
      <c r="T24592" s="101" t="s">
        <v>47839</v>
      </c>
      <c r="U24592" s="74" t="s">
        <v>47840</v>
      </c>
    </row>
    <row r="24593" spans="20:21" x14ac:dyDescent="0.25">
      <c r="T24593" s="101" t="s">
        <v>47841</v>
      </c>
      <c r="U24593" s="74" t="s">
        <v>47842</v>
      </c>
    </row>
    <row r="24594" spans="20:21" x14ac:dyDescent="0.25">
      <c r="T24594" s="101" t="s">
        <v>47843</v>
      </c>
      <c r="U24594" s="74" t="s">
        <v>47844</v>
      </c>
    </row>
    <row r="24595" spans="20:21" x14ac:dyDescent="0.25">
      <c r="T24595" s="101" t="s">
        <v>47845</v>
      </c>
      <c r="U24595" s="74" t="s">
        <v>7452</v>
      </c>
    </row>
    <row r="24596" spans="20:21" x14ac:dyDescent="0.25">
      <c r="T24596" s="101" t="s">
        <v>47846</v>
      </c>
      <c r="U24596" s="74" t="s">
        <v>47847</v>
      </c>
    </row>
    <row r="24597" spans="20:21" x14ac:dyDescent="0.25">
      <c r="T24597" s="101" t="s">
        <v>47848</v>
      </c>
      <c r="U24597" s="74" t="s">
        <v>47849</v>
      </c>
    </row>
    <row r="24598" spans="20:21" x14ac:dyDescent="0.25">
      <c r="T24598" s="101" t="s">
        <v>47850</v>
      </c>
      <c r="U24598" s="74" t="s">
        <v>47851</v>
      </c>
    </row>
    <row r="24599" spans="20:21" x14ac:dyDescent="0.25">
      <c r="T24599" s="101" t="s">
        <v>47852</v>
      </c>
      <c r="U24599" s="74" t="s">
        <v>47853</v>
      </c>
    </row>
    <row r="24600" spans="20:21" x14ac:dyDescent="0.25">
      <c r="T24600" s="101" t="s">
        <v>47854</v>
      </c>
      <c r="U24600" s="74" t="s">
        <v>47855</v>
      </c>
    </row>
    <row r="24601" spans="20:21" x14ac:dyDescent="0.25">
      <c r="T24601" s="101" t="s">
        <v>47856</v>
      </c>
      <c r="U24601" s="74" t="s">
        <v>47857</v>
      </c>
    </row>
    <row r="24602" spans="20:21" x14ac:dyDescent="0.25">
      <c r="T24602" s="101" t="s">
        <v>47858</v>
      </c>
      <c r="U24602" s="74" t="s">
        <v>47859</v>
      </c>
    </row>
    <row r="24603" spans="20:21" x14ac:dyDescent="0.25">
      <c r="T24603" s="101" t="s">
        <v>47860</v>
      </c>
      <c r="U24603" s="74" t="s">
        <v>47861</v>
      </c>
    </row>
    <row r="24604" spans="20:21" x14ac:dyDescent="0.25">
      <c r="T24604" s="101" t="s">
        <v>47862</v>
      </c>
      <c r="U24604" s="74" t="s">
        <v>47863</v>
      </c>
    </row>
    <row r="24605" spans="20:21" x14ac:dyDescent="0.25">
      <c r="T24605" s="101" t="s">
        <v>47864</v>
      </c>
      <c r="U24605" s="74" t="s">
        <v>47865</v>
      </c>
    </row>
    <row r="24606" spans="20:21" x14ac:dyDescent="0.25">
      <c r="T24606" s="101" t="s">
        <v>47866</v>
      </c>
      <c r="U24606" s="74" t="s">
        <v>47867</v>
      </c>
    </row>
    <row r="24607" spans="20:21" x14ac:dyDescent="0.25">
      <c r="T24607" s="101" t="s">
        <v>47868</v>
      </c>
      <c r="U24607" s="74" t="s">
        <v>47869</v>
      </c>
    </row>
    <row r="24608" spans="20:21" x14ac:dyDescent="0.25">
      <c r="T24608" s="101" t="s">
        <v>47870</v>
      </c>
      <c r="U24608" s="74" t="s">
        <v>47871</v>
      </c>
    </row>
    <row r="24609" spans="20:21" x14ac:dyDescent="0.25">
      <c r="T24609" s="101" t="s">
        <v>47872</v>
      </c>
      <c r="U24609" s="74" t="s">
        <v>47873</v>
      </c>
    </row>
    <row r="24610" spans="20:21" x14ac:dyDescent="0.25">
      <c r="T24610" s="101" t="s">
        <v>47874</v>
      </c>
      <c r="U24610" s="74" t="s">
        <v>47875</v>
      </c>
    </row>
    <row r="24611" spans="20:21" x14ac:dyDescent="0.25">
      <c r="T24611" s="101" t="s">
        <v>47876</v>
      </c>
      <c r="U24611" s="74" t="s">
        <v>47877</v>
      </c>
    </row>
    <row r="24612" spans="20:21" x14ac:dyDescent="0.25">
      <c r="T24612" s="101" t="s">
        <v>47878</v>
      </c>
      <c r="U24612" s="74" t="s">
        <v>47879</v>
      </c>
    </row>
    <row r="24613" spans="20:21" x14ac:dyDescent="0.25">
      <c r="T24613" s="101" t="s">
        <v>47880</v>
      </c>
      <c r="U24613" s="74" t="s">
        <v>47881</v>
      </c>
    </row>
    <row r="24614" spans="20:21" x14ac:dyDescent="0.25">
      <c r="T24614" s="101" t="s">
        <v>47882</v>
      </c>
      <c r="U24614" s="74" t="s">
        <v>47883</v>
      </c>
    </row>
    <row r="24615" spans="20:21" x14ac:dyDescent="0.25">
      <c r="T24615" s="101" t="s">
        <v>47884</v>
      </c>
      <c r="U24615" s="74" t="s">
        <v>47885</v>
      </c>
    </row>
    <row r="24616" spans="20:21" x14ac:dyDescent="0.25">
      <c r="T24616" s="101" t="s">
        <v>47886</v>
      </c>
      <c r="U24616" s="74" t="s">
        <v>47887</v>
      </c>
    </row>
    <row r="24617" spans="20:21" x14ac:dyDescent="0.25">
      <c r="T24617" s="101" t="s">
        <v>47888</v>
      </c>
      <c r="U24617" s="74" t="s">
        <v>47889</v>
      </c>
    </row>
    <row r="24618" spans="20:21" x14ac:dyDescent="0.25">
      <c r="T24618" s="101" t="s">
        <v>47890</v>
      </c>
      <c r="U24618" s="74" t="s">
        <v>47891</v>
      </c>
    </row>
    <row r="24619" spans="20:21" x14ac:dyDescent="0.25">
      <c r="T24619" s="101" t="s">
        <v>47892</v>
      </c>
      <c r="U24619" s="74" t="s">
        <v>47893</v>
      </c>
    </row>
    <row r="24620" spans="20:21" x14ac:dyDescent="0.25">
      <c r="T24620" s="101" t="s">
        <v>47894</v>
      </c>
      <c r="U24620" s="74" t="s">
        <v>47895</v>
      </c>
    </row>
    <row r="24621" spans="20:21" x14ac:dyDescent="0.25">
      <c r="T24621" s="101" t="s">
        <v>47896</v>
      </c>
      <c r="U24621" s="74" t="s">
        <v>47897</v>
      </c>
    </row>
    <row r="24622" spans="20:21" x14ac:dyDescent="0.25">
      <c r="T24622" s="101" t="s">
        <v>47898</v>
      </c>
      <c r="U24622" s="74" t="s">
        <v>47899</v>
      </c>
    </row>
    <row r="24623" spans="20:21" x14ac:dyDescent="0.25">
      <c r="T24623" s="101" t="s">
        <v>47900</v>
      </c>
      <c r="U24623" s="74" t="s">
        <v>47901</v>
      </c>
    </row>
    <row r="24624" spans="20:21" x14ac:dyDescent="0.25">
      <c r="T24624" s="101" t="s">
        <v>47902</v>
      </c>
      <c r="U24624" s="74" t="s">
        <v>47903</v>
      </c>
    </row>
    <row r="24625" spans="20:21" x14ac:dyDescent="0.25">
      <c r="T24625" s="101" t="s">
        <v>47904</v>
      </c>
      <c r="U24625" s="74" t="s">
        <v>47905</v>
      </c>
    </row>
    <row r="24626" spans="20:21" x14ac:dyDescent="0.25">
      <c r="T24626" s="101" t="s">
        <v>47906</v>
      </c>
      <c r="U24626" s="74" t="s">
        <v>47907</v>
      </c>
    </row>
    <row r="24627" spans="20:21" x14ac:dyDescent="0.25">
      <c r="T24627" s="101" t="s">
        <v>47908</v>
      </c>
      <c r="U24627" s="74" t="s">
        <v>47909</v>
      </c>
    </row>
    <row r="24628" spans="20:21" x14ac:dyDescent="0.25">
      <c r="T24628" s="101" t="s">
        <v>47910</v>
      </c>
      <c r="U24628" s="74" t="s">
        <v>47911</v>
      </c>
    </row>
    <row r="24629" spans="20:21" x14ac:dyDescent="0.25">
      <c r="T24629" s="101" t="s">
        <v>47912</v>
      </c>
      <c r="U24629" s="74" t="s">
        <v>47913</v>
      </c>
    </row>
    <row r="24630" spans="20:21" x14ac:dyDescent="0.25">
      <c r="T24630" s="101" t="s">
        <v>47914</v>
      </c>
      <c r="U24630" s="74" t="s">
        <v>47915</v>
      </c>
    </row>
    <row r="24631" spans="20:21" x14ac:dyDescent="0.25">
      <c r="T24631" s="101" t="s">
        <v>47916</v>
      </c>
      <c r="U24631" s="74" t="s">
        <v>47917</v>
      </c>
    </row>
    <row r="24632" spans="20:21" x14ac:dyDescent="0.25">
      <c r="T24632" s="101" t="s">
        <v>47918</v>
      </c>
      <c r="U24632" s="74" t="s">
        <v>47919</v>
      </c>
    </row>
    <row r="24633" spans="20:21" x14ac:dyDescent="0.25">
      <c r="T24633" s="101" t="s">
        <v>47920</v>
      </c>
      <c r="U24633" s="74" t="s">
        <v>47921</v>
      </c>
    </row>
    <row r="24634" spans="20:21" x14ac:dyDescent="0.25">
      <c r="T24634" s="101" t="s">
        <v>47922</v>
      </c>
      <c r="U24634" s="74" t="s">
        <v>47923</v>
      </c>
    </row>
    <row r="24635" spans="20:21" x14ac:dyDescent="0.25">
      <c r="T24635" s="101" t="s">
        <v>47924</v>
      </c>
      <c r="U24635" s="74" t="s">
        <v>47925</v>
      </c>
    </row>
    <row r="24636" spans="20:21" x14ac:dyDescent="0.25">
      <c r="T24636" s="101" t="s">
        <v>47926</v>
      </c>
      <c r="U24636" s="74" t="s">
        <v>47927</v>
      </c>
    </row>
    <row r="24637" spans="20:21" x14ac:dyDescent="0.25">
      <c r="T24637" s="101" t="s">
        <v>47928</v>
      </c>
      <c r="U24637" s="74" t="s">
        <v>47929</v>
      </c>
    </row>
    <row r="24638" spans="20:21" x14ac:dyDescent="0.25">
      <c r="T24638" s="101" t="s">
        <v>47930</v>
      </c>
      <c r="U24638" s="74" t="s">
        <v>47931</v>
      </c>
    </row>
    <row r="24639" spans="20:21" x14ac:dyDescent="0.25">
      <c r="T24639" s="101" t="s">
        <v>47932</v>
      </c>
      <c r="U24639" s="74" t="s">
        <v>47933</v>
      </c>
    </row>
    <row r="24640" spans="20:21" x14ac:dyDescent="0.25">
      <c r="T24640" s="101" t="s">
        <v>47934</v>
      </c>
      <c r="U24640" s="74" t="s">
        <v>47935</v>
      </c>
    </row>
    <row r="24641" spans="20:21" x14ac:dyDescent="0.25">
      <c r="T24641" s="101" t="s">
        <v>47936</v>
      </c>
      <c r="U24641" s="74" t="s">
        <v>47937</v>
      </c>
    </row>
    <row r="24642" spans="20:21" x14ac:dyDescent="0.25">
      <c r="T24642" s="101" t="s">
        <v>47938</v>
      </c>
      <c r="U24642" s="74" t="s">
        <v>47939</v>
      </c>
    </row>
    <row r="24643" spans="20:21" x14ac:dyDescent="0.25">
      <c r="T24643" s="101" t="s">
        <v>47940</v>
      </c>
      <c r="U24643" s="74" t="s">
        <v>47941</v>
      </c>
    </row>
    <row r="24644" spans="20:21" x14ac:dyDescent="0.25">
      <c r="T24644" s="101" t="s">
        <v>47942</v>
      </c>
      <c r="U24644" s="74" t="s">
        <v>47943</v>
      </c>
    </row>
    <row r="24645" spans="20:21" x14ac:dyDescent="0.25">
      <c r="T24645" s="101" t="s">
        <v>47944</v>
      </c>
      <c r="U24645" s="74" t="s">
        <v>47945</v>
      </c>
    </row>
    <row r="24646" spans="20:21" x14ac:dyDescent="0.25">
      <c r="T24646" s="101" t="s">
        <v>47946</v>
      </c>
      <c r="U24646" s="74" t="s">
        <v>47947</v>
      </c>
    </row>
    <row r="24647" spans="20:21" x14ac:dyDescent="0.25">
      <c r="T24647" s="101" t="s">
        <v>47948</v>
      </c>
      <c r="U24647" s="74" t="s">
        <v>47949</v>
      </c>
    </row>
    <row r="24648" spans="20:21" x14ac:dyDescent="0.25">
      <c r="T24648" s="101" t="s">
        <v>47950</v>
      </c>
      <c r="U24648" s="74" t="s">
        <v>47951</v>
      </c>
    </row>
    <row r="24649" spans="20:21" x14ac:dyDescent="0.25">
      <c r="T24649" s="101" t="s">
        <v>47952</v>
      </c>
      <c r="U24649" s="74" t="s">
        <v>47953</v>
      </c>
    </row>
    <row r="24650" spans="20:21" x14ac:dyDescent="0.25">
      <c r="T24650" s="101" t="s">
        <v>47954</v>
      </c>
      <c r="U24650" s="74" t="s">
        <v>47955</v>
      </c>
    </row>
    <row r="24651" spans="20:21" x14ac:dyDescent="0.25">
      <c r="T24651" s="101" t="s">
        <v>47956</v>
      </c>
      <c r="U24651" s="74" t="s">
        <v>47957</v>
      </c>
    </row>
    <row r="24652" spans="20:21" x14ac:dyDescent="0.25">
      <c r="T24652" s="101" t="s">
        <v>47958</v>
      </c>
      <c r="U24652" s="74" t="s">
        <v>47959</v>
      </c>
    </row>
    <row r="24653" spans="20:21" x14ac:dyDescent="0.25">
      <c r="T24653" s="101" t="s">
        <v>47960</v>
      </c>
      <c r="U24653" s="74" t="s">
        <v>47961</v>
      </c>
    </row>
    <row r="24654" spans="20:21" x14ac:dyDescent="0.25">
      <c r="T24654" s="101" t="s">
        <v>47962</v>
      </c>
      <c r="U24654" s="74" t="s">
        <v>47963</v>
      </c>
    </row>
    <row r="24655" spans="20:21" x14ac:dyDescent="0.25">
      <c r="T24655" s="101" t="s">
        <v>47964</v>
      </c>
      <c r="U24655" s="74" t="s">
        <v>47965</v>
      </c>
    </row>
    <row r="24656" spans="20:21" x14ac:dyDescent="0.25">
      <c r="T24656" s="101" t="s">
        <v>47966</v>
      </c>
      <c r="U24656" s="74" t="s">
        <v>47967</v>
      </c>
    </row>
    <row r="24657" spans="20:21" x14ac:dyDescent="0.25">
      <c r="T24657" s="101" t="s">
        <v>47968</v>
      </c>
      <c r="U24657" s="74" t="s">
        <v>47969</v>
      </c>
    </row>
    <row r="24658" spans="20:21" x14ac:dyDescent="0.25">
      <c r="T24658" s="101" t="s">
        <v>47970</v>
      </c>
      <c r="U24658" s="74" t="s">
        <v>47971</v>
      </c>
    </row>
    <row r="24659" spans="20:21" x14ac:dyDescent="0.25">
      <c r="T24659" s="101" t="s">
        <v>47972</v>
      </c>
      <c r="U24659" s="74" t="s">
        <v>47973</v>
      </c>
    </row>
    <row r="24660" spans="20:21" x14ac:dyDescent="0.25">
      <c r="T24660" s="101" t="s">
        <v>47974</v>
      </c>
      <c r="U24660" s="74" t="s">
        <v>47975</v>
      </c>
    </row>
    <row r="24661" spans="20:21" x14ac:dyDescent="0.25">
      <c r="T24661" s="101" t="s">
        <v>47976</v>
      </c>
      <c r="U24661" s="74" t="s">
        <v>47977</v>
      </c>
    </row>
    <row r="24662" spans="20:21" x14ac:dyDescent="0.25">
      <c r="T24662" s="101" t="s">
        <v>47978</v>
      </c>
      <c r="U24662" s="74" t="s">
        <v>47979</v>
      </c>
    </row>
    <row r="24663" spans="20:21" x14ac:dyDescent="0.25">
      <c r="T24663" s="101" t="s">
        <v>47980</v>
      </c>
      <c r="U24663" s="74" t="s">
        <v>47981</v>
      </c>
    </row>
    <row r="24664" spans="20:21" x14ac:dyDescent="0.25">
      <c r="T24664" s="101" t="s">
        <v>47982</v>
      </c>
      <c r="U24664" s="74" t="s">
        <v>47983</v>
      </c>
    </row>
    <row r="24665" spans="20:21" x14ac:dyDescent="0.25">
      <c r="T24665" s="101" t="s">
        <v>47984</v>
      </c>
      <c r="U24665" s="74" t="s">
        <v>47985</v>
      </c>
    </row>
    <row r="24666" spans="20:21" x14ac:dyDescent="0.25">
      <c r="T24666" s="101" t="s">
        <v>47986</v>
      </c>
      <c r="U24666" s="74" t="s">
        <v>47987</v>
      </c>
    </row>
    <row r="24667" spans="20:21" x14ac:dyDescent="0.25">
      <c r="T24667" s="101" t="s">
        <v>47988</v>
      </c>
      <c r="U24667" s="74" t="s">
        <v>47989</v>
      </c>
    </row>
    <row r="24668" spans="20:21" x14ac:dyDescent="0.25">
      <c r="T24668" s="101" t="s">
        <v>47990</v>
      </c>
      <c r="U24668" s="74" t="s">
        <v>47991</v>
      </c>
    </row>
    <row r="24669" spans="20:21" x14ac:dyDescent="0.25">
      <c r="T24669" s="101" t="s">
        <v>47992</v>
      </c>
      <c r="U24669" s="74" t="s">
        <v>47993</v>
      </c>
    </row>
    <row r="24670" spans="20:21" x14ac:dyDescent="0.25">
      <c r="T24670" s="101" t="s">
        <v>47994</v>
      </c>
      <c r="U24670" s="74" t="s">
        <v>47995</v>
      </c>
    </row>
    <row r="24671" spans="20:21" x14ac:dyDescent="0.25">
      <c r="T24671" s="101" t="s">
        <v>47996</v>
      </c>
      <c r="U24671" s="74" t="s">
        <v>47997</v>
      </c>
    </row>
    <row r="24672" spans="20:21" x14ac:dyDescent="0.25">
      <c r="T24672" s="101" t="s">
        <v>47998</v>
      </c>
      <c r="U24672" s="74" t="s">
        <v>47999</v>
      </c>
    </row>
    <row r="24673" spans="20:21" x14ac:dyDescent="0.25">
      <c r="T24673" s="101" t="s">
        <v>48000</v>
      </c>
      <c r="U24673" s="74" t="s">
        <v>48001</v>
      </c>
    </row>
    <row r="24674" spans="20:21" x14ac:dyDescent="0.25">
      <c r="T24674" s="101" t="s">
        <v>48002</v>
      </c>
      <c r="U24674" s="74" t="s">
        <v>48003</v>
      </c>
    </row>
    <row r="24675" spans="20:21" x14ac:dyDescent="0.25">
      <c r="T24675" s="101" t="s">
        <v>48004</v>
      </c>
      <c r="U24675" s="74" t="s">
        <v>48005</v>
      </c>
    </row>
    <row r="24676" spans="20:21" x14ac:dyDescent="0.25">
      <c r="T24676" s="101" t="s">
        <v>48006</v>
      </c>
      <c r="U24676" s="74" t="s">
        <v>48007</v>
      </c>
    </row>
    <row r="24677" spans="20:21" x14ac:dyDescent="0.25">
      <c r="T24677" s="101" t="s">
        <v>48008</v>
      </c>
      <c r="U24677" s="74" t="s">
        <v>48009</v>
      </c>
    </row>
    <row r="24678" spans="20:21" x14ac:dyDescent="0.25">
      <c r="T24678" s="101" t="s">
        <v>48010</v>
      </c>
      <c r="U24678" s="74" t="s">
        <v>48011</v>
      </c>
    </row>
    <row r="24679" spans="20:21" x14ac:dyDescent="0.25">
      <c r="T24679" s="101" t="s">
        <v>48012</v>
      </c>
      <c r="U24679" s="74" t="s">
        <v>48013</v>
      </c>
    </row>
    <row r="24680" spans="20:21" x14ac:dyDescent="0.25">
      <c r="T24680" s="101" t="s">
        <v>48014</v>
      </c>
      <c r="U24680" s="74" t="s">
        <v>48015</v>
      </c>
    </row>
    <row r="24681" spans="20:21" x14ac:dyDescent="0.25">
      <c r="T24681" s="101" t="s">
        <v>48016</v>
      </c>
      <c r="U24681" s="74" t="s">
        <v>48017</v>
      </c>
    </row>
    <row r="24682" spans="20:21" x14ac:dyDescent="0.25">
      <c r="T24682" s="101" t="s">
        <v>48018</v>
      </c>
      <c r="U24682" s="74" t="s">
        <v>48019</v>
      </c>
    </row>
    <row r="24683" spans="20:21" x14ac:dyDescent="0.25">
      <c r="T24683" s="101" t="s">
        <v>48020</v>
      </c>
      <c r="U24683" s="74" t="s">
        <v>48021</v>
      </c>
    </row>
    <row r="24684" spans="20:21" x14ac:dyDescent="0.25">
      <c r="T24684" s="101" t="s">
        <v>48022</v>
      </c>
      <c r="U24684" s="74" t="s">
        <v>48023</v>
      </c>
    </row>
    <row r="24685" spans="20:21" x14ac:dyDescent="0.25">
      <c r="T24685" s="101" t="s">
        <v>48024</v>
      </c>
      <c r="U24685" s="74" t="s">
        <v>48025</v>
      </c>
    </row>
    <row r="24686" spans="20:21" x14ac:dyDescent="0.25">
      <c r="T24686" s="101" t="s">
        <v>48026</v>
      </c>
      <c r="U24686" s="74" t="s">
        <v>48027</v>
      </c>
    </row>
    <row r="24687" spans="20:21" x14ac:dyDescent="0.25">
      <c r="T24687" s="101" t="s">
        <v>48028</v>
      </c>
      <c r="U24687" s="74" t="s">
        <v>48029</v>
      </c>
    </row>
    <row r="24688" spans="20:21" x14ac:dyDescent="0.25">
      <c r="T24688" s="101" t="s">
        <v>48030</v>
      </c>
      <c r="U24688" s="74" t="s">
        <v>48031</v>
      </c>
    </row>
    <row r="24689" spans="20:21" x14ac:dyDescent="0.25">
      <c r="T24689" s="101" t="s">
        <v>48032</v>
      </c>
      <c r="U24689" s="74" t="s">
        <v>48033</v>
      </c>
    </row>
    <row r="24690" spans="20:21" x14ac:dyDescent="0.25">
      <c r="T24690" s="101" t="s">
        <v>48034</v>
      </c>
      <c r="U24690" s="74" t="s">
        <v>48035</v>
      </c>
    </row>
    <row r="24691" spans="20:21" x14ac:dyDescent="0.25">
      <c r="T24691" s="101" t="s">
        <v>48036</v>
      </c>
      <c r="U24691" s="74" t="s">
        <v>48037</v>
      </c>
    </row>
    <row r="24692" spans="20:21" x14ac:dyDescent="0.25">
      <c r="T24692" s="101" t="s">
        <v>48038</v>
      </c>
      <c r="U24692" s="74" t="s">
        <v>48039</v>
      </c>
    </row>
    <row r="24693" spans="20:21" x14ac:dyDescent="0.25">
      <c r="T24693" s="101" t="s">
        <v>48040</v>
      </c>
      <c r="U24693" s="74" t="s">
        <v>48041</v>
      </c>
    </row>
    <row r="24694" spans="20:21" x14ac:dyDescent="0.25">
      <c r="T24694" s="101" t="s">
        <v>48042</v>
      </c>
      <c r="U24694" s="74" t="s">
        <v>48043</v>
      </c>
    </row>
    <row r="24695" spans="20:21" x14ac:dyDescent="0.25">
      <c r="T24695" s="101" t="s">
        <v>48044</v>
      </c>
      <c r="U24695" s="74" t="s">
        <v>48045</v>
      </c>
    </row>
    <row r="24696" spans="20:21" x14ac:dyDescent="0.25">
      <c r="T24696" s="101" t="s">
        <v>48046</v>
      </c>
      <c r="U24696" s="74" t="s">
        <v>48047</v>
      </c>
    </row>
    <row r="24697" spans="20:21" x14ac:dyDescent="0.25">
      <c r="T24697" s="101" t="s">
        <v>48048</v>
      </c>
      <c r="U24697" s="74" t="s">
        <v>48049</v>
      </c>
    </row>
    <row r="24698" spans="20:21" x14ac:dyDescent="0.25">
      <c r="T24698" s="101" t="s">
        <v>48050</v>
      </c>
      <c r="U24698" s="74" t="s">
        <v>48051</v>
      </c>
    </row>
    <row r="24699" spans="20:21" x14ac:dyDescent="0.25">
      <c r="T24699" s="101" t="s">
        <v>48052</v>
      </c>
      <c r="U24699" s="74" t="s">
        <v>48053</v>
      </c>
    </row>
    <row r="24700" spans="20:21" x14ac:dyDescent="0.25">
      <c r="T24700" s="101" t="s">
        <v>48054</v>
      </c>
      <c r="U24700" s="74" t="s">
        <v>48055</v>
      </c>
    </row>
    <row r="24701" spans="20:21" x14ac:dyDescent="0.25">
      <c r="T24701" s="101" t="s">
        <v>48056</v>
      </c>
      <c r="U24701" s="74" t="s">
        <v>48057</v>
      </c>
    </row>
    <row r="24702" spans="20:21" x14ac:dyDescent="0.25">
      <c r="T24702" s="101" t="s">
        <v>48058</v>
      </c>
      <c r="U24702" s="74" t="s">
        <v>48059</v>
      </c>
    </row>
    <row r="24703" spans="20:21" x14ac:dyDescent="0.25">
      <c r="T24703" s="101" t="s">
        <v>48060</v>
      </c>
      <c r="U24703" s="74" t="s">
        <v>48061</v>
      </c>
    </row>
    <row r="24704" spans="20:21" x14ac:dyDescent="0.25">
      <c r="T24704" s="101" t="s">
        <v>48062</v>
      </c>
      <c r="U24704" s="74" t="s">
        <v>48063</v>
      </c>
    </row>
    <row r="24705" spans="20:21" x14ac:dyDescent="0.25">
      <c r="T24705" s="101" t="s">
        <v>48064</v>
      </c>
      <c r="U24705" s="74" t="s">
        <v>48065</v>
      </c>
    </row>
    <row r="24706" spans="20:21" x14ac:dyDescent="0.25">
      <c r="T24706" s="101" t="s">
        <v>48066</v>
      </c>
      <c r="U24706" s="74" t="s">
        <v>45647</v>
      </c>
    </row>
    <row r="24707" spans="20:21" x14ac:dyDescent="0.25">
      <c r="T24707" s="101" t="s">
        <v>48067</v>
      </c>
      <c r="U24707" s="74" t="s">
        <v>48068</v>
      </c>
    </row>
    <row r="24708" spans="20:21" x14ac:dyDescent="0.25">
      <c r="T24708" s="101" t="s">
        <v>48069</v>
      </c>
      <c r="U24708" s="74" t="s">
        <v>48070</v>
      </c>
    </row>
    <row r="24709" spans="20:21" x14ac:dyDescent="0.25">
      <c r="T24709" s="101" t="s">
        <v>48071</v>
      </c>
      <c r="U24709" s="74" t="s">
        <v>48072</v>
      </c>
    </row>
    <row r="24710" spans="20:21" x14ac:dyDescent="0.25">
      <c r="T24710" s="101" t="s">
        <v>48073</v>
      </c>
      <c r="U24710" s="74" t="s">
        <v>48074</v>
      </c>
    </row>
    <row r="24711" spans="20:21" x14ac:dyDescent="0.25">
      <c r="T24711" s="101" t="s">
        <v>48075</v>
      </c>
      <c r="U24711" s="74" t="s">
        <v>48076</v>
      </c>
    </row>
    <row r="24712" spans="20:21" x14ac:dyDescent="0.25">
      <c r="T24712" s="101" t="s">
        <v>48077</v>
      </c>
      <c r="U24712" s="74" t="s">
        <v>48078</v>
      </c>
    </row>
    <row r="24713" spans="20:21" x14ac:dyDescent="0.25">
      <c r="T24713" s="101" t="s">
        <v>48079</v>
      </c>
      <c r="U24713" s="74" t="s">
        <v>48080</v>
      </c>
    </row>
    <row r="24714" spans="20:21" x14ac:dyDescent="0.25">
      <c r="T24714" s="101" t="s">
        <v>48081</v>
      </c>
      <c r="U24714" s="74" t="s">
        <v>48082</v>
      </c>
    </row>
    <row r="24715" spans="20:21" x14ac:dyDescent="0.25">
      <c r="T24715" s="101" t="s">
        <v>48083</v>
      </c>
      <c r="U24715" s="74" t="s">
        <v>48084</v>
      </c>
    </row>
    <row r="24716" spans="20:21" x14ac:dyDescent="0.25">
      <c r="T24716" s="101" t="s">
        <v>48085</v>
      </c>
      <c r="U24716" s="74" t="s">
        <v>48086</v>
      </c>
    </row>
    <row r="24717" spans="20:21" x14ac:dyDescent="0.25">
      <c r="T24717" s="101" t="s">
        <v>48087</v>
      </c>
      <c r="U24717" s="74" t="s">
        <v>48088</v>
      </c>
    </row>
    <row r="24718" spans="20:21" x14ac:dyDescent="0.25">
      <c r="T24718" s="101" t="s">
        <v>48089</v>
      </c>
      <c r="U24718" s="74" t="s">
        <v>48090</v>
      </c>
    </row>
    <row r="24719" spans="20:21" x14ac:dyDescent="0.25">
      <c r="T24719" s="101" t="s">
        <v>48091</v>
      </c>
      <c r="U24719" s="74" t="s">
        <v>48092</v>
      </c>
    </row>
    <row r="24720" spans="20:21" x14ac:dyDescent="0.25">
      <c r="T24720" s="101" t="s">
        <v>48093</v>
      </c>
      <c r="U24720" s="74" t="s">
        <v>48094</v>
      </c>
    </row>
    <row r="24721" spans="20:21" x14ac:dyDescent="0.25">
      <c r="T24721" s="101" t="s">
        <v>48095</v>
      </c>
      <c r="U24721" s="74" t="s">
        <v>48096</v>
      </c>
    </row>
    <row r="24722" spans="20:21" x14ac:dyDescent="0.25">
      <c r="T24722" s="101" t="s">
        <v>48097</v>
      </c>
      <c r="U24722" s="74" t="s">
        <v>48098</v>
      </c>
    </row>
    <row r="24723" spans="20:21" x14ac:dyDescent="0.25">
      <c r="T24723" s="101" t="s">
        <v>48099</v>
      </c>
      <c r="U24723" s="74" t="s">
        <v>48100</v>
      </c>
    </row>
    <row r="24724" spans="20:21" x14ac:dyDescent="0.25">
      <c r="T24724" s="101" t="s">
        <v>48101</v>
      </c>
      <c r="U24724" s="74" t="s">
        <v>48102</v>
      </c>
    </row>
    <row r="24725" spans="20:21" x14ac:dyDescent="0.25">
      <c r="T24725" s="101" t="s">
        <v>48103</v>
      </c>
      <c r="U24725" s="74" t="s">
        <v>48104</v>
      </c>
    </row>
    <row r="24726" spans="20:21" x14ac:dyDescent="0.25">
      <c r="T24726" s="101" t="s">
        <v>48105</v>
      </c>
      <c r="U24726" s="74" t="s">
        <v>48106</v>
      </c>
    </row>
    <row r="24727" spans="20:21" x14ac:dyDescent="0.25">
      <c r="T24727" s="101" t="s">
        <v>48107</v>
      </c>
      <c r="U24727" s="74" t="s">
        <v>48108</v>
      </c>
    </row>
    <row r="24728" spans="20:21" x14ac:dyDescent="0.25">
      <c r="T24728" s="101" t="s">
        <v>48109</v>
      </c>
      <c r="U24728" s="74" t="s">
        <v>48110</v>
      </c>
    </row>
    <row r="24729" spans="20:21" x14ac:dyDescent="0.25">
      <c r="T24729" s="101" t="s">
        <v>48111</v>
      </c>
      <c r="U24729" s="74" t="s">
        <v>48112</v>
      </c>
    </row>
    <row r="24730" spans="20:21" x14ac:dyDescent="0.25">
      <c r="T24730" s="101" t="s">
        <v>48113</v>
      </c>
      <c r="U24730" s="74" t="s">
        <v>48114</v>
      </c>
    </row>
    <row r="24731" spans="20:21" x14ac:dyDescent="0.25">
      <c r="T24731" s="101" t="s">
        <v>48115</v>
      </c>
      <c r="U24731" s="74" t="s">
        <v>48116</v>
      </c>
    </row>
    <row r="24732" spans="20:21" x14ac:dyDescent="0.25">
      <c r="T24732" s="101" t="s">
        <v>48117</v>
      </c>
      <c r="U24732" s="74" t="s">
        <v>48118</v>
      </c>
    </row>
    <row r="24733" spans="20:21" x14ac:dyDescent="0.25">
      <c r="T24733" s="101" t="s">
        <v>48119</v>
      </c>
      <c r="U24733" s="74" t="s">
        <v>48120</v>
      </c>
    </row>
    <row r="24734" spans="20:21" x14ac:dyDescent="0.25">
      <c r="T24734" s="101" t="s">
        <v>48121</v>
      </c>
      <c r="U24734" s="74" t="s">
        <v>48122</v>
      </c>
    </row>
    <row r="24735" spans="20:21" x14ac:dyDescent="0.25">
      <c r="T24735" s="101" t="s">
        <v>48123</v>
      </c>
      <c r="U24735" s="74" t="s">
        <v>48124</v>
      </c>
    </row>
    <row r="24736" spans="20:21" x14ac:dyDescent="0.25">
      <c r="T24736" s="101" t="s">
        <v>48125</v>
      </c>
      <c r="U24736" s="74" t="s">
        <v>48126</v>
      </c>
    </row>
    <row r="24737" spans="20:21" x14ac:dyDescent="0.25">
      <c r="T24737" s="101" t="s">
        <v>48127</v>
      </c>
      <c r="U24737" s="74" t="s">
        <v>48128</v>
      </c>
    </row>
    <row r="24738" spans="20:21" x14ac:dyDescent="0.25">
      <c r="T24738" s="101" t="s">
        <v>48129</v>
      </c>
      <c r="U24738" s="74" t="s">
        <v>48130</v>
      </c>
    </row>
    <row r="24739" spans="20:21" x14ac:dyDescent="0.25">
      <c r="T24739" s="101" t="s">
        <v>48131</v>
      </c>
      <c r="U24739" s="74" t="s">
        <v>48132</v>
      </c>
    </row>
    <row r="24740" spans="20:21" x14ac:dyDescent="0.25">
      <c r="T24740" s="101" t="s">
        <v>48133</v>
      </c>
      <c r="U24740" s="74" t="s">
        <v>48134</v>
      </c>
    </row>
    <row r="24741" spans="20:21" x14ac:dyDescent="0.25">
      <c r="T24741" s="101" t="s">
        <v>48135</v>
      </c>
      <c r="U24741" s="74" t="s">
        <v>48136</v>
      </c>
    </row>
    <row r="24742" spans="20:21" x14ac:dyDescent="0.25">
      <c r="T24742" s="101" t="s">
        <v>48137</v>
      </c>
      <c r="U24742" s="74" t="s">
        <v>48138</v>
      </c>
    </row>
    <row r="24743" spans="20:21" x14ac:dyDescent="0.25">
      <c r="T24743" s="101" t="s">
        <v>48139</v>
      </c>
      <c r="U24743" s="74" t="s">
        <v>48140</v>
      </c>
    </row>
    <row r="24744" spans="20:21" x14ac:dyDescent="0.25">
      <c r="T24744" s="101" t="s">
        <v>48141</v>
      </c>
      <c r="U24744" s="74" t="s">
        <v>48142</v>
      </c>
    </row>
    <row r="24745" spans="20:21" x14ac:dyDescent="0.25">
      <c r="T24745" s="101" t="s">
        <v>48143</v>
      </c>
      <c r="U24745" s="74" t="s">
        <v>48144</v>
      </c>
    </row>
    <row r="24746" spans="20:21" x14ac:dyDescent="0.25">
      <c r="T24746" s="101" t="s">
        <v>48145</v>
      </c>
      <c r="U24746" s="74" t="s">
        <v>48146</v>
      </c>
    </row>
    <row r="24747" spans="20:21" x14ac:dyDescent="0.25">
      <c r="T24747" s="101" t="s">
        <v>48147</v>
      </c>
      <c r="U24747" s="74" t="s">
        <v>48148</v>
      </c>
    </row>
    <row r="24748" spans="20:21" x14ac:dyDescent="0.25">
      <c r="T24748" s="101" t="s">
        <v>48149</v>
      </c>
      <c r="U24748" s="74" t="s">
        <v>48150</v>
      </c>
    </row>
    <row r="24749" spans="20:21" x14ac:dyDescent="0.25">
      <c r="T24749" s="101" t="s">
        <v>48151</v>
      </c>
      <c r="U24749" s="74" t="s">
        <v>48152</v>
      </c>
    </row>
    <row r="24750" spans="20:21" x14ac:dyDescent="0.25">
      <c r="T24750" s="101" t="s">
        <v>48153</v>
      </c>
      <c r="U24750" s="74" t="s">
        <v>48154</v>
      </c>
    </row>
    <row r="24751" spans="20:21" x14ac:dyDescent="0.25">
      <c r="T24751" s="101" t="s">
        <v>48155</v>
      </c>
      <c r="U24751" s="74" t="s">
        <v>48156</v>
      </c>
    </row>
    <row r="24752" spans="20:21" x14ac:dyDescent="0.25">
      <c r="T24752" s="101" t="s">
        <v>48157</v>
      </c>
      <c r="U24752" s="74" t="s">
        <v>48158</v>
      </c>
    </row>
    <row r="24753" spans="20:21" x14ac:dyDescent="0.25">
      <c r="T24753" s="101" t="s">
        <v>48159</v>
      </c>
      <c r="U24753" s="74" t="s">
        <v>48160</v>
      </c>
    </row>
    <row r="24754" spans="20:21" x14ac:dyDescent="0.25">
      <c r="T24754" s="101" t="s">
        <v>48161</v>
      </c>
      <c r="U24754" s="74" t="s">
        <v>48162</v>
      </c>
    </row>
    <row r="24755" spans="20:21" x14ac:dyDescent="0.25">
      <c r="T24755" s="101" t="s">
        <v>48163</v>
      </c>
      <c r="U24755" s="74" t="s">
        <v>48164</v>
      </c>
    </row>
    <row r="24756" spans="20:21" x14ac:dyDescent="0.25">
      <c r="T24756" s="101" t="s">
        <v>48165</v>
      </c>
      <c r="U24756" s="74" t="s">
        <v>48166</v>
      </c>
    </row>
    <row r="24757" spans="20:21" x14ac:dyDescent="0.25">
      <c r="T24757" s="101" t="s">
        <v>48167</v>
      </c>
      <c r="U24757" s="74" t="s">
        <v>48168</v>
      </c>
    </row>
    <row r="24758" spans="20:21" x14ac:dyDescent="0.25">
      <c r="T24758" s="101" t="s">
        <v>48169</v>
      </c>
      <c r="U24758" s="74" t="s">
        <v>48170</v>
      </c>
    </row>
    <row r="24759" spans="20:21" x14ac:dyDescent="0.25">
      <c r="T24759" s="101" t="s">
        <v>48171</v>
      </c>
      <c r="U24759" s="74" t="s">
        <v>48172</v>
      </c>
    </row>
    <row r="24760" spans="20:21" x14ac:dyDescent="0.25">
      <c r="T24760" s="101" t="s">
        <v>48173</v>
      </c>
      <c r="U24760" s="74" t="s">
        <v>48174</v>
      </c>
    </row>
    <row r="24761" spans="20:21" x14ac:dyDescent="0.25">
      <c r="T24761" s="101" t="s">
        <v>48175</v>
      </c>
      <c r="U24761" s="74" t="s">
        <v>48176</v>
      </c>
    </row>
    <row r="24762" spans="20:21" x14ac:dyDescent="0.25">
      <c r="T24762" s="101" t="s">
        <v>48177</v>
      </c>
      <c r="U24762" s="74" t="s">
        <v>48178</v>
      </c>
    </row>
    <row r="24763" spans="20:21" x14ac:dyDescent="0.25">
      <c r="T24763" s="101" t="s">
        <v>48179</v>
      </c>
      <c r="U24763" s="74" t="s">
        <v>48180</v>
      </c>
    </row>
    <row r="24764" spans="20:21" x14ac:dyDescent="0.25">
      <c r="T24764" s="101" t="s">
        <v>48181</v>
      </c>
      <c r="U24764" s="74" t="s">
        <v>48182</v>
      </c>
    </row>
    <row r="24765" spans="20:21" x14ac:dyDescent="0.25">
      <c r="T24765" s="101" t="s">
        <v>48183</v>
      </c>
      <c r="U24765" s="74" t="s">
        <v>48184</v>
      </c>
    </row>
    <row r="24766" spans="20:21" x14ac:dyDescent="0.25">
      <c r="T24766" s="101" t="s">
        <v>48185</v>
      </c>
      <c r="U24766" s="74" t="s">
        <v>48186</v>
      </c>
    </row>
    <row r="24767" spans="20:21" x14ac:dyDescent="0.25">
      <c r="T24767" s="101" t="s">
        <v>48187</v>
      </c>
      <c r="U24767" s="74" t="s">
        <v>48188</v>
      </c>
    </row>
    <row r="24768" spans="20:21" x14ac:dyDescent="0.25">
      <c r="T24768" s="101" t="s">
        <v>48189</v>
      </c>
      <c r="U24768" s="74" t="s">
        <v>48190</v>
      </c>
    </row>
    <row r="24769" spans="20:21" x14ac:dyDescent="0.25">
      <c r="T24769" s="101" t="s">
        <v>48191</v>
      </c>
      <c r="U24769" s="74" t="s">
        <v>48192</v>
      </c>
    </row>
    <row r="24770" spans="20:21" x14ac:dyDescent="0.25">
      <c r="T24770" s="101" t="s">
        <v>48193</v>
      </c>
      <c r="U24770" s="74" t="s">
        <v>1286</v>
      </c>
    </row>
    <row r="24771" spans="20:21" x14ac:dyDescent="0.25">
      <c r="T24771" s="101" t="s">
        <v>48194</v>
      </c>
      <c r="U24771" s="74" t="s">
        <v>48195</v>
      </c>
    </row>
    <row r="24772" spans="20:21" x14ac:dyDescent="0.25">
      <c r="T24772" s="101" t="s">
        <v>48196</v>
      </c>
      <c r="U24772" s="74" t="s">
        <v>48197</v>
      </c>
    </row>
    <row r="24773" spans="20:21" x14ac:dyDescent="0.25">
      <c r="T24773" s="101" t="s">
        <v>48198</v>
      </c>
      <c r="U24773" s="74" t="s">
        <v>48199</v>
      </c>
    </row>
    <row r="24774" spans="20:21" x14ac:dyDescent="0.25">
      <c r="T24774" s="101" t="s">
        <v>48200</v>
      </c>
      <c r="U24774" s="74" t="s">
        <v>20954</v>
      </c>
    </row>
    <row r="24775" spans="20:21" x14ac:dyDescent="0.25">
      <c r="T24775" s="101" t="s">
        <v>48201</v>
      </c>
      <c r="U24775" s="74" t="s">
        <v>48202</v>
      </c>
    </row>
    <row r="24776" spans="20:21" x14ac:dyDescent="0.25">
      <c r="T24776" s="101" t="s">
        <v>48203</v>
      </c>
      <c r="U24776" s="74" t="s">
        <v>48204</v>
      </c>
    </row>
    <row r="24777" spans="20:21" x14ac:dyDescent="0.25">
      <c r="T24777" s="101" t="s">
        <v>48205</v>
      </c>
      <c r="U24777" s="74" t="s">
        <v>48206</v>
      </c>
    </row>
    <row r="24778" spans="20:21" x14ac:dyDescent="0.25">
      <c r="T24778" s="101" t="s">
        <v>48207</v>
      </c>
      <c r="U24778" s="74" t="s">
        <v>48208</v>
      </c>
    </row>
    <row r="24779" spans="20:21" x14ac:dyDescent="0.25">
      <c r="T24779" s="101" t="s">
        <v>48209</v>
      </c>
      <c r="U24779" s="74" t="s">
        <v>48210</v>
      </c>
    </row>
    <row r="24780" spans="20:21" x14ac:dyDescent="0.25">
      <c r="T24780" s="101" t="s">
        <v>48211</v>
      </c>
      <c r="U24780" s="74" t="s">
        <v>48212</v>
      </c>
    </row>
    <row r="24781" spans="20:21" x14ac:dyDescent="0.25">
      <c r="T24781" s="101" t="s">
        <v>48213</v>
      </c>
      <c r="U24781" s="74" t="s">
        <v>48214</v>
      </c>
    </row>
    <row r="24782" spans="20:21" x14ac:dyDescent="0.25">
      <c r="T24782" s="101" t="s">
        <v>48215</v>
      </c>
      <c r="U24782" s="74" t="s">
        <v>48216</v>
      </c>
    </row>
    <row r="24783" spans="20:21" x14ac:dyDescent="0.25">
      <c r="T24783" s="101" t="s">
        <v>48217</v>
      </c>
      <c r="U24783" s="74" t="s">
        <v>48218</v>
      </c>
    </row>
    <row r="24784" spans="20:21" x14ac:dyDescent="0.25">
      <c r="T24784" s="101" t="s">
        <v>48219</v>
      </c>
      <c r="U24784" s="74" t="s">
        <v>48220</v>
      </c>
    </row>
    <row r="24785" spans="20:21" x14ac:dyDescent="0.25">
      <c r="T24785" s="101" t="s">
        <v>48221</v>
      </c>
      <c r="U24785" s="74" t="s">
        <v>48222</v>
      </c>
    </row>
    <row r="24786" spans="20:21" x14ac:dyDescent="0.25">
      <c r="T24786" s="101" t="s">
        <v>48223</v>
      </c>
      <c r="U24786" s="74" t="s">
        <v>48224</v>
      </c>
    </row>
    <row r="24787" spans="20:21" x14ac:dyDescent="0.25">
      <c r="T24787" s="101" t="s">
        <v>48225</v>
      </c>
      <c r="U24787" s="74" t="s">
        <v>4099</v>
      </c>
    </row>
    <row r="24788" spans="20:21" x14ac:dyDescent="0.25">
      <c r="T24788" s="101" t="s">
        <v>48226</v>
      </c>
      <c r="U24788" s="74" t="s">
        <v>48227</v>
      </c>
    </row>
    <row r="24789" spans="20:21" x14ac:dyDescent="0.25">
      <c r="T24789" s="101" t="s">
        <v>48228</v>
      </c>
      <c r="U24789" s="74" t="s">
        <v>48229</v>
      </c>
    </row>
    <row r="24790" spans="20:21" x14ac:dyDescent="0.25">
      <c r="T24790" s="101" t="s">
        <v>48230</v>
      </c>
      <c r="U24790" s="74" t="s">
        <v>48231</v>
      </c>
    </row>
    <row r="24791" spans="20:21" x14ac:dyDescent="0.25">
      <c r="T24791" s="101" t="s">
        <v>48232</v>
      </c>
      <c r="U24791" s="74" t="s">
        <v>48233</v>
      </c>
    </row>
    <row r="24792" spans="20:21" x14ac:dyDescent="0.25">
      <c r="T24792" s="101" t="s">
        <v>48234</v>
      </c>
      <c r="U24792" s="74" t="s">
        <v>48235</v>
      </c>
    </row>
    <row r="24793" spans="20:21" x14ac:dyDescent="0.25">
      <c r="T24793" s="101" t="s">
        <v>48236</v>
      </c>
      <c r="U24793" s="74" t="s">
        <v>48237</v>
      </c>
    </row>
    <row r="24794" spans="20:21" x14ac:dyDescent="0.25">
      <c r="T24794" s="101" t="s">
        <v>48238</v>
      </c>
      <c r="U24794" s="74" t="s">
        <v>48239</v>
      </c>
    </row>
    <row r="24795" spans="20:21" x14ac:dyDescent="0.25">
      <c r="T24795" s="101" t="s">
        <v>48240</v>
      </c>
      <c r="U24795" s="74" t="s">
        <v>48241</v>
      </c>
    </row>
    <row r="24796" spans="20:21" x14ac:dyDescent="0.25">
      <c r="T24796" s="101" t="s">
        <v>48242</v>
      </c>
      <c r="U24796" s="74" t="s">
        <v>48243</v>
      </c>
    </row>
    <row r="24797" spans="20:21" x14ac:dyDescent="0.25">
      <c r="T24797" s="101" t="s">
        <v>48244</v>
      </c>
      <c r="U24797" s="74" t="s">
        <v>48245</v>
      </c>
    </row>
    <row r="24798" spans="20:21" x14ac:dyDescent="0.25">
      <c r="T24798" s="101" t="s">
        <v>48246</v>
      </c>
      <c r="U24798" s="74" t="s">
        <v>48247</v>
      </c>
    </row>
    <row r="24799" spans="20:21" x14ac:dyDescent="0.25">
      <c r="T24799" s="101" t="s">
        <v>48248</v>
      </c>
      <c r="U24799" s="74" t="s">
        <v>48249</v>
      </c>
    </row>
    <row r="24800" spans="20:21" x14ac:dyDescent="0.25">
      <c r="T24800" s="101" t="s">
        <v>48250</v>
      </c>
      <c r="U24800" s="74" t="s">
        <v>48251</v>
      </c>
    </row>
    <row r="24801" spans="20:21" x14ac:dyDescent="0.25">
      <c r="T24801" s="101" t="s">
        <v>48252</v>
      </c>
      <c r="U24801" s="74" t="s">
        <v>48253</v>
      </c>
    </row>
    <row r="24802" spans="20:21" x14ac:dyDescent="0.25">
      <c r="T24802" s="101" t="s">
        <v>48254</v>
      </c>
      <c r="U24802" s="74" t="s">
        <v>48255</v>
      </c>
    </row>
    <row r="24803" spans="20:21" x14ac:dyDescent="0.25">
      <c r="T24803" s="101" t="s">
        <v>48256</v>
      </c>
      <c r="U24803" s="74" t="s">
        <v>11268</v>
      </c>
    </row>
    <row r="24804" spans="20:21" x14ac:dyDescent="0.25">
      <c r="T24804" s="101" t="s">
        <v>48257</v>
      </c>
      <c r="U24804" s="74" t="s">
        <v>48258</v>
      </c>
    </row>
    <row r="24805" spans="20:21" x14ac:dyDescent="0.25">
      <c r="T24805" s="101" t="s">
        <v>48259</v>
      </c>
      <c r="U24805" s="74" t="s">
        <v>48260</v>
      </c>
    </row>
    <row r="24806" spans="20:21" x14ac:dyDescent="0.25">
      <c r="T24806" s="101" t="s">
        <v>48261</v>
      </c>
      <c r="U24806" s="74" t="s">
        <v>48262</v>
      </c>
    </row>
    <row r="24807" spans="20:21" x14ac:dyDescent="0.25">
      <c r="T24807" s="101" t="s">
        <v>48263</v>
      </c>
      <c r="U24807" s="74" t="s">
        <v>1470</v>
      </c>
    </row>
    <row r="24808" spans="20:21" x14ac:dyDescent="0.25">
      <c r="T24808" s="101" t="s">
        <v>48264</v>
      </c>
      <c r="U24808" s="74" t="s">
        <v>48265</v>
      </c>
    </row>
    <row r="24809" spans="20:21" x14ac:dyDescent="0.25">
      <c r="T24809" s="101" t="s">
        <v>48266</v>
      </c>
      <c r="U24809" s="74" t="s">
        <v>48267</v>
      </c>
    </row>
    <row r="24810" spans="20:21" x14ac:dyDescent="0.25">
      <c r="T24810" s="101" t="s">
        <v>48268</v>
      </c>
      <c r="U24810" s="74" t="s">
        <v>9529</v>
      </c>
    </row>
    <row r="24811" spans="20:21" x14ac:dyDescent="0.25">
      <c r="T24811" s="101" t="s">
        <v>48269</v>
      </c>
      <c r="U24811" s="74" t="s">
        <v>48270</v>
      </c>
    </row>
    <row r="24812" spans="20:21" x14ac:dyDescent="0.25">
      <c r="T24812" s="101" t="s">
        <v>48271</v>
      </c>
      <c r="U24812" s="74" t="s">
        <v>48272</v>
      </c>
    </row>
    <row r="24813" spans="20:21" x14ac:dyDescent="0.25">
      <c r="T24813" s="101" t="s">
        <v>48273</v>
      </c>
      <c r="U24813" s="74" t="s">
        <v>48274</v>
      </c>
    </row>
    <row r="24814" spans="20:21" x14ac:dyDescent="0.25">
      <c r="T24814" s="101" t="s">
        <v>48275</v>
      </c>
      <c r="U24814" s="74" t="s">
        <v>48276</v>
      </c>
    </row>
    <row r="24815" spans="20:21" x14ac:dyDescent="0.25">
      <c r="T24815" s="101" t="s">
        <v>48277</v>
      </c>
      <c r="U24815" s="74" t="s">
        <v>48278</v>
      </c>
    </row>
    <row r="24816" spans="20:21" x14ac:dyDescent="0.25">
      <c r="T24816" s="101" t="s">
        <v>48279</v>
      </c>
      <c r="U24816" s="74" t="s">
        <v>48280</v>
      </c>
    </row>
    <row r="24817" spans="20:21" x14ac:dyDescent="0.25">
      <c r="T24817" s="101" t="s">
        <v>48281</v>
      </c>
      <c r="U24817" s="74" t="s">
        <v>48282</v>
      </c>
    </row>
    <row r="24818" spans="20:21" x14ac:dyDescent="0.25">
      <c r="T24818" s="101" t="s">
        <v>48283</v>
      </c>
      <c r="U24818" s="74" t="s">
        <v>48284</v>
      </c>
    </row>
    <row r="24819" spans="20:21" x14ac:dyDescent="0.25">
      <c r="T24819" s="101" t="s">
        <v>48285</v>
      </c>
      <c r="U24819" s="74" t="s">
        <v>48286</v>
      </c>
    </row>
    <row r="24820" spans="20:21" x14ac:dyDescent="0.25">
      <c r="T24820" s="101" t="s">
        <v>48287</v>
      </c>
      <c r="U24820" s="74" t="s">
        <v>48288</v>
      </c>
    </row>
    <row r="24821" spans="20:21" x14ac:dyDescent="0.25">
      <c r="T24821" s="101" t="s">
        <v>48289</v>
      </c>
      <c r="U24821" s="74" t="s">
        <v>48290</v>
      </c>
    </row>
    <row r="24822" spans="20:21" x14ac:dyDescent="0.25">
      <c r="T24822" s="101" t="s">
        <v>48291</v>
      </c>
      <c r="U24822" s="74" t="s">
        <v>48292</v>
      </c>
    </row>
    <row r="24823" spans="20:21" x14ac:dyDescent="0.25">
      <c r="T24823" s="101" t="s">
        <v>48293</v>
      </c>
      <c r="U24823" s="74" t="s">
        <v>48294</v>
      </c>
    </row>
    <row r="24824" spans="20:21" x14ac:dyDescent="0.25">
      <c r="T24824" s="101" t="s">
        <v>48295</v>
      </c>
      <c r="U24824" s="74" t="s">
        <v>48296</v>
      </c>
    </row>
    <row r="24825" spans="20:21" x14ac:dyDescent="0.25">
      <c r="T24825" s="101" t="s">
        <v>48297</v>
      </c>
      <c r="U24825" s="74" t="s">
        <v>48298</v>
      </c>
    </row>
    <row r="24826" spans="20:21" x14ac:dyDescent="0.25">
      <c r="T24826" s="101" t="s">
        <v>48299</v>
      </c>
      <c r="U24826" s="74" t="s">
        <v>48300</v>
      </c>
    </row>
    <row r="24827" spans="20:21" x14ac:dyDescent="0.25">
      <c r="T24827" s="101" t="s">
        <v>48301</v>
      </c>
      <c r="U24827" s="74" t="s">
        <v>48302</v>
      </c>
    </row>
    <row r="24828" spans="20:21" x14ac:dyDescent="0.25">
      <c r="T24828" s="101" t="s">
        <v>48303</v>
      </c>
      <c r="U24828" s="74" t="s">
        <v>48304</v>
      </c>
    </row>
    <row r="24829" spans="20:21" x14ac:dyDescent="0.25">
      <c r="T24829" s="101" t="s">
        <v>48305</v>
      </c>
      <c r="U24829" s="74" t="s">
        <v>48306</v>
      </c>
    </row>
    <row r="24830" spans="20:21" x14ac:dyDescent="0.25">
      <c r="T24830" s="101" t="s">
        <v>48307</v>
      </c>
      <c r="U24830" s="74" t="s">
        <v>48308</v>
      </c>
    </row>
    <row r="24831" spans="20:21" x14ac:dyDescent="0.25">
      <c r="T24831" s="101" t="s">
        <v>48309</v>
      </c>
      <c r="U24831" s="74" t="s">
        <v>1538</v>
      </c>
    </row>
    <row r="24832" spans="20:21" x14ac:dyDescent="0.25">
      <c r="T24832" s="101" t="s">
        <v>48310</v>
      </c>
      <c r="U24832" s="74" t="s">
        <v>48311</v>
      </c>
    </row>
    <row r="24833" spans="20:21" x14ac:dyDescent="0.25">
      <c r="T24833" s="101" t="s">
        <v>48312</v>
      </c>
      <c r="U24833" s="74" t="s">
        <v>48313</v>
      </c>
    </row>
    <row r="24834" spans="20:21" x14ac:dyDescent="0.25">
      <c r="T24834" s="101" t="s">
        <v>48314</v>
      </c>
      <c r="U24834" s="74" t="s">
        <v>48315</v>
      </c>
    </row>
    <row r="24835" spans="20:21" x14ac:dyDescent="0.25">
      <c r="T24835" s="101" t="s">
        <v>48316</v>
      </c>
      <c r="U24835" s="74" t="s">
        <v>48317</v>
      </c>
    </row>
    <row r="24836" spans="20:21" x14ac:dyDescent="0.25">
      <c r="T24836" s="101" t="s">
        <v>48318</v>
      </c>
      <c r="U24836" s="74" t="s">
        <v>48319</v>
      </c>
    </row>
    <row r="24837" spans="20:21" x14ac:dyDescent="0.25">
      <c r="T24837" s="101" t="s">
        <v>48320</v>
      </c>
      <c r="U24837" s="74" t="s">
        <v>48321</v>
      </c>
    </row>
    <row r="24838" spans="20:21" x14ac:dyDescent="0.25">
      <c r="T24838" s="101" t="s">
        <v>48322</v>
      </c>
      <c r="U24838" s="74" t="s">
        <v>48323</v>
      </c>
    </row>
    <row r="24839" spans="20:21" x14ac:dyDescent="0.25">
      <c r="T24839" s="101" t="s">
        <v>48324</v>
      </c>
      <c r="U24839" s="74" t="s">
        <v>48325</v>
      </c>
    </row>
    <row r="24840" spans="20:21" x14ac:dyDescent="0.25">
      <c r="T24840" s="101" t="s">
        <v>48326</v>
      </c>
      <c r="U24840" s="74" t="s">
        <v>48327</v>
      </c>
    </row>
    <row r="24841" spans="20:21" x14ac:dyDescent="0.25">
      <c r="T24841" s="101" t="s">
        <v>48328</v>
      </c>
      <c r="U24841" s="74" t="s">
        <v>48329</v>
      </c>
    </row>
    <row r="24842" spans="20:21" x14ac:dyDescent="0.25">
      <c r="T24842" s="101" t="s">
        <v>48330</v>
      </c>
      <c r="U24842" s="74" t="s">
        <v>48331</v>
      </c>
    </row>
    <row r="24843" spans="20:21" x14ac:dyDescent="0.25">
      <c r="T24843" s="101" t="s">
        <v>48332</v>
      </c>
      <c r="U24843" s="74" t="s">
        <v>48333</v>
      </c>
    </row>
    <row r="24844" spans="20:21" x14ac:dyDescent="0.25">
      <c r="T24844" s="101" t="s">
        <v>48334</v>
      </c>
      <c r="U24844" s="74" t="s">
        <v>48335</v>
      </c>
    </row>
    <row r="24845" spans="20:21" x14ac:dyDescent="0.25">
      <c r="T24845" s="101" t="s">
        <v>48336</v>
      </c>
      <c r="U24845" s="74" t="s">
        <v>48337</v>
      </c>
    </row>
    <row r="24846" spans="20:21" x14ac:dyDescent="0.25">
      <c r="T24846" s="101" t="s">
        <v>48338</v>
      </c>
      <c r="U24846" s="74" t="s">
        <v>48339</v>
      </c>
    </row>
    <row r="24847" spans="20:21" x14ac:dyDescent="0.25">
      <c r="T24847" s="101" t="s">
        <v>48340</v>
      </c>
      <c r="U24847" s="74" t="s">
        <v>48341</v>
      </c>
    </row>
    <row r="24848" spans="20:21" x14ac:dyDescent="0.25">
      <c r="T24848" s="101" t="s">
        <v>48342</v>
      </c>
      <c r="U24848" s="74" t="s">
        <v>48343</v>
      </c>
    </row>
    <row r="24849" spans="20:21" x14ac:dyDescent="0.25">
      <c r="T24849" s="101" t="s">
        <v>48344</v>
      </c>
      <c r="U24849" s="74" t="s">
        <v>48345</v>
      </c>
    </row>
    <row r="24850" spans="20:21" x14ac:dyDescent="0.25">
      <c r="T24850" s="101" t="s">
        <v>48346</v>
      </c>
      <c r="U24850" s="74" t="s">
        <v>48347</v>
      </c>
    </row>
    <row r="24851" spans="20:21" x14ac:dyDescent="0.25">
      <c r="T24851" s="101" t="s">
        <v>48348</v>
      </c>
      <c r="U24851" s="74" t="s">
        <v>48349</v>
      </c>
    </row>
    <row r="24852" spans="20:21" x14ac:dyDescent="0.25">
      <c r="T24852" s="101" t="s">
        <v>48350</v>
      </c>
      <c r="U24852" s="74" t="s">
        <v>48351</v>
      </c>
    </row>
    <row r="24853" spans="20:21" x14ac:dyDescent="0.25">
      <c r="T24853" s="101" t="s">
        <v>48352</v>
      </c>
      <c r="U24853" s="74" t="s">
        <v>48353</v>
      </c>
    </row>
    <row r="24854" spans="20:21" x14ac:dyDescent="0.25">
      <c r="T24854" s="101" t="s">
        <v>48354</v>
      </c>
      <c r="U24854" s="74" t="s">
        <v>48355</v>
      </c>
    </row>
    <row r="24855" spans="20:21" x14ac:dyDescent="0.25">
      <c r="T24855" s="101" t="s">
        <v>48356</v>
      </c>
      <c r="U24855" s="74" t="s">
        <v>48357</v>
      </c>
    </row>
    <row r="24856" spans="20:21" x14ac:dyDescent="0.25">
      <c r="T24856" s="101" t="s">
        <v>48358</v>
      </c>
      <c r="U24856" s="74" t="s">
        <v>48359</v>
      </c>
    </row>
    <row r="24857" spans="20:21" x14ac:dyDescent="0.25">
      <c r="T24857" s="101" t="s">
        <v>48360</v>
      </c>
      <c r="U24857" s="74" t="s">
        <v>48361</v>
      </c>
    </row>
    <row r="24858" spans="20:21" x14ac:dyDescent="0.25">
      <c r="T24858" s="101" t="s">
        <v>48362</v>
      </c>
      <c r="U24858" s="74" t="s">
        <v>48363</v>
      </c>
    </row>
    <row r="24859" spans="20:21" x14ac:dyDescent="0.25">
      <c r="T24859" s="101" t="s">
        <v>48364</v>
      </c>
      <c r="U24859" s="74" t="s">
        <v>48365</v>
      </c>
    </row>
    <row r="24860" spans="20:21" x14ac:dyDescent="0.25">
      <c r="T24860" s="101" t="s">
        <v>48366</v>
      </c>
      <c r="U24860" s="74" t="s">
        <v>48367</v>
      </c>
    </row>
    <row r="24861" spans="20:21" x14ac:dyDescent="0.25">
      <c r="T24861" s="101" t="s">
        <v>48368</v>
      </c>
      <c r="U24861" s="74" t="s">
        <v>48369</v>
      </c>
    </row>
    <row r="24862" spans="20:21" x14ac:dyDescent="0.25">
      <c r="T24862" s="101" t="s">
        <v>48370</v>
      </c>
      <c r="U24862" s="74" t="s">
        <v>48371</v>
      </c>
    </row>
    <row r="24863" spans="20:21" x14ac:dyDescent="0.25">
      <c r="T24863" s="101" t="s">
        <v>48372</v>
      </c>
      <c r="U24863" s="74" t="s">
        <v>48373</v>
      </c>
    </row>
    <row r="24864" spans="20:21" x14ac:dyDescent="0.25">
      <c r="T24864" s="101" t="s">
        <v>48374</v>
      </c>
      <c r="U24864" s="74" t="s">
        <v>48375</v>
      </c>
    </row>
    <row r="24865" spans="20:21" x14ac:dyDescent="0.25">
      <c r="T24865" s="101" t="s">
        <v>48376</v>
      </c>
      <c r="U24865" s="74" t="s">
        <v>48377</v>
      </c>
    </row>
    <row r="24866" spans="20:21" x14ac:dyDescent="0.25">
      <c r="T24866" s="101" t="s">
        <v>48378</v>
      </c>
      <c r="U24866" s="74" t="s">
        <v>48379</v>
      </c>
    </row>
    <row r="24867" spans="20:21" x14ac:dyDescent="0.25">
      <c r="T24867" s="101" t="s">
        <v>48380</v>
      </c>
      <c r="U24867" s="74" t="s">
        <v>48381</v>
      </c>
    </row>
    <row r="24868" spans="20:21" x14ac:dyDescent="0.25">
      <c r="T24868" s="101" t="s">
        <v>48382</v>
      </c>
      <c r="U24868" s="74" t="s">
        <v>48383</v>
      </c>
    </row>
    <row r="24869" spans="20:21" x14ac:dyDescent="0.25">
      <c r="T24869" s="101" t="s">
        <v>48384</v>
      </c>
      <c r="U24869" s="74" t="s">
        <v>48385</v>
      </c>
    </row>
    <row r="24870" spans="20:21" x14ac:dyDescent="0.25">
      <c r="T24870" s="101" t="s">
        <v>48386</v>
      </c>
      <c r="U24870" s="74" t="s">
        <v>48387</v>
      </c>
    </row>
    <row r="24871" spans="20:21" x14ac:dyDescent="0.25">
      <c r="T24871" s="101" t="s">
        <v>48388</v>
      </c>
      <c r="U24871" s="74" t="s">
        <v>48389</v>
      </c>
    </row>
    <row r="24872" spans="20:21" x14ac:dyDescent="0.25">
      <c r="T24872" s="101" t="s">
        <v>48390</v>
      </c>
      <c r="U24872" s="74" t="s">
        <v>48391</v>
      </c>
    </row>
    <row r="24873" spans="20:21" x14ac:dyDescent="0.25">
      <c r="T24873" s="101" t="s">
        <v>48392</v>
      </c>
      <c r="U24873" s="74" t="s">
        <v>48393</v>
      </c>
    </row>
    <row r="24874" spans="20:21" x14ac:dyDescent="0.25">
      <c r="T24874" s="101" t="s">
        <v>48394</v>
      </c>
      <c r="U24874" s="74" t="s">
        <v>48395</v>
      </c>
    </row>
    <row r="24875" spans="20:21" x14ac:dyDescent="0.25">
      <c r="T24875" s="101" t="s">
        <v>48396</v>
      </c>
      <c r="U24875" s="74" t="s">
        <v>48397</v>
      </c>
    </row>
    <row r="24876" spans="20:21" x14ac:dyDescent="0.25">
      <c r="T24876" s="101" t="s">
        <v>48398</v>
      </c>
      <c r="U24876" s="74" t="s">
        <v>48399</v>
      </c>
    </row>
    <row r="24877" spans="20:21" x14ac:dyDescent="0.25">
      <c r="T24877" s="101" t="s">
        <v>48400</v>
      </c>
      <c r="U24877" s="74" t="s">
        <v>48401</v>
      </c>
    </row>
    <row r="24878" spans="20:21" x14ac:dyDescent="0.25">
      <c r="T24878" s="101" t="s">
        <v>48402</v>
      </c>
      <c r="U24878" s="74" t="s">
        <v>48403</v>
      </c>
    </row>
    <row r="24879" spans="20:21" x14ac:dyDescent="0.25">
      <c r="T24879" s="101" t="s">
        <v>48404</v>
      </c>
      <c r="U24879" s="74" t="s">
        <v>48405</v>
      </c>
    </row>
    <row r="24880" spans="20:21" x14ac:dyDescent="0.25">
      <c r="T24880" s="101" t="s">
        <v>48406</v>
      </c>
      <c r="U24880" s="74" t="s">
        <v>48407</v>
      </c>
    </row>
    <row r="24881" spans="20:21" x14ac:dyDescent="0.25">
      <c r="T24881" s="101" t="s">
        <v>48408</v>
      </c>
      <c r="U24881" s="74" t="s">
        <v>48409</v>
      </c>
    </row>
    <row r="24882" spans="20:21" x14ac:dyDescent="0.25">
      <c r="T24882" s="101" t="s">
        <v>48410</v>
      </c>
      <c r="U24882" s="74" t="s">
        <v>48411</v>
      </c>
    </row>
    <row r="24883" spans="20:21" x14ac:dyDescent="0.25">
      <c r="T24883" s="101" t="s">
        <v>48412</v>
      </c>
      <c r="U24883" s="74" t="s">
        <v>48413</v>
      </c>
    </row>
    <row r="24884" spans="20:21" x14ac:dyDescent="0.25">
      <c r="T24884" s="101" t="s">
        <v>48414</v>
      </c>
      <c r="U24884" s="74" t="s">
        <v>48415</v>
      </c>
    </row>
    <row r="24885" spans="20:21" x14ac:dyDescent="0.25">
      <c r="T24885" s="101" t="s">
        <v>48416</v>
      </c>
      <c r="U24885" s="74" t="s">
        <v>48417</v>
      </c>
    </row>
    <row r="24886" spans="20:21" x14ac:dyDescent="0.25">
      <c r="T24886" s="101" t="s">
        <v>48418</v>
      </c>
      <c r="U24886" s="74" t="s">
        <v>47111</v>
      </c>
    </row>
    <row r="24887" spans="20:21" x14ac:dyDescent="0.25">
      <c r="T24887" s="101" t="s">
        <v>48419</v>
      </c>
      <c r="U24887" s="74" t="s">
        <v>48420</v>
      </c>
    </row>
    <row r="24888" spans="20:21" x14ac:dyDescent="0.25">
      <c r="T24888" s="101" t="s">
        <v>48421</v>
      </c>
      <c r="U24888" s="74" t="s">
        <v>1618</v>
      </c>
    </row>
    <row r="24889" spans="20:21" x14ac:dyDescent="0.25">
      <c r="T24889" s="101" t="s">
        <v>48422</v>
      </c>
      <c r="U24889" s="74" t="s">
        <v>48423</v>
      </c>
    </row>
    <row r="24890" spans="20:21" x14ac:dyDescent="0.25">
      <c r="T24890" s="101" t="s">
        <v>48424</v>
      </c>
      <c r="U24890" s="74" t="s">
        <v>48425</v>
      </c>
    </row>
    <row r="24891" spans="20:21" x14ac:dyDescent="0.25">
      <c r="T24891" s="101" t="s">
        <v>48426</v>
      </c>
      <c r="U24891" s="74" t="s">
        <v>48427</v>
      </c>
    </row>
    <row r="24892" spans="20:21" x14ac:dyDescent="0.25">
      <c r="T24892" s="101" t="s">
        <v>48428</v>
      </c>
      <c r="U24892" s="74" t="s">
        <v>48429</v>
      </c>
    </row>
    <row r="24893" spans="20:21" x14ac:dyDescent="0.25">
      <c r="T24893" s="101" t="s">
        <v>48430</v>
      </c>
      <c r="U24893" s="74" t="s">
        <v>48431</v>
      </c>
    </row>
    <row r="24894" spans="20:21" x14ac:dyDescent="0.25">
      <c r="T24894" s="101" t="s">
        <v>48432</v>
      </c>
      <c r="U24894" s="74" t="s">
        <v>48433</v>
      </c>
    </row>
    <row r="24895" spans="20:21" x14ac:dyDescent="0.25">
      <c r="T24895" s="101" t="s">
        <v>48434</v>
      </c>
      <c r="U24895" s="74" t="s">
        <v>48435</v>
      </c>
    </row>
    <row r="24896" spans="20:21" x14ac:dyDescent="0.25">
      <c r="T24896" s="101" t="s">
        <v>48436</v>
      </c>
      <c r="U24896" s="74" t="s">
        <v>48437</v>
      </c>
    </row>
    <row r="24897" spans="20:21" x14ac:dyDescent="0.25">
      <c r="T24897" s="101" t="s">
        <v>48438</v>
      </c>
      <c r="U24897" s="74" t="s">
        <v>48439</v>
      </c>
    </row>
    <row r="24898" spans="20:21" x14ac:dyDescent="0.25">
      <c r="T24898" s="101" t="s">
        <v>48440</v>
      </c>
      <c r="U24898" s="74" t="s">
        <v>48441</v>
      </c>
    </row>
    <row r="24899" spans="20:21" x14ac:dyDescent="0.25">
      <c r="T24899" s="101" t="s">
        <v>48442</v>
      </c>
      <c r="U24899" s="74" t="s">
        <v>48443</v>
      </c>
    </row>
    <row r="24900" spans="20:21" x14ac:dyDescent="0.25">
      <c r="T24900" s="101" t="s">
        <v>48444</v>
      </c>
      <c r="U24900" s="74" t="s">
        <v>48445</v>
      </c>
    </row>
    <row r="24901" spans="20:21" x14ac:dyDescent="0.25">
      <c r="T24901" s="101" t="s">
        <v>48446</v>
      </c>
      <c r="U24901" s="74" t="s">
        <v>48447</v>
      </c>
    </row>
    <row r="24902" spans="20:21" x14ac:dyDescent="0.25">
      <c r="T24902" s="101" t="s">
        <v>48448</v>
      </c>
      <c r="U24902" s="74" t="s">
        <v>48449</v>
      </c>
    </row>
    <row r="24903" spans="20:21" x14ac:dyDescent="0.25">
      <c r="T24903" s="101" t="s">
        <v>48450</v>
      </c>
      <c r="U24903" s="74" t="s">
        <v>48451</v>
      </c>
    </row>
    <row r="24904" spans="20:21" x14ac:dyDescent="0.25">
      <c r="T24904" s="101" t="s">
        <v>48452</v>
      </c>
      <c r="U24904" s="74" t="s">
        <v>48453</v>
      </c>
    </row>
    <row r="24905" spans="20:21" x14ac:dyDescent="0.25">
      <c r="T24905" s="101" t="s">
        <v>48454</v>
      </c>
      <c r="U24905" s="74" t="s">
        <v>48455</v>
      </c>
    </row>
    <row r="24906" spans="20:21" x14ac:dyDescent="0.25">
      <c r="T24906" s="101" t="s">
        <v>48456</v>
      </c>
      <c r="U24906" s="74" t="s">
        <v>48457</v>
      </c>
    </row>
    <row r="24907" spans="20:21" x14ac:dyDescent="0.25">
      <c r="T24907" s="101" t="s">
        <v>48458</v>
      </c>
      <c r="U24907" s="74" t="s">
        <v>48459</v>
      </c>
    </row>
    <row r="24908" spans="20:21" x14ac:dyDescent="0.25">
      <c r="T24908" s="101" t="s">
        <v>48460</v>
      </c>
      <c r="U24908" s="74" t="s">
        <v>48461</v>
      </c>
    </row>
    <row r="24909" spans="20:21" x14ac:dyDescent="0.25">
      <c r="T24909" s="101" t="s">
        <v>48462</v>
      </c>
      <c r="U24909" s="74" t="s">
        <v>48463</v>
      </c>
    </row>
    <row r="24910" spans="20:21" x14ac:dyDescent="0.25">
      <c r="T24910" s="101" t="s">
        <v>48464</v>
      </c>
      <c r="U24910" s="74" t="s">
        <v>48465</v>
      </c>
    </row>
    <row r="24911" spans="20:21" x14ac:dyDescent="0.25">
      <c r="T24911" s="101" t="s">
        <v>48466</v>
      </c>
      <c r="U24911" s="74" t="s">
        <v>48467</v>
      </c>
    </row>
    <row r="24912" spans="20:21" x14ac:dyDescent="0.25">
      <c r="T24912" s="101" t="s">
        <v>48468</v>
      </c>
      <c r="U24912" s="74" t="s">
        <v>48469</v>
      </c>
    </row>
    <row r="24913" spans="20:21" x14ac:dyDescent="0.25">
      <c r="T24913" s="101" t="s">
        <v>48470</v>
      </c>
      <c r="U24913" s="74" t="s">
        <v>48471</v>
      </c>
    </row>
    <row r="24914" spans="20:21" x14ac:dyDescent="0.25">
      <c r="T24914" s="101" t="s">
        <v>48472</v>
      </c>
      <c r="U24914" s="74" t="s">
        <v>48473</v>
      </c>
    </row>
    <row r="24915" spans="20:21" x14ac:dyDescent="0.25">
      <c r="T24915" s="101" t="s">
        <v>48474</v>
      </c>
      <c r="U24915" s="74" t="s">
        <v>48475</v>
      </c>
    </row>
    <row r="24916" spans="20:21" x14ac:dyDescent="0.25">
      <c r="T24916" s="101" t="s">
        <v>48476</v>
      </c>
      <c r="U24916" s="74" t="s">
        <v>48477</v>
      </c>
    </row>
    <row r="24917" spans="20:21" x14ac:dyDescent="0.25">
      <c r="T24917" s="101" t="s">
        <v>48478</v>
      </c>
      <c r="U24917" s="74" t="s">
        <v>48479</v>
      </c>
    </row>
    <row r="24918" spans="20:21" x14ac:dyDescent="0.25">
      <c r="T24918" s="101" t="s">
        <v>48480</v>
      </c>
      <c r="U24918" s="74" t="s">
        <v>48481</v>
      </c>
    </row>
    <row r="24919" spans="20:21" x14ac:dyDescent="0.25">
      <c r="T24919" s="101" t="s">
        <v>48482</v>
      </c>
      <c r="U24919" s="74" t="s">
        <v>48483</v>
      </c>
    </row>
    <row r="24920" spans="20:21" x14ac:dyDescent="0.25">
      <c r="T24920" s="101" t="s">
        <v>48484</v>
      </c>
      <c r="U24920" s="74" t="s">
        <v>48485</v>
      </c>
    </row>
    <row r="24921" spans="20:21" x14ac:dyDescent="0.25">
      <c r="T24921" s="101" t="s">
        <v>48486</v>
      </c>
      <c r="U24921" s="74" t="s">
        <v>48487</v>
      </c>
    </row>
    <row r="24922" spans="20:21" x14ac:dyDescent="0.25">
      <c r="T24922" s="101" t="s">
        <v>48488</v>
      </c>
      <c r="U24922" s="74" t="s">
        <v>48489</v>
      </c>
    </row>
    <row r="24923" spans="20:21" x14ac:dyDescent="0.25">
      <c r="T24923" s="101" t="s">
        <v>48490</v>
      </c>
      <c r="U24923" s="74" t="s">
        <v>48491</v>
      </c>
    </row>
    <row r="24924" spans="20:21" x14ac:dyDescent="0.25">
      <c r="T24924" s="101" t="s">
        <v>48492</v>
      </c>
      <c r="U24924" s="74" t="s">
        <v>48493</v>
      </c>
    </row>
    <row r="24925" spans="20:21" x14ac:dyDescent="0.25">
      <c r="T24925" s="101" t="s">
        <v>48494</v>
      </c>
      <c r="U24925" s="74" t="s">
        <v>48495</v>
      </c>
    </row>
    <row r="24926" spans="20:21" x14ac:dyDescent="0.25">
      <c r="T24926" s="101" t="s">
        <v>48496</v>
      </c>
      <c r="U24926" s="74" t="s">
        <v>48497</v>
      </c>
    </row>
    <row r="24927" spans="20:21" x14ac:dyDescent="0.25">
      <c r="T24927" s="101" t="s">
        <v>48498</v>
      </c>
      <c r="U24927" s="74" t="s">
        <v>48499</v>
      </c>
    </row>
    <row r="24928" spans="20:21" x14ac:dyDescent="0.25">
      <c r="T24928" s="101" t="s">
        <v>48500</v>
      </c>
      <c r="U24928" s="74" t="s">
        <v>48501</v>
      </c>
    </row>
    <row r="24929" spans="20:21" x14ac:dyDescent="0.25">
      <c r="T24929" s="101" t="s">
        <v>48502</v>
      </c>
      <c r="U24929" s="74" t="s">
        <v>48503</v>
      </c>
    </row>
    <row r="24930" spans="20:21" x14ac:dyDescent="0.25">
      <c r="T24930" s="101" t="s">
        <v>48504</v>
      </c>
      <c r="U24930" s="74" t="s">
        <v>48505</v>
      </c>
    </row>
    <row r="24931" spans="20:21" x14ac:dyDescent="0.25">
      <c r="T24931" s="101" t="s">
        <v>48506</v>
      </c>
      <c r="U24931" s="74" t="s">
        <v>48507</v>
      </c>
    </row>
    <row r="24932" spans="20:21" x14ac:dyDescent="0.25">
      <c r="T24932" s="101" t="s">
        <v>48508</v>
      </c>
      <c r="U24932" s="74" t="s">
        <v>48509</v>
      </c>
    </row>
    <row r="24933" spans="20:21" x14ac:dyDescent="0.25">
      <c r="T24933" s="101" t="s">
        <v>48510</v>
      </c>
      <c r="U24933" s="74" t="s">
        <v>48511</v>
      </c>
    </row>
    <row r="24934" spans="20:21" x14ac:dyDescent="0.25">
      <c r="T24934" s="101" t="s">
        <v>48512</v>
      </c>
      <c r="U24934" s="74" t="s">
        <v>48513</v>
      </c>
    </row>
    <row r="24935" spans="20:21" x14ac:dyDescent="0.25">
      <c r="T24935" s="101" t="s">
        <v>48514</v>
      </c>
      <c r="U24935" s="74" t="s">
        <v>28503</v>
      </c>
    </row>
    <row r="24936" spans="20:21" x14ac:dyDescent="0.25">
      <c r="T24936" s="101" t="s">
        <v>48515</v>
      </c>
      <c r="U24936" s="74" t="s">
        <v>48516</v>
      </c>
    </row>
    <row r="24937" spans="20:21" x14ac:dyDescent="0.25">
      <c r="T24937" s="101" t="s">
        <v>48517</v>
      </c>
      <c r="U24937" s="74" t="s">
        <v>48518</v>
      </c>
    </row>
    <row r="24938" spans="20:21" x14ac:dyDescent="0.25">
      <c r="T24938" s="101" t="s">
        <v>48519</v>
      </c>
      <c r="U24938" s="74" t="s">
        <v>48520</v>
      </c>
    </row>
    <row r="24939" spans="20:21" x14ac:dyDescent="0.25">
      <c r="T24939" s="101" t="s">
        <v>48521</v>
      </c>
      <c r="U24939" s="74" t="s">
        <v>48522</v>
      </c>
    </row>
    <row r="24940" spans="20:21" x14ac:dyDescent="0.25">
      <c r="T24940" s="101" t="s">
        <v>48523</v>
      </c>
      <c r="U24940" s="74" t="s">
        <v>48524</v>
      </c>
    </row>
    <row r="24941" spans="20:21" x14ac:dyDescent="0.25">
      <c r="T24941" s="101" t="s">
        <v>48525</v>
      </c>
      <c r="U24941" s="74" t="s">
        <v>48526</v>
      </c>
    </row>
    <row r="24942" spans="20:21" x14ac:dyDescent="0.25">
      <c r="T24942" s="101" t="s">
        <v>48527</v>
      </c>
      <c r="U24942" s="74" t="s">
        <v>48528</v>
      </c>
    </row>
    <row r="24943" spans="20:21" x14ac:dyDescent="0.25">
      <c r="T24943" s="101" t="s">
        <v>48529</v>
      </c>
      <c r="U24943" s="74" t="s">
        <v>48530</v>
      </c>
    </row>
    <row r="24944" spans="20:21" x14ac:dyDescent="0.25">
      <c r="T24944" s="101" t="s">
        <v>48531</v>
      </c>
      <c r="U24944" s="74" t="s">
        <v>48532</v>
      </c>
    </row>
    <row r="24945" spans="20:21" x14ac:dyDescent="0.25">
      <c r="T24945" s="101" t="s">
        <v>48533</v>
      </c>
      <c r="U24945" s="74" t="s">
        <v>48534</v>
      </c>
    </row>
    <row r="24946" spans="20:21" x14ac:dyDescent="0.25">
      <c r="T24946" s="101" t="s">
        <v>48535</v>
      </c>
      <c r="U24946" s="74" t="s">
        <v>48536</v>
      </c>
    </row>
    <row r="24947" spans="20:21" x14ac:dyDescent="0.25">
      <c r="T24947" s="101" t="s">
        <v>48537</v>
      </c>
      <c r="U24947" s="74" t="s">
        <v>48538</v>
      </c>
    </row>
    <row r="24948" spans="20:21" x14ac:dyDescent="0.25">
      <c r="T24948" s="101" t="s">
        <v>48539</v>
      </c>
      <c r="U24948" s="74" t="s">
        <v>48540</v>
      </c>
    </row>
    <row r="24949" spans="20:21" x14ac:dyDescent="0.25">
      <c r="T24949" s="101" t="s">
        <v>48541</v>
      </c>
      <c r="U24949" s="74" t="s">
        <v>48542</v>
      </c>
    </row>
    <row r="24950" spans="20:21" x14ac:dyDescent="0.25">
      <c r="T24950" s="101" t="s">
        <v>48543</v>
      </c>
      <c r="U24950" s="74" t="s">
        <v>48544</v>
      </c>
    </row>
    <row r="24951" spans="20:21" x14ac:dyDescent="0.25">
      <c r="T24951" s="101" t="s">
        <v>48545</v>
      </c>
      <c r="U24951" s="74" t="s">
        <v>48546</v>
      </c>
    </row>
    <row r="24952" spans="20:21" x14ac:dyDescent="0.25">
      <c r="T24952" s="101" t="s">
        <v>48547</v>
      </c>
      <c r="U24952" s="74" t="s">
        <v>46047</v>
      </c>
    </row>
    <row r="24953" spans="20:21" x14ac:dyDescent="0.25">
      <c r="T24953" s="101" t="s">
        <v>48548</v>
      </c>
      <c r="U24953" s="74" t="s">
        <v>48549</v>
      </c>
    </row>
    <row r="24954" spans="20:21" x14ac:dyDescent="0.25">
      <c r="T24954" s="101" t="s">
        <v>48550</v>
      </c>
      <c r="U24954" s="74" t="s">
        <v>48551</v>
      </c>
    </row>
    <row r="24955" spans="20:21" x14ac:dyDescent="0.25">
      <c r="T24955" s="101" t="s">
        <v>48552</v>
      </c>
      <c r="U24955" s="74" t="s">
        <v>48553</v>
      </c>
    </row>
    <row r="24956" spans="20:21" x14ac:dyDescent="0.25">
      <c r="T24956" s="101" t="s">
        <v>48554</v>
      </c>
      <c r="U24956" s="74" t="s">
        <v>48555</v>
      </c>
    </row>
    <row r="24957" spans="20:21" x14ac:dyDescent="0.25">
      <c r="T24957" s="101" t="s">
        <v>48556</v>
      </c>
      <c r="U24957" s="74" t="s">
        <v>48557</v>
      </c>
    </row>
    <row r="24958" spans="20:21" x14ac:dyDescent="0.25">
      <c r="T24958" s="101" t="s">
        <v>48558</v>
      </c>
      <c r="U24958" s="74" t="s">
        <v>48559</v>
      </c>
    </row>
    <row r="24959" spans="20:21" x14ac:dyDescent="0.25">
      <c r="T24959" s="101" t="s">
        <v>48560</v>
      </c>
      <c r="U24959" s="74" t="s">
        <v>48561</v>
      </c>
    </row>
    <row r="24960" spans="20:21" x14ac:dyDescent="0.25">
      <c r="T24960" s="101" t="s">
        <v>48562</v>
      </c>
      <c r="U24960" s="74" t="s">
        <v>48563</v>
      </c>
    </row>
    <row r="24961" spans="20:21" x14ac:dyDescent="0.25">
      <c r="T24961" s="101" t="s">
        <v>48564</v>
      </c>
      <c r="U24961" s="74" t="s">
        <v>48565</v>
      </c>
    </row>
    <row r="24962" spans="20:21" x14ac:dyDescent="0.25">
      <c r="T24962" s="101" t="s">
        <v>48566</v>
      </c>
      <c r="U24962" s="74" t="s">
        <v>46058</v>
      </c>
    </row>
    <row r="24963" spans="20:21" x14ac:dyDescent="0.25">
      <c r="T24963" s="101" t="s">
        <v>48567</v>
      </c>
      <c r="U24963" s="74" t="s">
        <v>48568</v>
      </c>
    </row>
    <row r="24964" spans="20:21" x14ac:dyDescent="0.25">
      <c r="T24964" s="101" t="s">
        <v>48569</v>
      </c>
      <c r="U24964" s="74" t="s">
        <v>48570</v>
      </c>
    </row>
    <row r="24965" spans="20:21" x14ac:dyDescent="0.25">
      <c r="T24965" s="101" t="s">
        <v>48571</v>
      </c>
      <c r="U24965" s="74" t="s">
        <v>1736</v>
      </c>
    </row>
    <row r="24966" spans="20:21" x14ac:dyDescent="0.25">
      <c r="T24966" s="101" t="s">
        <v>48572</v>
      </c>
      <c r="U24966" s="74" t="s">
        <v>48573</v>
      </c>
    </row>
    <row r="24967" spans="20:21" x14ac:dyDescent="0.25">
      <c r="T24967" s="101" t="s">
        <v>48574</v>
      </c>
      <c r="U24967" s="74" t="s">
        <v>48575</v>
      </c>
    </row>
    <row r="24968" spans="20:21" x14ac:dyDescent="0.25">
      <c r="T24968" s="101" t="s">
        <v>48576</v>
      </c>
      <c r="U24968" s="74" t="s">
        <v>48577</v>
      </c>
    </row>
    <row r="24969" spans="20:21" x14ac:dyDescent="0.25">
      <c r="T24969" s="101" t="s">
        <v>48578</v>
      </c>
      <c r="U24969" s="74" t="s">
        <v>48579</v>
      </c>
    </row>
    <row r="24970" spans="20:21" x14ac:dyDescent="0.25">
      <c r="T24970" s="101" t="s">
        <v>48580</v>
      </c>
      <c r="U24970" s="74" t="s">
        <v>48581</v>
      </c>
    </row>
    <row r="24971" spans="20:21" x14ac:dyDescent="0.25">
      <c r="T24971" s="101" t="s">
        <v>48582</v>
      </c>
      <c r="U24971" s="74" t="s">
        <v>48583</v>
      </c>
    </row>
    <row r="24972" spans="20:21" x14ac:dyDescent="0.25">
      <c r="T24972" s="101" t="s">
        <v>48584</v>
      </c>
      <c r="U24972" s="74" t="s">
        <v>48585</v>
      </c>
    </row>
    <row r="24973" spans="20:21" x14ac:dyDescent="0.25">
      <c r="T24973" s="101" t="s">
        <v>48586</v>
      </c>
      <c r="U24973" s="74" t="s">
        <v>48587</v>
      </c>
    </row>
    <row r="24974" spans="20:21" x14ac:dyDescent="0.25">
      <c r="T24974" s="101" t="s">
        <v>48588</v>
      </c>
      <c r="U24974" s="74" t="s">
        <v>48589</v>
      </c>
    </row>
    <row r="24975" spans="20:21" x14ac:dyDescent="0.25">
      <c r="T24975" s="101" t="s">
        <v>48590</v>
      </c>
      <c r="U24975" s="74" t="s">
        <v>48591</v>
      </c>
    </row>
    <row r="24976" spans="20:21" x14ac:dyDescent="0.25">
      <c r="T24976" s="101" t="s">
        <v>48592</v>
      </c>
      <c r="U24976" s="74" t="s">
        <v>48593</v>
      </c>
    </row>
    <row r="24977" spans="20:21" x14ac:dyDescent="0.25">
      <c r="T24977" s="101" t="s">
        <v>48594</v>
      </c>
      <c r="U24977" s="74" t="s">
        <v>48595</v>
      </c>
    </row>
    <row r="24978" spans="20:21" x14ac:dyDescent="0.25">
      <c r="T24978" s="101" t="s">
        <v>48596</v>
      </c>
      <c r="U24978" s="74" t="s">
        <v>48597</v>
      </c>
    </row>
    <row r="24979" spans="20:21" x14ac:dyDescent="0.25">
      <c r="T24979" s="101" t="s">
        <v>48598</v>
      </c>
      <c r="U24979" s="74" t="s">
        <v>48599</v>
      </c>
    </row>
    <row r="24980" spans="20:21" x14ac:dyDescent="0.25">
      <c r="T24980" s="101" t="s">
        <v>48600</v>
      </c>
      <c r="U24980" s="74" t="s">
        <v>48601</v>
      </c>
    </row>
    <row r="24981" spans="20:21" x14ac:dyDescent="0.25">
      <c r="T24981" s="101" t="s">
        <v>48602</v>
      </c>
      <c r="U24981" s="74" t="s">
        <v>48603</v>
      </c>
    </row>
    <row r="24982" spans="20:21" x14ac:dyDescent="0.25">
      <c r="T24982" s="101" t="s">
        <v>48604</v>
      </c>
      <c r="U24982" s="74" t="s">
        <v>48605</v>
      </c>
    </row>
    <row r="24983" spans="20:21" x14ac:dyDescent="0.25">
      <c r="T24983" s="101" t="s">
        <v>48606</v>
      </c>
      <c r="U24983" s="74" t="s">
        <v>48607</v>
      </c>
    </row>
    <row r="24984" spans="20:21" x14ac:dyDescent="0.25">
      <c r="T24984" s="101" t="s">
        <v>48608</v>
      </c>
      <c r="U24984" s="74" t="s">
        <v>48609</v>
      </c>
    </row>
    <row r="24985" spans="20:21" x14ac:dyDescent="0.25">
      <c r="T24985" s="101" t="s">
        <v>48610</v>
      </c>
      <c r="U24985" s="74" t="s">
        <v>48611</v>
      </c>
    </row>
    <row r="24986" spans="20:21" x14ac:dyDescent="0.25">
      <c r="T24986" s="101" t="s">
        <v>48612</v>
      </c>
      <c r="U24986" s="74" t="s">
        <v>48613</v>
      </c>
    </row>
    <row r="24987" spans="20:21" x14ac:dyDescent="0.25">
      <c r="T24987" s="101" t="s">
        <v>48614</v>
      </c>
      <c r="U24987" s="74" t="s">
        <v>48615</v>
      </c>
    </row>
    <row r="24988" spans="20:21" x14ac:dyDescent="0.25">
      <c r="T24988" s="101" t="s">
        <v>48616</v>
      </c>
      <c r="U24988" s="74" t="s">
        <v>48617</v>
      </c>
    </row>
    <row r="24989" spans="20:21" x14ac:dyDescent="0.25">
      <c r="T24989" s="101" t="s">
        <v>48618</v>
      </c>
      <c r="U24989" s="74" t="s">
        <v>48619</v>
      </c>
    </row>
    <row r="24990" spans="20:21" x14ac:dyDescent="0.25">
      <c r="T24990" s="101" t="s">
        <v>48620</v>
      </c>
      <c r="U24990" s="74" t="s">
        <v>48621</v>
      </c>
    </row>
    <row r="24991" spans="20:21" x14ac:dyDescent="0.25">
      <c r="T24991" s="101" t="s">
        <v>48622</v>
      </c>
      <c r="U24991" s="74" t="s">
        <v>48623</v>
      </c>
    </row>
    <row r="24992" spans="20:21" x14ac:dyDescent="0.25">
      <c r="T24992" s="101" t="s">
        <v>48624</v>
      </c>
      <c r="U24992" s="74" t="s">
        <v>48625</v>
      </c>
    </row>
    <row r="24993" spans="20:21" x14ac:dyDescent="0.25">
      <c r="T24993" s="101" t="s">
        <v>48626</v>
      </c>
      <c r="U24993" s="74" t="s">
        <v>48627</v>
      </c>
    </row>
    <row r="24994" spans="20:21" x14ac:dyDescent="0.25">
      <c r="T24994" s="101" t="s">
        <v>48628</v>
      </c>
      <c r="U24994" s="74" t="s">
        <v>48629</v>
      </c>
    </row>
    <row r="24995" spans="20:21" x14ac:dyDescent="0.25">
      <c r="T24995" s="101" t="s">
        <v>48630</v>
      </c>
      <c r="U24995" s="74" t="s">
        <v>48631</v>
      </c>
    </row>
    <row r="24996" spans="20:21" x14ac:dyDescent="0.25">
      <c r="T24996" s="101" t="s">
        <v>48632</v>
      </c>
      <c r="U24996" s="74" t="s">
        <v>48633</v>
      </c>
    </row>
    <row r="24997" spans="20:21" x14ac:dyDescent="0.25">
      <c r="T24997" s="101" t="s">
        <v>48634</v>
      </c>
      <c r="U24997" s="74" t="s">
        <v>48635</v>
      </c>
    </row>
    <row r="24998" spans="20:21" x14ac:dyDescent="0.25">
      <c r="T24998" s="101" t="s">
        <v>48636</v>
      </c>
      <c r="U24998" s="74" t="s">
        <v>48637</v>
      </c>
    </row>
    <row r="24999" spans="20:21" x14ac:dyDescent="0.25">
      <c r="T24999" s="101" t="s">
        <v>48638</v>
      </c>
      <c r="U24999" s="74" t="s">
        <v>48639</v>
      </c>
    </row>
    <row r="25000" spans="20:21" x14ac:dyDescent="0.25">
      <c r="T25000" s="101" t="s">
        <v>48640</v>
      </c>
      <c r="U25000" s="74" t="s">
        <v>48641</v>
      </c>
    </row>
    <row r="25001" spans="20:21" x14ac:dyDescent="0.25">
      <c r="T25001" s="101" t="s">
        <v>48642</v>
      </c>
      <c r="U25001" s="74" t="s">
        <v>48643</v>
      </c>
    </row>
    <row r="25002" spans="20:21" x14ac:dyDescent="0.25">
      <c r="T25002" s="101" t="s">
        <v>48644</v>
      </c>
      <c r="U25002" s="74" t="s">
        <v>48645</v>
      </c>
    </row>
    <row r="25003" spans="20:21" x14ac:dyDescent="0.25">
      <c r="T25003" s="101" t="s">
        <v>48646</v>
      </c>
      <c r="U25003" s="74" t="s">
        <v>48647</v>
      </c>
    </row>
    <row r="25004" spans="20:21" x14ac:dyDescent="0.25">
      <c r="T25004" s="101" t="s">
        <v>48648</v>
      </c>
      <c r="U25004" s="74" t="s">
        <v>48649</v>
      </c>
    </row>
    <row r="25005" spans="20:21" x14ac:dyDescent="0.25">
      <c r="T25005" s="101" t="s">
        <v>48650</v>
      </c>
      <c r="U25005" s="74" t="s">
        <v>48651</v>
      </c>
    </row>
    <row r="25006" spans="20:21" x14ac:dyDescent="0.25">
      <c r="T25006" s="101" t="s">
        <v>48652</v>
      </c>
      <c r="U25006" s="74" t="s">
        <v>48653</v>
      </c>
    </row>
    <row r="25007" spans="20:21" x14ac:dyDescent="0.25">
      <c r="T25007" s="101" t="s">
        <v>48654</v>
      </c>
      <c r="U25007" s="74" t="s">
        <v>48655</v>
      </c>
    </row>
    <row r="25008" spans="20:21" x14ac:dyDescent="0.25">
      <c r="T25008" s="101" t="s">
        <v>48656</v>
      </c>
      <c r="U25008" s="74" t="s">
        <v>48657</v>
      </c>
    </row>
    <row r="25009" spans="20:21" x14ac:dyDescent="0.25">
      <c r="T25009" s="101" t="s">
        <v>48658</v>
      </c>
      <c r="U25009" s="74" t="s">
        <v>48659</v>
      </c>
    </row>
    <row r="25010" spans="20:21" x14ac:dyDescent="0.25">
      <c r="T25010" s="101" t="s">
        <v>48660</v>
      </c>
      <c r="U25010" s="74" t="s">
        <v>48661</v>
      </c>
    </row>
    <row r="25011" spans="20:21" x14ac:dyDescent="0.25">
      <c r="T25011" s="101" t="s">
        <v>48662</v>
      </c>
      <c r="U25011" s="74" t="s">
        <v>48663</v>
      </c>
    </row>
    <row r="25012" spans="20:21" x14ac:dyDescent="0.25">
      <c r="T25012" s="101" t="s">
        <v>48664</v>
      </c>
      <c r="U25012" s="74" t="s">
        <v>48665</v>
      </c>
    </row>
    <row r="25013" spans="20:21" x14ac:dyDescent="0.25">
      <c r="T25013" s="101" t="s">
        <v>48666</v>
      </c>
      <c r="U25013" s="74" t="s">
        <v>48667</v>
      </c>
    </row>
    <row r="25014" spans="20:21" x14ac:dyDescent="0.25">
      <c r="T25014" s="101" t="s">
        <v>48668</v>
      </c>
      <c r="U25014" s="74" t="s">
        <v>48669</v>
      </c>
    </row>
    <row r="25015" spans="20:21" x14ac:dyDescent="0.25">
      <c r="T25015" s="101" t="s">
        <v>48670</v>
      </c>
      <c r="U25015" s="74" t="s">
        <v>48671</v>
      </c>
    </row>
    <row r="25016" spans="20:21" x14ac:dyDescent="0.25">
      <c r="T25016" s="101" t="s">
        <v>48672</v>
      </c>
      <c r="U25016" s="74" t="s">
        <v>48673</v>
      </c>
    </row>
    <row r="25017" spans="20:21" x14ac:dyDescent="0.25">
      <c r="T25017" s="101" t="s">
        <v>48674</v>
      </c>
      <c r="U25017" s="74" t="s">
        <v>48675</v>
      </c>
    </row>
    <row r="25018" spans="20:21" x14ac:dyDescent="0.25">
      <c r="T25018" s="101" t="s">
        <v>48676</v>
      </c>
      <c r="U25018" s="74" t="s">
        <v>48677</v>
      </c>
    </row>
    <row r="25019" spans="20:21" x14ac:dyDescent="0.25">
      <c r="T25019" s="101" t="s">
        <v>48678</v>
      </c>
      <c r="U25019" s="74" t="s">
        <v>48679</v>
      </c>
    </row>
    <row r="25020" spans="20:21" x14ac:dyDescent="0.25">
      <c r="T25020" s="101" t="s">
        <v>48680</v>
      </c>
      <c r="U25020" s="74" t="s">
        <v>48681</v>
      </c>
    </row>
    <row r="25021" spans="20:21" x14ac:dyDescent="0.25">
      <c r="T25021" s="101" t="s">
        <v>48682</v>
      </c>
      <c r="U25021" s="74" t="s">
        <v>48683</v>
      </c>
    </row>
    <row r="25022" spans="20:21" x14ac:dyDescent="0.25">
      <c r="T25022" s="101" t="s">
        <v>48684</v>
      </c>
      <c r="U25022" s="74" t="s">
        <v>48685</v>
      </c>
    </row>
    <row r="25023" spans="20:21" x14ac:dyDescent="0.25">
      <c r="T25023" s="101" t="s">
        <v>48686</v>
      </c>
      <c r="U25023" s="74" t="s">
        <v>48687</v>
      </c>
    </row>
    <row r="25024" spans="20:21" x14ac:dyDescent="0.25">
      <c r="T25024" s="101" t="s">
        <v>48688</v>
      </c>
      <c r="U25024" s="74" t="s">
        <v>48689</v>
      </c>
    </row>
    <row r="25025" spans="20:21" x14ac:dyDescent="0.25">
      <c r="T25025" s="101" t="s">
        <v>48690</v>
      </c>
      <c r="U25025" s="74" t="s">
        <v>48691</v>
      </c>
    </row>
    <row r="25026" spans="20:21" x14ac:dyDescent="0.25">
      <c r="T25026" s="101" t="s">
        <v>48692</v>
      </c>
      <c r="U25026" s="74" t="s">
        <v>48693</v>
      </c>
    </row>
    <row r="25027" spans="20:21" x14ac:dyDescent="0.25">
      <c r="T25027" s="101" t="s">
        <v>48694</v>
      </c>
      <c r="U25027" s="74" t="s">
        <v>48695</v>
      </c>
    </row>
    <row r="25028" spans="20:21" x14ac:dyDescent="0.25">
      <c r="T25028" s="101" t="s">
        <v>48696</v>
      </c>
      <c r="U25028" s="74" t="s">
        <v>48697</v>
      </c>
    </row>
    <row r="25029" spans="20:21" x14ac:dyDescent="0.25">
      <c r="T25029" s="101" t="s">
        <v>48698</v>
      </c>
      <c r="U25029" s="74" t="s">
        <v>48699</v>
      </c>
    </row>
    <row r="25030" spans="20:21" x14ac:dyDescent="0.25">
      <c r="T25030" s="101" t="s">
        <v>48700</v>
      </c>
      <c r="U25030" s="74" t="s">
        <v>48701</v>
      </c>
    </row>
    <row r="25031" spans="20:21" x14ac:dyDescent="0.25">
      <c r="T25031" s="101" t="s">
        <v>48702</v>
      </c>
      <c r="U25031" s="74" t="s">
        <v>48703</v>
      </c>
    </row>
    <row r="25032" spans="20:21" x14ac:dyDescent="0.25">
      <c r="T25032" s="101" t="s">
        <v>48704</v>
      </c>
      <c r="U25032" s="74" t="s">
        <v>48705</v>
      </c>
    </row>
    <row r="25033" spans="20:21" x14ac:dyDescent="0.25">
      <c r="T25033" s="101" t="s">
        <v>48706</v>
      </c>
      <c r="U25033" s="74" t="s">
        <v>48707</v>
      </c>
    </row>
    <row r="25034" spans="20:21" x14ac:dyDescent="0.25">
      <c r="T25034" s="101" t="s">
        <v>48708</v>
      </c>
      <c r="U25034" s="74" t="s">
        <v>48709</v>
      </c>
    </row>
    <row r="25035" spans="20:21" x14ac:dyDescent="0.25">
      <c r="T25035" s="101" t="s">
        <v>48710</v>
      </c>
      <c r="U25035" s="74" t="s">
        <v>48711</v>
      </c>
    </row>
    <row r="25036" spans="20:21" x14ac:dyDescent="0.25">
      <c r="T25036" s="101" t="s">
        <v>48712</v>
      </c>
      <c r="U25036" s="74" t="s">
        <v>48713</v>
      </c>
    </row>
    <row r="25037" spans="20:21" x14ac:dyDescent="0.25">
      <c r="T25037" s="101" t="s">
        <v>48714</v>
      </c>
      <c r="U25037" s="74" t="s">
        <v>48715</v>
      </c>
    </row>
    <row r="25038" spans="20:21" x14ac:dyDescent="0.25">
      <c r="T25038" s="101" t="s">
        <v>48716</v>
      </c>
      <c r="U25038" s="74" t="s">
        <v>48717</v>
      </c>
    </row>
    <row r="25039" spans="20:21" x14ac:dyDescent="0.25">
      <c r="T25039" s="101" t="s">
        <v>48718</v>
      </c>
      <c r="U25039" s="74" t="s">
        <v>48719</v>
      </c>
    </row>
    <row r="25040" spans="20:21" x14ac:dyDescent="0.25">
      <c r="T25040" s="101" t="s">
        <v>48720</v>
      </c>
      <c r="U25040" s="74" t="s">
        <v>48721</v>
      </c>
    </row>
    <row r="25041" spans="20:21" x14ac:dyDescent="0.25">
      <c r="T25041" s="101" t="s">
        <v>48722</v>
      </c>
      <c r="U25041" s="74" t="s">
        <v>48723</v>
      </c>
    </row>
    <row r="25042" spans="20:21" x14ac:dyDescent="0.25">
      <c r="T25042" s="101" t="s">
        <v>48724</v>
      </c>
      <c r="U25042" s="74" t="s">
        <v>48725</v>
      </c>
    </row>
    <row r="25043" spans="20:21" x14ac:dyDescent="0.25">
      <c r="T25043" s="101" t="s">
        <v>48726</v>
      </c>
      <c r="U25043" s="74" t="s">
        <v>48727</v>
      </c>
    </row>
    <row r="25044" spans="20:21" x14ac:dyDescent="0.25">
      <c r="T25044" s="101" t="s">
        <v>48728</v>
      </c>
      <c r="U25044" s="74" t="s">
        <v>48729</v>
      </c>
    </row>
    <row r="25045" spans="20:21" x14ac:dyDescent="0.25">
      <c r="T25045" s="101" t="s">
        <v>48730</v>
      </c>
      <c r="U25045" s="74" t="s">
        <v>48731</v>
      </c>
    </row>
    <row r="25046" spans="20:21" x14ac:dyDescent="0.25">
      <c r="T25046" s="101" t="s">
        <v>48732</v>
      </c>
      <c r="U25046" s="74" t="s">
        <v>48733</v>
      </c>
    </row>
    <row r="25047" spans="20:21" x14ac:dyDescent="0.25">
      <c r="T25047" s="101" t="s">
        <v>48734</v>
      </c>
      <c r="U25047" s="74" t="s">
        <v>48735</v>
      </c>
    </row>
    <row r="25048" spans="20:21" x14ac:dyDescent="0.25">
      <c r="T25048" s="101" t="s">
        <v>48736</v>
      </c>
      <c r="U25048" s="74" t="s">
        <v>48737</v>
      </c>
    </row>
    <row r="25049" spans="20:21" x14ac:dyDescent="0.25">
      <c r="T25049" s="101" t="s">
        <v>48738</v>
      </c>
      <c r="U25049" s="74" t="s">
        <v>48739</v>
      </c>
    </row>
    <row r="25050" spans="20:21" x14ac:dyDescent="0.25">
      <c r="T25050" s="101" t="s">
        <v>48740</v>
      </c>
      <c r="U25050" s="74" t="s">
        <v>48741</v>
      </c>
    </row>
    <row r="25051" spans="20:21" x14ac:dyDescent="0.25">
      <c r="T25051" s="101" t="s">
        <v>48742</v>
      </c>
      <c r="U25051" s="74" t="s">
        <v>48743</v>
      </c>
    </row>
    <row r="25052" spans="20:21" x14ac:dyDescent="0.25">
      <c r="T25052" s="101" t="s">
        <v>48744</v>
      </c>
      <c r="U25052" s="74" t="s">
        <v>48745</v>
      </c>
    </row>
    <row r="25053" spans="20:21" x14ac:dyDescent="0.25">
      <c r="T25053" s="101" t="s">
        <v>48746</v>
      </c>
      <c r="U25053" s="74" t="s">
        <v>48747</v>
      </c>
    </row>
    <row r="25054" spans="20:21" x14ac:dyDescent="0.25">
      <c r="T25054" s="101" t="s">
        <v>48748</v>
      </c>
      <c r="U25054" s="74" t="s">
        <v>48749</v>
      </c>
    </row>
    <row r="25055" spans="20:21" x14ac:dyDescent="0.25">
      <c r="T25055" s="101" t="s">
        <v>48750</v>
      </c>
      <c r="U25055" s="74" t="s">
        <v>48751</v>
      </c>
    </row>
    <row r="25056" spans="20:21" x14ac:dyDescent="0.25">
      <c r="T25056" s="101" t="s">
        <v>48752</v>
      </c>
      <c r="U25056" s="74" t="s">
        <v>48753</v>
      </c>
    </row>
    <row r="25057" spans="20:21" x14ac:dyDescent="0.25">
      <c r="T25057" s="101" t="s">
        <v>48754</v>
      </c>
      <c r="U25057" s="74" t="s">
        <v>48755</v>
      </c>
    </row>
    <row r="25058" spans="20:21" x14ac:dyDescent="0.25">
      <c r="T25058" s="101" t="s">
        <v>48756</v>
      </c>
      <c r="U25058" s="74" t="s">
        <v>48757</v>
      </c>
    </row>
    <row r="25059" spans="20:21" x14ac:dyDescent="0.25">
      <c r="T25059" s="101" t="s">
        <v>48758</v>
      </c>
      <c r="U25059" s="74" t="s">
        <v>48759</v>
      </c>
    </row>
    <row r="25060" spans="20:21" x14ac:dyDescent="0.25">
      <c r="T25060" s="101" t="s">
        <v>48760</v>
      </c>
      <c r="U25060" s="74" t="s">
        <v>48761</v>
      </c>
    </row>
    <row r="25061" spans="20:21" x14ac:dyDescent="0.25">
      <c r="T25061" s="101" t="s">
        <v>48762</v>
      </c>
      <c r="U25061" s="74" t="s">
        <v>48763</v>
      </c>
    </row>
    <row r="25062" spans="20:21" x14ac:dyDescent="0.25">
      <c r="T25062" s="101" t="s">
        <v>48764</v>
      </c>
      <c r="U25062" s="74" t="s">
        <v>48765</v>
      </c>
    </row>
    <row r="25063" spans="20:21" x14ac:dyDescent="0.25">
      <c r="T25063" s="101" t="s">
        <v>48766</v>
      </c>
      <c r="U25063" s="74" t="s">
        <v>48767</v>
      </c>
    </row>
    <row r="25064" spans="20:21" x14ac:dyDescent="0.25">
      <c r="T25064" s="101" t="s">
        <v>48768</v>
      </c>
      <c r="U25064" s="74" t="s">
        <v>48769</v>
      </c>
    </row>
    <row r="25065" spans="20:21" x14ac:dyDescent="0.25">
      <c r="T25065" s="101" t="s">
        <v>48770</v>
      </c>
      <c r="U25065" s="74" t="s">
        <v>48771</v>
      </c>
    </row>
    <row r="25066" spans="20:21" x14ac:dyDescent="0.25">
      <c r="T25066" s="101" t="s">
        <v>48772</v>
      </c>
      <c r="U25066" s="74" t="s">
        <v>48773</v>
      </c>
    </row>
    <row r="25067" spans="20:21" x14ac:dyDescent="0.25">
      <c r="T25067" s="101" t="s">
        <v>48774</v>
      </c>
      <c r="U25067" s="74" t="s">
        <v>48775</v>
      </c>
    </row>
    <row r="25068" spans="20:21" x14ac:dyDescent="0.25">
      <c r="T25068" s="101" t="s">
        <v>48776</v>
      </c>
      <c r="U25068" s="74" t="s">
        <v>48777</v>
      </c>
    </row>
    <row r="25069" spans="20:21" x14ac:dyDescent="0.25">
      <c r="T25069" s="101" t="s">
        <v>48778</v>
      </c>
      <c r="U25069" s="74" t="s">
        <v>48779</v>
      </c>
    </row>
    <row r="25070" spans="20:21" x14ac:dyDescent="0.25">
      <c r="T25070" s="101" t="s">
        <v>48780</v>
      </c>
      <c r="U25070" s="74" t="s">
        <v>48781</v>
      </c>
    </row>
    <row r="25071" spans="20:21" x14ac:dyDescent="0.25">
      <c r="T25071" s="101" t="s">
        <v>48782</v>
      </c>
      <c r="U25071" s="74" t="s">
        <v>9841</v>
      </c>
    </row>
    <row r="25072" spans="20:21" x14ac:dyDescent="0.25">
      <c r="T25072" s="101" t="s">
        <v>48783</v>
      </c>
      <c r="U25072" s="74" t="s">
        <v>48784</v>
      </c>
    </row>
    <row r="25073" spans="20:21" x14ac:dyDescent="0.25">
      <c r="T25073" s="101" t="s">
        <v>48785</v>
      </c>
      <c r="U25073" s="74" t="s">
        <v>48786</v>
      </c>
    </row>
    <row r="25074" spans="20:21" x14ac:dyDescent="0.25">
      <c r="T25074" s="101" t="s">
        <v>48787</v>
      </c>
      <c r="U25074" s="74" t="s">
        <v>48788</v>
      </c>
    </row>
    <row r="25075" spans="20:21" x14ac:dyDescent="0.25">
      <c r="T25075" s="101" t="s">
        <v>48789</v>
      </c>
      <c r="U25075" s="74" t="s">
        <v>48790</v>
      </c>
    </row>
    <row r="25076" spans="20:21" x14ac:dyDescent="0.25">
      <c r="T25076" s="101" t="s">
        <v>48791</v>
      </c>
      <c r="U25076" s="74" t="s">
        <v>48792</v>
      </c>
    </row>
    <row r="25077" spans="20:21" x14ac:dyDescent="0.25">
      <c r="T25077" s="101" t="s">
        <v>48793</v>
      </c>
      <c r="U25077" s="74" t="s">
        <v>48794</v>
      </c>
    </row>
    <row r="25078" spans="20:21" x14ac:dyDescent="0.25">
      <c r="T25078" s="101" t="s">
        <v>48795</v>
      </c>
      <c r="U25078" s="74" t="s">
        <v>48796</v>
      </c>
    </row>
    <row r="25079" spans="20:21" x14ac:dyDescent="0.25">
      <c r="T25079" s="101" t="s">
        <v>48797</v>
      </c>
      <c r="U25079" s="74" t="s">
        <v>48798</v>
      </c>
    </row>
    <row r="25080" spans="20:21" x14ac:dyDescent="0.25">
      <c r="T25080" s="101" t="s">
        <v>48799</v>
      </c>
      <c r="U25080" s="74" t="s">
        <v>48800</v>
      </c>
    </row>
    <row r="25081" spans="20:21" x14ac:dyDescent="0.25">
      <c r="T25081" s="101" t="s">
        <v>48801</v>
      </c>
      <c r="U25081" s="74" t="s">
        <v>48802</v>
      </c>
    </row>
    <row r="25082" spans="20:21" x14ac:dyDescent="0.25">
      <c r="T25082" s="101" t="s">
        <v>48803</v>
      </c>
      <c r="U25082" s="74" t="s">
        <v>48804</v>
      </c>
    </row>
    <row r="25083" spans="20:21" x14ac:dyDescent="0.25">
      <c r="T25083" s="101" t="s">
        <v>48805</v>
      </c>
      <c r="U25083" s="74" t="s">
        <v>48806</v>
      </c>
    </row>
    <row r="25084" spans="20:21" x14ac:dyDescent="0.25">
      <c r="T25084" s="101" t="s">
        <v>48807</v>
      </c>
      <c r="U25084" s="74" t="s">
        <v>44924</v>
      </c>
    </row>
    <row r="25085" spans="20:21" x14ac:dyDescent="0.25">
      <c r="T25085" s="101" t="s">
        <v>48808</v>
      </c>
      <c r="U25085" s="74" t="s">
        <v>48809</v>
      </c>
    </row>
    <row r="25086" spans="20:21" x14ac:dyDescent="0.25">
      <c r="T25086" s="101" t="s">
        <v>48810</v>
      </c>
      <c r="U25086" s="74" t="s">
        <v>48811</v>
      </c>
    </row>
    <row r="25087" spans="20:21" x14ac:dyDescent="0.25">
      <c r="T25087" s="101" t="s">
        <v>48812</v>
      </c>
      <c r="U25087" s="74" t="s">
        <v>9870</v>
      </c>
    </row>
    <row r="25088" spans="20:21" x14ac:dyDescent="0.25">
      <c r="T25088" s="101" t="s">
        <v>48813</v>
      </c>
      <c r="U25088" s="74" t="s">
        <v>48814</v>
      </c>
    </row>
    <row r="25089" spans="20:21" x14ac:dyDescent="0.25">
      <c r="T25089" s="101" t="s">
        <v>48815</v>
      </c>
      <c r="U25089" s="74" t="s">
        <v>48816</v>
      </c>
    </row>
    <row r="25090" spans="20:21" x14ac:dyDescent="0.25">
      <c r="T25090" s="101" t="s">
        <v>48817</v>
      </c>
      <c r="U25090" s="74" t="s">
        <v>48818</v>
      </c>
    </row>
    <row r="25091" spans="20:21" x14ac:dyDescent="0.25">
      <c r="T25091" s="101" t="s">
        <v>48819</v>
      </c>
      <c r="U25091" s="74" t="s">
        <v>48820</v>
      </c>
    </row>
    <row r="25092" spans="20:21" x14ac:dyDescent="0.25">
      <c r="T25092" s="101" t="s">
        <v>48821</v>
      </c>
      <c r="U25092" s="74" t="s">
        <v>48822</v>
      </c>
    </row>
    <row r="25093" spans="20:21" x14ac:dyDescent="0.25">
      <c r="T25093" s="101" t="s">
        <v>48823</v>
      </c>
      <c r="U25093" s="74" t="s">
        <v>48824</v>
      </c>
    </row>
    <row r="25094" spans="20:21" x14ac:dyDescent="0.25">
      <c r="T25094" s="101" t="s">
        <v>48825</v>
      </c>
      <c r="U25094" s="74" t="s">
        <v>48826</v>
      </c>
    </row>
    <row r="25095" spans="20:21" x14ac:dyDescent="0.25">
      <c r="T25095" s="101" t="s">
        <v>48827</v>
      </c>
      <c r="U25095" s="74" t="s">
        <v>48828</v>
      </c>
    </row>
    <row r="25096" spans="20:21" x14ac:dyDescent="0.25">
      <c r="T25096" s="101" t="s">
        <v>48829</v>
      </c>
      <c r="U25096" s="74" t="s">
        <v>48830</v>
      </c>
    </row>
    <row r="25097" spans="20:21" x14ac:dyDescent="0.25">
      <c r="T25097" s="101" t="s">
        <v>48831</v>
      </c>
      <c r="U25097" s="74" t="s">
        <v>48832</v>
      </c>
    </row>
    <row r="25098" spans="20:21" x14ac:dyDescent="0.25">
      <c r="T25098" s="101" t="s">
        <v>48833</v>
      </c>
      <c r="U25098" s="74" t="s">
        <v>48834</v>
      </c>
    </row>
    <row r="25099" spans="20:21" x14ac:dyDescent="0.25">
      <c r="T25099" s="101" t="s">
        <v>48835</v>
      </c>
      <c r="U25099" s="74" t="s">
        <v>48836</v>
      </c>
    </row>
    <row r="25100" spans="20:21" x14ac:dyDescent="0.25">
      <c r="T25100" s="101" t="s">
        <v>48837</v>
      </c>
      <c r="U25100" s="74" t="s">
        <v>48838</v>
      </c>
    </row>
    <row r="25101" spans="20:21" x14ac:dyDescent="0.25">
      <c r="T25101" s="101" t="s">
        <v>48839</v>
      </c>
      <c r="U25101" s="74" t="s">
        <v>48840</v>
      </c>
    </row>
    <row r="25102" spans="20:21" x14ac:dyDescent="0.25">
      <c r="T25102" s="101" t="s">
        <v>48841</v>
      </c>
      <c r="U25102" s="74" t="s">
        <v>48842</v>
      </c>
    </row>
    <row r="25103" spans="20:21" x14ac:dyDescent="0.25">
      <c r="T25103" s="101" t="s">
        <v>48843</v>
      </c>
      <c r="U25103" s="74" t="s">
        <v>16948</v>
      </c>
    </row>
    <row r="25104" spans="20:21" x14ac:dyDescent="0.25">
      <c r="T25104" s="101" t="s">
        <v>48844</v>
      </c>
      <c r="U25104" s="74" t="s">
        <v>48845</v>
      </c>
    </row>
    <row r="25105" spans="20:21" x14ac:dyDescent="0.25">
      <c r="T25105" s="101" t="s">
        <v>48846</v>
      </c>
      <c r="U25105" s="74" t="s">
        <v>48847</v>
      </c>
    </row>
    <row r="25106" spans="20:21" x14ac:dyDescent="0.25">
      <c r="T25106" s="101" t="s">
        <v>48848</v>
      </c>
      <c r="U25106" s="74" t="s">
        <v>48849</v>
      </c>
    </row>
    <row r="25107" spans="20:21" x14ac:dyDescent="0.25">
      <c r="T25107" s="101" t="s">
        <v>48850</v>
      </c>
      <c r="U25107" s="74" t="s">
        <v>48851</v>
      </c>
    </row>
    <row r="25108" spans="20:21" x14ac:dyDescent="0.25">
      <c r="T25108" s="101" t="s">
        <v>48852</v>
      </c>
      <c r="U25108" s="74" t="s">
        <v>48853</v>
      </c>
    </row>
    <row r="25109" spans="20:21" x14ac:dyDescent="0.25">
      <c r="T25109" s="101" t="s">
        <v>48854</v>
      </c>
      <c r="U25109" s="74" t="s">
        <v>48855</v>
      </c>
    </row>
    <row r="25110" spans="20:21" x14ac:dyDescent="0.25">
      <c r="T25110" s="101" t="s">
        <v>48856</v>
      </c>
      <c r="U25110" s="74" t="s">
        <v>48857</v>
      </c>
    </row>
    <row r="25111" spans="20:21" x14ac:dyDescent="0.25">
      <c r="T25111" s="101" t="s">
        <v>48858</v>
      </c>
      <c r="U25111" s="74" t="s">
        <v>1928</v>
      </c>
    </row>
    <row r="25112" spans="20:21" x14ac:dyDescent="0.25">
      <c r="T25112" s="101" t="s">
        <v>48859</v>
      </c>
      <c r="U25112" s="74" t="s">
        <v>48860</v>
      </c>
    </row>
    <row r="25113" spans="20:21" x14ac:dyDescent="0.25">
      <c r="T25113" s="101" t="s">
        <v>48861</v>
      </c>
      <c r="U25113" s="74" t="s">
        <v>48862</v>
      </c>
    </row>
    <row r="25114" spans="20:21" x14ac:dyDescent="0.25">
      <c r="T25114" s="101" t="s">
        <v>48863</v>
      </c>
      <c r="U25114" s="74" t="s">
        <v>48864</v>
      </c>
    </row>
    <row r="25115" spans="20:21" x14ac:dyDescent="0.25">
      <c r="T25115" s="101" t="s">
        <v>48865</v>
      </c>
      <c r="U25115" s="74" t="s">
        <v>48866</v>
      </c>
    </row>
    <row r="25116" spans="20:21" x14ac:dyDescent="0.25">
      <c r="T25116" s="101" t="s">
        <v>48867</v>
      </c>
      <c r="U25116" s="74" t="s">
        <v>48868</v>
      </c>
    </row>
    <row r="25117" spans="20:21" x14ac:dyDescent="0.25">
      <c r="T25117" s="101" t="s">
        <v>48869</v>
      </c>
      <c r="U25117" s="74" t="s">
        <v>48870</v>
      </c>
    </row>
    <row r="25118" spans="20:21" x14ac:dyDescent="0.25">
      <c r="T25118" s="101" t="s">
        <v>48871</v>
      </c>
      <c r="U25118" s="74" t="s">
        <v>48872</v>
      </c>
    </row>
    <row r="25119" spans="20:21" x14ac:dyDescent="0.25">
      <c r="T25119" s="101" t="s">
        <v>48873</v>
      </c>
      <c r="U25119" s="74" t="s">
        <v>48874</v>
      </c>
    </row>
    <row r="25120" spans="20:21" x14ac:dyDescent="0.25">
      <c r="T25120" s="101" t="s">
        <v>48875</v>
      </c>
      <c r="U25120" s="74" t="s">
        <v>48876</v>
      </c>
    </row>
    <row r="25121" spans="20:21" x14ac:dyDescent="0.25">
      <c r="T25121" s="101" t="s">
        <v>48877</v>
      </c>
      <c r="U25121" s="74" t="s">
        <v>48878</v>
      </c>
    </row>
    <row r="25122" spans="20:21" x14ac:dyDescent="0.25">
      <c r="T25122" s="101" t="s">
        <v>48879</v>
      </c>
      <c r="U25122" s="74" t="s">
        <v>48880</v>
      </c>
    </row>
    <row r="25123" spans="20:21" x14ac:dyDescent="0.25">
      <c r="T25123" s="101" t="s">
        <v>48881</v>
      </c>
      <c r="U25123" s="74" t="s">
        <v>48882</v>
      </c>
    </row>
    <row r="25124" spans="20:21" x14ac:dyDescent="0.25">
      <c r="T25124" s="101" t="s">
        <v>48883</v>
      </c>
      <c r="U25124" s="74" t="s">
        <v>48884</v>
      </c>
    </row>
    <row r="25125" spans="20:21" x14ac:dyDescent="0.25">
      <c r="T25125" s="101" t="s">
        <v>48885</v>
      </c>
      <c r="U25125" s="74" t="s">
        <v>48886</v>
      </c>
    </row>
    <row r="25126" spans="20:21" x14ac:dyDescent="0.25">
      <c r="T25126" s="101" t="s">
        <v>48887</v>
      </c>
      <c r="U25126" s="74" t="s">
        <v>48888</v>
      </c>
    </row>
    <row r="25127" spans="20:21" x14ac:dyDescent="0.25">
      <c r="T25127" s="101" t="s">
        <v>48889</v>
      </c>
      <c r="U25127" s="74" t="s">
        <v>48890</v>
      </c>
    </row>
    <row r="25128" spans="20:21" x14ac:dyDescent="0.25">
      <c r="T25128" s="101" t="s">
        <v>48891</v>
      </c>
      <c r="U25128" s="74" t="s">
        <v>48892</v>
      </c>
    </row>
    <row r="25129" spans="20:21" x14ac:dyDescent="0.25">
      <c r="T25129" s="101" t="s">
        <v>48893</v>
      </c>
      <c r="U25129" s="74" t="s">
        <v>48894</v>
      </c>
    </row>
    <row r="25130" spans="20:21" x14ac:dyDescent="0.25">
      <c r="T25130" s="101" t="s">
        <v>48895</v>
      </c>
      <c r="U25130" s="74" t="s">
        <v>48896</v>
      </c>
    </row>
    <row r="25131" spans="20:21" x14ac:dyDescent="0.25">
      <c r="T25131" s="101" t="s">
        <v>48897</v>
      </c>
      <c r="U25131" s="74" t="s">
        <v>48898</v>
      </c>
    </row>
    <row r="25132" spans="20:21" x14ac:dyDescent="0.25">
      <c r="T25132" s="101" t="s">
        <v>48899</v>
      </c>
      <c r="U25132" s="74" t="s">
        <v>21260</v>
      </c>
    </row>
    <row r="25133" spans="20:21" x14ac:dyDescent="0.25">
      <c r="T25133" s="101" t="s">
        <v>48900</v>
      </c>
      <c r="U25133" s="74" t="s">
        <v>48901</v>
      </c>
    </row>
    <row r="25134" spans="20:21" x14ac:dyDescent="0.25">
      <c r="T25134" s="101" t="s">
        <v>48902</v>
      </c>
      <c r="U25134" s="74" t="s">
        <v>48903</v>
      </c>
    </row>
    <row r="25135" spans="20:21" x14ac:dyDescent="0.25">
      <c r="T25135" s="101" t="s">
        <v>48904</v>
      </c>
      <c r="U25135" s="74" t="s">
        <v>48905</v>
      </c>
    </row>
    <row r="25136" spans="20:21" x14ac:dyDescent="0.25">
      <c r="T25136" s="101" t="s">
        <v>48906</v>
      </c>
      <c r="U25136" s="74" t="s">
        <v>48907</v>
      </c>
    </row>
    <row r="25137" spans="20:21" x14ac:dyDescent="0.25">
      <c r="T25137" s="101" t="s">
        <v>48908</v>
      </c>
      <c r="U25137" s="74" t="s">
        <v>48909</v>
      </c>
    </row>
    <row r="25138" spans="20:21" x14ac:dyDescent="0.25">
      <c r="T25138" s="101" t="s">
        <v>48910</v>
      </c>
      <c r="U25138" s="74" t="s">
        <v>48911</v>
      </c>
    </row>
    <row r="25139" spans="20:21" x14ac:dyDescent="0.25">
      <c r="T25139" s="101" t="s">
        <v>48912</v>
      </c>
      <c r="U25139" s="74" t="s">
        <v>48913</v>
      </c>
    </row>
    <row r="25140" spans="20:21" x14ac:dyDescent="0.25">
      <c r="T25140" s="101" t="s">
        <v>48914</v>
      </c>
      <c r="U25140" s="74" t="s">
        <v>48915</v>
      </c>
    </row>
    <row r="25141" spans="20:21" x14ac:dyDescent="0.25">
      <c r="T25141" s="101" t="s">
        <v>48916</v>
      </c>
      <c r="U25141" s="74" t="s">
        <v>46319</v>
      </c>
    </row>
    <row r="25142" spans="20:21" x14ac:dyDescent="0.25">
      <c r="T25142" s="101" t="s">
        <v>48917</v>
      </c>
      <c r="U25142" s="74" t="s">
        <v>48918</v>
      </c>
    </row>
    <row r="25143" spans="20:21" x14ac:dyDescent="0.25">
      <c r="T25143" s="101" t="s">
        <v>48919</v>
      </c>
      <c r="U25143" s="74" t="s">
        <v>48920</v>
      </c>
    </row>
    <row r="25144" spans="20:21" x14ac:dyDescent="0.25">
      <c r="T25144" s="101" t="s">
        <v>48921</v>
      </c>
      <c r="U25144" s="74" t="s">
        <v>48922</v>
      </c>
    </row>
    <row r="25145" spans="20:21" x14ac:dyDescent="0.25">
      <c r="T25145" s="101" t="s">
        <v>48923</v>
      </c>
      <c r="U25145" s="74" t="s">
        <v>48924</v>
      </c>
    </row>
    <row r="25146" spans="20:21" x14ac:dyDescent="0.25">
      <c r="T25146" s="101" t="s">
        <v>48925</v>
      </c>
      <c r="U25146" s="74" t="s">
        <v>48926</v>
      </c>
    </row>
    <row r="25147" spans="20:21" x14ac:dyDescent="0.25">
      <c r="T25147" s="101" t="s">
        <v>48927</v>
      </c>
      <c r="U25147" s="74" t="s">
        <v>48928</v>
      </c>
    </row>
    <row r="25148" spans="20:21" x14ac:dyDescent="0.25">
      <c r="T25148" s="101" t="s">
        <v>48929</v>
      </c>
      <c r="U25148" s="74" t="s">
        <v>48930</v>
      </c>
    </row>
    <row r="25149" spans="20:21" x14ac:dyDescent="0.25">
      <c r="T25149" s="101" t="s">
        <v>48931</v>
      </c>
      <c r="U25149" s="74" t="s">
        <v>48932</v>
      </c>
    </row>
    <row r="25150" spans="20:21" x14ac:dyDescent="0.25">
      <c r="T25150" s="101" t="s">
        <v>48933</v>
      </c>
      <c r="U25150" s="74" t="s">
        <v>48934</v>
      </c>
    </row>
    <row r="25151" spans="20:21" x14ac:dyDescent="0.25">
      <c r="T25151" s="101" t="s">
        <v>48935</v>
      </c>
      <c r="U25151" s="74" t="s">
        <v>48936</v>
      </c>
    </row>
    <row r="25152" spans="20:21" x14ac:dyDescent="0.25">
      <c r="T25152" s="101" t="s">
        <v>48937</v>
      </c>
      <c r="U25152" s="74" t="s">
        <v>48938</v>
      </c>
    </row>
    <row r="25153" spans="20:21" x14ac:dyDescent="0.25">
      <c r="T25153" s="101" t="s">
        <v>48939</v>
      </c>
      <c r="U25153" s="74" t="s">
        <v>48940</v>
      </c>
    </row>
    <row r="25154" spans="20:21" x14ac:dyDescent="0.25">
      <c r="T25154" s="101" t="s">
        <v>48941</v>
      </c>
      <c r="U25154" s="74" t="s">
        <v>48942</v>
      </c>
    </row>
    <row r="25155" spans="20:21" x14ac:dyDescent="0.25">
      <c r="T25155" s="101" t="s">
        <v>48943</v>
      </c>
      <c r="U25155" s="74" t="s">
        <v>48944</v>
      </c>
    </row>
    <row r="25156" spans="20:21" x14ac:dyDescent="0.25">
      <c r="T25156" s="101" t="s">
        <v>48945</v>
      </c>
      <c r="U25156" s="74" t="s">
        <v>48946</v>
      </c>
    </row>
    <row r="25157" spans="20:21" x14ac:dyDescent="0.25">
      <c r="T25157" s="101" t="s">
        <v>48947</v>
      </c>
      <c r="U25157" s="74" t="s">
        <v>48948</v>
      </c>
    </row>
    <row r="25158" spans="20:21" x14ac:dyDescent="0.25">
      <c r="T25158" s="101" t="s">
        <v>48949</v>
      </c>
      <c r="U25158" s="74" t="s">
        <v>48950</v>
      </c>
    </row>
    <row r="25159" spans="20:21" x14ac:dyDescent="0.25">
      <c r="T25159" s="101" t="s">
        <v>48951</v>
      </c>
      <c r="U25159" s="74" t="s">
        <v>48952</v>
      </c>
    </row>
    <row r="25160" spans="20:21" x14ac:dyDescent="0.25">
      <c r="T25160" s="101" t="s">
        <v>48953</v>
      </c>
      <c r="U25160" s="74" t="s">
        <v>48954</v>
      </c>
    </row>
    <row r="25161" spans="20:21" x14ac:dyDescent="0.25">
      <c r="T25161" s="101" t="s">
        <v>48955</v>
      </c>
      <c r="U25161" s="74" t="s">
        <v>48956</v>
      </c>
    </row>
    <row r="25162" spans="20:21" x14ac:dyDescent="0.25">
      <c r="T25162" s="101" t="s">
        <v>48957</v>
      </c>
      <c r="U25162" s="74" t="s">
        <v>48958</v>
      </c>
    </row>
    <row r="25163" spans="20:21" x14ac:dyDescent="0.25">
      <c r="T25163" s="101" t="s">
        <v>48959</v>
      </c>
      <c r="U25163" s="74" t="s">
        <v>48960</v>
      </c>
    </row>
    <row r="25164" spans="20:21" x14ac:dyDescent="0.25">
      <c r="T25164" s="101" t="s">
        <v>48961</v>
      </c>
      <c r="U25164" s="74" t="s">
        <v>48962</v>
      </c>
    </row>
    <row r="25165" spans="20:21" x14ac:dyDescent="0.25">
      <c r="T25165" s="101" t="s">
        <v>48963</v>
      </c>
      <c r="U25165" s="74" t="s">
        <v>48964</v>
      </c>
    </row>
    <row r="25166" spans="20:21" x14ac:dyDescent="0.25">
      <c r="T25166" s="101" t="s">
        <v>48965</v>
      </c>
      <c r="U25166" s="74" t="s">
        <v>48966</v>
      </c>
    </row>
    <row r="25167" spans="20:21" x14ac:dyDescent="0.25">
      <c r="T25167" s="101" t="s">
        <v>48967</v>
      </c>
      <c r="U25167" s="74" t="s">
        <v>48968</v>
      </c>
    </row>
    <row r="25168" spans="20:21" x14ac:dyDescent="0.25">
      <c r="T25168" s="101" t="s">
        <v>48969</v>
      </c>
      <c r="U25168" s="74" t="s">
        <v>48970</v>
      </c>
    </row>
    <row r="25169" spans="20:21" x14ac:dyDescent="0.25">
      <c r="T25169" s="101" t="s">
        <v>48971</v>
      </c>
      <c r="U25169" s="74" t="s">
        <v>48972</v>
      </c>
    </row>
    <row r="25170" spans="20:21" x14ac:dyDescent="0.25">
      <c r="T25170" s="101" t="s">
        <v>48973</v>
      </c>
      <c r="U25170" s="74" t="s">
        <v>48974</v>
      </c>
    </row>
    <row r="25171" spans="20:21" x14ac:dyDescent="0.25">
      <c r="T25171" s="101" t="s">
        <v>48975</v>
      </c>
      <c r="U25171" s="74" t="s">
        <v>48976</v>
      </c>
    </row>
    <row r="25172" spans="20:21" x14ac:dyDescent="0.25">
      <c r="T25172" s="101" t="s">
        <v>48977</v>
      </c>
      <c r="U25172" s="74" t="s">
        <v>48978</v>
      </c>
    </row>
    <row r="25173" spans="20:21" x14ac:dyDescent="0.25">
      <c r="T25173" s="101" t="s">
        <v>48979</v>
      </c>
      <c r="U25173" s="74" t="s">
        <v>48980</v>
      </c>
    </row>
    <row r="25174" spans="20:21" x14ac:dyDescent="0.25">
      <c r="T25174" s="101" t="s">
        <v>48981</v>
      </c>
      <c r="U25174" s="74" t="s">
        <v>48982</v>
      </c>
    </row>
    <row r="25175" spans="20:21" x14ac:dyDescent="0.25">
      <c r="T25175" s="101" t="s">
        <v>48983</v>
      </c>
      <c r="U25175" s="74" t="s">
        <v>48984</v>
      </c>
    </row>
    <row r="25176" spans="20:21" x14ac:dyDescent="0.25">
      <c r="T25176" s="101" t="s">
        <v>48985</v>
      </c>
      <c r="U25176" s="74" t="s">
        <v>48986</v>
      </c>
    </row>
    <row r="25177" spans="20:21" x14ac:dyDescent="0.25">
      <c r="T25177" s="101" t="s">
        <v>48987</v>
      </c>
      <c r="U25177" s="74" t="s">
        <v>48988</v>
      </c>
    </row>
    <row r="25178" spans="20:21" x14ac:dyDescent="0.25">
      <c r="T25178" s="101" t="s">
        <v>48989</v>
      </c>
      <c r="U25178" s="74" t="s">
        <v>48990</v>
      </c>
    </row>
    <row r="25179" spans="20:21" x14ac:dyDescent="0.25">
      <c r="T25179" s="101" t="s">
        <v>48991</v>
      </c>
      <c r="U25179" s="74" t="s">
        <v>48992</v>
      </c>
    </row>
    <row r="25180" spans="20:21" x14ac:dyDescent="0.25">
      <c r="T25180" s="101" t="s">
        <v>48993</v>
      </c>
      <c r="U25180" s="74" t="s">
        <v>48994</v>
      </c>
    </row>
    <row r="25181" spans="20:21" x14ac:dyDescent="0.25">
      <c r="T25181" s="101" t="s">
        <v>48995</v>
      </c>
      <c r="U25181" s="74" t="s">
        <v>48996</v>
      </c>
    </row>
    <row r="25182" spans="20:21" x14ac:dyDescent="0.25">
      <c r="T25182" s="101" t="s">
        <v>48997</v>
      </c>
      <c r="U25182" s="74" t="s">
        <v>48998</v>
      </c>
    </row>
    <row r="25183" spans="20:21" x14ac:dyDescent="0.25">
      <c r="T25183" s="101" t="s">
        <v>48999</v>
      </c>
      <c r="U25183" s="74" t="s">
        <v>49000</v>
      </c>
    </row>
    <row r="25184" spans="20:21" x14ac:dyDescent="0.25">
      <c r="T25184" s="101" t="s">
        <v>49001</v>
      </c>
      <c r="U25184" s="74" t="s">
        <v>14774</v>
      </c>
    </row>
    <row r="25185" spans="20:21" x14ac:dyDescent="0.25">
      <c r="T25185" s="101" t="s">
        <v>49002</v>
      </c>
      <c r="U25185" s="74" t="s">
        <v>49003</v>
      </c>
    </row>
    <row r="25186" spans="20:21" x14ac:dyDescent="0.25">
      <c r="T25186" s="101" t="s">
        <v>49004</v>
      </c>
      <c r="U25186" s="74" t="s">
        <v>49005</v>
      </c>
    </row>
    <row r="25187" spans="20:21" x14ac:dyDescent="0.25">
      <c r="T25187" s="101" t="s">
        <v>49006</v>
      </c>
      <c r="U25187" s="74" t="s">
        <v>49007</v>
      </c>
    </row>
    <row r="25188" spans="20:21" x14ac:dyDescent="0.25">
      <c r="T25188" s="101" t="s">
        <v>49008</v>
      </c>
      <c r="U25188" s="74" t="s">
        <v>49009</v>
      </c>
    </row>
    <row r="25189" spans="20:21" x14ac:dyDescent="0.25">
      <c r="T25189" s="101" t="s">
        <v>49010</v>
      </c>
      <c r="U25189" s="74" t="s">
        <v>49011</v>
      </c>
    </row>
    <row r="25190" spans="20:21" x14ac:dyDescent="0.25">
      <c r="T25190" s="101" t="s">
        <v>49012</v>
      </c>
      <c r="U25190" s="74" t="s">
        <v>49013</v>
      </c>
    </row>
    <row r="25191" spans="20:21" x14ac:dyDescent="0.25">
      <c r="T25191" s="101" t="s">
        <v>49014</v>
      </c>
      <c r="U25191" s="74" t="s">
        <v>49015</v>
      </c>
    </row>
    <row r="25192" spans="20:21" x14ac:dyDescent="0.25">
      <c r="T25192" s="101" t="s">
        <v>49016</v>
      </c>
      <c r="U25192" s="74" t="s">
        <v>49017</v>
      </c>
    </row>
    <row r="25193" spans="20:21" x14ac:dyDescent="0.25">
      <c r="T25193" s="101" t="s">
        <v>49018</v>
      </c>
      <c r="U25193" s="74" t="s">
        <v>49019</v>
      </c>
    </row>
    <row r="25194" spans="20:21" x14ac:dyDescent="0.25">
      <c r="T25194" s="101" t="s">
        <v>49020</v>
      </c>
      <c r="U25194" s="74" t="s">
        <v>49021</v>
      </c>
    </row>
    <row r="25195" spans="20:21" x14ac:dyDescent="0.25">
      <c r="T25195" s="101" t="s">
        <v>49022</v>
      </c>
      <c r="U25195" s="74" t="s">
        <v>49023</v>
      </c>
    </row>
    <row r="25196" spans="20:21" x14ac:dyDescent="0.25">
      <c r="T25196" s="101" t="s">
        <v>49024</v>
      </c>
      <c r="U25196" s="74" t="s">
        <v>49025</v>
      </c>
    </row>
    <row r="25197" spans="20:21" x14ac:dyDescent="0.25">
      <c r="T25197" s="101" t="s">
        <v>49026</v>
      </c>
      <c r="U25197" s="74" t="s">
        <v>49027</v>
      </c>
    </row>
    <row r="25198" spans="20:21" x14ac:dyDescent="0.25">
      <c r="T25198" s="101" t="s">
        <v>49028</v>
      </c>
      <c r="U25198" s="74" t="s">
        <v>49029</v>
      </c>
    </row>
    <row r="25199" spans="20:21" x14ac:dyDescent="0.25">
      <c r="T25199" s="101" t="s">
        <v>49030</v>
      </c>
      <c r="U25199" s="74" t="s">
        <v>49031</v>
      </c>
    </row>
    <row r="25200" spans="20:21" x14ac:dyDescent="0.25">
      <c r="T25200" s="101" t="s">
        <v>49032</v>
      </c>
      <c r="U25200" s="74" t="s">
        <v>49033</v>
      </c>
    </row>
    <row r="25201" spans="20:21" x14ac:dyDescent="0.25">
      <c r="T25201" s="101" t="s">
        <v>49034</v>
      </c>
      <c r="U25201" s="74" t="s">
        <v>49035</v>
      </c>
    </row>
    <row r="25202" spans="20:21" x14ac:dyDescent="0.25">
      <c r="T25202" s="101" t="s">
        <v>49036</v>
      </c>
      <c r="U25202" s="74" t="s">
        <v>49037</v>
      </c>
    </row>
    <row r="25203" spans="20:21" x14ac:dyDescent="0.25">
      <c r="T25203" s="101" t="s">
        <v>49038</v>
      </c>
      <c r="U25203" s="74" t="s">
        <v>49039</v>
      </c>
    </row>
    <row r="25204" spans="20:21" x14ac:dyDescent="0.25">
      <c r="T25204" s="101" t="s">
        <v>49040</v>
      </c>
      <c r="U25204" s="74" t="s">
        <v>49041</v>
      </c>
    </row>
    <row r="25205" spans="20:21" x14ac:dyDescent="0.25">
      <c r="T25205" s="101" t="s">
        <v>49042</v>
      </c>
      <c r="U25205" s="74" t="s">
        <v>49043</v>
      </c>
    </row>
    <row r="25206" spans="20:21" x14ac:dyDescent="0.25">
      <c r="T25206" s="101" t="s">
        <v>49044</v>
      </c>
      <c r="U25206" s="74" t="s">
        <v>49045</v>
      </c>
    </row>
    <row r="25207" spans="20:21" x14ac:dyDescent="0.25">
      <c r="T25207" s="101" t="s">
        <v>49046</v>
      </c>
      <c r="U25207" s="74" t="s">
        <v>49047</v>
      </c>
    </row>
    <row r="25208" spans="20:21" x14ac:dyDescent="0.25">
      <c r="T25208" s="101" t="s">
        <v>49048</v>
      </c>
      <c r="U25208" s="74" t="s">
        <v>49049</v>
      </c>
    </row>
    <row r="25209" spans="20:21" x14ac:dyDescent="0.25">
      <c r="T25209" s="101" t="s">
        <v>49050</v>
      </c>
      <c r="U25209" s="74" t="s">
        <v>49051</v>
      </c>
    </row>
    <row r="25210" spans="20:21" x14ac:dyDescent="0.25">
      <c r="T25210" s="101" t="s">
        <v>49052</v>
      </c>
      <c r="U25210" s="74" t="s">
        <v>49053</v>
      </c>
    </row>
    <row r="25211" spans="20:21" x14ac:dyDescent="0.25">
      <c r="T25211" s="101" t="s">
        <v>49054</v>
      </c>
      <c r="U25211" s="74" t="s">
        <v>49055</v>
      </c>
    </row>
    <row r="25212" spans="20:21" x14ac:dyDescent="0.25">
      <c r="T25212" s="101" t="s">
        <v>49056</v>
      </c>
      <c r="U25212" s="74" t="s">
        <v>49057</v>
      </c>
    </row>
    <row r="25213" spans="20:21" x14ac:dyDescent="0.25">
      <c r="T25213" s="101" t="s">
        <v>49058</v>
      </c>
      <c r="U25213" s="74" t="s">
        <v>49059</v>
      </c>
    </row>
    <row r="25214" spans="20:21" x14ac:dyDescent="0.25">
      <c r="T25214" s="101" t="s">
        <v>49060</v>
      </c>
      <c r="U25214" s="74" t="s">
        <v>49061</v>
      </c>
    </row>
    <row r="25215" spans="20:21" x14ac:dyDescent="0.25">
      <c r="T25215" s="101" t="s">
        <v>49062</v>
      </c>
      <c r="U25215" s="74" t="s">
        <v>49063</v>
      </c>
    </row>
    <row r="25216" spans="20:21" x14ac:dyDescent="0.25">
      <c r="T25216" s="101" t="s">
        <v>49064</v>
      </c>
      <c r="U25216" s="74" t="s">
        <v>49065</v>
      </c>
    </row>
    <row r="25217" spans="20:21" x14ac:dyDescent="0.25">
      <c r="T25217" s="101" t="s">
        <v>49066</v>
      </c>
      <c r="U25217" s="74" t="s">
        <v>49067</v>
      </c>
    </row>
    <row r="25218" spans="20:21" x14ac:dyDescent="0.25">
      <c r="T25218" s="101" t="s">
        <v>49068</v>
      </c>
      <c r="U25218" s="74" t="s">
        <v>49069</v>
      </c>
    </row>
    <row r="25219" spans="20:21" x14ac:dyDescent="0.25">
      <c r="T25219" s="101" t="s">
        <v>49070</v>
      </c>
      <c r="U25219" s="74" t="s">
        <v>49071</v>
      </c>
    </row>
    <row r="25220" spans="20:21" x14ac:dyDescent="0.25">
      <c r="T25220" s="101" t="s">
        <v>49072</v>
      </c>
      <c r="U25220" s="74" t="s">
        <v>49073</v>
      </c>
    </row>
    <row r="25221" spans="20:21" x14ac:dyDescent="0.25">
      <c r="T25221" s="101" t="s">
        <v>49074</v>
      </c>
      <c r="U25221" s="74" t="s">
        <v>49075</v>
      </c>
    </row>
    <row r="25222" spans="20:21" x14ac:dyDescent="0.25">
      <c r="T25222" s="101" t="s">
        <v>49076</v>
      </c>
      <c r="U25222" s="74" t="s">
        <v>49077</v>
      </c>
    </row>
    <row r="25223" spans="20:21" x14ac:dyDescent="0.25">
      <c r="T25223" s="101" t="s">
        <v>49078</v>
      </c>
      <c r="U25223" s="74" t="s">
        <v>49079</v>
      </c>
    </row>
    <row r="25224" spans="20:21" x14ac:dyDescent="0.25">
      <c r="T25224" s="101" t="s">
        <v>49080</v>
      </c>
      <c r="U25224" s="74" t="s">
        <v>49081</v>
      </c>
    </row>
    <row r="25225" spans="20:21" x14ac:dyDescent="0.25">
      <c r="T25225" s="101" t="s">
        <v>49082</v>
      </c>
      <c r="U25225" s="74" t="s">
        <v>49083</v>
      </c>
    </row>
    <row r="25226" spans="20:21" x14ac:dyDescent="0.25">
      <c r="T25226" s="101" t="s">
        <v>49084</v>
      </c>
      <c r="U25226" s="74" t="s">
        <v>49085</v>
      </c>
    </row>
    <row r="25227" spans="20:21" x14ac:dyDescent="0.25">
      <c r="T25227" s="101" t="s">
        <v>49086</v>
      </c>
      <c r="U25227" s="74" t="s">
        <v>49087</v>
      </c>
    </row>
    <row r="25228" spans="20:21" x14ac:dyDescent="0.25">
      <c r="T25228" s="101" t="s">
        <v>49088</v>
      </c>
      <c r="U25228" s="74" t="s">
        <v>49089</v>
      </c>
    </row>
    <row r="25229" spans="20:21" x14ac:dyDescent="0.25">
      <c r="T25229" s="101" t="s">
        <v>49090</v>
      </c>
      <c r="U25229" s="74" t="s">
        <v>49091</v>
      </c>
    </row>
    <row r="25230" spans="20:21" x14ac:dyDescent="0.25">
      <c r="T25230" s="101" t="s">
        <v>49092</v>
      </c>
      <c r="U25230" s="74" t="s">
        <v>49093</v>
      </c>
    </row>
    <row r="25231" spans="20:21" x14ac:dyDescent="0.25">
      <c r="T25231" s="101" t="s">
        <v>49094</v>
      </c>
      <c r="U25231" s="74" t="s">
        <v>49095</v>
      </c>
    </row>
    <row r="25232" spans="20:21" x14ac:dyDescent="0.25">
      <c r="T25232" s="101" t="s">
        <v>49096</v>
      </c>
      <c r="U25232" s="74" t="s">
        <v>49097</v>
      </c>
    </row>
    <row r="25233" spans="20:21" x14ac:dyDescent="0.25">
      <c r="T25233" s="101" t="s">
        <v>49098</v>
      </c>
      <c r="U25233" s="74" t="s">
        <v>49099</v>
      </c>
    </row>
    <row r="25234" spans="20:21" x14ac:dyDescent="0.25">
      <c r="T25234" s="101" t="s">
        <v>49100</v>
      </c>
      <c r="U25234" s="74" t="s">
        <v>49101</v>
      </c>
    </row>
    <row r="25235" spans="20:21" x14ac:dyDescent="0.25">
      <c r="T25235" s="101" t="s">
        <v>49102</v>
      </c>
      <c r="U25235" s="74" t="s">
        <v>49103</v>
      </c>
    </row>
    <row r="25236" spans="20:21" x14ac:dyDescent="0.25">
      <c r="T25236" s="101" t="s">
        <v>49104</v>
      </c>
      <c r="U25236" s="74" t="s">
        <v>49105</v>
      </c>
    </row>
    <row r="25237" spans="20:21" x14ac:dyDescent="0.25">
      <c r="T25237" s="101" t="s">
        <v>49106</v>
      </c>
      <c r="U25237" s="74" t="s">
        <v>49107</v>
      </c>
    </row>
    <row r="25238" spans="20:21" x14ac:dyDescent="0.25">
      <c r="T25238" s="101" t="s">
        <v>49108</v>
      </c>
      <c r="U25238" s="74" t="s">
        <v>49109</v>
      </c>
    </row>
    <row r="25239" spans="20:21" x14ac:dyDescent="0.25">
      <c r="T25239" s="101" t="s">
        <v>49110</v>
      </c>
      <c r="U25239" s="74" t="s">
        <v>49111</v>
      </c>
    </row>
    <row r="25240" spans="20:21" x14ac:dyDescent="0.25">
      <c r="T25240" s="101" t="s">
        <v>49112</v>
      </c>
      <c r="U25240" s="74" t="s">
        <v>49113</v>
      </c>
    </row>
    <row r="25241" spans="20:21" x14ac:dyDescent="0.25">
      <c r="T25241" s="101" t="s">
        <v>49114</v>
      </c>
      <c r="U25241" s="74" t="s">
        <v>49115</v>
      </c>
    </row>
    <row r="25242" spans="20:21" x14ac:dyDescent="0.25">
      <c r="T25242" s="101" t="s">
        <v>49116</v>
      </c>
      <c r="U25242" s="74" t="s">
        <v>49117</v>
      </c>
    </row>
    <row r="25243" spans="20:21" x14ac:dyDescent="0.25">
      <c r="T25243" s="101" t="s">
        <v>49118</v>
      </c>
      <c r="U25243" s="74" t="s">
        <v>49119</v>
      </c>
    </row>
    <row r="25244" spans="20:21" x14ac:dyDescent="0.25">
      <c r="T25244" s="101" t="s">
        <v>49120</v>
      </c>
      <c r="U25244" s="74" t="s">
        <v>49121</v>
      </c>
    </row>
    <row r="25245" spans="20:21" x14ac:dyDescent="0.25">
      <c r="T25245" s="101" t="s">
        <v>49122</v>
      </c>
      <c r="U25245" s="74" t="s">
        <v>49123</v>
      </c>
    </row>
    <row r="25246" spans="20:21" x14ac:dyDescent="0.25">
      <c r="T25246" s="101" t="s">
        <v>49124</v>
      </c>
      <c r="U25246" s="74" t="s">
        <v>46494</v>
      </c>
    </row>
    <row r="25247" spans="20:21" x14ac:dyDescent="0.25">
      <c r="T25247" s="101" t="s">
        <v>49125</v>
      </c>
      <c r="U25247" s="74" t="s">
        <v>49126</v>
      </c>
    </row>
    <row r="25248" spans="20:21" x14ac:dyDescent="0.25">
      <c r="T25248" s="101" t="s">
        <v>49127</v>
      </c>
      <c r="U25248" s="74" t="s">
        <v>49128</v>
      </c>
    </row>
    <row r="25249" spans="20:21" x14ac:dyDescent="0.25">
      <c r="T25249" s="101" t="s">
        <v>49129</v>
      </c>
      <c r="U25249" s="74" t="s">
        <v>38853</v>
      </c>
    </row>
    <row r="25250" spans="20:21" x14ac:dyDescent="0.25">
      <c r="T25250" s="101" t="s">
        <v>49130</v>
      </c>
      <c r="U25250" s="74" t="s">
        <v>49131</v>
      </c>
    </row>
    <row r="25251" spans="20:21" x14ac:dyDescent="0.25">
      <c r="T25251" s="101" t="s">
        <v>49132</v>
      </c>
      <c r="U25251" s="74" t="s">
        <v>49133</v>
      </c>
    </row>
    <row r="25252" spans="20:21" x14ac:dyDescent="0.25">
      <c r="T25252" s="101" t="s">
        <v>49134</v>
      </c>
      <c r="U25252" s="74" t="s">
        <v>49135</v>
      </c>
    </row>
    <row r="25253" spans="20:21" x14ac:dyDescent="0.25">
      <c r="T25253" s="101" t="s">
        <v>49136</v>
      </c>
      <c r="U25253" s="74" t="s">
        <v>49137</v>
      </c>
    </row>
    <row r="25254" spans="20:21" x14ac:dyDescent="0.25">
      <c r="T25254" s="101" t="s">
        <v>49138</v>
      </c>
      <c r="U25254" s="74" t="s">
        <v>25475</v>
      </c>
    </row>
    <row r="25255" spans="20:21" x14ac:dyDescent="0.25">
      <c r="T25255" s="101" t="s">
        <v>49139</v>
      </c>
      <c r="U25255" s="74" t="s">
        <v>49140</v>
      </c>
    </row>
    <row r="25256" spans="20:21" x14ac:dyDescent="0.25">
      <c r="T25256" s="101" t="s">
        <v>49141</v>
      </c>
      <c r="U25256" s="74" t="s">
        <v>49142</v>
      </c>
    </row>
    <row r="25257" spans="20:21" x14ac:dyDescent="0.25">
      <c r="T25257" s="101" t="s">
        <v>49143</v>
      </c>
      <c r="U25257" s="74" t="s">
        <v>2272</v>
      </c>
    </row>
    <row r="25258" spans="20:21" x14ac:dyDescent="0.25">
      <c r="T25258" s="101" t="s">
        <v>49144</v>
      </c>
      <c r="U25258" s="74" t="s">
        <v>49145</v>
      </c>
    </row>
    <row r="25259" spans="20:21" x14ac:dyDescent="0.25">
      <c r="T25259" s="101" t="s">
        <v>49146</v>
      </c>
      <c r="U25259" s="74" t="s">
        <v>49147</v>
      </c>
    </row>
    <row r="25260" spans="20:21" x14ac:dyDescent="0.25">
      <c r="T25260" s="101" t="s">
        <v>49148</v>
      </c>
      <c r="U25260" s="74" t="s">
        <v>49149</v>
      </c>
    </row>
    <row r="25261" spans="20:21" x14ac:dyDescent="0.25">
      <c r="T25261" s="101" t="s">
        <v>49150</v>
      </c>
      <c r="U25261" s="74" t="s">
        <v>49151</v>
      </c>
    </row>
    <row r="25262" spans="20:21" x14ac:dyDescent="0.25">
      <c r="T25262" s="101" t="s">
        <v>49152</v>
      </c>
      <c r="U25262" s="74" t="s">
        <v>49153</v>
      </c>
    </row>
    <row r="25263" spans="20:21" x14ac:dyDescent="0.25">
      <c r="T25263" s="101" t="s">
        <v>49154</v>
      </c>
      <c r="U25263" s="74" t="s">
        <v>49155</v>
      </c>
    </row>
    <row r="25264" spans="20:21" x14ac:dyDescent="0.25">
      <c r="T25264" s="101" t="s">
        <v>49156</v>
      </c>
      <c r="U25264" s="74" t="s">
        <v>49157</v>
      </c>
    </row>
    <row r="25265" spans="20:21" x14ac:dyDescent="0.25">
      <c r="T25265" s="101" t="s">
        <v>49158</v>
      </c>
      <c r="U25265" s="74" t="s">
        <v>49159</v>
      </c>
    </row>
    <row r="25266" spans="20:21" x14ac:dyDescent="0.25">
      <c r="T25266" s="101" t="s">
        <v>49160</v>
      </c>
      <c r="U25266" s="74" t="s">
        <v>2290</v>
      </c>
    </row>
    <row r="25267" spans="20:21" x14ac:dyDescent="0.25">
      <c r="T25267" s="101" t="s">
        <v>49161</v>
      </c>
      <c r="U25267" s="74" t="s">
        <v>49162</v>
      </c>
    </row>
    <row r="25268" spans="20:21" x14ac:dyDescent="0.25">
      <c r="T25268" s="101" t="s">
        <v>49163</v>
      </c>
      <c r="U25268" s="74" t="s">
        <v>49164</v>
      </c>
    </row>
    <row r="25269" spans="20:21" x14ac:dyDescent="0.25">
      <c r="T25269" s="101" t="s">
        <v>49165</v>
      </c>
      <c r="U25269" s="74" t="s">
        <v>49166</v>
      </c>
    </row>
    <row r="25270" spans="20:21" x14ac:dyDescent="0.25">
      <c r="T25270" s="101" t="s">
        <v>49167</v>
      </c>
      <c r="U25270" s="74" t="s">
        <v>49168</v>
      </c>
    </row>
    <row r="25271" spans="20:21" x14ac:dyDescent="0.25">
      <c r="T25271" s="101" t="s">
        <v>49169</v>
      </c>
      <c r="U25271" s="74" t="s">
        <v>49170</v>
      </c>
    </row>
    <row r="25272" spans="20:21" x14ac:dyDescent="0.25">
      <c r="T25272" s="101" t="s">
        <v>49171</v>
      </c>
      <c r="U25272" s="74" t="s">
        <v>49172</v>
      </c>
    </row>
    <row r="25273" spans="20:21" x14ac:dyDescent="0.25">
      <c r="T25273" s="101" t="s">
        <v>49173</v>
      </c>
      <c r="U25273" s="74" t="s">
        <v>49174</v>
      </c>
    </row>
    <row r="25274" spans="20:21" x14ac:dyDescent="0.25">
      <c r="T25274" s="101" t="s">
        <v>49175</v>
      </c>
      <c r="U25274" s="74" t="s">
        <v>49176</v>
      </c>
    </row>
    <row r="25275" spans="20:21" x14ac:dyDescent="0.25">
      <c r="T25275" s="101" t="s">
        <v>49177</v>
      </c>
      <c r="U25275" s="74" t="s">
        <v>49178</v>
      </c>
    </row>
    <row r="25276" spans="20:21" x14ac:dyDescent="0.25">
      <c r="T25276" s="101" t="s">
        <v>49179</v>
      </c>
      <c r="U25276" s="74" t="s">
        <v>49180</v>
      </c>
    </row>
    <row r="25277" spans="20:21" x14ac:dyDescent="0.25">
      <c r="T25277" s="101" t="s">
        <v>49181</v>
      </c>
      <c r="U25277" s="74" t="s">
        <v>49182</v>
      </c>
    </row>
    <row r="25278" spans="20:21" x14ac:dyDescent="0.25">
      <c r="T25278" s="101" t="s">
        <v>49183</v>
      </c>
      <c r="U25278" s="74" t="s">
        <v>49184</v>
      </c>
    </row>
    <row r="25279" spans="20:21" x14ac:dyDescent="0.25">
      <c r="T25279" s="101" t="s">
        <v>49185</v>
      </c>
      <c r="U25279" s="74" t="s">
        <v>49186</v>
      </c>
    </row>
    <row r="25280" spans="20:21" x14ac:dyDescent="0.25">
      <c r="T25280" s="101" t="s">
        <v>49187</v>
      </c>
      <c r="U25280" s="74" t="s">
        <v>49188</v>
      </c>
    </row>
    <row r="25281" spans="20:21" x14ac:dyDescent="0.25">
      <c r="T25281" s="101" t="s">
        <v>49189</v>
      </c>
      <c r="U25281" s="74" t="s">
        <v>49190</v>
      </c>
    </row>
    <row r="25282" spans="20:21" x14ac:dyDescent="0.25">
      <c r="T25282" s="101" t="s">
        <v>49191</v>
      </c>
      <c r="U25282" s="74" t="s">
        <v>49192</v>
      </c>
    </row>
    <row r="25283" spans="20:21" x14ac:dyDescent="0.25">
      <c r="T25283" s="101" t="s">
        <v>49193</v>
      </c>
      <c r="U25283" s="74" t="s">
        <v>16320</v>
      </c>
    </row>
    <row r="25284" spans="20:21" x14ac:dyDescent="0.25">
      <c r="T25284" s="101" t="s">
        <v>49194</v>
      </c>
      <c r="U25284" s="74" t="s">
        <v>2314</v>
      </c>
    </row>
    <row r="25285" spans="20:21" x14ac:dyDescent="0.25">
      <c r="T25285" s="101" t="s">
        <v>49195</v>
      </c>
      <c r="U25285" s="74" t="s">
        <v>49196</v>
      </c>
    </row>
    <row r="25286" spans="20:21" x14ac:dyDescent="0.25">
      <c r="T25286" s="101" t="s">
        <v>49197</v>
      </c>
      <c r="U25286" s="74" t="s">
        <v>49198</v>
      </c>
    </row>
    <row r="25287" spans="20:21" x14ac:dyDescent="0.25">
      <c r="T25287" s="101" t="s">
        <v>49199</v>
      </c>
      <c r="U25287" s="74" t="s">
        <v>49200</v>
      </c>
    </row>
    <row r="25288" spans="20:21" x14ac:dyDescent="0.25">
      <c r="T25288" s="101" t="s">
        <v>49201</v>
      </c>
      <c r="U25288" s="74" t="s">
        <v>49202</v>
      </c>
    </row>
    <row r="25289" spans="20:21" x14ac:dyDescent="0.25">
      <c r="T25289" s="101" t="s">
        <v>49203</v>
      </c>
      <c r="U25289" s="74" t="s">
        <v>49204</v>
      </c>
    </row>
    <row r="25290" spans="20:21" x14ac:dyDescent="0.25">
      <c r="T25290" s="101" t="s">
        <v>49205</v>
      </c>
      <c r="U25290" s="74" t="s">
        <v>49206</v>
      </c>
    </row>
    <row r="25291" spans="20:21" x14ac:dyDescent="0.25">
      <c r="T25291" s="101" t="s">
        <v>49207</v>
      </c>
      <c r="U25291" s="74" t="s">
        <v>10902</v>
      </c>
    </row>
    <row r="25292" spans="20:21" x14ac:dyDescent="0.25">
      <c r="T25292" s="101" t="s">
        <v>49208</v>
      </c>
      <c r="U25292" s="74" t="s">
        <v>49209</v>
      </c>
    </row>
    <row r="25293" spans="20:21" x14ac:dyDescent="0.25">
      <c r="T25293" s="101" t="s">
        <v>49210</v>
      </c>
      <c r="U25293" s="74" t="s">
        <v>49211</v>
      </c>
    </row>
    <row r="25294" spans="20:21" x14ac:dyDescent="0.25">
      <c r="T25294" s="101" t="s">
        <v>49212</v>
      </c>
      <c r="U25294" s="74" t="s">
        <v>49213</v>
      </c>
    </row>
    <row r="25295" spans="20:21" x14ac:dyDescent="0.25">
      <c r="T25295" s="101" t="s">
        <v>49214</v>
      </c>
      <c r="U25295" s="74" t="s">
        <v>49215</v>
      </c>
    </row>
    <row r="25296" spans="20:21" x14ac:dyDescent="0.25">
      <c r="T25296" s="101" t="s">
        <v>49216</v>
      </c>
      <c r="U25296" s="74" t="s">
        <v>4250</v>
      </c>
    </row>
    <row r="25297" spans="20:21" x14ac:dyDescent="0.25">
      <c r="T25297" s="101" t="s">
        <v>49217</v>
      </c>
      <c r="U25297" s="74" t="s">
        <v>24651</v>
      </c>
    </row>
    <row r="25298" spans="20:21" x14ac:dyDescent="0.25">
      <c r="T25298" s="101" t="s">
        <v>49218</v>
      </c>
      <c r="U25298" s="74" t="s">
        <v>49219</v>
      </c>
    </row>
    <row r="25299" spans="20:21" x14ac:dyDescent="0.25">
      <c r="T25299" s="101" t="s">
        <v>49220</v>
      </c>
      <c r="U25299" s="74" t="s">
        <v>49221</v>
      </c>
    </row>
    <row r="25300" spans="20:21" x14ac:dyDescent="0.25">
      <c r="T25300" s="101" t="s">
        <v>49222</v>
      </c>
      <c r="U25300" s="74" t="s">
        <v>49223</v>
      </c>
    </row>
    <row r="25301" spans="20:21" x14ac:dyDescent="0.25">
      <c r="T25301" s="101" t="s">
        <v>49224</v>
      </c>
      <c r="U25301" s="74" t="s">
        <v>49225</v>
      </c>
    </row>
    <row r="25302" spans="20:21" x14ac:dyDescent="0.25">
      <c r="T25302" s="101" t="s">
        <v>49226</v>
      </c>
      <c r="U25302" s="74" t="s">
        <v>49227</v>
      </c>
    </row>
    <row r="25303" spans="20:21" x14ac:dyDescent="0.25">
      <c r="T25303" s="101" t="s">
        <v>49228</v>
      </c>
      <c r="U25303" s="74" t="s">
        <v>49229</v>
      </c>
    </row>
    <row r="25304" spans="20:21" x14ac:dyDescent="0.25">
      <c r="T25304" s="101" t="s">
        <v>49230</v>
      </c>
      <c r="U25304" s="74" t="s">
        <v>49231</v>
      </c>
    </row>
    <row r="25305" spans="20:21" x14ac:dyDescent="0.25">
      <c r="T25305" s="101" t="s">
        <v>49232</v>
      </c>
      <c r="U25305" s="74" t="s">
        <v>49233</v>
      </c>
    </row>
    <row r="25306" spans="20:21" x14ac:dyDescent="0.25">
      <c r="T25306" s="101" t="s">
        <v>49234</v>
      </c>
      <c r="U25306" s="74" t="s">
        <v>49235</v>
      </c>
    </row>
    <row r="25307" spans="20:21" x14ac:dyDescent="0.25">
      <c r="T25307" s="101" t="s">
        <v>49236</v>
      </c>
      <c r="U25307" s="74" t="s">
        <v>10305</v>
      </c>
    </row>
    <row r="25308" spans="20:21" x14ac:dyDescent="0.25">
      <c r="T25308" s="101" t="s">
        <v>49237</v>
      </c>
      <c r="U25308" s="74" t="s">
        <v>49238</v>
      </c>
    </row>
    <row r="25309" spans="20:21" x14ac:dyDescent="0.25">
      <c r="T25309" s="101" t="s">
        <v>49239</v>
      </c>
      <c r="U25309" s="74" t="s">
        <v>49240</v>
      </c>
    </row>
    <row r="25310" spans="20:21" x14ac:dyDescent="0.25">
      <c r="T25310" s="101" t="s">
        <v>49241</v>
      </c>
      <c r="U25310" s="74" t="s">
        <v>49242</v>
      </c>
    </row>
    <row r="25311" spans="20:21" x14ac:dyDescent="0.25">
      <c r="T25311" s="101" t="s">
        <v>49243</v>
      </c>
      <c r="U25311" s="74" t="s">
        <v>49244</v>
      </c>
    </row>
    <row r="25312" spans="20:21" x14ac:dyDescent="0.25">
      <c r="T25312" s="101" t="s">
        <v>49245</v>
      </c>
      <c r="U25312" s="74" t="s">
        <v>49246</v>
      </c>
    </row>
    <row r="25313" spans="20:21" x14ac:dyDescent="0.25">
      <c r="T25313" s="101" t="s">
        <v>49247</v>
      </c>
      <c r="U25313" s="74" t="s">
        <v>49248</v>
      </c>
    </row>
    <row r="25314" spans="20:21" x14ac:dyDescent="0.25">
      <c r="T25314" s="101" t="s">
        <v>49249</v>
      </c>
      <c r="U25314" s="74" t="s">
        <v>49250</v>
      </c>
    </row>
    <row r="25315" spans="20:21" x14ac:dyDescent="0.25">
      <c r="T25315" s="101" t="s">
        <v>49251</v>
      </c>
      <c r="U25315" s="74" t="s">
        <v>49252</v>
      </c>
    </row>
    <row r="25316" spans="20:21" x14ac:dyDescent="0.25">
      <c r="T25316" s="101" t="s">
        <v>49253</v>
      </c>
      <c r="U25316" s="74" t="s">
        <v>49254</v>
      </c>
    </row>
    <row r="25317" spans="20:21" x14ac:dyDescent="0.25">
      <c r="T25317" s="101" t="s">
        <v>49255</v>
      </c>
      <c r="U25317" s="74" t="s">
        <v>49256</v>
      </c>
    </row>
    <row r="25318" spans="20:21" x14ac:dyDescent="0.25">
      <c r="T25318" s="101" t="s">
        <v>49257</v>
      </c>
      <c r="U25318" s="74" t="s">
        <v>49258</v>
      </c>
    </row>
    <row r="25319" spans="20:21" x14ac:dyDescent="0.25">
      <c r="T25319" s="101" t="s">
        <v>49259</v>
      </c>
      <c r="U25319" s="74" t="s">
        <v>49260</v>
      </c>
    </row>
    <row r="25320" spans="20:21" x14ac:dyDescent="0.25">
      <c r="T25320" s="101" t="s">
        <v>49261</v>
      </c>
      <c r="U25320" s="74" t="s">
        <v>49262</v>
      </c>
    </row>
    <row r="25321" spans="20:21" x14ac:dyDescent="0.25">
      <c r="T25321" s="101" t="s">
        <v>49263</v>
      </c>
      <c r="U25321" s="74" t="s">
        <v>49264</v>
      </c>
    </row>
    <row r="25322" spans="20:21" x14ac:dyDescent="0.25">
      <c r="T25322" s="101" t="s">
        <v>49265</v>
      </c>
      <c r="U25322" s="74" t="s">
        <v>49266</v>
      </c>
    </row>
    <row r="25323" spans="20:21" x14ac:dyDescent="0.25">
      <c r="T25323" s="101" t="s">
        <v>49267</v>
      </c>
      <c r="U25323" s="74" t="s">
        <v>49268</v>
      </c>
    </row>
    <row r="25324" spans="20:21" x14ac:dyDescent="0.25">
      <c r="T25324" s="101" t="s">
        <v>49269</v>
      </c>
      <c r="U25324" s="74" t="s">
        <v>49270</v>
      </c>
    </row>
    <row r="25325" spans="20:21" x14ac:dyDescent="0.25">
      <c r="T25325" s="101" t="s">
        <v>49271</v>
      </c>
      <c r="U25325" s="74" t="s">
        <v>46629</v>
      </c>
    </row>
    <row r="25326" spans="20:21" x14ac:dyDescent="0.25">
      <c r="T25326" s="101" t="s">
        <v>49272</v>
      </c>
      <c r="U25326" s="74" t="s">
        <v>49273</v>
      </c>
    </row>
    <row r="25327" spans="20:21" x14ac:dyDescent="0.25">
      <c r="T25327" s="101" t="s">
        <v>49274</v>
      </c>
      <c r="U25327" s="74" t="s">
        <v>49275</v>
      </c>
    </row>
    <row r="25328" spans="20:21" x14ac:dyDescent="0.25">
      <c r="T25328" s="101" t="s">
        <v>49276</v>
      </c>
      <c r="U25328" s="74" t="s">
        <v>20617</v>
      </c>
    </row>
    <row r="25329" spans="20:21" x14ac:dyDescent="0.25">
      <c r="T25329" s="101" t="s">
        <v>49277</v>
      </c>
      <c r="U25329" s="74" t="s">
        <v>49278</v>
      </c>
    </row>
    <row r="25330" spans="20:21" x14ac:dyDescent="0.25">
      <c r="T25330" s="101" t="s">
        <v>49279</v>
      </c>
      <c r="U25330" s="74" t="s">
        <v>49280</v>
      </c>
    </row>
    <row r="25331" spans="20:21" x14ac:dyDescent="0.25">
      <c r="T25331" s="101" t="s">
        <v>49281</v>
      </c>
      <c r="U25331" s="74" t="s">
        <v>49282</v>
      </c>
    </row>
    <row r="25332" spans="20:21" x14ac:dyDescent="0.25">
      <c r="T25332" s="101" t="s">
        <v>49283</v>
      </c>
      <c r="U25332" s="74" t="s">
        <v>46636</v>
      </c>
    </row>
    <row r="25333" spans="20:21" x14ac:dyDescent="0.25">
      <c r="T25333" s="101" t="s">
        <v>49284</v>
      </c>
      <c r="U25333" s="74" t="s">
        <v>49285</v>
      </c>
    </row>
    <row r="25334" spans="20:21" x14ac:dyDescent="0.25">
      <c r="T25334" s="101" t="s">
        <v>49286</v>
      </c>
      <c r="U25334" s="74" t="s">
        <v>49287</v>
      </c>
    </row>
    <row r="25335" spans="20:21" x14ac:dyDescent="0.25">
      <c r="T25335" s="101" t="s">
        <v>49288</v>
      </c>
      <c r="U25335" s="74" t="s">
        <v>49289</v>
      </c>
    </row>
    <row r="25336" spans="20:21" x14ac:dyDescent="0.25">
      <c r="T25336" s="101" t="s">
        <v>49290</v>
      </c>
      <c r="U25336" s="74" t="s">
        <v>49291</v>
      </c>
    </row>
    <row r="25337" spans="20:21" x14ac:dyDescent="0.25">
      <c r="T25337" s="101" t="s">
        <v>49292</v>
      </c>
      <c r="U25337" s="74" t="s">
        <v>49293</v>
      </c>
    </row>
    <row r="25338" spans="20:21" x14ac:dyDescent="0.25">
      <c r="T25338" s="101" t="s">
        <v>49294</v>
      </c>
      <c r="U25338" s="74" t="s">
        <v>49295</v>
      </c>
    </row>
    <row r="25339" spans="20:21" x14ac:dyDescent="0.25">
      <c r="T25339" s="101" t="s">
        <v>49296</v>
      </c>
      <c r="U25339" s="74" t="s">
        <v>49297</v>
      </c>
    </row>
    <row r="25340" spans="20:21" x14ac:dyDescent="0.25">
      <c r="T25340" s="101" t="s">
        <v>49298</v>
      </c>
      <c r="U25340" s="74" t="s">
        <v>49299</v>
      </c>
    </row>
    <row r="25341" spans="20:21" x14ac:dyDescent="0.25">
      <c r="T25341" s="101" t="s">
        <v>49300</v>
      </c>
      <c r="U25341" s="74" t="s">
        <v>49301</v>
      </c>
    </row>
    <row r="25342" spans="20:21" x14ac:dyDescent="0.25">
      <c r="T25342" s="101" t="s">
        <v>49302</v>
      </c>
      <c r="U25342" s="74" t="s">
        <v>49303</v>
      </c>
    </row>
    <row r="25343" spans="20:21" x14ac:dyDescent="0.25">
      <c r="T25343" s="101" t="s">
        <v>49304</v>
      </c>
      <c r="U25343" s="74" t="s">
        <v>49305</v>
      </c>
    </row>
    <row r="25344" spans="20:21" x14ac:dyDescent="0.25">
      <c r="T25344" s="101" t="s">
        <v>49306</v>
      </c>
      <c r="U25344" s="74" t="s">
        <v>49307</v>
      </c>
    </row>
    <row r="25345" spans="20:21" x14ac:dyDescent="0.25">
      <c r="T25345" s="101" t="s">
        <v>49308</v>
      </c>
      <c r="U25345" s="74" t="s">
        <v>49309</v>
      </c>
    </row>
    <row r="25346" spans="20:21" x14ac:dyDescent="0.25">
      <c r="T25346" s="101" t="s">
        <v>49310</v>
      </c>
      <c r="U25346" s="74" t="s">
        <v>49311</v>
      </c>
    </row>
    <row r="25347" spans="20:21" x14ac:dyDescent="0.25">
      <c r="T25347" s="101" t="s">
        <v>49312</v>
      </c>
      <c r="U25347" s="74" t="s">
        <v>49313</v>
      </c>
    </row>
    <row r="25348" spans="20:21" x14ac:dyDescent="0.25">
      <c r="T25348" s="101" t="s">
        <v>49314</v>
      </c>
      <c r="U25348" s="74" t="s">
        <v>49315</v>
      </c>
    </row>
    <row r="25349" spans="20:21" x14ac:dyDescent="0.25">
      <c r="T25349" s="101" t="s">
        <v>49316</v>
      </c>
      <c r="U25349" s="74" t="s">
        <v>49317</v>
      </c>
    </row>
    <row r="25350" spans="20:21" x14ac:dyDescent="0.25">
      <c r="T25350" s="101" t="s">
        <v>49318</v>
      </c>
      <c r="U25350" s="74" t="s">
        <v>49319</v>
      </c>
    </row>
    <row r="25351" spans="20:21" x14ac:dyDescent="0.25">
      <c r="T25351" s="101" t="s">
        <v>49320</v>
      </c>
      <c r="U25351" s="74" t="s">
        <v>49321</v>
      </c>
    </row>
    <row r="25352" spans="20:21" x14ac:dyDescent="0.25">
      <c r="T25352" s="101" t="s">
        <v>49322</v>
      </c>
      <c r="U25352" s="74" t="s">
        <v>49323</v>
      </c>
    </row>
    <row r="25353" spans="20:21" x14ac:dyDescent="0.25">
      <c r="T25353" s="101" t="s">
        <v>49324</v>
      </c>
      <c r="U25353" s="74" t="s">
        <v>49325</v>
      </c>
    </row>
    <row r="25354" spans="20:21" x14ac:dyDescent="0.25">
      <c r="T25354" s="101" t="s">
        <v>49326</v>
      </c>
      <c r="U25354" s="74" t="s">
        <v>49327</v>
      </c>
    </row>
    <row r="25355" spans="20:21" x14ac:dyDescent="0.25">
      <c r="T25355" s="101" t="s">
        <v>49328</v>
      </c>
      <c r="U25355" s="74" t="s">
        <v>49329</v>
      </c>
    </row>
    <row r="25356" spans="20:21" x14ac:dyDescent="0.25">
      <c r="T25356" s="101" t="s">
        <v>49330</v>
      </c>
      <c r="U25356" s="74" t="s">
        <v>49331</v>
      </c>
    </row>
    <row r="25357" spans="20:21" x14ac:dyDescent="0.25">
      <c r="T25357" s="101" t="s">
        <v>49332</v>
      </c>
      <c r="U25357" s="74" t="s">
        <v>49333</v>
      </c>
    </row>
    <row r="25358" spans="20:21" x14ac:dyDescent="0.25">
      <c r="T25358" s="101" t="s">
        <v>49334</v>
      </c>
      <c r="U25358" s="74" t="s">
        <v>49335</v>
      </c>
    </row>
    <row r="25359" spans="20:21" x14ac:dyDescent="0.25">
      <c r="T25359" s="101" t="s">
        <v>49336</v>
      </c>
      <c r="U25359" s="74" t="s">
        <v>49337</v>
      </c>
    </row>
    <row r="25360" spans="20:21" x14ac:dyDescent="0.25">
      <c r="T25360" s="101" t="s">
        <v>49338</v>
      </c>
      <c r="U25360" s="74" t="s">
        <v>49339</v>
      </c>
    </row>
    <row r="25361" spans="20:21" x14ac:dyDescent="0.25">
      <c r="T25361" s="101" t="s">
        <v>49340</v>
      </c>
      <c r="U25361" s="74" t="s">
        <v>49341</v>
      </c>
    </row>
    <row r="25362" spans="20:21" x14ac:dyDescent="0.25">
      <c r="T25362" s="101" t="s">
        <v>49342</v>
      </c>
      <c r="U25362" s="74" t="s">
        <v>49343</v>
      </c>
    </row>
    <row r="25363" spans="20:21" x14ac:dyDescent="0.25">
      <c r="T25363" s="101" t="s">
        <v>49344</v>
      </c>
      <c r="U25363" s="74" t="s">
        <v>49345</v>
      </c>
    </row>
    <row r="25364" spans="20:21" x14ac:dyDescent="0.25">
      <c r="T25364" s="101" t="s">
        <v>49346</v>
      </c>
      <c r="U25364" s="74" t="s">
        <v>49347</v>
      </c>
    </row>
    <row r="25365" spans="20:21" x14ac:dyDescent="0.25">
      <c r="T25365" s="101" t="s">
        <v>49348</v>
      </c>
      <c r="U25365" s="74" t="s">
        <v>49349</v>
      </c>
    </row>
    <row r="25366" spans="20:21" x14ac:dyDescent="0.25">
      <c r="T25366" s="101" t="s">
        <v>49350</v>
      </c>
      <c r="U25366" s="74" t="s">
        <v>49351</v>
      </c>
    </row>
    <row r="25367" spans="20:21" x14ac:dyDescent="0.25">
      <c r="T25367" s="101" t="s">
        <v>49352</v>
      </c>
      <c r="U25367" s="74" t="s">
        <v>49353</v>
      </c>
    </row>
    <row r="25368" spans="20:21" x14ac:dyDescent="0.25">
      <c r="T25368" s="101" t="s">
        <v>49354</v>
      </c>
      <c r="U25368" s="74" t="s">
        <v>49355</v>
      </c>
    </row>
    <row r="25369" spans="20:21" x14ac:dyDescent="0.25">
      <c r="T25369" s="101" t="s">
        <v>49356</v>
      </c>
      <c r="U25369" s="74" t="s">
        <v>49357</v>
      </c>
    </row>
    <row r="25370" spans="20:21" x14ac:dyDescent="0.25">
      <c r="T25370" s="101" t="s">
        <v>49358</v>
      </c>
      <c r="U25370" s="74" t="s">
        <v>49359</v>
      </c>
    </row>
    <row r="25371" spans="20:21" x14ac:dyDescent="0.25">
      <c r="T25371" s="101" t="s">
        <v>49360</v>
      </c>
      <c r="U25371" s="74" t="s">
        <v>49361</v>
      </c>
    </row>
    <row r="25372" spans="20:21" x14ac:dyDescent="0.25">
      <c r="T25372" s="101" t="s">
        <v>49362</v>
      </c>
      <c r="U25372" s="74" t="s">
        <v>49363</v>
      </c>
    </row>
    <row r="25373" spans="20:21" x14ac:dyDescent="0.25">
      <c r="T25373" s="101" t="s">
        <v>49364</v>
      </c>
      <c r="U25373" s="74" t="s">
        <v>49365</v>
      </c>
    </row>
    <row r="25374" spans="20:21" x14ac:dyDescent="0.25">
      <c r="T25374" s="101" t="s">
        <v>49366</v>
      </c>
      <c r="U25374" s="74" t="s">
        <v>49367</v>
      </c>
    </row>
    <row r="25375" spans="20:21" x14ac:dyDescent="0.25">
      <c r="T25375" s="101" t="s">
        <v>49368</v>
      </c>
      <c r="U25375" s="74" t="s">
        <v>49369</v>
      </c>
    </row>
    <row r="25376" spans="20:21" x14ac:dyDescent="0.25">
      <c r="T25376" s="101" t="s">
        <v>49370</v>
      </c>
      <c r="U25376" s="74" t="s">
        <v>49371</v>
      </c>
    </row>
    <row r="25377" spans="20:21" x14ac:dyDescent="0.25">
      <c r="T25377" s="101" t="s">
        <v>49372</v>
      </c>
      <c r="U25377" s="74" t="s">
        <v>49373</v>
      </c>
    </row>
    <row r="25378" spans="20:21" x14ac:dyDescent="0.25">
      <c r="T25378" s="101" t="s">
        <v>49374</v>
      </c>
      <c r="U25378" s="74" t="s">
        <v>49375</v>
      </c>
    </row>
    <row r="25379" spans="20:21" x14ac:dyDescent="0.25">
      <c r="T25379" s="101" t="s">
        <v>49376</v>
      </c>
      <c r="U25379" s="74" t="s">
        <v>49377</v>
      </c>
    </row>
    <row r="25380" spans="20:21" x14ac:dyDescent="0.25">
      <c r="T25380" s="101" t="s">
        <v>49378</v>
      </c>
      <c r="U25380" s="74" t="s">
        <v>49379</v>
      </c>
    </row>
    <row r="25381" spans="20:21" x14ac:dyDescent="0.25">
      <c r="T25381" s="101" t="s">
        <v>49380</v>
      </c>
      <c r="U25381" s="74" t="s">
        <v>49381</v>
      </c>
    </row>
    <row r="25382" spans="20:21" x14ac:dyDescent="0.25">
      <c r="T25382" s="101" t="s">
        <v>49382</v>
      </c>
      <c r="U25382" s="74" t="s">
        <v>49383</v>
      </c>
    </row>
    <row r="25383" spans="20:21" x14ac:dyDescent="0.25">
      <c r="T25383" s="101" t="s">
        <v>49384</v>
      </c>
      <c r="U25383" s="74" t="s">
        <v>49385</v>
      </c>
    </row>
    <row r="25384" spans="20:21" x14ac:dyDescent="0.25">
      <c r="T25384" s="101" t="s">
        <v>49386</v>
      </c>
      <c r="U25384" s="74" t="s">
        <v>49387</v>
      </c>
    </row>
    <row r="25385" spans="20:21" x14ac:dyDescent="0.25">
      <c r="T25385" s="101" t="s">
        <v>49388</v>
      </c>
      <c r="U25385" s="74" t="s">
        <v>49389</v>
      </c>
    </row>
    <row r="25386" spans="20:21" x14ac:dyDescent="0.25">
      <c r="T25386" s="101" t="s">
        <v>49390</v>
      </c>
      <c r="U25386" s="74" t="s">
        <v>49391</v>
      </c>
    </row>
    <row r="25387" spans="20:21" x14ac:dyDescent="0.25">
      <c r="T25387" s="101" t="s">
        <v>49392</v>
      </c>
      <c r="U25387" s="74" t="s">
        <v>49393</v>
      </c>
    </row>
    <row r="25388" spans="20:21" x14ac:dyDescent="0.25">
      <c r="T25388" s="101" t="s">
        <v>49394</v>
      </c>
      <c r="U25388" s="74" t="s">
        <v>49395</v>
      </c>
    </row>
    <row r="25389" spans="20:21" x14ac:dyDescent="0.25">
      <c r="T25389" s="101" t="s">
        <v>49396</v>
      </c>
      <c r="U25389" s="74" t="s">
        <v>49397</v>
      </c>
    </row>
    <row r="25390" spans="20:21" x14ac:dyDescent="0.25">
      <c r="T25390" s="101" t="s">
        <v>49398</v>
      </c>
      <c r="U25390" s="74" t="s">
        <v>49399</v>
      </c>
    </row>
    <row r="25391" spans="20:21" x14ac:dyDescent="0.25">
      <c r="T25391" s="101" t="s">
        <v>49400</v>
      </c>
      <c r="U25391" s="74" t="s">
        <v>49401</v>
      </c>
    </row>
    <row r="25392" spans="20:21" x14ac:dyDescent="0.25">
      <c r="T25392" s="101" t="s">
        <v>49402</v>
      </c>
      <c r="U25392" s="74" t="s">
        <v>49403</v>
      </c>
    </row>
    <row r="25393" spans="20:21" x14ac:dyDescent="0.25">
      <c r="T25393" s="101" t="s">
        <v>49404</v>
      </c>
      <c r="U25393" s="74" t="s">
        <v>49405</v>
      </c>
    </row>
    <row r="25394" spans="20:21" x14ac:dyDescent="0.25">
      <c r="T25394" s="101" t="s">
        <v>49406</v>
      </c>
      <c r="U25394" s="74" t="s">
        <v>49407</v>
      </c>
    </row>
    <row r="25395" spans="20:21" x14ac:dyDescent="0.25">
      <c r="T25395" s="101" t="s">
        <v>49408</v>
      </c>
      <c r="U25395" s="74" t="s">
        <v>49409</v>
      </c>
    </row>
    <row r="25396" spans="20:21" x14ac:dyDescent="0.25">
      <c r="T25396" s="101" t="s">
        <v>49410</v>
      </c>
      <c r="U25396" s="74" t="s">
        <v>49411</v>
      </c>
    </row>
    <row r="25397" spans="20:21" x14ac:dyDescent="0.25">
      <c r="T25397" s="101" t="s">
        <v>49412</v>
      </c>
      <c r="U25397" s="74" t="s">
        <v>49413</v>
      </c>
    </row>
    <row r="25398" spans="20:21" x14ac:dyDescent="0.25">
      <c r="T25398" s="101" t="s">
        <v>49414</v>
      </c>
      <c r="U25398" s="74" t="s">
        <v>49415</v>
      </c>
    </row>
    <row r="25399" spans="20:21" x14ac:dyDescent="0.25">
      <c r="T25399" s="101" t="s">
        <v>49416</v>
      </c>
      <c r="U25399" s="74" t="s">
        <v>49417</v>
      </c>
    </row>
    <row r="25400" spans="20:21" x14ac:dyDescent="0.25">
      <c r="T25400" s="101" t="s">
        <v>49418</v>
      </c>
      <c r="U25400" s="74" t="s">
        <v>49419</v>
      </c>
    </row>
    <row r="25401" spans="20:21" x14ac:dyDescent="0.25">
      <c r="T25401" s="101" t="s">
        <v>49420</v>
      </c>
      <c r="U25401" s="74" t="s">
        <v>49421</v>
      </c>
    </row>
    <row r="25402" spans="20:21" x14ac:dyDescent="0.25">
      <c r="T25402" s="101" t="s">
        <v>49422</v>
      </c>
      <c r="U25402" s="74" t="s">
        <v>49423</v>
      </c>
    </row>
    <row r="25403" spans="20:21" x14ac:dyDescent="0.25">
      <c r="T25403" s="101" t="s">
        <v>49424</v>
      </c>
      <c r="U25403" s="74" t="s">
        <v>49425</v>
      </c>
    </row>
    <row r="25404" spans="20:21" x14ac:dyDescent="0.25">
      <c r="T25404" s="101" t="s">
        <v>49426</v>
      </c>
      <c r="U25404" s="74" t="s">
        <v>49427</v>
      </c>
    </row>
    <row r="25405" spans="20:21" x14ac:dyDescent="0.25">
      <c r="T25405" s="101" t="s">
        <v>49428</v>
      </c>
      <c r="U25405" s="74" t="s">
        <v>49429</v>
      </c>
    </row>
    <row r="25406" spans="20:21" x14ac:dyDescent="0.25">
      <c r="T25406" s="101" t="s">
        <v>49430</v>
      </c>
      <c r="U25406" s="74" t="s">
        <v>49431</v>
      </c>
    </row>
    <row r="25407" spans="20:21" x14ac:dyDescent="0.25">
      <c r="T25407" s="101" t="s">
        <v>49432</v>
      </c>
      <c r="U25407" s="74" t="s">
        <v>49433</v>
      </c>
    </row>
    <row r="25408" spans="20:21" x14ac:dyDescent="0.25">
      <c r="T25408" s="101" t="s">
        <v>49434</v>
      </c>
      <c r="U25408" s="74" t="s">
        <v>49435</v>
      </c>
    </row>
    <row r="25409" spans="20:21" x14ac:dyDescent="0.25">
      <c r="T25409" s="101" t="s">
        <v>49436</v>
      </c>
      <c r="U25409" s="74" t="s">
        <v>49437</v>
      </c>
    </row>
    <row r="25410" spans="20:21" x14ac:dyDescent="0.25">
      <c r="T25410" s="101" t="s">
        <v>49438</v>
      </c>
      <c r="U25410" s="74" t="s">
        <v>49439</v>
      </c>
    </row>
    <row r="25411" spans="20:21" x14ac:dyDescent="0.25">
      <c r="T25411" s="101" t="s">
        <v>49440</v>
      </c>
      <c r="U25411" s="74" t="s">
        <v>49441</v>
      </c>
    </row>
    <row r="25412" spans="20:21" x14ac:dyDescent="0.25">
      <c r="T25412" s="101" t="s">
        <v>49442</v>
      </c>
      <c r="U25412" s="74" t="s">
        <v>49443</v>
      </c>
    </row>
    <row r="25413" spans="20:21" x14ac:dyDescent="0.25">
      <c r="T25413" s="101" t="s">
        <v>49444</v>
      </c>
      <c r="U25413" s="74" t="s">
        <v>49445</v>
      </c>
    </row>
    <row r="25414" spans="20:21" x14ac:dyDescent="0.25">
      <c r="T25414" s="101" t="s">
        <v>49446</v>
      </c>
      <c r="U25414" s="74" t="s">
        <v>49447</v>
      </c>
    </row>
    <row r="25415" spans="20:21" x14ac:dyDescent="0.25">
      <c r="T25415" s="101" t="s">
        <v>49448</v>
      </c>
      <c r="U25415" s="74" t="s">
        <v>49449</v>
      </c>
    </row>
    <row r="25416" spans="20:21" x14ac:dyDescent="0.25">
      <c r="T25416" s="101" t="s">
        <v>49450</v>
      </c>
      <c r="U25416" s="74" t="s">
        <v>49451</v>
      </c>
    </row>
    <row r="25417" spans="20:21" x14ac:dyDescent="0.25">
      <c r="T25417" s="101" t="s">
        <v>49452</v>
      </c>
      <c r="U25417" s="74" t="s">
        <v>49453</v>
      </c>
    </row>
    <row r="25418" spans="20:21" x14ac:dyDescent="0.25">
      <c r="T25418" s="101" t="s">
        <v>49454</v>
      </c>
      <c r="U25418" s="74" t="s">
        <v>49455</v>
      </c>
    </row>
    <row r="25419" spans="20:21" x14ac:dyDescent="0.25">
      <c r="T25419" s="101" t="s">
        <v>49456</v>
      </c>
      <c r="U25419" s="74" t="s">
        <v>49457</v>
      </c>
    </row>
    <row r="25420" spans="20:21" x14ac:dyDescent="0.25">
      <c r="T25420" s="101" t="s">
        <v>49458</v>
      </c>
      <c r="U25420" s="74" t="s">
        <v>49459</v>
      </c>
    </row>
    <row r="25421" spans="20:21" x14ac:dyDescent="0.25">
      <c r="T25421" s="101" t="s">
        <v>49460</v>
      </c>
      <c r="U25421" s="74" t="s">
        <v>49461</v>
      </c>
    </row>
    <row r="25422" spans="20:21" x14ac:dyDescent="0.25">
      <c r="T25422" s="101" t="s">
        <v>49462</v>
      </c>
      <c r="U25422" s="74" t="s">
        <v>49463</v>
      </c>
    </row>
    <row r="25423" spans="20:21" x14ac:dyDescent="0.25">
      <c r="T25423" s="101" t="s">
        <v>49464</v>
      </c>
      <c r="U25423" s="74" t="s">
        <v>49465</v>
      </c>
    </row>
    <row r="25424" spans="20:21" x14ac:dyDescent="0.25">
      <c r="T25424" s="101" t="s">
        <v>49466</v>
      </c>
      <c r="U25424" s="74" t="s">
        <v>49467</v>
      </c>
    </row>
    <row r="25425" spans="20:21" x14ac:dyDescent="0.25">
      <c r="T25425" s="101" t="s">
        <v>49468</v>
      </c>
      <c r="U25425" s="74" t="s">
        <v>49469</v>
      </c>
    </row>
    <row r="25426" spans="20:21" x14ac:dyDescent="0.25">
      <c r="T25426" s="101" t="s">
        <v>49470</v>
      </c>
      <c r="U25426" s="74" t="s">
        <v>49471</v>
      </c>
    </row>
    <row r="25427" spans="20:21" x14ac:dyDescent="0.25">
      <c r="T25427" s="101" t="s">
        <v>49472</v>
      </c>
      <c r="U25427" s="74" t="s">
        <v>49473</v>
      </c>
    </row>
    <row r="25428" spans="20:21" x14ac:dyDescent="0.25">
      <c r="T25428" s="101" t="s">
        <v>49474</v>
      </c>
      <c r="U25428" s="74" t="s">
        <v>49475</v>
      </c>
    </row>
    <row r="25429" spans="20:21" x14ac:dyDescent="0.25">
      <c r="T25429" s="101" t="s">
        <v>49476</v>
      </c>
      <c r="U25429" s="74" t="s">
        <v>49477</v>
      </c>
    </row>
    <row r="25430" spans="20:21" x14ac:dyDescent="0.25">
      <c r="T25430" s="101" t="s">
        <v>49478</v>
      </c>
      <c r="U25430" s="74" t="s">
        <v>49479</v>
      </c>
    </row>
    <row r="25431" spans="20:21" x14ac:dyDescent="0.25">
      <c r="T25431" s="101" t="s">
        <v>49480</v>
      </c>
      <c r="U25431" s="74" t="s">
        <v>49481</v>
      </c>
    </row>
    <row r="25432" spans="20:21" x14ac:dyDescent="0.25">
      <c r="T25432" s="101" t="s">
        <v>49482</v>
      </c>
      <c r="U25432" s="74" t="s">
        <v>49483</v>
      </c>
    </row>
    <row r="25433" spans="20:21" x14ac:dyDescent="0.25">
      <c r="T25433" s="101" t="s">
        <v>49484</v>
      </c>
      <c r="U25433" s="74" t="s">
        <v>49485</v>
      </c>
    </row>
    <row r="25434" spans="20:21" x14ac:dyDescent="0.25">
      <c r="T25434" s="101" t="s">
        <v>49486</v>
      </c>
      <c r="U25434" s="74" t="s">
        <v>49487</v>
      </c>
    </row>
    <row r="25435" spans="20:21" x14ac:dyDescent="0.25">
      <c r="T25435" s="101" t="s">
        <v>49488</v>
      </c>
      <c r="U25435" s="74" t="s">
        <v>49489</v>
      </c>
    </row>
    <row r="25436" spans="20:21" x14ac:dyDescent="0.25">
      <c r="T25436" s="101" t="s">
        <v>49490</v>
      </c>
      <c r="U25436" s="74" t="s">
        <v>49491</v>
      </c>
    </row>
    <row r="25437" spans="20:21" x14ac:dyDescent="0.25">
      <c r="T25437" s="101" t="s">
        <v>49492</v>
      </c>
      <c r="U25437" s="74" t="s">
        <v>49493</v>
      </c>
    </row>
    <row r="25438" spans="20:21" x14ac:dyDescent="0.25">
      <c r="T25438" s="101" t="s">
        <v>49494</v>
      </c>
      <c r="U25438" s="74" t="s">
        <v>49495</v>
      </c>
    </row>
    <row r="25439" spans="20:21" x14ac:dyDescent="0.25">
      <c r="T25439" s="101" t="s">
        <v>49496</v>
      </c>
      <c r="U25439" s="74" t="s">
        <v>49497</v>
      </c>
    </row>
    <row r="25440" spans="20:21" x14ac:dyDescent="0.25">
      <c r="T25440" s="101" t="s">
        <v>49498</v>
      </c>
      <c r="U25440" s="74" t="s">
        <v>49499</v>
      </c>
    </row>
    <row r="25441" spans="20:21" x14ac:dyDescent="0.25">
      <c r="T25441" s="101" t="s">
        <v>49500</v>
      </c>
      <c r="U25441" s="74" t="s">
        <v>49501</v>
      </c>
    </row>
    <row r="25442" spans="20:21" x14ac:dyDescent="0.25">
      <c r="T25442" s="101" t="s">
        <v>49502</v>
      </c>
      <c r="U25442" s="74" t="s">
        <v>49503</v>
      </c>
    </row>
    <row r="25443" spans="20:21" x14ac:dyDescent="0.25">
      <c r="T25443" s="101" t="s">
        <v>49504</v>
      </c>
      <c r="U25443" s="74" t="s">
        <v>49505</v>
      </c>
    </row>
    <row r="25444" spans="20:21" x14ac:dyDescent="0.25">
      <c r="T25444" s="101" t="s">
        <v>49506</v>
      </c>
      <c r="U25444" s="74" t="s">
        <v>49507</v>
      </c>
    </row>
    <row r="25445" spans="20:21" x14ac:dyDescent="0.25">
      <c r="T25445" s="101" t="s">
        <v>49508</v>
      </c>
      <c r="U25445" s="74" t="s">
        <v>49509</v>
      </c>
    </row>
    <row r="25446" spans="20:21" x14ac:dyDescent="0.25">
      <c r="T25446" s="101" t="s">
        <v>49510</v>
      </c>
      <c r="U25446" s="74" t="s">
        <v>49511</v>
      </c>
    </row>
    <row r="25447" spans="20:21" x14ac:dyDescent="0.25">
      <c r="T25447" s="101" t="s">
        <v>49512</v>
      </c>
      <c r="U25447" s="74" t="s">
        <v>49513</v>
      </c>
    </row>
    <row r="25448" spans="20:21" x14ac:dyDescent="0.25">
      <c r="T25448" s="101" t="s">
        <v>49514</v>
      </c>
      <c r="U25448" s="74" t="s">
        <v>49515</v>
      </c>
    </row>
    <row r="25449" spans="20:21" x14ac:dyDescent="0.25">
      <c r="T25449" s="101" t="s">
        <v>49516</v>
      </c>
      <c r="U25449" s="74" t="s">
        <v>49517</v>
      </c>
    </row>
    <row r="25450" spans="20:21" x14ac:dyDescent="0.25">
      <c r="T25450" s="101" t="s">
        <v>49518</v>
      </c>
      <c r="U25450" s="74" t="s">
        <v>49519</v>
      </c>
    </row>
    <row r="25451" spans="20:21" x14ac:dyDescent="0.25">
      <c r="T25451" s="101" t="s">
        <v>49520</v>
      </c>
      <c r="U25451" s="74" t="s">
        <v>49521</v>
      </c>
    </row>
    <row r="25452" spans="20:21" x14ac:dyDescent="0.25">
      <c r="T25452" s="101" t="s">
        <v>49522</v>
      </c>
      <c r="U25452" s="74" t="s">
        <v>49523</v>
      </c>
    </row>
    <row r="25453" spans="20:21" x14ac:dyDescent="0.25">
      <c r="T25453" s="101" t="s">
        <v>49524</v>
      </c>
      <c r="U25453" s="74" t="s">
        <v>49525</v>
      </c>
    </row>
    <row r="25454" spans="20:21" x14ac:dyDescent="0.25">
      <c r="T25454" s="101" t="s">
        <v>49526</v>
      </c>
      <c r="U25454" s="74" t="s">
        <v>49527</v>
      </c>
    </row>
    <row r="25455" spans="20:21" x14ac:dyDescent="0.25">
      <c r="T25455" s="101" t="s">
        <v>49528</v>
      </c>
      <c r="U25455" s="74" t="s">
        <v>49529</v>
      </c>
    </row>
    <row r="25456" spans="20:21" x14ac:dyDescent="0.25">
      <c r="T25456" s="101" t="s">
        <v>49530</v>
      </c>
      <c r="U25456" s="74" t="s">
        <v>49531</v>
      </c>
    </row>
    <row r="25457" spans="20:21" x14ac:dyDescent="0.25">
      <c r="T25457" s="101" t="s">
        <v>49532</v>
      </c>
      <c r="U25457" s="74" t="s">
        <v>49533</v>
      </c>
    </row>
    <row r="25458" spans="20:21" x14ac:dyDescent="0.25">
      <c r="T25458" s="101" t="s">
        <v>49534</v>
      </c>
      <c r="U25458" s="74" t="s">
        <v>49535</v>
      </c>
    </row>
    <row r="25459" spans="20:21" x14ac:dyDescent="0.25">
      <c r="T25459" s="101" t="s">
        <v>49536</v>
      </c>
      <c r="U25459" s="74" t="s">
        <v>49537</v>
      </c>
    </row>
    <row r="25460" spans="20:21" x14ac:dyDescent="0.25">
      <c r="T25460" s="101" t="s">
        <v>49538</v>
      </c>
      <c r="U25460" s="74" t="s">
        <v>49539</v>
      </c>
    </row>
    <row r="25461" spans="20:21" x14ac:dyDescent="0.25">
      <c r="T25461" s="101" t="s">
        <v>49540</v>
      </c>
      <c r="U25461" s="74" t="s">
        <v>49541</v>
      </c>
    </row>
    <row r="25462" spans="20:21" x14ac:dyDescent="0.25">
      <c r="T25462" s="101" t="s">
        <v>49542</v>
      </c>
      <c r="U25462" s="74" t="s">
        <v>49543</v>
      </c>
    </row>
    <row r="25463" spans="20:21" x14ac:dyDescent="0.25">
      <c r="T25463" s="101" t="s">
        <v>49544</v>
      </c>
      <c r="U25463" s="74" t="s">
        <v>49545</v>
      </c>
    </row>
    <row r="25464" spans="20:21" x14ac:dyDescent="0.25">
      <c r="T25464" s="101" t="s">
        <v>49546</v>
      </c>
      <c r="U25464" s="74" t="s">
        <v>49547</v>
      </c>
    </row>
    <row r="25465" spans="20:21" x14ac:dyDescent="0.25">
      <c r="T25465" s="101" t="s">
        <v>49548</v>
      </c>
      <c r="U25465" s="74" t="s">
        <v>49549</v>
      </c>
    </row>
    <row r="25466" spans="20:21" x14ac:dyDescent="0.25">
      <c r="T25466" s="101" t="s">
        <v>49550</v>
      </c>
      <c r="U25466" s="74" t="s">
        <v>49551</v>
      </c>
    </row>
    <row r="25467" spans="20:21" x14ac:dyDescent="0.25">
      <c r="T25467" s="101" t="s">
        <v>49552</v>
      </c>
      <c r="U25467" s="74" t="s">
        <v>49553</v>
      </c>
    </row>
    <row r="25468" spans="20:21" x14ac:dyDescent="0.25">
      <c r="T25468" s="101" t="s">
        <v>49554</v>
      </c>
      <c r="U25468" s="74" t="s">
        <v>49555</v>
      </c>
    </row>
    <row r="25469" spans="20:21" x14ac:dyDescent="0.25">
      <c r="T25469" s="101" t="s">
        <v>49556</v>
      </c>
      <c r="U25469" s="74" t="s">
        <v>49557</v>
      </c>
    </row>
    <row r="25470" spans="20:21" x14ac:dyDescent="0.25">
      <c r="T25470" s="101" t="s">
        <v>49558</v>
      </c>
      <c r="U25470" s="74" t="s">
        <v>49559</v>
      </c>
    </row>
    <row r="25471" spans="20:21" x14ac:dyDescent="0.25">
      <c r="T25471" s="101" t="s">
        <v>49560</v>
      </c>
      <c r="U25471" s="74" t="s">
        <v>49561</v>
      </c>
    </row>
    <row r="25472" spans="20:21" x14ac:dyDescent="0.25">
      <c r="T25472" s="101" t="s">
        <v>49562</v>
      </c>
      <c r="U25472" s="74" t="s">
        <v>49563</v>
      </c>
    </row>
    <row r="25473" spans="20:21" x14ac:dyDescent="0.25">
      <c r="T25473" s="101" t="s">
        <v>49564</v>
      </c>
      <c r="U25473" s="74" t="s">
        <v>49565</v>
      </c>
    </row>
    <row r="25474" spans="20:21" x14ac:dyDescent="0.25">
      <c r="T25474" s="101" t="s">
        <v>49566</v>
      </c>
      <c r="U25474" s="74" t="s">
        <v>22160</v>
      </c>
    </row>
    <row r="25475" spans="20:21" x14ac:dyDescent="0.25">
      <c r="T25475" s="101" t="s">
        <v>49567</v>
      </c>
      <c r="U25475" s="74" t="s">
        <v>49568</v>
      </c>
    </row>
    <row r="25476" spans="20:21" x14ac:dyDescent="0.25">
      <c r="T25476" s="101" t="s">
        <v>49569</v>
      </c>
      <c r="U25476" s="74" t="s">
        <v>49570</v>
      </c>
    </row>
    <row r="25477" spans="20:21" x14ac:dyDescent="0.25">
      <c r="T25477" s="101" t="s">
        <v>49571</v>
      </c>
      <c r="U25477" s="74" t="s">
        <v>49572</v>
      </c>
    </row>
    <row r="25478" spans="20:21" x14ac:dyDescent="0.25">
      <c r="T25478" s="101" t="s">
        <v>49573</v>
      </c>
      <c r="U25478" s="74" t="s">
        <v>49574</v>
      </c>
    </row>
    <row r="25479" spans="20:21" x14ac:dyDescent="0.25">
      <c r="T25479" s="101" t="s">
        <v>49575</v>
      </c>
      <c r="U25479" s="74" t="s">
        <v>49576</v>
      </c>
    </row>
    <row r="25480" spans="20:21" x14ac:dyDescent="0.25">
      <c r="T25480" s="101" t="s">
        <v>49577</v>
      </c>
      <c r="U25480" s="74" t="s">
        <v>49578</v>
      </c>
    </row>
    <row r="25481" spans="20:21" x14ac:dyDescent="0.25">
      <c r="T25481" s="101" t="s">
        <v>49579</v>
      </c>
      <c r="U25481" s="74" t="s">
        <v>4382</v>
      </c>
    </row>
    <row r="25482" spans="20:21" x14ac:dyDescent="0.25">
      <c r="T25482" s="101" t="s">
        <v>49580</v>
      </c>
      <c r="U25482" s="74" t="s">
        <v>4384</v>
      </c>
    </row>
    <row r="25483" spans="20:21" x14ac:dyDescent="0.25">
      <c r="T25483" s="101" t="s">
        <v>49581</v>
      </c>
      <c r="U25483" s="74" t="s">
        <v>49582</v>
      </c>
    </row>
    <row r="25484" spans="20:21" x14ac:dyDescent="0.25">
      <c r="T25484" s="101" t="s">
        <v>49583</v>
      </c>
      <c r="U25484" s="74" t="s">
        <v>49584</v>
      </c>
    </row>
    <row r="25485" spans="20:21" x14ac:dyDescent="0.25">
      <c r="T25485" s="101" t="s">
        <v>49585</v>
      </c>
      <c r="U25485" s="74" t="s">
        <v>49586</v>
      </c>
    </row>
    <row r="25486" spans="20:21" x14ac:dyDescent="0.25">
      <c r="T25486" s="101" t="s">
        <v>49587</v>
      </c>
      <c r="U25486" s="74" t="s">
        <v>49588</v>
      </c>
    </row>
    <row r="25487" spans="20:21" x14ac:dyDescent="0.25">
      <c r="T25487" s="101" t="s">
        <v>49589</v>
      </c>
      <c r="U25487" s="74" t="s">
        <v>49590</v>
      </c>
    </row>
    <row r="25488" spans="20:21" x14ac:dyDescent="0.25">
      <c r="T25488" s="101" t="s">
        <v>49591</v>
      </c>
      <c r="U25488" s="74" t="s">
        <v>49592</v>
      </c>
    </row>
    <row r="25489" spans="20:21" x14ac:dyDescent="0.25">
      <c r="T25489" s="101" t="s">
        <v>49593</v>
      </c>
      <c r="U25489" s="74" t="s">
        <v>49594</v>
      </c>
    </row>
    <row r="25490" spans="20:21" x14ac:dyDescent="0.25">
      <c r="T25490" s="101" t="s">
        <v>49595</v>
      </c>
      <c r="U25490" s="74" t="s">
        <v>49596</v>
      </c>
    </row>
    <row r="25491" spans="20:21" x14ac:dyDescent="0.25">
      <c r="T25491" s="101" t="s">
        <v>49597</v>
      </c>
      <c r="U25491" s="74" t="s">
        <v>49598</v>
      </c>
    </row>
    <row r="25492" spans="20:21" x14ac:dyDescent="0.25">
      <c r="T25492" s="101" t="s">
        <v>49599</v>
      </c>
      <c r="U25492" s="74" t="s">
        <v>49600</v>
      </c>
    </row>
    <row r="25493" spans="20:21" x14ac:dyDescent="0.25">
      <c r="T25493" s="101" t="s">
        <v>49601</v>
      </c>
      <c r="U25493" s="74" t="s">
        <v>49602</v>
      </c>
    </row>
    <row r="25494" spans="20:21" x14ac:dyDescent="0.25">
      <c r="T25494" s="101" t="s">
        <v>49603</v>
      </c>
      <c r="U25494" s="74" t="s">
        <v>49604</v>
      </c>
    </row>
    <row r="25495" spans="20:21" x14ac:dyDescent="0.25">
      <c r="T25495" s="101" t="s">
        <v>49605</v>
      </c>
      <c r="U25495" s="74" t="s">
        <v>49606</v>
      </c>
    </row>
    <row r="25496" spans="20:21" x14ac:dyDescent="0.25">
      <c r="T25496" s="101" t="s">
        <v>49607</v>
      </c>
      <c r="U25496" s="74" t="s">
        <v>49608</v>
      </c>
    </row>
    <row r="25497" spans="20:21" x14ac:dyDescent="0.25">
      <c r="T25497" s="101" t="s">
        <v>49609</v>
      </c>
      <c r="U25497" s="74" t="s">
        <v>49610</v>
      </c>
    </row>
    <row r="25498" spans="20:21" x14ac:dyDescent="0.25">
      <c r="T25498" s="101" t="s">
        <v>49611</v>
      </c>
      <c r="U25498" s="74" t="s">
        <v>49612</v>
      </c>
    </row>
    <row r="25499" spans="20:21" x14ac:dyDescent="0.25">
      <c r="T25499" s="101" t="s">
        <v>49613</v>
      </c>
      <c r="U25499" s="74" t="s">
        <v>49614</v>
      </c>
    </row>
    <row r="25500" spans="20:21" x14ac:dyDescent="0.25">
      <c r="T25500" s="101" t="s">
        <v>49615</v>
      </c>
      <c r="U25500" s="74" t="s">
        <v>49616</v>
      </c>
    </row>
    <row r="25501" spans="20:21" x14ac:dyDescent="0.25">
      <c r="T25501" s="101" t="s">
        <v>49617</v>
      </c>
      <c r="U25501" s="74" t="s">
        <v>49618</v>
      </c>
    </row>
    <row r="25502" spans="20:21" x14ac:dyDescent="0.25">
      <c r="T25502" s="101" t="s">
        <v>49619</v>
      </c>
      <c r="U25502" s="74" t="s">
        <v>49620</v>
      </c>
    </row>
    <row r="25503" spans="20:21" x14ac:dyDescent="0.25">
      <c r="T25503" s="101" t="s">
        <v>49621</v>
      </c>
      <c r="U25503" s="74" t="s">
        <v>49622</v>
      </c>
    </row>
    <row r="25504" spans="20:21" x14ac:dyDescent="0.25">
      <c r="T25504" s="101" t="s">
        <v>49623</v>
      </c>
      <c r="U25504" s="74" t="s">
        <v>4053</v>
      </c>
    </row>
    <row r="25505" spans="20:21" x14ac:dyDescent="0.25">
      <c r="T25505" s="101" t="s">
        <v>49624</v>
      </c>
      <c r="U25505" s="74" t="s">
        <v>49625</v>
      </c>
    </row>
    <row r="25506" spans="20:21" x14ac:dyDescent="0.25">
      <c r="T25506" s="101" t="s">
        <v>49626</v>
      </c>
      <c r="U25506" s="74" t="s">
        <v>11972</v>
      </c>
    </row>
    <row r="25507" spans="20:21" x14ac:dyDescent="0.25">
      <c r="T25507" s="101" t="s">
        <v>49627</v>
      </c>
      <c r="U25507" s="74" t="s">
        <v>49628</v>
      </c>
    </row>
    <row r="25508" spans="20:21" x14ac:dyDescent="0.25">
      <c r="T25508" s="101" t="s">
        <v>49629</v>
      </c>
      <c r="U25508" s="74" t="s">
        <v>49630</v>
      </c>
    </row>
    <row r="25509" spans="20:21" x14ac:dyDescent="0.25">
      <c r="T25509" s="101" t="s">
        <v>49631</v>
      </c>
      <c r="U25509" s="74" t="s">
        <v>49632</v>
      </c>
    </row>
    <row r="25510" spans="20:21" x14ac:dyDescent="0.25">
      <c r="T25510" s="101" t="s">
        <v>49633</v>
      </c>
      <c r="U25510" s="74" t="s">
        <v>14092</v>
      </c>
    </row>
    <row r="25511" spans="20:21" x14ac:dyDescent="0.25">
      <c r="T25511" s="101" t="s">
        <v>49634</v>
      </c>
      <c r="U25511" s="74" t="s">
        <v>49635</v>
      </c>
    </row>
    <row r="25512" spans="20:21" x14ac:dyDescent="0.25">
      <c r="T25512" s="101" t="s">
        <v>49636</v>
      </c>
      <c r="U25512" s="74" t="s">
        <v>49637</v>
      </c>
    </row>
    <row r="25513" spans="20:21" x14ac:dyDescent="0.25">
      <c r="T25513" s="101" t="s">
        <v>49638</v>
      </c>
      <c r="U25513" s="74" t="s">
        <v>49639</v>
      </c>
    </row>
    <row r="25514" spans="20:21" x14ac:dyDescent="0.25">
      <c r="T25514" s="101" t="s">
        <v>49640</v>
      </c>
      <c r="U25514" s="74" t="s">
        <v>2724</v>
      </c>
    </row>
    <row r="25515" spans="20:21" x14ac:dyDescent="0.25">
      <c r="T25515" s="101" t="s">
        <v>49641</v>
      </c>
      <c r="U25515" s="74" t="s">
        <v>49642</v>
      </c>
    </row>
    <row r="25516" spans="20:21" x14ac:dyDescent="0.25">
      <c r="T25516" s="101" t="s">
        <v>49643</v>
      </c>
      <c r="U25516" s="74" t="s">
        <v>49644</v>
      </c>
    </row>
    <row r="25517" spans="20:21" x14ac:dyDescent="0.25">
      <c r="T25517" s="101" t="s">
        <v>49645</v>
      </c>
      <c r="U25517" s="74" t="s">
        <v>16057</v>
      </c>
    </row>
    <row r="25518" spans="20:21" x14ac:dyDescent="0.25">
      <c r="T25518" s="101" t="s">
        <v>49646</v>
      </c>
      <c r="U25518" s="74" t="s">
        <v>49647</v>
      </c>
    </row>
    <row r="25519" spans="20:21" x14ac:dyDescent="0.25">
      <c r="T25519" s="101" t="s">
        <v>49648</v>
      </c>
      <c r="U25519" s="74" t="s">
        <v>49649</v>
      </c>
    </row>
    <row r="25520" spans="20:21" x14ac:dyDescent="0.25">
      <c r="T25520" s="101" t="s">
        <v>49650</v>
      </c>
      <c r="U25520" s="74" t="s">
        <v>49651</v>
      </c>
    </row>
    <row r="25521" spans="20:21" x14ac:dyDescent="0.25">
      <c r="T25521" s="101" t="s">
        <v>49652</v>
      </c>
      <c r="U25521" s="74" t="s">
        <v>49653</v>
      </c>
    </row>
    <row r="25522" spans="20:21" x14ac:dyDescent="0.25">
      <c r="T25522" s="101" t="s">
        <v>49654</v>
      </c>
      <c r="U25522" s="74" t="s">
        <v>49655</v>
      </c>
    </row>
    <row r="25523" spans="20:21" x14ac:dyDescent="0.25">
      <c r="T25523" s="101" t="s">
        <v>49656</v>
      </c>
      <c r="U25523" s="74" t="s">
        <v>49657</v>
      </c>
    </row>
    <row r="25524" spans="20:21" x14ac:dyDescent="0.25">
      <c r="T25524" s="101" t="s">
        <v>49658</v>
      </c>
      <c r="U25524" s="74" t="s">
        <v>49659</v>
      </c>
    </row>
    <row r="25525" spans="20:21" x14ac:dyDescent="0.25">
      <c r="T25525" s="101" t="s">
        <v>49660</v>
      </c>
      <c r="U25525" s="74" t="s">
        <v>49661</v>
      </c>
    </row>
    <row r="25526" spans="20:21" x14ac:dyDescent="0.25">
      <c r="T25526" s="101" t="s">
        <v>49662</v>
      </c>
      <c r="U25526" s="74" t="s">
        <v>49663</v>
      </c>
    </row>
    <row r="25527" spans="20:21" x14ac:dyDescent="0.25">
      <c r="T25527" s="101" t="s">
        <v>49664</v>
      </c>
      <c r="U25527" s="74" t="s">
        <v>49665</v>
      </c>
    </row>
    <row r="25528" spans="20:21" x14ac:dyDescent="0.25">
      <c r="T25528" s="101" t="s">
        <v>49666</v>
      </c>
      <c r="U25528" s="74" t="s">
        <v>49667</v>
      </c>
    </row>
    <row r="25529" spans="20:21" x14ac:dyDescent="0.25">
      <c r="T25529" s="101" t="s">
        <v>49668</v>
      </c>
      <c r="U25529" s="74" t="s">
        <v>49669</v>
      </c>
    </row>
    <row r="25530" spans="20:21" x14ac:dyDescent="0.25">
      <c r="T25530" s="101" t="s">
        <v>49670</v>
      </c>
      <c r="U25530" s="74" t="s">
        <v>49671</v>
      </c>
    </row>
    <row r="25531" spans="20:21" x14ac:dyDescent="0.25">
      <c r="T25531" s="101" t="s">
        <v>49672</v>
      </c>
      <c r="U25531" s="74" t="s">
        <v>49673</v>
      </c>
    </row>
    <row r="25532" spans="20:21" x14ac:dyDescent="0.25">
      <c r="T25532" s="101" t="s">
        <v>49674</v>
      </c>
      <c r="U25532" s="74" t="s">
        <v>1314</v>
      </c>
    </row>
    <row r="25533" spans="20:21" x14ac:dyDescent="0.25">
      <c r="T25533" s="101" t="s">
        <v>49675</v>
      </c>
      <c r="U25533" s="74" t="s">
        <v>49676</v>
      </c>
    </row>
    <row r="25534" spans="20:21" x14ac:dyDescent="0.25">
      <c r="T25534" s="101" t="s">
        <v>49677</v>
      </c>
      <c r="U25534" s="74" t="s">
        <v>49678</v>
      </c>
    </row>
    <row r="25535" spans="20:21" x14ac:dyDescent="0.25">
      <c r="T25535" s="101" t="s">
        <v>49679</v>
      </c>
      <c r="U25535" s="74" t="s">
        <v>49680</v>
      </c>
    </row>
    <row r="25536" spans="20:21" x14ac:dyDescent="0.25">
      <c r="T25536" s="101" t="s">
        <v>49681</v>
      </c>
      <c r="U25536" s="74" t="s">
        <v>49682</v>
      </c>
    </row>
    <row r="25537" spans="20:21" x14ac:dyDescent="0.25">
      <c r="T25537" s="101" t="s">
        <v>49683</v>
      </c>
      <c r="U25537" s="74" t="s">
        <v>49684</v>
      </c>
    </row>
    <row r="25538" spans="20:21" x14ac:dyDescent="0.25">
      <c r="T25538" s="101" t="s">
        <v>49685</v>
      </c>
      <c r="U25538" s="74" t="s">
        <v>49686</v>
      </c>
    </row>
    <row r="25539" spans="20:21" x14ac:dyDescent="0.25">
      <c r="T25539" s="101" t="s">
        <v>49687</v>
      </c>
      <c r="U25539" s="74" t="s">
        <v>2746</v>
      </c>
    </row>
    <row r="25540" spans="20:21" x14ac:dyDescent="0.25">
      <c r="T25540" s="101" t="s">
        <v>49688</v>
      </c>
      <c r="U25540" s="74" t="s">
        <v>49689</v>
      </c>
    </row>
    <row r="25541" spans="20:21" x14ac:dyDescent="0.25">
      <c r="T25541" s="101" t="s">
        <v>49690</v>
      </c>
      <c r="U25541" s="74" t="s">
        <v>49691</v>
      </c>
    </row>
    <row r="25542" spans="20:21" x14ac:dyDescent="0.25">
      <c r="T25542" s="101" t="s">
        <v>49692</v>
      </c>
      <c r="U25542" s="74" t="s">
        <v>49693</v>
      </c>
    </row>
    <row r="25543" spans="20:21" x14ac:dyDescent="0.25">
      <c r="T25543" s="101" t="s">
        <v>49694</v>
      </c>
      <c r="U25543" s="74" t="s">
        <v>49695</v>
      </c>
    </row>
    <row r="25544" spans="20:21" x14ac:dyDescent="0.25">
      <c r="T25544" s="101" t="s">
        <v>49696</v>
      </c>
      <c r="U25544" s="74" t="s">
        <v>49697</v>
      </c>
    </row>
    <row r="25545" spans="20:21" x14ac:dyDescent="0.25">
      <c r="T25545" s="101" t="s">
        <v>49698</v>
      </c>
      <c r="U25545" s="74" t="s">
        <v>49699</v>
      </c>
    </row>
    <row r="25546" spans="20:21" x14ac:dyDescent="0.25">
      <c r="T25546" s="101" t="s">
        <v>49700</v>
      </c>
      <c r="U25546" s="74" t="s">
        <v>49701</v>
      </c>
    </row>
    <row r="25547" spans="20:21" x14ac:dyDescent="0.25">
      <c r="T25547" s="101" t="s">
        <v>49702</v>
      </c>
      <c r="U25547" s="74" t="s">
        <v>29397</v>
      </c>
    </row>
    <row r="25548" spans="20:21" x14ac:dyDescent="0.25">
      <c r="T25548" s="101" t="s">
        <v>49703</v>
      </c>
      <c r="U25548" s="74" t="s">
        <v>49704</v>
      </c>
    </row>
    <row r="25549" spans="20:21" x14ac:dyDescent="0.25">
      <c r="T25549" s="101" t="s">
        <v>49705</v>
      </c>
      <c r="U25549" s="74" t="s">
        <v>49706</v>
      </c>
    </row>
    <row r="25550" spans="20:21" x14ac:dyDescent="0.25">
      <c r="T25550" s="101" t="s">
        <v>49707</v>
      </c>
      <c r="U25550" s="74" t="s">
        <v>49708</v>
      </c>
    </row>
    <row r="25551" spans="20:21" x14ac:dyDescent="0.25">
      <c r="T25551" s="101" t="s">
        <v>49709</v>
      </c>
      <c r="U25551" s="74" t="s">
        <v>49710</v>
      </c>
    </row>
    <row r="25552" spans="20:21" x14ac:dyDescent="0.25">
      <c r="T25552" s="101" t="s">
        <v>49711</v>
      </c>
      <c r="U25552" s="74" t="s">
        <v>49712</v>
      </c>
    </row>
    <row r="25553" spans="20:21" x14ac:dyDescent="0.25">
      <c r="T25553" s="101" t="s">
        <v>49713</v>
      </c>
      <c r="U25553" s="74" t="s">
        <v>49714</v>
      </c>
    </row>
    <row r="25554" spans="20:21" x14ac:dyDescent="0.25">
      <c r="T25554" s="101" t="s">
        <v>49715</v>
      </c>
      <c r="U25554" s="74" t="s">
        <v>49716</v>
      </c>
    </row>
    <row r="25555" spans="20:21" x14ac:dyDescent="0.25">
      <c r="T25555" s="101" t="s">
        <v>49717</v>
      </c>
      <c r="U25555" s="74" t="s">
        <v>49718</v>
      </c>
    </row>
    <row r="25556" spans="20:21" x14ac:dyDescent="0.25">
      <c r="T25556" s="101" t="s">
        <v>49719</v>
      </c>
      <c r="U25556" s="74" t="s">
        <v>49720</v>
      </c>
    </row>
    <row r="25557" spans="20:21" x14ac:dyDescent="0.25">
      <c r="T25557" s="101" t="s">
        <v>49721</v>
      </c>
      <c r="U25557" s="74" t="s">
        <v>49722</v>
      </c>
    </row>
    <row r="25558" spans="20:21" x14ac:dyDescent="0.25">
      <c r="T25558" s="101" t="s">
        <v>49723</v>
      </c>
      <c r="U25558" s="74" t="s">
        <v>49724</v>
      </c>
    </row>
    <row r="25559" spans="20:21" x14ac:dyDescent="0.25">
      <c r="T25559" s="101" t="s">
        <v>49725</v>
      </c>
      <c r="U25559" s="74" t="s">
        <v>49726</v>
      </c>
    </row>
    <row r="25560" spans="20:21" x14ac:dyDescent="0.25">
      <c r="T25560" s="101" t="s">
        <v>49727</v>
      </c>
      <c r="U25560" s="74" t="s">
        <v>49728</v>
      </c>
    </row>
    <row r="25561" spans="20:21" x14ac:dyDescent="0.25">
      <c r="T25561" s="101" t="s">
        <v>49729</v>
      </c>
      <c r="U25561" s="74" t="s">
        <v>49730</v>
      </c>
    </row>
    <row r="25562" spans="20:21" x14ac:dyDescent="0.25">
      <c r="T25562" s="101" t="s">
        <v>49731</v>
      </c>
      <c r="U25562" s="74" t="s">
        <v>49732</v>
      </c>
    </row>
    <row r="25563" spans="20:21" x14ac:dyDescent="0.25">
      <c r="T25563" s="101" t="s">
        <v>49733</v>
      </c>
      <c r="U25563" s="74" t="s">
        <v>49734</v>
      </c>
    </row>
    <row r="25564" spans="20:21" x14ac:dyDescent="0.25">
      <c r="T25564" s="101" t="s">
        <v>49735</v>
      </c>
      <c r="U25564" s="74" t="s">
        <v>49736</v>
      </c>
    </row>
    <row r="25565" spans="20:21" x14ac:dyDescent="0.25">
      <c r="T25565" s="101" t="s">
        <v>49737</v>
      </c>
      <c r="U25565" s="74" t="s">
        <v>49738</v>
      </c>
    </row>
    <row r="25566" spans="20:21" x14ac:dyDescent="0.25">
      <c r="T25566" s="101" t="s">
        <v>49739</v>
      </c>
      <c r="U25566" s="74" t="s">
        <v>49740</v>
      </c>
    </row>
    <row r="25567" spans="20:21" x14ac:dyDescent="0.25">
      <c r="T25567" s="101" t="s">
        <v>49741</v>
      </c>
      <c r="U25567" s="74" t="s">
        <v>49742</v>
      </c>
    </row>
    <row r="25568" spans="20:21" x14ac:dyDescent="0.25">
      <c r="T25568" s="101" t="s">
        <v>49743</v>
      </c>
      <c r="U25568" s="74" t="s">
        <v>49744</v>
      </c>
    </row>
    <row r="25569" spans="20:21" x14ac:dyDescent="0.25">
      <c r="T25569" s="101" t="s">
        <v>49745</v>
      </c>
      <c r="U25569" s="74" t="s">
        <v>49746</v>
      </c>
    </row>
    <row r="25570" spans="20:21" x14ac:dyDescent="0.25">
      <c r="T25570" s="101" t="s">
        <v>49747</v>
      </c>
      <c r="U25570" s="74" t="s">
        <v>49748</v>
      </c>
    </row>
    <row r="25571" spans="20:21" x14ac:dyDescent="0.25">
      <c r="T25571" s="101" t="s">
        <v>49749</v>
      </c>
      <c r="U25571" s="74" t="s">
        <v>49750</v>
      </c>
    </row>
    <row r="25572" spans="20:21" x14ac:dyDescent="0.25">
      <c r="T25572" s="101" t="s">
        <v>49751</v>
      </c>
      <c r="U25572" s="74" t="s">
        <v>49752</v>
      </c>
    </row>
    <row r="25573" spans="20:21" x14ac:dyDescent="0.25">
      <c r="T25573" s="101" t="s">
        <v>49753</v>
      </c>
      <c r="U25573" s="74" t="s">
        <v>49754</v>
      </c>
    </row>
    <row r="25574" spans="20:21" x14ac:dyDescent="0.25">
      <c r="T25574" s="101" t="s">
        <v>49755</v>
      </c>
      <c r="U25574" s="74" t="s">
        <v>49756</v>
      </c>
    </row>
    <row r="25575" spans="20:21" x14ac:dyDescent="0.25">
      <c r="T25575" s="101" t="s">
        <v>49757</v>
      </c>
      <c r="U25575" s="74" t="s">
        <v>49758</v>
      </c>
    </row>
    <row r="25576" spans="20:21" x14ac:dyDescent="0.25">
      <c r="T25576" s="101" t="s">
        <v>49759</v>
      </c>
      <c r="U25576" s="74" t="s">
        <v>18936</v>
      </c>
    </row>
    <row r="25577" spans="20:21" x14ac:dyDescent="0.25">
      <c r="T25577" s="101" t="s">
        <v>49760</v>
      </c>
      <c r="U25577" s="74" t="s">
        <v>49761</v>
      </c>
    </row>
    <row r="25578" spans="20:21" x14ac:dyDescent="0.25">
      <c r="T25578" s="101" t="s">
        <v>49762</v>
      </c>
      <c r="U25578" s="74" t="s">
        <v>49763</v>
      </c>
    </row>
    <row r="25579" spans="20:21" x14ac:dyDescent="0.25">
      <c r="T25579" s="101" t="s">
        <v>49764</v>
      </c>
      <c r="U25579" s="74" t="s">
        <v>22297</v>
      </c>
    </row>
    <row r="25580" spans="20:21" x14ac:dyDescent="0.25">
      <c r="T25580" s="101" t="s">
        <v>49765</v>
      </c>
      <c r="U25580" s="74" t="s">
        <v>49766</v>
      </c>
    </row>
    <row r="25581" spans="20:21" x14ac:dyDescent="0.25">
      <c r="T25581" s="101" t="s">
        <v>49767</v>
      </c>
      <c r="U25581" s="74" t="s">
        <v>49768</v>
      </c>
    </row>
    <row r="25582" spans="20:21" x14ac:dyDescent="0.25">
      <c r="T25582" s="101" t="s">
        <v>49769</v>
      </c>
      <c r="U25582" s="74" t="s">
        <v>49770</v>
      </c>
    </row>
    <row r="25583" spans="20:21" x14ac:dyDescent="0.25">
      <c r="T25583" s="101" t="s">
        <v>49771</v>
      </c>
      <c r="U25583" s="74" t="s">
        <v>49772</v>
      </c>
    </row>
    <row r="25584" spans="20:21" x14ac:dyDescent="0.25">
      <c r="T25584" s="101" t="s">
        <v>49773</v>
      </c>
      <c r="U25584" s="74" t="s">
        <v>49774</v>
      </c>
    </row>
    <row r="25585" spans="20:21" x14ac:dyDescent="0.25">
      <c r="T25585" s="101" t="s">
        <v>49775</v>
      </c>
      <c r="U25585" s="74" t="s">
        <v>49776</v>
      </c>
    </row>
    <row r="25586" spans="20:21" x14ac:dyDescent="0.25">
      <c r="T25586" s="101" t="s">
        <v>49777</v>
      </c>
      <c r="U25586" s="74" t="s">
        <v>49778</v>
      </c>
    </row>
    <row r="25587" spans="20:21" x14ac:dyDescent="0.25">
      <c r="T25587" s="101" t="s">
        <v>49779</v>
      </c>
      <c r="U25587" s="74" t="s">
        <v>49780</v>
      </c>
    </row>
    <row r="25588" spans="20:21" x14ac:dyDescent="0.25">
      <c r="T25588" s="101" t="s">
        <v>49781</v>
      </c>
      <c r="U25588" s="74" t="s">
        <v>49782</v>
      </c>
    </row>
    <row r="25589" spans="20:21" x14ac:dyDescent="0.25">
      <c r="T25589" s="101" t="s">
        <v>49783</v>
      </c>
      <c r="U25589" s="74" t="s">
        <v>49784</v>
      </c>
    </row>
    <row r="25590" spans="20:21" x14ac:dyDescent="0.25">
      <c r="T25590" s="101" t="s">
        <v>49785</v>
      </c>
      <c r="U25590" s="74" t="s">
        <v>49786</v>
      </c>
    </row>
    <row r="25591" spans="20:21" x14ac:dyDescent="0.25">
      <c r="T25591" s="101" t="s">
        <v>49787</v>
      </c>
      <c r="U25591" s="74" t="s">
        <v>49788</v>
      </c>
    </row>
    <row r="25592" spans="20:21" x14ac:dyDescent="0.25">
      <c r="T25592" s="101" t="s">
        <v>49789</v>
      </c>
      <c r="U25592" s="74" t="s">
        <v>49790</v>
      </c>
    </row>
    <row r="25593" spans="20:21" x14ac:dyDescent="0.25">
      <c r="T25593" s="101" t="s">
        <v>49791</v>
      </c>
      <c r="U25593" s="74" t="s">
        <v>49792</v>
      </c>
    </row>
    <row r="25594" spans="20:21" x14ac:dyDescent="0.25">
      <c r="T25594" s="101" t="s">
        <v>49793</v>
      </c>
      <c r="U25594" s="74" t="s">
        <v>49794</v>
      </c>
    </row>
    <row r="25595" spans="20:21" x14ac:dyDescent="0.25">
      <c r="T25595" s="101" t="s">
        <v>49795</v>
      </c>
      <c r="U25595" s="74" t="s">
        <v>49796</v>
      </c>
    </row>
    <row r="25596" spans="20:21" x14ac:dyDescent="0.25">
      <c r="T25596" s="101" t="s">
        <v>49797</v>
      </c>
      <c r="U25596" s="74" t="s">
        <v>49798</v>
      </c>
    </row>
    <row r="25597" spans="20:21" x14ac:dyDescent="0.25">
      <c r="T25597" s="101" t="s">
        <v>49799</v>
      </c>
      <c r="U25597" s="74" t="s">
        <v>49800</v>
      </c>
    </row>
    <row r="25598" spans="20:21" x14ac:dyDescent="0.25">
      <c r="T25598" s="101" t="s">
        <v>49801</v>
      </c>
      <c r="U25598" s="74" t="s">
        <v>49802</v>
      </c>
    </row>
    <row r="25599" spans="20:21" x14ac:dyDescent="0.25">
      <c r="T25599" s="101" t="s">
        <v>49803</v>
      </c>
      <c r="U25599" s="74" t="s">
        <v>28453</v>
      </c>
    </row>
    <row r="25600" spans="20:21" x14ac:dyDescent="0.25">
      <c r="T25600" s="101" t="s">
        <v>49804</v>
      </c>
      <c r="U25600" s="74" t="s">
        <v>49805</v>
      </c>
    </row>
    <row r="25601" spans="20:21" x14ac:dyDescent="0.25">
      <c r="T25601" s="101" t="s">
        <v>49806</v>
      </c>
      <c r="U25601" s="74" t="s">
        <v>49807</v>
      </c>
    </row>
    <row r="25602" spans="20:21" x14ac:dyDescent="0.25">
      <c r="T25602" s="101" t="s">
        <v>49808</v>
      </c>
      <c r="U25602" s="74" t="s">
        <v>10670</v>
      </c>
    </row>
    <row r="25603" spans="20:21" x14ac:dyDescent="0.25">
      <c r="T25603" s="101" t="s">
        <v>49809</v>
      </c>
      <c r="U25603" s="74" t="s">
        <v>49810</v>
      </c>
    </row>
    <row r="25604" spans="20:21" x14ac:dyDescent="0.25">
      <c r="T25604" s="101" t="s">
        <v>49811</v>
      </c>
      <c r="U25604" s="74" t="s">
        <v>49812</v>
      </c>
    </row>
    <row r="25605" spans="20:21" x14ac:dyDescent="0.25">
      <c r="T25605" s="101" t="s">
        <v>49813</v>
      </c>
      <c r="U25605" s="74" t="s">
        <v>49814</v>
      </c>
    </row>
    <row r="25606" spans="20:21" x14ac:dyDescent="0.25">
      <c r="T25606" s="101" t="s">
        <v>49815</v>
      </c>
      <c r="U25606" s="74" t="s">
        <v>49816</v>
      </c>
    </row>
    <row r="25607" spans="20:21" x14ac:dyDescent="0.25">
      <c r="T25607" s="101" t="s">
        <v>49817</v>
      </c>
      <c r="U25607" s="74" t="s">
        <v>49818</v>
      </c>
    </row>
    <row r="25608" spans="20:21" x14ac:dyDescent="0.25">
      <c r="T25608" s="101" t="s">
        <v>49819</v>
      </c>
      <c r="U25608" s="74" t="s">
        <v>49820</v>
      </c>
    </row>
    <row r="25609" spans="20:21" x14ac:dyDescent="0.25">
      <c r="T25609" s="101" t="s">
        <v>49821</v>
      </c>
      <c r="U25609" s="74" t="s">
        <v>49822</v>
      </c>
    </row>
    <row r="25610" spans="20:21" x14ac:dyDescent="0.25">
      <c r="T25610" s="101" t="s">
        <v>49823</v>
      </c>
      <c r="U25610" s="74" t="s">
        <v>49824</v>
      </c>
    </row>
    <row r="25611" spans="20:21" x14ac:dyDescent="0.25">
      <c r="T25611" s="101" t="s">
        <v>49825</v>
      </c>
      <c r="U25611" s="74" t="s">
        <v>49826</v>
      </c>
    </row>
    <row r="25612" spans="20:21" x14ac:dyDescent="0.25">
      <c r="T25612" s="101" t="s">
        <v>49827</v>
      </c>
      <c r="U25612" s="74" t="s">
        <v>49828</v>
      </c>
    </row>
    <row r="25613" spans="20:21" x14ac:dyDescent="0.25">
      <c r="T25613" s="101" t="s">
        <v>49829</v>
      </c>
      <c r="U25613" s="74" t="s">
        <v>49830</v>
      </c>
    </row>
    <row r="25614" spans="20:21" x14ac:dyDescent="0.25">
      <c r="T25614" s="101" t="s">
        <v>49831</v>
      </c>
      <c r="U25614" s="74" t="s">
        <v>49832</v>
      </c>
    </row>
    <row r="25615" spans="20:21" x14ac:dyDescent="0.25">
      <c r="T25615" s="101" t="s">
        <v>49833</v>
      </c>
      <c r="U25615" s="74" t="s">
        <v>49834</v>
      </c>
    </row>
    <row r="25616" spans="20:21" x14ac:dyDescent="0.25">
      <c r="T25616" s="101" t="s">
        <v>49835</v>
      </c>
      <c r="U25616" s="74" t="s">
        <v>49836</v>
      </c>
    </row>
    <row r="25617" spans="20:21" x14ac:dyDescent="0.25">
      <c r="T25617" s="101" t="s">
        <v>49837</v>
      </c>
      <c r="U25617" s="74" t="s">
        <v>49838</v>
      </c>
    </row>
    <row r="25618" spans="20:21" x14ac:dyDescent="0.25">
      <c r="T25618" s="101" t="s">
        <v>49839</v>
      </c>
      <c r="U25618" s="74" t="s">
        <v>49840</v>
      </c>
    </row>
    <row r="25619" spans="20:21" x14ac:dyDescent="0.25">
      <c r="T25619" s="101" t="s">
        <v>49841</v>
      </c>
      <c r="U25619" s="74" t="s">
        <v>49842</v>
      </c>
    </row>
    <row r="25620" spans="20:21" x14ac:dyDescent="0.25">
      <c r="T25620" s="101" t="s">
        <v>49843</v>
      </c>
      <c r="U25620" s="74" t="s">
        <v>49844</v>
      </c>
    </row>
    <row r="25621" spans="20:21" x14ac:dyDescent="0.25">
      <c r="T25621" s="101" t="s">
        <v>49845</v>
      </c>
      <c r="U25621" s="74" t="s">
        <v>20005</v>
      </c>
    </row>
    <row r="25622" spans="20:21" x14ac:dyDescent="0.25">
      <c r="T25622" s="101" t="s">
        <v>49846</v>
      </c>
      <c r="U25622" s="74" t="s">
        <v>49847</v>
      </c>
    </row>
    <row r="25623" spans="20:21" x14ac:dyDescent="0.25">
      <c r="T25623" s="101" t="s">
        <v>49848</v>
      </c>
      <c r="U25623" s="74" t="s">
        <v>49849</v>
      </c>
    </row>
    <row r="25624" spans="20:21" x14ac:dyDescent="0.25">
      <c r="T25624" s="101" t="s">
        <v>49850</v>
      </c>
      <c r="U25624" s="74" t="s">
        <v>49851</v>
      </c>
    </row>
    <row r="25625" spans="20:21" x14ac:dyDescent="0.25">
      <c r="T25625" s="101" t="s">
        <v>49852</v>
      </c>
      <c r="U25625" s="74" t="s">
        <v>49853</v>
      </c>
    </row>
    <row r="25626" spans="20:21" x14ac:dyDescent="0.25">
      <c r="T25626" s="101" t="s">
        <v>49854</v>
      </c>
      <c r="U25626" s="74" t="s">
        <v>49855</v>
      </c>
    </row>
    <row r="25627" spans="20:21" x14ac:dyDescent="0.25">
      <c r="T25627" s="101" t="s">
        <v>49856</v>
      </c>
      <c r="U25627" s="74" t="s">
        <v>49857</v>
      </c>
    </row>
    <row r="25628" spans="20:21" x14ac:dyDescent="0.25">
      <c r="T25628" s="101" t="s">
        <v>49858</v>
      </c>
      <c r="U25628" s="74" t="s">
        <v>49859</v>
      </c>
    </row>
    <row r="25629" spans="20:21" x14ac:dyDescent="0.25">
      <c r="T25629" s="101" t="s">
        <v>49860</v>
      </c>
      <c r="U25629" s="74" t="s">
        <v>49861</v>
      </c>
    </row>
    <row r="25630" spans="20:21" x14ac:dyDescent="0.25">
      <c r="T25630" s="101" t="s">
        <v>49862</v>
      </c>
      <c r="U25630" s="74" t="s">
        <v>49863</v>
      </c>
    </row>
    <row r="25631" spans="20:21" x14ac:dyDescent="0.25">
      <c r="T25631" s="101" t="s">
        <v>49864</v>
      </c>
      <c r="U25631" s="74" t="s">
        <v>49865</v>
      </c>
    </row>
    <row r="25632" spans="20:21" x14ac:dyDescent="0.25">
      <c r="T25632" s="101" t="s">
        <v>49866</v>
      </c>
      <c r="U25632" s="74" t="s">
        <v>49867</v>
      </c>
    </row>
    <row r="25633" spans="20:21" x14ac:dyDescent="0.25">
      <c r="T25633" s="101" t="s">
        <v>49868</v>
      </c>
      <c r="U25633" s="74" t="s">
        <v>49869</v>
      </c>
    </row>
    <row r="25634" spans="20:21" x14ac:dyDescent="0.25">
      <c r="T25634" s="101" t="s">
        <v>49870</v>
      </c>
      <c r="U25634" s="74" t="s">
        <v>49871</v>
      </c>
    </row>
    <row r="25635" spans="20:21" x14ac:dyDescent="0.25">
      <c r="T25635" s="101" t="s">
        <v>49872</v>
      </c>
      <c r="U25635" s="74" t="s">
        <v>49873</v>
      </c>
    </row>
    <row r="25636" spans="20:21" x14ac:dyDescent="0.25">
      <c r="T25636" s="101" t="s">
        <v>49874</v>
      </c>
      <c r="U25636" s="74" t="s">
        <v>49875</v>
      </c>
    </row>
    <row r="25637" spans="20:21" x14ac:dyDescent="0.25">
      <c r="T25637" s="101" t="s">
        <v>49876</v>
      </c>
      <c r="U25637" s="74" t="s">
        <v>544</v>
      </c>
    </row>
    <row r="25638" spans="20:21" x14ac:dyDescent="0.25">
      <c r="T25638" s="101" t="s">
        <v>49877</v>
      </c>
      <c r="U25638" s="74" t="s">
        <v>49878</v>
      </c>
    </row>
    <row r="25639" spans="20:21" x14ac:dyDescent="0.25">
      <c r="T25639" s="101" t="s">
        <v>49879</v>
      </c>
      <c r="U25639" s="74" t="s">
        <v>49880</v>
      </c>
    </row>
    <row r="25640" spans="20:21" x14ac:dyDescent="0.25">
      <c r="T25640" s="101" t="s">
        <v>49881</v>
      </c>
      <c r="U25640" s="74" t="s">
        <v>49882</v>
      </c>
    </row>
    <row r="25641" spans="20:21" x14ac:dyDescent="0.25">
      <c r="T25641" s="101" t="s">
        <v>49883</v>
      </c>
      <c r="U25641" s="74" t="s">
        <v>10733</v>
      </c>
    </row>
    <row r="25642" spans="20:21" x14ac:dyDescent="0.25">
      <c r="T25642" s="101" t="s">
        <v>49884</v>
      </c>
      <c r="U25642" s="74" t="s">
        <v>49885</v>
      </c>
    </row>
    <row r="25643" spans="20:21" x14ac:dyDescent="0.25">
      <c r="T25643" s="101" t="s">
        <v>49886</v>
      </c>
      <c r="U25643" s="74" t="s">
        <v>49887</v>
      </c>
    </row>
    <row r="25644" spans="20:21" x14ac:dyDescent="0.25">
      <c r="T25644" s="101" t="s">
        <v>49888</v>
      </c>
      <c r="U25644" s="74" t="s">
        <v>49889</v>
      </c>
    </row>
    <row r="25645" spans="20:21" x14ac:dyDescent="0.25">
      <c r="T25645" s="101" t="s">
        <v>49890</v>
      </c>
      <c r="U25645" s="74" t="s">
        <v>49891</v>
      </c>
    </row>
    <row r="25646" spans="20:21" x14ac:dyDescent="0.25">
      <c r="T25646" s="101" t="s">
        <v>49892</v>
      </c>
      <c r="U25646" s="74" t="s">
        <v>49893</v>
      </c>
    </row>
    <row r="25647" spans="20:21" x14ac:dyDescent="0.25">
      <c r="T25647" s="101" t="s">
        <v>49894</v>
      </c>
      <c r="U25647" s="74" t="s">
        <v>49895</v>
      </c>
    </row>
    <row r="25648" spans="20:21" x14ac:dyDescent="0.25">
      <c r="T25648" s="101" t="s">
        <v>49896</v>
      </c>
      <c r="U25648" s="74" t="s">
        <v>49897</v>
      </c>
    </row>
    <row r="25649" spans="20:21" x14ac:dyDescent="0.25">
      <c r="T25649" s="101" t="s">
        <v>49898</v>
      </c>
      <c r="U25649" s="74" t="s">
        <v>49899</v>
      </c>
    </row>
    <row r="25650" spans="20:21" x14ac:dyDescent="0.25">
      <c r="T25650" s="101" t="s">
        <v>49900</v>
      </c>
      <c r="U25650" s="74" t="s">
        <v>16197</v>
      </c>
    </row>
    <row r="25651" spans="20:21" x14ac:dyDescent="0.25">
      <c r="T25651" s="101" t="s">
        <v>49901</v>
      </c>
      <c r="U25651" s="74" t="s">
        <v>49902</v>
      </c>
    </row>
    <row r="25652" spans="20:21" x14ac:dyDescent="0.25">
      <c r="T25652" s="101" t="s">
        <v>49903</v>
      </c>
      <c r="U25652" s="74" t="s">
        <v>49904</v>
      </c>
    </row>
    <row r="25653" spans="20:21" x14ac:dyDescent="0.25">
      <c r="T25653" s="101" t="s">
        <v>49905</v>
      </c>
      <c r="U25653" s="74" t="s">
        <v>49906</v>
      </c>
    </row>
    <row r="25654" spans="20:21" x14ac:dyDescent="0.25">
      <c r="T25654" s="101" t="s">
        <v>49907</v>
      </c>
      <c r="U25654" s="74" t="s">
        <v>49908</v>
      </c>
    </row>
    <row r="25655" spans="20:21" x14ac:dyDescent="0.25">
      <c r="T25655" s="101" t="s">
        <v>49909</v>
      </c>
      <c r="U25655" s="74" t="s">
        <v>49910</v>
      </c>
    </row>
    <row r="25656" spans="20:21" x14ac:dyDescent="0.25">
      <c r="T25656" s="101" t="s">
        <v>49911</v>
      </c>
      <c r="U25656" s="74" t="s">
        <v>49912</v>
      </c>
    </row>
    <row r="25657" spans="20:21" x14ac:dyDescent="0.25">
      <c r="T25657" s="101" t="s">
        <v>49913</v>
      </c>
      <c r="U25657" s="74" t="s">
        <v>49914</v>
      </c>
    </row>
    <row r="25658" spans="20:21" x14ac:dyDescent="0.25">
      <c r="T25658" s="101" t="s">
        <v>49915</v>
      </c>
      <c r="U25658" s="74" t="s">
        <v>49916</v>
      </c>
    </row>
    <row r="25659" spans="20:21" x14ac:dyDescent="0.25">
      <c r="T25659" s="101" t="s">
        <v>49917</v>
      </c>
      <c r="U25659" s="74" t="s">
        <v>49918</v>
      </c>
    </row>
    <row r="25660" spans="20:21" x14ac:dyDescent="0.25">
      <c r="T25660" s="101" t="s">
        <v>49919</v>
      </c>
      <c r="U25660" s="74" t="s">
        <v>49920</v>
      </c>
    </row>
    <row r="25661" spans="20:21" x14ac:dyDescent="0.25">
      <c r="T25661" s="101" t="s">
        <v>49921</v>
      </c>
      <c r="U25661" s="74" t="s">
        <v>49922</v>
      </c>
    </row>
    <row r="25662" spans="20:21" x14ac:dyDescent="0.25">
      <c r="T25662" s="101" t="s">
        <v>49923</v>
      </c>
      <c r="U25662" s="74" t="s">
        <v>49924</v>
      </c>
    </row>
    <row r="25663" spans="20:21" x14ac:dyDescent="0.25">
      <c r="T25663" s="101" t="s">
        <v>49925</v>
      </c>
      <c r="U25663" s="74" t="s">
        <v>49926</v>
      </c>
    </row>
    <row r="25664" spans="20:21" x14ac:dyDescent="0.25">
      <c r="T25664" s="101" t="s">
        <v>49927</v>
      </c>
      <c r="U25664" s="74" t="s">
        <v>49928</v>
      </c>
    </row>
    <row r="25665" spans="20:21" x14ac:dyDescent="0.25">
      <c r="T25665" s="101" t="s">
        <v>49929</v>
      </c>
      <c r="U25665" s="74" t="s">
        <v>49930</v>
      </c>
    </row>
    <row r="25666" spans="20:21" x14ac:dyDescent="0.25">
      <c r="T25666" s="101" t="s">
        <v>49931</v>
      </c>
      <c r="U25666" s="74" t="s">
        <v>49932</v>
      </c>
    </row>
    <row r="25667" spans="20:21" x14ac:dyDescent="0.25">
      <c r="T25667" s="101" t="s">
        <v>49933</v>
      </c>
      <c r="U25667" s="74" t="s">
        <v>4623</v>
      </c>
    </row>
    <row r="25668" spans="20:21" x14ac:dyDescent="0.25">
      <c r="T25668" s="101" t="s">
        <v>49934</v>
      </c>
      <c r="U25668" s="74" t="s">
        <v>49935</v>
      </c>
    </row>
    <row r="25669" spans="20:21" x14ac:dyDescent="0.25">
      <c r="T25669" s="101" t="s">
        <v>49936</v>
      </c>
      <c r="U25669" s="74" t="s">
        <v>49937</v>
      </c>
    </row>
    <row r="25670" spans="20:21" x14ac:dyDescent="0.25">
      <c r="T25670" s="101" t="s">
        <v>49938</v>
      </c>
      <c r="U25670" s="74" t="s">
        <v>49939</v>
      </c>
    </row>
    <row r="25671" spans="20:21" x14ac:dyDescent="0.25">
      <c r="T25671" s="101" t="s">
        <v>49940</v>
      </c>
      <c r="U25671" s="74" t="s">
        <v>49941</v>
      </c>
    </row>
    <row r="25672" spans="20:21" x14ac:dyDescent="0.25">
      <c r="T25672" s="101" t="s">
        <v>49942</v>
      </c>
      <c r="U25672" s="74" t="s">
        <v>49943</v>
      </c>
    </row>
    <row r="25673" spans="20:21" x14ac:dyDescent="0.25">
      <c r="T25673" s="101" t="s">
        <v>49944</v>
      </c>
      <c r="U25673" s="74" t="s">
        <v>49945</v>
      </c>
    </row>
    <row r="25674" spans="20:21" x14ac:dyDescent="0.25">
      <c r="T25674" s="101" t="s">
        <v>49946</v>
      </c>
      <c r="U25674" s="74" t="s">
        <v>49947</v>
      </c>
    </row>
    <row r="25675" spans="20:21" x14ac:dyDescent="0.25">
      <c r="T25675" s="101" t="s">
        <v>49948</v>
      </c>
      <c r="U25675" s="74" t="s">
        <v>3457</v>
      </c>
    </row>
    <row r="25676" spans="20:21" x14ac:dyDescent="0.25">
      <c r="T25676" s="101" t="s">
        <v>49949</v>
      </c>
      <c r="U25676" s="74" t="s">
        <v>49950</v>
      </c>
    </row>
    <row r="25677" spans="20:21" x14ac:dyDescent="0.25">
      <c r="T25677" s="101" t="s">
        <v>49951</v>
      </c>
      <c r="U25677" s="74" t="s">
        <v>23453</v>
      </c>
    </row>
    <row r="25678" spans="20:21" x14ac:dyDescent="0.25">
      <c r="T25678" s="101" t="s">
        <v>49952</v>
      </c>
      <c r="U25678" s="74" t="s">
        <v>49953</v>
      </c>
    </row>
    <row r="25679" spans="20:21" x14ac:dyDescent="0.25">
      <c r="T25679" s="101" t="s">
        <v>49954</v>
      </c>
      <c r="U25679" s="74" t="s">
        <v>2979</v>
      </c>
    </row>
    <row r="25680" spans="20:21" x14ac:dyDescent="0.25">
      <c r="T25680" s="101" t="s">
        <v>49955</v>
      </c>
      <c r="U25680" s="74" t="s">
        <v>49956</v>
      </c>
    </row>
    <row r="25681" spans="20:21" x14ac:dyDescent="0.25">
      <c r="T25681" s="101" t="s">
        <v>49957</v>
      </c>
      <c r="U25681" s="74" t="s">
        <v>11475</v>
      </c>
    </row>
    <row r="25682" spans="20:21" x14ac:dyDescent="0.25">
      <c r="T25682" s="101" t="s">
        <v>49958</v>
      </c>
      <c r="U25682" s="74" t="s">
        <v>49959</v>
      </c>
    </row>
    <row r="25683" spans="20:21" x14ac:dyDescent="0.25">
      <c r="T25683" s="101" t="s">
        <v>49960</v>
      </c>
      <c r="U25683" s="74" t="s">
        <v>16231</v>
      </c>
    </row>
    <row r="25684" spans="20:21" x14ac:dyDescent="0.25">
      <c r="T25684" s="101" t="s">
        <v>49961</v>
      </c>
      <c r="U25684" s="74" t="s">
        <v>49962</v>
      </c>
    </row>
    <row r="25685" spans="20:21" x14ac:dyDescent="0.25">
      <c r="T25685" s="101" t="s">
        <v>49963</v>
      </c>
      <c r="U25685" s="74" t="s">
        <v>49964</v>
      </c>
    </row>
    <row r="25686" spans="20:21" x14ac:dyDescent="0.25">
      <c r="T25686" s="101" t="s">
        <v>49965</v>
      </c>
      <c r="U25686" s="74" t="s">
        <v>49966</v>
      </c>
    </row>
    <row r="25687" spans="20:21" x14ac:dyDescent="0.25">
      <c r="T25687" s="101" t="s">
        <v>49967</v>
      </c>
      <c r="U25687" s="74" t="s">
        <v>49968</v>
      </c>
    </row>
    <row r="25688" spans="20:21" x14ac:dyDescent="0.25">
      <c r="T25688" s="101" t="s">
        <v>49969</v>
      </c>
      <c r="U25688" s="74" t="s">
        <v>3823</v>
      </c>
    </row>
    <row r="25689" spans="20:21" x14ac:dyDescent="0.25">
      <c r="T25689" s="101" t="s">
        <v>49970</v>
      </c>
      <c r="U25689" s="74" t="s">
        <v>49971</v>
      </c>
    </row>
    <row r="25690" spans="20:21" x14ac:dyDescent="0.25">
      <c r="T25690" s="101" t="s">
        <v>49972</v>
      </c>
      <c r="U25690" s="74" t="s">
        <v>8590</v>
      </c>
    </row>
    <row r="25691" spans="20:21" x14ac:dyDescent="0.25">
      <c r="T25691" s="101" t="s">
        <v>49973</v>
      </c>
      <c r="U25691" s="74" t="s">
        <v>49974</v>
      </c>
    </row>
    <row r="25692" spans="20:21" x14ac:dyDescent="0.25">
      <c r="T25692" s="101" t="s">
        <v>49975</v>
      </c>
      <c r="U25692" s="74" t="s">
        <v>49976</v>
      </c>
    </row>
    <row r="25693" spans="20:21" x14ac:dyDescent="0.25">
      <c r="T25693" s="101" t="s">
        <v>49977</v>
      </c>
      <c r="U25693" s="74" t="s">
        <v>49978</v>
      </c>
    </row>
    <row r="25694" spans="20:21" x14ac:dyDescent="0.25">
      <c r="T25694" s="101" t="s">
        <v>49979</v>
      </c>
      <c r="U25694" s="74" t="s">
        <v>49980</v>
      </c>
    </row>
    <row r="25695" spans="20:21" x14ac:dyDescent="0.25">
      <c r="T25695" s="101" t="s">
        <v>49981</v>
      </c>
      <c r="U25695" s="74" t="s">
        <v>49982</v>
      </c>
    </row>
    <row r="25696" spans="20:21" x14ac:dyDescent="0.25">
      <c r="T25696" s="101" t="s">
        <v>49983</v>
      </c>
      <c r="U25696" s="74" t="s">
        <v>49984</v>
      </c>
    </row>
    <row r="25697" spans="20:21" x14ac:dyDescent="0.25">
      <c r="T25697" s="101" t="s">
        <v>49985</v>
      </c>
      <c r="U25697" s="74" t="s">
        <v>49986</v>
      </c>
    </row>
    <row r="25698" spans="20:21" x14ac:dyDescent="0.25">
      <c r="T25698" s="101" t="s">
        <v>49987</v>
      </c>
      <c r="U25698" s="74" t="s">
        <v>49988</v>
      </c>
    </row>
    <row r="25699" spans="20:21" x14ac:dyDescent="0.25">
      <c r="T25699" s="101" t="s">
        <v>49989</v>
      </c>
      <c r="U25699" s="74" t="s">
        <v>49990</v>
      </c>
    </row>
    <row r="25700" spans="20:21" x14ac:dyDescent="0.25">
      <c r="T25700" s="101" t="s">
        <v>49991</v>
      </c>
      <c r="U25700" s="74" t="s">
        <v>49992</v>
      </c>
    </row>
    <row r="25701" spans="20:21" x14ac:dyDescent="0.25">
      <c r="T25701" s="101" t="s">
        <v>49993</v>
      </c>
      <c r="U25701" s="74" t="s">
        <v>13596</v>
      </c>
    </row>
    <row r="25702" spans="20:21" x14ac:dyDescent="0.25">
      <c r="T25702" s="101" t="s">
        <v>49994</v>
      </c>
      <c r="U25702" s="74" t="s">
        <v>49995</v>
      </c>
    </row>
    <row r="25703" spans="20:21" x14ac:dyDescent="0.25">
      <c r="T25703" s="101" t="s">
        <v>49996</v>
      </c>
      <c r="U25703" s="74" t="s">
        <v>49997</v>
      </c>
    </row>
    <row r="25704" spans="20:21" x14ac:dyDescent="0.25">
      <c r="T25704" s="101" t="s">
        <v>49998</v>
      </c>
      <c r="U25704" s="74" t="s">
        <v>49999</v>
      </c>
    </row>
    <row r="25705" spans="20:21" x14ac:dyDescent="0.25">
      <c r="T25705" s="101" t="s">
        <v>50000</v>
      </c>
      <c r="U25705" s="74" t="s">
        <v>50001</v>
      </c>
    </row>
    <row r="25706" spans="20:21" x14ac:dyDescent="0.25">
      <c r="T25706" s="101" t="s">
        <v>50002</v>
      </c>
      <c r="U25706" s="74" t="s">
        <v>50003</v>
      </c>
    </row>
    <row r="25707" spans="20:21" x14ac:dyDescent="0.25">
      <c r="T25707" s="101" t="s">
        <v>50004</v>
      </c>
      <c r="U25707" s="74" t="s">
        <v>50005</v>
      </c>
    </row>
    <row r="25708" spans="20:21" x14ac:dyDescent="0.25">
      <c r="T25708" s="101" t="s">
        <v>50006</v>
      </c>
      <c r="U25708" s="74" t="s">
        <v>50007</v>
      </c>
    </row>
    <row r="25709" spans="20:21" x14ac:dyDescent="0.25">
      <c r="T25709" s="101" t="s">
        <v>50008</v>
      </c>
      <c r="U25709" s="74" t="s">
        <v>50009</v>
      </c>
    </row>
    <row r="25710" spans="20:21" x14ac:dyDescent="0.25">
      <c r="T25710" s="101" t="s">
        <v>50010</v>
      </c>
      <c r="U25710" s="74" t="s">
        <v>50011</v>
      </c>
    </row>
    <row r="25711" spans="20:21" x14ac:dyDescent="0.25">
      <c r="T25711" s="101" t="s">
        <v>50012</v>
      </c>
      <c r="U25711" s="74" t="s">
        <v>50013</v>
      </c>
    </row>
    <row r="25712" spans="20:21" x14ac:dyDescent="0.25">
      <c r="T25712" s="101" t="s">
        <v>50014</v>
      </c>
      <c r="U25712" s="74" t="s">
        <v>50015</v>
      </c>
    </row>
    <row r="25713" spans="20:21" x14ac:dyDescent="0.25">
      <c r="T25713" s="101" t="s">
        <v>50016</v>
      </c>
      <c r="U25713" s="74" t="s">
        <v>50017</v>
      </c>
    </row>
    <row r="25714" spans="20:21" x14ac:dyDescent="0.25">
      <c r="T25714" s="101" t="s">
        <v>50018</v>
      </c>
      <c r="U25714" s="74" t="s">
        <v>50019</v>
      </c>
    </row>
    <row r="25715" spans="20:21" x14ac:dyDescent="0.25">
      <c r="T25715" s="101" t="s">
        <v>50020</v>
      </c>
      <c r="U25715" s="74" t="s">
        <v>50021</v>
      </c>
    </row>
    <row r="25716" spans="20:21" x14ac:dyDescent="0.25">
      <c r="T25716" s="101" t="s">
        <v>50022</v>
      </c>
      <c r="U25716" s="74" t="s">
        <v>50023</v>
      </c>
    </row>
    <row r="25717" spans="20:21" x14ac:dyDescent="0.25">
      <c r="T25717" s="101" t="s">
        <v>50024</v>
      </c>
      <c r="U25717" s="74" t="s">
        <v>50025</v>
      </c>
    </row>
    <row r="25718" spans="20:21" x14ac:dyDescent="0.25">
      <c r="T25718" s="101" t="s">
        <v>50026</v>
      </c>
      <c r="U25718" s="74" t="s">
        <v>50027</v>
      </c>
    </row>
    <row r="25719" spans="20:21" x14ac:dyDescent="0.25">
      <c r="T25719" s="101" t="s">
        <v>50028</v>
      </c>
      <c r="U25719" s="74" t="s">
        <v>50029</v>
      </c>
    </row>
    <row r="25720" spans="20:21" x14ac:dyDescent="0.25">
      <c r="T25720" s="101" t="s">
        <v>50030</v>
      </c>
      <c r="U25720" s="74" t="s">
        <v>50031</v>
      </c>
    </row>
    <row r="25721" spans="20:21" x14ac:dyDescent="0.25">
      <c r="T25721" s="101" t="s">
        <v>50032</v>
      </c>
      <c r="U25721" s="74" t="s">
        <v>50033</v>
      </c>
    </row>
    <row r="25722" spans="20:21" x14ac:dyDescent="0.25">
      <c r="T25722" s="101" t="s">
        <v>50034</v>
      </c>
      <c r="U25722" s="74" t="s">
        <v>50035</v>
      </c>
    </row>
    <row r="25723" spans="20:21" x14ac:dyDescent="0.25">
      <c r="T25723" s="101" t="s">
        <v>50036</v>
      </c>
      <c r="U25723" s="74" t="s">
        <v>50037</v>
      </c>
    </row>
    <row r="25724" spans="20:21" x14ac:dyDescent="0.25">
      <c r="T25724" s="101" t="s">
        <v>50038</v>
      </c>
      <c r="U25724" s="74" t="s">
        <v>50039</v>
      </c>
    </row>
    <row r="25725" spans="20:21" x14ac:dyDescent="0.25">
      <c r="T25725" s="101" t="s">
        <v>50040</v>
      </c>
      <c r="U25725" s="74" t="s">
        <v>50041</v>
      </c>
    </row>
    <row r="25726" spans="20:21" x14ac:dyDescent="0.25">
      <c r="T25726" s="101" t="s">
        <v>50042</v>
      </c>
      <c r="U25726" s="74" t="s">
        <v>50043</v>
      </c>
    </row>
    <row r="25727" spans="20:21" x14ac:dyDescent="0.25">
      <c r="T25727" s="101" t="s">
        <v>50044</v>
      </c>
      <c r="U25727" s="74" t="s">
        <v>50045</v>
      </c>
    </row>
    <row r="25728" spans="20:21" x14ac:dyDescent="0.25">
      <c r="T25728" s="101" t="s">
        <v>50046</v>
      </c>
      <c r="U25728" s="74" t="s">
        <v>50047</v>
      </c>
    </row>
    <row r="25729" spans="20:21" x14ac:dyDescent="0.25">
      <c r="T25729" s="101" t="s">
        <v>50048</v>
      </c>
      <c r="U25729" s="74" t="s">
        <v>50049</v>
      </c>
    </row>
    <row r="25730" spans="20:21" x14ac:dyDescent="0.25">
      <c r="T25730" s="101" t="s">
        <v>50050</v>
      </c>
      <c r="U25730" s="74" t="s">
        <v>50051</v>
      </c>
    </row>
    <row r="25731" spans="20:21" x14ac:dyDescent="0.25">
      <c r="T25731" s="101" t="s">
        <v>50052</v>
      </c>
      <c r="U25731" s="74" t="s">
        <v>50053</v>
      </c>
    </row>
    <row r="25732" spans="20:21" x14ac:dyDescent="0.25">
      <c r="T25732" s="101" t="s">
        <v>50054</v>
      </c>
      <c r="U25732" s="74" t="s">
        <v>50055</v>
      </c>
    </row>
    <row r="25733" spans="20:21" x14ac:dyDescent="0.25">
      <c r="T25733" s="101" t="s">
        <v>50056</v>
      </c>
      <c r="U25733" s="74" t="s">
        <v>50057</v>
      </c>
    </row>
    <row r="25734" spans="20:21" x14ac:dyDescent="0.25">
      <c r="T25734" s="101" t="s">
        <v>50058</v>
      </c>
      <c r="U25734" s="74" t="s">
        <v>50059</v>
      </c>
    </row>
    <row r="25735" spans="20:21" x14ac:dyDescent="0.25">
      <c r="T25735" s="101" t="s">
        <v>50060</v>
      </c>
      <c r="U25735" s="74" t="s">
        <v>50061</v>
      </c>
    </row>
    <row r="25736" spans="20:21" x14ac:dyDescent="0.25">
      <c r="T25736" s="101" t="s">
        <v>50062</v>
      </c>
      <c r="U25736" s="74" t="s">
        <v>50063</v>
      </c>
    </row>
    <row r="25737" spans="20:21" x14ac:dyDescent="0.25">
      <c r="T25737" s="101" t="s">
        <v>50064</v>
      </c>
      <c r="U25737" s="74" t="s">
        <v>50065</v>
      </c>
    </row>
    <row r="25738" spans="20:21" x14ac:dyDescent="0.25">
      <c r="T25738" s="101" t="s">
        <v>50066</v>
      </c>
      <c r="U25738" s="74" t="s">
        <v>50067</v>
      </c>
    </row>
    <row r="25739" spans="20:21" x14ac:dyDescent="0.25">
      <c r="T25739" s="101" t="s">
        <v>50068</v>
      </c>
      <c r="U25739" s="74" t="s">
        <v>50069</v>
      </c>
    </row>
    <row r="25740" spans="20:21" x14ac:dyDescent="0.25">
      <c r="T25740" s="101" t="s">
        <v>50070</v>
      </c>
      <c r="U25740" s="74" t="s">
        <v>50071</v>
      </c>
    </row>
    <row r="25741" spans="20:21" x14ac:dyDescent="0.25">
      <c r="T25741" s="101" t="s">
        <v>50072</v>
      </c>
      <c r="U25741" s="74" t="s">
        <v>50073</v>
      </c>
    </row>
    <row r="25742" spans="20:21" x14ac:dyDescent="0.25">
      <c r="T25742" s="101" t="s">
        <v>50074</v>
      </c>
      <c r="U25742" s="74" t="s">
        <v>50075</v>
      </c>
    </row>
    <row r="25743" spans="20:21" x14ac:dyDescent="0.25">
      <c r="T25743" s="101" t="s">
        <v>50076</v>
      </c>
      <c r="U25743" s="74" t="s">
        <v>50077</v>
      </c>
    </row>
    <row r="25744" spans="20:21" x14ac:dyDescent="0.25">
      <c r="T25744" s="101" t="s">
        <v>50078</v>
      </c>
      <c r="U25744" s="74" t="s">
        <v>50079</v>
      </c>
    </row>
    <row r="25745" spans="20:21" x14ac:dyDescent="0.25">
      <c r="T25745" s="101" t="s">
        <v>50080</v>
      </c>
      <c r="U25745" s="74" t="s">
        <v>50081</v>
      </c>
    </row>
    <row r="25746" spans="20:21" x14ac:dyDescent="0.25">
      <c r="T25746" s="101" t="s">
        <v>50082</v>
      </c>
      <c r="U25746" s="74" t="s">
        <v>50083</v>
      </c>
    </row>
    <row r="25747" spans="20:21" x14ac:dyDescent="0.25">
      <c r="T25747" s="101" t="s">
        <v>50084</v>
      </c>
      <c r="U25747" s="74" t="s">
        <v>50085</v>
      </c>
    </row>
    <row r="25748" spans="20:21" x14ac:dyDescent="0.25">
      <c r="T25748" s="101" t="s">
        <v>50086</v>
      </c>
      <c r="U25748" s="74" t="s">
        <v>50087</v>
      </c>
    </row>
    <row r="25749" spans="20:21" x14ac:dyDescent="0.25">
      <c r="T25749" s="101" t="s">
        <v>50088</v>
      </c>
      <c r="U25749" s="74" t="s">
        <v>50089</v>
      </c>
    </row>
    <row r="25750" spans="20:21" x14ac:dyDescent="0.25">
      <c r="T25750" s="101" t="s">
        <v>50090</v>
      </c>
      <c r="U25750" s="74" t="s">
        <v>50091</v>
      </c>
    </row>
    <row r="25751" spans="20:21" x14ac:dyDescent="0.25">
      <c r="T25751" s="101" t="s">
        <v>50092</v>
      </c>
      <c r="U25751" s="74" t="s">
        <v>32972</v>
      </c>
    </row>
    <row r="25752" spans="20:21" x14ac:dyDescent="0.25">
      <c r="T25752" s="101" t="s">
        <v>50093</v>
      </c>
      <c r="U25752" s="74" t="s">
        <v>50094</v>
      </c>
    </row>
    <row r="25753" spans="20:21" x14ac:dyDescent="0.25">
      <c r="T25753" s="101" t="s">
        <v>50095</v>
      </c>
      <c r="U25753" s="74" t="s">
        <v>50096</v>
      </c>
    </row>
    <row r="25754" spans="20:21" x14ac:dyDescent="0.25">
      <c r="T25754" s="101" t="s">
        <v>50097</v>
      </c>
      <c r="U25754" s="74" t="s">
        <v>50098</v>
      </c>
    </row>
    <row r="25755" spans="20:21" x14ac:dyDescent="0.25">
      <c r="T25755" s="101" t="s">
        <v>50099</v>
      </c>
      <c r="U25755" s="74" t="s">
        <v>50100</v>
      </c>
    </row>
    <row r="25756" spans="20:21" x14ac:dyDescent="0.25">
      <c r="T25756" s="101" t="s">
        <v>50101</v>
      </c>
      <c r="U25756" s="74" t="s">
        <v>50102</v>
      </c>
    </row>
    <row r="25757" spans="20:21" x14ac:dyDescent="0.25">
      <c r="T25757" s="101" t="s">
        <v>50103</v>
      </c>
      <c r="U25757" s="74" t="s">
        <v>50104</v>
      </c>
    </row>
    <row r="25758" spans="20:21" x14ac:dyDescent="0.25">
      <c r="T25758" s="101" t="s">
        <v>50105</v>
      </c>
      <c r="U25758" s="74" t="s">
        <v>50106</v>
      </c>
    </row>
    <row r="25759" spans="20:21" x14ac:dyDescent="0.25">
      <c r="T25759" s="101" t="s">
        <v>50107</v>
      </c>
      <c r="U25759" s="74" t="s">
        <v>50108</v>
      </c>
    </row>
    <row r="25760" spans="20:21" x14ac:dyDescent="0.25">
      <c r="T25760" s="101" t="s">
        <v>50109</v>
      </c>
      <c r="U25760" s="74" t="s">
        <v>50110</v>
      </c>
    </row>
    <row r="25761" spans="20:21" x14ac:dyDescent="0.25">
      <c r="T25761" s="101" t="s">
        <v>50111</v>
      </c>
      <c r="U25761" s="74" t="s">
        <v>50112</v>
      </c>
    </row>
    <row r="25762" spans="20:21" x14ac:dyDescent="0.25">
      <c r="T25762" s="101" t="s">
        <v>50113</v>
      </c>
      <c r="U25762" s="74" t="s">
        <v>50114</v>
      </c>
    </row>
    <row r="25763" spans="20:21" x14ac:dyDescent="0.25">
      <c r="T25763" s="101" t="s">
        <v>50115</v>
      </c>
      <c r="U25763" s="74" t="s">
        <v>50116</v>
      </c>
    </row>
    <row r="25764" spans="20:21" x14ac:dyDescent="0.25">
      <c r="T25764" s="101" t="s">
        <v>50117</v>
      </c>
      <c r="U25764" s="74" t="s">
        <v>50118</v>
      </c>
    </row>
    <row r="25765" spans="20:21" x14ac:dyDescent="0.25">
      <c r="T25765" s="101" t="s">
        <v>50119</v>
      </c>
      <c r="U25765" s="74" t="s">
        <v>50120</v>
      </c>
    </row>
    <row r="25766" spans="20:21" x14ac:dyDescent="0.25">
      <c r="T25766" s="101" t="s">
        <v>50121</v>
      </c>
      <c r="U25766" s="74" t="s">
        <v>3060</v>
      </c>
    </row>
    <row r="25767" spans="20:21" x14ac:dyDescent="0.25">
      <c r="T25767" s="101" t="s">
        <v>50122</v>
      </c>
      <c r="U25767" s="74" t="s">
        <v>50123</v>
      </c>
    </row>
    <row r="25768" spans="20:21" x14ac:dyDescent="0.25">
      <c r="T25768" s="101" t="s">
        <v>50124</v>
      </c>
      <c r="U25768" s="74" t="s">
        <v>11621</v>
      </c>
    </row>
    <row r="25769" spans="20:21" x14ac:dyDescent="0.25">
      <c r="T25769" s="101" t="s">
        <v>50125</v>
      </c>
      <c r="U25769" s="74" t="s">
        <v>50126</v>
      </c>
    </row>
    <row r="25770" spans="20:21" x14ac:dyDescent="0.25">
      <c r="T25770" s="101" t="s">
        <v>50127</v>
      </c>
      <c r="U25770" s="74" t="s">
        <v>32369</v>
      </c>
    </row>
    <row r="25771" spans="20:21" x14ac:dyDescent="0.25">
      <c r="T25771" s="101" t="s">
        <v>50128</v>
      </c>
      <c r="U25771" s="74" t="s">
        <v>50129</v>
      </c>
    </row>
    <row r="25772" spans="20:21" x14ac:dyDescent="0.25">
      <c r="T25772" s="101" t="s">
        <v>50130</v>
      </c>
      <c r="U25772" s="74" t="s">
        <v>50131</v>
      </c>
    </row>
    <row r="25773" spans="20:21" x14ac:dyDescent="0.25">
      <c r="T25773" s="101" t="s">
        <v>50132</v>
      </c>
      <c r="U25773" s="74" t="s">
        <v>50133</v>
      </c>
    </row>
    <row r="25774" spans="20:21" x14ac:dyDescent="0.25">
      <c r="T25774" s="101" t="s">
        <v>50134</v>
      </c>
      <c r="U25774" s="74" t="s">
        <v>50135</v>
      </c>
    </row>
    <row r="25775" spans="20:21" x14ac:dyDescent="0.25">
      <c r="T25775" s="101" t="s">
        <v>50136</v>
      </c>
      <c r="U25775" s="74" t="s">
        <v>50137</v>
      </c>
    </row>
    <row r="25776" spans="20:21" x14ac:dyDescent="0.25">
      <c r="T25776" s="101" t="s">
        <v>50138</v>
      </c>
      <c r="U25776" s="74" t="s">
        <v>49198</v>
      </c>
    </row>
    <row r="25777" spans="20:21" x14ac:dyDescent="0.25">
      <c r="T25777" s="101" t="s">
        <v>50139</v>
      </c>
      <c r="U25777" s="74" t="s">
        <v>35675</v>
      </c>
    </row>
    <row r="25778" spans="20:21" x14ac:dyDescent="0.25">
      <c r="T25778" s="101" t="s">
        <v>50140</v>
      </c>
      <c r="U25778" s="74" t="s">
        <v>50141</v>
      </c>
    </row>
    <row r="25779" spans="20:21" x14ac:dyDescent="0.25">
      <c r="T25779" s="101" t="s">
        <v>50142</v>
      </c>
      <c r="U25779" s="74" t="s">
        <v>50143</v>
      </c>
    </row>
    <row r="25780" spans="20:21" x14ac:dyDescent="0.25">
      <c r="T25780" s="101" t="s">
        <v>50144</v>
      </c>
      <c r="U25780" s="74" t="s">
        <v>50145</v>
      </c>
    </row>
    <row r="25781" spans="20:21" x14ac:dyDescent="0.25">
      <c r="T25781" s="101" t="s">
        <v>50146</v>
      </c>
      <c r="U25781" s="74" t="s">
        <v>50147</v>
      </c>
    </row>
    <row r="25782" spans="20:21" x14ac:dyDescent="0.25">
      <c r="T25782" s="101" t="s">
        <v>50148</v>
      </c>
      <c r="U25782" s="74" t="s">
        <v>50149</v>
      </c>
    </row>
    <row r="25783" spans="20:21" x14ac:dyDescent="0.25">
      <c r="T25783" s="101" t="s">
        <v>50150</v>
      </c>
      <c r="U25783" s="74" t="s">
        <v>50151</v>
      </c>
    </row>
    <row r="25784" spans="20:21" x14ac:dyDescent="0.25">
      <c r="T25784" s="101" t="s">
        <v>50152</v>
      </c>
      <c r="U25784" s="74" t="s">
        <v>50153</v>
      </c>
    </row>
    <row r="25785" spans="20:21" x14ac:dyDescent="0.25">
      <c r="T25785" s="101" t="s">
        <v>50154</v>
      </c>
      <c r="U25785" s="74" t="s">
        <v>50155</v>
      </c>
    </row>
    <row r="25786" spans="20:21" x14ac:dyDescent="0.25">
      <c r="T25786" s="101" t="s">
        <v>50156</v>
      </c>
      <c r="U25786" s="74" t="s">
        <v>50157</v>
      </c>
    </row>
    <row r="25787" spans="20:21" x14ac:dyDescent="0.25">
      <c r="T25787" s="101" t="s">
        <v>50158</v>
      </c>
      <c r="U25787" s="74" t="s">
        <v>50159</v>
      </c>
    </row>
    <row r="25788" spans="20:21" x14ac:dyDescent="0.25">
      <c r="T25788" s="101" t="s">
        <v>50160</v>
      </c>
      <c r="U25788" s="74" t="s">
        <v>50161</v>
      </c>
    </row>
    <row r="25789" spans="20:21" x14ac:dyDescent="0.25">
      <c r="T25789" s="101" t="s">
        <v>50162</v>
      </c>
      <c r="U25789" s="74" t="s">
        <v>50163</v>
      </c>
    </row>
    <row r="25790" spans="20:21" x14ac:dyDescent="0.25">
      <c r="T25790" s="101" t="s">
        <v>50164</v>
      </c>
      <c r="U25790" s="74" t="s">
        <v>50165</v>
      </c>
    </row>
    <row r="25791" spans="20:21" x14ac:dyDescent="0.25">
      <c r="T25791" s="101" t="s">
        <v>50166</v>
      </c>
      <c r="U25791" s="74" t="s">
        <v>10900</v>
      </c>
    </row>
    <row r="25792" spans="20:21" x14ac:dyDescent="0.25">
      <c r="T25792" s="101" t="s">
        <v>50167</v>
      </c>
      <c r="U25792" s="74" t="s">
        <v>50168</v>
      </c>
    </row>
    <row r="25793" spans="20:21" x14ac:dyDescent="0.25">
      <c r="T25793" s="101" t="s">
        <v>50169</v>
      </c>
      <c r="U25793" s="74" t="s">
        <v>50170</v>
      </c>
    </row>
    <row r="25794" spans="20:21" x14ac:dyDescent="0.25">
      <c r="T25794" s="101" t="s">
        <v>50171</v>
      </c>
      <c r="U25794" s="74" t="s">
        <v>50172</v>
      </c>
    </row>
    <row r="25795" spans="20:21" x14ac:dyDescent="0.25">
      <c r="T25795" s="101" t="s">
        <v>50173</v>
      </c>
      <c r="U25795" s="74" t="s">
        <v>50174</v>
      </c>
    </row>
    <row r="25796" spans="20:21" x14ac:dyDescent="0.25">
      <c r="T25796" s="101" t="s">
        <v>50175</v>
      </c>
      <c r="U25796" s="74" t="s">
        <v>50176</v>
      </c>
    </row>
    <row r="25797" spans="20:21" x14ac:dyDescent="0.25">
      <c r="T25797" s="101" t="s">
        <v>50177</v>
      </c>
      <c r="U25797" s="74" t="s">
        <v>50178</v>
      </c>
    </row>
    <row r="25798" spans="20:21" x14ac:dyDescent="0.25">
      <c r="T25798" s="101" t="s">
        <v>50179</v>
      </c>
      <c r="U25798" s="74" t="s">
        <v>50180</v>
      </c>
    </row>
    <row r="25799" spans="20:21" x14ac:dyDescent="0.25">
      <c r="T25799" s="101" t="s">
        <v>50181</v>
      </c>
      <c r="U25799" s="74" t="s">
        <v>50182</v>
      </c>
    </row>
    <row r="25800" spans="20:21" x14ac:dyDescent="0.25">
      <c r="T25800" s="101" t="s">
        <v>50183</v>
      </c>
      <c r="U25800" s="74" t="s">
        <v>50184</v>
      </c>
    </row>
    <row r="25801" spans="20:21" x14ac:dyDescent="0.25">
      <c r="T25801" s="101" t="s">
        <v>50185</v>
      </c>
      <c r="U25801" s="74" t="s">
        <v>50186</v>
      </c>
    </row>
    <row r="25802" spans="20:21" x14ac:dyDescent="0.25">
      <c r="T25802" s="101" t="s">
        <v>50187</v>
      </c>
      <c r="U25802" s="74" t="s">
        <v>50188</v>
      </c>
    </row>
    <row r="25803" spans="20:21" x14ac:dyDescent="0.25">
      <c r="T25803" s="101" t="s">
        <v>50189</v>
      </c>
      <c r="U25803" s="74" t="s">
        <v>50190</v>
      </c>
    </row>
    <row r="25804" spans="20:21" x14ac:dyDescent="0.25">
      <c r="T25804" s="101" t="s">
        <v>50191</v>
      </c>
      <c r="U25804" s="74" t="s">
        <v>50192</v>
      </c>
    </row>
    <row r="25805" spans="20:21" x14ac:dyDescent="0.25">
      <c r="T25805" s="101" t="s">
        <v>50193</v>
      </c>
      <c r="U25805" s="74" t="s">
        <v>50194</v>
      </c>
    </row>
    <row r="25806" spans="20:21" x14ac:dyDescent="0.25">
      <c r="T25806" s="101" t="s">
        <v>50195</v>
      </c>
      <c r="U25806" s="74" t="s">
        <v>50196</v>
      </c>
    </row>
    <row r="25807" spans="20:21" x14ac:dyDescent="0.25">
      <c r="T25807" s="101" t="s">
        <v>50197</v>
      </c>
      <c r="U25807" s="74" t="s">
        <v>50198</v>
      </c>
    </row>
    <row r="25808" spans="20:21" x14ac:dyDescent="0.25">
      <c r="T25808" s="101" t="s">
        <v>50199</v>
      </c>
      <c r="U25808" s="74" t="s">
        <v>3101</v>
      </c>
    </row>
    <row r="25809" spans="20:21" x14ac:dyDescent="0.25">
      <c r="T25809" s="101" t="s">
        <v>50200</v>
      </c>
      <c r="U25809" s="74" t="s">
        <v>50201</v>
      </c>
    </row>
    <row r="25810" spans="20:21" x14ac:dyDescent="0.25">
      <c r="T25810" s="101" t="s">
        <v>50202</v>
      </c>
      <c r="U25810" s="74" t="s">
        <v>50203</v>
      </c>
    </row>
    <row r="25811" spans="20:21" x14ac:dyDescent="0.25">
      <c r="T25811" s="101" t="s">
        <v>50204</v>
      </c>
      <c r="U25811" s="74" t="s">
        <v>50205</v>
      </c>
    </row>
    <row r="25812" spans="20:21" x14ac:dyDescent="0.25">
      <c r="T25812" s="101" t="s">
        <v>50206</v>
      </c>
      <c r="U25812" s="74" t="s">
        <v>50207</v>
      </c>
    </row>
    <row r="25813" spans="20:21" x14ac:dyDescent="0.25">
      <c r="T25813" s="101" t="s">
        <v>50208</v>
      </c>
      <c r="U25813" s="74" t="s">
        <v>50209</v>
      </c>
    </row>
    <row r="25814" spans="20:21" x14ac:dyDescent="0.25">
      <c r="T25814" s="101" t="s">
        <v>50210</v>
      </c>
      <c r="U25814" s="74" t="s">
        <v>50211</v>
      </c>
    </row>
    <row r="25815" spans="20:21" x14ac:dyDescent="0.25">
      <c r="T25815" s="101" t="s">
        <v>50212</v>
      </c>
      <c r="U25815" s="74" t="s">
        <v>50213</v>
      </c>
    </row>
    <row r="25816" spans="20:21" x14ac:dyDescent="0.25">
      <c r="T25816" s="101" t="s">
        <v>50214</v>
      </c>
      <c r="U25816" s="74" t="s">
        <v>50215</v>
      </c>
    </row>
    <row r="25817" spans="20:21" x14ac:dyDescent="0.25">
      <c r="T25817" s="101" t="s">
        <v>50216</v>
      </c>
      <c r="U25817" s="74" t="s">
        <v>50217</v>
      </c>
    </row>
    <row r="25818" spans="20:21" x14ac:dyDescent="0.25">
      <c r="T25818" s="101" t="s">
        <v>50218</v>
      </c>
      <c r="U25818" s="74" t="s">
        <v>838</v>
      </c>
    </row>
    <row r="25819" spans="20:21" x14ac:dyDescent="0.25">
      <c r="T25819" s="101" t="s">
        <v>50219</v>
      </c>
      <c r="U25819" s="74" t="s">
        <v>50220</v>
      </c>
    </row>
    <row r="25820" spans="20:21" x14ac:dyDescent="0.25">
      <c r="T25820" s="101" t="s">
        <v>50221</v>
      </c>
      <c r="U25820" s="74" t="s">
        <v>50222</v>
      </c>
    </row>
    <row r="25821" spans="20:21" x14ac:dyDescent="0.25">
      <c r="T25821" s="101" t="s">
        <v>50223</v>
      </c>
      <c r="U25821" s="74" t="s">
        <v>50224</v>
      </c>
    </row>
    <row r="25822" spans="20:21" x14ac:dyDescent="0.25">
      <c r="T25822" s="101" t="s">
        <v>50225</v>
      </c>
      <c r="U25822" s="74" t="s">
        <v>50226</v>
      </c>
    </row>
    <row r="25823" spans="20:21" x14ac:dyDescent="0.25">
      <c r="T25823" s="101" t="s">
        <v>50227</v>
      </c>
      <c r="U25823" s="74" t="s">
        <v>50228</v>
      </c>
    </row>
    <row r="25824" spans="20:21" x14ac:dyDescent="0.25">
      <c r="T25824" s="101" t="s">
        <v>50229</v>
      </c>
      <c r="U25824" s="74" t="s">
        <v>50230</v>
      </c>
    </row>
    <row r="25825" spans="20:21" x14ac:dyDescent="0.25">
      <c r="T25825" s="101" t="s">
        <v>50231</v>
      </c>
      <c r="U25825" s="74" t="s">
        <v>38904</v>
      </c>
    </row>
    <row r="25826" spans="20:21" x14ac:dyDescent="0.25">
      <c r="T25826" s="101" t="s">
        <v>50232</v>
      </c>
      <c r="U25826" s="74" t="s">
        <v>50233</v>
      </c>
    </row>
    <row r="25827" spans="20:21" x14ac:dyDescent="0.25">
      <c r="T25827" s="101" t="s">
        <v>50234</v>
      </c>
      <c r="U25827" s="74" t="s">
        <v>50235</v>
      </c>
    </row>
    <row r="25828" spans="20:21" x14ac:dyDescent="0.25">
      <c r="T25828" s="101" t="s">
        <v>50236</v>
      </c>
      <c r="U25828" s="74" t="s">
        <v>50237</v>
      </c>
    </row>
    <row r="25829" spans="20:21" x14ac:dyDescent="0.25">
      <c r="T25829" s="101" t="s">
        <v>50238</v>
      </c>
      <c r="U25829" s="74" t="s">
        <v>50239</v>
      </c>
    </row>
    <row r="25830" spans="20:21" x14ac:dyDescent="0.25">
      <c r="T25830" s="101" t="s">
        <v>50240</v>
      </c>
      <c r="U25830" s="74" t="s">
        <v>50241</v>
      </c>
    </row>
    <row r="25831" spans="20:21" x14ac:dyDescent="0.25">
      <c r="T25831" s="101" t="s">
        <v>50242</v>
      </c>
      <c r="U25831" s="74" t="s">
        <v>50243</v>
      </c>
    </row>
    <row r="25832" spans="20:21" x14ac:dyDescent="0.25">
      <c r="T25832" s="101" t="s">
        <v>50244</v>
      </c>
      <c r="U25832" s="74" t="s">
        <v>50245</v>
      </c>
    </row>
    <row r="25833" spans="20:21" x14ac:dyDescent="0.25">
      <c r="T25833" s="101" t="s">
        <v>50246</v>
      </c>
      <c r="U25833" s="74" t="s">
        <v>50247</v>
      </c>
    </row>
    <row r="25834" spans="20:21" x14ac:dyDescent="0.25">
      <c r="T25834" s="101" t="s">
        <v>50248</v>
      </c>
      <c r="U25834" s="74" t="s">
        <v>50249</v>
      </c>
    </row>
    <row r="25835" spans="20:21" x14ac:dyDescent="0.25">
      <c r="T25835" s="101" t="s">
        <v>50250</v>
      </c>
      <c r="U25835" s="74" t="s">
        <v>50251</v>
      </c>
    </row>
    <row r="25836" spans="20:21" x14ac:dyDescent="0.25">
      <c r="T25836" s="101" t="s">
        <v>50252</v>
      </c>
      <c r="U25836" s="74" t="s">
        <v>50253</v>
      </c>
    </row>
    <row r="25837" spans="20:21" x14ac:dyDescent="0.25">
      <c r="T25837" s="101" t="s">
        <v>50254</v>
      </c>
      <c r="U25837" s="74" t="s">
        <v>50255</v>
      </c>
    </row>
    <row r="25838" spans="20:21" x14ac:dyDescent="0.25">
      <c r="T25838" s="101" t="s">
        <v>50256</v>
      </c>
      <c r="U25838" s="74" t="s">
        <v>50257</v>
      </c>
    </row>
    <row r="25839" spans="20:21" x14ac:dyDescent="0.25">
      <c r="T25839" s="101" t="s">
        <v>50258</v>
      </c>
      <c r="U25839" s="74" t="s">
        <v>50259</v>
      </c>
    </row>
    <row r="25840" spans="20:21" x14ac:dyDescent="0.25">
      <c r="T25840" s="101" t="s">
        <v>50260</v>
      </c>
      <c r="U25840" s="74" t="s">
        <v>50261</v>
      </c>
    </row>
    <row r="25841" spans="20:21" x14ac:dyDescent="0.25">
      <c r="T25841" s="101" t="s">
        <v>50262</v>
      </c>
      <c r="U25841" s="74" t="s">
        <v>11690</v>
      </c>
    </row>
    <row r="25842" spans="20:21" x14ac:dyDescent="0.25">
      <c r="T25842" s="101" t="s">
        <v>50263</v>
      </c>
      <c r="U25842" s="74" t="s">
        <v>50264</v>
      </c>
    </row>
    <row r="25843" spans="20:21" x14ac:dyDescent="0.25">
      <c r="T25843" s="101" t="s">
        <v>50265</v>
      </c>
      <c r="U25843" s="74" t="s">
        <v>10943</v>
      </c>
    </row>
    <row r="25844" spans="20:21" x14ac:dyDescent="0.25">
      <c r="T25844" s="101" t="s">
        <v>50266</v>
      </c>
      <c r="U25844" s="74" t="s">
        <v>50267</v>
      </c>
    </row>
    <row r="25845" spans="20:21" x14ac:dyDescent="0.25">
      <c r="T25845" s="101" t="s">
        <v>50268</v>
      </c>
      <c r="U25845" s="74" t="s">
        <v>50269</v>
      </c>
    </row>
    <row r="25846" spans="20:21" x14ac:dyDescent="0.25">
      <c r="T25846" s="101" t="s">
        <v>50270</v>
      </c>
      <c r="U25846" s="74" t="s">
        <v>872</v>
      </c>
    </row>
    <row r="25847" spans="20:21" x14ac:dyDescent="0.25">
      <c r="T25847" s="101" t="s">
        <v>50271</v>
      </c>
      <c r="U25847" s="74" t="s">
        <v>50272</v>
      </c>
    </row>
    <row r="25848" spans="20:21" x14ac:dyDescent="0.25">
      <c r="T25848" s="101" t="s">
        <v>50273</v>
      </c>
      <c r="U25848" s="74" t="s">
        <v>50274</v>
      </c>
    </row>
    <row r="25849" spans="20:21" x14ac:dyDescent="0.25">
      <c r="T25849" s="101" t="s">
        <v>50275</v>
      </c>
      <c r="U25849" s="74" t="s">
        <v>50276</v>
      </c>
    </row>
    <row r="25850" spans="20:21" x14ac:dyDescent="0.25">
      <c r="T25850" s="101" t="s">
        <v>50277</v>
      </c>
      <c r="U25850" s="74" t="s">
        <v>23785</v>
      </c>
    </row>
    <row r="25851" spans="20:21" x14ac:dyDescent="0.25">
      <c r="T25851" s="101" t="s">
        <v>50278</v>
      </c>
      <c r="U25851" s="74" t="s">
        <v>50279</v>
      </c>
    </row>
    <row r="25852" spans="20:21" x14ac:dyDescent="0.25">
      <c r="T25852" s="101" t="s">
        <v>50280</v>
      </c>
      <c r="U25852" s="74" t="s">
        <v>50281</v>
      </c>
    </row>
    <row r="25853" spans="20:21" x14ac:dyDescent="0.25">
      <c r="T25853" s="101" t="s">
        <v>50282</v>
      </c>
      <c r="U25853" s="74" t="s">
        <v>50283</v>
      </c>
    </row>
    <row r="25854" spans="20:21" x14ac:dyDescent="0.25">
      <c r="T25854" s="101" t="s">
        <v>50284</v>
      </c>
      <c r="U25854" s="74" t="s">
        <v>50285</v>
      </c>
    </row>
    <row r="25855" spans="20:21" x14ac:dyDescent="0.25">
      <c r="T25855" s="101" t="s">
        <v>50286</v>
      </c>
      <c r="U25855" s="74" t="s">
        <v>50287</v>
      </c>
    </row>
    <row r="25856" spans="20:21" x14ac:dyDescent="0.25">
      <c r="T25856" s="101" t="s">
        <v>50288</v>
      </c>
      <c r="U25856" s="74" t="s">
        <v>50289</v>
      </c>
    </row>
    <row r="25857" spans="20:21" x14ac:dyDescent="0.25">
      <c r="T25857" s="101" t="s">
        <v>50290</v>
      </c>
      <c r="U25857" s="74" t="s">
        <v>50291</v>
      </c>
    </row>
    <row r="25858" spans="20:21" x14ac:dyDescent="0.25">
      <c r="T25858" s="101" t="s">
        <v>50292</v>
      </c>
      <c r="U25858" s="74" t="s">
        <v>50293</v>
      </c>
    </row>
    <row r="25859" spans="20:21" x14ac:dyDescent="0.25">
      <c r="T25859" s="101" t="s">
        <v>50294</v>
      </c>
      <c r="U25859" s="74" t="s">
        <v>50295</v>
      </c>
    </row>
    <row r="25860" spans="20:21" x14ac:dyDescent="0.25">
      <c r="T25860" s="101" t="s">
        <v>50296</v>
      </c>
      <c r="U25860" s="74" t="s">
        <v>24710</v>
      </c>
    </row>
    <row r="25861" spans="20:21" x14ac:dyDescent="0.25">
      <c r="T25861" s="101" t="s">
        <v>50297</v>
      </c>
      <c r="U25861" s="74" t="s">
        <v>50298</v>
      </c>
    </row>
    <row r="25862" spans="20:21" x14ac:dyDescent="0.25">
      <c r="T25862" s="101" t="s">
        <v>50299</v>
      </c>
      <c r="U25862" s="74" t="s">
        <v>50300</v>
      </c>
    </row>
    <row r="25863" spans="20:21" x14ac:dyDescent="0.25">
      <c r="T25863" s="101" t="s">
        <v>50301</v>
      </c>
      <c r="U25863" s="74" t="s">
        <v>16300</v>
      </c>
    </row>
    <row r="25864" spans="20:21" x14ac:dyDescent="0.25">
      <c r="T25864" s="101" t="s">
        <v>50302</v>
      </c>
      <c r="U25864" s="74" t="s">
        <v>50303</v>
      </c>
    </row>
    <row r="25865" spans="20:21" x14ac:dyDescent="0.25">
      <c r="T25865" s="101" t="s">
        <v>50304</v>
      </c>
      <c r="U25865" s="74" t="s">
        <v>50305</v>
      </c>
    </row>
    <row r="25866" spans="20:21" x14ac:dyDescent="0.25">
      <c r="T25866" s="101" t="s">
        <v>50306</v>
      </c>
      <c r="U25866" s="74" t="s">
        <v>50307</v>
      </c>
    </row>
    <row r="25867" spans="20:21" x14ac:dyDescent="0.25">
      <c r="T25867" s="101" t="s">
        <v>50308</v>
      </c>
      <c r="U25867" s="74" t="s">
        <v>50309</v>
      </c>
    </row>
    <row r="25868" spans="20:21" x14ac:dyDescent="0.25">
      <c r="T25868" s="101" t="s">
        <v>50310</v>
      </c>
      <c r="U25868" s="74" t="s">
        <v>50311</v>
      </c>
    </row>
    <row r="25869" spans="20:21" x14ac:dyDescent="0.25">
      <c r="T25869" s="101" t="s">
        <v>50312</v>
      </c>
      <c r="U25869" s="74" t="s">
        <v>50313</v>
      </c>
    </row>
    <row r="25870" spans="20:21" x14ac:dyDescent="0.25">
      <c r="T25870" s="101" t="s">
        <v>50314</v>
      </c>
      <c r="U25870" s="74" t="s">
        <v>50315</v>
      </c>
    </row>
    <row r="25871" spans="20:21" x14ac:dyDescent="0.25">
      <c r="T25871" s="101" t="s">
        <v>50316</v>
      </c>
      <c r="U25871" s="74" t="s">
        <v>50317</v>
      </c>
    </row>
    <row r="25872" spans="20:21" x14ac:dyDescent="0.25">
      <c r="T25872" s="101" t="s">
        <v>50318</v>
      </c>
      <c r="U25872" s="74" t="s">
        <v>50319</v>
      </c>
    </row>
    <row r="25873" spans="20:21" x14ac:dyDescent="0.25">
      <c r="T25873" s="101" t="s">
        <v>50320</v>
      </c>
      <c r="U25873" s="74" t="s">
        <v>50321</v>
      </c>
    </row>
    <row r="25874" spans="20:21" x14ac:dyDescent="0.25">
      <c r="T25874" s="101" t="s">
        <v>50322</v>
      </c>
      <c r="U25874" s="74" t="s">
        <v>50323</v>
      </c>
    </row>
    <row r="25875" spans="20:21" x14ac:dyDescent="0.25">
      <c r="T25875" s="101" t="s">
        <v>50324</v>
      </c>
      <c r="U25875" s="74" t="s">
        <v>6506</v>
      </c>
    </row>
    <row r="25876" spans="20:21" x14ac:dyDescent="0.25">
      <c r="T25876" s="101" t="s">
        <v>50325</v>
      </c>
      <c r="U25876" s="74" t="s">
        <v>50326</v>
      </c>
    </row>
    <row r="25877" spans="20:21" x14ac:dyDescent="0.25">
      <c r="T25877" s="101" t="s">
        <v>50327</v>
      </c>
      <c r="U25877" s="74" t="s">
        <v>50328</v>
      </c>
    </row>
    <row r="25878" spans="20:21" x14ac:dyDescent="0.25">
      <c r="T25878" s="101" t="s">
        <v>50329</v>
      </c>
      <c r="U25878" s="74" t="s">
        <v>50330</v>
      </c>
    </row>
    <row r="25879" spans="20:21" x14ac:dyDescent="0.25">
      <c r="T25879" s="101" t="s">
        <v>50331</v>
      </c>
      <c r="U25879" s="74" t="s">
        <v>50332</v>
      </c>
    </row>
    <row r="25880" spans="20:21" x14ac:dyDescent="0.25">
      <c r="T25880" s="101" t="s">
        <v>50333</v>
      </c>
      <c r="U25880" s="74" t="s">
        <v>50334</v>
      </c>
    </row>
    <row r="25881" spans="20:21" x14ac:dyDescent="0.25">
      <c r="T25881" s="101" t="s">
        <v>50335</v>
      </c>
      <c r="U25881" s="74" t="s">
        <v>50336</v>
      </c>
    </row>
    <row r="25882" spans="20:21" x14ac:dyDescent="0.25">
      <c r="T25882" s="101" t="s">
        <v>50337</v>
      </c>
      <c r="U25882" s="74" t="s">
        <v>50338</v>
      </c>
    </row>
    <row r="25883" spans="20:21" x14ac:dyDescent="0.25">
      <c r="T25883" s="101" t="s">
        <v>50339</v>
      </c>
      <c r="U25883" s="74" t="s">
        <v>50340</v>
      </c>
    </row>
    <row r="25884" spans="20:21" x14ac:dyDescent="0.25">
      <c r="T25884" s="101" t="s">
        <v>50341</v>
      </c>
      <c r="U25884" s="74" t="s">
        <v>50342</v>
      </c>
    </row>
    <row r="25885" spans="20:21" x14ac:dyDescent="0.25">
      <c r="T25885" s="101" t="s">
        <v>50343</v>
      </c>
      <c r="U25885" s="74" t="s">
        <v>50344</v>
      </c>
    </row>
    <row r="25886" spans="20:21" x14ac:dyDescent="0.25">
      <c r="T25886" s="101" t="s">
        <v>50345</v>
      </c>
      <c r="U25886" s="74" t="s">
        <v>50346</v>
      </c>
    </row>
    <row r="25887" spans="20:21" x14ac:dyDescent="0.25">
      <c r="T25887" s="101" t="s">
        <v>50347</v>
      </c>
      <c r="U25887" s="74" t="s">
        <v>50348</v>
      </c>
    </row>
    <row r="25888" spans="20:21" x14ac:dyDescent="0.25">
      <c r="T25888" s="101" t="s">
        <v>50349</v>
      </c>
      <c r="U25888" s="74" t="s">
        <v>50350</v>
      </c>
    </row>
    <row r="25889" spans="20:21" x14ac:dyDescent="0.25">
      <c r="T25889" s="101" t="s">
        <v>50351</v>
      </c>
      <c r="U25889" s="74" t="s">
        <v>50352</v>
      </c>
    </row>
    <row r="25890" spans="20:21" x14ac:dyDescent="0.25">
      <c r="T25890" s="101" t="s">
        <v>50353</v>
      </c>
      <c r="U25890" s="74" t="s">
        <v>50354</v>
      </c>
    </row>
    <row r="25891" spans="20:21" x14ac:dyDescent="0.25">
      <c r="T25891" s="101" t="s">
        <v>50355</v>
      </c>
      <c r="U25891" s="74" t="s">
        <v>50356</v>
      </c>
    </row>
    <row r="25892" spans="20:21" x14ac:dyDescent="0.25">
      <c r="T25892" s="101" t="s">
        <v>50357</v>
      </c>
      <c r="U25892" s="74" t="s">
        <v>50358</v>
      </c>
    </row>
    <row r="25893" spans="20:21" x14ac:dyDescent="0.25">
      <c r="T25893" s="101" t="s">
        <v>50359</v>
      </c>
      <c r="U25893" s="74" t="s">
        <v>50360</v>
      </c>
    </row>
    <row r="25894" spans="20:21" x14ac:dyDescent="0.25">
      <c r="T25894" s="101" t="s">
        <v>50361</v>
      </c>
      <c r="U25894" s="74" t="s">
        <v>50362</v>
      </c>
    </row>
    <row r="25895" spans="20:21" x14ac:dyDescent="0.25">
      <c r="T25895" s="101" t="s">
        <v>50363</v>
      </c>
      <c r="U25895" s="74" t="s">
        <v>50364</v>
      </c>
    </row>
    <row r="25896" spans="20:21" x14ac:dyDescent="0.25">
      <c r="T25896" s="101" t="s">
        <v>50365</v>
      </c>
      <c r="U25896" s="74" t="s">
        <v>50366</v>
      </c>
    </row>
    <row r="25897" spans="20:21" x14ac:dyDescent="0.25">
      <c r="T25897" s="101" t="s">
        <v>50367</v>
      </c>
      <c r="U25897" s="74" t="s">
        <v>50368</v>
      </c>
    </row>
    <row r="25898" spans="20:21" x14ac:dyDescent="0.25">
      <c r="T25898" s="101" t="s">
        <v>50369</v>
      </c>
      <c r="U25898" s="74" t="s">
        <v>50370</v>
      </c>
    </row>
    <row r="25899" spans="20:21" x14ac:dyDescent="0.25">
      <c r="T25899" s="101" t="s">
        <v>50371</v>
      </c>
      <c r="U25899" s="74" t="s">
        <v>5849</v>
      </c>
    </row>
    <row r="25900" spans="20:21" x14ac:dyDescent="0.25">
      <c r="T25900" s="101" t="s">
        <v>50372</v>
      </c>
      <c r="U25900" s="74" t="s">
        <v>50373</v>
      </c>
    </row>
    <row r="25901" spans="20:21" x14ac:dyDescent="0.25">
      <c r="T25901" s="101" t="s">
        <v>50374</v>
      </c>
      <c r="U25901" s="74" t="s">
        <v>50375</v>
      </c>
    </row>
    <row r="25902" spans="20:21" x14ac:dyDescent="0.25">
      <c r="T25902" s="101" t="s">
        <v>50376</v>
      </c>
      <c r="U25902" s="74" t="s">
        <v>50377</v>
      </c>
    </row>
    <row r="25903" spans="20:21" x14ac:dyDescent="0.25">
      <c r="T25903" s="101" t="s">
        <v>50378</v>
      </c>
      <c r="U25903" s="74" t="s">
        <v>50379</v>
      </c>
    </row>
    <row r="25904" spans="20:21" x14ac:dyDescent="0.25">
      <c r="T25904" s="101" t="s">
        <v>50380</v>
      </c>
      <c r="U25904" s="74" t="s">
        <v>50381</v>
      </c>
    </row>
    <row r="25905" spans="20:21" x14ac:dyDescent="0.25">
      <c r="T25905" s="101" t="s">
        <v>50382</v>
      </c>
      <c r="U25905" s="74" t="s">
        <v>982</v>
      </c>
    </row>
    <row r="25906" spans="20:21" x14ac:dyDescent="0.25">
      <c r="T25906" s="101" t="s">
        <v>50383</v>
      </c>
      <c r="U25906" s="74" t="s">
        <v>50384</v>
      </c>
    </row>
    <row r="25907" spans="20:21" x14ac:dyDescent="0.25">
      <c r="T25907" s="101" t="s">
        <v>50385</v>
      </c>
      <c r="U25907" s="74" t="s">
        <v>50386</v>
      </c>
    </row>
    <row r="25908" spans="20:21" x14ac:dyDescent="0.25">
      <c r="T25908" s="101" t="s">
        <v>50387</v>
      </c>
      <c r="U25908" s="74" t="s">
        <v>50388</v>
      </c>
    </row>
    <row r="25909" spans="20:21" x14ac:dyDescent="0.25">
      <c r="T25909" s="101" t="s">
        <v>50389</v>
      </c>
      <c r="U25909" s="74" t="s">
        <v>50390</v>
      </c>
    </row>
    <row r="25910" spans="20:21" x14ac:dyDescent="0.25">
      <c r="T25910" s="101" t="s">
        <v>50391</v>
      </c>
      <c r="U25910" s="74" t="s">
        <v>50392</v>
      </c>
    </row>
    <row r="25911" spans="20:21" x14ac:dyDescent="0.25">
      <c r="T25911" s="101" t="s">
        <v>50393</v>
      </c>
      <c r="U25911" s="74" t="s">
        <v>11040</v>
      </c>
    </row>
    <row r="25912" spans="20:21" x14ac:dyDescent="0.25">
      <c r="T25912" s="101" t="s">
        <v>50394</v>
      </c>
      <c r="U25912" s="74" t="s">
        <v>50395</v>
      </c>
    </row>
    <row r="25913" spans="20:21" x14ac:dyDescent="0.25">
      <c r="T25913" s="101" t="s">
        <v>50396</v>
      </c>
      <c r="U25913" s="74" t="s">
        <v>50397</v>
      </c>
    </row>
    <row r="25914" spans="20:21" x14ac:dyDescent="0.25">
      <c r="T25914" s="101" t="s">
        <v>50398</v>
      </c>
      <c r="U25914" s="74" t="s">
        <v>50399</v>
      </c>
    </row>
    <row r="25915" spans="20:21" x14ac:dyDescent="0.25">
      <c r="T25915" s="101" t="s">
        <v>50400</v>
      </c>
      <c r="U25915" s="74" t="s">
        <v>50401</v>
      </c>
    </row>
    <row r="25916" spans="20:21" x14ac:dyDescent="0.25">
      <c r="T25916" s="101" t="s">
        <v>50402</v>
      </c>
      <c r="U25916" s="74" t="s">
        <v>50403</v>
      </c>
    </row>
    <row r="25917" spans="20:21" x14ac:dyDescent="0.25">
      <c r="T25917" s="101" t="s">
        <v>50404</v>
      </c>
      <c r="U25917" s="74" t="s">
        <v>50405</v>
      </c>
    </row>
    <row r="25918" spans="20:21" x14ac:dyDescent="0.25">
      <c r="T25918" s="101" t="s">
        <v>50406</v>
      </c>
      <c r="U25918" s="74" t="s">
        <v>50407</v>
      </c>
    </row>
    <row r="25919" spans="20:21" x14ac:dyDescent="0.25">
      <c r="T25919" s="101" t="s">
        <v>50408</v>
      </c>
      <c r="U25919" s="74" t="s">
        <v>50409</v>
      </c>
    </row>
    <row r="25920" spans="20:21" x14ac:dyDescent="0.25">
      <c r="T25920" s="101" t="s">
        <v>50410</v>
      </c>
      <c r="U25920" s="74" t="s">
        <v>50411</v>
      </c>
    </row>
    <row r="25921" spans="20:21" x14ac:dyDescent="0.25">
      <c r="T25921" s="101" t="s">
        <v>50412</v>
      </c>
      <c r="U25921" s="74" t="s">
        <v>50413</v>
      </c>
    </row>
    <row r="25922" spans="20:21" x14ac:dyDescent="0.25">
      <c r="T25922" s="101" t="s">
        <v>50414</v>
      </c>
      <c r="U25922" s="74" t="s">
        <v>50415</v>
      </c>
    </row>
    <row r="25923" spans="20:21" x14ac:dyDescent="0.25">
      <c r="T25923" s="101" t="s">
        <v>50416</v>
      </c>
      <c r="U25923" s="74" t="s">
        <v>50417</v>
      </c>
    </row>
    <row r="25924" spans="20:21" x14ac:dyDescent="0.25">
      <c r="T25924" s="101" t="s">
        <v>50418</v>
      </c>
      <c r="U25924" s="74" t="s">
        <v>50419</v>
      </c>
    </row>
    <row r="25925" spans="20:21" x14ac:dyDescent="0.25">
      <c r="T25925" s="101" t="s">
        <v>50420</v>
      </c>
      <c r="U25925" s="74" t="s">
        <v>50421</v>
      </c>
    </row>
    <row r="25926" spans="20:21" x14ac:dyDescent="0.25">
      <c r="T25926" s="101" t="s">
        <v>50422</v>
      </c>
      <c r="U25926" s="74" t="s">
        <v>50423</v>
      </c>
    </row>
    <row r="25927" spans="20:21" x14ac:dyDescent="0.25">
      <c r="T25927" s="101" t="s">
        <v>50424</v>
      </c>
      <c r="U25927" s="74" t="s">
        <v>50425</v>
      </c>
    </row>
    <row r="25928" spans="20:21" x14ac:dyDescent="0.25">
      <c r="T25928" s="101" t="s">
        <v>50426</v>
      </c>
      <c r="U25928" s="74" t="s">
        <v>50427</v>
      </c>
    </row>
    <row r="25929" spans="20:21" x14ac:dyDescent="0.25">
      <c r="T25929" s="101" t="s">
        <v>50428</v>
      </c>
      <c r="U25929" s="74" t="s">
        <v>50429</v>
      </c>
    </row>
    <row r="25930" spans="20:21" x14ac:dyDescent="0.25">
      <c r="T25930" s="101" t="s">
        <v>50430</v>
      </c>
      <c r="U25930" s="74" t="s">
        <v>50431</v>
      </c>
    </row>
    <row r="25931" spans="20:21" x14ac:dyDescent="0.25">
      <c r="T25931" s="101" t="s">
        <v>50432</v>
      </c>
      <c r="U25931" s="74" t="s">
        <v>50433</v>
      </c>
    </row>
    <row r="25932" spans="20:21" x14ac:dyDescent="0.25">
      <c r="T25932" s="101" t="s">
        <v>50434</v>
      </c>
      <c r="U25932" s="74" t="s">
        <v>50435</v>
      </c>
    </row>
    <row r="25933" spans="20:21" x14ac:dyDescent="0.25">
      <c r="T25933" s="101" t="s">
        <v>50436</v>
      </c>
      <c r="U25933" s="74" t="s">
        <v>50437</v>
      </c>
    </row>
    <row r="25934" spans="20:21" x14ac:dyDescent="0.25">
      <c r="T25934" s="101" t="s">
        <v>50438</v>
      </c>
      <c r="U25934" s="74" t="s">
        <v>50439</v>
      </c>
    </row>
    <row r="25935" spans="20:21" x14ac:dyDescent="0.25">
      <c r="T25935" s="101" t="s">
        <v>50440</v>
      </c>
      <c r="U25935" s="74" t="s">
        <v>50441</v>
      </c>
    </row>
    <row r="25936" spans="20:21" x14ac:dyDescent="0.25">
      <c r="T25936" s="101" t="s">
        <v>50442</v>
      </c>
      <c r="U25936" s="74" t="s">
        <v>50443</v>
      </c>
    </row>
    <row r="25937" spans="20:21" x14ac:dyDescent="0.25">
      <c r="T25937" s="101" t="s">
        <v>50444</v>
      </c>
      <c r="U25937" s="74" t="s">
        <v>50445</v>
      </c>
    </row>
    <row r="25938" spans="20:21" x14ac:dyDescent="0.25">
      <c r="T25938" s="101" t="s">
        <v>50446</v>
      </c>
      <c r="U25938" s="74" t="s">
        <v>50447</v>
      </c>
    </row>
    <row r="25939" spans="20:21" x14ac:dyDescent="0.25">
      <c r="T25939" s="101" t="s">
        <v>50448</v>
      </c>
      <c r="U25939" s="74" t="s">
        <v>50449</v>
      </c>
    </row>
    <row r="25940" spans="20:21" x14ac:dyDescent="0.25">
      <c r="T25940" s="101" t="s">
        <v>50450</v>
      </c>
      <c r="U25940" s="74" t="s">
        <v>50451</v>
      </c>
    </row>
    <row r="25941" spans="20:21" x14ac:dyDescent="0.25">
      <c r="T25941" s="101" t="s">
        <v>50452</v>
      </c>
      <c r="U25941" s="74" t="s">
        <v>50453</v>
      </c>
    </row>
    <row r="25942" spans="20:21" x14ac:dyDescent="0.25">
      <c r="T25942" s="101" t="s">
        <v>50454</v>
      </c>
      <c r="U25942" s="74" t="s">
        <v>50455</v>
      </c>
    </row>
    <row r="25943" spans="20:21" x14ac:dyDescent="0.25">
      <c r="T25943" s="101" t="s">
        <v>50456</v>
      </c>
      <c r="U25943" s="74" t="s">
        <v>50457</v>
      </c>
    </row>
    <row r="25944" spans="20:21" x14ac:dyDescent="0.25">
      <c r="T25944" s="101" t="s">
        <v>50458</v>
      </c>
      <c r="U25944" s="74" t="s">
        <v>50459</v>
      </c>
    </row>
    <row r="25945" spans="20:21" x14ac:dyDescent="0.25">
      <c r="T25945" s="101" t="s">
        <v>50460</v>
      </c>
      <c r="U25945" s="74" t="s">
        <v>50461</v>
      </c>
    </row>
    <row r="25946" spans="20:21" x14ac:dyDescent="0.25">
      <c r="T25946" s="101" t="s">
        <v>50462</v>
      </c>
      <c r="U25946" s="74" t="s">
        <v>50463</v>
      </c>
    </row>
    <row r="25947" spans="20:21" x14ac:dyDescent="0.25">
      <c r="T25947" s="101" t="s">
        <v>50464</v>
      </c>
      <c r="U25947" s="74" t="s">
        <v>50465</v>
      </c>
    </row>
    <row r="25948" spans="20:21" x14ac:dyDescent="0.25">
      <c r="T25948" s="101" t="s">
        <v>50466</v>
      </c>
      <c r="U25948" s="74" t="s">
        <v>50467</v>
      </c>
    </row>
    <row r="25949" spans="20:21" x14ac:dyDescent="0.25">
      <c r="T25949" s="101" t="s">
        <v>50468</v>
      </c>
      <c r="U25949" s="74" t="s">
        <v>50469</v>
      </c>
    </row>
    <row r="25950" spans="20:21" x14ac:dyDescent="0.25">
      <c r="T25950" s="101" t="s">
        <v>50470</v>
      </c>
      <c r="U25950" s="74" t="s">
        <v>50471</v>
      </c>
    </row>
    <row r="25951" spans="20:21" x14ac:dyDescent="0.25">
      <c r="T25951" s="101" t="s">
        <v>50472</v>
      </c>
      <c r="U25951" s="74" t="s">
        <v>50473</v>
      </c>
    </row>
    <row r="25952" spans="20:21" x14ac:dyDescent="0.25">
      <c r="T25952" s="101" t="s">
        <v>50474</v>
      </c>
      <c r="U25952" s="74" t="s">
        <v>50475</v>
      </c>
    </row>
    <row r="25953" spans="20:21" x14ac:dyDescent="0.25">
      <c r="T25953" s="101" t="s">
        <v>50476</v>
      </c>
      <c r="U25953" s="74" t="s">
        <v>50477</v>
      </c>
    </row>
    <row r="25954" spans="20:21" x14ac:dyDescent="0.25">
      <c r="T25954" s="101" t="s">
        <v>50478</v>
      </c>
      <c r="U25954" s="74" t="s">
        <v>50479</v>
      </c>
    </row>
    <row r="25955" spans="20:21" x14ac:dyDescent="0.25">
      <c r="T25955" s="101" t="s">
        <v>50480</v>
      </c>
      <c r="U25955" s="74" t="s">
        <v>50481</v>
      </c>
    </row>
    <row r="25956" spans="20:21" x14ac:dyDescent="0.25">
      <c r="T25956" s="101" t="s">
        <v>50482</v>
      </c>
      <c r="U25956" s="74" t="s">
        <v>50483</v>
      </c>
    </row>
    <row r="25957" spans="20:21" x14ac:dyDescent="0.25">
      <c r="T25957" s="101" t="s">
        <v>50484</v>
      </c>
      <c r="U25957" s="74" t="s">
        <v>50485</v>
      </c>
    </row>
    <row r="25958" spans="20:21" x14ac:dyDescent="0.25">
      <c r="T25958" s="101" t="s">
        <v>50486</v>
      </c>
      <c r="U25958" s="74" t="s">
        <v>50487</v>
      </c>
    </row>
    <row r="25959" spans="20:21" x14ac:dyDescent="0.25">
      <c r="T25959" s="101" t="s">
        <v>50488</v>
      </c>
      <c r="U25959" s="74" t="s">
        <v>50489</v>
      </c>
    </row>
    <row r="25960" spans="20:21" x14ac:dyDescent="0.25">
      <c r="T25960" s="101" t="s">
        <v>50490</v>
      </c>
      <c r="U25960" s="74" t="s">
        <v>50491</v>
      </c>
    </row>
    <row r="25961" spans="20:21" x14ac:dyDescent="0.25">
      <c r="T25961" s="101" t="s">
        <v>50492</v>
      </c>
      <c r="U25961" s="74" t="s">
        <v>50493</v>
      </c>
    </row>
    <row r="25962" spans="20:21" x14ac:dyDescent="0.25">
      <c r="T25962" s="101" t="s">
        <v>50494</v>
      </c>
      <c r="U25962" s="74" t="s">
        <v>30263</v>
      </c>
    </row>
    <row r="25963" spans="20:21" x14ac:dyDescent="0.25">
      <c r="T25963" s="101" t="s">
        <v>50495</v>
      </c>
      <c r="U25963" s="74" t="s">
        <v>50496</v>
      </c>
    </row>
    <row r="25964" spans="20:21" x14ac:dyDescent="0.25">
      <c r="T25964" s="101" t="s">
        <v>50497</v>
      </c>
      <c r="U25964" s="74" t="s">
        <v>50498</v>
      </c>
    </row>
    <row r="25965" spans="20:21" x14ac:dyDescent="0.25">
      <c r="T25965" s="101" t="s">
        <v>50499</v>
      </c>
      <c r="U25965" s="74" t="s">
        <v>50500</v>
      </c>
    </row>
    <row r="25966" spans="20:21" x14ac:dyDescent="0.25">
      <c r="T25966" s="101" t="s">
        <v>50501</v>
      </c>
      <c r="U25966" s="74" t="s">
        <v>50502</v>
      </c>
    </row>
    <row r="25967" spans="20:21" x14ac:dyDescent="0.25">
      <c r="T25967" s="101" t="s">
        <v>50503</v>
      </c>
      <c r="U25967" s="74" t="s">
        <v>50504</v>
      </c>
    </row>
    <row r="25968" spans="20:21" x14ac:dyDescent="0.25">
      <c r="T25968" s="101" t="s">
        <v>50505</v>
      </c>
      <c r="U25968" s="74" t="s">
        <v>50506</v>
      </c>
    </row>
    <row r="25969" spans="20:21" x14ac:dyDescent="0.25">
      <c r="T25969" s="101" t="s">
        <v>50507</v>
      </c>
      <c r="U25969" s="74" t="s">
        <v>50508</v>
      </c>
    </row>
    <row r="25970" spans="20:21" x14ac:dyDescent="0.25">
      <c r="T25970" s="101" t="s">
        <v>50509</v>
      </c>
      <c r="U25970" s="74" t="s">
        <v>50510</v>
      </c>
    </row>
    <row r="25971" spans="20:21" x14ac:dyDescent="0.25">
      <c r="T25971" s="101" t="s">
        <v>50511</v>
      </c>
      <c r="U25971" s="74" t="s">
        <v>50512</v>
      </c>
    </row>
    <row r="25972" spans="20:21" x14ac:dyDescent="0.25">
      <c r="T25972" s="101" t="s">
        <v>50513</v>
      </c>
      <c r="U25972" s="74" t="s">
        <v>50514</v>
      </c>
    </row>
    <row r="25973" spans="20:21" x14ac:dyDescent="0.25">
      <c r="T25973" s="101" t="s">
        <v>50515</v>
      </c>
      <c r="U25973" s="74" t="s">
        <v>50516</v>
      </c>
    </row>
    <row r="25974" spans="20:21" x14ac:dyDescent="0.25">
      <c r="T25974" s="101" t="s">
        <v>50517</v>
      </c>
      <c r="U25974" s="74" t="s">
        <v>50518</v>
      </c>
    </row>
    <row r="25975" spans="20:21" x14ac:dyDescent="0.25">
      <c r="T25975" s="101" t="s">
        <v>50519</v>
      </c>
      <c r="U25975" s="74" t="s">
        <v>50520</v>
      </c>
    </row>
    <row r="25976" spans="20:21" x14ac:dyDescent="0.25">
      <c r="T25976" s="101" t="s">
        <v>50521</v>
      </c>
      <c r="U25976" s="74" t="s">
        <v>50522</v>
      </c>
    </row>
    <row r="25977" spans="20:21" x14ac:dyDescent="0.25">
      <c r="T25977" s="101" t="s">
        <v>50523</v>
      </c>
      <c r="U25977" s="74" t="s">
        <v>50524</v>
      </c>
    </row>
    <row r="25978" spans="20:21" x14ac:dyDescent="0.25">
      <c r="T25978" s="101" t="s">
        <v>50525</v>
      </c>
      <c r="U25978" s="74" t="s">
        <v>50526</v>
      </c>
    </row>
    <row r="25979" spans="20:21" x14ac:dyDescent="0.25">
      <c r="T25979" s="101" t="s">
        <v>50527</v>
      </c>
      <c r="U25979" s="74" t="s">
        <v>5949</v>
      </c>
    </row>
    <row r="25980" spans="20:21" x14ac:dyDescent="0.25">
      <c r="T25980" s="101" t="s">
        <v>50528</v>
      </c>
      <c r="U25980" s="74" t="s">
        <v>50529</v>
      </c>
    </row>
    <row r="25981" spans="20:21" x14ac:dyDescent="0.25">
      <c r="T25981" s="101" t="s">
        <v>50530</v>
      </c>
      <c r="U25981" s="74" t="s">
        <v>50531</v>
      </c>
    </row>
    <row r="25982" spans="20:21" x14ac:dyDescent="0.25">
      <c r="T25982" s="101" t="s">
        <v>50532</v>
      </c>
      <c r="U25982" s="74" t="s">
        <v>50533</v>
      </c>
    </row>
    <row r="25983" spans="20:21" x14ac:dyDescent="0.25">
      <c r="T25983" s="101" t="s">
        <v>50534</v>
      </c>
      <c r="U25983" s="74" t="s">
        <v>50535</v>
      </c>
    </row>
    <row r="25984" spans="20:21" x14ac:dyDescent="0.25">
      <c r="T25984" s="101" t="s">
        <v>50536</v>
      </c>
      <c r="U25984" s="74" t="s">
        <v>50537</v>
      </c>
    </row>
    <row r="25985" spans="20:21" x14ac:dyDescent="0.25">
      <c r="T25985" s="101" t="s">
        <v>50538</v>
      </c>
      <c r="U25985" s="74" t="s">
        <v>50539</v>
      </c>
    </row>
    <row r="25986" spans="20:21" x14ac:dyDescent="0.25">
      <c r="T25986" s="101" t="s">
        <v>50540</v>
      </c>
      <c r="U25986" s="74" t="s">
        <v>50541</v>
      </c>
    </row>
    <row r="25987" spans="20:21" x14ac:dyDescent="0.25">
      <c r="T25987" s="101" t="s">
        <v>50542</v>
      </c>
      <c r="U25987" s="74" t="s">
        <v>50543</v>
      </c>
    </row>
    <row r="25988" spans="20:21" x14ac:dyDescent="0.25">
      <c r="T25988" s="101" t="s">
        <v>50544</v>
      </c>
      <c r="U25988" s="74" t="s">
        <v>50545</v>
      </c>
    </row>
    <row r="25989" spans="20:21" x14ac:dyDescent="0.25">
      <c r="T25989" s="101" t="s">
        <v>50546</v>
      </c>
      <c r="U25989" s="74" t="s">
        <v>50547</v>
      </c>
    </row>
    <row r="25990" spans="20:21" x14ac:dyDescent="0.25">
      <c r="T25990" s="101" t="s">
        <v>50548</v>
      </c>
      <c r="U25990" s="74" t="s">
        <v>50549</v>
      </c>
    </row>
    <row r="25991" spans="20:21" x14ac:dyDescent="0.25">
      <c r="T25991" s="101" t="s">
        <v>50550</v>
      </c>
      <c r="U25991" s="74" t="s">
        <v>8309</v>
      </c>
    </row>
    <row r="25992" spans="20:21" x14ac:dyDescent="0.25">
      <c r="T25992" s="101" t="s">
        <v>50551</v>
      </c>
      <c r="U25992" s="74" t="s">
        <v>50552</v>
      </c>
    </row>
    <row r="25993" spans="20:21" x14ac:dyDescent="0.25">
      <c r="T25993" s="101" t="s">
        <v>50553</v>
      </c>
      <c r="U25993" s="74" t="s">
        <v>50554</v>
      </c>
    </row>
    <row r="25994" spans="20:21" x14ac:dyDescent="0.25">
      <c r="T25994" s="101" t="s">
        <v>50555</v>
      </c>
      <c r="U25994" s="74" t="s">
        <v>50556</v>
      </c>
    </row>
    <row r="25995" spans="20:21" x14ac:dyDescent="0.25">
      <c r="T25995" s="101" t="s">
        <v>50557</v>
      </c>
      <c r="U25995" s="74" t="s">
        <v>7461</v>
      </c>
    </row>
    <row r="25996" spans="20:21" x14ac:dyDescent="0.25">
      <c r="T25996" s="101" t="s">
        <v>50558</v>
      </c>
      <c r="U25996" s="74" t="s">
        <v>50559</v>
      </c>
    </row>
    <row r="25997" spans="20:21" x14ac:dyDescent="0.25">
      <c r="T25997" s="101" t="s">
        <v>50560</v>
      </c>
      <c r="U25997" s="74" t="s">
        <v>50561</v>
      </c>
    </row>
    <row r="25998" spans="20:21" x14ac:dyDescent="0.25">
      <c r="T25998" s="101" t="s">
        <v>50562</v>
      </c>
      <c r="U25998" s="74" t="s">
        <v>50563</v>
      </c>
    </row>
    <row r="25999" spans="20:21" x14ac:dyDescent="0.25">
      <c r="T25999" s="101" t="s">
        <v>50564</v>
      </c>
      <c r="U25999" s="74" t="s">
        <v>50565</v>
      </c>
    </row>
    <row r="26000" spans="20:21" x14ac:dyDescent="0.25">
      <c r="T26000" s="101" t="s">
        <v>50566</v>
      </c>
      <c r="U26000" s="74" t="s">
        <v>50567</v>
      </c>
    </row>
    <row r="26001" spans="20:21" x14ac:dyDescent="0.25">
      <c r="T26001" s="101" t="s">
        <v>50568</v>
      </c>
      <c r="U26001" s="74" t="s">
        <v>50569</v>
      </c>
    </row>
    <row r="26002" spans="20:21" x14ac:dyDescent="0.25">
      <c r="T26002" s="101" t="s">
        <v>50570</v>
      </c>
      <c r="U26002" s="74" t="s">
        <v>50571</v>
      </c>
    </row>
    <row r="26003" spans="20:21" x14ac:dyDescent="0.25">
      <c r="T26003" s="101" t="s">
        <v>50572</v>
      </c>
      <c r="U26003" s="74" t="s">
        <v>50573</v>
      </c>
    </row>
    <row r="26004" spans="20:21" x14ac:dyDescent="0.25">
      <c r="T26004" s="101" t="s">
        <v>50574</v>
      </c>
      <c r="U26004" s="74" t="s">
        <v>50575</v>
      </c>
    </row>
    <row r="26005" spans="20:21" x14ac:dyDescent="0.25">
      <c r="T26005" s="101" t="s">
        <v>50576</v>
      </c>
      <c r="U26005" s="74" t="s">
        <v>50577</v>
      </c>
    </row>
    <row r="26006" spans="20:21" x14ac:dyDescent="0.25">
      <c r="T26006" s="101" t="s">
        <v>50578</v>
      </c>
      <c r="U26006" s="74" t="s">
        <v>50579</v>
      </c>
    </row>
    <row r="26007" spans="20:21" x14ac:dyDescent="0.25">
      <c r="T26007" s="101" t="s">
        <v>50580</v>
      </c>
      <c r="U26007" s="74" t="s">
        <v>50581</v>
      </c>
    </row>
    <row r="26008" spans="20:21" x14ac:dyDescent="0.25">
      <c r="T26008" s="101" t="s">
        <v>50582</v>
      </c>
      <c r="U26008" s="74" t="s">
        <v>50583</v>
      </c>
    </row>
    <row r="26009" spans="20:21" x14ac:dyDescent="0.25">
      <c r="T26009" s="101" t="s">
        <v>50584</v>
      </c>
      <c r="U26009" s="74" t="s">
        <v>50585</v>
      </c>
    </row>
    <row r="26010" spans="20:21" x14ac:dyDescent="0.25">
      <c r="T26010" s="101" t="s">
        <v>50586</v>
      </c>
      <c r="U26010" s="74" t="s">
        <v>50587</v>
      </c>
    </row>
    <row r="26011" spans="20:21" x14ac:dyDescent="0.25">
      <c r="T26011" s="101" t="s">
        <v>50588</v>
      </c>
      <c r="U26011" s="74" t="s">
        <v>50589</v>
      </c>
    </row>
    <row r="26012" spans="20:21" x14ac:dyDescent="0.25">
      <c r="T26012" s="101" t="s">
        <v>50590</v>
      </c>
      <c r="U26012" s="74" t="s">
        <v>50591</v>
      </c>
    </row>
    <row r="26013" spans="20:21" x14ac:dyDescent="0.25">
      <c r="T26013" s="101" t="s">
        <v>50592</v>
      </c>
      <c r="U26013" s="74" t="s">
        <v>50593</v>
      </c>
    </row>
    <row r="26014" spans="20:21" x14ac:dyDescent="0.25">
      <c r="T26014" s="101" t="s">
        <v>50594</v>
      </c>
      <c r="U26014" s="74" t="s">
        <v>50595</v>
      </c>
    </row>
    <row r="26015" spans="20:21" x14ac:dyDescent="0.25">
      <c r="T26015" s="101" t="s">
        <v>50596</v>
      </c>
      <c r="U26015" s="74" t="s">
        <v>50597</v>
      </c>
    </row>
    <row r="26016" spans="20:21" x14ac:dyDescent="0.25">
      <c r="T26016" s="101" t="s">
        <v>50598</v>
      </c>
      <c r="U26016" s="74" t="s">
        <v>50599</v>
      </c>
    </row>
    <row r="26017" spans="20:21" x14ac:dyDescent="0.25">
      <c r="T26017" s="101" t="s">
        <v>50600</v>
      </c>
      <c r="U26017" s="74" t="s">
        <v>50601</v>
      </c>
    </row>
    <row r="26018" spans="20:21" x14ac:dyDescent="0.25">
      <c r="T26018" s="101" t="s">
        <v>50602</v>
      </c>
      <c r="U26018" s="74" t="s">
        <v>50603</v>
      </c>
    </row>
    <row r="26019" spans="20:21" x14ac:dyDescent="0.25">
      <c r="T26019" s="101" t="s">
        <v>50604</v>
      </c>
      <c r="U26019" s="74" t="s">
        <v>50605</v>
      </c>
    </row>
    <row r="26020" spans="20:21" x14ac:dyDescent="0.25">
      <c r="T26020" s="101" t="s">
        <v>50606</v>
      </c>
      <c r="U26020" s="74" t="s">
        <v>5997</v>
      </c>
    </row>
    <row r="26021" spans="20:21" x14ac:dyDescent="0.25">
      <c r="T26021" s="101" t="s">
        <v>50607</v>
      </c>
      <c r="U26021" s="74" t="s">
        <v>50608</v>
      </c>
    </row>
    <row r="26022" spans="20:21" x14ac:dyDescent="0.25">
      <c r="T26022" s="101" t="s">
        <v>50609</v>
      </c>
      <c r="U26022" s="74" t="s">
        <v>50610</v>
      </c>
    </row>
    <row r="26023" spans="20:21" x14ac:dyDescent="0.25">
      <c r="T26023" s="101" t="s">
        <v>50611</v>
      </c>
      <c r="U26023" s="74" t="s">
        <v>50612</v>
      </c>
    </row>
    <row r="26024" spans="20:21" x14ac:dyDescent="0.25">
      <c r="T26024" s="101" t="s">
        <v>50613</v>
      </c>
      <c r="U26024" s="74" t="s">
        <v>50614</v>
      </c>
    </row>
    <row r="26025" spans="20:21" x14ac:dyDescent="0.25">
      <c r="T26025" s="101" t="s">
        <v>50615</v>
      </c>
      <c r="U26025" s="74" t="s">
        <v>50616</v>
      </c>
    </row>
    <row r="26026" spans="20:21" x14ac:dyDescent="0.25">
      <c r="T26026" s="101" t="s">
        <v>50617</v>
      </c>
      <c r="U26026" s="74" t="s">
        <v>50618</v>
      </c>
    </row>
    <row r="26027" spans="20:21" x14ac:dyDescent="0.25">
      <c r="T26027" s="101" t="s">
        <v>50619</v>
      </c>
      <c r="U26027" s="74" t="s">
        <v>50620</v>
      </c>
    </row>
    <row r="26028" spans="20:21" x14ac:dyDescent="0.25">
      <c r="T26028" s="101" t="s">
        <v>50621</v>
      </c>
      <c r="U26028" s="74" t="s">
        <v>50622</v>
      </c>
    </row>
    <row r="26029" spans="20:21" x14ac:dyDescent="0.25">
      <c r="T26029" s="101" t="s">
        <v>50623</v>
      </c>
      <c r="U26029" s="74" t="s">
        <v>50624</v>
      </c>
    </row>
    <row r="26030" spans="20:21" x14ac:dyDescent="0.25">
      <c r="T26030" s="101" t="s">
        <v>50625</v>
      </c>
      <c r="U26030" s="74" t="s">
        <v>50626</v>
      </c>
    </row>
    <row r="26031" spans="20:21" x14ac:dyDescent="0.25">
      <c r="T26031" s="101" t="s">
        <v>50627</v>
      </c>
      <c r="U26031" s="74" t="s">
        <v>50628</v>
      </c>
    </row>
    <row r="26032" spans="20:21" x14ac:dyDescent="0.25">
      <c r="T26032" s="101" t="s">
        <v>50629</v>
      </c>
      <c r="U26032" s="74" t="s">
        <v>50630</v>
      </c>
    </row>
    <row r="26033" spans="20:21" x14ac:dyDescent="0.25">
      <c r="T26033" s="101" t="s">
        <v>50631</v>
      </c>
      <c r="U26033" s="74" t="s">
        <v>50632</v>
      </c>
    </row>
    <row r="26034" spans="20:21" x14ac:dyDescent="0.25">
      <c r="T26034" s="101" t="s">
        <v>50633</v>
      </c>
      <c r="U26034" s="74" t="s">
        <v>50634</v>
      </c>
    </row>
    <row r="26035" spans="20:21" x14ac:dyDescent="0.25">
      <c r="T26035" s="101" t="s">
        <v>50635</v>
      </c>
      <c r="U26035" s="74" t="s">
        <v>50636</v>
      </c>
    </row>
    <row r="26036" spans="20:21" x14ac:dyDescent="0.25">
      <c r="T26036" s="101" t="s">
        <v>50637</v>
      </c>
      <c r="U26036" s="74" t="s">
        <v>50638</v>
      </c>
    </row>
    <row r="26037" spans="20:21" x14ac:dyDescent="0.25">
      <c r="T26037" s="101" t="s">
        <v>50639</v>
      </c>
      <c r="U26037" s="74" t="s">
        <v>50640</v>
      </c>
    </row>
    <row r="26038" spans="20:21" x14ac:dyDescent="0.25">
      <c r="T26038" s="101" t="s">
        <v>50641</v>
      </c>
      <c r="U26038" s="74" t="s">
        <v>50642</v>
      </c>
    </row>
    <row r="26039" spans="20:21" x14ac:dyDescent="0.25">
      <c r="T26039" s="101" t="s">
        <v>50643</v>
      </c>
      <c r="U26039" s="74" t="s">
        <v>50644</v>
      </c>
    </row>
    <row r="26040" spans="20:21" x14ac:dyDescent="0.25">
      <c r="T26040" s="101" t="s">
        <v>50645</v>
      </c>
      <c r="U26040" s="74" t="s">
        <v>50646</v>
      </c>
    </row>
    <row r="26041" spans="20:21" x14ac:dyDescent="0.25">
      <c r="T26041" s="101" t="s">
        <v>50647</v>
      </c>
      <c r="U26041" s="74" t="s">
        <v>50648</v>
      </c>
    </row>
    <row r="26042" spans="20:21" x14ac:dyDescent="0.25">
      <c r="T26042" s="101" t="s">
        <v>50649</v>
      </c>
      <c r="U26042" s="74" t="s">
        <v>50650</v>
      </c>
    </row>
    <row r="26043" spans="20:21" x14ac:dyDescent="0.25">
      <c r="T26043" s="101" t="s">
        <v>50651</v>
      </c>
      <c r="U26043" s="74" t="s">
        <v>50652</v>
      </c>
    </row>
    <row r="26044" spans="20:21" x14ac:dyDescent="0.25">
      <c r="T26044" s="101" t="s">
        <v>50653</v>
      </c>
      <c r="U26044" s="74" t="s">
        <v>50654</v>
      </c>
    </row>
    <row r="26045" spans="20:21" x14ac:dyDescent="0.25">
      <c r="T26045" s="101" t="s">
        <v>50655</v>
      </c>
      <c r="U26045" s="74" t="s">
        <v>50656</v>
      </c>
    </row>
    <row r="26046" spans="20:21" x14ac:dyDescent="0.25">
      <c r="T26046" s="101" t="s">
        <v>50657</v>
      </c>
      <c r="U26046" s="74" t="s">
        <v>50658</v>
      </c>
    </row>
    <row r="26047" spans="20:21" x14ac:dyDescent="0.25">
      <c r="T26047" s="101" t="s">
        <v>50659</v>
      </c>
      <c r="U26047" s="74" t="s">
        <v>50660</v>
      </c>
    </row>
    <row r="26048" spans="20:21" x14ac:dyDescent="0.25">
      <c r="T26048" s="101" t="s">
        <v>50661</v>
      </c>
      <c r="U26048" s="74" t="s">
        <v>11924</v>
      </c>
    </row>
    <row r="26049" spans="20:21" x14ac:dyDescent="0.25">
      <c r="T26049" s="101" t="s">
        <v>50662</v>
      </c>
      <c r="U26049" s="74" t="s">
        <v>50663</v>
      </c>
    </row>
    <row r="26050" spans="20:21" x14ac:dyDescent="0.25">
      <c r="T26050" s="101" t="s">
        <v>50664</v>
      </c>
      <c r="U26050" s="74" t="s">
        <v>50665</v>
      </c>
    </row>
    <row r="26051" spans="20:21" x14ac:dyDescent="0.25">
      <c r="T26051" s="101" t="s">
        <v>50666</v>
      </c>
      <c r="U26051" s="74" t="s">
        <v>50667</v>
      </c>
    </row>
    <row r="26052" spans="20:21" x14ac:dyDescent="0.25">
      <c r="T26052" s="101" t="s">
        <v>50668</v>
      </c>
      <c r="U26052" s="74" t="s">
        <v>50669</v>
      </c>
    </row>
    <row r="26053" spans="20:21" x14ac:dyDescent="0.25">
      <c r="T26053" s="101" t="s">
        <v>50670</v>
      </c>
      <c r="U26053" s="74" t="s">
        <v>50671</v>
      </c>
    </row>
    <row r="26054" spans="20:21" x14ac:dyDescent="0.25">
      <c r="T26054" s="101" t="s">
        <v>50672</v>
      </c>
      <c r="U26054" s="74" t="s">
        <v>50673</v>
      </c>
    </row>
    <row r="26055" spans="20:21" x14ac:dyDescent="0.25">
      <c r="T26055" s="101" t="s">
        <v>50674</v>
      </c>
      <c r="U26055" s="74" t="s">
        <v>27201</v>
      </c>
    </row>
    <row r="26056" spans="20:21" x14ac:dyDescent="0.25">
      <c r="T26056" s="101" t="s">
        <v>50675</v>
      </c>
      <c r="U26056" s="74" t="s">
        <v>50676</v>
      </c>
    </row>
    <row r="26057" spans="20:21" x14ac:dyDescent="0.25">
      <c r="T26057" s="101" t="s">
        <v>50677</v>
      </c>
      <c r="U26057" s="74" t="s">
        <v>50678</v>
      </c>
    </row>
    <row r="26058" spans="20:21" x14ac:dyDescent="0.25">
      <c r="T26058" s="101" t="s">
        <v>50679</v>
      </c>
      <c r="U26058" s="74" t="s">
        <v>50680</v>
      </c>
    </row>
    <row r="26059" spans="20:21" x14ac:dyDescent="0.25">
      <c r="T26059" s="101" t="s">
        <v>50681</v>
      </c>
      <c r="U26059" s="74" t="s">
        <v>50682</v>
      </c>
    </row>
    <row r="26060" spans="20:21" x14ac:dyDescent="0.25">
      <c r="T26060" s="101" t="s">
        <v>50683</v>
      </c>
      <c r="U26060" s="74" t="s">
        <v>46911</v>
      </c>
    </row>
    <row r="26061" spans="20:21" x14ac:dyDescent="0.25">
      <c r="T26061" s="101" t="s">
        <v>50684</v>
      </c>
      <c r="U26061" s="74" t="s">
        <v>50685</v>
      </c>
    </row>
    <row r="26062" spans="20:21" x14ac:dyDescent="0.25">
      <c r="T26062" s="101" t="s">
        <v>50686</v>
      </c>
      <c r="U26062" s="74" t="s">
        <v>50687</v>
      </c>
    </row>
    <row r="26063" spans="20:21" x14ac:dyDescent="0.25">
      <c r="T26063" s="101" t="s">
        <v>50688</v>
      </c>
      <c r="U26063" s="74" t="s">
        <v>50689</v>
      </c>
    </row>
    <row r="26064" spans="20:21" x14ac:dyDescent="0.25">
      <c r="T26064" s="101" t="s">
        <v>50690</v>
      </c>
      <c r="U26064" s="74" t="s">
        <v>50691</v>
      </c>
    </row>
    <row r="26065" spans="20:21" x14ac:dyDescent="0.25">
      <c r="T26065" s="101" t="s">
        <v>50692</v>
      </c>
      <c r="U26065" s="74" t="s">
        <v>50693</v>
      </c>
    </row>
    <row r="26066" spans="20:21" x14ac:dyDescent="0.25">
      <c r="T26066" s="101" t="s">
        <v>50694</v>
      </c>
      <c r="U26066" s="74" t="s">
        <v>50695</v>
      </c>
    </row>
    <row r="26067" spans="20:21" x14ac:dyDescent="0.25">
      <c r="T26067" s="101" t="s">
        <v>50696</v>
      </c>
      <c r="U26067" s="74" t="s">
        <v>50697</v>
      </c>
    </row>
    <row r="26068" spans="20:21" x14ac:dyDescent="0.25">
      <c r="T26068" s="101" t="s">
        <v>50698</v>
      </c>
      <c r="U26068" s="74" t="s">
        <v>50699</v>
      </c>
    </row>
    <row r="26069" spans="20:21" x14ac:dyDescent="0.25">
      <c r="T26069" s="101" t="s">
        <v>50700</v>
      </c>
      <c r="U26069" s="74" t="s">
        <v>50701</v>
      </c>
    </row>
    <row r="26070" spans="20:21" x14ac:dyDescent="0.25">
      <c r="T26070" s="101" t="s">
        <v>50702</v>
      </c>
      <c r="U26070" s="74" t="s">
        <v>50703</v>
      </c>
    </row>
    <row r="26071" spans="20:21" x14ac:dyDescent="0.25">
      <c r="T26071" s="101" t="s">
        <v>50704</v>
      </c>
      <c r="U26071" s="74" t="s">
        <v>50705</v>
      </c>
    </row>
    <row r="26072" spans="20:21" x14ac:dyDescent="0.25">
      <c r="T26072" s="101" t="s">
        <v>50706</v>
      </c>
      <c r="U26072" s="74" t="s">
        <v>50707</v>
      </c>
    </row>
    <row r="26073" spans="20:21" x14ac:dyDescent="0.25">
      <c r="T26073" s="101" t="s">
        <v>50708</v>
      </c>
      <c r="U26073" s="74" t="s">
        <v>50709</v>
      </c>
    </row>
    <row r="26074" spans="20:21" x14ac:dyDescent="0.25">
      <c r="T26074" s="101" t="s">
        <v>50710</v>
      </c>
      <c r="U26074" s="74" t="s">
        <v>50711</v>
      </c>
    </row>
    <row r="26075" spans="20:21" x14ac:dyDescent="0.25">
      <c r="T26075" s="101" t="s">
        <v>50712</v>
      </c>
      <c r="U26075" s="74" t="s">
        <v>50713</v>
      </c>
    </row>
    <row r="26076" spans="20:21" x14ac:dyDescent="0.25">
      <c r="T26076" s="101" t="s">
        <v>50714</v>
      </c>
      <c r="U26076" s="74" t="s">
        <v>50715</v>
      </c>
    </row>
    <row r="26077" spans="20:21" x14ac:dyDescent="0.25">
      <c r="T26077" s="101" t="s">
        <v>50716</v>
      </c>
      <c r="U26077" s="74" t="s">
        <v>50717</v>
      </c>
    </row>
    <row r="26078" spans="20:21" x14ac:dyDescent="0.25">
      <c r="T26078" s="101" t="s">
        <v>50718</v>
      </c>
      <c r="U26078" s="74" t="s">
        <v>50719</v>
      </c>
    </row>
    <row r="26079" spans="20:21" x14ac:dyDescent="0.25">
      <c r="T26079" s="101" t="s">
        <v>50720</v>
      </c>
      <c r="U26079" s="74" t="s">
        <v>50721</v>
      </c>
    </row>
    <row r="26080" spans="20:21" x14ac:dyDescent="0.25">
      <c r="T26080" s="101" t="s">
        <v>50722</v>
      </c>
      <c r="U26080" s="74" t="s">
        <v>50723</v>
      </c>
    </row>
    <row r="26081" spans="20:21" x14ac:dyDescent="0.25">
      <c r="T26081" s="101" t="s">
        <v>50724</v>
      </c>
      <c r="U26081" s="74" t="s">
        <v>41751</v>
      </c>
    </row>
    <row r="26082" spans="20:21" x14ac:dyDescent="0.25">
      <c r="T26082" s="101" t="s">
        <v>50725</v>
      </c>
      <c r="U26082" s="74" t="s">
        <v>50726</v>
      </c>
    </row>
    <row r="26083" spans="20:21" x14ac:dyDescent="0.25">
      <c r="T26083" s="101" t="s">
        <v>50727</v>
      </c>
      <c r="U26083" s="74" t="s">
        <v>50728</v>
      </c>
    </row>
    <row r="26084" spans="20:21" x14ac:dyDescent="0.25">
      <c r="T26084" s="101" t="s">
        <v>50729</v>
      </c>
      <c r="U26084" s="74" t="s">
        <v>23003</v>
      </c>
    </row>
    <row r="26085" spans="20:21" x14ac:dyDescent="0.25">
      <c r="T26085" s="101" t="s">
        <v>50730</v>
      </c>
      <c r="U26085" s="74" t="s">
        <v>50731</v>
      </c>
    </row>
    <row r="26086" spans="20:21" x14ac:dyDescent="0.25">
      <c r="T26086" s="101" t="s">
        <v>50732</v>
      </c>
      <c r="U26086" s="74" t="s">
        <v>50733</v>
      </c>
    </row>
    <row r="26087" spans="20:21" x14ac:dyDescent="0.25">
      <c r="T26087" s="101" t="s">
        <v>50734</v>
      </c>
      <c r="U26087" s="74" t="s">
        <v>50735</v>
      </c>
    </row>
    <row r="26088" spans="20:21" x14ac:dyDescent="0.25">
      <c r="T26088" s="101" t="s">
        <v>50736</v>
      </c>
      <c r="U26088" s="74" t="s">
        <v>50737</v>
      </c>
    </row>
    <row r="26089" spans="20:21" x14ac:dyDescent="0.25">
      <c r="T26089" s="101" t="s">
        <v>50738</v>
      </c>
      <c r="U26089" s="74" t="s">
        <v>50739</v>
      </c>
    </row>
    <row r="26090" spans="20:21" x14ac:dyDescent="0.25">
      <c r="T26090" s="101" t="s">
        <v>50740</v>
      </c>
      <c r="U26090" s="74" t="s">
        <v>50741</v>
      </c>
    </row>
    <row r="26091" spans="20:21" x14ac:dyDescent="0.25">
      <c r="T26091" s="101" t="s">
        <v>50742</v>
      </c>
      <c r="U26091" s="74" t="s">
        <v>50743</v>
      </c>
    </row>
    <row r="26092" spans="20:21" x14ac:dyDescent="0.25">
      <c r="T26092" s="101" t="s">
        <v>50744</v>
      </c>
      <c r="U26092" s="74" t="s">
        <v>50745</v>
      </c>
    </row>
    <row r="26093" spans="20:21" x14ac:dyDescent="0.25">
      <c r="T26093" s="101" t="s">
        <v>50746</v>
      </c>
      <c r="U26093" s="74" t="s">
        <v>50747</v>
      </c>
    </row>
    <row r="26094" spans="20:21" x14ac:dyDescent="0.25">
      <c r="T26094" s="101" t="s">
        <v>50748</v>
      </c>
      <c r="U26094" s="74" t="s">
        <v>50749</v>
      </c>
    </row>
    <row r="26095" spans="20:21" x14ac:dyDescent="0.25">
      <c r="T26095" s="101" t="s">
        <v>50750</v>
      </c>
      <c r="U26095" s="74" t="s">
        <v>50751</v>
      </c>
    </row>
    <row r="26096" spans="20:21" x14ac:dyDescent="0.25">
      <c r="T26096" s="101" t="s">
        <v>50752</v>
      </c>
      <c r="U26096" s="74" t="s">
        <v>50753</v>
      </c>
    </row>
    <row r="26097" spans="20:21" x14ac:dyDescent="0.25">
      <c r="T26097" s="101" t="s">
        <v>50754</v>
      </c>
      <c r="U26097" s="74" t="s">
        <v>50755</v>
      </c>
    </row>
    <row r="26098" spans="20:21" x14ac:dyDescent="0.25">
      <c r="T26098" s="101" t="s">
        <v>50756</v>
      </c>
      <c r="U26098" s="74" t="s">
        <v>6093</v>
      </c>
    </row>
    <row r="26099" spans="20:21" x14ac:dyDescent="0.25">
      <c r="T26099" s="101" t="s">
        <v>50757</v>
      </c>
      <c r="U26099" s="74" t="s">
        <v>50758</v>
      </c>
    </row>
    <row r="26100" spans="20:21" x14ac:dyDescent="0.25">
      <c r="T26100" s="101" t="s">
        <v>50759</v>
      </c>
      <c r="U26100" s="74" t="s">
        <v>50760</v>
      </c>
    </row>
    <row r="26101" spans="20:21" x14ac:dyDescent="0.25">
      <c r="T26101" s="101" t="s">
        <v>50761</v>
      </c>
      <c r="U26101" s="74" t="s">
        <v>50762</v>
      </c>
    </row>
    <row r="26102" spans="20:21" x14ac:dyDescent="0.25">
      <c r="T26102" s="101" t="s">
        <v>50763</v>
      </c>
      <c r="U26102" s="74" t="s">
        <v>50764</v>
      </c>
    </row>
    <row r="26103" spans="20:21" x14ac:dyDescent="0.25">
      <c r="T26103" s="101" t="s">
        <v>50765</v>
      </c>
      <c r="U26103" s="74" t="s">
        <v>50766</v>
      </c>
    </row>
    <row r="26104" spans="20:21" x14ac:dyDescent="0.25">
      <c r="T26104" s="101" t="s">
        <v>50767</v>
      </c>
      <c r="U26104" s="74" t="s">
        <v>50768</v>
      </c>
    </row>
    <row r="26105" spans="20:21" x14ac:dyDescent="0.25">
      <c r="T26105" s="101" t="s">
        <v>50769</v>
      </c>
      <c r="U26105" s="74" t="s">
        <v>50770</v>
      </c>
    </row>
    <row r="26106" spans="20:21" x14ac:dyDescent="0.25">
      <c r="T26106" s="101" t="s">
        <v>50771</v>
      </c>
      <c r="U26106" s="74" t="s">
        <v>50772</v>
      </c>
    </row>
    <row r="26107" spans="20:21" x14ac:dyDescent="0.25">
      <c r="T26107" s="101" t="s">
        <v>50773</v>
      </c>
      <c r="U26107" s="74" t="s">
        <v>50774</v>
      </c>
    </row>
    <row r="26108" spans="20:21" x14ac:dyDescent="0.25">
      <c r="T26108" s="101" t="s">
        <v>50775</v>
      </c>
      <c r="U26108" s="74" t="s">
        <v>50776</v>
      </c>
    </row>
    <row r="26109" spans="20:21" x14ac:dyDescent="0.25">
      <c r="T26109" s="101" t="s">
        <v>50777</v>
      </c>
      <c r="U26109" s="74" t="s">
        <v>50778</v>
      </c>
    </row>
    <row r="26110" spans="20:21" x14ac:dyDescent="0.25">
      <c r="T26110" s="101" t="s">
        <v>50779</v>
      </c>
      <c r="U26110" s="74" t="s">
        <v>50780</v>
      </c>
    </row>
    <row r="26111" spans="20:21" x14ac:dyDescent="0.25">
      <c r="T26111" s="101" t="s">
        <v>50781</v>
      </c>
      <c r="U26111" s="74" t="s">
        <v>50782</v>
      </c>
    </row>
    <row r="26112" spans="20:21" x14ac:dyDescent="0.25">
      <c r="T26112" s="101" t="s">
        <v>50783</v>
      </c>
      <c r="U26112" s="74" t="s">
        <v>50784</v>
      </c>
    </row>
    <row r="26113" spans="20:21" x14ac:dyDescent="0.25">
      <c r="T26113" s="101" t="s">
        <v>50785</v>
      </c>
      <c r="U26113" s="74" t="s">
        <v>50786</v>
      </c>
    </row>
    <row r="26114" spans="20:21" x14ac:dyDescent="0.25">
      <c r="T26114" s="101" t="s">
        <v>50787</v>
      </c>
      <c r="U26114" s="74" t="s">
        <v>50788</v>
      </c>
    </row>
    <row r="26115" spans="20:21" x14ac:dyDescent="0.25">
      <c r="T26115" s="101" t="s">
        <v>50789</v>
      </c>
      <c r="U26115" s="74" t="s">
        <v>50790</v>
      </c>
    </row>
    <row r="26116" spans="20:21" x14ac:dyDescent="0.25">
      <c r="T26116" s="101" t="s">
        <v>50791</v>
      </c>
      <c r="U26116" s="74" t="s">
        <v>50792</v>
      </c>
    </row>
    <row r="26117" spans="20:21" x14ac:dyDescent="0.25">
      <c r="T26117" s="101" t="s">
        <v>50793</v>
      </c>
      <c r="U26117" s="74" t="s">
        <v>50794</v>
      </c>
    </row>
    <row r="26118" spans="20:21" x14ac:dyDescent="0.25">
      <c r="T26118" s="101" t="s">
        <v>50795</v>
      </c>
      <c r="U26118" s="74" t="s">
        <v>50796</v>
      </c>
    </row>
    <row r="26119" spans="20:21" x14ac:dyDescent="0.25">
      <c r="T26119" s="101" t="s">
        <v>50797</v>
      </c>
      <c r="U26119" s="74" t="s">
        <v>50798</v>
      </c>
    </row>
    <row r="26120" spans="20:21" x14ac:dyDescent="0.25">
      <c r="T26120" s="101" t="s">
        <v>50799</v>
      </c>
      <c r="U26120" s="74" t="s">
        <v>50800</v>
      </c>
    </row>
    <row r="26121" spans="20:21" x14ac:dyDescent="0.25">
      <c r="T26121" s="101" t="s">
        <v>50801</v>
      </c>
      <c r="U26121" s="74" t="s">
        <v>50802</v>
      </c>
    </row>
    <row r="26122" spans="20:21" x14ac:dyDescent="0.25">
      <c r="T26122" s="101" t="s">
        <v>50803</v>
      </c>
      <c r="U26122" s="74" t="s">
        <v>50804</v>
      </c>
    </row>
    <row r="26123" spans="20:21" x14ac:dyDescent="0.25">
      <c r="T26123" s="101" t="s">
        <v>50805</v>
      </c>
      <c r="U26123" s="74" t="s">
        <v>50806</v>
      </c>
    </row>
    <row r="26124" spans="20:21" x14ac:dyDescent="0.25">
      <c r="T26124" s="101" t="s">
        <v>50807</v>
      </c>
      <c r="U26124" s="74" t="s">
        <v>50808</v>
      </c>
    </row>
    <row r="26125" spans="20:21" x14ac:dyDescent="0.25">
      <c r="T26125" s="101" t="s">
        <v>50809</v>
      </c>
      <c r="U26125" s="74" t="s">
        <v>50810</v>
      </c>
    </row>
    <row r="26126" spans="20:21" x14ac:dyDescent="0.25">
      <c r="T26126" s="101" t="s">
        <v>50811</v>
      </c>
      <c r="U26126" s="74" t="s">
        <v>50812</v>
      </c>
    </row>
    <row r="26127" spans="20:21" x14ac:dyDescent="0.25">
      <c r="T26127" s="101" t="s">
        <v>50813</v>
      </c>
      <c r="U26127" s="74" t="s">
        <v>50814</v>
      </c>
    </row>
    <row r="26128" spans="20:21" x14ac:dyDescent="0.25">
      <c r="T26128" s="101" t="s">
        <v>50815</v>
      </c>
      <c r="U26128" s="74" t="s">
        <v>50816</v>
      </c>
    </row>
    <row r="26129" spans="20:21" x14ac:dyDescent="0.25">
      <c r="T26129" s="101" t="s">
        <v>50817</v>
      </c>
      <c r="U26129" s="74" t="s">
        <v>50818</v>
      </c>
    </row>
    <row r="26130" spans="20:21" x14ac:dyDescent="0.25">
      <c r="T26130" s="101" t="s">
        <v>50819</v>
      </c>
      <c r="U26130" s="74" t="s">
        <v>50820</v>
      </c>
    </row>
    <row r="26131" spans="20:21" x14ac:dyDescent="0.25">
      <c r="T26131" s="101" t="s">
        <v>50821</v>
      </c>
      <c r="U26131" s="74" t="s">
        <v>50822</v>
      </c>
    </row>
    <row r="26132" spans="20:21" x14ac:dyDescent="0.25">
      <c r="T26132" s="101" t="s">
        <v>50823</v>
      </c>
      <c r="U26132" s="74" t="s">
        <v>50824</v>
      </c>
    </row>
    <row r="26133" spans="20:21" x14ac:dyDescent="0.25">
      <c r="T26133" s="101" t="s">
        <v>50825</v>
      </c>
      <c r="U26133" s="74" t="s">
        <v>50826</v>
      </c>
    </row>
    <row r="26134" spans="20:21" x14ac:dyDescent="0.25">
      <c r="T26134" s="101" t="s">
        <v>50827</v>
      </c>
      <c r="U26134" s="74" t="s">
        <v>50828</v>
      </c>
    </row>
    <row r="26135" spans="20:21" x14ac:dyDescent="0.25">
      <c r="T26135" s="101" t="s">
        <v>50829</v>
      </c>
      <c r="U26135" s="74" t="s">
        <v>50830</v>
      </c>
    </row>
    <row r="26136" spans="20:21" x14ac:dyDescent="0.25">
      <c r="T26136" s="101" t="s">
        <v>50831</v>
      </c>
      <c r="U26136" s="74" t="s">
        <v>50832</v>
      </c>
    </row>
    <row r="26137" spans="20:21" x14ac:dyDescent="0.25">
      <c r="T26137" s="101" t="s">
        <v>50833</v>
      </c>
      <c r="U26137" s="74" t="s">
        <v>50834</v>
      </c>
    </row>
    <row r="26138" spans="20:21" x14ac:dyDescent="0.25">
      <c r="T26138" s="101" t="s">
        <v>50835</v>
      </c>
      <c r="U26138" s="74" t="s">
        <v>50836</v>
      </c>
    </row>
    <row r="26139" spans="20:21" x14ac:dyDescent="0.25">
      <c r="T26139" s="101" t="s">
        <v>50837</v>
      </c>
      <c r="U26139" s="74" t="s">
        <v>50838</v>
      </c>
    </row>
    <row r="26140" spans="20:21" x14ac:dyDescent="0.25">
      <c r="T26140" s="101" t="s">
        <v>50839</v>
      </c>
      <c r="U26140" s="74" t="s">
        <v>50840</v>
      </c>
    </row>
    <row r="26141" spans="20:21" x14ac:dyDescent="0.25">
      <c r="T26141" s="101" t="s">
        <v>50841</v>
      </c>
      <c r="U26141" s="74" t="s">
        <v>50842</v>
      </c>
    </row>
    <row r="26142" spans="20:21" x14ac:dyDescent="0.25">
      <c r="T26142" s="101" t="s">
        <v>50843</v>
      </c>
      <c r="U26142" s="74" t="s">
        <v>50844</v>
      </c>
    </row>
    <row r="26143" spans="20:21" x14ac:dyDescent="0.25">
      <c r="T26143" s="101" t="s">
        <v>50845</v>
      </c>
      <c r="U26143" s="74" t="s">
        <v>50846</v>
      </c>
    </row>
    <row r="26144" spans="20:21" x14ac:dyDescent="0.25">
      <c r="T26144" s="101" t="s">
        <v>50847</v>
      </c>
      <c r="U26144" s="74" t="s">
        <v>50848</v>
      </c>
    </row>
    <row r="26145" spans="20:21" x14ac:dyDescent="0.25">
      <c r="T26145" s="101" t="s">
        <v>50849</v>
      </c>
      <c r="U26145" s="74" t="s">
        <v>50850</v>
      </c>
    </row>
    <row r="26146" spans="20:21" x14ac:dyDescent="0.25">
      <c r="T26146" s="101" t="s">
        <v>50851</v>
      </c>
      <c r="U26146" s="74" t="s">
        <v>50852</v>
      </c>
    </row>
    <row r="26147" spans="20:21" x14ac:dyDescent="0.25">
      <c r="T26147" s="101" t="s">
        <v>50853</v>
      </c>
      <c r="U26147" s="74" t="s">
        <v>50854</v>
      </c>
    </row>
    <row r="26148" spans="20:21" x14ac:dyDescent="0.25">
      <c r="T26148" s="101" t="s">
        <v>50855</v>
      </c>
      <c r="U26148" s="74" t="s">
        <v>50856</v>
      </c>
    </row>
    <row r="26149" spans="20:21" x14ac:dyDescent="0.25">
      <c r="T26149" s="101" t="s">
        <v>50857</v>
      </c>
      <c r="U26149" s="74" t="s">
        <v>50858</v>
      </c>
    </row>
    <row r="26150" spans="20:21" x14ac:dyDescent="0.25">
      <c r="T26150" s="101" t="s">
        <v>50859</v>
      </c>
      <c r="U26150" s="74" t="s">
        <v>50860</v>
      </c>
    </row>
    <row r="26151" spans="20:21" x14ac:dyDescent="0.25">
      <c r="T26151" s="101" t="s">
        <v>50861</v>
      </c>
      <c r="U26151" s="74" t="s">
        <v>50862</v>
      </c>
    </row>
    <row r="26152" spans="20:21" x14ac:dyDescent="0.25">
      <c r="T26152" s="101" t="s">
        <v>50863</v>
      </c>
      <c r="U26152" s="74" t="s">
        <v>36230</v>
      </c>
    </row>
    <row r="26153" spans="20:21" x14ac:dyDescent="0.25">
      <c r="T26153" s="101" t="s">
        <v>50864</v>
      </c>
      <c r="U26153" s="74" t="s">
        <v>50865</v>
      </c>
    </row>
    <row r="26154" spans="20:21" x14ac:dyDescent="0.25">
      <c r="T26154" s="101" t="s">
        <v>50866</v>
      </c>
      <c r="U26154" s="74" t="s">
        <v>50867</v>
      </c>
    </row>
    <row r="26155" spans="20:21" x14ac:dyDescent="0.25">
      <c r="T26155" s="101" t="s">
        <v>50868</v>
      </c>
      <c r="U26155" s="74" t="s">
        <v>50869</v>
      </c>
    </row>
    <row r="26156" spans="20:21" x14ac:dyDescent="0.25">
      <c r="T26156" s="101" t="s">
        <v>50870</v>
      </c>
      <c r="U26156" s="74" t="s">
        <v>50871</v>
      </c>
    </row>
    <row r="26157" spans="20:21" x14ac:dyDescent="0.25">
      <c r="T26157" s="101" t="s">
        <v>50872</v>
      </c>
      <c r="U26157" s="74" t="s">
        <v>50873</v>
      </c>
    </row>
    <row r="26158" spans="20:21" x14ac:dyDescent="0.25">
      <c r="T26158" s="101" t="s">
        <v>50874</v>
      </c>
      <c r="U26158" s="74" t="s">
        <v>50875</v>
      </c>
    </row>
    <row r="26159" spans="20:21" x14ac:dyDescent="0.25">
      <c r="T26159" s="101" t="s">
        <v>50876</v>
      </c>
      <c r="U26159" s="74" t="s">
        <v>50877</v>
      </c>
    </row>
    <row r="26160" spans="20:21" x14ac:dyDescent="0.25">
      <c r="T26160" s="101" t="s">
        <v>50878</v>
      </c>
      <c r="U26160" s="74" t="s">
        <v>50879</v>
      </c>
    </row>
    <row r="26161" spans="20:21" x14ac:dyDescent="0.25">
      <c r="T26161" s="101" t="s">
        <v>50880</v>
      </c>
      <c r="U26161" s="74" t="s">
        <v>50881</v>
      </c>
    </row>
    <row r="26162" spans="20:21" x14ac:dyDescent="0.25">
      <c r="T26162" s="101" t="s">
        <v>50882</v>
      </c>
      <c r="U26162" s="74" t="s">
        <v>50883</v>
      </c>
    </row>
    <row r="26163" spans="20:21" x14ac:dyDescent="0.25">
      <c r="T26163" s="101" t="s">
        <v>50884</v>
      </c>
      <c r="U26163" s="74" t="s">
        <v>50885</v>
      </c>
    </row>
    <row r="26164" spans="20:21" x14ac:dyDescent="0.25">
      <c r="T26164" s="101" t="s">
        <v>50886</v>
      </c>
      <c r="U26164" s="74" t="s">
        <v>50887</v>
      </c>
    </row>
    <row r="26165" spans="20:21" x14ac:dyDescent="0.25">
      <c r="T26165" s="101" t="s">
        <v>50888</v>
      </c>
      <c r="U26165" s="74" t="s">
        <v>50889</v>
      </c>
    </row>
    <row r="26166" spans="20:21" x14ac:dyDescent="0.25">
      <c r="T26166" s="101" t="s">
        <v>50890</v>
      </c>
      <c r="U26166" s="74" t="s">
        <v>50891</v>
      </c>
    </row>
    <row r="26167" spans="20:21" x14ac:dyDescent="0.25">
      <c r="T26167" s="101" t="s">
        <v>50892</v>
      </c>
      <c r="U26167" s="74" t="s">
        <v>50893</v>
      </c>
    </row>
    <row r="26168" spans="20:21" x14ac:dyDescent="0.25">
      <c r="T26168" s="101" t="s">
        <v>50894</v>
      </c>
      <c r="U26168" s="74" t="s">
        <v>50895</v>
      </c>
    </row>
    <row r="26169" spans="20:21" x14ac:dyDescent="0.25">
      <c r="T26169" s="101" t="s">
        <v>50896</v>
      </c>
      <c r="U26169" s="74" t="s">
        <v>50897</v>
      </c>
    </row>
    <row r="26170" spans="20:21" x14ac:dyDescent="0.25">
      <c r="T26170" s="101" t="s">
        <v>50898</v>
      </c>
      <c r="U26170" s="74" t="s">
        <v>50899</v>
      </c>
    </row>
    <row r="26171" spans="20:21" x14ac:dyDescent="0.25">
      <c r="T26171" s="101" t="s">
        <v>50900</v>
      </c>
      <c r="U26171" s="74" t="s">
        <v>25192</v>
      </c>
    </row>
    <row r="26172" spans="20:21" x14ac:dyDescent="0.25">
      <c r="T26172" s="101" t="s">
        <v>50901</v>
      </c>
      <c r="U26172" s="74" t="s">
        <v>50902</v>
      </c>
    </row>
    <row r="26173" spans="20:21" x14ac:dyDescent="0.25">
      <c r="T26173" s="101" t="s">
        <v>50903</v>
      </c>
      <c r="U26173" s="74" t="s">
        <v>50904</v>
      </c>
    </row>
    <row r="26174" spans="20:21" x14ac:dyDescent="0.25">
      <c r="T26174" s="101" t="s">
        <v>50905</v>
      </c>
      <c r="U26174" s="74" t="s">
        <v>50906</v>
      </c>
    </row>
    <row r="26175" spans="20:21" x14ac:dyDescent="0.25">
      <c r="T26175" s="101" t="s">
        <v>50907</v>
      </c>
      <c r="U26175" s="74" t="s">
        <v>50908</v>
      </c>
    </row>
    <row r="26176" spans="20:21" x14ac:dyDescent="0.25">
      <c r="T26176" s="101" t="s">
        <v>50909</v>
      </c>
      <c r="U26176" s="74" t="s">
        <v>50910</v>
      </c>
    </row>
    <row r="26177" spans="20:21" x14ac:dyDescent="0.25">
      <c r="T26177" s="101" t="s">
        <v>50911</v>
      </c>
      <c r="U26177" s="74" t="s">
        <v>50912</v>
      </c>
    </row>
    <row r="26178" spans="20:21" x14ac:dyDescent="0.25">
      <c r="T26178" s="101" t="s">
        <v>50913</v>
      </c>
      <c r="U26178" s="74" t="s">
        <v>50914</v>
      </c>
    </row>
    <row r="26179" spans="20:21" x14ac:dyDescent="0.25">
      <c r="T26179" s="101" t="s">
        <v>50915</v>
      </c>
      <c r="U26179" s="74" t="s">
        <v>50916</v>
      </c>
    </row>
    <row r="26180" spans="20:21" x14ac:dyDescent="0.25">
      <c r="T26180" s="101" t="s">
        <v>50917</v>
      </c>
      <c r="U26180" s="74" t="s">
        <v>50918</v>
      </c>
    </row>
    <row r="26181" spans="20:21" x14ac:dyDescent="0.25">
      <c r="T26181" s="101" t="s">
        <v>50919</v>
      </c>
      <c r="U26181" s="74" t="s">
        <v>50920</v>
      </c>
    </row>
    <row r="26182" spans="20:21" x14ac:dyDescent="0.25">
      <c r="T26182" s="101" t="s">
        <v>50921</v>
      </c>
      <c r="U26182" s="74" t="s">
        <v>50922</v>
      </c>
    </row>
    <row r="26183" spans="20:21" x14ac:dyDescent="0.25">
      <c r="T26183" s="101" t="s">
        <v>50923</v>
      </c>
      <c r="U26183" s="74" t="s">
        <v>50924</v>
      </c>
    </row>
    <row r="26184" spans="20:21" x14ac:dyDescent="0.25">
      <c r="T26184" s="101" t="s">
        <v>50925</v>
      </c>
      <c r="U26184" s="74" t="s">
        <v>50926</v>
      </c>
    </row>
    <row r="26185" spans="20:21" x14ac:dyDescent="0.25">
      <c r="T26185" s="101" t="s">
        <v>50927</v>
      </c>
      <c r="U26185" s="74" t="s">
        <v>50928</v>
      </c>
    </row>
    <row r="26186" spans="20:21" x14ac:dyDescent="0.25">
      <c r="T26186" s="101" t="s">
        <v>50929</v>
      </c>
      <c r="U26186" s="74" t="s">
        <v>50930</v>
      </c>
    </row>
    <row r="26187" spans="20:21" x14ac:dyDescent="0.25">
      <c r="T26187" s="101" t="s">
        <v>50931</v>
      </c>
      <c r="U26187" s="74" t="s">
        <v>50932</v>
      </c>
    </row>
    <row r="26188" spans="20:21" x14ac:dyDescent="0.25">
      <c r="T26188" s="101" t="s">
        <v>50933</v>
      </c>
      <c r="U26188" s="74" t="s">
        <v>50934</v>
      </c>
    </row>
    <row r="26189" spans="20:21" x14ac:dyDescent="0.25">
      <c r="T26189" s="101" t="s">
        <v>50935</v>
      </c>
      <c r="U26189" s="74" t="s">
        <v>50936</v>
      </c>
    </row>
    <row r="26190" spans="20:21" x14ac:dyDescent="0.25">
      <c r="T26190" s="101" t="s">
        <v>50937</v>
      </c>
      <c r="U26190" s="74" t="s">
        <v>50938</v>
      </c>
    </row>
    <row r="26191" spans="20:21" x14ac:dyDescent="0.25">
      <c r="T26191" s="101" t="s">
        <v>50939</v>
      </c>
      <c r="U26191" s="74" t="s">
        <v>50940</v>
      </c>
    </row>
    <row r="26192" spans="20:21" x14ac:dyDescent="0.25">
      <c r="T26192" s="101" t="s">
        <v>50941</v>
      </c>
      <c r="U26192" s="74" t="s">
        <v>50942</v>
      </c>
    </row>
    <row r="26193" spans="20:21" x14ac:dyDescent="0.25">
      <c r="T26193" s="101" t="s">
        <v>50943</v>
      </c>
      <c r="U26193" s="74" t="s">
        <v>50944</v>
      </c>
    </row>
    <row r="26194" spans="20:21" x14ac:dyDescent="0.25">
      <c r="T26194" s="101" t="s">
        <v>50945</v>
      </c>
      <c r="U26194" s="74" t="s">
        <v>50946</v>
      </c>
    </row>
    <row r="26195" spans="20:21" x14ac:dyDescent="0.25">
      <c r="T26195" s="101" t="s">
        <v>50947</v>
      </c>
      <c r="U26195" s="74" t="s">
        <v>50948</v>
      </c>
    </row>
    <row r="26196" spans="20:21" x14ac:dyDescent="0.25">
      <c r="T26196" s="101" t="s">
        <v>50949</v>
      </c>
      <c r="U26196" s="74" t="s">
        <v>50950</v>
      </c>
    </row>
    <row r="26197" spans="20:21" x14ac:dyDescent="0.25">
      <c r="T26197" s="101" t="s">
        <v>50951</v>
      </c>
      <c r="U26197" s="74" t="s">
        <v>50952</v>
      </c>
    </row>
    <row r="26198" spans="20:21" x14ac:dyDescent="0.25">
      <c r="T26198" s="101" t="s">
        <v>50953</v>
      </c>
      <c r="U26198" s="74" t="s">
        <v>50954</v>
      </c>
    </row>
    <row r="26199" spans="20:21" x14ac:dyDescent="0.25">
      <c r="T26199" s="101" t="s">
        <v>50955</v>
      </c>
      <c r="U26199" s="74" t="s">
        <v>24241</v>
      </c>
    </row>
    <row r="26200" spans="20:21" x14ac:dyDescent="0.25">
      <c r="T26200" s="101" t="s">
        <v>50956</v>
      </c>
      <c r="U26200" s="74" t="s">
        <v>50957</v>
      </c>
    </row>
    <row r="26201" spans="20:21" x14ac:dyDescent="0.25">
      <c r="T26201" s="101" t="s">
        <v>50958</v>
      </c>
      <c r="U26201" s="74" t="s">
        <v>50959</v>
      </c>
    </row>
    <row r="26202" spans="20:21" x14ac:dyDescent="0.25">
      <c r="T26202" s="101" t="s">
        <v>50960</v>
      </c>
      <c r="U26202" s="74" t="s">
        <v>50961</v>
      </c>
    </row>
    <row r="26203" spans="20:21" x14ac:dyDescent="0.25">
      <c r="T26203" s="101" t="s">
        <v>50962</v>
      </c>
      <c r="U26203" s="74" t="s">
        <v>50963</v>
      </c>
    </row>
    <row r="26204" spans="20:21" x14ac:dyDescent="0.25">
      <c r="T26204" s="101" t="s">
        <v>50964</v>
      </c>
      <c r="U26204" s="74" t="s">
        <v>50965</v>
      </c>
    </row>
    <row r="26205" spans="20:21" x14ac:dyDescent="0.25">
      <c r="T26205" s="101" t="s">
        <v>50966</v>
      </c>
      <c r="U26205" s="74" t="s">
        <v>6193</v>
      </c>
    </row>
    <row r="26206" spans="20:21" x14ac:dyDescent="0.25">
      <c r="T26206" s="101" t="s">
        <v>50967</v>
      </c>
      <c r="U26206" s="74" t="s">
        <v>50968</v>
      </c>
    </row>
    <row r="26207" spans="20:21" x14ac:dyDescent="0.25">
      <c r="T26207" s="101" t="s">
        <v>50969</v>
      </c>
      <c r="U26207" s="74" t="s">
        <v>50970</v>
      </c>
    </row>
    <row r="26208" spans="20:21" x14ac:dyDescent="0.25">
      <c r="T26208" s="101" t="s">
        <v>50971</v>
      </c>
      <c r="U26208" s="74" t="s">
        <v>50972</v>
      </c>
    </row>
    <row r="26209" spans="20:21" x14ac:dyDescent="0.25">
      <c r="T26209" s="101" t="s">
        <v>50973</v>
      </c>
      <c r="U26209" s="74" t="s">
        <v>50974</v>
      </c>
    </row>
    <row r="26210" spans="20:21" x14ac:dyDescent="0.25">
      <c r="T26210" s="101" t="s">
        <v>50975</v>
      </c>
      <c r="U26210" s="74" t="s">
        <v>50976</v>
      </c>
    </row>
    <row r="26211" spans="20:21" x14ac:dyDescent="0.25">
      <c r="T26211" s="101" t="s">
        <v>50977</v>
      </c>
      <c r="U26211" s="74" t="s">
        <v>50978</v>
      </c>
    </row>
    <row r="26212" spans="20:21" x14ac:dyDescent="0.25">
      <c r="T26212" s="101" t="s">
        <v>50979</v>
      </c>
      <c r="U26212" s="74" t="s">
        <v>50980</v>
      </c>
    </row>
    <row r="26213" spans="20:21" x14ac:dyDescent="0.25">
      <c r="T26213" s="101" t="s">
        <v>50981</v>
      </c>
      <c r="U26213" s="74" t="s">
        <v>50982</v>
      </c>
    </row>
    <row r="26214" spans="20:21" x14ac:dyDescent="0.25">
      <c r="T26214" s="101" t="s">
        <v>50983</v>
      </c>
      <c r="U26214" s="74" t="s">
        <v>50984</v>
      </c>
    </row>
    <row r="26215" spans="20:21" x14ac:dyDescent="0.25">
      <c r="T26215" s="101" t="s">
        <v>50985</v>
      </c>
      <c r="U26215" s="74" t="s">
        <v>50986</v>
      </c>
    </row>
    <row r="26216" spans="20:21" x14ac:dyDescent="0.25">
      <c r="T26216" s="101" t="s">
        <v>50987</v>
      </c>
      <c r="U26216" s="74" t="s">
        <v>50988</v>
      </c>
    </row>
    <row r="26217" spans="20:21" x14ac:dyDescent="0.25">
      <c r="T26217" s="101" t="s">
        <v>50989</v>
      </c>
      <c r="U26217" s="74" t="s">
        <v>50990</v>
      </c>
    </row>
    <row r="26218" spans="20:21" x14ac:dyDescent="0.25">
      <c r="T26218" s="101" t="s">
        <v>50991</v>
      </c>
      <c r="U26218" s="74" t="s">
        <v>50992</v>
      </c>
    </row>
    <row r="26219" spans="20:21" x14ac:dyDescent="0.25">
      <c r="T26219" s="101" t="s">
        <v>50993</v>
      </c>
      <c r="U26219" s="74" t="s">
        <v>50994</v>
      </c>
    </row>
    <row r="26220" spans="20:21" x14ac:dyDescent="0.25">
      <c r="T26220" s="101" t="s">
        <v>50995</v>
      </c>
      <c r="U26220" s="74" t="s">
        <v>50996</v>
      </c>
    </row>
    <row r="26221" spans="20:21" x14ac:dyDescent="0.25">
      <c r="T26221" s="101" t="s">
        <v>50997</v>
      </c>
      <c r="U26221" s="74" t="s">
        <v>50998</v>
      </c>
    </row>
    <row r="26222" spans="20:21" x14ac:dyDescent="0.25">
      <c r="T26222" s="101" t="s">
        <v>50999</v>
      </c>
      <c r="U26222" s="74" t="s">
        <v>51000</v>
      </c>
    </row>
    <row r="26223" spans="20:21" x14ac:dyDescent="0.25">
      <c r="T26223" s="101" t="s">
        <v>51001</v>
      </c>
      <c r="U26223" s="74" t="s">
        <v>51002</v>
      </c>
    </row>
    <row r="26224" spans="20:21" x14ac:dyDescent="0.25">
      <c r="T26224" s="101" t="s">
        <v>51003</v>
      </c>
      <c r="U26224" s="74" t="s">
        <v>51004</v>
      </c>
    </row>
    <row r="26225" spans="20:21" x14ac:dyDescent="0.25">
      <c r="T26225" s="101" t="s">
        <v>51005</v>
      </c>
      <c r="U26225" s="74" t="s">
        <v>51006</v>
      </c>
    </row>
    <row r="26226" spans="20:21" x14ac:dyDescent="0.25">
      <c r="T26226" s="101" t="s">
        <v>51007</v>
      </c>
      <c r="U26226" s="74" t="s">
        <v>51008</v>
      </c>
    </row>
    <row r="26227" spans="20:21" x14ac:dyDescent="0.25">
      <c r="T26227" s="101" t="s">
        <v>51009</v>
      </c>
      <c r="U26227" s="74" t="s">
        <v>51010</v>
      </c>
    </row>
    <row r="26228" spans="20:21" x14ac:dyDescent="0.25">
      <c r="T26228" s="101" t="s">
        <v>51011</v>
      </c>
      <c r="U26228" s="74" t="s">
        <v>51012</v>
      </c>
    </row>
    <row r="26229" spans="20:21" x14ac:dyDescent="0.25">
      <c r="T26229" s="101" t="s">
        <v>51013</v>
      </c>
      <c r="U26229" s="74" t="s">
        <v>51014</v>
      </c>
    </row>
    <row r="26230" spans="20:21" x14ac:dyDescent="0.25">
      <c r="T26230" s="101" t="s">
        <v>51015</v>
      </c>
      <c r="U26230" s="74" t="s">
        <v>51016</v>
      </c>
    </row>
    <row r="26231" spans="20:21" x14ac:dyDescent="0.25">
      <c r="T26231" s="101" t="s">
        <v>51017</v>
      </c>
      <c r="U26231" s="74" t="s">
        <v>51018</v>
      </c>
    </row>
    <row r="26232" spans="20:21" x14ac:dyDescent="0.25">
      <c r="T26232" s="101" t="s">
        <v>51019</v>
      </c>
      <c r="U26232" s="74" t="s">
        <v>51020</v>
      </c>
    </row>
    <row r="26233" spans="20:21" x14ac:dyDescent="0.25">
      <c r="T26233" s="101" t="s">
        <v>51021</v>
      </c>
      <c r="U26233" s="74" t="s">
        <v>51022</v>
      </c>
    </row>
    <row r="26234" spans="20:21" x14ac:dyDescent="0.25">
      <c r="T26234" s="101" t="s">
        <v>51023</v>
      </c>
      <c r="U26234" s="74" t="s">
        <v>35502</v>
      </c>
    </row>
    <row r="26235" spans="20:21" x14ac:dyDescent="0.25">
      <c r="T26235" s="101" t="s">
        <v>51024</v>
      </c>
      <c r="U26235" s="74" t="s">
        <v>6215</v>
      </c>
    </row>
    <row r="26236" spans="20:21" x14ac:dyDescent="0.25">
      <c r="T26236" s="101" t="s">
        <v>51025</v>
      </c>
      <c r="U26236" s="74" t="s">
        <v>51026</v>
      </c>
    </row>
    <row r="26237" spans="20:21" x14ac:dyDescent="0.25">
      <c r="T26237" s="101" t="s">
        <v>51027</v>
      </c>
      <c r="U26237" s="74" t="s">
        <v>51028</v>
      </c>
    </row>
    <row r="26238" spans="20:21" x14ac:dyDescent="0.25">
      <c r="T26238" s="101" t="s">
        <v>51029</v>
      </c>
      <c r="U26238" s="74" t="s">
        <v>51030</v>
      </c>
    </row>
    <row r="26239" spans="20:21" x14ac:dyDescent="0.25">
      <c r="T26239" s="101" t="s">
        <v>51031</v>
      </c>
      <c r="U26239" s="74" t="s">
        <v>51032</v>
      </c>
    </row>
    <row r="26240" spans="20:21" x14ac:dyDescent="0.25">
      <c r="T26240" s="101" t="s">
        <v>51033</v>
      </c>
      <c r="U26240" s="74" t="s">
        <v>51034</v>
      </c>
    </row>
    <row r="26241" spans="20:21" x14ac:dyDescent="0.25">
      <c r="T26241" s="101" t="s">
        <v>51035</v>
      </c>
      <c r="U26241" s="74" t="s">
        <v>51036</v>
      </c>
    </row>
    <row r="26242" spans="20:21" x14ac:dyDescent="0.25">
      <c r="T26242" s="101" t="s">
        <v>51037</v>
      </c>
      <c r="U26242" s="74" t="s">
        <v>51038</v>
      </c>
    </row>
    <row r="26243" spans="20:21" x14ac:dyDescent="0.25">
      <c r="T26243" s="101" t="s">
        <v>51039</v>
      </c>
      <c r="U26243" s="74" t="s">
        <v>51040</v>
      </c>
    </row>
    <row r="26244" spans="20:21" x14ac:dyDescent="0.25">
      <c r="T26244" s="101" t="s">
        <v>51041</v>
      </c>
      <c r="U26244" s="74" t="s">
        <v>1814</v>
      </c>
    </row>
    <row r="26245" spans="20:21" x14ac:dyDescent="0.25">
      <c r="T26245" s="101" t="s">
        <v>51042</v>
      </c>
      <c r="U26245" s="74" t="s">
        <v>51043</v>
      </c>
    </row>
    <row r="26246" spans="20:21" x14ac:dyDescent="0.25">
      <c r="T26246" s="101" t="s">
        <v>51044</v>
      </c>
      <c r="U26246" s="74" t="s">
        <v>51045</v>
      </c>
    </row>
    <row r="26247" spans="20:21" x14ac:dyDescent="0.25">
      <c r="T26247" s="101" t="s">
        <v>51046</v>
      </c>
      <c r="U26247" s="74" t="s">
        <v>51047</v>
      </c>
    </row>
    <row r="26248" spans="20:21" x14ac:dyDescent="0.25">
      <c r="T26248" s="101" t="s">
        <v>51048</v>
      </c>
      <c r="U26248" s="74" t="s">
        <v>51049</v>
      </c>
    </row>
    <row r="26249" spans="20:21" x14ac:dyDescent="0.25">
      <c r="T26249" s="101" t="s">
        <v>51050</v>
      </c>
      <c r="U26249" s="74" t="s">
        <v>51051</v>
      </c>
    </row>
    <row r="26250" spans="20:21" x14ac:dyDescent="0.25">
      <c r="T26250" s="101" t="s">
        <v>51052</v>
      </c>
      <c r="U26250" s="74" t="s">
        <v>51053</v>
      </c>
    </row>
    <row r="26251" spans="20:21" x14ac:dyDescent="0.25">
      <c r="T26251" s="101" t="s">
        <v>51054</v>
      </c>
      <c r="U26251" s="74" t="s">
        <v>51055</v>
      </c>
    </row>
    <row r="26252" spans="20:21" x14ac:dyDescent="0.25">
      <c r="T26252" s="101" t="s">
        <v>51056</v>
      </c>
      <c r="U26252" s="74" t="s">
        <v>51057</v>
      </c>
    </row>
    <row r="26253" spans="20:21" x14ac:dyDescent="0.25">
      <c r="T26253" s="101" t="s">
        <v>51058</v>
      </c>
      <c r="U26253" s="74" t="s">
        <v>51059</v>
      </c>
    </row>
    <row r="26254" spans="20:21" x14ac:dyDescent="0.25">
      <c r="T26254" s="101" t="s">
        <v>51060</v>
      </c>
      <c r="U26254" s="74" t="s">
        <v>51061</v>
      </c>
    </row>
    <row r="26255" spans="20:21" x14ac:dyDescent="0.25">
      <c r="T26255" s="101" t="s">
        <v>51062</v>
      </c>
      <c r="U26255" s="74" t="s">
        <v>51063</v>
      </c>
    </row>
    <row r="26256" spans="20:21" x14ac:dyDescent="0.25">
      <c r="T26256" s="101" t="s">
        <v>51064</v>
      </c>
      <c r="U26256" s="74" t="s">
        <v>51065</v>
      </c>
    </row>
    <row r="26257" spans="20:21" x14ac:dyDescent="0.25">
      <c r="T26257" s="101" t="s">
        <v>51066</v>
      </c>
      <c r="U26257" s="74" t="s">
        <v>51067</v>
      </c>
    </row>
    <row r="26258" spans="20:21" x14ac:dyDescent="0.25">
      <c r="T26258" s="101" t="s">
        <v>51068</v>
      </c>
      <c r="U26258" s="74" t="s">
        <v>51069</v>
      </c>
    </row>
    <row r="26259" spans="20:21" x14ac:dyDescent="0.25">
      <c r="T26259" s="101" t="s">
        <v>51070</v>
      </c>
      <c r="U26259" s="74" t="s">
        <v>51071</v>
      </c>
    </row>
    <row r="26260" spans="20:21" x14ac:dyDescent="0.25">
      <c r="T26260" s="101" t="s">
        <v>51072</v>
      </c>
      <c r="U26260" s="74" t="s">
        <v>51073</v>
      </c>
    </row>
    <row r="26261" spans="20:21" x14ac:dyDescent="0.25">
      <c r="T26261" s="101" t="s">
        <v>51074</v>
      </c>
      <c r="U26261" s="74" t="s">
        <v>51075</v>
      </c>
    </row>
    <row r="26262" spans="20:21" x14ac:dyDescent="0.25">
      <c r="T26262" s="101" t="s">
        <v>51076</v>
      </c>
      <c r="U26262" s="74" t="s">
        <v>51077</v>
      </c>
    </row>
    <row r="26263" spans="20:21" x14ac:dyDescent="0.25">
      <c r="T26263" s="101" t="s">
        <v>51078</v>
      </c>
      <c r="U26263" s="74" t="s">
        <v>51079</v>
      </c>
    </row>
    <row r="26264" spans="20:21" x14ac:dyDescent="0.25">
      <c r="T26264" s="101" t="s">
        <v>51080</v>
      </c>
      <c r="U26264" s="74" t="s">
        <v>51081</v>
      </c>
    </row>
    <row r="26265" spans="20:21" x14ac:dyDescent="0.25">
      <c r="T26265" s="101" t="s">
        <v>51082</v>
      </c>
      <c r="U26265" s="74" t="s">
        <v>51083</v>
      </c>
    </row>
    <row r="26266" spans="20:21" x14ac:dyDescent="0.25">
      <c r="T26266" s="101" t="s">
        <v>51084</v>
      </c>
      <c r="U26266" s="74" t="s">
        <v>9851</v>
      </c>
    </row>
    <row r="26267" spans="20:21" x14ac:dyDescent="0.25">
      <c r="T26267" s="101" t="s">
        <v>51085</v>
      </c>
      <c r="U26267" s="74" t="s">
        <v>51086</v>
      </c>
    </row>
    <row r="26268" spans="20:21" x14ac:dyDescent="0.25">
      <c r="T26268" s="101" t="s">
        <v>51087</v>
      </c>
      <c r="U26268" s="74" t="s">
        <v>51088</v>
      </c>
    </row>
    <row r="26269" spans="20:21" x14ac:dyDescent="0.25">
      <c r="T26269" s="101" t="s">
        <v>51089</v>
      </c>
      <c r="U26269" s="74" t="s">
        <v>51090</v>
      </c>
    </row>
    <row r="26270" spans="20:21" x14ac:dyDescent="0.25">
      <c r="T26270" s="101" t="s">
        <v>51091</v>
      </c>
      <c r="U26270" s="74" t="s">
        <v>51092</v>
      </c>
    </row>
    <row r="26271" spans="20:21" x14ac:dyDescent="0.25">
      <c r="T26271" s="101" t="s">
        <v>51093</v>
      </c>
      <c r="U26271" s="74" t="s">
        <v>51094</v>
      </c>
    </row>
    <row r="26272" spans="20:21" x14ac:dyDescent="0.25">
      <c r="T26272" s="101" t="s">
        <v>51095</v>
      </c>
      <c r="U26272" s="74" t="s">
        <v>51096</v>
      </c>
    </row>
    <row r="26273" spans="20:21" x14ac:dyDescent="0.25">
      <c r="T26273" s="101" t="s">
        <v>51097</v>
      </c>
      <c r="U26273" s="74" t="s">
        <v>51098</v>
      </c>
    </row>
    <row r="26274" spans="20:21" x14ac:dyDescent="0.25">
      <c r="T26274" s="101" t="s">
        <v>51099</v>
      </c>
      <c r="U26274" s="74" t="s">
        <v>43914</v>
      </c>
    </row>
    <row r="26275" spans="20:21" x14ac:dyDescent="0.25">
      <c r="T26275" s="101" t="s">
        <v>51100</v>
      </c>
      <c r="U26275" s="74" t="s">
        <v>51101</v>
      </c>
    </row>
    <row r="26276" spans="20:21" x14ac:dyDescent="0.25">
      <c r="T26276" s="101" t="s">
        <v>51102</v>
      </c>
      <c r="U26276" s="74" t="s">
        <v>51103</v>
      </c>
    </row>
    <row r="26277" spans="20:21" x14ac:dyDescent="0.25">
      <c r="T26277" s="101" t="s">
        <v>51104</v>
      </c>
      <c r="U26277" s="74" t="s">
        <v>51105</v>
      </c>
    </row>
    <row r="26278" spans="20:21" x14ac:dyDescent="0.25">
      <c r="T26278" s="101" t="s">
        <v>51106</v>
      </c>
      <c r="U26278" s="74" t="s">
        <v>51107</v>
      </c>
    </row>
    <row r="26279" spans="20:21" x14ac:dyDescent="0.25">
      <c r="T26279" s="101" t="s">
        <v>51108</v>
      </c>
      <c r="U26279" s="74" t="s">
        <v>51109</v>
      </c>
    </row>
    <row r="26280" spans="20:21" x14ac:dyDescent="0.25">
      <c r="T26280" s="101" t="s">
        <v>51110</v>
      </c>
      <c r="U26280" s="74" t="s">
        <v>51111</v>
      </c>
    </row>
    <row r="26281" spans="20:21" x14ac:dyDescent="0.25">
      <c r="T26281" s="101" t="s">
        <v>51112</v>
      </c>
      <c r="U26281" s="74" t="s">
        <v>51113</v>
      </c>
    </row>
    <row r="26282" spans="20:21" x14ac:dyDescent="0.25">
      <c r="T26282" s="101" t="s">
        <v>51114</v>
      </c>
      <c r="U26282" s="74" t="s">
        <v>51115</v>
      </c>
    </row>
    <row r="26283" spans="20:21" x14ac:dyDescent="0.25">
      <c r="T26283" s="101" t="s">
        <v>51116</v>
      </c>
      <c r="U26283" s="74" t="s">
        <v>51117</v>
      </c>
    </row>
    <row r="26284" spans="20:21" x14ac:dyDescent="0.25">
      <c r="T26284" s="101" t="s">
        <v>51118</v>
      </c>
      <c r="U26284" s="74" t="s">
        <v>51119</v>
      </c>
    </row>
    <row r="26285" spans="20:21" x14ac:dyDescent="0.25">
      <c r="T26285" s="101" t="s">
        <v>51120</v>
      </c>
      <c r="U26285" s="74" t="s">
        <v>11461</v>
      </c>
    </row>
    <row r="26286" spans="20:21" x14ac:dyDescent="0.25">
      <c r="T26286" s="101" t="s">
        <v>51121</v>
      </c>
      <c r="U26286" s="74" t="s">
        <v>51122</v>
      </c>
    </row>
    <row r="26287" spans="20:21" x14ac:dyDescent="0.25">
      <c r="T26287" s="101" t="s">
        <v>51123</v>
      </c>
      <c r="U26287" s="74" t="s">
        <v>51124</v>
      </c>
    </row>
    <row r="26288" spans="20:21" x14ac:dyDescent="0.25">
      <c r="T26288" s="101" t="s">
        <v>51125</v>
      </c>
      <c r="U26288" s="74" t="s">
        <v>51126</v>
      </c>
    </row>
    <row r="26289" spans="20:21" x14ac:dyDescent="0.25">
      <c r="T26289" s="101" t="s">
        <v>51127</v>
      </c>
      <c r="U26289" s="74" t="s">
        <v>51128</v>
      </c>
    </row>
    <row r="26290" spans="20:21" x14ac:dyDescent="0.25">
      <c r="T26290" s="101" t="s">
        <v>51129</v>
      </c>
      <c r="U26290" s="74" t="s">
        <v>51130</v>
      </c>
    </row>
    <row r="26291" spans="20:21" x14ac:dyDescent="0.25">
      <c r="T26291" s="101" t="s">
        <v>51131</v>
      </c>
      <c r="U26291" s="74" t="s">
        <v>51132</v>
      </c>
    </row>
    <row r="26292" spans="20:21" x14ac:dyDescent="0.25">
      <c r="T26292" s="101" t="s">
        <v>51133</v>
      </c>
      <c r="U26292" s="74" t="s">
        <v>51134</v>
      </c>
    </row>
    <row r="26293" spans="20:21" x14ac:dyDescent="0.25">
      <c r="T26293" s="101" t="s">
        <v>51135</v>
      </c>
      <c r="U26293" s="74" t="s">
        <v>51136</v>
      </c>
    </row>
    <row r="26294" spans="20:21" x14ac:dyDescent="0.25">
      <c r="T26294" s="101" t="s">
        <v>51137</v>
      </c>
      <c r="U26294" s="74" t="s">
        <v>51138</v>
      </c>
    </row>
    <row r="26295" spans="20:21" x14ac:dyDescent="0.25">
      <c r="T26295" s="101" t="s">
        <v>51139</v>
      </c>
      <c r="U26295" s="74" t="s">
        <v>51140</v>
      </c>
    </row>
    <row r="26296" spans="20:21" x14ac:dyDescent="0.25">
      <c r="T26296" s="101" t="s">
        <v>51141</v>
      </c>
      <c r="U26296" s="74" t="s">
        <v>51142</v>
      </c>
    </row>
    <row r="26297" spans="20:21" x14ac:dyDescent="0.25">
      <c r="T26297" s="101" t="s">
        <v>51143</v>
      </c>
      <c r="U26297" s="74" t="s">
        <v>51144</v>
      </c>
    </row>
    <row r="26298" spans="20:21" x14ac:dyDescent="0.25">
      <c r="T26298" s="101" t="s">
        <v>51145</v>
      </c>
      <c r="U26298" s="74" t="s">
        <v>51146</v>
      </c>
    </row>
    <row r="26299" spans="20:21" x14ac:dyDescent="0.25">
      <c r="T26299" s="101" t="s">
        <v>51147</v>
      </c>
      <c r="U26299" s="74" t="s">
        <v>51148</v>
      </c>
    </row>
    <row r="26300" spans="20:21" x14ac:dyDescent="0.25">
      <c r="T26300" s="101" t="s">
        <v>51149</v>
      </c>
      <c r="U26300" s="74" t="s">
        <v>23459</v>
      </c>
    </row>
    <row r="26301" spans="20:21" x14ac:dyDescent="0.25">
      <c r="T26301" s="101" t="s">
        <v>51150</v>
      </c>
      <c r="U26301" s="74" t="s">
        <v>51151</v>
      </c>
    </row>
    <row r="26302" spans="20:21" x14ac:dyDescent="0.25">
      <c r="T26302" s="101" t="s">
        <v>51152</v>
      </c>
      <c r="U26302" s="74" t="s">
        <v>51153</v>
      </c>
    </row>
    <row r="26303" spans="20:21" x14ac:dyDescent="0.25">
      <c r="T26303" s="101" t="s">
        <v>51154</v>
      </c>
      <c r="U26303" s="74" t="s">
        <v>51155</v>
      </c>
    </row>
    <row r="26304" spans="20:21" x14ac:dyDescent="0.25">
      <c r="T26304" s="101" t="s">
        <v>51156</v>
      </c>
      <c r="U26304" s="74" t="s">
        <v>51157</v>
      </c>
    </row>
    <row r="26305" spans="20:21" x14ac:dyDescent="0.25">
      <c r="T26305" s="101" t="s">
        <v>51158</v>
      </c>
      <c r="U26305" s="74" t="s">
        <v>25353</v>
      </c>
    </row>
    <row r="26306" spans="20:21" x14ac:dyDescent="0.25">
      <c r="T26306" s="101" t="s">
        <v>51159</v>
      </c>
      <c r="U26306" s="74" t="s">
        <v>51160</v>
      </c>
    </row>
    <row r="26307" spans="20:21" x14ac:dyDescent="0.25">
      <c r="T26307" s="101" t="s">
        <v>51161</v>
      </c>
      <c r="U26307" s="74" t="s">
        <v>51162</v>
      </c>
    </row>
    <row r="26308" spans="20:21" x14ac:dyDescent="0.25">
      <c r="T26308" s="101" t="s">
        <v>51163</v>
      </c>
      <c r="U26308" s="74" t="s">
        <v>51164</v>
      </c>
    </row>
    <row r="26309" spans="20:21" x14ac:dyDescent="0.25">
      <c r="T26309" s="101" t="s">
        <v>51165</v>
      </c>
      <c r="U26309" s="74" t="s">
        <v>51166</v>
      </c>
    </row>
    <row r="26310" spans="20:21" x14ac:dyDescent="0.25">
      <c r="T26310" s="101" t="s">
        <v>51167</v>
      </c>
      <c r="U26310" s="74" t="s">
        <v>6295</v>
      </c>
    </row>
    <row r="26311" spans="20:21" x14ac:dyDescent="0.25">
      <c r="T26311" s="101" t="s">
        <v>51168</v>
      </c>
      <c r="U26311" s="74" t="s">
        <v>51169</v>
      </c>
    </row>
    <row r="26312" spans="20:21" x14ac:dyDescent="0.25">
      <c r="T26312" s="101" t="s">
        <v>51170</v>
      </c>
      <c r="U26312" s="74" t="s">
        <v>3467</v>
      </c>
    </row>
    <row r="26313" spans="20:21" x14ac:dyDescent="0.25">
      <c r="T26313" s="101" t="s">
        <v>51171</v>
      </c>
      <c r="U26313" s="74" t="s">
        <v>51172</v>
      </c>
    </row>
    <row r="26314" spans="20:21" x14ac:dyDescent="0.25">
      <c r="T26314" s="101" t="s">
        <v>51173</v>
      </c>
      <c r="U26314" s="74" t="s">
        <v>51174</v>
      </c>
    </row>
    <row r="26315" spans="20:21" x14ac:dyDescent="0.25">
      <c r="T26315" s="101" t="s">
        <v>51175</v>
      </c>
      <c r="U26315" s="74" t="s">
        <v>51176</v>
      </c>
    </row>
    <row r="26316" spans="20:21" x14ac:dyDescent="0.25">
      <c r="T26316" s="101" t="s">
        <v>51177</v>
      </c>
      <c r="U26316" s="74" t="s">
        <v>51178</v>
      </c>
    </row>
    <row r="26317" spans="20:21" x14ac:dyDescent="0.25">
      <c r="T26317" s="101" t="s">
        <v>51179</v>
      </c>
      <c r="U26317" s="74" t="s">
        <v>51180</v>
      </c>
    </row>
    <row r="26318" spans="20:21" x14ac:dyDescent="0.25">
      <c r="T26318" s="101" t="s">
        <v>51181</v>
      </c>
      <c r="U26318" s="74" t="s">
        <v>51182</v>
      </c>
    </row>
    <row r="26319" spans="20:21" x14ac:dyDescent="0.25">
      <c r="T26319" s="101" t="s">
        <v>51183</v>
      </c>
      <c r="U26319" s="74" t="s">
        <v>51184</v>
      </c>
    </row>
    <row r="26320" spans="20:21" x14ac:dyDescent="0.25">
      <c r="T26320" s="101" t="s">
        <v>51185</v>
      </c>
      <c r="U26320" s="74" t="s">
        <v>51186</v>
      </c>
    </row>
    <row r="26321" spans="20:21" x14ac:dyDescent="0.25">
      <c r="T26321" s="101" t="s">
        <v>51187</v>
      </c>
      <c r="U26321" s="74" t="s">
        <v>51188</v>
      </c>
    </row>
    <row r="26322" spans="20:21" x14ac:dyDescent="0.25">
      <c r="T26322" s="101" t="s">
        <v>51189</v>
      </c>
      <c r="U26322" s="74" t="s">
        <v>51190</v>
      </c>
    </row>
    <row r="26323" spans="20:21" x14ac:dyDescent="0.25">
      <c r="T26323" s="101" t="s">
        <v>51191</v>
      </c>
      <c r="U26323" s="74" t="s">
        <v>51192</v>
      </c>
    </row>
    <row r="26324" spans="20:21" x14ac:dyDescent="0.25">
      <c r="T26324" s="101" t="s">
        <v>51193</v>
      </c>
      <c r="U26324" s="74" t="s">
        <v>51194</v>
      </c>
    </row>
    <row r="26325" spans="20:21" x14ac:dyDescent="0.25">
      <c r="T26325" s="101" t="s">
        <v>51195</v>
      </c>
      <c r="U26325" s="74" t="s">
        <v>51196</v>
      </c>
    </row>
    <row r="26326" spans="20:21" x14ac:dyDescent="0.25">
      <c r="T26326" s="101" t="s">
        <v>51197</v>
      </c>
      <c r="U26326" s="74" t="s">
        <v>36529</v>
      </c>
    </row>
    <row r="26327" spans="20:21" x14ac:dyDescent="0.25">
      <c r="T26327" s="101" t="s">
        <v>51198</v>
      </c>
      <c r="U26327" s="74" t="s">
        <v>51199</v>
      </c>
    </row>
    <row r="26328" spans="20:21" x14ac:dyDescent="0.25">
      <c r="T26328" s="101" t="s">
        <v>51200</v>
      </c>
      <c r="U26328" s="74" t="s">
        <v>51201</v>
      </c>
    </row>
    <row r="26329" spans="20:21" x14ac:dyDescent="0.25">
      <c r="T26329" s="101" t="s">
        <v>51202</v>
      </c>
      <c r="U26329" s="74" t="s">
        <v>51203</v>
      </c>
    </row>
    <row r="26330" spans="20:21" x14ac:dyDescent="0.25">
      <c r="T26330" s="101" t="s">
        <v>51204</v>
      </c>
      <c r="U26330" s="74" t="s">
        <v>51205</v>
      </c>
    </row>
    <row r="26331" spans="20:21" x14ac:dyDescent="0.25">
      <c r="T26331" s="101" t="s">
        <v>51206</v>
      </c>
      <c r="U26331" s="74" t="s">
        <v>51207</v>
      </c>
    </row>
    <row r="26332" spans="20:21" x14ac:dyDescent="0.25">
      <c r="T26332" s="101" t="s">
        <v>51208</v>
      </c>
      <c r="U26332" s="74" t="s">
        <v>51209</v>
      </c>
    </row>
    <row r="26333" spans="20:21" x14ac:dyDescent="0.25">
      <c r="T26333" s="101" t="s">
        <v>51210</v>
      </c>
      <c r="U26333" s="74" t="s">
        <v>51211</v>
      </c>
    </row>
    <row r="26334" spans="20:21" x14ac:dyDescent="0.25">
      <c r="T26334" s="101" t="s">
        <v>51212</v>
      </c>
      <c r="U26334" s="74" t="s">
        <v>51213</v>
      </c>
    </row>
    <row r="26335" spans="20:21" x14ac:dyDescent="0.25">
      <c r="T26335" s="101" t="s">
        <v>51214</v>
      </c>
      <c r="U26335" s="74" t="s">
        <v>51215</v>
      </c>
    </row>
    <row r="26336" spans="20:21" x14ac:dyDescent="0.25">
      <c r="T26336" s="101" t="s">
        <v>51216</v>
      </c>
      <c r="U26336" s="74" t="s">
        <v>51217</v>
      </c>
    </row>
    <row r="26337" spans="20:21" x14ac:dyDescent="0.25">
      <c r="T26337" s="101" t="s">
        <v>51218</v>
      </c>
      <c r="U26337" s="74" t="s">
        <v>51219</v>
      </c>
    </row>
    <row r="26338" spans="20:21" x14ac:dyDescent="0.25">
      <c r="T26338" s="101" t="s">
        <v>51220</v>
      </c>
      <c r="U26338" s="74" t="s">
        <v>51221</v>
      </c>
    </row>
    <row r="26339" spans="20:21" x14ac:dyDescent="0.25">
      <c r="T26339" s="101" t="s">
        <v>51222</v>
      </c>
      <c r="U26339" s="74" t="s">
        <v>51223</v>
      </c>
    </row>
    <row r="26340" spans="20:21" x14ac:dyDescent="0.25">
      <c r="T26340" s="101" t="s">
        <v>51224</v>
      </c>
      <c r="U26340" s="74" t="s">
        <v>51225</v>
      </c>
    </row>
    <row r="26341" spans="20:21" x14ac:dyDescent="0.25">
      <c r="T26341" s="101" t="s">
        <v>51226</v>
      </c>
      <c r="U26341" s="74" t="s">
        <v>51227</v>
      </c>
    </row>
    <row r="26342" spans="20:21" x14ac:dyDescent="0.25">
      <c r="T26342" s="101" t="s">
        <v>51228</v>
      </c>
      <c r="U26342" s="74" t="s">
        <v>51229</v>
      </c>
    </row>
    <row r="26343" spans="20:21" x14ac:dyDescent="0.25">
      <c r="T26343" s="101" t="s">
        <v>51230</v>
      </c>
      <c r="U26343" s="74" t="s">
        <v>51231</v>
      </c>
    </row>
    <row r="26344" spans="20:21" x14ac:dyDescent="0.25">
      <c r="T26344" s="101" t="s">
        <v>51232</v>
      </c>
      <c r="U26344" s="74" t="s">
        <v>51233</v>
      </c>
    </row>
    <row r="26345" spans="20:21" x14ac:dyDescent="0.25">
      <c r="T26345" s="101" t="s">
        <v>51234</v>
      </c>
      <c r="U26345" s="74" t="s">
        <v>51235</v>
      </c>
    </row>
    <row r="26346" spans="20:21" x14ac:dyDescent="0.25">
      <c r="T26346" s="101" t="s">
        <v>51236</v>
      </c>
      <c r="U26346" s="74" t="s">
        <v>51237</v>
      </c>
    </row>
    <row r="26347" spans="20:21" x14ac:dyDescent="0.25">
      <c r="T26347" s="101" t="s">
        <v>51238</v>
      </c>
      <c r="U26347" s="74" t="s">
        <v>51239</v>
      </c>
    </row>
    <row r="26348" spans="20:21" x14ac:dyDescent="0.25">
      <c r="T26348" s="101" t="s">
        <v>51240</v>
      </c>
      <c r="U26348" s="74" t="s">
        <v>51241</v>
      </c>
    </row>
    <row r="26349" spans="20:21" x14ac:dyDescent="0.25">
      <c r="T26349" s="101" t="s">
        <v>51242</v>
      </c>
      <c r="U26349" s="74" t="s">
        <v>51243</v>
      </c>
    </row>
    <row r="26350" spans="20:21" x14ac:dyDescent="0.25">
      <c r="T26350" s="101" t="s">
        <v>51244</v>
      </c>
      <c r="U26350" s="74" t="s">
        <v>51245</v>
      </c>
    </row>
    <row r="26351" spans="20:21" x14ac:dyDescent="0.25">
      <c r="T26351" s="101" t="s">
        <v>51246</v>
      </c>
      <c r="U26351" s="74" t="s">
        <v>51247</v>
      </c>
    </row>
    <row r="26352" spans="20:21" x14ac:dyDescent="0.25">
      <c r="T26352" s="101" t="s">
        <v>51248</v>
      </c>
      <c r="U26352" s="74" t="s">
        <v>51249</v>
      </c>
    </row>
    <row r="26353" spans="20:21" x14ac:dyDescent="0.25">
      <c r="T26353" s="101" t="s">
        <v>51250</v>
      </c>
      <c r="U26353" s="74" t="s">
        <v>51251</v>
      </c>
    </row>
    <row r="26354" spans="20:21" x14ac:dyDescent="0.25">
      <c r="T26354" s="101" t="s">
        <v>51252</v>
      </c>
      <c r="U26354" s="74" t="s">
        <v>51253</v>
      </c>
    </row>
    <row r="26355" spans="20:21" x14ac:dyDescent="0.25">
      <c r="T26355" s="101" t="s">
        <v>51254</v>
      </c>
      <c r="U26355" s="74" t="s">
        <v>51255</v>
      </c>
    </row>
    <row r="26356" spans="20:21" x14ac:dyDescent="0.25">
      <c r="T26356" s="101" t="s">
        <v>51256</v>
      </c>
      <c r="U26356" s="74" t="s">
        <v>51257</v>
      </c>
    </row>
    <row r="26357" spans="20:21" x14ac:dyDescent="0.25">
      <c r="T26357" s="101" t="s">
        <v>51258</v>
      </c>
      <c r="U26357" s="74" t="s">
        <v>51259</v>
      </c>
    </row>
    <row r="26358" spans="20:21" x14ac:dyDescent="0.25">
      <c r="T26358" s="101" t="s">
        <v>51260</v>
      </c>
      <c r="U26358" s="74" t="s">
        <v>51261</v>
      </c>
    </row>
    <row r="26359" spans="20:21" x14ac:dyDescent="0.25">
      <c r="T26359" s="101" t="s">
        <v>51262</v>
      </c>
      <c r="U26359" s="74" t="s">
        <v>51263</v>
      </c>
    </row>
    <row r="26360" spans="20:21" x14ac:dyDescent="0.25">
      <c r="T26360" s="101" t="s">
        <v>51264</v>
      </c>
      <c r="U26360" s="74" t="s">
        <v>51265</v>
      </c>
    </row>
    <row r="26361" spans="20:21" x14ac:dyDescent="0.25">
      <c r="T26361" s="101" t="s">
        <v>51266</v>
      </c>
      <c r="U26361" s="74" t="s">
        <v>51267</v>
      </c>
    </row>
    <row r="26362" spans="20:21" x14ac:dyDescent="0.25">
      <c r="T26362" s="101" t="s">
        <v>51268</v>
      </c>
      <c r="U26362" s="74" t="s">
        <v>51269</v>
      </c>
    </row>
    <row r="26363" spans="20:21" x14ac:dyDescent="0.25">
      <c r="T26363" s="101" t="s">
        <v>51270</v>
      </c>
      <c r="U26363" s="74" t="s">
        <v>51271</v>
      </c>
    </row>
    <row r="26364" spans="20:21" x14ac:dyDescent="0.25">
      <c r="T26364" s="101" t="s">
        <v>51272</v>
      </c>
      <c r="U26364" s="74" t="s">
        <v>51273</v>
      </c>
    </row>
    <row r="26365" spans="20:21" x14ac:dyDescent="0.25">
      <c r="T26365" s="101" t="s">
        <v>51274</v>
      </c>
      <c r="U26365" s="74" t="s">
        <v>51275</v>
      </c>
    </row>
    <row r="26366" spans="20:21" x14ac:dyDescent="0.25">
      <c r="T26366" s="101" t="s">
        <v>51276</v>
      </c>
      <c r="U26366" s="74" t="s">
        <v>51277</v>
      </c>
    </row>
    <row r="26367" spans="20:21" x14ac:dyDescent="0.25">
      <c r="T26367" s="101" t="s">
        <v>51278</v>
      </c>
      <c r="U26367" s="74" t="s">
        <v>51279</v>
      </c>
    </row>
    <row r="26368" spans="20:21" x14ac:dyDescent="0.25">
      <c r="T26368" s="101" t="s">
        <v>51280</v>
      </c>
      <c r="U26368" s="74" t="s">
        <v>51281</v>
      </c>
    </row>
    <row r="26369" spans="20:21" x14ac:dyDescent="0.25">
      <c r="T26369" s="101" t="s">
        <v>51282</v>
      </c>
      <c r="U26369" s="74" t="s">
        <v>51283</v>
      </c>
    </row>
    <row r="26370" spans="20:21" x14ac:dyDescent="0.25">
      <c r="T26370" s="101" t="s">
        <v>51284</v>
      </c>
      <c r="U26370" s="74" t="s">
        <v>51285</v>
      </c>
    </row>
    <row r="26371" spans="20:21" x14ac:dyDescent="0.25">
      <c r="T26371" s="101" t="s">
        <v>51286</v>
      </c>
      <c r="U26371" s="74" t="s">
        <v>51287</v>
      </c>
    </row>
    <row r="26372" spans="20:21" x14ac:dyDescent="0.25">
      <c r="T26372" s="101" t="s">
        <v>51288</v>
      </c>
      <c r="U26372" s="74" t="s">
        <v>51289</v>
      </c>
    </row>
    <row r="26373" spans="20:21" x14ac:dyDescent="0.25">
      <c r="T26373" s="101" t="s">
        <v>51290</v>
      </c>
      <c r="U26373" s="74" t="s">
        <v>51291</v>
      </c>
    </row>
    <row r="26374" spans="20:21" x14ac:dyDescent="0.25">
      <c r="T26374" s="101" t="s">
        <v>51292</v>
      </c>
      <c r="U26374" s="74" t="s">
        <v>51293</v>
      </c>
    </row>
    <row r="26375" spans="20:21" x14ac:dyDescent="0.25">
      <c r="T26375" s="101" t="s">
        <v>51294</v>
      </c>
      <c r="U26375" s="74" t="s">
        <v>51295</v>
      </c>
    </row>
    <row r="26376" spans="20:21" x14ac:dyDescent="0.25">
      <c r="T26376" s="101" t="s">
        <v>51296</v>
      </c>
      <c r="U26376" s="74" t="s">
        <v>51297</v>
      </c>
    </row>
    <row r="26377" spans="20:21" x14ac:dyDescent="0.25">
      <c r="T26377" s="101" t="s">
        <v>51298</v>
      </c>
      <c r="U26377" s="74" t="s">
        <v>51299</v>
      </c>
    </row>
    <row r="26378" spans="20:21" x14ac:dyDescent="0.25">
      <c r="T26378" s="101" t="s">
        <v>51300</v>
      </c>
      <c r="U26378" s="74" t="s">
        <v>51301</v>
      </c>
    </row>
    <row r="26379" spans="20:21" x14ac:dyDescent="0.25">
      <c r="T26379" s="101" t="s">
        <v>51302</v>
      </c>
      <c r="U26379" s="74" t="s">
        <v>51303</v>
      </c>
    </row>
    <row r="26380" spans="20:21" x14ac:dyDescent="0.25">
      <c r="T26380" s="101" t="s">
        <v>51304</v>
      </c>
      <c r="U26380" s="74" t="s">
        <v>51305</v>
      </c>
    </row>
    <row r="26381" spans="20:21" x14ac:dyDescent="0.25">
      <c r="T26381" s="101" t="s">
        <v>51306</v>
      </c>
      <c r="U26381" s="74" t="s">
        <v>51307</v>
      </c>
    </row>
    <row r="26382" spans="20:21" x14ac:dyDescent="0.25">
      <c r="T26382" s="101" t="s">
        <v>51308</v>
      </c>
      <c r="U26382" s="74" t="s">
        <v>51309</v>
      </c>
    </row>
    <row r="26383" spans="20:21" x14ac:dyDescent="0.25">
      <c r="T26383" s="101" t="s">
        <v>51310</v>
      </c>
      <c r="U26383" s="74" t="s">
        <v>51311</v>
      </c>
    </row>
    <row r="26384" spans="20:21" x14ac:dyDescent="0.25">
      <c r="T26384" s="101" t="s">
        <v>51312</v>
      </c>
      <c r="U26384" s="74" t="s">
        <v>51313</v>
      </c>
    </row>
    <row r="26385" spans="20:21" x14ac:dyDescent="0.25">
      <c r="T26385" s="101" t="s">
        <v>51314</v>
      </c>
      <c r="U26385" s="74" t="s">
        <v>51315</v>
      </c>
    </row>
    <row r="26386" spans="20:21" x14ac:dyDescent="0.25">
      <c r="T26386" s="101" t="s">
        <v>51316</v>
      </c>
      <c r="U26386" s="74" t="s">
        <v>51317</v>
      </c>
    </row>
    <row r="26387" spans="20:21" x14ac:dyDescent="0.25">
      <c r="T26387" s="101" t="s">
        <v>51318</v>
      </c>
      <c r="U26387" s="74" t="s">
        <v>51319</v>
      </c>
    </row>
    <row r="26388" spans="20:21" x14ac:dyDescent="0.25">
      <c r="T26388" s="101" t="s">
        <v>51320</v>
      </c>
      <c r="U26388" s="74" t="s">
        <v>51321</v>
      </c>
    </row>
    <row r="26389" spans="20:21" x14ac:dyDescent="0.25">
      <c r="T26389" s="101" t="s">
        <v>51322</v>
      </c>
      <c r="U26389" s="74" t="s">
        <v>51323</v>
      </c>
    </row>
    <row r="26390" spans="20:21" x14ac:dyDescent="0.25">
      <c r="T26390" s="101" t="s">
        <v>51324</v>
      </c>
      <c r="U26390" s="74" t="s">
        <v>51325</v>
      </c>
    </row>
    <row r="26391" spans="20:21" x14ac:dyDescent="0.25">
      <c r="T26391" s="101" t="s">
        <v>51326</v>
      </c>
      <c r="U26391" s="74" t="s">
        <v>51327</v>
      </c>
    </row>
    <row r="26392" spans="20:21" x14ac:dyDescent="0.25">
      <c r="T26392" s="101" t="s">
        <v>51328</v>
      </c>
      <c r="U26392" s="74" t="s">
        <v>51329</v>
      </c>
    </row>
    <row r="26393" spans="20:21" x14ac:dyDescent="0.25">
      <c r="T26393" s="101" t="s">
        <v>51330</v>
      </c>
      <c r="U26393" s="74" t="s">
        <v>826</v>
      </c>
    </row>
    <row r="26394" spans="20:21" x14ac:dyDescent="0.25">
      <c r="T26394" s="101" t="s">
        <v>51331</v>
      </c>
      <c r="U26394" s="74" t="s">
        <v>51332</v>
      </c>
    </row>
    <row r="26395" spans="20:21" x14ac:dyDescent="0.25">
      <c r="T26395" s="101" t="s">
        <v>51333</v>
      </c>
      <c r="U26395" s="74" t="s">
        <v>51334</v>
      </c>
    </row>
    <row r="26396" spans="20:21" x14ac:dyDescent="0.25">
      <c r="T26396" s="101" t="s">
        <v>51335</v>
      </c>
      <c r="U26396" s="74" t="s">
        <v>51336</v>
      </c>
    </row>
    <row r="26397" spans="20:21" x14ac:dyDescent="0.25">
      <c r="T26397" s="101" t="s">
        <v>51337</v>
      </c>
      <c r="U26397" s="74" t="s">
        <v>51338</v>
      </c>
    </row>
    <row r="26398" spans="20:21" x14ac:dyDescent="0.25">
      <c r="T26398" s="101" t="s">
        <v>51339</v>
      </c>
      <c r="U26398" s="74" t="s">
        <v>51340</v>
      </c>
    </row>
    <row r="26399" spans="20:21" x14ac:dyDescent="0.25">
      <c r="T26399" s="101" t="s">
        <v>51341</v>
      </c>
      <c r="U26399" s="74" t="s">
        <v>51342</v>
      </c>
    </row>
    <row r="26400" spans="20:21" x14ac:dyDescent="0.25">
      <c r="T26400" s="101" t="s">
        <v>51343</v>
      </c>
      <c r="U26400" s="74" t="s">
        <v>11673</v>
      </c>
    </row>
    <row r="26401" spans="20:21" x14ac:dyDescent="0.25">
      <c r="T26401" s="101" t="s">
        <v>51344</v>
      </c>
      <c r="U26401" s="74" t="s">
        <v>2339</v>
      </c>
    </row>
    <row r="26402" spans="20:21" x14ac:dyDescent="0.25">
      <c r="T26402" s="101" t="s">
        <v>51345</v>
      </c>
      <c r="U26402" s="74" t="s">
        <v>3123</v>
      </c>
    </row>
    <row r="26403" spans="20:21" x14ac:dyDescent="0.25">
      <c r="T26403" s="101" t="s">
        <v>51346</v>
      </c>
      <c r="U26403" s="74" t="s">
        <v>51347</v>
      </c>
    </row>
    <row r="26404" spans="20:21" x14ac:dyDescent="0.25">
      <c r="T26404" s="101" t="s">
        <v>51348</v>
      </c>
      <c r="U26404" s="74" t="s">
        <v>51349</v>
      </c>
    </row>
    <row r="26405" spans="20:21" x14ac:dyDescent="0.25">
      <c r="T26405" s="101" t="s">
        <v>51350</v>
      </c>
      <c r="U26405" s="74" t="s">
        <v>51351</v>
      </c>
    </row>
    <row r="26406" spans="20:21" x14ac:dyDescent="0.25">
      <c r="T26406" s="101" t="s">
        <v>51352</v>
      </c>
      <c r="U26406" s="74" t="s">
        <v>23785</v>
      </c>
    </row>
    <row r="26407" spans="20:21" x14ac:dyDescent="0.25">
      <c r="T26407" s="101" t="s">
        <v>51353</v>
      </c>
      <c r="U26407" s="74" t="s">
        <v>51354</v>
      </c>
    </row>
    <row r="26408" spans="20:21" x14ac:dyDescent="0.25">
      <c r="T26408" s="101" t="s">
        <v>51355</v>
      </c>
      <c r="U26408" s="74" t="s">
        <v>51356</v>
      </c>
    </row>
    <row r="26409" spans="20:21" x14ac:dyDescent="0.25">
      <c r="T26409" s="101" t="s">
        <v>51357</v>
      </c>
      <c r="U26409" s="74" t="s">
        <v>51358</v>
      </c>
    </row>
    <row r="26410" spans="20:21" x14ac:dyDescent="0.25">
      <c r="T26410" s="101" t="s">
        <v>51359</v>
      </c>
      <c r="U26410" s="74" t="s">
        <v>51360</v>
      </c>
    </row>
    <row r="26411" spans="20:21" x14ac:dyDescent="0.25">
      <c r="T26411" s="101" t="s">
        <v>51361</v>
      </c>
      <c r="U26411" s="74" t="s">
        <v>51362</v>
      </c>
    </row>
    <row r="26412" spans="20:21" x14ac:dyDescent="0.25">
      <c r="T26412" s="101" t="s">
        <v>51363</v>
      </c>
      <c r="U26412" s="74" t="s">
        <v>51364</v>
      </c>
    </row>
    <row r="26413" spans="20:21" x14ac:dyDescent="0.25">
      <c r="T26413" s="101" t="s">
        <v>51365</v>
      </c>
      <c r="U26413" s="74" t="s">
        <v>51366</v>
      </c>
    </row>
    <row r="26414" spans="20:21" x14ac:dyDescent="0.25">
      <c r="T26414" s="101" t="s">
        <v>51367</v>
      </c>
      <c r="U26414" s="74" t="s">
        <v>51368</v>
      </c>
    </row>
    <row r="26415" spans="20:21" x14ac:dyDescent="0.25">
      <c r="T26415" s="101" t="s">
        <v>51369</v>
      </c>
      <c r="U26415" s="74" t="s">
        <v>51370</v>
      </c>
    </row>
    <row r="26416" spans="20:21" x14ac:dyDescent="0.25">
      <c r="T26416" s="101" t="s">
        <v>51371</v>
      </c>
      <c r="U26416" s="74" t="s">
        <v>51372</v>
      </c>
    </row>
    <row r="26417" spans="20:21" x14ac:dyDescent="0.25">
      <c r="T26417" s="101" t="s">
        <v>51373</v>
      </c>
      <c r="U26417" s="74" t="s">
        <v>51374</v>
      </c>
    </row>
    <row r="26418" spans="20:21" x14ac:dyDescent="0.25">
      <c r="T26418" s="101" t="s">
        <v>51375</v>
      </c>
      <c r="U26418" s="74" t="s">
        <v>51376</v>
      </c>
    </row>
    <row r="26419" spans="20:21" x14ac:dyDescent="0.25">
      <c r="T26419" s="101" t="s">
        <v>51377</v>
      </c>
      <c r="U26419" s="74" t="s">
        <v>51378</v>
      </c>
    </row>
    <row r="26420" spans="20:21" x14ac:dyDescent="0.25">
      <c r="T26420" s="101" t="s">
        <v>51379</v>
      </c>
      <c r="U26420" s="74" t="s">
        <v>51380</v>
      </c>
    </row>
    <row r="26421" spans="20:21" x14ac:dyDescent="0.25">
      <c r="T26421" s="101" t="s">
        <v>51381</v>
      </c>
      <c r="U26421" s="74" t="s">
        <v>51382</v>
      </c>
    </row>
    <row r="26422" spans="20:21" x14ac:dyDescent="0.25">
      <c r="T26422" s="101" t="s">
        <v>51383</v>
      </c>
      <c r="U26422" s="74" t="s">
        <v>51384</v>
      </c>
    </row>
    <row r="26423" spans="20:21" x14ac:dyDescent="0.25">
      <c r="T26423" s="101" t="s">
        <v>51385</v>
      </c>
      <c r="U26423" s="74" t="s">
        <v>51386</v>
      </c>
    </row>
    <row r="26424" spans="20:21" x14ac:dyDescent="0.25">
      <c r="T26424" s="101" t="s">
        <v>51387</v>
      </c>
      <c r="U26424" s="74" t="s">
        <v>51388</v>
      </c>
    </row>
    <row r="26425" spans="20:21" x14ac:dyDescent="0.25">
      <c r="T26425" s="101" t="s">
        <v>51389</v>
      </c>
      <c r="U26425" s="74" t="s">
        <v>51390</v>
      </c>
    </row>
    <row r="26426" spans="20:21" x14ac:dyDescent="0.25">
      <c r="T26426" s="101" t="s">
        <v>51391</v>
      </c>
      <c r="U26426" s="74" t="s">
        <v>25747</v>
      </c>
    </row>
    <row r="26427" spans="20:21" x14ac:dyDescent="0.25">
      <c r="T26427" s="101" t="s">
        <v>51392</v>
      </c>
      <c r="U26427" s="74" t="s">
        <v>51393</v>
      </c>
    </row>
    <row r="26428" spans="20:21" x14ac:dyDescent="0.25">
      <c r="T26428" s="101" t="s">
        <v>51394</v>
      </c>
      <c r="U26428" s="74" t="s">
        <v>51395</v>
      </c>
    </row>
    <row r="26429" spans="20:21" x14ac:dyDescent="0.25">
      <c r="T26429" s="101" t="s">
        <v>51396</v>
      </c>
      <c r="U26429" s="74" t="s">
        <v>51397</v>
      </c>
    </row>
    <row r="26430" spans="20:21" x14ac:dyDescent="0.25">
      <c r="T26430" s="101" t="s">
        <v>51398</v>
      </c>
      <c r="U26430" s="74" t="s">
        <v>51399</v>
      </c>
    </row>
    <row r="26431" spans="20:21" x14ac:dyDescent="0.25">
      <c r="T26431" s="101" t="s">
        <v>51400</v>
      </c>
      <c r="U26431" s="74" t="s">
        <v>51401</v>
      </c>
    </row>
    <row r="26432" spans="20:21" x14ac:dyDescent="0.25">
      <c r="T26432" s="101" t="s">
        <v>51402</v>
      </c>
      <c r="U26432" s="74" t="s">
        <v>51403</v>
      </c>
    </row>
    <row r="26433" spans="20:21" x14ac:dyDescent="0.25">
      <c r="T26433" s="101" t="s">
        <v>51404</v>
      </c>
      <c r="U26433" s="74" t="s">
        <v>51405</v>
      </c>
    </row>
    <row r="26434" spans="20:21" x14ac:dyDescent="0.25">
      <c r="T26434" s="101" t="s">
        <v>51406</v>
      </c>
      <c r="U26434" s="74" t="s">
        <v>51407</v>
      </c>
    </row>
    <row r="26435" spans="20:21" x14ac:dyDescent="0.25">
      <c r="T26435" s="101" t="s">
        <v>51408</v>
      </c>
      <c r="U26435" s="74" t="s">
        <v>51409</v>
      </c>
    </row>
    <row r="26436" spans="20:21" x14ac:dyDescent="0.25">
      <c r="T26436" s="101" t="s">
        <v>51410</v>
      </c>
      <c r="U26436" s="74" t="s">
        <v>51411</v>
      </c>
    </row>
    <row r="26437" spans="20:21" x14ac:dyDescent="0.25">
      <c r="T26437" s="101" t="s">
        <v>51412</v>
      </c>
      <c r="U26437" s="74" t="s">
        <v>51413</v>
      </c>
    </row>
    <row r="26438" spans="20:21" x14ac:dyDescent="0.25">
      <c r="T26438" s="101" t="s">
        <v>51414</v>
      </c>
      <c r="U26438" s="74" t="s">
        <v>51415</v>
      </c>
    </row>
    <row r="26439" spans="20:21" x14ac:dyDescent="0.25">
      <c r="T26439" s="101" t="s">
        <v>51416</v>
      </c>
      <c r="U26439" s="74" t="s">
        <v>51417</v>
      </c>
    </row>
    <row r="26440" spans="20:21" x14ac:dyDescent="0.25">
      <c r="T26440" s="101" t="s">
        <v>51418</v>
      </c>
      <c r="U26440" s="74" t="s">
        <v>51419</v>
      </c>
    </row>
    <row r="26441" spans="20:21" x14ac:dyDescent="0.25">
      <c r="T26441" s="101" t="s">
        <v>51420</v>
      </c>
      <c r="U26441" s="74" t="s">
        <v>51421</v>
      </c>
    </row>
    <row r="26442" spans="20:21" x14ac:dyDescent="0.25">
      <c r="T26442" s="101" t="s">
        <v>51422</v>
      </c>
      <c r="U26442" s="74" t="s">
        <v>51423</v>
      </c>
    </row>
    <row r="26443" spans="20:21" x14ac:dyDescent="0.25">
      <c r="T26443" s="101" t="s">
        <v>51424</v>
      </c>
      <c r="U26443" s="74" t="s">
        <v>51425</v>
      </c>
    </row>
    <row r="26444" spans="20:21" x14ac:dyDescent="0.25">
      <c r="T26444" s="101" t="s">
        <v>51426</v>
      </c>
      <c r="U26444" s="74" t="s">
        <v>3622</v>
      </c>
    </row>
    <row r="26445" spans="20:21" x14ac:dyDescent="0.25">
      <c r="T26445" s="101" t="s">
        <v>51427</v>
      </c>
      <c r="U26445" s="74" t="s">
        <v>51428</v>
      </c>
    </row>
    <row r="26446" spans="20:21" x14ac:dyDescent="0.25">
      <c r="T26446" s="101" t="s">
        <v>51429</v>
      </c>
      <c r="U26446" s="74" t="s">
        <v>51430</v>
      </c>
    </row>
    <row r="26447" spans="20:21" x14ac:dyDescent="0.25">
      <c r="T26447" s="101" t="s">
        <v>51431</v>
      </c>
      <c r="U26447" s="74" t="s">
        <v>51432</v>
      </c>
    </row>
    <row r="26448" spans="20:21" x14ac:dyDescent="0.25">
      <c r="T26448" s="101" t="s">
        <v>51433</v>
      </c>
      <c r="U26448" s="74" t="s">
        <v>51434</v>
      </c>
    </row>
    <row r="26449" spans="20:21" x14ac:dyDescent="0.25">
      <c r="T26449" s="101" t="s">
        <v>51435</v>
      </c>
      <c r="U26449" s="74" t="s">
        <v>51436</v>
      </c>
    </row>
    <row r="26450" spans="20:21" x14ac:dyDescent="0.25">
      <c r="T26450" s="101" t="s">
        <v>51437</v>
      </c>
      <c r="U26450" s="74" t="s">
        <v>51438</v>
      </c>
    </row>
    <row r="26451" spans="20:21" x14ac:dyDescent="0.25">
      <c r="T26451" s="101" t="s">
        <v>51439</v>
      </c>
      <c r="U26451" s="74" t="s">
        <v>51440</v>
      </c>
    </row>
    <row r="26452" spans="20:21" x14ac:dyDescent="0.25">
      <c r="T26452" s="101" t="s">
        <v>51441</v>
      </c>
      <c r="U26452" s="74" t="s">
        <v>51442</v>
      </c>
    </row>
    <row r="26453" spans="20:21" x14ac:dyDescent="0.25">
      <c r="T26453" s="101" t="s">
        <v>51443</v>
      </c>
      <c r="U26453" s="74" t="s">
        <v>51444</v>
      </c>
    </row>
    <row r="26454" spans="20:21" x14ac:dyDescent="0.25">
      <c r="T26454" s="101" t="s">
        <v>51445</v>
      </c>
      <c r="U26454" s="74" t="s">
        <v>51446</v>
      </c>
    </row>
    <row r="26455" spans="20:21" x14ac:dyDescent="0.25">
      <c r="T26455" s="101" t="s">
        <v>51447</v>
      </c>
      <c r="U26455" s="74" t="s">
        <v>51448</v>
      </c>
    </row>
    <row r="26456" spans="20:21" x14ac:dyDescent="0.25">
      <c r="T26456" s="101" t="s">
        <v>51449</v>
      </c>
      <c r="U26456" s="74" t="s">
        <v>51450</v>
      </c>
    </row>
    <row r="26457" spans="20:21" x14ac:dyDescent="0.25">
      <c r="T26457" s="101" t="s">
        <v>51451</v>
      </c>
      <c r="U26457" s="74" t="s">
        <v>51452</v>
      </c>
    </row>
    <row r="26458" spans="20:21" x14ac:dyDescent="0.25">
      <c r="T26458" s="101" t="s">
        <v>51453</v>
      </c>
      <c r="U26458" s="74" t="s">
        <v>51454</v>
      </c>
    </row>
    <row r="26459" spans="20:21" x14ac:dyDescent="0.25">
      <c r="T26459" s="101" t="s">
        <v>51455</v>
      </c>
      <c r="U26459" s="74" t="s">
        <v>51456</v>
      </c>
    </row>
    <row r="26460" spans="20:21" x14ac:dyDescent="0.25">
      <c r="T26460" s="101" t="s">
        <v>51457</v>
      </c>
      <c r="U26460" s="74" t="s">
        <v>51458</v>
      </c>
    </row>
    <row r="26461" spans="20:21" x14ac:dyDescent="0.25">
      <c r="T26461" s="101" t="s">
        <v>51459</v>
      </c>
      <c r="U26461" s="74" t="s">
        <v>51460</v>
      </c>
    </row>
    <row r="26462" spans="20:21" x14ac:dyDescent="0.25">
      <c r="T26462" s="101" t="s">
        <v>51461</v>
      </c>
      <c r="U26462" s="74" t="s">
        <v>51462</v>
      </c>
    </row>
    <row r="26463" spans="20:21" x14ac:dyDescent="0.25">
      <c r="T26463" s="101" t="s">
        <v>51463</v>
      </c>
      <c r="U26463" s="74" t="s">
        <v>51464</v>
      </c>
    </row>
    <row r="26464" spans="20:21" x14ac:dyDescent="0.25">
      <c r="T26464" s="101" t="s">
        <v>51465</v>
      </c>
      <c r="U26464" s="74" t="s">
        <v>35180</v>
      </c>
    </row>
    <row r="26465" spans="20:21" x14ac:dyDescent="0.25">
      <c r="T26465" s="101" t="s">
        <v>51466</v>
      </c>
      <c r="U26465" s="74" t="s">
        <v>51467</v>
      </c>
    </row>
    <row r="26466" spans="20:21" x14ac:dyDescent="0.25">
      <c r="T26466" s="101" t="s">
        <v>51468</v>
      </c>
      <c r="U26466" s="74" t="s">
        <v>51469</v>
      </c>
    </row>
    <row r="26467" spans="20:21" x14ac:dyDescent="0.25">
      <c r="T26467" s="101" t="s">
        <v>51470</v>
      </c>
      <c r="U26467" s="74" t="s">
        <v>51471</v>
      </c>
    </row>
    <row r="26468" spans="20:21" x14ac:dyDescent="0.25">
      <c r="T26468" s="101" t="s">
        <v>51472</v>
      </c>
      <c r="U26468" s="74" t="s">
        <v>51473</v>
      </c>
    </row>
    <row r="26469" spans="20:21" x14ac:dyDescent="0.25">
      <c r="T26469" s="101" t="s">
        <v>51474</v>
      </c>
      <c r="U26469" s="74" t="s">
        <v>51475</v>
      </c>
    </row>
    <row r="26470" spans="20:21" x14ac:dyDescent="0.25">
      <c r="T26470" s="101" t="s">
        <v>51476</v>
      </c>
      <c r="U26470" s="74" t="s">
        <v>51477</v>
      </c>
    </row>
    <row r="26471" spans="20:21" x14ac:dyDescent="0.25">
      <c r="T26471" s="101" t="s">
        <v>51478</v>
      </c>
      <c r="U26471" s="74" t="s">
        <v>51479</v>
      </c>
    </row>
    <row r="26472" spans="20:21" x14ac:dyDescent="0.25">
      <c r="T26472" s="101" t="s">
        <v>51480</v>
      </c>
      <c r="U26472" s="74" t="s">
        <v>51481</v>
      </c>
    </row>
    <row r="26473" spans="20:21" x14ac:dyDescent="0.25">
      <c r="T26473" s="101" t="s">
        <v>51482</v>
      </c>
      <c r="U26473" s="74" t="s">
        <v>51483</v>
      </c>
    </row>
    <row r="26474" spans="20:21" x14ac:dyDescent="0.25">
      <c r="T26474" s="101" t="s">
        <v>51484</v>
      </c>
      <c r="U26474" s="74" t="s">
        <v>51485</v>
      </c>
    </row>
    <row r="26475" spans="20:21" x14ac:dyDescent="0.25">
      <c r="T26475" s="101" t="s">
        <v>51486</v>
      </c>
      <c r="U26475" s="74" t="s">
        <v>51487</v>
      </c>
    </row>
    <row r="26476" spans="20:21" x14ac:dyDescent="0.25">
      <c r="T26476" s="101" t="s">
        <v>51488</v>
      </c>
      <c r="U26476" s="74" t="s">
        <v>51489</v>
      </c>
    </row>
    <row r="26477" spans="20:21" x14ac:dyDescent="0.25">
      <c r="T26477" s="101" t="s">
        <v>51490</v>
      </c>
      <c r="U26477" s="74" t="s">
        <v>3277</v>
      </c>
    </row>
    <row r="26478" spans="20:21" x14ac:dyDescent="0.25">
      <c r="T26478" s="101" t="s">
        <v>51491</v>
      </c>
      <c r="U26478" s="74" t="s">
        <v>51492</v>
      </c>
    </row>
    <row r="26479" spans="20:21" x14ac:dyDescent="0.25">
      <c r="T26479" s="101" t="s">
        <v>51493</v>
      </c>
      <c r="U26479" s="74" t="s">
        <v>51494</v>
      </c>
    </row>
    <row r="26480" spans="20:21" x14ac:dyDescent="0.25">
      <c r="T26480" s="101" t="s">
        <v>51495</v>
      </c>
      <c r="U26480" s="74" t="s">
        <v>51496</v>
      </c>
    </row>
    <row r="26481" spans="20:21" x14ac:dyDescent="0.25">
      <c r="T26481" s="101" t="s">
        <v>51497</v>
      </c>
      <c r="U26481" s="74" t="s">
        <v>51498</v>
      </c>
    </row>
    <row r="26482" spans="20:21" x14ac:dyDescent="0.25">
      <c r="T26482" s="101" t="s">
        <v>51499</v>
      </c>
      <c r="U26482" s="74" t="s">
        <v>51500</v>
      </c>
    </row>
    <row r="26483" spans="20:21" x14ac:dyDescent="0.25">
      <c r="T26483" s="101" t="s">
        <v>51501</v>
      </c>
      <c r="U26483" s="74" t="s">
        <v>51502</v>
      </c>
    </row>
    <row r="26484" spans="20:21" x14ac:dyDescent="0.25">
      <c r="T26484" s="101" t="s">
        <v>51503</v>
      </c>
      <c r="U26484" s="74" t="s">
        <v>51504</v>
      </c>
    </row>
    <row r="26485" spans="20:21" x14ac:dyDescent="0.25">
      <c r="T26485" s="101" t="s">
        <v>51505</v>
      </c>
      <c r="U26485" s="74" t="s">
        <v>51506</v>
      </c>
    </row>
    <row r="26486" spans="20:21" x14ac:dyDescent="0.25">
      <c r="T26486" s="101" t="s">
        <v>51507</v>
      </c>
      <c r="U26486" s="74" t="s">
        <v>51508</v>
      </c>
    </row>
    <row r="26487" spans="20:21" x14ac:dyDescent="0.25">
      <c r="T26487" s="101" t="s">
        <v>51509</v>
      </c>
      <c r="U26487" s="74" t="s">
        <v>51510</v>
      </c>
    </row>
    <row r="26488" spans="20:21" x14ac:dyDescent="0.25">
      <c r="T26488" s="101" t="s">
        <v>51511</v>
      </c>
      <c r="U26488" s="74" t="s">
        <v>51512</v>
      </c>
    </row>
    <row r="26489" spans="20:21" x14ac:dyDescent="0.25">
      <c r="T26489" s="101" t="s">
        <v>51513</v>
      </c>
      <c r="U26489" s="74" t="s">
        <v>51514</v>
      </c>
    </row>
    <row r="26490" spans="20:21" x14ac:dyDescent="0.25">
      <c r="T26490" s="101" t="s">
        <v>51515</v>
      </c>
      <c r="U26490" s="74" t="s">
        <v>51516</v>
      </c>
    </row>
    <row r="26491" spans="20:21" x14ac:dyDescent="0.25">
      <c r="T26491" s="101" t="s">
        <v>51517</v>
      </c>
      <c r="U26491" s="74" t="s">
        <v>51518</v>
      </c>
    </row>
    <row r="26492" spans="20:21" x14ac:dyDescent="0.25">
      <c r="T26492" s="101" t="s">
        <v>51519</v>
      </c>
      <c r="U26492" s="74" t="s">
        <v>51520</v>
      </c>
    </row>
    <row r="26493" spans="20:21" x14ac:dyDescent="0.25">
      <c r="T26493" s="101" t="s">
        <v>51521</v>
      </c>
      <c r="U26493" s="74" t="s">
        <v>51522</v>
      </c>
    </row>
    <row r="26494" spans="20:21" x14ac:dyDescent="0.25">
      <c r="T26494" s="101" t="s">
        <v>51523</v>
      </c>
      <c r="U26494" s="74" t="s">
        <v>51524</v>
      </c>
    </row>
    <row r="26495" spans="20:21" x14ac:dyDescent="0.25">
      <c r="T26495" s="101" t="s">
        <v>51525</v>
      </c>
      <c r="U26495" s="74" t="s">
        <v>51526</v>
      </c>
    </row>
    <row r="26496" spans="20:21" x14ac:dyDescent="0.25">
      <c r="T26496" s="101" t="s">
        <v>51527</v>
      </c>
      <c r="U26496" s="74" t="s">
        <v>51528</v>
      </c>
    </row>
    <row r="26497" spans="20:21" x14ac:dyDescent="0.25">
      <c r="T26497" s="101" t="s">
        <v>51529</v>
      </c>
      <c r="U26497" s="74" t="s">
        <v>51530</v>
      </c>
    </row>
    <row r="26498" spans="20:21" x14ac:dyDescent="0.25">
      <c r="T26498" s="101" t="s">
        <v>51531</v>
      </c>
      <c r="U26498" s="74" t="s">
        <v>51532</v>
      </c>
    </row>
    <row r="26499" spans="20:21" x14ac:dyDescent="0.25">
      <c r="T26499" s="101" t="s">
        <v>51533</v>
      </c>
      <c r="U26499" s="74" t="s">
        <v>51534</v>
      </c>
    </row>
    <row r="26500" spans="20:21" x14ac:dyDescent="0.25">
      <c r="T26500" s="101" t="s">
        <v>51535</v>
      </c>
      <c r="U26500" s="74" t="s">
        <v>51536</v>
      </c>
    </row>
    <row r="26501" spans="20:21" x14ac:dyDescent="0.25">
      <c r="T26501" s="101" t="s">
        <v>51537</v>
      </c>
      <c r="U26501" s="74" t="s">
        <v>51538</v>
      </c>
    </row>
    <row r="26502" spans="20:21" x14ac:dyDescent="0.25">
      <c r="T26502" s="101" t="s">
        <v>51539</v>
      </c>
      <c r="U26502" s="74" t="s">
        <v>51540</v>
      </c>
    </row>
    <row r="26503" spans="20:21" x14ac:dyDescent="0.25">
      <c r="T26503" s="101" t="s">
        <v>51541</v>
      </c>
      <c r="U26503" s="74" t="s">
        <v>5947</v>
      </c>
    </row>
    <row r="26504" spans="20:21" x14ac:dyDescent="0.25">
      <c r="T26504" s="101" t="s">
        <v>51542</v>
      </c>
      <c r="U26504" s="74" t="s">
        <v>51543</v>
      </c>
    </row>
    <row r="26505" spans="20:21" x14ac:dyDescent="0.25">
      <c r="T26505" s="101" t="s">
        <v>51544</v>
      </c>
      <c r="U26505" s="74" t="s">
        <v>51545</v>
      </c>
    </row>
    <row r="26506" spans="20:21" x14ac:dyDescent="0.25">
      <c r="T26506" s="101" t="s">
        <v>51546</v>
      </c>
      <c r="U26506" s="74" t="s">
        <v>51547</v>
      </c>
    </row>
    <row r="26507" spans="20:21" x14ac:dyDescent="0.25">
      <c r="T26507" s="101" t="s">
        <v>51548</v>
      </c>
      <c r="U26507" s="74" t="s">
        <v>51549</v>
      </c>
    </row>
    <row r="26508" spans="20:21" x14ac:dyDescent="0.25">
      <c r="T26508" s="101" t="s">
        <v>51550</v>
      </c>
      <c r="U26508" s="74" t="s">
        <v>51551</v>
      </c>
    </row>
    <row r="26509" spans="20:21" x14ac:dyDescent="0.25">
      <c r="T26509" s="101" t="s">
        <v>51552</v>
      </c>
      <c r="U26509" s="74" t="s">
        <v>51553</v>
      </c>
    </row>
    <row r="26510" spans="20:21" x14ac:dyDescent="0.25">
      <c r="T26510" s="101" t="s">
        <v>51554</v>
      </c>
      <c r="U26510" s="74" t="s">
        <v>51555</v>
      </c>
    </row>
    <row r="26511" spans="20:21" x14ac:dyDescent="0.25">
      <c r="T26511" s="101" t="s">
        <v>51556</v>
      </c>
      <c r="U26511" s="74" t="s">
        <v>15999</v>
      </c>
    </row>
    <row r="26512" spans="20:21" x14ac:dyDescent="0.25">
      <c r="T26512" s="101" t="s">
        <v>51557</v>
      </c>
      <c r="U26512" s="74" t="s">
        <v>30285</v>
      </c>
    </row>
    <row r="26513" spans="20:21" x14ac:dyDescent="0.25">
      <c r="T26513" s="101" t="s">
        <v>51558</v>
      </c>
      <c r="U26513" s="74" t="s">
        <v>23957</v>
      </c>
    </row>
    <row r="26514" spans="20:21" x14ac:dyDescent="0.25">
      <c r="T26514" s="101" t="s">
        <v>51559</v>
      </c>
      <c r="U26514" s="74" t="s">
        <v>51560</v>
      </c>
    </row>
    <row r="26515" spans="20:21" x14ac:dyDescent="0.25">
      <c r="T26515" s="101" t="s">
        <v>51561</v>
      </c>
      <c r="U26515" s="74" t="s">
        <v>51562</v>
      </c>
    </row>
    <row r="26516" spans="20:21" x14ac:dyDescent="0.25">
      <c r="T26516" s="101" t="s">
        <v>51563</v>
      </c>
      <c r="U26516" s="74" t="s">
        <v>51564</v>
      </c>
    </row>
    <row r="26517" spans="20:21" x14ac:dyDescent="0.25">
      <c r="T26517" s="101" t="s">
        <v>51565</v>
      </c>
      <c r="U26517" s="74" t="s">
        <v>51566</v>
      </c>
    </row>
    <row r="26518" spans="20:21" x14ac:dyDescent="0.25">
      <c r="T26518" s="101" t="s">
        <v>51567</v>
      </c>
      <c r="U26518" s="74" t="s">
        <v>51568</v>
      </c>
    </row>
    <row r="26519" spans="20:21" x14ac:dyDescent="0.25">
      <c r="T26519" s="101" t="s">
        <v>51569</v>
      </c>
      <c r="U26519" s="74" t="s">
        <v>51570</v>
      </c>
    </row>
    <row r="26520" spans="20:21" x14ac:dyDescent="0.25">
      <c r="T26520" s="101" t="s">
        <v>51571</v>
      </c>
      <c r="U26520" s="74" t="s">
        <v>51572</v>
      </c>
    </row>
    <row r="26521" spans="20:21" x14ac:dyDescent="0.25">
      <c r="T26521" s="101" t="s">
        <v>51573</v>
      </c>
      <c r="U26521" s="74" t="s">
        <v>51574</v>
      </c>
    </row>
    <row r="26522" spans="20:21" x14ac:dyDescent="0.25">
      <c r="T26522" s="101" t="s">
        <v>51575</v>
      </c>
      <c r="U26522" s="74" t="s">
        <v>51576</v>
      </c>
    </row>
    <row r="26523" spans="20:21" x14ac:dyDescent="0.25">
      <c r="T26523" s="101" t="s">
        <v>51577</v>
      </c>
      <c r="U26523" s="74" t="s">
        <v>51578</v>
      </c>
    </row>
    <row r="26524" spans="20:21" x14ac:dyDescent="0.25">
      <c r="T26524" s="101" t="s">
        <v>51579</v>
      </c>
      <c r="U26524" s="74" t="s">
        <v>51580</v>
      </c>
    </row>
    <row r="26525" spans="20:21" x14ac:dyDescent="0.25">
      <c r="T26525" s="101" t="s">
        <v>51581</v>
      </c>
      <c r="U26525" s="74" t="s">
        <v>51582</v>
      </c>
    </row>
    <row r="26526" spans="20:21" x14ac:dyDescent="0.25">
      <c r="T26526" s="101" t="s">
        <v>51583</v>
      </c>
      <c r="U26526" s="74" t="s">
        <v>51584</v>
      </c>
    </row>
    <row r="26527" spans="20:21" x14ac:dyDescent="0.25">
      <c r="T26527" s="101" t="s">
        <v>51585</v>
      </c>
      <c r="U26527" s="74" t="s">
        <v>51586</v>
      </c>
    </row>
    <row r="26528" spans="20:21" x14ac:dyDescent="0.25">
      <c r="T26528" s="101" t="s">
        <v>51587</v>
      </c>
      <c r="U26528" s="74" t="s">
        <v>51588</v>
      </c>
    </row>
    <row r="26529" spans="20:21" x14ac:dyDescent="0.25">
      <c r="T26529" s="101" t="s">
        <v>51589</v>
      </c>
      <c r="U26529" s="74" t="s">
        <v>51590</v>
      </c>
    </row>
    <row r="26530" spans="20:21" x14ac:dyDescent="0.25">
      <c r="T26530" s="101" t="s">
        <v>51591</v>
      </c>
      <c r="U26530" s="74" t="s">
        <v>51592</v>
      </c>
    </row>
    <row r="26531" spans="20:21" x14ac:dyDescent="0.25">
      <c r="T26531" s="101" t="s">
        <v>51593</v>
      </c>
      <c r="U26531" s="74" t="s">
        <v>51594</v>
      </c>
    </row>
    <row r="26532" spans="20:21" x14ac:dyDescent="0.25">
      <c r="T26532" s="101" t="s">
        <v>51595</v>
      </c>
      <c r="U26532" s="74" t="s">
        <v>51596</v>
      </c>
    </row>
    <row r="26533" spans="20:21" x14ac:dyDescent="0.25">
      <c r="T26533" s="101" t="s">
        <v>51597</v>
      </c>
      <c r="U26533" s="74" t="s">
        <v>51598</v>
      </c>
    </row>
    <row r="26534" spans="20:21" x14ac:dyDescent="0.25">
      <c r="T26534" s="101" t="s">
        <v>51599</v>
      </c>
      <c r="U26534" s="74" t="s">
        <v>51600</v>
      </c>
    </row>
    <row r="26535" spans="20:21" x14ac:dyDescent="0.25">
      <c r="T26535" s="101" t="s">
        <v>51601</v>
      </c>
      <c r="U26535" s="74" t="s">
        <v>51602</v>
      </c>
    </row>
    <row r="26536" spans="20:21" x14ac:dyDescent="0.25">
      <c r="T26536" s="101" t="s">
        <v>51603</v>
      </c>
      <c r="U26536" s="74" t="s">
        <v>51604</v>
      </c>
    </row>
    <row r="26537" spans="20:21" x14ac:dyDescent="0.25">
      <c r="T26537" s="101" t="s">
        <v>51605</v>
      </c>
      <c r="U26537" s="74" t="s">
        <v>51606</v>
      </c>
    </row>
    <row r="26538" spans="20:21" x14ac:dyDescent="0.25">
      <c r="T26538" s="101" t="s">
        <v>51607</v>
      </c>
      <c r="U26538" s="74" t="s">
        <v>51608</v>
      </c>
    </row>
    <row r="26539" spans="20:21" x14ac:dyDescent="0.25">
      <c r="T26539" s="101" t="s">
        <v>51609</v>
      </c>
      <c r="U26539" s="74" t="s">
        <v>51610</v>
      </c>
    </row>
    <row r="26540" spans="20:21" x14ac:dyDescent="0.25">
      <c r="T26540" s="101" t="s">
        <v>51611</v>
      </c>
      <c r="U26540" s="74" t="s">
        <v>51612</v>
      </c>
    </row>
    <row r="26541" spans="20:21" x14ac:dyDescent="0.25">
      <c r="T26541" s="101" t="s">
        <v>51613</v>
      </c>
      <c r="U26541" s="74" t="s">
        <v>51614</v>
      </c>
    </row>
    <row r="26542" spans="20:21" x14ac:dyDescent="0.25">
      <c r="T26542" s="101" t="s">
        <v>51615</v>
      </c>
      <c r="U26542" s="74" t="s">
        <v>51616</v>
      </c>
    </row>
    <row r="26543" spans="20:21" x14ac:dyDescent="0.25">
      <c r="T26543" s="101" t="s">
        <v>51617</v>
      </c>
      <c r="U26543" s="74" t="s">
        <v>51618</v>
      </c>
    </row>
    <row r="26544" spans="20:21" x14ac:dyDescent="0.25">
      <c r="T26544" s="101" t="s">
        <v>51619</v>
      </c>
      <c r="U26544" s="74" t="s">
        <v>51620</v>
      </c>
    </row>
    <row r="26545" spans="20:21" x14ac:dyDescent="0.25">
      <c r="T26545" s="101" t="s">
        <v>51621</v>
      </c>
      <c r="U26545" s="74" t="s">
        <v>6003</v>
      </c>
    </row>
    <row r="26546" spans="20:21" x14ac:dyDescent="0.25">
      <c r="T26546" s="101" t="s">
        <v>51622</v>
      </c>
      <c r="U26546" s="74" t="s">
        <v>22907</v>
      </c>
    </row>
    <row r="26547" spans="20:21" x14ac:dyDescent="0.25">
      <c r="T26547" s="101" t="s">
        <v>51623</v>
      </c>
      <c r="U26547" s="74" t="s">
        <v>51624</v>
      </c>
    </row>
    <row r="26548" spans="20:21" x14ac:dyDescent="0.25">
      <c r="T26548" s="101" t="s">
        <v>51625</v>
      </c>
      <c r="U26548" s="74" t="s">
        <v>51626</v>
      </c>
    </row>
    <row r="26549" spans="20:21" x14ac:dyDescent="0.25">
      <c r="T26549" s="101" t="s">
        <v>51627</v>
      </c>
      <c r="U26549" s="74" t="s">
        <v>51628</v>
      </c>
    </row>
    <row r="26550" spans="20:21" x14ac:dyDescent="0.25">
      <c r="T26550" s="101" t="s">
        <v>51629</v>
      </c>
      <c r="U26550" s="74" t="s">
        <v>51630</v>
      </c>
    </row>
    <row r="26551" spans="20:21" x14ac:dyDescent="0.25">
      <c r="T26551" s="101" t="s">
        <v>51631</v>
      </c>
      <c r="U26551" s="74" t="s">
        <v>51632</v>
      </c>
    </row>
    <row r="26552" spans="20:21" x14ac:dyDescent="0.25">
      <c r="T26552" s="101" t="s">
        <v>51633</v>
      </c>
      <c r="U26552" s="74" t="s">
        <v>51634</v>
      </c>
    </row>
    <row r="26553" spans="20:21" x14ac:dyDescent="0.25">
      <c r="T26553" s="101" t="s">
        <v>51635</v>
      </c>
      <c r="U26553" s="74" t="s">
        <v>51636</v>
      </c>
    </row>
    <row r="26554" spans="20:21" x14ac:dyDescent="0.25">
      <c r="T26554" s="101" t="s">
        <v>51637</v>
      </c>
      <c r="U26554" s="74" t="s">
        <v>51638</v>
      </c>
    </row>
    <row r="26555" spans="20:21" x14ac:dyDescent="0.25">
      <c r="T26555" s="101" t="s">
        <v>51639</v>
      </c>
      <c r="U26555" s="74" t="s">
        <v>51640</v>
      </c>
    </row>
    <row r="26556" spans="20:21" x14ac:dyDescent="0.25">
      <c r="T26556" s="101" t="s">
        <v>51641</v>
      </c>
      <c r="U26556" s="74" t="s">
        <v>51642</v>
      </c>
    </row>
    <row r="26557" spans="20:21" x14ac:dyDescent="0.25">
      <c r="T26557" s="101" t="s">
        <v>51643</v>
      </c>
      <c r="U26557" s="74" t="s">
        <v>51644</v>
      </c>
    </row>
    <row r="26558" spans="20:21" x14ac:dyDescent="0.25">
      <c r="T26558" s="101" t="s">
        <v>51645</v>
      </c>
      <c r="U26558" s="74" t="s">
        <v>38284</v>
      </c>
    </row>
    <row r="26559" spans="20:21" x14ac:dyDescent="0.25">
      <c r="T26559" s="101" t="s">
        <v>51646</v>
      </c>
      <c r="U26559" s="74" t="s">
        <v>51647</v>
      </c>
    </row>
    <row r="26560" spans="20:21" x14ac:dyDescent="0.25">
      <c r="T26560" s="101" t="s">
        <v>51648</v>
      </c>
      <c r="U26560" s="74" t="s">
        <v>51649</v>
      </c>
    </row>
    <row r="26561" spans="20:21" x14ac:dyDescent="0.25">
      <c r="T26561" s="101" t="s">
        <v>51650</v>
      </c>
      <c r="U26561" s="74" t="s">
        <v>51651</v>
      </c>
    </row>
    <row r="26562" spans="20:21" x14ac:dyDescent="0.25">
      <c r="T26562" s="101" t="s">
        <v>51652</v>
      </c>
      <c r="U26562" s="74" t="s">
        <v>51653</v>
      </c>
    </row>
    <row r="26563" spans="20:21" x14ac:dyDescent="0.25">
      <c r="T26563" s="101" t="s">
        <v>51654</v>
      </c>
      <c r="U26563" s="74" t="s">
        <v>51655</v>
      </c>
    </row>
    <row r="26564" spans="20:21" x14ac:dyDescent="0.25">
      <c r="T26564" s="101" t="s">
        <v>51656</v>
      </c>
      <c r="U26564" s="74" t="s">
        <v>51657</v>
      </c>
    </row>
    <row r="26565" spans="20:21" x14ac:dyDescent="0.25">
      <c r="T26565" s="101" t="s">
        <v>51658</v>
      </c>
      <c r="U26565" s="74" t="s">
        <v>51659</v>
      </c>
    </row>
    <row r="26566" spans="20:21" x14ac:dyDescent="0.25">
      <c r="T26566" s="101" t="s">
        <v>51660</v>
      </c>
      <c r="U26566" s="74" t="s">
        <v>27201</v>
      </c>
    </row>
    <row r="26567" spans="20:21" x14ac:dyDescent="0.25">
      <c r="T26567" s="101" t="s">
        <v>51661</v>
      </c>
      <c r="U26567" s="74" t="s">
        <v>51662</v>
      </c>
    </row>
    <row r="26568" spans="20:21" x14ac:dyDescent="0.25">
      <c r="T26568" s="101" t="s">
        <v>51663</v>
      </c>
      <c r="U26568" s="74" t="s">
        <v>51664</v>
      </c>
    </row>
    <row r="26569" spans="20:21" x14ac:dyDescent="0.25">
      <c r="T26569" s="101" t="s">
        <v>51665</v>
      </c>
      <c r="U26569" s="74" t="s">
        <v>51666</v>
      </c>
    </row>
    <row r="26570" spans="20:21" x14ac:dyDescent="0.25">
      <c r="T26570" s="101" t="s">
        <v>51667</v>
      </c>
      <c r="U26570" s="74" t="s">
        <v>51668</v>
      </c>
    </row>
    <row r="26571" spans="20:21" x14ac:dyDescent="0.25">
      <c r="T26571" s="101" t="s">
        <v>51669</v>
      </c>
      <c r="U26571" s="74" t="s">
        <v>51670</v>
      </c>
    </row>
    <row r="26572" spans="20:21" x14ac:dyDescent="0.25">
      <c r="T26572" s="101" t="s">
        <v>51671</v>
      </c>
      <c r="U26572" s="74" t="s">
        <v>51672</v>
      </c>
    </row>
    <row r="26573" spans="20:21" x14ac:dyDescent="0.25">
      <c r="T26573" s="101" t="s">
        <v>51673</v>
      </c>
      <c r="U26573" s="74" t="s">
        <v>48088</v>
      </c>
    </row>
    <row r="26574" spans="20:21" x14ac:dyDescent="0.25">
      <c r="T26574" s="101" t="s">
        <v>51674</v>
      </c>
      <c r="U26574" s="74" t="s">
        <v>51675</v>
      </c>
    </row>
    <row r="26575" spans="20:21" x14ac:dyDescent="0.25">
      <c r="T26575" s="101" t="s">
        <v>51676</v>
      </c>
      <c r="U26575" s="74" t="s">
        <v>51677</v>
      </c>
    </row>
    <row r="26576" spans="20:21" x14ac:dyDescent="0.25">
      <c r="T26576" s="101" t="s">
        <v>51678</v>
      </c>
      <c r="U26576" s="74" t="s">
        <v>51679</v>
      </c>
    </row>
    <row r="26577" spans="20:21" x14ac:dyDescent="0.25">
      <c r="T26577" s="101" t="s">
        <v>51680</v>
      </c>
      <c r="U26577" s="74" t="s">
        <v>51681</v>
      </c>
    </row>
    <row r="26578" spans="20:21" x14ac:dyDescent="0.25">
      <c r="T26578" s="101" t="s">
        <v>51682</v>
      </c>
      <c r="U26578" s="74" t="s">
        <v>51683</v>
      </c>
    </row>
    <row r="26579" spans="20:21" x14ac:dyDescent="0.25">
      <c r="T26579" s="101" t="s">
        <v>51684</v>
      </c>
      <c r="U26579" s="74" t="s">
        <v>51685</v>
      </c>
    </row>
    <row r="26580" spans="20:21" x14ac:dyDescent="0.25">
      <c r="T26580" s="101" t="s">
        <v>51686</v>
      </c>
      <c r="U26580" s="74" t="s">
        <v>51687</v>
      </c>
    </row>
    <row r="26581" spans="20:21" x14ac:dyDescent="0.25">
      <c r="T26581" s="101" t="s">
        <v>51688</v>
      </c>
      <c r="U26581" s="74" t="s">
        <v>51689</v>
      </c>
    </row>
    <row r="26582" spans="20:21" x14ac:dyDescent="0.25">
      <c r="T26582" s="101" t="s">
        <v>51690</v>
      </c>
      <c r="U26582" s="74" t="s">
        <v>51691</v>
      </c>
    </row>
    <row r="26583" spans="20:21" x14ac:dyDescent="0.25">
      <c r="T26583" s="101" t="s">
        <v>51692</v>
      </c>
      <c r="U26583" s="74" t="s">
        <v>51693</v>
      </c>
    </row>
    <row r="26584" spans="20:21" x14ac:dyDescent="0.25">
      <c r="T26584" s="101" t="s">
        <v>51694</v>
      </c>
      <c r="U26584" s="74" t="s">
        <v>51695</v>
      </c>
    </row>
    <row r="26585" spans="20:21" x14ac:dyDescent="0.25">
      <c r="T26585" s="101" t="s">
        <v>51696</v>
      </c>
      <c r="U26585" s="74" t="s">
        <v>51697</v>
      </c>
    </row>
    <row r="26586" spans="20:21" x14ac:dyDescent="0.25">
      <c r="T26586" s="101" t="s">
        <v>51698</v>
      </c>
      <c r="U26586" s="74" t="s">
        <v>51699</v>
      </c>
    </row>
    <row r="26587" spans="20:21" x14ac:dyDescent="0.25">
      <c r="T26587" s="101" t="s">
        <v>51700</v>
      </c>
      <c r="U26587" s="74" t="s">
        <v>51701</v>
      </c>
    </row>
    <row r="26588" spans="20:21" x14ac:dyDescent="0.25">
      <c r="T26588" s="101" t="s">
        <v>51702</v>
      </c>
      <c r="U26588" s="74" t="s">
        <v>51703</v>
      </c>
    </row>
    <row r="26589" spans="20:21" x14ac:dyDescent="0.25">
      <c r="T26589" s="101" t="s">
        <v>51704</v>
      </c>
      <c r="U26589" s="74" t="s">
        <v>51705</v>
      </c>
    </row>
    <row r="26590" spans="20:21" x14ac:dyDescent="0.25">
      <c r="T26590" s="101" t="s">
        <v>51706</v>
      </c>
      <c r="U26590" s="74" t="s">
        <v>51707</v>
      </c>
    </row>
    <row r="26591" spans="20:21" x14ac:dyDescent="0.25">
      <c r="T26591" s="101" t="s">
        <v>51708</v>
      </c>
      <c r="U26591" s="74" t="s">
        <v>51709</v>
      </c>
    </row>
    <row r="26592" spans="20:21" x14ac:dyDescent="0.25">
      <c r="T26592" s="101" t="s">
        <v>51710</v>
      </c>
      <c r="U26592" s="74" t="s">
        <v>51711</v>
      </c>
    </row>
    <row r="26593" spans="20:21" x14ac:dyDescent="0.25">
      <c r="T26593" s="101" t="s">
        <v>51712</v>
      </c>
      <c r="U26593" s="74" t="s">
        <v>51713</v>
      </c>
    </row>
    <row r="26594" spans="20:21" x14ac:dyDescent="0.25">
      <c r="T26594" s="101" t="s">
        <v>51714</v>
      </c>
      <c r="U26594" s="74" t="s">
        <v>51715</v>
      </c>
    </row>
    <row r="26595" spans="20:21" x14ac:dyDescent="0.25">
      <c r="T26595" s="101" t="s">
        <v>51716</v>
      </c>
      <c r="U26595" s="74" t="s">
        <v>51717</v>
      </c>
    </row>
    <row r="26596" spans="20:21" x14ac:dyDescent="0.25">
      <c r="T26596" s="101" t="s">
        <v>51718</v>
      </c>
      <c r="U26596" s="74" t="s">
        <v>51719</v>
      </c>
    </row>
    <row r="26597" spans="20:21" x14ac:dyDescent="0.25">
      <c r="T26597" s="101" t="s">
        <v>51720</v>
      </c>
      <c r="U26597" s="74" t="s">
        <v>51721</v>
      </c>
    </row>
    <row r="26598" spans="20:21" x14ac:dyDescent="0.25">
      <c r="T26598" s="101" t="s">
        <v>51722</v>
      </c>
      <c r="U26598" s="74" t="s">
        <v>51723</v>
      </c>
    </row>
    <row r="26599" spans="20:21" x14ac:dyDescent="0.25">
      <c r="T26599" s="101" t="s">
        <v>51724</v>
      </c>
      <c r="U26599" s="74" t="s">
        <v>51725</v>
      </c>
    </row>
    <row r="26600" spans="20:21" x14ac:dyDescent="0.25">
      <c r="T26600" s="101" t="s">
        <v>51726</v>
      </c>
      <c r="U26600" s="74" t="s">
        <v>4075</v>
      </c>
    </row>
    <row r="26601" spans="20:21" x14ac:dyDescent="0.25">
      <c r="T26601" s="101" t="s">
        <v>51727</v>
      </c>
      <c r="U26601" s="74" t="s">
        <v>23033</v>
      </c>
    </row>
    <row r="26602" spans="20:21" x14ac:dyDescent="0.25">
      <c r="T26602" s="101" t="s">
        <v>51728</v>
      </c>
      <c r="U26602" s="74" t="s">
        <v>51729</v>
      </c>
    </row>
    <row r="26603" spans="20:21" x14ac:dyDescent="0.25">
      <c r="T26603" s="101" t="s">
        <v>51730</v>
      </c>
      <c r="U26603" s="74" t="s">
        <v>51731</v>
      </c>
    </row>
    <row r="26604" spans="20:21" x14ac:dyDescent="0.25">
      <c r="T26604" s="101" t="s">
        <v>51732</v>
      </c>
      <c r="U26604" s="74" t="s">
        <v>51733</v>
      </c>
    </row>
    <row r="26605" spans="20:21" x14ac:dyDescent="0.25">
      <c r="T26605" s="101" t="s">
        <v>51734</v>
      </c>
      <c r="U26605" s="74" t="s">
        <v>51735</v>
      </c>
    </row>
    <row r="26606" spans="20:21" x14ac:dyDescent="0.25">
      <c r="T26606" s="101" t="s">
        <v>51736</v>
      </c>
      <c r="U26606" s="74" t="s">
        <v>51737</v>
      </c>
    </row>
    <row r="26607" spans="20:21" x14ac:dyDescent="0.25">
      <c r="T26607" s="101" t="s">
        <v>51738</v>
      </c>
      <c r="U26607" s="74" t="s">
        <v>51739</v>
      </c>
    </row>
    <row r="26608" spans="20:21" x14ac:dyDescent="0.25">
      <c r="T26608" s="101" t="s">
        <v>51740</v>
      </c>
      <c r="U26608" s="74" t="s">
        <v>51741</v>
      </c>
    </row>
    <row r="26609" spans="20:21" x14ac:dyDescent="0.25">
      <c r="T26609" s="101" t="s">
        <v>51742</v>
      </c>
      <c r="U26609" s="74" t="s">
        <v>51743</v>
      </c>
    </row>
    <row r="26610" spans="20:21" x14ac:dyDescent="0.25">
      <c r="T26610" s="101" t="s">
        <v>51744</v>
      </c>
      <c r="U26610" s="74" t="s">
        <v>15311</v>
      </c>
    </row>
    <row r="26611" spans="20:21" x14ac:dyDescent="0.25">
      <c r="T26611" s="101" t="s">
        <v>51745</v>
      </c>
      <c r="U26611" s="74" t="s">
        <v>51746</v>
      </c>
    </row>
    <row r="26612" spans="20:21" x14ac:dyDescent="0.25">
      <c r="T26612" s="101" t="s">
        <v>51747</v>
      </c>
      <c r="U26612" s="74" t="s">
        <v>51748</v>
      </c>
    </row>
    <row r="26613" spans="20:21" x14ac:dyDescent="0.25">
      <c r="T26613" s="101" t="s">
        <v>51749</v>
      </c>
      <c r="U26613" s="74" t="s">
        <v>51750</v>
      </c>
    </row>
    <row r="26614" spans="20:21" x14ac:dyDescent="0.25">
      <c r="T26614" s="101" t="s">
        <v>51751</v>
      </c>
      <c r="U26614" s="74" t="s">
        <v>23073</v>
      </c>
    </row>
    <row r="26615" spans="20:21" x14ac:dyDescent="0.25">
      <c r="T26615" s="101" t="s">
        <v>51752</v>
      </c>
      <c r="U26615" s="74" t="s">
        <v>51753</v>
      </c>
    </row>
    <row r="26616" spans="20:21" x14ac:dyDescent="0.25">
      <c r="T26616" s="101" t="s">
        <v>51754</v>
      </c>
      <c r="U26616" s="74" t="s">
        <v>4093</v>
      </c>
    </row>
    <row r="26617" spans="20:21" x14ac:dyDescent="0.25">
      <c r="T26617" s="101" t="s">
        <v>51755</v>
      </c>
      <c r="U26617" s="74" t="s">
        <v>51756</v>
      </c>
    </row>
    <row r="26618" spans="20:21" x14ac:dyDescent="0.25">
      <c r="T26618" s="101" t="s">
        <v>51757</v>
      </c>
      <c r="U26618" s="74" t="s">
        <v>51758</v>
      </c>
    </row>
    <row r="26619" spans="20:21" x14ac:dyDescent="0.25">
      <c r="T26619" s="101" t="s">
        <v>51759</v>
      </c>
      <c r="U26619" s="74" t="s">
        <v>51760</v>
      </c>
    </row>
    <row r="26620" spans="20:21" x14ac:dyDescent="0.25">
      <c r="T26620" s="101" t="s">
        <v>51761</v>
      </c>
      <c r="U26620" s="74" t="s">
        <v>51762</v>
      </c>
    </row>
    <row r="26621" spans="20:21" x14ac:dyDescent="0.25">
      <c r="T26621" s="101" t="s">
        <v>51763</v>
      </c>
      <c r="U26621" s="74" t="s">
        <v>51764</v>
      </c>
    </row>
    <row r="26622" spans="20:21" x14ac:dyDescent="0.25">
      <c r="T26622" s="101" t="s">
        <v>51765</v>
      </c>
      <c r="U26622" s="74" t="s">
        <v>51766</v>
      </c>
    </row>
    <row r="26623" spans="20:21" x14ac:dyDescent="0.25">
      <c r="T26623" s="101" t="s">
        <v>51767</v>
      </c>
      <c r="U26623" s="74" t="s">
        <v>51768</v>
      </c>
    </row>
    <row r="26624" spans="20:21" x14ac:dyDescent="0.25">
      <c r="T26624" s="101" t="s">
        <v>51769</v>
      </c>
      <c r="U26624" s="74" t="s">
        <v>51770</v>
      </c>
    </row>
    <row r="26625" spans="20:21" x14ac:dyDescent="0.25">
      <c r="T26625" s="101" t="s">
        <v>51771</v>
      </c>
      <c r="U26625" s="74" t="s">
        <v>51772</v>
      </c>
    </row>
    <row r="26626" spans="20:21" x14ac:dyDescent="0.25">
      <c r="T26626" s="101" t="s">
        <v>51773</v>
      </c>
      <c r="U26626" s="74" t="s">
        <v>51774</v>
      </c>
    </row>
    <row r="26627" spans="20:21" x14ac:dyDescent="0.25">
      <c r="T26627" s="101" t="s">
        <v>51775</v>
      </c>
      <c r="U26627" s="74" t="s">
        <v>51776</v>
      </c>
    </row>
    <row r="26628" spans="20:21" x14ac:dyDescent="0.25">
      <c r="T26628" s="101" t="s">
        <v>51777</v>
      </c>
      <c r="U26628" s="74" t="s">
        <v>51778</v>
      </c>
    </row>
    <row r="26629" spans="20:21" x14ac:dyDescent="0.25">
      <c r="T26629" s="101" t="s">
        <v>51779</v>
      </c>
      <c r="U26629" s="74" t="s">
        <v>51780</v>
      </c>
    </row>
    <row r="26630" spans="20:21" x14ac:dyDescent="0.25">
      <c r="T26630" s="101" t="s">
        <v>51781</v>
      </c>
      <c r="U26630" s="74" t="s">
        <v>51782</v>
      </c>
    </row>
    <row r="26631" spans="20:21" x14ac:dyDescent="0.25">
      <c r="T26631" s="101" t="s">
        <v>51783</v>
      </c>
      <c r="U26631" s="74" t="s">
        <v>51784</v>
      </c>
    </row>
    <row r="26632" spans="20:21" x14ac:dyDescent="0.25">
      <c r="T26632" s="101" t="s">
        <v>51785</v>
      </c>
      <c r="U26632" s="74" t="s">
        <v>51786</v>
      </c>
    </row>
    <row r="26633" spans="20:21" x14ac:dyDescent="0.25">
      <c r="T26633" s="101" t="s">
        <v>51787</v>
      </c>
      <c r="U26633" s="74" t="s">
        <v>8479</v>
      </c>
    </row>
    <row r="26634" spans="20:21" x14ac:dyDescent="0.25">
      <c r="T26634" s="101" t="s">
        <v>51788</v>
      </c>
      <c r="U26634" s="74" t="s">
        <v>51789</v>
      </c>
    </row>
    <row r="26635" spans="20:21" x14ac:dyDescent="0.25">
      <c r="T26635" s="101" t="s">
        <v>51790</v>
      </c>
      <c r="U26635" s="74" t="s">
        <v>51791</v>
      </c>
    </row>
    <row r="26636" spans="20:21" x14ac:dyDescent="0.25">
      <c r="T26636" s="101" t="s">
        <v>51792</v>
      </c>
      <c r="U26636" s="74" t="s">
        <v>51793</v>
      </c>
    </row>
    <row r="26637" spans="20:21" x14ac:dyDescent="0.25">
      <c r="T26637" s="101" t="s">
        <v>51794</v>
      </c>
      <c r="U26637" s="74" t="s">
        <v>51795</v>
      </c>
    </row>
    <row r="26638" spans="20:21" x14ac:dyDescent="0.25">
      <c r="T26638" s="101" t="s">
        <v>51796</v>
      </c>
      <c r="U26638" s="74" t="s">
        <v>51797</v>
      </c>
    </row>
    <row r="26639" spans="20:21" x14ac:dyDescent="0.25">
      <c r="T26639" s="101" t="s">
        <v>51798</v>
      </c>
      <c r="U26639" s="74" t="s">
        <v>51799</v>
      </c>
    </row>
    <row r="26640" spans="20:21" x14ac:dyDescent="0.25">
      <c r="T26640" s="101" t="s">
        <v>51800</v>
      </c>
      <c r="U26640" s="74" t="s">
        <v>12130</v>
      </c>
    </row>
    <row r="26641" spans="20:21" x14ac:dyDescent="0.25">
      <c r="T26641" s="101" t="s">
        <v>51801</v>
      </c>
      <c r="U26641" s="74" t="s">
        <v>51802</v>
      </c>
    </row>
    <row r="26642" spans="20:21" x14ac:dyDescent="0.25">
      <c r="T26642" s="101" t="s">
        <v>51803</v>
      </c>
      <c r="U26642" s="74" t="s">
        <v>51804</v>
      </c>
    </row>
    <row r="26643" spans="20:21" x14ac:dyDescent="0.25">
      <c r="T26643" s="101" t="s">
        <v>51805</v>
      </c>
      <c r="U26643" s="74" t="s">
        <v>51806</v>
      </c>
    </row>
    <row r="26644" spans="20:21" x14ac:dyDescent="0.25">
      <c r="T26644" s="101" t="s">
        <v>51807</v>
      </c>
      <c r="U26644" s="74" t="s">
        <v>51808</v>
      </c>
    </row>
    <row r="26645" spans="20:21" x14ac:dyDescent="0.25">
      <c r="T26645" s="101" t="s">
        <v>51809</v>
      </c>
      <c r="U26645" s="74" t="s">
        <v>51810</v>
      </c>
    </row>
    <row r="26646" spans="20:21" x14ac:dyDescent="0.25">
      <c r="T26646" s="101" t="s">
        <v>51811</v>
      </c>
      <c r="U26646" s="74" t="s">
        <v>51812</v>
      </c>
    </row>
    <row r="26647" spans="20:21" x14ac:dyDescent="0.25">
      <c r="T26647" s="101" t="s">
        <v>51813</v>
      </c>
      <c r="U26647" s="74" t="s">
        <v>51814</v>
      </c>
    </row>
    <row r="26648" spans="20:21" x14ac:dyDescent="0.25">
      <c r="T26648" s="101" t="s">
        <v>51815</v>
      </c>
      <c r="U26648" s="74" t="s">
        <v>51816</v>
      </c>
    </row>
    <row r="26649" spans="20:21" x14ac:dyDescent="0.25">
      <c r="T26649" s="101" t="s">
        <v>51817</v>
      </c>
      <c r="U26649" s="74" t="s">
        <v>51818</v>
      </c>
    </row>
    <row r="26650" spans="20:21" x14ac:dyDescent="0.25">
      <c r="T26650" s="101" t="s">
        <v>51819</v>
      </c>
      <c r="U26650" s="74" t="s">
        <v>51820</v>
      </c>
    </row>
    <row r="26651" spans="20:21" x14ac:dyDescent="0.25">
      <c r="T26651" s="101" t="s">
        <v>51821</v>
      </c>
      <c r="U26651" s="74" t="s">
        <v>51822</v>
      </c>
    </row>
    <row r="26652" spans="20:21" x14ac:dyDescent="0.25">
      <c r="T26652" s="101" t="s">
        <v>51823</v>
      </c>
      <c r="U26652" s="74" t="s">
        <v>51824</v>
      </c>
    </row>
    <row r="26653" spans="20:21" x14ac:dyDescent="0.25">
      <c r="T26653" s="101" t="s">
        <v>51825</v>
      </c>
      <c r="U26653" s="74" t="s">
        <v>51826</v>
      </c>
    </row>
    <row r="26654" spans="20:21" x14ac:dyDescent="0.25">
      <c r="T26654" s="101" t="s">
        <v>51827</v>
      </c>
      <c r="U26654" s="74" t="s">
        <v>51828</v>
      </c>
    </row>
    <row r="26655" spans="20:21" x14ac:dyDescent="0.25">
      <c r="T26655" s="101" t="s">
        <v>51829</v>
      </c>
      <c r="U26655" s="74" t="s">
        <v>51830</v>
      </c>
    </row>
    <row r="26656" spans="20:21" x14ac:dyDescent="0.25">
      <c r="T26656" s="101" t="s">
        <v>51831</v>
      </c>
      <c r="U26656" s="74" t="s">
        <v>51832</v>
      </c>
    </row>
    <row r="26657" spans="20:21" x14ac:dyDescent="0.25">
      <c r="T26657" s="101" t="s">
        <v>51833</v>
      </c>
      <c r="U26657" s="74" t="s">
        <v>51834</v>
      </c>
    </row>
    <row r="26658" spans="20:21" x14ac:dyDescent="0.25">
      <c r="T26658" s="101" t="s">
        <v>51835</v>
      </c>
      <c r="U26658" s="74" t="s">
        <v>51836</v>
      </c>
    </row>
    <row r="26659" spans="20:21" x14ac:dyDescent="0.25">
      <c r="T26659" s="101" t="s">
        <v>51837</v>
      </c>
      <c r="U26659" s="74" t="s">
        <v>23207</v>
      </c>
    </row>
    <row r="26660" spans="20:21" x14ac:dyDescent="0.25">
      <c r="T26660" s="101" t="s">
        <v>51838</v>
      </c>
      <c r="U26660" s="74" t="s">
        <v>25164</v>
      </c>
    </row>
    <row r="26661" spans="20:21" x14ac:dyDescent="0.25">
      <c r="T26661" s="101" t="s">
        <v>51839</v>
      </c>
      <c r="U26661" s="74" t="s">
        <v>36230</v>
      </c>
    </row>
    <row r="26662" spans="20:21" x14ac:dyDescent="0.25">
      <c r="T26662" s="101" t="s">
        <v>51840</v>
      </c>
      <c r="U26662" s="74" t="s">
        <v>51841</v>
      </c>
    </row>
    <row r="26663" spans="20:21" x14ac:dyDescent="0.25">
      <c r="T26663" s="101" t="s">
        <v>51842</v>
      </c>
      <c r="U26663" s="74" t="s">
        <v>51843</v>
      </c>
    </row>
    <row r="26664" spans="20:21" x14ac:dyDescent="0.25">
      <c r="T26664" s="101" t="s">
        <v>51844</v>
      </c>
      <c r="U26664" s="74" t="s">
        <v>51845</v>
      </c>
    </row>
    <row r="26665" spans="20:21" x14ac:dyDescent="0.25">
      <c r="T26665" s="101" t="s">
        <v>51846</v>
      </c>
      <c r="U26665" s="74" t="s">
        <v>51847</v>
      </c>
    </row>
    <row r="26666" spans="20:21" x14ac:dyDescent="0.25">
      <c r="T26666" s="101" t="s">
        <v>51848</v>
      </c>
      <c r="U26666" s="74" t="s">
        <v>51849</v>
      </c>
    </row>
    <row r="26667" spans="20:21" x14ac:dyDescent="0.25">
      <c r="T26667" s="101" t="s">
        <v>51850</v>
      </c>
      <c r="U26667" s="74" t="s">
        <v>51851</v>
      </c>
    </row>
    <row r="26668" spans="20:21" x14ac:dyDescent="0.25">
      <c r="T26668" s="101" t="s">
        <v>51852</v>
      </c>
      <c r="U26668" s="74" t="s">
        <v>51853</v>
      </c>
    </row>
    <row r="26669" spans="20:21" x14ac:dyDescent="0.25">
      <c r="T26669" s="101" t="s">
        <v>51854</v>
      </c>
      <c r="U26669" s="74" t="s">
        <v>51855</v>
      </c>
    </row>
    <row r="26670" spans="20:21" x14ac:dyDescent="0.25">
      <c r="T26670" s="101" t="s">
        <v>51856</v>
      </c>
      <c r="U26670" s="74" t="s">
        <v>51857</v>
      </c>
    </row>
    <row r="26671" spans="20:21" x14ac:dyDescent="0.25">
      <c r="T26671" s="101" t="s">
        <v>51858</v>
      </c>
      <c r="U26671" s="74" t="s">
        <v>51859</v>
      </c>
    </row>
    <row r="26672" spans="20:21" x14ac:dyDescent="0.25">
      <c r="T26672" s="101" t="s">
        <v>51860</v>
      </c>
      <c r="U26672" s="74" t="s">
        <v>51861</v>
      </c>
    </row>
    <row r="26673" spans="20:21" x14ac:dyDescent="0.25">
      <c r="T26673" s="101" t="s">
        <v>51862</v>
      </c>
      <c r="U26673" s="74" t="s">
        <v>51863</v>
      </c>
    </row>
    <row r="26674" spans="20:21" x14ac:dyDescent="0.25">
      <c r="T26674" s="101" t="s">
        <v>51864</v>
      </c>
      <c r="U26674" s="74" t="s">
        <v>51865</v>
      </c>
    </row>
    <row r="26675" spans="20:21" x14ac:dyDescent="0.25">
      <c r="T26675" s="101" t="s">
        <v>51866</v>
      </c>
      <c r="U26675" s="74" t="s">
        <v>51867</v>
      </c>
    </row>
    <row r="26676" spans="20:21" x14ac:dyDescent="0.25">
      <c r="T26676" s="101" t="s">
        <v>51868</v>
      </c>
      <c r="U26676" s="74" t="s">
        <v>51869</v>
      </c>
    </row>
    <row r="26677" spans="20:21" x14ac:dyDescent="0.25">
      <c r="T26677" s="101" t="s">
        <v>51870</v>
      </c>
      <c r="U26677" s="74" t="s">
        <v>51871</v>
      </c>
    </row>
    <row r="26678" spans="20:21" x14ac:dyDescent="0.25">
      <c r="T26678" s="101" t="s">
        <v>51872</v>
      </c>
      <c r="U26678" s="74" t="s">
        <v>51873</v>
      </c>
    </row>
    <row r="26679" spans="20:21" x14ac:dyDescent="0.25">
      <c r="T26679" s="101" t="s">
        <v>51874</v>
      </c>
      <c r="U26679" s="74" t="s">
        <v>51875</v>
      </c>
    </row>
    <row r="26680" spans="20:21" x14ac:dyDescent="0.25">
      <c r="T26680" s="101" t="s">
        <v>51876</v>
      </c>
      <c r="U26680" s="74" t="s">
        <v>51877</v>
      </c>
    </row>
    <row r="26681" spans="20:21" x14ac:dyDescent="0.25">
      <c r="T26681" s="101" t="s">
        <v>51878</v>
      </c>
      <c r="U26681" s="74" t="s">
        <v>51879</v>
      </c>
    </row>
    <row r="26682" spans="20:21" x14ac:dyDescent="0.25">
      <c r="T26682" s="101" t="s">
        <v>51880</v>
      </c>
      <c r="U26682" s="74" t="s">
        <v>51881</v>
      </c>
    </row>
    <row r="26683" spans="20:21" x14ac:dyDescent="0.25">
      <c r="T26683" s="101" t="s">
        <v>51882</v>
      </c>
      <c r="U26683" s="74" t="s">
        <v>51883</v>
      </c>
    </row>
    <row r="26684" spans="20:21" x14ac:dyDescent="0.25">
      <c r="T26684" s="101" t="s">
        <v>51884</v>
      </c>
      <c r="U26684" s="74" t="s">
        <v>51885</v>
      </c>
    </row>
    <row r="26685" spans="20:21" x14ac:dyDescent="0.25">
      <c r="T26685" s="101" t="s">
        <v>51886</v>
      </c>
      <c r="U26685" s="74" t="s">
        <v>51887</v>
      </c>
    </row>
    <row r="26686" spans="20:21" x14ac:dyDescent="0.25">
      <c r="T26686" s="101" t="s">
        <v>51888</v>
      </c>
      <c r="U26686" s="74" t="s">
        <v>51889</v>
      </c>
    </row>
    <row r="26687" spans="20:21" x14ac:dyDescent="0.25">
      <c r="T26687" s="101" t="s">
        <v>51890</v>
      </c>
      <c r="U26687" s="74" t="s">
        <v>51891</v>
      </c>
    </row>
    <row r="26688" spans="20:21" x14ac:dyDescent="0.25">
      <c r="T26688" s="101" t="s">
        <v>51892</v>
      </c>
      <c r="U26688" s="74" t="s">
        <v>51893</v>
      </c>
    </row>
    <row r="26689" spans="20:21" x14ac:dyDescent="0.25">
      <c r="T26689" s="101" t="s">
        <v>51894</v>
      </c>
      <c r="U26689" s="74" t="s">
        <v>51895</v>
      </c>
    </row>
    <row r="26690" spans="20:21" x14ac:dyDescent="0.25">
      <c r="T26690" s="101" t="s">
        <v>51896</v>
      </c>
      <c r="U26690" s="74" t="s">
        <v>51897</v>
      </c>
    </row>
    <row r="26691" spans="20:21" x14ac:dyDescent="0.25">
      <c r="T26691" s="101" t="s">
        <v>51898</v>
      </c>
      <c r="U26691" s="74" t="s">
        <v>51899</v>
      </c>
    </row>
    <row r="26692" spans="20:21" x14ac:dyDescent="0.25">
      <c r="T26692" s="101" t="s">
        <v>51900</v>
      </c>
      <c r="U26692" s="74" t="s">
        <v>51901</v>
      </c>
    </row>
    <row r="26693" spans="20:21" x14ac:dyDescent="0.25">
      <c r="T26693" s="101" t="s">
        <v>51902</v>
      </c>
      <c r="U26693" s="74" t="s">
        <v>51903</v>
      </c>
    </row>
    <row r="26694" spans="20:21" x14ac:dyDescent="0.25">
      <c r="T26694" s="101" t="s">
        <v>51904</v>
      </c>
      <c r="U26694" s="74" t="s">
        <v>51905</v>
      </c>
    </row>
    <row r="26695" spans="20:21" x14ac:dyDescent="0.25">
      <c r="T26695" s="101" t="s">
        <v>51906</v>
      </c>
      <c r="U26695" s="74" t="s">
        <v>51907</v>
      </c>
    </row>
    <row r="26696" spans="20:21" x14ac:dyDescent="0.25">
      <c r="T26696" s="101" t="s">
        <v>51908</v>
      </c>
      <c r="U26696" s="74" t="s">
        <v>51909</v>
      </c>
    </row>
    <row r="26697" spans="20:21" x14ac:dyDescent="0.25">
      <c r="T26697" s="101" t="s">
        <v>51910</v>
      </c>
      <c r="U26697" s="74" t="s">
        <v>51911</v>
      </c>
    </row>
    <row r="26698" spans="20:21" x14ac:dyDescent="0.25">
      <c r="T26698" s="101" t="s">
        <v>51912</v>
      </c>
      <c r="U26698" s="74" t="s">
        <v>51913</v>
      </c>
    </row>
    <row r="26699" spans="20:21" x14ac:dyDescent="0.25">
      <c r="T26699" s="101" t="s">
        <v>51914</v>
      </c>
      <c r="U26699" s="74" t="s">
        <v>51915</v>
      </c>
    </row>
    <row r="26700" spans="20:21" x14ac:dyDescent="0.25">
      <c r="T26700" s="101" t="s">
        <v>51916</v>
      </c>
      <c r="U26700" s="74" t="s">
        <v>51917</v>
      </c>
    </row>
    <row r="26701" spans="20:21" x14ac:dyDescent="0.25">
      <c r="T26701" s="101" t="s">
        <v>51918</v>
      </c>
      <c r="U26701" s="74" t="s">
        <v>51919</v>
      </c>
    </row>
    <row r="26702" spans="20:21" x14ac:dyDescent="0.25">
      <c r="T26702" s="101" t="s">
        <v>51920</v>
      </c>
      <c r="U26702" s="74" t="s">
        <v>51921</v>
      </c>
    </row>
    <row r="26703" spans="20:21" x14ac:dyDescent="0.25">
      <c r="T26703" s="101" t="s">
        <v>51922</v>
      </c>
      <c r="U26703" s="74" t="s">
        <v>51923</v>
      </c>
    </row>
    <row r="26704" spans="20:21" x14ac:dyDescent="0.25">
      <c r="T26704" s="101" t="s">
        <v>51924</v>
      </c>
      <c r="U26704" s="74" t="s">
        <v>51925</v>
      </c>
    </row>
    <row r="26705" spans="20:21" x14ac:dyDescent="0.25">
      <c r="T26705" s="101" t="s">
        <v>51926</v>
      </c>
      <c r="U26705" s="74" t="s">
        <v>51927</v>
      </c>
    </row>
    <row r="26706" spans="20:21" x14ac:dyDescent="0.25">
      <c r="T26706" s="101" t="s">
        <v>51928</v>
      </c>
      <c r="U26706" s="74" t="s">
        <v>51929</v>
      </c>
    </row>
    <row r="26707" spans="20:21" x14ac:dyDescent="0.25">
      <c r="T26707" s="101" t="s">
        <v>51930</v>
      </c>
      <c r="U26707" s="74" t="s">
        <v>6199</v>
      </c>
    </row>
    <row r="26708" spans="20:21" x14ac:dyDescent="0.25">
      <c r="T26708" s="101" t="s">
        <v>51931</v>
      </c>
      <c r="U26708" s="74" t="s">
        <v>30519</v>
      </c>
    </row>
    <row r="26709" spans="20:21" x14ac:dyDescent="0.25">
      <c r="T26709" s="101" t="s">
        <v>51932</v>
      </c>
      <c r="U26709" s="74" t="s">
        <v>51933</v>
      </c>
    </row>
    <row r="26710" spans="20:21" x14ac:dyDescent="0.25">
      <c r="T26710" s="101" t="s">
        <v>51934</v>
      </c>
      <c r="U26710" s="74" t="s">
        <v>51935</v>
      </c>
    </row>
    <row r="26711" spans="20:21" x14ac:dyDescent="0.25">
      <c r="T26711" s="101" t="s">
        <v>51936</v>
      </c>
      <c r="U26711" s="74" t="s">
        <v>24272</v>
      </c>
    </row>
    <row r="26712" spans="20:21" x14ac:dyDescent="0.25">
      <c r="T26712" s="101" t="s">
        <v>51937</v>
      </c>
      <c r="U26712" s="74" t="s">
        <v>51938</v>
      </c>
    </row>
    <row r="26713" spans="20:21" x14ac:dyDescent="0.25">
      <c r="T26713" s="101" t="s">
        <v>51939</v>
      </c>
      <c r="U26713" s="74" t="s">
        <v>51940</v>
      </c>
    </row>
    <row r="26714" spans="20:21" x14ac:dyDescent="0.25">
      <c r="T26714" s="101" t="s">
        <v>51941</v>
      </c>
      <c r="U26714" s="74" t="s">
        <v>51942</v>
      </c>
    </row>
    <row r="26715" spans="20:21" x14ac:dyDescent="0.25">
      <c r="T26715" s="101" t="s">
        <v>51943</v>
      </c>
      <c r="U26715" s="74" t="s">
        <v>51944</v>
      </c>
    </row>
    <row r="26716" spans="20:21" x14ac:dyDescent="0.25">
      <c r="T26716" s="101" t="s">
        <v>51945</v>
      </c>
      <c r="U26716" s="74" t="s">
        <v>51946</v>
      </c>
    </row>
    <row r="26717" spans="20:21" x14ac:dyDescent="0.25">
      <c r="T26717" s="101" t="s">
        <v>51947</v>
      </c>
      <c r="U26717" s="74" t="s">
        <v>5436</v>
      </c>
    </row>
    <row r="26718" spans="20:21" x14ac:dyDescent="0.25">
      <c r="T26718" s="101" t="s">
        <v>51948</v>
      </c>
      <c r="U26718" s="74" t="s">
        <v>51949</v>
      </c>
    </row>
    <row r="26719" spans="20:21" x14ac:dyDescent="0.25">
      <c r="T26719" s="101" t="s">
        <v>51950</v>
      </c>
      <c r="U26719" s="74" t="s">
        <v>51951</v>
      </c>
    </row>
    <row r="26720" spans="20:21" x14ac:dyDescent="0.25">
      <c r="T26720" s="101" t="s">
        <v>51952</v>
      </c>
      <c r="U26720" s="74" t="s">
        <v>51953</v>
      </c>
    </row>
    <row r="26721" spans="20:21" x14ac:dyDescent="0.25">
      <c r="T26721" s="101" t="s">
        <v>51954</v>
      </c>
      <c r="U26721" s="74" t="s">
        <v>25242</v>
      </c>
    </row>
    <row r="26722" spans="20:21" x14ac:dyDescent="0.25">
      <c r="T26722" s="101" t="s">
        <v>51955</v>
      </c>
      <c r="U26722" s="74" t="s">
        <v>51956</v>
      </c>
    </row>
    <row r="26723" spans="20:21" x14ac:dyDescent="0.25">
      <c r="T26723" s="101" t="s">
        <v>51957</v>
      </c>
      <c r="U26723" s="74" t="s">
        <v>51958</v>
      </c>
    </row>
    <row r="26724" spans="20:21" x14ac:dyDescent="0.25">
      <c r="T26724" s="101" t="s">
        <v>51959</v>
      </c>
      <c r="U26724" s="74" t="s">
        <v>51016</v>
      </c>
    </row>
    <row r="26725" spans="20:21" x14ac:dyDescent="0.25">
      <c r="T26725" s="101" t="s">
        <v>51960</v>
      </c>
      <c r="U26725" s="74" t="s">
        <v>23322</v>
      </c>
    </row>
    <row r="26726" spans="20:21" x14ac:dyDescent="0.25">
      <c r="T26726" s="101" t="s">
        <v>51961</v>
      </c>
      <c r="U26726" s="74" t="s">
        <v>51962</v>
      </c>
    </row>
    <row r="26727" spans="20:21" x14ac:dyDescent="0.25">
      <c r="T26727" s="101" t="s">
        <v>51963</v>
      </c>
      <c r="U26727" s="74" t="s">
        <v>51964</v>
      </c>
    </row>
    <row r="26728" spans="20:21" x14ac:dyDescent="0.25">
      <c r="T26728" s="101" t="s">
        <v>51965</v>
      </c>
      <c r="U26728" s="74" t="s">
        <v>51966</v>
      </c>
    </row>
    <row r="26729" spans="20:21" x14ac:dyDescent="0.25">
      <c r="T26729" s="101" t="s">
        <v>51967</v>
      </c>
      <c r="U26729" s="74" t="s">
        <v>51968</v>
      </c>
    </row>
    <row r="26730" spans="20:21" x14ac:dyDescent="0.25">
      <c r="T26730" s="101" t="s">
        <v>51969</v>
      </c>
      <c r="U26730" s="74" t="s">
        <v>51970</v>
      </c>
    </row>
    <row r="26731" spans="20:21" x14ac:dyDescent="0.25">
      <c r="T26731" s="101" t="s">
        <v>51971</v>
      </c>
      <c r="U26731" s="74" t="s">
        <v>51972</v>
      </c>
    </row>
    <row r="26732" spans="20:21" x14ac:dyDescent="0.25">
      <c r="T26732" s="101" t="s">
        <v>51973</v>
      </c>
      <c r="U26732" s="74" t="s">
        <v>51974</v>
      </c>
    </row>
    <row r="26733" spans="20:21" x14ac:dyDescent="0.25">
      <c r="T26733" s="101" t="s">
        <v>51975</v>
      </c>
      <c r="U26733" s="74" t="s">
        <v>51976</v>
      </c>
    </row>
    <row r="26734" spans="20:21" x14ac:dyDescent="0.25">
      <c r="T26734" s="101" t="s">
        <v>51977</v>
      </c>
      <c r="U26734" s="74" t="s">
        <v>51978</v>
      </c>
    </row>
    <row r="26735" spans="20:21" x14ac:dyDescent="0.25">
      <c r="T26735" s="101" t="s">
        <v>51979</v>
      </c>
      <c r="U26735" s="74" t="s">
        <v>51980</v>
      </c>
    </row>
    <row r="26736" spans="20:21" x14ac:dyDescent="0.25">
      <c r="T26736" s="101" t="s">
        <v>51981</v>
      </c>
      <c r="U26736" s="74" t="s">
        <v>51982</v>
      </c>
    </row>
    <row r="26737" spans="20:21" x14ac:dyDescent="0.25">
      <c r="T26737" s="101" t="s">
        <v>51983</v>
      </c>
      <c r="U26737" s="74" t="s">
        <v>51984</v>
      </c>
    </row>
    <row r="26738" spans="20:21" x14ac:dyDescent="0.25">
      <c r="T26738" s="101" t="s">
        <v>51985</v>
      </c>
      <c r="U26738" s="74" t="s">
        <v>51986</v>
      </c>
    </row>
    <row r="26739" spans="20:21" x14ac:dyDescent="0.25">
      <c r="T26739" s="101" t="s">
        <v>51987</v>
      </c>
      <c r="U26739" s="74" t="s">
        <v>51988</v>
      </c>
    </row>
    <row r="26740" spans="20:21" x14ac:dyDescent="0.25">
      <c r="T26740" s="101" t="s">
        <v>51989</v>
      </c>
      <c r="U26740" s="74" t="s">
        <v>51990</v>
      </c>
    </row>
    <row r="26741" spans="20:21" x14ac:dyDescent="0.25">
      <c r="T26741" s="101" t="s">
        <v>51991</v>
      </c>
      <c r="U26741" s="74" t="s">
        <v>51992</v>
      </c>
    </row>
    <row r="26742" spans="20:21" x14ac:dyDescent="0.25">
      <c r="T26742" s="101" t="s">
        <v>51993</v>
      </c>
      <c r="U26742" s="74" t="s">
        <v>51994</v>
      </c>
    </row>
    <row r="26743" spans="20:21" x14ac:dyDescent="0.25">
      <c r="T26743" s="101" t="s">
        <v>51995</v>
      </c>
      <c r="U26743" s="74" t="s">
        <v>51996</v>
      </c>
    </row>
    <row r="26744" spans="20:21" x14ac:dyDescent="0.25">
      <c r="T26744" s="101" t="s">
        <v>51997</v>
      </c>
      <c r="U26744" s="74" t="s">
        <v>51998</v>
      </c>
    </row>
    <row r="26745" spans="20:21" x14ac:dyDescent="0.25">
      <c r="T26745" s="101" t="s">
        <v>51999</v>
      </c>
      <c r="U26745" s="74" t="s">
        <v>52000</v>
      </c>
    </row>
    <row r="26746" spans="20:21" x14ac:dyDescent="0.25">
      <c r="T26746" s="101" t="s">
        <v>52001</v>
      </c>
      <c r="U26746" s="74" t="s">
        <v>52002</v>
      </c>
    </row>
    <row r="26747" spans="20:21" x14ac:dyDescent="0.25">
      <c r="T26747" s="101" t="s">
        <v>52003</v>
      </c>
      <c r="U26747" s="74" t="s">
        <v>52004</v>
      </c>
    </row>
    <row r="26748" spans="20:21" x14ac:dyDescent="0.25">
      <c r="T26748" s="101" t="s">
        <v>52005</v>
      </c>
      <c r="U26748" s="74" t="s">
        <v>52006</v>
      </c>
    </row>
    <row r="26749" spans="20:21" x14ac:dyDescent="0.25">
      <c r="T26749" s="101" t="s">
        <v>52007</v>
      </c>
      <c r="U26749" s="74" t="s">
        <v>52008</v>
      </c>
    </row>
    <row r="26750" spans="20:21" x14ac:dyDescent="0.25">
      <c r="T26750" s="101" t="s">
        <v>52009</v>
      </c>
      <c r="U26750" s="74" t="s">
        <v>52010</v>
      </c>
    </row>
    <row r="26751" spans="20:21" x14ac:dyDescent="0.25">
      <c r="T26751" s="101" t="s">
        <v>52011</v>
      </c>
      <c r="U26751" s="74" t="s">
        <v>52012</v>
      </c>
    </row>
    <row r="26752" spans="20:21" x14ac:dyDescent="0.25">
      <c r="T26752" s="101" t="s">
        <v>52013</v>
      </c>
      <c r="U26752" s="74" t="s">
        <v>34994</v>
      </c>
    </row>
    <row r="26753" spans="20:21" x14ac:dyDescent="0.25">
      <c r="T26753" s="101" t="s">
        <v>52014</v>
      </c>
      <c r="U26753" s="74" t="s">
        <v>52015</v>
      </c>
    </row>
    <row r="26754" spans="20:21" x14ac:dyDescent="0.25">
      <c r="T26754" s="101" t="s">
        <v>52016</v>
      </c>
      <c r="U26754" s="74" t="s">
        <v>52017</v>
      </c>
    </row>
    <row r="26755" spans="20:21" x14ac:dyDescent="0.25">
      <c r="T26755" s="101" t="s">
        <v>52018</v>
      </c>
      <c r="U26755" s="74" t="s">
        <v>52019</v>
      </c>
    </row>
    <row r="26756" spans="20:21" x14ac:dyDescent="0.25">
      <c r="T26756" s="101" t="s">
        <v>52020</v>
      </c>
      <c r="U26756" s="74" t="s">
        <v>52021</v>
      </c>
    </row>
    <row r="26757" spans="20:21" x14ac:dyDescent="0.25">
      <c r="T26757" s="101" t="s">
        <v>52022</v>
      </c>
      <c r="U26757" s="74" t="s">
        <v>52023</v>
      </c>
    </row>
    <row r="26758" spans="20:21" x14ac:dyDescent="0.25">
      <c r="T26758" s="101" t="s">
        <v>52024</v>
      </c>
      <c r="U26758" s="74" t="s">
        <v>52025</v>
      </c>
    </row>
    <row r="26759" spans="20:21" x14ac:dyDescent="0.25">
      <c r="T26759" s="101" t="s">
        <v>52026</v>
      </c>
      <c r="U26759" s="74" t="s">
        <v>52027</v>
      </c>
    </row>
    <row r="26760" spans="20:21" x14ac:dyDescent="0.25">
      <c r="T26760" s="101" t="s">
        <v>52028</v>
      </c>
      <c r="U26760" s="74" t="s">
        <v>52029</v>
      </c>
    </row>
    <row r="26761" spans="20:21" x14ac:dyDescent="0.25">
      <c r="T26761" s="101" t="s">
        <v>52030</v>
      </c>
      <c r="U26761" s="74" t="s">
        <v>11455</v>
      </c>
    </row>
    <row r="26762" spans="20:21" x14ac:dyDescent="0.25">
      <c r="T26762" s="101" t="s">
        <v>52031</v>
      </c>
      <c r="U26762" s="74" t="s">
        <v>25324</v>
      </c>
    </row>
    <row r="26763" spans="20:21" x14ac:dyDescent="0.25">
      <c r="T26763" s="101" t="s">
        <v>52032</v>
      </c>
      <c r="U26763" s="74" t="s">
        <v>24379</v>
      </c>
    </row>
    <row r="26764" spans="20:21" x14ac:dyDescent="0.25">
      <c r="T26764" s="101" t="s">
        <v>52033</v>
      </c>
      <c r="U26764" s="74" t="s">
        <v>24383</v>
      </c>
    </row>
    <row r="26765" spans="20:21" x14ac:dyDescent="0.25">
      <c r="T26765" s="101" t="s">
        <v>52034</v>
      </c>
      <c r="U26765" s="74" t="s">
        <v>52035</v>
      </c>
    </row>
    <row r="26766" spans="20:21" x14ac:dyDescent="0.25">
      <c r="T26766" s="101" t="s">
        <v>52036</v>
      </c>
      <c r="U26766" s="74" t="s">
        <v>52037</v>
      </c>
    </row>
    <row r="26767" spans="20:21" x14ac:dyDescent="0.25">
      <c r="T26767" s="101" t="s">
        <v>52038</v>
      </c>
      <c r="U26767" s="74" t="s">
        <v>23430</v>
      </c>
    </row>
    <row r="26768" spans="20:21" x14ac:dyDescent="0.25">
      <c r="T26768" s="101" t="s">
        <v>52039</v>
      </c>
      <c r="U26768" s="74" t="s">
        <v>52040</v>
      </c>
    </row>
    <row r="26769" spans="20:21" x14ac:dyDescent="0.25">
      <c r="T26769" s="101" t="s">
        <v>52041</v>
      </c>
      <c r="U26769" s="74" t="s">
        <v>11461</v>
      </c>
    </row>
    <row r="26770" spans="20:21" x14ac:dyDescent="0.25">
      <c r="T26770" s="101" t="s">
        <v>52042</v>
      </c>
      <c r="U26770" s="74" t="s">
        <v>52043</v>
      </c>
    </row>
    <row r="26771" spans="20:21" x14ac:dyDescent="0.25">
      <c r="T26771" s="101" t="s">
        <v>52044</v>
      </c>
      <c r="U26771" s="74" t="s">
        <v>52045</v>
      </c>
    </row>
    <row r="26772" spans="20:21" x14ac:dyDescent="0.25">
      <c r="T26772" s="101" t="s">
        <v>52046</v>
      </c>
      <c r="U26772" s="74" t="s">
        <v>52047</v>
      </c>
    </row>
    <row r="26773" spans="20:21" x14ac:dyDescent="0.25">
      <c r="T26773" s="101" t="s">
        <v>52048</v>
      </c>
      <c r="U26773" s="74" t="s">
        <v>52049</v>
      </c>
    </row>
    <row r="26774" spans="20:21" x14ac:dyDescent="0.25">
      <c r="T26774" s="101" t="s">
        <v>52050</v>
      </c>
      <c r="U26774" s="74" t="s">
        <v>52051</v>
      </c>
    </row>
    <row r="26775" spans="20:21" x14ac:dyDescent="0.25">
      <c r="T26775" s="101" t="s">
        <v>52052</v>
      </c>
      <c r="U26775" s="74" t="s">
        <v>16987</v>
      </c>
    </row>
    <row r="26776" spans="20:21" x14ac:dyDescent="0.25">
      <c r="T26776" s="101" t="s">
        <v>52053</v>
      </c>
      <c r="U26776" s="74" t="s">
        <v>52054</v>
      </c>
    </row>
    <row r="26777" spans="20:21" x14ac:dyDescent="0.25">
      <c r="T26777" s="101" t="s">
        <v>52055</v>
      </c>
      <c r="U26777" s="74" t="s">
        <v>52056</v>
      </c>
    </row>
    <row r="26778" spans="20:21" x14ac:dyDescent="0.25">
      <c r="T26778" s="101" t="s">
        <v>52057</v>
      </c>
      <c r="U26778" s="74" t="s">
        <v>51160</v>
      </c>
    </row>
    <row r="26779" spans="20:21" x14ac:dyDescent="0.25">
      <c r="T26779" s="101" t="s">
        <v>52058</v>
      </c>
      <c r="U26779" s="74" t="s">
        <v>34584</v>
      </c>
    </row>
    <row r="26780" spans="20:21" x14ac:dyDescent="0.25">
      <c r="T26780" s="101" t="s">
        <v>52059</v>
      </c>
      <c r="U26780" s="74" t="s">
        <v>24460</v>
      </c>
    </row>
    <row r="26781" spans="20:21" x14ac:dyDescent="0.25">
      <c r="T26781" s="101" t="s">
        <v>52060</v>
      </c>
      <c r="U26781" s="74" t="s">
        <v>6311</v>
      </c>
    </row>
    <row r="26782" spans="20:21" x14ac:dyDescent="0.25">
      <c r="T26782" s="101" t="s">
        <v>52061</v>
      </c>
      <c r="U26782" s="74" t="s">
        <v>17014</v>
      </c>
    </row>
    <row r="26783" spans="20:21" x14ac:dyDescent="0.25">
      <c r="T26783" s="101" t="s">
        <v>52062</v>
      </c>
      <c r="U26783" s="74" t="s">
        <v>52063</v>
      </c>
    </row>
    <row r="26784" spans="20:21" x14ac:dyDescent="0.25">
      <c r="T26784" s="101" t="s">
        <v>52064</v>
      </c>
      <c r="U26784" s="74" t="s">
        <v>52065</v>
      </c>
    </row>
    <row r="26785" spans="20:21" x14ac:dyDescent="0.25">
      <c r="T26785" s="101" t="s">
        <v>52066</v>
      </c>
      <c r="U26785" s="74" t="s">
        <v>52067</v>
      </c>
    </row>
    <row r="26786" spans="20:21" x14ac:dyDescent="0.25">
      <c r="T26786" s="101" t="s">
        <v>52068</v>
      </c>
      <c r="U26786" s="74" t="s">
        <v>52069</v>
      </c>
    </row>
    <row r="26787" spans="20:21" x14ac:dyDescent="0.25">
      <c r="T26787" s="101" t="s">
        <v>52070</v>
      </c>
      <c r="U26787" s="74" t="s">
        <v>52071</v>
      </c>
    </row>
    <row r="26788" spans="20:21" x14ac:dyDescent="0.25">
      <c r="T26788" s="101" t="s">
        <v>52072</v>
      </c>
      <c r="U26788" s="74" t="s">
        <v>52073</v>
      </c>
    </row>
    <row r="26789" spans="20:21" x14ac:dyDescent="0.25">
      <c r="T26789" s="101" t="s">
        <v>52074</v>
      </c>
      <c r="U26789" s="74" t="s">
        <v>52075</v>
      </c>
    </row>
    <row r="26790" spans="20:21" x14ac:dyDescent="0.25">
      <c r="T26790" s="101" t="s">
        <v>52076</v>
      </c>
      <c r="U26790" s="74" t="s">
        <v>52077</v>
      </c>
    </row>
    <row r="26791" spans="20:21" x14ac:dyDescent="0.25">
      <c r="T26791" s="101" t="s">
        <v>52078</v>
      </c>
      <c r="U26791" s="74" t="s">
        <v>52079</v>
      </c>
    </row>
    <row r="26792" spans="20:21" x14ac:dyDescent="0.25">
      <c r="T26792" s="101" t="s">
        <v>52080</v>
      </c>
      <c r="U26792" s="74" t="s">
        <v>52081</v>
      </c>
    </row>
    <row r="26793" spans="20:21" x14ac:dyDescent="0.25">
      <c r="T26793" s="101" t="s">
        <v>52082</v>
      </c>
      <c r="U26793" s="74" t="s">
        <v>52083</v>
      </c>
    </row>
    <row r="26794" spans="20:21" x14ac:dyDescent="0.25">
      <c r="T26794" s="101" t="s">
        <v>52084</v>
      </c>
      <c r="U26794" s="74" t="s">
        <v>52085</v>
      </c>
    </row>
    <row r="26795" spans="20:21" x14ac:dyDescent="0.25">
      <c r="T26795" s="101" t="s">
        <v>52086</v>
      </c>
      <c r="U26795" s="74" t="s">
        <v>52087</v>
      </c>
    </row>
    <row r="26796" spans="20:21" x14ac:dyDescent="0.25">
      <c r="T26796" s="101" t="s">
        <v>52088</v>
      </c>
      <c r="U26796" s="74" t="s">
        <v>52089</v>
      </c>
    </row>
    <row r="26797" spans="20:21" x14ac:dyDescent="0.25">
      <c r="T26797" s="101" t="s">
        <v>52090</v>
      </c>
      <c r="U26797" s="74" t="s">
        <v>52091</v>
      </c>
    </row>
    <row r="26798" spans="20:21" x14ac:dyDescent="0.25">
      <c r="T26798" s="101" t="s">
        <v>52092</v>
      </c>
      <c r="U26798" s="74" t="s">
        <v>52093</v>
      </c>
    </row>
    <row r="26799" spans="20:21" x14ac:dyDescent="0.25">
      <c r="T26799" s="101" t="s">
        <v>52094</v>
      </c>
      <c r="U26799" s="74" t="s">
        <v>52095</v>
      </c>
    </row>
    <row r="26800" spans="20:21" x14ac:dyDescent="0.25">
      <c r="T26800" s="101" t="s">
        <v>52096</v>
      </c>
      <c r="U26800" s="74" t="s">
        <v>52097</v>
      </c>
    </row>
    <row r="26801" spans="20:21" x14ac:dyDescent="0.25">
      <c r="T26801" s="101" t="s">
        <v>52098</v>
      </c>
      <c r="U26801" s="74" t="s">
        <v>52099</v>
      </c>
    </row>
    <row r="26802" spans="20:21" x14ac:dyDescent="0.25">
      <c r="T26802" s="101" t="s">
        <v>52100</v>
      </c>
      <c r="U26802" s="74" t="s">
        <v>52101</v>
      </c>
    </row>
    <row r="26803" spans="20:21" x14ac:dyDescent="0.25">
      <c r="T26803" s="101" t="s">
        <v>52102</v>
      </c>
      <c r="U26803" s="74" t="s">
        <v>52103</v>
      </c>
    </row>
    <row r="26804" spans="20:21" x14ac:dyDescent="0.25">
      <c r="T26804" s="101" t="s">
        <v>52104</v>
      </c>
      <c r="U26804" s="74" t="s">
        <v>52105</v>
      </c>
    </row>
    <row r="26805" spans="20:21" x14ac:dyDescent="0.25">
      <c r="T26805" s="101" t="s">
        <v>52106</v>
      </c>
      <c r="U26805" s="74" t="s">
        <v>52107</v>
      </c>
    </row>
    <row r="26806" spans="20:21" x14ac:dyDescent="0.25">
      <c r="T26806" s="101" t="s">
        <v>52108</v>
      </c>
      <c r="U26806" s="74" t="s">
        <v>52109</v>
      </c>
    </row>
    <row r="26807" spans="20:21" x14ac:dyDescent="0.25">
      <c r="T26807" s="101" t="s">
        <v>52110</v>
      </c>
      <c r="U26807" s="74" t="s">
        <v>52111</v>
      </c>
    </row>
    <row r="26808" spans="20:21" x14ac:dyDescent="0.25">
      <c r="T26808" s="101" t="s">
        <v>52112</v>
      </c>
      <c r="U26808" s="74" t="s">
        <v>52113</v>
      </c>
    </row>
    <row r="26809" spans="20:21" x14ac:dyDescent="0.25">
      <c r="T26809" s="101" t="s">
        <v>52114</v>
      </c>
      <c r="U26809" s="74" t="s">
        <v>52115</v>
      </c>
    </row>
    <row r="26810" spans="20:21" x14ac:dyDescent="0.25">
      <c r="T26810" s="101" t="s">
        <v>52116</v>
      </c>
      <c r="U26810" s="74" t="s">
        <v>52117</v>
      </c>
    </row>
    <row r="26811" spans="20:21" x14ac:dyDescent="0.25">
      <c r="T26811" s="101" t="s">
        <v>52118</v>
      </c>
      <c r="U26811" s="74" t="s">
        <v>52119</v>
      </c>
    </row>
    <row r="26812" spans="20:21" x14ac:dyDescent="0.25">
      <c r="T26812" s="101" t="s">
        <v>52120</v>
      </c>
      <c r="U26812" s="74" t="s">
        <v>52121</v>
      </c>
    </row>
    <row r="26813" spans="20:21" x14ac:dyDescent="0.25">
      <c r="T26813" s="101" t="s">
        <v>52122</v>
      </c>
      <c r="U26813" s="74" t="s">
        <v>52123</v>
      </c>
    </row>
    <row r="26814" spans="20:21" x14ac:dyDescent="0.25">
      <c r="T26814" s="101" t="s">
        <v>52124</v>
      </c>
      <c r="U26814" s="74" t="s">
        <v>4652</v>
      </c>
    </row>
    <row r="26815" spans="20:21" x14ac:dyDescent="0.25">
      <c r="T26815" s="101" t="s">
        <v>52125</v>
      </c>
      <c r="U26815" s="74" t="s">
        <v>52126</v>
      </c>
    </row>
    <row r="26816" spans="20:21" x14ac:dyDescent="0.25">
      <c r="T26816" s="101" t="s">
        <v>52127</v>
      </c>
      <c r="U26816" s="74" t="s">
        <v>52128</v>
      </c>
    </row>
    <row r="26817" spans="20:21" x14ac:dyDescent="0.25">
      <c r="T26817" s="101" t="s">
        <v>52129</v>
      </c>
      <c r="U26817" s="74" t="s">
        <v>12346</v>
      </c>
    </row>
    <row r="26818" spans="20:21" x14ac:dyDescent="0.25">
      <c r="T26818" s="101" t="s">
        <v>52130</v>
      </c>
      <c r="U26818" s="74" t="s">
        <v>52131</v>
      </c>
    </row>
    <row r="26819" spans="20:21" x14ac:dyDescent="0.25">
      <c r="T26819" s="101" t="s">
        <v>52132</v>
      </c>
      <c r="U26819" s="74" t="s">
        <v>52133</v>
      </c>
    </row>
    <row r="26820" spans="20:21" x14ac:dyDescent="0.25">
      <c r="T26820" s="101" t="s">
        <v>52134</v>
      </c>
      <c r="U26820" s="74" t="s">
        <v>52135</v>
      </c>
    </row>
    <row r="26821" spans="20:21" x14ac:dyDescent="0.25">
      <c r="T26821" s="101" t="s">
        <v>52136</v>
      </c>
      <c r="U26821" s="74" t="s">
        <v>52137</v>
      </c>
    </row>
    <row r="26822" spans="20:21" x14ac:dyDescent="0.25">
      <c r="T26822" s="101" t="s">
        <v>52138</v>
      </c>
      <c r="U26822" s="74" t="s">
        <v>52139</v>
      </c>
    </row>
    <row r="26823" spans="20:21" x14ac:dyDescent="0.25">
      <c r="T26823" s="101" t="s">
        <v>52140</v>
      </c>
      <c r="U26823" s="74" t="s">
        <v>52141</v>
      </c>
    </row>
    <row r="26824" spans="20:21" x14ac:dyDescent="0.25">
      <c r="T26824" s="101" t="s">
        <v>52142</v>
      </c>
      <c r="U26824" s="74" t="s">
        <v>52143</v>
      </c>
    </row>
    <row r="26825" spans="20:21" x14ac:dyDescent="0.25">
      <c r="T26825" s="101" t="s">
        <v>52144</v>
      </c>
      <c r="U26825" s="74" t="s">
        <v>52145</v>
      </c>
    </row>
    <row r="26826" spans="20:21" x14ac:dyDescent="0.25">
      <c r="T26826" s="101" t="s">
        <v>52146</v>
      </c>
      <c r="U26826" s="74" t="s">
        <v>52147</v>
      </c>
    </row>
    <row r="26827" spans="20:21" x14ac:dyDescent="0.25">
      <c r="T26827" s="101" t="s">
        <v>52148</v>
      </c>
      <c r="U26827" s="74" t="s">
        <v>52149</v>
      </c>
    </row>
    <row r="26828" spans="20:21" x14ac:dyDescent="0.25">
      <c r="T26828" s="101" t="s">
        <v>52150</v>
      </c>
      <c r="U26828" s="74" t="s">
        <v>52151</v>
      </c>
    </row>
    <row r="26829" spans="20:21" x14ac:dyDescent="0.25">
      <c r="T26829" s="101" t="s">
        <v>52152</v>
      </c>
      <c r="U26829" s="74" t="s">
        <v>52153</v>
      </c>
    </row>
    <row r="26830" spans="20:21" x14ac:dyDescent="0.25">
      <c r="T26830" s="101" t="s">
        <v>52154</v>
      </c>
      <c r="U26830" s="74" t="s">
        <v>52155</v>
      </c>
    </row>
    <row r="26831" spans="20:21" x14ac:dyDescent="0.25">
      <c r="T26831" s="101" t="s">
        <v>52156</v>
      </c>
      <c r="U26831" s="74" t="s">
        <v>24550</v>
      </c>
    </row>
    <row r="26832" spans="20:21" x14ac:dyDescent="0.25">
      <c r="T26832" s="101" t="s">
        <v>52157</v>
      </c>
      <c r="U26832" s="74" t="s">
        <v>52158</v>
      </c>
    </row>
    <row r="26833" spans="20:21" x14ac:dyDescent="0.25">
      <c r="T26833" s="101" t="s">
        <v>52159</v>
      </c>
      <c r="U26833" s="74" t="s">
        <v>52160</v>
      </c>
    </row>
    <row r="26834" spans="20:21" x14ac:dyDescent="0.25">
      <c r="T26834" s="101" t="s">
        <v>52161</v>
      </c>
      <c r="U26834" s="74" t="s">
        <v>52162</v>
      </c>
    </row>
    <row r="26835" spans="20:21" x14ac:dyDescent="0.25">
      <c r="T26835" s="101" t="s">
        <v>52163</v>
      </c>
      <c r="U26835" s="74" t="s">
        <v>52164</v>
      </c>
    </row>
    <row r="26836" spans="20:21" x14ac:dyDescent="0.25">
      <c r="T26836" s="101" t="s">
        <v>52165</v>
      </c>
      <c r="U26836" s="74" t="s">
        <v>52166</v>
      </c>
    </row>
    <row r="26837" spans="20:21" x14ac:dyDescent="0.25">
      <c r="T26837" s="101" t="s">
        <v>52167</v>
      </c>
      <c r="U26837" s="74" t="s">
        <v>24574</v>
      </c>
    </row>
    <row r="26838" spans="20:21" x14ac:dyDescent="0.25">
      <c r="T26838" s="101" t="s">
        <v>52168</v>
      </c>
      <c r="U26838" s="74" t="s">
        <v>8039</v>
      </c>
    </row>
    <row r="26839" spans="20:21" x14ac:dyDescent="0.25">
      <c r="T26839" s="101" t="s">
        <v>52169</v>
      </c>
      <c r="U26839" s="74" t="s">
        <v>50091</v>
      </c>
    </row>
    <row r="26840" spans="20:21" x14ac:dyDescent="0.25">
      <c r="T26840" s="101" t="s">
        <v>52170</v>
      </c>
      <c r="U26840" s="74" t="s">
        <v>52171</v>
      </c>
    </row>
    <row r="26841" spans="20:21" x14ac:dyDescent="0.25">
      <c r="T26841" s="101" t="s">
        <v>52172</v>
      </c>
      <c r="U26841" s="74" t="s">
        <v>52173</v>
      </c>
    </row>
    <row r="26842" spans="20:21" x14ac:dyDescent="0.25">
      <c r="T26842" s="101" t="s">
        <v>52174</v>
      </c>
      <c r="U26842" s="74" t="s">
        <v>52175</v>
      </c>
    </row>
    <row r="26843" spans="20:21" x14ac:dyDescent="0.25">
      <c r="T26843" s="101" t="s">
        <v>52176</v>
      </c>
      <c r="U26843" s="74" t="s">
        <v>52177</v>
      </c>
    </row>
    <row r="26844" spans="20:21" x14ac:dyDescent="0.25">
      <c r="T26844" s="101" t="s">
        <v>52178</v>
      </c>
      <c r="U26844" s="74" t="s">
        <v>52179</v>
      </c>
    </row>
    <row r="26845" spans="20:21" x14ac:dyDescent="0.25">
      <c r="T26845" s="101" t="s">
        <v>52180</v>
      </c>
      <c r="U26845" s="74" t="s">
        <v>24609</v>
      </c>
    </row>
    <row r="26846" spans="20:21" x14ac:dyDescent="0.25">
      <c r="T26846" s="101" t="s">
        <v>52181</v>
      </c>
      <c r="U26846" s="74" t="s">
        <v>24627</v>
      </c>
    </row>
    <row r="26847" spans="20:21" x14ac:dyDescent="0.25">
      <c r="T26847" s="101" t="s">
        <v>52182</v>
      </c>
      <c r="U26847" s="74" t="s">
        <v>52183</v>
      </c>
    </row>
    <row r="26848" spans="20:21" x14ac:dyDescent="0.25">
      <c r="T26848" s="101" t="s">
        <v>52184</v>
      </c>
      <c r="U26848" s="74" t="s">
        <v>52185</v>
      </c>
    </row>
    <row r="26849" spans="20:21" x14ac:dyDescent="0.25">
      <c r="T26849" s="101" t="s">
        <v>52186</v>
      </c>
      <c r="U26849" s="74" t="s">
        <v>52187</v>
      </c>
    </row>
    <row r="26850" spans="20:21" x14ac:dyDescent="0.25">
      <c r="T26850" s="101" t="s">
        <v>52188</v>
      </c>
      <c r="U26850" s="74" t="s">
        <v>52189</v>
      </c>
    </row>
    <row r="26851" spans="20:21" x14ac:dyDescent="0.25">
      <c r="T26851" s="101" t="s">
        <v>52190</v>
      </c>
      <c r="U26851" s="74" t="s">
        <v>3938</v>
      </c>
    </row>
    <row r="26852" spans="20:21" x14ac:dyDescent="0.25">
      <c r="T26852" s="101" t="s">
        <v>52191</v>
      </c>
      <c r="U26852" s="74" t="s">
        <v>24658</v>
      </c>
    </row>
    <row r="26853" spans="20:21" x14ac:dyDescent="0.25">
      <c r="T26853" s="101" t="s">
        <v>52192</v>
      </c>
      <c r="U26853" s="74" t="s">
        <v>52193</v>
      </c>
    </row>
    <row r="26854" spans="20:21" x14ac:dyDescent="0.25">
      <c r="T26854" s="101" t="s">
        <v>52194</v>
      </c>
      <c r="U26854" s="74" t="s">
        <v>13759</v>
      </c>
    </row>
    <row r="26855" spans="20:21" x14ac:dyDescent="0.25">
      <c r="T26855" s="101" t="s">
        <v>52195</v>
      </c>
      <c r="U26855" s="74" t="s">
        <v>52196</v>
      </c>
    </row>
    <row r="26856" spans="20:21" x14ac:dyDescent="0.25">
      <c r="T26856" s="101" t="s">
        <v>52197</v>
      </c>
      <c r="U26856" s="74" t="s">
        <v>25678</v>
      </c>
    </row>
    <row r="26857" spans="20:21" x14ac:dyDescent="0.25">
      <c r="T26857" s="101" t="s">
        <v>52198</v>
      </c>
      <c r="U26857" s="74" t="s">
        <v>52199</v>
      </c>
    </row>
    <row r="26858" spans="20:21" x14ac:dyDescent="0.25">
      <c r="T26858" s="101" t="s">
        <v>52200</v>
      </c>
      <c r="U26858" s="74" t="s">
        <v>52201</v>
      </c>
    </row>
    <row r="26859" spans="20:21" x14ac:dyDescent="0.25">
      <c r="T26859" s="101" t="s">
        <v>52202</v>
      </c>
      <c r="U26859" s="74" t="s">
        <v>52203</v>
      </c>
    </row>
    <row r="26860" spans="20:21" x14ac:dyDescent="0.25">
      <c r="T26860" s="101" t="s">
        <v>52204</v>
      </c>
      <c r="U26860" s="74" t="s">
        <v>25724</v>
      </c>
    </row>
    <row r="26861" spans="20:21" x14ac:dyDescent="0.25">
      <c r="T26861" s="101" t="s">
        <v>52205</v>
      </c>
      <c r="U26861" s="74" t="s">
        <v>52206</v>
      </c>
    </row>
    <row r="26862" spans="20:21" x14ac:dyDescent="0.25">
      <c r="T26862" s="101" t="s">
        <v>52207</v>
      </c>
      <c r="U26862" s="74" t="s">
        <v>52208</v>
      </c>
    </row>
    <row r="26863" spans="20:21" x14ac:dyDescent="0.25">
      <c r="T26863" s="101" t="s">
        <v>52209</v>
      </c>
      <c r="U26863" s="74" t="s">
        <v>52210</v>
      </c>
    </row>
    <row r="26864" spans="20:21" x14ac:dyDescent="0.25">
      <c r="T26864" s="101" t="s">
        <v>52211</v>
      </c>
      <c r="U26864" s="74" t="s">
        <v>52212</v>
      </c>
    </row>
    <row r="26865" spans="20:21" x14ac:dyDescent="0.25">
      <c r="T26865" s="101" t="s">
        <v>52213</v>
      </c>
      <c r="U26865" s="74" t="s">
        <v>52214</v>
      </c>
    </row>
    <row r="26866" spans="20:21" x14ac:dyDescent="0.25">
      <c r="T26866" s="101" t="s">
        <v>52215</v>
      </c>
      <c r="U26866" s="74" t="s">
        <v>52216</v>
      </c>
    </row>
    <row r="26867" spans="20:21" x14ac:dyDescent="0.25">
      <c r="T26867" s="101" t="s">
        <v>52217</v>
      </c>
      <c r="U26867" s="74" t="s">
        <v>52218</v>
      </c>
    </row>
    <row r="26868" spans="20:21" x14ac:dyDescent="0.25">
      <c r="T26868" s="101" t="s">
        <v>52219</v>
      </c>
      <c r="U26868" s="74" t="s">
        <v>52220</v>
      </c>
    </row>
    <row r="26869" spans="20:21" x14ac:dyDescent="0.25">
      <c r="T26869" s="101" t="s">
        <v>52221</v>
      </c>
      <c r="U26869" s="74" t="s">
        <v>52222</v>
      </c>
    </row>
    <row r="26870" spans="20:21" x14ac:dyDescent="0.25">
      <c r="T26870" s="101" t="s">
        <v>52223</v>
      </c>
      <c r="U26870" s="74" t="s">
        <v>52224</v>
      </c>
    </row>
    <row r="26871" spans="20:21" x14ac:dyDescent="0.25">
      <c r="T26871" s="101" t="s">
        <v>52225</v>
      </c>
      <c r="U26871" s="74" t="s">
        <v>52226</v>
      </c>
    </row>
    <row r="26872" spans="20:21" x14ac:dyDescent="0.25">
      <c r="T26872" s="101" t="s">
        <v>52227</v>
      </c>
      <c r="U26872" s="74" t="s">
        <v>22700</v>
      </c>
    </row>
    <row r="26873" spans="20:21" x14ac:dyDescent="0.25">
      <c r="T26873" s="101" t="s">
        <v>52228</v>
      </c>
      <c r="U26873" s="74" t="s">
        <v>52229</v>
      </c>
    </row>
    <row r="26874" spans="20:21" x14ac:dyDescent="0.25">
      <c r="T26874" s="101" t="s">
        <v>52230</v>
      </c>
      <c r="U26874" s="74" t="s">
        <v>34784</v>
      </c>
    </row>
    <row r="26875" spans="20:21" x14ac:dyDescent="0.25">
      <c r="T26875" s="101" t="s">
        <v>52231</v>
      </c>
      <c r="U26875" s="74" t="s">
        <v>52232</v>
      </c>
    </row>
    <row r="26876" spans="20:21" x14ac:dyDescent="0.25">
      <c r="T26876" s="101" t="s">
        <v>52233</v>
      </c>
      <c r="U26876" s="74" t="s">
        <v>52234</v>
      </c>
    </row>
    <row r="26877" spans="20:21" x14ac:dyDescent="0.25">
      <c r="T26877" s="101" t="s">
        <v>52235</v>
      </c>
      <c r="U26877" s="74" t="s">
        <v>52236</v>
      </c>
    </row>
    <row r="26878" spans="20:21" x14ac:dyDescent="0.25">
      <c r="T26878" s="101" t="s">
        <v>52237</v>
      </c>
      <c r="U26878" s="74" t="s">
        <v>52238</v>
      </c>
    </row>
    <row r="26879" spans="20:21" x14ac:dyDescent="0.25">
      <c r="T26879" s="101" t="s">
        <v>52239</v>
      </c>
      <c r="U26879" s="74" t="s">
        <v>52240</v>
      </c>
    </row>
    <row r="26880" spans="20:21" x14ac:dyDescent="0.25">
      <c r="T26880" s="101" t="s">
        <v>52241</v>
      </c>
      <c r="U26880" s="74" t="s">
        <v>52242</v>
      </c>
    </row>
    <row r="26881" spans="20:21" x14ac:dyDescent="0.25">
      <c r="T26881" s="101" t="s">
        <v>52243</v>
      </c>
      <c r="U26881" s="74" t="s">
        <v>52244</v>
      </c>
    </row>
    <row r="26882" spans="20:21" x14ac:dyDescent="0.25">
      <c r="T26882" s="101" t="s">
        <v>52245</v>
      </c>
      <c r="U26882" s="74" t="s">
        <v>52246</v>
      </c>
    </row>
    <row r="26883" spans="20:21" x14ac:dyDescent="0.25">
      <c r="T26883" s="101" t="s">
        <v>52247</v>
      </c>
      <c r="U26883" s="74" t="s">
        <v>52248</v>
      </c>
    </row>
    <row r="26884" spans="20:21" x14ac:dyDescent="0.25">
      <c r="T26884" s="101" t="s">
        <v>52249</v>
      </c>
      <c r="U26884" s="74" t="s">
        <v>11727</v>
      </c>
    </row>
    <row r="26885" spans="20:21" x14ac:dyDescent="0.25">
      <c r="T26885" s="101" t="s">
        <v>52250</v>
      </c>
      <c r="U26885" s="74" t="s">
        <v>52251</v>
      </c>
    </row>
    <row r="26886" spans="20:21" x14ac:dyDescent="0.25">
      <c r="T26886" s="101" t="s">
        <v>52252</v>
      </c>
      <c r="U26886" s="74" t="s">
        <v>52253</v>
      </c>
    </row>
    <row r="26887" spans="20:21" x14ac:dyDescent="0.25">
      <c r="T26887" s="101" t="s">
        <v>52254</v>
      </c>
      <c r="U26887" s="74" t="s">
        <v>52255</v>
      </c>
    </row>
    <row r="26888" spans="20:21" x14ac:dyDescent="0.25">
      <c r="T26888" s="101" t="s">
        <v>52256</v>
      </c>
      <c r="U26888" s="74" t="s">
        <v>52257</v>
      </c>
    </row>
    <row r="26889" spans="20:21" x14ac:dyDescent="0.25">
      <c r="T26889" s="101" t="s">
        <v>52258</v>
      </c>
      <c r="U26889" s="74" t="s">
        <v>52259</v>
      </c>
    </row>
    <row r="26890" spans="20:21" x14ac:dyDescent="0.25">
      <c r="T26890" s="101" t="s">
        <v>52260</v>
      </c>
      <c r="U26890" s="74" t="s">
        <v>52261</v>
      </c>
    </row>
    <row r="26891" spans="20:21" x14ac:dyDescent="0.25">
      <c r="T26891" s="101" t="s">
        <v>52262</v>
      </c>
      <c r="U26891" s="74" t="s">
        <v>52263</v>
      </c>
    </row>
    <row r="26892" spans="20:21" x14ac:dyDescent="0.25">
      <c r="T26892" s="101" t="s">
        <v>52264</v>
      </c>
      <c r="U26892" s="74" t="s">
        <v>52265</v>
      </c>
    </row>
    <row r="26893" spans="20:21" x14ac:dyDescent="0.25">
      <c r="T26893" s="101" t="s">
        <v>52266</v>
      </c>
      <c r="U26893" s="74" t="s">
        <v>52267</v>
      </c>
    </row>
    <row r="26894" spans="20:21" x14ac:dyDescent="0.25">
      <c r="T26894" s="101" t="s">
        <v>52268</v>
      </c>
      <c r="U26894" s="74" t="s">
        <v>52269</v>
      </c>
    </row>
    <row r="26895" spans="20:21" x14ac:dyDescent="0.25">
      <c r="T26895" s="101" t="s">
        <v>52270</v>
      </c>
      <c r="U26895" s="74" t="s">
        <v>52271</v>
      </c>
    </row>
    <row r="26896" spans="20:21" x14ac:dyDescent="0.25">
      <c r="T26896" s="101" t="s">
        <v>52272</v>
      </c>
      <c r="U26896" s="74" t="s">
        <v>52273</v>
      </c>
    </row>
    <row r="26897" spans="20:21" x14ac:dyDescent="0.25">
      <c r="T26897" s="101" t="s">
        <v>52274</v>
      </c>
      <c r="U26897" s="74" t="s">
        <v>52275</v>
      </c>
    </row>
    <row r="26898" spans="20:21" x14ac:dyDescent="0.25">
      <c r="T26898" s="101" t="s">
        <v>52276</v>
      </c>
      <c r="U26898" s="74" t="s">
        <v>52277</v>
      </c>
    </row>
    <row r="26899" spans="20:21" x14ac:dyDescent="0.25">
      <c r="T26899" s="101" t="s">
        <v>52278</v>
      </c>
      <c r="U26899" s="74" t="s">
        <v>52279</v>
      </c>
    </row>
    <row r="26900" spans="20:21" x14ac:dyDescent="0.25">
      <c r="T26900" s="101" t="s">
        <v>52280</v>
      </c>
      <c r="U26900" s="74" t="s">
        <v>52281</v>
      </c>
    </row>
    <row r="26901" spans="20:21" x14ac:dyDescent="0.25">
      <c r="T26901" s="101" t="s">
        <v>52282</v>
      </c>
      <c r="U26901" s="74" t="s">
        <v>52283</v>
      </c>
    </row>
    <row r="26902" spans="20:21" x14ac:dyDescent="0.25">
      <c r="T26902" s="101" t="s">
        <v>52284</v>
      </c>
      <c r="U26902" s="74" t="s">
        <v>52285</v>
      </c>
    </row>
    <row r="26903" spans="20:21" x14ac:dyDescent="0.25">
      <c r="T26903" s="101" t="s">
        <v>52286</v>
      </c>
      <c r="U26903" s="74" t="s">
        <v>52287</v>
      </c>
    </row>
    <row r="26904" spans="20:21" x14ac:dyDescent="0.25">
      <c r="T26904" s="101" t="s">
        <v>52288</v>
      </c>
      <c r="U26904" s="74" t="s">
        <v>52289</v>
      </c>
    </row>
    <row r="26905" spans="20:21" x14ac:dyDescent="0.25">
      <c r="T26905" s="101" t="s">
        <v>52290</v>
      </c>
      <c r="U26905" s="74" t="s">
        <v>52291</v>
      </c>
    </row>
    <row r="26906" spans="20:21" x14ac:dyDescent="0.25">
      <c r="T26906" s="101" t="s">
        <v>52292</v>
      </c>
      <c r="U26906" s="74" t="s">
        <v>52293</v>
      </c>
    </row>
    <row r="26907" spans="20:21" x14ac:dyDescent="0.25">
      <c r="T26907" s="101" t="s">
        <v>52294</v>
      </c>
      <c r="U26907" s="74" t="s">
        <v>52295</v>
      </c>
    </row>
    <row r="26908" spans="20:21" x14ac:dyDescent="0.25">
      <c r="T26908" s="101" t="s">
        <v>52296</v>
      </c>
      <c r="U26908" s="74" t="s">
        <v>52297</v>
      </c>
    </row>
    <row r="26909" spans="20:21" x14ac:dyDescent="0.25">
      <c r="T26909" s="101" t="s">
        <v>52298</v>
      </c>
      <c r="U26909" s="74" t="s">
        <v>52299</v>
      </c>
    </row>
    <row r="26910" spans="20:21" x14ac:dyDescent="0.25">
      <c r="T26910" s="101" t="s">
        <v>52300</v>
      </c>
      <c r="U26910" s="74" t="s">
        <v>52301</v>
      </c>
    </row>
    <row r="26911" spans="20:21" x14ac:dyDescent="0.25">
      <c r="T26911" s="101" t="s">
        <v>52302</v>
      </c>
      <c r="U26911" s="74" t="s">
        <v>52303</v>
      </c>
    </row>
    <row r="26912" spans="20:21" x14ac:dyDescent="0.25">
      <c r="T26912" s="101" t="s">
        <v>52304</v>
      </c>
      <c r="U26912" s="74" t="s">
        <v>52305</v>
      </c>
    </row>
    <row r="26913" spans="20:21" x14ac:dyDescent="0.25">
      <c r="T26913" s="101" t="s">
        <v>52306</v>
      </c>
      <c r="U26913" s="74" t="s">
        <v>52307</v>
      </c>
    </row>
    <row r="26914" spans="20:21" x14ac:dyDescent="0.25">
      <c r="T26914" s="101" t="s">
        <v>52308</v>
      </c>
      <c r="U26914" s="74" t="s">
        <v>52309</v>
      </c>
    </row>
    <row r="26915" spans="20:21" x14ac:dyDescent="0.25">
      <c r="T26915" s="101" t="s">
        <v>52310</v>
      </c>
      <c r="U26915" s="74" t="s">
        <v>52311</v>
      </c>
    </row>
    <row r="26916" spans="20:21" x14ac:dyDescent="0.25">
      <c r="T26916" s="101" t="s">
        <v>52312</v>
      </c>
      <c r="U26916" s="74" t="s">
        <v>52313</v>
      </c>
    </row>
    <row r="26917" spans="20:21" x14ac:dyDescent="0.25">
      <c r="T26917" s="101" t="s">
        <v>52314</v>
      </c>
      <c r="U26917" s="74" t="s">
        <v>52315</v>
      </c>
    </row>
    <row r="26918" spans="20:21" x14ac:dyDescent="0.25">
      <c r="T26918" s="101" t="s">
        <v>52316</v>
      </c>
      <c r="U26918" s="74" t="s">
        <v>4954</v>
      </c>
    </row>
    <row r="26919" spans="20:21" x14ac:dyDescent="0.25">
      <c r="T26919" s="101" t="s">
        <v>52317</v>
      </c>
      <c r="U26919" s="74" t="s">
        <v>52318</v>
      </c>
    </row>
    <row r="26920" spans="20:21" x14ac:dyDescent="0.25">
      <c r="T26920" s="101" t="s">
        <v>52319</v>
      </c>
      <c r="U26920" s="74" t="s">
        <v>52320</v>
      </c>
    </row>
    <row r="26921" spans="20:21" x14ac:dyDescent="0.25">
      <c r="T26921" s="101" t="s">
        <v>52321</v>
      </c>
      <c r="U26921" s="74" t="s">
        <v>52322</v>
      </c>
    </row>
    <row r="26922" spans="20:21" x14ac:dyDescent="0.25">
      <c r="T26922" s="101" t="s">
        <v>52323</v>
      </c>
      <c r="U26922" s="74" t="s">
        <v>24801</v>
      </c>
    </row>
    <row r="26923" spans="20:21" x14ac:dyDescent="0.25">
      <c r="T26923" s="101" t="s">
        <v>52324</v>
      </c>
      <c r="U26923" s="74" t="s">
        <v>52325</v>
      </c>
    </row>
    <row r="26924" spans="20:21" x14ac:dyDescent="0.25">
      <c r="T26924" s="101" t="s">
        <v>52326</v>
      </c>
      <c r="U26924" s="74" t="s">
        <v>52327</v>
      </c>
    </row>
    <row r="26925" spans="20:21" x14ac:dyDescent="0.25">
      <c r="T26925" s="101" t="s">
        <v>52328</v>
      </c>
      <c r="U26925" s="74" t="s">
        <v>52329</v>
      </c>
    </row>
    <row r="26926" spans="20:21" x14ac:dyDescent="0.25">
      <c r="T26926" s="101" t="s">
        <v>52330</v>
      </c>
      <c r="U26926" s="74" t="s">
        <v>52331</v>
      </c>
    </row>
    <row r="26927" spans="20:21" x14ac:dyDescent="0.25">
      <c r="T26927" s="101" t="s">
        <v>52332</v>
      </c>
      <c r="U26927" s="74" t="s">
        <v>52333</v>
      </c>
    </row>
    <row r="26928" spans="20:21" x14ac:dyDescent="0.25">
      <c r="T26928" s="101" t="s">
        <v>52334</v>
      </c>
      <c r="U26928" s="74" t="s">
        <v>52335</v>
      </c>
    </row>
    <row r="26929" spans="20:21" x14ac:dyDescent="0.25">
      <c r="T26929" s="101" t="s">
        <v>52336</v>
      </c>
      <c r="U26929" s="74" t="s">
        <v>52337</v>
      </c>
    </row>
    <row r="26930" spans="20:21" x14ac:dyDescent="0.25">
      <c r="T26930" s="101" t="s">
        <v>52338</v>
      </c>
      <c r="U26930" s="74" t="s">
        <v>52339</v>
      </c>
    </row>
    <row r="26931" spans="20:21" x14ac:dyDescent="0.25">
      <c r="T26931" s="101" t="s">
        <v>52340</v>
      </c>
      <c r="U26931" s="74" t="s">
        <v>51467</v>
      </c>
    </row>
    <row r="26932" spans="20:21" x14ac:dyDescent="0.25">
      <c r="T26932" s="101" t="s">
        <v>52341</v>
      </c>
      <c r="U26932" s="74" t="s">
        <v>52342</v>
      </c>
    </row>
    <row r="26933" spans="20:21" x14ac:dyDescent="0.25">
      <c r="T26933" s="101" t="s">
        <v>52343</v>
      </c>
      <c r="U26933" s="74" t="s">
        <v>52344</v>
      </c>
    </row>
    <row r="26934" spans="20:21" x14ac:dyDescent="0.25">
      <c r="T26934" s="101" t="s">
        <v>52345</v>
      </c>
      <c r="U26934" s="74" t="s">
        <v>52346</v>
      </c>
    </row>
    <row r="26935" spans="20:21" x14ac:dyDescent="0.25">
      <c r="T26935" s="101" t="s">
        <v>52347</v>
      </c>
      <c r="U26935" s="74" t="s">
        <v>52348</v>
      </c>
    </row>
    <row r="26936" spans="20:21" x14ac:dyDescent="0.25">
      <c r="T26936" s="101" t="s">
        <v>52349</v>
      </c>
      <c r="U26936" s="74" t="s">
        <v>52350</v>
      </c>
    </row>
    <row r="26937" spans="20:21" x14ac:dyDescent="0.25">
      <c r="T26937" s="101" t="s">
        <v>52351</v>
      </c>
      <c r="U26937" s="74" t="s">
        <v>52352</v>
      </c>
    </row>
    <row r="26938" spans="20:21" x14ac:dyDescent="0.25">
      <c r="T26938" s="101" t="s">
        <v>52353</v>
      </c>
      <c r="U26938" s="74" t="s">
        <v>52354</v>
      </c>
    </row>
    <row r="26939" spans="20:21" x14ac:dyDescent="0.25">
      <c r="T26939" s="101" t="s">
        <v>52355</v>
      </c>
      <c r="U26939" s="74" t="s">
        <v>52356</v>
      </c>
    </row>
    <row r="26940" spans="20:21" x14ac:dyDescent="0.25">
      <c r="T26940" s="101" t="s">
        <v>52357</v>
      </c>
      <c r="U26940" s="74" t="s">
        <v>52358</v>
      </c>
    </row>
    <row r="26941" spans="20:21" x14ac:dyDescent="0.25">
      <c r="T26941" s="101" t="s">
        <v>52359</v>
      </c>
      <c r="U26941" s="74" t="s">
        <v>52360</v>
      </c>
    </row>
    <row r="26942" spans="20:21" x14ac:dyDescent="0.25">
      <c r="T26942" s="101" t="s">
        <v>52361</v>
      </c>
      <c r="U26942" s="74" t="s">
        <v>52362</v>
      </c>
    </row>
    <row r="26943" spans="20:21" x14ac:dyDescent="0.25">
      <c r="T26943" s="101" t="s">
        <v>52363</v>
      </c>
      <c r="U26943" s="74" t="s">
        <v>52364</v>
      </c>
    </row>
    <row r="26944" spans="20:21" x14ac:dyDescent="0.25">
      <c r="T26944" s="101" t="s">
        <v>52365</v>
      </c>
      <c r="U26944" s="74" t="s">
        <v>52366</v>
      </c>
    </row>
    <row r="26945" spans="20:21" x14ac:dyDescent="0.25">
      <c r="T26945" s="101" t="s">
        <v>52367</v>
      </c>
      <c r="U26945" s="74" t="s">
        <v>3277</v>
      </c>
    </row>
    <row r="26946" spans="20:21" x14ac:dyDescent="0.25">
      <c r="T26946" s="101" t="s">
        <v>52368</v>
      </c>
      <c r="U26946" s="74" t="s">
        <v>52369</v>
      </c>
    </row>
    <row r="26947" spans="20:21" x14ac:dyDescent="0.25">
      <c r="T26947" s="101" t="s">
        <v>52370</v>
      </c>
      <c r="U26947" s="74" t="s">
        <v>52371</v>
      </c>
    </row>
    <row r="26948" spans="20:21" x14ac:dyDescent="0.25">
      <c r="T26948" s="101" t="s">
        <v>52372</v>
      </c>
      <c r="U26948" s="74" t="s">
        <v>52373</v>
      </c>
    </row>
    <row r="26949" spans="20:21" x14ac:dyDescent="0.25">
      <c r="T26949" s="101" t="s">
        <v>52374</v>
      </c>
      <c r="U26949" s="74" t="s">
        <v>52375</v>
      </c>
    </row>
    <row r="26950" spans="20:21" x14ac:dyDescent="0.25">
      <c r="T26950" s="101" t="s">
        <v>52376</v>
      </c>
      <c r="U26950" s="74" t="s">
        <v>52377</v>
      </c>
    </row>
    <row r="26951" spans="20:21" x14ac:dyDescent="0.25">
      <c r="T26951" s="101" t="s">
        <v>52378</v>
      </c>
      <c r="U26951" s="74" t="s">
        <v>52379</v>
      </c>
    </row>
    <row r="26952" spans="20:21" x14ac:dyDescent="0.25">
      <c r="T26952" s="101" t="s">
        <v>52380</v>
      </c>
      <c r="U26952" s="74" t="s">
        <v>7469</v>
      </c>
    </row>
    <row r="26953" spans="20:21" x14ac:dyDescent="0.25">
      <c r="T26953" s="101" t="s">
        <v>52381</v>
      </c>
      <c r="U26953" s="74" t="s">
        <v>52382</v>
      </c>
    </row>
    <row r="26954" spans="20:21" x14ac:dyDescent="0.25">
      <c r="T26954" s="101" t="s">
        <v>52383</v>
      </c>
      <c r="U26954" s="74" t="s">
        <v>52384</v>
      </c>
    </row>
    <row r="26955" spans="20:21" x14ac:dyDescent="0.25">
      <c r="T26955" s="101" t="s">
        <v>52385</v>
      </c>
      <c r="U26955" s="74" t="s">
        <v>52386</v>
      </c>
    </row>
    <row r="26956" spans="20:21" x14ac:dyDescent="0.25">
      <c r="T26956" s="101" t="s">
        <v>52387</v>
      </c>
      <c r="U26956" s="74" t="s">
        <v>52388</v>
      </c>
    </row>
    <row r="26957" spans="20:21" x14ac:dyDescent="0.25">
      <c r="T26957" s="101" t="s">
        <v>52389</v>
      </c>
      <c r="U26957" s="74" t="s">
        <v>52390</v>
      </c>
    </row>
    <row r="26958" spans="20:21" x14ac:dyDescent="0.25">
      <c r="T26958" s="101" t="s">
        <v>52391</v>
      </c>
      <c r="U26958" s="74" t="s">
        <v>52392</v>
      </c>
    </row>
    <row r="26959" spans="20:21" x14ac:dyDescent="0.25">
      <c r="T26959" s="101" t="s">
        <v>52393</v>
      </c>
      <c r="U26959" s="74" t="s">
        <v>52394</v>
      </c>
    </row>
    <row r="26960" spans="20:21" x14ac:dyDescent="0.25">
      <c r="T26960" s="101" t="s">
        <v>52395</v>
      </c>
      <c r="U26960" s="74" t="s">
        <v>5999</v>
      </c>
    </row>
    <row r="26961" spans="20:21" x14ac:dyDescent="0.25">
      <c r="T26961" s="101" t="s">
        <v>52396</v>
      </c>
      <c r="U26961" s="74" t="s">
        <v>52397</v>
      </c>
    </row>
    <row r="26962" spans="20:21" x14ac:dyDescent="0.25">
      <c r="T26962" s="101" t="s">
        <v>52398</v>
      </c>
      <c r="U26962" s="74" t="s">
        <v>6021</v>
      </c>
    </row>
    <row r="26963" spans="20:21" x14ac:dyDescent="0.25">
      <c r="T26963" s="101" t="s">
        <v>52399</v>
      </c>
      <c r="U26963" s="74" t="s">
        <v>52400</v>
      </c>
    </row>
    <row r="26964" spans="20:21" x14ac:dyDescent="0.25">
      <c r="T26964" s="101" t="s">
        <v>52401</v>
      </c>
      <c r="U26964" s="74" t="s">
        <v>52402</v>
      </c>
    </row>
    <row r="26965" spans="20:21" x14ac:dyDescent="0.25">
      <c r="T26965" s="101" t="s">
        <v>52403</v>
      </c>
      <c r="U26965" s="74" t="s">
        <v>52404</v>
      </c>
    </row>
    <row r="26966" spans="20:21" x14ac:dyDescent="0.25">
      <c r="T26966" s="101" t="s">
        <v>52405</v>
      </c>
      <c r="U26966" s="74" t="s">
        <v>52406</v>
      </c>
    </row>
    <row r="26967" spans="20:21" x14ac:dyDescent="0.25">
      <c r="T26967" s="101" t="s">
        <v>52407</v>
      </c>
      <c r="U26967" s="74" t="s">
        <v>52408</v>
      </c>
    </row>
    <row r="26968" spans="20:21" x14ac:dyDescent="0.25">
      <c r="T26968" s="101" t="s">
        <v>52409</v>
      </c>
      <c r="U26968" s="74" t="s">
        <v>52410</v>
      </c>
    </row>
    <row r="26969" spans="20:21" x14ac:dyDescent="0.25">
      <c r="T26969" s="101" t="s">
        <v>52411</v>
      </c>
      <c r="U26969" s="74" t="s">
        <v>52412</v>
      </c>
    </row>
    <row r="26970" spans="20:21" x14ac:dyDescent="0.25">
      <c r="T26970" s="101" t="s">
        <v>52413</v>
      </c>
      <c r="U26970" s="74" t="s">
        <v>52414</v>
      </c>
    </row>
    <row r="26971" spans="20:21" x14ac:dyDescent="0.25">
      <c r="T26971" s="101" t="s">
        <v>52415</v>
      </c>
      <c r="U26971" s="74" t="s">
        <v>52416</v>
      </c>
    </row>
    <row r="26972" spans="20:21" x14ac:dyDescent="0.25">
      <c r="T26972" s="101" t="s">
        <v>52417</v>
      </c>
      <c r="U26972" s="74" t="s">
        <v>52418</v>
      </c>
    </row>
    <row r="26973" spans="20:21" x14ac:dyDescent="0.25">
      <c r="T26973" s="101" t="s">
        <v>52419</v>
      </c>
      <c r="U26973" s="74" t="s">
        <v>52420</v>
      </c>
    </row>
    <row r="26974" spans="20:21" x14ac:dyDescent="0.25">
      <c r="T26974" s="101" t="s">
        <v>52421</v>
      </c>
      <c r="U26974" s="74" t="s">
        <v>52422</v>
      </c>
    </row>
    <row r="26975" spans="20:21" x14ac:dyDescent="0.25">
      <c r="T26975" s="101" t="s">
        <v>52423</v>
      </c>
      <c r="U26975" s="74" t="s">
        <v>52424</v>
      </c>
    </row>
    <row r="26976" spans="20:21" x14ac:dyDescent="0.25">
      <c r="T26976" s="101" t="s">
        <v>52425</v>
      </c>
      <c r="U26976" s="74" t="s">
        <v>52426</v>
      </c>
    </row>
    <row r="26977" spans="20:21" x14ac:dyDescent="0.25">
      <c r="T26977" s="101" t="s">
        <v>52427</v>
      </c>
      <c r="U26977" s="74" t="s">
        <v>52428</v>
      </c>
    </row>
    <row r="26978" spans="20:21" x14ac:dyDescent="0.25">
      <c r="T26978" s="101" t="s">
        <v>52429</v>
      </c>
      <c r="U26978" s="74" t="s">
        <v>52430</v>
      </c>
    </row>
    <row r="26979" spans="20:21" x14ac:dyDescent="0.25">
      <c r="T26979" s="101" t="s">
        <v>52431</v>
      </c>
      <c r="U26979" s="74" t="s">
        <v>52432</v>
      </c>
    </row>
    <row r="26980" spans="20:21" x14ac:dyDescent="0.25">
      <c r="T26980" s="101" t="s">
        <v>52433</v>
      </c>
      <c r="U26980" s="74" t="s">
        <v>52434</v>
      </c>
    </row>
    <row r="26981" spans="20:21" x14ac:dyDescent="0.25">
      <c r="T26981" s="101" t="s">
        <v>52435</v>
      </c>
      <c r="U26981" s="74" t="s">
        <v>52436</v>
      </c>
    </row>
    <row r="26982" spans="20:21" x14ac:dyDescent="0.25">
      <c r="T26982" s="101" t="s">
        <v>52437</v>
      </c>
      <c r="U26982" s="74" t="s">
        <v>33732</v>
      </c>
    </row>
    <row r="26983" spans="20:21" x14ac:dyDescent="0.25">
      <c r="T26983" s="101" t="s">
        <v>52438</v>
      </c>
      <c r="U26983" s="74" t="s">
        <v>52439</v>
      </c>
    </row>
    <row r="26984" spans="20:21" x14ac:dyDescent="0.25">
      <c r="T26984" s="101" t="s">
        <v>52440</v>
      </c>
      <c r="U26984" s="74" t="s">
        <v>52441</v>
      </c>
    </row>
    <row r="26985" spans="20:21" x14ac:dyDescent="0.25">
      <c r="T26985" s="101" t="s">
        <v>52442</v>
      </c>
      <c r="U26985" s="74" t="s">
        <v>52443</v>
      </c>
    </row>
    <row r="26986" spans="20:21" x14ac:dyDescent="0.25">
      <c r="T26986" s="101" t="s">
        <v>52444</v>
      </c>
      <c r="U26986" s="74" t="s">
        <v>52445</v>
      </c>
    </row>
    <row r="26987" spans="20:21" x14ac:dyDescent="0.25">
      <c r="T26987" s="101" t="s">
        <v>52446</v>
      </c>
      <c r="U26987" s="74" t="s">
        <v>52447</v>
      </c>
    </row>
    <row r="26988" spans="20:21" x14ac:dyDescent="0.25">
      <c r="T26988" s="101" t="s">
        <v>52448</v>
      </c>
      <c r="U26988" s="74" t="s">
        <v>52449</v>
      </c>
    </row>
    <row r="26989" spans="20:21" x14ac:dyDescent="0.25">
      <c r="T26989" s="101" t="s">
        <v>52450</v>
      </c>
      <c r="U26989" s="74" t="s">
        <v>52451</v>
      </c>
    </row>
    <row r="26990" spans="20:21" x14ac:dyDescent="0.25">
      <c r="T26990" s="101" t="s">
        <v>52452</v>
      </c>
      <c r="U26990" s="74" t="s">
        <v>52453</v>
      </c>
    </row>
    <row r="26991" spans="20:21" x14ac:dyDescent="0.25">
      <c r="T26991" s="101" t="s">
        <v>52454</v>
      </c>
      <c r="U26991" s="74" t="s">
        <v>52455</v>
      </c>
    </row>
    <row r="26992" spans="20:21" x14ac:dyDescent="0.25">
      <c r="T26992" s="101" t="s">
        <v>52456</v>
      </c>
      <c r="U26992" s="74" t="s">
        <v>52457</v>
      </c>
    </row>
    <row r="26993" spans="20:21" x14ac:dyDescent="0.25">
      <c r="T26993" s="101" t="s">
        <v>52458</v>
      </c>
      <c r="U26993" s="74" t="s">
        <v>52459</v>
      </c>
    </row>
    <row r="26994" spans="20:21" x14ac:dyDescent="0.25">
      <c r="T26994" s="101" t="s">
        <v>52460</v>
      </c>
      <c r="U26994" s="74" t="s">
        <v>52461</v>
      </c>
    </row>
    <row r="26995" spans="20:21" x14ac:dyDescent="0.25">
      <c r="T26995" s="101" t="s">
        <v>52462</v>
      </c>
      <c r="U26995" s="74" t="s">
        <v>52463</v>
      </c>
    </row>
    <row r="26996" spans="20:21" x14ac:dyDescent="0.25">
      <c r="T26996" s="101" t="s">
        <v>52464</v>
      </c>
      <c r="U26996" s="74" t="s">
        <v>52465</v>
      </c>
    </row>
    <row r="26997" spans="20:21" x14ac:dyDescent="0.25">
      <c r="T26997" s="101" t="s">
        <v>52466</v>
      </c>
      <c r="U26997" s="74" t="s">
        <v>52467</v>
      </c>
    </row>
    <row r="26998" spans="20:21" x14ac:dyDescent="0.25">
      <c r="T26998" s="101" t="s">
        <v>52468</v>
      </c>
      <c r="U26998" s="74" t="s">
        <v>52469</v>
      </c>
    </row>
    <row r="26999" spans="20:21" x14ac:dyDescent="0.25">
      <c r="T26999" s="101" t="s">
        <v>52470</v>
      </c>
      <c r="U26999" s="74" t="s">
        <v>52471</v>
      </c>
    </row>
    <row r="27000" spans="20:21" x14ac:dyDescent="0.25">
      <c r="T27000" s="101" t="s">
        <v>52472</v>
      </c>
      <c r="U27000" s="74" t="s">
        <v>52473</v>
      </c>
    </row>
    <row r="27001" spans="20:21" x14ac:dyDescent="0.25">
      <c r="T27001" s="101" t="s">
        <v>52474</v>
      </c>
      <c r="U27001" s="74" t="s">
        <v>52475</v>
      </c>
    </row>
    <row r="27002" spans="20:21" x14ac:dyDescent="0.25">
      <c r="T27002" s="101" t="s">
        <v>52476</v>
      </c>
      <c r="U27002" s="74" t="s">
        <v>52477</v>
      </c>
    </row>
    <row r="27003" spans="20:21" x14ac:dyDescent="0.25">
      <c r="T27003" s="101" t="s">
        <v>52478</v>
      </c>
      <c r="U27003" s="74" t="s">
        <v>52479</v>
      </c>
    </row>
    <row r="27004" spans="20:21" x14ac:dyDescent="0.25">
      <c r="T27004" s="101" t="s">
        <v>52480</v>
      </c>
      <c r="U27004" s="74" t="s">
        <v>52481</v>
      </c>
    </row>
    <row r="27005" spans="20:21" x14ac:dyDescent="0.25">
      <c r="T27005" s="101" t="s">
        <v>52482</v>
      </c>
      <c r="U27005" s="74" t="s">
        <v>52483</v>
      </c>
    </row>
    <row r="27006" spans="20:21" x14ac:dyDescent="0.25">
      <c r="T27006" s="101" t="s">
        <v>52484</v>
      </c>
      <c r="U27006" s="74" t="s">
        <v>52485</v>
      </c>
    </row>
    <row r="27007" spans="20:21" x14ac:dyDescent="0.25">
      <c r="T27007" s="101" t="s">
        <v>52486</v>
      </c>
      <c r="U27007" s="74" t="s">
        <v>52487</v>
      </c>
    </row>
    <row r="27008" spans="20:21" x14ac:dyDescent="0.25">
      <c r="T27008" s="101" t="s">
        <v>52488</v>
      </c>
      <c r="U27008" s="74" t="s">
        <v>52489</v>
      </c>
    </row>
    <row r="27009" spans="20:21" x14ac:dyDescent="0.25">
      <c r="T27009" s="101" t="s">
        <v>52490</v>
      </c>
      <c r="U27009" s="74" t="s">
        <v>52491</v>
      </c>
    </row>
    <row r="27010" spans="20:21" x14ac:dyDescent="0.25">
      <c r="T27010" s="101" t="s">
        <v>52492</v>
      </c>
      <c r="U27010" s="74" t="s">
        <v>52493</v>
      </c>
    </row>
    <row r="27011" spans="20:21" x14ac:dyDescent="0.25">
      <c r="T27011" s="101" t="s">
        <v>52494</v>
      </c>
      <c r="U27011" s="74" t="s">
        <v>52495</v>
      </c>
    </row>
    <row r="27012" spans="20:21" x14ac:dyDescent="0.25">
      <c r="T27012" s="101" t="s">
        <v>52496</v>
      </c>
      <c r="U27012" s="74" t="s">
        <v>52497</v>
      </c>
    </row>
    <row r="27013" spans="20:21" x14ac:dyDescent="0.25">
      <c r="T27013" s="101" t="s">
        <v>52498</v>
      </c>
      <c r="U27013" s="74" t="s">
        <v>52499</v>
      </c>
    </row>
    <row r="27014" spans="20:21" x14ac:dyDescent="0.25">
      <c r="T27014" s="101" t="s">
        <v>52500</v>
      </c>
      <c r="U27014" s="74" t="s">
        <v>52501</v>
      </c>
    </row>
    <row r="27015" spans="20:21" x14ac:dyDescent="0.25">
      <c r="T27015" s="101" t="s">
        <v>52502</v>
      </c>
      <c r="U27015" s="74" t="s">
        <v>52503</v>
      </c>
    </row>
    <row r="27016" spans="20:21" x14ac:dyDescent="0.25">
      <c r="T27016" s="101" t="s">
        <v>52504</v>
      </c>
      <c r="U27016" s="74" t="s">
        <v>52505</v>
      </c>
    </row>
    <row r="27017" spans="20:21" x14ac:dyDescent="0.25">
      <c r="T27017" s="101" t="s">
        <v>52506</v>
      </c>
      <c r="U27017" s="74" t="s">
        <v>23139</v>
      </c>
    </row>
    <row r="27018" spans="20:21" x14ac:dyDescent="0.25">
      <c r="T27018" s="101" t="s">
        <v>52507</v>
      </c>
      <c r="U27018" s="74" t="s">
        <v>52508</v>
      </c>
    </row>
    <row r="27019" spans="20:21" x14ac:dyDescent="0.25">
      <c r="T27019" s="101" t="s">
        <v>52509</v>
      </c>
      <c r="U27019" s="74" t="s">
        <v>52510</v>
      </c>
    </row>
    <row r="27020" spans="20:21" x14ac:dyDescent="0.25">
      <c r="T27020" s="101" t="s">
        <v>52511</v>
      </c>
      <c r="U27020" s="74" t="s">
        <v>52512</v>
      </c>
    </row>
    <row r="27021" spans="20:21" x14ac:dyDescent="0.25">
      <c r="T27021" s="101" t="s">
        <v>52513</v>
      </c>
      <c r="U27021" s="74" t="s">
        <v>52514</v>
      </c>
    </row>
    <row r="27022" spans="20:21" x14ac:dyDescent="0.25">
      <c r="T27022" s="101" t="s">
        <v>52515</v>
      </c>
      <c r="U27022" s="74" t="s">
        <v>52516</v>
      </c>
    </row>
    <row r="27023" spans="20:21" x14ac:dyDescent="0.25">
      <c r="T27023" s="101" t="s">
        <v>52517</v>
      </c>
      <c r="U27023" s="74" t="s">
        <v>5315</v>
      </c>
    </row>
    <row r="27024" spans="20:21" x14ac:dyDescent="0.25">
      <c r="T27024" s="101" t="s">
        <v>52518</v>
      </c>
      <c r="U27024" s="74" t="s">
        <v>22331</v>
      </c>
    </row>
    <row r="27025" spans="20:21" x14ac:dyDescent="0.25">
      <c r="T27025" s="101" t="s">
        <v>52519</v>
      </c>
      <c r="U27025" s="74" t="s">
        <v>52520</v>
      </c>
    </row>
    <row r="27026" spans="20:21" x14ac:dyDescent="0.25">
      <c r="T27026" s="101" t="s">
        <v>52521</v>
      </c>
      <c r="U27026" s="74" t="s">
        <v>52522</v>
      </c>
    </row>
    <row r="27027" spans="20:21" x14ac:dyDescent="0.25">
      <c r="T27027" s="101" t="s">
        <v>52523</v>
      </c>
      <c r="U27027" s="74" t="s">
        <v>52524</v>
      </c>
    </row>
    <row r="27028" spans="20:21" x14ac:dyDescent="0.25">
      <c r="T27028" s="101" t="s">
        <v>52525</v>
      </c>
      <c r="U27028" s="74" t="s">
        <v>52526</v>
      </c>
    </row>
    <row r="27029" spans="20:21" x14ac:dyDescent="0.25">
      <c r="T27029" s="101" t="s">
        <v>52527</v>
      </c>
      <c r="U27029" s="74" t="s">
        <v>52528</v>
      </c>
    </row>
    <row r="27030" spans="20:21" x14ac:dyDescent="0.25">
      <c r="T27030" s="101" t="s">
        <v>52529</v>
      </c>
      <c r="U27030" s="74" t="s">
        <v>52530</v>
      </c>
    </row>
    <row r="27031" spans="20:21" x14ac:dyDescent="0.25">
      <c r="T27031" s="101" t="s">
        <v>52531</v>
      </c>
      <c r="U27031" s="74" t="s">
        <v>25242</v>
      </c>
    </row>
    <row r="27032" spans="20:21" x14ac:dyDescent="0.25">
      <c r="T27032" s="101" t="s">
        <v>52532</v>
      </c>
      <c r="U27032" s="74" t="s">
        <v>52533</v>
      </c>
    </row>
    <row r="27033" spans="20:21" x14ac:dyDescent="0.25">
      <c r="T27033" s="101" t="s">
        <v>52534</v>
      </c>
      <c r="U27033" s="74" t="s">
        <v>52535</v>
      </c>
    </row>
    <row r="27034" spans="20:21" x14ac:dyDescent="0.25">
      <c r="T27034" s="101" t="s">
        <v>52536</v>
      </c>
      <c r="U27034" s="74" t="s">
        <v>52537</v>
      </c>
    </row>
    <row r="27035" spans="20:21" x14ac:dyDescent="0.25">
      <c r="T27035" s="101" t="s">
        <v>52538</v>
      </c>
      <c r="U27035" s="74" t="s">
        <v>52539</v>
      </c>
    </row>
    <row r="27036" spans="20:21" x14ac:dyDescent="0.25">
      <c r="T27036" s="101" t="s">
        <v>52540</v>
      </c>
      <c r="U27036" s="74" t="s">
        <v>52541</v>
      </c>
    </row>
    <row r="27037" spans="20:21" x14ac:dyDescent="0.25">
      <c r="T27037" s="101" t="s">
        <v>52542</v>
      </c>
      <c r="U27037" s="74" t="s">
        <v>52543</v>
      </c>
    </row>
    <row r="27038" spans="20:21" x14ac:dyDescent="0.25">
      <c r="T27038" s="101" t="s">
        <v>52544</v>
      </c>
      <c r="U27038" s="74" t="s">
        <v>52545</v>
      </c>
    </row>
    <row r="27039" spans="20:21" x14ac:dyDescent="0.25">
      <c r="T27039" s="101" t="s">
        <v>52546</v>
      </c>
      <c r="U27039" s="74" t="s">
        <v>52547</v>
      </c>
    </row>
    <row r="27040" spans="20:21" x14ac:dyDescent="0.25">
      <c r="T27040" s="101" t="s">
        <v>52548</v>
      </c>
      <c r="U27040" s="74" t="s">
        <v>52549</v>
      </c>
    </row>
    <row r="27041" spans="20:21" x14ac:dyDescent="0.25">
      <c r="T27041" s="101" t="s">
        <v>52550</v>
      </c>
      <c r="U27041" s="74" t="s">
        <v>52551</v>
      </c>
    </row>
    <row r="27042" spans="20:21" x14ac:dyDescent="0.25">
      <c r="T27042" s="101" t="s">
        <v>52552</v>
      </c>
      <c r="U27042" s="74" t="s">
        <v>52553</v>
      </c>
    </row>
    <row r="27043" spans="20:21" x14ac:dyDescent="0.25">
      <c r="T27043" s="101" t="s">
        <v>52554</v>
      </c>
      <c r="U27043" s="74" t="s">
        <v>52555</v>
      </c>
    </row>
    <row r="27044" spans="20:21" x14ac:dyDescent="0.25">
      <c r="T27044" s="101" t="s">
        <v>52556</v>
      </c>
      <c r="U27044" s="74" t="s">
        <v>52557</v>
      </c>
    </row>
    <row r="27045" spans="20:21" x14ac:dyDescent="0.25">
      <c r="T27045" s="101" t="s">
        <v>52558</v>
      </c>
      <c r="U27045" s="74" t="s">
        <v>52559</v>
      </c>
    </row>
    <row r="27046" spans="20:21" x14ac:dyDescent="0.25">
      <c r="T27046" s="101" t="s">
        <v>52560</v>
      </c>
      <c r="U27046" s="74" t="s">
        <v>52561</v>
      </c>
    </row>
    <row r="27047" spans="20:21" x14ac:dyDescent="0.25">
      <c r="T27047" s="101" t="s">
        <v>52562</v>
      </c>
      <c r="U27047" s="74" t="s">
        <v>52563</v>
      </c>
    </row>
    <row r="27048" spans="20:21" x14ac:dyDescent="0.25">
      <c r="T27048" s="101" t="s">
        <v>52564</v>
      </c>
      <c r="U27048" s="74" t="s">
        <v>52565</v>
      </c>
    </row>
    <row r="27049" spans="20:21" x14ac:dyDescent="0.25">
      <c r="T27049" s="101" t="s">
        <v>52566</v>
      </c>
      <c r="U27049" s="74" t="s">
        <v>52567</v>
      </c>
    </row>
    <row r="27050" spans="20:21" x14ac:dyDescent="0.25">
      <c r="T27050" s="101" t="s">
        <v>52568</v>
      </c>
      <c r="U27050" s="74" t="s">
        <v>7895</v>
      </c>
    </row>
    <row r="27051" spans="20:21" x14ac:dyDescent="0.25">
      <c r="T27051" s="101" t="s">
        <v>52569</v>
      </c>
      <c r="U27051" s="74" t="s">
        <v>52570</v>
      </c>
    </row>
    <row r="27052" spans="20:21" x14ac:dyDescent="0.25">
      <c r="T27052" s="101" t="s">
        <v>52571</v>
      </c>
      <c r="U27052" s="74" t="s">
        <v>52572</v>
      </c>
    </row>
    <row r="27053" spans="20:21" x14ac:dyDescent="0.25">
      <c r="T27053" s="101" t="s">
        <v>52573</v>
      </c>
      <c r="U27053" s="74" t="s">
        <v>52574</v>
      </c>
    </row>
    <row r="27054" spans="20:21" x14ac:dyDescent="0.25">
      <c r="T27054" s="101" t="s">
        <v>52575</v>
      </c>
      <c r="U27054" s="74" t="s">
        <v>52576</v>
      </c>
    </row>
    <row r="27055" spans="20:21" x14ac:dyDescent="0.25">
      <c r="T27055" s="101" t="s">
        <v>52577</v>
      </c>
      <c r="U27055" s="74" t="s">
        <v>52578</v>
      </c>
    </row>
    <row r="27056" spans="20:21" x14ac:dyDescent="0.25">
      <c r="T27056" s="101" t="s">
        <v>52579</v>
      </c>
      <c r="U27056" s="74" t="s">
        <v>52580</v>
      </c>
    </row>
    <row r="27057" spans="20:21" x14ac:dyDescent="0.25">
      <c r="T27057" s="101" t="s">
        <v>52581</v>
      </c>
      <c r="U27057" s="74" t="s">
        <v>52582</v>
      </c>
    </row>
    <row r="27058" spans="20:21" x14ac:dyDescent="0.25">
      <c r="T27058" s="101" t="s">
        <v>52583</v>
      </c>
      <c r="U27058" s="74" t="s">
        <v>52584</v>
      </c>
    </row>
    <row r="27059" spans="20:21" x14ac:dyDescent="0.25">
      <c r="T27059" s="101" t="s">
        <v>52585</v>
      </c>
      <c r="U27059" s="74" t="s">
        <v>52586</v>
      </c>
    </row>
    <row r="27060" spans="20:21" x14ac:dyDescent="0.25">
      <c r="T27060" s="101" t="s">
        <v>52587</v>
      </c>
      <c r="U27060" s="74" t="s">
        <v>52588</v>
      </c>
    </row>
    <row r="27061" spans="20:21" x14ac:dyDescent="0.25">
      <c r="T27061" s="101" t="s">
        <v>52589</v>
      </c>
      <c r="U27061" s="74" t="s">
        <v>52590</v>
      </c>
    </row>
    <row r="27062" spans="20:21" x14ac:dyDescent="0.25">
      <c r="T27062" s="101" t="s">
        <v>52591</v>
      </c>
      <c r="U27062" s="74" t="s">
        <v>52592</v>
      </c>
    </row>
    <row r="27063" spans="20:21" x14ac:dyDescent="0.25">
      <c r="T27063" s="101" t="s">
        <v>52593</v>
      </c>
      <c r="U27063" s="74" t="s">
        <v>52594</v>
      </c>
    </row>
    <row r="27064" spans="20:21" x14ac:dyDescent="0.25">
      <c r="T27064" s="101" t="s">
        <v>52595</v>
      </c>
      <c r="U27064" s="74" t="s">
        <v>52596</v>
      </c>
    </row>
    <row r="27065" spans="20:21" x14ac:dyDescent="0.25">
      <c r="T27065" s="101" t="s">
        <v>52597</v>
      </c>
      <c r="U27065" s="74" t="s">
        <v>52598</v>
      </c>
    </row>
    <row r="27066" spans="20:21" x14ac:dyDescent="0.25">
      <c r="T27066" s="101" t="s">
        <v>52599</v>
      </c>
      <c r="U27066" s="74" t="s">
        <v>52600</v>
      </c>
    </row>
    <row r="27067" spans="20:21" x14ac:dyDescent="0.25">
      <c r="T27067" s="101" t="s">
        <v>52601</v>
      </c>
      <c r="U27067" s="74" t="s">
        <v>52602</v>
      </c>
    </row>
    <row r="27068" spans="20:21" x14ac:dyDescent="0.25">
      <c r="T27068" s="101" t="s">
        <v>52603</v>
      </c>
      <c r="U27068" s="74" t="s">
        <v>52604</v>
      </c>
    </row>
    <row r="27069" spans="20:21" x14ac:dyDescent="0.25">
      <c r="T27069" s="101" t="s">
        <v>52605</v>
      </c>
      <c r="U27069" s="74" t="s">
        <v>52606</v>
      </c>
    </row>
    <row r="27070" spans="20:21" x14ac:dyDescent="0.25">
      <c r="T27070" s="101" t="s">
        <v>52607</v>
      </c>
      <c r="U27070" s="74" t="s">
        <v>52608</v>
      </c>
    </row>
    <row r="27071" spans="20:21" x14ac:dyDescent="0.25">
      <c r="T27071" s="101" t="s">
        <v>52609</v>
      </c>
      <c r="U27071" s="74" t="s">
        <v>52610</v>
      </c>
    </row>
    <row r="27072" spans="20:21" x14ac:dyDescent="0.25">
      <c r="T27072" s="101" t="s">
        <v>52611</v>
      </c>
      <c r="U27072" s="74" t="s">
        <v>52612</v>
      </c>
    </row>
    <row r="27073" spans="20:21" x14ac:dyDescent="0.25">
      <c r="T27073" s="101" t="s">
        <v>52613</v>
      </c>
      <c r="U27073" s="74" t="s">
        <v>52614</v>
      </c>
    </row>
    <row r="27074" spans="20:21" x14ac:dyDescent="0.25">
      <c r="T27074" s="101" t="s">
        <v>52615</v>
      </c>
      <c r="U27074" s="74" t="s">
        <v>52616</v>
      </c>
    </row>
    <row r="27075" spans="20:21" x14ac:dyDescent="0.25">
      <c r="T27075" s="101" t="s">
        <v>52617</v>
      </c>
      <c r="U27075" s="74" t="s">
        <v>52618</v>
      </c>
    </row>
    <row r="27076" spans="20:21" x14ac:dyDescent="0.25">
      <c r="T27076" s="101" t="s">
        <v>52619</v>
      </c>
      <c r="U27076" s="74" t="s">
        <v>52620</v>
      </c>
    </row>
    <row r="27077" spans="20:21" x14ac:dyDescent="0.25">
      <c r="T27077" s="101" t="s">
        <v>52621</v>
      </c>
      <c r="U27077" s="74" t="s">
        <v>52622</v>
      </c>
    </row>
    <row r="27078" spans="20:21" x14ac:dyDescent="0.25">
      <c r="T27078" s="101" t="s">
        <v>52623</v>
      </c>
      <c r="U27078" s="74" t="s">
        <v>52624</v>
      </c>
    </row>
    <row r="27079" spans="20:21" x14ac:dyDescent="0.25">
      <c r="T27079" s="101" t="s">
        <v>52625</v>
      </c>
      <c r="U27079" s="74" t="s">
        <v>52626</v>
      </c>
    </row>
    <row r="27080" spans="20:21" x14ac:dyDescent="0.25">
      <c r="T27080" s="101" t="s">
        <v>52627</v>
      </c>
      <c r="U27080" s="74" t="s">
        <v>52628</v>
      </c>
    </row>
    <row r="27081" spans="20:21" x14ac:dyDescent="0.25">
      <c r="T27081" s="101" t="s">
        <v>52629</v>
      </c>
      <c r="U27081" s="74" t="s">
        <v>52630</v>
      </c>
    </row>
    <row r="27082" spans="20:21" x14ac:dyDescent="0.25">
      <c r="T27082" s="101" t="s">
        <v>52631</v>
      </c>
      <c r="U27082" s="74" t="s">
        <v>52632</v>
      </c>
    </row>
    <row r="27083" spans="20:21" x14ac:dyDescent="0.25">
      <c r="T27083" s="101" t="s">
        <v>52633</v>
      </c>
      <c r="U27083" s="74" t="s">
        <v>52634</v>
      </c>
    </row>
    <row r="27084" spans="20:21" x14ac:dyDescent="0.25">
      <c r="T27084" s="101" t="s">
        <v>52635</v>
      </c>
      <c r="U27084" s="74" t="s">
        <v>52636</v>
      </c>
    </row>
    <row r="27085" spans="20:21" x14ac:dyDescent="0.25">
      <c r="T27085" s="101" t="s">
        <v>52637</v>
      </c>
      <c r="U27085" s="74" t="s">
        <v>4676</v>
      </c>
    </row>
    <row r="27086" spans="20:21" x14ac:dyDescent="0.25">
      <c r="T27086" s="101" t="s">
        <v>52638</v>
      </c>
      <c r="U27086" s="74" t="s">
        <v>52639</v>
      </c>
    </row>
    <row r="27087" spans="20:21" x14ac:dyDescent="0.25">
      <c r="T27087" s="101" t="s">
        <v>52640</v>
      </c>
      <c r="U27087" s="74" t="s">
        <v>52641</v>
      </c>
    </row>
    <row r="27088" spans="20:21" x14ac:dyDescent="0.25">
      <c r="T27088" s="101" t="s">
        <v>52642</v>
      </c>
      <c r="U27088" s="74" t="s">
        <v>52643</v>
      </c>
    </row>
    <row r="27089" spans="20:21" x14ac:dyDescent="0.25">
      <c r="T27089" s="101" t="s">
        <v>52644</v>
      </c>
      <c r="U27089" s="74" t="s">
        <v>52645</v>
      </c>
    </row>
    <row r="27090" spans="20:21" x14ac:dyDescent="0.25">
      <c r="T27090" s="101" t="s">
        <v>52646</v>
      </c>
      <c r="U27090" s="74" t="s">
        <v>52647</v>
      </c>
    </row>
    <row r="27091" spans="20:21" x14ac:dyDescent="0.25">
      <c r="T27091" s="101" t="s">
        <v>52648</v>
      </c>
      <c r="U27091" s="74" t="s">
        <v>52649</v>
      </c>
    </row>
    <row r="27092" spans="20:21" x14ac:dyDescent="0.25">
      <c r="T27092" s="101" t="s">
        <v>52650</v>
      </c>
      <c r="U27092" s="74" t="s">
        <v>52651</v>
      </c>
    </row>
    <row r="27093" spans="20:21" x14ac:dyDescent="0.25">
      <c r="T27093" s="101" t="s">
        <v>52652</v>
      </c>
      <c r="U27093" s="74" t="s">
        <v>52653</v>
      </c>
    </row>
    <row r="27094" spans="20:21" x14ac:dyDescent="0.25">
      <c r="T27094" s="101" t="s">
        <v>52654</v>
      </c>
      <c r="U27094" s="74" t="s">
        <v>52655</v>
      </c>
    </row>
    <row r="27095" spans="20:21" x14ac:dyDescent="0.25">
      <c r="T27095" s="101" t="s">
        <v>52656</v>
      </c>
      <c r="U27095" s="74" t="s">
        <v>52657</v>
      </c>
    </row>
    <row r="27096" spans="20:21" x14ac:dyDescent="0.25">
      <c r="T27096" s="101" t="s">
        <v>52658</v>
      </c>
      <c r="U27096" s="74" t="s">
        <v>52659</v>
      </c>
    </row>
    <row r="27097" spans="20:21" x14ac:dyDescent="0.25">
      <c r="T27097" s="101" t="s">
        <v>52660</v>
      </c>
      <c r="U27097" s="74" t="s">
        <v>52661</v>
      </c>
    </row>
    <row r="27098" spans="20:21" x14ac:dyDescent="0.25">
      <c r="T27098" s="101" t="s">
        <v>52662</v>
      </c>
      <c r="U27098" s="74" t="s">
        <v>52663</v>
      </c>
    </row>
    <row r="27099" spans="20:21" x14ac:dyDescent="0.25">
      <c r="T27099" s="101" t="s">
        <v>52664</v>
      </c>
      <c r="U27099" s="74" t="s">
        <v>52665</v>
      </c>
    </row>
    <row r="27100" spans="20:21" x14ac:dyDescent="0.25">
      <c r="T27100" s="101" t="s">
        <v>52666</v>
      </c>
      <c r="U27100" s="74" t="s">
        <v>52667</v>
      </c>
    </row>
    <row r="27101" spans="20:21" x14ac:dyDescent="0.25">
      <c r="T27101" s="101" t="s">
        <v>52668</v>
      </c>
      <c r="U27101" s="74" t="s">
        <v>52669</v>
      </c>
    </row>
    <row r="27102" spans="20:21" x14ac:dyDescent="0.25">
      <c r="T27102" s="101" t="s">
        <v>52670</v>
      </c>
      <c r="U27102" s="74" t="s">
        <v>52671</v>
      </c>
    </row>
    <row r="27103" spans="20:21" x14ac:dyDescent="0.25">
      <c r="T27103" s="101" t="s">
        <v>52672</v>
      </c>
      <c r="U27103" s="74" t="s">
        <v>23691</v>
      </c>
    </row>
    <row r="27104" spans="20:21" x14ac:dyDescent="0.25">
      <c r="T27104" s="101" t="s">
        <v>52673</v>
      </c>
      <c r="U27104" s="74" t="s">
        <v>52674</v>
      </c>
    </row>
    <row r="27105" spans="20:21" x14ac:dyDescent="0.25">
      <c r="T27105" s="101" t="s">
        <v>52675</v>
      </c>
      <c r="U27105" s="74" t="s">
        <v>52676</v>
      </c>
    </row>
    <row r="27106" spans="20:21" x14ac:dyDescent="0.25">
      <c r="T27106" s="101" t="s">
        <v>52677</v>
      </c>
      <c r="U27106" s="74" t="s">
        <v>13683</v>
      </c>
    </row>
    <row r="27107" spans="20:21" x14ac:dyDescent="0.25">
      <c r="T27107" s="101" t="s">
        <v>52678</v>
      </c>
      <c r="U27107" s="74" t="s">
        <v>52679</v>
      </c>
    </row>
    <row r="27108" spans="20:21" x14ac:dyDescent="0.25">
      <c r="T27108" s="101" t="s">
        <v>52680</v>
      </c>
      <c r="U27108" s="74" t="s">
        <v>52681</v>
      </c>
    </row>
    <row r="27109" spans="20:21" x14ac:dyDescent="0.25">
      <c r="T27109" s="101" t="s">
        <v>52682</v>
      </c>
      <c r="U27109" s="74" t="s">
        <v>52683</v>
      </c>
    </row>
    <row r="27110" spans="20:21" x14ac:dyDescent="0.25">
      <c r="T27110" s="101" t="s">
        <v>52684</v>
      </c>
      <c r="U27110" s="74" t="s">
        <v>52685</v>
      </c>
    </row>
    <row r="27111" spans="20:21" x14ac:dyDescent="0.25">
      <c r="T27111" s="101" t="s">
        <v>52686</v>
      </c>
      <c r="U27111" s="74" t="s">
        <v>8729</v>
      </c>
    </row>
    <row r="27112" spans="20:21" x14ac:dyDescent="0.25">
      <c r="T27112" s="101" t="s">
        <v>52687</v>
      </c>
      <c r="U27112" s="74" t="s">
        <v>52688</v>
      </c>
    </row>
    <row r="27113" spans="20:21" x14ac:dyDescent="0.25">
      <c r="T27113" s="101" t="s">
        <v>52689</v>
      </c>
      <c r="U27113" s="74" t="s">
        <v>52690</v>
      </c>
    </row>
    <row r="27114" spans="20:21" x14ac:dyDescent="0.25">
      <c r="T27114" s="101" t="s">
        <v>52691</v>
      </c>
      <c r="U27114" s="74" t="s">
        <v>52692</v>
      </c>
    </row>
    <row r="27115" spans="20:21" x14ac:dyDescent="0.25">
      <c r="T27115" s="101" t="s">
        <v>52693</v>
      </c>
      <c r="U27115" s="74" t="s">
        <v>52694</v>
      </c>
    </row>
    <row r="27116" spans="20:21" x14ac:dyDescent="0.25">
      <c r="T27116" s="101" t="s">
        <v>52695</v>
      </c>
      <c r="U27116" s="74" t="s">
        <v>52696</v>
      </c>
    </row>
    <row r="27117" spans="20:21" x14ac:dyDescent="0.25">
      <c r="T27117" s="101" t="s">
        <v>52697</v>
      </c>
      <c r="U27117" s="74" t="s">
        <v>3938</v>
      </c>
    </row>
    <row r="27118" spans="20:21" x14ac:dyDescent="0.25">
      <c r="T27118" s="101" t="s">
        <v>52698</v>
      </c>
      <c r="U27118" s="74" t="s">
        <v>52699</v>
      </c>
    </row>
    <row r="27119" spans="20:21" x14ac:dyDescent="0.25">
      <c r="T27119" s="101" t="s">
        <v>52700</v>
      </c>
      <c r="U27119" s="74" t="s">
        <v>24658</v>
      </c>
    </row>
    <row r="27120" spans="20:21" x14ac:dyDescent="0.25">
      <c r="T27120" s="101" t="s">
        <v>52701</v>
      </c>
      <c r="U27120" s="74" t="s">
        <v>52702</v>
      </c>
    </row>
    <row r="27121" spans="20:21" x14ac:dyDescent="0.25">
      <c r="T27121" s="101" t="s">
        <v>52703</v>
      </c>
      <c r="U27121" s="74" t="s">
        <v>22653</v>
      </c>
    </row>
    <row r="27122" spans="20:21" x14ac:dyDescent="0.25">
      <c r="T27122" s="101" t="s">
        <v>52704</v>
      </c>
      <c r="U27122" s="74" t="s">
        <v>52705</v>
      </c>
    </row>
    <row r="27123" spans="20:21" x14ac:dyDescent="0.25">
      <c r="T27123" s="101" t="s">
        <v>52706</v>
      </c>
      <c r="U27123" s="74" t="s">
        <v>52707</v>
      </c>
    </row>
    <row r="27124" spans="20:21" x14ac:dyDescent="0.25">
      <c r="T27124" s="101" t="s">
        <v>52708</v>
      </c>
      <c r="U27124" s="74" t="s">
        <v>52709</v>
      </c>
    </row>
    <row r="27125" spans="20:21" x14ac:dyDescent="0.25">
      <c r="T27125" s="101" t="s">
        <v>52710</v>
      </c>
      <c r="U27125" s="74" t="s">
        <v>52711</v>
      </c>
    </row>
    <row r="27126" spans="20:21" x14ac:dyDescent="0.25">
      <c r="T27126" s="101" t="s">
        <v>52712</v>
      </c>
      <c r="U27126" s="74" t="s">
        <v>52713</v>
      </c>
    </row>
    <row r="27127" spans="20:21" x14ac:dyDescent="0.25">
      <c r="T27127" s="101" t="s">
        <v>52714</v>
      </c>
      <c r="U27127" s="74" t="s">
        <v>52715</v>
      </c>
    </row>
    <row r="27128" spans="20:21" x14ac:dyDescent="0.25">
      <c r="T27128" s="101" t="s">
        <v>52716</v>
      </c>
      <c r="U27128" s="74" t="s">
        <v>52717</v>
      </c>
    </row>
    <row r="27129" spans="20:21" x14ac:dyDescent="0.25">
      <c r="T27129" s="101" t="s">
        <v>52718</v>
      </c>
      <c r="U27129" s="74" t="s">
        <v>52719</v>
      </c>
    </row>
    <row r="27130" spans="20:21" x14ac:dyDescent="0.25">
      <c r="T27130" s="101" t="s">
        <v>52720</v>
      </c>
      <c r="U27130" s="74" t="s">
        <v>52721</v>
      </c>
    </row>
    <row r="27131" spans="20:21" x14ac:dyDescent="0.25">
      <c r="T27131" s="101" t="s">
        <v>52722</v>
      </c>
      <c r="U27131" s="74" t="s">
        <v>52723</v>
      </c>
    </row>
    <row r="27132" spans="20:21" x14ac:dyDescent="0.25">
      <c r="T27132" s="101" t="s">
        <v>52724</v>
      </c>
      <c r="U27132" s="74" t="s">
        <v>52725</v>
      </c>
    </row>
    <row r="27133" spans="20:21" x14ac:dyDescent="0.25">
      <c r="T27133" s="101" t="s">
        <v>52726</v>
      </c>
      <c r="U27133" s="74" t="s">
        <v>52727</v>
      </c>
    </row>
    <row r="27134" spans="20:21" x14ac:dyDescent="0.25">
      <c r="T27134" s="101" t="s">
        <v>52728</v>
      </c>
      <c r="U27134" s="74" t="s">
        <v>52729</v>
      </c>
    </row>
    <row r="27135" spans="20:21" x14ac:dyDescent="0.25">
      <c r="T27135" s="101" t="s">
        <v>52730</v>
      </c>
      <c r="U27135" s="74" t="s">
        <v>52731</v>
      </c>
    </row>
    <row r="27136" spans="20:21" x14ac:dyDescent="0.25">
      <c r="T27136" s="101" t="s">
        <v>52732</v>
      </c>
      <c r="U27136" s="74" t="s">
        <v>52733</v>
      </c>
    </row>
    <row r="27137" spans="20:21" x14ac:dyDescent="0.25">
      <c r="T27137" s="101" t="s">
        <v>52734</v>
      </c>
      <c r="U27137" s="74" t="s">
        <v>52735</v>
      </c>
    </row>
    <row r="27138" spans="20:21" x14ac:dyDescent="0.25">
      <c r="T27138" s="101" t="s">
        <v>52736</v>
      </c>
      <c r="U27138" s="74" t="s">
        <v>52737</v>
      </c>
    </row>
    <row r="27139" spans="20:21" x14ac:dyDescent="0.25">
      <c r="T27139" s="101" t="s">
        <v>52738</v>
      </c>
      <c r="U27139" s="74" t="s">
        <v>52739</v>
      </c>
    </row>
    <row r="27140" spans="20:21" x14ac:dyDescent="0.25">
      <c r="T27140" s="101" t="s">
        <v>52740</v>
      </c>
      <c r="U27140" s="74" t="s">
        <v>52741</v>
      </c>
    </row>
    <row r="27141" spans="20:21" x14ac:dyDescent="0.25">
      <c r="T27141" s="101" t="s">
        <v>52742</v>
      </c>
      <c r="U27141" s="74" t="s">
        <v>52743</v>
      </c>
    </row>
    <row r="27142" spans="20:21" x14ac:dyDescent="0.25">
      <c r="T27142" s="101" t="s">
        <v>52744</v>
      </c>
      <c r="U27142" s="74" t="s">
        <v>52745</v>
      </c>
    </row>
    <row r="27143" spans="20:21" x14ac:dyDescent="0.25">
      <c r="T27143" s="101" t="s">
        <v>52746</v>
      </c>
      <c r="U27143" s="74" t="s">
        <v>52747</v>
      </c>
    </row>
    <row r="27144" spans="20:21" x14ac:dyDescent="0.25">
      <c r="T27144" s="101" t="s">
        <v>52748</v>
      </c>
      <c r="U27144" s="74" t="s">
        <v>52749</v>
      </c>
    </row>
    <row r="27145" spans="20:21" x14ac:dyDescent="0.25">
      <c r="T27145" s="101" t="s">
        <v>52750</v>
      </c>
      <c r="U27145" s="74" t="s">
        <v>52751</v>
      </c>
    </row>
    <row r="27146" spans="20:21" x14ac:dyDescent="0.25">
      <c r="T27146" s="101" t="s">
        <v>52752</v>
      </c>
      <c r="U27146" s="74" t="s">
        <v>52753</v>
      </c>
    </row>
    <row r="27147" spans="20:21" x14ac:dyDescent="0.25">
      <c r="T27147" s="101" t="s">
        <v>52754</v>
      </c>
      <c r="U27147" s="74" t="s">
        <v>52755</v>
      </c>
    </row>
    <row r="27148" spans="20:21" x14ac:dyDescent="0.25">
      <c r="T27148" s="101" t="s">
        <v>52756</v>
      </c>
      <c r="U27148" s="74" t="s">
        <v>52757</v>
      </c>
    </row>
    <row r="27149" spans="20:21" x14ac:dyDescent="0.25">
      <c r="T27149" s="101" t="s">
        <v>52758</v>
      </c>
      <c r="U27149" s="74" t="s">
        <v>52759</v>
      </c>
    </row>
    <row r="27150" spans="20:21" x14ac:dyDescent="0.25">
      <c r="T27150" s="101" t="s">
        <v>52760</v>
      </c>
      <c r="U27150" s="74" t="s">
        <v>52761</v>
      </c>
    </row>
    <row r="27151" spans="20:21" x14ac:dyDescent="0.25">
      <c r="T27151" s="101" t="s">
        <v>52762</v>
      </c>
      <c r="U27151" s="74" t="s">
        <v>52763</v>
      </c>
    </row>
    <row r="27152" spans="20:21" x14ac:dyDescent="0.25">
      <c r="T27152" s="101" t="s">
        <v>52764</v>
      </c>
      <c r="U27152" s="74" t="s">
        <v>52765</v>
      </c>
    </row>
    <row r="27153" spans="20:21" x14ac:dyDescent="0.25">
      <c r="T27153" s="101" t="s">
        <v>52766</v>
      </c>
      <c r="U27153" s="74" t="s">
        <v>52767</v>
      </c>
    </row>
    <row r="27154" spans="20:21" x14ac:dyDescent="0.25">
      <c r="T27154" s="101" t="s">
        <v>52768</v>
      </c>
      <c r="U27154" s="74" t="s">
        <v>52769</v>
      </c>
    </row>
    <row r="27155" spans="20:21" x14ac:dyDescent="0.25">
      <c r="T27155" s="101" t="s">
        <v>52770</v>
      </c>
      <c r="U27155" s="74" t="s">
        <v>52771</v>
      </c>
    </row>
    <row r="27156" spans="20:21" x14ac:dyDescent="0.25">
      <c r="T27156" s="101" t="s">
        <v>52772</v>
      </c>
      <c r="U27156" s="74" t="s">
        <v>52773</v>
      </c>
    </row>
    <row r="27157" spans="20:21" x14ac:dyDescent="0.25">
      <c r="T27157" s="101" t="s">
        <v>52774</v>
      </c>
      <c r="U27157" s="74" t="s">
        <v>52775</v>
      </c>
    </row>
    <row r="27158" spans="20:21" x14ac:dyDescent="0.25">
      <c r="T27158" s="101" t="s">
        <v>52776</v>
      </c>
      <c r="U27158" s="74" t="s">
        <v>52777</v>
      </c>
    </row>
    <row r="27159" spans="20:21" x14ac:dyDescent="0.25">
      <c r="T27159" s="101" t="s">
        <v>52778</v>
      </c>
      <c r="U27159" s="74" t="s">
        <v>52779</v>
      </c>
    </row>
    <row r="27160" spans="20:21" x14ac:dyDescent="0.25">
      <c r="T27160" s="101" t="s">
        <v>52780</v>
      </c>
      <c r="U27160" s="74" t="s">
        <v>52781</v>
      </c>
    </row>
    <row r="27161" spans="20:21" x14ac:dyDescent="0.25">
      <c r="T27161" s="101" t="s">
        <v>52782</v>
      </c>
      <c r="U27161" s="74" t="s">
        <v>52783</v>
      </c>
    </row>
    <row r="27162" spans="20:21" x14ac:dyDescent="0.25">
      <c r="T27162" s="101" t="s">
        <v>52784</v>
      </c>
      <c r="U27162" s="74" t="s">
        <v>52785</v>
      </c>
    </row>
    <row r="27163" spans="20:21" x14ac:dyDescent="0.25">
      <c r="T27163" s="101" t="s">
        <v>52786</v>
      </c>
      <c r="U27163" s="74" t="s">
        <v>52787</v>
      </c>
    </row>
    <row r="27164" spans="20:21" x14ac:dyDescent="0.25">
      <c r="T27164" s="101" t="s">
        <v>52788</v>
      </c>
      <c r="U27164" s="74" t="s">
        <v>52789</v>
      </c>
    </row>
    <row r="27165" spans="20:21" x14ac:dyDescent="0.25">
      <c r="T27165" s="101" t="s">
        <v>52790</v>
      </c>
      <c r="U27165" s="74" t="s">
        <v>6562</v>
      </c>
    </row>
    <row r="27166" spans="20:21" x14ac:dyDescent="0.25">
      <c r="T27166" s="101" t="s">
        <v>52791</v>
      </c>
      <c r="U27166" s="74" t="s">
        <v>52792</v>
      </c>
    </row>
    <row r="27167" spans="20:21" x14ac:dyDescent="0.25">
      <c r="T27167" s="101" t="s">
        <v>52793</v>
      </c>
      <c r="U27167" s="74" t="s">
        <v>52794</v>
      </c>
    </row>
    <row r="27168" spans="20:21" x14ac:dyDescent="0.25">
      <c r="T27168" s="101" t="s">
        <v>52795</v>
      </c>
      <c r="U27168" s="74" t="s">
        <v>52796</v>
      </c>
    </row>
    <row r="27169" spans="20:21" x14ac:dyDescent="0.25">
      <c r="T27169" s="101" t="s">
        <v>52797</v>
      </c>
      <c r="U27169" s="74" t="s">
        <v>52798</v>
      </c>
    </row>
    <row r="27170" spans="20:21" x14ac:dyDescent="0.25">
      <c r="T27170" s="101" t="s">
        <v>52799</v>
      </c>
      <c r="U27170" s="74" t="s">
        <v>52800</v>
      </c>
    </row>
    <row r="27171" spans="20:21" x14ac:dyDescent="0.25">
      <c r="T27171" s="101" t="s">
        <v>52801</v>
      </c>
      <c r="U27171" s="74" t="s">
        <v>52802</v>
      </c>
    </row>
    <row r="27172" spans="20:21" x14ac:dyDescent="0.25">
      <c r="T27172" s="101" t="s">
        <v>52803</v>
      </c>
      <c r="U27172" s="74" t="s">
        <v>52804</v>
      </c>
    </row>
    <row r="27173" spans="20:21" x14ac:dyDescent="0.25">
      <c r="T27173" s="101" t="s">
        <v>52805</v>
      </c>
      <c r="U27173" s="74" t="s">
        <v>52806</v>
      </c>
    </row>
    <row r="27174" spans="20:21" x14ac:dyDescent="0.25">
      <c r="T27174" s="101" t="s">
        <v>52807</v>
      </c>
      <c r="U27174" s="74" t="s">
        <v>52808</v>
      </c>
    </row>
    <row r="27175" spans="20:21" x14ac:dyDescent="0.25">
      <c r="T27175" s="101" t="s">
        <v>52809</v>
      </c>
      <c r="U27175" s="74" t="s">
        <v>52810</v>
      </c>
    </row>
    <row r="27176" spans="20:21" x14ac:dyDescent="0.25">
      <c r="T27176" s="101" t="s">
        <v>52811</v>
      </c>
      <c r="U27176" s="74" t="s">
        <v>52812</v>
      </c>
    </row>
    <row r="27177" spans="20:21" x14ac:dyDescent="0.25">
      <c r="T27177" s="101" t="s">
        <v>52813</v>
      </c>
      <c r="U27177" s="74" t="s">
        <v>52814</v>
      </c>
    </row>
    <row r="27178" spans="20:21" x14ac:dyDescent="0.25">
      <c r="T27178" s="101" t="s">
        <v>52815</v>
      </c>
      <c r="U27178" s="74" t="s">
        <v>52816</v>
      </c>
    </row>
    <row r="27179" spans="20:21" x14ac:dyDescent="0.25">
      <c r="T27179" s="101" t="s">
        <v>52817</v>
      </c>
      <c r="U27179" s="74" t="s">
        <v>52818</v>
      </c>
    </row>
    <row r="27180" spans="20:21" x14ac:dyDescent="0.25">
      <c r="T27180" s="101" t="s">
        <v>52819</v>
      </c>
      <c r="U27180" s="74" t="s">
        <v>52820</v>
      </c>
    </row>
    <row r="27181" spans="20:21" x14ac:dyDescent="0.25">
      <c r="T27181" s="101" t="s">
        <v>52821</v>
      </c>
      <c r="U27181" s="74" t="s">
        <v>52822</v>
      </c>
    </row>
    <row r="27182" spans="20:21" x14ac:dyDescent="0.25">
      <c r="T27182" s="101" t="s">
        <v>52823</v>
      </c>
      <c r="U27182" s="74" t="s">
        <v>52824</v>
      </c>
    </row>
    <row r="27183" spans="20:21" x14ac:dyDescent="0.25">
      <c r="T27183" s="101" t="s">
        <v>52825</v>
      </c>
      <c r="U27183" s="74" t="s">
        <v>52826</v>
      </c>
    </row>
    <row r="27184" spans="20:21" x14ac:dyDescent="0.25">
      <c r="T27184" s="101" t="s">
        <v>52827</v>
      </c>
      <c r="U27184" s="74" t="s">
        <v>52828</v>
      </c>
    </row>
    <row r="27185" spans="20:21" x14ac:dyDescent="0.25">
      <c r="T27185" s="101" t="s">
        <v>52829</v>
      </c>
      <c r="U27185" s="74" t="s">
        <v>52830</v>
      </c>
    </row>
    <row r="27186" spans="20:21" x14ac:dyDescent="0.25">
      <c r="T27186" s="101" t="s">
        <v>52831</v>
      </c>
      <c r="U27186" s="74" t="s">
        <v>52832</v>
      </c>
    </row>
    <row r="27187" spans="20:21" x14ac:dyDescent="0.25">
      <c r="T27187" s="101" t="s">
        <v>52833</v>
      </c>
      <c r="U27187" s="74" t="s">
        <v>52834</v>
      </c>
    </row>
    <row r="27188" spans="20:21" x14ac:dyDescent="0.25">
      <c r="T27188" s="101" t="s">
        <v>52835</v>
      </c>
      <c r="U27188" s="74" t="s">
        <v>52836</v>
      </c>
    </row>
    <row r="27189" spans="20:21" x14ac:dyDescent="0.25">
      <c r="T27189" s="101" t="s">
        <v>52837</v>
      </c>
      <c r="U27189" s="74" t="s">
        <v>52838</v>
      </c>
    </row>
    <row r="27190" spans="20:21" x14ac:dyDescent="0.25">
      <c r="T27190" s="101" t="s">
        <v>52839</v>
      </c>
      <c r="U27190" s="74" t="s">
        <v>52840</v>
      </c>
    </row>
    <row r="27191" spans="20:21" x14ac:dyDescent="0.25">
      <c r="T27191" s="101" t="s">
        <v>52841</v>
      </c>
      <c r="U27191" s="74" t="s">
        <v>17657</v>
      </c>
    </row>
    <row r="27192" spans="20:21" x14ac:dyDescent="0.25">
      <c r="T27192" s="101" t="s">
        <v>52842</v>
      </c>
      <c r="U27192" s="74" t="s">
        <v>52843</v>
      </c>
    </row>
    <row r="27193" spans="20:21" x14ac:dyDescent="0.25">
      <c r="T27193" s="101" t="s">
        <v>52844</v>
      </c>
      <c r="U27193" s="74" t="s">
        <v>52845</v>
      </c>
    </row>
    <row r="27194" spans="20:21" x14ac:dyDescent="0.25">
      <c r="T27194" s="101" t="s">
        <v>52846</v>
      </c>
      <c r="U27194" s="74" t="s">
        <v>52847</v>
      </c>
    </row>
    <row r="27195" spans="20:21" x14ac:dyDescent="0.25">
      <c r="T27195" s="101" t="s">
        <v>52848</v>
      </c>
      <c r="U27195" s="74" t="s">
        <v>52849</v>
      </c>
    </row>
    <row r="27196" spans="20:21" x14ac:dyDescent="0.25">
      <c r="T27196" s="101" t="s">
        <v>52850</v>
      </c>
      <c r="U27196" s="74" t="s">
        <v>52851</v>
      </c>
    </row>
    <row r="27197" spans="20:21" x14ac:dyDescent="0.25">
      <c r="T27197" s="101" t="s">
        <v>52852</v>
      </c>
      <c r="U27197" s="74" t="s">
        <v>52853</v>
      </c>
    </row>
    <row r="27198" spans="20:21" x14ac:dyDescent="0.25">
      <c r="T27198" s="101" t="s">
        <v>52854</v>
      </c>
      <c r="U27198" s="74" t="s">
        <v>52855</v>
      </c>
    </row>
    <row r="27199" spans="20:21" x14ac:dyDescent="0.25">
      <c r="T27199" s="101" t="s">
        <v>52856</v>
      </c>
      <c r="U27199" s="74" t="s">
        <v>52857</v>
      </c>
    </row>
    <row r="27200" spans="20:21" x14ac:dyDescent="0.25">
      <c r="T27200" s="101" t="s">
        <v>52858</v>
      </c>
      <c r="U27200" s="74" t="s">
        <v>52859</v>
      </c>
    </row>
    <row r="27201" spans="20:21" x14ac:dyDescent="0.25">
      <c r="T27201" s="101" t="s">
        <v>52860</v>
      </c>
      <c r="U27201" s="74" t="s">
        <v>52861</v>
      </c>
    </row>
    <row r="27202" spans="20:21" x14ac:dyDescent="0.25">
      <c r="T27202" s="101" t="s">
        <v>52862</v>
      </c>
      <c r="U27202" s="74" t="s">
        <v>52863</v>
      </c>
    </row>
    <row r="27203" spans="20:21" x14ac:dyDescent="0.25">
      <c r="T27203" s="101" t="s">
        <v>52864</v>
      </c>
      <c r="U27203" s="74" t="s">
        <v>52865</v>
      </c>
    </row>
    <row r="27204" spans="20:21" x14ac:dyDescent="0.25">
      <c r="T27204" s="101" t="s">
        <v>52866</v>
      </c>
      <c r="U27204" s="74" t="s">
        <v>52867</v>
      </c>
    </row>
    <row r="27205" spans="20:21" x14ac:dyDescent="0.25">
      <c r="T27205" s="101" t="s">
        <v>52868</v>
      </c>
      <c r="U27205" s="74" t="s">
        <v>52869</v>
      </c>
    </row>
    <row r="27206" spans="20:21" x14ac:dyDescent="0.25">
      <c r="T27206" s="101" t="s">
        <v>52870</v>
      </c>
      <c r="U27206" s="74" t="s">
        <v>52871</v>
      </c>
    </row>
    <row r="27207" spans="20:21" x14ac:dyDescent="0.25">
      <c r="T27207" s="101" t="s">
        <v>52872</v>
      </c>
      <c r="U27207" s="74" t="s">
        <v>52873</v>
      </c>
    </row>
    <row r="27208" spans="20:21" x14ac:dyDescent="0.25">
      <c r="T27208" s="101" t="s">
        <v>52874</v>
      </c>
      <c r="U27208" s="74" t="s">
        <v>52875</v>
      </c>
    </row>
    <row r="27209" spans="20:21" x14ac:dyDescent="0.25">
      <c r="T27209" s="101" t="s">
        <v>52876</v>
      </c>
      <c r="U27209" s="74" t="s">
        <v>52877</v>
      </c>
    </row>
    <row r="27210" spans="20:21" x14ac:dyDescent="0.25">
      <c r="T27210" s="101" t="s">
        <v>52878</v>
      </c>
      <c r="U27210" s="74" t="s">
        <v>52879</v>
      </c>
    </row>
    <row r="27211" spans="20:21" x14ac:dyDescent="0.25">
      <c r="T27211" s="101" t="s">
        <v>52880</v>
      </c>
      <c r="U27211" s="74" t="s">
        <v>52881</v>
      </c>
    </row>
    <row r="27212" spans="20:21" x14ac:dyDescent="0.25">
      <c r="T27212" s="101" t="s">
        <v>52882</v>
      </c>
      <c r="U27212" s="74" t="s">
        <v>52883</v>
      </c>
    </row>
    <row r="27213" spans="20:21" x14ac:dyDescent="0.25">
      <c r="T27213" s="101" t="s">
        <v>52884</v>
      </c>
      <c r="U27213" s="74" t="s">
        <v>52885</v>
      </c>
    </row>
    <row r="27214" spans="20:21" x14ac:dyDescent="0.25">
      <c r="T27214" s="101" t="s">
        <v>52886</v>
      </c>
      <c r="U27214" s="74" t="s">
        <v>52887</v>
      </c>
    </row>
    <row r="27215" spans="20:21" x14ac:dyDescent="0.25">
      <c r="T27215" s="101" t="s">
        <v>52888</v>
      </c>
      <c r="U27215" s="74" t="s">
        <v>52889</v>
      </c>
    </row>
    <row r="27216" spans="20:21" x14ac:dyDescent="0.25">
      <c r="T27216" s="101" t="s">
        <v>52890</v>
      </c>
      <c r="U27216" s="74" t="s">
        <v>52891</v>
      </c>
    </row>
    <row r="27217" spans="20:21" x14ac:dyDescent="0.25">
      <c r="T27217" s="101" t="s">
        <v>52892</v>
      </c>
      <c r="U27217" s="74" t="s">
        <v>52893</v>
      </c>
    </row>
    <row r="27218" spans="20:21" x14ac:dyDescent="0.25">
      <c r="T27218" s="101" t="s">
        <v>52894</v>
      </c>
      <c r="U27218" s="74" t="s">
        <v>52895</v>
      </c>
    </row>
    <row r="27219" spans="20:21" x14ac:dyDescent="0.25">
      <c r="T27219" s="101" t="s">
        <v>52896</v>
      </c>
      <c r="U27219" s="74" t="s">
        <v>52897</v>
      </c>
    </row>
    <row r="27220" spans="20:21" x14ac:dyDescent="0.25">
      <c r="T27220" s="101" t="s">
        <v>52898</v>
      </c>
      <c r="U27220" s="74" t="s">
        <v>52899</v>
      </c>
    </row>
    <row r="27221" spans="20:21" x14ac:dyDescent="0.25">
      <c r="T27221" s="101" t="s">
        <v>52900</v>
      </c>
      <c r="U27221" s="74" t="s">
        <v>52901</v>
      </c>
    </row>
    <row r="27222" spans="20:21" x14ac:dyDescent="0.25">
      <c r="T27222" s="101" t="s">
        <v>52902</v>
      </c>
      <c r="U27222" s="74" t="s">
        <v>52903</v>
      </c>
    </row>
    <row r="27223" spans="20:21" x14ac:dyDescent="0.25">
      <c r="T27223" s="101" t="s">
        <v>52904</v>
      </c>
      <c r="U27223" s="74" t="s">
        <v>52905</v>
      </c>
    </row>
    <row r="27224" spans="20:21" x14ac:dyDescent="0.25">
      <c r="T27224" s="101" t="s">
        <v>52906</v>
      </c>
      <c r="U27224" s="74" t="s">
        <v>52907</v>
      </c>
    </row>
    <row r="27225" spans="20:21" x14ac:dyDescent="0.25">
      <c r="T27225" s="101" t="s">
        <v>52908</v>
      </c>
      <c r="U27225" s="74" t="s">
        <v>52909</v>
      </c>
    </row>
    <row r="27226" spans="20:21" x14ac:dyDescent="0.25">
      <c r="T27226" s="101" t="s">
        <v>52910</v>
      </c>
      <c r="U27226" s="74" t="s">
        <v>52911</v>
      </c>
    </row>
    <row r="27227" spans="20:21" x14ac:dyDescent="0.25">
      <c r="T27227" s="101" t="s">
        <v>52912</v>
      </c>
      <c r="U27227" s="74" t="s">
        <v>52913</v>
      </c>
    </row>
    <row r="27228" spans="20:21" x14ac:dyDescent="0.25">
      <c r="T27228" s="101" t="s">
        <v>52914</v>
      </c>
      <c r="U27228" s="74" t="s">
        <v>52915</v>
      </c>
    </row>
    <row r="27229" spans="20:21" x14ac:dyDescent="0.25">
      <c r="T27229" s="101" t="s">
        <v>52916</v>
      </c>
      <c r="U27229" s="74" t="s">
        <v>52917</v>
      </c>
    </row>
    <row r="27230" spans="20:21" x14ac:dyDescent="0.25">
      <c r="T27230" s="101" t="s">
        <v>52918</v>
      </c>
      <c r="U27230" s="74" t="s">
        <v>52919</v>
      </c>
    </row>
    <row r="27231" spans="20:21" x14ac:dyDescent="0.25">
      <c r="T27231" s="101" t="s">
        <v>52920</v>
      </c>
      <c r="U27231" s="74" t="s">
        <v>52921</v>
      </c>
    </row>
    <row r="27232" spans="20:21" x14ac:dyDescent="0.25">
      <c r="T27232" s="101" t="s">
        <v>52922</v>
      </c>
      <c r="U27232" s="74" t="s">
        <v>52923</v>
      </c>
    </row>
    <row r="27233" spans="20:21" x14ac:dyDescent="0.25">
      <c r="T27233" s="101" t="s">
        <v>52924</v>
      </c>
      <c r="U27233" s="74" t="s">
        <v>52925</v>
      </c>
    </row>
    <row r="27234" spans="20:21" x14ac:dyDescent="0.25">
      <c r="T27234" s="101" t="s">
        <v>52926</v>
      </c>
      <c r="U27234" s="74" t="s">
        <v>52927</v>
      </c>
    </row>
    <row r="27235" spans="20:21" x14ac:dyDescent="0.25">
      <c r="T27235" s="101" t="s">
        <v>52928</v>
      </c>
      <c r="U27235" s="74" t="s">
        <v>29415</v>
      </c>
    </row>
    <row r="27236" spans="20:21" x14ac:dyDescent="0.25">
      <c r="T27236" s="101" t="s">
        <v>52929</v>
      </c>
      <c r="U27236" s="74" t="s">
        <v>52930</v>
      </c>
    </row>
    <row r="27237" spans="20:21" x14ac:dyDescent="0.25">
      <c r="T27237" s="101" t="s">
        <v>52931</v>
      </c>
      <c r="U27237" s="74" t="s">
        <v>52932</v>
      </c>
    </row>
    <row r="27238" spans="20:21" x14ac:dyDescent="0.25">
      <c r="T27238" s="101" t="s">
        <v>52933</v>
      </c>
      <c r="U27238" s="74" t="s">
        <v>52934</v>
      </c>
    </row>
    <row r="27239" spans="20:21" x14ac:dyDescent="0.25">
      <c r="T27239" s="101" t="s">
        <v>52935</v>
      </c>
      <c r="U27239" s="74" t="s">
        <v>52936</v>
      </c>
    </row>
    <row r="27240" spans="20:21" x14ac:dyDescent="0.25">
      <c r="T27240" s="101" t="s">
        <v>52937</v>
      </c>
      <c r="U27240" s="74" t="s">
        <v>52938</v>
      </c>
    </row>
    <row r="27241" spans="20:21" x14ac:dyDescent="0.25">
      <c r="T27241" s="101" t="s">
        <v>52939</v>
      </c>
      <c r="U27241" s="74" t="s">
        <v>52940</v>
      </c>
    </row>
    <row r="27242" spans="20:21" x14ac:dyDescent="0.25">
      <c r="T27242" s="101" t="s">
        <v>52941</v>
      </c>
      <c r="U27242" s="74" t="s">
        <v>52942</v>
      </c>
    </row>
    <row r="27243" spans="20:21" x14ac:dyDescent="0.25">
      <c r="T27243" s="101" t="s">
        <v>52943</v>
      </c>
      <c r="U27243" s="74" t="s">
        <v>52944</v>
      </c>
    </row>
    <row r="27244" spans="20:21" x14ac:dyDescent="0.25">
      <c r="T27244" s="101" t="s">
        <v>52945</v>
      </c>
      <c r="U27244" s="74" t="s">
        <v>52946</v>
      </c>
    </row>
    <row r="27245" spans="20:21" x14ac:dyDescent="0.25">
      <c r="T27245" s="101" t="s">
        <v>52947</v>
      </c>
      <c r="U27245" s="74" t="s">
        <v>52948</v>
      </c>
    </row>
    <row r="27246" spans="20:21" x14ac:dyDescent="0.25">
      <c r="T27246" s="101" t="s">
        <v>52949</v>
      </c>
      <c r="U27246" s="74" t="s">
        <v>52950</v>
      </c>
    </row>
    <row r="27247" spans="20:21" x14ac:dyDescent="0.25">
      <c r="T27247" s="101" t="s">
        <v>52951</v>
      </c>
      <c r="U27247" s="74" t="s">
        <v>52952</v>
      </c>
    </row>
    <row r="27248" spans="20:21" x14ac:dyDescent="0.25">
      <c r="T27248" s="101" t="s">
        <v>52953</v>
      </c>
      <c r="U27248" s="74" t="s">
        <v>52954</v>
      </c>
    </row>
    <row r="27249" spans="20:21" x14ac:dyDescent="0.25">
      <c r="T27249" s="101" t="s">
        <v>52955</v>
      </c>
      <c r="U27249" s="74" t="s">
        <v>52956</v>
      </c>
    </row>
    <row r="27250" spans="20:21" x14ac:dyDescent="0.25">
      <c r="T27250" s="101" t="s">
        <v>52957</v>
      </c>
      <c r="U27250" s="74" t="s">
        <v>52958</v>
      </c>
    </row>
    <row r="27251" spans="20:21" x14ac:dyDescent="0.25">
      <c r="T27251" s="101" t="s">
        <v>52959</v>
      </c>
      <c r="U27251" s="74" t="s">
        <v>52960</v>
      </c>
    </row>
    <row r="27252" spans="20:21" x14ac:dyDescent="0.25">
      <c r="T27252" s="101" t="s">
        <v>52961</v>
      </c>
      <c r="U27252" s="74" t="s">
        <v>52962</v>
      </c>
    </row>
    <row r="27253" spans="20:21" x14ac:dyDescent="0.25">
      <c r="T27253" s="101" t="s">
        <v>52963</v>
      </c>
      <c r="U27253" s="74" t="s">
        <v>52964</v>
      </c>
    </row>
    <row r="27254" spans="20:21" x14ac:dyDescent="0.25">
      <c r="T27254" s="101" t="s">
        <v>52965</v>
      </c>
      <c r="U27254" s="74" t="s">
        <v>52966</v>
      </c>
    </row>
    <row r="27255" spans="20:21" x14ac:dyDescent="0.25">
      <c r="T27255" s="101" t="s">
        <v>52967</v>
      </c>
      <c r="U27255" s="74" t="s">
        <v>52968</v>
      </c>
    </row>
    <row r="27256" spans="20:21" x14ac:dyDescent="0.25">
      <c r="T27256" s="101" t="s">
        <v>52969</v>
      </c>
      <c r="U27256" s="74" t="s">
        <v>52970</v>
      </c>
    </row>
    <row r="27257" spans="20:21" x14ac:dyDescent="0.25">
      <c r="T27257" s="101" t="s">
        <v>52971</v>
      </c>
      <c r="U27257" s="74" t="s">
        <v>52972</v>
      </c>
    </row>
    <row r="27258" spans="20:21" x14ac:dyDescent="0.25">
      <c r="T27258" s="101" t="s">
        <v>52973</v>
      </c>
      <c r="U27258" s="74" t="s">
        <v>52974</v>
      </c>
    </row>
    <row r="27259" spans="20:21" x14ac:dyDescent="0.25">
      <c r="T27259" s="101" t="s">
        <v>52975</v>
      </c>
      <c r="U27259" s="74" t="s">
        <v>52976</v>
      </c>
    </row>
    <row r="27260" spans="20:21" x14ac:dyDescent="0.25">
      <c r="T27260" s="101" t="s">
        <v>52977</v>
      </c>
      <c r="U27260" s="74" t="s">
        <v>52978</v>
      </c>
    </row>
    <row r="27261" spans="20:21" x14ac:dyDescent="0.25">
      <c r="T27261" s="101" t="s">
        <v>52979</v>
      </c>
      <c r="U27261" s="74" t="s">
        <v>52980</v>
      </c>
    </row>
    <row r="27262" spans="20:21" x14ac:dyDescent="0.25">
      <c r="T27262" s="101" t="s">
        <v>52981</v>
      </c>
      <c r="U27262" s="74" t="s">
        <v>52982</v>
      </c>
    </row>
    <row r="27263" spans="20:21" x14ac:dyDescent="0.25">
      <c r="T27263" s="101" t="s">
        <v>52983</v>
      </c>
      <c r="U27263" s="74" t="s">
        <v>52984</v>
      </c>
    </row>
    <row r="27264" spans="20:21" x14ac:dyDescent="0.25">
      <c r="T27264" s="101" t="s">
        <v>52985</v>
      </c>
      <c r="U27264" s="74" t="s">
        <v>52986</v>
      </c>
    </row>
    <row r="27265" spans="20:21" x14ac:dyDescent="0.25">
      <c r="T27265" s="101" t="s">
        <v>52987</v>
      </c>
      <c r="U27265" s="74" t="s">
        <v>52988</v>
      </c>
    </row>
    <row r="27266" spans="20:21" x14ac:dyDescent="0.25">
      <c r="T27266" s="101" t="s">
        <v>52989</v>
      </c>
      <c r="U27266" s="74" t="s">
        <v>52990</v>
      </c>
    </row>
    <row r="27267" spans="20:21" x14ac:dyDescent="0.25">
      <c r="T27267" s="101" t="s">
        <v>52991</v>
      </c>
      <c r="U27267" s="74" t="s">
        <v>52992</v>
      </c>
    </row>
    <row r="27268" spans="20:21" x14ac:dyDescent="0.25">
      <c r="T27268" s="101" t="s">
        <v>52993</v>
      </c>
      <c r="U27268" s="74" t="s">
        <v>52994</v>
      </c>
    </row>
    <row r="27269" spans="20:21" x14ac:dyDescent="0.25">
      <c r="T27269" s="101" t="s">
        <v>52995</v>
      </c>
      <c r="U27269" s="74" t="s">
        <v>52996</v>
      </c>
    </row>
    <row r="27270" spans="20:21" x14ac:dyDescent="0.25">
      <c r="T27270" s="101" t="s">
        <v>52997</v>
      </c>
      <c r="U27270" s="74" t="s">
        <v>52998</v>
      </c>
    </row>
    <row r="27271" spans="20:21" x14ac:dyDescent="0.25">
      <c r="T27271" s="101" t="s">
        <v>52999</v>
      </c>
      <c r="U27271" s="74" t="s">
        <v>53000</v>
      </c>
    </row>
    <row r="27272" spans="20:21" x14ac:dyDescent="0.25">
      <c r="T27272" s="101" t="s">
        <v>53001</v>
      </c>
      <c r="U27272" s="74" t="s">
        <v>53002</v>
      </c>
    </row>
    <row r="27273" spans="20:21" x14ac:dyDescent="0.25">
      <c r="T27273" s="101" t="s">
        <v>53003</v>
      </c>
      <c r="U27273" s="74" t="s">
        <v>53004</v>
      </c>
    </row>
    <row r="27274" spans="20:21" x14ac:dyDescent="0.25">
      <c r="T27274" s="101" t="s">
        <v>53005</v>
      </c>
      <c r="U27274" s="74" t="s">
        <v>53006</v>
      </c>
    </row>
    <row r="27275" spans="20:21" x14ac:dyDescent="0.25">
      <c r="T27275" s="101" t="s">
        <v>53007</v>
      </c>
      <c r="U27275" s="74" t="s">
        <v>53008</v>
      </c>
    </row>
    <row r="27276" spans="20:21" x14ac:dyDescent="0.25">
      <c r="T27276" s="101" t="s">
        <v>53009</v>
      </c>
      <c r="U27276" s="74" t="s">
        <v>53010</v>
      </c>
    </row>
    <row r="27277" spans="20:21" x14ac:dyDescent="0.25">
      <c r="T27277" s="101" t="s">
        <v>53011</v>
      </c>
      <c r="U27277" s="74" t="s">
        <v>53012</v>
      </c>
    </row>
    <row r="27278" spans="20:21" x14ac:dyDescent="0.25">
      <c r="T27278" s="101" t="s">
        <v>53013</v>
      </c>
      <c r="U27278" s="74" t="s">
        <v>53014</v>
      </c>
    </row>
    <row r="27279" spans="20:21" x14ac:dyDescent="0.25">
      <c r="T27279" s="101" t="s">
        <v>53015</v>
      </c>
      <c r="U27279" s="74" t="s">
        <v>53016</v>
      </c>
    </row>
    <row r="27280" spans="20:21" x14ac:dyDescent="0.25">
      <c r="T27280" s="101" t="s">
        <v>53017</v>
      </c>
      <c r="U27280" s="74" t="s">
        <v>53018</v>
      </c>
    </row>
    <row r="27281" spans="20:21" x14ac:dyDescent="0.25">
      <c r="T27281" s="101" t="s">
        <v>53019</v>
      </c>
      <c r="U27281" s="74" t="s">
        <v>53020</v>
      </c>
    </row>
    <row r="27282" spans="20:21" x14ac:dyDescent="0.25">
      <c r="T27282" s="101" t="s">
        <v>53021</v>
      </c>
      <c r="U27282" s="74" t="s">
        <v>53022</v>
      </c>
    </row>
    <row r="27283" spans="20:21" x14ac:dyDescent="0.25">
      <c r="T27283" s="101" t="s">
        <v>53023</v>
      </c>
      <c r="U27283" s="74" t="s">
        <v>53024</v>
      </c>
    </row>
    <row r="27284" spans="20:21" x14ac:dyDescent="0.25">
      <c r="T27284" s="101" t="s">
        <v>53025</v>
      </c>
      <c r="U27284" s="74" t="s">
        <v>53026</v>
      </c>
    </row>
    <row r="27285" spans="20:21" x14ac:dyDescent="0.25">
      <c r="T27285" s="101" t="s">
        <v>53027</v>
      </c>
      <c r="U27285" s="74" t="s">
        <v>53028</v>
      </c>
    </row>
    <row r="27286" spans="20:21" x14ac:dyDescent="0.25">
      <c r="T27286" s="101" t="s">
        <v>53029</v>
      </c>
      <c r="U27286" s="74" t="s">
        <v>53030</v>
      </c>
    </row>
    <row r="27287" spans="20:21" x14ac:dyDescent="0.25">
      <c r="T27287" s="101" t="s">
        <v>53031</v>
      </c>
      <c r="U27287" s="74" t="s">
        <v>53032</v>
      </c>
    </row>
    <row r="27288" spans="20:21" x14ac:dyDescent="0.25">
      <c r="T27288" s="101" t="s">
        <v>53033</v>
      </c>
      <c r="U27288" s="74" t="s">
        <v>53034</v>
      </c>
    </row>
    <row r="27289" spans="20:21" x14ac:dyDescent="0.25">
      <c r="T27289" s="101" t="s">
        <v>53035</v>
      </c>
      <c r="U27289" s="74" t="s">
        <v>53036</v>
      </c>
    </row>
    <row r="27290" spans="20:21" x14ac:dyDescent="0.25">
      <c r="T27290" s="101" t="s">
        <v>53037</v>
      </c>
      <c r="U27290" s="74" t="s">
        <v>53038</v>
      </c>
    </row>
    <row r="27291" spans="20:21" x14ac:dyDescent="0.25">
      <c r="T27291" s="101" t="s">
        <v>53039</v>
      </c>
      <c r="U27291" s="74" t="s">
        <v>53040</v>
      </c>
    </row>
    <row r="27292" spans="20:21" x14ac:dyDescent="0.25">
      <c r="T27292" s="101" t="s">
        <v>53041</v>
      </c>
      <c r="U27292" s="74" t="s">
        <v>53042</v>
      </c>
    </row>
    <row r="27293" spans="20:21" x14ac:dyDescent="0.25">
      <c r="T27293" s="101" t="s">
        <v>53043</v>
      </c>
      <c r="U27293" s="74" t="s">
        <v>53044</v>
      </c>
    </row>
    <row r="27294" spans="20:21" x14ac:dyDescent="0.25">
      <c r="T27294" s="101" t="s">
        <v>53045</v>
      </c>
      <c r="U27294" s="74" t="s">
        <v>53046</v>
      </c>
    </row>
    <row r="27295" spans="20:21" x14ac:dyDescent="0.25">
      <c r="T27295" s="101" t="s">
        <v>53047</v>
      </c>
      <c r="U27295" s="74" t="s">
        <v>53048</v>
      </c>
    </row>
    <row r="27296" spans="20:21" x14ac:dyDescent="0.25">
      <c r="T27296" s="101" t="s">
        <v>53049</v>
      </c>
      <c r="U27296" s="74" t="s">
        <v>53050</v>
      </c>
    </row>
    <row r="27297" spans="20:21" x14ac:dyDescent="0.25">
      <c r="T27297" s="101" t="s">
        <v>53051</v>
      </c>
      <c r="U27297" s="74" t="s">
        <v>53052</v>
      </c>
    </row>
    <row r="27298" spans="20:21" x14ac:dyDescent="0.25">
      <c r="T27298" s="101" t="s">
        <v>53053</v>
      </c>
      <c r="U27298" s="74" t="s">
        <v>53054</v>
      </c>
    </row>
    <row r="27299" spans="20:21" x14ac:dyDescent="0.25">
      <c r="T27299" s="101" t="s">
        <v>53055</v>
      </c>
      <c r="U27299" s="74" t="s">
        <v>53056</v>
      </c>
    </row>
    <row r="27300" spans="20:21" x14ac:dyDescent="0.25">
      <c r="T27300" s="101" t="s">
        <v>53057</v>
      </c>
      <c r="U27300" s="74" t="s">
        <v>53058</v>
      </c>
    </row>
    <row r="27301" spans="20:21" x14ac:dyDescent="0.25">
      <c r="T27301" s="101" t="s">
        <v>53059</v>
      </c>
      <c r="U27301" s="74" t="s">
        <v>53060</v>
      </c>
    </row>
    <row r="27302" spans="20:21" x14ac:dyDescent="0.25">
      <c r="T27302" s="101" t="s">
        <v>53061</v>
      </c>
      <c r="U27302" s="74" t="s">
        <v>53062</v>
      </c>
    </row>
    <row r="27303" spans="20:21" x14ac:dyDescent="0.25">
      <c r="T27303" s="101" t="s">
        <v>53063</v>
      </c>
      <c r="U27303" s="74" t="s">
        <v>53064</v>
      </c>
    </row>
    <row r="27304" spans="20:21" x14ac:dyDescent="0.25">
      <c r="T27304" s="101" t="s">
        <v>53065</v>
      </c>
      <c r="U27304" s="74" t="s">
        <v>53066</v>
      </c>
    </row>
    <row r="27305" spans="20:21" x14ac:dyDescent="0.25">
      <c r="T27305" s="101" t="s">
        <v>53067</v>
      </c>
      <c r="U27305" s="74" t="s">
        <v>53068</v>
      </c>
    </row>
    <row r="27306" spans="20:21" x14ac:dyDescent="0.25">
      <c r="T27306" s="101" t="s">
        <v>53069</v>
      </c>
      <c r="U27306" s="74" t="s">
        <v>53070</v>
      </c>
    </row>
    <row r="27307" spans="20:21" x14ac:dyDescent="0.25">
      <c r="T27307" s="101" t="s">
        <v>53071</v>
      </c>
      <c r="U27307" s="74" t="s">
        <v>53072</v>
      </c>
    </row>
    <row r="27308" spans="20:21" x14ac:dyDescent="0.25">
      <c r="T27308" s="101" t="s">
        <v>53073</v>
      </c>
      <c r="U27308" s="74" t="s">
        <v>53074</v>
      </c>
    </row>
    <row r="27309" spans="20:21" x14ac:dyDescent="0.25">
      <c r="T27309" s="101" t="s">
        <v>53075</v>
      </c>
      <c r="U27309" s="74" t="s">
        <v>53076</v>
      </c>
    </row>
    <row r="27310" spans="20:21" x14ac:dyDescent="0.25">
      <c r="T27310" s="101" t="s">
        <v>53077</v>
      </c>
      <c r="U27310" s="74" t="s">
        <v>53078</v>
      </c>
    </row>
    <row r="27311" spans="20:21" x14ac:dyDescent="0.25">
      <c r="T27311" s="101" t="s">
        <v>53079</v>
      </c>
      <c r="U27311" s="74" t="s">
        <v>53080</v>
      </c>
    </row>
    <row r="27312" spans="20:21" x14ac:dyDescent="0.25">
      <c r="T27312" s="101" t="s">
        <v>53081</v>
      </c>
      <c r="U27312" s="74" t="s">
        <v>53082</v>
      </c>
    </row>
    <row r="27313" spans="20:21" x14ac:dyDescent="0.25">
      <c r="T27313" s="101" t="s">
        <v>53083</v>
      </c>
      <c r="U27313" s="74" t="s">
        <v>53084</v>
      </c>
    </row>
    <row r="27314" spans="20:21" x14ac:dyDescent="0.25">
      <c r="T27314" s="101" t="s">
        <v>53085</v>
      </c>
      <c r="U27314" s="74" t="s">
        <v>53086</v>
      </c>
    </row>
    <row r="27315" spans="20:21" x14ac:dyDescent="0.25">
      <c r="T27315" s="101" t="s">
        <v>53087</v>
      </c>
      <c r="U27315" s="74" t="s">
        <v>53088</v>
      </c>
    </row>
    <row r="27316" spans="20:21" x14ac:dyDescent="0.25">
      <c r="T27316" s="101" t="s">
        <v>53089</v>
      </c>
      <c r="U27316" s="74" t="s">
        <v>53090</v>
      </c>
    </row>
    <row r="27317" spans="20:21" x14ac:dyDescent="0.25">
      <c r="T27317" s="101" t="s">
        <v>53091</v>
      </c>
      <c r="U27317" s="74" t="s">
        <v>53092</v>
      </c>
    </row>
    <row r="27318" spans="20:21" x14ac:dyDescent="0.25">
      <c r="T27318" s="101" t="s">
        <v>53093</v>
      </c>
      <c r="U27318" s="74" t="s">
        <v>53094</v>
      </c>
    </row>
    <row r="27319" spans="20:21" x14ac:dyDescent="0.25">
      <c r="T27319" s="101" t="s">
        <v>53095</v>
      </c>
      <c r="U27319" s="74" t="s">
        <v>53096</v>
      </c>
    </row>
    <row r="27320" spans="20:21" x14ac:dyDescent="0.25">
      <c r="T27320" s="101" t="s">
        <v>53097</v>
      </c>
      <c r="U27320" s="74" t="s">
        <v>53098</v>
      </c>
    </row>
    <row r="27321" spans="20:21" x14ac:dyDescent="0.25">
      <c r="T27321" s="101" t="s">
        <v>53099</v>
      </c>
      <c r="U27321" s="74" t="s">
        <v>53100</v>
      </c>
    </row>
    <row r="27322" spans="20:21" x14ac:dyDescent="0.25">
      <c r="T27322" s="101" t="s">
        <v>53101</v>
      </c>
      <c r="U27322" s="74" t="s">
        <v>53102</v>
      </c>
    </row>
    <row r="27323" spans="20:21" x14ac:dyDescent="0.25">
      <c r="T27323" s="101" t="s">
        <v>53103</v>
      </c>
      <c r="U27323" s="74" t="s">
        <v>53104</v>
      </c>
    </row>
    <row r="27324" spans="20:21" x14ac:dyDescent="0.25">
      <c r="T27324" s="101" t="s">
        <v>53105</v>
      </c>
      <c r="U27324" s="74" t="s">
        <v>53106</v>
      </c>
    </row>
    <row r="27325" spans="20:21" x14ac:dyDescent="0.25">
      <c r="T27325" s="101" t="s">
        <v>53107</v>
      </c>
      <c r="U27325" s="74" t="s">
        <v>18085</v>
      </c>
    </row>
    <row r="27326" spans="20:21" x14ac:dyDescent="0.25">
      <c r="T27326" s="101" t="s">
        <v>53108</v>
      </c>
      <c r="U27326" s="74" t="s">
        <v>53109</v>
      </c>
    </row>
    <row r="27327" spans="20:21" x14ac:dyDescent="0.25">
      <c r="T27327" s="101" t="s">
        <v>53110</v>
      </c>
      <c r="U27327" s="74" t="s">
        <v>53111</v>
      </c>
    </row>
    <row r="27328" spans="20:21" x14ac:dyDescent="0.25">
      <c r="T27328" s="101" t="s">
        <v>53112</v>
      </c>
      <c r="U27328" s="74" t="s">
        <v>53113</v>
      </c>
    </row>
    <row r="27329" spans="20:21" x14ac:dyDescent="0.25">
      <c r="T27329" s="101" t="s">
        <v>53114</v>
      </c>
      <c r="U27329" s="74" t="s">
        <v>53115</v>
      </c>
    </row>
    <row r="27330" spans="20:21" x14ac:dyDescent="0.25">
      <c r="T27330" s="101" t="s">
        <v>53116</v>
      </c>
      <c r="U27330" s="74" t="s">
        <v>53117</v>
      </c>
    </row>
    <row r="27331" spans="20:21" x14ac:dyDescent="0.25">
      <c r="T27331" s="101" t="s">
        <v>53118</v>
      </c>
      <c r="U27331" s="74" t="s">
        <v>53119</v>
      </c>
    </row>
    <row r="27332" spans="20:21" x14ac:dyDescent="0.25">
      <c r="T27332" s="101" t="s">
        <v>53120</v>
      </c>
      <c r="U27332" s="74" t="s">
        <v>53121</v>
      </c>
    </row>
    <row r="27333" spans="20:21" x14ac:dyDescent="0.25">
      <c r="T27333" s="101" t="s">
        <v>53122</v>
      </c>
      <c r="U27333" s="74" t="s">
        <v>53123</v>
      </c>
    </row>
    <row r="27334" spans="20:21" x14ac:dyDescent="0.25">
      <c r="T27334" s="101" t="s">
        <v>53124</v>
      </c>
      <c r="U27334" s="74" t="s">
        <v>53125</v>
      </c>
    </row>
    <row r="27335" spans="20:21" x14ac:dyDescent="0.25">
      <c r="T27335" s="101" t="s">
        <v>53126</v>
      </c>
      <c r="U27335" s="74" t="s">
        <v>53127</v>
      </c>
    </row>
    <row r="27336" spans="20:21" x14ac:dyDescent="0.25">
      <c r="T27336" s="101" t="s">
        <v>53128</v>
      </c>
      <c r="U27336" s="74" t="s">
        <v>53129</v>
      </c>
    </row>
    <row r="27337" spans="20:21" x14ac:dyDescent="0.25">
      <c r="T27337" s="101" t="s">
        <v>53130</v>
      </c>
      <c r="U27337" s="74" t="s">
        <v>53131</v>
      </c>
    </row>
    <row r="27338" spans="20:21" x14ac:dyDescent="0.25">
      <c r="T27338" s="101" t="s">
        <v>53132</v>
      </c>
      <c r="U27338" s="74" t="s">
        <v>53133</v>
      </c>
    </row>
    <row r="27339" spans="20:21" x14ac:dyDescent="0.25">
      <c r="T27339" s="101" t="s">
        <v>53134</v>
      </c>
      <c r="U27339" s="74" t="s">
        <v>53135</v>
      </c>
    </row>
    <row r="27340" spans="20:21" x14ac:dyDescent="0.25">
      <c r="T27340" s="101" t="s">
        <v>53136</v>
      </c>
      <c r="U27340" s="74" t="s">
        <v>53137</v>
      </c>
    </row>
    <row r="27341" spans="20:21" x14ac:dyDescent="0.25">
      <c r="T27341" s="101" t="s">
        <v>53138</v>
      </c>
      <c r="U27341" s="74" t="s">
        <v>53139</v>
      </c>
    </row>
    <row r="27342" spans="20:21" x14ac:dyDescent="0.25">
      <c r="T27342" s="101" t="s">
        <v>53140</v>
      </c>
      <c r="U27342" s="74" t="s">
        <v>53141</v>
      </c>
    </row>
    <row r="27343" spans="20:21" x14ac:dyDescent="0.25">
      <c r="T27343" s="101" t="s">
        <v>53142</v>
      </c>
      <c r="U27343" s="74" t="s">
        <v>53143</v>
      </c>
    </row>
    <row r="27344" spans="20:21" x14ac:dyDescent="0.25">
      <c r="T27344" s="101" t="s">
        <v>53144</v>
      </c>
      <c r="U27344" s="74" t="s">
        <v>53145</v>
      </c>
    </row>
    <row r="27345" spans="20:21" x14ac:dyDescent="0.25">
      <c r="T27345" s="101" t="s">
        <v>53146</v>
      </c>
      <c r="U27345" s="74" t="s">
        <v>53147</v>
      </c>
    </row>
    <row r="27346" spans="20:21" x14ac:dyDescent="0.25">
      <c r="T27346" s="101" t="s">
        <v>53148</v>
      </c>
      <c r="U27346" s="74" t="s">
        <v>53149</v>
      </c>
    </row>
    <row r="27347" spans="20:21" x14ac:dyDescent="0.25">
      <c r="T27347" s="101" t="s">
        <v>53150</v>
      </c>
      <c r="U27347" s="74" t="s">
        <v>53151</v>
      </c>
    </row>
    <row r="27348" spans="20:21" x14ac:dyDescent="0.25">
      <c r="T27348" s="101" t="s">
        <v>53152</v>
      </c>
      <c r="U27348" s="74" t="s">
        <v>53153</v>
      </c>
    </row>
    <row r="27349" spans="20:21" x14ac:dyDescent="0.25">
      <c r="T27349" s="101" t="s">
        <v>53154</v>
      </c>
      <c r="U27349" s="74" t="s">
        <v>53155</v>
      </c>
    </row>
    <row r="27350" spans="20:21" x14ac:dyDescent="0.25">
      <c r="T27350" s="101" t="s">
        <v>53156</v>
      </c>
      <c r="U27350" s="74" t="s">
        <v>53157</v>
      </c>
    </row>
    <row r="27351" spans="20:21" x14ac:dyDescent="0.25">
      <c r="T27351" s="101" t="s">
        <v>53158</v>
      </c>
      <c r="U27351" s="74" t="s">
        <v>53159</v>
      </c>
    </row>
    <row r="27352" spans="20:21" x14ac:dyDescent="0.25">
      <c r="T27352" s="101" t="s">
        <v>53160</v>
      </c>
      <c r="U27352" s="74" t="s">
        <v>53161</v>
      </c>
    </row>
    <row r="27353" spans="20:21" x14ac:dyDescent="0.25">
      <c r="T27353" s="101" t="s">
        <v>53162</v>
      </c>
      <c r="U27353" s="74" t="s">
        <v>53163</v>
      </c>
    </row>
    <row r="27354" spans="20:21" x14ac:dyDescent="0.25">
      <c r="T27354" s="101" t="s">
        <v>53164</v>
      </c>
      <c r="U27354" s="74" t="s">
        <v>53165</v>
      </c>
    </row>
    <row r="27355" spans="20:21" x14ac:dyDescent="0.25">
      <c r="T27355" s="101" t="s">
        <v>53166</v>
      </c>
      <c r="U27355" s="74" t="s">
        <v>53167</v>
      </c>
    </row>
    <row r="27356" spans="20:21" x14ac:dyDescent="0.25">
      <c r="T27356" s="101" t="s">
        <v>53168</v>
      </c>
      <c r="U27356" s="74" t="s">
        <v>53169</v>
      </c>
    </row>
    <row r="27357" spans="20:21" x14ac:dyDescent="0.25">
      <c r="T27357" s="101" t="s">
        <v>53170</v>
      </c>
      <c r="U27357" s="74" t="s">
        <v>53171</v>
      </c>
    </row>
    <row r="27358" spans="20:21" x14ac:dyDescent="0.25">
      <c r="T27358" s="101" t="s">
        <v>53172</v>
      </c>
      <c r="U27358" s="74" t="s">
        <v>53173</v>
      </c>
    </row>
    <row r="27359" spans="20:21" x14ac:dyDescent="0.25">
      <c r="T27359" s="101" t="s">
        <v>53174</v>
      </c>
      <c r="U27359" s="74" t="s">
        <v>53175</v>
      </c>
    </row>
    <row r="27360" spans="20:21" x14ac:dyDescent="0.25">
      <c r="T27360" s="101" t="s">
        <v>53176</v>
      </c>
      <c r="U27360" s="74" t="s">
        <v>53177</v>
      </c>
    </row>
    <row r="27361" spans="20:21" x14ac:dyDescent="0.25">
      <c r="T27361" s="101" t="s">
        <v>53178</v>
      </c>
      <c r="U27361" s="74" t="s">
        <v>53179</v>
      </c>
    </row>
    <row r="27362" spans="20:21" x14ac:dyDescent="0.25">
      <c r="T27362" s="101" t="s">
        <v>53180</v>
      </c>
      <c r="U27362" s="74" t="s">
        <v>53181</v>
      </c>
    </row>
    <row r="27363" spans="20:21" x14ac:dyDescent="0.25">
      <c r="T27363" s="101" t="s">
        <v>53182</v>
      </c>
      <c r="U27363" s="74" t="s">
        <v>53183</v>
      </c>
    </row>
    <row r="27364" spans="20:21" x14ac:dyDescent="0.25">
      <c r="T27364" s="101" t="s">
        <v>53184</v>
      </c>
      <c r="U27364" s="74" t="s">
        <v>53185</v>
      </c>
    </row>
    <row r="27365" spans="20:21" x14ac:dyDescent="0.25">
      <c r="T27365" s="101" t="s">
        <v>53186</v>
      </c>
      <c r="U27365" s="74" t="s">
        <v>53187</v>
      </c>
    </row>
    <row r="27366" spans="20:21" x14ac:dyDescent="0.25">
      <c r="T27366" s="101" t="s">
        <v>53188</v>
      </c>
      <c r="U27366" s="74" t="s">
        <v>53189</v>
      </c>
    </row>
    <row r="27367" spans="20:21" x14ac:dyDescent="0.25">
      <c r="T27367" s="101" t="s">
        <v>53190</v>
      </c>
      <c r="U27367" s="74" t="s">
        <v>53191</v>
      </c>
    </row>
    <row r="27368" spans="20:21" x14ac:dyDescent="0.25">
      <c r="T27368" s="101" t="s">
        <v>53192</v>
      </c>
      <c r="U27368" s="74" t="s">
        <v>53193</v>
      </c>
    </row>
    <row r="27369" spans="20:21" x14ac:dyDescent="0.25">
      <c r="T27369" s="101" t="s">
        <v>53194</v>
      </c>
      <c r="U27369" s="74" t="s">
        <v>53195</v>
      </c>
    </row>
    <row r="27370" spans="20:21" x14ac:dyDescent="0.25">
      <c r="T27370" s="101" t="s">
        <v>53196</v>
      </c>
      <c r="U27370" s="74" t="s">
        <v>53197</v>
      </c>
    </row>
    <row r="27371" spans="20:21" x14ac:dyDescent="0.25">
      <c r="T27371" s="101" t="s">
        <v>53198</v>
      </c>
      <c r="U27371" s="74" t="s">
        <v>53199</v>
      </c>
    </row>
    <row r="27372" spans="20:21" x14ac:dyDescent="0.25">
      <c r="T27372" s="101" t="s">
        <v>53200</v>
      </c>
      <c r="U27372" s="74" t="s">
        <v>53201</v>
      </c>
    </row>
    <row r="27373" spans="20:21" x14ac:dyDescent="0.25">
      <c r="T27373" s="101" t="s">
        <v>53202</v>
      </c>
      <c r="U27373" s="74" t="s">
        <v>53203</v>
      </c>
    </row>
    <row r="27374" spans="20:21" x14ac:dyDescent="0.25">
      <c r="T27374" s="101" t="s">
        <v>53204</v>
      </c>
      <c r="U27374" s="74" t="s">
        <v>53205</v>
      </c>
    </row>
    <row r="27375" spans="20:21" x14ac:dyDescent="0.25">
      <c r="T27375" s="101" t="s">
        <v>53206</v>
      </c>
      <c r="U27375" s="74" t="s">
        <v>53207</v>
      </c>
    </row>
    <row r="27376" spans="20:21" x14ac:dyDescent="0.25">
      <c r="T27376" s="101" t="s">
        <v>53208</v>
      </c>
      <c r="U27376" s="74" t="s">
        <v>53209</v>
      </c>
    </row>
    <row r="27377" spans="20:21" x14ac:dyDescent="0.25">
      <c r="T27377" s="101" t="s">
        <v>53210</v>
      </c>
      <c r="U27377" s="74" t="s">
        <v>53211</v>
      </c>
    </row>
    <row r="27378" spans="20:21" x14ac:dyDescent="0.25">
      <c r="T27378" s="101" t="s">
        <v>53212</v>
      </c>
      <c r="U27378" s="74" t="s">
        <v>53213</v>
      </c>
    </row>
    <row r="27379" spans="20:21" x14ac:dyDescent="0.25">
      <c r="T27379" s="101" t="s">
        <v>53214</v>
      </c>
      <c r="U27379" s="74" t="s">
        <v>53215</v>
      </c>
    </row>
    <row r="27380" spans="20:21" x14ac:dyDescent="0.25">
      <c r="T27380" s="101" t="s">
        <v>53216</v>
      </c>
      <c r="U27380" s="74" t="s">
        <v>53217</v>
      </c>
    </row>
    <row r="27381" spans="20:21" x14ac:dyDescent="0.25">
      <c r="T27381" s="101" t="s">
        <v>53218</v>
      </c>
      <c r="U27381" s="74" t="s">
        <v>53219</v>
      </c>
    </row>
    <row r="27382" spans="20:21" x14ac:dyDescent="0.25">
      <c r="T27382" s="101" t="s">
        <v>53220</v>
      </c>
      <c r="U27382" s="74" t="s">
        <v>53221</v>
      </c>
    </row>
    <row r="27383" spans="20:21" x14ac:dyDescent="0.25">
      <c r="T27383" s="101" t="s">
        <v>53222</v>
      </c>
      <c r="U27383" s="74" t="s">
        <v>53223</v>
      </c>
    </row>
    <row r="27384" spans="20:21" x14ac:dyDescent="0.25">
      <c r="T27384" s="101" t="s">
        <v>53224</v>
      </c>
      <c r="U27384" s="74" t="s">
        <v>53225</v>
      </c>
    </row>
    <row r="27385" spans="20:21" x14ac:dyDescent="0.25">
      <c r="T27385" s="101" t="s">
        <v>53226</v>
      </c>
      <c r="U27385" s="74" t="s">
        <v>53227</v>
      </c>
    </row>
    <row r="27386" spans="20:21" x14ac:dyDescent="0.25">
      <c r="T27386" s="101" t="s">
        <v>53228</v>
      </c>
      <c r="U27386" s="74" t="s">
        <v>53229</v>
      </c>
    </row>
    <row r="27387" spans="20:21" x14ac:dyDescent="0.25">
      <c r="T27387" s="101" t="s">
        <v>53230</v>
      </c>
      <c r="U27387" s="74" t="s">
        <v>53231</v>
      </c>
    </row>
    <row r="27388" spans="20:21" x14ac:dyDescent="0.25">
      <c r="T27388" s="101" t="s">
        <v>53232</v>
      </c>
      <c r="U27388" s="74" t="s">
        <v>53233</v>
      </c>
    </row>
    <row r="27389" spans="20:21" x14ac:dyDescent="0.25">
      <c r="T27389" s="101" t="s">
        <v>53234</v>
      </c>
      <c r="U27389" s="74" t="s">
        <v>53235</v>
      </c>
    </row>
    <row r="27390" spans="20:21" x14ac:dyDescent="0.25">
      <c r="T27390" s="101" t="s">
        <v>53236</v>
      </c>
      <c r="U27390" s="74" t="s">
        <v>53237</v>
      </c>
    </row>
    <row r="27391" spans="20:21" x14ac:dyDescent="0.25">
      <c r="T27391" s="101" t="s">
        <v>53238</v>
      </c>
      <c r="U27391" s="74" t="s">
        <v>53239</v>
      </c>
    </row>
    <row r="27392" spans="20:21" x14ac:dyDescent="0.25">
      <c r="T27392" s="101" t="s">
        <v>53240</v>
      </c>
      <c r="U27392" s="74" t="s">
        <v>53241</v>
      </c>
    </row>
    <row r="27393" spans="20:21" x14ac:dyDescent="0.25">
      <c r="T27393" s="101" t="s">
        <v>53242</v>
      </c>
      <c r="U27393" s="74" t="s">
        <v>53243</v>
      </c>
    </row>
    <row r="27394" spans="20:21" x14ac:dyDescent="0.25">
      <c r="T27394" s="101" t="s">
        <v>53244</v>
      </c>
      <c r="U27394" s="74" t="s">
        <v>53245</v>
      </c>
    </row>
    <row r="27395" spans="20:21" x14ac:dyDescent="0.25">
      <c r="T27395" s="101" t="s">
        <v>53246</v>
      </c>
      <c r="U27395" s="74" t="s">
        <v>53247</v>
      </c>
    </row>
    <row r="27396" spans="20:21" x14ac:dyDescent="0.25">
      <c r="T27396" s="101" t="s">
        <v>53248</v>
      </c>
      <c r="U27396" s="74" t="s">
        <v>53249</v>
      </c>
    </row>
    <row r="27397" spans="20:21" x14ac:dyDescent="0.25">
      <c r="T27397" s="101" t="s">
        <v>53250</v>
      </c>
      <c r="U27397" s="74" t="s">
        <v>53251</v>
      </c>
    </row>
    <row r="27398" spans="20:21" x14ac:dyDescent="0.25">
      <c r="T27398" s="101" t="s">
        <v>53252</v>
      </c>
      <c r="U27398" s="74" t="s">
        <v>53253</v>
      </c>
    </row>
    <row r="27399" spans="20:21" x14ac:dyDescent="0.25">
      <c r="T27399" s="101" t="s">
        <v>53254</v>
      </c>
      <c r="U27399" s="74" t="s">
        <v>53255</v>
      </c>
    </row>
    <row r="27400" spans="20:21" x14ac:dyDescent="0.25">
      <c r="T27400" s="101" t="s">
        <v>53256</v>
      </c>
      <c r="U27400" s="74" t="s">
        <v>53257</v>
      </c>
    </row>
    <row r="27401" spans="20:21" x14ac:dyDescent="0.25">
      <c r="T27401" s="101" t="s">
        <v>53258</v>
      </c>
      <c r="U27401" s="74" t="s">
        <v>53259</v>
      </c>
    </row>
    <row r="27402" spans="20:21" x14ac:dyDescent="0.25">
      <c r="T27402" s="101" t="s">
        <v>53260</v>
      </c>
      <c r="U27402" s="74" t="s">
        <v>53261</v>
      </c>
    </row>
    <row r="27403" spans="20:21" x14ac:dyDescent="0.25">
      <c r="T27403" s="101" t="s">
        <v>53262</v>
      </c>
      <c r="U27403" s="74" t="s">
        <v>53263</v>
      </c>
    </row>
    <row r="27404" spans="20:21" x14ac:dyDescent="0.25">
      <c r="T27404" s="101" t="s">
        <v>53264</v>
      </c>
      <c r="U27404" s="74" t="s">
        <v>53265</v>
      </c>
    </row>
    <row r="27405" spans="20:21" x14ac:dyDescent="0.25">
      <c r="T27405" s="101" t="s">
        <v>53266</v>
      </c>
      <c r="U27405" s="74" t="s">
        <v>53267</v>
      </c>
    </row>
    <row r="27406" spans="20:21" x14ac:dyDescent="0.25">
      <c r="T27406" s="101" t="s">
        <v>53268</v>
      </c>
      <c r="U27406" s="74" t="s">
        <v>53269</v>
      </c>
    </row>
    <row r="27407" spans="20:21" x14ac:dyDescent="0.25">
      <c r="T27407" s="101" t="s">
        <v>53270</v>
      </c>
      <c r="U27407" s="74" t="s">
        <v>53271</v>
      </c>
    </row>
    <row r="27408" spans="20:21" x14ac:dyDescent="0.25">
      <c r="T27408" s="101" t="s">
        <v>53272</v>
      </c>
      <c r="U27408" s="74" t="s">
        <v>53273</v>
      </c>
    </row>
    <row r="27409" spans="20:21" x14ac:dyDescent="0.25">
      <c r="T27409" s="101" t="s">
        <v>53274</v>
      </c>
      <c r="U27409" s="74" t="s">
        <v>53275</v>
      </c>
    </row>
    <row r="27410" spans="20:21" x14ac:dyDescent="0.25">
      <c r="T27410" s="101" t="s">
        <v>53276</v>
      </c>
      <c r="U27410" s="74" t="s">
        <v>53277</v>
      </c>
    </row>
    <row r="27411" spans="20:21" x14ac:dyDescent="0.25">
      <c r="T27411" s="101" t="s">
        <v>53278</v>
      </c>
      <c r="U27411" s="74" t="s">
        <v>53279</v>
      </c>
    </row>
    <row r="27412" spans="20:21" x14ac:dyDescent="0.25">
      <c r="T27412" s="101" t="s">
        <v>53280</v>
      </c>
      <c r="U27412" s="74" t="s">
        <v>53281</v>
      </c>
    </row>
    <row r="27413" spans="20:21" x14ac:dyDescent="0.25">
      <c r="T27413" s="101" t="s">
        <v>53282</v>
      </c>
      <c r="U27413" s="74" t="s">
        <v>53283</v>
      </c>
    </row>
    <row r="27414" spans="20:21" x14ac:dyDescent="0.25">
      <c r="T27414" s="101" t="s">
        <v>53284</v>
      </c>
      <c r="U27414" s="74" t="s">
        <v>53285</v>
      </c>
    </row>
    <row r="27415" spans="20:21" x14ac:dyDescent="0.25">
      <c r="T27415" s="101" t="s">
        <v>53286</v>
      </c>
      <c r="U27415" s="74" t="s">
        <v>53287</v>
      </c>
    </row>
    <row r="27416" spans="20:21" x14ac:dyDescent="0.25">
      <c r="T27416" s="101" t="s">
        <v>53288</v>
      </c>
      <c r="U27416" s="74" t="s">
        <v>53289</v>
      </c>
    </row>
    <row r="27417" spans="20:21" x14ac:dyDescent="0.25">
      <c r="T27417" s="101" t="s">
        <v>53290</v>
      </c>
      <c r="U27417" s="74" t="s">
        <v>53291</v>
      </c>
    </row>
    <row r="27418" spans="20:21" x14ac:dyDescent="0.25">
      <c r="T27418" s="101" t="s">
        <v>53292</v>
      </c>
      <c r="U27418" s="74" t="s">
        <v>53293</v>
      </c>
    </row>
    <row r="27419" spans="20:21" x14ac:dyDescent="0.25">
      <c r="T27419" s="101" t="s">
        <v>53294</v>
      </c>
      <c r="U27419" s="74" t="s">
        <v>53295</v>
      </c>
    </row>
    <row r="27420" spans="20:21" x14ac:dyDescent="0.25">
      <c r="T27420" s="101" t="s">
        <v>53296</v>
      </c>
      <c r="U27420" s="74" t="s">
        <v>53297</v>
      </c>
    </row>
    <row r="27421" spans="20:21" x14ac:dyDescent="0.25">
      <c r="T27421" s="101" t="s">
        <v>53298</v>
      </c>
      <c r="U27421" s="74" t="s">
        <v>53299</v>
      </c>
    </row>
    <row r="27422" spans="20:21" x14ac:dyDescent="0.25">
      <c r="T27422" s="101" t="s">
        <v>53300</v>
      </c>
      <c r="U27422" s="74" t="s">
        <v>53301</v>
      </c>
    </row>
    <row r="27423" spans="20:21" x14ac:dyDescent="0.25">
      <c r="T27423" s="101" t="s">
        <v>53302</v>
      </c>
      <c r="U27423" s="74" t="s">
        <v>53303</v>
      </c>
    </row>
    <row r="27424" spans="20:21" x14ac:dyDescent="0.25">
      <c r="T27424" s="101" t="s">
        <v>53304</v>
      </c>
      <c r="U27424" s="74" t="s">
        <v>53305</v>
      </c>
    </row>
    <row r="27425" spans="20:21" x14ac:dyDescent="0.25">
      <c r="T27425" s="101" t="s">
        <v>53306</v>
      </c>
      <c r="U27425" s="74" t="s">
        <v>53307</v>
      </c>
    </row>
    <row r="27426" spans="20:21" x14ac:dyDescent="0.25">
      <c r="T27426" s="101" t="s">
        <v>53308</v>
      </c>
      <c r="U27426" s="74" t="s">
        <v>53309</v>
      </c>
    </row>
    <row r="27427" spans="20:21" x14ac:dyDescent="0.25">
      <c r="T27427" s="101" t="s">
        <v>53310</v>
      </c>
      <c r="U27427" s="74" t="s">
        <v>53311</v>
      </c>
    </row>
    <row r="27428" spans="20:21" x14ac:dyDescent="0.25">
      <c r="T27428" s="101" t="s">
        <v>53312</v>
      </c>
      <c r="U27428" s="74" t="s">
        <v>53313</v>
      </c>
    </row>
    <row r="27429" spans="20:21" x14ac:dyDescent="0.25">
      <c r="T27429" s="101" t="s">
        <v>53314</v>
      </c>
      <c r="U27429" s="74" t="s">
        <v>53315</v>
      </c>
    </row>
    <row r="27430" spans="20:21" x14ac:dyDescent="0.25">
      <c r="T27430" s="101" t="s">
        <v>53316</v>
      </c>
      <c r="U27430" s="74" t="s">
        <v>53317</v>
      </c>
    </row>
    <row r="27431" spans="20:21" x14ac:dyDescent="0.25">
      <c r="T27431" s="101" t="s">
        <v>53318</v>
      </c>
      <c r="U27431" s="74" t="s">
        <v>53319</v>
      </c>
    </row>
    <row r="27432" spans="20:21" x14ac:dyDescent="0.25">
      <c r="T27432" s="101" t="s">
        <v>53320</v>
      </c>
      <c r="U27432" s="74" t="s">
        <v>53321</v>
      </c>
    </row>
    <row r="27433" spans="20:21" x14ac:dyDescent="0.25">
      <c r="T27433" s="101" t="s">
        <v>53322</v>
      </c>
      <c r="U27433" s="74" t="s">
        <v>53323</v>
      </c>
    </row>
    <row r="27434" spans="20:21" x14ac:dyDescent="0.25">
      <c r="T27434" s="101" t="s">
        <v>53324</v>
      </c>
      <c r="U27434" s="74" t="s">
        <v>53325</v>
      </c>
    </row>
    <row r="27435" spans="20:21" x14ac:dyDescent="0.25">
      <c r="T27435" s="101" t="s">
        <v>53326</v>
      </c>
      <c r="U27435" s="74" t="s">
        <v>53327</v>
      </c>
    </row>
    <row r="27436" spans="20:21" x14ac:dyDescent="0.25">
      <c r="T27436" s="101" t="s">
        <v>53328</v>
      </c>
      <c r="U27436" s="74" t="s">
        <v>53329</v>
      </c>
    </row>
    <row r="27437" spans="20:21" x14ac:dyDescent="0.25">
      <c r="T27437" s="101" t="s">
        <v>53330</v>
      </c>
      <c r="U27437" s="74" t="s">
        <v>53331</v>
      </c>
    </row>
    <row r="27438" spans="20:21" x14ac:dyDescent="0.25">
      <c r="T27438" s="101" t="s">
        <v>53332</v>
      </c>
      <c r="U27438" s="74" t="s">
        <v>53333</v>
      </c>
    </row>
    <row r="27439" spans="20:21" x14ac:dyDescent="0.25">
      <c r="T27439" s="101" t="s">
        <v>53334</v>
      </c>
      <c r="U27439" s="74" t="s">
        <v>53335</v>
      </c>
    </row>
    <row r="27440" spans="20:21" x14ac:dyDescent="0.25">
      <c r="T27440" s="101" t="s">
        <v>53336</v>
      </c>
      <c r="U27440" s="74" t="s">
        <v>53337</v>
      </c>
    </row>
    <row r="27441" spans="20:21" x14ac:dyDescent="0.25">
      <c r="T27441" s="101" t="s">
        <v>53338</v>
      </c>
      <c r="U27441" s="74" t="s">
        <v>53339</v>
      </c>
    </row>
    <row r="27442" spans="20:21" x14ac:dyDescent="0.25">
      <c r="T27442" s="101" t="s">
        <v>53340</v>
      </c>
      <c r="U27442" s="74" t="s">
        <v>53341</v>
      </c>
    </row>
    <row r="27443" spans="20:21" x14ac:dyDescent="0.25">
      <c r="T27443" s="101" t="s">
        <v>53342</v>
      </c>
      <c r="U27443" s="74" t="s">
        <v>53343</v>
      </c>
    </row>
    <row r="27444" spans="20:21" x14ac:dyDescent="0.25">
      <c r="T27444" s="101" t="s">
        <v>53344</v>
      </c>
      <c r="U27444" s="74" t="s">
        <v>53345</v>
      </c>
    </row>
    <row r="27445" spans="20:21" x14ac:dyDescent="0.25">
      <c r="T27445" s="101" t="s">
        <v>53346</v>
      </c>
      <c r="U27445" s="74" t="s">
        <v>53347</v>
      </c>
    </row>
    <row r="27446" spans="20:21" x14ac:dyDescent="0.25">
      <c r="T27446" s="101" t="s">
        <v>53348</v>
      </c>
      <c r="U27446" s="74" t="s">
        <v>53349</v>
      </c>
    </row>
    <row r="27447" spans="20:21" x14ac:dyDescent="0.25">
      <c r="T27447" s="101" t="s">
        <v>53350</v>
      </c>
      <c r="U27447" s="74" t="s">
        <v>53351</v>
      </c>
    </row>
    <row r="27448" spans="20:21" x14ac:dyDescent="0.25">
      <c r="T27448" s="101" t="s">
        <v>53352</v>
      </c>
      <c r="U27448" s="74" t="s">
        <v>53353</v>
      </c>
    </row>
    <row r="27449" spans="20:21" x14ac:dyDescent="0.25">
      <c r="T27449" s="101" t="s">
        <v>53354</v>
      </c>
      <c r="U27449" s="74" t="s">
        <v>53355</v>
      </c>
    </row>
    <row r="27450" spans="20:21" x14ac:dyDescent="0.25">
      <c r="T27450" s="101" t="s">
        <v>53356</v>
      </c>
      <c r="U27450" s="74" t="s">
        <v>53357</v>
      </c>
    </row>
    <row r="27451" spans="20:21" x14ac:dyDescent="0.25">
      <c r="T27451" s="101" t="s">
        <v>53358</v>
      </c>
      <c r="U27451" s="74" t="s">
        <v>53359</v>
      </c>
    </row>
    <row r="27452" spans="20:21" x14ac:dyDescent="0.25">
      <c r="T27452" s="101" t="s">
        <v>53360</v>
      </c>
      <c r="U27452" s="74" t="s">
        <v>53361</v>
      </c>
    </row>
    <row r="27453" spans="20:21" x14ac:dyDescent="0.25">
      <c r="T27453" s="101" t="s">
        <v>53362</v>
      </c>
      <c r="U27453" s="74" t="s">
        <v>53363</v>
      </c>
    </row>
    <row r="27454" spans="20:21" x14ac:dyDescent="0.25">
      <c r="T27454" s="101" t="s">
        <v>53364</v>
      </c>
      <c r="U27454" s="74" t="s">
        <v>53365</v>
      </c>
    </row>
    <row r="27455" spans="20:21" x14ac:dyDescent="0.25">
      <c r="T27455" s="101" t="s">
        <v>53366</v>
      </c>
      <c r="U27455" s="74" t="s">
        <v>53367</v>
      </c>
    </row>
    <row r="27456" spans="20:21" x14ac:dyDescent="0.25">
      <c r="T27456" s="101" t="s">
        <v>53368</v>
      </c>
      <c r="U27456" s="74" t="s">
        <v>53369</v>
      </c>
    </row>
    <row r="27457" spans="20:21" x14ac:dyDescent="0.25">
      <c r="T27457" s="101" t="s">
        <v>53370</v>
      </c>
      <c r="U27457" s="74" t="s">
        <v>53371</v>
      </c>
    </row>
    <row r="27458" spans="20:21" x14ac:dyDescent="0.25">
      <c r="T27458" s="101" t="s">
        <v>53372</v>
      </c>
      <c r="U27458" s="74" t="s">
        <v>53373</v>
      </c>
    </row>
    <row r="27459" spans="20:21" x14ac:dyDescent="0.25">
      <c r="T27459" s="101" t="s">
        <v>53374</v>
      </c>
      <c r="U27459" s="74" t="s">
        <v>53375</v>
      </c>
    </row>
    <row r="27460" spans="20:21" x14ac:dyDescent="0.25">
      <c r="T27460" s="101" t="s">
        <v>53376</v>
      </c>
      <c r="U27460" s="74" t="s">
        <v>53377</v>
      </c>
    </row>
    <row r="27461" spans="20:21" x14ac:dyDescent="0.25">
      <c r="T27461" s="101" t="s">
        <v>53378</v>
      </c>
      <c r="U27461" s="74" t="s">
        <v>53379</v>
      </c>
    </row>
    <row r="27462" spans="20:21" x14ac:dyDescent="0.25">
      <c r="T27462" s="101" t="s">
        <v>53380</v>
      </c>
      <c r="U27462" s="74" t="s">
        <v>53381</v>
      </c>
    </row>
    <row r="27463" spans="20:21" x14ac:dyDescent="0.25">
      <c r="T27463" s="101" t="s">
        <v>53382</v>
      </c>
      <c r="U27463" s="74" t="s">
        <v>53383</v>
      </c>
    </row>
    <row r="27464" spans="20:21" x14ac:dyDescent="0.25">
      <c r="T27464" s="101" t="s">
        <v>53384</v>
      </c>
      <c r="U27464" s="74" t="s">
        <v>53385</v>
      </c>
    </row>
    <row r="27465" spans="20:21" x14ac:dyDescent="0.25">
      <c r="T27465" s="101" t="s">
        <v>53386</v>
      </c>
      <c r="U27465" s="74" t="s">
        <v>53387</v>
      </c>
    </row>
    <row r="27466" spans="20:21" x14ac:dyDescent="0.25">
      <c r="T27466" s="101" t="s">
        <v>53388</v>
      </c>
      <c r="U27466" s="74" t="s">
        <v>53389</v>
      </c>
    </row>
    <row r="27467" spans="20:21" x14ac:dyDescent="0.25">
      <c r="T27467" s="101" t="s">
        <v>53390</v>
      </c>
      <c r="U27467" s="74" t="s">
        <v>53391</v>
      </c>
    </row>
    <row r="27468" spans="20:21" x14ac:dyDescent="0.25">
      <c r="T27468" s="101" t="s">
        <v>53392</v>
      </c>
      <c r="U27468" s="74" t="s">
        <v>53393</v>
      </c>
    </row>
    <row r="27469" spans="20:21" x14ac:dyDescent="0.25">
      <c r="T27469" s="101" t="s">
        <v>53394</v>
      </c>
      <c r="U27469" s="74" t="s">
        <v>53395</v>
      </c>
    </row>
    <row r="27470" spans="20:21" x14ac:dyDescent="0.25">
      <c r="T27470" s="101" t="s">
        <v>53396</v>
      </c>
      <c r="U27470" s="74" t="s">
        <v>53397</v>
      </c>
    </row>
    <row r="27471" spans="20:21" x14ac:dyDescent="0.25">
      <c r="T27471" s="101" t="s">
        <v>53398</v>
      </c>
      <c r="U27471" s="74" t="s">
        <v>53399</v>
      </c>
    </row>
    <row r="27472" spans="20:21" x14ac:dyDescent="0.25">
      <c r="T27472" s="101" t="s">
        <v>53400</v>
      </c>
      <c r="U27472" s="74" t="s">
        <v>53401</v>
      </c>
    </row>
    <row r="27473" spans="20:21" x14ac:dyDescent="0.25">
      <c r="T27473" s="101" t="s">
        <v>53402</v>
      </c>
      <c r="U27473" s="74" t="s">
        <v>53403</v>
      </c>
    </row>
    <row r="27474" spans="20:21" x14ac:dyDescent="0.25">
      <c r="T27474" s="101" t="s">
        <v>53404</v>
      </c>
      <c r="U27474" s="74" t="s">
        <v>53405</v>
      </c>
    </row>
    <row r="27475" spans="20:21" x14ac:dyDescent="0.25">
      <c r="T27475" s="101" t="s">
        <v>53406</v>
      </c>
      <c r="U27475" s="74" t="s">
        <v>53407</v>
      </c>
    </row>
    <row r="27476" spans="20:21" x14ac:dyDescent="0.25">
      <c r="T27476" s="101" t="s">
        <v>53408</v>
      </c>
      <c r="U27476" s="74" t="s">
        <v>53409</v>
      </c>
    </row>
    <row r="27477" spans="20:21" x14ac:dyDescent="0.25">
      <c r="T27477" s="101" t="s">
        <v>53410</v>
      </c>
      <c r="U27477" s="74" t="s">
        <v>53411</v>
      </c>
    </row>
    <row r="27478" spans="20:21" x14ac:dyDescent="0.25">
      <c r="T27478" s="101" t="s">
        <v>53412</v>
      </c>
      <c r="U27478" s="74" t="s">
        <v>53413</v>
      </c>
    </row>
    <row r="27479" spans="20:21" x14ac:dyDescent="0.25">
      <c r="T27479" s="101" t="s">
        <v>53414</v>
      </c>
      <c r="U27479" s="74" t="s">
        <v>53415</v>
      </c>
    </row>
    <row r="27480" spans="20:21" x14ac:dyDescent="0.25">
      <c r="T27480" s="101" t="s">
        <v>53416</v>
      </c>
      <c r="U27480" s="74" t="s">
        <v>53417</v>
      </c>
    </row>
    <row r="27481" spans="20:21" x14ac:dyDescent="0.25">
      <c r="T27481" s="101" t="s">
        <v>53418</v>
      </c>
      <c r="U27481" s="74" t="s">
        <v>53419</v>
      </c>
    </row>
    <row r="27482" spans="20:21" x14ac:dyDescent="0.25">
      <c r="T27482" s="101" t="s">
        <v>53420</v>
      </c>
      <c r="U27482" s="74" t="s">
        <v>53421</v>
      </c>
    </row>
    <row r="27483" spans="20:21" x14ac:dyDescent="0.25">
      <c r="T27483" s="101" t="s">
        <v>53422</v>
      </c>
      <c r="U27483" s="74" t="s">
        <v>53423</v>
      </c>
    </row>
    <row r="27484" spans="20:21" x14ac:dyDescent="0.25">
      <c r="T27484" s="101" t="s">
        <v>53424</v>
      </c>
      <c r="U27484" s="74" t="s">
        <v>53425</v>
      </c>
    </row>
    <row r="27485" spans="20:21" x14ac:dyDescent="0.25">
      <c r="T27485" s="101" t="s">
        <v>53426</v>
      </c>
      <c r="U27485" s="74" t="s">
        <v>53427</v>
      </c>
    </row>
    <row r="27486" spans="20:21" x14ac:dyDescent="0.25">
      <c r="T27486" s="101" t="s">
        <v>53428</v>
      </c>
      <c r="U27486" s="74" t="s">
        <v>53429</v>
      </c>
    </row>
    <row r="27487" spans="20:21" x14ac:dyDescent="0.25">
      <c r="T27487" s="101" t="s">
        <v>53430</v>
      </c>
      <c r="U27487" s="74" t="s">
        <v>53431</v>
      </c>
    </row>
    <row r="27488" spans="20:21" x14ac:dyDescent="0.25">
      <c r="T27488" s="101" t="s">
        <v>53432</v>
      </c>
      <c r="U27488" s="74" t="s">
        <v>53433</v>
      </c>
    </row>
    <row r="27489" spans="20:21" x14ac:dyDescent="0.25">
      <c r="T27489" s="101" t="s">
        <v>53434</v>
      </c>
      <c r="U27489" s="74" t="s">
        <v>53435</v>
      </c>
    </row>
    <row r="27490" spans="20:21" x14ac:dyDescent="0.25">
      <c r="T27490" s="101" t="s">
        <v>53436</v>
      </c>
      <c r="U27490" s="74" t="s">
        <v>53437</v>
      </c>
    </row>
    <row r="27491" spans="20:21" x14ac:dyDescent="0.25">
      <c r="T27491" s="101" t="s">
        <v>53438</v>
      </c>
      <c r="U27491" s="74" t="s">
        <v>53439</v>
      </c>
    </row>
    <row r="27492" spans="20:21" x14ac:dyDescent="0.25">
      <c r="T27492" s="101" t="s">
        <v>53440</v>
      </c>
      <c r="U27492" s="74" t="s">
        <v>53441</v>
      </c>
    </row>
    <row r="27493" spans="20:21" x14ac:dyDescent="0.25">
      <c r="T27493" s="101" t="s">
        <v>53442</v>
      </c>
      <c r="U27493" s="74" t="s">
        <v>53443</v>
      </c>
    </row>
    <row r="27494" spans="20:21" x14ac:dyDescent="0.25">
      <c r="T27494" s="101" t="s">
        <v>53444</v>
      </c>
      <c r="U27494" s="74" t="s">
        <v>53445</v>
      </c>
    </row>
    <row r="27495" spans="20:21" x14ac:dyDescent="0.25">
      <c r="T27495" s="101" t="s">
        <v>53446</v>
      </c>
      <c r="U27495" s="74" t="s">
        <v>53447</v>
      </c>
    </row>
    <row r="27496" spans="20:21" x14ac:dyDescent="0.25">
      <c r="T27496" s="101" t="s">
        <v>53448</v>
      </c>
      <c r="U27496" s="74" t="s">
        <v>53449</v>
      </c>
    </row>
    <row r="27497" spans="20:21" x14ac:dyDescent="0.25">
      <c r="T27497" s="101" t="s">
        <v>53450</v>
      </c>
      <c r="U27497" s="74" t="s">
        <v>53451</v>
      </c>
    </row>
    <row r="27498" spans="20:21" x14ac:dyDescent="0.25">
      <c r="T27498" s="101" t="s">
        <v>53452</v>
      </c>
      <c r="U27498" s="74" t="s">
        <v>53453</v>
      </c>
    </row>
    <row r="27499" spans="20:21" x14ac:dyDescent="0.25">
      <c r="T27499" s="101" t="s">
        <v>53454</v>
      </c>
      <c r="U27499" s="74" t="s">
        <v>53455</v>
      </c>
    </row>
    <row r="27500" spans="20:21" x14ac:dyDescent="0.25">
      <c r="T27500" s="101" t="s">
        <v>53456</v>
      </c>
      <c r="U27500" s="74" t="s">
        <v>53457</v>
      </c>
    </row>
    <row r="27501" spans="20:21" x14ac:dyDescent="0.25">
      <c r="T27501" s="101" t="s">
        <v>53458</v>
      </c>
      <c r="U27501" s="74" t="s">
        <v>53459</v>
      </c>
    </row>
    <row r="27502" spans="20:21" x14ac:dyDescent="0.25">
      <c r="T27502" s="101" t="s">
        <v>53460</v>
      </c>
      <c r="U27502" s="74" t="s">
        <v>53461</v>
      </c>
    </row>
    <row r="27503" spans="20:21" x14ac:dyDescent="0.25">
      <c r="T27503" s="101" t="s">
        <v>53462</v>
      </c>
      <c r="U27503" s="74" t="s">
        <v>53463</v>
      </c>
    </row>
    <row r="27504" spans="20:21" x14ac:dyDescent="0.25">
      <c r="T27504" s="101" t="s">
        <v>53464</v>
      </c>
      <c r="U27504" s="74" t="s">
        <v>53465</v>
      </c>
    </row>
    <row r="27505" spans="20:21" x14ac:dyDescent="0.25">
      <c r="T27505" s="101" t="s">
        <v>53466</v>
      </c>
      <c r="U27505" s="74" t="s">
        <v>53467</v>
      </c>
    </row>
    <row r="27506" spans="20:21" x14ac:dyDescent="0.25">
      <c r="T27506" s="101" t="s">
        <v>53468</v>
      </c>
      <c r="U27506" s="74" t="s">
        <v>53469</v>
      </c>
    </row>
    <row r="27507" spans="20:21" x14ac:dyDescent="0.25">
      <c r="T27507" s="101" t="s">
        <v>53470</v>
      </c>
      <c r="U27507" s="74" t="s">
        <v>53471</v>
      </c>
    </row>
    <row r="27508" spans="20:21" x14ac:dyDescent="0.25">
      <c r="T27508" s="101" t="s">
        <v>53472</v>
      </c>
      <c r="U27508" s="74" t="s">
        <v>53473</v>
      </c>
    </row>
    <row r="27509" spans="20:21" x14ac:dyDescent="0.25">
      <c r="T27509" s="101" t="s">
        <v>53474</v>
      </c>
      <c r="U27509" s="74" t="s">
        <v>53475</v>
      </c>
    </row>
    <row r="27510" spans="20:21" x14ac:dyDescent="0.25">
      <c r="T27510" s="101" t="s">
        <v>53476</v>
      </c>
      <c r="U27510" s="74" t="s">
        <v>53477</v>
      </c>
    </row>
    <row r="27511" spans="20:21" x14ac:dyDescent="0.25">
      <c r="T27511" s="101" t="s">
        <v>53478</v>
      </c>
      <c r="U27511" s="74" t="s">
        <v>53479</v>
      </c>
    </row>
    <row r="27512" spans="20:21" x14ac:dyDescent="0.25">
      <c r="T27512" s="101" t="s">
        <v>53480</v>
      </c>
      <c r="U27512" s="74" t="s">
        <v>53481</v>
      </c>
    </row>
    <row r="27513" spans="20:21" x14ac:dyDescent="0.25">
      <c r="T27513" s="101" t="s">
        <v>53482</v>
      </c>
      <c r="U27513" s="74" t="s">
        <v>53483</v>
      </c>
    </row>
    <row r="27514" spans="20:21" x14ac:dyDescent="0.25">
      <c r="T27514" s="101" t="s">
        <v>53484</v>
      </c>
      <c r="U27514" s="74" t="s">
        <v>53485</v>
      </c>
    </row>
    <row r="27515" spans="20:21" x14ac:dyDescent="0.25">
      <c r="T27515" s="101" t="s">
        <v>53486</v>
      </c>
      <c r="U27515" s="74" t="s">
        <v>53487</v>
      </c>
    </row>
    <row r="27516" spans="20:21" x14ac:dyDescent="0.25">
      <c r="T27516" s="101" t="s">
        <v>53488</v>
      </c>
      <c r="U27516" s="74" t="s">
        <v>53489</v>
      </c>
    </row>
    <row r="27517" spans="20:21" x14ac:dyDescent="0.25">
      <c r="T27517" s="101" t="s">
        <v>53490</v>
      </c>
      <c r="U27517" s="74" t="s">
        <v>53491</v>
      </c>
    </row>
    <row r="27518" spans="20:21" x14ac:dyDescent="0.25">
      <c r="T27518" s="101" t="s">
        <v>53492</v>
      </c>
      <c r="U27518" s="74" t="s">
        <v>53493</v>
      </c>
    </row>
    <row r="27519" spans="20:21" x14ac:dyDescent="0.25">
      <c r="T27519" s="101" t="s">
        <v>53494</v>
      </c>
      <c r="U27519" s="74" t="s">
        <v>35625</v>
      </c>
    </row>
    <row r="27520" spans="20:21" x14ac:dyDescent="0.25">
      <c r="T27520" s="101" t="s">
        <v>53495</v>
      </c>
      <c r="U27520" s="74" t="s">
        <v>53496</v>
      </c>
    </row>
    <row r="27521" spans="20:21" x14ac:dyDescent="0.25">
      <c r="T27521" s="101" t="s">
        <v>53497</v>
      </c>
      <c r="U27521" s="74" t="s">
        <v>53498</v>
      </c>
    </row>
    <row r="27522" spans="20:21" x14ac:dyDescent="0.25">
      <c r="T27522" s="101" t="s">
        <v>53499</v>
      </c>
      <c r="U27522" s="74" t="s">
        <v>53500</v>
      </c>
    </row>
    <row r="27523" spans="20:21" x14ac:dyDescent="0.25">
      <c r="T27523" s="101" t="s">
        <v>53501</v>
      </c>
      <c r="U27523" s="74" t="s">
        <v>53502</v>
      </c>
    </row>
    <row r="27524" spans="20:21" x14ac:dyDescent="0.25">
      <c r="T27524" s="101" t="s">
        <v>53503</v>
      </c>
      <c r="U27524" s="74" t="s">
        <v>53504</v>
      </c>
    </row>
    <row r="27525" spans="20:21" x14ac:dyDescent="0.25">
      <c r="T27525" s="101" t="s">
        <v>53505</v>
      </c>
      <c r="U27525" s="74" t="s">
        <v>53506</v>
      </c>
    </row>
    <row r="27526" spans="20:21" x14ac:dyDescent="0.25">
      <c r="T27526" s="101" t="s">
        <v>53507</v>
      </c>
      <c r="U27526" s="74" t="s">
        <v>53508</v>
      </c>
    </row>
    <row r="27527" spans="20:21" x14ac:dyDescent="0.25">
      <c r="T27527" s="101" t="s">
        <v>53509</v>
      </c>
      <c r="U27527" s="74" t="s">
        <v>53510</v>
      </c>
    </row>
    <row r="27528" spans="20:21" x14ac:dyDescent="0.25">
      <c r="T27528" s="101" t="s">
        <v>53511</v>
      </c>
      <c r="U27528" s="74" t="s">
        <v>53512</v>
      </c>
    </row>
    <row r="27529" spans="20:21" x14ac:dyDescent="0.25">
      <c r="T27529" s="101" t="s">
        <v>53513</v>
      </c>
      <c r="U27529" s="74" t="s">
        <v>53514</v>
      </c>
    </row>
    <row r="27530" spans="20:21" x14ac:dyDescent="0.25">
      <c r="T27530" s="101" t="s">
        <v>53515</v>
      </c>
      <c r="U27530" s="74" t="s">
        <v>53516</v>
      </c>
    </row>
    <row r="27531" spans="20:21" x14ac:dyDescent="0.25">
      <c r="T27531" s="101" t="s">
        <v>53517</v>
      </c>
      <c r="U27531" s="74" t="s">
        <v>53518</v>
      </c>
    </row>
    <row r="27532" spans="20:21" x14ac:dyDescent="0.25">
      <c r="T27532" s="101" t="s">
        <v>53519</v>
      </c>
      <c r="U27532" s="74" t="s">
        <v>53520</v>
      </c>
    </row>
    <row r="27533" spans="20:21" x14ac:dyDescent="0.25">
      <c r="T27533" s="101" t="s">
        <v>53521</v>
      </c>
      <c r="U27533" s="74" t="s">
        <v>53522</v>
      </c>
    </row>
    <row r="27534" spans="20:21" x14ac:dyDescent="0.25">
      <c r="T27534" s="101" t="s">
        <v>53523</v>
      </c>
      <c r="U27534" s="74" t="s">
        <v>53524</v>
      </c>
    </row>
    <row r="27535" spans="20:21" x14ac:dyDescent="0.25">
      <c r="T27535" s="101" t="s">
        <v>53525</v>
      </c>
      <c r="U27535" s="74" t="s">
        <v>53526</v>
      </c>
    </row>
    <row r="27536" spans="20:21" x14ac:dyDescent="0.25">
      <c r="T27536" s="101" t="s">
        <v>53527</v>
      </c>
      <c r="U27536" s="74" t="s">
        <v>53528</v>
      </c>
    </row>
    <row r="27537" spans="20:21" x14ac:dyDescent="0.25">
      <c r="T27537" s="101" t="s">
        <v>53529</v>
      </c>
      <c r="U27537" s="74" t="s">
        <v>53530</v>
      </c>
    </row>
    <row r="27538" spans="20:21" x14ac:dyDescent="0.25">
      <c r="T27538" s="101" t="s">
        <v>53531</v>
      </c>
      <c r="U27538" s="74" t="s">
        <v>53532</v>
      </c>
    </row>
    <row r="27539" spans="20:21" x14ac:dyDescent="0.25">
      <c r="T27539" s="101" t="s">
        <v>53533</v>
      </c>
      <c r="U27539" s="74" t="s">
        <v>53534</v>
      </c>
    </row>
    <row r="27540" spans="20:21" x14ac:dyDescent="0.25">
      <c r="T27540" s="101" t="s">
        <v>53535</v>
      </c>
      <c r="U27540" s="74" t="s">
        <v>53536</v>
      </c>
    </row>
    <row r="27541" spans="20:21" x14ac:dyDescent="0.25">
      <c r="T27541" s="101" t="s">
        <v>53537</v>
      </c>
      <c r="U27541" s="74" t="s">
        <v>53538</v>
      </c>
    </row>
    <row r="27542" spans="20:21" x14ac:dyDescent="0.25">
      <c r="T27542" s="101" t="s">
        <v>53539</v>
      </c>
      <c r="U27542" s="74" t="s">
        <v>53540</v>
      </c>
    </row>
    <row r="27543" spans="20:21" x14ac:dyDescent="0.25">
      <c r="T27543" s="101" t="s">
        <v>53541</v>
      </c>
      <c r="U27543" s="74" t="s">
        <v>53542</v>
      </c>
    </row>
    <row r="27544" spans="20:21" x14ac:dyDescent="0.25">
      <c r="T27544" s="101" t="s">
        <v>53543</v>
      </c>
      <c r="U27544" s="74" t="s">
        <v>53544</v>
      </c>
    </row>
    <row r="27545" spans="20:21" x14ac:dyDescent="0.25">
      <c r="T27545" s="101" t="s">
        <v>53545</v>
      </c>
      <c r="U27545" s="74" t="s">
        <v>53546</v>
      </c>
    </row>
    <row r="27546" spans="20:21" x14ac:dyDescent="0.25">
      <c r="T27546" s="101" t="s">
        <v>53547</v>
      </c>
      <c r="U27546" s="74" t="s">
        <v>53548</v>
      </c>
    </row>
    <row r="27547" spans="20:21" x14ac:dyDescent="0.25">
      <c r="T27547" s="101" t="s">
        <v>53549</v>
      </c>
      <c r="U27547" s="74" t="s">
        <v>53550</v>
      </c>
    </row>
    <row r="27548" spans="20:21" x14ac:dyDescent="0.25">
      <c r="T27548" s="101" t="s">
        <v>53551</v>
      </c>
      <c r="U27548" s="74" t="s">
        <v>53552</v>
      </c>
    </row>
    <row r="27549" spans="20:21" x14ac:dyDescent="0.25">
      <c r="T27549" s="101" t="s">
        <v>53553</v>
      </c>
      <c r="U27549" s="74" t="s">
        <v>53554</v>
      </c>
    </row>
    <row r="27550" spans="20:21" x14ac:dyDescent="0.25">
      <c r="T27550" s="101" t="s">
        <v>53555</v>
      </c>
      <c r="U27550" s="74" t="s">
        <v>53556</v>
      </c>
    </row>
    <row r="27551" spans="20:21" x14ac:dyDescent="0.25">
      <c r="T27551" s="101" t="s">
        <v>53557</v>
      </c>
      <c r="U27551" s="74" t="s">
        <v>53558</v>
      </c>
    </row>
    <row r="27552" spans="20:21" x14ac:dyDescent="0.25">
      <c r="T27552" s="101" t="s">
        <v>53559</v>
      </c>
      <c r="U27552" s="74" t="s">
        <v>53560</v>
      </c>
    </row>
    <row r="27553" spans="20:21" x14ac:dyDescent="0.25">
      <c r="T27553" s="101" t="s">
        <v>53561</v>
      </c>
      <c r="U27553" s="74" t="s">
        <v>53562</v>
      </c>
    </row>
    <row r="27554" spans="20:21" x14ac:dyDescent="0.25">
      <c r="T27554" s="101" t="s">
        <v>53563</v>
      </c>
      <c r="U27554" s="74" t="s">
        <v>53564</v>
      </c>
    </row>
    <row r="27555" spans="20:21" x14ac:dyDescent="0.25">
      <c r="T27555" s="101" t="s">
        <v>53565</v>
      </c>
      <c r="U27555" s="74" t="s">
        <v>53566</v>
      </c>
    </row>
    <row r="27556" spans="20:21" x14ac:dyDescent="0.25">
      <c r="T27556" s="101" t="s">
        <v>53567</v>
      </c>
      <c r="U27556" s="74" t="s">
        <v>53568</v>
      </c>
    </row>
    <row r="27557" spans="20:21" x14ac:dyDescent="0.25">
      <c r="T27557" s="101" t="s">
        <v>53569</v>
      </c>
      <c r="U27557" s="74" t="s">
        <v>53570</v>
      </c>
    </row>
    <row r="27558" spans="20:21" x14ac:dyDescent="0.25">
      <c r="T27558" s="101" t="s">
        <v>53571</v>
      </c>
      <c r="U27558" s="74" t="s">
        <v>53572</v>
      </c>
    </row>
    <row r="27559" spans="20:21" x14ac:dyDescent="0.25">
      <c r="T27559" s="101" t="s">
        <v>53573</v>
      </c>
      <c r="U27559" s="74" t="s">
        <v>53574</v>
      </c>
    </row>
    <row r="27560" spans="20:21" x14ac:dyDescent="0.25">
      <c r="T27560" s="101" t="s">
        <v>53575</v>
      </c>
      <c r="U27560" s="74" t="s">
        <v>53576</v>
      </c>
    </row>
    <row r="27561" spans="20:21" x14ac:dyDescent="0.25">
      <c r="T27561" s="101" t="s">
        <v>53577</v>
      </c>
      <c r="U27561" s="74" t="s">
        <v>53578</v>
      </c>
    </row>
    <row r="27562" spans="20:21" x14ac:dyDescent="0.25">
      <c r="T27562" s="101" t="s">
        <v>53579</v>
      </c>
      <c r="U27562" s="74" t="s">
        <v>53580</v>
      </c>
    </row>
    <row r="27563" spans="20:21" x14ac:dyDescent="0.25">
      <c r="T27563" s="101" t="s">
        <v>53581</v>
      </c>
      <c r="U27563" s="74" t="s">
        <v>53582</v>
      </c>
    </row>
    <row r="27564" spans="20:21" x14ac:dyDescent="0.25">
      <c r="T27564" s="101" t="s">
        <v>53583</v>
      </c>
      <c r="U27564" s="74" t="s">
        <v>24658</v>
      </c>
    </row>
    <row r="27565" spans="20:21" x14ac:dyDescent="0.25">
      <c r="T27565" s="101" t="s">
        <v>53584</v>
      </c>
      <c r="U27565" s="74" t="s">
        <v>38904</v>
      </c>
    </row>
    <row r="27566" spans="20:21" x14ac:dyDescent="0.25">
      <c r="T27566" s="101" t="s">
        <v>53585</v>
      </c>
      <c r="U27566" s="74" t="s">
        <v>53586</v>
      </c>
    </row>
    <row r="27567" spans="20:21" x14ac:dyDescent="0.25">
      <c r="T27567" s="101" t="s">
        <v>53587</v>
      </c>
      <c r="U27567" s="74" t="s">
        <v>3586</v>
      </c>
    </row>
    <row r="27568" spans="20:21" x14ac:dyDescent="0.25">
      <c r="T27568" s="101" t="s">
        <v>53588</v>
      </c>
      <c r="U27568" s="74" t="s">
        <v>53589</v>
      </c>
    </row>
    <row r="27569" spans="20:21" x14ac:dyDescent="0.25">
      <c r="T27569" s="101" t="s">
        <v>53590</v>
      </c>
      <c r="U27569" s="74" t="s">
        <v>53591</v>
      </c>
    </row>
    <row r="27570" spans="20:21" x14ac:dyDescent="0.25">
      <c r="T27570" s="101" t="s">
        <v>53592</v>
      </c>
      <c r="U27570" s="74" t="s">
        <v>53593</v>
      </c>
    </row>
    <row r="27571" spans="20:21" x14ac:dyDescent="0.25">
      <c r="T27571" s="101" t="s">
        <v>53594</v>
      </c>
      <c r="U27571" s="74" t="s">
        <v>53595</v>
      </c>
    </row>
    <row r="27572" spans="20:21" x14ac:dyDescent="0.25">
      <c r="T27572" s="101" t="s">
        <v>53596</v>
      </c>
      <c r="U27572" s="74" t="s">
        <v>53597</v>
      </c>
    </row>
    <row r="27573" spans="20:21" x14ac:dyDescent="0.25">
      <c r="T27573" s="101" t="s">
        <v>53598</v>
      </c>
      <c r="U27573" s="74" t="s">
        <v>53599</v>
      </c>
    </row>
    <row r="27574" spans="20:21" x14ac:dyDescent="0.25">
      <c r="T27574" s="101" t="s">
        <v>53600</v>
      </c>
      <c r="U27574" s="74" t="s">
        <v>38920</v>
      </c>
    </row>
    <row r="27575" spans="20:21" x14ac:dyDescent="0.25">
      <c r="T27575" s="101" t="s">
        <v>53601</v>
      </c>
      <c r="U27575" s="74" t="s">
        <v>53602</v>
      </c>
    </row>
    <row r="27576" spans="20:21" x14ac:dyDescent="0.25">
      <c r="T27576" s="101" t="s">
        <v>53603</v>
      </c>
      <c r="U27576" s="74" t="s">
        <v>53604</v>
      </c>
    </row>
    <row r="27577" spans="20:21" x14ac:dyDescent="0.25">
      <c r="T27577" s="101" t="s">
        <v>53605</v>
      </c>
      <c r="U27577" s="74" t="s">
        <v>53606</v>
      </c>
    </row>
    <row r="27578" spans="20:21" x14ac:dyDescent="0.25">
      <c r="T27578" s="101" t="s">
        <v>53607</v>
      </c>
      <c r="U27578" s="74" t="s">
        <v>53608</v>
      </c>
    </row>
    <row r="27579" spans="20:21" x14ac:dyDescent="0.25">
      <c r="T27579" s="101" t="s">
        <v>53609</v>
      </c>
      <c r="U27579" s="74" t="s">
        <v>53610</v>
      </c>
    </row>
    <row r="27580" spans="20:21" x14ac:dyDescent="0.25">
      <c r="T27580" s="101" t="s">
        <v>53611</v>
      </c>
      <c r="U27580" s="74" t="s">
        <v>53612</v>
      </c>
    </row>
    <row r="27581" spans="20:21" x14ac:dyDescent="0.25">
      <c r="T27581" s="101" t="s">
        <v>53613</v>
      </c>
      <c r="U27581" s="74" t="s">
        <v>53614</v>
      </c>
    </row>
    <row r="27582" spans="20:21" x14ac:dyDescent="0.25">
      <c r="T27582" s="101" t="s">
        <v>53615</v>
      </c>
      <c r="U27582" s="74" t="s">
        <v>53616</v>
      </c>
    </row>
    <row r="27583" spans="20:21" x14ac:dyDescent="0.25">
      <c r="T27583" s="101" t="s">
        <v>53617</v>
      </c>
      <c r="U27583" s="74" t="s">
        <v>53618</v>
      </c>
    </row>
    <row r="27584" spans="20:21" x14ac:dyDescent="0.25">
      <c r="T27584" s="101" t="s">
        <v>53619</v>
      </c>
      <c r="U27584" s="74" t="s">
        <v>53620</v>
      </c>
    </row>
    <row r="27585" spans="20:21" x14ac:dyDescent="0.25">
      <c r="T27585" s="101" t="s">
        <v>53621</v>
      </c>
      <c r="U27585" s="74" t="s">
        <v>53622</v>
      </c>
    </row>
    <row r="27586" spans="20:21" x14ac:dyDescent="0.25">
      <c r="T27586" s="101" t="s">
        <v>53623</v>
      </c>
      <c r="U27586" s="74" t="s">
        <v>53624</v>
      </c>
    </row>
    <row r="27587" spans="20:21" x14ac:dyDescent="0.25">
      <c r="T27587" s="101" t="s">
        <v>53625</v>
      </c>
      <c r="U27587" s="74" t="s">
        <v>53626</v>
      </c>
    </row>
    <row r="27588" spans="20:21" x14ac:dyDescent="0.25">
      <c r="T27588" s="101" t="s">
        <v>53627</v>
      </c>
      <c r="U27588" s="74" t="s">
        <v>53628</v>
      </c>
    </row>
    <row r="27589" spans="20:21" x14ac:dyDescent="0.25">
      <c r="T27589" s="101" t="s">
        <v>53629</v>
      </c>
      <c r="U27589" s="74" t="s">
        <v>53630</v>
      </c>
    </row>
    <row r="27590" spans="20:21" x14ac:dyDescent="0.25">
      <c r="T27590" s="101" t="s">
        <v>53631</v>
      </c>
      <c r="U27590" s="74" t="s">
        <v>53632</v>
      </c>
    </row>
    <row r="27591" spans="20:21" x14ac:dyDescent="0.25">
      <c r="T27591" s="101" t="s">
        <v>53633</v>
      </c>
      <c r="U27591" s="74" t="s">
        <v>53634</v>
      </c>
    </row>
    <row r="27592" spans="20:21" x14ac:dyDescent="0.25">
      <c r="T27592" s="101" t="s">
        <v>53635</v>
      </c>
      <c r="U27592" s="74" t="s">
        <v>53636</v>
      </c>
    </row>
    <row r="27593" spans="20:21" x14ac:dyDescent="0.25">
      <c r="T27593" s="101" t="s">
        <v>53637</v>
      </c>
      <c r="U27593" s="74" t="s">
        <v>53638</v>
      </c>
    </row>
    <row r="27594" spans="20:21" x14ac:dyDescent="0.25">
      <c r="T27594" s="101" t="s">
        <v>53639</v>
      </c>
      <c r="U27594" s="74" t="s">
        <v>53640</v>
      </c>
    </row>
    <row r="27595" spans="20:21" x14ac:dyDescent="0.25">
      <c r="T27595" s="101" t="s">
        <v>53641</v>
      </c>
      <c r="U27595" s="74" t="s">
        <v>53642</v>
      </c>
    </row>
    <row r="27596" spans="20:21" x14ac:dyDescent="0.25">
      <c r="T27596" s="101" t="s">
        <v>53643</v>
      </c>
      <c r="U27596" s="74" t="s">
        <v>53644</v>
      </c>
    </row>
    <row r="27597" spans="20:21" x14ac:dyDescent="0.25">
      <c r="T27597" s="101" t="s">
        <v>53645</v>
      </c>
      <c r="U27597" s="74" t="s">
        <v>53646</v>
      </c>
    </row>
    <row r="27598" spans="20:21" x14ac:dyDescent="0.25">
      <c r="T27598" s="101" t="s">
        <v>53647</v>
      </c>
      <c r="U27598" s="74" t="s">
        <v>53648</v>
      </c>
    </row>
    <row r="27599" spans="20:21" x14ac:dyDescent="0.25">
      <c r="T27599" s="101" t="s">
        <v>53649</v>
      </c>
      <c r="U27599" s="74" t="s">
        <v>53650</v>
      </c>
    </row>
    <row r="27600" spans="20:21" x14ac:dyDescent="0.25">
      <c r="T27600" s="101" t="s">
        <v>53651</v>
      </c>
      <c r="U27600" s="74" t="s">
        <v>53652</v>
      </c>
    </row>
    <row r="27601" spans="20:21" x14ac:dyDescent="0.25">
      <c r="T27601" s="101" t="s">
        <v>53653</v>
      </c>
      <c r="U27601" s="74" t="s">
        <v>53654</v>
      </c>
    </row>
    <row r="27602" spans="20:21" x14ac:dyDescent="0.25">
      <c r="T27602" s="101" t="s">
        <v>53655</v>
      </c>
      <c r="U27602" s="74" t="s">
        <v>53656</v>
      </c>
    </row>
    <row r="27603" spans="20:21" x14ac:dyDescent="0.25">
      <c r="T27603" s="101" t="s">
        <v>53657</v>
      </c>
      <c r="U27603" s="74" t="s">
        <v>53658</v>
      </c>
    </row>
    <row r="27604" spans="20:21" x14ac:dyDescent="0.25">
      <c r="T27604" s="101" t="s">
        <v>53659</v>
      </c>
      <c r="U27604" s="74" t="s">
        <v>53660</v>
      </c>
    </row>
    <row r="27605" spans="20:21" x14ac:dyDescent="0.25">
      <c r="T27605" s="101" t="s">
        <v>53661</v>
      </c>
      <c r="U27605" s="74" t="s">
        <v>53662</v>
      </c>
    </row>
    <row r="27606" spans="20:21" x14ac:dyDescent="0.25">
      <c r="T27606" s="101" t="s">
        <v>53663</v>
      </c>
      <c r="U27606" s="74" t="s">
        <v>53664</v>
      </c>
    </row>
    <row r="27607" spans="20:21" x14ac:dyDescent="0.25">
      <c r="T27607" s="101" t="s">
        <v>53665</v>
      </c>
      <c r="U27607" s="74" t="s">
        <v>53666</v>
      </c>
    </row>
    <row r="27608" spans="20:21" x14ac:dyDescent="0.25">
      <c r="T27608" s="101" t="s">
        <v>53667</v>
      </c>
      <c r="U27608" s="74" t="s">
        <v>53668</v>
      </c>
    </row>
    <row r="27609" spans="20:21" x14ac:dyDescent="0.25">
      <c r="T27609" s="101" t="s">
        <v>53669</v>
      </c>
      <c r="U27609" s="74" t="s">
        <v>53670</v>
      </c>
    </row>
    <row r="27610" spans="20:21" x14ac:dyDescent="0.25">
      <c r="T27610" s="101" t="s">
        <v>53671</v>
      </c>
      <c r="U27610" s="74" t="s">
        <v>53672</v>
      </c>
    </row>
    <row r="27611" spans="20:21" x14ac:dyDescent="0.25">
      <c r="T27611" s="101" t="s">
        <v>53673</v>
      </c>
      <c r="U27611" s="74" t="s">
        <v>53674</v>
      </c>
    </row>
    <row r="27612" spans="20:21" x14ac:dyDescent="0.25">
      <c r="T27612" s="101" t="s">
        <v>53675</v>
      </c>
      <c r="U27612" s="74" t="s">
        <v>53676</v>
      </c>
    </row>
    <row r="27613" spans="20:21" x14ac:dyDescent="0.25">
      <c r="T27613" s="101" t="s">
        <v>53677</v>
      </c>
      <c r="U27613" s="74" t="s">
        <v>53678</v>
      </c>
    </row>
    <row r="27614" spans="20:21" x14ac:dyDescent="0.25">
      <c r="T27614" s="101" t="s">
        <v>53679</v>
      </c>
      <c r="U27614" s="74" t="s">
        <v>53680</v>
      </c>
    </row>
    <row r="27615" spans="20:21" x14ac:dyDescent="0.25">
      <c r="T27615" s="101" t="s">
        <v>53681</v>
      </c>
      <c r="U27615" s="74" t="s">
        <v>53682</v>
      </c>
    </row>
    <row r="27616" spans="20:21" x14ac:dyDescent="0.25">
      <c r="T27616" s="101" t="s">
        <v>53683</v>
      </c>
      <c r="U27616" s="74" t="s">
        <v>53684</v>
      </c>
    </row>
    <row r="27617" spans="20:21" x14ac:dyDescent="0.25">
      <c r="T27617" s="101" t="s">
        <v>53685</v>
      </c>
      <c r="U27617" s="74" t="s">
        <v>53686</v>
      </c>
    </row>
    <row r="27618" spans="20:21" x14ac:dyDescent="0.25">
      <c r="T27618" s="101" t="s">
        <v>53687</v>
      </c>
      <c r="U27618" s="74" t="s">
        <v>53688</v>
      </c>
    </row>
    <row r="27619" spans="20:21" x14ac:dyDescent="0.25">
      <c r="T27619" s="101" t="s">
        <v>53689</v>
      </c>
      <c r="U27619" s="74" t="s">
        <v>53690</v>
      </c>
    </row>
    <row r="27620" spans="20:21" x14ac:dyDescent="0.25">
      <c r="T27620" s="101" t="s">
        <v>53691</v>
      </c>
      <c r="U27620" s="74" t="s">
        <v>53692</v>
      </c>
    </row>
    <row r="27621" spans="20:21" x14ac:dyDescent="0.25">
      <c r="T27621" s="101" t="s">
        <v>53693</v>
      </c>
      <c r="U27621" s="74" t="s">
        <v>53694</v>
      </c>
    </row>
    <row r="27622" spans="20:21" x14ac:dyDescent="0.25">
      <c r="T27622" s="101" t="s">
        <v>53695</v>
      </c>
      <c r="U27622" s="74" t="s">
        <v>53696</v>
      </c>
    </row>
    <row r="27623" spans="20:21" x14ac:dyDescent="0.25">
      <c r="T27623" s="101" t="s">
        <v>53697</v>
      </c>
      <c r="U27623" s="74" t="s">
        <v>53698</v>
      </c>
    </row>
    <row r="27624" spans="20:21" x14ac:dyDescent="0.25">
      <c r="T27624" s="101" t="s">
        <v>53699</v>
      </c>
      <c r="U27624" s="74" t="s">
        <v>53700</v>
      </c>
    </row>
    <row r="27625" spans="20:21" x14ac:dyDescent="0.25">
      <c r="T27625" s="101" t="s">
        <v>53701</v>
      </c>
      <c r="U27625" s="74" t="s">
        <v>53702</v>
      </c>
    </row>
    <row r="27626" spans="20:21" x14ac:dyDescent="0.25">
      <c r="T27626" s="101" t="s">
        <v>53703</v>
      </c>
      <c r="U27626" s="74" t="s">
        <v>53704</v>
      </c>
    </row>
    <row r="27627" spans="20:21" x14ac:dyDescent="0.25">
      <c r="T27627" s="101" t="s">
        <v>53705</v>
      </c>
      <c r="U27627" s="74" t="s">
        <v>53706</v>
      </c>
    </row>
    <row r="27628" spans="20:21" x14ac:dyDescent="0.25">
      <c r="T27628" s="101" t="s">
        <v>53707</v>
      </c>
      <c r="U27628" s="74" t="s">
        <v>53708</v>
      </c>
    </row>
    <row r="27629" spans="20:21" x14ac:dyDescent="0.25">
      <c r="T27629" s="101" t="s">
        <v>53709</v>
      </c>
      <c r="U27629" s="74" t="s">
        <v>53710</v>
      </c>
    </row>
    <row r="27630" spans="20:21" x14ac:dyDescent="0.25">
      <c r="T27630" s="101" t="s">
        <v>53711</v>
      </c>
      <c r="U27630" s="74" t="s">
        <v>53712</v>
      </c>
    </row>
    <row r="27631" spans="20:21" x14ac:dyDescent="0.25">
      <c r="T27631" s="101" t="s">
        <v>53713</v>
      </c>
      <c r="U27631" s="74" t="s">
        <v>53714</v>
      </c>
    </row>
    <row r="27632" spans="20:21" x14ac:dyDescent="0.25">
      <c r="T27632" s="101" t="s">
        <v>53715</v>
      </c>
      <c r="U27632" s="74" t="s">
        <v>53716</v>
      </c>
    </row>
    <row r="27633" spans="20:21" x14ac:dyDescent="0.25">
      <c r="T27633" s="101" t="s">
        <v>53717</v>
      </c>
      <c r="U27633" s="74" t="s">
        <v>53718</v>
      </c>
    </row>
    <row r="27634" spans="20:21" x14ac:dyDescent="0.25">
      <c r="T27634" s="101" t="s">
        <v>53719</v>
      </c>
      <c r="U27634" s="74" t="s">
        <v>53720</v>
      </c>
    </row>
    <row r="27635" spans="20:21" x14ac:dyDescent="0.25">
      <c r="T27635" s="101" t="s">
        <v>53721</v>
      </c>
      <c r="U27635" s="74" t="s">
        <v>53722</v>
      </c>
    </row>
    <row r="27636" spans="20:21" x14ac:dyDescent="0.25">
      <c r="T27636" s="101" t="s">
        <v>53723</v>
      </c>
      <c r="U27636" s="74" t="s">
        <v>53724</v>
      </c>
    </row>
    <row r="27637" spans="20:21" x14ac:dyDescent="0.25">
      <c r="T27637" s="101" t="s">
        <v>53725</v>
      </c>
      <c r="U27637" s="74" t="s">
        <v>53726</v>
      </c>
    </row>
    <row r="27638" spans="20:21" x14ac:dyDescent="0.25">
      <c r="T27638" s="101" t="s">
        <v>53727</v>
      </c>
      <c r="U27638" s="74" t="s">
        <v>53728</v>
      </c>
    </row>
    <row r="27639" spans="20:21" x14ac:dyDescent="0.25">
      <c r="T27639" s="101" t="s">
        <v>53729</v>
      </c>
      <c r="U27639" s="74" t="s">
        <v>53730</v>
      </c>
    </row>
    <row r="27640" spans="20:21" x14ac:dyDescent="0.25">
      <c r="T27640" s="101" t="s">
        <v>53731</v>
      </c>
      <c r="U27640" s="74" t="s">
        <v>53732</v>
      </c>
    </row>
    <row r="27641" spans="20:21" x14ac:dyDescent="0.25">
      <c r="T27641" s="101" t="s">
        <v>53733</v>
      </c>
      <c r="U27641" s="74" t="s">
        <v>53734</v>
      </c>
    </row>
    <row r="27642" spans="20:21" x14ac:dyDescent="0.25">
      <c r="T27642" s="101" t="s">
        <v>53735</v>
      </c>
      <c r="U27642" s="74" t="s">
        <v>53736</v>
      </c>
    </row>
    <row r="27643" spans="20:21" x14ac:dyDescent="0.25">
      <c r="T27643" s="101" t="s">
        <v>53737</v>
      </c>
      <c r="U27643" s="74" t="s">
        <v>53738</v>
      </c>
    </row>
    <row r="27644" spans="20:21" x14ac:dyDescent="0.25">
      <c r="T27644" s="101" t="s">
        <v>53739</v>
      </c>
      <c r="U27644" s="74" t="s">
        <v>46761</v>
      </c>
    </row>
    <row r="27645" spans="20:21" x14ac:dyDescent="0.25">
      <c r="T27645" s="101" t="s">
        <v>53740</v>
      </c>
      <c r="U27645" s="74" t="s">
        <v>53741</v>
      </c>
    </row>
    <row r="27646" spans="20:21" x14ac:dyDescent="0.25">
      <c r="T27646" s="101" t="s">
        <v>53742</v>
      </c>
      <c r="U27646" s="74" t="s">
        <v>53743</v>
      </c>
    </row>
    <row r="27647" spans="20:21" x14ac:dyDescent="0.25">
      <c r="T27647" s="101" t="s">
        <v>53744</v>
      </c>
      <c r="U27647" s="74" t="s">
        <v>53745</v>
      </c>
    </row>
    <row r="27648" spans="20:21" x14ac:dyDescent="0.25">
      <c r="T27648" s="101" t="s">
        <v>53746</v>
      </c>
      <c r="U27648" s="74" t="s">
        <v>53747</v>
      </c>
    </row>
    <row r="27649" spans="20:21" x14ac:dyDescent="0.25">
      <c r="T27649" s="101" t="s">
        <v>53748</v>
      </c>
      <c r="U27649" s="74" t="s">
        <v>53749</v>
      </c>
    </row>
    <row r="27650" spans="20:21" x14ac:dyDescent="0.25">
      <c r="T27650" s="101" t="s">
        <v>53750</v>
      </c>
      <c r="U27650" s="74" t="s">
        <v>53751</v>
      </c>
    </row>
    <row r="27651" spans="20:21" x14ac:dyDescent="0.25">
      <c r="T27651" s="101" t="s">
        <v>53752</v>
      </c>
      <c r="U27651" s="74" t="s">
        <v>53753</v>
      </c>
    </row>
    <row r="27652" spans="20:21" x14ac:dyDescent="0.25">
      <c r="T27652" s="101" t="s">
        <v>53754</v>
      </c>
      <c r="U27652" s="74" t="s">
        <v>53755</v>
      </c>
    </row>
    <row r="27653" spans="20:21" x14ac:dyDescent="0.25">
      <c r="T27653" s="101" t="s">
        <v>53756</v>
      </c>
      <c r="U27653" s="74" t="s">
        <v>53757</v>
      </c>
    </row>
    <row r="27654" spans="20:21" x14ac:dyDescent="0.25">
      <c r="T27654" s="101" t="s">
        <v>53758</v>
      </c>
      <c r="U27654" s="74" t="s">
        <v>53759</v>
      </c>
    </row>
    <row r="27655" spans="20:21" x14ac:dyDescent="0.25">
      <c r="T27655" s="101" t="s">
        <v>53760</v>
      </c>
      <c r="U27655" s="74" t="s">
        <v>53761</v>
      </c>
    </row>
    <row r="27656" spans="20:21" x14ac:dyDescent="0.25">
      <c r="T27656" s="101" t="s">
        <v>53762</v>
      </c>
      <c r="U27656" s="74" t="s">
        <v>53763</v>
      </c>
    </row>
    <row r="27657" spans="20:21" x14ac:dyDescent="0.25">
      <c r="T27657" s="101" t="s">
        <v>53764</v>
      </c>
      <c r="U27657" s="74" t="s">
        <v>53765</v>
      </c>
    </row>
    <row r="27658" spans="20:21" x14ac:dyDescent="0.25">
      <c r="T27658" s="101" t="s">
        <v>53766</v>
      </c>
      <c r="U27658" s="74" t="s">
        <v>53767</v>
      </c>
    </row>
    <row r="27659" spans="20:21" x14ac:dyDescent="0.25">
      <c r="T27659" s="101" t="s">
        <v>53768</v>
      </c>
      <c r="U27659" s="74" t="s">
        <v>53769</v>
      </c>
    </row>
    <row r="27660" spans="20:21" x14ac:dyDescent="0.25">
      <c r="T27660" s="101" t="s">
        <v>53770</v>
      </c>
      <c r="U27660" s="74" t="s">
        <v>53771</v>
      </c>
    </row>
    <row r="27661" spans="20:21" x14ac:dyDescent="0.25">
      <c r="T27661" s="101" t="s">
        <v>53772</v>
      </c>
      <c r="U27661" s="74" t="s">
        <v>53773</v>
      </c>
    </row>
    <row r="27662" spans="20:21" x14ac:dyDescent="0.25">
      <c r="T27662" s="101" t="s">
        <v>53774</v>
      </c>
      <c r="U27662" s="74" t="s">
        <v>53775</v>
      </c>
    </row>
    <row r="27663" spans="20:21" x14ac:dyDescent="0.25">
      <c r="T27663" s="101" t="s">
        <v>53776</v>
      </c>
      <c r="U27663" s="74" t="s">
        <v>53777</v>
      </c>
    </row>
    <row r="27664" spans="20:21" x14ac:dyDescent="0.25">
      <c r="T27664" s="101" t="s">
        <v>53778</v>
      </c>
      <c r="U27664" s="74" t="s">
        <v>53779</v>
      </c>
    </row>
    <row r="27665" spans="20:21" x14ac:dyDescent="0.25">
      <c r="T27665" s="101" t="s">
        <v>53780</v>
      </c>
      <c r="U27665" s="74" t="s">
        <v>53781</v>
      </c>
    </row>
    <row r="27666" spans="20:21" x14ac:dyDescent="0.25">
      <c r="T27666" s="101" t="s">
        <v>53782</v>
      </c>
      <c r="U27666" s="74" t="s">
        <v>53783</v>
      </c>
    </row>
    <row r="27667" spans="20:21" x14ac:dyDescent="0.25">
      <c r="T27667" s="101" t="s">
        <v>53784</v>
      </c>
      <c r="U27667" s="74" t="s">
        <v>53785</v>
      </c>
    </row>
    <row r="27668" spans="20:21" x14ac:dyDescent="0.25">
      <c r="T27668" s="101" t="s">
        <v>53786</v>
      </c>
      <c r="U27668" s="74" t="s">
        <v>53787</v>
      </c>
    </row>
    <row r="27669" spans="20:21" x14ac:dyDescent="0.25">
      <c r="T27669" s="101" t="s">
        <v>53788</v>
      </c>
      <c r="U27669" s="74" t="s">
        <v>53789</v>
      </c>
    </row>
    <row r="27670" spans="20:21" x14ac:dyDescent="0.25">
      <c r="T27670" s="101" t="s">
        <v>53790</v>
      </c>
      <c r="U27670" s="74" t="s">
        <v>53791</v>
      </c>
    </row>
    <row r="27671" spans="20:21" x14ac:dyDescent="0.25">
      <c r="T27671" s="101" t="s">
        <v>53792</v>
      </c>
      <c r="U27671" s="74" t="s">
        <v>53793</v>
      </c>
    </row>
    <row r="27672" spans="20:21" x14ac:dyDescent="0.25">
      <c r="T27672" s="101" t="s">
        <v>53794</v>
      </c>
      <c r="U27672" s="74" t="s">
        <v>53795</v>
      </c>
    </row>
    <row r="27673" spans="20:21" x14ac:dyDescent="0.25">
      <c r="T27673" s="101" t="s">
        <v>53796</v>
      </c>
      <c r="U27673" s="74" t="s">
        <v>53797</v>
      </c>
    </row>
    <row r="27674" spans="20:21" x14ac:dyDescent="0.25">
      <c r="T27674" s="101" t="s">
        <v>53798</v>
      </c>
      <c r="U27674" s="74" t="s">
        <v>53799</v>
      </c>
    </row>
    <row r="27675" spans="20:21" x14ac:dyDescent="0.25">
      <c r="T27675" s="101" t="s">
        <v>53800</v>
      </c>
      <c r="U27675" s="74" t="s">
        <v>53801</v>
      </c>
    </row>
    <row r="27676" spans="20:21" x14ac:dyDescent="0.25">
      <c r="T27676" s="101" t="s">
        <v>53802</v>
      </c>
      <c r="U27676" s="74" t="s">
        <v>53803</v>
      </c>
    </row>
    <row r="27677" spans="20:21" x14ac:dyDescent="0.25">
      <c r="T27677" s="101" t="s">
        <v>53804</v>
      </c>
      <c r="U27677" s="74" t="s">
        <v>53805</v>
      </c>
    </row>
    <row r="27678" spans="20:21" x14ac:dyDescent="0.25">
      <c r="T27678" s="101" t="s">
        <v>53806</v>
      </c>
      <c r="U27678" s="74" t="s">
        <v>53807</v>
      </c>
    </row>
    <row r="27679" spans="20:21" x14ac:dyDescent="0.25">
      <c r="T27679" s="101" t="s">
        <v>53808</v>
      </c>
      <c r="U27679" s="74" t="s">
        <v>53809</v>
      </c>
    </row>
    <row r="27680" spans="20:21" x14ac:dyDescent="0.25">
      <c r="T27680" s="101" t="s">
        <v>53810</v>
      </c>
      <c r="U27680" s="74" t="s">
        <v>53811</v>
      </c>
    </row>
    <row r="27681" spans="20:21" x14ac:dyDescent="0.25">
      <c r="T27681" s="101" t="s">
        <v>53812</v>
      </c>
      <c r="U27681" s="74" t="s">
        <v>53813</v>
      </c>
    </row>
    <row r="27682" spans="20:21" x14ac:dyDescent="0.25">
      <c r="T27682" s="101" t="s">
        <v>53814</v>
      </c>
      <c r="U27682" s="74" t="s">
        <v>53815</v>
      </c>
    </row>
    <row r="27683" spans="20:21" x14ac:dyDescent="0.25">
      <c r="T27683" s="101" t="s">
        <v>53816</v>
      </c>
      <c r="U27683" s="74" t="s">
        <v>53817</v>
      </c>
    </row>
    <row r="27684" spans="20:21" x14ac:dyDescent="0.25">
      <c r="T27684" s="101" t="s">
        <v>53818</v>
      </c>
      <c r="U27684" s="74" t="s">
        <v>53819</v>
      </c>
    </row>
    <row r="27685" spans="20:21" x14ac:dyDescent="0.25">
      <c r="T27685" s="101" t="s">
        <v>53820</v>
      </c>
      <c r="U27685" s="74" t="s">
        <v>53821</v>
      </c>
    </row>
    <row r="27686" spans="20:21" x14ac:dyDescent="0.25">
      <c r="T27686" s="101" t="s">
        <v>53822</v>
      </c>
      <c r="U27686" s="74" t="s">
        <v>53823</v>
      </c>
    </row>
    <row r="27687" spans="20:21" x14ac:dyDescent="0.25">
      <c r="T27687" s="101" t="s">
        <v>53824</v>
      </c>
      <c r="U27687" s="74" t="s">
        <v>53825</v>
      </c>
    </row>
    <row r="27688" spans="20:21" x14ac:dyDescent="0.25">
      <c r="T27688" s="101" t="s">
        <v>53826</v>
      </c>
      <c r="U27688" s="74" t="s">
        <v>53827</v>
      </c>
    </row>
    <row r="27689" spans="20:21" x14ac:dyDescent="0.25">
      <c r="T27689" s="101" t="s">
        <v>53828</v>
      </c>
      <c r="U27689" s="74" t="s">
        <v>53829</v>
      </c>
    </row>
    <row r="27690" spans="20:21" x14ac:dyDescent="0.25">
      <c r="T27690" s="101" t="s">
        <v>53830</v>
      </c>
      <c r="U27690" s="74" t="s">
        <v>53831</v>
      </c>
    </row>
    <row r="27691" spans="20:21" x14ac:dyDescent="0.25">
      <c r="T27691" s="101" t="s">
        <v>53832</v>
      </c>
      <c r="U27691" s="74" t="s">
        <v>53833</v>
      </c>
    </row>
    <row r="27692" spans="20:21" x14ac:dyDescent="0.25">
      <c r="T27692" s="101" t="s">
        <v>53834</v>
      </c>
      <c r="U27692" s="74" t="s">
        <v>53835</v>
      </c>
    </row>
    <row r="27693" spans="20:21" x14ac:dyDescent="0.25">
      <c r="T27693" s="101" t="s">
        <v>53836</v>
      </c>
      <c r="U27693" s="74" t="s">
        <v>53837</v>
      </c>
    </row>
    <row r="27694" spans="20:21" x14ac:dyDescent="0.25">
      <c r="T27694" s="101" t="s">
        <v>53838</v>
      </c>
      <c r="U27694" s="74" t="s">
        <v>53839</v>
      </c>
    </row>
    <row r="27695" spans="20:21" x14ac:dyDescent="0.25">
      <c r="T27695" s="101" t="s">
        <v>53840</v>
      </c>
      <c r="U27695" s="74" t="s">
        <v>53841</v>
      </c>
    </row>
    <row r="27696" spans="20:21" x14ac:dyDescent="0.25">
      <c r="T27696" s="101" t="s">
        <v>53842</v>
      </c>
      <c r="U27696" s="74" t="s">
        <v>53843</v>
      </c>
    </row>
    <row r="27697" spans="20:21" x14ac:dyDescent="0.25">
      <c r="T27697" s="101" t="s">
        <v>53844</v>
      </c>
      <c r="U27697" s="74" t="s">
        <v>53845</v>
      </c>
    </row>
    <row r="27698" spans="20:21" x14ac:dyDescent="0.25">
      <c r="T27698" s="101" t="s">
        <v>53846</v>
      </c>
      <c r="U27698" s="74" t="s">
        <v>53847</v>
      </c>
    </row>
    <row r="27699" spans="20:21" x14ac:dyDescent="0.25">
      <c r="T27699" s="101" t="s">
        <v>53848</v>
      </c>
      <c r="U27699" s="74" t="s">
        <v>53849</v>
      </c>
    </row>
    <row r="27700" spans="20:21" x14ac:dyDescent="0.25">
      <c r="T27700" s="101" t="s">
        <v>53850</v>
      </c>
      <c r="U27700" s="74" t="s">
        <v>53851</v>
      </c>
    </row>
    <row r="27701" spans="20:21" x14ac:dyDescent="0.25">
      <c r="T27701" s="101" t="s">
        <v>53852</v>
      </c>
      <c r="U27701" s="74" t="s">
        <v>53853</v>
      </c>
    </row>
    <row r="27702" spans="20:21" x14ac:dyDescent="0.25">
      <c r="T27702" s="101" t="s">
        <v>53854</v>
      </c>
      <c r="U27702" s="74" t="s">
        <v>53855</v>
      </c>
    </row>
    <row r="27703" spans="20:21" x14ac:dyDescent="0.25">
      <c r="T27703" s="101" t="s">
        <v>53856</v>
      </c>
      <c r="U27703" s="74" t="s">
        <v>42251</v>
      </c>
    </row>
    <row r="27704" spans="20:21" x14ac:dyDescent="0.25">
      <c r="T27704" s="101" t="s">
        <v>53857</v>
      </c>
      <c r="U27704" s="74" t="s">
        <v>53858</v>
      </c>
    </row>
    <row r="27705" spans="20:21" x14ac:dyDescent="0.25">
      <c r="T27705" s="101" t="s">
        <v>53859</v>
      </c>
      <c r="U27705" s="74" t="s">
        <v>53860</v>
      </c>
    </row>
    <row r="27706" spans="20:21" x14ac:dyDescent="0.25">
      <c r="T27706" s="101" t="s">
        <v>53861</v>
      </c>
      <c r="U27706" s="74" t="s">
        <v>53862</v>
      </c>
    </row>
    <row r="27707" spans="20:21" x14ac:dyDescent="0.25">
      <c r="T27707" s="101" t="s">
        <v>53863</v>
      </c>
      <c r="U27707" s="74" t="s">
        <v>53864</v>
      </c>
    </row>
    <row r="27708" spans="20:21" x14ac:dyDescent="0.25">
      <c r="T27708" s="101" t="s">
        <v>53865</v>
      </c>
      <c r="U27708" s="74" t="s">
        <v>53866</v>
      </c>
    </row>
    <row r="27709" spans="20:21" x14ac:dyDescent="0.25">
      <c r="T27709" s="101" t="s">
        <v>53867</v>
      </c>
      <c r="U27709" s="74" t="s">
        <v>53868</v>
      </c>
    </row>
    <row r="27710" spans="20:21" x14ac:dyDescent="0.25">
      <c r="T27710" s="101" t="s">
        <v>53869</v>
      </c>
      <c r="U27710" s="74" t="s">
        <v>53870</v>
      </c>
    </row>
    <row r="27711" spans="20:21" x14ac:dyDescent="0.25">
      <c r="T27711" s="101" t="s">
        <v>53871</v>
      </c>
      <c r="U27711" s="74" t="s">
        <v>53872</v>
      </c>
    </row>
    <row r="27712" spans="20:21" x14ac:dyDescent="0.25">
      <c r="T27712" s="101" t="s">
        <v>53873</v>
      </c>
      <c r="U27712" s="74" t="s">
        <v>53874</v>
      </c>
    </row>
    <row r="27713" spans="20:21" x14ac:dyDescent="0.25">
      <c r="T27713" s="101" t="s">
        <v>53875</v>
      </c>
      <c r="U27713" s="74" t="s">
        <v>53876</v>
      </c>
    </row>
    <row r="27714" spans="20:21" x14ac:dyDescent="0.25">
      <c r="T27714" s="101" t="s">
        <v>53877</v>
      </c>
      <c r="U27714" s="74" t="s">
        <v>53878</v>
      </c>
    </row>
    <row r="27715" spans="20:21" x14ac:dyDescent="0.25">
      <c r="T27715" s="101" t="s">
        <v>53879</v>
      </c>
      <c r="U27715" s="74" t="s">
        <v>53880</v>
      </c>
    </row>
    <row r="27716" spans="20:21" x14ac:dyDescent="0.25">
      <c r="T27716" s="101" t="s">
        <v>53881</v>
      </c>
      <c r="U27716" s="74" t="s">
        <v>53882</v>
      </c>
    </row>
    <row r="27717" spans="20:21" x14ac:dyDescent="0.25">
      <c r="T27717" s="101" t="s">
        <v>53883</v>
      </c>
      <c r="U27717" s="74" t="s">
        <v>53884</v>
      </c>
    </row>
    <row r="27718" spans="20:21" x14ac:dyDescent="0.25">
      <c r="T27718" s="101" t="s">
        <v>53885</v>
      </c>
      <c r="U27718" s="74" t="s">
        <v>53886</v>
      </c>
    </row>
    <row r="27719" spans="20:21" x14ac:dyDescent="0.25">
      <c r="T27719" s="101" t="s">
        <v>53887</v>
      </c>
      <c r="U27719" s="74" t="s">
        <v>53888</v>
      </c>
    </row>
    <row r="27720" spans="20:21" x14ac:dyDescent="0.25">
      <c r="T27720" s="101" t="s">
        <v>53889</v>
      </c>
      <c r="U27720" s="74" t="s">
        <v>53890</v>
      </c>
    </row>
    <row r="27721" spans="20:21" x14ac:dyDescent="0.25">
      <c r="T27721" s="101" t="s">
        <v>53891</v>
      </c>
      <c r="U27721" s="74" t="s">
        <v>53892</v>
      </c>
    </row>
    <row r="27722" spans="20:21" x14ac:dyDescent="0.25">
      <c r="T27722" s="101" t="s">
        <v>53893</v>
      </c>
      <c r="U27722" s="74" t="s">
        <v>53894</v>
      </c>
    </row>
    <row r="27723" spans="20:21" x14ac:dyDescent="0.25">
      <c r="T27723" s="101" t="s">
        <v>53895</v>
      </c>
      <c r="U27723" s="74" t="s">
        <v>53896</v>
      </c>
    </row>
    <row r="27724" spans="20:21" x14ac:dyDescent="0.25">
      <c r="T27724" s="101" t="s">
        <v>53897</v>
      </c>
      <c r="U27724" s="74" t="s">
        <v>53898</v>
      </c>
    </row>
    <row r="27725" spans="20:21" x14ac:dyDescent="0.25">
      <c r="T27725" s="101" t="s">
        <v>53899</v>
      </c>
      <c r="U27725" s="74" t="s">
        <v>53900</v>
      </c>
    </row>
    <row r="27726" spans="20:21" x14ac:dyDescent="0.25">
      <c r="T27726" s="101" t="s">
        <v>53901</v>
      </c>
      <c r="U27726" s="74" t="s">
        <v>53902</v>
      </c>
    </row>
    <row r="27727" spans="20:21" x14ac:dyDescent="0.25">
      <c r="T27727" s="101" t="s">
        <v>53903</v>
      </c>
      <c r="U27727" s="74" t="s">
        <v>53904</v>
      </c>
    </row>
    <row r="27728" spans="20:21" x14ac:dyDescent="0.25">
      <c r="T27728" s="101" t="s">
        <v>53905</v>
      </c>
      <c r="U27728" s="74" t="s">
        <v>53906</v>
      </c>
    </row>
    <row r="27729" spans="20:21" x14ac:dyDescent="0.25">
      <c r="T27729" s="101" t="s">
        <v>53907</v>
      </c>
      <c r="U27729" s="74" t="s">
        <v>53908</v>
      </c>
    </row>
    <row r="27730" spans="20:21" x14ac:dyDescent="0.25">
      <c r="T27730" s="101" t="s">
        <v>53909</v>
      </c>
      <c r="U27730" s="74" t="s">
        <v>53910</v>
      </c>
    </row>
    <row r="27731" spans="20:21" x14ac:dyDescent="0.25">
      <c r="T27731" s="101" t="s">
        <v>53911</v>
      </c>
      <c r="U27731" s="74" t="s">
        <v>53912</v>
      </c>
    </row>
    <row r="27732" spans="20:21" x14ac:dyDescent="0.25">
      <c r="T27732" s="101" t="s">
        <v>53913</v>
      </c>
      <c r="U27732" s="74" t="s">
        <v>53914</v>
      </c>
    </row>
    <row r="27733" spans="20:21" x14ac:dyDescent="0.25">
      <c r="T27733" s="101" t="s">
        <v>53915</v>
      </c>
      <c r="U27733" s="74" t="s">
        <v>53916</v>
      </c>
    </row>
    <row r="27734" spans="20:21" x14ac:dyDescent="0.25">
      <c r="T27734" s="101" t="s">
        <v>53917</v>
      </c>
      <c r="U27734" s="74" t="s">
        <v>53918</v>
      </c>
    </row>
    <row r="27735" spans="20:21" x14ac:dyDescent="0.25">
      <c r="T27735" s="101" t="s">
        <v>53919</v>
      </c>
      <c r="U27735" s="74" t="s">
        <v>53920</v>
      </c>
    </row>
    <row r="27736" spans="20:21" x14ac:dyDescent="0.25">
      <c r="T27736" s="101" t="s">
        <v>53921</v>
      </c>
      <c r="U27736" s="74" t="s">
        <v>53922</v>
      </c>
    </row>
    <row r="27737" spans="20:21" x14ac:dyDescent="0.25">
      <c r="T27737" s="101" t="s">
        <v>53923</v>
      </c>
      <c r="U27737" s="74" t="s">
        <v>53924</v>
      </c>
    </row>
    <row r="27738" spans="20:21" x14ac:dyDescent="0.25">
      <c r="T27738" s="101" t="s">
        <v>53925</v>
      </c>
      <c r="U27738" s="74" t="s">
        <v>53926</v>
      </c>
    </row>
    <row r="27739" spans="20:21" x14ac:dyDescent="0.25">
      <c r="T27739" s="101" t="s">
        <v>53927</v>
      </c>
      <c r="U27739" s="74" t="s">
        <v>53928</v>
      </c>
    </row>
    <row r="27740" spans="20:21" x14ac:dyDescent="0.25">
      <c r="T27740" s="101" t="s">
        <v>53929</v>
      </c>
      <c r="U27740" s="74" t="s">
        <v>52907</v>
      </c>
    </row>
    <row r="27741" spans="20:21" x14ac:dyDescent="0.25">
      <c r="T27741" s="101" t="s">
        <v>53930</v>
      </c>
      <c r="U27741" s="74" t="s">
        <v>53931</v>
      </c>
    </row>
    <row r="27742" spans="20:21" x14ac:dyDescent="0.25">
      <c r="T27742" s="101" t="s">
        <v>53932</v>
      </c>
      <c r="U27742" s="74" t="s">
        <v>53933</v>
      </c>
    </row>
    <row r="27743" spans="20:21" x14ac:dyDescent="0.25">
      <c r="T27743" s="101" t="s">
        <v>53934</v>
      </c>
      <c r="U27743" s="74" t="s">
        <v>53935</v>
      </c>
    </row>
    <row r="27744" spans="20:21" x14ac:dyDescent="0.25">
      <c r="T27744" s="101" t="s">
        <v>53936</v>
      </c>
      <c r="U27744" s="74" t="s">
        <v>53937</v>
      </c>
    </row>
    <row r="27745" spans="20:21" x14ac:dyDescent="0.25">
      <c r="T27745" s="101" t="s">
        <v>53938</v>
      </c>
      <c r="U27745" s="74" t="s">
        <v>53939</v>
      </c>
    </row>
    <row r="27746" spans="20:21" x14ac:dyDescent="0.25">
      <c r="T27746" s="101" t="s">
        <v>53940</v>
      </c>
      <c r="U27746" s="74" t="s">
        <v>53941</v>
      </c>
    </row>
    <row r="27747" spans="20:21" x14ac:dyDescent="0.25">
      <c r="T27747" s="101" t="s">
        <v>53942</v>
      </c>
      <c r="U27747" s="74" t="s">
        <v>53943</v>
      </c>
    </row>
    <row r="27748" spans="20:21" x14ac:dyDescent="0.25">
      <c r="T27748" s="101" t="s">
        <v>53944</v>
      </c>
      <c r="U27748" s="74" t="s">
        <v>52921</v>
      </c>
    </row>
    <row r="27749" spans="20:21" x14ac:dyDescent="0.25">
      <c r="T27749" s="101" t="s">
        <v>53945</v>
      </c>
      <c r="U27749" s="74" t="s">
        <v>53946</v>
      </c>
    </row>
    <row r="27750" spans="20:21" x14ac:dyDescent="0.25">
      <c r="T27750" s="101" t="s">
        <v>53947</v>
      </c>
      <c r="U27750" s="74" t="s">
        <v>53948</v>
      </c>
    </row>
    <row r="27751" spans="20:21" x14ac:dyDescent="0.25">
      <c r="T27751" s="101" t="s">
        <v>53949</v>
      </c>
      <c r="U27751" s="74" t="s">
        <v>53950</v>
      </c>
    </row>
    <row r="27752" spans="20:21" x14ac:dyDescent="0.25">
      <c r="T27752" s="101" t="s">
        <v>53951</v>
      </c>
      <c r="U27752" s="74" t="s">
        <v>53952</v>
      </c>
    </row>
    <row r="27753" spans="20:21" x14ac:dyDescent="0.25">
      <c r="T27753" s="101" t="s">
        <v>53953</v>
      </c>
      <c r="U27753" s="74" t="s">
        <v>9411</v>
      </c>
    </row>
    <row r="27754" spans="20:21" x14ac:dyDescent="0.25">
      <c r="T27754" s="101" t="s">
        <v>53954</v>
      </c>
      <c r="U27754" s="74" t="s">
        <v>53955</v>
      </c>
    </row>
    <row r="27755" spans="20:21" x14ac:dyDescent="0.25">
      <c r="T27755" s="101" t="s">
        <v>53956</v>
      </c>
      <c r="U27755" s="74" t="s">
        <v>53957</v>
      </c>
    </row>
    <row r="27756" spans="20:21" x14ac:dyDescent="0.25">
      <c r="T27756" s="101" t="s">
        <v>53958</v>
      </c>
      <c r="U27756" s="74" t="s">
        <v>53959</v>
      </c>
    </row>
    <row r="27757" spans="20:21" x14ac:dyDescent="0.25">
      <c r="T27757" s="101" t="s">
        <v>53960</v>
      </c>
      <c r="U27757" s="74" t="s">
        <v>53961</v>
      </c>
    </row>
    <row r="27758" spans="20:21" x14ac:dyDescent="0.25">
      <c r="T27758" s="101" t="s">
        <v>53962</v>
      </c>
      <c r="U27758" s="74" t="s">
        <v>17909</v>
      </c>
    </row>
    <row r="27759" spans="20:21" x14ac:dyDescent="0.25">
      <c r="T27759" s="101" t="s">
        <v>53963</v>
      </c>
      <c r="U27759" s="74" t="s">
        <v>53964</v>
      </c>
    </row>
    <row r="27760" spans="20:21" x14ac:dyDescent="0.25">
      <c r="T27760" s="101" t="s">
        <v>53965</v>
      </c>
      <c r="U27760" s="74" t="s">
        <v>53966</v>
      </c>
    </row>
    <row r="27761" spans="20:21" x14ac:dyDescent="0.25">
      <c r="T27761" s="101" t="s">
        <v>53967</v>
      </c>
      <c r="U27761" s="74" t="s">
        <v>53968</v>
      </c>
    </row>
    <row r="27762" spans="20:21" x14ac:dyDescent="0.25">
      <c r="T27762" s="101" t="s">
        <v>53969</v>
      </c>
      <c r="U27762" s="74" t="s">
        <v>53970</v>
      </c>
    </row>
    <row r="27763" spans="20:21" x14ac:dyDescent="0.25">
      <c r="T27763" s="101" t="s">
        <v>53971</v>
      </c>
      <c r="U27763" s="74" t="s">
        <v>53972</v>
      </c>
    </row>
    <row r="27764" spans="20:21" x14ac:dyDescent="0.25">
      <c r="T27764" s="101" t="s">
        <v>53973</v>
      </c>
      <c r="U27764" s="74" t="s">
        <v>53974</v>
      </c>
    </row>
    <row r="27765" spans="20:21" x14ac:dyDescent="0.25">
      <c r="T27765" s="101" t="s">
        <v>53975</v>
      </c>
      <c r="U27765" s="74" t="s">
        <v>53976</v>
      </c>
    </row>
    <row r="27766" spans="20:21" x14ac:dyDescent="0.25">
      <c r="T27766" s="101" t="s">
        <v>53977</v>
      </c>
      <c r="U27766" s="74" t="s">
        <v>53978</v>
      </c>
    </row>
    <row r="27767" spans="20:21" x14ac:dyDescent="0.25">
      <c r="T27767" s="101" t="s">
        <v>53979</v>
      </c>
      <c r="U27767" s="74" t="s">
        <v>53980</v>
      </c>
    </row>
    <row r="27768" spans="20:21" x14ac:dyDescent="0.25">
      <c r="T27768" s="101" t="s">
        <v>53981</v>
      </c>
      <c r="U27768" s="74" t="s">
        <v>53982</v>
      </c>
    </row>
    <row r="27769" spans="20:21" x14ac:dyDescent="0.25">
      <c r="T27769" s="101" t="s">
        <v>53983</v>
      </c>
      <c r="U27769" s="74" t="s">
        <v>53984</v>
      </c>
    </row>
    <row r="27770" spans="20:21" x14ac:dyDescent="0.25">
      <c r="T27770" s="101" t="s">
        <v>53985</v>
      </c>
      <c r="U27770" s="74" t="s">
        <v>53986</v>
      </c>
    </row>
    <row r="27771" spans="20:21" x14ac:dyDescent="0.25">
      <c r="T27771" s="101" t="s">
        <v>53987</v>
      </c>
      <c r="U27771" s="74" t="s">
        <v>778</v>
      </c>
    </row>
    <row r="27772" spans="20:21" x14ac:dyDescent="0.25">
      <c r="T27772" s="101" t="s">
        <v>53988</v>
      </c>
      <c r="U27772" s="74" t="s">
        <v>53989</v>
      </c>
    </row>
    <row r="27773" spans="20:21" x14ac:dyDescent="0.25">
      <c r="T27773" s="101" t="s">
        <v>53990</v>
      </c>
      <c r="U27773" s="74" t="s">
        <v>53991</v>
      </c>
    </row>
    <row r="27774" spans="20:21" x14ac:dyDescent="0.25">
      <c r="T27774" s="101" t="s">
        <v>53992</v>
      </c>
      <c r="U27774" s="74" t="s">
        <v>53993</v>
      </c>
    </row>
    <row r="27775" spans="20:21" x14ac:dyDescent="0.25">
      <c r="T27775" s="101" t="s">
        <v>53994</v>
      </c>
      <c r="U27775" s="74" t="s">
        <v>53995</v>
      </c>
    </row>
    <row r="27776" spans="20:21" x14ac:dyDescent="0.25">
      <c r="T27776" s="101" t="s">
        <v>53996</v>
      </c>
      <c r="U27776" s="74" t="s">
        <v>53997</v>
      </c>
    </row>
    <row r="27777" spans="20:21" x14ac:dyDescent="0.25">
      <c r="T27777" s="101" t="s">
        <v>53998</v>
      </c>
      <c r="U27777" s="74" t="s">
        <v>53999</v>
      </c>
    </row>
    <row r="27778" spans="20:21" x14ac:dyDescent="0.25">
      <c r="T27778" s="101" t="s">
        <v>54000</v>
      </c>
      <c r="U27778" s="74" t="s">
        <v>54001</v>
      </c>
    </row>
    <row r="27779" spans="20:21" x14ac:dyDescent="0.25">
      <c r="T27779" s="101" t="s">
        <v>54002</v>
      </c>
      <c r="U27779" s="74" t="s">
        <v>54003</v>
      </c>
    </row>
    <row r="27780" spans="20:21" x14ac:dyDescent="0.25">
      <c r="T27780" s="101" t="s">
        <v>54004</v>
      </c>
      <c r="U27780" s="74" t="s">
        <v>54005</v>
      </c>
    </row>
    <row r="27781" spans="20:21" x14ac:dyDescent="0.25">
      <c r="T27781" s="101" t="s">
        <v>54006</v>
      </c>
      <c r="U27781" s="74" t="s">
        <v>54007</v>
      </c>
    </row>
    <row r="27782" spans="20:21" x14ac:dyDescent="0.25">
      <c r="T27782" s="101" t="s">
        <v>54008</v>
      </c>
      <c r="U27782" s="74" t="s">
        <v>54009</v>
      </c>
    </row>
    <row r="27783" spans="20:21" x14ac:dyDescent="0.25">
      <c r="T27783" s="101" t="s">
        <v>54010</v>
      </c>
      <c r="U27783" s="74" t="s">
        <v>54011</v>
      </c>
    </row>
    <row r="27784" spans="20:21" x14ac:dyDescent="0.25">
      <c r="T27784" s="101" t="s">
        <v>54012</v>
      </c>
      <c r="U27784" s="74" t="s">
        <v>54013</v>
      </c>
    </row>
    <row r="27785" spans="20:21" x14ac:dyDescent="0.25">
      <c r="T27785" s="101" t="s">
        <v>54014</v>
      </c>
      <c r="U27785" s="74" t="s">
        <v>54015</v>
      </c>
    </row>
    <row r="27786" spans="20:21" x14ac:dyDescent="0.25">
      <c r="T27786" s="101" t="s">
        <v>54016</v>
      </c>
      <c r="U27786" s="74" t="s">
        <v>54017</v>
      </c>
    </row>
    <row r="27787" spans="20:21" x14ac:dyDescent="0.25">
      <c r="T27787" s="101" t="s">
        <v>54018</v>
      </c>
      <c r="U27787" s="74" t="s">
        <v>54019</v>
      </c>
    </row>
    <row r="27788" spans="20:21" x14ac:dyDescent="0.25">
      <c r="T27788" s="101" t="s">
        <v>54020</v>
      </c>
      <c r="U27788" s="74" t="s">
        <v>54021</v>
      </c>
    </row>
    <row r="27789" spans="20:21" x14ac:dyDescent="0.25">
      <c r="T27789" s="101" t="s">
        <v>54022</v>
      </c>
      <c r="U27789" s="74" t="s">
        <v>54023</v>
      </c>
    </row>
    <row r="27790" spans="20:21" x14ac:dyDescent="0.25">
      <c r="T27790" s="101" t="s">
        <v>54024</v>
      </c>
      <c r="U27790" s="74" t="s">
        <v>54025</v>
      </c>
    </row>
    <row r="27791" spans="20:21" x14ac:dyDescent="0.25">
      <c r="T27791" s="101" t="s">
        <v>54026</v>
      </c>
      <c r="U27791" s="74" t="s">
        <v>54027</v>
      </c>
    </row>
    <row r="27792" spans="20:21" x14ac:dyDescent="0.25">
      <c r="T27792" s="101" t="s">
        <v>54028</v>
      </c>
      <c r="U27792" s="74" t="s">
        <v>54029</v>
      </c>
    </row>
    <row r="27793" spans="20:21" x14ac:dyDescent="0.25">
      <c r="T27793" s="101" t="s">
        <v>54030</v>
      </c>
      <c r="U27793" s="74" t="s">
        <v>54031</v>
      </c>
    </row>
    <row r="27794" spans="20:21" x14ac:dyDescent="0.25">
      <c r="T27794" s="101" t="s">
        <v>54032</v>
      </c>
      <c r="U27794" s="74" t="s">
        <v>54033</v>
      </c>
    </row>
    <row r="27795" spans="20:21" x14ac:dyDescent="0.25">
      <c r="T27795" s="101" t="s">
        <v>54034</v>
      </c>
      <c r="U27795" s="74" t="s">
        <v>54035</v>
      </c>
    </row>
    <row r="27796" spans="20:21" x14ac:dyDescent="0.25">
      <c r="T27796" s="101" t="s">
        <v>54036</v>
      </c>
      <c r="U27796" s="74" t="s">
        <v>54037</v>
      </c>
    </row>
    <row r="27797" spans="20:21" x14ac:dyDescent="0.25">
      <c r="T27797" s="101" t="s">
        <v>54038</v>
      </c>
      <c r="U27797" s="74" t="s">
        <v>54039</v>
      </c>
    </row>
    <row r="27798" spans="20:21" x14ac:dyDescent="0.25">
      <c r="T27798" s="101" t="s">
        <v>54040</v>
      </c>
      <c r="U27798" s="74" t="s">
        <v>54041</v>
      </c>
    </row>
    <row r="27799" spans="20:21" x14ac:dyDescent="0.25">
      <c r="T27799" s="101" t="s">
        <v>54042</v>
      </c>
      <c r="U27799" s="74" t="s">
        <v>54043</v>
      </c>
    </row>
    <row r="27800" spans="20:21" x14ac:dyDescent="0.25">
      <c r="T27800" s="101" t="s">
        <v>54044</v>
      </c>
      <c r="U27800" s="74" t="s">
        <v>54045</v>
      </c>
    </row>
    <row r="27801" spans="20:21" x14ac:dyDescent="0.25">
      <c r="T27801" s="101" t="s">
        <v>54046</v>
      </c>
      <c r="U27801" s="74" t="s">
        <v>54047</v>
      </c>
    </row>
    <row r="27802" spans="20:21" x14ac:dyDescent="0.25">
      <c r="T27802" s="101" t="s">
        <v>54048</v>
      </c>
      <c r="U27802" s="74" t="s">
        <v>54049</v>
      </c>
    </row>
    <row r="27803" spans="20:21" x14ac:dyDescent="0.25">
      <c r="T27803" s="101" t="s">
        <v>54050</v>
      </c>
      <c r="U27803" s="74" t="s">
        <v>54051</v>
      </c>
    </row>
    <row r="27804" spans="20:21" x14ac:dyDescent="0.25">
      <c r="T27804" s="101" t="s">
        <v>54052</v>
      </c>
      <c r="U27804" s="74" t="s">
        <v>54053</v>
      </c>
    </row>
    <row r="27805" spans="20:21" x14ac:dyDescent="0.25">
      <c r="T27805" s="101" t="s">
        <v>54054</v>
      </c>
      <c r="U27805" s="74" t="s">
        <v>54055</v>
      </c>
    </row>
    <row r="27806" spans="20:21" x14ac:dyDescent="0.25">
      <c r="T27806" s="101" t="s">
        <v>54056</v>
      </c>
      <c r="U27806" s="74" t="s">
        <v>54057</v>
      </c>
    </row>
    <row r="27807" spans="20:21" x14ac:dyDescent="0.25">
      <c r="T27807" s="101" t="s">
        <v>54058</v>
      </c>
      <c r="U27807" s="74" t="s">
        <v>54059</v>
      </c>
    </row>
    <row r="27808" spans="20:21" x14ac:dyDescent="0.25">
      <c r="T27808" s="101" t="s">
        <v>54060</v>
      </c>
      <c r="U27808" s="74" t="s">
        <v>54061</v>
      </c>
    </row>
    <row r="27809" spans="20:21" x14ac:dyDescent="0.25">
      <c r="T27809" s="101" t="s">
        <v>54062</v>
      </c>
      <c r="U27809" s="74" t="s">
        <v>54063</v>
      </c>
    </row>
    <row r="27810" spans="20:21" x14ac:dyDescent="0.25">
      <c r="T27810" s="101" t="s">
        <v>54064</v>
      </c>
      <c r="U27810" s="74" t="s">
        <v>54065</v>
      </c>
    </row>
    <row r="27811" spans="20:21" x14ac:dyDescent="0.25">
      <c r="T27811" s="101" t="s">
        <v>54066</v>
      </c>
      <c r="U27811" s="74" t="s">
        <v>54067</v>
      </c>
    </row>
    <row r="27812" spans="20:21" x14ac:dyDescent="0.25">
      <c r="T27812" s="101" t="s">
        <v>54068</v>
      </c>
      <c r="U27812" s="74" t="s">
        <v>54069</v>
      </c>
    </row>
    <row r="27813" spans="20:21" x14ac:dyDescent="0.25">
      <c r="T27813" s="101" t="s">
        <v>54070</v>
      </c>
      <c r="U27813" s="74" t="s">
        <v>54071</v>
      </c>
    </row>
    <row r="27814" spans="20:21" x14ac:dyDescent="0.25">
      <c r="T27814" s="101" t="s">
        <v>54072</v>
      </c>
      <c r="U27814" s="74" t="s">
        <v>54073</v>
      </c>
    </row>
    <row r="27815" spans="20:21" x14ac:dyDescent="0.25">
      <c r="T27815" s="101" t="s">
        <v>54074</v>
      </c>
      <c r="U27815" s="74" t="s">
        <v>54075</v>
      </c>
    </row>
    <row r="27816" spans="20:21" x14ac:dyDescent="0.25">
      <c r="T27816" s="101" t="s">
        <v>54076</v>
      </c>
      <c r="U27816" s="74" t="s">
        <v>54077</v>
      </c>
    </row>
    <row r="27817" spans="20:21" x14ac:dyDescent="0.25">
      <c r="T27817" s="101" t="s">
        <v>54078</v>
      </c>
      <c r="U27817" s="74" t="s">
        <v>54079</v>
      </c>
    </row>
    <row r="27818" spans="20:21" x14ac:dyDescent="0.25">
      <c r="T27818" s="101" t="s">
        <v>54080</v>
      </c>
      <c r="U27818" s="74" t="s">
        <v>54081</v>
      </c>
    </row>
    <row r="27819" spans="20:21" x14ac:dyDescent="0.25">
      <c r="T27819" s="101" t="s">
        <v>54082</v>
      </c>
      <c r="U27819" s="74" t="s">
        <v>54083</v>
      </c>
    </row>
    <row r="27820" spans="20:21" x14ac:dyDescent="0.25">
      <c r="T27820" s="101" t="s">
        <v>54084</v>
      </c>
      <c r="U27820" s="74" t="s">
        <v>54085</v>
      </c>
    </row>
    <row r="27821" spans="20:21" x14ac:dyDescent="0.25">
      <c r="T27821" s="101" t="s">
        <v>54086</v>
      </c>
      <c r="U27821" s="74" t="s">
        <v>54087</v>
      </c>
    </row>
    <row r="27822" spans="20:21" x14ac:dyDescent="0.25">
      <c r="T27822" s="101" t="s">
        <v>54088</v>
      </c>
      <c r="U27822" s="74" t="s">
        <v>54089</v>
      </c>
    </row>
    <row r="27823" spans="20:21" x14ac:dyDescent="0.25">
      <c r="T27823" s="101" t="s">
        <v>54090</v>
      </c>
      <c r="U27823" s="74" t="s">
        <v>54091</v>
      </c>
    </row>
    <row r="27824" spans="20:21" x14ac:dyDescent="0.25">
      <c r="T27824" s="101" t="s">
        <v>54092</v>
      </c>
      <c r="U27824" s="74" t="s">
        <v>54093</v>
      </c>
    </row>
    <row r="27825" spans="20:21" x14ac:dyDescent="0.25">
      <c r="T27825" s="101" t="s">
        <v>54094</v>
      </c>
      <c r="U27825" s="74" t="s">
        <v>54095</v>
      </c>
    </row>
    <row r="27826" spans="20:21" x14ac:dyDescent="0.25">
      <c r="T27826" s="101" t="s">
        <v>54096</v>
      </c>
      <c r="U27826" s="74" t="s">
        <v>54097</v>
      </c>
    </row>
    <row r="27827" spans="20:21" x14ac:dyDescent="0.25">
      <c r="T27827" s="101" t="s">
        <v>54098</v>
      </c>
      <c r="U27827" s="74" t="s">
        <v>54099</v>
      </c>
    </row>
    <row r="27828" spans="20:21" x14ac:dyDescent="0.25">
      <c r="T27828" s="101" t="s">
        <v>54100</v>
      </c>
      <c r="U27828" s="74" t="s">
        <v>54101</v>
      </c>
    </row>
    <row r="27829" spans="20:21" x14ac:dyDescent="0.25">
      <c r="T27829" s="101" t="s">
        <v>54102</v>
      </c>
      <c r="U27829" s="74" t="s">
        <v>54103</v>
      </c>
    </row>
    <row r="27830" spans="20:21" x14ac:dyDescent="0.25">
      <c r="T27830" s="101" t="s">
        <v>54104</v>
      </c>
      <c r="U27830" s="74" t="s">
        <v>54105</v>
      </c>
    </row>
    <row r="27831" spans="20:21" x14ac:dyDescent="0.25">
      <c r="T27831" s="101" t="s">
        <v>54106</v>
      </c>
      <c r="U27831" s="74" t="s">
        <v>54107</v>
      </c>
    </row>
    <row r="27832" spans="20:21" x14ac:dyDescent="0.25">
      <c r="T27832" s="101" t="s">
        <v>54108</v>
      </c>
      <c r="U27832" s="74" t="s">
        <v>54109</v>
      </c>
    </row>
    <row r="27833" spans="20:21" x14ac:dyDescent="0.25">
      <c r="T27833" s="101" t="s">
        <v>54110</v>
      </c>
      <c r="U27833" s="74" t="s">
        <v>54111</v>
      </c>
    </row>
    <row r="27834" spans="20:21" x14ac:dyDescent="0.25">
      <c r="T27834" s="101" t="s">
        <v>54112</v>
      </c>
      <c r="U27834" s="74" t="s">
        <v>54113</v>
      </c>
    </row>
    <row r="27835" spans="20:21" x14ac:dyDescent="0.25">
      <c r="T27835" s="101" t="s">
        <v>54114</v>
      </c>
      <c r="U27835" s="74" t="s">
        <v>54115</v>
      </c>
    </row>
    <row r="27836" spans="20:21" x14ac:dyDescent="0.25">
      <c r="T27836" s="101" t="s">
        <v>54116</v>
      </c>
      <c r="U27836" s="74" t="s">
        <v>54117</v>
      </c>
    </row>
    <row r="27837" spans="20:21" x14ac:dyDescent="0.25">
      <c r="T27837" s="101" t="s">
        <v>54118</v>
      </c>
      <c r="U27837" s="74" t="s">
        <v>54119</v>
      </c>
    </row>
    <row r="27838" spans="20:21" x14ac:dyDescent="0.25">
      <c r="T27838" s="101" t="s">
        <v>54120</v>
      </c>
      <c r="U27838" s="74" t="s">
        <v>54121</v>
      </c>
    </row>
    <row r="27839" spans="20:21" x14ac:dyDescent="0.25">
      <c r="T27839" s="101" t="s">
        <v>54122</v>
      </c>
      <c r="U27839" s="74" t="s">
        <v>54123</v>
      </c>
    </row>
    <row r="27840" spans="20:21" x14ac:dyDescent="0.25">
      <c r="T27840" s="101" t="s">
        <v>54124</v>
      </c>
      <c r="U27840" s="74" t="s">
        <v>54125</v>
      </c>
    </row>
    <row r="27841" spans="20:21" x14ac:dyDescent="0.25">
      <c r="T27841" s="101" t="s">
        <v>54126</v>
      </c>
      <c r="U27841" s="74" t="s">
        <v>54127</v>
      </c>
    </row>
    <row r="27842" spans="20:21" x14ac:dyDescent="0.25">
      <c r="T27842" s="101" t="s">
        <v>54128</v>
      </c>
      <c r="U27842" s="74" t="s">
        <v>54129</v>
      </c>
    </row>
    <row r="27843" spans="20:21" x14ac:dyDescent="0.25">
      <c r="T27843" s="101" t="s">
        <v>54130</v>
      </c>
      <c r="U27843" s="74" t="s">
        <v>54131</v>
      </c>
    </row>
    <row r="27844" spans="20:21" x14ac:dyDescent="0.25">
      <c r="T27844" s="101" t="s">
        <v>54132</v>
      </c>
      <c r="U27844" s="74" t="s">
        <v>54133</v>
      </c>
    </row>
    <row r="27845" spans="20:21" x14ac:dyDescent="0.25">
      <c r="T27845" s="101" t="s">
        <v>54134</v>
      </c>
      <c r="U27845" s="74" t="s">
        <v>54135</v>
      </c>
    </row>
    <row r="27846" spans="20:21" x14ac:dyDescent="0.25">
      <c r="T27846" s="101" t="s">
        <v>54136</v>
      </c>
      <c r="U27846" s="74" t="s">
        <v>54137</v>
      </c>
    </row>
    <row r="27847" spans="20:21" x14ac:dyDescent="0.25">
      <c r="T27847" s="101" t="s">
        <v>54138</v>
      </c>
      <c r="U27847" s="74" t="s">
        <v>54139</v>
      </c>
    </row>
    <row r="27848" spans="20:21" x14ac:dyDescent="0.25">
      <c r="T27848" s="101" t="s">
        <v>54140</v>
      </c>
      <c r="U27848" s="74" t="s">
        <v>54141</v>
      </c>
    </row>
    <row r="27849" spans="20:21" x14ac:dyDescent="0.25">
      <c r="T27849" s="101" t="s">
        <v>54142</v>
      </c>
      <c r="U27849" s="74" t="s">
        <v>54143</v>
      </c>
    </row>
    <row r="27850" spans="20:21" x14ac:dyDescent="0.25">
      <c r="T27850" s="101" t="s">
        <v>54144</v>
      </c>
      <c r="U27850" s="74" t="s">
        <v>54145</v>
      </c>
    </row>
    <row r="27851" spans="20:21" x14ac:dyDescent="0.25">
      <c r="T27851" s="101" t="s">
        <v>54146</v>
      </c>
      <c r="U27851" s="74" t="s">
        <v>54147</v>
      </c>
    </row>
    <row r="27852" spans="20:21" x14ac:dyDescent="0.25">
      <c r="T27852" s="101" t="s">
        <v>54148</v>
      </c>
      <c r="U27852" s="74" t="s">
        <v>54149</v>
      </c>
    </row>
    <row r="27853" spans="20:21" x14ac:dyDescent="0.25">
      <c r="T27853" s="101" t="s">
        <v>54150</v>
      </c>
      <c r="U27853" s="74" t="s">
        <v>54151</v>
      </c>
    </row>
    <row r="27854" spans="20:21" x14ac:dyDescent="0.25">
      <c r="T27854" s="101" t="s">
        <v>54152</v>
      </c>
      <c r="U27854" s="74" t="s">
        <v>54153</v>
      </c>
    </row>
    <row r="27855" spans="20:21" x14ac:dyDescent="0.25">
      <c r="T27855" s="101" t="s">
        <v>54154</v>
      </c>
      <c r="U27855" s="74" t="s">
        <v>54155</v>
      </c>
    </row>
    <row r="27856" spans="20:21" x14ac:dyDescent="0.25">
      <c r="T27856" s="101" t="s">
        <v>54156</v>
      </c>
      <c r="U27856" s="74" t="s">
        <v>54157</v>
      </c>
    </row>
    <row r="27857" spans="20:21" x14ac:dyDescent="0.25">
      <c r="T27857" s="101" t="s">
        <v>54158</v>
      </c>
      <c r="U27857" s="74" t="s">
        <v>54159</v>
      </c>
    </row>
    <row r="27858" spans="20:21" x14ac:dyDescent="0.25">
      <c r="T27858" s="101" t="s">
        <v>54160</v>
      </c>
      <c r="U27858" s="74" t="s">
        <v>54161</v>
      </c>
    </row>
    <row r="27859" spans="20:21" x14ac:dyDescent="0.25">
      <c r="T27859" s="101" t="s">
        <v>54162</v>
      </c>
      <c r="U27859" s="74" t="s">
        <v>54163</v>
      </c>
    </row>
    <row r="27860" spans="20:21" x14ac:dyDescent="0.25">
      <c r="T27860" s="101" t="s">
        <v>54164</v>
      </c>
      <c r="U27860" s="74" t="s">
        <v>54165</v>
      </c>
    </row>
    <row r="27861" spans="20:21" x14ac:dyDescent="0.25">
      <c r="T27861" s="101" t="s">
        <v>54166</v>
      </c>
      <c r="U27861" s="74" t="s">
        <v>54167</v>
      </c>
    </row>
    <row r="27862" spans="20:21" x14ac:dyDescent="0.25">
      <c r="T27862" s="101" t="s">
        <v>54168</v>
      </c>
      <c r="U27862" s="74" t="s">
        <v>54169</v>
      </c>
    </row>
    <row r="27863" spans="20:21" x14ac:dyDescent="0.25">
      <c r="T27863" s="101" t="s">
        <v>54170</v>
      </c>
      <c r="U27863" s="74" t="s">
        <v>54171</v>
      </c>
    </row>
    <row r="27864" spans="20:21" x14ac:dyDescent="0.25">
      <c r="T27864" s="101" t="s">
        <v>54172</v>
      </c>
      <c r="U27864" s="74" t="s">
        <v>54173</v>
      </c>
    </row>
    <row r="27865" spans="20:21" x14ac:dyDescent="0.25">
      <c r="T27865" s="101" t="s">
        <v>54174</v>
      </c>
      <c r="U27865" s="74" t="s">
        <v>54175</v>
      </c>
    </row>
    <row r="27866" spans="20:21" x14ac:dyDescent="0.25">
      <c r="T27866" s="101" t="s">
        <v>54176</v>
      </c>
      <c r="U27866" s="74" t="s">
        <v>54177</v>
      </c>
    </row>
    <row r="27867" spans="20:21" x14ac:dyDescent="0.25">
      <c r="T27867" s="101" t="s">
        <v>54178</v>
      </c>
      <c r="U27867" s="74" t="s">
        <v>54179</v>
      </c>
    </row>
    <row r="27868" spans="20:21" x14ac:dyDescent="0.25">
      <c r="T27868" s="101" t="s">
        <v>54180</v>
      </c>
      <c r="U27868" s="74" t="s">
        <v>54181</v>
      </c>
    </row>
    <row r="27869" spans="20:21" x14ac:dyDescent="0.25">
      <c r="T27869" s="101" t="s">
        <v>54182</v>
      </c>
      <c r="U27869" s="74" t="s">
        <v>54183</v>
      </c>
    </row>
    <row r="27870" spans="20:21" x14ac:dyDescent="0.25">
      <c r="T27870" s="101" t="s">
        <v>54184</v>
      </c>
      <c r="U27870" s="74" t="s">
        <v>54185</v>
      </c>
    </row>
    <row r="27871" spans="20:21" x14ac:dyDescent="0.25">
      <c r="T27871" s="101" t="s">
        <v>54186</v>
      </c>
      <c r="U27871" s="74" t="s">
        <v>41173</v>
      </c>
    </row>
    <row r="27872" spans="20:21" x14ac:dyDescent="0.25">
      <c r="T27872" s="101" t="s">
        <v>54187</v>
      </c>
      <c r="U27872" s="74" t="s">
        <v>54188</v>
      </c>
    </row>
    <row r="27873" spans="20:21" x14ac:dyDescent="0.25">
      <c r="T27873" s="101" t="s">
        <v>54189</v>
      </c>
      <c r="U27873" s="74" t="s">
        <v>54190</v>
      </c>
    </row>
    <row r="27874" spans="20:21" x14ac:dyDescent="0.25">
      <c r="T27874" s="101" t="s">
        <v>54191</v>
      </c>
      <c r="U27874" s="74" t="s">
        <v>54192</v>
      </c>
    </row>
    <row r="27875" spans="20:21" x14ac:dyDescent="0.25">
      <c r="T27875" s="101" t="s">
        <v>54193</v>
      </c>
      <c r="U27875" s="74" t="s">
        <v>54194</v>
      </c>
    </row>
    <row r="27876" spans="20:21" x14ac:dyDescent="0.25">
      <c r="T27876" s="101" t="s">
        <v>54195</v>
      </c>
      <c r="U27876" s="74" t="s">
        <v>54196</v>
      </c>
    </row>
    <row r="27877" spans="20:21" x14ac:dyDescent="0.25">
      <c r="T27877" s="101" t="s">
        <v>54197</v>
      </c>
      <c r="U27877" s="74" t="s">
        <v>54198</v>
      </c>
    </row>
    <row r="27878" spans="20:21" x14ac:dyDescent="0.25">
      <c r="T27878" s="101" t="s">
        <v>54199</v>
      </c>
      <c r="U27878" s="74" t="s">
        <v>54200</v>
      </c>
    </row>
    <row r="27879" spans="20:21" x14ac:dyDescent="0.25">
      <c r="T27879" s="101" t="s">
        <v>54201</v>
      </c>
      <c r="U27879" s="74" t="s">
        <v>54202</v>
      </c>
    </row>
    <row r="27880" spans="20:21" x14ac:dyDescent="0.25">
      <c r="T27880" s="101" t="s">
        <v>54203</v>
      </c>
      <c r="U27880" s="74" t="s">
        <v>54204</v>
      </c>
    </row>
    <row r="27881" spans="20:21" x14ac:dyDescent="0.25">
      <c r="T27881" s="101" t="s">
        <v>54205</v>
      </c>
      <c r="U27881" s="74" t="s">
        <v>54206</v>
      </c>
    </row>
    <row r="27882" spans="20:21" x14ac:dyDescent="0.25">
      <c r="T27882" s="101" t="s">
        <v>54207</v>
      </c>
      <c r="U27882" s="74" t="s">
        <v>54208</v>
      </c>
    </row>
    <row r="27883" spans="20:21" x14ac:dyDescent="0.25">
      <c r="T27883" s="101" t="s">
        <v>54209</v>
      </c>
      <c r="U27883" s="74" t="s">
        <v>54210</v>
      </c>
    </row>
    <row r="27884" spans="20:21" x14ac:dyDescent="0.25">
      <c r="T27884" s="101" t="s">
        <v>54211</v>
      </c>
      <c r="U27884" s="74" t="s">
        <v>54212</v>
      </c>
    </row>
    <row r="27885" spans="20:21" x14ac:dyDescent="0.25">
      <c r="T27885" s="101" t="s">
        <v>54213</v>
      </c>
      <c r="U27885" s="74" t="s">
        <v>54214</v>
      </c>
    </row>
    <row r="27886" spans="20:21" x14ac:dyDescent="0.25">
      <c r="T27886" s="101" t="s">
        <v>54215</v>
      </c>
      <c r="U27886" s="74" t="s">
        <v>21186</v>
      </c>
    </row>
    <row r="27887" spans="20:21" x14ac:dyDescent="0.25">
      <c r="T27887" s="101" t="s">
        <v>54216</v>
      </c>
      <c r="U27887" s="74" t="s">
        <v>54217</v>
      </c>
    </row>
    <row r="27888" spans="20:21" x14ac:dyDescent="0.25">
      <c r="T27888" s="101" t="s">
        <v>54218</v>
      </c>
      <c r="U27888" s="74" t="s">
        <v>54219</v>
      </c>
    </row>
    <row r="27889" spans="20:21" x14ac:dyDescent="0.25">
      <c r="T27889" s="101" t="s">
        <v>54220</v>
      </c>
      <c r="U27889" s="74" t="s">
        <v>54221</v>
      </c>
    </row>
    <row r="27890" spans="20:21" x14ac:dyDescent="0.25">
      <c r="T27890" s="101" t="s">
        <v>54222</v>
      </c>
      <c r="U27890" s="74" t="s">
        <v>54223</v>
      </c>
    </row>
    <row r="27891" spans="20:21" x14ac:dyDescent="0.25">
      <c r="T27891" s="101" t="s">
        <v>54224</v>
      </c>
      <c r="U27891" s="74" t="s">
        <v>54225</v>
      </c>
    </row>
    <row r="27892" spans="20:21" x14ac:dyDescent="0.25">
      <c r="T27892" s="101" t="s">
        <v>54226</v>
      </c>
      <c r="U27892" s="74" t="s">
        <v>54227</v>
      </c>
    </row>
    <row r="27893" spans="20:21" x14ac:dyDescent="0.25">
      <c r="T27893" s="101" t="s">
        <v>54228</v>
      </c>
      <c r="U27893" s="74" t="s">
        <v>54229</v>
      </c>
    </row>
    <row r="27894" spans="20:21" x14ac:dyDescent="0.25">
      <c r="T27894" s="101" t="s">
        <v>54230</v>
      </c>
      <c r="U27894" s="74" t="s">
        <v>54231</v>
      </c>
    </row>
    <row r="27895" spans="20:21" x14ac:dyDescent="0.25">
      <c r="T27895" s="101" t="s">
        <v>54232</v>
      </c>
      <c r="U27895" s="74" t="s">
        <v>54233</v>
      </c>
    </row>
    <row r="27896" spans="20:21" x14ac:dyDescent="0.25">
      <c r="T27896" s="101" t="s">
        <v>54234</v>
      </c>
      <c r="U27896" s="74" t="s">
        <v>54235</v>
      </c>
    </row>
    <row r="27897" spans="20:21" x14ac:dyDescent="0.25">
      <c r="T27897" s="101" t="s">
        <v>54236</v>
      </c>
      <c r="U27897" s="74" t="s">
        <v>54237</v>
      </c>
    </row>
    <row r="27898" spans="20:21" x14ac:dyDescent="0.25">
      <c r="T27898" s="101" t="s">
        <v>54238</v>
      </c>
      <c r="U27898" s="74" t="s">
        <v>54239</v>
      </c>
    </row>
    <row r="27899" spans="20:21" x14ac:dyDescent="0.25">
      <c r="T27899" s="101" t="s">
        <v>54240</v>
      </c>
      <c r="U27899" s="74" t="s">
        <v>54241</v>
      </c>
    </row>
    <row r="27900" spans="20:21" x14ac:dyDescent="0.25">
      <c r="T27900" s="101" t="s">
        <v>54242</v>
      </c>
      <c r="U27900" s="74" t="s">
        <v>54243</v>
      </c>
    </row>
    <row r="27901" spans="20:21" x14ac:dyDescent="0.25">
      <c r="T27901" s="101" t="s">
        <v>54244</v>
      </c>
      <c r="U27901" s="74" t="s">
        <v>54245</v>
      </c>
    </row>
    <row r="27902" spans="20:21" x14ac:dyDescent="0.25">
      <c r="T27902" s="101" t="s">
        <v>54246</v>
      </c>
      <c r="U27902" s="74" t="s">
        <v>54247</v>
      </c>
    </row>
    <row r="27903" spans="20:21" x14ac:dyDescent="0.25">
      <c r="T27903" s="101" t="s">
        <v>54248</v>
      </c>
      <c r="U27903" s="74" t="s">
        <v>54249</v>
      </c>
    </row>
    <row r="27904" spans="20:21" x14ac:dyDescent="0.25">
      <c r="T27904" s="101" t="s">
        <v>54250</v>
      </c>
      <c r="U27904" s="74" t="s">
        <v>54251</v>
      </c>
    </row>
    <row r="27905" spans="20:21" x14ac:dyDescent="0.25">
      <c r="T27905" s="101" t="s">
        <v>54252</v>
      </c>
      <c r="U27905" s="74" t="s">
        <v>54253</v>
      </c>
    </row>
    <row r="27906" spans="20:21" x14ac:dyDescent="0.25">
      <c r="T27906" s="101" t="s">
        <v>54254</v>
      </c>
      <c r="U27906" s="74" t="s">
        <v>54255</v>
      </c>
    </row>
    <row r="27907" spans="20:21" x14ac:dyDescent="0.25">
      <c r="T27907" s="101" t="s">
        <v>54256</v>
      </c>
      <c r="U27907" s="74" t="s">
        <v>54257</v>
      </c>
    </row>
    <row r="27908" spans="20:21" x14ac:dyDescent="0.25">
      <c r="T27908" s="101" t="s">
        <v>54258</v>
      </c>
      <c r="U27908" s="74" t="s">
        <v>54259</v>
      </c>
    </row>
    <row r="27909" spans="20:21" x14ac:dyDescent="0.25">
      <c r="T27909" s="101" t="s">
        <v>54260</v>
      </c>
      <c r="U27909" s="74" t="s">
        <v>54261</v>
      </c>
    </row>
    <row r="27910" spans="20:21" x14ac:dyDescent="0.25">
      <c r="T27910" s="101" t="s">
        <v>54262</v>
      </c>
      <c r="U27910" s="74" t="s">
        <v>54263</v>
      </c>
    </row>
    <row r="27911" spans="20:21" x14ac:dyDescent="0.25">
      <c r="T27911" s="101" t="s">
        <v>54264</v>
      </c>
      <c r="U27911" s="74" t="s">
        <v>54265</v>
      </c>
    </row>
    <row r="27912" spans="20:21" x14ac:dyDescent="0.25">
      <c r="T27912" s="101" t="s">
        <v>54266</v>
      </c>
      <c r="U27912" s="74" t="s">
        <v>54267</v>
      </c>
    </row>
    <row r="27913" spans="20:21" x14ac:dyDescent="0.25">
      <c r="T27913" s="101" t="s">
        <v>54268</v>
      </c>
      <c r="U27913" s="74" t="s">
        <v>54269</v>
      </c>
    </row>
    <row r="27914" spans="20:21" x14ac:dyDescent="0.25">
      <c r="T27914" s="101" t="s">
        <v>54270</v>
      </c>
      <c r="U27914" s="74" t="s">
        <v>54271</v>
      </c>
    </row>
    <row r="27915" spans="20:21" x14ac:dyDescent="0.25">
      <c r="T27915" s="101" t="s">
        <v>54272</v>
      </c>
      <c r="U27915" s="74" t="s">
        <v>43114</v>
      </c>
    </row>
    <row r="27916" spans="20:21" x14ac:dyDescent="0.25">
      <c r="T27916" s="101" t="s">
        <v>54273</v>
      </c>
      <c r="U27916" s="74" t="s">
        <v>54274</v>
      </c>
    </row>
    <row r="27917" spans="20:21" x14ac:dyDescent="0.25">
      <c r="T27917" s="101" t="s">
        <v>54275</v>
      </c>
      <c r="U27917" s="74" t="s">
        <v>54276</v>
      </c>
    </row>
    <row r="27918" spans="20:21" x14ac:dyDescent="0.25">
      <c r="T27918" s="101" t="s">
        <v>54277</v>
      </c>
      <c r="U27918" s="74" t="s">
        <v>54278</v>
      </c>
    </row>
    <row r="27919" spans="20:21" x14ac:dyDescent="0.25">
      <c r="T27919" s="101" t="s">
        <v>54279</v>
      </c>
      <c r="U27919" s="74" t="s">
        <v>54280</v>
      </c>
    </row>
    <row r="27920" spans="20:21" x14ac:dyDescent="0.25">
      <c r="T27920" s="101" t="s">
        <v>54281</v>
      </c>
      <c r="U27920" s="74" t="s">
        <v>54282</v>
      </c>
    </row>
    <row r="27921" spans="20:21" x14ac:dyDescent="0.25">
      <c r="T27921" s="101" t="s">
        <v>54283</v>
      </c>
      <c r="U27921" s="74" t="s">
        <v>54284</v>
      </c>
    </row>
    <row r="27922" spans="20:21" x14ac:dyDescent="0.25">
      <c r="T27922" s="101" t="s">
        <v>54285</v>
      </c>
      <c r="U27922" s="74" t="s">
        <v>54286</v>
      </c>
    </row>
    <row r="27923" spans="20:21" x14ac:dyDescent="0.25">
      <c r="T27923" s="101" t="s">
        <v>54287</v>
      </c>
      <c r="U27923" s="74" t="s">
        <v>54288</v>
      </c>
    </row>
    <row r="27924" spans="20:21" x14ac:dyDescent="0.25">
      <c r="T27924" s="101" t="s">
        <v>54289</v>
      </c>
      <c r="U27924" s="74" t="s">
        <v>54290</v>
      </c>
    </row>
    <row r="27925" spans="20:21" x14ac:dyDescent="0.25">
      <c r="T27925" s="101" t="s">
        <v>54291</v>
      </c>
      <c r="U27925" s="74" t="s">
        <v>54292</v>
      </c>
    </row>
    <row r="27926" spans="20:21" x14ac:dyDescent="0.25">
      <c r="T27926" s="101" t="s">
        <v>54293</v>
      </c>
      <c r="U27926" s="74" t="s">
        <v>54294</v>
      </c>
    </row>
    <row r="27927" spans="20:21" x14ac:dyDescent="0.25">
      <c r="T27927" s="101" t="s">
        <v>54295</v>
      </c>
      <c r="U27927" s="74" t="s">
        <v>54296</v>
      </c>
    </row>
    <row r="27928" spans="20:21" x14ac:dyDescent="0.25">
      <c r="T27928" s="101" t="s">
        <v>54297</v>
      </c>
      <c r="U27928" s="74" t="s">
        <v>54298</v>
      </c>
    </row>
    <row r="27929" spans="20:21" x14ac:dyDescent="0.25">
      <c r="T27929" s="101" t="s">
        <v>54299</v>
      </c>
      <c r="U27929" s="74" t="s">
        <v>54300</v>
      </c>
    </row>
    <row r="27930" spans="20:21" x14ac:dyDescent="0.25">
      <c r="T27930" s="101" t="s">
        <v>54301</v>
      </c>
      <c r="U27930" s="74" t="s">
        <v>54302</v>
      </c>
    </row>
    <row r="27931" spans="20:21" x14ac:dyDescent="0.25">
      <c r="T27931" s="101" t="s">
        <v>54303</v>
      </c>
      <c r="U27931" s="74" t="s">
        <v>54304</v>
      </c>
    </row>
    <row r="27932" spans="20:21" x14ac:dyDescent="0.25">
      <c r="T27932" s="101" t="s">
        <v>54305</v>
      </c>
      <c r="U27932" s="74" t="s">
        <v>54306</v>
      </c>
    </row>
    <row r="27933" spans="20:21" x14ac:dyDescent="0.25">
      <c r="T27933" s="101" t="s">
        <v>54307</v>
      </c>
      <c r="U27933" s="74" t="s">
        <v>54308</v>
      </c>
    </row>
    <row r="27934" spans="20:21" x14ac:dyDescent="0.25">
      <c r="T27934" s="101" t="s">
        <v>54309</v>
      </c>
      <c r="U27934" s="74" t="s">
        <v>54310</v>
      </c>
    </row>
    <row r="27935" spans="20:21" x14ac:dyDescent="0.25">
      <c r="T27935" s="101" t="s">
        <v>54311</v>
      </c>
      <c r="U27935" s="74" t="s">
        <v>54312</v>
      </c>
    </row>
    <row r="27936" spans="20:21" x14ac:dyDescent="0.25">
      <c r="T27936" s="101" t="s">
        <v>54313</v>
      </c>
      <c r="U27936" s="74" t="s">
        <v>54314</v>
      </c>
    </row>
    <row r="27937" spans="20:21" x14ac:dyDescent="0.25">
      <c r="T27937" s="101" t="s">
        <v>54315</v>
      </c>
      <c r="U27937" s="74" t="s">
        <v>54316</v>
      </c>
    </row>
    <row r="27938" spans="20:21" x14ac:dyDescent="0.25">
      <c r="T27938" s="101" t="s">
        <v>54317</v>
      </c>
      <c r="U27938" s="74" t="s">
        <v>54318</v>
      </c>
    </row>
    <row r="27939" spans="20:21" x14ac:dyDescent="0.25">
      <c r="T27939" s="101" t="s">
        <v>54319</v>
      </c>
      <c r="U27939" s="74" t="s">
        <v>54320</v>
      </c>
    </row>
    <row r="27940" spans="20:21" x14ac:dyDescent="0.25">
      <c r="T27940" s="101" t="s">
        <v>54321</v>
      </c>
      <c r="U27940" s="74" t="s">
        <v>54322</v>
      </c>
    </row>
    <row r="27941" spans="20:21" x14ac:dyDescent="0.25">
      <c r="T27941" s="101" t="s">
        <v>54323</v>
      </c>
      <c r="U27941" s="74" t="s">
        <v>54324</v>
      </c>
    </row>
    <row r="27942" spans="20:21" x14ac:dyDescent="0.25">
      <c r="T27942" s="101" t="s">
        <v>54325</v>
      </c>
      <c r="U27942" s="74" t="s">
        <v>54326</v>
      </c>
    </row>
    <row r="27943" spans="20:21" x14ac:dyDescent="0.25">
      <c r="T27943" s="101" t="s">
        <v>54327</v>
      </c>
      <c r="U27943" s="74" t="s">
        <v>54328</v>
      </c>
    </row>
    <row r="27944" spans="20:21" x14ac:dyDescent="0.25">
      <c r="T27944" s="101" t="s">
        <v>54329</v>
      </c>
      <c r="U27944" s="74" t="s">
        <v>54330</v>
      </c>
    </row>
    <row r="27945" spans="20:21" x14ac:dyDescent="0.25">
      <c r="T27945" s="101" t="s">
        <v>54331</v>
      </c>
      <c r="U27945" s="74" t="s">
        <v>54332</v>
      </c>
    </row>
    <row r="27946" spans="20:21" x14ac:dyDescent="0.25">
      <c r="T27946" s="101" t="s">
        <v>54333</v>
      </c>
      <c r="U27946" s="74" t="s">
        <v>54334</v>
      </c>
    </row>
    <row r="27947" spans="20:21" x14ac:dyDescent="0.25">
      <c r="T27947" s="101" t="s">
        <v>54335</v>
      </c>
      <c r="U27947" s="74" t="s">
        <v>54336</v>
      </c>
    </row>
    <row r="27948" spans="20:21" x14ac:dyDescent="0.25">
      <c r="T27948" s="101" t="s">
        <v>54337</v>
      </c>
      <c r="U27948" s="74" t="s">
        <v>54338</v>
      </c>
    </row>
    <row r="27949" spans="20:21" x14ac:dyDescent="0.25">
      <c r="T27949" s="101" t="s">
        <v>54339</v>
      </c>
      <c r="U27949" s="74" t="s">
        <v>54340</v>
      </c>
    </row>
    <row r="27950" spans="20:21" x14ac:dyDescent="0.25">
      <c r="T27950" s="101" t="s">
        <v>54341</v>
      </c>
      <c r="U27950" s="74" t="s">
        <v>54342</v>
      </c>
    </row>
    <row r="27951" spans="20:21" x14ac:dyDescent="0.25">
      <c r="T27951" s="101" t="s">
        <v>54343</v>
      </c>
      <c r="U27951" s="74" t="s">
        <v>54344</v>
      </c>
    </row>
    <row r="27952" spans="20:21" x14ac:dyDescent="0.25">
      <c r="T27952" s="101" t="s">
        <v>54345</v>
      </c>
      <c r="U27952" s="74" t="s">
        <v>54346</v>
      </c>
    </row>
    <row r="27953" spans="20:21" x14ac:dyDescent="0.25">
      <c r="T27953" s="101" t="s">
        <v>54347</v>
      </c>
      <c r="U27953" s="74" t="s">
        <v>54348</v>
      </c>
    </row>
    <row r="27954" spans="20:21" x14ac:dyDescent="0.25">
      <c r="T27954" s="101" t="s">
        <v>54349</v>
      </c>
      <c r="U27954" s="74" t="s">
        <v>54350</v>
      </c>
    </row>
    <row r="27955" spans="20:21" x14ac:dyDescent="0.25">
      <c r="T27955" s="101" t="s">
        <v>54351</v>
      </c>
      <c r="U27955" s="74" t="s">
        <v>54352</v>
      </c>
    </row>
    <row r="27956" spans="20:21" x14ac:dyDescent="0.25">
      <c r="T27956" s="101" t="s">
        <v>54353</v>
      </c>
      <c r="U27956" s="74" t="s">
        <v>54354</v>
      </c>
    </row>
    <row r="27957" spans="20:21" x14ac:dyDescent="0.25">
      <c r="T27957" s="101" t="s">
        <v>54355</v>
      </c>
      <c r="U27957" s="74" t="s">
        <v>2266</v>
      </c>
    </row>
    <row r="27958" spans="20:21" x14ac:dyDescent="0.25">
      <c r="T27958" s="101" t="s">
        <v>54356</v>
      </c>
      <c r="U27958" s="74" t="s">
        <v>54357</v>
      </c>
    </row>
    <row r="27959" spans="20:21" x14ac:dyDescent="0.25">
      <c r="T27959" s="101" t="s">
        <v>54358</v>
      </c>
      <c r="U27959" s="74" t="s">
        <v>54359</v>
      </c>
    </row>
    <row r="27960" spans="20:21" x14ac:dyDescent="0.25">
      <c r="T27960" s="101" t="s">
        <v>54360</v>
      </c>
      <c r="U27960" s="74" t="s">
        <v>54361</v>
      </c>
    </row>
    <row r="27961" spans="20:21" x14ac:dyDescent="0.25">
      <c r="T27961" s="101" t="s">
        <v>54362</v>
      </c>
      <c r="U27961" s="74" t="s">
        <v>54363</v>
      </c>
    </row>
    <row r="27962" spans="20:21" x14ac:dyDescent="0.25">
      <c r="T27962" s="101" t="s">
        <v>54364</v>
      </c>
      <c r="U27962" s="74" t="s">
        <v>54365</v>
      </c>
    </row>
    <row r="27963" spans="20:21" x14ac:dyDescent="0.25">
      <c r="T27963" s="101" t="s">
        <v>54366</v>
      </c>
      <c r="U27963" s="74" t="s">
        <v>54367</v>
      </c>
    </row>
    <row r="27964" spans="20:21" x14ac:dyDescent="0.25">
      <c r="T27964" s="101" t="s">
        <v>54368</v>
      </c>
      <c r="U27964" s="74" t="s">
        <v>54369</v>
      </c>
    </row>
    <row r="27965" spans="20:21" x14ac:dyDescent="0.25">
      <c r="T27965" s="101" t="s">
        <v>54370</v>
      </c>
      <c r="U27965" s="74" t="s">
        <v>54371</v>
      </c>
    </row>
    <row r="27966" spans="20:21" x14ac:dyDescent="0.25">
      <c r="T27966" s="101" t="s">
        <v>54372</v>
      </c>
      <c r="U27966" s="74" t="s">
        <v>54373</v>
      </c>
    </row>
    <row r="27967" spans="20:21" x14ac:dyDescent="0.25">
      <c r="T27967" s="101" t="s">
        <v>54374</v>
      </c>
      <c r="U27967" s="74" t="s">
        <v>54375</v>
      </c>
    </row>
    <row r="27968" spans="20:21" x14ac:dyDescent="0.25">
      <c r="T27968" s="101" t="s">
        <v>54376</v>
      </c>
      <c r="U27968" s="74" t="s">
        <v>54377</v>
      </c>
    </row>
    <row r="27969" spans="20:21" x14ac:dyDescent="0.25">
      <c r="T27969" s="101" t="s">
        <v>54378</v>
      </c>
      <c r="U27969" s="74" t="s">
        <v>54379</v>
      </c>
    </row>
    <row r="27970" spans="20:21" x14ac:dyDescent="0.25">
      <c r="T27970" s="101" t="s">
        <v>54380</v>
      </c>
      <c r="U27970" s="74" t="s">
        <v>36653</v>
      </c>
    </row>
    <row r="27971" spans="20:21" x14ac:dyDescent="0.25">
      <c r="T27971" s="101" t="s">
        <v>54381</v>
      </c>
      <c r="U27971" s="74" t="s">
        <v>54382</v>
      </c>
    </row>
    <row r="27972" spans="20:21" x14ac:dyDescent="0.25">
      <c r="T27972" s="101" t="s">
        <v>54383</v>
      </c>
      <c r="U27972" s="74" t="s">
        <v>54384</v>
      </c>
    </row>
    <row r="27973" spans="20:21" x14ac:dyDescent="0.25">
      <c r="T27973" s="101" t="s">
        <v>54385</v>
      </c>
      <c r="U27973" s="74" t="s">
        <v>54386</v>
      </c>
    </row>
    <row r="27974" spans="20:21" x14ac:dyDescent="0.25">
      <c r="T27974" s="101" t="s">
        <v>54387</v>
      </c>
      <c r="U27974" s="74" t="s">
        <v>54388</v>
      </c>
    </row>
    <row r="27975" spans="20:21" x14ac:dyDescent="0.25">
      <c r="T27975" s="101" t="s">
        <v>54389</v>
      </c>
      <c r="U27975" s="74" t="s">
        <v>54390</v>
      </c>
    </row>
    <row r="27976" spans="20:21" x14ac:dyDescent="0.25">
      <c r="T27976" s="101" t="s">
        <v>54391</v>
      </c>
      <c r="U27976" s="74" t="s">
        <v>54392</v>
      </c>
    </row>
    <row r="27977" spans="20:21" x14ac:dyDescent="0.25">
      <c r="T27977" s="101" t="s">
        <v>54393</v>
      </c>
      <c r="U27977" s="74" t="s">
        <v>54394</v>
      </c>
    </row>
    <row r="27978" spans="20:21" x14ac:dyDescent="0.25">
      <c r="T27978" s="101" t="s">
        <v>54395</v>
      </c>
      <c r="U27978" s="74" t="s">
        <v>54396</v>
      </c>
    </row>
    <row r="27979" spans="20:21" x14ac:dyDescent="0.25">
      <c r="T27979" s="101" t="s">
        <v>54397</v>
      </c>
      <c r="U27979" s="74" t="s">
        <v>54398</v>
      </c>
    </row>
    <row r="27980" spans="20:21" x14ac:dyDescent="0.25">
      <c r="T27980" s="101" t="s">
        <v>54399</v>
      </c>
      <c r="U27980" s="74" t="s">
        <v>54400</v>
      </c>
    </row>
    <row r="27981" spans="20:21" x14ac:dyDescent="0.25">
      <c r="T27981" s="101" t="s">
        <v>54401</v>
      </c>
      <c r="U27981" s="74" t="s">
        <v>54402</v>
      </c>
    </row>
    <row r="27982" spans="20:21" x14ac:dyDescent="0.25">
      <c r="T27982" s="101" t="s">
        <v>54403</v>
      </c>
      <c r="U27982" s="74" t="s">
        <v>54404</v>
      </c>
    </row>
    <row r="27983" spans="20:21" x14ac:dyDescent="0.25">
      <c r="T27983" s="101" t="s">
        <v>54405</v>
      </c>
      <c r="U27983" s="74" t="s">
        <v>54406</v>
      </c>
    </row>
    <row r="27984" spans="20:21" x14ac:dyDescent="0.25">
      <c r="T27984" s="101" t="s">
        <v>54407</v>
      </c>
      <c r="U27984" s="74" t="s">
        <v>8729</v>
      </c>
    </row>
    <row r="27985" spans="20:21" x14ac:dyDescent="0.25">
      <c r="T27985" s="101" t="s">
        <v>54408</v>
      </c>
      <c r="U27985" s="74" t="s">
        <v>43353</v>
      </c>
    </row>
    <row r="27986" spans="20:21" x14ac:dyDescent="0.25">
      <c r="T27986" s="101" t="s">
        <v>54409</v>
      </c>
      <c r="U27986" s="74" t="s">
        <v>54410</v>
      </c>
    </row>
    <row r="27987" spans="20:21" x14ac:dyDescent="0.25">
      <c r="T27987" s="101" t="s">
        <v>54411</v>
      </c>
      <c r="U27987" s="74" t="s">
        <v>54412</v>
      </c>
    </row>
    <row r="27988" spans="20:21" x14ac:dyDescent="0.25">
      <c r="T27988" s="101" t="s">
        <v>54413</v>
      </c>
      <c r="U27988" s="74" t="s">
        <v>54414</v>
      </c>
    </row>
    <row r="27989" spans="20:21" x14ac:dyDescent="0.25">
      <c r="T27989" s="101" t="s">
        <v>54415</v>
      </c>
      <c r="U27989" s="74" t="s">
        <v>54416</v>
      </c>
    </row>
    <row r="27990" spans="20:21" x14ac:dyDescent="0.25">
      <c r="T27990" s="101" t="s">
        <v>54417</v>
      </c>
      <c r="U27990" s="74" t="s">
        <v>54418</v>
      </c>
    </row>
    <row r="27991" spans="20:21" x14ac:dyDescent="0.25">
      <c r="T27991" s="101" t="s">
        <v>54419</v>
      </c>
      <c r="U27991" s="74" t="s">
        <v>54420</v>
      </c>
    </row>
    <row r="27992" spans="20:21" x14ac:dyDescent="0.25">
      <c r="T27992" s="101" t="s">
        <v>54421</v>
      </c>
      <c r="U27992" s="74" t="s">
        <v>54422</v>
      </c>
    </row>
    <row r="27993" spans="20:21" x14ac:dyDescent="0.25">
      <c r="T27993" s="101" t="s">
        <v>54423</v>
      </c>
      <c r="U27993" s="74" t="s">
        <v>54424</v>
      </c>
    </row>
    <row r="27994" spans="20:21" x14ac:dyDescent="0.25">
      <c r="T27994" s="101" t="s">
        <v>54425</v>
      </c>
      <c r="U27994" s="74" t="s">
        <v>54426</v>
      </c>
    </row>
    <row r="27995" spans="20:21" x14ac:dyDescent="0.25">
      <c r="T27995" s="101" t="s">
        <v>54427</v>
      </c>
      <c r="U27995" s="74" t="s">
        <v>54428</v>
      </c>
    </row>
    <row r="27996" spans="20:21" x14ac:dyDescent="0.25">
      <c r="T27996" s="101" t="s">
        <v>54429</v>
      </c>
      <c r="U27996" s="74" t="s">
        <v>54430</v>
      </c>
    </row>
    <row r="27997" spans="20:21" x14ac:dyDescent="0.25">
      <c r="T27997" s="101" t="s">
        <v>54431</v>
      </c>
      <c r="U27997" s="74" t="s">
        <v>54432</v>
      </c>
    </row>
    <row r="27998" spans="20:21" x14ac:dyDescent="0.25">
      <c r="T27998" s="101" t="s">
        <v>54433</v>
      </c>
      <c r="U27998" s="74" t="s">
        <v>54434</v>
      </c>
    </row>
    <row r="27999" spans="20:21" x14ac:dyDescent="0.25">
      <c r="T27999" s="101" t="s">
        <v>54435</v>
      </c>
      <c r="U27999" s="74" t="s">
        <v>54436</v>
      </c>
    </row>
    <row r="28000" spans="20:21" x14ac:dyDescent="0.25">
      <c r="T28000" s="101" t="s">
        <v>54437</v>
      </c>
      <c r="U28000" s="74" t="s">
        <v>54438</v>
      </c>
    </row>
    <row r="28001" spans="20:21" x14ac:dyDescent="0.25">
      <c r="T28001" s="101" t="s">
        <v>54439</v>
      </c>
      <c r="U28001" s="74" t="s">
        <v>54440</v>
      </c>
    </row>
    <row r="28002" spans="20:21" x14ac:dyDescent="0.25">
      <c r="T28002" s="101" t="s">
        <v>54441</v>
      </c>
      <c r="U28002" s="74" t="s">
        <v>54442</v>
      </c>
    </row>
    <row r="28003" spans="20:21" x14ac:dyDescent="0.25">
      <c r="T28003" s="101" t="s">
        <v>54443</v>
      </c>
      <c r="U28003" s="74" t="s">
        <v>54444</v>
      </c>
    </row>
    <row r="28004" spans="20:21" x14ac:dyDescent="0.25">
      <c r="T28004" s="101" t="s">
        <v>54445</v>
      </c>
      <c r="U28004" s="74" t="s">
        <v>54446</v>
      </c>
    </row>
    <row r="28005" spans="20:21" x14ac:dyDescent="0.25">
      <c r="T28005" s="101" t="s">
        <v>54447</v>
      </c>
      <c r="U28005" s="74" t="s">
        <v>54448</v>
      </c>
    </row>
    <row r="28006" spans="20:21" x14ac:dyDescent="0.25">
      <c r="T28006" s="101" t="s">
        <v>54449</v>
      </c>
      <c r="U28006" s="74" t="s">
        <v>54450</v>
      </c>
    </row>
    <row r="28007" spans="20:21" x14ac:dyDescent="0.25">
      <c r="T28007" s="101" t="s">
        <v>54451</v>
      </c>
      <c r="U28007" s="74" t="s">
        <v>54452</v>
      </c>
    </row>
    <row r="28008" spans="20:21" x14ac:dyDescent="0.25">
      <c r="T28008" s="101" t="s">
        <v>54453</v>
      </c>
      <c r="U28008" s="74" t="s">
        <v>54454</v>
      </c>
    </row>
    <row r="28009" spans="20:21" x14ac:dyDescent="0.25">
      <c r="T28009" s="101" t="s">
        <v>54455</v>
      </c>
      <c r="U28009" s="74" t="s">
        <v>54456</v>
      </c>
    </row>
    <row r="28010" spans="20:21" x14ac:dyDescent="0.25">
      <c r="T28010" s="101" t="s">
        <v>54457</v>
      </c>
      <c r="U28010" s="74" t="s">
        <v>54458</v>
      </c>
    </row>
    <row r="28011" spans="20:21" x14ac:dyDescent="0.25">
      <c r="T28011" s="101" t="s">
        <v>54459</v>
      </c>
      <c r="U28011" s="74" t="s">
        <v>54460</v>
      </c>
    </row>
    <row r="28012" spans="20:21" x14ac:dyDescent="0.25">
      <c r="T28012" s="101" t="s">
        <v>54461</v>
      </c>
      <c r="U28012" s="74" t="s">
        <v>54462</v>
      </c>
    </row>
    <row r="28013" spans="20:21" x14ac:dyDescent="0.25">
      <c r="T28013" s="101" t="s">
        <v>54463</v>
      </c>
      <c r="U28013" s="74" t="s">
        <v>54464</v>
      </c>
    </row>
    <row r="28014" spans="20:21" x14ac:dyDescent="0.25">
      <c r="T28014" s="101" t="s">
        <v>54465</v>
      </c>
      <c r="U28014" s="74" t="s">
        <v>54466</v>
      </c>
    </row>
    <row r="28015" spans="20:21" x14ac:dyDescent="0.25">
      <c r="T28015" s="101" t="s">
        <v>54467</v>
      </c>
      <c r="U28015" s="74" t="s">
        <v>54468</v>
      </c>
    </row>
    <row r="28016" spans="20:21" x14ac:dyDescent="0.25">
      <c r="T28016" s="101" t="s">
        <v>54469</v>
      </c>
      <c r="U28016" s="74" t="s">
        <v>54470</v>
      </c>
    </row>
    <row r="28017" spans="20:21" x14ac:dyDescent="0.25">
      <c r="T28017" s="101" t="s">
        <v>54471</v>
      </c>
      <c r="U28017" s="74" t="s">
        <v>54472</v>
      </c>
    </row>
    <row r="28018" spans="20:21" x14ac:dyDescent="0.25">
      <c r="T28018" s="101" t="s">
        <v>54473</v>
      </c>
      <c r="U28018" s="74" t="s">
        <v>54474</v>
      </c>
    </row>
    <row r="28019" spans="20:21" x14ac:dyDescent="0.25">
      <c r="T28019" s="101" t="s">
        <v>54475</v>
      </c>
      <c r="U28019" s="74" t="s">
        <v>54476</v>
      </c>
    </row>
    <row r="28020" spans="20:21" x14ac:dyDescent="0.25">
      <c r="T28020" s="101" t="s">
        <v>54477</v>
      </c>
      <c r="U28020" s="74" t="s">
        <v>54478</v>
      </c>
    </row>
    <row r="28021" spans="20:21" x14ac:dyDescent="0.25">
      <c r="T28021" s="101" t="s">
        <v>54479</v>
      </c>
      <c r="U28021" s="74" t="s">
        <v>54480</v>
      </c>
    </row>
    <row r="28022" spans="20:21" x14ac:dyDescent="0.25">
      <c r="T28022" s="101" t="s">
        <v>54481</v>
      </c>
      <c r="U28022" s="74" t="s">
        <v>54482</v>
      </c>
    </row>
    <row r="28023" spans="20:21" x14ac:dyDescent="0.25">
      <c r="T28023" s="101" t="s">
        <v>54483</v>
      </c>
      <c r="U28023" s="74" t="s">
        <v>54484</v>
      </c>
    </row>
    <row r="28024" spans="20:21" x14ac:dyDescent="0.25">
      <c r="T28024" s="101" t="s">
        <v>54485</v>
      </c>
      <c r="U28024" s="74" t="s">
        <v>54486</v>
      </c>
    </row>
    <row r="28025" spans="20:21" x14ac:dyDescent="0.25">
      <c r="T28025" s="101" t="s">
        <v>54487</v>
      </c>
      <c r="U28025" s="74" t="s">
        <v>54488</v>
      </c>
    </row>
    <row r="28026" spans="20:21" x14ac:dyDescent="0.25">
      <c r="T28026" s="101" t="s">
        <v>54489</v>
      </c>
      <c r="U28026" s="74" t="s">
        <v>54490</v>
      </c>
    </row>
    <row r="28027" spans="20:21" x14ac:dyDescent="0.25">
      <c r="T28027" s="101" t="s">
        <v>54491</v>
      </c>
      <c r="U28027" s="74" t="s">
        <v>54492</v>
      </c>
    </row>
    <row r="28028" spans="20:21" x14ac:dyDescent="0.25">
      <c r="T28028" s="101" t="s">
        <v>54493</v>
      </c>
      <c r="U28028" s="74" t="s">
        <v>54494</v>
      </c>
    </row>
    <row r="28029" spans="20:21" x14ac:dyDescent="0.25">
      <c r="T28029" s="101" t="s">
        <v>54495</v>
      </c>
      <c r="U28029" s="74" t="s">
        <v>54496</v>
      </c>
    </row>
    <row r="28030" spans="20:21" x14ac:dyDescent="0.25">
      <c r="T28030" s="101" t="s">
        <v>54497</v>
      </c>
      <c r="U28030" s="74" t="s">
        <v>54498</v>
      </c>
    </row>
    <row r="28031" spans="20:21" x14ac:dyDescent="0.25">
      <c r="T28031" s="101" t="s">
        <v>54499</v>
      </c>
      <c r="U28031" s="74" t="s">
        <v>54500</v>
      </c>
    </row>
    <row r="28032" spans="20:21" x14ac:dyDescent="0.25">
      <c r="T28032" s="101" t="s">
        <v>54501</v>
      </c>
      <c r="U28032" s="74" t="s">
        <v>54502</v>
      </c>
    </row>
    <row r="28033" spans="20:21" x14ac:dyDescent="0.25">
      <c r="T28033" s="101" t="s">
        <v>54503</v>
      </c>
      <c r="U28033" s="74" t="s">
        <v>54504</v>
      </c>
    </row>
    <row r="28034" spans="20:21" x14ac:dyDescent="0.25">
      <c r="T28034" s="101" t="s">
        <v>54505</v>
      </c>
      <c r="U28034" s="74" t="s">
        <v>54506</v>
      </c>
    </row>
    <row r="28035" spans="20:21" x14ac:dyDescent="0.25">
      <c r="T28035" s="101" t="s">
        <v>54507</v>
      </c>
      <c r="U28035" s="74" t="s">
        <v>54508</v>
      </c>
    </row>
    <row r="28036" spans="20:21" x14ac:dyDescent="0.25">
      <c r="T28036" s="101" t="s">
        <v>54509</v>
      </c>
      <c r="U28036" s="74" t="s">
        <v>54510</v>
      </c>
    </row>
    <row r="28037" spans="20:21" x14ac:dyDescent="0.25">
      <c r="T28037" s="101" t="s">
        <v>54511</v>
      </c>
      <c r="U28037" s="74" t="s">
        <v>54512</v>
      </c>
    </row>
    <row r="28038" spans="20:21" x14ac:dyDescent="0.25">
      <c r="T28038" s="101" t="s">
        <v>54513</v>
      </c>
      <c r="U28038" s="74" t="s">
        <v>54514</v>
      </c>
    </row>
    <row r="28039" spans="20:21" x14ac:dyDescent="0.25">
      <c r="T28039" s="101" t="s">
        <v>54515</v>
      </c>
      <c r="U28039" s="74" t="s">
        <v>54516</v>
      </c>
    </row>
    <row r="28040" spans="20:21" x14ac:dyDescent="0.25">
      <c r="T28040" s="101" t="s">
        <v>54517</v>
      </c>
      <c r="U28040" s="74" t="s">
        <v>54518</v>
      </c>
    </row>
    <row r="28041" spans="20:21" x14ac:dyDescent="0.25">
      <c r="T28041" s="101" t="s">
        <v>54519</v>
      </c>
      <c r="U28041" s="74" t="s">
        <v>54520</v>
      </c>
    </row>
    <row r="28042" spans="20:21" x14ac:dyDescent="0.25">
      <c r="T28042" s="101" t="s">
        <v>54521</v>
      </c>
      <c r="U28042" s="74" t="s">
        <v>54522</v>
      </c>
    </row>
    <row r="28043" spans="20:21" x14ac:dyDescent="0.25">
      <c r="T28043" s="101" t="s">
        <v>54523</v>
      </c>
      <c r="U28043" s="74" t="s">
        <v>54524</v>
      </c>
    </row>
    <row r="28044" spans="20:21" x14ac:dyDescent="0.25">
      <c r="T28044" s="101" t="s">
        <v>54525</v>
      </c>
      <c r="U28044" s="74" t="s">
        <v>54526</v>
      </c>
    </row>
    <row r="28045" spans="20:21" x14ac:dyDescent="0.25">
      <c r="T28045" s="101" t="s">
        <v>54527</v>
      </c>
      <c r="U28045" s="74" t="s">
        <v>54528</v>
      </c>
    </row>
    <row r="28046" spans="20:21" x14ac:dyDescent="0.25">
      <c r="T28046" s="101" t="s">
        <v>54529</v>
      </c>
      <c r="U28046" s="74" t="s">
        <v>54530</v>
      </c>
    </row>
    <row r="28047" spans="20:21" x14ac:dyDescent="0.25">
      <c r="T28047" s="101" t="s">
        <v>54531</v>
      </c>
      <c r="U28047" s="74" t="s">
        <v>54532</v>
      </c>
    </row>
    <row r="28048" spans="20:21" x14ac:dyDescent="0.25">
      <c r="T28048" s="101" t="s">
        <v>54533</v>
      </c>
      <c r="U28048" s="74" t="s">
        <v>54534</v>
      </c>
    </row>
    <row r="28049" spans="20:21" x14ac:dyDescent="0.25">
      <c r="T28049" s="101" t="s">
        <v>54535</v>
      </c>
      <c r="U28049" s="74" t="s">
        <v>54536</v>
      </c>
    </row>
    <row r="28050" spans="20:21" x14ac:dyDescent="0.25">
      <c r="T28050" s="101" t="s">
        <v>54537</v>
      </c>
      <c r="U28050" s="74" t="s">
        <v>54538</v>
      </c>
    </row>
    <row r="28051" spans="20:21" x14ac:dyDescent="0.25">
      <c r="T28051" s="101" t="s">
        <v>54539</v>
      </c>
      <c r="U28051" s="74" t="s">
        <v>54540</v>
      </c>
    </row>
    <row r="28052" spans="20:21" x14ac:dyDescent="0.25">
      <c r="T28052" s="101" t="s">
        <v>54541</v>
      </c>
      <c r="U28052" s="74" t="s">
        <v>54542</v>
      </c>
    </row>
    <row r="28053" spans="20:21" x14ac:dyDescent="0.25">
      <c r="T28053" s="101" t="s">
        <v>54543</v>
      </c>
      <c r="U28053" s="74" t="s">
        <v>54544</v>
      </c>
    </row>
    <row r="28054" spans="20:21" x14ac:dyDescent="0.25">
      <c r="T28054" s="101" t="s">
        <v>54545</v>
      </c>
      <c r="U28054" s="74" t="s">
        <v>54546</v>
      </c>
    </row>
    <row r="28055" spans="20:21" x14ac:dyDescent="0.25">
      <c r="T28055" s="101" t="s">
        <v>54547</v>
      </c>
      <c r="U28055" s="74" t="s">
        <v>54548</v>
      </c>
    </row>
    <row r="28056" spans="20:21" x14ac:dyDescent="0.25">
      <c r="T28056" s="101" t="s">
        <v>54549</v>
      </c>
      <c r="U28056" s="74" t="s">
        <v>54550</v>
      </c>
    </row>
    <row r="28057" spans="20:21" x14ac:dyDescent="0.25">
      <c r="T28057" s="101" t="s">
        <v>54551</v>
      </c>
      <c r="U28057" s="74" t="s">
        <v>54552</v>
      </c>
    </row>
    <row r="28058" spans="20:21" x14ac:dyDescent="0.25">
      <c r="T28058" s="101" t="s">
        <v>54553</v>
      </c>
      <c r="U28058" s="74" t="s">
        <v>54554</v>
      </c>
    </row>
    <row r="28059" spans="20:21" x14ac:dyDescent="0.25">
      <c r="T28059" s="101" t="s">
        <v>54555</v>
      </c>
      <c r="U28059" s="74" t="s">
        <v>54556</v>
      </c>
    </row>
    <row r="28060" spans="20:21" x14ac:dyDescent="0.25">
      <c r="T28060" s="101" t="s">
        <v>54557</v>
      </c>
      <c r="U28060" s="74" t="s">
        <v>54558</v>
      </c>
    </row>
    <row r="28061" spans="20:21" x14ac:dyDescent="0.25">
      <c r="T28061" s="101" t="s">
        <v>54559</v>
      </c>
      <c r="U28061" s="74" t="s">
        <v>54560</v>
      </c>
    </row>
    <row r="28062" spans="20:21" x14ac:dyDescent="0.25">
      <c r="T28062" s="101" t="s">
        <v>54561</v>
      </c>
      <c r="U28062" s="74" t="s">
        <v>54562</v>
      </c>
    </row>
    <row r="28063" spans="20:21" x14ac:dyDescent="0.25">
      <c r="T28063" s="101" t="s">
        <v>54563</v>
      </c>
      <c r="U28063" s="74" t="s">
        <v>54564</v>
      </c>
    </row>
    <row r="28064" spans="20:21" x14ac:dyDescent="0.25">
      <c r="T28064" s="101" t="s">
        <v>54565</v>
      </c>
      <c r="U28064" s="74" t="s">
        <v>54566</v>
      </c>
    </row>
    <row r="28065" spans="20:21" x14ac:dyDescent="0.25">
      <c r="T28065" s="101" t="s">
        <v>54567</v>
      </c>
      <c r="U28065" s="74" t="s">
        <v>54568</v>
      </c>
    </row>
    <row r="28066" spans="20:21" x14ac:dyDescent="0.25">
      <c r="T28066" s="101" t="s">
        <v>54569</v>
      </c>
      <c r="U28066" s="74" t="s">
        <v>54570</v>
      </c>
    </row>
    <row r="28067" spans="20:21" x14ac:dyDescent="0.25">
      <c r="T28067" s="101" t="s">
        <v>54571</v>
      </c>
      <c r="U28067" s="74" t="s">
        <v>54572</v>
      </c>
    </row>
    <row r="28068" spans="20:21" x14ac:dyDescent="0.25">
      <c r="T28068" s="101" t="s">
        <v>54573</v>
      </c>
      <c r="U28068" s="74" t="s">
        <v>54574</v>
      </c>
    </row>
    <row r="28069" spans="20:21" x14ac:dyDescent="0.25">
      <c r="T28069" s="101" t="s">
        <v>54575</v>
      </c>
      <c r="U28069" s="74" t="s">
        <v>54576</v>
      </c>
    </row>
    <row r="28070" spans="20:21" x14ac:dyDescent="0.25">
      <c r="T28070" s="101" t="s">
        <v>54577</v>
      </c>
      <c r="U28070" s="74" t="s">
        <v>54578</v>
      </c>
    </row>
    <row r="28071" spans="20:21" x14ac:dyDescent="0.25">
      <c r="T28071" s="101" t="s">
        <v>54579</v>
      </c>
      <c r="U28071" s="74" t="s">
        <v>54580</v>
      </c>
    </row>
    <row r="28072" spans="20:21" x14ac:dyDescent="0.25">
      <c r="T28072" s="101" t="s">
        <v>54581</v>
      </c>
      <c r="U28072" s="74" t="s">
        <v>54582</v>
      </c>
    </row>
    <row r="28073" spans="20:21" x14ac:dyDescent="0.25">
      <c r="T28073" s="101" t="s">
        <v>54583</v>
      </c>
      <c r="U28073" s="74" t="s">
        <v>49521</v>
      </c>
    </row>
    <row r="28074" spans="20:21" x14ac:dyDescent="0.25">
      <c r="T28074" s="101" t="s">
        <v>54584</v>
      </c>
      <c r="U28074" s="74" t="s">
        <v>54585</v>
      </c>
    </row>
    <row r="28075" spans="20:21" x14ac:dyDescent="0.25">
      <c r="T28075" s="101" t="s">
        <v>54586</v>
      </c>
      <c r="U28075" s="74" t="s">
        <v>54587</v>
      </c>
    </row>
    <row r="28076" spans="20:21" x14ac:dyDescent="0.25">
      <c r="T28076" s="101" t="s">
        <v>54588</v>
      </c>
      <c r="U28076" s="74" t="s">
        <v>54589</v>
      </c>
    </row>
    <row r="28077" spans="20:21" x14ac:dyDescent="0.25">
      <c r="T28077" s="101" t="s">
        <v>54590</v>
      </c>
      <c r="U28077" s="74" t="s">
        <v>54591</v>
      </c>
    </row>
    <row r="28078" spans="20:21" x14ac:dyDescent="0.25">
      <c r="T28078" s="101" t="s">
        <v>54592</v>
      </c>
      <c r="U28078" s="74" t="s">
        <v>54593</v>
      </c>
    </row>
    <row r="28079" spans="20:21" x14ac:dyDescent="0.25">
      <c r="T28079" s="101" t="s">
        <v>54594</v>
      </c>
      <c r="U28079" s="74" t="s">
        <v>54595</v>
      </c>
    </row>
    <row r="28080" spans="20:21" x14ac:dyDescent="0.25">
      <c r="T28080" s="101" t="s">
        <v>54596</v>
      </c>
      <c r="U28080" s="74" t="s">
        <v>54597</v>
      </c>
    </row>
    <row r="28081" spans="20:21" x14ac:dyDescent="0.25">
      <c r="T28081" s="101" t="s">
        <v>54598</v>
      </c>
      <c r="U28081" s="74" t="s">
        <v>54599</v>
      </c>
    </row>
    <row r="28082" spans="20:21" x14ac:dyDescent="0.25">
      <c r="T28082" s="101" t="s">
        <v>54600</v>
      </c>
      <c r="U28082" s="74" t="s">
        <v>54601</v>
      </c>
    </row>
    <row r="28083" spans="20:21" x14ac:dyDescent="0.25">
      <c r="T28083" s="101" t="s">
        <v>54602</v>
      </c>
      <c r="U28083" s="74" t="s">
        <v>54603</v>
      </c>
    </row>
    <row r="28084" spans="20:21" x14ac:dyDescent="0.25">
      <c r="T28084" s="101" t="s">
        <v>54604</v>
      </c>
      <c r="U28084" s="74" t="s">
        <v>54605</v>
      </c>
    </row>
    <row r="28085" spans="20:21" x14ac:dyDescent="0.25">
      <c r="T28085" s="101" t="s">
        <v>54606</v>
      </c>
      <c r="U28085" s="74" t="s">
        <v>54607</v>
      </c>
    </row>
    <row r="28086" spans="20:21" x14ac:dyDescent="0.25">
      <c r="T28086" s="101" t="s">
        <v>54608</v>
      </c>
      <c r="U28086" s="74" t="s">
        <v>54609</v>
      </c>
    </row>
    <row r="28087" spans="20:21" x14ac:dyDescent="0.25">
      <c r="T28087" s="101" t="s">
        <v>54610</v>
      </c>
      <c r="U28087" s="74" t="s">
        <v>49574</v>
      </c>
    </row>
    <row r="28088" spans="20:21" x14ac:dyDescent="0.25">
      <c r="T28088" s="101" t="s">
        <v>54611</v>
      </c>
      <c r="U28088" s="74" t="s">
        <v>3303</v>
      </c>
    </row>
    <row r="28089" spans="20:21" x14ac:dyDescent="0.25">
      <c r="T28089" s="101" t="s">
        <v>54612</v>
      </c>
      <c r="U28089" s="74" t="s">
        <v>39659</v>
      </c>
    </row>
    <row r="28090" spans="20:21" x14ac:dyDescent="0.25">
      <c r="T28090" s="101" t="s">
        <v>54613</v>
      </c>
      <c r="U28090" s="74" t="s">
        <v>54614</v>
      </c>
    </row>
    <row r="28091" spans="20:21" x14ac:dyDescent="0.25">
      <c r="T28091" s="101" t="s">
        <v>54615</v>
      </c>
      <c r="U28091" s="74" t="s">
        <v>54616</v>
      </c>
    </row>
    <row r="28092" spans="20:21" x14ac:dyDescent="0.25">
      <c r="T28092" s="101" t="s">
        <v>54617</v>
      </c>
      <c r="U28092" s="74" t="s">
        <v>54618</v>
      </c>
    </row>
    <row r="28093" spans="20:21" x14ac:dyDescent="0.25">
      <c r="T28093" s="101" t="s">
        <v>54619</v>
      </c>
      <c r="U28093" s="74" t="s">
        <v>54620</v>
      </c>
    </row>
    <row r="28094" spans="20:21" x14ac:dyDescent="0.25">
      <c r="T28094" s="101" t="s">
        <v>54621</v>
      </c>
      <c r="U28094" s="74" t="s">
        <v>54622</v>
      </c>
    </row>
    <row r="28095" spans="20:21" x14ac:dyDescent="0.25">
      <c r="T28095" s="101" t="s">
        <v>54623</v>
      </c>
      <c r="U28095" s="74" t="s">
        <v>2714</v>
      </c>
    </row>
    <row r="28096" spans="20:21" x14ac:dyDescent="0.25">
      <c r="T28096" s="101" t="s">
        <v>54624</v>
      </c>
      <c r="U28096" s="74" t="s">
        <v>54625</v>
      </c>
    </row>
    <row r="28097" spans="20:21" x14ac:dyDescent="0.25">
      <c r="T28097" s="101" t="s">
        <v>54626</v>
      </c>
      <c r="U28097" s="74" t="s">
        <v>54627</v>
      </c>
    </row>
    <row r="28098" spans="20:21" x14ac:dyDescent="0.25">
      <c r="T28098" s="101" t="s">
        <v>54628</v>
      </c>
      <c r="U28098" s="74" t="s">
        <v>54629</v>
      </c>
    </row>
    <row r="28099" spans="20:21" x14ac:dyDescent="0.25">
      <c r="T28099" s="101" t="s">
        <v>54630</v>
      </c>
      <c r="U28099" s="74" t="s">
        <v>54631</v>
      </c>
    </row>
    <row r="28100" spans="20:21" x14ac:dyDescent="0.25">
      <c r="T28100" s="101" t="s">
        <v>54632</v>
      </c>
      <c r="U28100" s="74" t="s">
        <v>54633</v>
      </c>
    </row>
    <row r="28101" spans="20:21" x14ac:dyDescent="0.25">
      <c r="T28101" s="101" t="s">
        <v>54634</v>
      </c>
      <c r="U28101" s="74" t="s">
        <v>31480</v>
      </c>
    </row>
    <row r="28102" spans="20:21" x14ac:dyDescent="0.25">
      <c r="T28102" s="101" t="s">
        <v>54635</v>
      </c>
      <c r="U28102" s="74" t="s">
        <v>54636</v>
      </c>
    </row>
    <row r="28103" spans="20:21" x14ac:dyDescent="0.25">
      <c r="T28103" s="101" t="s">
        <v>54637</v>
      </c>
      <c r="U28103" s="74" t="s">
        <v>54638</v>
      </c>
    </row>
    <row r="28104" spans="20:21" x14ac:dyDescent="0.25">
      <c r="T28104" s="101" t="s">
        <v>54639</v>
      </c>
      <c r="U28104" s="74" t="s">
        <v>54640</v>
      </c>
    </row>
    <row r="28105" spans="20:21" x14ac:dyDescent="0.25">
      <c r="T28105" s="101" t="s">
        <v>54641</v>
      </c>
      <c r="U28105" s="74" t="s">
        <v>54642</v>
      </c>
    </row>
    <row r="28106" spans="20:21" x14ac:dyDescent="0.25">
      <c r="T28106" s="101" t="s">
        <v>54643</v>
      </c>
      <c r="U28106" s="74" t="s">
        <v>54644</v>
      </c>
    </row>
    <row r="28107" spans="20:21" x14ac:dyDescent="0.25">
      <c r="T28107" s="101" t="s">
        <v>54645</v>
      </c>
      <c r="U28107" s="74" t="s">
        <v>54646</v>
      </c>
    </row>
    <row r="28108" spans="20:21" x14ac:dyDescent="0.25">
      <c r="T28108" s="101" t="s">
        <v>54647</v>
      </c>
      <c r="U28108" s="74" t="s">
        <v>54648</v>
      </c>
    </row>
    <row r="28109" spans="20:21" x14ac:dyDescent="0.25">
      <c r="T28109" s="101" t="s">
        <v>54649</v>
      </c>
      <c r="U28109" s="74" t="s">
        <v>54650</v>
      </c>
    </row>
    <row r="28110" spans="20:21" x14ac:dyDescent="0.25">
      <c r="T28110" s="101" t="s">
        <v>54651</v>
      </c>
      <c r="U28110" s="74" t="s">
        <v>54652</v>
      </c>
    </row>
    <row r="28111" spans="20:21" x14ac:dyDescent="0.25">
      <c r="T28111" s="101" t="s">
        <v>54653</v>
      </c>
      <c r="U28111" s="74" t="s">
        <v>54654</v>
      </c>
    </row>
    <row r="28112" spans="20:21" x14ac:dyDescent="0.25">
      <c r="T28112" s="101" t="s">
        <v>54655</v>
      </c>
      <c r="U28112" s="74" t="s">
        <v>54656</v>
      </c>
    </row>
    <row r="28113" spans="20:21" x14ac:dyDescent="0.25">
      <c r="T28113" s="101" t="s">
        <v>54657</v>
      </c>
      <c r="U28113" s="74" t="s">
        <v>54658</v>
      </c>
    </row>
    <row r="28114" spans="20:21" x14ac:dyDescent="0.25">
      <c r="T28114" s="101" t="s">
        <v>54659</v>
      </c>
      <c r="U28114" s="74" t="s">
        <v>12844</v>
      </c>
    </row>
    <row r="28115" spans="20:21" x14ac:dyDescent="0.25">
      <c r="T28115" s="101" t="s">
        <v>54660</v>
      </c>
      <c r="U28115" s="74" t="s">
        <v>17792</v>
      </c>
    </row>
    <row r="28116" spans="20:21" x14ac:dyDescent="0.25">
      <c r="T28116" s="101" t="s">
        <v>54661</v>
      </c>
      <c r="U28116" s="74" t="s">
        <v>54662</v>
      </c>
    </row>
    <row r="28117" spans="20:21" x14ac:dyDescent="0.25">
      <c r="T28117" s="101" t="s">
        <v>54663</v>
      </c>
      <c r="U28117" s="74" t="s">
        <v>28334</v>
      </c>
    </row>
    <row r="28118" spans="20:21" x14ac:dyDescent="0.25">
      <c r="T28118" s="101" t="s">
        <v>54664</v>
      </c>
      <c r="U28118" s="74" t="s">
        <v>2767</v>
      </c>
    </row>
    <row r="28119" spans="20:21" x14ac:dyDescent="0.25">
      <c r="T28119" s="101" t="s">
        <v>54665</v>
      </c>
      <c r="U28119" s="74" t="s">
        <v>54666</v>
      </c>
    </row>
    <row r="28120" spans="20:21" x14ac:dyDescent="0.25">
      <c r="T28120" s="101" t="s">
        <v>54667</v>
      </c>
      <c r="U28120" s="74" t="s">
        <v>54668</v>
      </c>
    </row>
    <row r="28121" spans="20:21" x14ac:dyDescent="0.25">
      <c r="T28121" s="101" t="s">
        <v>54669</v>
      </c>
      <c r="U28121" s="74" t="s">
        <v>54670</v>
      </c>
    </row>
    <row r="28122" spans="20:21" x14ac:dyDescent="0.25">
      <c r="T28122" s="101" t="s">
        <v>54671</v>
      </c>
      <c r="U28122" s="74" t="s">
        <v>54672</v>
      </c>
    </row>
    <row r="28123" spans="20:21" x14ac:dyDescent="0.25">
      <c r="T28123" s="101" t="s">
        <v>54673</v>
      </c>
      <c r="U28123" s="74" t="s">
        <v>54674</v>
      </c>
    </row>
    <row r="28124" spans="20:21" x14ac:dyDescent="0.25">
      <c r="T28124" s="101" t="s">
        <v>54675</v>
      </c>
      <c r="U28124" s="74" t="s">
        <v>54676</v>
      </c>
    </row>
    <row r="28125" spans="20:21" x14ac:dyDescent="0.25">
      <c r="T28125" s="101" t="s">
        <v>54677</v>
      </c>
      <c r="U28125" s="74" t="s">
        <v>54678</v>
      </c>
    </row>
    <row r="28126" spans="20:21" x14ac:dyDescent="0.25">
      <c r="T28126" s="101" t="s">
        <v>54679</v>
      </c>
      <c r="U28126" s="74" t="s">
        <v>54680</v>
      </c>
    </row>
    <row r="28127" spans="20:21" x14ac:dyDescent="0.25">
      <c r="T28127" s="101" t="s">
        <v>54681</v>
      </c>
      <c r="U28127" s="74" t="s">
        <v>54682</v>
      </c>
    </row>
    <row r="28128" spans="20:21" x14ac:dyDescent="0.25">
      <c r="T28128" s="101" t="s">
        <v>54683</v>
      </c>
      <c r="U28128" s="74" t="s">
        <v>54684</v>
      </c>
    </row>
    <row r="28129" spans="20:21" x14ac:dyDescent="0.25">
      <c r="T28129" s="101" t="s">
        <v>54685</v>
      </c>
      <c r="U28129" s="74" t="s">
        <v>12872</v>
      </c>
    </row>
    <row r="28130" spans="20:21" x14ac:dyDescent="0.25">
      <c r="T28130" s="101" t="s">
        <v>54686</v>
      </c>
      <c r="U28130" s="74" t="s">
        <v>54687</v>
      </c>
    </row>
    <row r="28131" spans="20:21" x14ac:dyDescent="0.25">
      <c r="T28131" s="101" t="s">
        <v>54688</v>
      </c>
      <c r="U28131" s="74" t="s">
        <v>54689</v>
      </c>
    </row>
    <row r="28132" spans="20:21" x14ac:dyDescent="0.25">
      <c r="T28132" s="101" t="s">
        <v>54690</v>
      </c>
      <c r="U28132" s="74" t="s">
        <v>54691</v>
      </c>
    </row>
    <row r="28133" spans="20:21" x14ac:dyDescent="0.25">
      <c r="T28133" s="101" t="s">
        <v>54692</v>
      </c>
      <c r="U28133" s="74" t="s">
        <v>54693</v>
      </c>
    </row>
    <row r="28134" spans="20:21" x14ac:dyDescent="0.25">
      <c r="T28134" s="101" t="s">
        <v>54694</v>
      </c>
      <c r="U28134" s="74" t="s">
        <v>54695</v>
      </c>
    </row>
    <row r="28135" spans="20:21" x14ac:dyDescent="0.25">
      <c r="T28135" s="101" t="s">
        <v>54696</v>
      </c>
      <c r="U28135" s="74" t="s">
        <v>54697</v>
      </c>
    </row>
    <row r="28136" spans="20:21" x14ac:dyDescent="0.25">
      <c r="T28136" s="101" t="s">
        <v>54698</v>
      </c>
      <c r="U28136" s="74" t="s">
        <v>54699</v>
      </c>
    </row>
    <row r="28137" spans="20:21" x14ac:dyDescent="0.25">
      <c r="T28137" s="101" t="s">
        <v>54700</v>
      </c>
      <c r="U28137" s="74" t="s">
        <v>54701</v>
      </c>
    </row>
    <row r="28138" spans="20:21" x14ac:dyDescent="0.25">
      <c r="T28138" s="101" t="s">
        <v>54702</v>
      </c>
      <c r="U28138" s="74" t="s">
        <v>54703</v>
      </c>
    </row>
    <row r="28139" spans="20:21" x14ac:dyDescent="0.25">
      <c r="T28139" s="101" t="s">
        <v>54704</v>
      </c>
      <c r="U28139" s="74" t="s">
        <v>54705</v>
      </c>
    </row>
    <row r="28140" spans="20:21" x14ac:dyDescent="0.25">
      <c r="T28140" s="101" t="s">
        <v>54706</v>
      </c>
      <c r="U28140" s="74" t="s">
        <v>54707</v>
      </c>
    </row>
    <row r="28141" spans="20:21" x14ac:dyDescent="0.25">
      <c r="T28141" s="101" t="s">
        <v>54708</v>
      </c>
      <c r="U28141" s="74" t="s">
        <v>54709</v>
      </c>
    </row>
    <row r="28142" spans="20:21" x14ac:dyDescent="0.25">
      <c r="T28142" s="101" t="s">
        <v>54710</v>
      </c>
      <c r="U28142" s="74" t="s">
        <v>54711</v>
      </c>
    </row>
    <row r="28143" spans="20:21" x14ac:dyDescent="0.25">
      <c r="T28143" s="101" t="s">
        <v>54712</v>
      </c>
      <c r="U28143" s="74" t="s">
        <v>54713</v>
      </c>
    </row>
    <row r="28144" spans="20:21" x14ac:dyDescent="0.25">
      <c r="T28144" s="101" t="s">
        <v>54714</v>
      </c>
      <c r="U28144" s="74" t="s">
        <v>428</v>
      </c>
    </row>
    <row r="28145" spans="20:21" x14ac:dyDescent="0.25">
      <c r="T28145" s="101" t="s">
        <v>54715</v>
      </c>
      <c r="U28145" s="74" t="s">
        <v>54716</v>
      </c>
    </row>
    <row r="28146" spans="20:21" x14ac:dyDescent="0.25">
      <c r="T28146" s="101" t="s">
        <v>54717</v>
      </c>
      <c r="U28146" s="74" t="s">
        <v>54718</v>
      </c>
    </row>
    <row r="28147" spans="20:21" x14ac:dyDescent="0.25">
      <c r="T28147" s="101" t="s">
        <v>54719</v>
      </c>
      <c r="U28147" s="74" t="s">
        <v>54720</v>
      </c>
    </row>
    <row r="28148" spans="20:21" x14ac:dyDescent="0.25">
      <c r="T28148" s="101" t="s">
        <v>54721</v>
      </c>
      <c r="U28148" s="74" t="s">
        <v>54722</v>
      </c>
    </row>
    <row r="28149" spans="20:21" x14ac:dyDescent="0.25">
      <c r="T28149" s="101" t="s">
        <v>54723</v>
      </c>
      <c r="U28149" s="74" t="s">
        <v>54724</v>
      </c>
    </row>
    <row r="28150" spans="20:21" x14ac:dyDescent="0.25">
      <c r="T28150" s="101" t="s">
        <v>54725</v>
      </c>
      <c r="U28150" s="74" t="s">
        <v>54726</v>
      </c>
    </row>
    <row r="28151" spans="20:21" x14ac:dyDescent="0.25">
      <c r="T28151" s="101" t="s">
        <v>54727</v>
      </c>
      <c r="U28151" s="74" t="s">
        <v>54728</v>
      </c>
    </row>
    <row r="28152" spans="20:21" x14ac:dyDescent="0.25">
      <c r="T28152" s="101" t="s">
        <v>54729</v>
      </c>
      <c r="U28152" s="74" t="s">
        <v>54730</v>
      </c>
    </row>
    <row r="28153" spans="20:21" x14ac:dyDescent="0.25">
      <c r="T28153" s="101" t="s">
        <v>54731</v>
      </c>
      <c r="U28153" s="74" t="s">
        <v>54732</v>
      </c>
    </row>
    <row r="28154" spans="20:21" x14ac:dyDescent="0.25">
      <c r="T28154" s="101" t="s">
        <v>54733</v>
      </c>
      <c r="U28154" s="74" t="s">
        <v>54734</v>
      </c>
    </row>
    <row r="28155" spans="20:21" x14ac:dyDescent="0.25">
      <c r="T28155" s="101" t="s">
        <v>54735</v>
      </c>
      <c r="U28155" s="74" t="s">
        <v>54736</v>
      </c>
    </row>
    <row r="28156" spans="20:21" x14ac:dyDescent="0.25">
      <c r="T28156" s="101" t="s">
        <v>54737</v>
      </c>
      <c r="U28156" s="74" t="s">
        <v>5321</v>
      </c>
    </row>
    <row r="28157" spans="20:21" x14ac:dyDescent="0.25">
      <c r="T28157" s="101" t="s">
        <v>54738</v>
      </c>
      <c r="U28157" s="74" t="s">
        <v>54739</v>
      </c>
    </row>
    <row r="28158" spans="20:21" x14ac:dyDescent="0.25">
      <c r="T28158" s="101" t="s">
        <v>54740</v>
      </c>
      <c r="U28158" s="74" t="s">
        <v>54741</v>
      </c>
    </row>
    <row r="28159" spans="20:21" x14ac:dyDescent="0.25">
      <c r="T28159" s="101" t="s">
        <v>54742</v>
      </c>
      <c r="U28159" s="74" t="s">
        <v>54743</v>
      </c>
    </row>
    <row r="28160" spans="20:21" x14ac:dyDescent="0.25">
      <c r="T28160" s="101" t="s">
        <v>54744</v>
      </c>
      <c r="U28160" s="74" t="s">
        <v>54745</v>
      </c>
    </row>
    <row r="28161" spans="20:21" x14ac:dyDescent="0.25">
      <c r="T28161" s="101" t="s">
        <v>54746</v>
      </c>
      <c r="U28161" s="74" t="s">
        <v>54747</v>
      </c>
    </row>
    <row r="28162" spans="20:21" x14ac:dyDescent="0.25">
      <c r="T28162" s="101" t="s">
        <v>54748</v>
      </c>
      <c r="U28162" s="74" t="s">
        <v>54749</v>
      </c>
    </row>
    <row r="28163" spans="20:21" x14ac:dyDescent="0.25">
      <c r="T28163" s="101" t="s">
        <v>54750</v>
      </c>
      <c r="U28163" s="74" t="s">
        <v>48518</v>
      </c>
    </row>
    <row r="28164" spans="20:21" x14ac:dyDescent="0.25">
      <c r="T28164" s="101" t="s">
        <v>54751</v>
      </c>
      <c r="U28164" s="74" t="s">
        <v>54752</v>
      </c>
    </row>
    <row r="28165" spans="20:21" x14ac:dyDescent="0.25">
      <c r="T28165" s="101" t="s">
        <v>54753</v>
      </c>
      <c r="U28165" s="74" t="s">
        <v>54754</v>
      </c>
    </row>
    <row r="28166" spans="20:21" x14ac:dyDescent="0.25">
      <c r="T28166" s="101" t="s">
        <v>54755</v>
      </c>
      <c r="U28166" s="74" t="s">
        <v>54756</v>
      </c>
    </row>
    <row r="28167" spans="20:21" x14ac:dyDescent="0.25">
      <c r="T28167" s="101" t="s">
        <v>54757</v>
      </c>
      <c r="U28167" s="74" t="s">
        <v>54758</v>
      </c>
    </row>
    <row r="28168" spans="20:21" x14ac:dyDescent="0.25">
      <c r="T28168" s="101" t="s">
        <v>54759</v>
      </c>
      <c r="U28168" s="74" t="s">
        <v>54760</v>
      </c>
    </row>
    <row r="28169" spans="20:21" x14ac:dyDescent="0.25">
      <c r="T28169" s="101" t="s">
        <v>54761</v>
      </c>
      <c r="U28169" s="74" t="s">
        <v>54762</v>
      </c>
    </row>
    <row r="28170" spans="20:21" x14ac:dyDescent="0.25">
      <c r="T28170" s="101" t="s">
        <v>54763</v>
      </c>
      <c r="U28170" s="74" t="s">
        <v>54764</v>
      </c>
    </row>
    <row r="28171" spans="20:21" x14ac:dyDescent="0.25">
      <c r="T28171" s="101" t="s">
        <v>54765</v>
      </c>
      <c r="U28171" s="74" t="s">
        <v>54766</v>
      </c>
    </row>
    <row r="28172" spans="20:21" x14ac:dyDescent="0.25">
      <c r="T28172" s="101" t="s">
        <v>54767</v>
      </c>
      <c r="U28172" s="74" t="s">
        <v>54768</v>
      </c>
    </row>
    <row r="28173" spans="20:21" x14ac:dyDescent="0.25">
      <c r="T28173" s="101" t="s">
        <v>54769</v>
      </c>
      <c r="U28173" s="74" t="s">
        <v>54770</v>
      </c>
    </row>
    <row r="28174" spans="20:21" x14ac:dyDescent="0.25">
      <c r="T28174" s="101" t="s">
        <v>54771</v>
      </c>
      <c r="U28174" s="74" t="s">
        <v>54772</v>
      </c>
    </row>
    <row r="28175" spans="20:21" x14ac:dyDescent="0.25">
      <c r="T28175" s="101" t="s">
        <v>54773</v>
      </c>
      <c r="U28175" s="74" t="s">
        <v>54774</v>
      </c>
    </row>
    <row r="28176" spans="20:21" x14ac:dyDescent="0.25">
      <c r="T28176" s="101" t="s">
        <v>54775</v>
      </c>
      <c r="U28176" s="74" t="s">
        <v>54776</v>
      </c>
    </row>
    <row r="28177" spans="20:21" x14ac:dyDescent="0.25">
      <c r="T28177" s="101" t="s">
        <v>54777</v>
      </c>
      <c r="U28177" s="74" t="s">
        <v>54778</v>
      </c>
    </row>
    <row r="28178" spans="20:21" x14ac:dyDescent="0.25">
      <c r="T28178" s="101" t="s">
        <v>54779</v>
      </c>
      <c r="U28178" s="74" t="s">
        <v>54780</v>
      </c>
    </row>
    <row r="28179" spans="20:21" x14ac:dyDescent="0.25">
      <c r="T28179" s="101" t="s">
        <v>54781</v>
      </c>
      <c r="U28179" s="74" t="s">
        <v>54782</v>
      </c>
    </row>
    <row r="28180" spans="20:21" x14ac:dyDescent="0.25">
      <c r="T28180" s="101" t="s">
        <v>54783</v>
      </c>
      <c r="U28180" s="74" t="s">
        <v>54784</v>
      </c>
    </row>
    <row r="28181" spans="20:21" x14ac:dyDescent="0.25">
      <c r="T28181" s="101" t="s">
        <v>54785</v>
      </c>
      <c r="U28181" s="74" t="s">
        <v>54786</v>
      </c>
    </row>
    <row r="28182" spans="20:21" x14ac:dyDescent="0.25">
      <c r="T28182" s="101" t="s">
        <v>54787</v>
      </c>
      <c r="U28182" s="74" t="s">
        <v>54788</v>
      </c>
    </row>
    <row r="28183" spans="20:21" x14ac:dyDescent="0.25">
      <c r="T28183" s="101" t="s">
        <v>54789</v>
      </c>
      <c r="U28183" s="74" t="s">
        <v>54790</v>
      </c>
    </row>
    <row r="28184" spans="20:21" x14ac:dyDescent="0.25">
      <c r="T28184" s="101" t="s">
        <v>54791</v>
      </c>
      <c r="U28184" s="74" t="s">
        <v>54792</v>
      </c>
    </row>
    <row r="28185" spans="20:21" x14ac:dyDescent="0.25">
      <c r="T28185" s="101" t="s">
        <v>54793</v>
      </c>
      <c r="U28185" s="74" t="s">
        <v>54794</v>
      </c>
    </row>
    <row r="28186" spans="20:21" x14ac:dyDescent="0.25">
      <c r="T28186" s="101" t="s">
        <v>54795</v>
      </c>
      <c r="U28186" s="74" t="s">
        <v>54796</v>
      </c>
    </row>
    <row r="28187" spans="20:21" x14ac:dyDescent="0.25">
      <c r="T28187" s="101" t="s">
        <v>54797</v>
      </c>
      <c r="U28187" s="74" t="s">
        <v>54798</v>
      </c>
    </row>
    <row r="28188" spans="20:21" x14ac:dyDescent="0.25">
      <c r="T28188" s="101" t="s">
        <v>54799</v>
      </c>
      <c r="U28188" s="74" t="s">
        <v>54800</v>
      </c>
    </row>
    <row r="28189" spans="20:21" x14ac:dyDescent="0.25">
      <c r="T28189" s="101" t="s">
        <v>54801</v>
      </c>
      <c r="U28189" s="74" t="s">
        <v>54802</v>
      </c>
    </row>
    <row r="28190" spans="20:21" x14ac:dyDescent="0.25">
      <c r="T28190" s="101" t="s">
        <v>54803</v>
      </c>
      <c r="U28190" s="74" t="s">
        <v>54804</v>
      </c>
    </row>
    <row r="28191" spans="20:21" x14ac:dyDescent="0.25">
      <c r="T28191" s="101" t="s">
        <v>54805</v>
      </c>
      <c r="U28191" s="74" t="s">
        <v>54806</v>
      </c>
    </row>
    <row r="28192" spans="20:21" x14ac:dyDescent="0.25">
      <c r="T28192" s="101" t="s">
        <v>54807</v>
      </c>
      <c r="U28192" s="74" t="s">
        <v>54808</v>
      </c>
    </row>
    <row r="28193" spans="20:21" x14ac:dyDescent="0.25">
      <c r="T28193" s="101" t="s">
        <v>54809</v>
      </c>
      <c r="U28193" s="74" t="s">
        <v>1896</v>
      </c>
    </row>
    <row r="28194" spans="20:21" x14ac:dyDescent="0.25">
      <c r="T28194" s="101" t="s">
        <v>54810</v>
      </c>
      <c r="U28194" s="74" t="s">
        <v>54811</v>
      </c>
    </row>
    <row r="28195" spans="20:21" x14ac:dyDescent="0.25">
      <c r="T28195" s="101" t="s">
        <v>54812</v>
      </c>
      <c r="U28195" s="74" t="s">
        <v>54813</v>
      </c>
    </row>
    <row r="28196" spans="20:21" x14ac:dyDescent="0.25">
      <c r="T28196" s="101" t="s">
        <v>54814</v>
      </c>
      <c r="U28196" s="74" t="s">
        <v>54815</v>
      </c>
    </row>
    <row r="28197" spans="20:21" x14ac:dyDescent="0.25">
      <c r="T28197" s="101" t="s">
        <v>54816</v>
      </c>
      <c r="U28197" s="74" t="s">
        <v>54817</v>
      </c>
    </row>
    <row r="28198" spans="20:21" x14ac:dyDescent="0.25">
      <c r="T28198" s="101" t="s">
        <v>54818</v>
      </c>
      <c r="U28198" s="74" t="s">
        <v>14661</v>
      </c>
    </row>
    <row r="28199" spans="20:21" x14ac:dyDescent="0.25">
      <c r="T28199" s="101" t="s">
        <v>54819</v>
      </c>
      <c r="U28199" s="74" t="s">
        <v>54820</v>
      </c>
    </row>
    <row r="28200" spans="20:21" x14ac:dyDescent="0.25">
      <c r="T28200" s="101" t="s">
        <v>54821</v>
      </c>
      <c r="U28200" s="74" t="s">
        <v>54822</v>
      </c>
    </row>
    <row r="28201" spans="20:21" x14ac:dyDescent="0.25">
      <c r="T28201" s="101" t="s">
        <v>54823</v>
      </c>
      <c r="U28201" s="74" t="s">
        <v>31693</v>
      </c>
    </row>
    <row r="28202" spans="20:21" x14ac:dyDescent="0.25">
      <c r="T28202" s="101" t="s">
        <v>54824</v>
      </c>
      <c r="U28202" s="74" t="s">
        <v>54825</v>
      </c>
    </row>
    <row r="28203" spans="20:21" x14ac:dyDescent="0.25">
      <c r="T28203" s="101" t="s">
        <v>54826</v>
      </c>
      <c r="U28203" s="74" t="s">
        <v>54827</v>
      </c>
    </row>
    <row r="28204" spans="20:21" x14ac:dyDescent="0.25">
      <c r="T28204" s="101" t="s">
        <v>54828</v>
      </c>
      <c r="U28204" s="74" t="s">
        <v>54829</v>
      </c>
    </row>
    <row r="28205" spans="20:21" x14ac:dyDescent="0.25">
      <c r="T28205" s="101" t="s">
        <v>54830</v>
      </c>
      <c r="U28205" s="74" t="s">
        <v>54831</v>
      </c>
    </row>
    <row r="28206" spans="20:21" x14ac:dyDescent="0.25">
      <c r="T28206" s="101" t="s">
        <v>54832</v>
      </c>
      <c r="U28206" s="74" t="s">
        <v>54833</v>
      </c>
    </row>
    <row r="28207" spans="20:21" x14ac:dyDescent="0.25">
      <c r="T28207" s="101" t="s">
        <v>54834</v>
      </c>
      <c r="U28207" s="74" t="s">
        <v>54835</v>
      </c>
    </row>
    <row r="28208" spans="20:21" x14ac:dyDescent="0.25">
      <c r="T28208" s="101" t="s">
        <v>54836</v>
      </c>
      <c r="U28208" s="74" t="s">
        <v>54837</v>
      </c>
    </row>
    <row r="28209" spans="20:21" x14ac:dyDescent="0.25">
      <c r="T28209" s="101" t="s">
        <v>54838</v>
      </c>
      <c r="U28209" s="74" t="s">
        <v>54839</v>
      </c>
    </row>
    <row r="28210" spans="20:21" x14ac:dyDescent="0.25">
      <c r="T28210" s="101" t="s">
        <v>54840</v>
      </c>
      <c r="U28210" s="74" t="s">
        <v>54841</v>
      </c>
    </row>
    <row r="28211" spans="20:21" x14ac:dyDescent="0.25">
      <c r="T28211" s="101" t="s">
        <v>54842</v>
      </c>
      <c r="U28211" s="74" t="s">
        <v>54843</v>
      </c>
    </row>
    <row r="28212" spans="20:21" x14ac:dyDescent="0.25">
      <c r="T28212" s="101" t="s">
        <v>54844</v>
      </c>
      <c r="U28212" s="74" t="s">
        <v>54845</v>
      </c>
    </row>
    <row r="28213" spans="20:21" x14ac:dyDescent="0.25">
      <c r="T28213" s="101" t="s">
        <v>54846</v>
      </c>
      <c r="U28213" s="74" t="s">
        <v>54847</v>
      </c>
    </row>
    <row r="28214" spans="20:21" x14ac:dyDescent="0.25">
      <c r="T28214" s="101" t="s">
        <v>54848</v>
      </c>
      <c r="U28214" s="74" t="s">
        <v>54849</v>
      </c>
    </row>
    <row r="28215" spans="20:21" x14ac:dyDescent="0.25">
      <c r="T28215" s="101" t="s">
        <v>54850</v>
      </c>
      <c r="U28215" s="74" t="s">
        <v>54851</v>
      </c>
    </row>
    <row r="28216" spans="20:21" x14ac:dyDescent="0.25">
      <c r="T28216" s="101" t="s">
        <v>54852</v>
      </c>
      <c r="U28216" s="74" t="s">
        <v>54853</v>
      </c>
    </row>
    <row r="28217" spans="20:21" x14ac:dyDescent="0.25">
      <c r="T28217" s="101" t="s">
        <v>54854</v>
      </c>
      <c r="U28217" s="74" t="s">
        <v>54855</v>
      </c>
    </row>
    <row r="28218" spans="20:21" x14ac:dyDescent="0.25">
      <c r="T28218" s="101" t="s">
        <v>54856</v>
      </c>
      <c r="U28218" s="74" t="s">
        <v>54857</v>
      </c>
    </row>
    <row r="28219" spans="20:21" x14ac:dyDescent="0.25">
      <c r="T28219" s="101" t="s">
        <v>54858</v>
      </c>
      <c r="U28219" s="74" t="s">
        <v>54859</v>
      </c>
    </row>
    <row r="28220" spans="20:21" x14ac:dyDescent="0.25">
      <c r="T28220" s="101" t="s">
        <v>54860</v>
      </c>
      <c r="U28220" s="74" t="s">
        <v>2196</v>
      </c>
    </row>
    <row r="28221" spans="20:21" x14ac:dyDescent="0.25">
      <c r="T28221" s="101" t="s">
        <v>54861</v>
      </c>
      <c r="U28221" s="74" t="s">
        <v>54862</v>
      </c>
    </row>
    <row r="28222" spans="20:21" x14ac:dyDescent="0.25">
      <c r="T28222" s="101" t="s">
        <v>54863</v>
      </c>
      <c r="U28222" s="74" t="s">
        <v>54864</v>
      </c>
    </row>
    <row r="28223" spans="20:21" x14ac:dyDescent="0.25">
      <c r="T28223" s="101" t="s">
        <v>54865</v>
      </c>
      <c r="U28223" s="74" t="s">
        <v>54866</v>
      </c>
    </row>
    <row r="28224" spans="20:21" x14ac:dyDescent="0.25">
      <c r="T28224" s="101" t="s">
        <v>54867</v>
      </c>
      <c r="U28224" s="74" t="s">
        <v>54868</v>
      </c>
    </row>
    <row r="28225" spans="20:21" x14ac:dyDescent="0.25">
      <c r="T28225" s="101" t="s">
        <v>54869</v>
      </c>
      <c r="U28225" s="74" t="s">
        <v>54870</v>
      </c>
    </row>
    <row r="28226" spans="20:21" x14ac:dyDescent="0.25">
      <c r="T28226" s="101" t="s">
        <v>54871</v>
      </c>
      <c r="U28226" s="74" t="s">
        <v>54872</v>
      </c>
    </row>
    <row r="28227" spans="20:21" x14ac:dyDescent="0.25">
      <c r="T28227" s="101" t="s">
        <v>54873</v>
      </c>
      <c r="U28227" s="74" t="s">
        <v>54874</v>
      </c>
    </row>
    <row r="28228" spans="20:21" x14ac:dyDescent="0.25">
      <c r="T28228" s="101" t="s">
        <v>54875</v>
      </c>
      <c r="U28228" s="74" t="s">
        <v>54876</v>
      </c>
    </row>
    <row r="28229" spans="20:21" x14ac:dyDescent="0.25">
      <c r="T28229" s="101" t="s">
        <v>54877</v>
      </c>
      <c r="U28229" s="74" t="s">
        <v>54878</v>
      </c>
    </row>
    <row r="28230" spans="20:21" x14ac:dyDescent="0.25">
      <c r="T28230" s="101" t="s">
        <v>54879</v>
      </c>
      <c r="U28230" s="74" t="s">
        <v>54880</v>
      </c>
    </row>
    <row r="28231" spans="20:21" x14ac:dyDescent="0.25">
      <c r="T28231" s="101" t="s">
        <v>54881</v>
      </c>
      <c r="U28231" s="74" t="s">
        <v>54882</v>
      </c>
    </row>
    <row r="28232" spans="20:21" x14ac:dyDescent="0.25">
      <c r="T28232" s="101" t="s">
        <v>54883</v>
      </c>
      <c r="U28232" s="74" t="s">
        <v>54884</v>
      </c>
    </row>
    <row r="28233" spans="20:21" x14ac:dyDescent="0.25">
      <c r="T28233" s="101" t="s">
        <v>54885</v>
      </c>
      <c r="U28233" s="74" t="s">
        <v>54886</v>
      </c>
    </row>
    <row r="28234" spans="20:21" x14ac:dyDescent="0.25">
      <c r="T28234" s="101" t="s">
        <v>54887</v>
      </c>
      <c r="U28234" s="74" t="s">
        <v>54888</v>
      </c>
    </row>
    <row r="28235" spans="20:21" x14ac:dyDescent="0.25">
      <c r="T28235" s="101" t="s">
        <v>54889</v>
      </c>
      <c r="U28235" s="74" t="s">
        <v>54890</v>
      </c>
    </row>
    <row r="28236" spans="20:21" x14ac:dyDescent="0.25">
      <c r="T28236" s="101" t="s">
        <v>54891</v>
      </c>
      <c r="U28236" s="74" t="s">
        <v>54892</v>
      </c>
    </row>
    <row r="28237" spans="20:21" x14ac:dyDescent="0.25">
      <c r="T28237" s="101" t="s">
        <v>54893</v>
      </c>
      <c r="U28237" s="74" t="s">
        <v>38912</v>
      </c>
    </row>
    <row r="28238" spans="20:21" x14ac:dyDescent="0.25">
      <c r="T28238" s="101" t="s">
        <v>54894</v>
      </c>
      <c r="U28238" s="74" t="s">
        <v>54895</v>
      </c>
    </row>
    <row r="28239" spans="20:21" x14ac:dyDescent="0.25">
      <c r="T28239" s="101" t="s">
        <v>54896</v>
      </c>
      <c r="U28239" s="74" t="s">
        <v>36877</v>
      </c>
    </row>
    <row r="28240" spans="20:21" x14ac:dyDescent="0.25">
      <c r="T28240" s="101" t="s">
        <v>54897</v>
      </c>
      <c r="U28240" s="74" t="s">
        <v>54898</v>
      </c>
    </row>
    <row r="28241" spans="20:21" x14ac:dyDescent="0.25">
      <c r="T28241" s="101" t="s">
        <v>54899</v>
      </c>
      <c r="U28241" s="74" t="s">
        <v>54900</v>
      </c>
    </row>
    <row r="28242" spans="20:21" x14ac:dyDescent="0.25">
      <c r="T28242" s="101" t="s">
        <v>54901</v>
      </c>
      <c r="U28242" s="74" t="s">
        <v>54902</v>
      </c>
    </row>
    <row r="28243" spans="20:21" x14ac:dyDescent="0.25">
      <c r="T28243" s="101" t="s">
        <v>54903</v>
      </c>
      <c r="U28243" s="74" t="s">
        <v>54904</v>
      </c>
    </row>
    <row r="28244" spans="20:21" x14ac:dyDescent="0.25">
      <c r="T28244" s="101" t="s">
        <v>54905</v>
      </c>
      <c r="U28244" s="74" t="s">
        <v>54906</v>
      </c>
    </row>
    <row r="28245" spans="20:21" x14ac:dyDescent="0.25">
      <c r="T28245" s="101" t="s">
        <v>54907</v>
      </c>
      <c r="U28245" s="74" t="s">
        <v>54908</v>
      </c>
    </row>
    <row r="28246" spans="20:21" x14ac:dyDescent="0.25">
      <c r="T28246" s="101" t="s">
        <v>54909</v>
      </c>
      <c r="U28246" s="74" t="s">
        <v>54910</v>
      </c>
    </row>
    <row r="28247" spans="20:21" x14ac:dyDescent="0.25">
      <c r="T28247" s="101" t="s">
        <v>54911</v>
      </c>
      <c r="U28247" s="74" t="s">
        <v>54912</v>
      </c>
    </row>
    <row r="28248" spans="20:21" x14ac:dyDescent="0.25">
      <c r="T28248" s="101" t="s">
        <v>54913</v>
      </c>
      <c r="U28248" s="74" t="s">
        <v>49198</v>
      </c>
    </row>
    <row r="28249" spans="20:21" x14ac:dyDescent="0.25">
      <c r="T28249" s="101" t="s">
        <v>54914</v>
      </c>
      <c r="U28249" s="74" t="s">
        <v>3072</v>
      </c>
    </row>
    <row r="28250" spans="20:21" x14ac:dyDescent="0.25">
      <c r="T28250" s="101" t="s">
        <v>54915</v>
      </c>
      <c r="U28250" s="74" t="s">
        <v>54916</v>
      </c>
    </row>
    <row r="28251" spans="20:21" x14ac:dyDescent="0.25">
      <c r="T28251" s="101" t="s">
        <v>54917</v>
      </c>
      <c r="U28251" s="74" t="s">
        <v>54918</v>
      </c>
    </row>
    <row r="28252" spans="20:21" x14ac:dyDescent="0.25">
      <c r="T28252" s="101" t="s">
        <v>54919</v>
      </c>
      <c r="U28252" s="74" t="s">
        <v>54920</v>
      </c>
    </row>
    <row r="28253" spans="20:21" x14ac:dyDescent="0.25">
      <c r="T28253" s="101" t="s">
        <v>54921</v>
      </c>
      <c r="U28253" s="74" t="s">
        <v>3912</v>
      </c>
    </row>
    <row r="28254" spans="20:21" x14ac:dyDescent="0.25">
      <c r="T28254" s="101" t="s">
        <v>54922</v>
      </c>
      <c r="U28254" s="74" t="s">
        <v>54923</v>
      </c>
    </row>
    <row r="28255" spans="20:21" x14ac:dyDescent="0.25">
      <c r="T28255" s="101" t="s">
        <v>54924</v>
      </c>
      <c r="U28255" s="74" t="s">
        <v>54925</v>
      </c>
    </row>
    <row r="28256" spans="20:21" x14ac:dyDescent="0.25">
      <c r="T28256" s="101" t="s">
        <v>54926</v>
      </c>
      <c r="U28256" s="74" t="s">
        <v>54927</v>
      </c>
    </row>
    <row r="28257" spans="20:21" x14ac:dyDescent="0.25">
      <c r="T28257" s="101" t="s">
        <v>54928</v>
      </c>
      <c r="U28257" s="74" t="s">
        <v>54929</v>
      </c>
    </row>
    <row r="28258" spans="20:21" x14ac:dyDescent="0.25">
      <c r="T28258" s="101" t="s">
        <v>54930</v>
      </c>
      <c r="U28258" s="74" t="s">
        <v>54931</v>
      </c>
    </row>
    <row r="28259" spans="20:21" x14ac:dyDescent="0.25">
      <c r="T28259" s="101" t="s">
        <v>54932</v>
      </c>
      <c r="U28259" s="74" t="s">
        <v>54933</v>
      </c>
    </row>
    <row r="28260" spans="20:21" x14ac:dyDescent="0.25">
      <c r="T28260" s="101" t="s">
        <v>54934</v>
      </c>
      <c r="U28260" s="74" t="s">
        <v>54935</v>
      </c>
    </row>
    <row r="28261" spans="20:21" x14ac:dyDescent="0.25">
      <c r="T28261" s="101" t="s">
        <v>54936</v>
      </c>
      <c r="U28261" s="74" t="s">
        <v>54937</v>
      </c>
    </row>
    <row r="28262" spans="20:21" x14ac:dyDescent="0.25">
      <c r="T28262" s="101" t="s">
        <v>54938</v>
      </c>
      <c r="U28262" s="74" t="s">
        <v>54939</v>
      </c>
    </row>
    <row r="28263" spans="20:21" x14ac:dyDescent="0.25">
      <c r="T28263" s="101" t="s">
        <v>54940</v>
      </c>
      <c r="U28263" s="74" t="s">
        <v>54941</v>
      </c>
    </row>
    <row r="28264" spans="20:21" x14ac:dyDescent="0.25">
      <c r="T28264" s="101" t="s">
        <v>54942</v>
      </c>
      <c r="U28264" s="74" t="s">
        <v>54943</v>
      </c>
    </row>
    <row r="28265" spans="20:21" x14ac:dyDescent="0.25">
      <c r="T28265" s="101" t="s">
        <v>54944</v>
      </c>
      <c r="U28265" s="74" t="s">
        <v>54945</v>
      </c>
    </row>
    <row r="28266" spans="20:21" x14ac:dyDescent="0.25">
      <c r="T28266" s="101" t="s">
        <v>54946</v>
      </c>
      <c r="U28266" s="74" t="s">
        <v>54947</v>
      </c>
    </row>
    <row r="28267" spans="20:21" x14ac:dyDescent="0.25">
      <c r="T28267" s="101" t="s">
        <v>54948</v>
      </c>
      <c r="U28267" s="74" t="s">
        <v>54949</v>
      </c>
    </row>
    <row r="28268" spans="20:21" x14ac:dyDescent="0.25">
      <c r="T28268" s="101" t="s">
        <v>54950</v>
      </c>
      <c r="U28268" s="74" t="s">
        <v>54951</v>
      </c>
    </row>
    <row r="28269" spans="20:21" x14ac:dyDescent="0.25">
      <c r="T28269" s="101" t="s">
        <v>54952</v>
      </c>
      <c r="U28269" s="74" t="s">
        <v>54953</v>
      </c>
    </row>
    <row r="28270" spans="20:21" x14ac:dyDescent="0.25">
      <c r="T28270" s="101" t="s">
        <v>54954</v>
      </c>
      <c r="U28270" s="74" t="s">
        <v>54955</v>
      </c>
    </row>
    <row r="28271" spans="20:21" x14ac:dyDescent="0.25">
      <c r="T28271" s="101" t="s">
        <v>54956</v>
      </c>
      <c r="U28271" s="74" t="s">
        <v>54957</v>
      </c>
    </row>
    <row r="28272" spans="20:21" x14ac:dyDescent="0.25">
      <c r="T28272" s="101" t="s">
        <v>54958</v>
      </c>
      <c r="U28272" s="74" t="s">
        <v>54959</v>
      </c>
    </row>
    <row r="28273" spans="20:21" x14ac:dyDescent="0.25">
      <c r="T28273" s="101" t="s">
        <v>54960</v>
      </c>
      <c r="U28273" s="74" t="s">
        <v>54961</v>
      </c>
    </row>
    <row r="28274" spans="20:21" x14ac:dyDescent="0.25">
      <c r="T28274" s="101" t="s">
        <v>54962</v>
      </c>
      <c r="U28274" s="74" t="s">
        <v>54963</v>
      </c>
    </row>
    <row r="28275" spans="20:21" x14ac:dyDescent="0.25">
      <c r="T28275" s="101" t="s">
        <v>54964</v>
      </c>
      <c r="U28275" s="74" t="s">
        <v>54965</v>
      </c>
    </row>
    <row r="28276" spans="20:21" x14ac:dyDescent="0.25">
      <c r="T28276" s="101" t="s">
        <v>54966</v>
      </c>
      <c r="U28276" s="74" t="s">
        <v>54967</v>
      </c>
    </row>
    <row r="28277" spans="20:21" x14ac:dyDescent="0.25">
      <c r="T28277" s="101" t="s">
        <v>54968</v>
      </c>
      <c r="U28277" s="74" t="s">
        <v>54969</v>
      </c>
    </row>
    <row r="28278" spans="20:21" x14ac:dyDescent="0.25">
      <c r="T28278" s="101" t="s">
        <v>54970</v>
      </c>
      <c r="U28278" s="74" t="s">
        <v>54971</v>
      </c>
    </row>
    <row r="28279" spans="20:21" x14ac:dyDescent="0.25">
      <c r="T28279" s="101" t="s">
        <v>54972</v>
      </c>
      <c r="U28279" s="74" t="s">
        <v>14932</v>
      </c>
    </row>
    <row r="28280" spans="20:21" x14ac:dyDescent="0.25">
      <c r="T28280" s="101" t="s">
        <v>54973</v>
      </c>
      <c r="U28280" s="74" t="s">
        <v>54974</v>
      </c>
    </row>
    <row r="28281" spans="20:21" x14ac:dyDescent="0.25">
      <c r="T28281" s="101" t="s">
        <v>54975</v>
      </c>
      <c r="U28281" s="74" t="s">
        <v>54976</v>
      </c>
    </row>
    <row r="28282" spans="20:21" x14ac:dyDescent="0.25">
      <c r="T28282" s="101" t="s">
        <v>54977</v>
      </c>
      <c r="U28282" s="74" t="s">
        <v>54978</v>
      </c>
    </row>
    <row r="28283" spans="20:21" x14ac:dyDescent="0.25">
      <c r="T28283" s="101" t="s">
        <v>54979</v>
      </c>
      <c r="U28283" s="74" t="s">
        <v>54980</v>
      </c>
    </row>
    <row r="28284" spans="20:21" x14ac:dyDescent="0.25">
      <c r="T28284" s="101" t="s">
        <v>54981</v>
      </c>
      <c r="U28284" s="74" t="s">
        <v>54982</v>
      </c>
    </row>
    <row r="28285" spans="20:21" x14ac:dyDescent="0.25">
      <c r="T28285" s="101" t="s">
        <v>54983</v>
      </c>
      <c r="U28285" s="74" t="s">
        <v>54984</v>
      </c>
    </row>
    <row r="28286" spans="20:21" x14ac:dyDescent="0.25">
      <c r="T28286" s="101" t="s">
        <v>54985</v>
      </c>
      <c r="U28286" s="74" t="s">
        <v>54986</v>
      </c>
    </row>
    <row r="28287" spans="20:21" x14ac:dyDescent="0.25">
      <c r="T28287" s="101" t="s">
        <v>54987</v>
      </c>
      <c r="U28287" s="74" t="s">
        <v>3109</v>
      </c>
    </row>
    <row r="28288" spans="20:21" x14ac:dyDescent="0.25">
      <c r="T28288" s="101" t="s">
        <v>54988</v>
      </c>
      <c r="U28288" s="74" t="s">
        <v>54989</v>
      </c>
    </row>
    <row r="28289" spans="20:21" x14ac:dyDescent="0.25">
      <c r="T28289" s="101" t="s">
        <v>54990</v>
      </c>
      <c r="U28289" s="74" t="s">
        <v>54991</v>
      </c>
    </row>
    <row r="28290" spans="20:21" x14ac:dyDescent="0.25">
      <c r="T28290" s="101" t="s">
        <v>54992</v>
      </c>
      <c r="U28290" s="74" t="s">
        <v>54993</v>
      </c>
    </row>
    <row r="28291" spans="20:21" x14ac:dyDescent="0.25">
      <c r="T28291" s="101" t="s">
        <v>54994</v>
      </c>
      <c r="U28291" s="74" t="s">
        <v>54995</v>
      </c>
    </row>
    <row r="28292" spans="20:21" x14ac:dyDescent="0.25">
      <c r="T28292" s="101" t="s">
        <v>54996</v>
      </c>
      <c r="U28292" s="74" t="s">
        <v>54997</v>
      </c>
    </row>
    <row r="28293" spans="20:21" x14ac:dyDescent="0.25">
      <c r="T28293" s="101" t="s">
        <v>54998</v>
      </c>
      <c r="U28293" s="74" t="s">
        <v>54999</v>
      </c>
    </row>
    <row r="28294" spans="20:21" x14ac:dyDescent="0.25">
      <c r="T28294" s="101" t="s">
        <v>55000</v>
      </c>
      <c r="U28294" s="74" t="s">
        <v>55001</v>
      </c>
    </row>
    <row r="28295" spans="20:21" x14ac:dyDescent="0.25">
      <c r="T28295" s="101" t="s">
        <v>55002</v>
      </c>
      <c r="U28295" s="74" t="s">
        <v>55003</v>
      </c>
    </row>
    <row r="28296" spans="20:21" x14ac:dyDescent="0.25">
      <c r="T28296" s="101" t="s">
        <v>55004</v>
      </c>
      <c r="U28296" s="74" t="s">
        <v>55005</v>
      </c>
    </row>
    <row r="28297" spans="20:21" x14ac:dyDescent="0.25">
      <c r="T28297" s="101" t="s">
        <v>55006</v>
      </c>
      <c r="U28297" s="74" t="s">
        <v>55007</v>
      </c>
    </row>
    <row r="28298" spans="20:21" x14ac:dyDescent="0.25">
      <c r="T28298" s="101" t="s">
        <v>55008</v>
      </c>
      <c r="U28298" s="74" t="s">
        <v>55009</v>
      </c>
    </row>
    <row r="28299" spans="20:21" x14ac:dyDescent="0.25">
      <c r="T28299" s="101" t="s">
        <v>55010</v>
      </c>
      <c r="U28299" s="74" t="s">
        <v>55011</v>
      </c>
    </row>
    <row r="28300" spans="20:21" x14ac:dyDescent="0.25">
      <c r="T28300" s="101" t="s">
        <v>55012</v>
      </c>
      <c r="U28300" s="74" t="s">
        <v>55013</v>
      </c>
    </row>
    <row r="28301" spans="20:21" x14ac:dyDescent="0.25">
      <c r="T28301" s="101" t="s">
        <v>55014</v>
      </c>
      <c r="U28301" s="74" t="s">
        <v>29005</v>
      </c>
    </row>
    <row r="28302" spans="20:21" x14ac:dyDescent="0.25">
      <c r="T28302" s="101" t="s">
        <v>55015</v>
      </c>
      <c r="U28302" s="74" t="s">
        <v>55016</v>
      </c>
    </row>
    <row r="28303" spans="20:21" x14ac:dyDescent="0.25">
      <c r="T28303" s="101" t="s">
        <v>55017</v>
      </c>
      <c r="U28303" s="74" t="s">
        <v>55018</v>
      </c>
    </row>
    <row r="28304" spans="20:21" x14ac:dyDescent="0.25">
      <c r="T28304" s="101" t="s">
        <v>55019</v>
      </c>
      <c r="U28304" s="74" t="s">
        <v>55020</v>
      </c>
    </row>
    <row r="28305" spans="20:21" x14ac:dyDescent="0.25">
      <c r="T28305" s="101" t="s">
        <v>55021</v>
      </c>
      <c r="U28305" s="74" t="s">
        <v>55022</v>
      </c>
    </row>
    <row r="28306" spans="20:21" x14ac:dyDescent="0.25">
      <c r="T28306" s="101" t="s">
        <v>55023</v>
      </c>
      <c r="U28306" s="74" t="s">
        <v>55024</v>
      </c>
    </row>
    <row r="28307" spans="20:21" x14ac:dyDescent="0.25">
      <c r="T28307" s="101" t="s">
        <v>55025</v>
      </c>
      <c r="U28307" s="74" t="s">
        <v>55026</v>
      </c>
    </row>
    <row r="28308" spans="20:21" x14ac:dyDescent="0.25">
      <c r="T28308" s="101" t="s">
        <v>55027</v>
      </c>
      <c r="U28308" s="74" t="s">
        <v>55028</v>
      </c>
    </row>
    <row r="28309" spans="20:21" x14ac:dyDescent="0.25">
      <c r="T28309" s="101" t="s">
        <v>55029</v>
      </c>
      <c r="U28309" s="74" t="s">
        <v>55030</v>
      </c>
    </row>
    <row r="28310" spans="20:21" x14ac:dyDescent="0.25">
      <c r="T28310" s="101" t="s">
        <v>55031</v>
      </c>
      <c r="U28310" s="74" t="s">
        <v>55032</v>
      </c>
    </row>
    <row r="28311" spans="20:21" x14ac:dyDescent="0.25">
      <c r="T28311" s="101" t="s">
        <v>55033</v>
      </c>
      <c r="U28311" s="74" t="s">
        <v>55034</v>
      </c>
    </row>
    <row r="28312" spans="20:21" x14ac:dyDescent="0.25">
      <c r="T28312" s="101" t="s">
        <v>55035</v>
      </c>
      <c r="U28312" s="74" t="s">
        <v>55036</v>
      </c>
    </row>
    <row r="28313" spans="20:21" x14ac:dyDescent="0.25">
      <c r="T28313" s="101" t="s">
        <v>55037</v>
      </c>
      <c r="U28313" s="74" t="s">
        <v>55038</v>
      </c>
    </row>
    <row r="28314" spans="20:21" x14ac:dyDescent="0.25">
      <c r="T28314" s="101" t="s">
        <v>55039</v>
      </c>
      <c r="U28314" s="74" t="s">
        <v>22738</v>
      </c>
    </row>
    <row r="28315" spans="20:21" x14ac:dyDescent="0.25">
      <c r="T28315" s="101" t="s">
        <v>55040</v>
      </c>
      <c r="U28315" s="74" t="s">
        <v>55041</v>
      </c>
    </row>
    <row r="28316" spans="20:21" x14ac:dyDescent="0.25">
      <c r="T28316" s="101" t="s">
        <v>55042</v>
      </c>
      <c r="U28316" s="74" t="s">
        <v>55043</v>
      </c>
    </row>
    <row r="28317" spans="20:21" x14ac:dyDescent="0.25">
      <c r="T28317" s="101" t="s">
        <v>55044</v>
      </c>
      <c r="U28317" s="74" t="s">
        <v>55045</v>
      </c>
    </row>
    <row r="28318" spans="20:21" x14ac:dyDescent="0.25">
      <c r="T28318" s="101" t="s">
        <v>55046</v>
      </c>
      <c r="U28318" s="74" t="s">
        <v>55047</v>
      </c>
    </row>
    <row r="28319" spans="20:21" x14ac:dyDescent="0.25">
      <c r="T28319" s="101" t="s">
        <v>55048</v>
      </c>
      <c r="U28319" s="74" t="s">
        <v>55049</v>
      </c>
    </row>
    <row r="28320" spans="20:21" x14ac:dyDescent="0.25">
      <c r="T28320" s="101" t="s">
        <v>55050</v>
      </c>
      <c r="U28320" s="74" t="s">
        <v>55051</v>
      </c>
    </row>
    <row r="28321" spans="20:21" x14ac:dyDescent="0.25">
      <c r="T28321" s="101" t="s">
        <v>55052</v>
      </c>
      <c r="U28321" s="74" t="s">
        <v>55053</v>
      </c>
    </row>
    <row r="28322" spans="20:21" x14ac:dyDescent="0.25">
      <c r="T28322" s="101" t="s">
        <v>55054</v>
      </c>
      <c r="U28322" s="74" t="s">
        <v>55055</v>
      </c>
    </row>
    <row r="28323" spans="20:21" x14ac:dyDescent="0.25">
      <c r="T28323" s="101" t="s">
        <v>55056</v>
      </c>
      <c r="U28323" s="74" t="s">
        <v>55057</v>
      </c>
    </row>
    <row r="28324" spans="20:21" x14ac:dyDescent="0.25">
      <c r="T28324" s="101" t="s">
        <v>55058</v>
      </c>
      <c r="U28324" s="74" t="s">
        <v>55059</v>
      </c>
    </row>
    <row r="28325" spans="20:21" x14ac:dyDescent="0.25">
      <c r="T28325" s="101" t="s">
        <v>55060</v>
      </c>
      <c r="U28325" s="74" t="s">
        <v>55061</v>
      </c>
    </row>
    <row r="28326" spans="20:21" x14ac:dyDescent="0.25">
      <c r="T28326" s="101" t="s">
        <v>55062</v>
      </c>
      <c r="U28326" s="74" t="s">
        <v>55063</v>
      </c>
    </row>
    <row r="28327" spans="20:21" x14ac:dyDescent="0.25">
      <c r="T28327" s="101" t="s">
        <v>55064</v>
      </c>
      <c r="U28327" s="74" t="s">
        <v>55065</v>
      </c>
    </row>
    <row r="28328" spans="20:21" x14ac:dyDescent="0.25">
      <c r="T28328" s="101" t="s">
        <v>55066</v>
      </c>
      <c r="U28328" s="74" t="s">
        <v>55067</v>
      </c>
    </row>
    <row r="28329" spans="20:21" x14ac:dyDescent="0.25">
      <c r="T28329" s="101" t="s">
        <v>55068</v>
      </c>
      <c r="U28329" s="74" t="s">
        <v>55069</v>
      </c>
    </row>
    <row r="28330" spans="20:21" x14ac:dyDescent="0.25">
      <c r="T28330" s="101" t="s">
        <v>55070</v>
      </c>
      <c r="U28330" s="74" t="s">
        <v>55071</v>
      </c>
    </row>
    <row r="28331" spans="20:21" x14ac:dyDescent="0.25">
      <c r="T28331" s="101" t="s">
        <v>55072</v>
      </c>
      <c r="U28331" s="74" t="s">
        <v>55073</v>
      </c>
    </row>
    <row r="28332" spans="20:21" x14ac:dyDescent="0.25">
      <c r="T28332" s="101" t="s">
        <v>55074</v>
      </c>
      <c r="U28332" s="74" t="s">
        <v>55075</v>
      </c>
    </row>
    <row r="28333" spans="20:21" x14ac:dyDescent="0.25">
      <c r="T28333" s="101" t="s">
        <v>55076</v>
      </c>
      <c r="U28333" s="74" t="s">
        <v>55077</v>
      </c>
    </row>
    <row r="28334" spans="20:21" x14ac:dyDescent="0.25">
      <c r="T28334" s="101" t="s">
        <v>55078</v>
      </c>
      <c r="U28334" s="74" t="s">
        <v>55079</v>
      </c>
    </row>
    <row r="28335" spans="20:21" x14ac:dyDescent="0.25">
      <c r="T28335" s="101" t="s">
        <v>55080</v>
      </c>
      <c r="U28335" s="74" t="s">
        <v>55081</v>
      </c>
    </row>
    <row r="28336" spans="20:21" x14ac:dyDescent="0.25">
      <c r="T28336" s="101" t="s">
        <v>55082</v>
      </c>
      <c r="U28336" s="74" t="s">
        <v>55083</v>
      </c>
    </row>
    <row r="28337" spans="20:21" x14ac:dyDescent="0.25">
      <c r="T28337" s="101" t="s">
        <v>55084</v>
      </c>
      <c r="U28337" s="74" t="s">
        <v>55085</v>
      </c>
    </row>
    <row r="28338" spans="20:21" x14ac:dyDescent="0.25">
      <c r="T28338" s="101" t="s">
        <v>55086</v>
      </c>
      <c r="U28338" s="74" t="s">
        <v>14422</v>
      </c>
    </row>
    <row r="28339" spans="20:21" x14ac:dyDescent="0.25">
      <c r="T28339" s="101" t="s">
        <v>55087</v>
      </c>
      <c r="U28339" s="74" t="s">
        <v>55088</v>
      </c>
    </row>
    <row r="28340" spans="20:21" x14ac:dyDescent="0.25">
      <c r="T28340" s="101" t="s">
        <v>55089</v>
      </c>
      <c r="U28340" s="74" t="s">
        <v>55090</v>
      </c>
    </row>
    <row r="28341" spans="20:21" x14ac:dyDescent="0.25">
      <c r="T28341" s="101" t="s">
        <v>55091</v>
      </c>
      <c r="U28341" s="74" t="s">
        <v>12248</v>
      </c>
    </row>
    <row r="28342" spans="20:21" x14ac:dyDescent="0.25">
      <c r="T28342" s="101" t="s">
        <v>55092</v>
      </c>
      <c r="U28342" s="74" t="s">
        <v>55093</v>
      </c>
    </row>
    <row r="28343" spans="20:21" x14ac:dyDescent="0.25">
      <c r="T28343" s="101" t="s">
        <v>55094</v>
      </c>
      <c r="U28343" s="74" t="s">
        <v>55095</v>
      </c>
    </row>
    <row r="28344" spans="20:21" x14ac:dyDescent="0.25">
      <c r="T28344" s="101" t="s">
        <v>55096</v>
      </c>
      <c r="U28344" s="74" t="s">
        <v>55097</v>
      </c>
    </row>
    <row r="28345" spans="20:21" x14ac:dyDescent="0.25">
      <c r="T28345" s="101" t="s">
        <v>55098</v>
      </c>
      <c r="U28345" s="74" t="s">
        <v>55099</v>
      </c>
    </row>
    <row r="28346" spans="20:21" x14ac:dyDescent="0.25">
      <c r="T28346" s="101" t="s">
        <v>55100</v>
      </c>
      <c r="U28346" s="74" t="s">
        <v>55101</v>
      </c>
    </row>
    <row r="28347" spans="20:21" x14ac:dyDescent="0.25">
      <c r="T28347" s="101" t="s">
        <v>55102</v>
      </c>
      <c r="U28347" s="74" t="s">
        <v>55103</v>
      </c>
    </row>
    <row r="28348" spans="20:21" x14ac:dyDescent="0.25">
      <c r="T28348" s="101" t="s">
        <v>55104</v>
      </c>
      <c r="U28348" s="74" t="s">
        <v>55105</v>
      </c>
    </row>
    <row r="28349" spans="20:21" x14ac:dyDescent="0.25">
      <c r="T28349" s="101" t="s">
        <v>55106</v>
      </c>
      <c r="U28349" s="74" t="s">
        <v>55107</v>
      </c>
    </row>
    <row r="28350" spans="20:21" x14ac:dyDescent="0.25">
      <c r="T28350" s="101" t="s">
        <v>55108</v>
      </c>
      <c r="U28350" s="74" t="s">
        <v>4880</v>
      </c>
    </row>
    <row r="28351" spans="20:21" x14ac:dyDescent="0.25">
      <c r="T28351" s="101" t="s">
        <v>55109</v>
      </c>
      <c r="U28351" s="74" t="s">
        <v>55110</v>
      </c>
    </row>
    <row r="28352" spans="20:21" x14ac:dyDescent="0.25">
      <c r="T28352" s="101" t="s">
        <v>55111</v>
      </c>
      <c r="U28352" s="74" t="s">
        <v>55112</v>
      </c>
    </row>
    <row r="28353" spans="20:21" x14ac:dyDescent="0.25">
      <c r="T28353" s="101" t="s">
        <v>55113</v>
      </c>
      <c r="U28353" s="74" t="s">
        <v>55114</v>
      </c>
    </row>
    <row r="28354" spans="20:21" x14ac:dyDescent="0.25">
      <c r="T28354" s="101" t="s">
        <v>55115</v>
      </c>
      <c r="U28354" s="74" t="s">
        <v>55116</v>
      </c>
    </row>
    <row r="28355" spans="20:21" x14ac:dyDescent="0.25">
      <c r="T28355" s="101" t="s">
        <v>55117</v>
      </c>
      <c r="U28355" s="74" t="s">
        <v>55118</v>
      </c>
    </row>
    <row r="28356" spans="20:21" x14ac:dyDescent="0.25">
      <c r="T28356" s="101" t="s">
        <v>55119</v>
      </c>
      <c r="U28356" s="74" t="s">
        <v>55120</v>
      </c>
    </row>
    <row r="28357" spans="20:21" x14ac:dyDescent="0.25">
      <c r="T28357" s="101" t="s">
        <v>55121</v>
      </c>
      <c r="U28357" s="74" t="s">
        <v>31348</v>
      </c>
    </row>
    <row r="28358" spans="20:21" x14ac:dyDescent="0.25">
      <c r="T28358" s="101" t="s">
        <v>55122</v>
      </c>
      <c r="U28358" s="74" t="s">
        <v>55123</v>
      </c>
    </row>
    <row r="28359" spans="20:21" x14ac:dyDescent="0.25">
      <c r="T28359" s="101" t="s">
        <v>55124</v>
      </c>
      <c r="U28359" s="74" t="s">
        <v>55125</v>
      </c>
    </row>
    <row r="28360" spans="20:21" x14ac:dyDescent="0.25">
      <c r="T28360" s="101" t="s">
        <v>55126</v>
      </c>
      <c r="U28360" s="74" t="s">
        <v>55127</v>
      </c>
    </row>
    <row r="28361" spans="20:21" x14ac:dyDescent="0.25">
      <c r="T28361" s="101" t="s">
        <v>55128</v>
      </c>
      <c r="U28361" s="74" t="s">
        <v>55129</v>
      </c>
    </row>
    <row r="28362" spans="20:21" x14ac:dyDescent="0.25">
      <c r="T28362" s="101" t="s">
        <v>55130</v>
      </c>
      <c r="U28362" s="74" t="s">
        <v>55131</v>
      </c>
    </row>
    <row r="28363" spans="20:21" x14ac:dyDescent="0.25">
      <c r="T28363" s="101" t="s">
        <v>55132</v>
      </c>
      <c r="U28363" s="74" t="s">
        <v>55133</v>
      </c>
    </row>
    <row r="28364" spans="20:21" x14ac:dyDescent="0.25">
      <c r="T28364" s="101" t="s">
        <v>55134</v>
      </c>
      <c r="U28364" s="74" t="s">
        <v>55135</v>
      </c>
    </row>
    <row r="28365" spans="20:21" x14ac:dyDescent="0.25">
      <c r="T28365" s="101" t="s">
        <v>55136</v>
      </c>
      <c r="U28365" s="74" t="s">
        <v>55137</v>
      </c>
    </row>
    <row r="28366" spans="20:21" x14ac:dyDescent="0.25">
      <c r="T28366" s="101" t="s">
        <v>55138</v>
      </c>
      <c r="U28366" s="74" t="s">
        <v>55139</v>
      </c>
    </row>
    <row r="28367" spans="20:21" x14ac:dyDescent="0.25">
      <c r="T28367" s="101" t="s">
        <v>55140</v>
      </c>
      <c r="U28367" s="74" t="s">
        <v>55141</v>
      </c>
    </row>
    <row r="28368" spans="20:21" x14ac:dyDescent="0.25">
      <c r="T28368" s="101" t="s">
        <v>55142</v>
      </c>
      <c r="U28368" s="74" t="s">
        <v>55143</v>
      </c>
    </row>
    <row r="28369" spans="20:21" x14ac:dyDescent="0.25">
      <c r="T28369" s="101" t="s">
        <v>55144</v>
      </c>
      <c r="U28369" s="74" t="s">
        <v>55145</v>
      </c>
    </row>
    <row r="28370" spans="20:21" x14ac:dyDescent="0.25">
      <c r="T28370" s="101" t="s">
        <v>55146</v>
      </c>
      <c r="U28370" s="74" t="s">
        <v>55147</v>
      </c>
    </row>
    <row r="28371" spans="20:21" x14ac:dyDescent="0.25">
      <c r="T28371" s="101" t="s">
        <v>55148</v>
      </c>
      <c r="U28371" s="74" t="s">
        <v>55149</v>
      </c>
    </row>
    <row r="28372" spans="20:21" x14ac:dyDescent="0.25">
      <c r="T28372" s="101" t="s">
        <v>55150</v>
      </c>
      <c r="U28372" s="74" t="s">
        <v>55151</v>
      </c>
    </row>
    <row r="28373" spans="20:21" x14ac:dyDescent="0.25">
      <c r="T28373" s="101" t="s">
        <v>55152</v>
      </c>
      <c r="U28373" s="74" t="s">
        <v>55153</v>
      </c>
    </row>
    <row r="28374" spans="20:21" x14ac:dyDescent="0.25">
      <c r="T28374" s="101" t="s">
        <v>55154</v>
      </c>
      <c r="U28374" s="74" t="s">
        <v>55155</v>
      </c>
    </row>
    <row r="28375" spans="20:21" x14ac:dyDescent="0.25">
      <c r="T28375" s="101" t="s">
        <v>55156</v>
      </c>
      <c r="U28375" s="74" t="s">
        <v>55157</v>
      </c>
    </row>
    <row r="28376" spans="20:21" x14ac:dyDescent="0.25">
      <c r="T28376" s="101" t="s">
        <v>55158</v>
      </c>
      <c r="U28376" s="74" t="s">
        <v>55159</v>
      </c>
    </row>
    <row r="28377" spans="20:21" x14ac:dyDescent="0.25">
      <c r="T28377" s="101" t="s">
        <v>55160</v>
      </c>
      <c r="U28377" s="74" t="s">
        <v>55161</v>
      </c>
    </row>
    <row r="28378" spans="20:21" x14ac:dyDescent="0.25">
      <c r="T28378" s="101" t="s">
        <v>55162</v>
      </c>
      <c r="U28378" s="74" t="s">
        <v>1020</v>
      </c>
    </row>
    <row r="28379" spans="20:21" x14ac:dyDescent="0.25">
      <c r="T28379" s="101" t="s">
        <v>55163</v>
      </c>
      <c r="U28379" s="74" t="s">
        <v>55164</v>
      </c>
    </row>
    <row r="28380" spans="20:21" x14ac:dyDescent="0.25">
      <c r="T28380" s="101" t="s">
        <v>55165</v>
      </c>
      <c r="U28380" s="74" t="s">
        <v>6574</v>
      </c>
    </row>
    <row r="28381" spans="20:21" x14ac:dyDescent="0.25">
      <c r="T28381" s="101" t="s">
        <v>55166</v>
      </c>
      <c r="U28381" s="74" t="s">
        <v>55167</v>
      </c>
    </row>
    <row r="28382" spans="20:21" x14ac:dyDescent="0.25">
      <c r="T28382" s="101" t="s">
        <v>55168</v>
      </c>
      <c r="U28382" s="74" t="s">
        <v>55169</v>
      </c>
    </row>
    <row r="28383" spans="20:21" x14ac:dyDescent="0.25">
      <c r="T28383" s="101" t="s">
        <v>55170</v>
      </c>
      <c r="U28383" s="74" t="s">
        <v>55171</v>
      </c>
    </row>
    <row r="28384" spans="20:21" x14ac:dyDescent="0.25">
      <c r="T28384" s="101" t="s">
        <v>55172</v>
      </c>
      <c r="U28384" s="74" t="s">
        <v>55173</v>
      </c>
    </row>
    <row r="28385" spans="20:21" x14ac:dyDescent="0.25">
      <c r="T28385" s="101" t="s">
        <v>55174</v>
      </c>
      <c r="U28385" s="74" t="s">
        <v>55175</v>
      </c>
    </row>
    <row r="28386" spans="20:21" x14ac:dyDescent="0.25">
      <c r="T28386" s="101" t="s">
        <v>55176</v>
      </c>
      <c r="U28386" s="74" t="s">
        <v>55177</v>
      </c>
    </row>
    <row r="28387" spans="20:21" x14ac:dyDescent="0.25">
      <c r="T28387" s="101" t="s">
        <v>55178</v>
      </c>
      <c r="U28387" s="74" t="s">
        <v>55179</v>
      </c>
    </row>
    <row r="28388" spans="20:21" x14ac:dyDescent="0.25">
      <c r="T28388" s="101" t="s">
        <v>55180</v>
      </c>
      <c r="U28388" s="74" t="s">
        <v>55181</v>
      </c>
    </row>
    <row r="28389" spans="20:21" x14ac:dyDescent="0.25">
      <c r="T28389" s="101" t="s">
        <v>55182</v>
      </c>
      <c r="U28389" s="74" t="s">
        <v>55183</v>
      </c>
    </row>
    <row r="28390" spans="20:21" x14ac:dyDescent="0.25">
      <c r="T28390" s="101" t="s">
        <v>55184</v>
      </c>
      <c r="U28390" s="74" t="s">
        <v>55185</v>
      </c>
    </row>
    <row r="28391" spans="20:21" x14ac:dyDescent="0.25">
      <c r="T28391" s="101" t="s">
        <v>55186</v>
      </c>
      <c r="U28391" s="74" t="s">
        <v>55187</v>
      </c>
    </row>
    <row r="28392" spans="20:21" x14ac:dyDescent="0.25">
      <c r="T28392" s="101" t="s">
        <v>55188</v>
      </c>
      <c r="U28392" s="74" t="s">
        <v>184</v>
      </c>
    </row>
    <row r="28393" spans="20:21" x14ac:dyDescent="0.25">
      <c r="T28393" s="101" t="s">
        <v>55189</v>
      </c>
      <c r="U28393" s="74" t="s">
        <v>55190</v>
      </c>
    </row>
    <row r="28394" spans="20:21" x14ac:dyDescent="0.25">
      <c r="T28394" s="101" t="s">
        <v>55191</v>
      </c>
      <c r="U28394" s="74" t="s">
        <v>55192</v>
      </c>
    </row>
    <row r="28395" spans="20:21" x14ac:dyDescent="0.25">
      <c r="T28395" s="101" t="s">
        <v>55193</v>
      </c>
      <c r="U28395" s="74" t="s">
        <v>55194</v>
      </c>
    </row>
    <row r="28396" spans="20:21" x14ac:dyDescent="0.25">
      <c r="T28396" s="101" t="s">
        <v>55195</v>
      </c>
      <c r="U28396" s="74" t="s">
        <v>55196</v>
      </c>
    </row>
    <row r="28397" spans="20:21" x14ac:dyDescent="0.25">
      <c r="T28397" s="101" t="s">
        <v>55197</v>
      </c>
      <c r="U28397" s="74" t="s">
        <v>55198</v>
      </c>
    </row>
    <row r="28398" spans="20:21" x14ac:dyDescent="0.25">
      <c r="T28398" s="101" t="s">
        <v>55199</v>
      </c>
      <c r="U28398" s="74" t="s">
        <v>55200</v>
      </c>
    </row>
    <row r="28399" spans="20:21" x14ac:dyDescent="0.25">
      <c r="T28399" s="101" t="s">
        <v>55201</v>
      </c>
      <c r="U28399" s="74" t="s">
        <v>55202</v>
      </c>
    </row>
    <row r="28400" spans="20:21" x14ac:dyDescent="0.25">
      <c r="T28400" s="101" t="s">
        <v>55203</v>
      </c>
      <c r="U28400" s="74" t="s">
        <v>55204</v>
      </c>
    </row>
    <row r="28401" spans="20:21" x14ac:dyDescent="0.25">
      <c r="T28401" s="101" t="s">
        <v>55205</v>
      </c>
      <c r="U28401" s="74" t="s">
        <v>55206</v>
      </c>
    </row>
    <row r="28402" spans="20:21" x14ac:dyDescent="0.25">
      <c r="T28402" s="101" t="s">
        <v>55207</v>
      </c>
      <c r="U28402" s="74" t="s">
        <v>55208</v>
      </c>
    </row>
    <row r="28403" spans="20:21" x14ac:dyDescent="0.25">
      <c r="T28403" s="101" t="s">
        <v>55209</v>
      </c>
      <c r="U28403" s="74" t="s">
        <v>55210</v>
      </c>
    </row>
    <row r="28404" spans="20:21" x14ac:dyDescent="0.25">
      <c r="T28404" s="101" t="s">
        <v>55211</v>
      </c>
      <c r="U28404" s="74" t="s">
        <v>55212</v>
      </c>
    </row>
    <row r="28405" spans="20:21" x14ac:dyDescent="0.25">
      <c r="T28405" s="101" t="s">
        <v>55213</v>
      </c>
      <c r="U28405" s="74" t="s">
        <v>55214</v>
      </c>
    </row>
    <row r="28406" spans="20:21" x14ac:dyDescent="0.25">
      <c r="T28406" s="101" t="s">
        <v>55215</v>
      </c>
      <c r="U28406" s="74" t="s">
        <v>55216</v>
      </c>
    </row>
    <row r="28407" spans="20:21" x14ac:dyDescent="0.25">
      <c r="T28407" s="101" t="s">
        <v>55217</v>
      </c>
      <c r="U28407" s="74" t="s">
        <v>55218</v>
      </c>
    </row>
    <row r="28408" spans="20:21" x14ac:dyDescent="0.25">
      <c r="T28408" s="101" t="s">
        <v>55219</v>
      </c>
      <c r="U28408" s="74" t="s">
        <v>55220</v>
      </c>
    </row>
    <row r="28409" spans="20:21" x14ac:dyDescent="0.25">
      <c r="T28409" s="101" t="s">
        <v>55221</v>
      </c>
      <c r="U28409" s="74" t="s">
        <v>55222</v>
      </c>
    </row>
    <row r="28410" spans="20:21" x14ac:dyDescent="0.25">
      <c r="T28410" s="101" t="s">
        <v>55223</v>
      </c>
      <c r="U28410" s="74" t="s">
        <v>6598</v>
      </c>
    </row>
    <row r="28411" spans="20:21" x14ac:dyDescent="0.25">
      <c r="T28411" s="101" t="s">
        <v>55224</v>
      </c>
      <c r="U28411" s="74" t="s">
        <v>55225</v>
      </c>
    </row>
    <row r="28412" spans="20:21" x14ac:dyDescent="0.25">
      <c r="T28412" s="101" t="s">
        <v>55226</v>
      </c>
      <c r="U28412" s="74" t="s">
        <v>55227</v>
      </c>
    </row>
    <row r="28413" spans="20:21" x14ac:dyDescent="0.25">
      <c r="T28413" s="101" t="s">
        <v>55228</v>
      </c>
      <c r="U28413" s="74" t="s">
        <v>55229</v>
      </c>
    </row>
    <row r="28414" spans="20:21" x14ac:dyDescent="0.25">
      <c r="T28414" s="101" t="s">
        <v>55230</v>
      </c>
      <c r="U28414" s="74" t="s">
        <v>55231</v>
      </c>
    </row>
    <row r="28415" spans="20:21" x14ac:dyDescent="0.25">
      <c r="T28415" s="101" t="s">
        <v>55232</v>
      </c>
      <c r="U28415" s="74" t="s">
        <v>13953</v>
      </c>
    </row>
    <row r="28416" spans="20:21" x14ac:dyDescent="0.25">
      <c r="T28416" s="101" t="s">
        <v>55233</v>
      </c>
      <c r="U28416" s="74" t="s">
        <v>29269</v>
      </c>
    </row>
    <row r="28417" spans="20:21" x14ac:dyDescent="0.25">
      <c r="T28417" s="101" t="s">
        <v>55234</v>
      </c>
      <c r="U28417" s="74" t="s">
        <v>55235</v>
      </c>
    </row>
    <row r="28418" spans="20:21" x14ac:dyDescent="0.25">
      <c r="T28418" s="101" t="s">
        <v>55236</v>
      </c>
      <c r="U28418" s="74" t="s">
        <v>55237</v>
      </c>
    </row>
    <row r="28419" spans="20:21" x14ac:dyDescent="0.25">
      <c r="T28419" s="101" t="s">
        <v>55238</v>
      </c>
      <c r="U28419" s="74" t="s">
        <v>55239</v>
      </c>
    </row>
    <row r="28420" spans="20:21" x14ac:dyDescent="0.25">
      <c r="T28420" s="101" t="s">
        <v>55240</v>
      </c>
      <c r="U28420" s="74" t="s">
        <v>55241</v>
      </c>
    </row>
    <row r="28421" spans="20:21" x14ac:dyDescent="0.25">
      <c r="T28421" s="101" t="s">
        <v>55242</v>
      </c>
      <c r="U28421" s="74" t="s">
        <v>55243</v>
      </c>
    </row>
    <row r="28422" spans="20:21" x14ac:dyDescent="0.25">
      <c r="T28422" s="101" t="s">
        <v>55244</v>
      </c>
      <c r="U28422" s="74" t="s">
        <v>55245</v>
      </c>
    </row>
    <row r="28423" spans="20:21" x14ac:dyDescent="0.25">
      <c r="T28423" s="101" t="s">
        <v>55246</v>
      </c>
      <c r="U28423" s="74" t="s">
        <v>55247</v>
      </c>
    </row>
    <row r="28424" spans="20:21" x14ac:dyDescent="0.25">
      <c r="T28424" s="101" t="s">
        <v>55248</v>
      </c>
      <c r="U28424" s="74" t="s">
        <v>55249</v>
      </c>
    </row>
    <row r="28425" spans="20:21" x14ac:dyDescent="0.25">
      <c r="T28425" s="101" t="s">
        <v>55250</v>
      </c>
      <c r="U28425" s="74" t="s">
        <v>55251</v>
      </c>
    </row>
    <row r="28426" spans="20:21" x14ac:dyDescent="0.25">
      <c r="T28426" s="101" t="s">
        <v>55252</v>
      </c>
      <c r="U28426" s="74" t="s">
        <v>55253</v>
      </c>
    </row>
    <row r="28427" spans="20:21" x14ac:dyDescent="0.25">
      <c r="T28427" s="101" t="s">
        <v>55254</v>
      </c>
      <c r="U28427" s="74" t="s">
        <v>55255</v>
      </c>
    </row>
    <row r="28428" spans="20:21" x14ac:dyDescent="0.25">
      <c r="T28428" s="101" t="s">
        <v>55256</v>
      </c>
      <c r="U28428" s="74" t="s">
        <v>17657</v>
      </c>
    </row>
    <row r="28429" spans="20:21" x14ac:dyDescent="0.25">
      <c r="T28429" s="101" t="s">
        <v>55257</v>
      </c>
      <c r="U28429" s="74" t="s">
        <v>55258</v>
      </c>
    </row>
    <row r="28430" spans="20:21" x14ac:dyDescent="0.25">
      <c r="T28430" s="101" t="s">
        <v>55259</v>
      </c>
      <c r="U28430" s="74" t="s">
        <v>55260</v>
      </c>
    </row>
    <row r="28431" spans="20:21" x14ac:dyDescent="0.25">
      <c r="T28431" s="101" t="s">
        <v>55261</v>
      </c>
      <c r="U28431" s="74" t="s">
        <v>55262</v>
      </c>
    </row>
    <row r="28432" spans="20:21" x14ac:dyDescent="0.25">
      <c r="T28432" s="101" t="s">
        <v>55263</v>
      </c>
      <c r="U28432" s="74" t="s">
        <v>55264</v>
      </c>
    </row>
    <row r="28433" spans="20:21" x14ac:dyDescent="0.25">
      <c r="T28433" s="101" t="s">
        <v>55265</v>
      </c>
      <c r="U28433" s="74" t="s">
        <v>55266</v>
      </c>
    </row>
    <row r="28434" spans="20:21" x14ac:dyDescent="0.25">
      <c r="T28434" s="101" t="s">
        <v>55267</v>
      </c>
      <c r="U28434" s="74" t="s">
        <v>55268</v>
      </c>
    </row>
    <row r="28435" spans="20:21" x14ac:dyDescent="0.25">
      <c r="T28435" s="101" t="s">
        <v>55269</v>
      </c>
      <c r="U28435" s="74" t="s">
        <v>55270</v>
      </c>
    </row>
    <row r="28436" spans="20:21" x14ac:dyDescent="0.25">
      <c r="T28436" s="101" t="s">
        <v>55271</v>
      </c>
      <c r="U28436" s="74" t="s">
        <v>55272</v>
      </c>
    </row>
    <row r="28437" spans="20:21" x14ac:dyDescent="0.25">
      <c r="T28437" s="101" t="s">
        <v>55273</v>
      </c>
      <c r="U28437" s="74" t="s">
        <v>55274</v>
      </c>
    </row>
    <row r="28438" spans="20:21" x14ac:dyDescent="0.25">
      <c r="T28438" s="101" t="s">
        <v>55275</v>
      </c>
      <c r="U28438" s="74" t="s">
        <v>55276</v>
      </c>
    </row>
    <row r="28439" spans="20:21" x14ac:dyDescent="0.25">
      <c r="T28439" s="101" t="s">
        <v>55277</v>
      </c>
      <c r="U28439" s="74" t="s">
        <v>55278</v>
      </c>
    </row>
    <row r="28440" spans="20:21" x14ac:dyDescent="0.25">
      <c r="T28440" s="101" t="s">
        <v>55279</v>
      </c>
      <c r="U28440" s="74" t="s">
        <v>55280</v>
      </c>
    </row>
    <row r="28441" spans="20:21" x14ac:dyDescent="0.25">
      <c r="T28441" s="101" t="s">
        <v>55281</v>
      </c>
      <c r="U28441" s="74" t="s">
        <v>55282</v>
      </c>
    </row>
    <row r="28442" spans="20:21" x14ac:dyDescent="0.25">
      <c r="T28442" s="101" t="s">
        <v>55283</v>
      </c>
      <c r="U28442" s="74" t="s">
        <v>55284</v>
      </c>
    </row>
    <row r="28443" spans="20:21" x14ac:dyDescent="0.25">
      <c r="T28443" s="101" t="s">
        <v>55285</v>
      </c>
      <c r="U28443" s="74" t="s">
        <v>55286</v>
      </c>
    </row>
    <row r="28444" spans="20:21" x14ac:dyDescent="0.25">
      <c r="T28444" s="101" t="s">
        <v>55287</v>
      </c>
      <c r="U28444" s="74" t="s">
        <v>55288</v>
      </c>
    </row>
    <row r="28445" spans="20:21" x14ac:dyDescent="0.25">
      <c r="T28445" s="101" t="s">
        <v>55289</v>
      </c>
      <c r="U28445" s="74" t="s">
        <v>55290</v>
      </c>
    </row>
    <row r="28446" spans="20:21" x14ac:dyDescent="0.25">
      <c r="T28446" s="101" t="s">
        <v>55291</v>
      </c>
      <c r="U28446" s="74" t="s">
        <v>55292</v>
      </c>
    </row>
    <row r="28447" spans="20:21" x14ac:dyDescent="0.25">
      <c r="T28447" s="101" t="s">
        <v>55293</v>
      </c>
      <c r="U28447" s="74" t="s">
        <v>55294</v>
      </c>
    </row>
    <row r="28448" spans="20:21" x14ac:dyDescent="0.25">
      <c r="T28448" s="101" t="s">
        <v>55295</v>
      </c>
      <c r="U28448" s="74" t="s">
        <v>55296</v>
      </c>
    </row>
    <row r="28449" spans="20:21" x14ac:dyDescent="0.25">
      <c r="T28449" s="101" t="s">
        <v>55297</v>
      </c>
      <c r="U28449" s="74" t="s">
        <v>55298</v>
      </c>
    </row>
    <row r="28450" spans="20:21" x14ac:dyDescent="0.25">
      <c r="T28450" s="101" t="s">
        <v>55299</v>
      </c>
      <c r="U28450" s="74" t="s">
        <v>55300</v>
      </c>
    </row>
    <row r="28451" spans="20:21" x14ac:dyDescent="0.25">
      <c r="T28451" s="101" t="s">
        <v>55301</v>
      </c>
      <c r="U28451" s="74" t="s">
        <v>55302</v>
      </c>
    </row>
    <row r="28452" spans="20:21" x14ac:dyDescent="0.25">
      <c r="T28452" s="101" t="s">
        <v>55303</v>
      </c>
      <c r="U28452" s="74" t="s">
        <v>55304</v>
      </c>
    </row>
    <row r="28453" spans="20:21" x14ac:dyDescent="0.25">
      <c r="T28453" s="101" t="s">
        <v>55305</v>
      </c>
      <c r="U28453" s="74" t="s">
        <v>55306</v>
      </c>
    </row>
    <row r="28454" spans="20:21" x14ac:dyDescent="0.25">
      <c r="T28454" s="101" t="s">
        <v>55307</v>
      </c>
      <c r="U28454" s="74" t="s">
        <v>55308</v>
      </c>
    </row>
    <row r="28455" spans="20:21" x14ac:dyDescent="0.25">
      <c r="T28455" s="101" t="s">
        <v>55309</v>
      </c>
      <c r="U28455" s="74" t="s">
        <v>55310</v>
      </c>
    </row>
    <row r="28456" spans="20:21" x14ac:dyDescent="0.25">
      <c r="T28456" s="101" t="s">
        <v>55311</v>
      </c>
      <c r="U28456" s="74" t="s">
        <v>55312</v>
      </c>
    </row>
    <row r="28457" spans="20:21" x14ac:dyDescent="0.25">
      <c r="T28457" s="101" t="s">
        <v>55313</v>
      </c>
      <c r="U28457" s="74" t="s">
        <v>55314</v>
      </c>
    </row>
    <row r="28458" spans="20:21" x14ac:dyDescent="0.25">
      <c r="T28458" s="101" t="s">
        <v>55315</v>
      </c>
      <c r="U28458" s="74" t="s">
        <v>55316</v>
      </c>
    </row>
    <row r="28459" spans="20:21" x14ac:dyDescent="0.25">
      <c r="T28459" s="101" t="s">
        <v>55317</v>
      </c>
      <c r="U28459" s="74" t="s">
        <v>55318</v>
      </c>
    </row>
    <row r="28460" spans="20:21" x14ac:dyDescent="0.25">
      <c r="T28460" s="101" t="s">
        <v>55319</v>
      </c>
      <c r="U28460" s="74" t="s">
        <v>55320</v>
      </c>
    </row>
    <row r="28461" spans="20:21" x14ac:dyDescent="0.25">
      <c r="T28461" s="101" t="s">
        <v>55321</v>
      </c>
      <c r="U28461" s="74" t="s">
        <v>38321</v>
      </c>
    </row>
    <row r="28462" spans="20:21" x14ac:dyDescent="0.25">
      <c r="T28462" s="101" t="s">
        <v>55322</v>
      </c>
      <c r="U28462" s="74" t="s">
        <v>55323</v>
      </c>
    </row>
    <row r="28463" spans="20:21" x14ac:dyDescent="0.25">
      <c r="T28463" s="101" t="s">
        <v>55324</v>
      </c>
      <c r="U28463" s="74" t="s">
        <v>55325</v>
      </c>
    </row>
    <row r="28464" spans="20:21" x14ac:dyDescent="0.25">
      <c r="T28464" s="101" t="s">
        <v>55326</v>
      </c>
      <c r="U28464" s="74" t="s">
        <v>55327</v>
      </c>
    </row>
    <row r="28465" spans="20:21" x14ac:dyDescent="0.25">
      <c r="T28465" s="101" t="s">
        <v>55328</v>
      </c>
      <c r="U28465" s="74" t="s">
        <v>55329</v>
      </c>
    </row>
    <row r="28466" spans="20:21" x14ac:dyDescent="0.25">
      <c r="T28466" s="101" t="s">
        <v>55330</v>
      </c>
      <c r="U28466" s="74" t="s">
        <v>55331</v>
      </c>
    </row>
    <row r="28467" spans="20:21" x14ac:dyDescent="0.25">
      <c r="T28467" s="101" t="s">
        <v>55332</v>
      </c>
      <c r="U28467" s="74" t="s">
        <v>55333</v>
      </c>
    </row>
    <row r="28468" spans="20:21" x14ac:dyDescent="0.25">
      <c r="T28468" s="101" t="s">
        <v>55334</v>
      </c>
      <c r="U28468" s="74" t="s">
        <v>55335</v>
      </c>
    </row>
    <row r="28469" spans="20:21" x14ac:dyDescent="0.25">
      <c r="T28469" s="101" t="s">
        <v>55336</v>
      </c>
      <c r="U28469" s="74" t="s">
        <v>55337</v>
      </c>
    </row>
    <row r="28470" spans="20:21" x14ac:dyDescent="0.25">
      <c r="T28470" s="101" t="s">
        <v>55338</v>
      </c>
      <c r="U28470" s="74" t="s">
        <v>55339</v>
      </c>
    </row>
    <row r="28471" spans="20:21" x14ac:dyDescent="0.25">
      <c r="T28471" s="101" t="s">
        <v>55340</v>
      </c>
      <c r="U28471" s="74" t="s">
        <v>14092</v>
      </c>
    </row>
    <row r="28472" spans="20:21" x14ac:dyDescent="0.25">
      <c r="T28472" s="101" t="s">
        <v>55341</v>
      </c>
      <c r="U28472" s="74" t="s">
        <v>55342</v>
      </c>
    </row>
    <row r="28473" spans="20:21" x14ac:dyDescent="0.25">
      <c r="T28473" s="101" t="s">
        <v>55343</v>
      </c>
      <c r="U28473" s="74" t="s">
        <v>55344</v>
      </c>
    </row>
    <row r="28474" spans="20:21" x14ac:dyDescent="0.25">
      <c r="T28474" s="101" t="s">
        <v>55345</v>
      </c>
      <c r="U28474" s="74" t="s">
        <v>55346</v>
      </c>
    </row>
    <row r="28475" spans="20:21" x14ac:dyDescent="0.25">
      <c r="T28475" s="101" t="s">
        <v>55347</v>
      </c>
      <c r="U28475" s="74" t="s">
        <v>55348</v>
      </c>
    </row>
    <row r="28476" spans="20:21" x14ac:dyDescent="0.25">
      <c r="T28476" s="101" t="s">
        <v>55349</v>
      </c>
      <c r="U28476" s="74" t="s">
        <v>55350</v>
      </c>
    </row>
    <row r="28477" spans="20:21" x14ac:dyDescent="0.25">
      <c r="T28477" s="101" t="s">
        <v>55351</v>
      </c>
      <c r="U28477" s="74" t="s">
        <v>55352</v>
      </c>
    </row>
    <row r="28478" spans="20:21" x14ac:dyDescent="0.25">
      <c r="T28478" s="101" t="s">
        <v>55353</v>
      </c>
      <c r="U28478" s="74" t="s">
        <v>55354</v>
      </c>
    </row>
    <row r="28479" spans="20:21" x14ac:dyDescent="0.25">
      <c r="T28479" s="101" t="s">
        <v>55355</v>
      </c>
      <c r="U28479" s="74" t="s">
        <v>55356</v>
      </c>
    </row>
    <row r="28480" spans="20:21" x14ac:dyDescent="0.25">
      <c r="T28480" s="101" t="s">
        <v>55357</v>
      </c>
      <c r="U28480" s="74" t="s">
        <v>55358</v>
      </c>
    </row>
    <row r="28481" spans="20:21" x14ac:dyDescent="0.25">
      <c r="T28481" s="101" t="s">
        <v>55359</v>
      </c>
      <c r="U28481" s="74" t="s">
        <v>55360</v>
      </c>
    </row>
    <row r="28482" spans="20:21" x14ac:dyDescent="0.25">
      <c r="T28482" s="101" t="s">
        <v>55361</v>
      </c>
      <c r="U28482" s="74" t="s">
        <v>17772</v>
      </c>
    </row>
    <row r="28483" spans="20:21" x14ac:dyDescent="0.25">
      <c r="T28483" s="101" t="s">
        <v>55362</v>
      </c>
      <c r="U28483" s="74" t="s">
        <v>55363</v>
      </c>
    </row>
    <row r="28484" spans="20:21" x14ac:dyDescent="0.25">
      <c r="T28484" s="101" t="s">
        <v>55364</v>
      </c>
      <c r="U28484" s="74" t="s">
        <v>55365</v>
      </c>
    </row>
    <row r="28485" spans="20:21" x14ac:dyDescent="0.25">
      <c r="T28485" s="101" t="s">
        <v>55366</v>
      </c>
      <c r="U28485" s="74" t="s">
        <v>55367</v>
      </c>
    </row>
    <row r="28486" spans="20:21" x14ac:dyDescent="0.25">
      <c r="T28486" s="101" t="s">
        <v>55368</v>
      </c>
      <c r="U28486" s="74" t="s">
        <v>29376</v>
      </c>
    </row>
    <row r="28487" spans="20:21" x14ac:dyDescent="0.25">
      <c r="T28487" s="101" t="s">
        <v>55369</v>
      </c>
      <c r="U28487" s="74" t="s">
        <v>55370</v>
      </c>
    </row>
    <row r="28488" spans="20:21" x14ac:dyDescent="0.25">
      <c r="T28488" s="101" t="s">
        <v>55371</v>
      </c>
      <c r="U28488" s="74" t="s">
        <v>55372</v>
      </c>
    </row>
    <row r="28489" spans="20:21" x14ac:dyDescent="0.25">
      <c r="T28489" s="101" t="s">
        <v>55373</v>
      </c>
      <c r="U28489" s="74" t="s">
        <v>55374</v>
      </c>
    </row>
    <row r="28490" spans="20:21" x14ac:dyDescent="0.25">
      <c r="T28490" s="101" t="s">
        <v>55375</v>
      </c>
      <c r="U28490" s="74" t="s">
        <v>55376</v>
      </c>
    </row>
    <row r="28491" spans="20:21" x14ac:dyDescent="0.25">
      <c r="T28491" s="101" t="s">
        <v>55377</v>
      </c>
      <c r="U28491" s="74" t="s">
        <v>55378</v>
      </c>
    </row>
    <row r="28492" spans="20:21" x14ac:dyDescent="0.25">
      <c r="T28492" s="101" t="s">
        <v>55379</v>
      </c>
      <c r="U28492" s="74" t="s">
        <v>55380</v>
      </c>
    </row>
    <row r="28493" spans="20:21" x14ac:dyDescent="0.25">
      <c r="T28493" s="101" t="s">
        <v>55381</v>
      </c>
      <c r="U28493" s="74" t="s">
        <v>55382</v>
      </c>
    </row>
    <row r="28494" spans="20:21" x14ac:dyDescent="0.25">
      <c r="T28494" s="101" t="s">
        <v>55383</v>
      </c>
      <c r="U28494" s="74" t="s">
        <v>55384</v>
      </c>
    </row>
    <row r="28495" spans="20:21" x14ac:dyDescent="0.25">
      <c r="T28495" s="101" t="s">
        <v>55385</v>
      </c>
      <c r="U28495" s="74" t="s">
        <v>55386</v>
      </c>
    </row>
    <row r="28496" spans="20:21" x14ac:dyDescent="0.25">
      <c r="T28496" s="101" t="s">
        <v>55387</v>
      </c>
      <c r="U28496" s="74" t="s">
        <v>17790</v>
      </c>
    </row>
    <row r="28497" spans="20:21" x14ac:dyDescent="0.25">
      <c r="T28497" s="101" t="s">
        <v>55388</v>
      </c>
      <c r="U28497" s="74" t="s">
        <v>55389</v>
      </c>
    </row>
    <row r="28498" spans="20:21" x14ac:dyDescent="0.25">
      <c r="T28498" s="101" t="s">
        <v>55390</v>
      </c>
      <c r="U28498" s="74" t="s">
        <v>55391</v>
      </c>
    </row>
    <row r="28499" spans="20:21" x14ac:dyDescent="0.25">
      <c r="T28499" s="101" t="s">
        <v>55392</v>
      </c>
      <c r="U28499" s="74" t="s">
        <v>55393</v>
      </c>
    </row>
    <row r="28500" spans="20:21" x14ac:dyDescent="0.25">
      <c r="T28500" s="101" t="s">
        <v>55394</v>
      </c>
      <c r="U28500" s="74" t="s">
        <v>29415</v>
      </c>
    </row>
    <row r="28501" spans="20:21" x14ac:dyDescent="0.25">
      <c r="T28501" s="101" t="s">
        <v>55395</v>
      </c>
      <c r="U28501" s="74" t="s">
        <v>55396</v>
      </c>
    </row>
    <row r="28502" spans="20:21" x14ac:dyDescent="0.25">
      <c r="T28502" s="101" t="s">
        <v>55397</v>
      </c>
      <c r="U28502" s="74" t="s">
        <v>55398</v>
      </c>
    </row>
    <row r="28503" spans="20:21" x14ac:dyDescent="0.25">
      <c r="T28503" s="101" t="s">
        <v>55399</v>
      </c>
      <c r="U28503" s="74" t="s">
        <v>55400</v>
      </c>
    </row>
    <row r="28504" spans="20:21" x14ac:dyDescent="0.25">
      <c r="T28504" s="101" t="s">
        <v>55401</v>
      </c>
      <c r="U28504" s="74" t="s">
        <v>55402</v>
      </c>
    </row>
    <row r="28505" spans="20:21" x14ac:dyDescent="0.25">
      <c r="T28505" s="101" t="s">
        <v>55403</v>
      </c>
      <c r="U28505" s="74" t="s">
        <v>55404</v>
      </c>
    </row>
    <row r="28506" spans="20:21" x14ac:dyDescent="0.25">
      <c r="T28506" s="101" t="s">
        <v>55405</v>
      </c>
      <c r="U28506" s="74" t="s">
        <v>55406</v>
      </c>
    </row>
    <row r="28507" spans="20:21" x14ac:dyDescent="0.25">
      <c r="T28507" s="101" t="s">
        <v>55407</v>
      </c>
      <c r="U28507" s="74" t="s">
        <v>2775</v>
      </c>
    </row>
    <row r="28508" spans="20:21" x14ac:dyDescent="0.25">
      <c r="T28508" s="101" t="s">
        <v>55408</v>
      </c>
      <c r="U28508" s="74" t="s">
        <v>55409</v>
      </c>
    </row>
    <row r="28509" spans="20:21" x14ac:dyDescent="0.25">
      <c r="T28509" s="101" t="s">
        <v>55410</v>
      </c>
      <c r="U28509" s="74" t="s">
        <v>55411</v>
      </c>
    </row>
    <row r="28510" spans="20:21" x14ac:dyDescent="0.25">
      <c r="T28510" s="101" t="s">
        <v>55412</v>
      </c>
      <c r="U28510" s="74" t="s">
        <v>55413</v>
      </c>
    </row>
    <row r="28511" spans="20:21" x14ac:dyDescent="0.25">
      <c r="T28511" s="101" t="s">
        <v>55414</v>
      </c>
      <c r="U28511" s="74" t="s">
        <v>55415</v>
      </c>
    </row>
    <row r="28512" spans="20:21" x14ac:dyDescent="0.25">
      <c r="T28512" s="101" t="s">
        <v>55416</v>
      </c>
      <c r="U28512" s="74" t="s">
        <v>55417</v>
      </c>
    </row>
    <row r="28513" spans="20:21" x14ac:dyDescent="0.25">
      <c r="T28513" s="101" t="s">
        <v>55418</v>
      </c>
      <c r="U28513" s="74" t="s">
        <v>55419</v>
      </c>
    </row>
    <row r="28514" spans="20:21" x14ac:dyDescent="0.25">
      <c r="T28514" s="101" t="s">
        <v>55420</v>
      </c>
      <c r="U28514" s="74" t="s">
        <v>55421</v>
      </c>
    </row>
    <row r="28515" spans="20:21" x14ac:dyDescent="0.25">
      <c r="T28515" s="101" t="s">
        <v>55422</v>
      </c>
      <c r="U28515" s="74" t="s">
        <v>55423</v>
      </c>
    </row>
    <row r="28516" spans="20:21" x14ac:dyDescent="0.25">
      <c r="T28516" s="101" t="s">
        <v>55424</v>
      </c>
      <c r="U28516" s="74" t="s">
        <v>55425</v>
      </c>
    </row>
    <row r="28517" spans="20:21" x14ac:dyDescent="0.25">
      <c r="T28517" s="101" t="s">
        <v>55426</v>
      </c>
      <c r="U28517" s="74" t="s">
        <v>4087</v>
      </c>
    </row>
    <row r="28518" spans="20:21" x14ac:dyDescent="0.25">
      <c r="T28518" s="101" t="s">
        <v>55427</v>
      </c>
      <c r="U28518" s="74" t="s">
        <v>55428</v>
      </c>
    </row>
    <row r="28519" spans="20:21" x14ac:dyDescent="0.25">
      <c r="T28519" s="101" t="s">
        <v>55429</v>
      </c>
      <c r="U28519" s="74" t="s">
        <v>55430</v>
      </c>
    </row>
    <row r="28520" spans="20:21" x14ac:dyDescent="0.25">
      <c r="T28520" s="101" t="s">
        <v>55431</v>
      </c>
      <c r="U28520" s="74" t="s">
        <v>55432</v>
      </c>
    </row>
    <row r="28521" spans="20:21" x14ac:dyDescent="0.25">
      <c r="T28521" s="101" t="s">
        <v>55433</v>
      </c>
      <c r="U28521" s="74" t="s">
        <v>2791</v>
      </c>
    </row>
    <row r="28522" spans="20:21" x14ac:dyDescent="0.25">
      <c r="T28522" s="101" t="s">
        <v>55434</v>
      </c>
      <c r="U28522" s="74" t="s">
        <v>55435</v>
      </c>
    </row>
    <row r="28523" spans="20:21" x14ac:dyDescent="0.25">
      <c r="T28523" s="101" t="s">
        <v>55436</v>
      </c>
      <c r="U28523" s="74" t="s">
        <v>55437</v>
      </c>
    </row>
    <row r="28524" spans="20:21" x14ac:dyDescent="0.25">
      <c r="T28524" s="101" t="s">
        <v>55438</v>
      </c>
      <c r="U28524" s="74" t="s">
        <v>55439</v>
      </c>
    </row>
    <row r="28525" spans="20:21" x14ac:dyDescent="0.25">
      <c r="T28525" s="101" t="s">
        <v>55440</v>
      </c>
      <c r="U28525" s="74" t="s">
        <v>55441</v>
      </c>
    </row>
    <row r="28526" spans="20:21" x14ac:dyDescent="0.25">
      <c r="T28526" s="101" t="s">
        <v>55442</v>
      </c>
      <c r="U28526" s="74" t="s">
        <v>55443</v>
      </c>
    </row>
    <row r="28527" spans="20:21" x14ac:dyDescent="0.25">
      <c r="T28527" s="101" t="s">
        <v>55444</v>
      </c>
      <c r="U28527" s="74" t="s">
        <v>55445</v>
      </c>
    </row>
    <row r="28528" spans="20:21" x14ac:dyDescent="0.25">
      <c r="T28528" s="101" t="s">
        <v>55446</v>
      </c>
      <c r="U28528" s="74" t="s">
        <v>55447</v>
      </c>
    </row>
    <row r="28529" spans="20:21" x14ac:dyDescent="0.25">
      <c r="T28529" s="101" t="s">
        <v>55448</v>
      </c>
      <c r="U28529" s="74" t="s">
        <v>55449</v>
      </c>
    </row>
    <row r="28530" spans="20:21" x14ac:dyDescent="0.25">
      <c r="T28530" s="101" t="s">
        <v>55450</v>
      </c>
      <c r="U28530" s="74" t="s">
        <v>55451</v>
      </c>
    </row>
    <row r="28531" spans="20:21" x14ac:dyDescent="0.25">
      <c r="T28531" s="101" t="s">
        <v>55452</v>
      </c>
      <c r="U28531" s="74" t="s">
        <v>55453</v>
      </c>
    </row>
    <row r="28532" spans="20:21" x14ac:dyDescent="0.25">
      <c r="T28532" s="101" t="s">
        <v>55454</v>
      </c>
      <c r="U28532" s="74" t="s">
        <v>55455</v>
      </c>
    </row>
    <row r="28533" spans="20:21" x14ac:dyDescent="0.25">
      <c r="T28533" s="101" t="s">
        <v>55456</v>
      </c>
      <c r="U28533" s="74" t="s">
        <v>55457</v>
      </c>
    </row>
    <row r="28534" spans="20:21" x14ac:dyDescent="0.25">
      <c r="T28534" s="101" t="s">
        <v>55458</v>
      </c>
      <c r="U28534" s="74" t="s">
        <v>55459</v>
      </c>
    </row>
    <row r="28535" spans="20:21" x14ac:dyDescent="0.25">
      <c r="T28535" s="101" t="s">
        <v>55460</v>
      </c>
      <c r="U28535" s="74" t="s">
        <v>55461</v>
      </c>
    </row>
    <row r="28536" spans="20:21" x14ac:dyDescent="0.25">
      <c r="T28536" s="101" t="s">
        <v>55462</v>
      </c>
      <c r="U28536" s="74" t="s">
        <v>55463</v>
      </c>
    </row>
    <row r="28537" spans="20:21" x14ac:dyDescent="0.25">
      <c r="T28537" s="101" t="s">
        <v>55464</v>
      </c>
      <c r="U28537" s="74" t="s">
        <v>55465</v>
      </c>
    </row>
    <row r="28538" spans="20:21" x14ac:dyDescent="0.25">
      <c r="T28538" s="101" t="s">
        <v>55466</v>
      </c>
      <c r="U28538" s="74" t="s">
        <v>55467</v>
      </c>
    </row>
    <row r="28539" spans="20:21" x14ac:dyDescent="0.25">
      <c r="T28539" s="101" t="s">
        <v>55468</v>
      </c>
      <c r="U28539" s="74" t="s">
        <v>1448</v>
      </c>
    </row>
    <row r="28540" spans="20:21" x14ac:dyDescent="0.25">
      <c r="T28540" s="101" t="s">
        <v>55469</v>
      </c>
      <c r="U28540" s="74" t="s">
        <v>55470</v>
      </c>
    </row>
    <row r="28541" spans="20:21" x14ac:dyDescent="0.25">
      <c r="T28541" s="101" t="s">
        <v>55471</v>
      </c>
      <c r="U28541" s="74" t="s">
        <v>55472</v>
      </c>
    </row>
    <row r="28542" spans="20:21" x14ac:dyDescent="0.25">
      <c r="T28542" s="101" t="s">
        <v>55473</v>
      </c>
      <c r="U28542" s="74" t="s">
        <v>55474</v>
      </c>
    </row>
    <row r="28543" spans="20:21" x14ac:dyDescent="0.25">
      <c r="T28543" s="101" t="s">
        <v>55475</v>
      </c>
      <c r="U28543" s="74" t="s">
        <v>55476</v>
      </c>
    </row>
    <row r="28544" spans="20:21" x14ac:dyDescent="0.25">
      <c r="T28544" s="101" t="s">
        <v>55477</v>
      </c>
      <c r="U28544" s="74" t="s">
        <v>55478</v>
      </c>
    </row>
    <row r="28545" spans="20:21" x14ac:dyDescent="0.25">
      <c r="T28545" s="101" t="s">
        <v>55479</v>
      </c>
      <c r="U28545" s="74" t="s">
        <v>55480</v>
      </c>
    </row>
    <row r="28546" spans="20:21" x14ac:dyDescent="0.25">
      <c r="T28546" s="101" t="s">
        <v>55481</v>
      </c>
      <c r="U28546" s="74" t="s">
        <v>55482</v>
      </c>
    </row>
    <row r="28547" spans="20:21" x14ac:dyDescent="0.25">
      <c r="T28547" s="101" t="s">
        <v>55483</v>
      </c>
      <c r="U28547" s="74" t="s">
        <v>55484</v>
      </c>
    </row>
    <row r="28548" spans="20:21" x14ac:dyDescent="0.25">
      <c r="T28548" s="101" t="s">
        <v>55485</v>
      </c>
      <c r="U28548" s="74" t="s">
        <v>55486</v>
      </c>
    </row>
    <row r="28549" spans="20:21" x14ac:dyDescent="0.25">
      <c r="T28549" s="101" t="s">
        <v>55487</v>
      </c>
      <c r="U28549" s="74" t="s">
        <v>55488</v>
      </c>
    </row>
    <row r="28550" spans="20:21" x14ac:dyDescent="0.25">
      <c r="T28550" s="101" t="s">
        <v>55489</v>
      </c>
      <c r="U28550" s="74" t="s">
        <v>55490</v>
      </c>
    </row>
    <row r="28551" spans="20:21" x14ac:dyDescent="0.25">
      <c r="T28551" s="101" t="s">
        <v>55491</v>
      </c>
      <c r="U28551" s="74" t="s">
        <v>55492</v>
      </c>
    </row>
    <row r="28552" spans="20:21" x14ac:dyDescent="0.25">
      <c r="T28552" s="101" t="s">
        <v>55493</v>
      </c>
      <c r="U28552" s="74" t="s">
        <v>55494</v>
      </c>
    </row>
    <row r="28553" spans="20:21" x14ac:dyDescent="0.25">
      <c r="T28553" s="101" t="s">
        <v>55495</v>
      </c>
      <c r="U28553" s="74" t="s">
        <v>55496</v>
      </c>
    </row>
    <row r="28554" spans="20:21" x14ac:dyDescent="0.25">
      <c r="T28554" s="101" t="s">
        <v>55497</v>
      </c>
      <c r="U28554" s="74" t="s">
        <v>55498</v>
      </c>
    </row>
    <row r="28555" spans="20:21" x14ac:dyDescent="0.25">
      <c r="T28555" s="101" t="s">
        <v>55499</v>
      </c>
      <c r="U28555" s="74" t="s">
        <v>55500</v>
      </c>
    </row>
    <row r="28556" spans="20:21" x14ac:dyDescent="0.25">
      <c r="T28556" s="101" t="s">
        <v>55501</v>
      </c>
      <c r="U28556" s="74" t="s">
        <v>55502</v>
      </c>
    </row>
    <row r="28557" spans="20:21" x14ac:dyDescent="0.25">
      <c r="T28557" s="101" t="s">
        <v>55503</v>
      </c>
      <c r="U28557" s="74" t="s">
        <v>55504</v>
      </c>
    </row>
    <row r="28558" spans="20:21" x14ac:dyDescent="0.25">
      <c r="T28558" s="101" t="s">
        <v>55505</v>
      </c>
      <c r="U28558" s="74" t="s">
        <v>55506</v>
      </c>
    </row>
    <row r="28559" spans="20:21" x14ac:dyDescent="0.25">
      <c r="T28559" s="101" t="s">
        <v>55507</v>
      </c>
      <c r="U28559" s="74" t="s">
        <v>55508</v>
      </c>
    </row>
    <row r="28560" spans="20:21" x14ac:dyDescent="0.25">
      <c r="T28560" s="101" t="s">
        <v>55509</v>
      </c>
      <c r="U28560" s="74" t="s">
        <v>55510</v>
      </c>
    </row>
    <row r="28561" spans="20:21" x14ac:dyDescent="0.25">
      <c r="T28561" s="101" t="s">
        <v>55511</v>
      </c>
      <c r="U28561" s="74" t="s">
        <v>55512</v>
      </c>
    </row>
    <row r="28562" spans="20:21" x14ac:dyDescent="0.25">
      <c r="T28562" s="101" t="s">
        <v>55513</v>
      </c>
      <c r="U28562" s="74" t="s">
        <v>55514</v>
      </c>
    </row>
    <row r="28563" spans="20:21" x14ac:dyDescent="0.25">
      <c r="T28563" s="101" t="s">
        <v>55515</v>
      </c>
      <c r="U28563" s="74" t="s">
        <v>55516</v>
      </c>
    </row>
    <row r="28564" spans="20:21" x14ac:dyDescent="0.25">
      <c r="T28564" s="101" t="s">
        <v>55517</v>
      </c>
      <c r="U28564" s="74" t="s">
        <v>55518</v>
      </c>
    </row>
    <row r="28565" spans="20:21" x14ac:dyDescent="0.25">
      <c r="T28565" s="101" t="s">
        <v>55519</v>
      </c>
      <c r="U28565" s="74" t="s">
        <v>55520</v>
      </c>
    </row>
    <row r="28566" spans="20:21" x14ac:dyDescent="0.25">
      <c r="T28566" s="101" t="s">
        <v>55521</v>
      </c>
      <c r="U28566" s="74" t="s">
        <v>55522</v>
      </c>
    </row>
    <row r="28567" spans="20:21" x14ac:dyDescent="0.25">
      <c r="T28567" s="101" t="s">
        <v>55523</v>
      </c>
      <c r="U28567" s="74" t="s">
        <v>55524</v>
      </c>
    </row>
    <row r="28568" spans="20:21" x14ac:dyDescent="0.25">
      <c r="T28568" s="101" t="s">
        <v>55525</v>
      </c>
      <c r="U28568" s="74" t="s">
        <v>55526</v>
      </c>
    </row>
    <row r="28569" spans="20:21" x14ac:dyDescent="0.25">
      <c r="T28569" s="101" t="s">
        <v>55527</v>
      </c>
      <c r="U28569" s="74" t="s">
        <v>55528</v>
      </c>
    </row>
    <row r="28570" spans="20:21" x14ac:dyDescent="0.25">
      <c r="T28570" s="101" t="s">
        <v>55529</v>
      </c>
      <c r="U28570" s="74" t="s">
        <v>55530</v>
      </c>
    </row>
    <row r="28571" spans="20:21" x14ac:dyDescent="0.25">
      <c r="T28571" s="101" t="s">
        <v>55531</v>
      </c>
      <c r="U28571" s="74" t="s">
        <v>55532</v>
      </c>
    </row>
    <row r="28572" spans="20:21" x14ac:dyDescent="0.25">
      <c r="T28572" s="101" t="s">
        <v>55533</v>
      </c>
      <c r="U28572" s="74" t="s">
        <v>55534</v>
      </c>
    </row>
    <row r="28573" spans="20:21" x14ac:dyDescent="0.25">
      <c r="T28573" s="101" t="s">
        <v>55535</v>
      </c>
      <c r="U28573" s="74" t="s">
        <v>55536</v>
      </c>
    </row>
    <row r="28574" spans="20:21" x14ac:dyDescent="0.25">
      <c r="T28574" s="101" t="s">
        <v>55537</v>
      </c>
      <c r="U28574" s="74" t="s">
        <v>55538</v>
      </c>
    </row>
    <row r="28575" spans="20:21" x14ac:dyDescent="0.25">
      <c r="T28575" s="101" t="s">
        <v>55539</v>
      </c>
      <c r="U28575" s="74" t="s">
        <v>55540</v>
      </c>
    </row>
    <row r="28576" spans="20:21" x14ac:dyDescent="0.25">
      <c r="T28576" s="101" t="s">
        <v>55541</v>
      </c>
      <c r="U28576" s="74" t="s">
        <v>55542</v>
      </c>
    </row>
    <row r="28577" spans="20:21" x14ac:dyDescent="0.25">
      <c r="T28577" s="101" t="s">
        <v>55543</v>
      </c>
      <c r="U28577" s="74" t="s">
        <v>55544</v>
      </c>
    </row>
    <row r="28578" spans="20:21" x14ac:dyDescent="0.25">
      <c r="T28578" s="101" t="s">
        <v>55545</v>
      </c>
      <c r="U28578" s="74" t="s">
        <v>55546</v>
      </c>
    </row>
    <row r="28579" spans="20:21" x14ac:dyDescent="0.25">
      <c r="T28579" s="101" t="s">
        <v>55547</v>
      </c>
      <c r="U28579" s="74" t="s">
        <v>55548</v>
      </c>
    </row>
    <row r="28580" spans="20:21" x14ac:dyDescent="0.25">
      <c r="T28580" s="101" t="s">
        <v>55549</v>
      </c>
      <c r="U28580" s="74" t="s">
        <v>55550</v>
      </c>
    </row>
    <row r="28581" spans="20:21" x14ac:dyDescent="0.25">
      <c r="T28581" s="101" t="s">
        <v>55551</v>
      </c>
      <c r="U28581" s="74" t="s">
        <v>55552</v>
      </c>
    </row>
    <row r="28582" spans="20:21" x14ac:dyDescent="0.25">
      <c r="T28582" s="101" t="s">
        <v>55553</v>
      </c>
      <c r="U28582" s="74" t="s">
        <v>55554</v>
      </c>
    </row>
    <row r="28583" spans="20:21" x14ac:dyDescent="0.25">
      <c r="T28583" s="101" t="s">
        <v>55555</v>
      </c>
      <c r="U28583" s="74" t="s">
        <v>55556</v>
      </c>
    </row>
    <row r="28584" spans="20:21" x14ac:dyDescent="0.25">
      <c r="T28584" s="101" t="s">
        <v>55557</v>
      </c>
      <c r="U28584" s="74" t="s">
        <v>55558</v>
      </c>
    </row>
    <row r="28585" spans="20:21" x14ac:dyDescent="0.25">
      <c r="T28585" s="101" t="s">
        <v>55559</v>
      </c>
      <c r="U28585" s="74" t="s">
        <v>55560</v>
      </c>
    </row>
    <row r="28586" spans="20:21" x14ac:dyDescent="0.25">
      <c r="T28586" s="101" t="s">
        <v>55561</v>
      </c>
      <c r="U28586" s="74" t="s">
        <v>55562</v>
      </c>
    </row>
    <row r="28587" spans="20:21" x14ac:dyDescent="0.25">
      <c r="T28587" s="101" t="s">
        <v>55563</v>
      </c>
      <c r="U28587" s="74" t="s">
        <v>1610</v>
      </c>
    </row>
    <row r="28588" spans="20:21" x14ac:dyDescent="0.25">
      <c r="T28588" s="101" t="s">
        <v>55564</v>
      </c>
      <c r="U28588" s="74" t="s">
        <v>55565</v>
      </c>
    </row>
    <row r="28589" spans="20:21" x14ac:dyDescent="0.25">
      <c r="T28589" s="101" t="s">
        <v>55566</v>
      </c>
      <c r="U28589" s="74" t="s">
        <v>55567</v>
      </c>
    </row>
    <row r="28590" spans="20:21" x14ac:dyDescent="0.25">
      <c r="T28590" s="101" t="s">
        <v>55568</v>
      </c>
      <c r="U28590" s="74" t="s">
        <v>55569</v>
      </c>
    </row>
    <row r="28591" spans="20:21" x14ac:dyDescent="0.25">
      <c r="T28591" s="101" t="s">
        <v>55570</v>
      </c>
      <c r="U28591" s="74" t="s">
        <v>55571</v>
      </c>
    </row>
    <row r="28592" spans="20:21" x14ac:dyDescent="0.25">
      <c r="T28592" s="101" t="s">
        <v>55572</v>
      </c>
      <c r="U28592" s="74" t="s">
        <v>55573</v>
      </c>
    </row>
    <row r="28593" spans="20:21" x14ac:dyDescent="0.25">
      <c r="T28593" s="101" t="s">
        <v>55574</v>
      </c>
      <c r="U28593" s="74" t="s">
        <v>55575</v>
      </c>
    </row>
    <row r="28594" spans="20:21" x14ac:dyDescent="0.25">
      <c r="T28594" s="101" t="s">
        <v>55576</v>
      </c>
      <c r="U28594" s="74" t="s">
        <v>55577</v>
      </c>
    </row>
    <row r="28595" spans="20:21" x14ac:dyDescent="0.25">
      <c r="T28595" s="101" t="s">
        <v>55578</v>
      </c>
      <c r="U28595" s="74" t="s">
        <v>55579</v>
      </c>
    </row>
    <row r="28596" spans="20:21" x14ac:dyDescent="0.25">
      <c r="T28596" s="101" t="s">
        <v>55580</v>
      </c>
      <c r="U28596" s="74" t="s">
        <v>55581</v>
      </c>
    </row>
    <row r="28597" spans="20:21" x14ac:dyDescent="0.25">
      <c r="T28597" s="101" t="s">
        <v>55582</v>
      </c>
      <c r="U28597" s="74" t="s">
        <v>27306</v>
      </c>
    </row>
    <row r="28598" spans="20:21" x14ac:dyDescent="0.25">
      <c r="T28598" s="101" t="s">
        <v>55583</v>
      </c>
      <c r="U28598" s="74" t="s">
        <v>55584</v>
      </c>
    </row>
    <row r="28599" spans="20:21" x14ac:dyDescent="0.25">
      <c r="T28599" s="101" t="s">
        <v>55585</v>
      </c>
      <c r="U28599" s="74" t="s">
        <v>55586</v>
      </c>
    </row>
    <row r="28600" spans="20:21" x14ac:dyDescent="0.25">
      <c r="T28600" s="101" t="s">
        <v>55587</v>
      </c>
      <c r="U28600" s="74" t="s">
        <v>55588</v>
      </c>
    </row>
    <row r="28601" spans="20:21" x14ac:dyDescent="0.25">
      <c r="T28601" s="101" t="s">
        <v>55589</v>
      </c>
      <c r="U28601" s="74" t="s">
        <v>55590</v>
      </c>
    </row>
    <row r="28602" spans="20:21" x14ac:dyDescent="0.25">
      <c r="T28602" s="101" t="s">
        <v>55591</v>
      </c>
      <c r="U28602" s="74" t="s">
        <v>55592</v>
      </c>
    </row>
    <row r="28603" spans="20:21" x14ac:dyDescent="0.25">
      <c r="T28603" s="101" t="s">
        <v>55593</v>
      </c>
      <c r="U28603" s="74" t="s">
        <v>55594</v>
      </c>
    </row>
    <row r="28604" spans="20:21" x14ac:dyDescent="0.25">
      <c r="T28604" s="101" t="s">
        <v>55595</v>
      </c>
      <c r="U28604" s="74" t="s">
        <v>55596</v>
      </c>
    </row>
    <row r="28605" spans="20:21" x14ac:dyDescent="0.25">
      <c r="T28605" s="101" t="s">
        <v>55597</v>
      </c>
      <c r="U28605" s="74" t="s">
        <v>55598</v>
      </c>
    </row>
    <row r="28606" spans="20:21" x14ac:dyDescent="0.25">
      <c r="T28606" s="101" t="s">
        <v>55599</v>
      </c>
      <c r="U28606" s="74" t="s">
        <v>55600</v>
      </c>
    </row>
    <row r="28607" spans="20:21" x14ac:dyDescent="0.25">
      <c r="T28607" s="101" t="s">
        <v>55601</v>
      </c>
      <c r="U28607" s="74" t="s">
        <v>55602</v>
      </c>
    </row>
    <row r="28608" spans="20:21" x14ac:dyDescent="0.25">
      <c r="T28608" s="101" t="s">
        <v>55603</v>
      </c>
      <c r="U28608" s="74" t="s">
        <v>55604</v>
      </c>
    </row>
    <row r="28609" spans="20:21" x14ac:dyDescent="0.25">
      <c r="T28609" s="101" t="s">
        <v>55605</v>
      </c>
      <c r="U28609" s="74" t="s">
        <v>55606</v>
      </c>
    </row>
    <row r="28610" spans="20:21" x14ac:dyDescent="0.25">
      <c r="T28610" s="101" t="s">
        <v>55607</v>
      </c>
      <c r="U28610" s="74" t="s">
        <v>55608</v>
      </c>
    </row>
    <row r="28611" spans="20:21" x14ac:dyDescent="0.25">
      <c r="T28611" s="101" t="s">
        <v>55609</v>
      </c>
      <c r="U28611" s="74" t="s">
        <v>55610</v>
      </c>
    </row>
    <row r="28612" spans="20:21" x14ac:dyDescent="0.25">
      <c r="T28612" s="101" t="s">
        <v>55611</v>
      </c>
      <c r="U28612" s="74" t="s">
        <v>55612</v>
      </c>
    </row>
    <row r="28613" spans="20:21" x14ac:dyDescent="0.25">
      <c r="T28613" s="101" t="s">
        <v>55613</v>
      </c>
      <c r="U28613" s="74" t="s">
        <v>55614</v>
      </c>
    </row>
    <row r="28614" spans="20:21" x14ac:dyDescent="0.25">
      <c r="T28614" s="101" t="s">
        <v>55615</v>
      </c>
      <c r="U28614" s="74" t="s">
        <v>55616</v>
      </c>
    </row>
    <row r="28615" spans="20:21" x14ac:dyDescent="0.25">
      <c r="T28615" s="101" t="s">
        <v>55617</v>
      </c>
      <c r="U28615" s="74" t="s">
        <v>55618</v>
      </c>
    </row>
    <row r="28616" spans="20:21" x14ac:dyDescent="0.25">
      <c r="T28616" s="101" t="s">
        <v>55619</v>
      </c>
      <c r="U28616" s="74" t="s">
        <v>29647</v>
      </c>
    </row>
    <row r="28617" spans="20:21" x14ac:dyDescent="0.25">
      <c r="T28617" s="101" t="s">
        <v>55620</v>
      </c>
      <c r="U28617" s="74" t="s">
        <v>55621</v>
      </c>
    </row>
    <row r="28618" spans="20:21" x14ac:dyDescent="0.25">
      <c r="T28618" s="101" t="s">
        <v>55622</v>
      </c>
      <c r="U28618" s="74" t="s">
        <v>55623</v>
      </c>
    </row>
    <row r="28619" spans="20:21" x14ac:dyDescent="0.25">
      <c r="T28619" s="101" t="s">
        <v>55624</v>
      </c>
      <c r="U28619" s="74" t="s">
        <v>55625</v>
      </c>
    </row>
    <row r="28620" spans="20:21" x14ac:dyDescent="0.25">
      <c r="T28620" s="101" t="s">
        <v>55626</v>
      </c>
      <c r="U28620" s="74" t="s">
        <v>55627</v>
      </c>
    </row>
    <row r="28621" spans="20:21" x14ac:dyDescent="0.25">
      <c r="T28621" s="101" t="s">
        <v>55628</v>
      </c>
      <c r="U28621" s="74" t="s">
        <v>55629</v>
      </c>
    </row>
    <row r="28622" spans="20:21" x14ac:dyDescent="0.25">
      <c r="T28622" s="101" t="s">
        <v>55630</v>
      </c>
      <c r="U28622" s="74" t="s">
        <v>55631</v>
      </c>
    </row>
    <row r="28623" spans="20:21" x14ac:dyDescent="0.25">
      <c r="T28623" s="101" t="s">
        <v>55632</v>
      </c>
      <c r="U28623" s="74" t="s">
        <v>55633</v>
      </c>
    </row>
    <row r="28624" spans="20:21" x14ac:dyDescent="0.25">
      <c r="T28624" s="101" t="s">
        <v>55634</v>
      </c>
      <c r="U28624" s="74" t="s">
        <v>55635</v>
      </c>
    </row>
    <row r="28625" spans="20:21" x14ac:dyDescent="0.25">
      <c r="T28625" s="101" t="s">
        <v>55636</v>
      </c>
      <c r="U28625" s="74" t="s">
        <v>55637</v>
      </c>
    </row>
    <row r="28626" spans="20:21" x14ac:dyDescent="0.25">
      <c r="T28626" s="101" t="s">
        <v>55638</v>
      </c>
      <c r="U28626" s="74" t="s">
        <v>55639</v>
      </c>
    </row>
    <row r="28627" spans="20:21" x14ac:dyDescent="0.25">
      <c r="T28627" s="101" t="s">
        <v>55640</v>
      </c>
      <c r="U28627" s="74" t="s">
        <v>55641</v>
      </c>
    </row>
    <row r="28628" spans="20:21" x14ac:dyDescent="0.25">
      <c r="T28628" s="101" t="s">
        <v>55642</v>
      </c>
      <c r="U28628" s="74" t="s">
        <v>55643</v>
      </c>
    </row>
    <row r="28629" spans="20:21" x14ac:dyDescent="0.25">
      <c r="T28629" s="101" t="s">
        <v>55644</v>
      </c>
      <c r="U28629" s="74" t="s">
        <v>55645</v>
      </c>
    </row>
    <row r="28630" spans="20:21" x14ac:dyDescent="0.25">
      <c r="T28630" s="101" t="s">
        <v>55646</v>
      </c>
      <c r="U28630" s="74" t="s">
        <v>55647</v>
      </c>
    </row>
    <row r="28631" spans="20:21" x14ac:dyDescent="0.25">
      <c r="T28631" s="101" t="s">
        <v>55648</v>
      </c>
      <c r="U28631" s="74" t="s">
        <v>55649</v>
      </c>
    </row>
    <row r="28632" spans="20:21" x14ac:dyDescent="0.25">
      <c r="T28632" s="101" t="s">
        <v>55650</v>
      </c>
      <c r="U28632" s="74" t="s">
        <v>55651</v>
      </c>
    </row>
    <row r="28633" spans="20:21" x14ac:dyDescent="0.25">
      <c r="T28633" s="101" t="s">
        <v>55652</v>
      </c>
      <c r="U28633" s="74" t="s">
        <v>55653</v>
      </c>
    </row>
    <row r="28634" spans="20:21" x14ac:dyDescent="0.25">
      <c r="T28634" s="101" t="s">
        <v>55654</v>
      </c>
      <c r="U28634" s="74" t="s">
        <v>48599</v>
      </c>
    </row>
    <row r="28635" spans="20:21" x14ac:dyDescent="0.25">
      <c r="T28635" s="101" t="s">
        <v>55655</v>
      </c>
      <c r="U28635" s="74" t="s">
        <v>55656</v>
      </c>
    </row>
    <row r="28636" spans="20:21" x14ac:dyDescent="0.25">
      <c r="T28636" s="101" t="s">
        <v>55657</v>
      </c>
      <c r="U28636" s="74" t="s">
        <v>55658</v>
      </c>
    </row>
    <row r="28637" spans="20:21" x14ac:dyDescent="0.25">
      <c r="T28637" s="101" t="s">
        <v>55659</v>
      </c>
      <c r="U28637" s="74" t="s">
        <v>55660</v>
      </c>
    </row>
    <row r="28638" spans="20:21" x14ac:dyDescent="0.25">
      <c r="T28638" s="101" t="s">
        <v>55661</v>
      </c>
      <c r="U28638" s="74" t="s">
        <v>55662</v>
      </c>
    </row>
    <row r="28639" spans="20:21" x14ac:dyDescent="0.25">
      <c r="T28639" s="101" t="s">
        <v>55663</v>
      </c>
      <c r="U28639" s="74" t="s">
        <v>55664</v>
      </c>
    </row>
    <row r="28640" spans="20:21" x14ac:dyDescent="0.25">
      <c r="T28640" s="101" t="s">
        <v>55665</v>
      </c>
      <c r="U28640" s="74" t="s">
        <v>55666</v>
      </c>
    </row>
    <row r="28641" spans="20:21" x14ac:dyDescent="0.25">
      <c r="T28641" s="101" t="s">
        <v>55667</v>
      </c>
      <c r="U28641" s="74" t="s">
        <v>55668</v>
      </c>
    </row>
    <row r="28642" spans="20:21" x14ac:dyDescent="0.25">
      <c r="T28642" s="101" t="s">
        <v>55669</v>
      </c>
      <c r="U28642" s="74" t="s">
        <v>55670</v>
      </c>
    </row>
    <row r="28643" spans="20:21" x14ac:dyDescent="0.25">
      <c r="T28643" s="101" t="s">
        <v>55671</v>
      </c>
      <c r="U28643" s="74" t="s">
        <v>55672</v>
      </c>
    </row>
    <row r="28644" spans="20:21" x14ac:dyDescent="0.25">
      <c r="T28644" s="101" t="s">
        <v>55673</v>
      </c>
      <c r="U28644" s="74" t="s">
        <v>55674</v>
      </c>
    </row>
    <row r="28645" spans="20:21" x14ac:dyDescent="0.25">
      <c r="T28645" s="101" t="s">
        <v>55675</v>
      </c>
      <c r="U28645" s="74" t="s">
        <v>55676</v>
      </c>
    </row>
    <row r="28646" spans="20:21" x14ac:dyDescent="0.25">
      <c r="T28646" s="101" t="s">
        <v>55677</v>
      </c>
      <c r="U28646" s="74" t="s">
        <v>55678</v>
      </c>
    </row>
    <row r="28647" spans="20:21" x14ac:dyDescent="0.25">
      <c r="T28647" s="101" t="s">
        <v>55679</v>
      </c>
      <c r="U28647" s="74" t="s">
        <v>55680</v>
      </c>
    </row>
    <row r="28648" spans="20:21" x14ac:dyDescent="0.25">
      <c r="T28648" s="101" t="s">
        <v>55681</v>
      </c>
      <c r="U28648" s="74" t="s">
        <v>55682</v>
      </c>
    </row>
    <row r="28649" spans="20:21" x14ac:dyDescent="0.25">
      <c r="T28649" s="101" t="s">
        <v>55683</v>
      </c>
      <c r="U28649" s="74" t="s">
        <v>55684</v>
      </c>
    </row>
    <row r="28650" spans="20:21" x14ac:dyDescent="0.25">
      <c r="T28650" s="101" t="s">
        <v>55685</v>
      </c>
      <c r="U28650" s="74" t="s">
        <v>55686</v>
      </c>
    </row>
    <row r="28651" spans="20:21" x14ac:dyDescent="0.25">
      <c r="T28651" s="101" t="s">
        <v>55687</v>
      </c>
      <c r="U28651" s="74" t="s">
        <v>55688</v>
      </c>
    </row>
    <row r="28652" spans="20:21" x14ac:dyDescent="0.25">
      <c r="T28652" s="101" t="s">
        <v>55689</v>
      </c>
      <c r="U28652" s="74" t="s">
        <v>55690</v>
      </c>
    </row>
    <row r="28653" spans="20:21" x14ac:dyDescent="0.25">
      <c r="T28653" s="101" t="s">
        <v>55691</v>
      </c>
      <c r="U28653" s="74" t="s">
        <v>55692</v>
      </c>
    </row>
    <row r="28654" spans="20:21" x14ac:dyDescent="0.25">
      <c r="T28654" s="101" t="s">
        <v>55693</v>
      </c>
      <c r="U28654" s="74" t="s">
        <v>55694</v>
      </c>
    </row>
    <row r="28655" spans="20:21" x14ac:dyDescent="0.25">
      <c r="T28655" s="101" t="s">
        <v>55695</v>
      </c>
      <c r="U28655" s="74" t="s">
        <v>55696</v>
      </c>
    </row>
    <row r="28656" spans="20:21" x14ac:dyDescent="0.25">
      <c r="T28656" s="101" t="s">
        <v>55697</v>
      </c>
      <c r="U28656" s="74" t="s">
        <v>55698</v>
      </c>
    </row>
    <row r="28657" spans="20:21" x14ac:dyDescent="0.25">
      <c r="T28657" s="101" t="s">
        <v>55699</v>
      </c>
      <c r="U28657" s="74" t="s">
        <v>55700</v>
      </c>
    </row>
    <row r="28658" spans="20:21" x14ac:dyDescent="0.25">
      <c r="T28658" s="101" t="s">
        <v>55701</v>
      </c>
      <c r="U28658" s="74" t="s">
        <v>31657</v>
      </c>
    </row>
    <row r="28659" spans="20:21" x14ac:dyDescent="0.25">
      <c r="T28659" s="101" t="s">
        <v>55702</v>
      </c>
      <c r="U28659" s="74" t="s">
        <v>55703</v>
      </c>
    </row>
    <row r="28660" spans="20:21" x14ac:dyDescent="0.25">
      <c r="T28660" s="101" t="s">
        <v>55704</v>
      </c>
      <c r="U28660" s="74" t="s">
        <v>27904</v>
      </c>
    </row>
    <row r="28661" spans="20:21" x14ac:dyDescent="0.25">
      <c r="T28661" s="101" t="s">
        <v>55705</v>
      </c>
      <c r="U28661" s="74" t="s">
        <v>55706</v>
      </c>
    </row>
    <row r="28662" spans="20:21" x14ac:dyDescent="0.25">
      <c r="T28662" s="101" t="s">
        <v>55707</v>
      </c>
      <c r="U28662" s="74" t="s">
        <v>55708</v>
      </c>
    </row>
    <row r="28663" spans="20:21" x14ac:dyDescent="0.25">
      <c r="T28663" s="101" t="s">
        <v>55709</v>
      </c>
      <c r="U28663" s="74" t="s">
        <v>55710</v>
      </c>
    </row>
    <row r="28664" spans="20:21" x14ac:dyDescent="0.25">
      <c r="T28664" s="101" t="s">
        <v>55711</v>
      </c>
      <c r="U28664" s="74" t="s">
        <v>55712</v>
      </c>
    </row>
    <row r="28665" spans="20:21" x14ac:dyDescent="0.25">
      <c r="T28665" s="101" t="s">
        <v>55713</v>
      </c>
      <c r="U28665" s="74" t="s">
        <v>21186</v>
      </c>
    </row>
    <row r="28666" spans="20:21" x14ac:dyDescent="0.25">
      <c r="T28666" s="101" t="s">
        <v>55714</v>
      </c>
      <c r="U28666" s="74" t="s">
        <v>55715</v>
      </c>
    </row>
    <row r="28667" spans="20:21" x14ac:dyDescent="0.25">
      <c r="T28667" s="101" t="s">
        <v>55716</v>
      </c>
      <c r="U28667" s="74" t="s">
        <v>55717</v>
      </c>
    </row>
    <row r="28668" spans="20:21" x14ac:dyDescent="0.25">
      <c r="T28668" s="101" t="s">
        <v>55718</v>
      </c>
      <c r="U28668" s="74" t="s">
        <v>55719</v>
      </c>
    </row>
    <row r="28669" spans="20:21" x14ac:dyDescent="0.25">
      <c r="T28669" s="101" t="s">
        <v>55720</v>
      </c>
      <c r="U28669" s="74" t="s">
        <v>55721</v>
      </c>
    </row>
    <row r="28670" spans="20:21" x14ac:dyDescent="0.25">
      <c r="T28670" s="101" t="s">
        <v>55722</v>
      </c>
      <c r="U28670" s="74" t="s">
        <v>55723</v>
      </c>
    </row>
    <row r="28671" spans="20:21" x14ac:dyDescent="0.25">
      <c r="T28671" s="101" t="s">
        <v>55724</v>
      </c>
      <c r="U28671" s="74" t="s">
        <v>55725</v>
      </c>
    </row>
    <row r="28672" spans="20:21" x14ac:dyDescent="0.25">
      <c r="T28672" s="101" t="s">
        <v>55726</v>
      </c>
      <c r="U28672" s="74" t="s">
        <v>55727</v>
      </c>
    </row>
    <row r="28673" spans="20:21" x14ac:dyDescent="0.25">
      <c r="T28673" s="101" t="s">
        <v>55728</v>
      </c>
      <c r="U28673" s="74" t="s">
        <v>9870</v>
      </c>
    </row>
    <row r="28674" spans="20:21" x14ac:dyDescent="0.25">
      <c r="T28674" s="101" t="s">
        <v>55729</v>
      </c>
      <c r="U28674" s="74" t="s">
        <v>55730</v>
      </c>
    </row>
    <row r="28675" spans="20:21" x14ac:dyDescent="0.25">
      <c r="T28675" s="101" t="s">
        <v>55731</v>
      </c>
      <c r="U28675" s="74" t="s">
        <v>18213</v>
      </c>
    </row>
    <row r="28676" spans="20:21" x14ac:dyDescent="0.25">
      <c r="T28676" s="101" t="s">
        <v>55732</v>
      </c>
      <c r="U28676" s="74" t="s">
        <v>55733</v>
      </c>
    </row>
    <row r="28677" spans="20:21" x14ac:dyDescent="0.25">
      <c r="T28677" s="101" t="s">
        <v>55734</v>
      </c>
      <c r="U28677" s="74" t="s">
        <v>55735</v>
      </c>
    </row>
    <row r="28678" spans="20:21" x14ac:dyDescent="0.25">
      <c r="T28678" s="101" t="s">
        <v>55736</v>
      </c>
      <c r="U28678" s="74" t="s">
        <v>55737</v>
      </c>
    </row>
    <row r="28679" spans="20:21" x14ac:dyDescent="0.25">
      <c r="T28679" s="101" t="s">
        <v>55738</v>
      </c>
      <c r="U28679" s="74" t="s">
        <v>55739</v>
      </c>
    </row>
    <row r="28680" spans="20:21" x14ac:dyDescent="0.25">
      <c r="T28680" s="101" t="s">
        <v>55740</v>
      </c>
      <c r="U28680" s="74" t="s">
        <v>55741</v>
      </c>
    </row>
    <row r="28681" spans="20:21" x14ac:dyDescent="0.25">
      <c r="T28681" s="101" t="s">
        <v>55742</v>
      </c>
      <c r="U28681" s="74" t="s">
        <v>55743</v>
      </c>
    </row>
    <row r="28682" spans="20:21" x14ac:dyDescent="0.25">
      <c r="T28682" s="101" t="s">
        <v>55744</v>
      </c>
      <c r="U28682" s="74" t="s">
        <v>55745</v>
      </c>
    </row>
    <row r="28683" spans="20:21" x14ac:dyDescent="0.25">
      <c r="T28683" s="101" t="s">
        <v>55746</v>
      </c>
      <c r="U28683" s="74" t="s">
        <v>55747</v>
      </c>
    </row>
    <row r="28684" spans="20:21" x14ac:dyDescent="0.25">
      <c r="T28684" s="101" t="s">
        <v>55748</v>
      </c>
      <c r="U28684" s="74" t="s">
        <v>55749</v>
      </c>
    </row>
    <row r="28685" spans="20:21" x14ac:dyDescent="0.25">
      <c r="T28685" s="101" t="s">
        <v>55750</v>
      </c>
      <c r="U28685" s="74" t="s">
        <v>55751</v>
      </c>
    </row>
    <row r="28686" spans="20:21" x14ac:dyDescent="0.25">
      <c r="T28686" s="101" t="s">
        <v>55752</v>
      </c>
      <c r="U28686" s="74" t="s">
        <v>55753</v>
      </c>
    </row>
    <row r="28687" spans="20:21" x14ac:dyDescent="0.25">
      <c r="T28687" s="101" t="s">
        <v>55754</v>
      </c>
      <c r="U28687" s="74" t="s">
        <v>55755</v>
      </c>
    </row>
    <row r="28688" spans="20:21" x14ac:dyDescent="0.25">
      <c r="T28688" s="101" t="s">
        <v>55756</v>
      </c>
      <c r="U28688" s="74" t="s">
        <v>27381</v>
      </c>
    </row>
    <row r="28689" spans="20:21" x14ac:dyDescent="0.25">
      <c r="T28689" s="101" t="s">
        <v>55757</v>
      </c>
      <c r="U28689" s="74" t="s">
        <v>55758</v>
      </c>
    </row>
    <row r="28690" spans="20:21" x14ac:dyDescent="0.25">
      <c r="T28690" s="101" t="s">
        <v>55759</v>
      </c>
      <c r="U28690" s="74" t="s">
        <v>55760</v>
      </c>
    </row>
    <row r="28691" spans="20:21" x14ac:dyDescent="0.25">
      <c r="T28691" s="101" t="s">
        <v>55761</v>
      </c>
      <c r="U28691" s="74" t="s">
        <v>55762</v>
      </c>
    </row>
    <row r="28692" spans="20:21" x14ac:dyDescent="0.25">
      <c r="T28692" s="101" t="s">
        <v>55763</v>
      </c>
      <c r="U28692" s="74" t="s">
        <v>55764</v>
      </c>
    </row>
    <row r="28693" spans="20:21" x14ac:dyDescent="0.25">
      <c r="T28693" s="101" t="s">
        <v>55765</v>
      </c>
      <c r="U28693" s="74" t="s">
        <v>55766</v>
      </c>
    </row>
    <row r="28694" spans="20:21" x14ac:dyDescent="0.25">
      <c r="T28694" s="101" t="s">
        <v>55767</v>
      </c>
      <c r="U28694" s="74" t="s">
        <v>55768</v>
      </c>
    </row>
    <row r="28695" spans="20:21" x14ac:dyDescent="0.25">
      <c r="T28695" s="101" t="s">
        <v>55769</v>
      </c>
      <c r="U28695" s="74" t="s">
        <v>55770</v>
      </c>
    </row>
    <row r="28696" spans="20:21" x14ac:dyDescent="0.25">
      <c r="T28696" s="101" t="s">
        <v>55771</v>
      </c>
      <c r="U28696" s="74" t="s">
        <v>29811</v>
      </c>
    </row>
    <row r="28697" spans="20:21" x14ac:dyDescent="0.25">
      <c r="T28697" s="101" t="s">
        <v>55772</v>
      </c>
      <c r="U28697" s="74" t="s">
        <v>55773</v>
      </c>
    </row>
    <row r="28698" spans="20:21" x14ac:dyDescent="0.25">
      <c r="T28698" s="101" t="s">
        <v>55774</v>
      </c>
      <c r="U28698" s="74" t="s">
        <v>25355</v>
      </c>
    </row>
    <row r="28699" spans="20:21" x14ac:dyDescent="0.25">
      <c r="T28699" s="101" t="s">
        <v>55775</v>
      </c>
      <c r="U28699" s="74" t="s">
        <v>55776</v>
      </c>
    </row>
    <row r="28700" spans="20:21" x14ac:dyDescent="0.25">
      <c r="T28700" s="101" t="s">
        <v>55777</v>
      </c>
      <c r="U28700" s="74" t="s">
        <v>55778</v>
      </c>
    </row>
    <row r="28701" spans="20:21" x14ac:dyDescent="0.25">
      <c r="T28701" s="101" t="s">
        <v>55779</v>
      </c>
      <c r="U28701" s="74" t="s">
        <v>55780</v>
      </c>
    </row>
    <row r="28702" spans="20:21" x14ac:dyDescent="0.25">
      <c r="T28702" s="101" t="s">
        <v>55781</v>
      </c>
      <c r="U28702" s="74" t="s">
        <v>55782</v>
      </c>
    </row>
    <row r="28703" spans="20:21" x14ac:dyDescent="0.25">
      <c r="T28703" s="101" t="s">
        <v>55783</v>
      </c>
      <c r="U28703" s="74" t="s">
        <v>55784</v>
      </c>
    </row>
    <row r="28704" spans="20:21" x14ac:dyDescent="0.25">
      <c r="T28704" s="101" t="s">
        <v>55785</v>
      </c>
      <c r="U28704" s="74" t="s">
        <v>55786</v>
      </c>
    </row>
    <row r="28705" spans="20:21" x14ac:dyDescent="0.25">
      <c r="T28705" s="101" t="s">
        <v>55787</v>
      </c>
      <c r="U28705" s="74" t="s">
        <v>55788</v>
      </c>
    </row>
    <row r="28706" spans="20:21" x14ac:dyDescent="0.25">
      <c r="T28706" s="101" t="s">
        <v>55789</v>
      </c>
      <c r="U28706" s="74" t="s">
        <v>55790</v>
      </c>
    </row>
    <row r="28707" spans="20:21" x14ac:dyDescent="0.25">
      <c r="T28707" s="101" t="s">
        <v>55791</v>
      </c>
      <c r="U28707" s="74" t="s">
        <v>55792</v>
      </c>
    </row>
    <row r="28708" spans="20:21" x14ac:dyDescent="0.25">
      <c r="T28708" s="101" t="s">
        <v>55793</v>
      </c>
      <c r="U28708" s="74" t="s">
        <v>55794</v>
      </c>
    </row>
    <row r="28709" spans="20:21" x14ac:dyDescent="0.25">
      <c r="T28709" s="101" t="s">
        <v>55795</v>
      </c>
      <c r="U28709" s="74" t="s">
        <v>55796</v>
      </c>
    </row>
    <row r="28710" spans="20:21" x14ac:dyDescent="0.25">
      <c r="T28710" s="101" t="s">
        <v>55797</v>
      </c>
      <c r="U28710" s="74" t="s">
        <v>55798</v>
      </c>
    </row>
    <row r="28711" spans="20:21" x14ac:dyDescent="0.25">
      <c r="T28711" s="101" t="s">
        <v>55799</v>
      </c>
      <c r="U28711" s="74" t="s">
        <v>55800</v>
      </c>
    </row>
    <row r="28712" spans="20:21" x14ac:dyDescent="0.25">
      <c r="T28712" s="101" t="s">
        <v>55801</v>
      </c>
      <c r="U28712" s="74" t="s">
        <v>14715</v>
      </c>
    </row>
    <row r="28713" spans="20:21" x14ac:dyDescent="0.25">
      <c r="T28713" s="101" t="s">
        <v>55802</v>
      </c>
      <c r="U28713" s="74" t="s">
        <v>55803</v>
      </c>
    </row>
    <row r="28714" spans="20:21" x14ac:dyDescent="0.25">
      <c r="T28714" s="101" t="s">
        <v>55804</v>
      </c>
      <c r="U28714" s="74" t="s">
        <v>55805</v>
      </c>
    </row>
    <row r="28715" spans="20:21" x14ac:dyDescent="0.25">
      <c r="T28715" s="101" t="s">
        <v>55806</v>
      </c>
      <c r="U28715" s="74" t="s">
        <v>55807</v>
      </c>
    </row>
    <row r="28716" spans="20:21" x14ac:dyDescent="0.25">
      <c r="T28716" s="101" t="s">
        <v>55808</v>
      </c>
      <c r="U28716" s="74" t="s">
        <v>55809</v>
      </c>
    </row>
    <row r="28717" spans="20:21" x14ac:dyDescent="0.25">
      <c r="T28717" s="101" t="s">
        <v>55810</v>
      </c>
      <c r="U28717" s="74" t="s">
        <v>55811</v>
      </c>
    </row>
    <row r="28718" spans="20:21" x14ac:dyDescent="0.25">
      <c r="T28718" s="101" t="s">
        <v>55812</v>
      </c>
      <c r="U28718" s="74" t="s">
        <v>55813</v>
      </c>
    </row>
    <row r="28719" spans="20:21" x14ac:dyDescent="0.25">
      <c r="T28719" s="101" t="s">
        <v>55814</v>
      </c>
      <c r="U28719" s="74" t="s">
        <v>55815</v>
      </c>
    </row>
    <row r="28720" spans="20:21" x14ac:dyDescent="0.25">
      <c r="T28720" s="101" t="s">
        <v>55816</v>
      </c>
      <c r="U28720" s="74" t="s">
        <v>55817</v>
      </c>
    </row>
    <row r="28721" spans="20:21" x14ac:dyDescent="0.25">
      <c r="T28721" s="101" t="s">
        <v>55818</v>
      </c>
      <c r="U28721" s="74" t="s">
        <v>55819</v>
      </c>
    </row>
    <row r="28722" spans="20:21" x14ac:dyDescent="0.25">
      <c r="T28722" s="101" t="s">
        <v>55820</v>
      </c>
      <c r="U28722" s="74" t="s">
        <v>55821</v>
      </c>
    </row>
    <row r="28723" spans="20:21" x14ac:dyDescent="0.25">
      <c r="T28723" s="101" t="s">
        <v>55822</v>
      </c>
      <c r="U28723" s="74" t="s">
        <v>55823</v>
      </c>
    </row>
    <row r="28724" spans="20:21" x14ac:dyDescent="0.25">
      <c r="T28724" s="101" t="s">
        <v>55824</v>
      </c>
      <c r="U28724" s="74" t="s">
        <v>55825</v>
      </c>
    </row>
    <row r="28725" spans="20:21" x14ac:dyDescent="0.25">
      <c r="T28725" s="101" t="s">
        <v>55826</v>
      </c>
      <c r="U28725" s="74" t="s">
        <v>55827</v>
      </c>
    </row>
    <row r="28726" spans="20:21" x14ac:dyDescent="0.25">
      <c r="T28726" s="101" t="s">
        <v>55828</v>
      </c>
      <c r="U28726" s="74" t="s">
        <v>55829</v>
      </c>
    </row>
    <row r="28727" spans="20:21" x14ac:dyDescent="0.25">
      <c r="T28727" s="101" t="s">
        <v>55830</v>
      </c>
      <c r="U28727" s="74" t="s">
        <v>55831</v>
      </c>
    </row>
    <row r="28728" spans="20:21" x14ac:dyDescent="0.25">
      <c r="T28728" s="101" t="s">
        <v>55832</v>
      </c>
      <c r="U28728" s="74" t="s">
        <v>55833</v>
      </c>
    </row>
    <row r="28729" spans="20:21" x14ac:dyDescent="0.25">
      <c r="T28729" s="101" t="s">
        <v>55834</v>
      </c>
      <c r="U28729" s="74" t="s">
        <v>55835</v>
      </c>
    </row>
    <row r="28730" spans="20:21" x14ac:dyDescent="0.25">
      <c r="T28730" s="101" t="s">
        <v>55836</v>
      </c>
      <c r="U28730" s="74" t="s">
        <v>55837</v>
      </c>
    </row>
    <row r="28731" spans="20:21" x14ac:dyDescent="0.25">
      <c r="T28731" s="101" t="s">
        <v>55838</v>
      </c>
      <c r="U28731" s="74" t="s">
        <v>55839</v>
      </c>
    </row>
    <row r="28732" spans="20:21" x14ac:dyDescent="0.25">
      <c r="T28732" s="101" t="s">
        <v>55840</v>
      </c>
      <c r="U28732" s="74" t="s">
        <v>55841</v>
      </c>
    </row>
    <row r="28733" spans="20:21" x14ac:dyDescent="0.25">
      <c r="T28733" s="101" t="s">
        <v>55842</v>
      </c>
      <c r="U28733" s="74" t="s">
        <v>55843</v>
      </c>
    </row>
    <row r="28734" spans="20:21" x14ac:dyDescent="0.25">
      <c r="T28734" s="101" t="s">
        <v>55844</v>
      </c>
      <c r="U28734" s="74" t="s">
        <v>55845</v>
      </c>
    </row>
    <row r="28735" spans="20:21" x14ac:dyDescent="0.25">
      <c r="T28735" s="101" t="s">
        <v>55846</v>
      </c>
      <c r="U28735" s="74" t="s">
        <v>55847</v>
      </c>
    </row>
    <row r="28736" spans="20:21" x14ac:dyDescent="0.25">
      <c r="T28736" s="101" t="s">
        <v>55848</v>
      </c>
      <c r="U28736" s="74" t="s">
        <v>55849</v>
      </c>
    </row>
    <row r="28737" spans="20:21" x14ac:dyDescent="0.25">
      <c r="T28737" s="101" t="s">
        <v>55850</v>
      </c>
      <c r="U28737" s="74" t="s">
        <v>55851</v>
      </c>
    </row>
    <row r="28738" spans="20:21" x14ac:dyDescent="0.25">
      <c r="T28738" s="101" t="s">
        <v>55852</v>
      </c>
      <c r="U28738" s="74" t="s">
        <v>21302</v>
      </c>
    </row>
    <row r="28739" spans="20:21" x14ac:dyDescent="0.25">
      <c r="T28739" s="101" t="s">
        <v>55853</v>
      </c>
      <c r="U28739" s="74" t="s">
        <v>55854</v>
      </c>
    </row>
    <row r="28740" spans="20:21" x14ac:dyDescent="0.25">
      <c r="T28740" s="101" t="s">
        <v>55855</v>
      </c>
      <c r="U28740" s="74" t="s">
        <v>55856</v>
      </c>
    </row>
    <row r="28741" spans="20:21" x14ac:dyDescent="0.25">
      <c r="T28741" s="101" t="s">
        <v>55857</v>
      </c>
      <c r="U28741" s="74" t="s">
        <v>55858</v>
      </c>
    </row>
    <row r="28742" spans="20:21" x14ac:dyDescent="0.25">
      <c r="T28742" s="101" t="s">
        <v>55859</v>
      </c>
      <c r="U28742" s="74" t="s">
        <v>55860</v>
      </c>
    </row>
    <row r="28743" spans="20:21" x14ac:dyDescent="0.25">
      <c r="T28743" s="101" t="s">
        <v>55861</v>
      </c>
      <c r="U28743" s="74" t="s">
        <v>55862</v>
      </c>
    </row>
    <row r="28744" spans="20:21" x14ac:dyDescent="0.25">
      <c r="T28744" s="101" t="s">
        <v>55863</v>
      </c>
      <c r="U28744" s="74" t="s">
        <v>55864</v>
      </c>
    </row>
    <row r="28745" spans="20:21" x14ac:dyDescent="0.25">
      <c r="T28745" s="101" t="s">
        <v>55865</v>
      </c>
      <c r="U28745" s="74" t="s">
        <v>55866</v>
      </c>
    </row>
    <row r="28746" spans="20:21" x14ac:dyDescent="0.25">
      <c r="T28746" s="101" t="s">
        <v>55867</v>
      </c>
      <c r="U28746" s="74" t="s">
        <v>55868</v>
      </c>
    </row>
    <row r="28747" spans="20:21" x14ac:dyDescent="0.25">
      <c r="T28747" s="101" t="s">
        <v>55869</v>
      </c>
      <c r="U28747" s="74" t="s">
        <v>55870</v>
      </c>
    </row>
    <row r="28748" spans="20:21" x14ac:dyDescent="0.25">
      <c r="T28748" s="101" t="s">
        <v>55871</v>
      </c>
      <c r="U28748" s="74" t="s">
        <v>55872</v>
      </c>
    </row>
    <row r="28749" spans="20:21" x14ac:dyDescent="0.25">
      <c r="T28749" s="101" t="s">
        <v>55873</v>
      </c>
      <c r="U28749" s="74" t="s">
        <v>3042</v>
      </c>
    </row>
    <row r="28750" spans="20:21" x14ac:dyDescent="0.25">
      <c r="T28750" s="101" t="s">
        <v>55874</v>
      </c>
      <c r="U28750" s="74" t="s">
        <v>55875</v>
      </c>
    </row>
    <row r="28751" spans="20:21" x14ac:dyDescent="0.25">
      <c r="T28751" s="101" t="s">
        <v>55876</v>
      </c>
      <c r="U28751" s="74" t="s">
        <v>55877</v>
      </c>
    </row>
    <row r="28752" spans="20:21" x14ac:dyDescent="0.25">
      <c r="T28752" s="101" t="s">
        <v>55878</v>
      </c>
      <c r="U28752" s="74" t="s">
        <v>55879</v>
      </c>
    </row>
    <row r="28753" spans="20:21" x14ac:dyDescent="0.25">
      <c r="T28753" s="101" t="s">
        <v>55880</v>
      </c>
      <c r="U28753" s="74" t="s">
        <v>55881</v>
      </c>
    </row>
    <row r="28754" spans="20:21" x14ac:dyDescent="0.25">
      <c r="T28754" s="101" t="s">
        <v>55882</v>
      </c>
      <c r="U28754" s="74" t="s">
        <v>55883</v>
      </c>
    </row>
    <row r="28755" spans="20:21" x14ac:dyDescent="0.25">
      <c r="T28755" s="101" t="s">
        <v>55884</v>
      </c>
      <c r="U28755" s="74" t="s">
        <v>55885</v>
      </c>
    </row>
    <row r="28756" spans="20:21" x14ac:dyDescent="0.25">
      <c r="T28756" s="101" t="s">
        <v>55886</v>
      </c>
      <c r="U28756" s="74" t="s">
        <v>55887</v>
      </c>
    </row>
    <row r="28757" spans="20:21" x14ac:dyDescent="0.25">
      <c r="T28757" s="101" t="s">
        <v>55888</v>
      </c>
      <c r="U28757" s="74" t="s">
        <v>55889</v>
      </c>
    </row>
    <row r="28758" spans="20:21" x14ac:dyDescent="0.25">
      <c r="T28758" s="101" t="s">
        <v>55890</v>
      </c>
      <c r="U28758" s="74" t="s">
        <v>55891</v>
      </c>
    </row>
    <row r="28759" spans="20:21" x14ac:dyDescent="0.25">
      <c r="T28759" s="101" t="s">
        <v>55892</v>
      </c>
      <c r="U28759" s="74" t="s">
        <v>55893</v>
      </c>
    </row>
    <row r="28760" spans="20:21" x14ac:dyDescent="0.25">
      <c r="T28760" s="101" t="s">
        <v>55894</v>
      </c>
      <c r="U28760" s="74" t="s">
        <v>55895</v>
      </c>
    </row>
    <row r="28761" spans="20:21" x14ac:dyDescent="0.25">
      <c r="T28761" s="101" t="s">
        <v>55896</v>
      </c>
      <c r="U28761" s="74" t="s">
        <v>55897</v>
      </c>
    </row>
    <row r="28762" spans="20:21" x14ac:dyDescent="0.25">
      <c r="T28762" s="101" t="s">
        <v>55898</v>
      </c>
      <c r="U28762" s="74" t="s">
        <v>55899</v>
      </c>
    </row>
    <row r="28763" spans="20:21" x14ac:dyDescent="0.25">
      <c r="T28763" s="101" t="s">
        <v>55900</v>
      </c>
      <c r="U28763" s="74" t="s">
        <v>55901</v>
      </c>
    </row>
    <row r="28764" spans="20:21" x14ac:dyDescent="0.25">
      <c r="T28764" s="101" t="s">
        <v>55902</v>
      </c>
      <c r="U28764" s="74" t="s">
        <v>18422</v>
      </c>
    </row>
    <row r="28765" spans="20:21" x14ac:dyDescent="0.25">
      <c r="T28765" s="101" t="s">
        <v>55903</v>
      </c>
      <c r="U28765" s="74" t="s">
        <v>55904</v>
      </c>
    </row>
    <row r="28766" spans="20:21" x14ac:dyDescent="0.25">
      <c r="T28766" s="101" t="s">
        <v>55905</v>
      </c>
      <c r="U28766" s="74" t="s">
        <v>55906</v>
      </c>
    </row>
    <row r="28767" spans="20:21" x14ac:dyDescent="0.25">
      <c r="T28767" s="101" t="s">
        <v>55907</v>
      </c>
      <c r="U28767" s="74" t="s">
        <v>55908</v>
      </c>
    </row>
    <row r="28768" spans="20:21" x14ac:dyDescent="0.25">
      <c r="T28768" s="101" t="s">
        <v>55909</v>
      </c>
      <c r="U28768" s="74" t="s">
        <v>55910</v>
      </c>
    </row>
    <row r="28769" spans="20:21" x14ac:dyDescent="0.25">
      <c r="T28769" s="101" t="s">
        <v>55911</v>
      </c>
      <c r="U28769" s="74" t="s">
        <v>55912</v>
      </c>
    </row>
    <row r="28770" spans="20:21" x14ac:dyDescent="0.25">
      <c r="T28770" s="101" t="s">
        <v>55913</v>
      </c>
      <c r="U28770" s="74" t="s">
        <v>55914</v>
      </c>
    </row>
    <row r="28771" spans="20:21" x14ac:dyDescent="0.25">
      <c r="T28771" s="101" t="s">
        <v>55915</v>
      </c>
      <c r="U28771" s="74" t="s">
        <v>14862</v>
      </c>
    </row>
    <row r="28772" spans="20:21" x14ac:dyDescent="0.25">
      <c r="T28772" s="101" t="s">
        <v>55916</v>
      </c>
      <c r="U28772" s="74" t="s">
        <v>55917</v>
      </c>
    </row>
    <row r="28773" spans="20:21" x14ac:dyDescent="0.25">
      <c r="T28773" s="101" t="s">
        <v>55918</v>
      </c>
      <c r="U28773" s="74" t="s">
        <v>55919</v>
      </c>
    </row>
    <row r="28774" spans="20:21" x14ac:dyDescent="0.25">
      <c r="T28774" s="101" t="s">
        <v>55920</v>
      </c>
      <c r="U28774" s="74" t="s">
        <v>55921</v>
      </c>
    </row>
    <row r="28775" spans="20:21" x14ac:dyDescent="0.25">
      <c r="T28775" s="101" t="s">
        <v>55922</v>
      </c>
      <c r="U28775" s="74" t="s">
        <v>55923</v>
      </c>
    </row>
    <row r="28776" spans="20:21" x14ac:dyDescent="0.25">
      <c r="T28776" s="101" t="s">
        <v>55924</v>
      </c>
      <c r="U28776" s="74" t="s">
        <v>55925</v>
      </c>
    </row>
    <row r="28777" spans="20:21" x14ac:dyDescent="0.25">
      <c r="T28777" s="101" t="s">
        <v>55926</v>
      </c>
      <c r="U28777" s="74" t="s">
        <v>18444</v>
      </c>
    </row>
    <row r="28778" spans="20:21" x14ac:dyDescent="0.25">
      <c r="T28778" s="101" t="s">
        <v>55927</v>
      </c>
      <c r="U28778" s="74" t="s">
        <v>55928</v>
      </c>
    </row>
    <row r="28779" spans="20:21" x14ac:dyDescent="0.25">
      <c r="T28779" s="101" t="s">
        <v>55929</v>
      </c>
      <c r="U28779" s="74" t="s">
        <v>55930</v>
      </c>
    </row>
    <row r="28780" spans="20:21" x14ac:dyDescent="0.25">
      <c r="T28780" s="101" t="s">
        <v>55931</v>
      </c>
      <c r="U28780" s="74" t="s">
        <v>55932</v>
      </c>
    </row>
    <row r="28781" spans="20:21" x14ac:dyDescent="0.25">
      <c r="T28781" s="101" t="s">
        <v>55933</v>
      </c>
      <c r="U28781" s="74" t="s">
        <v>55934</v>
      </c>
    </row>
    <row r="28782" spans="20:21" x14ac:dyDescent="0.25">
      <c r="T28782" s="101" t="s">
        <v>55935</v>
      </c>
      <c r="U28782" s="74" t="s">
        <v>55936</v>
      </c>
    </row>
    <row r="28783" spans="20:21" x14ac:dyDescent="0.25">
      <c r="T28783" s="101" t="s">
        <v>55937</v>
      </c>
      <c r="U28783" s="74" t="s">
        <v>55938</v>
      </c>
    </row>
    <row r="28784" spans="20:21" x14ac:dyDescent="0.25">
      <c r="T28784" s="101" t="s">
        <v>55939</v>
      </c>
      <c r="U28784" s="74" t="s">
        <v>55940</v>
      </c>
    </row>
    <row r="28785" spans="20:21" x14ac:dyDescent="0.25">
      <c r="T28785" s="101" t="s">
        <v>55941</v>
      </c>
      <c r="U28785" s="74" t="s">
        <v>55942</v>
      </c>
    </row>
    <row r="28786" spans="20:21" x14ac:dyDescent="0.25">
      <c r="T28786" s="101" t="s">
        <v>55943</v>
      </c>
      <c r="U28786" s="74" t="s">
        <v>55944</v>
      </c>
    </row>
    <row r="28787" spans="20:21" x14ac:dyDescent="0.25">
      <c r="T28787" s="101" t="s">
        <v>55945</v>
      </c>
      <c r="U28787" s="74" t="s">
        <v>12399</v>
      </c>
    </row>
    <row r="28788" spans="20:21" x14ac:dyDescent="0.25">
      <c r="T28788" s="101" t="s">
        <v>55946</v>
      </c>
      <c r="U28788" s="74" t="s">
        <v>55947</v>
      </c>
    </row>
    <row r="28789" spans="20:21" x14ac:dyDescent="0.25">
      <c r="T28789" s="101" t="s">
        <v>55948</v>
      </c>
      <c r="U28789" s="74" t="s">
        <v>55949</v>
      </c>
    </row>
    <row r="28790" spans="20:21" x14ac:dyDescent="0.25">
      <c r="T28790" s="101" t="s">
        <v>55950</v>
      </c>
      <c r="U28790" s="74" t="s">
        <v>55951</v>
      </c>
    </row>
    <row r="28791" spans="20:21" x14ac:dyDescent="0.25">
      <c r="T28791" s="101" t="s">
        <v>55952</v>
      </c>
      <c r="U28791" s="74" t="s">
        <v>55953</v>
      </c>
    </row>
    <row r="28792" spans="20:21" x14ac:dyDescent="0.25">
      <c r="T28792" s="101" t="s">
        <v>55954</v>
      </c>
      <c r="U28792" s="74" t="s">
        <v>55955</v>
      </c>
    </row>
    <row r="28793" spans="20:21" x14ac:dyDescent="0.25">
      <c r="T28793" s="101" t="s">
        <v>55956</v>
      </c>
      <c r="U28793" s="74" t="s">
        <v>55957</v>
      </c>
    </row>
    <row r="28794" spans="20:21" x14ac:dyDescent="0.25">
      <c r="T28794" s="101" t="s">
        <v>55958</v>
      </c>
      <c r="U28794" s="74" t="s">
        <v>55959</v>
      </c>
    </row>
    <row r="28795" spans="20:21" x14ac:dyDescent="0.25">
      <c r="T28795" s="101" t="s">
        <v>55960</v>
      </c>
      <c r="U28795" s="74" t="s">
        <v>28826</v>
      </c>
    </row>
    <row r="28796" spans="20:21" x14ac:dyDescent="0.25">
      <c r="T28796" s="101" t="s">
        <v>55961</v>
      </c>
      <c r="U28796" s="74" t="s">
        <v>22556</v>
      </c>
    </row>
    <row r="28797" spans="20:21" x14ac:dyDescent="0.25">
      <c r="T28797" s="101" t="s">
        <v>55962</v>
      </c>
      <c r="U28797" s="74" t="s">
        <v>55963</v>
      </c>
    </row>
    <row r="28798" spans="20:21" x14ac:dyDescent="0.25">
      <c r="T28798" s="101" t="s">
        <v>55964</v>
      </c>
      <c r="U28798" s="74" t="s">
        <v>55965</v>
      </c>
    </row>
    <row r="28799" spans="20:21" x14ac:dyDescent="0.25">
      <c r="T28799" s="101" t="s">
        <v>55966</v>
      </c>
      <c r="U28799" s="74" t="s">
        <v>55967</v>
      </c>
    </row>
    <row r="28800" spans="20:21" x14ac:dyDescent="0.25">
      <c r="T28800" s="101" t="s">
        <v>55968</v>
      </c>
      <c r="U28800" s="74" t="s">
        <v>4791</v>
      </c>
    </row>
    <row r="28801" spans="20:21" x14ac:dyDescent="0.25">
      <c r="T28801" s="101" t="s">
        <v>55969</v>
      </c>
      <c r="U28801" s="74" t="s">
        <v>55970</v>
      </c>
    </row>
    <row r="28802" spans="20:21" x14ac:dyDescent="0.25">
      <c r="T28802" s="101" t="s">
        <v>55971</v>
      </c>
      <c r="U28802" s="74" t="s">
        <v>55972</v>
      </c>
    </row>
    <row r="28803" spans="20:21" x14ac:dyDescent="0.25">
      <c r="T28803" s="101" t="s">
        <v>55973</v>
      </c>
      <c r="U28803" s="74" t="s">
        <v>842</v>
      </c>
    </row>
    <row r="28804" spans="20:21" x14ac:dyDescent="0.25">
      <c r="T28804" s="101" t="s">
        <v>55974</v>
      </c>
      <c r="U28804" s="74" t="s">
        <v>55975</v>
      </c>
    </row>
    <row r="28805" spans="20:21" x14ac:dyDescent="0.25">
      <c r="T28805" s="101" t="s">
        <v>55976</v>
      </c>
      <c r="U28805" s="74" t="s">
        <v>55977</v>
      </c>
    </row>
    <row r="28806" spans="20:21" x14ac:dyDescent="0.25">
      <c r="T28806" s="101" t="s">
        <v>55978</v>
      </c>
      <c r="U28806" s="74" t="s">
        <v>55979</v>
      </c>
    </row>
    <row r="28807" spans="20:21" x14ac:dyDescent="0.25">
      <c r="T28807" s="101" t="s">
        <v>55980</v>
      </c>
      <c r="U28807" s="74" t="s">
        <v>868</v>
      </c>
    </row>
    <row r="28808" spans="20:21" x14ac:dyDescent="0.25">
      <c r="T28808" s="101" t="s">
        <v>55981</v>
      </c>
      <c r="U28808" s="74" t="s">
        <v>3950</v>
      </c>
    </row>
    <row r="28809" spans="20:21" x14ac:dyDescent="0.25">
      <c r="T28809" s="101" t="s">
        <v>55982</v>
      </c>
      <c r="U28809" s="74" t="s">
        <v>872</v>
      </c>
    </row>
    <row r="28810" spans="20:21" x14ac:dyDescent="0.25">
      <c r="T28810" s="101" t="s">
        <v>55983</v>
      </c>
      <c r="U28810" s="74" t="s">
        <v>55984</v>
      </c>
    </row>
    <row r="28811" spans="20:21" x14ac:dyDescent="0.25">
      <c r="T28811" s="101" t="s">
        <v>55985</v>
      </c>
      <c r="U28811" s="74" t="s">
        <v>55986</v>
      </c>
    </row>
    <row r="28812" spans="20:21" x14ac:dyDescent="0.25">
      <c r="T28812" s="101" t="s">
        <v>55987</v>
      </c>
      <c r="U28812" s="74" t="s">
        <v>55988</v>
      </c>
    </row>
    <row r="28813" spans="20:21" x14ac:dyDescent="0.25">
      <c r="T28813" s="101" t="s">
        <v>55989</v>
      </c>
      <c r="U28813" s="74" t="s">
        <v>55990</v>
      </c>
    </row>
    <row r="28814" spans="20:21" x14ac:dyDescent="0.25">
      <c r="T28814" s="101" t="s">
        <v>55991</v>
      </c>
      <c r="U28814" s="74" t="s">
        <v>55992</v>
      </c>
    </row>
    <row r="28815" spans="20:21" x14ac:dyDescent="0.25">
      <c r="T28815" s="101" t="s">
        <v>55993</v>
      </c>
      <c r="U28815" s="74" t="s">
        <v>55994</v>
      </c>
    </row>
    <row r="28816" spans="20:21" x14ac:dyDescent="0.25">
      <c r="T28816" s="101" t="s">
        <v>55995</v>
      </c>
      <c r="U28816" s="74" t="s">
        <v>55996</v>
      </c>
    </row>
    <row r="28817" spans="20:21" x14ac:dyDescent="0.25">
      <c r="T28817" s="101" t="s">
        <v>55997</v>
      </c>
      <c r="U28817" s="74" t="s">
        <v>55998</v>
      </c>
    </row>
    <row r="28818" spans="20:21" x14ac:dyDescent="0.25">
      <c r="T28818" s="101" t="s">
        <v>55999</v>
      </c>
      <c r="U28818" s="74" t="s">
        <v>56000</v>
      </c>
    </row>
    <row r="28819" spans="20:21" x14ac:dyDescent="0.25">
      <c r="T28819" s="101" t="s">
        <v>56001</v>
      </c>
      <c r="U28819" s="74" t="s">
        <v>56002</v>
      </c>
    </row>
    <row r="28820" spans="20:21" x14ac:dyDescent="0.25">
      <c r="T28820" s="101" t="s">
        <v>56003</v>
      </c>
      <c r="U28820" s="74" t="s">
        <v>20617</v>
      </c>
    </row>
    <row r="28821" spans="20:21" x14ac:dyDescent="0.25">
      <c r="T28821" s="101" t="s">
        <v>56004</v>
      </c>
      <c r="U28821" s="74" t="s">
        <v>56005</v>
      </c>
    </row>
    <row r="28822" spans="20:21" x14ac:dyDescent="0.25">
      <c r="T28822" s="101" t="s">
        <v>56006</v>
      </c>
      <c r="U28822" s="74" t="s">
        <v>56007</v>
      </c>
    </row>
    <row r="28823" spans="20:21" x14ac:dyDescent="0.25">
      <c r="T28823" s="101" t="s">
        <v>56008</v>
      </c>
      <c r="U28823" s="74" t="s">
        <v>56009</v>
      </c>
    </row>
    <row r="28824" spans="20:21" x14ac:dyDescent="0.25">
      <c r="T28824" s="101" t="s">
        <v>56010</v>
      </c>
      <c r="U28824" s="74" t="s">
        <v>56011</v>
      </c>
    </row>
    <row r="28825" spans="20:21" x14ac:dyDescent="0.25">
      <c r="T28825" s="101" t="s">
        <v>56012</v>
      </c>
      <c r="U28825" s="74" t="s">
        <v>56013</v>
      </c>
    </row>
    <row r="28826" spans="20:21" x14ac:dyDescent="0.25">
      <c r="T28826" s="101" t="s">
        <v>56014</v>
      </c>
      <c r="U28826" s="74" t="s">
        <v>56015</v>
      </c>
    </row>
    <row r="28827" spans="20:21" x14ac:dyDescent="0.25">
      <c r="T28827" s="101" t="s">
        <v>56016</v>
      </c>
      <c r="U28827" s="74" t="s">
        <v>56017</v>
      </c>
    </row>
    <row r="28828" spans="20:21" x14ac:dyDescent="0.25">
      <c r="T28828" s="101" t="s">
        <v>56018</v>
      </c>
      <c r="U28828" s="74" t="s">
        <v>56019</v>
      </c>
    </row>
    <row r="28829" spans="20:21" x14ac:dyDescent="0.25">
      <c r="T28829" s="101" t="s">
        <v>56020</v>
      </c>
      <c r="U28829" s="74" t="s">
        <v>56021</v>
      </c>
    </row>
    <row r="28830" spans="20:21" x14ac:dyDescent="0.25">
      <c r="T28830" s="101" t="s">
        <v>56022</v>
      </c>
      <c r="U28830" s="74" t="s">
        <v>56023</v>
      </c>
    </row>
    <row r="28831" spans="20:21" x14ac:dyDescent="0.25">
      <c r="T28831" s="101" t="s">
        <v>56024</v>
      </c>
      <c r="U28831" s="74" t="s">
        <v>56025</v>
      </c>
    </row>
    <row r="28832" spans="20:21" x14ac:dyDescent="0.25">
      <c r="T28832" s="101" t="s">
        <v>56026</v>
      </c>
      <c r="U28832" s="74" t="s">
        <v>56027</v>
      </c>
    </row>
    <row r="28833" spans="20:21" x14ac:dyDescent="0.25">
      <c r="T28833" s="101" t="s">
        <v>56028</v>
      </c>
      <c r="U28833" s="74" t="s">
        <v>56029</v>
      </c>
    </row>
    <row r="28834" spans="20:21" x14ac:dyDescent="0.25">
      <c r="T28834" s="101" t="s">
        <v>56030</v>
      </c>
      <c r="U28834" s="74" t="s">
        <v>56031</v>
      </c>
    </row>
    <row r="28835" spans="20:21" x14ac:dyDescent="0.25">
      <c r="T28835" s="101" t="s">
        <v>56032</v>
      </c>
      <c r="U28835" s="74" t="s">
        <v>56033</v>
      </c>
    </row>
    <row r="28836" spans="20:21" x14ac:dyDescent="0.25">
      <c r="T28836" s="101" t="s">
        <v>56034</v>
      </c>
      <c r="U28836" s="74" t="s">
        <v>56035</v>
      </c>
    </row>
    <row r="28837" spans="20:21" x14ac:dyDescent="0.25">
      <c r="T28837" s="101" t="s">
        <v>56036</v>
      </c>
      <c r="U28837" s="74" t="s">
        <v>56037</v>
      </c>
    </row>
    <row r="28838" spans="20:21" x14ac:dyDescent="0.25">
      <c r="T28838" s="101" t="s">
        <v>56038</v>
      </c>
      <c r="U28838" s="74" t="s">
        <v>56039</v>
      </c>
    </row>
    <row r="28839" spans="20:21" x14ac:dyDescent="0.25">
      <c r="T28839" s="101" t="s">
        <v>56040</v>
      </c>
      <c r="U28839" s="74" t="s">
        <v>56041</v>
      </c>
    </row>
    <row r="28840" spans="20:21" x14ac:dyDescent="0.25">
      <c r="T28840" s="101" t="s">
        <v>56042</v>
      </c>
      <c r="U28840" s="74" t="s">
        <v>56043</v>
      </c>
    </row>
    <row r="28841" spans="20:21" x14ac:dyDescent="0.25">
      <c r="T28841" s="101" t="s">
        <v>56044</v>
      </c>
      <c r="U28841" s="74" t="s">
        <v>56045</v>
      </c>
    </row>
    <row r="28842" spans="20:21" x14ac:dyDescent="0.25">
      <c r="T28842" s="101" t="s">
        <v>56046</v>
      </c>
      <c r="U28842" s="74" t="s">
        <v>56047</v>
      </c>
    </row>
    <row r="28843" spans="20:21" x14ac:dyDescent="0.25">
      <c r="T28843" s="101" t="s">
        <v>56048</v>
      </c>
      <c r="U28843" s="74" t="s">
        <v>30163</v>
      </c>
    </row>
    <row r="28844" spans="20:21" x14ac:dyDescent="0.25">
      <c r="T28844" s="101" t="s">
        <v>56049</v>
      </c>
      <c r="U28844" s="74" t="s">
        <v>56050</v>
      </c>
    </row>
    <row r="28845" spans="20:21" x14ac:dyDescent="0.25">
      <c r="T28845" s="101" t="s">
        <v>56051</v>
      </c>
      <c r="U28845" s="74" t="s">
        <v>56052</v>
      </c>
    </row>
    <row r="28846" spans="20:21" x14ac:dyDescent="0.25">
      <c r="T28846" s="101" t="s">
        <v>56053</v>
      </c>
      <c r="U28846" s="74" t="s">
        <v>56054</v>
      </c>
    </row>
    <row r="28847" spans="20:21" x14ac:dyDescent="0.25">
      <c r="T28847" s="101" t="s">
        <v>56055</v>
      </c>
      <c r="U28847" s="74" t="s">
        <v>56056</v>
      </c>
    </row>
    <row r="28848" spans="20:21" x14ac:dyDescent="0.25">
      <c r="T28848" s="101" t="s">
        <v>56057</v>
      </c>
      <c r="U28848" s="74" t="s">
        <v>56058</v>
      </c>
    </row>
    <row r="28849" spans="20:21" x14ac:dyDescent="0.25">
      <c r="T28849" s="101" t="s">
        <v>56059</v>
      </c>
      <c r="U28849" s="74" t="s">
        <v>56060</v>
      </c>
    </row>
    <row r="28850" spans="20:21" x14ac:dyDescent="0.25">
      <c r="T28850" s="101" t="s">
        <v>56061</v>
      </c>
      <c r="U28850" s="74" t="s">
        <v>56062</v>
      </c>
    </row>
    <row r="28851" spans="20:21" x14ac:dyDescent="0.25">
      <c r="T28851" s="101" t="s">
        <v>56063</v>
      </c>
      <c r="U28851" s="74" t="s">
        <v>56064</v>
      </c>
    </row>
    <row r="28852" spans="20:21" x14ac:dyDescent="0.25">
      <c r="T28852" s="101" t="s">
        <v>56065</v>
      </c>
      <c r="U28852" s="74" t="s">
        <v>56066</v>
      </c>
    </row>
    <row r="28853" spans="20:21" x14ac:dyDescent="0.25">
      <c r="T28853" s="101" t="s">
        <v>56067</v>
      </c>
      <c r="U28853" s="74" t="s">
        <v>56068</v>
      </c>
    </row>
    <row r="28854" spans="20:21" x14ac:dyDescent="0.25">
      <c r="T28854" s="101" t="s">
        <v>56069</v>
      </c>
      <c r="U28854" s="74" t="s">
        <v>56070</v>
      </c>
    </row>
    <row r="28855" spans="20:21" x14ac:dyDescent="0.25">
      <c r="T28855" s="101" t="s">
        <v>56071</v>
      </c>
      <c r="U28855" s="74" t="s">
        <v>56072</v>
      </c>
    </row>
    <row r="28856" spans="20:21" x14ac:dyDescent="0.25">
      <c r="T28856" s="101" t="s">
        <v>56073</v>
      </c>
      <c r="U28856" s="74" t="s">
        <v>3991</v>
      </c>
    </row>
    <row r="28857" spans="20:21" x14ac:dyDescent="0.25">
      <c r="T28857" s="101" t="s">
        <v>56074</v>
      </c>
      <c r="U28857" s="74" t="s">
        <v>56075</v>
      </c>
    </row>
    <row r="28858" spans="20:21" x14ac:dyDescent="0.25">
      <c r="T28858" s="101" t="s">
        <v>56076</v>
      </c>
      <c r="U28858" s="74" t="s">
        <v>56077</v>
      </c>
    </row>
    <row r="28859" spans="20:21" x14ac:dyDescent="0.25">
      <c r="T28859" s="101" t="s">
        <v>56078</v>
      </c>
      <c r="U28859" s="74" t="s">
        <v>56079</v>
      </c>
    </row>
    <row r="28860" spans="20:21" x14ac:dyDescent="0.25">
      <c r="T28860" s="101" t="s">
        <v>56080</v>
      </c>
      <c r="U28860" s="74" t="s">
        <v>56081</v>
      </c>
    </row>
    <row r="28861" spans="20:21" x14ac:dyDescent="0.25">
      <c r="T28861" s="101" t="s">
        <v>56082</v>
      </c>
      <c r="U28861" s="74" t="s">
        <v>56083</v>
      </c>
    </row>
    <row r="28862" spans="20:21" x14ac:dyDescent="0.25">
      <c r="T28862" s="101" t="s">
        <v>56084</v>
      </c>
      <c r="U28862" s="74" t="s">
        <v>56085</v>
      </c>
    </row>
    <row r="28863" spans="20:21" x14ac:dyDescent="0.25">
      <c r="T28863" s="101" t="s">
        <v>56086</v>
      </c>
      <c r="U28863" s="74" t="s">
        <v>56087</v>
      </c>
    </row>
    <row r="28864" spans="20:21" x14ac:dyDescent="0.25">
      <c r="T28864" s="101" t="s">
        <v>56088</v>
      </c>
      <c r="U28864" s="74" t="s">
        <v>56089</v>
      </c>
    </row>
    <row r="28865" spans="20:21" x14ac:dyDescent="0.25">
      <c r="T28865" s="101" t="s">
        <v>56090</v>
      </c>
      <c r="U28865" s="74" t="s">
        <v>56091</v>
      </c>
    </row>
    <row r="28866" spans="20:21" x14ac:dyDescent="0.25">
      <c r="T28866" s="101" t="s">
        <v>56092</v>
      </c>
      <c r="U28866" s="74" t="s">
        <v>56093</v>
      </c>
    </row>
    <row r="28867" spans="20:21" x14ac:dyDescent="0.25">
      <c r="T28867" s="101" t="s">
        <v>56094</v>
      </c>
      <c r="U28867" s="74" t="s">
        <v>56095</v>
      </c>
    </row>
    <row r="28868" spans="20:21" x14ac:dyDescent="0.25">
      <c r="T28868" s="101" t="s">
        <v>56096</v>
      </c>
      <c r="U28868" s="74" t="s">
        <v>56097</v>
      </c>
    </row>
    <row r="28869" spans="20:21" x14ac:dyDescent="0.25">
      <c r="T28869" s="101" t="s">
        <v>56098</v>
      </c>
      <c r="U28869" s="74" t="s">
        <v>56099</v>
      </c>
    </row>
    <row r="28870" spans="20:21" x14ac:dyDescent="0.25">
      <c r="T28870" s="101" t="s">
        <v>56100</v>
      </c>
      <c r="U28870" s="74" t="s">
        <v>56101</v>
      </c>
    </row>
    <row r="28871" spans="20:21" x14ac:dyDescent="0.25">
      <c r="T28871" s="101" t="s">
        <v>56102</v>
      </c>
      <c r="U28871" s="74" t="s">
        <v>56103</v>
      </c>
    </row>
    <row r="28872" spans="20:21" x14ac:dyDescent="0.25">
      <c r="T28872" s="101" t="s">
        <v>56104</v>
      </c>
      <c r="U28872" s="74" t="s">
        <v>56105</v>
      </c>
    </row>
    <row r="28873" spans="20:21" x14ac:dyDescent="0.25">
      <c r="T28873" s="101" t="s">
        <v>56106</v>
      </c>
      <c r="U28873" s="74" t="s">
        <v>56107</v>
      </c>
    </row>
    <row r="28874" spans="20:21" x14ac:dyDescent="0.25">
      <c r="T28874" s="101" t="s">
        <v>56108</v>
      </c>
      <c r="U28874" s="74" t="s">
        <v>56109</v>
      </c>
    </row>
    <row r="28875" spans="20:21" x14ac:dyDescent="0.25">
      <c r="T28875" s="101" t="s">
        <v>56110</v>
      </c>
      <c r="U28875" s="74" t="s">
        <v>56111</v>
      </c>
    </row>
    <row r="28876" spans="20:21" x14ac:dyDescent="0.25">
      <c r="T28876" s="101" t="s">
        <v>56112</v>
      </c>
      <c r="U28876" s="74" t="s">
        <v>56113</v>
      </c>
    </row>
    <row r="28877" spans="20:21" x14ac:dyDescent="0.25">
      <c r="T28877" s="101" t="s">
        <v>56114</v>
      </c>
      <c r="U28877" s="74" t="s">
        <v>56115</v>
      </c>
    </row>
    <row r="28878" spans="20:21" x14ac:dyDescent="0.25">
      <c r="T28878" s="101" t="s">
        <v>56116</v>
      </c>
      <c r="U28878" s="74" t="s">
        <v>56117</v>
      </c>
    </row>
    <row r="28879" spans="20:21" x14ac:dyDescent="0.25">
      <c r="T28879" s="101" t="s">
        <v>56118</v>
      </c>
      <c r="U28879" s="74" t="s">
        <v>56119</v>
      </c>
    </row>
    <row r="28880" spans="20:21" x14ac:dyDescent="0.25">
      <c r="T28880" s="101" t="s">
        <v>56120</v>
      </c>
      <c r="U28880" s="74" t="s">
        <v>56121</v>
      </c>
    </row>
    <row r="28881" spans="20:21" x14ac:dyDescent="0.25">
      <c r="T28881" s="101" t="s">
        <v>56122</v>
      </c>
      <c r="U28881" s="74" t="s">
        <v>56123</v>
      </c>
    </row>
    <row r="28882" spans="20:21" x14ac:dyDescent="0.25">
      <c r="T28882" s="101" t="s">
        <v>56124</v>
      </c>
      <c r="U28882" s="74" t="s">
        <v>56125</v>
      </c>
    </row>
    <row r="28883" spans="20:21" x14ac:dyDescent="0.25">
      <c r="T28883" s="101" t="s">
        <v>56126</v>
      </c>
      <c r="U28883" s="74" t="s">
        <v>56127</v>
      </c>
    </row>
    <row r="28884" spans="20:21" x14ac:dyDescent="0.25">
      <c r="T28884" s="101" t="s">
        <v>56128</v>
      </c>
      <c r="U28884" s="74" t="s">
        <v>56129</v>
      </c>
    </row>
    <row r="28885" spans="20:21" x14ac:dyDescent="0.25">
      <c r="T28885" s="101" t="s">
        <v>56130</v>
      </c>
      <c r="U28885" s="74" t="s">
        <v>56131</v>
      </c>
    </row>
    <row r="28886" spans="20:21" x14ac:dyDescent="0.25">
      <c r="T28886" s="101" t="s">
        <v>56132</v>
      </c>
      <c r="U28886" s="74" t="s">
        <v>56133</v>
      </c>
    </row>
    <row r="28887" spans="20:21" x14ac:dyDescent="0.25">
      <c r="T28887" s="101" t="s">
        <v>56134</v>
      </c>
      <c r="U28887" s="74" t="s">
        <v>56135</v>
      </c>
    </row>
    <row r="28888" spans="20:21" x14ac:dyDescent="0.25">
      <c r="T28888" s="101" t="s">
        <v>56136</v>
      </c>
      <c r="U28888" s="74" t="s">
        <v>56137</v>
      </c>
    </row>
    <row r="28889" spans="20:21" x14ac:dyDescent="0.25">
      <c r="T28889" s="101" t="s">
        <v>56138</v>
      </c>
      <c r="U28889" s="74" t="s">
        <v>56139</v>
      </c>
    </row>
    <row r="28890" spans="20:21" x14ac:dyDescent="0.25">
      <c r="T28890" s="101" t="s">
        <v>56140</v>
      </c>
      <c r="U28890" s="74" t="s">
        <v>56141</v>
      </c>
    </row>
    <row r="28891" spans="20:21" x14ac:dyDescent="0.25">
      <c r="T28891" s="101" t="s">
        <v>56142</v>
      </c>
      <c r="U28891" s="74" t="s">
        <v>56143</v>
      </c>
    </row>
    <row r="28892" spans="20:21" x14ac:dyDescent="0.25">
      <c r="T28892" s="101" t="s">
        <v>56144</v>
      </c>
      <c r="U28892" s="74" t="s">
        <v>56145</v>
      </c>
    </row>
    <row r="28893" spans="20:21" x14ac:dyDescent="0.25">
      <c r="T28893" s="101" t="s">
        <v>56146</v>
      </c>
      <c r="U28893" s="74" t="s">
        <v>56147</v>
      </c>
    </row>
    <row r="28894" spans="20:21" x14ac:dyDescent="0.25">
      <c r="T28894" s="101" t="s">
        <v>56148</v>
      </c>
      <c r="U28894" s="74" t="s">
        <v>2592</v>
      </c>
    </row>
    <row r="28895" spans="20:21" x14ac:dyDescent="0.25">
      <c r="T28895" s="101" t="s">
        <v>56149</v>
      </c>
      <c r="U28895" s="74" t="s">
        <v>56150</v>
      </c>
    </row>
    <row r="28896" spans="20:21" x14ac:dyDescent="0.25">
      <c r="T28896" s="101" t="s">
        <v>56151</v>
      </c>
      <c r="U28896" s="74" t="s">
        <v>56152</v>
      </c>
    </row>
    <row r="28897" spans="20:21" x14ac:dyDescent="0.25">
      <c r="T28897" s="101" t="s">
        <v>56153</v>
      </c>
      <c r="U28897" s="74" t="s">
        <v>56154</v>
      </c>
    </row>
    <row r="28898" spans="20:21" x14ac:dyDescent="0.25">
      <c r="T28898" s="101" t="s">
        <v>56155</v>
      </c>
      <c r="U28898" s="74" t="s">
        <v>56156</v>
      </c>
    </row>
    <row r="28899" spans="20:21" x14ac:dyDescent="0.25">
      <c r="T28899" s="101" t="s">
        <v>56157</v>
      </c>
      <c r="U28899" s="74" t="s">
        <v>56158</v>
      </c>
    </row>
    <row r="28900" spans="20:21" x14ac:dyDescent="0.25">
      <c r="T28900" s="101" t="s">
        <v>56159</v>
      </c>
      <c r="U28900" s="74" t="s">
        <v>56160</v>
      </c>
    </row>
    <row r="28901" spans="20:21" x14ac:dyDescent="0.25">
      <c r="T28901" s="101" t="s">
        <v>56161</v>
      </c>
      <c r="U28901" s="74" t="s">
        <v>56162</v>
      </c>
    </row>
    <row r="28902" spans="20:21" x14ac:dyDescent="0.25">
      <c r="T28902" s="101" t="s">
        <v>56163</v>
      </c>
      <c r="U28902" s="74" t="s">
        <v>56164</v>
      </c>
    </row>
    <row r="28903" spans="20:21" x14ac:dyDescent="0.25">
      <c r="T28903" s="101" t="s">
        <v>56165</v>
      </c>
      <c r="U28903" s="74" t="s">
        <v>56166</v>
      </c>
    </row>
    <row r="28904" spans="20:21" x14ac:dyDescent="0.25">
      <c r="T28904" s="101" t="s">
        <v>56167</v>
      </c>
      <c r="U28904" s="74" t="s">
        <v>56168</v>
      </c>
    </row>
    <row r="28905" spans="20:21" x14ac:dyDescent="0.25">
      <c r="T28905" s="101" t="s">
        <v>56169</v>
      </c>
      <c r="U28905" s="74" t="s">
        <v>56170</v>
      </c>
    </row>
    <row r="28906" spans="20:21" x14ac:dyDescent="0.25">
      <c r="T28906" s="101" t="s">
        <v>56171</v>
      </c>
      <c r="U28906" s="74" t="s">
        <v>56172</v>
      </c>
    </row>
    <row r="28907" spans="20:21" x14ac:dyDescent="0.25">
      <c r="T28907" s="101" t="s">
        <v>56173</v>
      </c>
      <c r="U28907" s="74" t="s">
        <v>56174</v>
      </c>
    </row>
    <row r="28908" spans="20:21" x14ac:dyDescent="0.25">
      <c r="T28908" s="101" t="s">
        <v>56175</v>
      </c>
      <c r="U28908" s="74" t="s">
        <v>56176</v>
      </c>
    </row>
    <row r="28909" spans="20:21" x14ac:dyDescent="0.25">
      <c r="T28909" s="101" t="s">
        <v>56177</v>
      </c>
      <c r="U28909" s="74" t="s">
        <v>56178</v>
      </c>
    </row>
    <row r="28910" spans="20:21" x14ac:dyDescent="0.25">
      <c r="T28910" s="101" t="s">
        <v>56179</v>
      </c>
      <c r="U28910" s="74" t="s">
        <v>56180</v>
      </c>
    </row>
    <row r="28911" spans="20:21" x14ac:dyDescent="0.25">
      <c r="T28911" s="101" t="s">
        <v>56181</v>
      </c>
      <c r="U28911" s="74" t="s">
        <v>56182</v>
      </c>
    </row>
    <row r="28912" spans="20:21" x14ac:dyDescent="0.25">
      <c r="T28912" s="101" t="s">
        <v>56183</v>
      </c>
      <c r="U28912" s="74" t="s">
        <v>56184</v>
      </c>
    </row>
    <row r="28913" spans="20:21" x14ac:dyDescent="0.25">
      <c r="T28913" s="101" t="s">
        <v>56185</v>
      </c>
      <c r="U28913" s="74" t="s">
        <v>56186</v>
      </c>
    </row>
    <row r="28914" spans="20:21" x14ac:dyDescent="0.25">
      <c r="T28914" s="101" t="s">
        <v>56187</v>
      </c>
      <c r="U28914" s="74" t="s">
        <v>56188</v>
      </c>
    </row>
    <row r="28915" spans="20:21" x14ac:dyDescent="0.25">
      <c r="T28915" s="101" t="s">
        <v>56189</v>
      </c>
      <c r="U28915" s="74" t="s">
        <v>56190</v>
      </c>
    </row>
    <row r="28916" spans="20:21" x14ac:dyDescent="0.25">
      <c r="T28916" s="101" t="s">
        <v>56191</v>
      </c>
      <c r="U28916" s="74" t="s">
        <v>56192</v>
      </c>
    </row>
    <row r="28917" spans="20:21" x14ac:dyDescent="0.25">
      <c r="T28917" s="101" t="s">
        <v>56193</v>
      </c>
      <c r="U28917" s="74" t="s">
        <v>56194</v>
      </c>
    </row>
    <row r="28918" spans="20:21" x14ac:dyDescent="0.25">
      <c r="T28918" s="101" t="s">
        <v>56195</v>
      </c>
      <c r="U28918" s="74" t="s">
        <v>56196</v>
      </c>
    </row>
    <row r="28919" spans="20:21" x14ac:dyDescent="0.25">
      <c r="T28919" s="101" t="s">
        <v>56197</v>
      </c>
      <c r="U28919" s="74" t="s">
        <v>56198</v>
      </c>
    </row>
    <row r="28920" spans="20:21" x14ac:dyDescent="0.25">
      <c r="T28920" s="101" t="s">
        <v>56199</v>
      </c>
      <c r="U28920" s="74" t="s">
        <v>56200</v>
      </c>
    </row>
    <row r="28921" spans="20:21" x14ac:dyDescent="0.25">
      <c r="T28921" s="101" t="s">
        <v>56201</v>
      </c>
      <c r="U28921" s="74" t="s">
        <v>56202</v>
      </c>
    </row>
    <row r="28922" spans="20:21" x14ac:dyDescent="0.25">
      <c r="T28922" s="101" t="s">
        <v>56203</v>
      </c>
      <c r="U28922" s="74" t="s">
        <v>56204</v>
      </c>
    </row>
    <row r="28923" spans="20:21" x14ac:dyDescent="0.25">
      <c r="T28923" s="101" t="s">
        <v>56205</v>
      </c>
      <c r="U28923" s="74" t="s">
        <v>56206</v>
      </c>
    </row>
    <row r="28924" spans="20:21" x14ac:dyDescent="0.25">
      <c r="T28924" s="101" t="s">
        <v>56207</v>
      </c>
      <c r="U28924" s="74" t="s">
        <v>56208</v>
      </c>
    </row>
    <row r="28925" spans="20:21" x14ac:dyDescent="0.25">
      <c r="T28925" s="101" t="s">
        <v>56209</v>
      </c>
      <c r="U28925" s="74" t="s">
        <v>56210</v>
      </c>
    </row>
    <row r="28926" spans="20:21" x14ac:dyDescent="0.25">
      <c r="T28926" s="101" t="s">
        <v>56211</v>
      </c>
      <c r="U28926" s="74" t="s">
        <v>56212</v>
      </c>
    </row>
    <row r="28927" spans="20:21" x14ac:dyDescent="0.25">
      <c r="T28927" s="101" t="s">
        <v>56213</v>
      </c>
      <c r="U28927" s="74" t="s">
        <v>56214</v>
      </c>
    </row>
    <row r="28928" spans="20:21" x14ac:dyDescent="0.25">
      <c r="T28928" s="101" t="s">
        <v>56215</v>
      </c>
      <c r="U28928" s="74" t="s">
        <v>33006</v>
      </c>
    </row>
    <row r="28929" spans="20:21" x14ac:dyDescent="0.25">
      <c r="T28929" s="101" t="s">
        <v>56216</v>
      </c>
      <c r="U28929" s="74" t="s">
        <v>30905</v>
      </c>
    </row>
    <row r="28930" spans="20:21" x14ac:dyDescent="0.25">
      <c r="T28930" s="101" t="s">
        <v>56217</v>
      </c>
      <c r="U28930" s="74" t="s">
        <v>56218</v>
      </c>
    </row>
    <row r="28931" spans="20:21" x14ac:dyDescent="0.25">
      <c r="T28931" s="101" t="s">
        <v>56219</v>
      </c>
      <c r="U28931" s="74" t="s">
        <v>56220</v>
      </c>
    </row>
    <row r="28932" spans="20:21" x14ac:dyDescent="0.25">
      <c r="T28932" s="101" t="s">
        <v>56221</v>
      </c>
      <c r="U28932" s="74" t="s">
        <v>56222</v>
      </c>
    </row>
    <row r="28933" spans="20:21" x14ac:dyDescent="0.25">
      <c r="T28933" s="101" t="s">
        <v>56223</v>
      </c>
      <c r="U28933" s="74" t="s">
        <v>56224</v>
      </c>
    </row>
    <row r="28934" spans="20:21" x14ac:dyDescent="0.25">
      <c r="T28934" s="101" t="s">
        <v>56225</v>
      </c>
      <c r="U28934" s="74" t="s">
        <v>22167</v>
      </c>
    </row>
    <row r="28935" spans="20:21" x14ac:dyDescent="0.25">
      <c r="T28935" s="101" t="s">
        <v>56226</v>
      </c>
      <c r="U28935" s="74" t="s">
        <v>56227</v>
      </c>
    </row>
    <row r="28936" spans="20:21" x14ac:dyDescent="0.25">
      <c r="T28936" s="101" t="s">
        <v>56228</v>
      </c>
      <c r="U28936" s="74" t="s">
        <v>56229</v>
      </c>
    </row>
    <row r="28937" spans="20:21" x14ac:dyDescent="0.25">
      <c r="T28937" s="101" t="s">
        <v>56230</v>
      </c>
      <c r="U28937" s="74" t="s">
        <v>12785</v>
      </c>
    </row>
    <row r="28938" spans="20:21" x14ac:dyDescent="0.25">
      <c r="T28938" s="101" t="s">
        <v>56231</v>
      </c>
      <c r="U28938" s="74" t="s">
        <v>56232</v>
      </c>
    </row>
    <row r="28939" spans="20:21" x14ac:dyDescent="0.25">
      <c r="T28939" s="101" t="s">
        <v>56233</v>
      </c>
      <c r="U28939" s="74" t="s">
        <v>56234</v>
      </c>
    </row>
    <row r="28940" spans="20:21" x14ac:dyDescent="0.25">
      <c r="T28940" s="101" t="s">
        <v>56235</v>
      </c>
      <c r="U28940" s="74" t="s">
        <v>56236</v>
      </c>
    </row>
    <row r="28941" spans="20:21" x14ac:dyDescent="0.25">
      <c r="T28941" s="101" t="s">
        <v>56237</v>
      </c>
      <c r="U28941" s="74" t="s">
        <v>56238</v>
      </c>
    </row>
    <row r="28942" spans="20:21" x14ac:dyDescent="0.25">
      <c r="T28942" s="101" t="s">
        <v>56239</v>
      </c>
      <c r="U28942" s="74" t="s">
        <v>56240</v>
      </c>
    </row>
    <row r="28943" spans="20:21" x14ac:dyDescent="0.25">
      <c r="T28943" s="101" t="s">
        <v>56241</v>
      </c>
      <c r="U28943" s="74" t="s">
        <v>56242</v>
      </c>
    </row>
    <row r="28944" spans="20:21" x14ac:dyDescent="0.25">
      <c r="T28944" s="101" t="s">
        <v>56243</v>
      </c>
      <c r="U28944" s="74" t="s">
        <v>56244</v>
      </c>
    </row>
    <row r="28945" spans="20:21" x14ac:dyDescent="0.25">
      <c r="T28945" s="101" t="s">
        <v>56245</v>
      </c>
      <c r="U28945" s="74" t="s">
        <v>56246</v>
      </c>
    </row>
    <row r="28946" spans="20:21" x14ac:dyDescent="0.25">
      <c r="T28946" s="101" t="s">
        <v>56247</v>
      </c>
      <c r="U28946" s="74" t="s">
        <v>242</v>
      </c>
    </row>
    <row r="28947" spans="20:21" x14ac:dyDescent="0.25">
      <c r="T28947" s="101" t="s">
        <v>56248</v>
      </c>
      <c r="U28947" s="74" t="s">
        <v>56249</v>
      </c>
    </row>
    <row r="28948" spans="20:21" x14ac:dyDescent="0.25">
      <c r="T28948" s="101" t="s">
        <v>56250</v>
      </c>
      <c r="U28948" s="74" t="s">
        <v>56251</v>
      </c>
    </row>
    <row r="28949" spans="20:21" x14ac:dyDescent="0.25">
      <c r="T28949" s="101" t="s">
        <v>56252</v>
      </c>
      <c r="U28949" s="74" t="s">
        <v>56253</v>
      </c>
    </row>
    <row r="28950" spans="20:21" x14ac:dyDescent="0.25">
      <c r="T28950" s="101" t="s">
        <v>56254</v>
      </c>
      <c r="U28950" s="74" t="s">
        <v>56255</v>
      </c>
    </row>
    <row r="28951" spans="20:21" x14ac:dyDescent="0.25">
      <c r="T28951" s="101" t="s">
        <v>56256</v>
      </c>
      <c r="U28951" s="74" t="s">
        <v>56257</v>
      </c>
    </row>
    <row r="28952" spans="20:21" x14ac:dyDescent="0.25">
      <c r="T28952" s="101" t="s">
        <v>56258</v>
      </c>
      <c r="U28952" s="74" t="s">
        <v>14022</v>
      </c>
    </row>
    <row r="28953" spans="20:21" x14ac:dyDescent="0.25">
      <c r="T28953" s="101" t="s">
        <v>56259</v>
      </c>
      <c r="U28953" s="74" t="s">
        <v>56260</v>
      </c>
    </row>
    <row r="28954" spans="20:21" x14ac:dyDescent="0.25">
      <c r="T28954" s="101" t="s">
        <v>56261</v>
      </c>
      <c r="U28954" s="74" t="s">
        <v>56262</v>
      </c>
    </row>
    <row r="28955" spans="20:21" x14ac:dyDescent="0.25">
      <c r="T28955" s="101" t="s">
        <v>56263</v>
      </c>
      <c r="U28955" s="74" t="s">
        <v>17693</v>
      </c>
    </row>
    <row r="28956" spans="20:21" x14ac:dyDescent="0.25">
      <c r="T28956" s="101" t="s">
        <v>56264</v>
      </c>
      <c r="U28956" s="74" t="s">
        <v>27201</v>
      </c>
    </row>
    <row r="28957" spans="20:21" x14ac:dyDescent="0.25">
      <c r="T28957" s="101" t="s">
        <v>56265</v>
      </c>
      <c r="U28957" s="74" t="s">
        <v>56266</v>
      </c>
    </row>
    <row r="28958" spans="20:21" x14ac:dyDescent="0.25">
      <c r="T28958" s="101" t="s">
        <v>56267</v>
      </c>
      <c r="U28958" s="74" t="s">
        <v>56268</v>
      </c>
    </row>
    <row r="28959" spans="20:21" x14ac:dyDescent="0.25">
      <c r="T28959" s="101" t="s">
        <v>56269</v>
      </c>
      <c r="U28959" s="74" t="s">
        <v>56270</v>
      </c>
    </row>
    <row r="28960" spans="20:21" x14ac:dyDescent="0.25">
      <c r="T28960" s="101" t="s">
        <v>56271</v>
      </c>
      <c r="U28960" s="74" t="s">
        <v>56272</v>
      </c>
    </row>
    <row r="28961" spans="20:21" x14ac:dyDescent="0.25">
      <c r="T28961" s="101" t="s">
        <v>56273</v>
      </c>
      <c r="U28961" s="74" t="s">
        <v>56274</v>
      </c>
    </row>
    <row r="28962" spans="20:21" x14ac:dyDescent="0.25">
      <c r="T28962" s="101" t="s">
        <v>56275</v>
      </c>
      <c r="U28962" s="74" t="s">
        <v>56276</v>
      </c>
    </row>
    <row r="28963" spans="20:21" x14ac:dyDescent="0.25">
      <c r="T28963" s="101" t="s">
        <v>56277</v>
      </c>
      <c r="U28963" s="74" t="s">
        <v>56278</v>
      </c>
    </row>
    <row r="28964" spans="20:21" x14ac:dyDescent="0.25">
      <c r="T28964" s="101" t="s">
        <v>56279</v>
      </c>
      <c r="U28964" s="74" t="s">
        <v>31476</v>
      </c>
    </row>
    <row r="28965" spans="20:21" x14ac:dyDescent="0.25">
      <c r="T28965" s="101" t="s">
        <v>56280</v>
      </c>
      <c r="U28965" s="74" t="s">
        <v>56281</v>
      </c>
    </row>
    <row r="28966" spans="20:21" x14ac:dyDescent="0.25">
      <c r="T28966" s="101" t="s">
        <v>56282</v>
      </c>
      <c r="U28966" s="74" t="s">
        <v>56283</v>
      </c>
    </row>
    <row r="28967" spans="20:21" x14ac:dyDescent="0.25">
      <c r="T28967" s="101" t="s">
        <v>56284</v>
      </c>
      <c r="U28967" s="74" t="s">
        <v>56285</v>
      </c>
    </row>
    <row r="28968" spans="20:21" x14ac:dyDescent="0.25">
      <c r="T28968" s="101" t="s">
        <v>56286</v>
      </c>
      <c r="U28968" s="74" t="s">
        <v>19660</v>
      </c>
    </row>
    <row r="28969" spans="20:21" x14ac:dyDescent="0.25">
      <c r="T28969" s="101" t="s">
        <v>56287</v>
      </c>
      <c r="U28969" s="74" t="s">
        <v>56288</v>
      </c>
    </row>
    <row r="28970" spans="20:21" x14ac:dyDescent="0.25">
      <c r="T28970" s="101" t="s">
        <v>56289</v>
      </c>
      <c r="U28970" s="74" t="s">
        <v>2714</v>
      </c>
    </row>
    <row r="28971" spans="20:21" x14ac:dyDescent="0.25">
      <c r="T28971" s="101" t="s">
        <v>56290</v>
      </c>
      <c r="U28971" s="74" t="s">
        <v>56291</v>
      </c>
    </row>
    <row r="28972" spans="20:21" x14ac:dyDescent="0.25">
      <c r="T28972" s="101" t="s">
        <v>56292</v>
      </c>
      <c r="U28972" s="74" t="s">
        <v>56293</v>
      </c>
    </row>
    <row r="28973" spans="20:21" x14ac:dyDescent="0.25">
      <c r="T28973" s="101" t="s">
        <v>56294</v>
      </c>
      <c r="U28973" s="74" t="s">
        <v>280</v>
      </c>
    </row>
    <row r="28974" spans="20:21" x14ac:dyDescent="0.25">
      <c r="T28974" s="101" t="s">
        <v>56295</v>
      </c>
      <c r="U28974" s="74" t="s">
        <v>56296</v>
      </c>
    </row>
    <row r="28975" spans="20:21" x14ac:dyDescent="0.25">
      <c r="T28975" s="101" t="s">
        <v>56297</v>
      </c>
      <c r="U28975" s="74" t="s">
        <v>56298</v>
      </c>
    </row>
    <row r="28976" spans="20:21" x14ac:dyDescent="0.25">
      <c r="T28976" s="101" t="s">
        <v>56299</v>
      </c>
      <c r="U28976" s="74" t="s">
        <v>56300</v>
      </c>
    </row>
    <row r="28977" spans="20:21" x14ac:dyDescent="0.25">
      <c r="T28977" s="101" t="s">
        <v>56301</v>
      </c>
      <c r="U28977" s="74" t="s">
        <v>56302</v>
      </c>
    </row>
    <row r="28978" spans="20:21" x14ac:dyDescent="0.25">
      <c r="T28978" s="101" t="s">
        <v>56303</v>
      </c>
      <c r="U28978" s="74" t="s">
        <v>56304</v>
      </c>
    </row>
    <row r="28979" spans="20:21" x14ac:dyDescent="0.25">
      <c r="T28979" s="101" t="s">
        <v>56305</v>
      </c>
      <c r="U28979" s="74" t="s">
        <v>56306</v>
      </c>
    </row>
    <row r="28980" spans="20:21" x14ac:dyDescent="0.25">
      <c r="T28980" s="101" t="s">
        <v>56307</v>
      </c>
      <c r="U28980" s="74" t="s">
        <v>14092</v>
      </c>
    </row>
    <row r="28981" spans="20:21" x14ac:dyDescent="0.25">
      <c r="T28981" s="101" t="s">
        <v>56308</v>
      </c>
      <c r="U28981" s="74" t="s">
        <v>56309</v>
      </c>
    </row>
    <row r="28982" spans="20:21" x14ac:dyDescent="0.25">
      <c r="T28982" s="101" t="s">
        <v>56310</v>
      </c>
      <c r="U28982" s="74" t="s">
        <v>56311</v>
      </c>
    </row>
    <row r="28983" spans="20:21" x14ac:dyDescent="0.25">
      <c r="T28983" s="101" t="s">
        <v>56312</v>
      </c>
      <c r="U28983" s="74" t="s">
        <v>56313</v>
      </c>
    </row>
    <row r="28984" spans="20:21" x14ac:dyDescent="0.25">
      <c r="T28984" s="101" t="s">
        <v>56314</v>
      </c>
      <c r="U28984" s="74" t="s">
        <v>5167</v>
      </c>
    </row>
    <row r="28985" spans="20:21" x14ac:dyDescent="0.25">
      <c r="T28985" s="101" t="s">
        <v>56315</v>
      </c>
      <c r="U28985" s="74" t="s">
        <v>56316</v>
      </c>
    </row>
    <row r="28986" spans="20:21" x14ac:dyDescent="0.25">
      <c r="T28986" s="101" t="s">
        <v>56317</v>
      </c>
      <c r="U28986" s="74" t="s">
        <v>56318</v>
      </c>
    </row>
    <row r="28987" spans="20:21" x14ac:dyDescent="0.25">
      <c r="T28987" s="101" t="s">
        <v>56319</v>
      </c>
      <c r="U28987" s="74" t="s">
        <v>56320</v>
      </c>
    </row>
    <row r="28988" spans="20:21" x14ac:dyDescent="0.25">
      <c r="T28988" s="101" t="s">
        <v>56321</v>
      </c>
      <c r="U28988" s="74" t="s">
        <v>56322</v>
      </c>
    </row>
    <row r="28989" spans="20:21" x14ac:dyDescent="0.25">
      <c r="T28989" s="101" t="s">
        <v>56323</v>
      </c>
      <c r="U28989" s="74" t="s">
        <v>56324</v>
      </c>
    </row>
    <row r="28990" spans="20:21" x14ac:dyDescent="0.25">
      <c r="T28990" s="101" t="s">
        <v>56325</v>
      </c>
      <c r="U28990" s="74" t="s">
        <v>16071</v>
      </c>
    </row>
    <row r="28991" spans="20:21" x14ac:dyDescent="0.25">
      <c r="T28991" s="101" t="s">
        <v>56326</v>
      </c>
      <c r="U28991" s="74" t="s">
        <v>56327</v>
      </c>
    </row>
    <row r="28992" spans="20:21" x14ac:dyDescent="0.25">
      <c r="T28992" s="101" t="s">
        <v>56328</v>
      </c>
      <c r="U28992" s="74" t="s">
        <v>56329</v>
      </c>
    </row>
    <row r="28993" spans="20:21" x14ac:dyDescent="0.25">
      <c r="T28993" s="101" t="s">
        <v>56330</v>
      </c>
      <c r="U28993" s="74" t="s">
        <v>56331</v>
      </c>
    </row>
    <row r="28994" spans="20:21" x14ac:dyDescent="0.25">
      <c r="T28994" s="101" t="s">
        <v>56332</v>
      </c>
      <c r="U28994" s="74" t="s">
        <v>56333</v>
      </c>
    </row>
    <row r="28995" spans="20:21" x14ac:dyDescent="0.25">
      <c r="T28995" s="101" t="s">
        <v>56334</v>
      </c>
      <c r="U28995" s="74" t="s">
        <v>16672</v>
      </c>
    </row>
    <row r="28996" spans="20:21" x14ac:dyDescent="0.25">
      <c r="T28996" s="101" t="s">
        <v>56335</v>
      </c>
      <c r="U28996" s="74" t="s">
        <v>31521</v>
      </c>
    </row>
    <row r="28997" spans="20:21" x14ac:dyDescent="0.25">
      <c r="T28997" s="101" t="s">
        <v>56336</v>
      </c>
      <c r="U28997" s="74" t="s">
        <v>56337</v>
      </c>
    </row>
    <row r="28998" spans="20:21" x14ac:dyDescent="0.25">
      <c r="T28998" s="101" t="s">
        <v>56338</v>
      </c>
      <c r="U28998" s="74" t="s">
        <v>56339</v>
      </c>
    </row>
    <row r="28999" spans="20:21" x14ac:dyDescent="0.25">
      <c r="T28999" s="101" t="s">
        <v>56340</v>
      </c>
      <c r="U28999" s="74" t="s">
        <v>56341</v>
      </c>
    </row>
    <row r="29000" spans="20:21" x14ac:dyDescent="0.25">
      <c r="T29000" s="101" t="s">
        <v>56342</v>
      </c>
      <c r="U29000" s="74" t="s">
        <v>56343</v>
      </c>
    </row>
    <row r="29001" spans="20:21" x14ac:dyDescent="0.25">
      <c r="T29001" s="101" t="s">
        <v>56344</v>
      </c>
      <c r="U29001" s="74" t="s">
        <v>56345</v>
      </c>
    </row>
    <row r="29002" spans="20:21" x14ac:dyDescent="0.25">
      <c r="T29002" s="101" t="s">
        <v>56346</v>
      </c>
      <c r="U29002" s="74" t="s">
        <v>56347</v>
      </c>
    </row>
    <row r="29003" spans="20:21" x14ac:dyDescent="0.25">
      <c r="T29003" s="101" t="s">
        <v>56348</v>
      </c>
      <c r="U29003" s="74" t="s">
        <v>32614</v>
      </c>
    </row>
    <row r="29004" spans="20:21" x14ac:dyDescent="0.25">
      <c r="T29004" s="101" t="s">
        <v>56349</v>
      </c>
      <c r="U29004" s="74" t="s">
        <v>56350</v>
      </c>
    </row>
    <row r="29005" spans="20:21" x14ac:dyDescent="0.25">
      <c r="T29005" s="101" t="s">
        <v>56351</v>
      </c>
      <c r="U29005" s="74" t="s">
        <v>56352</v>
      </c>
    </row>
    <row r="29006" spans="20:21" x14ac:dyDescent="0.25">
      <c r="T29006" s="101" t="s">
        <v>56353</v>
      </c>
      <c r="U29006" s="74" t="s">
        <v>56354</v>
      </c>
    </row>
    <row r="29007" spans="20:21" x14ac:dyDescent="0.25">
      <c r="T29007" s="101" t="s">
        <v>56355</v>
      </c>
      <c r="U29007" s="74" t="s">
        <v>56356</v>
      </c>
    </row>
    <row r="29008" spans="20:21" x14ac:dyDescent="0.25">
      <c r="T29008" s="101" t="s">
        <v>56357</v>
      </c>
      <c r="U29008" s="74" t="s">
        <v>56358</v>
      </c>
    </row>
    <row r="29009" spans="20:21" x14ac:dyDescent="0.25">
      <c r="T29009" s="101" t="s">
        <v>56359</v>
      </c>
      <c r="U29009" s="74" t="s">
        <v>20921</v>
      </c>
    </row>
    <row r="29010" spans="20:21" x14ac:dyDescent="0.25">
      <c r="T29010" s="101" t="s">
        <v>56360</v>
      </c>
      <c r="U29010" s="74" t="s">
        <v>56361</v>
      </c>
    </row>
    <row r="29011" spans="20:21" x14ac:dyDescent="0.25">
      <c r="T29011" s="101" t="s">
        <v>56362</v>
      </c>
      <c r="U29011" s="74" t="s">
        <v>56363</v>
      </c>
    </row>
    <row r="29012" spans="20:21" x14ac:dyDescent="0.25">
      <c r="T29012" s="101" t="s">
        <v>56364</v>
      </c>
      <c r="U29012" s="74" t="s">
        <v>56365</v>
      </c>
    </row>
    <row r="29013" spans="20:21" x14ac:dyDescent="0.25">
      <c r="T29013" s="101" t="s">
        <v>56366</v>
      </c>
      <c r="U29013" s="74" t="s">
        <v>6728</v>
      </c>
    </row>
    <row r="29014" spans="20:21" x14ac:dyDescent="0.25">
      <c r="T29014" s="101" t="s">
        <v>56367</v>
      </c>
      <c r="U29014" s="74" t="s">
        <v>56368</v>
      </c>
    </row>
    <row r="29015" spans="20:21" x14ac:dyDescent="0.25">
      <c r="T29015" s="101" t="s">
        <v>56369</v>
      </c>
      <c r="U29015" s="74" t="s">
        <v>56370</v>
      </c>
    </row>
    <row r="29016" spans="20:21" x14ac:dyDescent="0.25">
      <c r="T29016" s="101" t="s">
        <v>56371</v>
      </c>
      <c r="U29016" s="74" t="s">
        <v>56372</v>
      </c>
    </row>
    <row r="29017" spans="20:21" x14ac:dyDescent="0.25">
      <c r="T29017" s="101" t="s">
        <v>56373</v>
      </c>
      <c r="U29017" s="74" t="s">
        <v>56374</v>
      </c>
    </row>
    <row r="29018" spans="20:21" x14ac:dyDescent="0.25">
      <c r="T29018" s="101" t="s">
        <v>56375</v>
      </c>
      <c r="U29018" s="74" t="s">
        <v>56376</v>
      </c>
    </row>
    <row r="29019" spans="20:21" x14ac:dyDescent="0.25">
      <c r="T29019" s="101" t="s">
        <v>56377</v>
      </c>
      <c r="U29019" s="74" t="s">
        <v>56378</v>
      </c>
    </row>
    <row r="29020" spans="20:21" x14ac:dyDescent="0.25">
      <c r="T29020" s="101" t="s">
        <v>56379</v>
      </c>
      <c r="U29020" s="74" t="s">
        <v>56380</v>
      </c>
    </row>
    <row r="29021" spans="20:21" x14ac:dyDescent="0.25">
      <c r="T29021" s="101" t="s">
        <v>56381</v>
      </c>
      <c r="U29021" s="74" t="s">
        <v>12848</v>
      </c>
    </row>
    <row r="29022" spans="20:21" x14ac:dyDescent="0.25">
      <c r="T29022" s="101" t="s">
        <v>56382</v>
      </c>
      <c r="U29022" s="74" t="s">
        <v>56383</v>
      </c>
    </row>
    <row r="29023" spans="20:21" x14ac:dyDescent="0.25">
      <c r="T29023" s="101" t="s">
        <v>56384</v>
      </c>
      <c r="U29023" s="74" t="s">
        <v>14156</v>
      </c>
    </row>
    <row r="29024" spans="20:21" x14ac:dyDescent="0.25">
      <c r="T29024" s="101" t="s">
        <v>56385</v>
      </c>
      <c r="U29024" s="74" t="s">
        <v>56386</v>
      </c>
    </row>
    <row r="29025" spans="20:21" x14ac:dyDescent="0.25">
      <c r="T29025" s="101" t="s">
        <v>56387</v>
      </c>
      <c r="U29025" s="74" t="s">
        <v>330</v>
      </c>
    </row>
    <row r="29026" spans="20:21" x14ac:dyDescent="0.25">
      <c r="T29026" s="101" t="s">
        <v>56388</v>
      </c>
      <c r="U29026" s="74" t="s">
        <v>56389</v>
      </c>
    </row>
    <row r="29027" spans="20:21" x14ac:dyDescent="0.25">
      <c r="T29027" s="101" t="s">
        <v>56390</v>
      </c>
      <c r="U29027" s="74" t="s">
        <v>56391</v>
      </c>
    </row>
    <row r="29028" spans="20:21" x14ac:dyDescent="0.25">
      <c r="T29028" s="101" t="s">
        <v>56392</v>
      </c>
      <c r="U29028" s="74" t="s">
        <v>38386</v>
      </c>
    </row>
    <row r="29029" spans="20:21" x14ac:dyDescent="0.25">
      <c r="T29029" s="101" t="s">
        <v>56393</v>
      </c>
      <c r="U29029" s="74" t="s">
        <v>56394</v>
      </c>
    </row>
    <row r="29030" spans="20:21" x14ac:dyDescent="0.25">
      <c r="T29030" s="101" t="s">
        <v>56395</v>
      </c>
      <c r="U29030" s="74" t="s">
        <v>14176</v>
      </c>
    </row>
    <row r="29031" spans="20:21" x14ac:dyDescent="0.25">
      <c r="T29031" s="101" t="s">
        <v>56396</v>
      </c>
      <c r="U29031" s="74" t="s">
        <v>56397</v>
      </c>
    </row>
    <row r="29032" spans="20:21" x14ac:dyDescent="0.25">
      <c r="T29032" s="101" t="s">
        <v>56398</v>
      </c>
      <c r="U29032" s="74" t="s">
        <v>56399</v>
      </c>
    </row>
    <row r="29033" spans="20:21" x14ac:dyDescent="0.25">
      <c r="T29033" s="101" t="s">
        <v>56400</v>
      </c>
      <c r="U29033" s="74" t="s">
        <v>56401</v>
      </c>
    </row>
    <row r="29034" spans="20:21" x14ac:dyDescent="0.25">
      <c r="T29034" s="101" t="s">
        <v>56402</v>
      </c>
      <c r="U29034" s="74" t="s">
        <v>56403</v>
      </c>
    </row>
    <row r="29035" spans="20:21" x14ac:dyDescent="0.25">
      <c r="T29035" s="101" t="s">
        <v>56404</v>
      </c>
      <c r="U29035" s="74" t="s">
        <v>56405</v>
      </c>
    </row>
    <row r="29036" spans="20:21" x14ac:dyDescent="0.25">
      <c r="T29036" s="101" t="s">
        <v>56406</v>
      </c>
      <c r="U29036" s="74" t="s">
        <v>56407</v>
      </c>
    </row>
    <row r="29037" spans="20:21" x14ac:dyDescent="0.25">
      <c r="T29037" s="101" t="s">
        <v>56408</v>
      </c>
      <c r="U29037" s="74" t="s">
        <v>43769</v>
      </c>
    </row>
    <row r="29038" spans="20:21" x14ac:dyDescent="0.25">
      <c r="T29038" s="101" t="s">
        <v>56409</v>
      </c>
      <c r="U29038" s="74" t="s">
        <v>56410</v>
      </c>
    </row>
    <row r="29039" spans="20:21" x14ac:dyDescent="0.25">
      <c r="T29039" s="101" t="s">
        <v>56411</v>
      </c>
      <c r="U29039" s="74" t="s">
        <v>56412</v>
      </c>
    </row>
    <row r="29040" spans="20:21" x14ac:dyDescent="0.25">
      <c r="T29040" s="101" t="s">
        <v>56413</v>
      </c>
      <c r="U29040" s="74" t="s">
        <v>56414</v>
      </c>
    </row>
    <row r="29041" spans="20:21" x14ac:dyDescent="0.25">
      <c r="T29041" s="101" t="s">
        <v>56415</v>
      </c>
      <c r="U29041" s="74" t="s">
        <v>56416</v>
      </c>
    </row>
    <row r="29042" spans="20:21" x14ac:dyDescent="0.25">
      <c r="T29042" s="101" t="s">
        <v>56417</v>
      </c>
      <c r="U29042" s="74" t="s">
        <v>56418</v>
      </c>
    </row>
    <row r="29043" spans="20:21" x14ac:dyDescent="0.25">
      <c r="T29043" s="101" t="s">
        <v>56419</v>
      </c>
      <c r="U29043" s="74" t="s">
        <v>56420</v>
      </c>
    </row>
    <row r="29044" spans="20:21" x14ac:dyDescent="0.25">
      <c r="T29044" s="101" t="s">
        <v>56421</v>
      </c>
      <c r="U29044" s="74" t="s">
        <v>56422</v>
      </c>
    </row>
    <row r="29045" spans="20:21" x14ac:dyDescent="0.25">
      <c r="T29045" s="101" t="s">
        <v>56423</v>
      </c>
      <c r="U29045" s="74" t="s">
        <v>56424</v>
      </c>
    </row>
    <row r="29046" spans="20:21" x14ac:dyDescent="0.25">
      <c r="T29046" s="101" t="s">
        <v>56425</v>
      </c>
      <c r="U29046" s="74" t="s">
        <v>56426</v>
      </c>
    </row>
    <row r="29047" spans="20:21" x14ac:dyDescent="0.25">
      <c r="T29047" s="101" t="s">
        <v>56427</v>
      </c>
      <c r="U29047" s="74" t="s">
        <v>56428</v>
      </c>
    </row>
    <row r="29048" spans="20:21" x14ac:dyDescent="0.25">
      <c r="T29048" s="101" t="s">
        <v>56429</v>
      </c>
      <c r="U29048" s="74" t="s">
        <v>56430</v>
      </c>
    </row>
    <row r="29049" spans="20:21" x14ac:dyDescent="0.25">
      <c r="T29049" s="101" t="s">
        <v>56431</v>
      </c>
      <c r="U29049" s="74" t="s">
        <v>56432</v>
      </c>
    </row>
    <row r="29050" spans="20:21" x14ac:dyDescent="0.25">
      <c r="T29050" s="101" t="s">
        <v>56433</v>
      </c>
      <c r="U29050" s="74" t="s">
        <v>56434</v>
      </c>
    </row>
    <row r="29051" spans="20:21" x14ac:dyDescent="0.25">
      <c r="T29051" s="101" t="s">
        <v>56435</v>
      </c>
      <c r="U29051" s="74" t="s">
        <v>56436</v>
      </c>
    </row>
    <row r="29052" spans="20:21" x14ac:dyDescent="0.25">
      <c r="T29052" s="101" t="s">
        <v>56437</v>
      </c>
      <c r="U29052" s="74" t="s">
        <v>56438</v>
      </c>
    </row>
    <row r="29053" spans="20:21" x14ac:dyDescent="0.25">
      <c r="T29053" s="101" t="s">
        <v>56439</v>
      </c>
      <c r="U29053" s="74" t="s">
        <v>56440</v>
      </c>
    </row>
    <row r="29054" spans="20:21" x14ac:dyDescent="0.25">
      <c r="T29054" s="101" t="s">
        <v>56441</v>
      </c>
      <c r="U29054" s="74" t="s">
        <v>56442</v>
      </c>
    </row>
    <row r="29055" spans="20:21" x14ac:dyDescent="0.25">
      <c r="T29055" s="101" t="s">
        <v>56443</v>
      </c>
      <c r="U29055" s="74" t="s">
        <v>56444</v>
      </c>
    </row>
    <row r="29056" spans="20:21" x14ac:dyDescent="0.25">
      <c r="T29056" s="101" t="s">
        <v>56445</v>
      </c>
      <c r="U29056" s="74" t="s">
        <v>56446</v>
      </c>
    </row>
    <row r="29057" spans="20:21" x14ac:dyDescent="0.25">
      <c r="T29057" s="101" t="s">
        <v>56447</v>
      </c>
      <c r="U29057" s="74" t="s">
        <v>38430</v>
      </c>
    </row>
    <row r="29058" spans="20:21" x14ac:dyDescent="0.25">
      <c r="T29058" s="101" t="s">
        <v>56448</v>
      </c>
      <c r="U29058" s="74" t="s">
        <v>56449</v>
      </c>
    </row>
    <row r="29059" spans="20:21" x14ac:dyDescent="0.25">
      <c r="T29059" s="101" t="s">
        <v>56450</v>
      </c>
      <c r="U29059" s="74" t="s">
        <v>56451</v>
      </c>
    </row>
    <row r="29060" spans="20:21" x14ac:dyDescent="0.25">
      <c r="T29060" s="101" t="s">
        <v>56452</v>
      </c>
      <c r="U29060" s="74" t="s">
        <v>56453</v>
      </c>
    </row>
    <row r="29061" spans="20:21" x14ac:dyDescent="0.25">
      <c r="T29061" s="101" t="s">
        <v>56454</v>
      </c>
      <c r="U29061" s="74" t="s">
        <v>56455</v>
      </c>
    </row>
    <row r="29062" spans="20:21" x14ac:dyDescent="0.25">
      <c r="T29062" s="101" t="s">
        <v>56456</v>
      </c>
      <c r="U29062" s="74" t="s">
        <v>56457</v>
      </c>
    </row>
    <row r="29063" spans="20:21" x14ac:dyDescent="0.25">
      <c r="T29063" s="101" t="s">
        <v>56458</v>
      </c>
      <c r="U29063" s="74" t="s">
        <v>29522</v>
      </c>
    </row>
    <row r="29064" spans="20:21" x14ac:dyDescent="0.25">
      <c r="T29064" s="101" t="s">
        <v>56459</v>
      </c>
      <c r="U29064" s="74" t="s">
        <v>56460</v>
      </c>
    </row>
    <row r="29065" spans="20:21" x14ac:dyDescent="0.25">
      <c r="T29065" s="101" t="s">
        <v>56461</v>
      </c>
      <c r="U29065" s="74" t="s">
        <v>56462</v>
      </c>
    </row>
    <row r="29066" spans="20:21" x14ac:dyDescent="0.25">
      <c r="T29066" s="101" t="s">
        <v>56463</v>
      </c>
      <c r="U29066" s="74" t="s">
        <v>56464</v>
      </c>
    </row>
    <row r="29067" spans="20:21" x14ac:dyDescent="0.25">
      <c r="T29067" s="101" t="s">
        <v>56465</v>
      </c>
      <c r="U29067" s="74" t="s">
        <v>56466</v>
      </c>
    </row>
    <row r="29068" spans="20:21" x14ac:dyDescent="0.25">
      <c r="T29068" s="101" t="s">
        <v>56467</v>
      </c>
      <c r="U29068" s="74" t="s">
        <v>56468</v>
      </c>
    </row>
    <row r="29069" spans="20:21" x14ac:dyDescent="0.25">
      <c r="T29069" s="101" t="s">
        <v>56469</v>
      </c>
      <c r="U29069" s="74" t="s">
        <v>56470</v>
      </c>
    </row>
    <row r="29070" spans="20:21" x14ac:dyDescent="0.25">
      <c r="T29070" s="101" t="s">
        <v>56471</v>
      </c>
      <c r="U29070" s="74" t="s">
        <v>56472</v>
      </c>
    </row>
    <row r="29071" spans="20:21" x14ac:dyDescent="0.25">
      <c r="T29071" s="101" t="s">
        <v>56473</v>
      </c>
      <c r="U29071" s="74" t="s">
        <v>56474</v>
      </c>
    </row>
    <row r="29072" spans="20:21" x14ac:dyDescent="0.25">
      <c r="T29072" s="101" t="s">
        <v>56475</v>
      </c>
      <c r="U29072" s="74" t="s">
        <v>56476</v>
      </c>
    </row>
    <row r="29073" spans="20:21" x14ac:dyDescent="0.25">
      <c r="T29073" s="101" t="s">
        <v>56477</v>
      </c>
      <c r="U29073" s="74" t="s">
        <v>56478</v>
      </c>
    </row>
    <row r="29074" spans="20:21" x14ac:dyDescent="0.25">
      <c r="T29074" s="101" t="s">
        <v>56479</v>
      </c>
      <c r="U29074" s="74" t="s">
        <v>56480</v>
      </c>
    </row>
    <row r="29075" spans="20:21" x14ac:dyDescent="0.25">
      <c r="T29075" s="101" t="s">
        <v>56481</v>
      </c>
      <c r="U29075" s="74" t="s">
        <v>56482</v>
      </c>
    </row>
    <row r="29076" spans="20:21" x14ac:dyDescent="0.25">
      <c r="T29076" s="101" t="s">
        <v>56483</v>
      </c>
      <c r="U29076" s="74" t="s">
        <v>56484</v>
      </c>
    </row>
    <row r="29077" spans="20:21" x14ac:dyDescent="0.25">
      <c r="T29077" s="101" t="s">
        <v>56485</v>
      </c>
      <c r="U29077" s="74" t="s">
        <v>56486</v>
      </c>
    </row>
    <row r="29078" spans="20:21" x14ac:dyDescent="0.25">
      <c r="T29078" s="101" t="s">
        <v>56487</v>
      </c>
      <c r="U29078" s="74" t="s">
        <v>56488</v>
      </c>
    </row>
    <row r="29079" spans="20:21" x14ac:dyDescent="0.25">
      <c r="T29079" s="101" t="s">
        <v>56489</v>
      </c>
      <c r="U29079" s="74" t="s">
        <v>56490</v>
      </c>
    </row>
    <row r="29080" spans="20:21" x14ac:dyDescent="0.25">
      <c r="T29080" s="101" t="s">
        <v>56491</v>
      </c>
      <c r="U29080" s="74" t="s">
        <v>56492</v>
      </c>
    </row>
    <row r="29081" spans="20:21" x14ac:dyDescent="0.25">
      <c r="T29081" s="101" t="s">
        <v>56493</v>
      </c>
      <c r="U29081" s="74" t="s">
        <v>56494</v>
      </c>
    </row>
    <row r="29082" spans="20:21" x14ac:dyDescent="0.25">
      <c r="T29082" s="101" t="s">
        <v>56495</v>
      </c>
      <c r="U29082" s="74" t="s">
        <v>56496</v>
      </c>
    </row>
    <row r="29083" spans="20:21" x14ac:dyDescent="0.25">
      <c r="T29083" s="101" t="s">
        <v>56497</v>
      </c>
      <c r="U29083" s="74" t="s">
        <v>56498</v>
      </c>
    </row>
    <row r="29084" spans="20:21" x14ac:dyDescent="0.25">
      <c r="T29084" s="101" t="s">
        <v>56499</v>
      </c>
      <c r="U29084" s="74" t="s">
        <v>56500</v>
      </c>
    </row>
    <row r="29085" spans="20:21" x14ac:dyDescent="0.25">
      <c r="T29085" s="101" t="s">
        <v>56501</v>
      </c>
      <c r="U29085" s="74" t="s">
        <v>56502</v>
      </c>
    </row>
    <row r="29086" spans="20:21" x14ac:dyDescent="0.25">
      <c r="T29086" s="101" t="s">
        <v>56503</v>
      </c>
      <c r="U29086" s="74" t="s">
        <v>56504</v>
      </c>
    </row>
    <row r="29087" spans="20:21" x14ac:dyDescent="0.25">
      <c r="T29087" s="101" t="s">
        <v>56505</v>
      </c>
      <c r="U29087" s="74" t="s">
        <v>56506</v>
      </c>
    </row>
    <row r="29088" spans="20:21" x14ac:dyDescent="0.25">
      <c r="T29088" s="101" t="s">
        <v>56507</v>
      </c>
      <c r="U29088" s="74" t="s">
        <v>56508</v>
      </c>
    </row>
    <row r="29089" spans="20:21" x14ac:dyDescent="0.25">
      <c r="T29089" s="101" t="s">
        <v>56509</v>
      </c>
      <c r="U29089" s="74" t="s">
        <v>56510</v>
      </c>
    </row>
    <row r="29090" spans="20:21" x14ac:dyDescent="0.25">
      <c r="T29090" s="101" t="s">
        <v>56511</v>
      </c>
      <c r="U29090" s="74" t="s">
        <v>56512</v>
      </c>
    </row>
    <row r="29091" spans="20:21" x14ac:dyDescent="0.25">
      <c r="T29091" s="101" t="s">
        <v>56513</v>
      </c>
      <c r="U29091" s="74" t="s">
        <v>56514</v>
      </c>
    </row>
    <row r="29092" spans="20:21" x14ac:dyDescent="0.25">
      <c r="T29092" s="101" t="s">
        <v>56515</v>
      </c>
      <c r="U29092" s="74" t="s">
        <v>56516</v>
      </c>
    </row>
    <row r="29093" spans="20:21" x14ac:dyDescent="0.25">
      <c r="T29093" s="101" t="s">
        <v>56517</v>
      </c>
      <c r="U29093" s="74" t="s">
        <v>56518</v>
      </c>
    </row>
    <row r="29094" spans="20:21" x14ac:dyDescent="0.25">
      <c r="T29094" s="101" t="s">
        <v>56519</v>
      </c>
      <c r="U29094" s="74" t="s">
        <v>56520</v>
      </c>
    </row>
    <row r="29095" spans="20:21" x14ac:dyDescent="0.25">
      <c r="T29095" s="101" t="s">
        <v>56521</v>
      </c>
      <c r="U29095" s="74" t="s">
        <v>56522</v>
      </c>
    </row>
    <row r="29096" spans="20:21" x14ac:dyDescent="0.25">
      <c r="T29096" s="101" t="s">
        <v>56523</v>
      </c>
      <c r="U29096" s="74" t="s">
        <v>56524</v>
      </c>
    </row>
    <row r="29097" spans="20:21" x14ac:dyDescent="0.25">
      <c r="T29097" s="101" t="s">
        <v>56525</v>
      </c>
      <c r="U29097" s="74" t="s">
        <v>56526</v>
      </c>
    </row>
    <row r="29098" spans="20:21" x14ac:dyDescent="0.25">
      <c r="T29098" s="101" t="s">
        <v>56527</v>
      </c>
      <c r="U29098" s="74" t="s">
        <v>56528</v>
      </c>
    </row>
    <row r="29099" spans="20:21" x14ac:dyDescent="0.25">
      <c r="T29099" s="101" t="s">
        <v>56529</v>
      </c>
      <c r="U29099" s="74" t="s">
        <v>56530</v>
      </c>
    </row>
    <row r="29100" spans="20:21" x14ac:dyDescent="0.25">
      <c r="T29100" s="101" t="s">
        <v>56531</v>
      </c>
      <c r="U29100" s="74" t="s">
        <v>56532</v>
      </c>
    </row>
    <row r="29101" spans="20:21" x14ac:dyDescent="0.25">
      <c r="T29101" s="101" t="s">
        <v>56533</v>
      </c>
      <c r="U29101" s="74" t="s">
        <v>56534</v>
      </c>
    </row>
    <row r="29102" spans="20:21" x14ac:dyDescent="0.25">
      <c r="T29102" s="101" t="s">
        <v>56535</v>
      </c>
      <c r="U29102" s="74" t="s">
        <v>56536</v>
      </c>
    </row>
    <row r="29103" spans="20:21" x14ac:dyDescent="0.25">
      <c r="T29103" s="101" t="s">
        <v>56537</v>
      </c>
      <c r="U29103" s="74" t="s">
        <v>56538</v>
      </c>
    </row>
    <row r="29104" spans="20:21" x14ac:dyDescent="0.25">
      <c r="T29104" s="101" t="s">
        <v>56539</v>
      </c>
      <c r="U29104" s="74" t="s">
        <v>56540</v>
      </c>
    </row>
    <row r="29105" spans="20:21" x14ac:dyDescent="0.25">
      <c r="T29105" s="101" t="s">
        <v>56541</v>
      </c>
      <c r="U29105" s="74" t="s">
        <v>47093</v>
      </c>
    </row>
    <row r="29106" spans="20:21" x14ac:dyDescent="0.25">
      <c r="T29106" s="101" t="s">
        <v>56542</v>
      </c>
      <c r="U29106" s="74" t="s">
        <v>56543</v>
      </c>
    </row>
    <row r="29107" spans="20:21" x14ac:dyDescent="0.25">
      <c r="T29107" s="101" t="s">
        <v>56544</v>
      </c>
      <c r="U29107" s="74" t="s">
        <v>55565</v>
      </c>
    </row>
    <row r="29108" spans="20:21" x14ac:dyDescent="0.25">
      <c r="T29108" s="101" t="s">
        <v>56545</v>
      </c>
      <c r="U29108" s="74" t="s">
        <v>56546</v>
      </c>
    </row>
    <row r="29109" spans="20:21" x14ac:dyDescent="0.25">
      <c r="T29109" s="101" t="s">
        <v>56547</v>
      </c>
      <c r="U29109" s="74" t="s">
        <v>56548</v>
      </c>
    </row>
    <row r="29110" spans="20:21" x14ac:dyDescent="0.25">
      <c r="T29110" s="101" t="s">
        <v>56549</v>
      </c>
      <c r="U29110" s="74" t="s">
        <v>56550</v>
      </c>
    </row>
    <row r="29111" spans="20:21" x14ac:dyDescent="0.25">
      <c r="T29111" s="101" t="s">
        <v>56551</v>
      </c>
      <c r="U29111" s="74" t="s">
        <v>19936</v>
      </c>
    </row>
    <row r="29112" spans="20:21" x14ac:dyDescent="0.25">
      <c r="T29112" s="101" t="s">
        <v>56552</v>
      </c>
      <c r="U29112" s="74" t="s">
        <v>56553</v>
      </c>
    </row>
    <row r="29113" spans="20:21" x14ac:dyDescent="0.25">
      <c r="T29113" s="101" t="s">
        <v>56554</v>
      </c>
      <c r="U29113" s="74" t="s">
        <v>56555</v>
      </c>
    </row>
    <row r="29114" spans="20:21" x14ac:dyDescent="0.25">
      <c r="T29114" s="101" t="s">
        <v>56556</v>
      </c>
      <c r="U29114" s="74" t="s">
        <v>28486</v>
      </c>
    </row>
    <row r="29115" spans="20:21" x14ac:dyDescent="0.25">
      <c r="T29115" s="101" t="s">
        <v>56557</v>
      </c>
      <c r="U29115" s="74" t="s">
        <v>56558</v>
      </c>
    </row>
    <row r="29116" spans="20:21" x14ac:dyDescent="0.25">
      <c r="T29116" s="101" t="s">
        <v>56559</v>
      </c>
      <c r="U29116" s="74" t="s">
        <v>56560</v>
      </c>
    </row>
    <row r="29117" spans="20:21" x14ac:dyDescent="0.25">
      <c r="T29117" s="101" t="s">
        <v>56561</v>
      </c>
      <c r="U29117" s="74" t="s">
        <v>56562</v>
      </c>
    </row>
    <row r="29118" spans="20:21" x14ac:dyDescent="0.25">
      <c r="T29118" s="101" t="s">
        <v>56563</v>
      </c>
      <c r="U29118" s="74" t="s">
        <v>56564</v>
      </c>
    </row>
    <row r="29119" spans="20:21" x14ac:dyDescent="0.25">
      <c r="T29119" s="101" t="s">
        <v>56565</v>
      </c>
      <c r="U29119" s="74" t="s">
        <v>56566</v>
      </c>
    </row>
    <row r="29120" spans="20:21" x14ac:dyDescent="0.25">
      <c r="T29120" s="101" t="s">
        <v>56567</v>
      </c>
      <c r="U29120" s="74" t="s">
        <v>56568</v>
      </c>
    </row>
    <row r="29121" spans="20:21" x14ac:dyDescent="0.25">
      <c r="T29121" s="101" t="s">
        <v>56569</v>
      </c>
      <c r="U29121" s="74" t="s">
        <v>12935</v>
      </c>
    </row>
    <row r="29122" spans="20:21" x14ac:dyDescent="0.25">
      <c r="T29122" s="101" t="s">
        <v>56570</v>
      </c>
      <c r="U29122" s="74" t="s">
        <v>56571</v>
      </c>
    </row>
    <row r="29123" spans="20:21" x14ac:dyDescent="0.25">
      <c r="T29123" s="101" t="s">
        <v>56572</v>
      </c>
      <c r="U29123" s="74" t="s">
        <v>56573</v>
      </c>
    </row>
    <row r="29124" spans="20:21" x14ac:dyDescent="0.25">
      <c r="T29124" s="101" t="s">
        <v>56574</v>
      </c>
      <c r="U29124" s="74" t="s">
        <v>56575</v>
      </c>
    </row>
    <row r="29125" spans="20:21" x14ac:dyDescent="0.25">
      <c r="T29125" s="101" t="s">
        <v>56576</v>
      </c>
      <c r="U29125" s="74" t="s">
        <v>56577</v>
      </c>
    </row>
    <row r="29126" spans="20:21" x14ac:dyDescent="0.25">
      <c r="T29126" s="101" t="s">
        <v>56578</v>
      </c>
      <c r="U29126" s="74" t="s">
        <v>56579</v>
      </c>
    </row>
    <row r="29127" spans="20:21" x14ac:dyDescent="0.25">
      <c r="T29127" s="101" t="s">
        <v>56580</v>
      </c>
      <c r="U29127" s="74" t="s">
        <v>56581</v>
      </c>
    </row>
    <row r="29128" spans="20:21" x14ac:dyDescent="0.25">
      <c r="T29128" s="101" t="s">
        <v>56582</v>
      </c>
      <c r="U29128" s="74" t="s">
        <v>5345</v>
      </c>
    </row>
    <row r="29129" spans="20:21" x14ac:dyDescent="0.25">
      <c r="T29129" s="101" t="s">
        <v>56583</v>
      </c>
      <c r="U29129" s="74" t="s">
        <v>4139</v>
      </c>
    </row>
    <row r="29130" spans="20:21" x14ac:dyDescent="0.25">
      <c r="T29130" s="101" t="s">
        <v>56584</v>
      </c>
      <c r="U29130" s="74" t="s">
        <v>56585</v>
      </c>
    </row>
    <row r="29131" spans="20:21" x14ac:dyDescent="0.25">
      <c r="T29131" s="101" t="s">
        <v>56586</v>
      </c>
      <c r="U29131" s="74" t="s">
        <v>56587</v>
      </c>
    </row>
    <row r="29132" spans="20:21" x14ac:dyDescent="0.25">
      <c r="T29132" s="101" t="s">
        <v>56588</v>
      </c>
      <c r="U29132" s="74" t="s">
        <v>6889</v>
      </c>
    </row>
    <row r="29133" spans="20:21" x14ac:dyDescent="0.25">
      <c r="T29133" s="101" t="s">
        <v>56589</v>
      </c>
      <c r="U29133" s="74" t="s">
        <v>56590</v>
      </c>
    </row>
    <row r="29134" spans="20:21" x14ac:dyDescent="0.25">
      <c r="T29134" s="101" t="s">
        <v>56591</v>
      </c>
      <c r="U29134" s="74" t="s">
        <v>56592</v>
      </c>
    </row>
    <row r="29135" spans="20:21" x14ac:dyDescent="0.25">
      <c r="T29135" s="101" t="s">
        <v>56593</v>
      </c>
      <c r="U29135" s="74" t="s">
        <v>56594</v>
      </c>
    </row>
    <row r="29136" spans="20:21" x14ac:dyDescent="0.25">
      <c r="T29136" s="101" t="s">
        <v>56595</v>
      </c>
      <c r="U29136" s="74" t="s">
        <v>56596</v>
      </c>
    </row>
    <row r="29137" spans="20:21" x14ac:dyDescent="0.25">
      <c r="T29137" s="101" t="s">
        <v>56597</v>
      </c>
      <c r="U29137" s="74" t="s">
        <v>56598</v>
      </c>
    </row>
    <row r="29138" spans="20:21" x14ac:dyDescent="0.25">
      <c r="T29138" s="101" t="s">
        <v>56599</v>
      </c>
      <c r="U29138" s="74" t="s">
        <v>50885</v>
      </c>
    </row>
    <row r="29139" spans="20:21" x14ac:dyDescent="0.25">
      <c r="T29139" s="101" t="s">
        <v>56600</v>
      </c>
      <c r="U29139" s="74" t="s">
        <v>56601</v>
      </c>
    </row>
    <row r="29140" spans="20:21" x14ac:dyDescent="0.25">
      <c r="T29140" s="101" t="s">
        <v>56602</v>
      </c>
      <c r="U29140" s="74" t="s">
        <v>56603</v>
      </c>
    </row>
    <row r="29141" spans="20:21" x14ac:dyDescent="0.25">
      <c r="T29141" s="101" t="s">
        <v>56604</v>
      </c>
      <c r="U29141" s="74" t="s">
        <v>56605</v>
      </c>
    </row>
    <row r="29142" spans="20:21" x14ac:dyDescent="0.25">
      <c r="T29142" s="101" t="s">
        <v>56606</v>
      </c>
      <c r="U29142" s="74" t="s">
        <v>56607</v>
      </c>
    </row>
    <row r="29143" spans="20:21" x14ac:dyDescent="0.25">
      <c r="T29143" s="101" t="s">
        <v>56608</v>
      </c>
      <c r="U29143" s="74" t="s">
        <v>47184</v>
      </c>
    </row>
    <row r="29144" spans="20:21" x14ac:dyDescent="0.25">
      <c r="T29144" s="101" t="s">
        <v>56609</v>
      </c>
      <c r="U29144" s="74" t="s">
        <v>56610</v>
      </c>
    </row>
    <row r="29145" spans="20:21" x14ac:dyDescent="0.25">
      <c r="T29145" s="101" t="s">
        <v>56611</v>
      </c>
      <c r="U29145" s="74" t="s">
        <v>56612</v>
      </c>
    </row>
    <row r="29146" spans="20:21" x14ac:dyDescent="0.25">
      <c r="T29146" s="101" t="s">
        <v>56613</v>
      </c>
      <c r="U29146" s="74" t="s">
        <v>56614</v>
      </c>
    </row>
    <row r="29147" spans="20:21" x14ac:dyDescent="0.25">
      <c r="T29147" s="101" t="s">
        <v>56615</v>
      </c>
      <c r="U29147" s="74" t="s">
        <v>56616</v>
      </c>
    </row>
    <row r="29148" spans="20:21" x14ac:dyDescent="0.25">
      <c r="T29148" s="101" t="s">
        <v>56617</v>
      </c>
      <c r="U29148" s="74" t="s">
        <v>56618</v>
      </c>
    </row>
    <row r="29149" spans="20:21" x14ac:dyDescent="0.25">
      <c r="T29149" s="101" t="s">
        <v>56619</v>
      </c>
      <c r="U29149" s="74" t="s">
        <v>56620</v>
      </c>
    </row>
    <row r="29150" spans="20:21" x14ac:dyDescent="0.25">
      <c r="T29150" s="101" t="s">
        <v>56621</v>
      </c>
      <c r="U29150" s="74" t="s">
        <v>56622</v>
      </c>
    </row>
    <row r="29151" spans="20:21" x14ac:dyDescent="0.25">
      <c r="T29151" s="101" t="s">
        <v>56623</v>
      </c>
      <c r="U29151" s="74" t="s">
        <v>56624</v>
      </c>
    </row>
    <row r="29152" spans="20:21" x14ac:dyDescent="0.25">
      <c r="T29152" s="101" t="s">
        <v>56625</v>
      </c>
      <c r="U29152" s="74" t="s">
        <v>56626</v>
      </c>
    </row>
    <row r="29153" spans="20:21" x14ac:dyDescent="0.25">
      <c r="T29153" s="101" t="s">
        <v>56627</v>
      </c>
      <c r="U29153" s="74" t="s">
        <v>56628</v>
      </c>
    </row>
    <row r="29154" spans="20:21" x14ac:dyDescent="0.25">
      <c r="T29154" s="101" t="s">
        <v>56629</v>
      </c>
      <c r="U29154" s="74" t="s">
        <v>56630</v>
      </c>
    </row>
    <row r="29155" spans="20:21" x14ac:dyDescent="0.25">
      <c r="T29155" s="101" t="s">
        <v>56631</v>
      </c>
      <c r="U29155" s="74" t="s">
        <v>56632</v>
      </c>
    </row>
    <row r="29156" spans="20:21" x14ac:dyDescent="0.25">
      <c r="T29156" s="101" t="s">
        <v>56633</v>
      </c>
      <c r="U29156" s="74" t="s">
        <v>56634</v>
      </c>
    </row>
    <row r="29157" spans="20:21" x14ac:dyDescent="0.25">
      <c r="T29157" s="101" t="s">
        <v>56635</v>
      </c>
      <c r="U29157" s="74" t="s">
        <v>56636</v>
      </c>
    </row>
    <row r="29158" spans="20:21" x14ac:dyDescent="0.25">
      <c r="T29158" s="101" t="s">
        <v>56637</v>
      </c>
      <c r="U29158" s="74" t="s">
        <v>56638</v>
      </c>
    </row>
    <row r="29159" spans="20:21" x14ac:dyDescent="0.25">
      <c r="T29159" s="101" t="s">
        <v>56639</v>
      </c>
      <c r="U29159" s="74" t="s">
        <v>56640</v>
      </c>
    </row>
    <row r="29160" spans="20:21" x14ac:dyDescent="0.25">
      <c r="T29160" s="101" t="s">
        <v>56641</v>
      </c>
      <c r="U29160" s="74" t="s">
        <v>56642</v>
      </c>
    </row>
    <row r="29161" spans="20:21" x14ac:dyDescent="0.25">
      <c r="T29161" s="101" t="s">
        <v>56643</v>
      </c>
      <c r="U29161" s="74" t="s">
        <v>56644</v>
      </c>
    </row>
    <row r="29162" spans="20:21" x14ac:dyDescent="0.25">
      <c r="T29162" s="101" t="s">
        <v>56645</v>
      </c>
      <c r="U29162" s="74" t="s">
        <v>56646</v>
      </c>
    </row>
    <row r="29163" spans="20:21" x14ac:dyDescent="0.25">
      <c r="T29163" s="101" t="s">
        <v>56647</v>
      </c>
      <c r="U29163" s="74" t="s">
        <v>56648</v>
      </c>
    </row>
    <row r="29164" spans="20:21" x14ac:dyDescent="0.25">
      <c r="T29164" s="101" t="s">
        <v>56649</v>
      </c>
      <c r="U29164" s="74" t="s">
        <v>56650</v>
      </c>
    </row>
    <row r="29165" spans="20:21" x14ac:dyDescent="0.25">
      <c r="T29165" s="101" t="s">
        <v>56651</v>
      </c>
      <c r="U29165" s="74" t="s">
        <v>56652</v>
      </c>
    </row>
    <row r="29166" spans="20:21" x14ac:dyDescent="0.25">
      <c r="T29166" s="101" t="s">
        <v>56653</v>
      </c>
      <c r="U29166" s="74" t="s">
        <v>56654</v>
      </c>
    </row>
    <row r="29167" spans="20:21" x14ac:dyDescent="0.25">
      <c r="T29167" s="101" t="s">
        <v>56655</v>
      </c>
      <c r="U29167" s="74" t="s">
        <v>40160</v>
      </c>
    </row>
    <row r="29168" spans="20:21" x14ac:dyDescent="0.25">
      <c r="T29168" s="101" t="s">
        <v>56656</v>
      </c>
      <c r="U29168" s="74" t="s">
        <v>56657</v>
      </c>
    </row>
    <row r="29169" spans="20:21" x14ac:dyDescent="0.25">
      <c r="T29169" s="101" t="s">
        <v>56658</v>
      </c>
      <c r="U29169" s="74" t="s">
        <v>56659</v>
      </c>
    </row>
    <row r="29170" spans="20:21" x14ac:dyDescent="0.25">
      <c r="T29170" s="101" t="s">
        <v>56660</v>
      </c>
      <c r="U29170" s="74" t="s">
        <v>56661</v>
      </c>
    </row>
    <row r="29171" spans="20:21" x14ac:dyDescent="0.25">
      <c r="T29171" s="101" t="s">
        <v>56662</v>
      </c>
      <c r="U29171" s="74" t="s">
        <v>56663</v>
      </c>
    </row>
    <row r="29172" spans="20:21" x14ac:dyDescent="0.25">
      <c r="T29172" s="101" t="s">
        <v>56664</v>
      </c>
      <c r="U29172" s="74" t="s">
        <v>56665</v>
      </c>
    </row>
    <row r="29173" spans="20:21" x14ac:dyDescent="0.25">
      <c r="T29173" s="101" t="s">
        <v>56666</v>
      </c>
      <c r="U29173" s="74" t="s">
        <v>1866</v>
      </c>
    </row>
    <row r="29174" spans="20:21" x14ac:dyDescent="0.25">
      <c r="T29174" s="101" t="s">
        <v>56667</v>
      </c>
      <c r="U29174" s="74" t="s">
        <v>56668</v>
      </c>
    </row>
    <row r="29175" spans="20:21" x14ac:dyDescent="0.25">
      <c r="T29175" s="101" t="s">
        <v>56669</v>
      </c>
      <c r="U29175" s="74" t="s">
        <v>14559</v>
      </c>
    </row>
    <row r="29176" spans="20:21" x14ac:dyDescent="0.25">
      <c r="T29176" s="101" t="s">
        <v>56670</v>
      </c>
      <c r="U29176" s="74" t="s">
        <v>56671</v>
      </c>
    </row>
    <row r="29177" spans="20:21" x14ac:dyDescent="0.25">
      <c r="T29177" s="101" t="s">
        <v>56672</v>
      </c>
      <c r="U29177" s="74" t="s">
        <v>56673</v>
      </c>
    </row>
    <row r="29178" spans="20:21" x14ac:dyDescent="0.25">
      <c r="T29178" s="101" t="s">
        <v>56674</v>
      </c>
      <c r="U29178" s="74" t="s">
        <v>56675</v>
      </c>
    </row>
    <row r="29179" spans="20:21" x14ac:dyDescent="0.25">
      <c r="T29179" s="101" t="s">
        <v>56676</v>
      </c>
      <c r="U29179" s="74" t="s">
        <v>56677</v>
      </c>
    </row>
    <row r="29180" spans="20:21" x14ac:dyDescent="0.25">
      <c r="T29180" s="101" t="s">
        <v>56678</v>
      </c>
      <c r="U29180" s="74" t="s">
        <v>56679</v>
      </c>
    </row>
    <row r="29181" spans="20:21" x14ac:dyDescent="0.25">
      <c r="T29181" s="101" t="s">
        <v>56680</v>
      </c>
      <c r="U29181" s="74" t="s">
        <v>56681</v>
      </c>
    </row>
    <row r="29182" spans="20:21" x14ac:dyDescent="0.25">
      <c r="T29182" s="101" t="s">
        <v>56682</v>
      </c>
      <c r="U29182" s="74" t="s">
        <v>56683</v>
      </c>
    </row>
    <row r="29183" spans="20:21" x14ac:dyDescent="0.25">
      <c r="T29183" s="101" t="s">
        <v>56684</v>
      </c>
      <c r="U29183" s="74" t="s">
        <v>56685</v>
      </c>
    </row>
    <row r="29184" spans="20:21" x14ac:dyDescent="0.25">
      <c r="T29184" s="101" t="s">
        <v>56686</v>
      </c>
      <c r="U29184" s="74" t="s">
        <v>2953</v>
      </c>
    </row>
    <row r="29185" spans="20:21" x14ac:dyDescent="0.25">
      <c r="T29185" s="101" t="s">
        <v>56687</v>
      </c>
      <c r="U29185" s="74" t="s">
        <v>56688</v>
      </c>
    </row>
    <row r="29186" spans="20:21" x14ac:dyDescent="0.25">
      <c r="T29186" s="101" t="s">
        <v>56689</v>
      </c>
      <c r="U29186" s="74" t="s">
        <v>56690</v>
      </c>
    </row>
    <row r="29187" spans="20:21" x14ac:dyDescent="0.25">
      <c r="T29187" s="101" t="s">
        <v>56691</v>
      </c>
      <c r="U29187" s="74" t="s">
        <v>56692</v>
      </c>
    </row>
    <row r="29188" spans="20:21" x14ac:dyDescent="0.25">
      <c r="T29188" s="101" t="s">
        <v>56693</v>
      </c>
      <c r="U29188" s="74" t="s">
        <v>13010</v>
      </c>
    </row>
    <row r="29189" spans="20:21" x14ac:dyDescent="0.25">
      <c r="T29189" s="101" t="s">
        <v>56694</v>
      </c>
      <c r="U29189" s="74" t="s">
        <v>55743</v>
      </c>
    </row>
    <row r="29190" spans="20:21" x14ac:dyDescent="0.25">
      <c r="T29190" s="101" t="s">
        <v>56695</v>
      </c>
      <c r="U29190" s="74" t="s">
        <v>56696</v>
      </c>
    </row>
    <row r="29191" spans="20:21" x14ac:dyDescent="0.25">
      <c r="T29191" s="101" t="s">
        <v>56697</v>
      </c>
      <c r="U29191" s="74" t="s">
        <v>56698</v>
      </c>
    </row>
    <row r="29192" spans="20:21" x14ac:dyDescent="0.25">
      <c r="T29192" s="101" t="s">
        <v>56699</v>
      </c>
      <c r="U29192" s="74" t="s">
        <v>56700</v>
      </c>
    </row>
    <row r="29193" spans="20:21" x14ac:dyDescent="0.25">
      <c r="T29193" s="101" t="s">
        <v>56701</v>
      </c>
      <c r="U29193" s="74" t="s">
        <v>56702</v>
      </c>
    </row>
    <row r="29194" spans="20:21" x14ac:dyDescent="0.25">
      <c r="T29194" s="101" t="s">
        <v>56703</v>
      </c>
      <c r="U29194" s="74" t="s">
        <v>56704</v>
      </c>
    </row>
    <row r="29195" spans="20:21" x14ac:dyDescent="0.25">
      <c r="T29195" s="101" t="s">
        <v>56705</v>
      </c>
      <c r="U29195" s="74" t="s">
        <v>56706</v>
      </c>
    </row>
    <row r="29196" spans="20:21" x14ac:dyDescent="0.25">
      <c r="T29196" s="101" t="s">
        <v>56707</v>
      </c>
      <c r="U29196" s="74" t="s">
        <v>56708</v>
      </c>
    </row>
    <row r="29197" spans="20:21" x14ac:dyDescent="0.25">
      <c r="T29197" s="101" t="s">
        <v>56709</v>
      </c>
      <c r="U29197" s="74" t="s">
        <v>38696</v>
      </c>
    </row>
    <row r="29198" spans="20:21" x14ac:dyDescent="0.25">
      <c r="T29198" s="101" t="s">
        <v>56710</v>
      </c>
      <c r="U29198" s="74" t="s">
        <v>56711</v>
      </c>
    </row>
    <row r="29199" spans="20:21" x14ac:dyDescent="0.25">
      <c r="T29199" s="101" t="s">
        <v>56712</v>
      </c>
      <c r="U29199" s="74" t="s">
        <v>56713</v>
      </c>
    </row>
    <row r="29200" spans="20:21" x14ac:dyDescent="0.25">
      <c r="T29200" s="101" t="s">
        <v>56714</v>
      </c>
      <c r="U29200" s="74" t="s">
        <v>56715</v>
      </c>
    </row>
    <row r="29201" spans="20:21" x14ac:dyDescent="0.25">
      <c r="T29201" s="101" t="s">
        <v>56716</v>
      </c>
      <c r="U29201" s="74" t="s">
        <v>56717</v>
      </c>
    </row>
    <row r="29202" spans="20:21" x14ac:dyDescent="0.25">
      <c r="T29202" s="101" t="s">
        <v>56718</v>
      </c>
      <c r="U29202" s="74" t="s">
        <v>56719</v>
      </c>
    </row>
    <row r="29203" spans="20:21" x14ac:dyDescent="0.25">
      <c r="T29203" s="101" t="s">
        <v>56720</v>
      </c>
      <c r="U29203" s="74" t="s">
        <v>56721</v>
      </c>
    </row>
    <row r="29204" spans="20:21" x14ac:dyDescent="0.25">
      <c r="T29204" s="101" t="s">
        <v>56722</v>
      </c>
      <c r="U29204" s="74" t="s">
        <v>56723</v>
      </c>
    </row>
    <row r="29205" spans="20:21" x14ac:dyDescent="0.25">
      <c r="T29205" s="101" t="s">
        <v>56724</v>
      </c>
      <c r="U29205" s="74" t="s">
        <v>56725</v>
      </c>
    </row>
    <row r="29206" spans="20:21" x14ac:dyDescent="0.25">
      <c r="T29206" s="101" t="s">
        <v>56726</v>
      </c>
      <c r="U29206" s="74" t="s">
        <v>51160</v>
      </c>
    </row>
    <row r="29207" spans="20:21" x14ac:dyDescent="0.25">
      <c r="T29207" s="101" t="s">
        <v>56727</v>
      </c>
      <c r="U29207" s="74" t="s">
        <v>56728</v>
      </c>
    </row>
    <row r="29208" spans="20:21" x14ac:dyDescent="0.25">
      <c r="T29208" s="101" t="s">
        <v>56729</v>
      </c>
      <c r="U29208" s="74" t="s">
        <v>56730</v>
      </c>
    </row>
    <row r="29209" spans="20:21" x14ac:dyDescent="0.25">
      <c r="T29209" s="101" t="s">
        <v>56731</v>
      </c>
      <c r="U29209" s="74" t="s">
        <v>56732</v>
      </c>
    </row>
    <row r="29210" spans="20:21" x14ac:dyDescent="0.25">
      <c r="T29210" s="101" t="s">
        <v>56733</v>
      </c>
      <c r="U29210" s="74" t="s">
        <v>56734</v>
      </c>
    </row>
    <row r="29211" spans="20:21" x14ac:dyDescent="0.25">
      <c r="T29211" s="101" t="s">
        <v>56735</v>
      </c>
      <c r="U29211" s="74" t="s">
        <v>56736</v>
      </c>
    </row>
    <row r="29212" spans="20:21" x14ac:dyDescent="0.25">
      <c r="T29212" s="101" t="s">
        <v>56737</v>
      </c>
      <c r="U29212" s="74" t="s">
        <v>56738</v>
      </c>
    </row>
    <row r="29213" spans="20:21" x14ac:dyDescent="0.25">
      <c r="T29213" s="101" t="s">
        <v>56739</v>
      </c>
      <c r="U29213" s="74" t="s">
        <v>56740</v>
      </c>
    </row>
    <row r="29214" spans="20:21" x14ac:dyDescent="0.25">
      <c r="T29214" s="101" t="s">
        <v>56741</v>
      </c>
      <c r="U29214" s="74" t="s">
        <v>56742</v>
      </c>
    </row>
    <row r="29215" spans="20:21" x14ac:dyDescent="0.25">
      <c r="T29215" s="101" t="s">
        <v>56743</v>
      </c>
      <c r="U29215" s="74" t="s">
        <v>56744</v>
      </c>
    </row>
    <row r="29216" spans="20:21" x14ac:dyDescent="0.25">
      <c r="T29216" s="101" t="s">
        <v>56745</v>
      </c>
      <c r="U29216" s="74" t="s">
        <v>56746</v>
      </c>
    </row>
    <row r="29217" spans="20:21" x14ac:dyDescent="0.25">
      <c r="T29217" s="101" t="s">
        <v>56747</v>
      </c>
      <c r="U29217" s="74" t="s">
        <v>56748</v>
      </c>
    </row>
    <row r="29218" spans="20:21" x14ac:dyDescent="0.25">
      <c r="T29218" s="101" t="s">
        <v>56749</v>
      </c>
      <c r="U29218" s="74" t="s">
        <v>37705</v>
      </c>
    </row>
    <row r="29219" spans="20:21" x14ac:dyDescent="0.25">
      <c r="T29219" s="101" t="s">
        <v>56750</v>
      </c>
      <c r="U29219" s="74" t="s">
        <v>3819</v>
      </c>
    </row>
    <row r="29220" spans="20:21" x14ac:dyDescent="0.25">
      <c r="T29220" s="101" t="s">
        <v>56751</v>
      </c>
      <c r="U29220" s="74" t="s">
        <v>56752</v>
      </c>
    </row>
    <row r="29221" spans="20:21" x14ac:dyDescent="0.25">
      <c r="T29221" s="101" t="s">
        <v>56753</v>
      </c>
      <c r="U29221" s="74" t="s">
        <v>56754</v>
      </c>
    </row>
    <row r="29222" spans="20:21" x14ac:dyDescent="0.25">
      <c r="T29222" s="101" t="s">
        <v>56755</v>
      </c>
      <c r="U29222" s="74" t="s">
        <v>56756</v>
      </c>
    </row>
    <row r="29223" spans="20:21" x14ac:dyDescent="0.25">
      <c r="T29223" s="101" t="s">
        <v>56757</v>
      </c>
      <c r="U29223" s="74" t="s">
        <v>56758</v>
      </c>
    </row>
    <row r="29224" spans="20:21" x14ac:dyDescent="0.25">
      <c r="T29224" s="101" t="s">
        <v>56759</v>
      </c>
      <c r="U29224" s="74" t="s">
        <v>56760</v>
      </c>
    </row>
    <row r="29225" spans="20:21" x14ac:dyDescent="0.25">
      <c r="T29225" s="101" t="s">
        <v>56761</v>
      </c>
      <c r="U29225" s="74" t="s">
        <v>56762</v>
      </c>
    </row>
    <row r="29226" spans="20:21" x14ac:dyDescent="0.25">
      <c r="T29226" s="101" t="s">
        <v>56763</v>
      </c>
      <c r="U29226" s="74" t="s">
        <v>56764</v>
      </c>
    </row>
    <row r="29227" spans="20:21" x14ac:dyDescent="0.25">
      <c r="T29227" s="101" t="s">
        <v>56765</v>
      </c>
      <c r="U29227" s="74" t="s">
        <v>56766</v>
      </c>
    </row>
    <row r="29228" spans="20:21" x14ac:dyDescent="0.25">
      <c r="T29228" s="101" t="s">
        <v>56767</v>
      </c>
      <c r="U29228" s="74" t="s">
        <v>56768</v>
      </c>
    </row>
    <row r="29229" spans="20:21" x14ac:dyDescent="0.25">
      <c r="T29229" s="101" t="s">
        <v>56769</v>
      </c>
      <c r="U29229" s="74" t="s">
        <v>56770</v>
      </c>
    </row>
    <row r="29230" spans="20:21" x14ac:dyDescent="0.25">
      <c r="T29230" s="101" t="s">
        <v>56771</v>
      </c>
      <c r="U29230" s="74" t="s">
        <v>56772</v>
      </c>
    </row>
    <row r="29231" spans="20:21" x14ac:dyDescent="0.25">
      <c r="T29231" s="101" t="s">
        <v>56773</v>
      </c>
      <c r="U29231" s="74" t="s">
        <v>56774</v>
      </c>
    </row>
    <row r="29232" spans="20:21" x14ac:dyDescent="0.25">
      <c r="T29232" s="101" t="s">
        <v>56775</v>
      </c>
      <c r="U29232" s="74" t="s">
        <v>56776</v>
      </c>
    </row>
    <row r="29233" spans="20:21" x14ac:dyDescent="0.25">
      <c r="T29233" s="101" t="s">
        <v>56777</v>
      </c>
      <c r="U29233" s="74" t="s">
        <v>56778</v>
      </c>
    </row>
    <row r="29234" spans="20:21" x14ac:dyDescent="0.25">
      <c r="T29234" s="101" t="s">
        <v>56779</v>
      </c>
      <c r="U29234" s="74" t="s">
        <v>56780</v>
      </c>
    </row>
    <row r="29235" spans="20:21" x14ac:dyDescent="0.25">
      <c r="T29235" s="101" t="s">
        <v>56781</v>
      </c>
      <c r="U29235" s="74" t="s">
        <v>56782</v>
      </c>
    </row>
    <row r="29236" spans="20:21" x14ac:dyDescent="0.25">
      <c r="T29236" s="101" t="s">
        <v>56783</v>
      </c>
      <c r="U29236" s="74" t="s">
        <v>56784</v>
      </c>
    </row>
    <row r="29237" spans="20:21" x14ac:dyDescent="0.25">
      <c r="T29237" s="101" t="s">
        <v>56785</v>
      </c>
      <c r="U29237" s="74" t="s">
        <v>7095</v>
      </c>
    </row>
    <row r="29238" spans="20:21" x14ac:dyDescent="0.25">
      <c r="T29238" s="101" t="s">
        <v>56786</v>
      </c>
      <c r="U29238" s="74" t="s">
        <v>56787</v>
      </c>
    </row>
    <row r="29239" spans="20:21" x14ac:dyDescent="0.25">
      <c r="T29239" s="101" t="s">
        <v>56788</v>
      </c>
      <c r="U29239" s="74" t="s">
        <v>56789</v>
      </c>
    </row>
    <row r="29240" spans="20:21" x14ac:dyDescent="0.25">
      <c r="T29240" s="101" t="s">
        <v>56790</v>
      </c>
      <c r="U29240" s="74" t="s">
        <v>56791</v>
      </c>
    </row>
    <row r="29241" spans="20:21" x14ac:dyDescent="0.25">
      <c r="T29241" s="101" t="s">
        <v>56792</v>
      </c>
      <c r="U29241" s="74" t="s">
        <v>56793</v>
      </c>
    </row>
    <row r="29242" spans="20:21" x14ac:dyDescent="0.25">
      <c r="T29242" s="101" t="s">
        <v>56794</v>
      </c>
      <c r="U29242" s="74" t="s">
        <v>56795</v>
      </c>
    </row>
    <row r="29243" spans="20:21" x14ac:dyDescent="0.25">
      <c r="T29243" s="101" t="s">
        <v>56796</v>
      </c>
      <c r="U29243" s="74" t="s">
        <v>56797</v>
      </c>
    </row>
    <row r="29244" spans="20:21" x14ac:dyDescent="0.25">
      <c r="T29244" s="101" t="s">
        <v>56798</v>
      </c>
      <c r="U29244" s="74" t="s">
        <v>56799</v>
      </c>
    </row>
    <row r="29245" spans="20:21" x14ac:dyDescent="0.25">
      <c r="T29245" s="101" t="s">
        <v>56800</v>
      </c>
      <c r="U29245" s="74" t="s">
        <v>56801</v>
      </c>
    </row>
    <row r="29246" spans="20:21" x14ac:dyDescent="0.25">
      <c r="T29246" s="101" t="s">
        <v>56802</v>
      </c>
      <c r="U29246" s="74" t="s">
        <v>56803</v>
      </c>
    </row>
    <row r="29247" spans="20:21" x14ac:dyDescent="0.25">
      <c r="T29247" s="101" t="s">
        <v>56804</v>
      </c>
      <c r="U29247" s="74" t="s">
        <v>56805</v>
      </c>
    </row>
    <row r="29248" spans="20:21" x14ac:dyDescent="0.25">
      <c r="T29248" s="101" t="s">
        <v>56806</v>
      </c>
      <c r="U29248" s="74" t="s">
        <v>56807</v>
      </c>
    </row>
    <row r="29249" spans="20:21" x14ac:dyDescent="0.25">
      <c r="T29249" s="101" t="s">
        <v>56808</v>
      </c>
      <c r="U29249" s="74" t="s">
        <v>56809</v>
      </c>
    </row>
    <row r="29250" spans="20:21" x14ac:dyDescent="0.25">
      <c r="T29250" s="101" t="s">
        <v>56810</v>
      </c>
      <c r="U29250" s="74" t="s">
        <v>56811</v>
      </c>
    </row>
    <row r="29251" spans="20:21" x14ac:dyDescent="0.25">
      <c r="T29251" s="101" t="s">
        <v>56812</v>
      </c>
      <c r="U29251" s="74" t="s">
        <v>56813</v>
      </c>
    </row>
    <row r="29252" spans="20:21" x14ac:dyDescent="0.25">
      <c r="T29252" s="101" t="s">
        <v>56814</v>
      </c>
      <c r="U29252" s="74" t="s">
        <v>56815</v>
      </c>
    </row>
    <row r="29253" spans="20:21" x14ac:dyDescent="0.25">
      <c r="T29253" s="101" t="s">
        <v>56816</v>
      </c>
      <c r="U29253" s="74" t="s">
        <v>56817</v>
      </c>
    </row>
    <row r="29254" spans="20:21" x14ac:dyDescent="0.25">
      <c r="T29254" s="101" t="s">
        <v>56818</v>
      </c>
      <c r="U29254" s="74" t="s">
        <v>56819</v>
      </c>
    </row>
    <row r="29255" spans="20:21" x14ac:dyDescent="0.25">
      <c r="T29255" s="101" t="s">
        <v>56820</v>
      </c>
      <c r="U29255" s="74" t="s">
        <v>56821</v>
      </c>
    </row>
    <row r="29256" spans="20:21" x14ac:dyDescent="0.25">
      <c r="T29256" s="101" t="s">
        <v>56822</v>
      </c>
      <c r="U29256" s="74" t="s">
        <v>56823</v>
      </c>
    </row>
    <row r="29257" spans="20:21" x14ac:dyDescent="0.25">
      <c r="T29257" s="101" t="s">
        <v>56824</v>
      </c>
      <c r="U29257" s="74" t="s">
        <v>56825</v>
      </c>
    </row>
    <row r="29258" spans="20:21" x14ac:dyDescent="0.25">
      <c r="T29258" s="101" t="s">
        <v>56826</v>
      </c>
      <c r="U29258" s="74" t="s">
        <v>56827</v>
      </c>
    </row>
    <row r="29259" spans="20:21" x14ac:dyDescent="0.25">
      <c r="T29259" s="101" t="s">
        <v>56828</v>
      </c>
      <c r="U29259" s="74" t="s">
        <v>56829</v>
      </c>
    </row>
    <row r="29260" spans="20:21" x14ac:dyDescent="0.25">
      <c r="T29260" s="101" t="s">
        <v>56830</v>
      </c>
      <c r="U29260" s="74" t="s">
        <v>56831</v>
      </c>
    </row>
    <row r="29261" spans="20:21" x14ac:dyDescent="0.25">
      <c r="T29261" s="101" t="s">
        <v>56832</v>
      </c>
      <c r="U29261" s="74" t="s">
        <v>56833</v>
      </c>
    </row>
    <row r="29262" spans="20:21" x14ac:dyDescent="0.25">
      <c r="T29262" s="101" t="s">
        <v>56834</v>
      </c>
      <c r="U29262" s="74" t="s">
        <v>56835</v>
      </c>
    </row>
    <row r="29263" spans="20:21" x14ac:dyDescent="0.25">
      <c r="T29263" s="101" t="s">
        <v>56836</v>
      </c>
      <c r="U29263" s="74" t="s">
        <v>56837</v>
      </c>
    </row>
    <row r="29264" spans="20:21" x14ac:dyDescent="0.25">
      <c r="T29264" s="101" t="s">
        <v>56838</v>
      </c>
      <c r="U29264" s="74" t="s">
        <v>56839</v>
      </c>
    </row>
    <row r="29265" spans="20:21" x14ac:dyDescent="0.25">
      <c r="T29265" s="101" t="s">
        <v>56840</v>
      </c>
      <c r="U29265" s="74" t="s">
        <v>56841</v>
      </c>
    </row>
    <row r="29266" spans="20:21" x14ac:dyDescent="0.25">
      <c r="T29266" s="101" t="s">
        <v>56842</v>
      </c>
      <c r="U29266" s="74" t="s">
        <v>56843</v>
      </c>
    </row>
    <row r="29267" spans="20:21" x14ac:dyDescent="0.25">
      <c r="T29267" s="101" t="s">
        <v>56844</v>
      </c>
      <c r="U29267" s="74" t="s">
        <v>56845</v>
      </c>
    </row>
    <row r="29268" spans="20:21" x14ac:dyDescent="0.25">
      <c r="T29268" s="101" t="s">
        <v>56846</v>
      </c>
      <c r="U29268" s="74" t="s">
        <v>56847</v>
      </c>
    </row>
    <row r="29269" spans="20:21" x14ac:dyDescent="0.25">
      <c r="T29269" s="101" t="s">
        <v>56848</v>
      </c>
      <c r="U29269" s="74" t="s">
        <v>56849</v>
      </c>
    </row>
    <row r="29270" spans="20:21" x14ac:dyDescent="0.25">
      <c r="T29270" s="101" t="s">
        <v>56850</v>
      </c>
      <c r="U29270" s="74" t="s">
        <v>56851</v>
      </c>
    </row>
    <row r="29271" spans="20:21" x14ac:dyDescent="0.25">
      <c r="T29271" s="101" t="s">
        <v>56852</v>
      </c>
      <c r="U29271" s="74" t="s">
        <v>56853</v>
      </c>
    </row>
    <row r="29272" spans="20:21" x14ac:dyDescent="0.25">
      <c r="T29272" s="101" t="s">
        <v>56854</v>
      </c>
      <c r="U29272" s="74" t="s">
        <v>56855</v>
      </c>
    </row>
    <row r="29273" spans="20:21" x14ac:dyDescent="0.25">
      <c r="T29273" s="101" t="s">
        <v>56856</v>
      </c>
      <c r="U29273" s="74" t="s">
        <v>56857</v>
      </c>
    </row>
    <row r="29274" spans="20:21" x14ac:dyDescent="0.25">
      <c r="T29274" s="101" t="s">
        <v>56858</v>
      </c>
      <c r="U29274" s="74" t="s">
        <v>2250</v>
      </c>
    </row>
    <row r="29275" spans="20:21" x14ac:dyDescent="0.25">
      <c r="T29275" s="101" t="s">
        <v>56859</v>
      </c>
      <c r="U29275" s="74" t="s">
        <v>56860</v>
      </c>
    </row>
    <row r="29276" spans="20:21" x14ac:dyDescent="0.25">
      <c r="T29276" s="101" t="s">
        <v>56861</v>
      </c>
      <c r="U29276" s="74" t="s">
        <v>56862</v>
      </c>
    </row>
    <row r="29277" spans="20:21" x14ac:dyDescent="0.25">
      <c r="T29277" s="101" t="s">
        <v>56863</v>
      </c>
      <c r="U29277" s="74" t="s">
        <v>56864</v>
      </c>
    </row>
    <row r="29278" spans="20:21" x14ac:dyDescent="0.25">
      <c r="T29278" s="101" t="s">
        <v>56865</v>
      </c>
      <c r="U29278" s="74" t="s">
        <v>56866</v>
      </c>
    </row>
    <row r="29279" spans="20:21" x14ac:dyDescent="0.25">
      <c r="T29279" s="101" t="s">
        <v>56867</v>
      </c>
      <c r="U29279" s="74" t="s">
        <v>55949</v>
      </c>
    </row>
    <row r="29280" spans="20:21" x14ac:dyDescent="0.25">
      <c r="T29280" s="101" t="s">
        <v>56868</v>
      </c>
      <c r="U29280" s="74" t="s">
        <v>3896</v>
      </c>
    </row>
    <row r="29281" spans="20:21" x14ac:dyDescent="0.25">
      <c r="T29281" s="101" t="s">
        <v>56869</v>
      </c>
      <c r="U29281" s="74" t="s">
        <v>56870</v>
      </c>
    </row>
    <row r="29282" spans="20:21" x14ac:dyDescent="0.25">
      <c r="T29282" s="101" t="s">
        <v>56871</v>
      </c>
      <c r="U29282" s="74" t="s">
        <v>56872</v>
      </c>
    </row>
    <row r="29283" spans="20:21" x14ac:dyDescent="0.25">
      <c r="T29283" s="101" t="s">
        <v>56873</v>
      </c>
      <c r="U29283" s="74" t="s">
        <v>10149</v>
      </c>
    </row>
    <row r="29284" spans="20:21" x14ac:dyDescent="0.25">
      <c r="T29284" s="101" t="s">
        <v>56874</v>
      </c>
      <c r="U29284" s="74" t="s">
        <v>56875</v>
      </c>
    </row>
    <row r="29285" spans="20:21" x14ac:dyDescent="0.25">
      <c r="T29285" s="101" t="s">
        <v>56876</v>
      </c>
      <c r="U29285" s="74" t="s">
        <v>56877</v>
      </c>
    </row>
    <row r="29286" spans="20:21" x14ac:dyDescent="0.25">
      <c r="T29286" s="101" t="s">
        <v>56878</v>
      </c>
      <c r="U29286" s="74" t="s">
        <v>5670</v>
      </c>
    </row>
    <row r="29287" spans="20:21" x14ac:dyDescent="0.25">
      <c r="T29287" s="101" t="s">
        <v>56879</v>
      </c>
      <c r="U29287" s="74" t="s">
        <v>2310</v>
      </c>
    </row>
    <row r="29288" spans="20:21" x14ac:dyDescent="0.25">
      <c r="T29288" s="101" t="s">
        <v>56880</v>
      </c>
      <c r="U29288" s="74" t="s">
        <v>56881</v>
      </c>
    </row>
    <row r="29289" spans="20:21" x14ac:dyDescent="0.25">
      <c r="T29289" s="101" t="s">
        <v>56882</v>
      </c>
      <c r="U29289" s="74" t="s">
        <v>56883</v>
      </c>
    </row>
    <row r="29290" spans="20:21" x14ac:dyDescent="0.25">
      <c r="T29290" s="101" t="s">
        <v>56884</v>
      </c>
      <c r="U29290" s="74" t="s">
        <v>56885</v>
      </c>
    </row>
    <row r="29291" spans="20:21" x14ac:dyDescent="0.25">
      <c r="T29291" s="101" t="s">
        <v>56886</v>
      </c>
      <c r="U29291" s="74" t="s">
        <v>56887</v>
      </c>
    </row>
    <row r="29292" spans="20:21" x14ac:dyDescent="0.25">
      <c r="T29292" s="101" t="s">
        <v>56888</v>
      </c>
      <c r="U29292" s="74" t="s">
        <v>56889</v>
      </c>
    </row>
    <row r="29293" spans="20:21" x14ac:dyDescent="0.25">
      <c r="T29293" s="101" t="s">
        <v>56890</v>
      </c>
      <c r="U29293" s="74" t="s">
        <v>56891</v>
      </c>
    </row>
    <row r="29294" spans="20:21" x14ac:dyDescent="0.25">
      <c r="T29294" s="101" t="s">
        <v>56892</v>
      </c>
      <c r="U29294" s="74" t="s">
        <v>56893</v>
      </c>
    </row>
    <row r="29295" spans="20:21" x14ac:dyDescent="0.25">
      <c r="T29295" s="101" t="s">
        <v>56894</v>
      </c>
      <c r="U29295" s="74" t="s">
        <v>56895</v>
      </c>
    </row>
    <row r="29296" spans="20:21" x14ac:dyDescent="0.25">
      <c r="T29296" s="101" t="s">
        <v>56896</v>
      </c>
      <c r="U29296" s="74" t="s">
        <v>56897</v>
      </c>
    </row>
    <row r="29297" spans="20:21" x14ac:dyDescent="0.25">
      <c r="T29297" s="101" t="s">
        <v>56898</v>
      </c>
      <c r="U29297" s="74" t="s">
        <v>56899</v>
      </c>
    </row>
    <row r="29298" spans="20:21" x14ac:dyDescent="0.25">
      <c r="T29298" s="101" t="s">
        <v>56900</v>
      </c>
      <c r="U29298" s="74" t="s">
        <v>56901</v>
      </c>
    </row>
    <row r="29299" spans="20:21" x14ac:dyDescent="0.25">
      <c r="T29299" s="101" t="s">
        <v>56902</v>
      </c>
      <c r="U29299" s="74" t="s">
        <v>56903</v>
      </c>
    </row>
    <row r="29300" spans="20:21" x14ac:dyDescent="0.25">
      <c r="T29300" s="101" t="s">
        <v>56904</v>
      </c>
      <c r="U29300" s="74" t="s">
        <v>56905</v>
      </c>
    </row>
    <row r="29301" spans="20:21" x14ac:dyDescent="0.25">
      <c r="T29301" s="101" t="s">
        <v>56906</v>
      </c>
      <c r="U29301" s="74" t="s">
        <v>56907</v>
      </c>
    </row>
    <row r="29302" spans="20:21" x14ac:dyDescent="0.25">
      <c r="T29302" s="101" t="s">
        <v>56908</v>
      </c>
      <c r="U29302" s="74" t="s">
        <v>27506</v>
      </c>
    </row>
    <row r="29303" spans="20:21" x14ac:dyDescent="0.25">
      <c r="T29303" s="101" t="s">
        <v>56909</v>
      </c>
      <c r="U29303" s="74" t="s">
        <v>56910</v>
      </c>
    </row>
    <row r="29304" spans="20:21" x14ac:dyDescent="0.25">
      <c r="T29304" s="101" t="s">
        <v>56911</v>
      </c>
      <c r="U29304" s="74" t="s">
        <v>56912</v>
      </c>
    </row>
    <row r="29305" spans="20:21" x14ac:dyDescent="0.25">
      <c r="T29305" s="101" t="s">
        <v>56913</v>
      </c>
      <c r="U29305" s="74" t="s">
        <v>56914</v>
      </c>
    </row>
    <row r="29306" spans="20:21" x14ac:dyDescent="0.25">
      <c r="T29306" s="101" t="s">
        <v>56915</v>
      </c>
      <c r="U29306" s="74" t="s">
        <v>784</v>
      </c>
    </row>
    <row r="29307" spans="20:21" x14ac:dyDescent="0.25">
      <c r="T29307" s="101" t="s">
        <v>56916</v>
      </c>
      <c r="U29307" s="74" t="s">
        <v>4763</v>
      </c>
    </row>
    <row r="29308" spans="20:21" x14ac:dyDescent="0.25">
      <c r="T29308" s="101" t="s">
        <v>56917</v>
      </c>
      <c r="U29308" s="74" t="s">
        <v>56918</v>
      </c>
    </row>
    <row r="29309" spans="20:21" x14ac:dyDescent="0.25">
      <c r="T29309" s="101" t="s">
        <v>56919</v>
      </c>
      <c r="U29309" s="74" t="s">
        <v>56920</v>
      </c>
    </row>
    <row r="29310" spans="20:21" x14ac:dyDescent="0.25">
      <c r="T29310" s="101" t="s">
        <v>56921</v>
      </c>
      <c r="U29310" s="74" t="s">
        <v>56922</v>
      </c>
    </row>
    <row r="29311" spans="20:21" x14ac:dyDescent="0.25">
      <c r="T29311" s="101" t="s">
        <v>56923</v>
      </c>
      <c r="U29311" s="74" t="s">
        <v>56924</v>
      </c>
    </row>
    <row r="29312" spans="20:21" x14ac:dyDescent="0.25">
      <c r="T29312" s="101" t="s">
        <v>56925</v>
      </c>
      <c r="U29312" s="74" t="s">
        <v>56926</v>
      </c>
    </row>
    <row r="29313" spans="20:21" x14ac:dyDescent="0.25">
      <c r="T29313" s="101" t="s">
        <v>56927</v>
      </c>
      <c r="U29313" s="74" t="s">
        <v>56928</v>
      </c>
    </row>
    <row r="29314" spans="20:21" x14ac:dyDescent="0.25">
      <c r="T29314" s="101" t="s">
        <v>56929</v>
      </c>
      <c r="U29314" s="74" t="s">
        <v>56930</v>
      </c>
    </row>
    <row r="29315" spans="20:21" x14ac:dyDescent="0.25">
      <c r="T29315" s="101" t="s">
        <v>56931</v>
      </c>
      <c r="U29315" s="74" t="s">
        <v>56932</v>
      </c>
    </row>
    <row r="29316" spans="20:21" x14ac:dyDescent="0.25">
      <c r="T29316" s="101" t="s">
        <v>56933</v>
      </c>
      <c r="U29316" s="74" t="s">
        <v>2325</v>
      </c>
    </row>
    <row r="29317" spans="20:21" x14ac:dyDescent="0.25">
      <c r="T29317" s="101" t="s">
        <v>56934</v>
      </c>
      <c r="U29317" s="74" t="s">
        <v>56935</v>
      </c>
    </row>
    <row r="29318" spans="20:21" x14ac:dyDescent="0.25">
      <c r="T29318" s="101" t="s">
        <v>56936</v>
      </c>
      <c r="U29318" s="74" t="s">
        <v>3922</v>
      </c>
    </row>
    <row r="29319" spans="20:21" x14ac:dyDescent="0.25">
      <c r="T29319" s="101" t="s">
        <v>56937</v>
      </c>
      <c r="U29319" s="74" t="s">
        <v>56938</v>
      </c>
    </row>
    <row r="29320" spans="20:21" x14ac:dyDescent="0.25">
      <c r="T29320" s="101" t="s">
        <v>56939</v>
      </c>
      <c r="U29320" s="74" t="s">
        <v>30738</v>
      </c>
    </row>
    <row r="29321" spans="20:21" x14ac:dyDescent="0.25">
      <c r="T29321" s="101" t="s">
        <v>56940</v>
      </c>
      <c r="U29321" s="74" t="s">
        <v>56941</v>
      </c>
    </row>
    <row r="29322" spans="20:21" x14ac:dyDescent="0.25">
      <c r="T29322" s="101" t="s">
        <v>56942</v>
      </c>
      <c r="U29322" s="74" t="s">
        <v>56943</v>
      </c>
    </row>
    <row r="29323" spans="20:21" x14ac:dyDescent="0.25">
      <c r="T29323" s="101" t="s">
        <v>56944</v>
      </c>
      <c r="U29323" s="74" t="s">
        <v>56945</v>
      </c>
    </row>
    <row r="29324" spans="20:21" x14ac:dyDescent="0.25">
      <c r="T29324" s="101" t="s">
        <v>56946</v>
      </c>
      <c r="U29324" s="74" t="s">
        <v>56947</v>
      </c>
    </row>
    <row r="29325" spans="20:21" x14ac:dyDescent="0.25">
      <c r="T29325" s="101" t="s">
        <v>56948</v>
      </c>
      <c r="U29325" s="74" t="s">
        <v>56949</v>
      </c>
    </row>
    <row r="29326" spans="20:21" x14ac:dyDescent="0.25">
      <c r="T29326" s="101" t="s">
        <v>56950</v>
      </c>
      <c r="U29326" s="74" t="s">
        <v>56951</v>
      </c>
    </row>
    <row r="29327" spans="20:21" x14ac:dyDescent="0.25">
      <c r="T29327" s="101" t="s">
        <v>56952</v>
      </c>
      <c r="U29327" s="74" t="s">
        <v>56953</v>
      </c>
    </row>
    <row r="29328" spans="20:21" x14ac:dyDescent="0.25">
      <c r="T29328" s="101" t="s">
        <v>56954</v>
      </c>
      <c r="U29328" s="74" t="s">
        <v>56955</v>
      </c>
    </row>
    <row r="29329" spans="20:21" x14ac:dyDescent="0.25">
      <c r="T29329" s="101" t="s">
        <v>56956</v>
      </c>
      <c r="U29329" s="74" t="s">
        <v>22594</v>
      </c>
    </row>
    <row r="29330" spans="20:21" x14ac:dyDescent="0.25">
      <c r="T29330" s="101" t="s">
        <v>56957</v>
      </c>
      <c r="U29330" s="74" t="s">
        <v>25582</v>
      </c>
    </row>
    <row r="29331" spans="20:21" x14ac:dyDescent="0.25">
      <c r="T29331" s="101" t="s">
        <v>56958</v>
      </c>
      <c r="U29331" s="74" t="s">
        <v>56959</v>
      </c>
    </row>
    <row r="29332" spans="20:21" x14ac:dyDescent="0.25">
      <c r="T29332" s="101" t="s">
        <v>56960</v>
      </c>
      <c r="U29332" s="74" t="s">
        <v>56961</v>
      </c>
    </row>
    <row r="29333" spans="20:21" x14ac:dyDescent="0.25">
      <c r="T29333" s="101" t="s">
        <v>56962</v>
      </c>
      <c r="U29333" s="74" t="s">
        <v>56963</v>
      </c>
    </row>
    <row r="29334" spans="20:21" x14ac:dyDescent="0.25">
      <c r="T29334" s="101" t="s">
        <v>56964</v>
      </c>
      <c r="U29334" s="74" t="s">
        <v>56965</v>
      </c>
    </row>
    <row r="29335" spans="20:21" x14ac:dyDescent="0.25">
      <c r="T29335" s="101" t="s">
        <v>56966</v>
      </c>
      <c r="U29335" s="74" t="s">
        <v>56967</v>
      </c>
    </row>
    <row r="29336" spans="20:21" x14ac:dyDescent="0.25">
      <c r="T29336" s="101" t="s">
        <v>56968</v>
      </c>
      <c r="U29336" s="74" t="s">
        <v>56969</v>
      </c>
    </row>
    <row r="29337" spans="20:21" x14ac:dyDescent="0.25">
      <c r="T29337" s="101" t="s">
        <v>56970</v>
      </c>
      <c r="U29337" s="74" t="s">
        <v>56971</v>
      </c>
    </row>
    <row r="29338" spans="20:21" x14ac:dyDescent="0.25">
      <c r="T29338" s="101" t="s">
        <v>56972</v>
      </c>
      <c r="U29338" s="74" t="s">
        <v>56973</v>
      </c>
    </row>
    <row r="29339" spans="20:21" x14ac:dyDescent="0.25">
      <c r="T29339" s="101" t="s">
        <v>56974</v>
      </c>
      <c r="U29339" s="74" t="s">
        <v>56975</v>
      </c>
    </row>
    <row r="29340" spans="20:21" x14ac:dyDescent="0.25">
      <c r="T29340" s="101" t="s">
        <v>56976</v>
      </c>
      <c r="U29340" s="74" t="s">
        <v>56977</v>
      </c>
    </row>
    <row r="29341" spans="20:21" x14ac:dyDescent="0.25">
      <c r="T29341" s="101" t="s">
        <v>56978</v>
      </c>
      <c r="U29341" s="74" t="s">
        <v>56979</v>
      </c>
    </row>
    <row r="29342" spans="20:21" x14ac:dyDescent="0.25">
      <c r="T29342" s="101" t="s">
        <v>56980</v>
      </c>
      <c r="U29342" s="74" t="s">
        <v>56981</v>
      </c>
    </row>
    <row r="29343" spans="20:21" x14ac:dyDescent="0.25">
      <c r="T29343" s="101" t="s">
        <v>56982</v>
      </c>
      <c r="U29343" s="74" t="s">
        <v>56983</v>
      </c>
    </row>
    <row r="29344" spans="20:21" x14ac:dyDescent="0.25">
      <c r="T29344" s="101" t="s">
        <v>56984</v>
      </c>
      <c r="U29344" s="74" t="s">
        <v>56985</v>
      </c>
    </row>
    <row r="29345" spans="20:21" x14ac:dyDescent="0.25">
      <c r="T29345" s="101" t="s">
        <v>56986</v>
      </c>
      <c r="U29345" s="74" t="s">
        <v>56987</v>
      </c>
    </row>
    <row r="29346" spans="20:21" x14ac:dyDescent="0.25">
      <c r="T29346" s="101" t="s">
        <v>56988</v>
      </c>
      <c r="U29346" s="74" t="s">
        <v>56989</v>
      </c>
    </row>
    <row r="29347" spans="20:21" x14ac:dyDescent="0.25">
      <c r="T29347" s="101" t="s">
        <v>56990</v>
      </c>
      <c r="U29347" s="74" t="s">
        <v>842</v>
      </c>
    </row>
    <row r="29348" spans="20:21" x14ac:dyDescent="0.25">
      <c r="T29348" s="101" t="s">
        <v>56991</v>
      </c>
      <c r="U29348" s="74" t="s">
        <v>56992</v>
      </c>
    </row>
    <row r="29349" spans="20:21" x14ac:dyDescent="0.25">
      <c r="T29349" s="101" t="s">
        <v>56993</v>
      </c>
      <c r="U29349" s="74" t="s">
        <v>56994</v>
      </c>
    </row>
    <row r="29350" spans="20:21" x14ac:dyDescent="0.25">
      <c r="T29350" s="101" t="s">
        <v>56995</v>
      </c>
      <c r="U29350" s="74" t="s">
        <v>56996</v>
      </c>
    </row>
    <row r="29351" spans="20:21" x14ac:dyDescent="0.25">
      <c r="T29351" s="101" t="s">
        <v>56997</v>
      </c>
      <c r="U29351" s="74" t="s">
        <v>56998</v>
      </c>
    </row>
    <row r="29352" spans="20:21" x14ac:dyDescent="0.25">
      <c r="T29352" s="101" t="s">
        <v>56999</v>
      </c>
      <c r="U29352" s="74" t="s">
        <v>57000</v>
      </c>
    </row>
    <row r="29353" spans="20:21" x14ac:dyDescent="0.25">
      <c r="T29353" s="101" t="s">
        <v>57001</v>
      </c>
      <c r="U29353" s="74" t="s">
        <v>57002</v>
      </c>
    </row>
    <row r="29354" spans="20:21" x14ac:dyDescent="0.25">
      <c r="T29354" s="101" t="s">
        <v>57003</v>
      </c>
      <c r="U29354" s="74" t="s">
        <v>57004</v>
      </c>
    </row>
    <row r="29355" spans="20:21" x14ac:dyDescent="0.25">
      <c r="T29355" s="101" t="s">
        <v>57005</v>
      </c>
      <c r="U29355" s="74" t="s">
        <v>57006</v>
      </c>
    </row>
    <row r="29356" spans="20:21" x14ac:dyDescent="0.25">
      <c r="T29356" s="101" t="s">
        <v>57007</v>
      </c>
      <c r="U29356" s="74" t="s">
        <v>848</v>
      </c>
    </row>
    <row r="29357" spans="20:21" x14ac:dyDescent="0.25">
      <c r="T29357" s="101" t="s">
        <v>57008</v>
      </c>
      <c r="U29357" s="74" t="s">
        <v>57009</v>
      </c>
    </row>
    <row r="29358" spans="20:21" x14ac:dyDescent="0.25">
      <c r="T29358" s="101" t="s">
        <v>57010</v>
      </c>
      <c r="U29358" s="74" t="s">
        <v>57011</v>
      </c>
    </row>
    <row r="29359" spans="20:21" x14ac:dyDescent="0.25">
      <c r="T29359" s="101" t="s">
        <v>57012</v>
      </c>
      <c r="U29359" s="74" t="s">
        <v>57013</v>
      </c>
    </row>
    <row r="29360" spans="20:21" x14ac:dyDescent="0.25">
      <c r="T29360" s="101" t="s">
        <v>57014</v>
      </c>
      <c r="U29360" s="74" t="s">
        <v>57015</v>
      </c>
    </row>
    <row r="29361" spans="20:21" x14ac:dyDescent="0.25">
      <c r="T29361" s="101" t="s">
        <v>57016</v>
      </c>
      <c r="U29361" s="74" t="s">
        <v>57017</v>
      </c>
    </row>
    <row r="29362" spans="20:21" x14ac:dyDescent="0.25">
      <c r="T29362" s="101" t="s">
        <v>57018</v>
      </c>
      <c r="U29362" s="74" t="s">
        <v>57019</v>
      </c>
    </row>
    <row r="29363" spans="20:21" x14ac:dyDescent="0.25">
      <c r="T29363" s="101" t="s">
        <v>57020</v>
      </c>
      <c r="U29363" s="74" t="s">
        <v>57021</v>
      </c>
    </row>
    <row r="29364" spans="20:21" x14ac:dyDescent="0.25">
      <c r="T29364" s="101" t="s">
        <v>57022</v>
      </c>
      <c r="U29364" s="74" t="s">
        <v>57023</v>
      </c>
    </row>
    <row r="29365" spans="20:21" x14ac:dyDescent="0.25">
      <c r="T29365" s="101" t="s">
        <v>57024</v>
      </c>
      <c r="U29365" s="74" t="s">
        <v>57025</v>
      </c>
    </row>
    <row r="29366" spans="20:21" x14ac:dyDescent="0.25">
      <c r="T29366" s="101" t="s">
        <v>57026</v>
      </c>
      <c r="U29366" s="74" t="s">
        <v>57027</v>
      </c>
    </row>
    <row r="29367" spans="20:21" x14ac:dyDescent="0.25">
      <c r="T29367" s="101" t="s">
        <v>57028</v>
      </c>
      <c r="U29367" s="74" t="s">
        <v>57029</v>
      </c>
    </row>
    <row r="29368" spans="20:21" x14ac:dyDescent="0.25">
      <c r="T29368" s="101" t="s">
        <v>57030</v>
      </c>
      <c r="U29368" s="74" t="s">
        <v>57031</v>
      </c>
    </row>
    <row r="29369" spans="20:21" x14ac:dyDescent="0.25">
      <c r="T29369" s="101" t="s">
        <v>57032</v>
      </c>
      <c r="U29369" s="74" t="s">
        <v>57033</v>
      </c>
    </row>
    <row r="29370" spans="20:21" x14ac:dyDescent="0.25">
      <c r="T29370" s="101" t="s">
        <v>57034</v>
      </c>
      <c r="U29370" s="74" t="s">
        <v>35148</v>
      </c>
    </row>
    <row r="29371" spans="20:21" x14ac:dyDescent="0.25">
      <c r="T29371" s="101" t="s">
        <v>57035</v>
      </c>
      <c r="U29371" s="74" t="s">
        <v>57036</v>
      </c>
    </row>
    <row r="29372" spans="20:21" x14ac:dyDescent="0.25">
      <c r="T29372" s="101" t="s">
        <v>57037</v>
      </c>
      <c r="U29372" s="74" t="s">
        <v>57038</v>
      </c>
    </row>
    <row r="29373" spans="20:21" x14ac:dyDescent="0.25">
      <c r="T29373" s="101" t="s">
        <v>57039</v>
      </c>
      <c r="U29373" s="74" t="s">
        <v>3139</v>
      </c>
    </row>
    <row r="29374" spans="20:21" x14ac:dyDescent="0.25">
      <c r="T29374" s="101" t="s">
        <v>57040</v>
      </c>
      <c r="U29374" s="74" t="s">
        <v>57041</v>
      </c>
    </row>
    <row r="29375" spans="20:21" x14ac:dyDescent="0.25">
      <c r="T29375" s="101" t="s">
        <v>57042</v>
      </c>
      <c r="U29375" s="74" t="s">
        <v>8759</v>
      </c>
    </row>
    <row r="29376" spans="20:21" x14ac:dyDescent="0.25">
      <c r="T29376" s="101" t="s">
        <v>57043</v>
      </c>
      <c r="U29376" s="74" t="s">
        <v>868</v>
      </c>
    </row>
    <row r="29377" spans="20:21" x14ac:dyDescent="0.25">
      <c r="T29377" s="101" t="s">
        <v>57044</v>
      </c>
      <c r="U29377" s="74" t="s">
        <v>57045</v>
      </c>
    </row>
    <row r="29378" spans="20:21" x14ac:dyDescent="0.25">
      <c r="T29378" s="101" t="s">
        <v>57046</v>
      </c>
      <c r="U29378" s="74" t="s">
        <v>57047</v>
      </c>
    </row>
    <row r="29379" spans="20:21" x14ac:dyDescent="0.25">
      <c r="T29379" s="101" t="s">
        <v>57048</v>
      </c>
      <c r="U29379" s="74" t="s">
        <v>57049</v>
      </c>
    </row>
    <row r="29380" spans="20:21" x14ac:dyDescent="0.25">
      <c r="T29380" s="101" t="s">
        <v>57050</v>
      </c>
      <c r="U29380" s="74" t="s">
        <v>57051</v>
      </c>
    </row>
    <row r="29381" spans="20:21" x14ac:dyDescent="0.25">
      <c r="T29381" s="101" t="s">
        <v>57052</v>
      </c>
      <c r="U29381" s="74" t="s">
        <v>57053</v>
      </c>
    </row>
    <row r="29382" spans="20:21" x14ac:dyDescent="0.25">
      <c r="T29382" s="101" t="s">
        <v>57054</v>
      </c>
      <c r="U29382" s="74" t="s">
        <v>57055</v>
      </c>
    </row>
    <row r="29383" spans="20:21" x14ac:dyDescent="0.25">
      <c r="T29383" s="101" t="s">
        <v>57056</v>
      </c>
      <c r="U29383" s="74" t="s">
        <v>57057</v>
      </c>
    </row>
    <row r="29384" spans="20:21" x14ac:dyDescent="0.25">
      <c r="T29384" s="101" t="s">
        <v>57058</v>
      </c>
      <c r="U29384" s="74" t="s">
        <v>57059</v>
      </c>
    </row>
    <row r="29385" spans="20:21" x14ac:dyDescent="0.25">
      <c r="T29385" s="101" t="s">
        <v>57060</v>
      </c>
      <c r="U29385" s="74" t="s">
        <v>57061</v>
      </c>
    </row>
    <row r="29386" spans="20:21" x14ac:dyDescent="0.25">
      <c r="T29386" s="101" t="s">
        <v>57062</v>
      </c>
      <c r="U29386" s="74" t="s">
        <v>11707</v>
      </c>
    </row>
    <row r="29387" spans="20:21" x14ac:dyDescent="0.25">
      <c r="T29387" s="101" t="s">
        <v>57063</v>
      </c>
      <c r="U29387" s="74" t="s">
        <v>29005</v>
      </c>
    </row>
    <row r="29388" spans="20:21" x14ac:dyDescent="0.25">
      <c r="T29388" s="101" t="s">
        <v>57064</v>
      </c>
      <c r="U29388" s="74" t="s">
        <v>57065</v>
      </c>
    </row>
    <row r="29389" spans="20:21" x14ac:dyDescent="0.25">
      <c r="T29389" s="101" t="s">
        <v>57066</v>
      </c>
      <c r="U29389" s="74" t="s">
        <v>57067</v>
      </c>
    </row>
    <row r="29390" spans="20:21" x14ac:dyDescent="0.25">
      <c r="T29390" s="101" t="s">
        <v>57068</v>
      </c>
      <c r="U29390" s="74" t="s">
        <v>57069</v>
      </c>
    </row>
    <row r="29391" spans="20:21" x14ac:dyDescent="0.25">
      <c r="T29391" s="101" t="s">
        <v>57070</v>
      </c>
      <c r="U29391" s="74" t="s">
        <v>57071</v>
      </c>
    </row>
    <row r="29392" spans="20:21" x14ac:dyDescent="0.25">
      <c r="T29392" s="101" t="s">
        <v>57072</v>
      </c>
      <c r="U29392" s="74" t="s">
        <v>57073</v>
      </c>
    </row>
    <row r="29393" spans="20:21" x14ac:dyDescent="0.25">
      <c r="T29393" s="101" t="s">
        <v>57074</v>
      </c>
      <c r="U29393" s="74" t="s">
        <v>57075</v>
      </c>
    </row>
    <row r="29394" spans="20:21" x14ac:dyDescent="0.25">
      <c r="T29394" s="101" t="s">
        <v>57076</v>
      </c>
      <c r="U29394" s="74" t="s">
        <v>57077</v>
      </c>
    </row>
    <row r="29395" spans="20:21" x14ac:dyDescent="0.25">
      <c r="T29395" s="101" t="s">
        <v>57078</v>
      </c>
      <c r="U29395" s="74" t="s">
        <v>57079</v>
      </c>
    </row>
    <row r="29396" spans="20:21" x14ac:dyDescent="0.25">
      <c r="T29396" s="101" t="s">
        <v>57080</v>
      </c>
      <c r="U29396" s="74" t="s">
        <v>57081</v>
      </c>
    </row>
    <row r="29397" spans="20:21" x14ac:dyDescent="0.25">
      <c r="T29397" s="101" t="s">
        <v>57082</v>
      </c>
      <c r="U29397" s="74" t="s">
        <v>57083</v>
      </c>
    </row>
    <row r="29398" spans="20:21" x14ac:dyDescent="0.25">
      <c r="T29398" s="101" t="s">
        <v>57084</v>
      </c>
      <c r="U29398" s="74" t="s">
        <v>21445</v>
      </c>
    </row>
    <row r="29399" spans="20:21" x14ac:dyDescent="0.25">
      <c r="T29399" s="101" t="s">
        <v>57085</v>
      </c>
      <c r="U29399" s="74" t="s">
        <v>57086</v>
      </c>
    </row>
    <row r="29400" spans="20:21" x14ac:dyDescent="0.25">
      <c r="T29400" s="101" t="s">
        <v>57087</v>
      </c>
      <c r="U29400" s="74" t="s">
        <v>37960</v>
      </c>
    </row>
    <row r="29401" spans="20:21" x14ac:dyDescent="0.25">
      <c r="T29401" s="101" t="s">
        <v>57088</v>
      </c>
      <c r="U29401" s="74" t="s">
        <v>57089</v>
      </c>
    </row>
    <row r="29402" spans="20:21" x14ac:dyDescent="0.25">
      <c r="T29402" s="101" t="s">
        <v>57090</v>
      </c>
      <c r="U29402" s="74" t="s">
        <v>57091</v>
      </c>
    </row>
    <row r="29403" spans="20:21" x14ac:dyDescent="0.25">
      <c r="T29403" s="101" t="s">
        <v>57092</v>
      </c>
      <c r="U29403" s="74" t="s">
        <v>18541</v>
      </c>
    </row>
    <row r="29404" spans="20:21" x14ac:dyDescent="0.25">
      <c r="T29404" s="101" t="s">
        <v>57093</v>
      </c>
      <c r="U29404" s="74" t="s">
        <v>57094</v>
      </c>
    </row>
    <row r="29405" spans="20:21" x14ac:dyDescent="0.25">
      <c r="T29405" s="101" t="s">
        <v>57095</v>
      </c>
      <c r="U29405" s="74" t="s">
        <v>57096</v>
      </c>
    </row>
    <row r="29406" spans="20:21" x14ac:dyDescent="0.25">
      <c r="T29406" s="101" t="s">
        <v>57097</v>
      </c>
      <c r="U29406" s="74" t="s">
        <v>57098</v>
      </c>
    </row>
    <row r="29407" spans="20:21" x14ac:dyDescent="0.25">
      <c r="T29407" s="101" t="s">
        <v>57099</v>
      </c>
      <c r="U29407" s="74" t="s">
        <v>57100</v>
      </c>
    </row>
    <row r="29408" spans="20:21" x14ac:dyDescent="0.25">
      <c r="T29408" s="101" t="s">
        <v>57101</v>
      </c>
      <c r="U29408" s="74" t="s">
        <v>57102</v>
      </c>
    </row>
    <row r="29409" spans="20:21" x14ac:dyDescent="0.25">
      <c r="T29409" s="101" t="s">
        <v>57103</v>
      </c>
      <c r="U29409" s="74" t="s">
        <v>57104</v>
      </c>
    </row>
    <row r="29410" spans="20:21" x14ac:dyDescent="0.25">
      <c r="T29410" s="101" t="s">
        <v>57105</v>
      </c>
      <c r="U29410" s="74" t="s">
        <v>57106</v>
      </c>
    </row>
    <row r="29411" spans="20:21" x14ac:dyDescent="0.25">
      <c r="T29411" s="101" t="s">
        <v>57107</v>
      </c>
      <c r="U29411" s="74" t="s">
        <v>57108</v>
      </c>
    </row>
    <row r="29412" spans="20:21" x14ac:dyDescent="0.25">
      <c r="T29412" s="101" t="s">
        <v>57109</v>
      </c>
      <c r="U29412" s="74" t="s">
        <v>57110</v>
      </c>
    </row>
    <row r="29413" spans="20:21" x14ac:dyDescent="0.25">
      <c r="T29413" s="101" t="s">
        <v>57111</v>
      </c>
      <c r="U29413" s="74" t="s">
        <v>57112</v>
      </c>
    </row>
    <row r="29414" spans="20:21" x14ac:dyDescent="0.25">
      <c r="T29414" s="101" t="s">
        <v>57113</v>
      </c>
      <c r="U29414" s="74" t="s">
        <v>57114</v>
      </c>
    </row>
    <row r="29415" spans="20:21" x14ac:dyDescent="0.25">
      <c r="T29415" s="101" t="s">
        <v>57115</v>
      </c>
      <c r="U29415" s="74" t="s">
        <v>57116</v>
      </c>
    </row>
    <row r="29416" spans="20:21" x14ac:dyDescent="0.25">
      <c r="T29416" s="101" t="s">
        <v>57117</v>
      </c>
      <c r="U29416" s="74" t="s">
        <v>57118</v>
      </c>
    </row>
    <row r="29417" spans="20:21" x14ac:dyDescent="0.25">
      <c r="T29417" s="101" t="s">
        <v>57119</v>
      </c>
      <c r="U29417" s="74" t="s">
        <v>4928</v>
      </c>
    </row>
    <row r="29418" spans="20:21" x14ac:dyDescent="0.25">
      <c r="T29418" s="101" t="s">
        <v>57120</v>
      </c>
      <c r="U29418" s="74" t="s">
        <v>57121</v>
      </c>
    </row>
    <row r="29419" spans="20:21" x14ac:dyDescent="0.25">
      <c r="T29419" s="101" t="s">
        <v>57122</v>
      </c>
      <c r="U29419" s="74" t="s">
        <v>57123</v>
      </c>
    </row>
    <row r="29420" spans="20:21" x14ac:dyDescent="0.25">
      <c r="T29420" s="101" t="s">
        <v>57124</v>
      </c>
      <c r="U29420" s="74" t="s">
        <v>57125</v>
      </c>
    </row>
    <row r="29421" spans="20:21" x14ac:dyDescent="0.25">
      <c r="T29421" s="101" t="s">
        <v>57126</v>
      </c>
      <c r="U29421" s="74" t="s">
        <v>57127</v>
      </c>
    </row>
    <row r="29422" spans="20:21" x14ac:dyDescent="0.25">
      <c r="T29422" s="101" t="s">
        <v>57128</v>
      </c>
      <c r="U29422" s="74" t="s">
        <v>57129</v>
      </c>
    </row>
    <row r="29423" spans="20:21" x14ac:dyDescent="0.25">
      <c r="T29423" s="101" t="s">
        <v>57130</v>
      </c>
      <c r="U29423" s="74" t="s">
        <v>57131</v>
      </c>
    </row>
    <row r="29424" spans="20:21" x14ac:dyDescent="0.25">
      <c r="T29424" s="101" t="s">
        <v>57132</v>
      </c>
      <c r="U29424" s="74" t="s">
        <v>57133</v>
      </c>
    </row>
    <row r="29425" spans="20:21" x14ac:dyDescent="0.25">
      <c r="T29425" s="101" t="s">
        <v>57134</v>
      </c>
      <c r="U29425" s="74" t="s">
        <v>57135</v>
      </c>
    </row>
    <row r="29426" spans="20:21" x14ac:dyDescent="0.25">
      <c r="T29426" s="101" t="s">
        <v>57136</v>
      </c>
      <c r="U29426" s="74" t="s">
        <v>57137</v>
      </c>
    </row>
    <row r="29427" spans="20:21" x14ac:dyDescent="0.25">
      <c r="T29427" s="101" t="s">
        <v>57138</v>
      </c>
      <c r="U29427" s="74" t="s">
        <v>56021</v>
      </c>
    </row>
    <row r="29428" spans="20:21" x14ac:dyDescent="0.25">
      <c r="T29428" s="101" t="s">
        <v>57139</v>
      </c>
      <c r="U29428" s="74" t="s">
        <v>57140</v>
      </c>
    </row>
    <row r="29429" spans="20:21" x14ac:dyDescent="0.25">
      <c r="T29429" s="101" t="s">
        <v>57141</v>
      </c>
      <c r="U29429" s="74" t="s">
        <v>10388</v>
      </c>
    </row>
    <row r="29430" spans="20:21" x14ac:dyDescent="0.25">
      <c r="T29430" s="101" t="s">
        <v>57142</v>
      </c>
      <c r="U29430" s="74" t="s">
        <v>57143</v>
      </c>
    </row>
    <row r="29431" spans="20:21" x14ac:dyDescent="0.25">
      <c r="T29431" s="101" t="s">
        <v>57144</v>
      </c>
      <c r="U29431" s="74" t="s">
        <v>57145</v>
      </c>
    </row>
    <row r="29432" spans="20:21" x14ac:dyDescent="0.25">
      <c r="T29432" s="101" t="s">
        <v>57146</v>
      </c>
      <c r="U29432" s="74" t="s">
        <v>57147</v>
      </c>
    </row>
    <row r="29433" spans="20:21" x14ac:dyDescent="0.25">
      <c r="T29433" s="101" t="s">
        <v>57148</v>
      </c>
      <c r="U29433" s="74" t="s">
        <v>57149</v>
      </c>
    </row>
    <row r="29434" spans="20:21" x14ac:dyDescent="0.25">
      <c r="T29434" s="101" t="s">
        <v>57150</v>
      </c>
      <c r="U29434" s="74" t="s">
        <v>57151</v>
      </c>
    </row>
    <row r="29435" spans="20:21" x14ac:dyDescent="0.25">
      <c r="T29435" s="101" t="s">
        <v>57152</v>
      </c>
      <c r="U29435" s="74" t="s">
        <v>57153</v>
      </c>
    </row>
    <row r="29436" spans="20:21" x14ac:dyDescent="0.25">
      <c r="T29436" s="101" t="s">
        <v>57154</v>
      </c>
      <c r="U29436" s="74" t="s">
        <v>57155</v>
      </c>
    </row>
    <row r="29437" spans="20:21" x14ac:dyDescent="0.25">
      <c r="T29437" s="101" t="s">
        <v>57156</v>
      </c>
      <c r="U29437" s="74" t="s">
        <v>57157</v>
      </c>
    </row>
    <row r="29438" spans="20:21" x14ac:dyDescent="0.25">
      <c r="T29438" s="101" t="s">
        <v>57158</v>
      </c>
      <c r="U29438" s="74" t="s">
        <v>49349</v>
      </c>
    </row>
    <row r="29439" spans="20:21" x14ac:dyDescent="0.25">
      <c r="T29439" s="101" t="s">
        <v>57159</v>
      </c>
      <c r="U29439" s="74" t="s">
        <v>18597</v>
      </c>
    </row>
    <row r="29440" spans="20:21" x14ac:dyDescent="0.25">
      <c r="T29440" s="101" t="s">
        <v>57160</v>
      </c>
      <c r="U29440" s="74" t="s">
        <v>57161</v>
      </c>
    </row>
    <row r="29441" spans="20:21" x14ac:dyDescent="0.25">
      <c r="T29441" s="101" t="s">
        <v>57162</v>
      </c>
      <c r="U29441" s="74" t="s">
        <v>57163</v>
      </c>
    </row>
    <row r="29442" spans="20:21" x14ac:dyDescent="0.25">
      <c r="T29442" s="101" t="s">
        <v>57164</v>
      </c>
      <c r="U29442" s="74" t="s">
        <v>57165</v>
      </c>
    </row>
    <row r="29443" spans="20:21" x14ac:dyDescent="0.25">
      <c r="T29443" s="101" t="s">
        <v>57166</v>
      </c>
      <c r="U29443" s="74" t="s">
        <v>57167</v>
      </c>
    </row>
    <row r="29444" spans="20:21" x14ac:dyDescent="0.25">
      <c r="T29444" s="101" t="s">
        <v>57168</v>
      </c>
      <c r="U29444" s="74" t="s">
        <v>57169</v>
      </c>
    </row>
    <row r="29445" spans="20:21" x14ac:dyDescent="0.25">
      <c r="T29445" s="101" t="s">
        <v>57170</v>
      </c>
      <c r="U29445" s="74" t="s">
        <v>57171</v>
      </c>
    </row>
    <row r="29446" spans="20:21" x14ac:dyDescent="0.25">
      <c r="T29446" s="101" t="s">
        <v>57172</v>
      </c>
      <c r="U29446" s="74" t="s">
        <v>57173</v>
      </c>
    </row>
    <row r="29447" spans="20:21" x14ac:dyDescent="0.25">
      <c r="T29447" s="101" t="s">
        <v>57174</v>
      </c>
      <c r="U29447" s="74" t="s">
        <v>57175</v>
      </c>
    </row>
    <row r="29448" spans="20:21" x14ac:dyDescent="0.25">
      <c r="T29448" s="101" t="s">
        <v>57176</v>
      </c>
      <c r="U29448" s="74" t="s">
        <v>57177</v>
      </c>
    </row>
    <row r="29449" spans="20:21" x14ac:dyDescent="0.25">
      <c r="T29449" s="101" t="s">
        <v>57178</v>
      </c>
      <c r="U29449" s="74" t="s">
        <v>57179</v>
      </c>
    </row>
    <row r="29450" spans="20:21" x14ac:dyDescent="0.25">
      <c r="T29450" s="101" t="s">
        <v>57180</v>
      </c>
      <c r="U29450" s="74" t="s">
        <v>57181</v>
      </c>
    </row>
    <row r="29451" spans="20:21" x14ac:dyDescent="0.25">
      <c r="T29451" s="101" t="s">
        <v>57182</v>
      </c>
      <c r="U29451" s="74" t="s">
        <v>16468</v>
      </c>
    </row>
    <row r="29452" spans="20:21" x14ac:dyDescent="0.25">
      <c r="T29452" s="101" t="s">
        <v>57183</v>
      </c>
      <c r="U29452" s="74" t="s">
        <v>57184</v>
      </c>
    </row>
    <row r="29453" spans="20:21" x14ac:dyDescent="0.25">
      <c r="T29453" s="101" t="s">
        <v>57185</v>
      </c>
      <c r="U29453" s="74" t="s">
        <v>57186</v>
      </c>
    </row>
    <row r="29454" spans="20:21" x14ac:dyDescent="0.25">
      <c r="T29454" s="101" t="s">
        <v>57187</v>
      </c>
      <c r="U29454" s="74" t="s">
        <v>57188</v>
      </c>
    </row>
    <row r="29455" spans="20:21" x14ac:dyDescent="0.25">
      <c r="T29455" s="101" t="s">
        <v>57189</v>
      </c>
      <c r="U29455" s="74" t="s">
        <v>57190</v>
      </c>
    </row>
    <row r="29456" spans="20:21" x14ac:dyDescent="0.25">
      <c r="T29456" s="101" t="s">
        <v>57191</v>
      </c>
      <c r="U29456" s="74" t="s">
        <v>57192</v>
      </c>
    </row>
    <row r="29457" spans="20:21" x14ac:dyDescent="0.25">
      <c r="T29457" s="101" t="s">
        <v>57193</v>
      </c>
      <c r="U29457" s="74" t="s">
        <v>57194</v>
      </c>
    </row>
    <row r="29458" spans="20:21" x14ac:dyDescent="0.25">
      <c r="T29458" s="101" t="s">
        <v>57195</v>
      </c>
      <c r="U29458" s="74" t="s">
        <v>57196</v>
      </c>
    </row>
    <row r="29459" spans="20:21" x14ac:dyDescent="0.25">
      <c r="T29459" s="101" t="s">
        <v>57197</v>
      </c>
      <c r="U29459" s="74" t="s">
        <v>57198</v>
      </c>
    </row>
    <row r="29460" spans="20:21" x14ac:dyDescent="0.25">
      <c r="T29460" s="101" t="s">
        <v>57199</v>
      </c>
      <c r="U29460" s="74" t="s">
        <v>57200</v>
      </c>
    </row>
    <row r="29461" spans="20:21" x14ac:dyDescent="0.25">
      <c r="T29461" s="101" t="s">
        <v>57201</v>
      </c>
      <c r="U29461" s="74" t="s">
        <v>57202</v>
      </c>
    </row>
    <row r="29462" spans="20:21" x14ac:dyDescent="0.25">
      <c r="T29462" s="101" t="s">
        <v>57203</v>
      </c>
      <c r="U29462" s="74" t="s">
        <v>57204</v>
      </c>
    </row>
    <row r="29463" spans="20:21" x14ac:dyDescent="0.25">
      <c r="T29463" s="101" t="s">
        <v>57205</v>
      </c>
      <c r="U29463" s="74" t="s">
        <v>57206</v>
      </c>
    </row>
    <row r="29464" spans="20:21" x14ac:dyDescent="0.25">
      <c r="T29464" s="101" t="s">
        <v>57207</v>
      </c>
      <c r="U29464" s="74" t="s">
        <v>57208</v>
      </c>
    </row>
    <row r="29465" spans="20:21" x14ac:dyDescent="0.25">
      <c r="T29465" s="101" t="s">
        <v>57209</v>
      </c>
      <c r="U29465" s="74" t="s">
        <v>57210</v>
      </c>
    </row>
    <row r="29466" spans="20:21" x14ac:dyDescent="0.25">
      <c r="T29466" s="101" t="s">
        <v>57211</v>
      </c>
      <c r="U29466" s="74" t="s">
        <v>57212</v>
      </c>
    </row>
    <row r="29467" spans="20:21" x14ac:dyDescent="0.25">
      <c r="T29467" s="101" t="s">
        <v>57213</v>
      </c>
      <c r="U29467" s="74" t="s">
        <v>57214</v>
      </c>
    </row>
    <row r="29468" spans="20:21" x14ac:dyDescent="0.25">
      <c r="T29468" s="101" t="s">
        <v>57215</v>
      </c>
      <c r="U29468" s="74" t="s">
        <v>34227</v>
      </c>
    </row>
    <row r="29469" spans="20:21" x14ac:dyDescent="0.25">
      <c r="T29469" s="101" t="s">
        <v>57216</v>
      </c>
      <c r="U29469" s="74" t="s">
        <v>57217</v>
      </c>
    </row>
    <row r="29470" spans="20:21" x14ac:dyDescent="0.25">
      <c r="T29470" s="101" t="s">
        <v>57218</v>
      </c>
      <c r="U29470" s="74" t="s">
        <v>57219</v>
      </c>
    </row>
    <row r="29471" spans="20:21" x14ac:dyDescent="0.25">
      <c r="T29471" s="101" t="s">
        <v>57220</v>
      </c>
      <c r="U29471" s="74" t="s">
        <v>17553</v>
      </c>
    </row>
    <row r="29472" spans="20:21" x14ac:dyDescent="0.25">
      <c r="T29472" s="101" t="s">
        <v>57221</v>
      </c>
      <c r="U29472" s="74" t="s">
        <v>57222</v>
      </c>
    </row>
    <row r="29473" spans="20:21" x14ac:dyDescent="0.25">
      <c r="T29473" s="101" t="s">
        <v>57223</v>
      </c>
      <c r="U29473" s="74" t="s">
        <v>982</v>
      </c>
    </row>
    <row r="29474" spans="20:21" x14ac:dyDescent="0.25">
      <c r="T29474" s="101" t="s">
        <v>57224</v>
      </c>
      <c r="U29474" s="74" t="s">
        <v>57225</v>
      </c>
    </row>
    <row r="29475" spans="20:21" x14ac:dyDescent="0.25">
      <c r="T29475" s="101" t="s">
        <v>57226</v>
      </c>
      <c r="U29475" s="74" t="s">
        <v>30233</v>
      </c>
    </row>
    <row r="29476" spans="20:21" x14ac:dyDescent="0.25">
      <c r="T29476" s="101" t="s">
        <v>57227</v>
      </c>
      <c r="U29476" s="74" t="s">
        <v>57228</v>
      </c>
    </row>
    <row r="29477" spans="20:21" x14ac:dyDescent="0.25">
      <c r="T29477" s="101" t="s">
        <v>57229</v>
      </c>
      <c r="U29477" s="74" t="s">
        <v>57230</v>
      </c>
    </row>
    <row r="29478" spans="20:21" x14ac:dyDescent="0.25">
      <c r="T29478" s="101" t="s">
        <v>57231</v>
      </c>
      <c r="U29478" s="74" t="s">
        <v>50388</v>
      </c>
    </row>
    <row r="29479" spans="20:21" x14ac:dyDescent="0.25">
      <c r="T29479" s="101" t="s">
        <v>57232</v>
      </c>
      <c r="U29479" s="74" t="s">
        <v>10545</v>
      </c>
    </row>
    <row r="29480" spans="20:21" x14ac:dyDescent="0.25">
      <c r="T29480" s="101" t="s">
        <v>57233</v>
      </c>
      <c r="U29480" s="74" t="s">
        <v>57234</v>
      </c>
    </row>
    <row r="29481" spans="20:21" x14ac:dyDescent="0.25">
      <c r="T29481" s="101" t="s">
        <v>57235</v>
      </c>
      <c r="U29481" s="74" t="s">
        <v>30237</v>
      </c>
    </row>
    <row r="29482" spans="20:21" x14ac:dyDescent="0.25">
      <c r="T29482" s="101" t="s">
        <v>57236</v>
      </c>
      <c r="U29482" s="74" t="s">
        <v>57237</v>
      </c>
    </row>
    <row r="29483" spans="20:21" x14ac:dyDescent="0.25">
      <c r="T29483" s="101" t="s">
        <v>57238</v>
      </c>
      <c r="U29483" s="74" t="s">
        <v>57239</v>
      </c>
    </row>
    <row r="29484" spans="20:21" x14ac:dyDescent="0.25">
      <c r="T29484" s="101" t="s">
        <v>57240</v>
      </c>
      <c r="U29484" s="74" t="s">
        <v>57241</v>
      </c>
    </row>
    <row r="29485" spans="20:21" x14ac:dyDescent="0.25">
      <c r="T29485" s="101" t="s">
        <v>57242</v>
      </c>
      <c r="U29485" s="74" t="s">
        <v>57243</v>
      </c>
    </row>
    <row r="29486" spans="20:21" x14ac:dyDescent="0.25">
      <c r="T29486" s="101" t="s">
        <v>57244</v>
      </c>
      <c r="U29486" s="74" t="s">
        <v>57245</v>
      </c>
    </row>
    <row r="29487" spans="20:21" x14ac:dyDescent="0.25">
      <c r="T29487" s="101" t="s">
        <v>57246</v>
      </c>
      <c r="U29487" s="74" t="s">
        <v>25846</v>
      </c>
    </row>
    <row r="29488" spans="20:21" x14ac:dyDescent="0.25">
      <c r="T29488" s="101" t="s">
        <v>57247</v>
      </c>
      <c r="U29488" s="74" t="s">
        <v>57248</v>
      </c>
    </row>
    <row r="29489" spans="20:21" x14ac:dyDescent="0.25">
      <c r="T29489" s="101" t="s">
        <v>57249</v>
      </c>
      <c r="U29489" s="74" t="s">
        <v>20778</v>
      </c>
    </row>
    <row r="29490" spans="20:21" x14ac:dyDescent="0.25">
      <c r="T29490" s="101" t="s">
        <v>57250</v>
      </c>
      <c r="U29490" s="74" t="s">
        <v>57251</v>
      </c>
    </row>
    <row r="29491" spans="20:21" x14ac:dyDescent="0.25">
      <c r="T29491" s="101" t="s">
        <v>57252</v>
      </c>
      <c r="U29491" s="74" t="s">
        <v>57253</v>
      </c>
    </row>
    <row r="29492" spans="20:21" x14ac:dyDescent="0.25">
      <c r="T29492" s="101" t="s">
        <v>57254</v>
      </c>
      <c r="U29492" s="74" t="s">
        <v>57255</v>
      </c>
    </row>
    <row r="29493" spans="20:21" x14ac:dyDescent="0.25">
      <c r="T29493" s="101" t="s">
        <v>57256</v>
      </c>
      <c r="U29493" s="74" t="s">
        <v>57257</v>
      </c>
    </row>
    <row r="29494" spans="20:21" x14ac:dyDescent="0.25">
      <c r="T29494" s="101" t="s">
        <v>57258</v>
      </c>
      <c r="U29494" s="74" t="s">
        <v>57259</v>
      </c>
    </row>
    <row r="29495" spans="20:21" x14ac:dyDescent="0.25">
      <c r="T29495" s="101" t="s">
        <v>57260</v>
      </c>
      <c r="U29495" s="74" t="s">
        <v>57261</v>
      </c>
    </row>
    <row r="29496" spans="20:21" x14ac:dyDescent="0.25">
      <c r="T29496" s="101" t="s">
        <v>57262</v>
      </c>
      <c r="U29496" s="74" t="s">
        <v>57263</v>
      </c>
    </row>
    <row r="29497" spans="20:21" x14ac:dyDescent="0.25">
      <c r="T29497" s="101" t="s">
        <v>57264</v>
      </c>
      <c r="U29497" s="74" t="s">
        <v>57265</v>
      </c>
    </row>
    <row r="29498" spans="20:21" x14ac:dyDescent="0.25">
      <c r="T29498" s="101" t="s">
        <v>57266</v>
      </c>
      <c r="U29498" s="74" t="s">
        <v>57267</v>
      </c>
    </row>
    <row r="29499" spans="20:21" x14ac:dyDescent="0.25">
      <c r="T29499" s="101" t="s">
        <v>57268</v>
      </c>
      <c r="U29499" s="74" t="s">
        <v>57269</v>
      </c>
    </row>
    <row r="29500" spans="20:21" x14ac:dyDescent="0.25">
      <c r="T29500" s="101" t="s">
        <v>57270</v>
      </c>
      <c r="U29500" s="74" t="s">
        <v>57271</v>
      </c>
    </row>
    <row r="29501" spans="20:21" x14ac:dyDescent="0.25">
      <c r="T29501" s="101" t="s">
        <v>57272</v>
      </c>
      <c r="U29501" s="74" t="s">
        <v>57273</v>
      </c>
    </row>
    <row r="29502" spans="20:21" x14ac:dyDescent="0.25">
      <c r="T29502" s="101" t="s">
        <v>57274</v>
      </c>
      <c r="U29502" s="74" t="s">
        <v>57275</v>
      </c>
    </row>
    <row r="29503" spans="20:21" x14ac:dyDescent="0.25">
      <c r="T29503" s="101" t="s">
        <v>57276</v>
      </c>
      <c r="U29503" s="74" t="s">
        <v>57277</v>
      </c>
    </row>
    <row r="29504" spans="20:21" x14ac:dyDescent="0.25">
      <c r="T29504" s="101" t="s">
        <v>57278</v>
      </c>
      <c r="U29504" s="74" t="s">
        <v>57279</v>
      </c>
    </row>
    <row r="29505" spans="20:21" x14ac:dyDescent="0.25">
      <c r="T29505" s="101" t="s">
        <v>57280</v>
      </c>
      <c r="U29505" s="74" t="s">
        <v>22160</v>
      </c>
    </row>
    <row r="29506" spans="20:21" x14ac:dyDescent="0.25">
      <c r="T29506" s="101" t="s">
        <v>57281</v>
      </c>
      <c r="U29506" s="74" t="s">
        <v>57282</v>
      </c>
    </row>
    <row r="29507" spans="20:21" x14ac:dyDescent="0.25">
      <c r="T29507" s="101" t="s">
        <v>57283</v>
      </c>
      <c r="U29507" s="74" t="s">
        <v>44294</v>
      </c>
    </row>
    <row r="29508" spans="20:21" x14ac:dyDescent="0.25">
      <c r="T29508" s="101" t="s">
        <v>57284</v>
      </c>
      <c r="U29508" s="74" t="s">
        <v>11895</v>
      </c>
    </row>
    <row r="29509" spans="20:21" x14ac:dyDescent="0.25">
      <c r="T29509" s="101" t="s">
        <v>57285</v>
      </c>
      <c r="U29509" s="74" t="s">
        <v>35940</v>
      </c>
    </row>
    <row r="29510" spans="20:21" x14ac:dyDescent="0.25">
      <c r="T29510" s="101" t="s">
        <v>57286</v>
      </c>
      <c r="U29510" s="74" t="s">
        <v>57287</v>
      </c>
    </row>
    <row r="29511" spans="20:21" x14ac:dyDescent="0.25">
      <c r="T29511" s="101" t="s">
        <v>57288</v>
      </c>
      <c r="U29511" s="74" t="s">
        <v>57289</v>
      </c>
    </row>
    <row r="29512" spans="20:21" x14ac:dyDescent="0.25">
      <c r="T29512" s="101" t="s">
        <v>57290</v>
      </c>
      <c r="U29512" s="74" t="s">
        <v>57291</v>
      </c>
    </row>
    <row r="29513" spans="20:21" x14ac:dyDescent="0.25">
      <c r="T29513" s="101" t="s">
        <v>57292</v>
      </c>
      <c r="U29513" s="74" t="s">
        <v>39097</v>
      </c>
    </row>
    <row r="29514" spans="20:21" x14ac:dyDescent="0.25">
      <c r="T29514" s="101" t="s">
        <v>57293</v>
      </c>
      <c r="U29514" s="74" t="s">
        <v>57294</v>
      </c>
    </row>
    <row r="29515" spans="20:21" x14ac:dyDescent="0.25">
      <c r="T29515" s="101" t="s">
        <v>57295</v>
      </c>
      <c r="U29515" s="74" t="s">
        <v>57296</v>
      </c>
    </row>
    <row r="29516" spans="20:21" x14ac:dyDescent="0.25">
      <c r="T29516" s="101" t="s">
        <v>57297</v>
      </c>
      <c r="U29516" s="74" t="s">
        <v>57298</v>
      </c>
    </row>
    <row r="29517" spans="20:21" x14ac:dyDescent="0.25">
      <c r="T29517" s="101" t="s">
        <v>57299</v>
      </c>
      <c r="U29517" s="74" t="s">
        <v>57300</v>
      </c>
    </row>
    <row r="29518" spans="20:21" x14ac:dyDescent="0.25">
      <c r="T29518" s="101" t="s">
        <v>57301</v>
      </c>
      <c r="U29518" s="74" t="s">
        <v>57302</v>
      </c>
    </row>
    <row r="29519" spans="20:21" x14ac:dyDescent="0.25">
      <c r="T29519" s="101" t="s">
        <v>57303</v>
      </c>
      <c r="U29519" s="74" t="s">
        <v>57304</v>
      </c>
    </row>
    <row r="29520" spans="20:21" x14ac:dyDescent="0.25">
      <c r="T29520" s="101" t="s">
        <v>57305</v>
      </c>
      <c r="U29520" s="74" t="s">
        <v>37121</v>
      </c>
    </row>
    <row r="29521" spans="20:21" x14ac:dyDescent="0.25">
      <c r="T29521" s="101" t="s">
        <v>57306</v>
      </c>
      <c r="U29521" s="74" t="s">
        <v>57307</v>
      </c>
    </row>
    <row r="29522" spans="20:21" x14ac:dyDescent="0.25">
      <c r="T29522" s="101" t="s">
        <v>57308</v>
      </c>
      <c r="U29522" s="74" t="s">
        <v>57309</v>
      </c>
    </row>
    <row r="29523" spans="20:21" x14ac:dyDescent="0.25">
      <c r="T29523" s="101" t="s">
        <v>57310</v>
      </c>
      <c r="U29523" s="74" t="s">
        <v>57311</v>
      </c>
    </row>
    <row r="29524" spans="20:21" x14ac:dyDescent="0.25">
      <c r="T29524" s="101" t="s">
        <v>57312</v>
      </c>
      <c r="U29524" s="74" t="s">
        <v>17701</v>
      </c>
    </row>
    <row r="29525" spans="20:21" x14ac:dyDescent="0.25">
      <c r="T29525" s="101" t="s">
        <v>57313</v>
      </c>
      <c r="U29525" s="74" t="s">
        <v>57314</v>
      </c>
    </row>
    <row r="29526" spans="20:21" x14ac:dyDescent="0.25">
      <c r="T29526" s="101" t="s">
        <v>57315</v>
      </c>
      <c r="U29526" s="74" t="s">
        <v>57316</v>
      </c>
    </row>
    <row r="29527" spans="20:21" x14ac:dyDescent="0.25">
      <c r="T29527" s="101" t="s">
        <v>57317</v>
      </c>
      <c r="U29527" s="74" t="s">
        <v>57318</v>
      </c>
    </row>
    <row r="29528" spans="20:21" x14ac:dyDescent="0.25">
      <c r="T29528" s="101" t="s">
        <v>57319</v>
      </c>
      <c r="U29528" s="74" t="s">
        <v>42378</v>
      </c>
    </row>
    <row r="29529" spans="20:21" x14ac:dyDescent="0.25">
      <c r="T29529" s="101" t="s">
        <v>57320</v>
      </c>
      <c r="U29529" s="74" t="s">
        <v>57321</v>
      </c>
    </row>
    <row r="29530" spans="20:21" x14ac:dyDescent="0.25">
      <c r="T29530" s="101" t="s">
        <v>57322</v>
      </c>
      <c r="U29530" s="74" t="s">
        <v>57323</v>
      </c>
    </row>
    <row r="29531" spans="20:21" x14ac:dyDescent="0.25">
      <c r="T29531" s="101" t="s">
        <v>57324</v>
      </c>
      <c r="U29531" s="74" t="s">
        <v>57325</v>
      </c>
    </row>
    <row r="29532" spans="20:21" x14ac:dyDescent="0.25">
      <c r="T29532" s="101" t="s">
        <v>57326</v>
      </c>
      <c r="U29532" s="74" t="s">
        <v>57327</v>
      </c>
    </row>
    <row r="29533" spans="20:21" x14ac:dyDescent="0.25">
      <c r="T29533" s="101" t="s">
        <v>57328</v>
      </c>
      <c r="U29533" s="74" t="s">
        <v>57329</v>
      </c>
    </row>
    <row r="29534" spans="20:21" x14ac:dyDescent="0.25">
      <c r="T29534" s="101" t="s">
        <v>57330</v>
      </c>
      <c r="U29534" s="74" t="s">
        <v>57331</v>
      </c>
    </row>
    <row r="29535" spans="20:21" x14ac:dyDescent="0.25">
      <c r="T29535" s="101" t="s">
        <v>57332</v>
      </c>
      <c r="U29535" s="74" t="s">
        <v>57333</v>
      </c>
    </row>
    <row r="29536" spans="20:21" x14ac:dyDescent="0.25">
      <c r="T29536" s="101" t="s">
        <v>57334</v>
      </c>
      <c r="U29536" s="74" t="s">
        <v>57335</v>
      </c>
    </row>
    <row r="29537" spans="20:21" x14ac:dyDescent="0.25">
      <c r="T29537" s="101" t="s">
        <v>57336</v>
      </c>
      <c r="U29537" s="74" t="s">
        <v>57337</v>
      </c>
    </row>
    <row r="29538" spans="20:21" x14ac:dyDescent="0.25">
      <c r="T29538" s="101" t="s">
        <v>57338</v>
      </c>
      <c r="U29538" s="74" t="s">
        <v>4424</v>
      </c>
    </row>
    <row r="29539" spans="20:21" x14ac:dyDescent="0.25">
      <c r="T29539" s="101" t="s">
        <v>57339</v>
      </c>
      <c r="U29539" s="74" t="s">
        <v>57340</v>
      </c>
    </row>
    <row r="29540" spans="20:21" x14ac:dyDescent="0.25">
      <c r="T29540" s="101" t="s">
        <v>57341</v>
      </c>
      <c r="U29540" s="74" t="s">
        <v>57342</v>
      </c>
    </row>
    <row r="29541" spans="20:21" x14ac:dyDescent="0.25">
      <c r="T29541" s="101" t="s">
        <v>57343</v>
      </c>
      <c r="U29541" s="74" t="s">
        <v>16672</v>
      </c>
    </row>
    <row r="29542" spans="20:21" x14ac:dyDescent="0.25">
      <c r="T29542" s="101" t="s">
        <v>57344</v>
      </c>
      <c r="U29542" s="74" t="s">
        <v>57345</v>
      </c>
    </row>
    <row r="29543" spans="20:21" x14ac:dyDescent="0.25">
      <c r="T29543" s="101" t="s">
        <v>57346</v>
      </c>
      <c r="U29543" s="74" t="s">
        <v>57347</v>
      </c>
    </row>
    <row r="29544" spans="20:21" x14ac:dyDescent="0.25">
      <c r="T29544" s="101" t="s">
        <v>57348</v>
      </c>
      <c r="U29544" s="74" t="s">
        <v>57349</v>
      </c>
    </row>
    <row r="29545" spans="20:21" x14ac:dyDescent="0.25">
      <c r="T29545" s="101" t="s">
        <v>57350</v>
      </c>
      <c r="U29545" s="74" t="s">
        <v>57351</v>
      </c>
    </row>
    <row r="29546" spans="20:21" x14ac:dyDescent="0.25">
      <c r="T29546" s="101" t="s">
        <v>57352</v>
      </c>
      <c r="U29546" s="74" t="s">
        <v>57353</v>
      </c>
    </row>
    <row r="29547" spans="20:21" x14ac:dyDescent="0.25">
      <c r="T29547" s="101" t="s">
        <v>57354</v>
      </c>
      <c r="U29547" s="74" t="s">
        <v>57355</v>
      </c>
    </row>
    <row r="29548" spans="20:21" x14ac:dyDescent="0.25">
      <c r="T29548" s="101" t="s">
        <v>57356</v>
      </c>
      <c r="U29548" s="74" t="s">
        <v>57357</v>
      </c>
    </row>
    <row r="29549" spans="20:21" x14ac:dyDescent="0.25">
      <c r="T29549" s="101" t="s">
        <v>57358</v>
      </c>
      <c r="U29549" s="74" t="s">
        <v>57359</v>
      </c>
    </row>
    <row r="29550" spans="20:21" x14ac:dyDescent="0.25">
      <c r="T29550" s="101" t="s">
        <v>57360</v>
      </c>
      <c r="U29550" s="74" t="s">
        <v>57361</v>
      </c>
    </row>
    <row r="29551" spans="20:21" x14ac:dyDescent="0.25">
      <c r="T29551" s="101" t="s">
        <v>57362</v>
      </c>
      <c r="U29551" s="74" t="s">
        <v>57363</v>
      </c>
    </row>
    <row r="29552" spans="20:21" x14ac:dyDescent="0.25">
      <c r="T29552" s="101" t="s">
        <v>57364</v>
      </c>
      <c r="U29552" s="74" t="s">
        <v>57365</v>
      </c>
    </row>
    <row r="29553" spans="20:21" x14ac:dyDescent="0.25">
      <c r="T29553" s="101" t="s">
        <v>57366</v>
      </c>
      <c r="U29553" s="74" t="s">
        <v>57367</v>
      </c>
    </row>
    <row r="29554" spans="20:21" x14ac:dyDescent="0.25">
      <c r="T29554" s="101" t="s">
        <v>57368</v>
      </c>
      <c r="U29554" s="74" t="s">
        <v>57369</v>
      </c>
    </row>
    <row r="29555" spans="20:21" x14ac:dyDescent="0.25">
      <c r="T29555" s="101" t="s">
        <v>57370</v>
      </c>
      <c r="U29555" s="74" t="s">
        <v>57371</v>
      </c>
    </row>
    <row r="29556" spans="20:21" x14ac:dyDescent="0.25">
      <c r="T29556" s="101" t="s">
        <v>57372</v>
      </c>
      <c r="U29556" s="74" t="s">
        <v>57373</v>
      </c>
    </row>
    <row r="29557" spans="20:21" x14ac:dyDescent="0.25">
      <c r="T29557" s="101" t="s">
        <v>57374</v>
      </c>
      <c r="U29557" s="74" t="s">
        <v>57375</v>
      </c>
    </row>
    <row r="29558" spans="20:21" x14ac:dyDescent="0.25">
      <c r="T29558" s="101" t="s">
        <v>57376</v>
      </c>
      <c r="U29558" s="74" t="s">
        <v>57377</v>
      </c>
    </row>
    <row r="29559" spans="20:21" x14ac:dyDescent="0.25">
      <c r="T29559" s="101" t="s">
        <v>57378</v>
      </c>
      <c r="U29559" s="74" t="s">
        <v>37278</v>
      </c>
    </row>
    <row r="29560" spans="20:21" x14ac:dyDescent="0.25">
      <c r="T29560" s="101" t="s">
        <v>57379</v>
      </c>
      <c r="U29560" s="74" t="s">
        <v>57380</v>
      </c>
    </row>
    <row r="29561" spans="20:21" x14ac:dyDescent="0.25">
      <c r="T29561" s="101" t="s">
        <v>57381</v>
      </c>
      <c r="U29561" s="74" t="s">
        <v>39172</v>
      </c>
    </row>
    <row r="29562" spans="20:21" x14ac:dyDescent="0.25">
      <c r="T29562" s="101" t="s">
        <v>57382</v>
      </c>
      <c r="U29562" s="74" t="s">
        <v>57383</v>
      </c>
    </row>
    <row r="29563" spans="20:21" x14ac:dyDescent="0.25">
      <c r="T29563" s="101" t="s">
        <v>57384</v>
      </c>
      <c r="U29563" s="74" t="s">
        <v>35368</v>
      </c>
    </row>
    <row r="29564" spans="20:21" x14ac:dyDescent="0.25">
      <c r="T29564" s="101" t="s">
        <v>57385</v>
      </c>
      <c r="U29564" s="74" t="s">
        <v>57386</v>
      </c>
    </row>
    <row r="29565" spans="20:21" x14ac:dyDescent="0.25">
      <c r="T29565" s="101" t="s">
        <v>57387</v>
      </c>
      <c r="U29565" s="74" t="s">
        <v>57388</v>
      </c>
    </row>
    <row r="29566" spans="20:21" x14ac:dyDescent="0.25">
      <c r="T29566" s="101" t="s">
        <v>57389</v>
      </c>
      <c r="U29566" s="74" t="s">
        <v>57390</v>
      </c>
    </row>
    <row r="29567" spans="20:21" x14ac:dyDescent="0.25">
      <c r="T29567" s="101" t="s">
        <v>57391</v>
      </c>
      <c r="U29567" s="74" t="s">
        <v>57392</v>
      </c>
    </row>
    <row r="29568" spans="20:21" x14ac:dyDescent="0.25">
      <c r="T29568" s="101" t="s">
        <v>57393</v>
      </c>
      <c r="U29568" s="74" t="s">
        <v>57394</v>
      </c>
    </row>
    <row r="29569" spans="20:21" x14ac:dyDescent="0.25">
      <c r="T29569" s="101" t="s">
        <v>57395</v>
      </c>
      <c r="U29569" s="74" t="s">
        <v>57396</v>
      </c>
    </row>
    <row r="29570" spans="20:21" x14ac:dyDescent="0.25">
      <c r="T29570" s="101" t="s">
        <v>57397</v>
      </c>
      <c r="U29570" s="74" t="s">
        <v>57398</v>
      </c>
    </row>
    <row r="29571" spans="20:21" x14ac:dyDescent="0.25">
      <c r="T29571" s="101" t="s">
        <v>57399</v>
      </c>
      <c r="U29571" s="74" t="s">
        <v>57400</v>
      </c>
    </row>
    <row r="29572" spans="20:21" x14ac:dyDescent="0.25">
      <c r="T29572" s="101" t="s">
        <v>57401</v>
      </c>
      <c r="U29572" s="74" t="s">
        <v>57402</v>
      </c>
    </row>
    <row r="29573" spans="20:21" x14ac:dyDescent="0.25">
      <c r="T29573" s="101" t="s">
        <v>57403</v>
      </c>
      <c r="U29573" s="74" t="s">
        <v>57404</v>
      </c>
    </row>
    <row r="29574" spans="20:21" x14ac:dyDescent="0.25">
      <c r="T29574" s="101" t="s">
        <v>57405</v>
      </c>
      <c r="U29574" s="74" t="s">
        <v>57406</v>
      </c>
    </row>
    <row r="29575" spans="20:21" x14ac:dyDescent="0.25">
      <c r="T29575" s="101" t="s">
        <v>57407</v>
      </c>
      <c r="U29575" s="74" t="s">
        <v>57408</v>
      </c>
    </row>
    <row r="29576" spans="20:21" x14ac:dyDescent="0.25">
      <c r="T29576" s="101" t="s">
        <v>57409</v>
      </c>
      <c r="U29576" s="74" t="s">
        <v>57410</v>
      </c>
    </row>
    <row r="29577" spans="20:21" x14ac:dyDescent="0.25">
      <c r="T29577" s="101" t="s">
        <v>57411</v>
      </c>
      <c r="U29577" s="74" t="s">
        <v>57412</v>
      </c>
    </row>
    <row r="29578" spans="20:21" x14ac:dyDescent="0.25">
      <c r="T29578" s="101" t="s">
        <v>57413</v>
      </c>
      <c r="U29578" s="74" t="s">
        <v>57414</v>
      </c>
    </row>
    <row r="29579" spans="20:21" x14ac:dyDescent="0.25">
      <c r="T29579" s="101" t="s">
        <v>57415</v>
      </c>
      <c r="U29579" s="74" t="s">
        <v>57416</v>
      </c>
    </row>
    <row r="29580" spans="20:21" x14ac:dyDescent="0.25">
      <c r="T29580" s="101" t="s">
        <v>57417</v>
      </c>
      <c r="U29580" s="74" t="s">
        <v>57418</v>
      </c>
    </row>
    <row r="29581" spans="20:21" x14ac:dyDescent="0.25">
      <c r="T29581" s="101" t="s">
        <v>57419</v>
      </c>
      <c r="U29581" s="74" t="s">
        <v>57420</v>
      </c>
    </row>
    <row r="29582" spans="20:21" x14ac:dyDescent="0.25">
      <c r="T29582" s="101" t="s">
        <v>57421</v>
      </c>
      <c r="U29582" s="74" t="s">
        <v>57422</v>
      </c>
    </row>
    <row r="29583" spans="20:21" x14ac:dyDescent="0.25">
      <c r="T29583" s="101" t="s">
        <v>57423</v>
      </c>
      <c r="U29583" s="74" t="s">
        <v>57424</v>
      </c>
    </row>
    <row r="29584" spans="20:21" x14ac:dyDescent="0.25">
      <c r="T29584" s="101" t="s">
        <v>57425</v>
      </c>
      <c r="U29584" s="74" t="s">
        <v>57426</v>
      </c>
    </row>
    <row r="29585" spans="20:21" x14ac:dyDescent="0.25">
      <c r="T29585" s="101" t="s">
        <v>57427</v>
      </c>
      <c r="U29585" s="74" t="s">
        <v>19794</v>
      </c>
    </row>
    <row r="29586" spans="20:21" x14ac:dyDescent="0.25">
      <c r="T29586" s="101" t="s">
        <v>57428</v>
      </c>
      <c r="U29586" s="74" t="s">
        <v>57429</v>
      </c>
    </row>
    <row r="29587" spans="20:21" x14ac:dyDescent="0.25">
      <c r="T29587" s="101" t="s">
        <v>57430</v>
      </c>
      <c r="U29587" s="74" t="s">
        <v>57431</v>
      </c>
    </row>
    <row r="29588" spans="20:21" x14ac:dyDescent="0.25">
      <c r="T29588" s="101" t="s">
        <v>57432</v>
      </c>
      <c r="U29588" s="74" t="s">
        <v>57433</v>
      </c>
    </row>
    <row r="29589" spans="20:21" x14ac:dyDescent="0.25">
      <c r="T29589" s="101" t="s">
        <v>57434</v>
      </c>
      <c r="U29589" s="74" t="s">
        <v>57435</v>
      </c>
    </row>
    <row r="29590" spans="20:21" x14ac:dyDescent="0.25">
      <c r="T29590" s="101" t="s">
        <v>57436</v>
      </c>
      <c r="U29590" s="74" t="s">
        <v>57437</v>
      </c>
    </row>
    <row r="29591" spans="20:21" x14ac:dyDescent="0.25">
      <c r="T29591" s="101" t="s">
        <v>57438</v>
      </c>
      <c r="U29591" s="74" t="s">
        <v>57439</v>
      </c>
    </row>
    <row r="29592" spans="20:21" x14ac:dyDescent="0.25">
      <c r="T29592" s="101" t="s">
        <v>57440</v>
      </c>
      <c r="U29592" s="74" t="s">
        <v>57441</v>
      </c>
    </row>
    <row r="29593" spans="20:21" x14ac:dyDescent="0.25">
      <c r="T29593" s="101" t="s">
        <v>57442</v>
      </c>
      <c r="U29593" s="74" t="s">
        <v>57443</v>
      </c>
    </row>
    <row r="29594" spans="20:21" x14ac:dyDescent="0.25">
      <c r="T29594" s="101" t="s">
        <v>57444</v>
      </c>
      <c r="U29594" s="74" t="s">
        <v>57445</v>
      </c>
    </row>
    <row r="29595" spans="20:21" x14ac:dyDescent="0.25">
      <c r="T29595" s="101" t="s">
        <v>57446</v>
      </c>
      <c r="U29595" s="74" t="s">
        <v>57447</v>
      </c>
    </row>
    <row r="29596" spans="20:21" x14ac:dyDescent="0.25">
      <c r="T29596" s="101" t="s">
        <v>57448</v>
      </c>
      <c r="U29596" s="74" t="s">
        <v>57449</v>
      </c>
    </row>
    <row r="29597" spans="20:21" x14ac:dyDescent="0.25">
      <c r="T29597" s="101" t="s">
        <v>57450</v>
      </c>
      <c r="U29597" s="74" t="s">
        <v>57451</v>
      </c>
    </row>
    <row r="29598" spans="20:21" x14ac:dyDescent="0.25">
      <c r="T29598" s="101" t="s">
        <v>57452</v>
      </c>
      <c r="U29598" s="74" t="s">
        <v>57453</v>
      </c>
    </row>
    <row r="29599" spans="20:21" x14ac:dyDescent="0.25">
      <c r="T29599" s="101" t="s">
        <v>57454</v>
      </c>
      <c r="U29599" s="74" t="s">
        <v>57455</v>
      </c>
    </row>
    <row r="29600" spans="20:21" x14ac:dyDescent="0.25">
      <c r="T29600" s="101" t="s">
        <v>57456</v>
      </c>
      <c r="U29600" s="74" t="s">
        <v>57457</v>
      </c>
    </row>
    <row r="29601" spans="20:21" x14ac:dyDescent="0.25">
      <c r="T29601" s="101" t="s">
        <v>57458</v>
      </c>
      <c r="U29601" s="74" t="s">
        <v>57459</v>
      </c>
    </row>
    <row r="29602" spans="20:21" x14ac:dyDescent="0.25">
      <c r="T29602" s="101" t="s">
        <v>57460</v>
      </c>
      <c r="U29602" s="74" t="s">
        <v>57461</v>
      </c>
    </row>
    <row r="29603" spans="20:21" x14ac:dyDescent="0.25">
      <c r="T29603" s="101" t="s">
        <v>57462</v>
      </c>
      <c r="U29603" s="74" t="s">
        <v>57463</v>
      </c>
    </row>
    <row r="29604" spans="20:21" x14ac:dyDescent="0.25">
      <c r="T29604" s="101" t="s">
        <v>57464</v>
      </c>
      <c r="U29604" s="74" t="s">
        <v>57465</v>
      </c>
    </row>
    <row r="29605" spans="20:21" x14ac:dyDescent="0.25">
      <c r="T29605" s="101" t="s">
        <v>57466</v>
      </c>
      <c r="U29605" s="74" t="s">
        <v>57467</v>
      </c>
    </row>
    <row r="29606" spans="20:21" x14ac:dyDescent="0.25">
      <c r="T29606" s="101" t="s">
        <v>57468</v>
      </c>
      <c r="U29606" s="74" t="s">
        <v>57469</v>
      </c>
    </row>
    <row r="29607" spans="20:21" x14ac:dyDescent="0.25">
      <c r="T29607" s="101" t="s">
        <v>57470</v>
      </c>
      <c r="U29607" s="74" t="s">
        <v>57471</v>
      </c>
    </row>
    <row r="29608" spans="20:21" x14ac:dyDescent="0.25">
      <c r="T29608" s="101" t="s">
        <v>57472</v>
      </c>
      <c r="U29608" s="74" t="s">
        <v>57473</v>
      </c>
    </row>
    <row r="29609" spans="20:21" x14ac:dyDescent="0.25">
      <c r="T29609" s="101" t="s">
        <v>57474</v>
      </c>
      <c r="U29609" s="74" t="s">
        <v>57475</v>
      </c>
    </row>
    <row r="29610" spans="20:21" x14ac:dyDescent="0.25">
      <c r="T29610" s="101" t="s">
        <v>57476</v>
      </c>
      <c r="U29610" s="74" t="s">
        <v>57477</v>
      </c>
    </row>
    <row r="29611" spans="20:21" x14ac:dyDescent="0.25">
      <c r="T29611" s="101" t="s">
        <v>57478</v>
      </c>
      <c r="U29611" s="74" t="s">
        <v>57479</v>
      </c>
    </row>
    <row r="29612" spans="20:21" x14ac:dyDescent="0.25">
      <c r="T29612" s="101" t="s">
        <v>57480</v>
      </c>
      <c r="U29612" s="74" t="s">
        <v>47093</v>
      </c>
    </row>
    <row r="29613" spans="20:21" x14ac:dyDescent="0.25">
      <c r="T29613" s="101" t="s">
        <v>57481</v>
      </c>
      <c r="U29613" s="74" t="s">
        <v>57482</v>
      </c>
    </row>
    <row r="29614" spans="20:21" x14ac:dyDescent="0.25">
      <c r="T29614" s="101" t="s">
        <v>57483</v>
      </c>
      <c r="U29614" s="74" t="s">
        <v>57484</v>
      </c>
    </row>
    <row r="29615" spans="20:21" x14ac:dyDescent="0.25">
      <c r="T29615" s="101" t="s">
        <v>57485</v>
      </c>
      <c r="U29615" s="74" t="s">
        <v>57486</v>
      </c>
    </row>
    <row r="29616" spans="20:21" x14ac:dyDescent="0.25">
      <c r="T29616" s="101" t="s">
        <v>57487</v>
      </c>
      <c r="U29616" s="74" t="s">
        <v>14387</v>
      </c>
    </row>
    <row r="29617" spans="20:21" x14ac:dyDescent="0.25">
      <c r="T29617" s="101" t="s">
        <v>57488</v>
      </c>
      <c r="U29617" s="74" t="s">
        <v>57489</v>
      </c>
    </row>
    <row r="29618" spans="20:21" x14ac:dyDescent="0.25">
      <c r="T29618" s="101" t="s">
        <v>57490</v>
      </c>
      <c r="U29618" s="74" t="s">
        <v>57491</v>
      </c>
    </row>
    <row r="29619" spans="20:21" x14ac:dyDescent="0.25">
      <c r="T29619" s="101" t="s">
        <v>57492</v>
      </c>
      <c r="U29619" s="74" t="s">
        <v>57493</v>
      </c>
    </row>
    <row r="29620" spans="20:21" x14ac:dyDescent="0.25">
      <c r="T29620" s="101" t="s">
        <v>57494</v>
      </c>
      <c r="U29620" s="74" t="s">
        <v>57495</v>
      </c>
    </row>
    <row r="29621" spans="20:21" x14ac:dyDescent="0.25">
      <c r="T29621" s="101" t="s">
        <v>57496</v>
      </c>
      <c r="U29621" s="74" t="s">
        <v>57497</v>
      </c>
    </row>
    <row r="29622" spans="20:21" x14ac:dyDescent="0.25">
      <c r="T29622" s="101" t="s">
        <v>57498</v>
      </c>
      <c r="U29622" s="74" t="s">
        <v>57499</v>
      </c>
    </row>
    <row r="29623" spans="20:21" x14ac:dyDescent="0.25">
      <c r="T29623" s="101" t="s">
        <v>57500</v>
      </c>
      <c r="U29623" s="74" t="s">
        <v>5351</v>
      </c>
    </row>
    <row r="29624" spans="20:21" x14ac:dyDescent="0.25">
      <c r="T29624" s="101" t="s">
        <v>57501</v>
      </c>
      <c r="U29624" s="74" t="s">
        <v>57502</v>
      </c>
    </row>
    <row r="29625" spans="20:21" x14ac:dyDescent="0.25">
      <c r="T29625" s="101" t="s">
        <v>57503</v>
      </c>
      <c r="U29625" s="74" t="s">
        <v>57504</v>
      </c>
    </row>
    <row r="29626" spans="20:21" x14ac:dyDescent="0.25">
      <c r="T29626" s="101" t="s">
        <v>57505</v>
      </c>
      <c r="U29626" s="74" t="s">
        <v>46035</v>
      </c>
    </row>
    <row r="29627" spans="20:21" x14ac:dyDescent="0.25">
      <c r="T29627" s="101" t="s">
        <v>57506</v>
      </c>
      <c r="U29627" s="74" t="s">
        <v>57507</v>
      </c>
    </row>
    <row r="29628" spans="20:21" x14ac:dyDescent="0.25">
      <c r="T29628" s="101" t="s">
        <v>57508</v>
      </c>
      <c r="U29628" s="74" t="s">
        <v>57509</v>
      </c>
    </row>
    <row r="29629" spans="20:21" x14ac:dyDescent="0.25">
      <c r="T29629" s="101" t="s">
        <v>57510</v>
      </c>
      <c r="U29629" s="74" t="s">
        <v>57511</v>
      </c>
    </row>
    <row r="29630" spans="20:21" x14ac:dyDescent="0.25">
      <c r="T29630" s="101" t="s">
        <v>57512</v>
      </c>
      <c r="U29630" s="74" t="s">
        <v>57513</v>
      </c>
    </row>
    <row r="29631" spans="20:21" x14ac:dyDescent="0.25">
      <c r="T29631" s="101" t="s">
        <v>57514</v>
      </c>
      <c r="U29631" s="74" t="s">
        <v>57515</v>
      </c>
    </row>
    <row r="29632" spans="20:21" x14ac:dyDescent="0.25">
      <c r="T29632" s="101" t="s">
        <v>57516</v>
      </c>
      <c r="U29632" s="74" t="s">
        <v>57517</v>
      </c>
    </row>
    <row r="29633" spans="20:21" x14ac:dyDescent="0.25">
      <c r="T29633" s="101" t="s">
        <v>57518</v>
      </c>
      <c r="U29633" s="74" t="s">
        <v>11382</v>
      </c>
    </row>
    <row r="29634" spans="20:21" x14ac:dyDescent="0.25">
      <c r="T29634" s="101" t="s">
        <v>57519</v>
      </c>
      <c r="U29634" s="74" t="s">
        <v>57520</v>
      </c>
    </row>
    <row r="29635" spans="20:21" x14ac:dyDescent="0.25">
      <c r="T29635" s="101" t="s">
        <v>57521</v>
      </c>
      <c r="U29635" s="74" t="s">
        <v>57522</v>
      </c>
    </row>
    <row r="29636" spans="20:21" x14ac:dyDescent="0.25">
      <c r="T29636" s="101" t="s">
        <v>57523</v>
      </c>
      <c r="U29636" s="74" t="s">
        <v>57524</v>
      </c>
    </row>
    <row r="29637" spans="20:21" x14ac:dyDescent="0.25">
      <c r="T29637" s="101" t="s">
        <v>57525</v>
      </c>
      <c r="U29637" s="74" t="s">
        <v>57526</v>
      </c>
    </row>
    <row r="29638" spans="20:21" x14ac:dyDescent="0.25">
      <c r="T29638" s="101" t="s">
        <v>57527</v>
      </c>
      <c r="U29638" s="74" t="s">
        <v>31088</v>
      </c>
    </row>
    <row r="29639" spans="20:21" x14ac:dyDescent="0.25">
      <c r="T29639" s="101" t="s">
        <v>57528</v>
      </c>
      <c r="U29639" s="74" t="s">
        <v>57529</v>
      </c>
    </row>
    <row r="29640" spans="20:21" x14ac:dyDescent="0.25">
      <c r="T29640" s="101" t="s">
        <v>57530</v>
      </c>
      <c r="U29640" s="74" t="s">
        <v>57531</v>
      </c>
    </row>
    <row r="29641" spans="20:21" x14ac:dyDescent="0.25">
      <c r="T29641" s="101" t="s">
        <v>57532</v>
      </c>
      <c r="U29641" s="74" t="s">
        <v>57533</v>
      </c>
    </row>
    <row r="29642" spans="20:21" x14ac:dyDescent="0.25">
      <c r="T29642" s="101" t="s">
        <v>57534</v>
      </c>
      <c r="U29642" s="74" t="s">
        <v>57535</v>
      </c>
    </row>
    <row r="29643" spans="20:21" x14ac:dyDescent="0.25">
      <c r="T29643" s="101" t="s">
        <v>57536</v>
      </c>
      <c r="U29643" s="74" t="s">
        <v>57537</v>
      </c>
    </row>
    <row r="29644" spans="20:21" x14ac:dyDescent="0.25">
      <c r="T29644" s="101" t="s">
        <v>57538</v>
      </c>
      <c r="U29644" s="74" t="s">
        <v>57539</v>
      </c>
    </row>
    <row r="29645" spans="20:21" x14ac:dyDescent="0.25">
      <c r="T29645" s="101" t="s">
        <v>57540</v>
      </c>
      <c r="U29645" s="74" t="s">
        <v>57541</v>
      </c>
    </row>
    <row r="29646" spans="20:21" x14ac:dyDescent="0.25">
      <c r="T29646" s="101" t="s">
        <v>57542</v>
      </c>
      <c r="U29646" s="74" t="s">
        <v>57543</v>
      </c>
    </row>
    <row r="29647" spans="20:21" x14ac:dyDescent="0.25">
      <c r="T29647" s="101" t="s">
        <v>57544</v>
      </c>
      <c r="U29647" s="74" t="s">
        <v>57545</v>
      </c>
    </row>
    <row r="29648" spans="20:21" x14ac:dyDescent="0.25">
      <c r="T29648" s="101" t="s">
        <v>57546</v>
      </c>
      <c r="U29648" s="74" t="s">
        <v>57547</v>
      </c>
    </row>
    <row r="29649" spans="20:21" x14ac:dyDescent="0.25">
      <c r="T29649" s="101" t="s">
        <v>57548</v>
      </c>
      <c r="U29649" s="74" t="s">
        <v>57549</v>
      </c>
    </row>
    <row r="29650" spans="20:21" x14ac:dyDescent="0.25">
      <c r="T29650" s="101" t="s">
        <v>57550</v>
      </c>
      <c r="U29650" s="74" t="s">
        <v>57551</v>
      </c>
    </row>
    <row r="29651" spans="20:21" x14ac:dyDescent="0.25">
      <c r="T29651" s="101" t="s">
        <v>57552</v>
      </c>
      <c r="U29651" s="74" t="s">
        <v>9851</v>
      </c>
    </row>
    <row r="29652" spans="20:21" x14ac:dyDescent="0.25">
      <c r="T29652" s="101" t="s">
        <v>57553</v>
      </c>
      <c r="U29652" s="74" t="s">
        <v>57554</v>
      </c>
    </row>
    <row r="29653" spans="20:21" x14ac:dyDescent="0.25">
      <c r="T29653" s="101" t="s">
        <v>57555</v>
      </c>
      <c r="U29653" s="74" t="s">
        <v>57556</v>
      </c>
    </row>
    <row r="29654" spans="20:21" x14ac:dyDescent="0.25">
      <c r="T29654" s="101" t="s">
        <v>57557</v>
      </c>
      <c r="U29654" s="74" t="s">
        <v>57558</v>
      </c>
    </row>
    <row r="29655" spans="20:21" x14ac:dyDescent="0.25">
      <c r="T29655" s="101" t="s">
        <v>57559</v>
      </c>
      <c r="U29655" s="74" t="s">
        <v>57560</v>
      </c>
    </row>
    <row r="29656" spans="20:21" x14ac:dyDescent="0.25">
      <c r="T29656" s="101" t="s">
        <v>57561</v>
      </c>
      <c r="U29656" s="74" t="s">
        <v>57562</v>
      </c>
    </row>
    <row r="29657" spans="20:21" x14ac:dyDescent="0.25">
      <c r="T29657" s="101" t="s">
        <v>57563</v>
      </c>
      <c r="U29657" s="74" t="s">
        <v>57564</v>
      </c>
    </row>
    <row r="29658" spans="20:21" x14ac:dyDescent="0.25">
      <c r="T29658" s="101" t="s">
        <v>57565</v>
      </c>
      <c r="U29658" s="74" t="s">
        <v>57566</v>
      </c>
    </row>
    <row r="29659" spans="20:21" x14ac:dyDescent="0.25">
      <c r="T29659" s="101" t="s">
        <v>57567</v>
      </c>
      <c r="U29659" s="74" t="s">
        <v>38669</v>
      </c>
    </row>
    <row r="29660" spans="20:21" x14ac:dyDescent="0.25">
      <c r="T29660" s="101" t="s">
        <v>57568</v>
      </c>
      <c r="U29660" s="74" t="s">
        <v>57569</v>
      </c>
    </row>
    <row r="29661" spans="20:21" x14ac:dyDescent="0.25">
      <c r="T29661" s="101" t="s">
        <v>57570</v>
      </c>
      <c r="U29661" s="74" t="s">
        <v>57571</v>
      </c>
    </row>
    <row r="29662" spans="20:21" x14ac:dyDescent="0.25">
      <c r="T29662" s="101" t="s">
        <v>57572</v>
      </c>
      <c r="U29662" s="74" t="s">
        <v>57573</v>
      </c>
    </row>
    <row r="29663" spans="20:21" x14ac:dyDescent="0.25">
      <c r="T29663" s="101" t="s">
        <v>57574</v>
      </c>
      <c r="U29663" s="74" t="s">
        <v>57575</v>
      </c>
    </row>
    <row r="29664" spans="20:21" x14ac:dyDescent="0.25">
      <c r="T29664" s="101" t="s">
        <v>57576</v>
      </c>
      <c r="U29664" s="74" t="s">
        <v>57577</v>
      </c>
    </row>
    <row r="29665" spans="20:21" x14ac:dyDescent="0.25">
      <c r="T29665" s="101" t="s">
        <v>57578</v>
      </c>
      <c r="U29665" s="74" t="s">
        <v>57579</v>
      </c>
    </row>
    <row r="29666" spans="20:21" x14ac:dyDescent="0.25">
      <c r="T29666" s="101" t="s">
        <v>57580</v>
      </c>
      <c r="U29666" s="74" t="s">
        <v>57581</v>
      </c>
    </row>
    <row r="29667" spans="20:21" x14ac:dyDescent="0.25">
      <c r="T29667" s="101" t="s">
        <v>57582</v>
      </c>
      <c r="U29667" s="74" t="s">
        <v>57583</v>
      </c>
    </row>
    <row r="29668" spans="20:21" x14ac:dyDescent="0.25">
      <c r="T29668" s="101" t="s">
        <v>57584</v>
      </c>
      <c r="U29668" s="74" t="s">
        <v>57585</v>
      </c>
    </row>
    <row r="29669" spans="20:21" x14ac:dyDescent="0.25">
      <c r="T29669" s="101" t="s">
        <v>57586</v>
      </c>
      <c r="U29669" s="74" t="s">
        <v>57587</v>
      </c>
    </row>
    <row r="29670" spans="20:21" x14ac:dyDescent="0.25">
      <c r="T29670" s="101" t="s">
        <v>57588</v>
      </c>
      <c r="U29670" s="74" t="s">
        <v>57589</v>
      </c>
    </row>
    <row r="29671" spans="20:21" x14ac:dyDescent="0.25">
      <c r="T29671" s="101" t="s">
        <v>57590</v>
      </c>
      <c r="U29671" s="74" t="s">
        <v>57591</v>
      </c>
    </row>
    <row r="29672" spans="20:21" x14ac:dyDescent="0.25">
      <c r="T29672" s="101" t="s">
        <v>57592</v>
      </c>
      <c r="U29672" s="74" t="s">
        <v>57593</v>
      </c>
    </row>
    <row r="29673" spans="20:21" x14ac:dyDescent="0.25">
      <c r="T29673" s="101" t="s">
        <v>57594</v>
      </c>
      <c r="U29673" s="74" t="s">
        <v>3451</v>
      </c>
    </row>
    <row r="29674" spans="20:21" x14ac:dyDescent="0.25">
      <c r="T29674" s="101" t="s">
        <v>57595</v>
      </c>
      <c r="U29674" s="74" t="s">
        <v>57596</v>
      </c>
    </row>
    <row r="29675" spans="20:21" x14ac:dyDescent="0.25">
      <c r="T29675" s="101" t="s">
        <v>57597</v>
      </c>
      <c r="U29675" s="74" t="s">
        <v>57598</v>
      </c>
    </row>
    <row r="29676" spans="20:21" x14ac:dyDescent="0.25">
      <c r="T29676" s="101" t="s">
        <v>57599</v>
      </c>
      <c r="U29676" s="74" t="s">
        <v>57600</v>
      </c>
    </row>
    <row r="29677" spans="20:21" x14ac:dyDescent="0.25">
      <c r="T29677" s="101" t="s">
        <v>57601</v>
      </c>
      <c r="U29677" s="74" t="s">
        <v>57602</v>
      </c>
    </row>
    <row r="29678" spans="20:21" x14ac:dyDescent="0.25">
      <c r="T29678" s="101" t="s">
        <v>57603</v>
      </c>
      <c r="U29678" s="74" t="s">
        <v>57604</v>
      </c>
    </row>
    <row r="29679" spans="20:21" x14ac:dyDescent="0.25">
      <c r="T29679" s="101" t="s">
        <v>57605</v>
      </c>
      <c r="U29679" s="74" t="s">
        <v>57606</v>
      </c>
    </row>
    <row r="29680" spans="20:21" x14ac:dyDescent="0.25">
      <c r="T29680" s="101" t="s">
        <v>57607</v>
      </c>
      <c r="U29680" s="74" t="s">
        <v>57608</v>
      </c>
    </row>
    <row r="29681" spans="20:21" x14ac:dyDescent="0.25">
      <c r="T29681" s="101" t="s">
        <v>57609</v>
      </c>
      <c r="U29681" s="74" t="s">
        <v>57610</v>
      </c>
    </row>
    <row r="29682" spans="20:21" x14ac:dyDescent="0.25">
      <c r="T29682" s="101" t="s">
        <v>57611</v>
      </c>
      <c r="U29682" s="74" t="s">
        <v>57612</v>
      </c>
    </row>
    <row r="29683" spans="20:21" x14ac:dyDescent="0.25">
      <c r="T29683" s="101" t="s">
        <v>57613</v>
      </c>
      <c r="U29683" s="74" t="s">
        <v>57614</v>
      </c>
    </row>
    <row r="29684" spans="20:21" x14ac:dyDescent="0.25">
      <c r="T29684" s="101" t="s">
        <v>57615</v>
      </c>
      <c r="U29684" s="74" t="s">
        <v>57616</v>
      </c>
    </row>
    <row r="29685" spans="20:21" x14ac:dyDescent="0.25">
      <c r="T29685" s="101" t="s">
        <v>57617</v>
      </c>
      <c r="U29685" s="74" t="s">
        <v>57618</v>
      </c>
    </row>
    <row r="29686" spans="20:21" x14ac:dyDescent="0.25">
      <c r="T29686" s="101" t="s">
        <v>57619</v>
      </c>
      <c r="U29686" s="74" t="s">
        <v>57620</v>
      </c>
    </row>
    <row r="29687" spans="20:21" x14ac:dyDescent="0.25">
      <c r="T29687" s="101" t="s">
        <v>57621</v>
      </c>
      <c r="U29687" s="74" t="s">
        <v>9970</v>
      </c>
    </row>
    <row r="29688" spans="20:21" x14ac:dyDescent="0.25">
      <c r="T29688" s="101" t="s">
        <v>57622</v>
      </c>
      <c r="U29688" s="74" t="s">
        <v>37709</v>
      </c>
    </row>
    <row r="29689" spans="20:21" x14ac:dyDescent="0.25">
      <c r="T29689" s="101" t="s">
        <v>57623</v>
      </c>
      <c r="U29689" s="74" t="s">
        <v>57624</v>
      </c>
    </row>
    <row r="29690" spans="20:21" x14ac:dyDescent="0.25">
      <c r="T29690" s="101" t="s">
        <v>57625</v>
      </c>
      <c r="U29690" s="74" t="s">
        <v>57626</v>
      </c>
    </row>
    <row r="29691" spans="20:21" x14ac:dyDescent="0.25">
      <c r="T29691" s="101" t="s">
        <v>57627</v>
      </c>
      <c r="U29691" s="74" t="s">
        <v>2022</v>
      </c>
    </row>
    <row r="29692" spans="20:21" x14ac:dyDescent="0.25">
      <c r="T29692" s="101" t="s">
        <v>57628</v>
      </c>
      <c r="U29692" s="74" t="s">
        <v>57629</v>
      </c>
    </row>
    <row r="29693" spans="20:21" x14ac:dyDescent="0.25">
      <c r="T29693" s="101" t="s">
        <v>57630</v>
      </c>
      <c r="U29693" s="74" t="s">
        <v>57631</v>
      </c>
    </row>
    <row r="29694" spans="20:21" x14ac:dyDescent="0.25">
      <c r="T29694" s="101" t="s">
        <v>57632</v>
      </c>
      <c r="U29694" s="74" t="s">
        <v>57633</v>
      </c>
    </row>
    <row r="29695" spans="20:21" x14ac:dyDescent="0.25">
      <c r="T29695" s="101" t="s">
        <v>57634</v>
      </c>
      <c r="U29695" s="74" t="s">
        <v>57635</v>
      </c>
    </row>
    <row r="29696" spans="20:21" x14ac:dyDescent="0.25">
      <c r="T29696" s="101" t="s">
        <v>57636</v>
      </c>
      <c r="U29696" s="74" t="s">
        <v>57637</v>
      </c>
    </row>
    <row r="29697" spans="20:21" x14ac:dyDescent="0.25">
      <c r="T29697" s="101" t="s">
        <v>57638</v>
      </c>
      <c r="U29697" s="74" t="s">
        <v>57639</v>
      </c>
    </row>
    <row r="29698" spans="20:21" x14ac:dyDescent="0.25">
      <c r="T29698" s="101" t="s">
        <v>57640</v>
      </c>
      <c r="U29698" s="74" t="s">
        <v>57641</v>
      </c>
    </row>
    <row r="29699" spans="20:21" x14ac:dyDescent="0.25">
      <c r="T29699" s="101" t="s">
        <v>57642</v>
      </c>
      <c r="U29699" s="74" t="s">
        <v>57643</v>
      </c>
    </row>
    <row r="29700" spans="20:21" x14ac:dyDescent="0.25">
      <c r="T29700" s="101" t="s">
        <v>57644</v>
      </c>
      <c r="U29700" s="74" t="s">
        <v>57645</v>
      </c>
    </row>
    <row r="29701" spans="20:21" x14ac:dyDescent="0.25">
      <c r="T29701" s="101" t="s">
        <v>57646</v>
      </c>
      <c r="U29701" s="74" t="s">
        <v>57647</v>
      </c>
    </row>
    <row r="29702" spans="20:21" x14ac:dyDescent="0.25">
      <c r="T29702" s="101" t="s">
        <v>57648</v>
      </c>
      <c r="U29702" s="74" t="s">
        <v>57649</v>
      </c>
    </row>
    <row r="29703" spans="20:21" x14ac:dyDescent="0.25">
      <c r="T29703" s="101" t="s">
        <v>57650</v>
      </c>
      <c r="U29703" s="74" t="s">
        <v>57651</v>
      </c>
    </row>
    <row r="29704" spans="20:21" x14ac:dyDescent="0.25">
      <c r="T29704" s="101" t="s">
        <v>57652</v>
      </c>
      <c r="U29704" s="74" t="s">
        <v>57653</v>
      </c>
    </row>
    <row r="29705" spans="20:21" x14ac:dyDescent="0.25">
      <c r="T29705" s="101" t="s">
        <v>57654</v>
      </c>
      <c r="U29705" s="74" t="s">
        <v>57655</v>
      </c>
    </row>
    <row r="29706" spans="20:21" x14ac:dyDescent="0.25">
      <c r="T29706" s="101" t="s">
        <v>57656</v>
      </c>
      <c r="U29706" s="74" t="s">
        <v>57657</v>
      </c>
    </row>
    <row r="29707" spans="20:21" x14ac:dyDescent="0.25">
      <c r="T29707" s="101" t="s">
        <v>57658</v>
      </c>
      <c r="U29707" s="74" t="s">
        <v>57659</v>
      </c>
    </row>
    <row r="29708" spans="20:21" x14ac:dyDescent="0.25">
      <c r="T29708" s="101" t="s">
        <v>57660</v>
      </c>
      <c r="U29708" s="74" t="s">
        <v>57661</v>
      </c>
    </row>
    <row r="29709" spans="20:21" x14ac:dyDescent="0.25">
      <c r="T29709" s="101" t="s">
        <v>57662</v>
      </c>
      <c r="U29709" s="74" t="s">
        <v>57663</v>
      </c>
    </row>
    <row r="29710" spans="20:21" x14ac:dyDescent="0.25">
      <c r="T29710" s="101" t="s">
        <v>57664</v>
      </c>
      <c r="U29710" s="74" t="s">
        <v>57665</v>
      </c>
    </row>
    <row r="29711" spans="20:21" x14ac:dyDescent="0.25">
      <c r="T29711" s="101" t="s">
        <v>57666</v>
      </c>
      <c r="U29711" s="74" t="s">
        <v>57667</v>
      </c>
    </row>
    <row r="29712" spans="20:21" x14ac:dyDescent="0.25">
      <c r="T29712" s="101" t="s">
        <v>57668</v>
      </c>
      <c r="U29712" s="74" t="s">
        <v>57669</v>
      </c>
    </row>
    <row r="29713" spans="20:21" x14ac:dyDescent="0.25">
      <c r="T29713" s="101" t="s">
        <v>57670</v>
      </c>
      <c r="U29713" s="74" t="s">
        <v>57671</v>
      </c>
    </row>
    <row r="29714" spans="20:21" x14ac:dyDescent="0.25">
      <c r="T29714" s="101" t="s">
        <v>57672</v>
      </c>
      <c r="U29714" s="74" t="s">
        <v>57673</v>
      </c>
    </row>
    <row r="29715" spans="20:21" x14ac:dyDescent="0.25">
      <c r="T29715" s="101" t="s">
        <v>57674</v>
      </c>
      <c r="U29715" s="74" t="s">
        <v>57675</v>
      </c>
    </row>
    <row r="29716" spans="20:21" x14ac:dyDescent="0.25">
      <c r="T29716" s="101" t="s">
        <v>57676</v>
      </c>
      <c r="U29716" s="74" t="s">
        <v>57677</v>
      </c>
    </row>
    <row r="29717" spans="20:21" x14ac:dyDescent="0.25">
      <c r="T29717" s="101" t="s">
        <v>57678</v>
      </c>
      <c r="U29717" s="74" t="s">
        <v>57679</v>
      </c>
    </row>
    <row r="29718" spans="20:21" x14ac:dyDescent="0.25">
      <c r="T29718" s="101" t="s">
        <v>57680</v>
      </c>
      <c r="U29718" s="74" t="s">
        <v>57681</v>
      </c>
    </row>
    <row r="29719" spans="20:21" x14ac:dyDescent="0.25">
      <c r="T29719" s="101" t="s">
        <v>57682</v>
      </c>
      <c r="U29719" s="74" t="s">
        <v>57683</v>
      </c>
    </row>
    <row r="29720" spans="20:21" x14ac:dyDescent="0.25">
      <c r="T29720" s="101" t="s">
        <v>57684</v>
      </c>
      <c r="U29720" s="74" t="s">
        <v>57685</v>
      </c>
    </row>
    <row r="29721" spans="20:21" x14ac:dyDescent="0.25">
      <c r="T29721" s="101" t="s">
        <v>57686</v>
      </c>
      <c r="U29721" s="74" t="s">
        <v>57687</v>
      </c>
    </row>
    <row r="29722" spans="20:21" x14ac:dyDescent="0.25">
      <c r="T29722" s="101" t="s">
        <v>57688</v>
      </c>
      <c r="U29722" s="74" t="s">
        <v>57689</v>
      </c>
    </row>
    <row r="29723" spans="20:21" x14ac:dyDescent="0.25">
      <c r="T29723" s="101" t="s">
        <v>57690</v>
      </c>
      <c r="U29723" s="74" t="s">
        <v>57691</v>
      </c>
    </row>
    <row r="29724" spans="20:21" x14ac:dyDescent="0.25">
      <c r="T29724" s="101" t="s">
        <v>57692</v>
      </c>
      <c r="U29724" s="74" t="s">
        <v>57693</v>
      </c>
    </row>
    <row r="29725" spans="20:21" x14ac:dyDescent="0.25">
      <c r="T29725" s="101" t="s">
        <v>57694</v>
      </c>
      <c r="U29725" s="74" t="s">
        <v>57695</v>
      </c>
    </row>
    <row r="29726" spans="20:21" x14ac:dyDescent="0.25">
      <c r="T29726" s="101" t="s">
        <v>57696</v>
      </c>
      <c r="U29726" s="74" t="s">
        <v>57697</v>
      </c>
    </row>
    <row r="29727" spans="20:21" x14ac:dyDescent="0.25">
      <c r="T29727" s="101" t="s">
        <v>57698</v>
      </c>
      <c r="U29727" s="74" t="s">
        <v>57699</v>
      </c>
    </row>
    <row r="29728" spans="20:21" x14ac:dyDescent="0.25">
      <c r="T29728" s="101" t="s">
        <v>57700</v>
      </c>
      <c r="U29728" s="74" t="s">
        <v>57701</v>
      </c>
    </row>
    <row r="29729" spans="20:21" x14ac:dyDescent="0.25">
      <c r="T29729" s="101" t="s">
        <v>57702</v>
      </c>
      <c r="U29729" s="74" t="s">
        <v>57703</v>
      </c>
    </row>
    <row r="29730" spans="20:21" x14ac:dyDescent="0.25">
      <c r="T29730" s="101" t="s">
        <v>57704</v>
      </c>
      <c r="U29730" s="74" t="s">
        <v>57705</v>
      </c>
    </row>
    <row r="29731" spans="20:21" x14ac:dyDescent="0.25">
      <c r="T29731" s="101" t="s">
        <v>57706</v>
      </c>
      <c r="U29731" s="74" t="s">
        <v>57707</v>
      </c>
    </row>
    <row r="29732" spans="20:21" x14ac:dyDescent="0.25">
      <c r="T29732" s="101" t="s">
        <v>57708</v>
      </c>
      <c r="U29732" s="74" t="s">
        <v>57709</v>
      </c>
    </row>
    <row r="29733" spans="20:21" x14ac:dyDescent="0.25">
      <c r="T29733" s="101" t="s">
        <v>57710</v>
      </c>
      <c r="U29733" s="74" t="s">
        <v>57711</v>
      </c>
    </row>
    <row r="29734" spans="20:21" x14ac:dyDescent="0.25">
      <c r="T29734" s="101" t="s">
        <v>57712</v>
      </c>
      <c r="U29734" s="74" t="s">
        <v>57713</v>
      </c>
    </row>
    <row r="29735" spans="20:21" x14ac:dyDescent="0.25">
      <c r="T29735" s="101" t="s">
        <v>57714</v>
      </c>
      <c r="U29735" s="74" t="s">
        <v>57715</v>
      </c>
    </row>
    <row r="29736" spans="20:21" x14ac:dyDescent="0.25">
      <c r="T29736" s="101" t="s">
        <v>57716</v>
      </c>
      <c r="U29736" s="74" t="s">
        <v>57717</v>
      </c>
    </row>
    <row r="29737" spans="20:21" x14ac:dyDescent="0.25">
      <c r="T29737" s="101" t="s">
        <v>57718</v>
      </c>
      <c r="U29737" s="74" t="s">
        <v>57719</v>
      </c>
    </row>
    <row r="29738" spans="20:21" x14ac:dyDescent="0.25">
      <c r="T29738" s="101" t="s">
        <v>57720</v>
      </c>
      <c r="U29738" s="74" t="s">
        <v>57721</v>
      </c>
    </row>
    <row r="29739" spans="20:21" x14ac:dyDescent="0.25">
      <c r="T29739" s="101" t="s">
        <v>57722</v>
      </c>
      <c r="U29739" s="74" t="s">
        <v>57723</v>
      </c>
    </row>
    <row r="29740" spans="20:21" x14ac:dyDescent="0.25">
      <c r="T29740" s="101" t="s">
        <v>57724</v>
      </c>
      <c r="U29740" s="74" t="s">
        <v>57725</v>
      </c>
    </row>
    <row r="29741" spans="20:21" x14ac:dyDescent="0.25">
      <c r="T29741" s="101" t="s">
        <v>57726</v>
      </c>
      <c r="U29741" s="74" t="s">
        <v>57727</v>
      </c>
    </row>
    <row r="29742" spans="20:21" x14ac:dyDescent="0.25">
      <c r="T29742" s="101" t="s">
        <v>57728</v>
      </c>
      <c r="U29742" s="74" t="s">
        <v>57729</v>
      </c>
    </row>
    <row r="29743" spans="20:21" x14ac:dyDescent="0.25">
      <c r="T29743" s="101" t="s">
        <v>57730</v>
      </c>
      <c r="U29743" s="74" t="s">
        <v>5672</v>
      </c>
    </row>
    <row r="29744" spans="20:21" x14ac:dyDescent="0.25">
      <c r="T29744" s="101" t="s">
        <v>57731</v>
      </c>
      <c r="U29744" s="74" t="s">
        <v>57732</v>
      </c>
    </row>
    <row r="29745" spans="20:21" x14ac:dyDescent="0.25">
      <c r="T29745" s="101" t="s">
        <v>57733</v>
      </c>
      <c r="U29745" s="74" t="s">
        <v>57734</v>
      </c>
    </row>
    <row r="29746" spans="20:21" x14ac:dyDescent="0.25">
      <c r="T29746" s="101" t="s">
        <v>57735</v>
      </c>
      <c r="U29746" s="74" t="s">
        <v>57736</v>
      </c>
    </row>
    <row r="29747" spans="20:21" x14ac:dyDescent="0.25">
      <c r="T29747" s="101" t="s">
        <v>57737</v>
      </c>
      <c r="U29747" s="74" t="s">
        <v>57738</v>
      </c>
    </row>
    <row r="29748" spans="20:21" x14ac:dyDescent="0.25">
      <c r="T29748" s="101" t="s">
        <v>57739</v>
      </c>
      <c r="U29748" s="74" t="s">
        <v>57740</v>
      </c>
    </row>
    <row r="29749" spans="20:21" x14ac:dyDescent="0.25">
      <c r="T29749" s="101" t="s">
        <v>57741</v>
      </c>
      <c r="U29749" s="74" t="s">
        <v>57742</v>
      </c>
    </row>
    <row r="29750" spans="20:21" x14ac:dyDescent="0.25">
      <c r="T29750" s="101" t="s">
        <v>57743</v>
      </c>
      <c r="U29750" s="74" t="s">
        <v>57744</v>
      </c>
    </row>
    <row r="29751" spans="20:21" x14ac:dyDescent="0.25">
      <c r="T29751" s="101" t="s">
        <v>57745</v>
      </c>
      <c r="U29751" s="74" t="s">
        <v>57746</v>
      </c>
    </row>
    <row r="29752" spans="20:21" x14ac:dyDescent="0.25">
      <c r="T29752" s="101" t="s">
        <v>57747</v>
      </c>
      <c r="U29752" s="74" t="s">
        <v>57748</v>
      </c>
    </row>
    <row r="29753" spans="20:21" x14ac:dyDescent="0.25">
      <c r="T29753" s="101" t="s">
        <v>57749</v>
      </c>
      <c r="U29753" s="74" t="s">
        <v>57750</v>
      </c>
    </row>
    <row r="29754" spans="20:21" x14ac:dyDescent="0.25">
      <c r="T29754" s="101" t="s">
        <v>57751</v>
      </c>
      <c r="U29754" s="74" t="s">
        <v>57752</v>
      </c>
    </row>
    <row r="29755" spans="20:21" x14ac:dyDescent="0.25">
      <c r="T29755" s="101" t="s">
        <v>57753</v>
      </c>
      <c r="U29755" s="74" t="s">
        <v>57754</v>
      </c>
    </row>
    <row r="29756" spans="20:21" x14ac:dyDescent="0.25">
      <c r="T29756" s="101" t="s">
        <v>57755</v>
      </c>
      <c r="U29756" s="74" t="s">
        <v>57756</v>
      </c>
    </row>
    <row r="29757" spans="20:21" x14ac:dyDescent="0.25">
      <c r="T29757" s="101" t="s">
        <v>57757</v>
      </c>
      <c r="U29757" s="74" t="s">
        <v>57758</v>
      </c>
    </row>
    <row r="29758" spans="20:21" x14ac:dyDescent="0.25">
      <c r="T29758" s="101" t="s">
        <v>57759</v>
      </c>
      <c r="U29758" s="74" t="s">
        <v>12469</v>
      </c>
    </row>
    <row r="29759" spans="20:21" x14ac:dyDescent="0.25">
      <c r="T29759" s="101" t="s">
        <v>57760</v>
      </c>
      <c r="U29759" s="74" t="s">
        <v>57761</v>
      </c>
    </row>
    <row r="29760" spans="20:21" x14ac:dyDescent="0.25">
      <c r="T29760" s="101" t="s">
        <v>57762</v>
      </c>
      <c r="U29760" s="74" t="s">
        <v>57763</v>
      </c>
    </row>
    <row r="29761" spans="20:21" x14ac:dyDescent="0.25">
      <c r="T29761" s="101" t="s">
        <v>57764</v>
      </c>
      <c r="U29761" s="74" t="s">
        <v>57765</v>
      </c>
    </row>
    <row r="29762" spans="20:21" x14ac:dyDescent="0.25">
      <c r="T29762" s="101" t="s">
        <v>57766</v>
      </c>
      <c r="U29762" s="74" t="s">
        <v>57767</v>
      </c>
    </row>
    <row r="29763" spans="20:21" x14ac:dyDescent="0.25">
      <c r="T29763" s="101" t="s">
        <v>57768</v>
      </c>
      <c r="U29763" s="74" t="s">
        <v>57769</v>
      </c>
    </row>
    <row r="29764" spans="20:21" x14ac:dyDescent="0.25">
      <c r="T29764" s="101" t="s">
        <v>57770</v>
      </c>
      <c r="U29764" s="74" t="s">
        <v>57771</v>
      </c>
    </row>
    <row r="29765" spans="20:21" x14ac:dyDescent="0.25">
      <c r="T29765" s="101" t="s">
        <v>57772</v>
      </c>
      <c r="U29765" s="74" t="s">
        <v>57773</v>
      </c>
    </row>
    <row r="29766" spans="20:21" x14ac:dyDescent="0.25">
      <c r="T29766" s="101" t="s">
        <v>57774</v>
      </c>
      <c r="U29766" s="74" t="s">
        <v>57775</v>
      </c>
    </row>
    <row r="29767" spans="20:21" x14ac:dyDescent="0.25">
      <c r="T29767" s="101" t="s">
        <v>57776</v>
      </c>
      <c r="U29767" s="74" t="s">
        <v>57777</v>
      </c>
    </row>
    <row r="29768" spans="20:21" x14ac:dyDescent="0.25">
      <c r="T29768" s="101" t="s">
        <v>57778</v>
      </c>
      <c r="U29768" s="74" t="s">
        <v>57779</v>
      </c>
    </row>
    <row r="29769" spans="20:21" x14ac:dyDescent="0.25">
      <c r="T29769" s="101" t="s">
        <v>57780</v>
      </c>
      <c r="U29769" s="74" t="s">
        <v>57781</v>
      </c>
    </row>
    <row r="29770" spans="20:21" x14ac:dyDescent="0.25">
      <c r="T29770" s="101" t="s">
        <v>57782</v>
      </c>
      <c r="U29770" s="74" t="s">
        <v>57783</v>
      </c>
    </row>
    <row r="29771" spans="20:21" x14ac:dyDescent="0.25">
      <c r="T29771" s="101" t="s">
        <v>57784</v>
      </c>
      <c r="U29771" s="74" t="s">
        <v>57785</v>
      </c>
    </row>
    <row r="29772" spans="20:21" x14ac:dyDescent="0.25">
      <c r="T29772" s="101" t="s">
        <v>57786</v>
      </c>
      <c r="U29772" s="74" t="s">
        <v>57787</v>
      </c>
    </row>
    <row r="29773" spans="20:21" x14ac:dyDescent="0.25">
      <c r="T29773" s="101" t="s">
        <v>57788</v>
      </c>
      <c r="U29773" s="74" t="s">
        <v>57789</v>
      </c>
    </row>
    <row r="29774" spans="20:21" x14ac:dyDescent="0.25">
      <c r="T29774" s="101" t="s">
        <v>57790</v>
      </c>
      <c r="U29774" s="74" t="s">
        <v>5694</v>
      </c>
    </row>
    <row r="29775" spans="20:21" x14ac:dyDescent="0.25">
      <c r="T29775" s="101" t="s">
        <v>57791</v>
      </c>
      <c r="U29775" s="74" t="s">
        <v>57792</v>
      </c>
    </row>
    <row r="29776" spans="20:21" x14ac:dyDescent="0.25">
      <c r="T29776" s="101" t="s">
        <v>57793</v>
      </c>
      <c r="U29776" s="74" t="s">
        <v>57794</v>
      </c>
    </row>
    <row r="29777" spans="20:21" x14ac:dyDescent="0.25">
      <c r="T29777" s="101" t="s">
        <v>57795</v>
      </c>
      <c r="U29777" s="74" t="s">
        <v>57796</v>
      </c>
    </row>
    <row r="29778" spans="20:21" x14ac:dyDescent="0.25">
      <c r="T29778" s="101" t="s">
        <v>57797</v>
      </c>
      <c r="U29778" s="74" t="s">
        <v>57798</v>
      </c>
    </row>
    <row r="29779" spans="20:21" x14ac:dyDescent="0.25">
      <c r="T29779" s="101" t="s">
        <v>57799</v>
      </c>
      <c r="U29779" s="74" t="s">
        <v>57800</v>
      </c>
    </row>
    <row r="29780" spans="20:21" x14ac:dyDescent="0.25">
      <c r="T29780" s="101" t="s">
        <v>57801</v>
      </c>
      <c r="U29780" s="74" t="s">
        <v>57802</v>
      </c>
    </row>
    <row r="29781" spans="20:21" x14ac:dyDescent="0.25">
      <c r="T29781" s="101" t="s">
        <v>57803</v>
      </c>
      <c r="U29781" s="74" t="s">
        <v>57804</v>
      </c>
    </row>
    <row r="29782" spans="20:21" x14ac:dyDescent="0.25">
      <c r="T29782" s="101" t="s">
        <v>57805</v>
      </c>
      <c r="U29782" s="74" t="s">
        <v>57806</v>
      </c>
    </row>
    <row r="29783" spans="20:21" x14ac:dyDescent="0.25">
      <c r="T29783" s="101" t="s">
        <v>57807</v>
      </c>
      <c r="U29783" s="74" t="s">
        <v>57808</v>
      </c>
    </row>
    <row r="29784" spans="20:21" x14ac:dyDescent="0.25">
      <c r="T29784" s="101" t="s">
        <v>57809</v>
      </c>
      <c r="U29784" s="74" t="s">
        <v>57810</v>
      </c>
    </row>
    <row r="29785" spans="20:21" x14ac:dyDescent="0.25">
      <c r="T29785" s="101" t="s">
        <v>57811</v>
      </c>
      <c r="U29785" s="74" t="s">
        <v>57812</v>
      </c>
    </row>
    <row r="29786" spans="20:21" x14ac:dyDescent="0.25">
      <c r="T29786" s="101" t="s">
        <v>57813</v>
      </c>
      <c r="U29786" s="74" t="s">
        <v>57814</v>
      </c>
    </row>
    <row r="29787" spans="20:21" x14ac:dyDescent="0.25">
      <c r="T29787" s="101" t="s">
        <v>57815</v>
      </c>
      <c r="U29787" s="74" t="s">
        <v>57816</v>
      </c>
    </row>
    <row r="29788" spans="20:21" x14ac:dyDescent="0.25">
      <c r="T29788" s="101" t="s">
        <v>57817</v>
      </c>
      <c r="U29788" s="74" t="s">
        <v>57818</v>
      </c>
    </row>
    <row r="29789" spans="20:21" x14ac:dyDescent="0.25">
      <c r="T29789" s="101" t="s">
        <v>57819</v>
      </c>
      <c r="U29789" s="74" t="s">
        <v>57820</v>
      </c>
    </row>
    <row r="29790" spans="20:21" x14ac:dyDescent="0.25">
      <c r="T29790" s="101" t="s">
        <v>57821</v>
      </c>
      <c r="U29790" s="74" t="s">
        <v>57822</v>
      </c>
    </row>
    <row r="29791" spans="20:21" x14ac:dyDescent="0.25">
      <c r="T29791" s="101" t="s">
        <v>57823</v>
      </c>
      <c r="U29791" s="74" t="s">
        <v>57824</v>
      </c>
    </row>
    <row r="29792" spans="20:21" x14ac:dyDescent="0.25">
      <c r="T29792" s="101" t="s">
        <v>57825</v>
      </c>
      <c r="U29792" s="74" t="s">
        <v>57826</v>
      </c>
    </row>
    <row r="29793" spans="20:21" x14ac:dyDescent="0.25">
      <c r="T29793" s="101" t="s">
        <v>57827</v>
      </c>
      <c r="U29793" s="74" t="s">
        <v>57828</v>
      </c>
    </row>
    <row r="29794" spans="20:21" x14ac:dyDescent="0.25">
      <c r="T29794" s="101" t="s">
        <v>57829</v>
      </c>
      <c r="U29794" s="74" t="s">
        <v>57830</v>
      </c>
    </row>
    <row r="29795" spans="20:21" x14ac:dyDescent="0.25">
      <c r="T29795" s="101" t="s">
        <v>57831</v>
      </c>
      <c r="U29795" s="74" t="s">
        <v>57832</v>
      </c>
    </row>
    <row r="29796" spans="20:21" x14ac:dyDescent="0.25">
      <c r="T29796" s="101" t="s">
        <v>57833</v>
      </c>
      <c r="U29796" s="74" t="s">
        <v>57834</v>
      </c>
    </row>
    <row r="29797" spans="20:21" x14ac:dyDescent="0.25">
      <c r="T29797" s="101" t="s">
        <v>57835</v>
      </c>
      <c r="U29797" s="74" t="s">
        <v>10943</v>
      </c>
    </row>
    <row r="29798" spans="20:21" x14ac:dyDescent="0.25">
      <c r="T29798" s="101" t="s">
        <v>57836</v>
      </c>
      <c r="U29798" s="74" t="s">
        <v>13198</v>
      </c>
    </row>
    <row r="29799" spans="20:21" x14ac:dyDescent="0.25">
      <c r="T29799" s="101" t="s">
        <v>57837</v>
      </c>
      <c r="U29799" s="74" t="s">
        <v>57838</v>
      </c>
    </row>
    <row r="29800" spans="20:21" x14ac:dyDescent="0.25">
      <c r="T29800" s="101" t="s">
        <v>57839</v>
      </c>
      <c r="U29800" s="74" t="s">
        <v>57840</v>
      </c>
    </row>
    <row r="29801" spans="20:21" x14ac:dyDescent="0.25">
      <c r="T29801" s="101" t="s">
        <v>57841</v>
      </c>
      <c r="U29801" s="74" t="s">
        <v>57065</v>
      </c>
    </row>
    <row r="29802" spans="20:21" x14ac:dyDescent="0.25">
      <c r="T29802" s="101" t="s">
        <v>57842</v>
      </c>
      <c r="U29802" s="74" t="s">
        <v>57843</v>
      </c>
    </row>
    <row r="29803" spans="20:21" x14ac:dyDescent="0.25">
      <c r="T29803" s="101" t="s">
        <v>57844</v>
      </c>
      <c r="U29803" s="74" t="s">
        <v>57845</v>
      </c>
    </row>
    <row r="29804" spans="20:21" x14ac:dyDescent="0.25">
      <c r="T29804" s="101" t="s">
        <v>57846</v>
      </c>
      <c r="U29804" s="74" t="s">
        <v>57847</v>
      </c>
    </row>
    <row r="29805" spans="20:21" x14ac:dyDescent="0.25">
      <c r="T29805" s="101" t="s">
        <v>57848</v>
      </c>
      <c r="U29805" s="74" t="s">
        <v>57849</v>
      </c>
    </row>
    <row r="29806" spans="20:21" x14ac:dyDescent="0.25">
      <c r="T29806" s="101" t="s">
        <v>57850</v>
      </c>
      <c r="U29806" s="74" t="s">
        <v>57851</v>
      </c>
    </row>
    <row r="29807" spans="20:21" x14ac:dyDescent="0.25">
      <c r="T29807" s="101" t="s">
        <v>57852</v>
      </c>
      <c r="U29807" s="74" t="s">
        <v>57853</v>
      </c>
    </row>
    <row r="29808" spans="20:21" x14ac:dyDescent="0.25">
      <c r="T29808" s="101" t="s">
        <v>57854</v>
      </c>
      <c r="U29808" s="74" t="s">
        <v>57855</v>
      </c>
    </row>
    <row r="29809" spans="20:21" x14ac:dyDescent="0.25">
      <c r="T29809" s="101" t="s">
        <v>57856</v>
      </c>
      <c r="U29809" s="74" t="s">
        <v>57857</v>
      </c>
    </row>
    <row r="29810" spans="20:21" x14ac:dyDescent="0.25">
      <c r="T29810" s="101" t="s">
        <v>57858</v>
      </c>
      <c r="U29810" s="74" t="s">
        <v>57859</v>
      </c>
    </row>
    <row r="29811" spans="20:21" x14ac:dyDescent="0.25">
      <c r="T29811" s="101" t="s">
        <v>57860</v>
      </c>
      <c r="U29811" s="74" t="s">
        <v>57861</v>
      </c>
    </row>
    <row r="29812" spans="20:21" x14ac:dyDescent="0.25">
      <c r="T29812" s="101" t="s">
        <v>57862</v>
      </c>
      <c r="U29812" s="74" t="s">
        <v>57863</v>
      </c>
    </row>
    <row r="29813" spans="20:21" x14ac:dyDescent="0.25">
      <c r="T29813" s="101" t="s">
        <v>57864</v>
      </c>
      <c r="U29813" s="74" t="s">
        <v>45300</v>
      </c>
    </row>
    <row r="29814" spans="20:21" x14ac:dyDescent="0.25">
      <c r="T29814" s="101" t="s">
        <v>57865</v>
      </c>
      <c r="U29814" s="74" t="s">
        <v>57866</v>
      </c>
    </row>
    <row r="29815" spans="20:21" x14ac:dyDescent="0.25">
      <c r="T29815" s="101" t="s">
        <v>57867</v>
      </c>
      <c r="U29815" s="74" t="s">
        <v>57868</v>
      </c>
    </row>
    <row r="29816" spans="20:21" x14ac:dyDescent="0.25">
      <c r="T29816" s="101" t="s">
        <v>57869</v>
      </c>
      <c r="U29816" s="74" t="s">
        <v>57870</v>
      </c>
    </row>
    <row r="29817" spans="20:21" x14ac:dyDescent="0.25">
      <c r="T29817" s="101" t="s">
        <v>57871</v>
      </c>
      <c r="U29817" s="74" t="s">
        <v>57872</v>
      </c>
    </row>
    <row r="29818" spans="20:21" x14ac:dyDescent="0.25">
      <c r="T29818" s="101" t="s">
        <v>57873</v>
      </c>
      <c r="U29818" s="74" t="s">
        <v>57874</v>
      </c>
    </row>
    <row r="29819" spans="20:21" x14ac:dyDescent="0.25">
      <c r="T29819" s="101" t="s">
        <v>57875</v>
      </c>
      <c r="U29819" s="74" t="s">
        <v>57876</v>
      </c>
    </row>
    <row r="29820" spans="20:21" x14ac:dyDescent="0.25">
      <c r="T29820" s="101" t="s">
        <v>57877</v>
      </c>
      <c r="U29820" s="74" t="s">
        <v>57878</v>
      </c>
    </row>
    <row r="29821" spans="20:21" x14ac:dyDescent="0.25">
      <c r="T29821" s="101" t="s">
        <v>57879</v>
      </c>
      <c r="U29821" s="74" t="s">
        <v>57880</v>
      </c>
    </row>
    <row r="29822" spans="20:21" x14ac:dyDescent="0.25">
      <c r="T29822" s="101" t="s">
        <v>57881</v>
      </c>
      <c r="U29822" s="74" t="s">
        <v>57882</v>
      </c>
    </row>
    <row r="29823" spans="20:21" x14ac:dyDescent="0.25">
      <c r="T29823" s="101" t="s">
        <v>57883</v>
      </c>
      <c r="U29823" s="74" t="s">
        <v>57884</v>
      </c>
    </row>
    <row r="29824" spans="20:21" x14ac:dyDescent="0.25">
      <c r="T29824" s="101" t="s">
        <v>57885</v>
      </c>
      <c r="U29824" s="74" t="s">
        <v>57886</v>
      </c>
    </row>
    <row r="29825" spans="20:21" x14ac:dyDescent="0.25">
      <c r="T29825" s="101" t="s">
        <v>57887</v>
      </c>
      <c r="U29825" s="74" t="s">
        <v>57888</v>
      </c>
    </row>
    <row r="29826" spans="20:21" x14ac:dyDescent="0.25">
      <c r="T29826" s="101" t="s">
        <v>57889</v>
      </c>
      <c r="U29826" s="74" t="s">
        <v>32933</v>
      </c>
    </row>
    <row r="29827" spans="20:21" x14ac:dyDescent="0.25">
      <c r="T29827" s="101" t="s">
        <v>57890</v>
      </c>
      <c r="U29827" s="74" t="s">
        <v>57891</v>
      </c>
    </row>
    <row r="29828" spans="20:21" x14ac:dyDescent="0.25">
      <c r="T29828" s="101" t="s">
        <v>57892</v>
      </c>
      <c r="U29828" s="74" t="s">
        <v>57893</v>
      </c>
    </row>
    <row r="29829" spans="20:21" x14ac:dyDescent="0.25">
      <c r="T29829" s="101" t="s">
        <v>57894</v>
      </c>
      <c r="U29829" s="74" t="s">
        <v>57895</v>
      </c>
    </row>
    <row r="29830" spans="20:21" x14ac:dyDescent="0.25">
      <c r="T29830" s="101" t="s">
        <v>57896</v>
      </c>
      <c r="U29830" s="74" t="s">
        <v>57897</v>
      </c>
    </row>
    <row r="29831" spans="20:21" x14ac:dyDescent="0.25">
      <c r="T29831" s="101" t="s">
        <v>57898</v>
      </c>
      <c r="U29831" s="74" t="s">
        <v>57899</v>
      </c>
    </row>
    <row r="29832" spans="20:21" x14ac:dyDescent="0.25">
      <c r="T29832" s="101" t="s">
        <v>57900</v>
      </c>
      <c r="U29832" s="74" t="s">
        <v>57901</v>
      </c>
    </row>
    <row r="29833" spans="20:21" x14ac:dyDescent="0.25">
      <c r="T29833" s="101" t="s">
        <v>57902</v>
      </c>
      <c r="U29833" s="74" t="s">
        <v>57903</v>
      </c>
    </row>
    <row r="29834" spans="20:21" x14ac:dyDescent="0.25">
      <c r="T29834" s="101" t="s">
        <v>57904</v>
      </c>
      <c r="U29834" s="74" t="s">
        <v>57905</v>
      </c>
    </row>
    <row r="29835" spans="20:21" x14ac:dyDescent="0.25">
      <c r="T29835" s="101" t="s">
        <v>57906</v>
      </c>
      <c r="U29835" s="74" t="s">
        <v>57907</v>
      </c>
    </row>
    <row r="29836" spans="20:21" x14ac:dyDescent="0.25">
      <c r="T29836" s="101" t="s">
        <v>57908</v>
      </c>
      <c r="U29836" s="74" t="s">
        <v>57909</v>
      </c>
    </row>
    <row r="29837" spans="20:21" x14ac:dyDescent="0.25">
      <c r="T29837" s="101" t="s">
        <v>57910</v>
      </c>
      <c r="U29837" s="74" t="s">
        <v>57911</v>
      </c>
    </row>
    <row r="29838" spans="20:21" x14ac:dyDescent="0.25">
      <c r="T29838" s="101" t="s">
        <v>57912</v>
      </c>
      <c r="U29838" s="74" t="s">
        <v>57913</v>
      </c>
    </row>
    <row r="29839" spans="20:21" x14ac:dyDescent="0.25">
      <c r="T29839" s="101" t="s">
        <v>57914</v>
      </c>
      <c r="U29839" s="74" t="s">
        <v>27161</v>
      </c>
    </row>
    <row r="29840" spans="20:21" x14ac:dyDescent="0.25">
      <c r="T29840" s="101" t="s">
        <v>57915</v>
      </c>
      <c r="U29840" s="74" t="s">
        <v>57916</v>
      </c>
    </row>
    <row r="29841" spans="20:21" x14ac:dyDescent="0.25">
      <c r="T29841" s="101" t="s">
        <v>57917</v>
      </c>
      <c r="U29841" s="74" t="s">
        <v>57918</v>
      </c>
    </row>
    <row r="29842" spans="20:21" x14ac:dyDescent="0.25">
      <c r="T29842" s="101" t="s">
        <v>57919</v>
      </c>
      <c r="U29842" s="74" t="s">
        <v>57920</v>
      </c>
    </row>
    <row r="29843" spans="20:21" x14ac:dyDescent="0.25">
      <c r="T29843" s="101" t="s">
        <v>57921</v>
      </c>
      <c r="U29843" s="74" t="s">
        <v>57922</v>
      </c>
    </row>
    <row r="29844" spans="20:21" x14ac:dyDescent="0.25">
      <c r="T29844" s="101" t="s">
        <v>57923</v>
      </c>
      <c r="U29844" s="74" t="s">
        <v>57924</v>
      </c>
    </row>
    <row r="29845" spans="20:21" x14ac:dyDescent="0.25">
      <c r="T29845" s="101" t="s">
        <v>57925</v>
      </c>
      <c r="U29845" s="74" t="s">
        <v>57926</v>
      </c>
    </row>
    <row r="29846" spans="20:21" x14ac:dyDescent="0.25">
      <c r="T29846" s="101" t="s">
        <v>57927</v>
      </c>
      <c r="U29846" s="74" t="s">
        <v>57928</v>
      </c>
    </row>
    <row r="29847" spans="20:21" x14ac:dyDescent="0.25">
      <c r="T29847" s="101" t="s">
        <v>57929</v>
      </c>
      <c r="U29847" s="74" t="s">
        <v>57930</v>
      </c>
    </row>
    <row r="29848" spans="20:21" x14ac:dyDescent="0.25">
      <c r="T29848" s="101" t="s">
        <v>57931</v>
      </c>
      <c r="U29848" s="74" t="s">
        <v>57932</v>
      </c>
    </row>
    <row r="29849" spans="20:21" x14ac:dyDescent="0.25">
      <c r="T29849" s="101" t="s">
        <v>57933</v>
      </c>
      <c r="U29849" s="74" t="s">
        <v>57934</v>
      </c>
    </row>
    <row r="29850" spans="20:21" x14ac:dyDescent="0.25">
      <c r="T29850" s="101" t="s">
        <v>57935</v>
      </c>
      <c r="U29850" s="74" t="s">
        <v>57936</v>
      </c>
    </row>
    <row r="29851" spans="20:21" x14ac:dyDescent="0.25">
      <c r="T29851" s="101" t="s">
        <v>57937</v>
      </c>
      <c r="U29851" s="74" t="s">
        <v>57938</v>
      </c>
    </row>
    <row r="29852" spans="20:21" x14ac:dyDescent="0.25">
      <c r="T29852" s="101" t="s">
        <v>57939</v>
      </c>
      <c r="U29852" s="74" t="s">
        <v>57940</v>
      </c>
    </row>
    <row r="29853" spans="20:21" x14ac:dyDescent="0.25">
      <c r="T29853" s="101" t="s">
        <v>57941</v>
      </c>
      <c r="U29853" s="74" t="s">
        <v>4990</v>
      </c>
    </row>
    <row r="29854" spans="20:21" x14ac:dyDescent="0.25">
      <c r="T29854" s="101" t="s">
        <v>57942</v>
      </c>
      <c r="U29854" s="74" t="s">
        <v>57943</v>
      </c>
    </row>
    <row r="29855" spans="20:21" x14ac:dyDescent="0.25">
      <c r="T29855" s="101" t="s">
        <v>57944</v>
      </c>
      <c r="U29855" s="74" t="s">
        <v>57945</v>
      </c>
    </row>
    <row r="29856" spans="20:21" x14ac:dyDescent="0.25">
      <c r="T29856" s="101" t="s">
        <v>57946</v>
      </c>
      <c r="U29856" s="74" t="s">
        <v>57947</v>
      </c>
    </row>
    <row r="29857" spans="20:21" x14ac:dyDescent="0.25">
      <c r="T29857" s="101" t="s">
        <v>57948</v>
      </c>
      <c r="U29857" s="74" t="s">
        <v>15229</v>
      </c>
    </row>
    <row r="29858" spans="20:21" x14ac:dyDescent="0.25">
      <c r="T29858" s="101" t="s">
        <v>57949</v>
      </c>
      <c r="U29858" s="74" t="s">
        <v>57950</v>
      </c>
    </row>
    <row r="29859" spans="20:21" x14ac:dyDescent="0.25">
      <c r="T29859" s="101" t="s">
        <v>57951</v>
      </c>
      <c r="U29859" s="74" t="s">
        <v>57952</v>
      </c>
    </row>
    <row r="29860" spans="20:21" x14ac:dyDescent="0.25">
      <c r="T29860" s="101" t="s">
        <v>57953</v>
      </c>
      <c r="U29860" s="74" t="s">
        <v>57954</v>
      </c>
    </row>
    <row r="29861" spans="20:21" x14ac:dyDescent="0.25">
      <c r="T29861" s="101" t="s">
        <v>57955</v>
      </c>
      <c r="U29861" s="74" t="s">
        <v>57956</v>
      </c>
    </row>
    <row r="29862" spans="20:21" x14ac:dyDescent="0.25">
      <c r="T29862" s="101" t="s">
        <v>57957</v>
      </c>
      <c r="U29862" s="74" t="s">
        <v>57958</v>
      </c>
    </row>
    <row r="29863" spans="20:21" x14ac:dyDescent="0.25">
      <c r="T29863" s="101" t="s">
        <v>57959</v>
      </c>
      <c r="U29863" s="74" t="s">
        <v>57960</v>
      </c>
    </row>
    <row r="29864" spans="20:21" x14ac:dyDescent="0.25">
      <c r="T29864" s="101" t="s">
        <v>57961</v>
      </c>
      <c r="U29864" s="74" t="s">
        <v>57962</v>
      </c>
    </row>
    <row r="29865" spans="20:21" x14ac:dyDescent="0.25">
      <c r="T29865" s="101" t="s">
        <v>57963</v>
      </c>
      <c r="U29865" s="74" t="s">
        <v>57964</v>
      </c>
    </row>
    <row r="29866" spans="20:21" x14ac:dyDescent="0.25">
      <c r="T29866" s="101" t="s">
        <v>57965</v>
      </c>
      <c r="U29866" s="74" t="s">
        <v>57966</v>
      </c>
    </row>
    <row r="29867" spans="20:21" x14ac:dyDescent="0.25">
      <c r="T29867" s="101" t="s">
        <v>57967</v>
      </c>
      <c r="U29867" s="74" t="s">
        <v>57968</v>
      </c>
    </row>
    <row r="29868" spans="20:21" x14ac:dyDescent="0.25">
      <c r="T29868" s="101" t="s">
        <v>57969</v>
      </c>
      <c r="U29868" s="74" t="s">
        <v>57970</v>
      </c>
    </row>
    <row r="29869" spans="20:21" x14ac:dyDescent="0.25">
      <c r="T29869" s="101" t="s">
        <v>57971</v>
      </c>
      <c r="U29869" s="74" t="s">
        <v>57972</v>
      </c>
    </row>
    <row r="29870" spans="20:21" x14ac:dyDescent="0.25">
      <c r="T29870" s="101" t="s">
        <v>57973</v>
      </c>
      <c r="U29870" s="74" t="s">
        <v>57974</v>
      </c>
    </row>
    <row r="29871" spans="20:21" x14ac:dyDescent="0.25">
      <c r="T29871" s="101" t="s">
        <v>57975</v>
      </c>
      <c r="U29871" s="74" t="s">
        <v>57976</v>
      </c>
    </row>
    <row r="29872" spans="20:21" x14ac:dyDescent="0.25">
      <c r="T29872" s="101" t="s">
        <v>57977</v>
      </c>
      <c r="U29872" s="74" t="s">
        <v>57978</v>
      </c>
    </row>
    <row r="29873" spans="20:21" x14ac:dyDescent="0.25">
      <c r="T29873" s="101" t="s">
        <v>57979</v>
      </c>
      <c r="U29873" s="74" t="s">
        <v>57980</v>
      </c>
    </row>
    <row r="29874" spans="20:21" x14ac:dyDescent="0.25">
      <c r="T29874" s="101" t="s">
        <v>57981</v>
      </c>
      <c r="U29874" s="74" t="s">
        <v>57982</v>
      </c>
    </row>
    <row r="29875" spans="20:21" x14ac:dyDescent="0.25">
      <c r="T29875" s="101" t="s">
        <v>57983</v>
      </c>
      <c r="U29875" s="74" t="s">
        <v>57984</v>
      </c>
    </row>
    <row r="29876" spans="20:21" x14ac:dyDescent="0.25">
      <c r="T29876" s="101" t="s">
        <v>57985</v>
      </c>
      <c r="U29876" s="74" t="s">
        <v>184</v>
      </c>
    </row>
    <row r="29877" spans="20:21" x14ac:dyDescent="0.25">
      <c r="T29877" s="101" t="s">
        <v>57986</v>
      </c>
      <c r="U29877" s="74" t="s">
        <v>57987</v>
      </c>
    </row>
    <row r="29878" spans="20:21" x14ac:dyDescent="0.25">
      <c r="T29878" s="101" t="s">
        <v>57988</v>
      </c>
      <c r="U29878" s="74" t="s">
        <v>57989</v>
      </c>
    </row>
    <row r="29879" spans="20:21" x14ac:dyDescent="0.25">
      <c r="T29879" s="101" t="s">
        <v>57990</v>
      </c>
      <c r="U29879" s="74" t="s">
        <v>57991</v>
      </c>
    </row>
    <row r="29880" spans="20:21" x14ac:dyDescent="0.25">
      <c r="T29880" s="101" t="s">
        <v>57992</v>
      </c>
      <c r="U29880" s="74" t="s">
        <v>57993</v>
      </c>
    </row>
    <row r="29881" spans="20:21" x14ac:dyDescent="0.25">
      <c r="T29881" s="101" t="s">
        <v>57994</v>
      </c>
      <c r="U29881" s="74" t="s">
        <v>57995</v>
      </c>
    </row>
    <row r="29882" spans="20:21" x14ac:dyDescent="0.25">
      <c r="T29882" s="101" t="s">
        <v>57996</v>
      </c>
      <c r="U29882" s="74" t="s">
        <v>57997</v>
      </c>
    </row>
    <row r="29883" spans="20:21" x14ac:dyDescent="0.25">
      <c r="T29883" s="101" t="s">
        <v>57998</v>
      </c>
      <c r="U29883" s="74" t="s">
        <v>57999</v>
      </c>
    </row>
    <row r="29884" spans="20:21" x14ac:dyDescent="0.25">
      <c r="T29884" s="101" t="s">
        <v>58000</v>
      </c>
      <c r="U29884" s="74" t="s">
        <v>58001</v>
      </c>
    </row>
    <row r="29885" spans="20:21" x14ac:dyDescent="0.25">
      <c r="T29885" s="101" t="s">
        <v>58002</v>
      </c>
      <c r="U29885" s="74" t="s">
        <v>58003</v>
      </c>
    </row>
    <row r="29886" spans="20:21" x14ac:dyDescent="0.25">
      <c r="T29886" s="101" t="s">
        <v>58004</v>
      </c>
      <c r="U29886" s="74" t="s">
        <v>58005</v>
      </c>
    </row>
    <row r="29887" spans="20:21" x14ac:dyDescent="0.25">
      <c r="T29887" s="101" t="s">
        <v>58006</v>
      </c>
      <c r="U29887" s="74" t="s">
        <v>58007</v>
      </c>
    </row>
    <row r="29888" spans="20:21" x14ac:dyDescent="0.25">
      <c r="T29888" s="101" t="s">
        <v>58008</v>
      </c>
      <c r="U29888" s="74" t="s">
        <v>58009</v>
      </c>
    </row>
    <row r="29889" spans="20:21" x14ac:dyDescent="0.25">
      <c r="T29889" s="101" t="s">
        <v>58010</v>
      </c>
      <c r="U29889" s="74" t="s">
        <v>5087</v>
      </c>
    </row>
    <row r="29890" spans="20:21" x14ac:dyDescent="0.25">
      <c r="T29890" s="101" t="s">
        <v>58011</v>
      </c>
      <c r="U29890" s="74" t="s">
        <v>24870</v>
      </c>
    </row>
    <row r="29891" spans="20:21" x14ac:dyDescent="0.25">
      <c r="T29891" s="101" t="s">
        <v>58012</v>
      </c>
      <c r="U29891" s="74" t="s">
        <v>58013</v>
      </c>
    </row>
    <row r="29892" spans="20:21" x14ac:dyDescent="0.25">
      <c r="T29892" s="101" t="s">
        <v>58014</v>
      </c>
      <c r="U29892" s="74" t="s">
        <v>58015</v>
      </c>
    </row>
    <row r="29893" spans="20:21" x14ac:dyDescent="0.25">
      <c r="T29893" s="101" t="s">
        <v>58016</v>
      </c>
      <c r="U29893" s="74" t="s">
        <v>22883</v>
      </c>
    </row>
    <row r="29894" spans="20:21" x14ac:dyDescent="0.25">
      <c r="T29894" s="101" t="s">
        <v>58017</v>
      </c>
      <c r="U29894" s="74" t="s">
        <v>58018</v>
      </c>
    </row>
    <row r="29895" spans="20:21" x14ac:dyDescent="0.25">
      <c r="T29895" s="101" t="s">
        <v>58019</v>
      </c>
      <c r="U29895" s="74" t="s">
        <v>58020</v>
      </c>
    </row>
    <row r="29896" spans="20:21" x14ac:dyDescent="0.25">
      <c r="T29896" s="101" t="s">
        <v>58021</v>
      </c>
      <c r="U29896" s="74" t="s">
        <v>58022</v>
      </c>
    </row>
    <row r="29897" spans="20:21" x14ac:dyDescent="0.25">
      <c r="T29897" s="101" t="s">
        <v>58023</v>
      </c>
      <c r="U29897" s="74" t="s">
        <v>58024</v>
      </c>
    </row>
    <row r="29898" spans="20:21" x14ac:dyDescent="0.25">
      <c r="T29898" s="101" t="s">
        <v>58025</v>
      </c>
      <c r="U29898" s="74" t="s">
        <v>58026</v>
      </c>
    </row>
    <row r="29899" spans="20:21" x14ac:dyDescent="0.25">
      <c r="T29899" s="101" t="s">
        <v>58027</v>
      </c>
      <c r="U29899" s="74" t="s">
        <v>58028</v>
      </c>
    </row>
    <row r="29900" spans="20:21" x14ac:dyDescent="0.25">
      <c r="T29900" s="101" t="s">
        <v>58029</v>
      </c>
      <c r="U29900" s="74" t="s">
        <v>58030</v>
      </c>
    </row>
    <row r="29901" spans="20:21" x14ac:dyDescent="0.25">
      <c r="T29901" s="101" t="s">
        <v>58031</v>
      </c>
      <c r="U29901" s="74" t="s">
        <v>11930</v>
      </c>
    </row>
    <row r="29902" spans="20:21" x14ac:dyDescent="0.25">
      <c r="T29902" s="101" t="s">
        <v>58032</v>
      </c>
      <c r="U29902" s="74" t="s">
        <v>20865</v>
      </c>
    </row>
    <row r="29903" spans="20:21" x14ac:dyDescent="0.25">
      <c r="T29903" s="101" t="s">
        <v>58033</v>
      </c>
      <c r="U29903" s="74" t="s">
        <v>58034</v>
      </c>
    </row>
    <row r="29904" spans="20:21" x14ac:dyDescent="0.25">
      <c r="T29904" s="101" t="s">
        <v>58035</v>
      </c>
      <c r="U29904" s="74" t="s">
        <v>58036</v>
      </c>
    </row>
    <row r="29905" spans="20:21" x14ac:dyDescent="0.25">
      <c r="T29905" s="101" t="s">
        <v>58037</v>
      </c>
      <c r="U29905" s="74" t="s">
        <v>58038</v>
      </c>
    </row>
    <row r="29906" spans="20:21" x14ac:dyDescent="0.25">
      <c r="T29906" s="101" t="s">
        <v>58039</v>
      </c>
      <c r="U29906" s="74" t="s">
        <v>58040</v>
      </c>
    </row>
    <row r="29907" spans="20:21" x14ac:dyDescent="0.25">
      <c r="T29907" s="101" t="s">
        <v>58041</v>
      </c>
      <c r="U29907" s="74" t="s">
        <v>58042</v>
      </c>
    </row>
    <row r="29908" spans="20:21" x14ac:dyDescent="0.25">
      <c r="T29908" s="101" t="s">
        <v>58043</v>
      </c>
      <c r="U29908" s="74" t="s">
        <v>58044</v>
      </c>
    </row>
    <row r="29909" spans="20:21" x14ac:dyDescent="0.25">
      <c r="T29909" s="101" t="s">
        <v>58045</v>
      </c>
      <c r="U29909" s="74" t="s">
        <v>11948</v>
      </c>
    </row>
    <row r="29910" spans="20:21" x14ac:dyDescent="0.25">
      <c r="T29910" s="101" t="s">
        <v>58046</v>
      </c>
      <c r="U29910" s="74" t="s">
        <v>58047</v>
      </c>
    </row>
    <row r="29911" spans="20:21" x14ac:dyDescent="0.25">
      <c r="T29911" s="101" t="s">
        <v>58048</v>
      </c>
      <c r="U29911" s="74" t="s">
        <v>58049</v>
      </c>
    </row>
    <row r="29912" spans="20:21" x14ac:dyDescent="0.25">
      <c r="T29912" s="101" t="s">
        <v>58050</v>
      </c>
      <c r="U29912" s="74" t="s">
        <v>58051</v>
      </c>
    </row>
    <row r="29913" spans="20:21" x14ac:dyDescent="0.25">
      <c r="T29913" s="101" t="s">
        <v>58052</v>
      </c>
      <c r="U29913" s="74" t="s">
        <v>58053</v>
      </c>
    </row>
    <row r="29914" spans="20:21" x14ac:dyDescent="0.25">
      <c r="T29914" s="101" t="s">
        <v>58054</v>
      </c>
      <c r="U29914" s="74" t="s">
        <v>58055</v>
      </c>
    </row>
    <row r="29915" spans="20:21" x14ac:dyDescent="0.25">
      <c r="T29915" s="101" t="s">
        <v>58056</v>
      </c>
      <c r="U29915" s="74" t="s">
        <v>58057</v>
      </c>
    </row>
    <row r="29916" spans="20:21" x14ac:dyDescent="0.25">
      <c r="T29916" s="101" t="s">
        <v>58058</v>
      </c>
      <c r="U29916" s="74" t="s">
        <v>58059</v>
      </c>
    </row>
    <row r="29917" spans="20:21" x14ac:dyDescent="0.25">
      <c r="T29917" s="101" t="s">
        <v>58060</v>
      </c>
      <c r="U29917" s="74" t="s">
        <v>58061</v>
      </c>
    </row>
    <row r="29918" spans="20:21" x14ac:dyDescent="0.25">
      <c r="T29918" s="101" t="s">
        <v>58062</v>
      </c>
      <c r="U29918" s="74" t="s">
        <v>58063</v>
      </c>
    </row>
    <row r="29919" spans="20:21" x14ac:dyDescent="0.25">
      <c r="T29919" s="101" t="s">
        <v>58064</v>
      </c>
      <c r="U29919" s="74" t="s">
        <v>58065</v>
      </c>
    </row>
    <row r="29920" spans="20:21" x14ac:dyDescent="0.25">
      <c r="T29920" s="101" t="s">
        <v>58066</v>
      </c>
      <c r="U29920" s="74" t="s">
        <v>58067</v>
      </c>
    </row>
    <row r="29921" spans="20:21" x14ac:dyDescent="0.25">
      <c r="T29921" s="101" t="s">
        <v>58068</v>
      </c>
      <c r="U29921" s="74" t="s">
        <v>58069</v>
      </c>
    </row>
    <row r="29922" spans="20:21" x14ac:dyDescent="0.25">
      <c r="T29922" s="101" t="s">
        <v>58070</v>
      </c>
      <c r="U29922" s="74" t="s">
        <v>58071</v>
      </c>
    </row>
    <row r="29923" spans="20:21" x14ac:dyDescent="0.25">
      <c r="T29923" s="101" t="s">
        <v>58072</v>
      </c>
      <c r="U29923" s="74" t="s">
        <v>58073</v>
      </c>
    </row>
    <row r="29924" spans="20:21" x14ac:dyDescent="0.25">
      <c r="T29924" s="101" t="s">
        <v>58074</v>
      </c>
      <c r="U29924" s="74" t="s">
        <v>58075</v>
      </c>
    </row>
    <row r="29925" spans="20:21" x14ac:dyDescent="0.25">
      <c r="T29925" s="101" t="s">
        <v>58076</v>
      </c>
      <c r="U29925" s="74" t="s">
        <v>58077</v>
      </c>
    </row>
    <row r="29926" spans="20:21" x14ac:dyDescent="0.25">
      <c r="T29926" s="101" t="s">
        <v>58078</v>
      </c>
      <c r="U29926" s="74" t="s">
        <v>58079</v>
      </c>
    </row>
    <row r="29927" spans="20:21" x14ac:dyDescent="0.25">
      <c r="T29927" s="101" t="s">
        <v>58080</v>
      </c>
      <c r="U29927" s="74" t="s">
        <v>58081</v>
      </c>
    </row>
    <row r="29928" spans="20:21" x14ac:dyDescent="0.25">
      <c r="T29928" s="101" t="s">
        <v>58082</v>
      </c>
      <c r="U29928" s="74" t="s">
        <v>2742</v>
      </c>
    </row>
    <row r="29929" spans="20:21" x14ac:dyDescent="0.25">
      <c r="T29929" s="101" t="s">
        <v>58083</v>
      </c>
      <c r="U29929" s="74" t="s">
        <v>15305</v>
      </c>
    </row>
    <row r="29930" spans="20:21" x14ac:dyDescent="0.25">
      <c r="T29930" s="101" t="s">
        <v>58084</v>
      </c>
      <c r="U29930" s="74" t="s">
        <v>58085</v>
      </c>
    </row>
    <row r="29931" spans="20:21" x14ac:dyDescent="0.25">
      <c r="T29931" s="101" t="s">
        <v>58086</v>
      </c>
      <c r="U29931" s="74" t="s">
        <v>58087</v>
      </c>
    </row>
    <row r="29932" spans="20:21" x14ac:dyDescent="0.25">
      <c r="T29932" s="101" t="s">
        <v>58088</v>
      </c>
      <c r="U29932" s="74" t="s">
        <v>58089</v>
      </c>
    </row>
    <row r="29933" spans="20:21" x14ac:dyDescent="0.25">
      <c r="T29933" s="101" t="s">
        <v>58090</v>
      </c>
      <c r="U29933" s="74" t="s">
        <v>14156</v>
      </c>
    </row>
    <row r="29934" spans="20:21" x14ac:dyDescent="0.25">
      <c r="T29934" s="101" t="s">
        <v>58091</v>
      </c>
      <c r="U29934" s="74" t="s">
        <v>58092</v>
      </c>
    </row>
    <row r="29935" spans="20:21" x14ac:dyDescent="0.25">
      <c r="T29935" s="101" t="s">
        <v>58093</v>
      </c>
      <c r="U29935" s="74" t="s">
        <v>16084</v>
      </c>
    </row>
    <row r="29936" spans="20:21" x14ac:dyDescent="0.25">
      <c r="T29936" s="101" t="s">
        <v>58094</v>
      </c>
      <c r="U29936" s="74" t="s">
        <v>55406</v>
      </c>
    </row>
    <row r="29937" spans="20:21" x14ac:dyDescent="0.25">
      <c r="T29937" s="101" t="s">
        <v>58095</v>
      </c>
      <c r="U29937" s="74" t="s">
        <v>58096</v>
      </c>
    </row>
    <row r="29938" spans="20:21" x14ac:dyDescent="0.25">
      <c r="T29938" s="101" t="s">
        <v>58097</v>
      </c>
      <c r="U29938" s="74" t="s">
        <v>58098</v>
      </c>
    </row>
    <row r="29939" spans="20:21" x14ac:dyDescent="0.25">
      <c r="T29939" s="101" t="s">
        <v>58099</v>
      </c>
      <c r="U29939" s="74" t="s">
        <v>58100</v>
      </c>
    </row>
    <row r="29940" spans="20:21" x14ac:dyDescent="0.25">
      <c r="T29940" s="101" t="s">
        <v>58101</v>
      </c>
      <c r="U29940" s="74" t="s">
        <v>14210</v>
      </c>
    </row>
    <row r="29941" spans="20:21" x14ac:dyDescent="0.25">
      <c r="T29941" s="101" t="s">
        <v>58102</v>
      </c>
      <c r="U29941" s="74" t="s">
        <v>58103</v>
      </c>
    </row>
    <row r="29942" spans="20:21" x14ac:dyDescent="0.25">
      <c r="T29942" s="101" t="s">
        <v>58104</v>
      </c>
      <c r="U29942" s="74" t="s">
        <v>58105</v>
      </c>
    </row>
    <row r="29943" spans="20:21" x14ac:dyDescent="0.25">
      <c r="T29943" s="101" t="s">
        <v>58106</v>
      </c>
      <c r="U29943" s="74" t="s">
        <v>58107</v>
      </c>
    </row>
    <row r="29944" spans="20:21" x14ac:dyDescent="0.25">
      <c r="T29944" s="101" t="s">
        <v>58108</v>
      </c>
      <c r="U29944" s="74" t="s">
        <v>58109</v>
      </c>
    </row>
    <row r="29945" spans="20:21" x14ac:dyDescent="0.25">
      <c r="T29945" s="101" t="s">
        <v>58110</v>
      </c>
      <c r="U29945" s="74" t="s">
        <v>58111</v>
      </c>
    </row>
    <row r="29946" spans="20:21" x14ac:dyDescent="0.25">
      <c r="T29946" s="101" t="s">
        <v>58112</v>
      </c>
      <c r="U29946" s="74" t="s">
        <v>58113</v>
      </c>
    </row>
    <row r="29947" spans="20:21" x14ac:dyDescent="0.25">
      <c r="T29947" s="101" t="s">
        <v>58114</v>
      </c>
      <c r="U29947" s="74" t="s">
        <v>58115</v>
      </c>
    </row>
    <row r="29948" spans="20:21" x14ac:dyDescent="0.25">
      <c r="T29948" s="101" t="s">
        <v>58116</v>
      </c>
      <c r="U29948" s="74" t="s">
        <v>58117</v>
      </c>
    </row>
    <row r="29949" spans="20:21" x14ac:dyDescent="0.25">
      <c r="T29949" s="101" t="s">
        <v>58118</v>
      </c>
      <c r="U29949" s="74" t="s">
        <v>58119</v>
      </c>
    </row>
    <row r="29950" spans="20:21" x14ac:dyDescent="0.25">
      <c r="T29950" s="101" t="s">
        <v>58120</v>
      </c>
      <c r="U29950" s="74" t="s">
        <v>58121</v>
      </c>
    </row>
    <row r="29951" spans="20:21" x14ac:dyDescent="0.25">
      <c r="T29951" s="101" t="s">
        <v>58122</v>
      </c>
      <c r="U29951" s="74" t="s">
        <v>58123</v>
      </c>
    </row>
    <row r="29952" spans="20:21" x14ac:dyDescent="0.25">
      <c r="T29952" s="101" t="s">
        <v>58124</v>
      </c>
      <c r="U29952" s="74" t="s">
        <v>58125</v>
      </c>
    </row>
    <row r="29953" spans="20:21" x14ac:dyDescent="0.25">
      <c r="T29953" s="101" t="s">
        <v>58126</v>
      </c>
      <c r="U29953" s="74" t="s">
        <v>58127</v>
      </c>
    </row>
    <row r="29954" spans="20:21" x14ac:dyDescent="0.25">
      <c r="T29954" s="101" t="s">
        <v>58128</v>
      </c>
      <c r="U29954" s="74" t="s">
        <v>58129</v>
      </c>
    </row>
    <row r="29955" spans="20:21" x14ac:dyDescent="0.25">
      <c r="T29955" s="101" t="s">
        <v>58130</v>
      </c>
      <c r="U29955" s="74" t="s">
        <v>58131</v>
      </c>
    </row>
    <row r="29956" spans="20:21" x14ac:dyDescent="0.25">
      <c r="T29956" s="101" t="s">
        <v>58132</v>
      </c>
      <c r="U29956" s="74" t="s">
        <v>58133</v>
      </c>
    </row>
    <row r="29957" spans="20:21" x14ac:dyDescent="0.25">
      <c r="T29957" s="101" t="s">
        <v>58134</v>
      </c>
      <c r="U29957" s="74" t="s">
        <v>58135</v>
      </c>
    </row>
    <row r="29958" spans="20:21" x14ac:dyDescent="0.25">
      <c r="T29958" s="101" t="s">
        <v>58136</v>
      </c>
      <c r="U29958" s="74" t="s">
        <v>58137</v>
      </c>
    </row>
    <row r="29959" spans="20:21" x14ac:dyDescent="0.25">
      <c r="T29959" s="101" t="s">
        <v>58138</v>
      </c>
      <c r="U29959" s="74" t="s">
        <v>58139</v>
      </c>
    </row>
    <row r="29960" spans="20:21" x14ac:dyDescent="0.25">
      <c r="T29960" s="101" t="s">
        <v>58140</v>
      </c>
      <c r="U29960" s="74" t="s">
        <v>58141</v>
      </c>
    </row>
    <row r="29961" spans="20:21" x14ac:dyDescent="0.25">
      <c r="T29961" s="101" t="s">
        <v>58142</v>
      </c>
      <c r="U29961" s="74" t="s">
        <v>58143</v>
      </c>
    </row>
    <row r="29962" spans="20:21" x14ac:dyDescent="0.25">
      <c r="T29962" s="101" t="s">
        <v>58144</v>
      </c>
      <c r="U29962" s="74" t="s">
        <v>58145</v>
      </c>
    </row>
    <row r="29963" spans="20:21" x14ac:dyDescent="0.25">
      <c r="T29963" s="101" t="s">
        <v>58146</v>
      </c>
      <c r="U29963" s="74" t="s">
        <v>58147</v>
      </c>
    </row>
    <row r="29964" spans="20:21" x14ac:dyDescent="0.25">
      <c r="T29964" s="101" t="s">
        <v>58148</v>
      </c>
      <c r="U29964" s="74" t="s">
        <v>58149</v>
      </c>
    </row>
    <row r="29965" spans="20:21" x14ac:dyDescent="0.25">
      <c r="T29965" s="101" t="s">
        <v>58150</v>
      </c>
      <c r="U29965" s="74" t="s">
        <v>58151</v>
      </c>
    </row>
    <row r="29966" spans="20:21" x14ac:dyDescent="0.25">
      <c r="T29966" s="101" t="s">
        <v>58152</v>
      </c>
      <c r="U29966" s="74" t="s">
        <v>58153</v>
      </c>
    </row>
    <row r="29967" spans="20:21" x14ac:dyDescent="0.25">
      <c r="T29967" s="101" t="s">
        <v>58154</v>
      </c>
      <c r="U29967" s="74" t="s">
        <v>58155</v>
      </c>
    </row>
    <row r="29968" spans="20:21" x14ac:dyDescent="0.25">
      <c r="T29968" s="101" t="s">
        <v>58156</v>
      </c>
      <c r="U29968" s="74" t="s">
        <v>58157</v>
      </c>
    </row>
    <row r="29969" spans="20:21" x14ac:dyDescent="0.25">
      <c r="T29969" s="101" t="s">
        <v>58158</v>
      </c>
      <c r="U29969" s="74" t="s">
        <v>58159</v>
      </c>
    </row>
    <row r="29970" spans="20:21" x14ac:dyDescent="0.25">
      <c r="T29970" s="101" t="s">
        <v>58160</v>
      </c>
      <c r="U29970" s="74" t="s">
        <v>31605</v>
      </c>
    </row>
    <row r="29971" spans="20:21" x14ac:dyDescent="0.25">
      <c r="T29971" s="101" t="s">
        <v>58161</v>
      </c>
      <c r="U29971" s="74" t="s">
        <v>58162</v>
      </c>
    </row>
    <row r="29972" spans="20:21" x14ac:dyDescent="0.25">
      <c r="T29972" s="101" t="s">
        <v>58163</v>
      </c>
      <c r="U29972" s="74" t="s">
        <v>58164</v>
      </c>
    </row>
    <row r="29973" spans="20:21" x14ac:dyDescent="0.25">
      <c r="T29973" s="101" t="s">
        <v>58165</v>
      </c>
      <c r="U29973" s="74" t="s">
        <v>58166</v>
      </c>
    </row>
    <row r="29974" spans="20:21" x14ac:dyDescent="0.25">
      <c r="T29974" s="101" t="s">
        <v>58167</v>
      </c>
      <c r="U29974" s="74" t="s">
        <v>58168</v>
      </c>
    </row>
    <row r="29975" spans="20:21" x14ac:dyDescent="0.25">
      <c r="T29975" s="101" t="s">
        <v>58169</v>
      </c>
      <c r="U29975" s="74" t="s">
        <v>58170</v>
      </c>
    </row>
    <row r="29976" spans="20:21" x14ac:dyDescent="0.25">
      <c r="T29976" s="101" t="s">
        <v>58171</v>
      </c>
      <c r="U29976" s="74" t="s">
        <v>58172</v>
      </c>
    </row>
    <row r="29977" spans="20:21" x14ac:dyDescent="0.25">
      <c r="T29977" s="101" t="s">
        <v>58173</v>
      </c>
      <c r="U29977" s="74" t="s">
        <v>58174</v>
      </c>
    </row>
    <row r="29978" spans="20:21" x14ac:dyDescent="0.25">
      <c r="T29978" s="101" t="s">
        <v>58175</v>
      </c>
      <c r="U29978" s="74" t="s">
        <v>58176</v>
      </c>
    </row>
    <row r="29979" spans="20:21" x14ac:dyDescent="0.25">
      <c r="T29979" s="101" t="s">
        <v>58177</v>
      </c>
      <c r="U29979" s="74" t="s">
        <v>58178</v>
      </c>
    </row>
    <row r="29980" spans="20:21" x14ac:dyDescent="0.25">
      <c r="T29980" s="101" t="s">
        <v>58179</v>
      </c>
      <c r="U29980" s="74" t="s">
        <v>58180</v>
      </c>
    </row>
    <row r="29981" spans="20:21" x14ac:dyDescent="0.25">
      <c r="T29981" s="101" t="s">
        <v>58181</v>
      </c>
      <c r="U29981" s="74" t="s">
        <v>58182</v>
      </c>
    </row>
    <row r="29982" spans="20:21" x14ac:dyDescent="0.25">
      <c r="T29982" s="101" t="s">
        <v>58183</v>
      </c>
      <c r="U29982" s="74" t="s">
        <v>14455</v>
      </c>
    </row>
    <row r="29983" spans="20:21" x14ac:dyDescent="0.25">
      <c r="T29983" s="101" t="s">
        <v>58184</v>
      </c>
      <c r="U29983" s="74" t="s">
        <v>29675</v>
      </c>
    </row>
    <row r="29984" spans="20:21" x14ac:dyDescent="0.25">
      <c r="T29984" s="101" t="s">
        <v>58185</v>
      </c>
      <c r="U29984" s="74" t="s">
        <v>58186</v>
      </c>
    </row>
    <row r="29985" spans="20:21" x14ac:dyDescent="0.25">
      <c r="T29985" s="101" t="s">
        <v>58187</v>
      </c>
      <c r="U29985" s="74" t="s">
        <v>1736</v>
      </c>
    </row>
    <row r="29986" spans="20:21" x14ac:dyDescent="0.25">
      <c r="T29986" s="101" t="s">
        <v>58188</v>
      </c>
      <c r="U29986" s="74" t="s">
        <v>58189</v>
      </c>
    </row>
    <row r="29987" spans="20:21" x14ac:dyDescent="0.25">
      <c r="T29987" s="101" t="s">
        <v>58190</v>
      </c>
      <c r="U29987" s="74" t="s">
        <v>58191</v>
      </c>
    </row>
    <row r="29988" spans="20:21" x14ac:dyDescent="0.25">
      <c r="T29988" s="101" t="s">
        <v>58192</v>
      </c>
      <c r="U29988" s="74" t="s">
        <v>58193</v>
      </c>
    </row>
    <row r="29989" spans="20:21" x14ac:dyDescent="0.25">
      <c r="T29989" s="101" t="s">
        <v>58194</v>
      </c>
      <c r="U29989" s="74" t="s">
        <v>58195</v>
      </c>
    </row>
    <row r="29990" spans="20:21" x14ac:dyDescent="0.25">
      <c r="T29990" s="101" t="s">
        <v>58196</v>
      </c>
      <c r="U29990" s="74" t="s">
        <v>58197</v>
      </c>
    </row>
    <row r="29991" spans="20:21" x14ac:dyDescent="0.25">
      <c r="T29991" s="101" t="s">
        <v>58198</v>
      </c>
      <c r="U29991" s="74" t="s">
        <v>58199</v>
      </c>
    </row>
    <row r="29992" spans="20:21" x14ac:dyDescent="0.25">
      <c r="T29992" s="101" t="s">
        <v>58200</v>
      </c>
      <c r="U29992" s="74" t="s">
        <v>58201</v>
      </c>
    </row>
    <row r="29993" spans="20:21" x14ac:dyDescent="0.25">
      <c r="T29993" s="101" t="s">
        <v>58202</v>
      </c>
      <c r="U29993" s="74" t="s">
        <v>58203</v>
      </c>
    </row>
    <row r="29994" spans="20:21" x14ac:dyDescent="0.25">
      <c r="T29994" s="101" t="s">
        <v>58204</v>
      </c>
      <c r="U29994" s="74" t="s">
        <v>58205</v>
      </c>
    </row>
    <row r="29995" spans="20:21" x14ac:dyDescent="0.25">
      <c r="T29995" s="101" t="s">
        <v>58206</v>
      </c>
      <c r="U29995" s="74" t="s">
        <v>58207</v>
      </c>
    </row>
    <row r="29996" spans="20:21" x14ac:dyDescent="0.25">
      <c r="T29996" s="101" t="s">
        <v>58208</v>
      </c>
      <c r="U29996" s="74" t="s">
        <v>58209</v>
      </c>
    </row>
    <row r="29997" spans="20:21" x14ac:dyDescent="0.25">
      <c r="T29997" s="101" t="s">
        <v>58210</v>
      </c>
      <c r="U29997" s="74" t="s">
        <v>58211</v>
      </c>
    </row>
    <row r="29998" spans="20:21" x14ac:dyDescent="0.25">
      <c r="T29998" s="101" t="s">
        <v>58212</v>
      </c>
      <c r="U29998" s="74" t="s">
        <v>14555</v>
      </c>
    </row>
    <row r="29999" spans="20:21" x14ac:dyDescent="0.25">
      <c r="T29999" s="101" t="s">
        <v>58213</v>
      </c>
      <c r="U29999" s="74" t="s">
        <v>58214</v>
      </c>
    </row>
    <row r="30000" spans="20:21" x14ac:dyDescent="0.25">
      <c r="T30000" s="101" t="s">
        <v>58215</v>
      </c>
      <c r="U30000" s="74" t="s">
        <v>19055</v>
      </c>
    </row>
    <row r="30001" spans="20:21" x14ac:dyDescent="0.25">
      <c r="T30001" s="101" t="s">
        <v>58216</v>
      </c>
      <c r="U30001" s="74" t="s">
        <v>58217</v>
      </c>
    </row>
    <row r="30002" spans="20:21" x14ac:dyDescent="0.25">
      <c r="T30002" s="101" t="s">
        <v>58218</v>
      </c>
      <c r="U30002" s="74" t="s">
        <v>58219</v>
      </c>
    </row>
    <row r="30003" spans="20:21" x14ac:dyDescent="0.25">
      <c r="T30003" s="101" t="s">
        <v>58220</v>
      </c>
      <c r="U30003" s="74" t="s">
        <v>58221</v>
      </c>
    </row>
    <row r="30004" spans="20:21" x14ac:dyDescent="0.25">
      <c r="T30004" s="101" t="s">
        <v>58222</v>
      </c>
      <c r="U30004" s="74" t="s">
        <v>58223</v>
      </c>
    </row>
    <row r="30005" spans="20:21" x14ac:dyDescent="0.25">
      <c r="T30005" s="101" t="s">
        <v>58224</v>
      </c>
      <c r="U30005" s="74" t="s">
        <v>58225</v>
      </c>
    </row>
    <row r="30006" spans="20:21" x14ac:dyDescent="0.25">
      <c r="T30006" s="101" t="s">
        <v>58226</v>
      </c>
      <c r="U30006" s="74" t="s">
        <v>58227</v>
      </c>
    </row>
    <row r="30007" spans="20:21" x14ac:dyDescent="0.25">
      <c r="T30007" s="101" t="s">
        <v>58228</v>
      </c>
      <c r="U30007" s="74" t="s">
        <v>58229</v>
      </c>
    </row>
    <row r="30008" spans="20:21" x14ac:dyDescent="0.25">
      <c r="T30008" s="101" t="s">
        <v>58230</v>
      </c>
      <c r="U30008" s="74" t="s">
        <v>58231</v>
      </c>
    </row>
    <row r="30009" spans="20:21" x14ac:dyDescent="0.25">
      <c r="T30009" s="101" t="s">
        <v>58232</v>
      </c>
      <c r="U30009" s="74" t="s">
        <v>58233</v>
      </c>
    </row>
    <row r="30010" spans="20:21" x14ac:dyDescent="0.25">
      <c r="T30010" s="101" t="s">
        <v>58234</v>
      </c>
      <c r="U30010" s="74" t="s">
        <v>31693</v>
      </c>
    </row>
    <row r="30011" spans="20:21" x14ac:dyDescent="0.25">
      <c r="T30011" s="101" t="s">
        <v>58235</v>
      </c>
      <c r="U30011" s="74" t="s">
        <v>58236</v>
      </c>
    </row>
    <row r="30012" spans="20:21" x14ac:dyDescent="0.25">
      <c r="T30012" s="101" t="s">
        <v>58237</v>
      </c>
      <c r="U30012" s="74" t="s">
        <v>58238</v>
      </c>
    </row>
    <row r="30013" spans="20:21" x14ac:dyDescent="0.25">
      <c r="T30013" s="101" t="s">
        <v>58239</v>
      </c>
      <c r="U30013" s="74" t="s">
        <v>49962</v>
      </c>
    </row>
    <row r="30014" spans="20:21" x14ac:dyDescent="0.25">
      <c r="T30014" s="101" t="s">
        <v>58240</v>
      </c>
      <c r="U30014" s="74" t="s">
        <v>58241</v>
      </c>
    </row>
    <row r="30015" spans="20:21" x14ac:dyDescent="0.25">
      <c r="T30015" s="101" t="s">
        <v>58242</v>
      </c>
      <c r="U30015" s="74" t="s">
        <v>58243</v>
      </c>
    </row>
    <row r="30016" spans="20:21" x14ac:dyDescent="0.25">
      <c r="T30016" s="101" t="s">
        <v>58244</v>
      </c>
      <c r="U30016" s="74" t="s">
        <v>58245</v>
      </c>
    </row>
    <row r="30017" spans="20:21" x14ac:dyDescent="0.25">
      <c r="T30017" s="101" t="s">
        <v>58246</v>
      </c>
      <c r="U30017" s="74" t="s">
        <v>58247</v>
      </c>
    </row>
    <row r="30018" spans="20:21" x14ac:dyDescent="0.25">
      <c r="T30018" s="101" t="s">
        <v>58248</v>
      </c>
      <c r="U30018" s="74" t="s">
        <v>58249</v>
      </c>
    </row>
    <row r="30019" spans="20:21" x14ac:dyDescent="0.25">
      <c r="T30019" s="101" t="s">
        <v>58250</v>
      </c>
      <c r="U30019" s="74" t="s">
        <v>58251</v>
      </c>
    </row>
    <row r="30020" spans="20:21" x14ac:dyDescent="0.25">
      <c r="T30020" s="101" t="s">
        <v>58252</v>
      </c>
      <c r="U30020" s="74" t="s">
        <v>58253</v>
      </c>
    </row>
    <row r="30021" spans="20:21" x14ac:dyDescent="0.25">
      <c r="T30021" s="101" t="s">
        <v>58254</v>
      </c>
      <c r="U30021" s="74" t="s">
        <v>58255</v>
      </c>
    </row>
    <row r="30022" spans="20:21" x14ac:dyDescent="0.25">
      <c r="T30022" s="101" t="s">
        <v>58256</v>
      </c>
      <c r="U30022" s="74" t="s">
        <v>58257</v>
      </c>
    </row>
    <row r="30023" spans="20:21" x14ac:dyDescent="0.25">
      <c r="T30023" s="101" t="s">
        <v>58258</v>
      </c>
      <c r="U30023" s="74" t="s">
        <v>58259</v>
      </c>
    </row>
    <row r="30024" spans="20:21" x14ac:dyDescent="0.25">
      <c r="T30024" s="101" t="s">
        <v>58260</v>
      </c>
      <c r="U30024" s="74" t="s">
        <v>58261</v>
      </c>
    </row>
    <row r="30025" spans="20:21" x14ac:dyDescent="0.25">
      <c r="T30025" s="101" t="s">
        <v>58262</v>
      </c>
      <c r="U30025" s="74" t="s">
        <v>58263</v>
      </c>
    </row>
    <row r="30026" spans="20:21" x14ac:dyDescent="0.25">
      <c r="T30026" s="101" t="s">
        <v>58264</v>
      </c>
      <c r="U30026" s="74" t="s">
        <v>58265</v>
      </c>
    </row>
    <row r="30027" spans="20:21" x14ac:dyDescent="0.25">
      <c r="T30027" s="101" t="s">
        <v>58266</v>
      </c>
      <c r="U30027" s="74" t="s">
        <v>21273</v>
      </c>
    </row>
    <row r="30028" spans="20:21" x14ac:dyDescent="0.25">
      <c r="T30028" s="101" t="s">
        <v>58267</v>
      </c>
      <c r="U30028" s="74" t="s">
        <v>58268</v>
      </c>
    </row>
    <row r="30029" spans="20:21" x14ac:dyDescent="0.25">
      <c r="T30029" s="101" t="s">
        <v>58269</v>
      </c>
      <c r="U30029" s="74" t="s">
        <v>58270</v>
      </c>
    </row>
    <row r="30030" spans="20:21" x14ac:dyDescent="0.25">
      <c r="T30030" s="101" t="s">
        <v>58271</v>
      </c>
      <c r="U30030" s="74" t="s">
        <v>58272</v>
      </c>
    </row>
    <row r="30031" spans="20:21" x14ac:dyDescent="0.25">
      <c r="T30031" s="101" t="s">
        <v>58273</v>
      </c>
      <c r="U30031" s="74" t="s">
        <v>58274</v>
      </c>
    </row>
    <row r="30032" spans="20:21" x14ac:dyDescent="0.25">
      <c r="T30032" s="101" t="s">
        <v>58275</v>
      </c>
      <c r="U30032" s="74" t="s">
        <v>58276</v>
      </c>
    </row>
    <row r="30033" spans="20:21" x14ac:dyDescent="0.25">
      <c r="T30033" s="101" t="s">
        <v>58277</v>
      </c>
      <c r="U30033" s="74" t="s">
        <v>58278</v>
      </c>
    </row>
    <row r="30034" spans="20:21" x14ac:dyDescent="0.25">
      <c r="T30034" s="101" t="s">
        <v>58279</v>
      </c>
      <c r="U30034" s="74" t="s">
        <v>58280</v>
      </c>
    </row>
    <row r="30035" spans="20:21" x14ac:dyDescent="0.25">
      <c r="T30035" s="101" t="s">
        <v>58281</v>
      </c>
      <c r="U30035" s="74" t="s">
        <v>58282</v>
      </c>
    </row>
    <row r="30036" spans="20:21" x14ac:dyDescent="0.25">
      <c r="T30036" s="101" t="s">
        <v>58283</v>
      </c>
      <c r="U30036" s="74" t="s">
        <v>58284</v>
      </c>
    </row>
    <row r="30037" spans="20:21" x14ac:dyDescent="0.25">
      <c r="T30037" s="101" t="s">
        <v>58285</v>
      </c>
      <c r="U30037" s="74" t="s">
        <v>3837</v>
      </c>
    </row>
    <row r="30038" spans="20:21" x14ac:dyDescent="0.25">
      <c r="T30038" s="101" t="s">
        <v>58286</v>
      </c>
      <c r="U30038" s="74" t="s">
        <v>58287</v>
      </c>
    </row>
    <row r="30039" spans="20:21" x14ac:dyDescent="0.25">
      <c r="T30039" s="101" t="s">
        <v>58288</v>
      </c>
      <c r="U30039" s="74" t="s">
        <v>58289</v>
      </c>
    </row>
    <row r="30040" spans="20:21" x14ac:dyDescent="0.25">
      <c r="T30040" s="101" t="s">
        <v>58290</v>
      </c>
      <c r="U30040" s="74" t="s">
        <v>58291</v>
      </c>
    </row>
    <row r="30041" spans="20:21" x14ac:dyDescent="0.25">
      <c r="T30041" s="101" t="s">
        <v>58292</v>
      </c>
      <c r="U30041" s="74" t="s">
        <v>58293</v>
      </c>
    </row>
    <row r="30042" spans="20:21" x14ac:dyDescent="0.25">
      <c r="T30042" s="101" t="s">
        <v>58294</v>
      </c>
      <c r="U30042" s="74" t="s">
        <v>47408</v>
      </c>
    </row>
    <row r="30043" spans="20:21" x14ac:dyDescent="0.25">
      <c r="T30043" s="101" t="s">
        <v>58295</v>
      </c>
      <c r="U30043" s="74" t="s">
        <v>58296</v>
      </c>
    </row>
    <row r="30044" spans="20:21" x14ac:dyDescent="0.25">
      <c r="T30044" s="101" t="s">
        <v>58297</v>
      </c>
      <c r="U30044" s="74" t="s">
        <v>14798</v>
      </c>
    </row>
    <row r="30045" spans="20:21" x14ac:dyDescent="0.25">
      <c r="T30045" s="101" t="s">
        <v>58298</v>
      </c>
      <c r="U30045" s="74" t="s">
        <v>58299</v>
      </c>
    </row>
    <row r="30046" spans="20:21" x14ac:dyDescent="0.25">
      <c r="T30046" s="101" t="s">
        <v>58300</v>
      </c>
      <c r="U30046" s="74" t="s">
        <v>58301</v>
      </c>
    </row>
    <row r="30047" spans="20:21" x14ac:dyDescent="0.25">
      <c r="T30047" s="101" t="s">
        <v>58302</v>
      </c>
      <c r="U30047" s="74" t="s">
        <v>28740</v>
      </c>
    </row>
    <row r="30048" spans="20:21" x14ac:dyDescent="0.25">
      <c r="T30048" s="101" t="s">
        <v>58303</v>
      </c>
      <c r="U30048" s="74" t="s">
        <v>58304</v>
      </c>
    </row>
    <row r="30049" spans="20:21" x14ac:dyDescent="0.25">
      <c r="T30049" s="101" t="s">
        <v>58305</v>
      </c>
      <c r="U30049" s="74" t="s">
        <v>58306</v>
      </c>
    </row>
    <row r="30050" spans="20:21" x14ac:dyDescent="0.25">
      <c r="T30050" s="101" t="s">
        <v>58307</v>
      </c>
      <c r="U30050" s="74" t="s">
        <v>58308</v>
      </c>
    </row>
    <row r="30051" spans="20:21" x14ac:dyDescent="0.25">
      <c r="T30051" s="101" t="s">
        <v>58309</v>
      </c>
      <c r="U30051" s="74" t="s">
        <v>58310</v>
      </c>
    </row>
    <row r="30052" spans="20:21" x14ac:dyDescent="0.25">
      <c r="T30052" s="101" t="s">
        <v>58311</v>
      </c>
      <c r="U30052" s="74" t="s">
        <v>58312</v>
      </c>
    </row>
    <row r="30053" spans="20:21" x14ac:dyDescent="0.25">
      <c r="T30053" s="101" t="s">
        <v>58313</v>
      </c>
      <c r="U30053" s="74" t="s">
        <v>58314</v>
      </c>
    </row>
    <row r="30054" spans="20:21" x14ac:dyDescent="0.25">
      <c r="T30054" s="101" t="s">
        <v>58315</v>
      </c>
      <c r="U30054" s="74" t="s">
        <v>58316</v>
      </c>
    </row>
    <row r="30055" spans="20:21" x14ac:dyDescent="0.25">
      <c r="T30055" s="101" t="s">
        <v>58317</v>
      </c>
      <c r="U30055" s="74" t="s">
        <v>58318</v>
      </c>
    </row>
    <row r="30056" spans="20:21" x14ac:dyDescent="0.25">
      <c r="T30056" s="101" t="s">
        <v>58319</v>
      </c>
      <c r="U30056" s="74" t="s">
        <v>12397</v>
      </c>
    </row>
    <row r="30057" spans="20:21" x14ac:dyDescent="0.25">
      <c r="T30057" s="101" t="s">
        <v>58320</v>
      </c>
      <c r="U30057" s="74" t="s">
        <v>3541</v>
      </c>
    </row>
    <row r="30058" spans="20:21" x14ac:dyDescent="0.25">
      <c r="T30058" s="101" t="s">
        <v>58321</v>
      </c>
      <c r="U30058" s="74" t="s">
        <v>58322</v>
      </c>
    </row>
    <row r="30059" spans="20:21" x14ac:dyDescent="0.25">
      <c r="T30059" s="101" t="s">
        <v>58323</v>
      </c>
      <c r="U30059" s="74" t="s">
        <v>58324</v>
      </c>
    </row>
    <row r="30060" spans="20:21" x14ac:dyDescent="0.25">
      <c r="T30060" s="101" t="s">
        <v>58325</v>
      </c>
      <c r="U30060" s="74" t="s">
        <v>58326</v>
      </c>
    </row>
    <row r="30061" spans="20:21" x14ac:dyDescent="0.25">
      <c r="T30061" s="101" t="s">
        <v>58327</v>
      </c>
      <c r="U30061" s="74" t="s">
        <v>58328</v>
      </c>
    </row>
    <row r="30062" spans="20:21" x14ac:dyDescent="0.25">
      <c r="T30062" s="101" t="s">
        <v>58329</v>
      </c>
      <c r="U30062" s="74" t="s">
        <v>58330</v>
      </c>
    </row>
    <row r="30063" spans="20:21" x14ac:dyDescent="0.25">
      <c r="T30063" s="101" t="s">
        <v>58331</v>
      </c>
      <c r="U30063" s="74" t="s">
        <v>58332</v>
      </c>
    </row>
    <row r="30064" spans="20:21" x14ac:dyDescent="0.25">
      <c r="T30064" s="101" t="s">
        <v>58333</v>
      </c>
      <c r="U30064" s="74" t="s">
        <v>58334</v>
      </c>
    </row>
    <row r="30065" spans="20:21" x14ac:dyDescent="0.25">
      <c r="T30065" s="101" t="s">
        <v>58335</v>
      </c>
      <c r="U30065" s="74" t="s">
        <v>23691</v>
      </c>
    </row>
    <row r="30066" spans="20:21" x14ac:dyDescent="0.25">
      <c r="T30066" s="101" t="s">
        <v>58336</v>
      </c>
      <c r="U30066" s="74" t="s">
        <v>58337</v>
      </c>
    </row>
    <row r="30067" spans="20:21" x14ac:dyDescent="0.25">
      <c r="T30067" s="101" t="s">
        <v>58338</v>
      </c>
      <c r="U30067" s="74" t="s">
        <v>58339</v>
      </c>
    </row>
    <row r="30068" spans="20:21" x14ac:dyDescent="0.25">
      <c r="T30068" s="101" t="s">
        <v>58340</v>
      </c>
      <c r="U30068" s="74" t="s">
        <v>58341</v>
      </c>
    </row>
    <row r="30069" spans="20:21" x14ac:dyDescent="0.25">
      <c r="T30069" s="101" t="s">
        <v>58342</v>
      </c>
      <c r="U30069" s="74" t="s">
        <v>58343</v>
      </c>
    </row>
    <row r="30070" spans="20:21" x14ac:dyDescent="0.25">
      <c r="T30070" s="101" t="s">
        <v>58344</v>
      </c>
      <c r="U30070" s="74" t="s">
        <v>58345</v>
      </c>
    </row>
    <row r="30071" spans="20:21" x14ac:dyDescent="0.25">
      <c r="T30071" s="101" t="s">
        <v>58346</v>
      </c>
      <c r="U30071" s="74" t="s">
        <v>3072</v>
      </c>
    </row>
    <row r="30072" spans="20:21" x14ac:dyDescent="0.25">
      <c r="T30072" s="101" t="s">
        <v>58347</v>
      </c>
      <c r="U30072" s="74" t="s">
        <v>58348</v>
      </c>
    </row>
    <row r="30073" spans="20:21" x14ac:dyDescent="0.25">
      <c r="T30073" s="101" t="s">
        <v>58349</v>
      </c>
      <c r="U30073" s="74" t="s">
        <v>58350</v>
      </c>
    </row>
    <row r="30074" spans="20:21" x14ac:dyDescent="0.25">
      <c r="T30074" s="101" t="s">
        <v>58351</v>
      </c>
      <c r="U30074" s="74" t="s">
        <v>58352</v>
      </c>
    </row>
    <row r="30075" spans="20:21" x14ac:dyDescent="0.25">
      <c r="T30075" s="101" t="s">
        <v>58353</v>
      </c>
      <c r="U30075" s="74" t="s">
        <v>58354</v>
      </c>
    </row>
    <row r="30076" spans="20:21" x14ac:dyDescent="0.25">
      <c r="T30076" s="101" t="s">
        <v>58355</v>
      </c>
      <c r="U30076" s="74" t="s">
        <v>58356</v>
      </c>
    </row>
    <row r="30077" spans="20:21" x14ac:dyDescent="0.25">
      <c r="T30077" s="101" t="s">
        <v>58357</v>
      </c>
      <c r="U30077" s="74" t="s">
        <v>58358</v>
      </c>
    </row>
    <row r="30078" spans="20:21" x14ac:dyDescent="0.25">
      <c r="T30078" s="101" t="s">
        <v>58359</v>
      </c>
      <c r="U30078" s="74" t="s">
        <v>58360</v>
      </c>
    </row>
    <row r="30079" spans="20:21" x14ac:dyDescent="0.25">
      <c r="T30079" s="101" t="s">
        <v>58361</v>
      </c>
      <c r="U30079" s="74" t="s">
        <v>58362</v>
      </c>
    </row>
    <row r="30080" spans="20:21" x14ac:dyDescent="0.25">
      <c r="T30080" s="101" t="s">
        <v>58363</v>
      </c>
      <c r="U30080" s="74" t="s">
        <v>58364</v>
      </c>
    </row>
    <row r="30081" spans="20:21" x14ac:dyDescent="0.25">
      <c r="T30081" s="101" t="s">
        <v>58365</v>
      </c>
      <c r="U30081" s="74" t="s">
        <v>58366</v>
      </c>
    </row>
    <row r="30082" spans="20:21" x14ac:dyDescent="0.25">
      <c r="T30082" s="101" t="s">
        <v>58367</v>
      </c>
      <c r="U30082" s="74" t="s">
        <v>58368</v>
      </c>
    </row>
    <row r="30083" spans="20:21" x14ac:dyDescent="0.25">
      <c r="T30083" s="101" t="s">
        <v>58369</v>
      </c>
      <c r="U30083" s="74" t="s">
        <v>58370</v>
      </c>
    </row>
    <row r="30084" spans="20:21" x14ac:dyDescent="0.25">
      <c r="T30084" s="101" t="s">
        <v>58371</v>
      </c>
      <c r="U30084" s="74" t="s">
        <v>58372</v>
      </c>
    </row>
    <row r="30085" spans="20:21" x14ac:dyDescent="0.25">
      <c r="T30085" s="101" t="s">
        <v>58373</v>
      </c>
      <c r="U30085" s="74" t="s">
        <v>58374</v>
      </c>
    </row>
    <row r="30086" spans="20:21" x14ac:dyDescent="0.25">
      <c r="T30086" s="101" t="s">
        <v>58375</v>
      </c>
      <c r="U30086" s="74" t="s">
        <v>58376</v>
      </c>
    </row>
    <row r="30087" spans="20:21" x14ac:dyDescent="0.25">
      <c r="T30087" s="101" t="s">
        <v>58377</v>
      </c>
      <c r="U30087" s="74" t="s">
        <v>58378</v>
      </c>
    </row>
    <row r="30088" spans="20:21" x14ac:dyDescent="0.25">
      <c r="T30088" s="101" t="s">
        <v>58379</v>
      </c>
      <c r="U30088" s="74" t="s">
        <v>58380</v>
      </c>
    </row>
    <row r="30089" spans="20:21" x14ac:dyDescent="0.25">
      <c r="T30089" s="101" t="s">
        <v>58381</v>
      </c>
      <c r="U30089" s="74" t="s">
        <v>58382</v>
      </c>
    </row>
    <row r="30090" spans="20:21" x14ac:dyDescent="0.25">
      <c r="T30090" s="101" t="s">
        <v>58383</v>
      </c>
      <c r="U30090" s="74" t="s">
        <v>58384</v>
      </c>
    </row>
    <row r="30091" spans="20:21" x14ac:dyDescent="0.25">
      <c r="T30091" s="101" t="s">
        <v>58385</v>
      </c>
      <c r="U30091" s="74" t="s">
        <v>58386</v>
      </c>
    </row>
    <row r="30092" spans="20:21" x14ac:dyDescent="0.25">
      <c r="T30092" s="101" t="s">
        <v>58387</v>
      </c>
      <c r="U30092" s="74" t="s">
        <v>58388</v>
      </c>
    </row>
    <row r="30093" spans="20:21" x14ac:dyDescent="0.25">
      <c r="T30093" s="101" t="s">
        <v>58389</v>
      </c>
      <c r="U30093" s="74" t="s">
        <v>4250</v>
      </c>
    </row>
    <row r="30094" spans="20:21" x14ac:dyDescent="0.25">
      <c r="T30094" s="101" t="s">
        <v>58390</v>
      </c>
      <c r="U30094" s="74" t="s">
        <v>842</v>
      </c>
    </row>
    <row r="30095" spans="20:21" x14ac:dyDescent="0.25">
      <c r="T30095" s="101" t="s">
        <v>58391</v>
      </c>
      <c r="U30095" s="74" t="s">
        <v>58392</v>
      </c>
    </row>
    <row r="30096" spans="20:21" x14ac:dyDescent="0.25">
      <c r="T30096" s="101" t="s">
        <v>58393</v>
      </c>
      <c r="U30096" s="74" t="s">
        <v>58394</v>
      </c>
    </row>
    <row r="30097" spans="20:21" x14ac:dyDescent="0.25">
      <c r="T30097" s="101" t="s">
        <v>58395</v>
      </c>
      <c r="U30097" s="74" t="s">
        <v>58396</v>
      </c>
    </row>
    <row r="30098" spans="20:21" x14ac:dyDescent="0.25">
      <c r="T30098" s="101" t="s">
        <v>58397</v>
      </c>
      <c r="U30098" s="74" t="s">
        <v>58398</v>
      </c>
    </row>
    <row r="30099" spans="20:21" x14ac:dyDescent="0.25">
      <c r="T30099" s="101" t="s">
        <v>58399</v>
      </c>
      <c r="U30099" s="74" t="s">
        <v>58400</v>
      </c>
    </row>
    <row r="30100" spans="20:21" x14ac:dyDescent="0.25">
      <c r="T30100" s="101" t="s">
        <v>58401</v>
      </c>
      <c r="U30100" s="74" t="s">
        <v>58402</v>
      </c>
    </row>
    <row r="30101" spans="20:21" x14ac:dyDescent="0.25">
      <c r="T30101" s="101" t="s">
        <v>58403</v>
      </c>
      <c r="U30101" s="74" t="s">
        <v>58404</v>
      </c>
    </row>
    <row r="30102" spans="20:21" x14ac:dyDescent="0.25">
      <c r="T30102" s="101" t="s">
        <v>58405</v>
      </c>
      <c r="U30102" s="74" t="s">
        <v>58406</v>
      </c>
    </row>
    <row r="30103" spans="20:21" x14ac:dyDescent="0.25">
      <c r="T30103" s="101" t="s">
        <v>58407</v>
      </c>
      <c r="U30103" s="74" t="s">
        <v>7252</v>
      </c>
    </row>
    <row r="30104" spans="20:21" x14ac:dyDescent="0.25">
      <c r="T30104" s="101" t="s">
        <v>58408</v>
      </c>
      <c r="U30104" s="74" t="s">
        <v>58409</v>
      </c>
    </row>
    <row r="30105" spans="20:21" x14ac:dyDescent="0.25">
      <c r="T30105" s="101" t="s">
        <v>58410</v>
      </c>
      <c r="U30105" s="74" t="s">
        <v>58411</v>
      </c>
    </row>
    <row r="30106" spans="20:21" x14ac:dyDescent="0.25">
      <c r="T30106" s="101" t="s">
        <v>58412</v>
      </c>
      <c r="U30106" s="74" t="s">
        <v>50237</v>
      </c>
    </row>
    <row r="30107" spans="20:21" x14ac:dyDescent="0.25">
      <c r="T30107" s="101" t="s">
        <v>58413</v>
      </c>
      <c r="U30107" s="74" t="s">
        <v>58414</v>
      </c>
    </row>
    <row r="30108" spans="20:21" x14ac:dyDescent="0.25">
      <c r="T30108" s="101" t="s">
        <v>58415</v>
      </c>
      <c r="U30108" s="74" t="s">
        <v>17354</v>
      </c>
    </row>
    <row r="30109" spans="20:21" x14ac:dyDescent="0.25">
      <c r="T30109" s="101" t="s">
        <v>58416</v>
      </c>
      <c r="U30109" s="74" t="s">
        <v>58417</v>
      </c>
    </row>
    <row r="30110" spans="20:21" x14ac:dyDescent="0.25">
      <c r="T30110" s="101" t="s">
        <v>58418</v>
      </c>
      <c r="U30110" s="74" t="s">
        <v>13759</v>
      </c>
    </row>
    <row r="30111" spans="20:21" x14ac:dyDescent="0.25">
      <c r="T30111" s="101" t="s">
        <v>58419</v>
      </c>
      <c r="U30111" s="74" t="s">
        <v>58420</v>
      </c>
    </row>
    <row r="30112" spans="20:21" x14ac:dyDescent="0.25">
      <c r="T30112" s="101" t="s">
        <v>58421</v>
      </c>
      <c r="U30112" s="74" t="s">
        <v>58422</v>
      </c>
    </row>
    <row r="30113" spans="20:21" x14ac:dyDescent="0.25">
      <c r="T30113" s="101" t="s">
        <v>58423</v>
      </c>
      <c r="U30113" s="74" t="s">
        <v>58424</v>
      </c>
    </row>
    <row r="30114" spans="20:21" x14ac:dyDescent="0.25">
      <c r="T30114" s="101" t="s">
        <v>58425</v>
      </c>
      <c r="U30114" s="74" t="s">
        <v>58426</v>
      </c>
    </row>
    <row r="30115" spans="20:21" x14ac:dyDescent="0.25">
      <c r="T30115" s="101" t="s">
        <v>58427</v>
      </c>
      <c r="U30115" s="74" t="s">
        <v>28978</v>
      </c>
    </row>
    <row r="30116" spans="20:21" x14ac:dyDescent="0.25">
      <c r="T30116" s="101" t="s">
        <v>58428</v>
      </c>
      <c r="U30116" s="74" t="s">
        <v>58429</v>
      </c>
    </row>
    <row r="30117" spans="20:21" x14ac:dyDescent="0.25">
      <c r="T30117" s="101" t="s">
        <v>58430</v>
      </c>
      <c r="U30117" s="74" t="s">
        <v>58431</v>
      </c>
    </row>
    <row r="30118" spans="20:21" x14ac:dyDescent="0.25">
      <c r="T30118" s="101" t="s">
        <v>58432</v>
      </c>
      <c r="U30118" s="74" t="s">
        <v>55979</v>
      </c>
    </row>
    <row r="30119" spans="20:21" x14ac:dyDescent="0.25">
      <c r="T30119" s="101" t="s">
        <v>58433</v>
      </c>
      <c r="U30119" s="74" t="s">
        <v>58434</v>
      </c>
    </row>
    <row r="30120" spans="20:21" x14ac:dyDescent="0.25">
      <c r="T30120" s="101" t="s">
        <v>58435</v>
      </c>
      <c r="U30120" s="74" t="s">
        <v>58436</v>
      </c>
    </row>
    <row r="30121" spans="20:21" x14ac:dyDescent="0.25">
      <c r="T30121" s="101" t="s">
        <v>58437</v>
      </c>
      <c r="U30121" s="74" t="s">
        <v>872</v>
      </c>
    </row>
    <row r="30122" spans="20:21" x14ac:dyDescent="0.25">
      <c r="T30122" s="101" t="s">
        <v>58438</v>
      </c>
      <c r="U30122" s="74" t="s">
        <v>58439</v>
      </c>
    </row>
    <row r="30123" spans="20:21" x14ac:dyDescent="0.25">
      <c r="T30123" s="101" t="s">
        <v>58440</v>
      </c>
      <c r="U30123" s="74" t="s">
        <v>58441</v>
      </c>
    </row>
    <row r="30124" spans="20:21" x14ac:dyDescent="0.25">
      <c r="T30124" s="101" t="s">
        <v>58442</v>
      </c>
      <c r="U30124" s="74" t="s">
        <v>58443</v>
      </c>
    </row>
    <row r="30125" spans="20:21" x14ac:dyDescent="0.25">
      <c r="T30125" s="101" t="s">
        <v>58444</v>
      </c>
      <c r="U30125" s="74" t="s">
        <v>58445</v>
      </c>
    </row>
    <row r="30126" spans="20:21" x14ac:dyDescent="0.25">
      <c r="T30126" s="101" t="s">
        <v>58446</v>
      </c>
      <c r="U30126" s="74" t="s">
        <v>58447</v>
      </c>
    </row>
    <row r="30127" spans="20:21" x14ac:dyDescent="0.25">
      <c r="T30127" s="101" t="s">
        <v>58448</v>
      </c>
      <c r="U30127" s="74" t="s">
        <v>58449</v>
      </c>
    </row>
    <row r="30128" spans="20:21" x14ac:dyDescent="0.25">
      <c r="T30128" s="101" t="s">
        <v>58450</v>
      </c>
      <c r="U30128" s="74" t="s">
        <v>58451</v>
      </c>
    </row>
    <row r="30129" spans="20:21" x14ac:dyDescent="0.25">
      <c r="T30129" s="101" t="s">
        <v>58452</v>
      </c>
      <c r="U30129" s="74" t="s">
        <v>58453</v>
      </c>
    </row>
    <row r="30130" spans="20:21" x14ac:dyDescent="0.25">
      <c r="T30130" s="101" t="s">
        <v>58454</v>
      </c>
      <c r="U30130" s="74" t="s">
        <v>58455</v>
      </c>
    </row>
    <row r="30131" spans="20:21" x14ac:dyDescent="0.25">
      <c r="T30131" s="101" t="s">
        <v>58456</v>
      </c>
      <c r="U30131" s="74" t="s">
        <v>58457</v>
      </c>
    </row>
    <row r="30132" spans="20:21" x14ac:dyDescent="0.25">
      <c r="T30132" s="101" t="s">
        <v>58458</v>
      </c>
      <c r="U30132" s="74" t="s">
        <v>932</v>
      </c>
    </row>
    <row r="30133" spans="20:21" x14ac:dyDescent="0.25">
      <c r="T30133" s="101" t="s">
        <v>58459</v>
      </c>
      <c r="U30133" s="74" t="s">
        <v>58460</v>
      </c>
    </row>
    <row r="30134" spans="20:21" x14ac:dyDescent="0.25">
      <c r="T30134" s="101" t="s">
        <v>58461</v>
      </c>
      <c r="U30134" s="74" t="s">
        <v>58462</v>
      </c>
    </row>
    <row r="30135" spans="20:21" x14ac:dyDescent="0.25">
      <c r="T30135" s="101" t="s">
        <v>58463</v>
      </c>
      <c r="U30135" s="74" t="s">
        <v>58464</v>
      </c>
    </row>
    <row r="30136" spans="20:21" x14ac:dyDescent="0.25">
      <c r="T30136" s="101" t="s">
        <v>58465</v>
      </c>
      <c r="U30136" s="74" t="s">
        <v>58466</v>
      </c>
    </row>
    <row r="30137" spans="20:21" x14ac:dyDescent="0.25">
      <c r="T30137" s="101" t="s">
        <v>58467</v>
      </c>
      <c r="U30137" s="74" t="s">
        <v>58468</v>
      </c>
    </row>
    <row r="30138" spans="20:21" x14ac:dyDescent="0.25">
      <c r="T30138" s="101" t="s">
        <v>58469</v>
      </c>
      <c r="U30138" s="74" t="s">
        <v>58470</v>
      </c>
    </row>
    <row r="30139" spans="20:21" x14ac:dyDescent="0.25">
      <c r="T30139" s="101" t="s">
        <v>58471</v>
      </c>
      <c r="U30139" s="74" t="s">
        <v>58472</v>
      </c>
    </row>
    <row r="30140" spans="20:21" x14ac:dyDescent="0.25">
      <c r="T30140" s="101" t="s">
        <v>58473</v>
      </c>
      <c r="U30140" s="74" t="s">
        <v>4300</v>
      </c>
    </row>
    <row r="30141" spans="20:21" x14ac:dyDescent="0.25">
      <c r="T30141" s="101" t="s">
        <v>58474</v>
      </c>
      <c r="U30141" s="74" t="s">
        <v>58475</v>
      </c>
    </row>
    <row r="30142" spans="20:21" x14ac:dyDescent="0.25">
      <c r="T30142" s="101" t="s">
        <v>58476</v>
      </c>
      <c r="U30142" s="74" t="s">
        <v>58477</v>
      </c>
    </row>
    <row r="30143" spans="20:21" x14ac:dyDescent="0.25">
      <c r="T30143" s="101" t="s">
        <v>58478</v>
      </c>
      <c r="U30143" s="74" t="s">
        <v>58479</v>
      </c>
    </row>
    <row r="30144" spans="20:21" x14ac:dyDescent="0.25">
      <c r="T30144" s="101" t="s">
        <v>58480</v>
      </c>
      <c r="U30144" s="74" t="s">
        <v>58481</v>
      </c>
    </row>
    <row r="30145" spans="20:21" x14ac:dyDescent="0.25">
      <c r="T30145" s="101" t="s">
        <v>58482</v>
      </c>
      <c r="U30145" s="74" t="s">
        <v>58483</v>
      </c>
    </row>
    <row r="30146" spans="20:21" x14ac:dyDescent="0.25">
      <c r="T30146" s="101" t="s">
        <v>58484</v>
      </c>
      <c r="U30146" s="74" t="s">
        <v>58485</v>
      </c>
    </row>
    <row r="30147" spans="20:21" x14ac:dyDescent="0.25">
      <c r="T30147" s="101" t="s">
        <v>58486</v>
      </c>
      <c r="U30147" s="74" t="s">
        <v>58487</v>
      </c>
    </row>
    <row r="30148" spans="20:21" x14ac:dyDescent="0.25">
      <c r="T30148" s="101" t="s">
        <v>58488</v>
      </c>
      <c r="U30148" s="74" t="s">
        <v>58489</v>
      </c>
    </row>
    <row r="30149" spans="20:21" x14ac:dyDescent="0.25">
      <c r="T30149" s="101" t="s">
        <v>58490</v>
      </c>
      <c r="U30149" s="74" t="s">
        <v>58491</v>
      </c>
    </row>
    <row r="30150" spans="20:21" x14ac:dyDescent="0.25">
      <c r="T30150" s="101" t="s">
        <v>58492</v>
      </c>
      <c r="U30150" s="74" t="s">
        <v>58493</v>
      </c>
    </row>
    <row r="30151" spans="20:21" x14ac:dyDescent="0.25">
      <c r="T30151" s="101" t="s">
        <v>58494</v>
      </c>
      <c r="U30151" s="74" t="s">
        <v>58495</v>
      </c>
    </row>
    <row r="30152" spans="20:21" x14ac:dyDescent="0.25">
      <c r="T30152" s="101" t="s">
        <v>58496</v>
      </c>
      <c r="U30152" s="74" t="s">
        <v>58497</v>
      </c>
    </row>
    <row r="30153" spans="20:21" x14ac:dyDescent="0.25">
      <c r="T30153" s="101" t="s">
        <v>58498</v>
      </c>
      <c r="U30153" s="74" t="s">
        <v>58499</v>
      </c>
    </row>
    <row r="30154" spans="20:21" x14ac:dyDescent="0.25">
      <c r="T30154" s="101" t="s">
        <v>58500</v>
      </c>
      <c r="U30154" s="74" t="s">
        <v>58501</v>
      </c>
    </row>
    <row r="30155" spans="20:21" x14ac:dyDescent="0.25">
      <c r="T30155" s="101" t="s">
        <v>58502</v>
      </c>
      <c r="U30155" s="74" t="s">
        <v>58503</v>
      </c>
    </row>
    <row r="30156" spans="20:21" x14ac:dyDescent="0.25">
      <c r="T30156" s="101" t="s">
        <v>58504</v>
      </c>
      <c r="U30156" s="74" t="s">
        <v>58505</v>
      </c>
    </row>
    <row r="30157" spans="20:21" x14ac:dyDescent="0.25">
      <c r="T30157" s="101" t="s">
        <v>58506</v>
      </c>
      <c r="U30157" s="74" t="s">
        <v>58507</v>
      </c>
    </row>
    <row r="30158" spans="20:21" x14ac:dyDescent="0.25">
      <c r="T30158" s="101" t="s">
        <v>58508</v>
      </c>
      <c r="U30158" s="74" t="s">
        <v>58509</v>
      </c>
    </row>
    <row r="30159" spans="20:21" x14ac:dyDescent="0.25">
      <c r="T30159" s="101" t="s">
        <v>58510</v>
      </c>
      <c r="U30159" s="74" t="s">
        <v>58511</v>
      </c>
    </row>
    <row r="30160" spans="20:21" x14ac:dyDescent="0.25">
      <c r="T30160" s="101" t="s">
        <v>58512</v>
      </c>
      <c r="U30160" s="74" t="s">
        <v>58513</v>
      </c>
    </row>
    <row r="30161" spans="20:21" x14ac:dyDescent="0.25">
      <c r="T30161" s="101" t="s">
        <v>58514</v>
      </c>
      <c r="U30161" s="74" t="s">
        <v>58515</v>
      </c>
    </row>
    <row r="30162" spans="20:21" x14ac:dyDescent="0.25">
      <c r="T30162" s="101" t="s">
        <v>58516</v>
      </c>
      <c r="U30162" s="74" t="s">
        <v>58517</v>
      </c>
    </row>
    <row r="30163" spans="20:21" x14ac:dyDescent="0.25">
      <c r="T30163" s="101" t="s">
        <v>58518</v>
      </c>
      <c r="U30163" s="74" t="s">
        <v>58519</v>
      </c>
    </row>
    <row r="30164" spans="20:21" x14ac:dyDescent="0.25">
      <c r="T30164" s="101" t="s">
        <v>58520</v>
      </c>
      <c r="U30164" s="74" t="s">
        <v>58521</v>
      </c>
    </row>
    <row r="30165" spans="20:21" x14ac:dyDescent="0.25">
      <c r="T30165" s="101" t="s">
        <v>58522</v>
      </c>
      <c r="U30165" s="74" t="s">
        <v>58523</v>
      </c>
    </row>
    <row r="30166" spans="20:21" x14ac:dyDescent="0.25">
      <c r="T30166" s="101" t="s">
        <v>58524</v>
      </c>
      <c r="U30166" s="74" t="s">
        <v>58525</v>
      </c>
    </row>
    <row r="30167" spans="20:21" x14ac:dyDescent="0.25">
      <c r="T30167" s="101" t="s">
        <v>58526</v>
      </c>
      <c r="U30167" s="74" t="s">
        <v>58527</v>
      </c>
    </row>
    <row r="30168" spans="20:21" x14ac:dyDescent="0.25">
      <c r="T30168" s="101" t="s">
        <v>58528</v>
      </c>
      <c r="U30168" s="74" t="s">
        <v>58529</v>
      </c>
    </row>
    <row r="30169" spans="20:21" x14ac:dyDescent="0.25">
      <c r="T30169" s="101" t="s">
        <v>58530</v>
      </c>
      <c r="U30169" s="74" t="s">
        <v>58531</v>
      </c>
    </row>
    <row r="30170" spans="20:21" x14ac:dyDescent="0.25">
      <c r="T30170" s="101" t="s">
        <v>58532</v>
      </c>
      <c r="U30170" s="74" t="s">
        <v>58533</v>
      </c>
    </row>
    <row r="30171" spans="20:21" x14ac:dyDescent="0.25">
      <c r="T30171" s="101" t="s">
        <v>58534</v>
      </c>
      <c r="U30171" s="74" t="s">
        <v>58535</v>
      </c>
    </row>
    <row r="30172" spans="20:21" x14ac:dyDescent="0.25">
      <c r="T30172" s="101" t="s">
        <v>58536</v>
      </c>
      <c r="U30172" s="74" t="s">
        <v>58537</v>
      </c>
    </row>
    <row r="30173" spans="20:21" x14ac:dyDescent="0.25">
      <c r="T30173" s="101" t="s">
        <v>58538</v>
      </c>
      <c r="U30173" s="74" t="s">
        <v>58539</v>
      </c>
    </row>
    <row r="30174" spans="20:21" x14ac:dyDescent="0.25">
      <c r="T30174" s="101" t="s">
        <v>58540</v>
      </c>
      <c r="U30174" s="74" t="s">
        <v>58541</v>
      </c>
    </row>
    <row r="30175" spans="20:21" x14ac:dyDescent="0.25">
      <c r="T30175" s="101" t="s">
        <v>58542</v>
      </c>
      <c r="U30175" s="74" t="s">
        <v>11850</v>
      </c>
    </row>
    <row r="30176" spans="20:21" x14ac:dyDescent="0.25">
      <c r="T30176" s="101" t="s">
        <v>58543</v>
      </c>
      <c r="U30176" s="74" t="s">
        <v>58544</v>
      </c>
    </row>
    <row r="30177" spans="20:21" x14ac:dyDescent="0.25">
      <c r="T30177" s="101" t="s">
        <v>58545</v>
      </c>
      <c r="U30177" s="74" t="s">
        <v>58546</v>
      </c>
    </row>
    <row r="30178" spans="20:21" x14ac:dyDescent="0.25">
      <c r="T30178" s="101" t="s">
        <v>58547</v>
      </c>
      <c r="U30178" s="74" t="s">
        <v>58548</v>
      </c>
    </row>
    <row r="30179" spans="20:21" x14ac:dyDescent="0.25">
      <c r="T30179" s="101" t="s">
        <v>58549</v>
      </c>
      <c r="U30179" s="74" t="s">
        <v>58550</v>
      </c>
    </row>
    <row r="30180" spans="20:21" x14ac:dyDescent="0.25">
      <c r="T30180" s="101" t="s">
        <v>58551</v>
      </c>
      <c r="U30180" s="74" t="s">
        <v>58552</v>
      </c>
    </row>
    <row r="30181" spans="20:21" x14ac:dyDescent="0.25">
      <c r="T30181" s="101" t="s">
        <v>58553</v>
      </c>
      <c r="U30181" s="74" t="s">
        <v>58554</v>
      </c>
    </row>
    <row r="30182" spans="20:21" x14ac:dyDescent="0.25">
      <c r="T30182" s="101" t="s">
        <v>58555</v>
      </c>
      <c r="U30182" s="74" t="s">
        <v>58556</v>
      </c>
    </row>
    <row r="30183" spans="20:21" x14ac:dyDescent="0.25">
      <c r="T30183" s="101" t="s">
        <v>58557</v>
      </c>
      <c r="U30183" s="74" t="s">
        <v>58558</v>
      </c>
    </row>
    <row r="30184" spans="20:21" x14ac:dyDescent="0.25">
      <c r="T30184" s="101" t="s">
        <v>58559</v>
      </c>
      <c r="U30184" s="74" t="s">
        <v>58560</v>
      </c>
    </row>
    <row r="30185" spans="20:21" x14ac:dyDescent="0.25">
      <c r="T30185" s="101" t="s">
        <v>58561</v>
      </c>
      <c r="U30185" s="74" t="s">
        <v>58562</v>
      </c>
    </row>
    <row r="30186" spans="20:21" x14ac:dyDescent="0.25">
      <c r="T30186" s="101" t="s">
        <v>58563</v>
      </c>
      <c r="U30186" s="74" t="s">
        <v>58564</v>
      </c>
    </row>
    <row r="30187" spans="20:21" x14ac:dyDescent="0.25">
      <c r="T30187" s="101" t="s">
        <v>58565</v>
      </c>
      <c r="U30187" s="74" t="s">
        <v>58566</v>
      </c>
    </row>
    <row r="30188" spans="20:21" x14ac:dyDescent="0.25">
      <c r="T30188" s="101" t="s">
        <v>58567</v>
      </c>
      <c r="U30188" s="74" t="s">
        <v>58568</v>
      </c>
    </row>
    <row r="30189" spans="20:21" x14ac:dyDescent="0.25">
      <c r="T30189" s="101" t="s">
        <v>58569</v>
      </c>
      <c r="U30189" s="74" t="s">
        <v>58570</v>
      </c>
    </row>
    <row r="30190" spans="20:21" x14ac:dyDescent="0.25">
      <c r="T30190" s="101" t="s">
        <v>58571</v>
      </c>
      <c r="U30190" s="74" t="s">
        <v>58572</v>
      </c>
    </row>
    <row r="30191" spans="20:21" x14ac:dyDescent="0.25">
      <c r="T30191" s="101" t="s">
        <v>58573</v>
      </c>
      <c r="U30191" s="74" t="s">
        <v>58574</v>
      </c>
    </row>
    <row r="30192" spans="20:21" x14ac:dyDescent="0.25">
      <c r="T30192" s="101" t="s">
        <v>58575</v>
      </c>
      <c r="U30192" s="74" t="s">
        <v>58576</v>
      </c>
    </row>
    <row r="30193" spans="20:21" x14ac:dyDescent="0.25">
      <c r="T30193" s="101" t="s">
        <v>58577</v>
      </c>
      <c r="U30193" s="74" t="s">
        <v>58578</v>
      </c>
    </row>
    <row r="30194" spans="20:21" x14ac:dyDescent="0.25">
      <c r="T30194" s="101" t="s">
        <v>58579</v>
      </c>
      <c r="U30194" s="74" t="s">
        <v>4384</v>
      </c>
    </row>
    <row r="30195" spans="20:21" x14ac:dyDescent="0.25">
      <c r="T30195" s="101" t="s">
        <v>58580</v>
      </c>
      <c r="U30195" s="74" t="s">
        <v>58581</v>
      </c>
    </row>
    <row r="30196" spans="20:21" x14ac:dyDescent="0.25">
      <c r="T30196" s="101" t="s">
        <v>58582</v>
      </c>
      <c r="U30196" s="74" t="s">
        <v>58583</v>
      </c>
    </row>
    <row r="30197" spans="20:21" x14ac:dyDescent="0.25">
      <c r="T30197" s="101" t="s">
        <v>58584</v>
      </c>
      <c r="U30197" s="74" t="s">
        <v>4039</v>
      </c>
    </row>
    <row r="30198" spans="20:21" x14ac:dyDescent="0.25">
      <c r="T30198" s="101" t="s">
        <v>58585</v>
      </c>
      <c r="U30198" s="74" t="s">
        <v>58586</v>
      </c>
    </row>
    <row r="30199" spans="20:21" x14ac:dyDescent="0.25">
      <c r="T30199" s="101" t="s">
        <v>58587</v>
      </c>
      <c r="U30199" s="74" t="s">
        <v>58588</v>
      </c>
    </row>
    <row r="30200" spans="20:21" x14ac:dyDescent="0.25">
      <c r="T30200" s="101" t="s">
        <v>58589</v>
      </c>
      <c r="U30200" s="74" t="s">
        <v>58590</v>
      </c>
    </row>
    <row r="30201" spans="20:21" x14ac:dyDescent="0.25">
      <c r="T30201" s="101" t="s">
        <v>58591</v>
      </c>
      <c r="U30201" s="74" t="s">
        <v>58592</v>
      </c>
    </row>
    <row r="30202" spans="20:21" x14ac:dyDescent="0.25">
      <c r="T30202" s="101" t="s">
        <v>58593</v>
      </c>
      <c r="U30202" s="74" t="s">
        <v>58594</v>
      </c>
    </row>
    <row r="30203" spans="20:21" x14ac:dyDescent="0.25">
      <c r="T30203" s="101" t="s">
        <v>58595</v>
      </c>
      <c r="U30203" s="74" t="s">
        <v>17697</v>
      </c>
    </row>
    <row r="30204" spans="20:21" x14ac:dyDescent="0.25">
      <c r="T30204" s="101" t="s">
        <v>58596</v>
      </c>
      <c r="U30204" s="74" t="s">
        <v>11147</v>
      </c>
    </row>
    <row r="30205" spans="20:21" x14ac:dyDescent="0.25">
      <c r="T30205" s="101" t="s">
        <v>58597</v>
      </c>
      <c r="U30205" s="74" t="s">
        <v>58598</v>
      </c>
    </row>
    <row r="30206" spans="20:21" x14ac:dyDescent="0.25">
      <c r="T30206" s="101" t="s">
        <v>58599</v>
      </c>
      <c r="U30206" s="74" t="s">
        <v>58600</v>
      </c>
    </row>
    <row r="30207" spans="20:21" x14ac:dyDescent="0.25">
      <c r="T30207" s="101" t="s">
        <v>58601</v>
      </c>
      <c r="U30207" s="74" t="s">
        <v>58602</v>
      </c>
    </row>
    <row r="30208" spans="20:21" x14ac:dyDescent="0.25">
      <c r="T30208" s="101" t="s">
        <v>58603</v>
      </c>
      <c r="U30208" s="74" t="s">
        <v>58604</v>
      </c>
    </row>
    <row r="30209" spans="20:21" x14ac:dyDescent="0.25">
      <c r="T30209" s="101" t="s">
        <v>58605</v>
      </c>
      <c r="U30209" s="74" t="s">
        <v>58606</v>
      </c>
    </row>
    <row r="30210" spans="20:21" x14ac:dyDescent="0.25">
      <c r="T30210" s="101" t="s">
        <v>58607</v>
      </c>
      <c r="U30210" s="74" t="s">
        <v>58608</v>
      </c>
    </row>
    <row r="30211" spans="20:21" x14ac:dyDescent="0.25">
      <c r="T30211" s="101" t="s">
        <v>58609</v>
      </c>
      <c r="U30211" s="74" t="s">
        <v>58610</v>
      </c>
    </row>
    <row r="30212" spans="20:21" x14ac:dyDescent="0.25">
      <c r="T30212" s="101" t="s">
        <v>58611</v>
      </c>
      <c r="U30212" s="74" t="s">
        <v>58612</v>
      </c>
    </row>
    <row r="30213" spans="20:21" x14ac:dyDescent="0.25">
      <c r="T30213" s="101" t="s">
        <v>58613</v>
      </c>
      <c r="U30213" s="74" t="s">
        <v>58614</v>
      </c>
    </row>
    <row r="30214" spans="20:21" x14ac:dyDescent="0.25">
      <c r="T30214" s="101" t="s">
        <v>58615</v>
      </c>
      <c r="U30214" s="74" t="s">
        <v>58616</v>
      </c>
    </row>
    <row r="30215" spans="20:21" x14ac:dyDescent="0.25">
      <c r="T30215" s="101" t="s">
        <v>58617</v>
      </c>
      <c r="U30215" s="74" t="s">
        <v>58618</v>
      </c>
    </row>
    <row r="30216" spans="20:21" x14ac:dyDescent="0.25">
      <c r="T30216" s="101" t="s">
        <v>58619</v>
      </c>
      <c r="U30216" s="74" t="s">
        <v>58620</v>
      </c>
    </row>
    <row r="30217" spans="20:21" x14ac:dyDescent="0.25">
      <c r="T30217" s="101" t="s">
        <v>58621</v>
      </c>
      <c r="U30217" s="74" t="s">
        <v>58622</v>
      </c>
    </row>
    <row r="30218" spans="20:21" x14ac:dyDescent="0.25">
      <c r="T30218" s="101" t="s">
        <v>58623</v>
      </c>
      <c r="U30218" s="74" t="s">
        <v>58624</v>
      </c>
    </row>
    <row r="30219" spans="20:21" x14ac:dyDescent="0.25">
      <c r="T30219" s="101" t="s">
        <v>58625</v>
      </c>
      <c r="U30219" s="74" t="s">
        <v>58626</v>
      </c>
    </row>
    <row r="30220" spans="20:21" x14ac:dyDescent="0.25">
      <c r="T30220" s="101" t="s">
        <v>58627</v>
      </c>
      <c r="U30220" s="74" t="s">
        <v>58628</v>
      </c>
    </row>
    <row r="30221" spans="20:21" x14ac:dyDescent="0.25">
      <c r="T30221" s="101" t="s">
        <v>58629</v>
      </c>
      <c r="U30221" s="74" t="s">
        <v>58630</v>
      </c>
    </row>
    <row r="30222" spans="20:21" x14ac:dyDescent="0.25">
      <c r="T30222" s="101" t="s">
        <v>58631</v>
      </c>
      <c r="U30222" s="74" t="s">
        <v>58632</v>
      </c>
    </row>
    <row r="30223" spans="20:21" x14ac:dyDescent="0.25">
      <c r="T30223" s="101" t="s">
        <v>58633</v>
      </c>
      <c r="U30223" s="74" t="s">
        <v>58634</v>
      </c>
    </row>
    <row r="30224" spans="20:21" x14ac:dyDescent="0.25">
      <c r="T30224" s="101" t="s">
        <v>58635</v>
      </c>
      <c r="U30224" s="74" t="s">
        <v>58092</v>
      </c>
    </row>
    <row r="30225" spans="20:21" x14ac:dyDescent="0.25">
      <c r="T30225" s="101" t="s">
        <v>58636</v>
      </c>
      <c r="U30225" s="74" t="s">
        <v>58637</v>
      </c>
    </row>
    <row r="30226" spans="20:21" x14ac:dyDescent="0.25">
      <c r="T30226" s="101" t="s">
        <v>58638</v>
      </c>
      <c r="U30226" s="74" t="s">
        <v>12856</v>
      </c>
    </row>
    <row r="30227" spans="20:21" x14ac:dyDescent="0.25">
      <c r="T30227" s="101" t="s">
        <v>58639</v>
      </c>
      <c r="U30227" s="74" t="s">
        <v>58640</v>
      </c>
    </row>
    <row r="30228" spans="20:21" x14ac:dyDescent="0.25">
      <c r="T30228" s="101" t="s">
        <v>58641</v>
      </c>
      <c r="U30228" s="74" t="s">
        <v>58642</v>
      </c>
    </row>
    <row r="30229" spans="20:21" x14ac:dyDescent="0.25">
      <c r="T30229" s="101" t="s">
        <v>58643</v>
      </c>
      <c r="U30229" s="74" t="s">
        <v>58644</v>
      </c>
    </row>
    <row r="30230" spans="20:21" x14ac:dyDescent="0.25">
      <c r="T30230" s="101" t="s">
        <v>58645</v>
      </c>
      <c r="U30230" s="74" t="s">
        <v>58646</v>
      </c>
    </row>
    <row r="30231" spans="20:21" x14ac:dyDescent="0.25">
      <c r="T30231" s="101" t="s">
        <v>58647</v>
      </c>
      <c r="U30231" s="74" t="s">
        <v>58648</v>
      </c>
    </row>
    <row r="30232" spans="20:21" x14ac:dyDescent="0.25">
      <c r="T30232" s="101" t="s">
        <v>58649</v>
      </c>
      <c r="U30232" s="74" t="s">
        <v>58650</v>
      </c>
    </row>
    <row r="30233" spans="20:21" x14ac:dyDescent="0.25">
      <c r="T30233" s="101" t="s">
        <v>58651</v>
      </c>
      <c r="U30233" s="74" t="s">
        <v>58652</v>
      </c>
    </row>
    <row r="30234" spans="20:21" x14ac:dyDescent="0.25">
      <c r="T30234" s="101" t="s">
        <v>58653</v>
      </c>
      <c r="U30234" s="74" t="s">
        <v>58654</v>
      </c>
    </row>
    <row r="30235" spans="20:21" x14ac:dyDescent="0.25">
      <c r="T30235" s="101" t="s">
        <v>58655</v>
      </c>
      <c r="U30235" s="74" t="s">
        <v>58656</v>
      </c>
    </row>
    <row r="30236" spans="20:21" x14ac:dyDescent="0.25">
      <c r="T30236" s="101" t="s">
        <v>58657</v>
      </c>
      <c r="U30236" s="74" t="s">
        <v>5211</v>
      </c>
    </row>
    <row r="30237" spans="20:21" x14ac:dyDescent="0.25">
      <c r="T30237" s="101" t="s">
        <v>58658</v>
      </c>
      <c r="U30237" s="74" t="s">
        <v>58659</v>
      </c>
    </row>
    <row r="30238" spans="20:21" x14ac:dyDescent="0.25">
      <c r="T30238" s="101" t="s">
        <v>58660</v>
      </c>
      <c r="U30238" s="74" t="s">
        <v>58661</v>
      </c>
    </row>
    <row r="30239" spans="20:21" x14ac:dyDescent="0.25">
      <c r="T30239" s="101" t="s">
        <v>58662</v>
      </c>
      <c r="U30239" s="74" t="s">
        <v>6097</v>
      </c>
    </row>
    <row r="30240" spans="20:21" x14ac:dyDescent="0.25">
      <c r="T30240" s="101" t="s">
        <v>58663</v>
      </c>
      <c r="U30240" s="74" t="s">
        <v>58664</v>
      </c>
    </row>
    <row r="30241" spans="20:21" x14ac:dyDescent="0.25">
      <c r="T30241" s="101" t="s">
        <v>58665</v>
      </c>
      <c r="U30241" s="74" t="s">
        <v>58666</v>
      </c>
    </row>
    <row r="30242" spans="20:21" x14ac:dyDescent="0.25">
      <c r="T30242" s="101" t="s">
        <v>58667</v>
      </c>
      <c r="U30242" s="74" t="s">
        <v>52479</v>
      </c>
    </row>
    <row r="30243" spans="20:21" x14ac:dyDescent="0.25">
      <c r="T30243" s="101" t="s">
        <v>58668</v>
      </c>
      <c r="U30243" s="74" t="s">
        <v>58669</v>
      </c>
    </row>
    <row r="30244" spans="20:21" x14ac:dyDescent="0.25">
      <c r="T30244" s="101" t="s">
        <v>58670</v>
      </c>
      <c r="U30244" s="74" t="s">
        <v>58671</v>
      </c>
    </row>
    <row r="30245" spans="20:21" x14ac:dyDescent="0.25">
      <c r="T30245" s="101" t="s">
        <v>58672</v>
      </c>
      <c r="U30245" s="74" t="s">
        <v>58673</v>
      </c>
    </row>
    <row r="30246" spans="20:21" x14ac:dyDescent="0.25">
      <c r="T30246" s="101" t="s">
        <v>58674</v>
      </c>
      <c r="U30246" s="74" t="s">
        <v>58675</v>
      </c>
    </row>
    <row r="30247" spans="20:21" x14ac:dyDescent="0.25">
      <c r="T30247" s="101" t="s">
        <v>58676</v>
      </c>
      <c r="U30247" s="74" t="s">
        <v>58677</v>
      </c>
    </row>
    <row r="30248" spans="20:21" x14ac:dyDescent="0.25">
      <c r="T30248" s="101" t="s">
        <v>58678</v>
      </c>
      <c r="U30248" s="74" t="s">
        <v>58679</v>
      </c>
    </row>
    <row r="30249" spans="20:21" x14ac:dyDescent="0.25">
      <c r="T30249" s="101" t="s">
        <v>58680</v>
      </c>
      <c r="U30249" s="74" t="s">
        <v>58681</v>
      </c>
    </row>
    <row r="30250" spans="20:21" x14ac:dyDescent="0.25">
      <c r="T30250" s="101" t="s">
        <v>58682</v>
      </c>
      <c r="U30250" s="74" t="s">
        <v>58683</v>
      </c>
    </row>
    <row r="30251" spans="20:21" x14ac:dyDescent="0.25">
      <c r="T30251" s="101" t="s">
        <v>58684</v>
      </c>
      <c r="U30251" s="74" t="s">
        <v>58685</v>
      </c>
    </row>
    <row r="30252" spans="20:21" x14ac:dyDescent="0.25">
      <c r="T30252" s="101" t="s">
        <v>58686</v>
      </c>
      <c r="U30252" s="74" t="s">
        <v>58687</v>
      </c>
    </row>
    <row r="30253" spans="20:21" x14ac:dyDescent="0.25">
      <c r="T30253" s="101" t="s">
        <v>58688</v>
      </c>
      <c r="U30253" s="74" t="s">
        <v>58689</v>
      </c>
    </row>
    <row r="30254" spans="20:21" x14ac:dyDescent="0.25">
      <c r="T30254" s="101" t="s">
        <v>58690</v>
      </c>
      <c r="U30254" s="74" t="s">
        <v>58691</v>
      </c>
    </row>
    <row r="30255" spans="20:21" x14ac:dyDescent="0.25">
      <c r="T30255" s="101" t="s">
        <v>58692</v>
      </c>
      <c r="U30255" s="74" t="s">
        <v>58693</v>
      </c>
    </row>
    <row r="30256" spans="20:21" x14ac:dyDescent="0.25">
      <c r="T30256" s="101" t="s">
        <v>58694</v>
      </c>
      <c r="U30256" s="74" t="s">
        <v>58695</v>
      </c>
    </row>
    <row r="30257" spans="20:21" x14ac:dyDescent="0.25">
      <c r="T30257" s="101" t="s">
        <v>58696</v>
      </c>
      <c r="U30257" s="74" t="s">
        <v>58697</v>
      </c>
    </row>
    <row r="30258" spans="20:21" x14ac:dyDescent="0.25">
      <c r="T30258" s="101" t="s">
        <v>58698</v>
      </c>
      <c r="U30258" s="74" t="s">
        <v>58699</v>
      </c>
    </row>
    <row r="30259" spans="20:21" x14ac:dyDescent="0.25">
      <c r="T30259" s="101" t="s">
        <v>58700</v>
      </c>
      <c r="U30259" s="74" t="s">
        <v>58701</v>
      </c>
    </row>
    <row r="30260" spans="20:21" x14ac:dyDescent="0.25">
      <c r="T30260" s="101" t="s">
        <v>58702</v>
      </c>
      <c r="U30260" s="74" t="s">
        <v>58703</v>
      </c>
    </row>
    <row r="30261" spans="20:21" x14ac:dyDescent="0.25">
      <c r="T30261" s="101" t="s">
        <v>58704</v>
      </c>
      <c r="U30261" s="74" t="s">
        <v>58705</v>
      </c>
    </row>
    <row r="30262" spans="20:21" x14ac:dyDescent="0.25">
      <c r="T30262" s="101" t="s">
        <v>58706</v>
      </c>
      <c r="U30262" s="74" t="s">
        <v>58707</v>
      </c>
    </row>
    <row r="30263" spans="20:21" x14ac:dyDescent="0.25">
      <c r="T30263" s="101" t="s">
        <v>58708</v>
      </c>
      <c r="U30263" s="74" t="s">
        <v>58709</v>
      </c>
    </row>
    <row r="30264" spans="20:21" x14ac:dyDescent="0.25">
      <c r="T30264" s="101" t="s">
        <v>58710</v>
      </c>
      <c r="U30264" s="74" t="s">
        <v>58711</v>
      </c>
    </row>
    <row r="30265" spans="20:21" x14ac:dyDescent="0.25">
      <c r="T30265" s="101" t="s">
        <v>58712</v>
      </c>
      <c r="U30265" s="74" t="s">
        <v>58713</v>
      </c>
    </row>
    <row r="30266" spans="20:21" x14ac:dyDescent="0.25">
      <c r="T30266" s="101" t="s">
        <v>58714</v>
      </c>
      <c r="U30266" s="74" t="s">
        <v>58715</v>
      </c>
    </row>
    <row r="30267" spans="20:21" x14ac:dyDescent="0.25">
      <c r="T30267" s="101" t="s">
        <v>58716</v>
      </c>
      <c r="U30267" s="74" t="s">
        <v>19841</v>
      </c>
    </row>
    <row r="30268" spans="20:21" x14ac:dyDescent="0.25">
      <c r="T30268" s="101" t="s">
        <v>58717</v>
      </c>
      <c r="U30268" s="74" t="s">
        <v>58718</v>
      </c>
    </row>
    <row r="30269" spans="20:21" x14ac:dyDescent="0.25">
      <c r="T30269" s="101" t="s">
        <v>58719</v>
      </c>
      <c r="U30269" s="74" t="s">
        <v>58720</v>
      </c>
    </row>
    <row r="30270" spans="20:21" x14ac:dyDescent="0.25">
      <c r="T30270" s="101" t="s">
        <v>58721</v>
      </c>
      <c r="U30270" s="74" t="s">
        <v>58722</v>
      </c>
    </row>
    <row r="30271" spans="20:21" x14ac:dyDescent="0.25">
      <c r="T30271" s="101" t="s">
        <v>58723</v>
      </c>
      <c r="U30271" s="74" t="s">
        <v>58724</v>
      </c>
    </row>
    <row r="30272" spans="20:21" x14ac:dyDescent="0.25">
      <c r="T30272" s="101" t="s">
        <v>58725</v>
      </c>
      <c r="U30272" s="74" t="s">
        <v>1546</v>
      </c>
    </row>
    <row r="30273" spans="20:21" x14ac:dyDescent="0.25">
      <c r="T30273" s="101" t="s">
        <v>58726</v>
      </c>
      <c r="U30273" s="74" t="s">
        <v>58727</v>
      </c>
    </row>
    <row r="30274" spans="20:21" x14ac:dyDescent="0.25">
      <c r="T30274" s="101" t="s">
        <v>58728</v>
      </c>
      <c r="U30274" s="74" t="s">
        <v>58729</v>
      </c>
    </row>
    <row r="30275" spans="20:21" x14ac:dyDescent="0.25">
      <c r="T30275" s="101" t="s">
        <v>58730</v>
      </c>
      <c r="U30275" s="74" t="s">
        <v>58731</v>
      </c>
    </row>
    <row r="30276" spans="20:21" x14ac:dyDescent="0.25">
      <c r="T30276" s="101" t="s">
        <v>58732</v>
      </c>
      <c r="U30276" s="74" t="s">
        <v>58733</v>
      </c>
    </row>
    <row r="30277" spans="20:21" x14ac:dyDescent="0.25">
      <c r="T30277" s="101" t="s">
        <v>58734</v>
      </c>
      <c r="U30277" s="74" t="s">
        <v>58735</v>
      </c>
    </row>
    <row r="30278" spans="20:21" x14ac:dyDescent="0.25">
      <c r="T30278" s="101" t="s">
        <v>58736</v>
      </c>
      <c r="U30278" s="74" t="s">
        <v>58737</v>
      </c>
    </row>
    <row r="30279" spans="20:21" x14ac:dyDescent="0.25">
      <c r="T30279" s="101" t="s">
        <v>58738</v>
      </c>
      <c r="U30279" s="74" t="s">
        <v>58739</v>
      </c>
    </row>
    <row r="30280" spans="20:21" x14ac:dyDescent="0.25">
      <c r="T30280" s="101" t="s">
        <v>58740</v>
      </c>
      <c r="U30280" s="74" t="s">
        <v>58741</v>
      </c>
    </row>
    <row r="30281" spans="20:21" x14ac:dyDescent="0.25">
      <c r="T30281" s="101" t="s">
        <v>58742</v>
      </c>
      <c r="U30281" s="74" t="s">
        <v>58743</v>
      </c>
    </row>
    <row r="30282" spans="20:21" x14ac:dyDescent="0.25">
      <c r="T30282" s="101" t="s">
        <v>58744</v>
      </c>
      <c r="U30282" s="74" t="s">
        <v>58745</v>
      </c>
    </row>
    <row r="30283" spans="20:21" x14ac:dyDescent="0.25">
      <c r="T30283" s="101" t="s">
        <v>58746</v>
      </c>
      <c r="U30283" s="74" t="s">
        <v>58747</v>
      </c>
    </row>
    <row r="30284" spans="20:21" x14ac:dyDescent="0.25">
      <c r="T30284" s="101" t="s">
        <v>58748</v>
      </c>
      <c r="U30284" s="74" t="s">
        <v>58749</v>
      </c>
    </row>
    <row r="30285" spans="20:21" x14ac:dyDescent="0.25">
      <c r="T30285" s="101" t="s">
        <v>58750</v>
      </c>
      <c r="U30285" s="74" t="s">
        <v>58751</v>
      </c>
    </row>
    <row r="30286" spans="20:21" x14ac:dyDescent="0.25">
      <c r="T30286" s="101" t="s">
        <v>58752</v>
      </c>
      <c r="U30286" s="74" t="s">
        <v>58753</v>
      </c>
    </row>
    <row r="30287" spans="20:21" x14ac:dyDescent="0.25">
      <c r="T30287" s="101" t="s">
        <v>58754</v>
      </c>
      <c r="U30287" s="74" t="s">
        <v>58755</v>
      </c>
    </row>
    <row r="30288" spans="20:21" x14ac:dyDescent="0.25">
      <c r="T30288" s="101" t="s">
        <v>58756</v>
      </c>
      <c r="U30288" s="74" t="s">
        <v>58757</v>
      </c>
    </row>
    <row r="30289" spans="20:21" x14ac:dyDescent="0.25">
      <c r="T30289" s="101" t="s">
        <v>58758</v>
      </c>
      <c r="U30289" s="74" t="s">
        <v>58759</v>
      </c>
    </row>
    <row r="30290" spans="20:21" x14ac:dyDescent="0.25">
      <c r="T30290" s="101" t="s">
        <v>58760</v>
      </c>
      <c r="U30290" s="74" t="s">
        <v>58761</v>
      </c>
    </row>
    <row r="30291" spans="20:21" x14ac:dyDescent="0.25">
      <c r="T30291" s="101" t="s">
        <v>58762</v>
      </c>
      <c r="U30291" s="74" t="s">
        <v>58763</v>
      </c>
    </row>
    <row r="30292" spans="20:21" x14ac:dyDescent="0.25">
      <c r="T30292" s="101" t="s">
        <v>58764</v>
      </c>
      <c r="U30292" s="74" t="s">
        <v>58765</v>
      </c>
    </row>
    <row r="30293" spans="20:21" x14ac:dyDescent="0.25">
      <c r="T30293" s="101" t="s">
        <v>58766</v>
      </c>
      <c r="U30293" s="74" t="s">
        <v>58767</v>
      </c>
    </row>
    <row r="30294" spans="20:21" x14ac:dyDescent="0.25">
      <c r="T30294" s="101" t="s">
        <v>58768</v>
      </c>
      <c r="U30294" s="74" t="s">
        <v>58769</v>
      </c>
    </row>
    <row r="30295" spans="20:21" x14ac:dyDescent="0.25">
      <c r="T30295" s="101" t="s">
        <v>58770</v>
      </c>
      <c r="U30295" s="74" t="s">
        <v>58771</v>
      </c>
    </row>
    <row r="30296" spans="20:21" x14ac:dyDescent="0.25">
      <c r="T30296" s="101" t="s">
        <v>58772</v>
      </c>
      <c r="U30296" s="74" t="s">
        <v>58773</v>
      </c>
    </row>
    <row r="30297" spans="20:21" x14ac:dyDescent="0.25">
      <c r="T30297" s="101" t="s">
        <v>58774</v>
      </c>
      <c r="U30297" s="74" t="s">
        <v>58775</v>
      </c>
    </row>
    <row r="30298" spans="20:21" x14ac:dyDescent="0.25">
      <c r="T30298" s="101" t="s">
        <v>58776</v>
      </c>
      <c r="U30298" s="74" t="s">
        <v>58777</v>
      </c>
    </row>
    <row r="30299" spans="20:21" x14ac:dyDescent="0.25">
      <c r="T30299" s="101" t="s">
        <v>58778</v>
      </c>
      <c r="U30299" s="74" t="s">
        <v>58779</v>
      </c>
    </row>
    <row r="30300" spans="20:21" x14ac:dyDescent="0.25">
      <c r="T30300" s="101" t="s">
        <v>58780</v>
      </c>
      <c r="U30300" s="74" t="s">
        <v>58781</v>
      </c>
    </row>
    <row r="30301" spans="20:21" x14ac:dyDescent="0.25">
      <c r="T30301" s="101" t="s">
        <v>58782</v>
      </c>
      <c r="U30301" s="74" t="s">
        <v>1778</v>
      </c>
    </row>
    <row r="30302" spans="20:21" x14ac:dyDescent="0.25">
      <c r="T30302" s="101" t="s">
        <v>58783</v>
      </c>
      <c r="U30302" s="74" t="s">
        <v>58784</v>
      </c>
    </row>
    <row r="30303" spans="20:21" x14ac:dyDescent="0.25">
      <c r="T30303" s="101" t="s">
        <v>58785</v>
      </c>
      <c r="U30303" s="74" t="s">
        <v>58786</v>
      </c>
    </row>
    <row r="30304" spans="20:21" x14ac:dyDescent="0.25">
      <c r="T30304" s="101" t="s">
        <v>58787</v>
      </c>
      <c r="U30304" s="74" t="s">
        <v>58788</v>
      </c>
    </row>
    <row r="30305" spans="20:21" x14ac:dyDescent="0.25">
      <c r="T30305" s="101" t="s">
        <v>58789</v>
      </c>
      <c r="U30305" s="74" t="s">
        <v>58790</v>
      </c>
    </row>
    <row r="30306" spans="20:21" x14ac:dyDescent="0.25">
      <c r="T30306" s="101" t="s">
        <v>58791</v>
      </c>
      <c r="U30306" s="74" t="s">
        <v>58792</v>
      </c>
    </row>
    <row r="30307" spans="20:21" x14ac:dyDescent="0.25">
      <c r="T30307" s="101" t="s">
        <v>58793</v>
      </c>
      <c r="U30307" s="74" t="s">
        <v>58794</v>
      </c>
    </row>
    <row r="30308" spans="20:21" x14ac:dyDescent="0.25">
      <c r="T30308" s="101" t="s">
        <v>58795</v>
      </c>
      <c r="U30308" s="74" t="s">
        <v>58796</v>
      </c>
    </row>
    <row r="30309" spans="20:21" x14ac:dyDescent="0.25">
      <c r="T30309" s="101" t="s">
        <v>58797</v>
      </c>
      <c r="U30309" s="74" t="s">
        <v>58798</v>
      </c>
    </row>
    <row r="30310" spans="20:21" x14ac:dyDescent="0.25">
      <c r="T30310" s="101" t="s">
        <v>58799</v>
      </c>
      <c r="U30310" s="74" t="s">
        <v>58800</v>
      </c>
    </row>
    <row r="30311" spans="20:21" x14ac:dyDescent="0.25">
      <c r="T30311" s="101" t="s">
        <v>58801</v>
      </c>
      <c r="U30311" s="74" t="s">
        <v>58802</v>
      </c>
    </row>
    <row r="30312" spans="20:21" x14ac:dyDescent="0.25">
      <c r="T30312" s="101" t="s">
        <v>58803</v>
      </c>
      <c r="U30312" s="74" t="s">
        <v>58804</v>
      </c>
    </row>
    <row r="30313" spans="20:21" x14ac:dyDescent="0.25">
      <c r="T30313" s="101" t="s">
        <v>58805</v>
      </c>
      <c r="U30313" s="74" t="s">
        <v>58806</v>
      </c>
    </row>
    <row r="30314" spans="20:21" x14ac:dyDescent="0.25">
      <c r="T30314" s="101" t="s">
        <v>58807</v>
      </c>
      <c r="U30314" s="74" t="s">
        <v>58808</v>
      </c>
    </row>
    <row r="30315" spans="20:21" x14ac:dyDescent="0.25">
      <c r="T30315" s="101" t="s">
        <v>58809</v>
      </c>
      <c r="U30315" s="74" t="s">
        <v>58810</v>
      </c>
    </row>
    <row r="30316" spans="20:21" x14ac:dyDescent="0.25">
      <c r="T30316" s="101" t="s">
        <v>58811</v>
      </c>
      <c r="U30316" s="74" t="s">
        <v>58812</v>
      </c>
    </row>
    <row r="30317" spans="20:21" x14ac:dyDescent="0.25">
      <c r="T30317" s="101" t="s">
        <v>58813</v>
      </c>
      <c r="U30317" s="74" t="s">
        <v>58814</v>
      </c>
    </row>
    <row r="30318" spans="20:21" x14ac:dyDescent="0.25">
      <c r="T30318" s="101" t="s">
        <v>58815</v>
      </c>
      <c r="U30318" s="74" t="s">
        <v>58816</v>
      </c>
    </row>
    <row r="30319" spans="20:21" x14ac:dyDescent="0.25">
      <c r="T30319" s="101" t="s">
        <v>58817</v>
      </c>
      <c r="U30319" s="74" t="s">
        <v>58818</v>
      </c>
    </row>
    <row r="30320" spans="20:21" x14ac:dyDescent="0.25">
      <c r="T30320" s="101" t="s">
        <v>58819</v>
      </c>
      <c r="U30320" s="74" t="s">
        <v>58820</v>
      </c>
    </row>
    <row r="30321" spans="20:21" x14ac:dyDescent="0.25">
      <c r="T30321" s="101" t="s">
        <v>58821</v>
      </c>
      <c r="U30321" s="74" t="s">
        <v>58822</v>
      </c>
    </row>
    <row r="30322" spans="20:21" x14ac:dyDescent="0.25">
      <c r="T30322" s="101" t="s">
        <v>58823</v>
      </c>
      <c r="U30322" s="74" t="s">
        <v>58824</v>
      </c>
    </row>
    <row r="30323" spans="20:21" x14ac:dyDescent="0.25">
      <c r="T30323" s="101" t="s">
        <v>58825</v>
      </c>
      <c r="U30323" s="74" t="s">
        <v>58826</v>
      </c>
    </row>
    <row r="30324" spans="20:21" x14ac:dyDescent="0.25">
      <c r="T30324" s="101" t="s">
        <v>58827</v>
      </c>
      <c r="U30324" s="74" t="s">
        <v>58828</v>
      </c>
    </row>
    <row r="30325" spans="20:21" x14ac:dyDescent="0.25">
      <c r="T30325" s="101" t="s">
        <v>58829</v>
      </c>
      <c r="U30325" s="74" t="s">
        <v>14622</v>
      </c>
    </row>
    <row r="30326" spans="20:21" x14ac:dyDescent="0.25">
      <c r="T30326" s="101" t="s">
        <v>58830</v>
      </c>
      <c r="U30326" s="74" t="s">
        <v>58831</v>
      </c>
    </row>
    <row r="30327" spans="20:21" x14ac:dyDescent="0.25">
      <c r="T30327" s="101" t="s">
        <v>58832</v>
      </c>
      <c r="U30327" s="74" t="s">
        <v>58833</v>
      </c>
    </row>
    <row r="30328" spans="20:21" x14ac:dyDescent="0.25">
      <c r="T30328" s="101" t="s">
        <v>58834</v>
      </c>
      <c r="U30328" s="74" t="s">
        <v>58835</v>
      </c>
    </row>
    <row r="30329" spans="20:21" x14ac:dyDescent="0.25">
      <c r="T30329" s="101" t="s">
        <v>58836</v>
      </c>
      <c r="U30329" s="74" t="s">
        <v>58837</v>
      </c>
    </row>
    <row r="30330" spans="20:21" x14ac:dyDescent="0.25">
      <c r="T30330" s="101" t="s">
        <v>58838</v>
      </c>
      <c r="U30330" s="74" t="s">
        <v>58839</v>
      </c>
    </row>
    <row r="30331" spans="20:21" x14ac:dyDescent="0.25">
      <c r="T30331" s="101" t="s">
        <v>58840</v>
      </c>
      <c r="U30331" s="74" t="s">
        <v>58841</v>
      </c>
    </row>
    <row r="30332" spans="20:21" x14ac:dyDescent="0.25">
      <c r="T30332" s="101" t="s">
        <v>58842</v>
      </c>
      <c r="U30332" s="74" t="s">
        <v>58843</v>
      </c>
    </row>
    <row r="30333" spans="20:21" x14ac:dyDescent="0.25">
      <c r="T30333" s="101" t="s">
        <v>58844</v>
      </c>
      <c r="U30333" s="74" t="s">
        <v>58845</v>
      </c>
    </row>
    <row r="30334" spans="20:21" x14ac:dyDescent="0.25">
      <c r="T30334" s="101" t="s">
        <v>58846</v>
      </c>
      <c r="U30334" s="74" t="s">
        <v>58847</v>
      </c>
    </row>
    <row r="30335" spans="20:21" x14ac:dyDescent="0.25">
      <c r="T30335" s="101" t="s">
        <v>58848</v>
      </c>
      <c r="U30335" s="74" t="s">
        <v>58849</v>
      </c>
    </row>
    <row r="30336" spans="20:21" x14ac:dyDescent="0.25">
      <c r="T30336" s="101" t="s">
        <v>58850</v>
      </c>
      <c r="U30336" s="74" t="s">
        <v>58851</v>
      </c>
    </row>
    <row r="30337" spans="20:21" x14ac:dyDescent="0.25">
      <c r="T30337" s="101" t="s">
        <v>58852</v>
      </c>
      <c r="U30337" s="74" t="s">
        <v>58853</v>
      </c>
    </row>
    <row r="30338" spans="20:21" x14ac:dyDescent="0.25">
      <c r="T30338" s="101" t="s">
        <v>58854</v>
      </c>
      <c r="U30338" s="74" t="s">
        <v>58855</v>
      </c>
    </row>
    <row r="30339" spans="20:21" x14ac:dyDescent="0.25">
      <c r="T30339" s="101" t="s">
        <v>58856</v>
      </c>
      <c r="U30339" s="74" t="s">
        <v>58857</v>
      </c>
    </row>
    <row r="30340" spans="20:21" x14ac:dyDescent="0.25">
      <c r="T30340" s="101" t="s">
        <v>58858</v>
      </c>
      <c r="U30340" s="74" t="s">
        <v>58859</v>
      </c>
    </row>
    <row r="30341" spans="20:21" x14ac:dyDescent="0.25">
      <c r="T30341" s="101" t="s">
        <v>58860</v>
      </c>
      <c r="U30341" s="74" t="s">
        <v>58861</v>
      </c>
    </row>
    <row r="30342" spans="20:21" x14ac:dyDescent="0.25">
      <c r="T30342" s="101" t="s">
        <v>58862</v>
      </c>
      <c r="U30342" s="74" t="s">
        <v>58863</v>
      </c>
    </row>
    <row r="30343" spans="20:21" x14ac:dyDescent="0.25">
      <c r="T30343" s="101" t="s">
        <v>58864</v>
      </c>
      <c r="U30343" s="74" t="s">
        <v>58865</v>
      </c>
    </row>
    <row r="30344" spans="20:21" x14ac:dyDescent="0.25">
      <c r="T30344" s="101" t="s">
        <v>58866</v>
      </c>
      <c r="U30344" s="74" t="s">
        <v>58867</v>
      </c>
    </row>
    <row r="30345" spans="20:21" x14ac:dyDescent="0.25">
      <c r="T30345" s="101" t="s">
        <v>58868</v>
      </c>
      <c r="U30345" s="74" t="s">
        <v>58869</v>
      </c>
    </row>
    <row r="30346" spans="20:21" x14ac:dyDescent="0.25">
      <c r="T30346" s="101" t="s">
        <v>58870</v>
      </c>
      <c r="U30346" s="74" t="s">
        <v>58871</v>
      </c>
    </row>
    <row r="30347" spans="20:21" x14ac:dyDescent="0.25">
      <c r="T30347" s="101" t="s">
        <v>58872</v>
      </c>
      <c r="U30347" s="74" t="s">
        <v>58873</v>
      </c>
    </row>
    <row r="30348" spans="20:21" x14ac:dyDescent="0.25">
      <c r="T30348" s="101" t="s">
        <v>58874</v>
      </c>
      <c r="U30348" s="74" t="s">
        <v>58875</v>
      </c>
    </row>
    <row r="30349" spans="20:21" x14ac:dyDescent="0.25">
      <c r="T30349" s="101" t="s">
        <v>58876</v>
      </c>
      <c r="U30349" s="74" t="s">
        <v>58877</v>
      </c>
    </row>
    <row r="30350" spans="20:21" x14ac:dyDescent="0.25">
      <c r="T30350" s="101" t="s">
        <v>58878</v>
      </c>
      <c r="U30350" s="74" t="s">
        <v>58879</v>
      </c>
    </row>
    <row r="30351" spans="20:21" x14ac:dyDescent="0.25">
      <c r="T30351" s="101" t="s">
        <v>58880</v>
      </c>
      <c r="U30351" s="74" t="s">
        <v>58881</v>
      </c>
    </row>
    <row r="30352" spans="20:21" x14ac:dyDescent="0.25">
      <c r="T30352" s="101" t="s">
        <v>58882</v>
      </c>
      <c r="U30352" s="74" t="s">
        <v>58883</v>
      </c>
    </row>
    <row r="30353" spans="20:21" x14ac:dyDescent="0.25">
      <c r="T30353" s="101" t="s">
        <v>58884</v>
      </c>
      <c r="U30353" s="74" t="s">
        <v>58885</v>
      </c>
    </row>
    <row r="30354" spans="20:21" x14ac:dyDescent="0.25">
      <c r="T30354" s="101" t="s">
        <v>58886</v>
      </c>
      <c r="U30354" s="74" t="s">
        <v>58887</v>
      </c>
    </row>
    <row r="30355" spans="20:21" x14ac:dyDescent="0.25">
      <c r="T30355" s="101" t="s">
        <v>58888</v>
      </c>
      <c r="U30355" s="74" t="s">
        <v>58889</v>
      </c>
    </row>
    <row r="30356" spans="20:21" x14ac:dyDescent="0.25">
      <c r="T30356" s="101" t="s">
        <v>58890</v>
      </c>
      <c r="U30356" s="74" t="s">
        <v>58891</v>
      </c>
    </row>
    <row r="30357" spans="20:21" x14ac:dyDescent="0.25">
      <c r="T30357" s="101" t="s">
        <v>58892</v>
      </c>
      <c r="U30357" s="74" t="s">
        <v>58893</v>
      </c>
    </row>
    <row r="30358" spans="20:21" x14ac:dyDescent="0.25">
      <c r="T30358" s="101" t="s">
        <v>58894</v>
      </c>
      <c r="U30358" s="74" t="s">
        <v>58895</v>
      </c>
    </row>
    <row r="30359" spans="20:21" x14ac:dyDescent="0.25">
      <c r="T30359" s="101" t="s">
        <v>58896</v>
      </c>
      <c r="U30359" s="74" t="s">
        <v>58897</v>
      </c>
    </row>
    <row r="30360" spans="20:21" x14ac:dyDescent="0.25">
      <c r="T30360" s="101" t="s">
        <v>58898</v>
      </c>
      <c r="U30360" s="74" t="s">
        <v>58899</v>
      </c>
    </row>
    <row r="30361" spans="20:21" x14ac:dyDescent="0.25">
      <c r="T30361" s="101" t="s">
        <v>58900</v>
      </c>
      <c r="U30361" s="74" t="s">
        <v>58901</v>
      </c>
    </row>
    <row r="30362" spans="20:21" x14ac:dyDescent="0.25">
      <c r="T30362" s="101" t="s">
        <v>58902</v>
      </c>
      <c r="U30362" s="74" t="s">
        <v>56809</v>
      </c>
    </row>
    <row r="30363" spans="20:21" x14ac:dyDescent="0.25">
      <c r="T30363" s="101" t="s">
        <v>58903</v>
      </c>
      <c r="U30363" s="74" t="s">
        <v>58904</v>
      </c>
    </row>
    <row r="30364" spans="20:21" x14ac:dyDescent="0.25">
      <c r="T30364" s="101" t="s">
        <v>58905</v>
      </c>
      <c r="U30364" s="74" t="s">
        <v>58906</v>
      </c>
    </row>
    <row r="30365" spans="20:21" x14ac:dyDescent="0.25">
      <c r="T30365" s="101" t="s">
        <v>58907</v>
      </c>
      <c r="U30365" s="74" t="s">
        <v>58908</v>
      </c>
    </row>
    <row r="30366" spans="20:21" x14ac:dyDescent="0.25">
      <c r="T30366" s="101" t="s">
        <v>58909</v>
      </c>
      <c r="U30366" s="74" t="s">
        <v>58910</v>
      </c>
    </row>
    <row r="30367" spans="20:21" x14ac:dyDescent="0.25">
      <c r="T30367" s="101" t="s">
        <v>58911</v>
      </c>
      <c r="U30367" s="74" t="s">
        <v>58912</v>
      </c>
    </row>
    <row r="30368" spans="20:21" x14ac:dyDescent="0.25">
      <c r="T30368" s="101" t="s">
        <v>58913</v>
      </c>
      <c r="U30368" s="74" t="s">
        <v>58914</v>
      </c>
    </row>
    <row r="30369" spans="20:21" x14ac:dyDescent="0.25">
      <c r="T30369" s="101" t="s">
        <v>58915</v>
      </c>
      <c r="U30369" s="74" t="s">
        <v>29996</v>
      </c>
    </row>
    <row r="30370" spans="20:21" x14ac:dyDescent="0.25">
      <c r="T30370" s="101" t="s">
        <v>58916</v>
      </c>
      <c r="U30370" s="74" t="s">
        <v>37819</v>
      </c>
    </row>
    <row r="30371" spans="20:21" x14ac:dyDescent="0.25">
      <c r="T30371" s="101" t="s">
        <v>58917</v>
      </c>
      <c r="U30371" s="74" t="s">
        <v>58918</v>
      </c>
    </row>
    <row r="30372" spans="20:21" x14ac:dyDescent="0.25">
      <c r="T30372" s="101" t="s">
        <v>58919</v>
      </c>
      <c r="U30372" s="74" t="s">
        <v>58920</v>
      </c>
    </row>
    <row r="30373" spans="20:21" x14ac:dyDescent="0.25">
      <c r="T30373" s="101" t="s">
        <v>58921</v>
      </c>
      <c r="U30373" s="74" t="s">
        <v>58922</v>
      </c>
    </row>
    <row r="30374" spans="20:21" x14ac:dyDescent="0.25">
      <c r="T30374" s="101" t="s">
        <v>58923</v>
      </c>
      <c r="U30374" s="74" t="s">
        <v>58924</v>
      </c>
    </row>
    <row r="30375" spans="20:21" x14ac:dyDescent="0.25">
      <c r="T30375" s="101" t="s">
        <v>58925</v>
      </c>
      <c r="U30375" s="74" t="s">
        <v>58926</v>
      </c>
    </row>
    <row r="30376" spans="20:21" x14ac:dyDescent="0.25">
      <c r="T30376" s="101" t="s">
        <v>58927</v>
      </c>
      <c r="U30376" s="74" t="s">
        <v>58928</v>
      </c>
    </row>
    <row r="30377" spans="20:21" x14ac:dyDescent="0.25">
      <c r="T30377" s="101" t="s">
        <v>58929</v>
      </c>
      <c r="U30377" s="74" t="s">
        <v>58930</v>
      </c>
    </row>
    <row r="30378" spans="20:21" x14ac:dyDescent="0.25">
      <c r="T30378" s="101" t="s">
        <v>58931</v>
      </c>
      <c r="U30378" s="74" t="s">
        <v>49170</v>
      </c>
    </row>
    <row r="30379" spans="20:21" x14ac:dyDescent="0.25">
      <c r="T30379" s="101" t="s">
        <v>58932</v>
      </c>
      <c r="U30379" s="74" t="s">
        <v>58933</v>
      </c>
    </row>
    <row r="30380" spans="20:21" x14ac:dyDescent="0.25">
      <c r="T30380" s="101" t="s">
        <v>58934</v>
      </c>
      <c r="U30380" s="74" t="s">
        <v>4237</v>
      </c>
    </row>
    <row r="30381" spans="20:21" x14ac:dyDescent="0.25">
      <c r="T30381" s="101" t="s">
        <v>58935</v>
      </c>
      <c r="U30381" s="74" t="s">
        <v>58936</v>
      </c>
    </row>
    <row r="30382" spans="20:21" x14ac:dyDescent="0.25">
      <c r="T30382" s="101" t="s">
        <v>58937</v>
      </c>
      <c r="U30382" s="74" t="s">
        <v>56935</v>
      </c>
    </row>
    <row r="30383" spans="20:21" x14ac:dyDescent="0.25">
      <c r="T30383" s="101" t="s">
        <v>58938</v>
      </c>
      <c r="U30383" s="74" t="s">
        <v>58939</v>
      </c>
    </row>
    <row r="30384" spans="20:21" x14ac:dyDescent="0.25">
      <c r="T30384" s="101" t="s">
        <v>58940</v>
      </c>
      <c r="U30384" s="74" t="s">
        <v>3089</v>
      </c>
    </row>
    <row r="30385" spans="20:21" x14ac:dyDescent="0.25">
      <c r="T30385" s="101" t="s">
        <v>58941</v>
      </c>
      <c r="U30385" s="74" t="s">
        <v>58942</v>
      </c>
    </row>
    <row r="30386" spans="20:21" x14ac:dyDescent="0.25">
      <c r="T30386" s="101" t="s">
        <v>58943</v>
      </c>
      <c r="U30386" s="74" t="s">
        <v>58944</v>
      </c>
    </row>
    <row r="30387" spans="20:21" x14ac:dyDescent="0.25">
      <c r="T30387" s="101" t="s">
        <v>58945</v>
      </c>
      <c r="U30387" s="74" t="s">
        <v>58946</v>
      </c>
    </row>
    <row r="30388" spans="20:21" x14ac:dyDescent="0.25">
      <c r="T30388" s="101" t="s">
        <v>58947</v>
      </c>
      <c r="U30388" s="74" t="s">
        <v>58948</v>
      </c>
    </row>
    <row r="30389" spans="20:21" x14ac:dyDescent="0.25">
      <c r="T30389" s="101" t="s">
        <v>58949</v>
      </c>
      <c r="U30389" s="74" t="s">
        <v>58950</v>
      </c>
    </row>
    <row r="30390" spans="20:21" x14ac:dyDescent="0.25">
      <c r="T30390" s="101" t="s">
        <v>58951</v>
      </c>
      <c r="U30390" s="74" t="s">
        <v>58952</v>
      </c>
    </row>
    <row r="30391" spans="20:21" x14ac:dyDescent="0.25">
      <c r="T30391" s="101" t="s">
        <v>58953</v>
      </c>
      <c r="U30391" s="74" t="s">
        <v>58954</v>
      </c>
    </row>
    <row r="30392" spans="20:21" x14ac:dyDescent="0.25">
      <c r="T30392" s="101" t="s">
        <v>58955</v>
      </c>
      <c r="U30392" s="74" t="s">
        <v>58956</v>
      </c>
    </row>
    <row r="30393" spans="20:21" x14ac:dyDescent="0.25">
      <c r="T30393" s="101" t="s">
        <v>58957</v>
      </c>
      <c r="U30393" s="74" t="s">
        <v>58958</v>
      </c>
    </row>
    <row r="30394" spans="20:21" x14ac:dyDescent="0.25">
      <c r="T30394" s="101" t="s">
        <v>58959</v>
      </c>
      <c r="U30394" s="74" t="s">
        <v>58960</v>
      </c>
    </row>
    <row r="30395" spans="20:21" x14ac:dyDescent="0.25">
      <c r="T30395" s="101" t="s">
        <v>58961</v>
      </c>
      <c r="U30395" s="74" t="s">
        <v>5688</v>
      </c>
    </row>
    <row r="30396" spans="20:21" x14ac:dyDescent="0.25">
      <c r="T30396" s="101" t="s">
        <v>58962</v>
      </c>
      <c r="U30396" s="74" t="s">
        <v>58963</v>
      </c>
    </row>
    <row r="30397" spans="20:21" x14ac:dyDescent="0.25">
      <c r="T30397" s="101" t="s">
        <v>58964</v>
      </c>
      <c r="U30397" s="74" t="s">
        <v>58965</v>
      </c>
    </row>
    <row r="30398" spans="20:21" x14ac:dyDescent="0.25">
      <c r="T30398" s="101" t="s">
        <v>58966</v>
      </c>
      <c r="U30398" s="74" t="s">
        <v>58967</v>
      </c>
    </row>
    <row r="30399" spans="20:21" x14ac:dyDescent="0.25">
      <c r="T30399" s="101" t="s">
        <v>58968</v>
      </c>
      <c r="U30399" s="74" t="s">
        <v>33528</v>
      </c>
    </row>
    <row r="30400" spans="20:21" x14ac:dyDescent="0.25">
      <c r="T30400" s="101" t="s">
        <v>58969</v>
      </c>
      <c r="U30400" s="74" t="s">
        <v>58970</v>
      </c>
    </row>
    <row r="30401" spans="20:21" x14ac:dyDescent="0.25">
      <c r="T30401" s="101" t="s">
        <v>58971</v>
      </c>
      <c r="U30401" s="74" t="s">
        <v>4897</v>
      </c>
    </row>
    <row r="30402" spans="20:21" x14ac:dyDescent="0.25">
      <c r="T30402" s="101" t="s">
        <v>58972</v>
      </c>
      <c r="U30402" s="74" t="s">
        <v>58973</v>
      </c>
    </row>
    <row r="30403" spans="20:21" x14ac:dyDescent="0.25">
      <c r="T30403" s="101" t="s">
        <v>58974</v>
      </c>
      <c r="U30403" s="74" t="s">
        <v>58975</v>
      </c>
    </row>
    <row r="30404" spans="20:21" x14ac:dyDescent="0.25">
      <c r="T30404" s="101" t="s">
        <v>58976</v>
      </c>
      <c r="U30404" s="74" t="s">
        <v>58977</v>
      </c>
    </row>
    <row r="30405" spans="20:21" x14ac:dyDescent="0.25">
      <c r="T30405" s="101" t="s">
        <v>58978</v>
      </c>
      <c r="U30405" s="74" t="s">
        <v>58979</v>
      </c>
    </row>
    <row r="30406" spans="20:21" x14ac:dyDescent="0.25">
      <c r="T30406" s="101" t="s">
        <v>58980</v>
      </c>
      <c r="U30406" s="74" t="s">
        <v>58981</v>
      </c>
    </row>
    <row r="30407" spans="20:21" x14ac:dyDescent="0.25">
      <c r="T30407" s="101" t="s">
        <v>58982</v>
      </c>
      <c r="U30407" s="74" t="s">
        <v>36877</v>
      </c>
    </row>
    <row r="30408" spans="20:21" x14ac:dyDescent="0.25">
      <c r="T30408" s="101" t="s">
        <v>58983</v>
      </c>
      <c r="U30408" s="74" t="s">
        <v>58984</v>
      </c>
    </row>
    <row r="30409" spans="20:21" x14ac:dyDescent="0.25">
      <c r="T30409" s="101" t="s">
        <v>58985</v>
      </c>
      <c r="U30409" s="74" t="s">
        <v>58986</v>
      </c>
    </row>
    <row r="30410" spans="20:21" x14ac:dyDescent="0.25">
      <c r="T30410" s="101" t="s">
        <v>58987</v>
      </c>
      <c r="U30410" s="74" t="s">
        <v>58988</v>
      </c>
    </row>
    <row r="30411" spans="20:21" x14ac:dyDescent="0.25">
      <c r="T30411" s="101" t="s">
        <v>58989</v>
      </c>
      <c r="U30411" s="74" t="s">
        <v>58990</v>
      </c>
    </row>
    <row r="30412" spans="20:21" x14ac:dyDescent="0.25">
      <c r="T30412" s="101" t="s">
        <v>58991</v>
      </c>
      <c r="U30412" s="74" t="s">
        <v>58992</v>
      </c>
    </row>
    <row r="30413" spans="20:21" x14ac:dyDescent="0.25">
      <c r="T30413" s="101" t="s">
        <v>58993</v>
      </c>
      <c r="U30413" s="74" t="s">
        <v>58994</v>
      </c>
    </row>
    <row r="30414" spans="20:21" x14ac:dyDescent="0.25">
      <c r="T30414" s="101" t="s">
        <v>58995</v>
      </c>
      <c r="U30414" s="74" t="s">
        <v>58996</v>
      </c>
    </row>
    <row r="30415" spans="20:21" x14ac:dyDescent="0.25">
      <c r="T30415" s="101" t="s">
        <v>58997</v>
      </c>
      <c r="U30415" s="74" t="s">
        <v>58998</v>
      </c>
    </row>
    <row r="30416" spans="20:21" x14ac:dyDescent="0.25">
      <c r="T30416" s="101" t="s">
        <v>58999</v>
      </c>
      <c r="U30416" s="74" t="s">
        <v>908</v>
      </c>
    </row>
    <row r="30417" spans="20:21" x14ac:dyDescent="0.25">
      <c r="T30417" s="101" t="s">
        <v>59000</v>
      </c>
      <c r="U30417" s="74" t="s">
        <v>59001</v>
      </c>
    </row>
    <row r="30418" spans="20:21" x14ac:dyDescent="0.25">
      <c r="T30418" s="101" t="s">
        <v>59002</v>
      </c>
      <c r="U30418" s="74" t="s">
        <v>59003</v>
      </c>
    </row>
    <row r="30419" spans="20:21" x14ac:dyDescent="0.25">
      <c r="T30419" s="101" t="s">
        <v>59004</v>
      </c>
      <c r="U30419" s="74" t="s">
        <v>59005</v>
      </c>
    </row>
    <row r="30420" spans="20:21" x14ac:dyDescent="0.25">
      <c r="T30420" s="101" t="s">
        <v>59006</v>
      </c>
      <c r="U30420" s="74" t="s">
        <v>59007</v>
      </c>
    </row>
    <row r="30421" spans="20:21" x14ac:dyDescent="0.25">
      <c r="T30421" s="101" t="s">
        <v>59008</v>
      </c>
      <c r="U30421" s="74" t="s">
        <v>59009</v>
      </c>
    </row>
    <row r="30422" spans="20:21" x14ac:dyDescent="0.25">
      <c r="T30422" s="101" t="s">
        <v>59010</v>
      </c>
      <c r="U30422" s="74" t="s">
        <v>59011</v>
      </c>
    </row>
    <row r="30423" spans="20:21" x14ac:dyDescent="0.25">
      <c r="T30423" s="101" t="s">
        <v>59012</v>
      </c>
      <c r="U30423" s="74" t="s">
        <v>59013</v>
      </c>
    </row>
    <row r="30424" spans="20:21" x14ac:dyDescent="0.25">
      <c r="T30424" s="101" t="s">
        <v>59014</v>
      </c>
      <c r="U30424" s="74" t="s">
        <v>59015</v>
      </c>
    </row>
    <row r="30425" spans="20:21" x14ac:dyDescent="0.25">
      <c r="T30425" s="101" t="s">
        <v>59016</v>
      </c>
      <c r="U30425" s="74" t="s">
        <v>59017</v>
      </c>
    </row>
    <row r="30426" spans="20:21" x14ac:dyDescent="0.25">
      <c r="T30426" s="101" t="s">
        <v>59018</v>
      </c>
      <c r="U30426" s="74" t="s">
        <v>59019</v>
      </c>
    </row>
    <row r="30427" spans="20:21" x14ac:dyDescent="0.25">
      <c r="T30427" s="101" t="s">
        <v>59020</v>
      </c>
      <c r="U30427" s="74" t="s">
        <v>59021</v>
      </c>
    </row>
    <row r="30428" spans="20:21" x14ac:dyDescent="0.25">
      <c r="T30428" s="101" t="s">
        <v>59022</v>
      </c>
      <c r="U30428" s="74" t="s">
        <v>59023</v>
      </c>
    </row>
    <row r="30429" spans="20:21" x14ac:dyDescent="0.25">
      <c r="T30429" s="101" t="s">
        <v>59024</v>
      </c>
      <c r="U30429" s="74" t="s">
        <v>59025</v>
      </c>
    </row>
    <row r="30430" spans="20:21" x14ac:dyDescent="0.25">
      <c r="T30430" s="101" t="s">
        <v>59026</v>
      </c>
      <c r="U30430" s="74" t="s">
        <v>4290</v>
      </c>
    </row>
    <row r="30431" spans="20:21" x14ac:dyDescent="0.25">
      <c r="T30431" s="101" t="s">
        <v>59027</v>
      </c>
      <c r="U30431" s="74" t="s">
        <v>59028</v>
      </c>
    </row>
    <row r="30432" spans="20:21" x14ac:dyDescent="0.25">
      <c r="T30432" s="101" t="s">
        <v>59029</v>
      </c>
      <c r="U30432" s="74" t="s">
        <v>59030</v>
      </c>
    </row>
    <row r="30433" spans="20:21" x14ac:dyDescent="0.25">
      <c r="T30433" s="101" t="s">
        <v>59031</v>
      </c>
      <c r="U30433" s="74" t="s">
        <v>7321</v>
      </c>
    </row>
    <row r="30434" spans="20:21" x14ac:dyDescent="0.25">
      <c r="T30434" s="101" t="s">
        <v>59032</v>
      </c>
      <c r="U30434" s="74" t="s">
        <v>59033</v>
      </c>
    </row>
    <row r="30435" spans="20:21" x14ac:dyDescent="0.25">
      <c r="T30435" s="101" t="s">
        <v>59034</v>
      </c>
      <c r="U30435" s="74" t="s">
        <v>7327</v>
      </c>
    </row>
    <row r="30436" spans="20:21" x14ac:dyDescent="0.25">
      <c r="T30436" s="101" t="s">
        <v>59035</v>
      </c>
      <c r="U30436" s="74" t="s">
        <v>59036</v>
      </c>
    </row>
    <row r="30437" spans="20:21" x14ac:dyDescent="0.25">
      <c r="T30437" s="101" t="s">
        <v>59037</v>
      </c>
      <c r="U30437" s="74" t="s">
        <v>59038</v>
      </c>
    </row>
    <row r="30438" spans="20:21" x14ac:dyDescent="0.25">
      <c r="T30438" s="101" t="s">
        <v>59039</v>
      </c>
      <c r="U30438" s="74" t="s">
        <v>49379</v>
      </c>
    </row>
    <row r="30439" spans="20:21" x14ac:dyDescent="0.25">
      <c r="T30439" s="101" t="s">
        <v>59040</v>
      </c>
      <c r="U30439" s="74" t="s">
        <v>59041</v>
      </c>
    </row>
    <row r="30440" spans="20:21" x14ac:dyDescent="0.25">
      <c r="T30440" s="101" t="s">
        <v>59042</v>
      </c>
      <c r="U30440" s="74" t="s">
        <v>59043</v>
      </c>
    </row>
    <row r="30441" spans="20:21" x14ac:dyDescent="0.25">
      <c r="T30441" s="101" t="s">
        <v>59044</v>
      </c>
      <c r="U30441" s="74" t="s">
        <v>59045</v>
      </c>
    </row>
    <row r="30442" spans="20:21" x14ac:dyDescent="0.25">
      <c r="T30442" s="101" t="s">
        <v>59046</v>
      </c>
      <c r="U30442" s="74" t="s">
        <v>34227</v>
      </c>
    </row>
    <row r="30443" spans="20:21" x14ac:dyDescent="0.25">
      <c r="T30443" s="101" t="s">
        <v>59047</v>
      </c>
      <c r="U30443" s="74" t="s">
        <v>964</v>
      </c>
    </row>
    <row r="30444" spans="20:21" x14ac:dyDescent="0.25">
      <c r="T30444" s="101" t="s">
        <v>59048</v>
      </c>
      <c r="U30444" s="74" t="s">
        <v>59049</v>
      </c>
    </row>
    <row r="30445" spans="20:21" x14ac:dyDescent="0.25">
      <c r="T30445" s="101" t="s">
        <v>59050</v>
      </c>
      <c r="U30445" s="74" t="s">
        <v>59051</v>
      </c>
    </row>
    <row r="30446" spans="20:21" x14ac:dyDescent="0.25">
      <c r="T30446" s="101" t="s">
        <v>59052</v>
      </c>
      <c r="U30446" s="74" t="s">
        <v>16478</v>
      </c>
    </row>
    <row r="30447" spans="20:21" x14ac:dyDescent="0.25">
      <c r="T30447" s="101" t="s">
        <v>59053</v>
      </c>
      <c r="U30447" s="74" t="s">
        <v>59054</v>
      </c>
    </row>
    <row r="30448" spans="20:21" x14ac:dyDescent="0.25">
      <c r="T30448" s="101" t="s">
        <v>59055</v>
      </c>
      <c r="U30448" s="74" t="s">
        <v>59056</v>
      </c>
    </row>
    <row r="30449" spans="20:21" x14ac:dyDescent="0.25">
      <c r="T30449" s="101" t="s">
        <v>59057</v>
      </c>
      <c r="U30449" s="74" t="s">
        <v>59058</v>
      </c>
    </row>
    <row r="30450" spans="20:21" x14ac:dyDescent="0.25">
      <c r="T30450" s="101" t="s">
        <v>59059</v>
      </c>
      <c r="U30450" s="74" t="s">
        <v>59060</v>
      </c>
    </row>
    <row r="30451" spans="20:21" x14ac:dyDescent="0.25">
      <c r="T30451" s="101" t="s">
        <v>59061</v>
      </c>
      <c r="U30451" s="74" t="s">
        <v>59062</v>
      </c>
    </row>
    <row r="30452" spans="20:21" x14ac:dyDescent="0.25">
      <c r="T30452" s="101" t="s">
        <v>59063</v>
      </c>
      <c r="U30452" s="74" t="s">
        <v>59064</v>
      </c>
    </row>
    <row r="30453" spans="20:21" x14ac:dyDescent="0.25">
      <c r="T30453" s="101" t="s">
        <v>59065</v>
      </c>
      <c r="U30453" s="74" t="s">
        <v>59066</v>
      </c>
    </row>
    <row r="30454" spans="20:21" x14ac:dyDescent="0.25">
      <c r="T30454" s="101" t="s">
        <v>59067</v>
      </c>
      <c r="U30454" s="74" t="s">
        <v>30237</v>
      </c>
    </row>
    <row r="30455" spans="20:21" x14ac:dyDescent="0.25">
      <c r="T30455" s="101" t="s">
        <v>59068</v>
      </c>
      <c r="U30455" s="74" t="s">
        <v>59069</v>
      </c>
    </row>
    <row r="30456" spans="20:21" x14ac:dyDescent="0.25">
      <c r="T30456" s="101" t="s">
        <v>59070</v>
      </c>
      <c r="U30456" s="74" t="s">
        <v>59071</v>
      </c>
    </row>
    <row r="30457" spans="20:21" x14ac:dyDescent="0.25">
      <c r="T30457" s="101" t="s">
        <v>59072</v>
      </c>
      <c r="U30457" s="74" t="s">
        <v>32055</v>
      </c>
    </row>
    <row r="30458" spans="20:21" x14ac:dyDescent="0.25">
      <c r="T30458" s="101" t="s">
        <v>59073</v>
      </c>
      <c r="U30458" s="74" t="s">
        <v>59074</v>
      </c>
    </row>
    <row r="30459" spans="20:21" x14ac:dyDescent="0.25">
      <c r="T30459" s="101" t="s">
        <v>59075</v>
      </c>
      <c r="U30459" s="74" t="s">
        <v>59076</v>
      </c>
    </row>
    <row r="30460" spans="20:21" x14ac:dyDescent="0.25">
      <c r="T30460" s="101" t="s">
        <v>59077</v>
      </c>
      <c r="U30460" s="74" t="s">
        <v>59078</v>
      </c>
    </row>
    <row r="30461" spans="20:21" x14ac:dyDescent="0.25">
      <c r="T30461" s="101" t="s">
        <v>59079</v>
      </c>
      <c r="U30461" s="74" t="s">
        <v>59080</v>
      </c>
    </row>
    <row r="30462" spans="20:21" x14ac:dyDescent="0.25">
      <c r="T30462" s="101" t="s">
        <v>59081</v>
      </c>
      <c r="U30462" s="74" t="s">
        <v>59082</v>
      </c>
    </row>
    <row r="30463" spans="20:21" x14ac:dyDescent="0.25">
      <c r="T30463" s="101" t="s">
        <v>59083</v>
      </c>
      <c r="U30463" s="74" t="s">
        <v>59084</v>
      </c>
    </row>
    <row r="30464" spans="20:21" x14ac:dyDescent="0.25">
      <c r="T30464" s="101" t="s">
        <v>59085</v>
      </c>
      <c r="U30464" s="74" t="s">
        <v>59086</v>
      </c>
    </row>
    <row r="30465" spans="20:21" x14ac:dyDescent="0.25">
      <c r="T30465" s="101" t="s">
        <v>59087</v>
      </c>
      <c r="U30465" s="74" t="s">
        <v>59088</v>
      </c>
    </row>
    <row r="30466" spans="20:21" x14ac:dyDescent="0.25">
      <c r="T30466" s="101" t="s">
        <v>59089</v>
      </c>
      <c r="U30466" s="74" t="s">
        <v>59090</v>
      </c>
    </row>
    <row r="30467" spans="20:21" x14ac:dyDescent="0.25">
      <c r="T30467" s="101" t="s">
        <v>59091</v>
      </c>
      <c r="U30467" s="74" t="s">
        <v>59092</v>
      </c>
    </row>
    <row r="30468" spans="20:21" x14ac:dyDescent="0.25">
      <c r="T30468" s="101" t="s">
        <v>59093</v>
      </c>
      <c r="U30468" s="74" t="s">
        <v>59094</v>
      </c>
    </row>
    <row r="30469" spans="20:21" x14ac:dyDescent="0.25">
      <c r="T30469" s="101" t="s">
        <v>59095</v>
      </c>
      <c r="U30469" s="74" t="s">
        <v>59096</v>
      </c>
    </row>
    <row r="30470" spans="20:21" x14ac:dyDescent="0.25">
      <c r="T30470" s="101" t="s">
        <v>59097</v>
      </c>
      <c r="U30470" s="74" t="s">
        <v>59098</v>
      </c>
    </row>
    <row r="30471" spans="20:21" x14ac:dyDescent="0.25">
      <c r="T30471" s="101" t="s">
        <v>59099</v>
      </c>
      <c r="U30471" s="74" t="s">
        <v>59100</v>
      </c>
    </row>
    <row r="30472" spans="20:21" x14ac:dyDescent="0.25">
      <c r="T30472" s="101" t="s">
        <v>59101</v>
      </c>
      <c r="U30472" s="74" t="s">
        <v>59102</v>
      </c>
    </row>
    <row r="30473" spans="20:21" x14ac:dyDescent="0.25">
      <c r="T30473" s="101" t="s">
        <v>59103</v>
      </c>
      <c r="U30473" s="74" t="s">
        <v>59104</v>
      </c>
    </row>
    <row r="30474" spans="20:21" x14ac:dyDescent="0.25">
      <c r="T30474" s="101" t="s">
        <v>59105</v>
      </c>
      <c r="U30474" s="74" t="s">
        <v>59106</v>
      </c>
    </row>
    <row r="30475" spans="20:21" x14ac:dyDescent="0.25">
      <c r="T30475" s="101" t="s">
        <v>59107</v>
      </c>
      <c r="U30475" s="74" t="s">
        <v>59108</v>
      </c>
    </row>
    <row r="30476" spans="20:21" x14ac:dyDescent="0.25">
      <c r="T30476" s="101" t="s">
        <v>59109</v>
      </c>
      <c r="U30476" s="74" t="s">
        <v>59110</v>
      </c>
    </row>
    <row r="30477" spans="20:21" x14ac:dyDescent="0.25">
      <c r="T30477" s="101" t="s">
        <v>59111</v>
      </c>
      <c r="U30477" s="74" t="s">
        <v>59112</v>
      </c>
    </row>
    <row r="30478" spans="20:21" x14ac:dyDescent="0.25">
      <c r="T30478" s="101" t="s">
        <v>59113</v>
      </c>
      <c r="U30478" s="74" t="s">
        <v>59114</v>
      </c>
    </row>
    <row r="30479" spans="20:21" x14ac:dyDescent="0.25">
      <c r="T30479" s="101" t="s">
        <v>59115</v>
      </c>
      <c r="U30479" s="74" t="s">
        <v>59116</v>
      </c>
    </row>
    <row r="30480" spans="20:21" x14ac:dyDescent="0.25">
      <c r="T30480" s="101" t="s">
        <v>59117</v>
      </c>
      <c r="U30480" s="74" t="s">
        <v>59118</v>
      </c>
    </row>
    <row r="30481" spans="20:21" x14ac:dyDescent="0.25">
      <c r="T30481" s="101" t="s">
        <v>59119</v>
      </c>
      <c r="U30481" s="74" t="s">
        <v>59120</v>
      </c>
    </row>
    <row r="30482" spans="20:21" x14ac:dyDescent="0.25">
      <c r="T30482" s="101" t="s">
        <v>59121</v>
      </c>
      <c r="U30482" s="74" t="s">
        <v>59122</v>
      </c>
    </row>
    <row r="30483" spans="20:21" x14ac:dyDescent="0.25">
      <c r="T30483" s="101" t="s">
        <v>59123</v>
      </c>
      <c r="U30483" s="74" t="s">
        <v>59124</v>
      </c>
    </row>
    <row r="30484" spans="20:21" x14ac:dyDescent="0.25">
      <c r="T30484" s="101" t="s">
        <v>59125</v>
      </c>
      <c r="U30484" s="74" t="s">
        <v>59126</v>
      </c>
    </row>
    <row r="30485" spans="20:21" x14ac:dyDescent="0.25">
      <c r="T30485" s="101" t="s">
        <v>59127</v>
      </c>
      <c r="U30485" s="74" t="s">
        <v>59128</v>
      </c>
    </row>
    <row r="30486" spans="20:21" x14ac:dyDescent="0.25">
      <c r="T30486" s="101" t="s">
        <v>59129</v>
      </c>
      <c r="U30486" s="74" t="s">
        <v>19480</v>
      </c>
    </row>
    <row r="30487" spans="20:21" x14ac:dyDescent="0.25">
      <c r="T30487" s="101" t="s">
        <v>59130</v>
      </c>
      <c r="U30487" s="74" t="s">
        <v>59131</v>
      </c>
    </row>
    <row r="30488" spans="20:21" x14ac:dyDescent="0.25">
      <c r="T30488" s="101" t="s">
        <v>59132</v>
      </c>
      <c r="U30488" s="74" t="s">
        <v>59133</v>
      </c>
    </row>
    <row r="30489" spans="20:21" x14ac:dyDescent="0.25">
      <c r="T30489" s="101" t="s">
        <v>59134</v>
      </c>
      <c r="U30489" s="74" t="s">
        <v>59135</v>
      </c>
    </row>
    <row r="30490" spans="20:21" x14ac:dyDescent="0.25">
      <c r="T30490" s="101" t="s">
        <v>59136</v>
      </c>
      <c r="U30490" s="74" t="s">
        <v>59137</v>
      </c>
    </row>
    <row r="30491" spans="20:21" x14ac:dyDescent="0.25">
      <c r="T30491" s="101" t="s">
        <v>59138</v>
      </c>
      <c r="U30491" s="74" t="s">
        <v>59139</v>
      </c>
    </row>
    <row r="30492" spans="20:21" x14ac:dyDescent="0.25">
      <c r="T30492" s="101" t="s">
        <v>59140</v>
      </c>
      <c r="U30492" s="74" t="s">
        <v>59141</v>
      </c>
    </row>
    <row r="30493" spans="20:21" x14ac:dyDescent="0.25">
      <c r="T30493" s="101" t="s">
        <v>59142</v>
      </c>
      <c r="U30493" s="74" t="s">
        <v>59143</v>
      </c>
    </row>
    <row r="30494" spans="20:21" x14ac:dyDescent="0.25">
      <c r="T30494" s="101" t="s">
        <v>59144</v>
      </c>
      <c r="U30494" s="74" t="s">
        <v>59145</v>
      </c>
    </row>
    <row r="30495" spans="20:21" x14ac:dyDescent="0.25">
      <c r="T30495" s="101" t="s">
        <v>59146</v>
      </c>
      <c r="U30495" s="74" t="s">
        <v>59147</v>
      </c>
    </row>
    <row r="30496" spans="20:21" x14ac:dyDescent="0.25">
      <c r="T30496" s="101" t="s">
        <v>59148</v>
      </c>
      <c r="U30496" s="74" t="s">
        <v>59149</v>
      </c>
    </row>
    <row r="30497" spans="20:21" x14ac:dyDescent="0.25">
      <c r="T30497" s="101" t="s">
        <v>59150</v>
      </c>
      <c r="U30497" s="74" t="s">
        <v>59151</v>
      </c>
    </row>
    <row r="30498" spans="20:21" x14ac:dyDescent="0.25">
      <c r="T30498" s="101" t="s">
        <v>59152</v>
      </c>
      <c r="U30498" s="74" t="s">
        <v>59153</v>
      </c>
    </row>
    <row r="30499" spans="20:21" x14ac:dyDescent="0.25">
      <c r="T30499" s="101" t="s">
        <v>59154</v>
      </c>
      <c r="U30499" s="74" t="s">
        <v>59155</v>
      </c>
    </row>
    <row r="30500" spans="20:21" x14ac:dyDescent="0.25">
      <c r="T30500" s="101" t="s">
        <v>59156</v>
      </c>
      <c r="U30500" s="74" t="s">
        <v>59157</v>
      </c>
    </row>
    <row r="30501" spans="20:21" x14ac:dyDescent="0.25">
      <c r="T30501" s="101" t="s">
        <v>59158</v>
      </c>
      <c r="U30501" s="74" t="s">
        <v>59159</v>
      </c>
    </row>
    <row r="30502" spans="20:21" x14ac:dyDescent="0.25">
      <c r="T30502" s="101" t="s">
        <v>59160</v>
      </c>
      <c r="U30502" s="74" t="s">
        <v>59161</v>
      </c>
    </row>
    <row r="30503" spans="20:21" x14ac:dyDescent="0.25">
      <c r="T30503" s="101" t="s">
        <v>59162</v>
      </c>
      <c r="U30503" s="74" t="s">
        <v>59163</v>
      </c>
    </row>
    <row r="30504" spans="20:21" x14ac:dyDescent="0.25">
      <c r="T30504" s="101" t="s">
        <v>59164</v>
      </c>
      <c r="U30504" s="74" t="s">
        <v>59165</v>
      </c>
    </row>
    <row r="30505" spans="20:21" x14ac:dyDescent="0.25">
      <c r="T30505" s="101" t="s">
        <v>59166</v>
      </c>
      <c r="U30505" s="74" t="s">
        <v>59167</v>
      </c>
    </row>
    <row r="30506" spans="20:21" x14ac:dyDescent="0.25">
      <c r="T30506" s="101" t="s">
        <v>59168</v>
      </c>
      <c r="U30506" s="74" t="s">
        <v>59169</v>
      </c>
    </row>
    <row r="30507" spans="20:21" x14ac:dyDescent="0.25">
      <c r="T30507" s="101" t="s">
        <v>59170</v>
      </c>
      <c r="U30507" s="74" t="s">
        <v>12767</v>
      </c>
    </row>
    <row r="30508" spans="20:21" x14ac:dyDescent="0.25">
      <c r="T30508" s="101" t="s">
        <v>59171</v>
      </c>
      <c r="U30508" s="74" t="s">
        <v>59172</v>
      </c>
    </row>
    <row r="30509" spans="20:21" x14ac:dyDescent="0.25">
      <c r="T30509" s="101" t="s">
        <v>59173</v>
      </c>
      <c r="U30509" s="74" t="s">
        <v>59174</v>
      </c>
    </row>
    <row r="30510" spans="20:21" x14ac:dyDescent="0.25">
      <c r="T30510" s="101" t="s">
        <v>59175</v>
      </c>
      <c r="U30510" s="74" t="s">
        <v>59176</v>
      </c>
    </row>
    <row r="30511" spans="20:21" x14ac:dyDescent="0.25">
      <c r="T30511" s="101" t="s">
        <v>59177</v>
      </c>
      <c r="U30511" s="74" t="s">
        <v>59178</v>
      </c>
    </row>
    <row r="30512" spans="20:21" x14ac:dyDescent="0.25">
      <c r="T30512" s="101" t="s">
        <v>59179</v>
      </c>
      <c r="U30512" s="74" t="s">
        <v>59180</v>
      </c>
    </row>
    <row r="30513" spans="20:21" x14ac:dyDescent="0.25">
      <c r="T30513" s="101" t="s">
        <v>59181</v>
      </c>
      <c r="U30513" s="74" t="s">
        <v>59182</v>
      </c>
    </row>
    <row r="30514" spans="20:21" x14ac:dyDescent="0.25">
      <c r="T30514" s="101" t="s">
        <v>59183</v>
      </c>
      <c r="U30514" s="74" t="s">
        <v>59184</v>
      </c>
    </row>
    <row r="30515" spans="20:21" x14ac:dyDescent="0.25">
      <c r="T30515" s="101" t="s">
        <v>59185</v>
      </c>
      <c r="U30515" s="74" t="s">
        <v>59186</v>
      </c>
    </row>
    <row r="30516" spans="20:21" x14ac:dyDescent="0.25">
      <c r="T30516" s="101" t="s">
        <v>59187</v>
      </c>
      <c r="U30516" s="74" t="s">
        <v>59188</v>
      </c>
    </row>
    <row r="30517" spans="20:21" x14ac:dyDescent="0.25">
      <c r="T30517" s="101" t="s">
        <v>59189</v>
      </c>
      <c r="U30517" s="74" t="s">
        <v>59190</v>
      </c>
    </row>
    <row r="30518" spans="20:21" x14ac:dyDescent="0.25">
      <c r="T30518" s="101" t="s">
        <v>59191</v>
      </c>
      <c r="U30518" s="74" t="s">
        <v>59192</v>
      </c>
    </row>
    <row r="30519" spans="20:21" x14ac:dyDescent="0.25">
      <c r="T30519" s="101" t="s">
        <v>59193</v>
      </c>
      <c r="U30519" s="74" t="s">
        <v>59194</v>
      </c>
    </row>
    <row r="30520" spans="20:21" x14ac:dyDescent="0.25">
      <c r="T30520" s="101" t="s">
        <v>59195</v>
      </c>
      <c r="U30520" s="74" t="s">
        <v>59196</v>
      </c>
    </row>
    <row r="30521" spans="20:21" x14ac:dyDescent="0.25">
      <c r="T30521" s="101" t="s">
        <v>59197</v>
      </c>
      <c r="U30521" s="74" t="s">
        <v>59198</v>
      </c>
    </row>
    <row r="30522" spans="20:21" x14ac:dyDescent="0.25">
      <c r="T30522" s="101" t="s">
        <v>59199</v>
      </c>
      <c r="U30522" s="74" t="s">
        <v>59200</v>
      </c>
    </row>
    <row r="30523" spans="20:21" x14ac:dyDescent="0.25">
      <c r="T30523" s="101" t="s">
        <v>59201</v>
      </c>
      <c r="U30523" s="74" t="s">
        <v>59202</v>
      </c>
    </row>
    <row r="30524" spans="20:21" x14ac:dyDescent="0.25">
      <c r="T30524" s="101" t="s">
        <v>59203</v>
      </c>
      <c r="U30524" s="74" t="s">
        <v>59204</v>
      </c>
    </row>
    <row r="30525" spans="20:21" x14ac:dyDescent="0.25">
      <c r="T30525" s="101" t="s">
        <v>59205</v>
      </c>
      <c r="U30525" s="74" t="s">
        <v>59206</v>
      </c>
    </row>
    <row r="30526" spans="20:21" x14ac:dyDescent="0.25">
      <c r="T30526" s="101" t="s">
        <v>59207</v>
      </c>
      <c r="U30526" s="74" t="s">
        <v>59208</v>
      </c>
    </row>
    <row r="30527" spans="20:21" x14ac:dyDescent="0.25">
      <c r="T30527" s="101" t="s">
        <v>59209</v>
      </c>
      <c r="U30527" s="74" t="s">
        <v>59210</v>
      </c>
    </row>
    <row r="30528" spans="20:21" x14ac:dyDescent="0.25">
      <c r="T30528" s="101" t="s">
        <v>59211</v>
      </c>
      <c r="U30528" s="74" t="s">
        <v>59212</v>
      </c>
    </row>
    <row r="30529" spans="20:21" x14ac:dyDescent="0.25">
      <c r="T30529" s="101" t="s">
        <v>59213</v>
      </c>
      <c r="U30529" s="74" t="s">
        <v>59214</v>
      </c>
    </row>
    <row r="30530" spans="20:21" x14ac:dyDescent="0.25">
      <c r="T30530" s="101" t="s">
        <v>59215</v>
      </c>
      <c r="U30530" s="74" t="s">
        <v>59216</v>
      </c>
    </row>
    <row r="30531" spans="20:21" x14ac:dyDescent="0.25">
      <c r="T30531" s="101" t="s">
        <v>59217</v>
      </c>
      <c r="U30531" s="74" t="s">
        <v>59218</v>
      </c>
    </row>
    <row r="30532" spans="20:21" x14ac:dyDescent="0.25">
      <c r="T30532" s="101" t="s">
        <v>59219</v>
      </c>
      <c r="U30532" s="74" t="s">
        <v>59220</v>
      </c>
    </row>
    <row r="30533" spans="20:21" x14ac:dyDescent="0.25">
      <c r="T30533" s="101" t="s">
        <v>59221</v>
      </c>
      <c r="U30533" s="74" t="s">
        <v>59222</v>
      </c>
    </row>
    <row r="30534" spans="20:21" x14ac:dyDescent="0.25">
      <c r="T30534" s="101" t="s">
        <v>59223</v>
      </c>
      <c r="U30534" s="74" t="s">
        <v>59224</v>
      </c>
    </row>
    <row r="30535" spans="20:21" x14ac:dyDescent="0.25">
      <c r="T30535" s="101" t="s">
        <v>59225</v>
      </c>
      <c r="U30535" s="74" t="s">
        <v>59226</v>
      </c>
    </row>
    <row r="30536" spans="20:21" x14ac:dyDescent="0.25">
      <c r="T30536" s="101" t="s">
        <v>59227</v>
      </c>
      <c r="U30536" s="74" t="s">
        <v>59228</v>
      </c>
    </row>
    <row r="30537" spans="20:21" x14ac:dyDescent="0.25">
      <c r="T30537" s="101" t="s">
        <v>59229</v>
      </c>
      <c r="U30537" s="74" t="s">
        <v>59230</v>
      </c>
    </row>
    <row r="30538" spans="20:21" x14ac:dyDescent="0.25">
      <c r="T30538" s="101" t="s">
        <v>59231</v>
      </c>
      <c r="U30538" s="74" t="s">
        <v>59232</v>
      </c>
    </row>
    <row r="30539" spans="20:21" x14ac:dyDescent="0.25">
      <c r="T30539" s="101" t="s">
        <v>59233</v>
      </c>
      <c r="U30539" s="74" t="s">
        <v>59234</v>
      </c>
    </row>
    <row r="30540" spans="20:21" x14ac:dyDescent="0.25">
      <c r="T30540" s="101" t="s">
        <v>59235</v>
      </c>
      <c r="U30540" s="74" t="s">
        <v>59236</v>
      </c>
    </row>
    <row r="30541" spans="20:21" x14ac:dyDescent="0.25">
      <c r="T30541" s="101" t="s">
        <v>59237</v>
      </c>
      <c r="U30541" s="74" t="s">
        <v>59238</v>
      </c>
    </row>
    <row r="30542" spans="20:21" x14ac:dyDescent="0.25">
      <c r="T30542" s="101" t="s">
        <v>59239</v>
      </c>
      <c r="U30542" s="74" t="s">
        <v>59240</v>
      </c>
    </row>
    <row r="30543" spans="20:21" x14ac:dyDescent="0.25">
      <c r="T30543" s="101" t="s">
        <v>59241</v>
      </c>
      <c r="U30543" s="74" t="s">
        <v>28237</v>
      </c>
    </row>
    <row r="30544" spans="20:21" x14ac:dyDescent="0.25">
      <c r="T30544" s="101" t="s">
        <v>59242</v>
      </c>
      <c r="U30544" s="74" t="s">
        <v>59243</v>
      </c>
    </row>
    <row r="30545" spans="20:21" x14ac:dyDescent="0.25">
      <c r="T30545" s="101" t="s">
        <v>59244</v>
      </c>
      <c r="U30545" s="74" t="s">
        <v>59245</v>
      </c>
    </row>
    <row r="30546" spans="20:21" x14ac:dyDescent="0.25">
      <c r="T30546" s="101" t="s">
        <v>59246</v>
      </c>
      <c r="U30546" s="74" t="s">
        <v>59247</v>
      </c>
    </row>
    <row r="30547" spans="20:21" x14ac:dyDescent="0.25">
      <c r="T30547" s="101" t="s">
        <v>59248</v>
      </c>
      <c r="U30547" s="74" t="s">
        <v>59249</v>
      </c>
    </row>
    <row r="30548" spans="20:21" x14ac:dyDescent="0.25">
      <c r="T30548" s="101" t="s">
        <v>59250</v>
      </c>
      <c r="U30548" s="74" t="s">
        <v>59251</v>
      </c>
    </row>
    <row r="30549" spans="20:21" x14ac:dyDescent="0.25">
      <c r="T30549" s="101" t="s">
        <v>59252</v>
      </c>
      <c r="U30549" s="74" t="s">
        <v>59253</v>
      </c>
    </row>
    <row r="30550" spans="20:21" x14ac:dyDescent="0.25">
      <c r="T30550" s="101" t="s">
        <v>59254</v>
      </c>
      <c r="U30550" s="74" t="s">
        <v>9252</v>
      </c>
    </row>
    <row r="30551" spans="20:21" x14ac:dyDescent="0.25">
      <c r="T30551" s="101" t="s">
        <v>59255</v>
      </c>
      <c r="U30551" s="74" t="s">
        <v>59256</v>
      </c>
    </row>
    <row r="30552" spans="20:21" x14ac:dyDescent="0.25">
      <c r="T30552" s="101" t="s">
        <v>59257</v>
      </c>
      <c r="U30552" s="74" t="s">
        <v>59258</v>
      </c>
    </row>
    <row r="30553" spans="20:21" x14ac:dyDescent="0.25">
      <c r="T30553" s="101" t="s">
        <v>59259</v>
      </c>
      <c r="U30553" s="74" t="s">
        <v>46878</v>
      </c>
    </row>
    <row r="30554" spans="20:21" x14ac:dyDescent="0.25">
      <c r="T30554" s="101" t="s">
        <v>59260</v>
      </c>
      <c r="U30554" s="74" t="s">
        <v>59261</v>
      </c>
    </row>
    <row r="30555" spans="20:21" x14ac:dyDescent="0.25">
      <c r="T30555" s="101" t="s">
        <v>59262</v>
      </c>
      <c r="U30555" s="74" t="s">
        <v>59263</v>
      </c>
    </row>
    <row r="30556" spans="20:21" x14ac:dyDescent="0.25">
      <c r="T30556" s="101" t="s">
        <v>59264</v>
      </c>
      <c r="U30556" s="74" t="s">
        <v>59265</v>
      </c>
    </row>
    <row r="30557" spans="20:21" x14ac:dyDescent="0.25">
      <c r="T30557" s="101" t="s">
        <v>59266</v>
      </c>
      <c r="U30557" s="74" t="s">
        <v>59267</v>
      </c>
    </row>
    <row r="30558" spans="20:21" x14ac:dyDescent="0.25">
      <c r="T30558" s="101" t="s">
        <v>59268</v>
      </c>
      <c r="U30558" s="74" t="s">
        <v>9258</v>
      </c>
    </row>
    <row r="30559" spans="20:21" x14ac:dyDescent="0.25">
      <c r="T30559" s="101" t="s">
        <v>59269</v>
      </c>
      <c r="U30559" s="74" t="s">
        <v>59270</v>
      </c>
    </row>
    <row r="30560" spans="20:21" x14ac:dyDescent="0.25">
      <c r="T30560" s="101" t="s">
        <v>59271</v>
      </c>
      <c r="U30560" s="74" t="s">
        <v>59272</v>
      </c>
    </row>
    <row r="30561" spans="20:21" x14ac:dyDescent="0.25">
      <c r="T30561" s="101" t="s">
        <v>59273</v>
      </c>
      <c r="U30561" s="74" t="s">
        <v>59274</v>
      </c>
    </row>
    <row r="30562" spans="20:21" x14ac:dyDescent="0.25">
      <c r="T30562" s="101" t="s">
        <v>59275</v>
      </c>
      <c r="U30562" s="74" t="s">
        <v>59276</v>
      </c>
    </row>
    <row r="30563" spans="20:21" x14ac:dyDescent="0.25">
      <c r="T30563" s="101" t="s">
        <v>59277</v>
      </c>
      <c r="U30563" s="74" t="s">
        <v>59278</v>
      </c>
    </row>
    <row r="30564" spans="20:21" x14ac:dyDescent="0.25">
      <c r="T30564" s="101" t="s">
        <v>59279</v>
      </c>
      <c r="U30564" s="74" t="s">
        <v>59280</v>
      </c>
    </row>
    <row r="30565" spans="20:21" x14ac:dyDescent="0.25">
      <c r="T30565" s="101" t="s">
        <v>59281</v>
      </c>
      <c r="U30565" s="74" t="s">
        <v>59282</v>
      </c>
    </row>
    <row r="30566" spans="20:21" x14ac:dyDescent="0.25">
      <c r="T30566" s="101" t="s">
        <v>59283</v>
      </c>
      <c r="U30566" s="74" t="s">
        <v>59284</v>
      </c>
    </row>
    <row r="30567" spans="20:21" x14ac:dyDescent="0.25">
      <c r="T30567" s="101" t="s">
        <v>59285</v>
      </c>
      <c r="U30567" s="74" t="s">
        <v>59286</v>
      </c>
    </row>
    <row r="30568" spans="20:21" x14ac:dyDescent="0.25">
      <c r="T30568" s="101" t="s">
        <v>59287</v>
      </c>
      <c r="U30568" s="74" t="s">
        <v>59288</v>
      </c>
    </row>
    <row r="30569" spans="20:21" x14ac:dyDescent="0.25">
      <c r="T30569" s="101" t="s">
        <v>59289</v>
      </c>
      <c r="U30569" s="74" t="s">
        <v>59290</v>
      </c>
    </row>
    <row r="30570" spans="20:21" x14ac:dyDescent="0.25">
      <c r="T30570" s="101" t="s">
        <v>59291</v>
      </c>
      <c r="U30570" s="74" t="s">
        <v>59292</v>
      </c>
    </row>
    <row r="30571" spans="20:21" x14ac:dyDescent="0.25">
      <c r="T30571" s="101" t="s">
        <v>59293</v>
      </c>
      <c r="U30571" s="74" t="s">
        <v>59294</v>
      </c>
    </row>
    <row r="30572" spans="20:21" x14ac:dyDescent="0.25">
      <c r="T30572" s="101" t="s">
        <v>59295</v>
      </c>
      <c r="U30572" s="74" t="s">
        <v>59296</v>
      </c>
    </row>
    <row r="30573" spans="20:21" x14ac:dyDescent="0.25">
      <c r="T30573" s="101" t="s">
        <v>59297</v>
      </c>
      <c r="U30573" s="74" t="s">
        <v>59298</v>
      </c>
    </row>
    <row r="30574" spans="20:21" x14ac:dyDescent="0.25">
      <c r="T30574" s="101" t="s">
        <v>59299</v>
      </c>
      <c r="U30574" s="74" t="s">
        <v>59300</v>
      </c>
    </row>
    <row r="30575" spans="20:21" x14ac:dyDescent="0.25">
      <c r="T30575" s="101" t="s">
        <v>59301</v>
      </c>
      <c r="U30575" s="74" t="s">
        <v>59302</v>
      </c>
    </row>
    <row r="30576" spans="20:21" x14ac:dyDescent="0.25">
      <c r="T30576" s="101" t="s">
        <v>59303</v>
      </c>
      <c r="U30576" s="74" t="s">
        <v>59304</v>
      </c>
    </row>
    <row r="30577" spans="20:21" x14ac:dyDescent="0.25">
      <c r="T30577" s="101" t="s">
        <v>59305</v>
      </c>
      <c r="U30577" s="74" t="s">
        <v>59306</v>
      </c>
    </row>
    <row r="30578" spans="20:21" x14ac:dyDescent="0.25">
      <c r="T30578" s="101" t="s">
        <v>59307</v>
      </c>
      <c r="U30578" s="74" t="s">
        <v>59308</v>
      </c>
    </row>
    <row r="30579" spans="20:21" x14ac:dyDescent="0.25">
      <c r="T30579" s="101" t="s">
        <v>59309</v>
      </c>
      <c r="U30579" s="74" t="s">
        <v>59310</v>
      </c>
    </row>
    <row r="30580" spans="20:21" x14ac:dyDescent="0.25">
      <c r="T30580" s="101" t="s">
        <v>59311</v>
      </c>
      <c r="U30580" s="74" t="s">
        <v>59312</v>
      </c>
    </row>
    <row r="30581" spans="20:21" x14ac:dyDescent="0.25">
      <c r="T30581" s="101" t="s">
        <v>59313</v>
      </c>
      <c r="U30581" s="74" t="s">
        <v>59314</v>
      </c>
    </row>
    <row r="30582" spans="20:21" x14ac:dyDescent="0.25">
      <c r="T30582" s="101" t="s">
        <v>59315</v>
      </c>
      <c r="U30582" s="74" t="s">
        <v>59316</v>
      </c>
    </row>
    <row r="30583" spans="20:21" x14ac:dyDescent="0.25">
      <c r="T30583" s="101" t="s">
        <v>59317</v>
      </c>
      <c r="U30583" s="74" t="s">
        <v>59318</v>
      </c>
    </row>
    <row r="30584" spans="20:21" x14ac:dyDescent="0.25">
      <c r="T30584" s="101" t="s">
        <v>59319</v>
      </c>
      <c r="U30584" s="74" t="s">
        <v>59320</v>
      </c>
    </row>
    <row r="30585" spans="20:21" x14ac:dyDescent="0.25">
      <c r="T30585" s="101" t="s">
        <v>59321</v>
      </c>
      <c r="U30585" s="74" t="s">
        <v>59322</v>
      </c>
    </row>
    <row r="30586" spans="20:21" x14ac:dyDescent="0.25">
      <c r="T30586" s="101" t="s">
        <v>59323</v>
      </c>
      <c r="U30586" s="74" t="s">
        <v>59324</v>
      </c>
    </row>
    <row r="30587" spans="20:21" x14ac:dyDescent="0.25">
      <c r="T30587" s="101" t="s">
        <v>59325</v>
      </c>
      <c r="U30587" s="74" t="s">
        <v>59326</v>
      </c>
    </row>
    <row r="30588" spans="20:21" x14ac:dyDescent="0.25">
      <c r="T30588" s="101" t="s">
        <v>59327</v>
      </c>
      <c r="U30588" s="74" t="s">
        <v>59328</v>
      </c>
    </row>
    <row r="30589" spans="20:21" x14ac:dyDescent="0.25">
      <c r="T30589" s="101" t="s">
        <v>59329</v>
      </c>
      <c r="U30589" s="74" t="s">
        <v>59330</v>
      </c>
    </row>
    <row r="30590" spans="20:21" x14ac:dyDescent="0.25">
      <c r="T30590" s="101" t="s">
        <v>59331</v>
      </c>
      <c r="U30590" s="74" t="s">
        <v>59332</v>
      </c>
    </row>
    <row r="30591" spans="20:21" x14ac:dyDescent="0.25">
      <c r="T30591" s="101" t="s">
        <v>59333</v>
      </c>
      <c r="U30591" s="74" t="s">
        <v>59334</v>
      </c>
    </row>
    <row r="30592" spans="20:21" x14ac:dyDescent="0.25">
      <c r="T30592" s="101" t="s">
        <v>59335</v>
      </c>
      <c r="U30592" s="74" t="s">
        <v>59336</v>
      </c>
    </row>
    <row r="30593" spans="20:21" x14ac:dyDescent="0.25">
      <c r="T30593" s="101" t="s">
        <v>59337</v>
      </c>
      <c r="U30593" s="74" t="s">
        <v>35986</v>
      </c>
    </row>
    <row r="30594" spans="20:21" x14ac:dyDescent="0.25">
      <c r="T30594" s="101" t="s">
        <v>59338</v>
      </c>
      <c r="U30594" s="74" t="s">
        <v>30341</v>
      </c>
    </row>
    <row r="30595" spans="20:21" x14ac:dyDescent="0.25">
      <c r="T30595" s="101" t="s">
        <v>59339</v>
      </c>
      <c r="U30595" s="74" t="s">
        <v>59340</v>
      </c>
    </row>
    <row r="30596" spans="20:21" x14ac:dyDescent="0.25">
      <c r="T30596" s="101" t="s">
        <v>59341</v>
      </c>
      <c r="U30596" s="74" t="s">
        <v>59342</v>
      </c>
    </row>
    <row r="30597" spans="20:21" x14ac:dyDescent="0.25">
      <c r="T30597" s="101" t="s">
        <v>59343</v>
      </c>
      <c r="U30597" s="74" t="s">
        <v>59344</v>
      </c>
    </row>
    <row r="30598" spans="20:21" x14ac:dyDescent="0.25">
      <c r="T30598" s="101" t="s">
        <v>59345</v>
      </c>
      <c r="U30598" s="74" t="s">
        <v>59346</v>
      </c>
    </row>
    <row r="30599" spans="20:21" x14ac:dyDescent="0.25">
      <c r="T30599" s="101" t="s">
        <v>59347</v>
      </c>
      <c r="U30599" s="74" t="s">
        <v>59348</v>
      </c>
    </row>
    <row r="30600" spans="20:21" x14ac:dyDescent="0.25">
      <c r="T30600" s="101" t="s">
        <v>59349</v>
      </c>
      <c r="U30600" s="74" t="s">
        <v>59350</v>
      </c>
    </row>
    <row r="30601" spans="20:21" x14ac:dyDescent="0.25">
      <c r="T30601" s="101" t="s">
        <v>59351</v>
      </c>
      <c r="U30601" s="74" t="s">
        <v>59352</v>
      </c>
    </row>
    <row r="30602" spans="20:21" x14ac:dyDescent="0.25">
      <c r="T30602" s="101" t="s">
        <v>59353</v>
      </c>
      <c r="U30602" s="74" t="s">
        <v>59354</v>
      </c>
    </row>
    <row r="30603" spans="20:21" x14ac:dyDescent="0.25">
      <c r="T30603" s="101" t="s">
        <v>59355</v>
      </c>
      <c r="U30603" s="74" t="s">
        <v>59356</v>
      </c>
    </row>
    <row r="30604" spans="20:21" x14ac:dyDescent="0.25">
      <c r="T30604" s="101" t="s">
        <v>59357</v>
      </c>
      <c r="U30604" s="74" t="s">
        <v>59358</v>
      </c>
    </row>
    <row r="30605" spans="20:21" x14ac:dyDescent="0.25">
      <c r="T30605" s="101" t="s">
        <v>59359</v>
      </c>
      <c r="U30605" s="74" t="s">
        <v>59360</v>
      </c>
    </row>
    <row r="30606" spans="20:21" x14ac:dyDescent="0.25">
      <c r="T30606" s="101" t="s">
        <v>59361</v>
      </c>
      <c r="U30606" s="74" t="s">
        <v>59362</v>
      </c>
    </row>
    <row r="30607" spans="20:21" x14ac:dyDescent="0.25">
      <c r="T30607" s="101" t="s">
        <v>59363</v>
      </c>
      <c r="U30607" s="74" t="s">
        <v>59364</v>
      </c>
    </row>
    <row r="30608" spans="20:21" x14ac:dyDescent="0.25">
      <c r="T30608" s="101" t="s">
        <v>59365</v>
      </c>
      <c r="U30608" s="74" t="s">
        <v>59366</v>
      </c>
    </row>
    <row r="30609" spans="20:21" x14ac:dyDescent="0.25">
      <c r="T30609" s="101" t="s">
        <v>59367</v>
      </c>
      <c r="U30609" s="74" t="s">
        <v>59368</v>
      </c>
    </row>
    <row r="30610" spans="20:21" x14ac:dyDescent="0.25">
      <c r="T30610" s="101" t="s">
        <v>59369</v>
      </c>
      <c r="U30610" s="74" t="s">
        <v>59370</v>
      </c>
    </row>
    <row r="30611" spans="20:21" x14ac:dyDescent="0.25">
      <c r="T30611" s="101" t="s">
        <v>59371</v>
      </c>
      <c r="U30611" s="74" t="s">
        <v>59372</v>
      </c>
    </row>
    <row r="30612" spans="20:21" x14ac:dyDescent="0.25">
      <c r="T30612" s="101" t="s">
        <v>59373</v>
      </c>
      <c r="U30612" s="74" t="s">
        <v>59374</v>
      </c>
    </row>
    <row r="30613" spans="20:21" x14ac:dyDescent="0.25">
      <c r="T30613" s="101" t="s">
        <v>59375</v>
      </c>
      <c r="U30613" s="74" t="s">
        <v>20877</v>
      </c>
    </row>
    <row r="30614" spans="20:21" x14ac:dyDescent="0.25">
      <c r="T30614" s="101" t="s">
        <v>59376</v>
      </c>
      <c r="U30614" s="74" t="s">
        <v>59377</v>
      </c>
    </row>
    <row r="30615" spans="20:21" x14ac:dyDescent="0.25">
      <c r="T30615" s="101" t="s">
        <v>59378</v>
      </c>
      <c r="U30615" s="74" t="s">
        <v>59379</v>
      </c>
    </row>
    <row r="30616" spans="20:21" x14ac:dyDescent="0.25">
      <c r="T30616" s="101" t="s">
        <v>59380</v>
      </c>
      <c r="U30616" s="74" t="s">
        <v>59381</v>
      </c>
    </row>
    <row r="30617" spans="20:21" x14ac:dyDescent="0.25">
      <c r="T30617" s="101" t="s">
        <v>59382</v>
      </c>
      <c r="U30617" s="74" t="s">
        <v>59383</v>
      </c>
    </row>
    <row r="30618" spans="20:21" x14ac:dyDescent="0.25">
      <c r="T30618" s="101" t="s">
        <v>59384</v>
      </c>
      <c r="U30618" s="74" t="s">
        <v>59385</v>
      </c>
    </row>
    <row r="30619" spans="20:21" x14ac:dyDescent="0.25">
      <c r="T30619" s="101" t="s">
        <v>59386</v>
      </c>
      <c r="U30619" s="74" t="s">
        <v>59387</v>
      </c>
    </row>
    <row r="30620" spans="20:21" x14ac:dyDescent="0.25">
      <c r="T30620" s="101" t="s">
        <v>59388</v>
      </c>
      <c r="U30620" s="74" t="s">
        <v>59389</v>
      </c>
    </row>
    <row r="30621" spans="20:21" x14ac:dyDescent="0.25">
      <c r="T30621" s="101" t="s">
        <v>59390</v>
      </c>
      <c r="U30621" s="74" t="s">
        <v>59391</v>
      </c>
    </row>
    <row r="30622" spans="20:21" x14ac:dyDescent="0.25">
      <c r="T30622" s="101" t="s">
        <v>59392</v>
      </c>
      <c r="U30622" s="74" t="s">
        <v>59393</v>
      </c>
    </row>
    <row r="30623" spans="20:21" x14ac:dyDescent="0.25">
      <c r="T30623" s="101" t="s">
        <v>59394</v>
      </c>
      <c r="U30623" s="74" t="s">
        <v>59395</v>
      </c>
    </row>
    <row r="30624" spans="20:21" x14ac:dyDescent="0.25">
      <c r="T30624" s="101" t="s">
        <v>59396</v>
      </c>
      <c r="U30624" s="74" t="s">
        <v>42406</v>
      </c>
    </row>
    <row r="30625" spans="20:21" x14ac:dyDescent="0.25">
      <c r="T30625" s="101" t="s">
        <v>59397</v>
      </c>
      <c r="U30625" s="74" t="s">
        <v>31480</v>
      </c>
    </row>
    <row r="30626" spans="20:21" x14ac:dyDescent="0.25">
      <c r="T30626" s="101" t="s">
        <v>59398</v>
      </c>
      <c r="U30626" s="74" t="s">
        <v>59399</v>
      </c>
    </row>
    <row r="30627" spans="20:21" x14ac:dyDescent="0.25">
      <c r="T30627" s="101" t="s">
        <v>59400</v>
      </c>
      <c r="U30627" s="74" t="s">
        <v>59401</v>
      </c>
    </row>
    <row r="30628" spans="20:21" x14ac:dyDescent="0.25">
      <c r="T30628" s="101" t="s">
        <v>59402</v>
      </c>
      <c r="U30628" s="74" t="s">
        <v>59403</v>
      </c>
    </row>
    <row r="30629" spans="20:21" x14ac:dyDescent="0.25">
      <c r="T30629" s="101" t="s">
        <v>59404</v>
      </c>
      <c r="U30629" s="74" t="s">
        <v>59405</v>
      </c>
    </row>
    <row r="30630" spans="20:21" x14ac:dyDescent="0.25">
      <c r="T30630" s="101" t="s">
        <v>59406</v>
      </c>
      <c r="U30630" s="74" t="s">
        <v>59407</v>
      </c>
    </row>
    <row r="30631" spans="20:21" x14ac:dyDescent="0.25">
      <c r="T30631" s="101" t="s">
        <v>59408</v>
      </c>
      <c r="U30631" s="74" t="s">
        <v>59409</v>
      </c>
    </row>
    <row r="30632" spans="20:21" x14ac:dyDescent="0.25">
      <c r="T30632" s="101" t="s">
        <v>59410</v>
      </c>
      <c r="U30632" s="74" t="s">
        <v>59411</v>
      </c>
    </row>
    <row r="30633" spans="20:21" x14ac:dyDescent="0.25">
      <c r="T30633" s="101" t="s">
        <v>59412</v>
      </c>
      <c r="U30633" s="74" t="s">
        <v>59413</v>
      </c>
    </row>
    <row r="30634" spans="20:21" x14ac:dyDescent="0.25">
      <c r="T30634" s="101" t="s">
        <v>59414</v>
      </c>
      <c r="U30634" s="74" t="s">
        <v>59415</v>
      </c>
    </row>
    <row r="30635" spans="20:21" x14ac:dyDescent="0.25">
      <c r="T30635" s="101" t="s">
        <v>59416</v>
      </c>
      <c r="U30635" s="74" t="s">
        <v>59417</v>
      </c>
    </row>
    <row r="30636" spans="20:21" x14ac:dyDescent="0.25">
      <c r="T30636" s="101" t="s">
        <v>59418</v>
      </c>
      <c r="U30636" s="74" t="s">
        <v>59419</v>
      </c>
    </row>
    <row r="30637" spans="20:21" x14ac:dyDescent="0.25">
      <c r="T30637" s="101" t="s">
        <v>59420</v>
      </c>
      <c r="U30637" s="74" t="s">
        <v>59421</v>
      </c>
    </row>
    <row r="30638" spans="20:21" x14ac:dyDescent="0.25">
      <c r="T30638" s="101" t="s">
        <v>59422</v>
      </c>
      <c r="U30638" s="74" t="s">
        <v>59423</v>
      </c>
    </row>
    <row r="30639" spans="20:21" x14ac:dyDescent="0.25">
      <c r="T30639" s="101" t="s">
        <v>59424</v>
      </c>
      <c r="U30639" s="74" t="s">
        <v>59425</v>
      </c>
    </row>
    <row r="30640" spans="20:21" x14ac:dyDescent="0.25">
      <c r="T30640" s="101" t="s">
        <v>59426</v>
      </c>
      <c r="U30640" s="74" t="s">
        <v>59427</v>
      </c>
    </row>
    <row r="30641" spans="20:21" x14ac:dyDescent="0.25">
      <c r="T30641" s="101" t="s">
        <v>59428</v>
      </c>
      <c r="U30641" s="74" t="s">
        <v>59429</v>
      </c>
    </row>
    <row r="30642" spans="20:21" x14ac:dyDescent="0.25">
      <c r="T30642" s="101" t="s">
        <v>59430</v>
      </c>
      <c r="U30642" s="74" t="s">
        <v>59431</v>
      </c>
    </row>
    <row r="30643" spans="20:21" x14ac:dyDescent="0.25">
      <c r="T30643" s="101" t="s">
        <v>59432</v>
      </c>
      <c r="U30643" s="74" t="s">
        <v>59433</v>
      </c>
    </row>
    <row r="30644" spans="20:21" x14ac:dyDescent="0.25">
      <c r="T30644" s="101" t="s">
        <v>59434</v>
      </c>
      <c r="U30644" s="74" t="s">
        <v>59435</v>
      </c>
    </row>
    <row r="30645" spans="20:21" x14ac:dyDescent="0.25">
      <c r="T30645" s="101" t="s">
        <v>59436</v>
      </c>
      <c r="U30645" s="74" t="s">
        <v>59437</v>
      </c>
    </row>
    <row r="30646" spans="20:21" x14ac:dyDescent="0.25">
      <c r="T30646" s="101" t="s">
        <v>59438</v>
      </c>
      <c r="U30646" s="74" t="s">
        <v>59439</v>
      </c>
    </row>
    <row r="30647" spans="20:21" x14ac:dyDescent="0.25">
      <c r="T30647" s="101" t="s">
        <v>59440</v>
      </c>
      <c r="U30647" s="74" t="s">
        <v>59441</v>
      </c>
    </row>
    <row r="30648" spans="20:21" x14ac:dyDescent="0.25">
      <c r="T30648" s="101" t="s">
        <v>59442</v>
      </c>
      <c r="U30648" s="74" t="s">
        <v>59443</v>
      </c>
    </row>
    <row r="30649" spans="20:21" x14ac:dyDescent="0.25">
      <c r="T30649" s="101" t="s">
        <v>59444</v>
      </c>
      <c r="U30649" s="74" t="s">
        <v>59445</v>
      </c>
    </row>
    <row r="30650" spans="20:21" x14ac:dyDescent="0.25">
      <c r="T30650" s="101" t="s">
        <v>59446</v>
      </c>
      <c r="U30650" s="74" t="s">
        <v>59447</v>
      </c>
    </row>
    <row r="30651" spans="20:21" x14ac:dyDescent="0.25">
      <c r="T30651" s="101" t="s">
        <v>59448</v>
      </c>
      <c r="U30651" s="74" t="s">
        <v>59449</v>
      </c>
    </row>
    <row r="30652" spans="20:21" x14ac:dyDescent="0.25">
      <c r="T30652" s="101" t="s">
        <v>59450</v>
      </c>
      <c r="U30652" s="74" t="s">
        <v>59451</v>
      </c>
    </row>
    <row r="30653" spans="20:21" x14ac:dyDescent="0.25">
      <c r="T30653" s="101" t="s">
        <v>59452</v>
      </c>
      <c r="U30653" s="74" t="s">
        <v>59453</v>
      </c>
    </row>
    <row r="30654" spans="20:21" x14ac:dyDescent="0.25">
      <c r="T30654" s="101" t="s">
        <v>59454</v>
      </c>
      <c r="U30654" s="74" t="s">
        <v>59455</v>
      </c>
    </row>
    <row r="30655" spans="20:21" x14ac:dyDescent="0.25">
      <c r="T30655" s="101" t="s">
        <v>59456</v>
      </c>
      <c r="U30655" s="74" t="s">
        <v>59457</v>
      </c>
    </row>
    <row r="30656" spans="20:21" x14ac:dyDescent="0.25">
      <c r="T30656" s="101" t="s">
        <v>59458</v>
      </c>
      <c r="U30656" s="74" t="s">
        <v>59459</v>
      </c>
    </row>
    <row r="30657" spans="20:21" x14ac:dyDescent="0.25">
      <c r="T30657" s="101" t="s">
        <v>59460</v>
      </c>
      <c r="U30657" s="74" t="s">
        <v>59461</v>
      </c>
    </row>
    <row r="30658" spans="20:21" x14ac:dyDescent="0.25">
      <c r="T30658" s="101" t="s">
        <v>59462</v>
      </c>
      <c r="U30658" s="74" t="s">
        <v>9443</v>
      </c>
    </row>
    <row r="30659" spans="20:21" x14ac:dyDescent="0.25">
      <c r="T30659" s="101" t="s">
        <v>59463</v>
      </c>
      <c r="U30659" s="74" t="s">
        <v>59464</v>
      </c>
    </row>
    <row r="30660" spans="20:21" x14ac:dyDescent="0.25">
      <c r="T30660" s="101" t="s">
        <v>59465</v>
      </c>
      <c r="U30660" s="74" t="s">
        <v>59466</v>
      </c>
    </row>
    <row r="30661" spans="20:21" x14ac:dyDescent="0.25">
      <c r="T30661" s="101" t="s">
        <v>59467</v>
      </c>
      <c r="U30661" s="74" t="s">
        <v>59468</v>
      </c>
    </row>
    <row r="30662" spans="20:21" x14ac:dyDescent="0.25">
      <c r="T30662" s="101" t="s">
        <v>59469</v>
      </c>
      <c r="U30662" s="74" t="s">
        <v>59470</v>
      </c>
    </row>
    <row r="30663" spans="20:21" x14ac:dyDescent="0.25">
      <c r="T30663" s="101" t="s">
        <v>59471</v>
      </c>
      <c r="U30663" s="74" t="s">
        <v>9469</v>
      </c>
    </row>
    <row r="30664" spans="20:21" x14ac:dyDescent="0.25">
      <c r="T30664" s="101" t="s">
        <v>59472</v>
      </c>
      <c r="U30664" s="74" t="s">
        <v>59473</v>
      </c>
    </row>
    <row r="30665" spans="20:21" x14ac:dyDescent="0.25">
      <c r="T30665" s="101" t="s">
        <v>59474</v>
      </c>
      <c r="U30665" s="74" t="s">
        <v>59475</v>
      </c>
    </row>
    <row r="30666" spans="20:21" x14ac:dyDescent="0.25">
      <c r="T30666" s="101" t="s">
        <v>59476</v>
      </c>
      <c r="U30666" s="74" t="s">
        <v>59477</v>
      </c>
    </row>
    <row r="30667" spans="20:21" x14ac:dyDescent="0.25">
      <c r="T30667" s="101" t="s">
        <v>59478</v>
      </c>
      <c r="U30667" s="74" t="s">
        <v>59479</v>
      </c>
    </row>
    <row r="30668" spans="20:21" x14ac:dyDescent="0.25">
      <c r="T30668" s="101" t="s">
        <v>59480</v>
      </c>
      <c r="U30668" s="74" t="s">
        <v>59481</v>
      </c>
    </row>
    <row r="30669" spans="20:21" x14ac:dyDescent="0.25">
      <c r="T30669" s="101" t="s">
        <v>59482</v>
      </c>
      <c r="U30669" s="74" t="s">
        <v>59483</v>
      </c>
    </row>
    <row r="30670" spans="20:21" x14ac:dyDescent="0.25">
      <c r="T30670" s="101" t="s">
        <v>59484</v>
      </c>
      <c r="U30670" s="74" t="s">
        <v>59485</v>
      </c>
    </row>
    <row r="30671" spans="20:21" x14ac:dyDescent="0.25">
      <c r="T30671" s="101" t="s">
        <v>59486</v>
      </c>
      <c r="U30671" s="74" t="s">
        <v>59487</v>
      </c>
    </row>
    <row r="30672" spans="20:21" x14ac:dyDescent="0.25">
      <c r="T30672" s="101" t="s">
        <v>59488</v>
      </c>
      <c r="U30672" s="74" t="s">
        <v>59489</v>
      </c>
    </row>
    <row r="30673" spans="20:21" x14ac:dyDescent="0.25">
      <c r="T30673" s="101" t="s">
        <v>59490</v>
      </c>
      <c r="U30673" s="74" t="s">
        <v>59491</v>
      </c>
    </row>
    <row r="30674" spans="20:21" x14ac:dyDescent="0.25">
      <c r="T30674" s="101" t="s">
        <v>59492</v>
      </c>
      <c r="U30674" s="74" t="s">
        <v>59493</v>
      </c>
    </row>
    <row r="30675" spans="20:21" x14ac:dyDescent="0.25">
      <c r="T30675" s="101" t="s">
        <v>59494</v>
      </c>
      <c r="U30675" s="74" t="s">
        <v>59495</v>
      </c>
    </row>
    <row r="30676" spans="20:21" x14ac:dyDescent="0.25">
      <c r="T30676" s="101" t="s">
        <v>59496</v>
      </c>
      <c r="U30676" s="74" t="s">
        <v>59497</v>
      </c>
    </row>
    <row r="30677" spans="20:21" x14ac:dyDescent="0.25">
      <c r="T30677" s="101" t="s">
        <v>59498</v>
      </c>
      <c r="U30677" s="74" t="s">
        <v>59499</v>
      </c>
    </row>
    <row r="30678" spans="20:21" x14ac:dyDescent="0.25">
      <c r="T30678" s="101" t="s">
        <v>59500</v>
      </c>
      <c r="U30678" s="74" t="s">
        <v>59501</v>
      </c>
    </row>
    <row r="30679" spans="20:21" x14ac:dyDescent="0.25">
      <c r="T30679" s="101" t="s">
        <v>59502</v>
      </c>
      <c r="U30679" s="74" t="s">
        <v>59503</v>
      </c>
    </row>
    <row r="30680" spans="20:21" x14ac:dyDescent="0.25">
      <c r="T30680" s="101" t="s">
        <v>59504</v>
      </c>
      <c r="U30680" s="74" t="s">
        <v>59505</v>
      </c>
    </row>
    <row r="30681" spans="20:21" x14ac:dyDescent="0.25">
      <c r="T30681" s="101" t="s">
        <v>59506</v>
      </c>
      <c r="U30681" s="74" t="s">
        <v>59507</v>
      </c>
    </row>
    <row r="30682" spans="20:21" x14ac:dyDescent="0.25">
      <c r="T30682" s="101" t="s">
        <v>59508</v>
      </c>
      <c r="U30682" s="74" t="s">
        <v>59509</v>
      </c>
    </row>
    <row r="30683" spans="20:21" x14ac:dyDescent="0.25">
      <c r="T30683" s="101" t="s">
        <v>59510</v>
      </c>
      <c r="U30683" s="74" t="s">
        <v>9545</v>
      </c>
    </row>
    <row r="30684" spans="20:21" x14ac:dyDescent="0.25">
      <c r="T30684" s="101" t="s">
        <v>59511</v>
      </c>
      <c r="U30684" s="74" t="s">
        <v>59512</v>
      </c>
    </row>
    <row r="30685" spans="20:21" x14ac:dyDescent="0.25">
      <c r="T30685" s="101" t="s">
        <v>59513</v>
      </c>
      <c r="U30685" s="74" t="s">
        <v>59514</v>
      </c>
    </row>
    <row r="30686" spans="20:21" x14ac:dyDescent="0.25">
      <c r="T30686" s="101" t="s">
        <v>59515</v>
      </c>
      <c r="U30686" s="74" t="s">
        <v>59516</v>
      </c>
    </row>
    <row r="30687" spans="20:21" x14ac:dyDescent="0.25">
      <c r="T30687" s="101" t="s">
        <v>59517</v>
      </c>
      <c r="U30687" s="74" t="s">
        <v>59518</v>
      </c>
    </row>
    <row r="30688" spans="20:21" x14ac:dyDescent="0.25">
      <c r="T30688" s="101" t="s">
        <v>59519</v>
      </c>
      <c r="U30688" s="74" t="s">
        <v>59520</v>
      </c>
    </row>
    <row r="30689" spans="20:21" x14ac:dyDescent="0.25">
      <c r="T30689" s="101" t="s">
        <v>59521</v>
      </c>
      <c r="U30689" s="74" t="s">
        <v>59522</v>
      </c>
    </row>
    <row r="30690" spans="20:21" x14ac:dyDescent="0.25">
      <c r="T30690" s="101" t="s">
        <v>59523</v>
      </c>
      <c r="U30690" s="74" t="s">
        <v>59524</v>
      </c>
    </row>
    <row r="30691" spans="20:21" x14ac:dyDescent="0.25">
      <c r="T30691" s="101" t="s">
        <v>59525</v>
      </c>
      <c r="U30691" s="74" t="s">
        <v>59526</v>
      </c>
    </row>
    <row r="30692" spans="20:21" x14ac:dyDescent="0.25">
      <c r="T30692" s="101" t="s">
        <v>59527</v>
      </c>
      <c r="U30692" s="74" t="s">
        <v>59528</v>
      </c>
    </row>
    <row r="30693" spans="20:21" x14ac:dyDescent="0.25">
      <c r="T30693" s="101" t="s">
        <v>59529</v>
      </c>
      <c r="U30693" s="74" t="s">
        <v>59530</v>
      </c>
    </row>
    <row r="30694" spans="20:21" x14ac:dyDescent="0.25">
      <c r="T30694" s="101" t="s">
        <v>59531</v>
      </c>
      <c r="U30694" s="74" t="s">
        <v>59532</v>
      </c>
    </row>
    <row r="30695" spans="20:21" x14ac:dyDescent="0.25">
      <c r="T30695" s="101" t="s">
        <v>59533</v>
      </c>
      <c r="U30695" s="74" t="s">
        <v>48296</v>
      </c>
    </row>
    <row r="30696" spans="20:21" x14ac:dyDescent="0.25">
      <c r="T30696" s="101" t="s">
        <v>59534</v>
      </c>
      <c r="U30696" s="74" t="s">
        <v>59535</v>
      </c>
    </row>
    <row r="30697" spans="20:21" x14ac:dyDescent="0.25">
      <c r="T30697" s="101" t="s">
        <v>59536</v>
      </c>
      <c r="U30697" s="74" t="s">
        <v>59537</v>
      </c>
    </row>
    <row r="30698" spans="20:21" x14ac:dyDescent="0.25">
      <c r="T30698" s="101" t="s">
        <v>59538</v>
      </c>
      <c r="U30698" s="74" t="s">
        <v>59539</v>
      </c>
    </row>
    <row r="30699" spans="20:21" x14ac:dyDescent="0.25">
      <c r="T30699" s="101" t="s">
        <v>59540</v>
      </c>
      <c r="U30699" s="74" t="s">
        <v>59541</v>
      </c>
    </row>
    <row r="30700" spans="20:21" x14ac:dyDescent="0.25">
      <c r="T30700" s="101" t="s">
        <v>59542</v>
      </c>
      <c r="U30700" s="74" t="s">
        <v>59543</v>
      </c>
    </row>
    <row r="30701" spans="20:21" x14ac:dyDescent="0.25">
      <c r="T30701" s="101" t="s">
        <v>59544</v>
      </c>
      <c r="U30701" s="74" t="s">
        <v>59545</v>
      </c>
    </row>
    <row r="30702" spans="20:21" x14ac:dyDescent="0.25">
      <c r="T30702" s="101" t="s">
        <v>59546</v>
      </c>
      <c r="U30702" s="74" t="s">
        <v>59547</v>
      </c>
    </row>
    <row r="30703" spans="20:21" x14ac:dyDescent="0.25">
      <c r="T30703" s="101" t="s">
        <v>59548</v>
      </c>
      <c r="U30703" s="74" t="s">
        <v>59549</v>
      </c>
    </row>
    <row r="30704" spans="20:21" x14ac:dyDescent="0.25">
      <c r="T30704" s="101" t="s">
        <v>59550</v>
      </c>
      <c r="U30704" s="74" t="s">
        <v>59551</v>
      </c>
    </row>
    <row r="30705" spans="20:21" x14ac:dyDescent="0.25">
      <c r="T30705" s="101" t="s">
        <v>59552</v>
      </c>
      <c r="U30705" s="74" t="s">
        <v>59553</v>
      </c>
    </row>
    <row r="30706" spans="20:21" x14ac:dyDescent="0.25">
      <c r="T30706" s="101" t="s">
        <v>59554</v>
      </c>
      <c r="U30706" s="74" t="s">
        <v>59555</v>
      </c>
    </row>
    <row r="30707" spans="20:21" x14ac:dyDescent="0.25">
      <c r="T30707" s="101" t="s">
        <v>59556</v>
      </c>
      <c r="U30707" s="74" t="s">
        <v>59557</v>
      </c>
    </row>
    <row r="30708" spans="20:21" x14ac:dyDescent="0.25">
      <c r="T30708" s="101" t="s">
        <v>59558</v>
      </c>
      <c r="U30708" s="74" t="s">
        <v>59559</v>
      </c>
    </row>
    <row r="30709" spans="20:21" x14ac:dyDescent="0.25">
      <c r="T30709" s="101" t="s">
        <v>59560</v>
      </c>
      <c r="U30709" s="74" t="s">
        <v>59561</v>
      </c>
    </row>
    <row r="30710" spans="20:21" x14ac:dyDescent="0.25">
      <c r="T30710" s="101" t="s">
        <v>59562</v>
      </c>
      <c r="U30710" s="74" t="s">
        <v>59563</v>
      </c>
    </row>
    <row r="30711" spans="20:21" x14ac:dyDescent="0.25">
      <c r="T30711" s="101" t="s">
        <v>59564</v>
      </c>
      <c r="U30711" s="74" t="s">
        <v>19863</v>
      </c>
    </row>
    <row r="30712" spans="20:21" x14ac:dyDescent="0.25">
      <c r="T30712" s="101" t="s">
        <v>59565</v>
      </c>
      <c r="U30712" s="74" t="s">
        <v>59566</v>
      </c>
    </row>
    <row r="30713" spans="20:21" x14ac:dyDescent="0.25">
      <c r="T30713" s="101" t="s">
        <v>59567</v>
      </c>
      <c r="U30713" s="74" t="s">
        <v>59568</v>
      </c>
    </row>
    <row r="30714" spans="20:21" x14ac:dyDescent="0.25">
      <c r="T30714" s="101" t="s">
        <v>59569</v>
      </c>
      <c r="U30714" s="74" t="s">
        <v>59570</v>
      </c>
    </row>
    <row r="30715" spans="20:21" x14ac:dyDescent="0.25">
      <c r="T30715" s="101" t="s">
        <v>59571</v>
      </c>
      <c r="U30715" s="74" t="s">
        <v>59572</v>
      </c>
    </row>
    <row r="30716" spans="20:21" x14ac:dyDescent="0.25">
      <c r="T30716" s="101" t="s">
        <v>59573</v>
      </c>
      <c r="U30716" s="74" t="s">
        <v>59574</v>
      </c>
    </row>
    <row r="30717" spans="20:21" x14ac:dyDescent="0.25">
      <c r="T30717" s="101" t="s">
        <v>59575</v>
      </c>
      <c r="U30717" s="74" t="s">
        <v>59576</v>
      </c>
    </row>
    <row r="30718" spans="20:21" x14ac:dyDescent="0.25">
      <c r="T30718" s="101" t="s">
        <v>59577</v>
      </c>
      <c r="U30718" s="74" t="s">
        <v>59578</v>
      </c>
    </row>
    <row r="30719" spans="20:21" x14ac:dyDescent="0.25">
      <c r="T30719" s="101" t="s">
        <v>59579</v>
      </c>
      <c r="U30719" s="74" t="s">
        <v>59580</v>
      </c>
    </row>
    <row r="30720" spans="20:21" x14ac:dyDescent="0.25">
      <c r="T30720" s="101" t="s">
        <v>59581</v>
      </c>
      <c r="U30720" s="74" t="s">
        <v>59582</v>
      </c>
    </row>
    <row r="30721" spans="20:21" x14ac:dyDescent="0.25">
      <c r="T30721" s="101" t="s">
        <v>59583</v>
      </c>
      <c r="U30721" s="74" t="s">
        <v>59584</v>
      </c>
    </row>
    <row r="30722" spans="20:21" x14ac:dyDescent="0.25">
      <c r="T30722" s="101" t="s">
        <v>59585</v>
      </c>
      <c r="U30722" s="74" t="s">
        <v>59586</v>
      </c>
    </row>
    <row r="30723" spans="20:21" x14ac:dyDescent="0.25">
      <c r="T30723" s="101" t="s">
        <v>59587</v>
      </c>
      <c r="U30723" s="74" t="s">
        <v>59588</v>
      </c>
    </row>
    <row r="30724" spans="20:21" x14ac:dyDescent="0.25">
      <c r="T30724" s="101" t="s">
        <v>59589</v>
      </c>
      <c r="U30724" s="74" t="s">
        <v>59590</v>
      </c>
    </row>
    <row r="30725" spans="20:21" x14ac:dyDescent="0.25">
      <c r="T30725" s="101" t="s">
        <v>59591</v>
      </c>
      <c r="U30725" s="74" t="s">
        <v>59592</v>
      </c>
    </row>
    <row r="30726" spans="20:21" x14ac:dyDescent="0.25">
      <c r="T30726" s="101" t="s">
        <v>59593</v>
      </c>
      <c r="U30726" s="74" t="s">
        <v>59594</v>
      </c>
    </row>
    <row r="30727" spans="20:21" x14ac:dyDescent="0.25">
      <c r="T30727" s="101" t="s">
        <v>59595</v>
      </c>
      <c r="U30727" s="74" t="s">
        <v>59596</v>
      </c>
    </row>
    <row r="30728" spans="20:21" x14ac:dyDescent="0.25">
      <c r="T30728" s="101" t="s">
        <v>59597</v>
      </c>
      <c r="U30728" s="74" t="s">
        <v>59598</v>
      </c>
    </row>
    <row r="30729" spans="20:21" x14ac:dyDescent="0.25">
      <c r="T30729" s="101" t="s">
        <v>59599</v>
      </c>
      <c r="U30729" s="74" t="s">
        <v>59600</v>
      </c>
    </row>
    <row r="30730" spans="20:21" x14ac:dyDescent="0.25">
      <c r="T30730" s="101" t="s">
        <v>59601</v>
      </c>
      <c r="U30730" s="74" t="s">
        <v>59602</v>
      </c>
    </row>
    <row r="30731" spans="20:21" x14ac:dyDescent="0.25">
      <c r="T30731" s="101" t="s">
        <v>59603</v>
      </c>
      <c r="U30731" s="74" t="s">
        <v>59604</v>
      </c>
    </row>
    <row r="30732" spans="20:21" x14ac:dyDescent="0.25">
      <c r="T30732" s="101" t="s">
        <v>59605</v>
      </c>
      <c r="U30732" s="74" t="s">
        <v>59606</v>
      </c>
    </row>
    <row r="30733" spans="20:21" x14ac:dyDescent="0.25">
      <c r="T30733" s="101" t="s">
        <v>59607</v>
      </c>
      <c r="U30733" s="74" t="s">
        <v>59608</v>
      </c>
    </row>
    <row r="30734" spans="20:21" x14ac:dyDescent="0.25">
      <c r="T30734" s="101" t="s">
        <v>59609</v>
      </c>
      <c r="U30734" s="74" t="s">
        <v>59610</v>
      </c>
    </row>
    <row r="30735" spans="20:21" x14ac:dyDescent="0.25">
      <c r="T30735" s="101" t="s">
        <v>59611</v>
      </c>
      <c r="U30735" s="74" t="s">
        <v>59612</v>
      </c>
    </row>
    <row r="30736" spans="20:21" x14ac:dyDescent="0.25">
      <c r="T30736" s="101" t="s">
        <v>59613</v>
      </c>
      <c r="U30736" s="74" t="s">
        <v>59614</v>
      </c>
    </row>
    <row r="30737" spans="20:21" x14ac:dyDescent="0.25">
      <c r="T30737" s="101" t="s">
        <v>59615</v>
      </c>
      <c r="U30737" s="74" t="s">
        <v>59616</v>
      </c>
    </row>
    <row r="30738" spans="20:21" x14ac:dyDescent="0.25">
      <c r="T30738" s="101" t="s">
        <v>59617</v>
      </c>
      <c r="U30738" s="74" t="s">
        <v>36197</v>
      </c>
    </row>
    <row r="30739" spans="20:21" x14ac:dyDescent="0.25">
      <c r="T30739" s="101" t="s">
        <v>59618</v>
      </c>
      <c r="U30739" s="74" t="s">
        <v>36201</v>
      </c>
    </row>
    <row r="30740" spans="20:21" x14ac:dyDescent="0.25">
      <c r="T30740" s="101" t="s">
        <v>59619</v>
      </c>
      <c r="U30740" s="74" t="s">
        <v>59620</v>
      </c>
    </row>
    <row r="30741" spans="20:21" x14ac:dyDescent="0.25">
      <c r="T30741" s="101" t="s">
        <v>59621</v>
      </c>
      <c r="U30741" s="74" t="s">
        <v>59622</v>
      </c>
    </row>
    <row r="30742" spans="20:21" x14ac:dyDescent="0.25">
      <c r="T30742" s="101" t="s">
        <v>59623</v>
      </c>
      <c r="U30742" s="74" t="s">
        <v>59624</v>
      </c>
    </row>
    <row r="30743" spans="20:21" x14ac:dyDescent="0.25">
      <c r="T30743" s="101" t="s">
        <v>59625</v>
      </c>
      <c r="U30743" s="74" t="s">
        <v>59626</v>
      </c>
    </row>
    <row r="30744" spans="20:21" x14ac:dyDescent="0.25">
      <c r="T30744" s="101" t="s">
        <v>59627</v>
      </c>
      <c r="U30744" s="74" t="s">
        <v>59628</v>
      </c>
    </row>
    <row r="30745" spans="20:21" x14ac:dyDescent="0.25">
      <c r="T30745" s="101" t="s">
        <v>59629</v>
      </c>
      <c r="U30745" s="74" t="s">
        <v>59630</v>
      </c>
    </row>
    <row r="30746" spans="20:21" x14ac:dyDescent="0.25">
      <c r="T30746" s="101" t="s">
        <v>59631</v>
      </c>
      <c r="U30746" s="74" t="s">
        <v>59632</v>
      </c>
    </row>
    <row r="30747" spans="20:21" x14ac:dyDescent="0.25">
      <c r="T30747" s="101" t="s">
        <v>59633</v>
      </c>
      <c r="U30747" s="74" t="s">
        <v>59634</v>
      </c>
    </row>
    <row r="30748" spans="20:21" x14ac:dyDescent="0.25">
      <c r="T30748" s="101" t="s">
        <v>59635</v>
      </c>
      <c r="U30748" s="74" t="s">
        <v>59636</v>
      </c>
    </row>
    <row r="30749" spans="20:21" x14ac:dyDescent="0.25">
      <c r="T30749" s="101" t="s">
        <v>59637</v>
      </c>
      <c r="U30749" s="74" t="s">
        <v>59638</v>
      </c>
    </row>
    <row r="30750" spans="20:21" x14ac:dyDescent="0.25">
      <c r="T30750" s="101" t="s">
        <v>59639</v>
      </c>
      <c r="U30750" s="74" t="s">
        <v>19936</v>
      </c>
    </row>
    <row r="30751" spans="20:21" x14ac:dyDescent="0.25">
      <c r="T30751" s="101" t="s">
        <v>59640</v>
      </c>
      <c r="U30751" s="74" t="s">
        <v>59641</v>
      </c>
    </row>
    <row r="30752" spans="20:21" x14ac:dyDescent="0.25">
      <c r="T30752" s="101" t="s">
        <v>59642</v>
      </c>
      <c r="U30752" s="74" t="s">
        <v>5315</v>
      </c>
    </row>
    <row r="30753" spans="20:21" x14ac:dyDescent="0.25">
      <c r="T30753" s="101" t="s">
        <v>59643</v>
      </c>
      <c r="U30753" s="74" t="s">
        <v>59644</v>
      </c>
    </row>
    <row r="30754" spans="20:21" x14ac:dyDescent="0.25">
      <c r="T30754" s="101" t="s">
        <v>59645</v>
      </c>
      <c r="U30754" s="74" t="s">
        <v>59646</v>
      </c>
    </row>
    <row r="30755" spans="20:21" x14ac:dyDescent="0.25">
      <c r="T30755" s="101" t="s">
        <v>59647</v>
      </c>
      <c r="U30755" s="74" t="s">
        <v>59648</v>
      </c>
    </row>
    <row r="30756" spans="20:21" x14ac:dyDescent="0.25">
      <c r="T30756" s="101" t="s">
        <v>59649</v>
      </c>
      <c r="U30756" s="74" t="s">
        <v>59650</v>
      </c>
    </row>
    <row r="30757" spans="20:21" x14ac:dyDescent="0.25">
      <c r="T30757" s="101" t="s">
        <v>59651</v>
      </c>
      <c r="U30757" s="74" t="s">
        <v>59652</v>
      </c>
    </row>
    <row r="30758" spans="20:21" x14ac:dyDescent="0.25">
      <c r="T30758" s="101" t="s">
        <v>59653</v>
      </c>
      <c r="U30758" s="74" t="s">
        <v>59654</v>
      </c>
    </row>
    <row r="30759" spans="20:21" x14ac:dyDescent="0.25">
      <c r="T30759" s="101" t="s">
        <v>59655</v>
      </c>
      <c r="U30759" s="74" t="s">
        <v>59656</v>
      </c>
    </row>
    <row r="30760" spans="20:21" x14ac:dyDescent="0.25">
      <c r="T30760" s="101" t="s">
        <v>59657</v>
      </c>
      <c r="U30760" s="74" t="s">
        <v>59658</v>
      </c>
    </row>
    <row r="30761" spans="20:21" x14ac:dyDescent="0.25">
      <c r="T30761" s="101" t="s">
        <v>59659</v>
      </c>
      <c r="U30761" s="74" t="s">
        <v>59660</v>
      </c>
    </row>
    <row r="30762" spans="20:21" x14ac:dyDescent="0.25">
      <c r="T30762" s="101" t="s">
        <v>59661</v>
      </c>
      <c r="U30762" s="74" t="s">
        <v>59662</v>
      </c>
    </row>
    <row r="30763" spans="20:21" x14ac:dyDescent="0.25">
      <c r="T30763" s="101" t="s">
        <v>59663</v>
      </c>
      <c r="U30763" s="74" t="s">
        <v>59664</v>
      </c>
    </row>
    <row r="30764" spans="20:21" x14ac:dyDescent="0.25">
      <c r="T30764" s="101" t="s">
        <v>59665</v>
      </c>
      <c r="U30764" s="74" t="s">
        <v>59666</v>
      </c>
    </row>
    <row r="30765" spans="20:21" x14ac:dyDescent="0.25">
      <c r="T30765" s="101" t="s">
        <v>59667</v>
      </c>
      <c r="U30765" s="74" t="s">
        <v>59668</v>
      </c>
    </row>
    <row r="30766" spans="20:21" x14ac:dyDescent="0.25">
      <c r="T30766" s="101" t="s">
        <v>59669</v>
      </c>
      <c r="U30766" s="74" t="s">
        <v>59670</v>
      </c>
    </row>
    <row r="30767" spans="20:21" x14ac:dyDescent="0.25">
      <c r="T30767" s="101" t="s">
        <v>59671</v>
      </c>
      <c r="U30767" s="74" t="s">
        <v>59672</v>
      </c>
    </row>
    <row r="30768" spans="20:21" x14ac:dyDescent="0.25">
      <c r="T30768" s="101" t="s">
        <v>59673</v>
      </c>
      <c r="U30768" s="74" t="s">
        <v>59674</v>
      </c>
    </row>
    <row r="30769" spans="20:21" x14ac:dyDescent="0.25">
      <c r="T30769" s="101" t="s">
        <v>59675</v>
      </c>
      <c r="U30769" s="74" t="s">
        <v>59676</v>
      </c>
    </row>
    <row r="30770" spans="20:21" x14ac:dyDescent="0.25">
      <c r="T30770" s="101" t="s">
        <v>59677</v>
      </c>
      <c r="U30770" s="74" t="s">
        <v>59678</v>
      </c>
    </row>
    <row r="30771" spans="20:21" x14ac:dyDescent="0.25">
      <c r="T30771" s="101" t="s">
        <v>59679</v>
      </c>
      <c r="U30771" s="74" t="s">
        <v>59680</v>
      </c>
    </row>
    <row r="30772" spans="20:21" x14ac:dyDescent="0.25">
      <c r="T30772" s="101" t="s">
        <v>59681</v>
      </c>
      <c r="U30772" s="74" t="s">
        <v>59682</v>
      </c>
    </row>
    <row r="30773" spans="20:21" x14ac:dyDescent="0.25">
      <c r="T30773" s="101" t="s">
        <v>59683</v>
      </c>
      <c r="U30773" s="74" t="s">
        <v>59684</v>
      </c>
    </row>
    <row r="30774" spans="20:21" x14ac:dyDescent="0.25">
      <c r="T30774" s="101" t="s">
        <v>59685</v>
      </c>
      <c r="U30774" s="74" t="s">
        <v>59686</v>
      </c>
    </row>
    <row r="30775" spans="20:21" x14ac:dyDescent="0.25">
      <c r="T30775" s="101" t="s">
        <v>59687</v>
      </c>
      <c r="U30775" s="74" t="s">
        <v>59688</v>
      </c>
    </row>
    <row r="30776" spans="20:21" x14ac:dyDescent="0.25">
      <c r="T30776" s="101" t="s">
        <v>59689</v>
      </c>
      <c r="U30776" s="74" t="s">
        <v>59690</v>
      </c>
    </row>
    <row r="30777" spans="20:21" x14ac:dyDescent="0.25">
      <c r="T30777" s="101" t="s">
        <v>59691</v>
      </c>
      <c r="U30777" s="74" t="s">
        <v>59692</v>
      </c>
    </row>
    <row r="30778" spans="20:21" x14ac:dyDescent="0.25">
      <c r="T30778" s="101" t="s">
        <v>59693</v>
      </c>
      <c r="U30778" s="74" t="s">
        <v>21105</v>
      </c>
    </row>
    <row r="30779" spans="20:21" x14ac:dyDescent="0.25">
      <c r="T30779" s="101" t="s">
        <v>59694</v>
      </c>
      <c r="U30779" s="74" t="s">
        <v>59695</v>
      </c>
    </row>
    <row r="30780" spans="20:21" x14ac:dyDescent="0.25">
      <c r="T30780" s="101" t="s">
        <v>59696</v>
      </c>
      <c r="U30780" s="74" t="s">
        <v>59697</v>
      </c>
    </row>
    <row r="30781" spans="20:21" x14ac:dyDescent="0.25">
      <c r="T30781" s="101" t="s">
        <v>59698</v>
      </c>
      <c r="U30781" s="74" t="s">
        <v>59699</v>
      </c>
    </row>
    <row r="30782" spans="20:21" x14ac:dyDescent="0.25">
      <c r="T30782" s="101" t="s">
        <v>59700</v>
      </c>
      <c r="U30782" s="74" t="s">
        <v>59701</v>
      </c>
    </row>
    <row r="30783" spans="20:21" x14ac:dyDescent="0.25">
      <c r="T30783" s="101" t="s">
        <v>59702</v>
      </c>
      <c r="U30783" s="74" t="s">
        <v>59703</v>
      </c>
    </row>
    <row r="30784" spans="20:21" x14ac:dyDescent="0.25">
      <c r="T30784" s="101" t="s">
        <v>59704</v>
      </c>
      <c r="U30784" s="74" t="s">
        <v>59705</v>
      </c>
    </row>
    <row r="30785" spans="20:21" x14ac:dyDescent="0.25">
      <c r="T30785" s="101" t="s">
        <v>59706</v>
      </c>
      <c r="U30785" s="74" t="s">
        <v>59707</v>
      </c>
    </row>
    <row r="30786" spans="20:21" x14ac:dyDescent="0.25">
      <c r="T30786" s="101" t="s">
        <v>59708</v>
      </c>
      <c r="U30786" s="74" t="s">
        <v>9713</v>
      </c>
    </row>
    <row r="30787" spans="20:21" x14ac:dyDescent="0.25">
      <c r="T30787" s="101" t="s">
        <v>59709</v>
      </c>
      <c r="U30787" s="74" t="s">
        <v>59710</v>
      </c>
    </row>
    <row r="30788" spans="20:21" x14ac:dyDescent="0.25">
      <c r="T30788" s="101" t="s">
        <v>59711</v>
      </c>
      <c r="U30788" s="74" t="s">
        <v>1690</v>
      </c>
    </row>
    <row r="30789" spans="20:21" x14ac:dyDescent="0.25">
      <c r="T30789" s="101" t="s">
        <v>59712</v>
      </c>
      <c r="U30789" s="74" t="s">
        <v>59713</v>
      </c>
    </row>
    <row r="30790" spans="20:21" x14ac:dyDescent="0.25">
      <c r="T30790" s="101" t="s">
        <v>59714</v>
      </c>
      <c r="U30790" s="74" t="s">
        <v>59715</v>
      </c>
    </row>
    <row r="30791" spans="20:21" x14ac:dyDescent="0.25">
      <c r="T30791" s="101" t="s">
        <v>59716</v>
      </c>
      <c r="U30791" s="74" t="s">
        <v>59717</v>
      </c>
    </row>
    <row r="30792" spans="20:21" x14ac:dyDescent="0.25">
      <c r="T30792" s="101" t="s">
        <v>59718</v>
      </c>
      <c r="U30792" s="74" t="s">
        <v>59719</v>
      </c>
    </row>
    <row r="30793" spans="20:21" x14ac:dyDescent="0.25">
      <c r="T30793" s="101" t="s">
        <v>59720</v>
      </c>
      <c r="U30793" s="74" t="s">
        <v>20011</v>
      </c>
    </row>
    <row r="30794" spans="20:21" x14ac:dyDescent="0.25">
      <c r="T30794" s="101" t="s">
        <v>59721</v>
      </c>
      <c r="U30794" s="74" t="s">
        <v>59722</v>
      </c>
    </row>
    <row r="30795" spans="20:21" x14ac:dyDescent="0.25">
      <c r="T30795" s="101" t="s">
        <v>59723</v>
      </c>
      <c r="U30795" s="74" t="s">
        <v>59724</v>
      </c>
    </row>
    <row r="30796" spans="20:21" x14ac:dyDescent="0.25">
      <c r="T30796" s="101" t="s">
        <v>59725</v>
      </c>
      <c r="U30796" s="74" t="s">
        <v>59726</v>
      </c>
    </row>
    <row r="30797" spans="20:21" x14ac:dyDescent="0.25">
      <c r="T30797" s="101" t="s">
        <v>59727</v>
      </c>
      <c r="U30797" s="74" t="s">
        <v>59728</v>
      </c>
    </row>
    <row r="30798" spans="20:21" x14ac:dyDescent="0.25">
      <c r="T30798" s="101" t="s">
        <v>59729</v>
      </c>
      <c r="U30798" s="74" t="s">
        <v>59730</v>
      </c>
    </row>
    <row r="30799" spans="20:21" x14ac:dyDescent="0.25">
      <c r="T30799" s="101" t="s">
        <v>59731</v>
      </c>
      <c r="U30799" s="74" t="s">
        <v>59732</v>
      </c>
    </row>
    <row r="30800" spans="20:21" x14ac:dyDescent="0.25">
      <c r="T30800" s="101" t="s">
        <v>59733</v>
      </c>
      <c r="U30800" s="74" t="s">
        <v>59734</v>
      </c>
    </row>
    <row r="30801" spans="20:21" x14ac:dyDescent="0.25">
      <c r="T30801" s="101" t="s">
        <v>59735</v>
      </c>
      <c r="U30801" s="74" t="s">
        <v>59736</v>
      </c>
    </row>
    <row r="30802" spans="20:21" x14ac:dyDescent="0.25">
      <c r="T30802" s="101" t="s">
        <v>59737</v>
      </c>
      <c r="U30802" s="74" t="s">
        <v>59738</v>
      </c>
    </row>
    <row r="30803" spans="20:21" x14ac:dyDescent="0.25">
      <c r="T30803" s="101" t="s">
        <v>59739</v>
      </c>
      <c r="U30803" s="74" t="s">
        <v>59740</v>
      </c>
    </row>
    <row r="30804" spans="20:21" x14ac:dyDescent="0.25">
      <c r="T30804" s="101" t="s">
        <v>59741</v>
      </c>
      <c r="U30804" s="74" t="s">
        <v>59742</v>
      </c>
    </row>
    <row r="30805" spans="20:21" x14ac:dyDescent="0.25">
      <c r="T30805" s="101" t="s">
        <v>59743</v>
      </c>
      <c r="U30805" s="74" t="s">
        <v>59744</v>
      </c>
    </row>
    <row r="30806" spans="20:21" x14ac:dyDescent="0.25">
      <c r="T30806" s="101" t="s">
        <v>59745</v>
      </c>
      <c r="U30806" s="74" t="s">
        <v>59746</v>
      </c>
    </row>
    <row r="30807" spans="20:21" x14ac:dyDescent="0.25">
      <c r="T30807" s="101" t="s">
        <v>59747</v>
      </c>
      <c r="U30807" s="74" t="s">
        <v>59748</v>
      </c>
    </row>
    <row r="30808" spans="20:21" x14ac:dyDescent="0.25">
      <c r="T30808" s="101" t="s">
        <v>59749</v>
      </c>
      <c r="U30808" s="74" t="s">
        <v>59750</v>
      </c>
    </row>
    <row r="30809" spans="20:21" x14ac:dyDescent="0.25">
      <c r="T30809" s="101" t="s">
        <v>59751</v>
      </c>
      <c r="U30809" s="74" t="s">
        <v>59752</v>
      </c>
    </row>
    <row r="30810" spans="20:21" x14ac:dyDescent="0.25">
      <c r="T30810" s="101" t="s">
        <v>59753</v>
      </c>
      <c r="U30810" s="74" t="s">
        <v>59754</v>
      </c>
    </row>
    <row r="30811" spans="20:21" x14ac:dyDescent="0.25">
      <c r="T30811" s="101" t="s">
        <v>59755</v>
      </c>
      <c r="U30811" s="74" t="s">
        <v>59756</v>
      </c>
    </row>
    <row r="30812" spans="20:21" x14ac:dyDescent="0.25">
      <c r="T30812" s="101" t="s">
        <v>59757</v>
      </c>
      <c r="U30812" s="74" t="s">
        <v>59758</v>
      </c>
    </row>
    <row r="30813" spans="20:21" x14ac:dyDescent="0.25">
      <c r="T30813" s="101" t="s">
        <v>59759</v>
      </c>
      <c r="U30813" s="74" t="s">
        <v>59760</v>
      </c>
    </row>
    <row r="30814" spans="20:21" x14ac:dyDescent="0.25">
      <c r="T30814" s="101" t="s">
        <v>59761</v>
      </c>
      <c r="U30814" s="74" t="s">
        <v>59762</v>
      </c>
    </row>
    <row r="30815" spans="20:21" x14ac:dyDescent="0.25">
      <c r="T30815" s="101" t="s">
        <v>59763</v>
      </c>
      <c r="U30815" s="74" t="s">
        <v>59764</v>
      </c>
    </row>
    <row r="30816" spans="20:21" x14ac:dyDescent="0.25">
      <c r="T30816" s="101" t="s">
        <v>59765</v>
      </c>
      <c r="U30816" s="74" t="s">
        <v>59766</v>
      </c>
    </row>
    <row r="30817" spans="20:21" x14ac:dyDescent="0.25">
      <c r="T30817" s="101" t="s">
        <v>59767</v>
      </c>
      <c r="U30817" s="74" t="s">
        <v>59768</v>
      </c>
    </row>
    <row r="30818" spans="20:21" x14ac:dyDescent="0.25">
      <c r="T30818" s="101" t="s">
        <v>59769</v>
      </c>
      <c r="U30818" s="74" t="s">
        <v>46058</v>
      </c>
    </row>
    <row r="30819" spans="20:21" x14ac:dyDescent="0.25">
      <c r="T30819" s="101" t="s">
        <v>59770</v>
      </c>
      <c r="U30819" s="74" t="s">
        <v>59771</v>
      </c>
    </row>
    <row r="30820" spans="20:21" x14ac:dyDescent="0.25">
      <c r="T30820" s="101" t="s">
        <v>59772</v>
      </c>
      <c r="U30820" s="74" t="s">
        <v>59773</v>
      </c>
    </row>
    <row r="30821" spans="20:21" x14ac:dyDescent="0.25">
      <c r="T30821" s="101" t="s">
        <v>59774</v>
      </c>
      <c r="U30821" s="74" t="s">
        <v>59775</v>
      </c>
    </row>
    <row r="30822" spans="20:21" x14ac:dyDescent="0.25">
      <c r="T30822" s="101" t="s">
        <v>59776</v>
      </c>
      <c r="U30822" s="74" t="s">
        <v>59777</v>
      </c>
    </row>
    <row r="30823" spans="20:21" x14ac:dyDescent="0.25">
      <c r="T30823" s="101" t="s">
        <v>59778</v>
      </c>
      <c r="U30823" s="74" t="s">
        <v>59779</v>
      </c>
    </row>
    <row r="30824" spans="20:21" x14ac:dyDescent="0.25">
      <c r="T30824" s="101" t="s">
        <v>59780</v>
      </c>
      <c r="U30824" s="74" t="s">
        <v>59781</v>
      </c>
    </row>
    <row r="30825" spans="20:21" x14ac:dyDescent="0.25">
      <c r="T30825" s="101" t="s">
        <v>59782</v>
      </c>
      <c r="U30825" s="74" t="s">
        <v>59783</v>
      </c>
    </row>
    <row r="30826" spans="20:21" x14ac:dyDescent="0.25">
      <c r="T30826" s="101" t="s">
        <v>59784</v>
      </c>
      <c r="U30826" s="74" t="s">
        <v>59785</v>
      </c>
    </row>
    <row r="30827" spans="20:21" x14ac:dyDescent="0.25">
      <c r="T30827" s="101" t="s">
        <v>59786</v>
      </c>
      <c r="U30827" s="74" t="s">
        <v>59787</v>
      </c>
    </row>
    <row r="30828" spans="20:21" x14ac:dyDescent="0.25">
      <c r="T30828" s="101" t="s">
        <v>59788</v>
      </c>
      <c r="U30828" s="74" t="s">
        <v>59789</v>
      </c>
    </row>
    <row r="30829" spans="20:21" x14ac:dyDescent="0.25">
      <c r="T30829" s="101" t="s">
        <v>59790</v>
      </c>
      <c r="U30829" s="74" t="s">
        <v>59791</v>
      </c>
    </row>
    <row r="30830" spans="20:21" x14ac:dyDescent="0.25">
      <c r="T30830" s="101" t="s">
        <v>59792</v>
      </c>
      <c r="U30830" s="74" t="s">
        <v>59793</v>
      </c>
    </row>
    <row r="30831" spans="20:21" x14ac:dyDescent="0.25">
      <c r="T30831" s="101" t="s">
        <v>59794</v>
      </c>
      <c r="U30831" s="74" t="s">
        <v>59795</v>
      </c>
    </row>
    <row r="30832" spans="20:21" x14ac:dyDescent="0.25">
      <c r="T30832" s="101" t="s">
        <v>59796</v>
      </c>
      <c r="U30832" s="74" t="s">
        <v>59797</v>
      </c>
    </row>
    <row r="30833" spans="20:21" x14ac:dyDescent="0.25">
      <c r="T30833" s="101" t="s">
        <v>59798</v>
      </c>
      <c r="U30833" s="74" t="s">
        <v>59799</v>
      </c>
    </row>
    <row r="30834" spans="20:21" x14ac:dyDescent="0.25">
      <c r="T30834" s="101" t="s">
        <v>59800</v>
      </c>
      <c r="U30834" s="74" t="s">
        <v>59801</v>
      </c>
    </row>
    <row r="30835" spans="20:21" x14ac:dyDescent="0.25">
      <c r="T30835" s="101" t="s">
        <v>59802</v>
      </c>
      <c r="U30835" s="74" t="s">
        <v>59803</v>
      </c>
    </row>
    <row r="30836" spans="20:21" x14ac:dyDescent="0.25">
      <c r="T30836" s="101" t="s">
        <v>59804</v>
      </c>
      <c r="U30836" s="74" t="s">
        <v>20091</v>
      </c>
    </row>
    <row r="30837" spans="20:21" x14ac:dyDescent="0.25">
      <c r="T30837" s="101" t="s">
        <v>59805</v>
      </c>
      <c r="U30837" s="74" t="s">
        <v>59806</v>
      </c>
    </row>
    <row r="30838" spans="20:21" x14ac:dyDescent="0.25">
      <c r="T30838" s="101" t="s">
        <v>59807</v>
      </c>
      <c r="U30838" s="74" t="s">
        <v>59808</v>
      </c>
    </row>
    <row r="30839" spans="20:21" x14ac:dyDescent="0.25">
      <c r="T30839" s="101" t="s">
        <v>59809</v>
      </c>
      <c r="U30839" s="74" t="s">
        <v>59810</v>
      </c>
    </row>
    <row r="30840" spans="20:21" x14ac:dyDescent="0.25">
      <c r="T30840" s="101" t="s">
        <v>59811</v>
      </c>
      <c r="U30840" s="74" t="s">
        <v>59812</v>
      </c>
    </row>
    <row r="30841" spans="20:21" x14ac:dyDescent="0.25">
      <c r="T30841" s="101" t="s">
        <v>59813</v>
      </c>
      <c r="U30841" s="74" t="s">
        <v>59814</v>
      </c>
    </row>
    <row r="30842" spans="20:21" x14ac:dyDescent="0.25">
      <c r="T30842" s="101" t="s">
        <v>59815</v>
      </c>
      <c r="U30842" s="74" t="s">
        <v>59816</v>
      </c>
    </row>
    <row r="30843" spans="20:21" x14ac:dyDescent="0.25">
      <c r="T30843" s="101" t="s">
        <v>59817</v>
      </c>
      <c r="U30843" s="74" t="s">
        <v>59818</v>
      </c>
    </row>
    <row r="30844" spans="20:21" x14ac:dyDescent="0.25">
      <c r="T30844" s="101" t="s">
        <v>59819</v>
      </c>
      <c r="U30844" s="74" t="s">
        <v>59820</v>
      </c>
    </row>
    <row r="30845" spans="20:21" x14ac:dyDescent="0.25">
      <c r="T30845" s="101" t="s">
        <v>59821</v>
      </c>
      <c r="U30845" s="74" t="s">
        <v>59822</v>
      </c>
    </row>
    <row r="30846" spans="20:21" x14ac:dyDescent="0.25">
      <c r="T30846" s="101" t="s">
        <v>59823</v>
      </c>
      <c r="U30846" s="74" t="s">
        <v>9771</v>
      </c>
    </row>
    <row r="30847" spans="20:21" x14ac:dyDescent="0.25">
      <c r="T30847" s="101" t="s">
        <v>59824</v>
      </c>
      <c r="U30847" s="74" t="s">
        <v>59825</v>
      </c>
    </row>
    <row r="30848" spans="20:21" x14ac:dyDescent="0.25">
      <c r="T30848" s="101" t="s">
        <v>59826</v>
      </c>
      <c r="U30848" s="74" t="s">
        <v>59827</v>
      </c>
    </row>
    <row r="30849" spans="20:21" x14ac:dyDescent="0.25">
      <c r="T30849" s="101" t="s">
        <v>59828</v>
      </c>
      <c r="U30849" s="74" t="s">
        <v>59829</v>
      </c>
    </row>
    <row r="30850" spans="20:21" x14ac:dyDescent="0.25">
      <c r="T30850" s="101" t="s">
        <v>59830</v>
      </c>
      <c r="U30850" s="74" t="s">
        <v>59831</v>
      </c>
    </row>
    <row r="30851" spans="20:21" x14ac:dyDescent="0.25">
      <c r="T30851" s="101" t="s">
        <v>59832</v>
      </c>
      <c r="U30851" s="74" t="s">
        <v>59833</v>
      </c>
    </row>
    <row r="30852" spans="20:21" x14ac:dyDescent="0.25">
      <c r="T30852" s="101" t="s">
        <v>59834</v>
      </c>
      <c r="U30852" s="74" t="s">
        <v>59835</v>
      </c>
    </row>
    <row r="30853" spans="20:21" x14ac:dyDescent="0.25">
      <c r="T30853" s="101" t="s">
        <v>59836</v>
      </c>
      <c r="U30853" s="74" t="s">
        <v>59837</v>
      </c>
    </row>
    <row r="30854" spans="20:21" x14ac:dyDescent="0.25">
      <c r="T30854" s="101" t="s">
        <v>59838</v>
      </c>
      <c r="U30854" s="74" t="s">
        <v>36346</v>
      </c>
    </row>
    <row r="30855" spans="20:21" x14ac:dyDescent="0.25">
      <c r="T30855" s="101" t="s">
        <v>59839</v>
      </c>
      <c r="U30855" s="74" t="s">
        <v>59840</v>
      </c>
    </row>
    <row r="30856" spans="20:21" x14ac:dyDescent="0.25">
      <c r="T30856" s="101" t="s">
        <v>59841</v>
      </c>
      <c r="U30856" s="74" t="s">
        <v>59842</v>
      </c>
    </row>
    <row r="30857" spans="20:21" x14ac:dyDescent="0.25">
      <c r="T30857" s="101" t="s">
        <v>59843</v>
      </c>
      <c r="U30857" s="74" t="s">
        <v>59844</v>
      </c>
    </row>
    <row r="30858" spans="20:21" x14ac:dyDescent="0.25">
      <c r="T30858" s="101" t="s">
        <v>59845</v>
      </c>
      <c r="U30858" s="74" t="s">
        <v>59846</v>
      </c>
    </row>
    <row r="30859" spans="20:21" x14ac:dyDescent="0.25">
      <c r="T30859" s="101" t="s">
        <v>59847</v>
      </c>
      <c r="U30859" s="74" t="s">
        <v>59848</v>
      </c>
    </row>
    <row r="30860" spans="20:21" x14ac:dyDescent="0.25">
      <c r="T30860" s="101" t="s">
        <v>59849</v>
      </c>
      <c r="U30860" s="74" t="s">
        <v>59850</v>
      </c>
    </row>
    <row r="30861" spans="20:21" x14ac:dyDescent="0.25">
      <c r="T30861" s="101" t="s">
        <v>59851</v>
      </c>
      <c r="U30861" s="74" t="s">
        <v>59852</v>
      </c>
    </row>
    <row r="30862" spans="20:21" x14ac:dyDescent="0.25">
      <c r="T30862" s="101" t="s">
        <v>59853</v>
      </c>
      <c r="U30862" s="74" t="s">
        <v>59854</v>
      </c>
    </row>
    <row r="30863" spans="20:21" x14ac:dyDescent="0.25">
      <c r="T30863" s="101" t="s">
        <v>59855</v>
      </c>
      <c r="U30863" s="74" t="s">
        <v>59856</v>
      </c>
    </row>
    <row r="30864" spans="20:21" x14ac:dyDescent="0.25">
      <c r="T30864" s="101" t="s">
        <v>59857</v>
      </c>
      <c r="U30864" s="74" t="s">
        <v>59858</v>
      </c>
    </row>
    <row r="30865" spans="20:21" x14ac:dyDescent="0.25">
      <c r="T30865" s="101" t="s">
        <v>59859</v>
      </c>
      <c r="U30865" s="74" t="s">
        <v>9833</v>
      </c>
    </row>
    <row r="30866" spans="20:21" x14ac:dyDescent="0.25">
      <c r="T30866" s="101" t="s">
        <v>59860</v>
      </c>
      <c r="U30866" s="74" t="s">
        <v>59861</v>
      </c>
    </row>
    <row r="30867" spans="20:21" x14ac:dyDescent="0.25">
      <c r="T30867" s="101" t="s">
        <v>59862</v>
      </c>
      <c r="U30867" s="74" t="s">
        <v>59863</v>
      </c>
    </row>
    <row r="30868" spans="20:21" x14ac:dyDescent="0.25">
      <c r="T30868" s="101" t="s">
        <v>59864</v>
      </c>
      <c r="U30868" s="74" t="s">
        <v>59865</v>
      </c>
    </row>
    <row r="30869" spans="20:21" x14ac:dyDescent="0.25">
      <c r="T30869" s="101" t="s">
        <v>59866</v>
      </c>
      <c r="U30869" s="74" t="s">
        <v>59867</v>
      </c>
    </row>
    <row r="30870" spans="20:21" x14ac:dyDescent="0.25">
      <c r="T30870" s="101" t="s">
        <v>59868</v>
      </c>
      <c r="U30870" s="74" t="s">
        <v>59869</v>
      </c>
    </row>
    <row r="30871" spans="20:21" x14ac:dyDescent="0.25">
      <c r="T30871" s="101" t="s">
        <v>59870</v>
      </c>
      <c r="U30871" s="74" t="s">
        <v>59871</v>
      </c>
    </row>
    <row r="30872" spans="20:21" x14ac:dyDescent="0.25">
      <c r="T30872" s="101" t="s">
        <v>59872</v>
      </c>
      <c r="U30872" s="74" t="s">
        <v>59873</v>
      </c>
    </row>
    <row r="30873" spans="20:21" x14ac:dyDescent="0.25">
      <c r="T30873" s="101" t="s">
        <v>59874</v>
      </c>
      <c r="U30873" s="74" t="s">
        <v>59875</v>
      </c>
    </row>
    <row r="30874" spans="20:21" x14ac:dyDescent="0.25">
      <c r="T30874" s="101" t="s">
        <v>59876</v>
      </c>
      <c r="U30874" s="74" t="s">
        <v>42984</v>
      </c>
    </row>
    <row r="30875" spans="20:21" x14ac:dyDescent="0.25">
      <c r="T30875" s="101" t="s">
        <v>59877</v>
      </c>
      <c r="U30875" s="74" t="s">
        <v>59878</v>
      </c>
    </row>
    <row r="30876" spans="20:21" x14ac:dyDescent="0.25">
      <c r="T30876" s="101" t="s">
        <v>59879</v>
      </c>
      <c r="U30876" s="74" t="s">
        <v>59880</v>
      </c>
    </row>
    <row r="30877" spans="20:21" x14ac:dyDescent="0.25">
      <c r="T30877" s="101" t="s">
        <v>59881</v>
      </c>
      <c r="U30877" s="74" t="s">
        <v>59882</v>
      </c>
    </row>
    <row r="30878" spans="20:21" x14ac:dyDescent="0.25">
      <c r="T30878" s="101" t="s">
        <v>59883</v>
      </c>
      <c r="U30878" s="74" t="s">
        <v>59884</v>
      </c>
    </row>
    <row r="30879" spans="20:21" x14ac:dyDescent="0.25">
      <c r="T30879" s="101" t="s">
        <v>59885</v>
      </c>
      <c r="U30879" s="74" t="s">
        <v>59886</v>
      </c>
    </row>
    <row r="30880" spans="20:21" x14ac:dyDescent="0.25">
      <c r="T30880" s="101" t="s">
        <v>59887</v>
      </c>
      <c r="U30880" s="74" t="s">
        <v>59888</v>
      </c>
    </row>
    <row r="30881" spans="20:21" x14ac:dyDescent="0.25">
      <c r="T30881" s="101" t="s">
        <v>59889</v>
      </c>
      <c r="U30881" s="74" t="s">
        <v>59890</v>
      </c>
    </row>
    <row r="30882" spans="20:21" x14ac:dyDescent="0.25">
      <c r="T30882" s="101" t="s">
        <v>59891</v>
      </c>
      <c r="U30882" s="74" t="s">
        <v>59892</v>
      </c>
    </row>
    <row r="30883" spans="20:21" x14ac:dyDescent="0.25">
      <c r="T30883" s="101" t="s">
        <v>59893</v>
      </c>
      <c r="U30883" s="74" t="s">
        <v>59894</v>
      </c>
    </row>
    <row r="30884" spans="20:21" x14ac:dyDescent="0.25">
      <c r="T30884" s="101" t="s">
        <v>59895</v>
      </c>
      <c r="U30884" s="74" t="s">
        <v>59896</v>
      </c>
    </row>
    <row r="30885" spans="20:21" x14ac:dyDescent="0.25">
      <c r="T30885" s="101" t="s">
        <v>59897</v>
      </c>
      <c r="U30885" s="74" t="s">
        <v>59898</v>
      </c>
    </row>
    <row r="30886" spans="20:21" x14ac:dyDescent="0.25">
      <c r="T30886" s="101" t="s">
        <v>59899</v>
      </c>
      <c r="U30886" s="74" t="s">
        <v>59900</v>
      </c>
    </row>
    <row r="30887" spans="20:21" x14ac:dyDescent="0.25">
      <c r="T30887" s="101" t="s">
        <v>59901</v>
      </c>
      <c r="U30887" s="74" t="s">
        <v>59902</v>
      </c>
    </row>
    <row r="30888" spans="20:21" x14ac:dyDescent="0.25">
      <c r="T30888" s="101" t="s">
        <v>59903</v>
      </c>
      <c r="U30888" s="74" t="s">
        <v>1918</v>
      </c>
    </row>
    <row r="30889" spans="20:21" x14ac:dyDescent="0.25">
      <c r="T30889" s="101" t="s">
        <v>59904</v>
      </c>
      <c r="U30889" s="74" t="s">
        <v>59905</v>
      </c>
    </row>
    <row r="30890" spans="20:21" x14ac:dyDescent="0.25">
      <c r="T30890" s="101" t="s">
        <v>59906</v>
      </c>
      <c r="U30890" s="74" t="s">
        <v>56704</v>
      </c>
    </row>
    <row r="30891" spans="20:21" x14ac:dyDescent="0.25">
      <c r="T30891" s="101" t="s">
        <v>59907</v>
      </c>
      <c r="U30891" s="74" t="s">
        <v>59908</v>
      </c>
    </row>
    <row r="30892" spans="20:21" x14ac:dyDescent="0.25">
      <c r="T30892" s="101" t="s">
        <v>59909</v>
      </c>
      <c r="U30892" s="74" t="s">
        <v>59910</v>
      </c>
    </row>
    <row r="30893" spans="20:21" x14ac:dyDescent="0.25">
      <c r="T30893" s="101" t="s">
        <v>59911</v>
      </c>
      <c r="U30893" s="74" t="s">
        <v>59912</v>
      </c>
    </row>
    <row r="30894" spans="20:21" x14ac:dyDescent="0.25">
      <c r="T30894" s="101" t="s">
        <v>59913</v>
      </c>
      <c r="U30894" s="74" t="s">
        <v>59914</v>
      </c>
    </row>
    <row r="30895" spans="20:21" x14ac:dyDescent="0.25">
      <c r="T30895" s="101" t="s">
        <v>59915</v>
      </c>
      <c r="U30895" s="74" t="s">
        <v>59916</v>
      </c>
    </row>
    <row r="30896" spans="20:21" x14ac:dyDescent="0.25">
      <c r="T30896" s="101" t="s">
        <v>59917</v>
      </c>
      <c r="U30896" s="74" t="s">
        <v>59918</v>
      </c>
    </row>
    <row r="30897" spans="20:21" x14ac:dyDescent="0.25">
      <c r="T30897" s="101" t="s">
        <v>59919</v>
      </c>
      <c r="U30897" s="74" t="s">
        <v>59920</v>
      </c>
    </row>
    <row r="30898" spans="20:21" x14ac:dyDescent="0.25">
      <c r="T30898" s="101" t="s">
        <v>59921</v>
      </c>
      <c r="U30898" s="74" t="s">
        <v>59922</v>
      </c>
    </row>
    <row r="30899" spans="20:21" x14ac:dyDescent="0.25">
      <c r="T30899" s="101" t="s">
        <v>59923</v>
      </c>
      <c r="U30899" s="74" t="s">
        <v>59924</v>
      </c>
    </row>
    <row r="30900" spans="20:21" x14ac:dyDescent="0.25">
      <c r="T30900" s="101" t="s">
        <v>59925</v>
      </c>
      <c r="U30900" s="74" t="s">
        <v>59926</v>
      </c>
    </row>
    <row r="30901" spans="20:21" x14ac:dyDescent="0.25">
      <c r="T30901" s="101" t="s">
        <v>59927</v>
      </c>
      <c r="U30901" s="74" t="s">
        <v>59928</v>
      </c>
    </row>
    <row r="30902" spans="20:21" x14ac:dyDescent="0.25">
      <c r="T30902" s="101" t="s">
        <v>59929</v>
      </c>
      <c r="U30902" s="74" t="s">
        <v>59930</v>
      </c>
    </row>
    <row r="30903" spans="20:21" x14ac:dyDescent="0.25">
      <c r="T30903" s="101" t="s">
        <v>59931</v>
      </c>
      <c r="U30903" s="74" t="s">
        <v>59932</v>
      </c>
    </row>
    <row r="30904" spans="20:21" x14ac:dyDescent="0.25">
      <c r="T30904" s="101" t="s">
        <v>59933</v>
      </c>
      <c r="U30904" s="74" t="s">
        <v>59934</v>
      </c>
    </row>
    <row r="30905" spans="20:21" x14ac:dyDescent="0.25">
      <c r="T30905" s="101" t="s">
        <v>59935</v>
      </c>
      <c r="U30905" s="74" t="s">
        <v>59936</v>
      </c>
    </row>
    <row r="30906" spans="20:21" x14ac:dyDescent="0.25">
      <c r="T30906" s="101" t="s">
        <v>59937</v>
      </c>
      <c r="U30906" s="74" t="s">
        <v>59938</v>
      </c>
    </row>
    <row r="30907" spans="20:21" x14ac:dyDescent="0.25">
      <c r="T30907" s="101" t="s">
        <v>59939</v>
      </c>
      <c r="U30907" s="74" t="s">
        <v>9926</v>
      </c>
    </row>
    <row r="30908" spans="20:21" x14ac:dyDescent="0.25">
      <c r="T30908" s="101" t="s">
        <v>59940</v>
      </c>
      <c r="U30908" s="74" t="s">
        <v>59941</v>
      </c>
    </row>
    <row r="30909" spans="20:21" x14ac:dyDescent="0.25">
      <c r="T30909" s="101" t="s">
        <v>59942</v>
      </c>
      <c r="U30909" s="74" t="s">
        <v>59943</v>
      </c>
    </row>
    <row r="30910" spans="20:21" x14ac:dyDescent="0.25">
      <c r="T30910" s="101" t="s">
        <v>59944</v>
      </c>
      <c r="U30910" s="74" t="s">
        <v>59945</v>
      </c>
    </row>
    <row r="30911" spans="20:21" x14ac:dyDescent="0.25">
      <c r="T30911" s="101" t="s">
        <v>59946</v>
      </c>
      <c r="U30911" s="74" t="s">
        <v>59947</v>
      </c>
    </row>
    <row r="30912" spans="20:21" x14ac:dyDescent="0.25">
      <c r="T30912" s="101" t="s">
        <v>59948</v>
      </c>
      <c r="U30912" s="74" t="s">
        <v>59949</v>
      </c>
    </row>
    <row r="30913" spans="20:21" x14ac:dyDescent="0.25">
      <c r="T30913" s="101" t="s">
        <v>59950</v>
      </c>
      <c r="U30913" s="74" t="s">
        <v>59951</v>
      </c>
    </row>
    <row r="30914" spans="20:21" x14ac:dyDescent="0.25">
      <c r="T30914" s="101" t="s">
        <v>59952</v>
      </c>
      <c r="U30914" s="74" t="s">
        <v>59953</v>
      </c>
    </row>
    <row r="30915" spans="20:21" x14ac:dyDescent="0.25">
      <c r="T30915" s="101" t="s">
        <v>59954</v>
      </c>
      <c r="U30915" s="74" t="s">
        <v>59955</v>
      </c>
    </row>
    <row r="30916" spans="20:21" x14ac:dyDescent="0.25">
      <c r="T30916" s="101" t="s">
        <v>59956</v>
      </c>
      <c r="U30916" s="74" t="s">
        <v>59957</v>
      </c>
    </row>
    <row r="30917" spans="20:21" x14ac:dyDescent="0.25">
      <c r="T30917" s="101" t="s">
        <v>59958</v>
      </c>
      <c r="U30917" s="74" t="s">
        <v>59959</v>
      </c>
    </row>
    <row r="30918" spans="20:21" x14ac:dyDescent="0.25">
      <c r="T30918" s="101" t="s">
        <v>59960</v>
      </c>
      <c r="U30918" s="74" t="s">
        <v>59961</v>
      </c>
    </row>
    <row r="30919" spans="20:21" x14ac:dyDescent="0.25">
      <c r="T30919" s="101" t="s">
        <v>59962</v>
      </c>
      <c r="U30919" s="74" t="s">
        <v>59963</v>
      </c>
    </row>
    <row r="30920" spans="20:21" x14ac:dyDescent="0.25">
      <c r="T30920" s="101" t="s">
        <v>59964</v>
      </c>
      <c r="U30920" s="74" t="s">
        <v>59965</v>
      </c>
    </row>
    <row r="30921" spans="20:21" x14ac:dyDescent="0.25">
      <c r="T30921" s="101" t="s">
        <v>59966</v>
      </c>
      <c r="U30921" s="74" t="s">
        <v>9970</v>
      </c>
    </row>
    <row r="30922" spans="20:21" x14ac:dyDescent="0.25">
      <c r="T30922" s="101" t="s">
        <v>59967</v>
      </c>
      <c r="U30922" s="74" t="s">
        <v>59968</v>
      </c>
    </row>
    <row r="30923" spans="20:21" x14ac:dyDescent="0.25">
      <c r="T30923" s="101" t="s">
        <v>59969</v>
      </c>
      <c r="U30923" s="74" t="s">
        <v>14707</v>
      </c>
    </row>
    <row r="30924" spans="20:21" x14ac:dyDescent="0.25">
      <c r="T30924" s="101" t="s">
        <v>59970</v>
      </c>
      <c r="U30924" s="74" t="s">
        <v>59971</v>
      </c>
    </row>
    <row r="30925" spans="20:21" x14ac:dyDescent="0.25">
      <c r="T30925" s="101" t="s">
        <v>59972</v>
      </c>
      <c r="U30925" s="74" t="s">
        <v>59973</v>
      </c>
    </row>
    <row r="30926" spans="20:21" x14ac:dyDescent="0.25">
      <c r="T30926" s="101" t="s">
        <v>59974</v>
      </c>
      <c r="U30926" s="74" t="s">
        <v>59975</v>
      </c>
    </row>
    <row r="30927" spans="20:21" x14ac:dyDescent="0.25">
      <c r="T30927" s="101" t="s">
        <v>59976</v>
      </c>
      <c r="U30927" s="74" t="s">
        <v>59977</v>
      </c>
    </row>
    <row r="30928" spans="20:21" x14ac:dyDescent="0.25">
      <c r="T30928" s="101" t="s">
        <v>59978</v>
      </c>
      <c r="U30928" s="74" t="s">
        <v>59979</v>
      </c>
    </row>
    <row r="30929" spans="20:21" x14ac:dyDescent="0.25">
      <c r="T30929" s="101" t="s">
        <v>59980</v>
      </c>
      <c r="U30929" s="74" t="s">
        <v>46307</v>
      </c>
    </row>
    <row r="30930" spans="20:21" x14ac:dyDescent="0.25">
      <c r="T30930" s="101" t="s">
        <v>59981</v>
      </c>
      <c r="U30930" s="74" t="s">
        <v>59982</v>
      </c>
    </row>
    <row r="30931" spans="20:21" x14ac:dyDescent="0.25">
      <c r="T30931" s="101" t="s">
        <v>59983</v>
      </c>
      <c r="U30931" s="74" t="s">
        <v>59984</v>
      </c>
    </row>
    <row r="30932" spans="20:21" x14ac:dyDescent="0.25">
      <c r="T30932" s="101" t="s">
        <v>59985</v>
      </c>
      <c r="U30932" s="74" t="s">
        <v>59986</v>
      </c>
    </row>
    <row r="30933" spans="20:21" x14ac:dyDescent="0.25">
      <c r="T30933" s="101" t="s">
        <v>59987</v>
      </c>
      <c r="U30933" s="74" t="s">
        <v>59988</v>
      </c>
    </row>
    <row r="30934" spans="20:21" x14ac:dyDescent="0.25">
      <c r="T30934" s="101" t="s">
        <v>59989</v>
      </c>
      <c r="U30934" s="74" t="s">
        <v>59990</v>
      </c>
    </row>
    <row r="30935" spans="20:21" x14ac:dyDescent="0.25">
      <c r="T30935" s="101" t="s">
        <v>59991</v>
      </c>
      <c r="U30935" s="74" t="s">
        <v>59992</v>
      </c>
    </row>
    <row r="30936" spans="20:21" x14ac:dyDescent="0.25">
      <c r="T30936" s="101" t="s">
        <v>59993</v>
      </c>
      <c r="U30936" s="74" t="s">
        <v>59994</v>
      </c>
    </row>
    <row r="30937" spans="20:21" x14ac:dyDescent="0.25">
      <c r="T30937" s="101" t="s">
        <v>59995</v>
      </c>
      <c r="U30937" s="74" t="s">
        <v>59996</v>
      </c>
    </row>
    <row r="30938" spans="20:21" x14ac:dyDescent="0.25">
      <c r="T30938" s="101" t="s">
        <v>59997</v>
      </c>
      <c r="U30938" s="74" t="s">
        <v>59998</v>
      </c>
    </row>
    <row r="30939" spans="20:21" x14ac:dyDescent="0.25">
      <c r="T30939" s="101" t="s">
        <v>59999</v>
      </c>
      <c r="U30939" s="74" t="s">
        <v>60000</v>
      </c>
    </row>
    <row r="30940" spans="20:21" x14ac:dyDescent="0.25">
      <c r="T30940" s="101" t="s">
        <v>60001</v>
      </c>
      <c r="U30940" s="74" t="s">
        <v>60002</v>
      </c>
    </row>
    <row r="30941" spans="20:21" x14ac:dyDescent="0.25">
      <c r="T30941" s="101" t="s">
        <v>60003</v>
      </c>
      <c r="U30941" s="74" t="s">
        <v>60004</v>
      </c>
    </row>
    <row r="30942" spans="20:21" x14ac:dyDescent="0.25">
      <c r="T30942" s="101" t="s">
        <v>60005</v>
      </c>
      <c r="U30942" s="74" t="s">
        <v>60006</v>
      </c>
    </row>
    <row r="30943" spans="20:21" x14ac:dyDescent="0.25">
      <c r="T30943" s="101" t="s">
        <v>60007</v>
      </c>
      <c r="U30943" s="74" t="s">
        <v>60008</v>
      </c>
    </row>
    <row r="30944" spans="20:21" x14ac:dyDescent="0.25">
      <c r="T30944" s="101" t="s">
        <v>60009</v>
      </c>
      <c r="U30944" s="74" t="s">
        <v>20285</v>
      </c>
    </row>
    <row r="30945" spans="20:21" x14ac:dyDescent="0.25">
      <c r="T30945" s="101" t="s">
        <v>60010</v>
      </c>
      <c r="U30945" s="74" t="s">
        <v>60011</v>
      </c>
    </row>
    <row r="30946" spans="20:21" x14ac:dyDescent="0.25">
      <c r="T30946" s="101" t="s">
        <v>60012</v>
      </c>
      <c r="U30946" s="74" t="s">
        <v>60013</v>
      </c>
    </row>
    <row r="30947" spans="20:21" x14ac:dyDescent="0.25">
      <c r="T30947" s="101" t="s">
        <v>60014</v>
      </c>
      <c r="U30947" s="74" t="s">
        <v>60015</v>
      </c>
    </row>
    <row r="30948" spans="20:21" x14ac:dyDescent="0.25">
      <c r="T30948" s="101" t="s">
        <v>60016</v>
      </c>
      <c r="U30948" s="74" t="s">
        <v>60017</v>
      </c>
    </row>
    <row r="30949" spans="20:21" x14ac:dyDescent="0.25">
      <c r="T30949" s="101" t="s">
        <v>60018</v>
      </c>
      <c r="U30949" s="74" t="s">
        <v>60019</v>
      </c>
    </row>
    <row r="30950" spans="20:21" x14ac:dyDescent="0.25">
      <c r="T30950" s="101" t="s">
        <v>60020</v>
      </c>
      <c r="U30950" s="74" t="s">
        <v>60021</v>
      </c>
    </row>
    <row r="30951" spans="20:21" x14ac:dyDescent="0.25">
      <c r="T30951" s="101" t="s">
        <v>60022</v>
      </c>
      <c r="U30951" s="74" t="s">
        <v>60023</v>
      </c>
    </row>
    <row r="30952" spans="20:21" x14ac:dyDescent="0.25">
      <c r="T30952" s="101" t="s">
        <v>60024</v>
      </c>
      <c r="U30952" s="74" t="s">
        <v>60025</v>
      </c>
    </row>
    <row r="30953" spans="20:21" x14ac:dyDescent="0.25">
      <c r="T30953" s="101" t="s">
        <v>60026</v>
      </c>
      <c r="U30953" s="74" t="s">
        <v>60027</v>
      </c>
    </row>
    <row r="30954" spans="20:21" x14ac:dyDescent="0.25">
      <c r="T30954" s="101" t="s">
        <v>60028</v>
      </c>
      <c r="U30954" s="74" t="s">
        <v>60029</v>
      </c>
    </row>
    <row r="30955" spans="20:21" x14ac:dyDescent="0.25">
      <c r="T30955" s="101" t="s">
        <v>60030</v>
      </c>
      <c r="U30955" s="74" t="s">
        <v>60031</v>
      </c>
    </row>
    <row r="30956" spans="20:21" x14ac:dyDescent="0.25">
      <c r="T30956" s="101" t="s">
        <v>60032</v>
      </c>
      <c r="U30956" s="74" t="s">
        <v>60033</v>
      </c>
    </row>
    <row r="30957" spans="20:21" x14ac:dyDescent="0.25">
      <c r="T30957" s="101" t="s">
        <v>60034</v>
      </c>
      <c r="U30957" s="74" t="s">
        <v>60035</v>
      </c>
    </row>
    <row r="30958" spans="20:21" x14ac:dyDescent="0.25">
      <c r="T30958" s="101" t="s">
        <v>60036</v>
      </c>
      <c r="U30958" s="74" t="s">
        <v>60037</v>
      </c>
    </row>
    <row r="30959" spans="20:21" x14ac:dyDescent="0.25">
      <c r="T30959" s="101" t="s">
        <v>60038</v>
      </c>
      <c r="U30959" s="74" t="s">
        <v>60039</v>
      </c>
    </row>
    <row r="30960" spans="20:21" x14ac:dyDescent="0.25">
      <c r="T30960" s="101" t="s">
        <v>60040</v>
      </c>
      <c r="U30960" s="74" t="s">
        <v>11533</v>
      </c>
    </row>
    <row r="30961" spans="20:21" x14ac:dyDescent="0.25">
      <c r="T30961" s="101" t="s">
        <v>60041</v>
      </c>
      <c r="U30961" s="74" t="s">
        <v>60042</v>
      </c>
    </row>
    <row r="30962" spans="20:21" x14ac:dyDescent="0.25">
      <c r="T30962" s="101" t="s">
        <v>60043</v>
      </c>
      <c r="U30962" s="74" t="s">
        <v>60044</v>
      </c>
    </row>
    <row r="30963" spans="20:21" x14ac:dyDescent="0.25">
      <c r="T30963" s="101" t="s">
        <v>60045</v>
      </c>
      <c r="U30963" s="74" t="s">
        <v>60046</v>
      </c>
    </row>
    <row r="30964" spans="20:21" x14ac:dyDescent="0.25">
      <c r="T30964" s="101" t="s">
        <v>60047</v>
      </c>
      <c r="U30964" s="74" t="s">
        <v>60048</v>
      </c>
    </row>
    <row r="30965" spans="20:21" x14ac:dyDescent="0.25">
      <c r="T30965" s="101" t="s">
        <v>60049</v>
      </c>
      <c r="U30965" s="74" t="s">
        <v>60050</v>
      </c>
    </row>
    <row r="30966" spans="20:21" x14ac:dyDescent="0.25">
      <c r="T30966" s="101" t="s">
        <v>60051</v>
      </c>
      <c r="U30966" s="74" t="s">
        <v>60052</v>
      </c>
    </row>
    <row r="30967" spans="20:21" x14ac:dyDescent="0.25">
      <c r="T30967" s="101" t="s">
        <v>60053</v>
      </c>
      <c r="U30967" s="74" t="s">
        <v>60054</v>
      </c>
    </row>
    <row r="30968" spans="20:21" x14ac:dyDescent="0.25">
      <c r="T30968" s="101" t="s">
        <v>60055</v>
      </c>
      <c r="U30968" s="74" t="s">
        <v>60056</v>
      </c>
    </row>
    <row r="30969" spans="20:21" x14ac:dyDescent="0.25">
      <c r="T30969" s="101" t="s">
        <v>60057</v>
      </c>
      <c r="U30969" s="74" t="s">
        <v>60058</v>
      </c>
    </row>
    <row r="30970" spans="20:21" x14ac:dyDescent="0.25">
      <c r="T30970" s="101" t="s">
        <v>60059</v>
      </c>
      <c r="U30970" s="74" t="s">
        <v>60060</v>
      </c>
    </row>
    <row r="30971" spans="20:21" x14ac:dyDescent="0.25">
      <c r="T30971" s="101" t="s">
        <v>60061</v>
      </c>
      <c r="U30971" s="74" t="s">
        <v>60062</v>
      </c>
    </row>
    <row r="30972" spans="20:21" x14ac:dyDescent="0.25">
      <c r="T30972" s="101" t="s">
        <v>60063</v>
      </c>
      <c r="U30972" s="74" t="s">
        <v>60064</v>
      </c>
    </row>
    <row r="30973" spans="20:21" x14ac:dyDescent="0.25">
      <c r="T30973" s="101" t="s">
        <v>60065</v>
      </c>
      <c r="U30973" s="74" t="s">
        <v>10057</v>
      </c>
    </row>
    <row r="30974" spans="20:21" x14ac:dyDescent="0.25">
      <c r="T30974" s="101" t="s">
        <v>60066</v>
      </c>
      <c r="U30974" s="74" t="s">
        <v>55872</v>
      </c>
    </row>
    <row r="30975" spans="20:21" x14ac:dyDescent="0.25">
      <c r="T30975" s="101" t="s">
        <v>60067</v>
      </c>
      <c r="U30975" s="74" t="s">
        <v>60068</v>
      </c>
    </row>
    <row r="30976" spans="20:21" x14ac:dyDescent="0.25">
      <c r="T30976" s="101" t="s">
        <v>60069</v>
      </c>
      <c r="U30976" s="74" t="s">
        <v>60070</v>
      </c>
    </row>
    <row r="30977" spans="20:21" x14ac:dyDescent="0.25">
      <c r="T30977" s="101" t="s">
        <v>60071</v>
      </c>
      <c r="U30977" s="74" t="s">
        <v>60072</v>
      </c>
    </row>
    <row r="30978" spans="20:21" x14ac:dyDescent="0.25">
      <c r="T30978" s="101" t="s">
        <v>60073</v>
      </c>
      <c r="U30978" s="74" t="s">
        <v>60074</v>
      </c>
    </row>
    <row r="30979" spans="20:21" x14ac:dyDescent="0.25">
      <c r="T30979" s="101" t="s">
        <v>60075</v>
      </c>
      <c r="U30979" s="74" t="s">
        <v>60076</v>
      </c>
    </row>
    <row r="30980" spans="20:21" x14ac:dyDescent="0.25">
      <c r="T30980" s="101" t="s">
        <v>60077</v>
      </c>
      <c r="U30980" s="74" t="s">
        <v>60078</v>
      </c>
    </row>
    <row r="30981" spans="20:21" x14ac:dyDescent="0.25">
      <c r="T30981" s="101" t="s">
        <v>60079</v>
      </c>
      <c r="U30981" s="74" t="s">
        <v>60080</v>
      </c>
    </row>
    <row r="30982" spans="20:21" x14ac:dyDescent="0.25">
      <c r="T30982" s="101" t="s">
        <v>60081</v>
      </c>
      <c r="U30982" s="74" t="s">
        <v>60082</v>
      </c>
    </row>
    <row r="30983" spans="20:21" x14ac:dyDescent="0.25">
      <c r="T30983" s="101" t="s">
        <v>60083</v>
      </c>
      <c r="U30983" s="74" t="s">
        <v>4682</v>
      </c>
    </row>
    <row r="30984" spans="20:21" x14ac:dyDescent="0.25">
      <c r="T30984" s="101" t="s">
        <v>60084</v>
      </c>
      <c r="U30984" s="74" t="s">
        <v>60085</v>
      </c>
    </row>
    <row r="30985" spans="20:21" x14ac:dyDescent="0.25">
      <c r="T30985" s="101" t="s">
        <v>60086</v>
      </c>
      <c r="U30985" s="74" t="s">
        <v>60087</v>
      </c>
    </row>
    <row r="30986" spans="20:21" x14ac:dyDescent="0.25">
      <c r="T30986" s="101" t="s">
        <v>60088</v>
      </c>
      <c r="U30986" s="74" t="s">
        <v>60089</v>
      </c>
    </row>
    <row r="30987" spans="20:21" x14ac:dyDescent="0.25">
      <c r="T30987" s="101" t="s">
        <v>60090</v>
      </c>
      <c r="U30987" s="74" t="s">
        <v>60091</v>
      </c>
    </row>
    <row r="30988" spans="20:21" x14ac:dyDescent="0.25">
      <c r="T30988" s="101" t="s">
        <v>60092</v>
      </c>
      <c r="U30988" s="74" t="s">
        <v>60093</v>
      </c>
    </row>
    <row r="30989" spans="20:21" x14ac:dyDescent="0.25">
      <c r="T30989" s="101" t="s">
        <v>60094</v>
      </c>
      <c r="U30989" s="74" t="s">
        <v>60095</v>
      </c>
    </row>
    <row r="30990" spans="20:21" x14ac:dyDescent="0.25">
      <c r="T30990" s="101" t="s">
        <v>60096</v>
      </c>
      <c r="U30990" s="74" t="s">
        <v>60097</v>
      </c>
    </row>
    <row r="30991" spans="20:21" x14ac:dyDescent="0.25">
      <c r="T30991" s="101" t="s">
        <v>60098</v>
      </c>
      <c r="U30991" s="74" t="s">
        <v>60099</v>
      </c>
    </row>
    <row r="30992" spans="20:21" x14ac:dyDescent="0.25">
      <c r="T30992" s="101" t="s">
        <v>60100</v>
      </c>
      <c r="U30992" s="74" t="s">
        <v>60101</v>
      </c>
    </row>
    <row r="30993" spans="20:21" x14ac:dyDescent="0.25">
      <c r="T30993" s="101" t="s">
        <v>60102</v>
      </c>
      <c r="U30993" s="74" t="s">
        <v>60103</v>
      </c>
    </row>
    <row r="30994" spans="20:21" x14ac:dyDescent="0.25">
      <c r="T30994" s="101" t="s">
        <v>60104</v>
      </c>
      <c r="U30994" s="74" t="s">
        <v>60105</v>
      </c>
    </row>
    <row r="30995" spans="20:21" x14ac:dyDescent="0.25">
      <c r="T30995" s="101" t="s">
        <v>60106</v>
      </c>
      <c r="U30995" s="74" t="s">
        <v>60107</v>
      </c>
    </row>
    <row r="30996" spans="20:21" x14ac:dyDescent="0.25">
      <c r="T30996" s="101" t="s">
        <v>60108</v>
      </c>
      <c r="U30996" s="74" t="s">
        <v>60109</v>
      </c>
    </row>
    <row r="30997" spans="20:21" x14ac:dyDescent="0.25">
      <c r="T30997" s="101" t="s">
        <v>60110</v>
      </c>
      <c r="U30997" s="74" t="s">
        <v>60111</v>
      </c>
    </row>
    <row r="30998" spans="20:21" x14ac:dyDescent="0.25">
      <c r="T30998" s="101" t="s">
        <v>60112</v>
      </c>
      <c r="U30998" s="74" t="s">
        <v>60113</v>
      </c>
    </row>
    <row r="30999" spans="20:21" x14ac:dyDescent="0.25">
      <c r="T30999" s="101" t="s">
        <v>60114</v>
      </c>
      <c r="U30999" s="74" t="s">
        <v>60115</v>
      </c>
    </row>
    <row r="31000" spans="20:21" x14ac:dyDescent="0.25">
      <c r="T31000" s="101" t="s">
        <v>60116</v>
      </c>
      <c r="U31000" s="74" t="s">
        <v>60117</v>
      </c>
    </row>
    <row r="31001" spans="20:21" x14ac:dyDescent="0.25">
      <c r="T31001" s="101" t="s">
        <v>60118</v>
      </c>
      <c r="U31001" s="74" t="s">
        <v>43284</v>
      </c>
    </row>
    <row r="31002" spans="20:21" x14ac:dyDescent="0.25">
      <c r="T31002" s="101" t="s">
        <v>60119</v>
      </c>
      <c r="U31002" s="74" t="s">
        <v>37847</v>
      </c>
    </row>
    <row r="31003" spans="20:21" x14ac:dyDescent="0.25">
      <c r="T31003" s="101" t="s">
        <v>60120</v>
      </c>
      <c r="U31003" s="74" t="s">
        <v>60121</v>
      </c>
    </row>
    <row r="31004" spans="20:21" x14ac:dyDescent="0.25">
      <c r="T31004" s="101" t="s">
        <v>60122</v>
      </c>
      <c r="U31004" s="74" t="s">
        <v>60123</v>
      </c>
    </row>
    <row r="31005" spans="20:21" x14ac:dyDescent="0.25">
      <c r="T31005" s="101" t="s">
        <v>60124</v>
      </c>
      <c r="U31005" s="74" t="s">
        <v>60125</v>
      </c>
    </row>
    <row r="31006" spans="20:21" x14ac:dyDescent="0.25">
      <c r="T31006" s="101" t="s">
        <v>60126</v>
      </c>
      <c r="U31006" s="74" t="s">
        <v>46517</v>
      </c>
    </row>
    <row r="31007" spans="20:21" x14ac:dyDescent="0.25">
      <c r="T31007" s="101" t="s">
        <v>60127</v>
      </c>
      <c r="U31007" s="74" t="s">
        <v>60128</v>
      </c>
    </row>
    <row r="31008" spans="20:21" x14ac:dyDescent="0.25">
      <c r="T31008" s="101" t="s">
        <v>60129</v>
      </c>
      <c r="U31008" s="74" t="s">
        <v>60130</v>
      </c>
    </row>
    <row r="31009" spans="20:21" x14ac:dyDescent="0.25">
      <c r="T31009" s="101" t="s">
        <v>60131</v>
      </c>
      <c r="U31009" s="74" t="s">
        <v>60132</v>
      </c>
    </row>
    <row r="31010" spans="20:21" x14ac:dyDescent="0.25">
      <c r="T31010" s="101" t="s">
        <v>60133</v>
      </c>
      <c r="U31010" s="74" t="s">
        <v>60134</v>
      </c>
    </row>
    <row r="31011" spans="20:21" x14ac:dyDescent="0.25">
      <c r="T31011" s="101" t="s">
        <v>60135</v>
      </c>
      <c r="U31011" s="74" t="s">
        <v>60136</v>
      </c>
    </row>
    <row r="31012" spans="20:21" x14ac:dyDescent="0.25">
      <c r="T31012" s="101" t="s">
        <v>60137</v>
      </c>
      <c r="U31012" s="74" t="s">
        <v>30036</v>
      </c>
    </row>
    <row r="31013" spans="20:21" x14ac:dyDescent="0.25">
      <c r="T31013" s="101" t="s">
        <v>60138</v>
      </c>
      <c r="U31013" s="74" t="s">
        <v>60139</v>
      </c>
    </row>
    <row r="31014" spans="20:21" x14ac:dyDescent="0.25">
      <c r="T31014" s="101" t="s">
        <v>60140</v>
      </c>
      <c r="U31014" s="74" t="s">
        <v>60141</v>
      </c>
    </row>
    <row r="31015" spans="20:21" x14ac:dyDescent="0.25">
      <c r="T31015" s="101" t="s">
        <v>60142</v>
      </c>
      <c r="U31015" s="74" t="s">
        <v>60143</v>
      </c>
    </row>
    <row r="31016" spans="20:21" x14ac:dyDescent="0.25">
      <c r="T31016" s="101" t="s">
        <v>60144</v>
      </c>
      <c r="U31016" s="74" t="s">
        <v>46534</v>
      </c>
    </row>
    <row r="31017" spans="20:21" x14ac:dyDescent="0.25">
      <c r="T31017" s="101" t="s">
        <v>60145</v>
      </c>
      <c r="U31017" s="74" t="s">
        <v>60146</v>
      </c>
    </row>
    <row r="31018" spans="20:21" x14ac:dyDescent="0.25">
      <c r="T31018" s="101" t="s">
        <v>60147</v>
      </c>
      <c r="U31018" s="74" t="s">
        <v>60148</v>
      </c>
    </row>
    <row r="31019" spans="20:21" x14ac:dyDescent="0.25">
      <c r="T31019" s="101" t="s">
        <v>60149</v>
      </c>
      <c r="U31019" s="74" t="s">
        <v>60150</v>
      </c>
    </row>
    <row r="31020" spans="20:21" x14ac:dyDescent="0.25">
      <c r="T31020" s="101" t="s">
        <v>60151</v>
      </c>
      <c r="U31020" s="74" t="s">
        <v>46548</v>
      </c>
    </row>
    <row r="31021" spans="20:21" x14ac:dyDescent="0.25">
      <c r="T31021" s="101" t="s">
        <v>60152</v>
      </c>
      <c r="U31021" s="74" t="s">
        <v>60153</v>
      </c>
    </row>
    <row r="31022" spans="20:21" x14ac:dyDescent="0.25">
      <c r="T31022" s="101" t="s">
        <v>60154</v>
      </c>
      <c r="U31022" s="74" t="s">
        <v>60155</v>
      </c>
    </row>
    <row r="31023" spans="20:21" x14ac:dyDescent="0.25">
      <c r="T31023" s="101" t="s">
        <v>60156</v>
      </c>
      <c r="U31023" s="74" t="s">
        <v>60157</v>
      </c>
    </row>
    <row r="31024" spans="20:21" x14ac:dyDescent="0.25">
      <c r="T31024" s="101" t="s">
        <v>60158</v>
      </c>
      <c r="U31024" s="74" t="s">
        <v>60159</v>
      </c>
    </row>
    <row r="31025" spans="20:21" x14ac:dyDescent="0.25">
      <c r="T31025" s="101" t="s">
        <v>60160</v>
      </c>
      <c r="U31025" s="74" t="s">
        <v>60161</v>
      </c>
    </row>
    <row r="31026" spans="20:21" x14ac:dyDescent="0.25">
      <c r="T31026" s="101" t="s">
        <v>60162</v>
      </c>
      <c r="U31026" s="74" t="s">
        <v>60163</v>
      </c>
    </row>
    <row r="31027" spans="20:21" x14ac:dyDescent="0.25">
      <c r="T31027" s="101" t="s">
        <v>60164</v>
      </c>
      <c r="U31027" s="74" t="s">
        <v>60165</v>
      </c>
    </row>
    <row r="31028" spans="20:21" x14ac:dyDescent="0.25">
      <c r="T31028" s="101" t="s">
        <v>60166</v>
      </c>
      <c r="U31028" s="74" t="s">
        <v>60167</v>
      </c>
    </row>
    <row r="31029" spans="20:21" x14ac:dyDescent="0.25">
      <c r="T31029" s="101" t="s">
        <v>60168</v>
      </c>
      <c r="U31029" s="74" t="s">
        <v>60169</v>
      </c>
    </row>
    <row r="31030" spans="20:21" x14ac:dyDescent="0.25">
      <c r="T31030" s="101" t="s">
        <v>60170</v>
      </c>
      <c r="U31030" s="74" t="s">
        <v>10165</v>
      </c>
    </row>
    <row r="31031" spans="20:21" x14ac:dyDescent="0.25">
      <c r="T31031" s="101" t="s">
        <v>60171</v>
      </c>
      <c r="U31031" s="74" t="s">
        <v>60172</v>
      </c>
    </row>
    <row r="31032" spans="20:21" x14ac:dyDescent="0.25">
      <c r="T31032" s="101" t="s">
        <v>60173</v>
      </c>
      <c r="U31032" s="74" t="s">
        <v>60174</v>
      </c>
    </row>
    <row r="31033" spans="20:21" x14ac:dyDescent="0.25">
      <c r="T31033" s="101" t="s">
        <v>60175</v>
      </c>
      <c r="U31033" s="74" t="s">
        <v>60176</v>
      </c>
    </row>
    <row r="31034" spans="20:21" x14ac:dyDescent="0.25">
      <c r="T31034" s="101" t="s">
        <v>60177</v>
      </c>
      <c r="U31034" s="74" t="s">
        <v>60178</v>
      </c>
    </row>
    <row r="31035" spans="20:21" x14ac:dyDescent="0.25">
      <c r="T31035" s="101" t="s">
        <v>60179</v>
      </c>
      <c r="U31035" s="74" t="s">
        <v>60180</v>
      </c>
    </row>
    <row r="31036" spans="20:21" x14ac:dyDescent="0.25">
      <c r="T31036" s="101" t="s">
        <v>60181</v>
      </c>
      <c r="U31036" s="74" t="s">
        <v>60182</v>
      </c>
    </row>
    <row r="31037" spans="20:21" x14ac:dyDescent="0.25">
      <c r="T31037" s="101" t="s">
        <v>60183</v>
      </c>
      <c r="U31037" s="74" t="s">
        <v>10171</v>
      </c>
    </row>
    <row r="31038" spans="20:21" x14ac:dyDescent="0.25">
      <c r="T31038" s="101" t="s">
        <v>60184</v>
      </c>
      <c r="U31038" s="74" t="s">
        <v>60185</v>
      </c>
    </row>
    <row r="31039" spans="20:21" x14ac:dyDescent="0.25">
      <c r="T31039" s="101" t="s">
        <v>60186</v>
      </c>
      <c r="U31039" s="74" t="s">
        <v>49196</v>
      </c>
    </row>
    <row r="31040" spans="20:21" x14ac:dyDescent="0.25">
      <c r="T31040" s="101" t="s">
        <v>60187</v>
      </c>
      <c r="U31040" s="74" t="s">
        <v>60188</v>
      </c>
    </row>
    <row r="31041" spans="20:21" x14ac:dyDescent="0.25">
      <c r="T31041" s="101" t="s">
        <v>60189</v>
      </c>
      <c r="U31041" s="74" t="s">
        <v>60190</v>
      </c>
    </row>
    <row r="31042" spans="20:21" x14ac:dyDescent="0.25">
      <c r="T31042" s="101" t="s">
        <v>60191</v>
      </c>
      <c r="U31042" s="74" t="s">
        <v>3912</v>
      </c>
    </row>
    <row r="31043" spans="20:21" x14ac:dyDescent="0.25">
      <c r="T31043" s="101" t="s">
        <v>60192</v>
      </c>
      <c r="U31043" s="74" t="s">
        <v>60193</v>
      </c>
    </row>
    <row r="31044" spans="20:21" x14ac:dyDescent="0.25">
      <c r="T31044" s="101" t="s">
        <v>60194</v>
      </c>
      <c r="U31044" s="74" t="s">
        <v>60195</v>
      </c>
    </row>
    <row r="31045" spans="20:21" x14ac:dyDescent="0.25">
      <c r="T31045" s="101" t="s">
        <v>60196</v>
      </c>
      <c r="U31045" s="74" t="s">
        <v>60197</v>
      </c>
    </row>
    <row r="31046" spans="20:21" x14ac:dyDescent="0.25">
      <c r="T31046" s="101" t="s">
        <v>60198</v>
      </c>
      <c r="U31046" s="74" t="s">
        <v>60199</v>
      </c>
    </row>
    <row r="31047" spans="20:21" x14ac:dyDescent="0.25">
      <c r="T31047" s="101" t="s">
        <v>60200</v>
      </c>
      <c r="U31047" s="74" t="s">
        <v>60201</v>
      </c>
    </row>
    <row r="31048" spans="20:21" x14ac:dyDescent="0.25">
      <c r="T31048" s="101" t="s">
        <v>60202</v>
      </c>
      <c r="U31048" s="74" t="s">
        <v>60203</v>
      </c>
    </row>
    <row r="31049" spans="20:21" x14ac:dyDescent="0.25">
      <c r="T31049" s="101" t="s">
        <v>60204</v>
      </c>
      <c r="U31049" s="74" t="s">
        <v>60205</v>
      </c>
    </row>
    <row r="31050" spans="20:21" x14ac:dyDescent="0.25">
      <c r="T31050" s="101" t="s">
        <v>60206</v>
      </c>
      <c r="U31050" s="74" t="s">
        <v>30738</v>
      </c>
    </row>
    <row r="31051" spans="20:21" x14ac:dyDescent="0.25">
      <c r="T31051" s="101" t="s">
        <v>60207</v>
      </c>
      <c r="U31051" s="74" t="s">
        <v>2327</v>
      </c>
    </row>
    <row r="31052" spans="20:21" x14ac:dyDescent="0.25">
      <c r="T31052" s="101" t="s">
        <v>60208</v>
      </c>
      <c r="U31052" s="74" t="s">
        <v>60209</v>
      </c>
    </row>
    <row r="31053" spans="20:21" x14ac:dyDescent="0.25">
      <c r="T31053" s="101" t="s">
        <v>60210</v>
      </c>
      <c r="U31053" s="74" t="s">
        <v>60211</v>
      </c>
    </row>
    <row r="31054" spans="20:21" x14ac:dyDescent="0.25">
      <c r="T31054" s="101" t="s">
        <v>60212</v>
      </c>
      <c r="U31054" s="74" t="s">
        <v>60213</v>
      </c>
    </row>
    <row r="31055" spans="20:21" x14ac:dyDescent="0.25">
      <c r="T31055" s="101" t="s">
        <v>60214</v>
      </c>
      <c r="U31055" s="74" t="s">
        <v>60215</v>
      </c>
    </row>
    <row r="31056" spans="20:21" x14ac:dyDescent="0.25">
      <c r="T31056" s="101" t="s">
        <v>60216</v>
      </c>
      <c r="U31056" s="74" t="s">
        <v>60217</v>
      </c>
    </row>
    <row r="31057" spans="20:21" x14ac:dyDescent="0.25">
      <c r="T31057" s="101" t="s">
        <v>60218</v>
      </c>
      <c r="U31057" s="74" t="s">
        <v>60219</v>
      </c>
    </row>
    <row r="31058" spans="20:21" x14ac:dyDescent="0.25">
      <c r="T31058" s="101" t="s">
        <v>60220</v>
      </c>
      <c r="U31058" s="74" t="s">
        <v>60221</v>
      </c>
    </row>
    <row r="31059" spans="20:21" x14ac:dyDescent="0.25">
      <c r="T31059" s="101" t="s">
        <v>60222</v>
      </c>
      <c r="U31059" s="74" t="s">
        <v>60223</v>
      </c>
    </row>
    <row r="31060" spans="20:21" x14ac:dyDescent="0.25">
      <c r="T31060" s="101" t="s">
        <v>60224</v>
      </c>
      <c r="U31060" s="74" t="s">
        <v>60225</v>
      </c>
    </row>
    <row r="31061" spans="20:21" x14ac:dyDescent="0.25">
      <c r="T31061" s="101" t="s">
        <v>60226</v>
      </c>
      <c r="U31061" s="74" t="s">
        <v>28884</v>
      </c>
    </row>
    <row r="31062" spans="20:21" x14ac:dyDescent="0.25">
      <c r="T31062" s="101" t="s">
        <v>60227</v>
      </c>
      <c r="U31062" s="74" t="s">
        <v>60228</v>
      </c>
    </row>
    <row r="31063" spans="20:21" x14ac:dyDescent="0.25">
      <c r="T31063" s="101" t="s">
        <v>60229</v>
      </c>
      <c r="U31063" s="74" t="s">
        <v>60230</v>
      </c>
    </row>
    <row r="31064" spans="20:21" x14ac:dyDescent="0.25">
      <c r="T31064" s="101" t="s">
        <v>60231</v>
      </c>
      <c r="U31064" s="74" t="s">
        <v>60232</v>
      </c>
    </row>
    <row r="31065" spans="20:21" x14ac:dyDescent="0.25">
      <c r="T31065" s="101" t="s">
        <v>60233</v>
      </c>
      <c r="U31065" s="74" t="s">
        <v>60234</v>
      </c>
    </row>
    <row r="31066" spans="20:21" x14ac:dyDescent="0.25">
      <c r="T31066" s="101" t="s">
        <v>60235</v>
      </c>
      <c r="U31066" s="74" t="s">
        <v>60236</v>
      </c>
    </row>
    <row r="31067" spans="20:21" x14ac:dyDescent="0.25">
      <c r="T31067" s="101" t="s">
        <v>60237</v>
      </c>
      <c r="U31067" s="74" t="s">
        <v>60238</v>
      </c>
    </row>
    <row r="31068" spans="20:21" x14ac:dyDescent="0.25">
      <c r="T31068" s="101" t="s">
        <v>60239</v>
      </c>
      <c r="U31068" s="74" t="s">
        <v>60240</v>
      </c>
    </row>
    <row r="31069" spans="20:21" x14ac:dyDescent="0.25">
      <c r="T31069" s="101" t="s">
        <v>60241</v>
      </c>
      <c r="U31069" s="74" t="s">
        <v>60242</v>
      </c>
    </row>
    <row r="31070" spans="20:21" x14ac:dyDescent="0.25">
      <c r="T31070" s="101" t="s">
        <v>60243</v>
      </c>
      <c r="U31070" s="74" t="s">
        <v>46587</v>
      </c>
    </row>
    <row r="31071" spans="20:21" x14ac:dyDescent="0.25">
      <c r="T31071" s="101" t="s">
        <v>60244</v>
      </c>
      <c r="U31071" s="74" t="s">
        <v>60245</v>
      </c>
    </row>
    <row r="31072" spans="20:21" x14ac:dyDescent="0.25">
      <c r="T31072" s="101" t="s">
        <v>60246</v>
      </c>
      <c r="U31072" s="74" t="s">
        <v>24651</v>
      </c>
    </row>
    <row r="31073" spans="20:21" x14ac:dyDescent="0.25">
      <c r="T31073" s="101" t="s">
        <v>60247</v>
      </c>
      <c r="U31073" s="74" t="s">
        <v>60248</v>
      </c>
    </row>
    <row r="31074" spans="20:21" x14ac:dyDescent="0.25">
      <c r="T31074" s="101" t="s">
        <v>60249</v>
      </c>
      <c r="U31074" s="74" t="s">
        <v>60250</v>
      </c>
    </row>
    <row r="31075" spans="20:21" x14ac:dyDescent="0.25">
      <c r="T31075" s="101" t="s">
        <v>60251</v>
      </c>
      <c r="U31075" s="74" t="s">
        <v>60252</v>
      </c>
    </row>
    <row r="31076" spans="20:21" x14ac:dyDescent="0.25">
      <c r="T31076" s="101" t="s">
        <v>60253</v>
      </c>
      <c r="U31076" s="74" t="s">
        <v>60254</v>
      </c>
    </row>
    <row r="31077" spans="20:21" x14ac:dyDescent="0.25">
      <c r="T31077" s="101" t="s">
        <v>60255</v>
      </c>
      <c r="U31077" s="74" t="s">
        <v>60256</v>
      </c>
    </row>
    <row r="31078" spans="20:21" x14ac:dyDescent="0.25">
      <c r="T31078" s="101" t="s">
        <v>60257</v>
      </c>
      <c r="U31078" s="74" t="s">
        <v>60258</v>
      </c>
    </row>
    <row r="31079" spans="20:21" x14ac:dyDescent="0.25">
      <c r="T31079" s="101" t="s">
        <v>60259</v>
      </c>
      <c r="U31079" s="74" t="s">
        <v>60260</v>
      </c>
    </row>
    <row r="31080" spans="20:21" x14ac:dyDescent="0.25">
      <c r="T31080" s="101" t="s">
        <v>60261</v>
      </c>
      <c r="U31080" s="74" t="s">
        <v>60262</v>
      </c>
    </row>
    <row r="31081" spans="20:21" x14ac:dyDescent="0.25">
      <c r="T31081" s="101" t="s">
        <v>60263</v>
      </c>
      <c r="U31081" s="74" t="s">
        <v>60264</v>
      </c>
    </row>
    <row r="31082" spans="20:21" x14ac:dyDescent="0.25">
      <c r="T31082" s="101" t="s">
        <v>60265</v>
      </c>
      <c r="U31082" s="74" t="s">
        <v>60266</v>
      </c>
    </row>
    <row r="31083" spans="20:21" x14ac:dyDescent="0.25">
      <c r="T31083" s="101" t="s">
        <v>60267</v>
      </c>
      <c r="U31083" s="74" t="s">
        <v>60268</v>
      </c>
    </row>
    <row r="31084" spans="20:21" x14ac:dyDescent="0.25">
      <c r="T31084" s="101" t="s">
        <v>60269</v>
      </c>
      <c r="U31084" s="74" t="s">
        <v>60270</v>
      </c>
    </row>
    <row r="31085" spans="20:21" x14ac:dyDescent="0.25">
      <c r="T31085" s="101" t="s">
        <v>60271</v>
      </c>
      <c r="U31085" s="74" t="s">
        <v>60272</v>
      </c>
    </row>
    <row r="31086" spans="20:21" x14ac:dyDescent="0.25">
      <c r="T31086" s="101" t="s">
        <v>60273</v>
      </c>
      <c r="U31086" s="74" t="s">
        <v>60274</v>
      </c>
    </row>
    <row r="31087" spans="20:21" x14ac:dyDescent="0.25">
      <c r="T31087" s="101" t="s">
        <v>60275</v>
      </c>
      <c r="U31087" s="74" t="s">
        <v>60276</v>
      </c>
    </row>
    <row r="31088" spans="20:21" x14ac:dyDescent="0.25">
      <c r="T31088" s="101" t="s">
        <v>60277</v>
      </c>
      <c r="U31088" s="74" t="s">
        <v>60278</v>
      </c>
    </row>
    <row r="31089" spans="20:21" x14ac:dyDescent="0.25">
      <c r="T31089" s="101" t="s">
        <v>60279</v>
      </c>
      <c r="U31089" s="74" t="s">
        <v>60280</v>
      </c>
    </row>
    <row r="31090" spans="20:21" x14ac:dyDescent="0.25">
      <c r="T31090" s="101" t="s">
        <v>60281</v>
      </c>
      <c r="U31090" s="74" t="s">
        <v>60282</v>
      </c>
    </row>
    <row r="31091" spans="20:21" x14ac:dyDescent="0.25">
      <c r="T31091" s="101" t="s">
        <v>60283</v>
      </c>
      <c r="U31091" s="74" t="s">
        <v>60284</v>
      </c>
    </row>
    <row r="31092" spans="20:21" x14ac:dyDescent="0.25">
      <c r="T31092" s="101" t="s">
        <v>60285</v>
      </c>
      <c r="U31092" s="74" t="s">
        <v>60286</v>
      </c>
    </row>
    <row r="31093" spans="20:21" x14ac:dyDescent="0.25">
      <c r="T31093" s="101" t="s">
        <v>60287</v>
      </c>
      <c r="U31093" s="74" t="s">
        <v>60288</v>
      </c>
    </row>
    <row r="31094" spans="20:21" x14ac:dyDescent="0.25">
      <c r="T31094" s="101" t="s">
        <v>60289</v>
      </c>
      <c r="U31094" s="74" t="s">
        <v>60290</v>
      </c>
    </row>
    <row r="31095" spans="20:21" x14ac:dyDescent="0.25">
      <c r="T31095" s="101" t="s">
        <v>60291</v>
      </c>
      <c r="U31095" s="74" t="s">
        <v>60292</v>
      </c>
    </row>
    <row r="31096" spans="20:21" x14ac:dyDescent="0.25">
      <c r="T31096" s="101" t="s">
        <v>60293</v>
      </c>
      <c r="U31096" s="74" t="s">
        <v>60294</v>
      </c>
    </row>
    <row r="31097" spans="20:21" x14ac:dyDescent="0.25">
      <c r="T31097" s="101" t="s">
        <v>60295</v>
      </c>
      <c r="U31097" s="74" t="s">
        <v>60296</v>
      </c>
    </row>
    <row r="31098" spans="20:21" x14ac:dyDescent="0.25">
      <c r="T31098" s="101" t="s">
        <v>60297</v>
      </c>
      <c r="U31098" s="74" t="s">
        <v>60298</v>
      </c>
    </row>
    <row r="31099" spans="20:21" x14ac:dyDescent="0.25">
      <c r="T31099" s="101" t="s">
        <v>60299</v>
      </c>
      <c r="U31099" s="74" t="s">
        <v>60300</v>
      </c>
    </row>
    <row r="31100" spans="20:21" x14ac:dyDescent="0.25">
      <c r="T31100" s="101" t="s">
        <v>60301</v>
      </c>
      <c r="U31100" s="74" t="s">
        <v>60302</v>
      </c>
    </row>
    <row r="31101" spans="20:21" x14ac:dyDescent="0.25">
      <c r="T31101" s="101" t="s">
        <v>60303</v>
      </c>
      <c r="U31101" s="74" t="s">
        <v>60304</v>
      </c>
    </row>
    <row r="31102" spans="20:21" x14ac:dyDescent="0.25">
      <c r="T31102" s="101" t="s">
        <v>60305</v>
      </c>
      <c r="U31102" s="74" t="s">
        <v>60306</v>
      </c>
    </row>
    <row r="31103" spans="20:21" x14ac:dyDescent="0.25">
      <c r="T31103" s="101" t="s">
        <v>60307</v>
      </c>
      <c r="U31103" s="74" t="s">
        <v>60308</v>
      </c>
    </row>
    <row r="31104" spans="20:21" x14ac:dyDescent="0.25">
      <c r="T31104" s="101" t="s">
        <v>60309</v>
      </c>
      <c r="U31104" s="74" t="s">
        <v>60310</v>
      </c>
    </row>
    <row r="31105" spans="20:21" x14ac:dyDescent="0.25">
      <c r="T31105" s="101" t="s">
        <v>60311</v>
      </c>
      <c r="U31105" s="74" t="s">
        <v>60312</v>
      </c>
    </row>
    <row r="31106" spans="20:21" x14ac:dyDescent="0.25">
      <c r="T31106" s="101" t="s">
        <v>60313</v>
      </c>
      <c r="U31106" s="74" t="s">
        <v>60314</v>
      </c>
    </row>
    <row r="31107" spans="20:21" x14ac:dyDescent="0.25">
      <c r="T31107" s="101" t="s">
        <v>60315</v>
      </c>
      <c r="U31107" s="74" t="s">
        <v>60316</v>
      </c>
    </row>
    <row r="31108" spans="20:21" x14ac:dyDescent="0.25">
      <c r="T31108" s="101" t="s">
        <v>60317</v>
      </c>
      <c r="U31108" s="74" t="s">
        <v>60318</v>
      </c>
    </row>
    <row r="31109" spans="20:21" x14ac:dyDescent="0.25">
      <c r="T31109" s="101" t="s">
        <v>60319</v>
      </c>
      <c r="U31109" s="74" t="s">
        <v>60320</v>
      </c>
    </row>
    <row r="31110" spans="20:21" x14ac:dyDescent="0.25">
      <c r="T31110" s="101" t="s">
        <v>60321</v>
      </c>
      <c r="U31110" s="74" t="s">
        <v>60322</v>
      </c>
    </row>
    <row r="31111" spans="20:21" x14ac:dyDescent="0.25">
      <c r="T31111" s="101" t="s">
        <v>60323</v>
      </c>
      <c r="U31111" s="74" t="s">
        <v>35148</v>
      </c>
    </row>
    <row r="31112" spans="20:21" x14ac:dyDescent="0.25">
      <c r="T31112" s="101" t="s">
        <v>60324</v>
      </c>
      <c r="U31112" s="74" t="s">
        <v>60325</v>
      </c>
    </row>
    <row r="31113" spans="20:21" x14ac:dyDescent="0.25">
      <c r="T31113" s="101" t="s">
        <v>60326</v>
      </c>
      <c r="U31113" s="74" t="s">
        <v>60327</v>
      </c>
    </row>
    <row r="31114" spans="20:21" x14ac:dyDescent="0.25">
      <c r="T31114" s="101" t="s">
        <v>60328</v>
      </c>
      <c r="U31114" s="74" t="s">
        <v>60329</v>
      </c>
    </row>
    <row r="31115" spans="20:21" x14ac:dyDescent="0.25">
      <c r="T31115" s="101" t="s">
        <v>60330</v>
      </c>
      <c r="U31115" s="74" t="s">
        <v>60331</v>
      </c>
    </row>
    <row r="31116" spans="20:21" x14ac:dyDescent="0.25">
      <c r="T31116" s="101" t="s">
        <v>60332</v>
      </c>
      <c r="U31116" s="74" t="s">
        <v>60333</v>
      </c>
    </row>
    <row r="31117" spans="20:21" x14ac:dyDescent="0.25">
      <c r="T31117" s="101" t="s">
        <v>60334</v>
      </c>
      <c r="U31117" s="74" t="s">
        <v>60335</v>
      </c>
    </row>
    <row r="31118" spans="20:21" x14ac:dyDescent="0.25">
      <c r="T31118" s="101" t="s">
        <v>60336</v>
      </c>
      <c r="U31118" s="74" t="s">
        <v>60337</v>
      </c>
    </row>
    <row r="31119" spans="20:21" x14ac:dyDescent="0.25">
      <c r="T31119" s="101" t="s">
        <v>60338</v>
      </c>
      <c r="U31119" s="74" t="s">
        <v>60339</v>
      </c>
    </row>
    <row r="31120" spans="20:21" x14ac:dyDescent="0.25">
      <c r="T31120" s="101" t="s">
        <v>60340</v>
      </c>
      <c r="U31120" s="74" t="s">
        <v>60341</v>
      </c>
    </row>
    <row r="31121" spans="20:21" x14ac:dyDescent="0.25">
      <c r="T31121" s="101" t="s">
        <v>60342</v>
      </c>
      <c r="U31121" s="74" t="s">
        <v>10348</v>
      </c>
    </row>
    <row r="31122" spans="20:21" x14ac:dyDescent="0.25">
      <c r="T31122" s="101" t="s">
        <v>60343</v>
      </c>
      <c r="U31122" s="74" t="s">
        <v>60344</v>
      </c>
    </row>
    <row r="31123" spans="20:21" x14ac:dyDescent="0.25">
      <c r="T31123" s="101" t="s">
        <v>60345</v>
      </c>
      <c r="U31123" s="74" t="s">
        <v>60346</v>
      </c>
    </row>
    <row r="31124" spans="20:21" x14ac:dyDescent="0.25">
      <c r="T31124" s="101" t="s">
        <v>60347</v>
      </c>
      <c r="U31124" s="74" t="s">
        <v>60348</v>
      </c>
    </row>
    <row r="31125" spans="20:21" x14ac:dyDescent="0.25">
      <c r="T31125" s="101" t="s">
        <v>60349</v>
      </c>
      <c r="U31125" s="74" t="s">
        <v>60350</v>
      </c>
    </row>
    <row r="31126" spans="20:21" x14ac:dyDescent="0.25">
      <c r="T31126" s="101" t="s">
        <v>60351</v>
      </c>
      <c r="U31126" s="74" t="s">
        <v>60352</v>
      </c>
    </row>
    <row r="31127" spans="20:21" x14ac:dyDescent="0.25">
      <c r="T31127" s="101" t="s">
        <v>60353</v>
      </c>
      <c r="U31127" s="74" t="s">
        <v>60354</v>
      </c>
    </row>
    <row r="31128" spans="20:21" x14ac:dyDescent="0.25">
      <c r="T31128" s="101" t="s">
        <v>60355</v>
      </c>
      <c r="U31128" s="74" t="s">
        <v>60356</v>
      </c>
    </row>
    <row r="31129" spans="20:21" x14ac:dyDescent="0.25">
      <c r="T31129" s="101" t="s">
        <v>60357</v>
      </c>
      <c r="U31129" s="74" t="s">
        <v>60358</v>
      </c>
    </row>
    <row r="31130" spans="20:21" x14ac:dyDescent="0.25">
      <c r="T31130" s="101" t="s">
        <v>60359</v>
      </c>
      <c r="U31130" s="74" t="s">
        <v>60360</v>
      </c>
    </row>
    <row r="31131" spans="20:21" x14ac:dyDescent="0.25">
      <c r="T31131" s="101" t="s">
        <v>60361</v>
      </c>
      <c r="U31131" s="74" t="s">
        <v>60362</v>
      </c>
    </row>
    <row r="31132" spans="20:21" x14ac:dyDescent="0.25">
      <c r="T31132" s="101" t="s">
        <v>60363</v>
      </c>
      <c r="U31132" s="74" t="s">
        <v>60364</v>
      </c>
    </row>
    <row r="31133" spans="20:21" x14ac:dyDescent="0.25">
      <c r="T31133" s="101" t="s">
        <v>60365</v>
      </c>
      <c r="U31133" s="74" t="s">
        <v>60366</v>
      </c>
    </row>
    <row r="31134" spans="20:21" x14ac:dyDescent="0.25">
      <c r="T31134" s="101" t="s">
        <v>60367</v>
      </c>
      <c r="U31134" s="74" t="s">
        <v>60368</v>
      </c>
    </row>
    <row r="31135" spans="20:21" x14ac:dyDescent="0.25">
      <c r="T31135" s="101" t="s">
        <v>60369</v>
      </c>
      <c r="U31135" s="74" t="s">
        <v>60370</v>
      </c>
    </row>
    <row r="31136" spans="20:21" x14ac:dyDescent="0.25">
      <c r="T31136" s="101" t="s">
        <v>60371</v>
      </c>
      <c r="U31136" s="74" t="s">
        <v>60372</v>
      </c>
    </row>
    <row r="31137" spans="20:21" x14ac:dyDescent="0.25">
      <c r="T31137" s="101" t="s">
        <v>60373</v>
      </c>
      <c r="U31137" s="74" t="s">
        <v>21453</v>
      </c>
    </row>
    <row r="31138" spans="20:21" x14ac:dyDescent="0.25">
      <c r="T31138" s="101" t="s">
        <v>60374</v>
      </c>
      <c r="U31138" s="74" t="s">
        <v>60375</v>
      </c>
    </row>
    <row r="31139" spans="20:21" x14ac:dyDescent="0.25">
      <c r="T31139" s="101" t="s">
        <v>60376</v>
      </c>
      <c r="U31139" s="74" t="s">
        <v>60377</v>
      </c>
    </row>
    <row r="31140" spans="20:21" x14ac:dyDescent="0.25">
      <c r="T31140" s="101" t="s">
        <v>60378</v>
      </c>
      <c r="U31140" s="74" t="s">
        <v>60379</v>
      </c>
    </row>
    <row r="31141" spans="20:21" x14ac:dyDescent="0.25">
      <c r="T31141" s="101" t="s">
        <v>60380</v>
      </c>
      <c r="U31141" s="74" t="s">
        <v>38927</v>
      </c>
    </row>
    <row r="31142" spans="20:21" x14ac:dyDescent="0.25">
      <c r="T31142" s="101" t="s">
        <v>60381</v>
      </c>
      <c r="U31142" s="74" t="s">
        <v>60382</v>
      </c>
    </row>
    <row r="31143" spans="20:21" x14ac:dyDescent="0.25">
      <c r="T31143" s="101" t="s">
        <v>60383</v>
      </c>
      <c r="U31143" s="74" t="s">
        <v>60384</v>
      </c>
    </row>
    <row r="31144" spans="20:21" x14ac:dyDescent="0.25">
      <c r="T31144" s="101" t="s">
        <v>60385</v>
      </c>
      <c r="U31144" s="74" t="s">
        <v>60386</v>
      </c>
    </row>
    <row r="31145" spans="20:21" x14ac:dyDescent="0.25">
      <c r="T31145" s="101" t="s">
        <v>60387</v>
      </c>
      <c r="U31145" s="74" t="s">
        <v>60388</v>
      </c>
    </row>
    <row r="31146" spans="20:21" x14ac:dyDescent="0.25">
      <c r="T31146" s="101" t="s">
        <v>60389</v>
      </c>
      <c r="U31146" s="74" t="s">
        <v>60390</v>
      </c>
    </row>
    <row r="31147" spans="20:21" x14ac:dyDescent="0.25">
      <c r="T31147" s="101" t="s">
        <v>60391</v>
      </c>
      <c r="U31147" s="74" t="s">
        <v>60392</v>
      </c>
    </row>
    <row r="31148" spans="20:21" x14ac:dyDescent="0.25">
      <c r="T31148" s="101" t="s">
        <v>60393</v>
      </c>
      <c r="U31148" s="74" t="s">
        <v>60394</v>
      </c>
    </row>
    <row r="31149" spans="20:21" x14ac:dyDescent="0.25">
      <c r="T31149" s="101" t="s">
        <v>60395</v>
      </c>
      <c r="U31149" s="74" t="s">
        <v>60396</v>
      </c>
    </row>
    <row r="31150" spans="20:21" x14ac:dyDescent="0.25">
      <c r="T31150" s="101" t="s">
        <v>60397</v>
      </c>
      <c r="U31150" s="74" t="s">
        <v>60398</v>
      </c>
    </row>
    <row r="31151" spans="20:21" x14ac:dyDescent="0.25">
      <c r="T31151" s="101" t="s">
        <v>60399</v>
      </c>
      <c r="U31151" s="74" t="s">
        <v>60400</v>
      </c>
    </row>
    <row r="31152" spans="20:21" x14ac:dyDescent="0.25">
      <c r="T31152" s="101" t="s">
        <v>60401</v>
      </c>
      <c r="U31152" s="74" t="s">
        <v>60402</v>
      </c>
    </row>
    <row r="31153" spans="20:21" x14ac:dyDescent="0.25">
      <c r="T31153" s="101" t="s">
        <v>60403</v>
      </c>
      <c r="U31153" s="74" t="s">
        <v>60404</v>
      </c>
    </row>
    <row r="31154" spans="20:21" x14ac:dyDescent="0.25">
      <c r="T31154" s="101" t="s">
        <v>60405</v>
      </c>
      <c r="U31154" s="74" t="s">
        <v>60406</v>
      </c>
    </row>
    <row r="31155" spans="20:21" x14ac:dyDescent="0.25">
      <c r="T31155" s="101" t="s">
        <v>60407</v>
      </c>
      <c r="U31155" s="74" t="s">
        <v>60408</v>
      </c>
    </row>
    <row r="31156" spans="20:21" x14ac:dyDescent="0.25">
      <c r="T31156" s="101" t="s">
        <v>60409</v>
      </c>
      <c r="U31156" s="74" t="s">
        <v>60410</v>
      </c>
    </row>
    <row r="31157" spans="20:21" x14ac:dyDescent="0.25">
      <c r="T31157" s="101" t="s">
        <v>60411</v>
      </c>
      <c r="U31157" s="74" t="s">
        <v>60412</v>
      </c>
    </row>
    <row r="31158" spans="20:21" x14ac:dyDescent="0.25">
      <c r="T31158" s="101" t="s">
        <v>60413</v>
      </c>
      <c r="U31158" s="74" t="s">
        <v>60414</v>
      </c>
    </row>
    <row r="31159" spans="20:21" x14ac:dyDescent="0.25">
      <c r="T31159" s="101" t="s">
        <v>60415</v>
      </c>
      <c r="U31159" s="74" t="s">
        <v>60416</v>
      </c>
    </row>
    <row r="31160" spans="20:21" x14ac:dyDescent="0.25">
      <c r="T31160" s="101" t="s">
        <v>60417</v>
      </c>
      <c r="U31160" s="74" t="s">
        <v>60418</v>
      </c>
    </row>
    <row r="31161" spans="20:21" x14ac:dyDescent="0.25">
      <c r="T31161" s="101" t="s">
        <v>60419</v>
      </c>
      <c r="U31161" s="74" t="s">
        <v>60420</v>
      </c>
    </row>
    <row r="31162" spans="20:21" x14ac:dyDescent="0.25">
      <c r="T31162" s="101" t="s">
        <v>60421</v>
      </c>
      <c r="U31162" s="74" t="s">
        <v>60422</v>
      </c>
    </row>
    <row r="31163" spans="20:21" x14ac:dyDescent="0.25">
      <c r="T31163" s="101" t="s">
        <v>60423</v>
      </c>
      <c r="U31163" s="74" t="s">
        <v>60424</v>
      </c>
    </row>
    <row r="31164" spans="20:21" x14ac:dyDescent="0.25">
      <c r="T31164" s="101" t="s">
        <v>60425</v>
      </c>
      <c r="U31164" s="74" t="s">
        <v>60426</v>
      </c>
    </row>
    <row r="31165" spans="20:21" x14ac:dyDescent="0.25">
      <c r="T31165" s="101" t="s">
        <v>60427</v>
      </c>
      <c r="U31165" s="74" t="s">
        <v>7299</v>
      </c>
    </row>
    <row r="31166" spans="20:21" x14ac:dyDescent="0.25">
      <c r="T31166" s="101" t="s">
        <v>60428</v>
      </c>
      <c r="U31166" s="74" t="s">
        <v>7301</v>
      </c>
    </row>
    <row r="31167" spans="20:21" x14ac:dyDescent="0.25">
      <c r="T31167" s="101" t="s">
        <v>60429</v>
      </c>
      <c r="U31167" s="74" t="s">
        <v>60430</v>
      </c>
    </row>
    <row r="31168" spans="20:21" x14ac:dyDescent="0.25">
      <c r="T31168" s="101" t="s">
        <v>60431</v>
      </c>
      <c r="U31168" s="74" t="s">
        <v>60432</v>
      </c>
    </row>
    <row r="31169" spans="20:21" x14ac:dyDescent="0.25">
      <c r="T31169" s="101" t="s">
        <v>60433</v>
      </c>
      <c r="U31169" s="74" t="s">
        <v>60434</v>
      </c>
    </row>
    <row r="31170" spans="20:21" x14ac:dyDescent="0.25">
      <c r="T31170" s="101" t="s">
        <v>60435</v>
      </c>
      <c r="U31170" s="74" t="s">
        <v>60436</v>
      </c>
    </row>
    <row r="31171" spans="20:21" x14ac:dyDescent="0.25">
      <c r="T31171" s="101" t="s">
        <v>60437</v>
      </c>
      <c r="U31171" s="74" t="s">
        <v>60438</v>
      </c>
    </row>
    <row r="31172" spans="20:21" x14ac:dyDescent="0.25">
      <c r="T31172" s="101" t="s">
        <v>60439</v>
      </c>
      <c r="U31172" s="74" t="s">
        <v>60440</v>
      </c>
    </row>
    <row r="31173" spans="20:21" x14ac:dyDescent="0.25">
      <c r="T31173" s="101" t="s">
        <v>60441</v>
      </c>
      <c r="U31173" s="74" t="s">
        <v>60442</v>
      </c>
    </row>
    <row r="31174" spans="20:21" x14ac:dyDescent="0.25">
      <c r="T31174" s="101" t="s">
        <v>60443</v>
      </c>
      <c r="U31174" s="74" t="s">
        <v>60444</v>
      </c>
    </row>
    <row r="31175" spans="20:21" x14ac:dyDescent="0.25">
      <c r="T31175" s="101" t="s">
        <v>60445</v>
      </c>
      <c r="U31175" s="74" t="s">
        <v>60446</v>
      </c>
    </row>
    <row r="31176" spans="20:21" x14ac:dyDescent="0.25">
      <c r="T31176" s="101" t="s">
        <v>60447</v>
      </c>
      <c r="U31176" s="74" t="s">
        <v>60448</v>
      </c>
    </row>
    <row r="31177" spans="20:21" x14ac:dyDescent="0.25">
      <c r="T31177" s="101" t="s">
        <v>60449</v>
      </c>
      <c r="U31177" s="74" t="s">
        <v>60450</v>
      </c>
    </row>
    <row r="31178" spans="20:21" x14ac:dyDescent="0.25">
      <c r="T31178" s="101" t="s">
        <v>60451</v>
      </c>
      <c r="U31178" s="74" t="s">
        <v>60452</v>
      </c>
    </row>
    <row r="31179" spans="20:21" x14ac:dyDescent="0.25">
      <c r="T31179" s="101" t="s">
        <v>60453</v>
      </c>
      <c r="U31179" s="74" t="s">
        <v>60454</v>
      </c>
    </row>
    <row r="31180" spans="20:21" x14ac:dyDescent="0.25">
      <c r="T31180" s="101" t="s">
        <v>60455</v>
      </c>
      <c r="U31180" s="74" t="s">
        <v>60456</v>
      </c>
    </row>
    <row r="31181" spans="20:21" x14ac:dyDescent="0.25">
      <c r="T31181" s="101" t="s">
        <v>60457</v>
      </c>
      <c r="U31181" s="74" t="s">
        <v>60458</v>
      </c>
    </row>
    <row r="31182" spans="20:21" x14ac:dyDescent="0.25">
      <c r="T31182" s="101" t="s">
        <v>60459</v>
      </c>
      <c r="U31182" s="74" t="s">
        <v>60460</v>
      </c>
    </row>
    <row r="31183" spans="20:21" x14ac:dyDescent="0.25">
      <c r="T31183" s="101" t="s">
        <v>60461</v>
      </c>
      <c r="U31183" s="74" t="s">
        <v>60462</v>
      </c>
    </row>
    <row r="31184" spans="20:21" x14ac:dyDescent="0.25">
      <c r="T31184" s="101" t="s">
        <v>60463</v>
      </c>
      <c r="U31184" s="74" t="s">
        <v>60464</v>
      </c>
    </row>
    <row r="31185" spans="20:21" x14ac:dyDescent="0.25">
      <c r="T31185" s="101" t="s">
        <v>60465</v>
      </c>
      <c r="U31185" s="74" t="s">
        <v>60466</v>
      </c>
    </row>
    <row r="31186" spans="20:21" x14ac:dyDescent="0.25">
      <c r="T31186" s="101" t="s">
        <v>60467</v>
      </c>
      <c r="U31186" s="74" t="s">
        <v>60468</v>
      </c>
    </row>
    <row r="31187" spans="20:21" x14ac:dyDescent="0.25">
      <c r="T31187" s="101" t="s">
        <v>60469</v>
      </c>
      <c r="U31187" s="74" t="s">
        <v>43489</v>
      </c>
    </row>
    <row r="31188" spans="20:21" x14ac:dyDescent="0.25">
      <c r="T31188" s="101" t="s">
        <v>60470</v>
      </c>
      <c r="U31188" s="74" t="s">
        <v>60471</v>
      </c>
    </row>
    <row r="31189" spans="20:21" x14ac:dyDescent="0.25">
      <c r="T31189" s="101" t="s">
        <v>60472</v>
      </c>
      <c r="U31189" s="74" t="s">
        <v>60473</v>
      </c>
    </row>
    <row r="31190" spans="20:21" x14ac:dyDescent="0.25">
      <c r="T31190" s="101" t="s">
        <v>60474</v>
      </c>
      <c r="U31190" s="74" t="s">
        <v>60475</v>
      </c>
    </row>
    <row r="31191" spans="20:21" x14ac:dyDescent="0.25">
      <c r="T31191" s="101" t="s">
        <v>60476</v>
      </c>
      <c r="U31191" s="74" t="s">
        <v>60477</v>
      </c>
    </row>
    <row r="31192" spans="20:21" x14ac:dyDescent="0.25">
      <c r="T31192" s="101" t="s">
        <v>60478</v>
      </c>
      <c r="U31192" s="74" t="s">
        <v>60479</v>
      </c>
    </row>
    <row r="31193" spans="20:21" x14ac:dyDescent="0.25">
      <c r="T31193" s="101" t="s">
        <v>60480</v>
      </c>
      <c r="U31193" s="74" t="s">
        <v>60481</v>
      </c>
    </row>
    <row r="31194" spans="20:21" x14ac:dyDescent="0.25">
      <c r="T31194" s="101" t="s">
        <v>60482</v>
      </c>
      <c r="U31194" s="74" t="s">
        <v>60483</v>
      </c>
    </row>
    <row r="31195" spans="20:21" x14ac:dyDescent="0.25">
      <c r="T31195" s="101" t="s">
        <v>60484</v>
      </c>
      <c r="U31195" s="74" t="s">
        <v>60485</v>
      </c>
    </row>
    <row r="31196" spans="20:21" x14ac:dyDescent="0.25">
      <c r="T31196" s="101" t="s">
        <v>60486</v>
      </c>
      <c r="U31196" s="74" t="s">
        <v>60487</v>
      </c>
    </row>
    <row r="31197" spans="20:21" x14ac:dyDescent="0.25">
      <c r="T31197" s="101" t="s">
        <v>60488</v>
      </c>
      <c r="U31197" s="74" t="s">
        <v>60489</v>
      </c>
    </row>
    <row r="31198" spans="20:21" x14ac:dyDescent="0.25">
      <c r="T31198" s="101" t="s">
        <v>60490</v>
      </c>
      <c r="U31198" s="74" t="s">
        <v>60491</v>
      </c>
    </row>
    <row r="31199" spans="20:21" x14ac:dyDescent="0.25">
      <c r="T31199" s="101" t="s">
        <v>60492</v>
      </c>
      <c r="U31199" s="74" t="s">
        <v>60493</v>
      </c>
    </row>
    <row r="31200" spans="20:21" x14ac:dyDescent="0.25">
      <c r="T31200" s="101" t="s">
        <v>60494</v>
      </c>
      <c r="U31200" s="74" t="s">
        <v>60495</v>
      </c>
    </row>
    <row r="31201" spans="20:21" x14ac:dyDescent="0.25">
      <c r="T31201" s="101" t="s">
        <v>60496</v>
      </c>
      <c r="U31201" s="74" t="s">
        <v>60497</v>
      </c>
    </row>
    <row r="31202" spans="20:21" x14ac:dyDescent="0.25">
      <c r="T31202" s="101" t="s">
        <v>60498</v>
      </c>
      <c r="U31202" s="74" t="s">
        <v>60499</v>
      </c>
    </row>
    <row r="31203" spans="20:21" x14ac:dyDescent="0.25">
      <c r="T31203" s="101" t="s">
        <v>60500</v>
      </c>
      <c r="U31203" s="74" t="s">
        <v>60501</v>
      </c>
    </row>
    <row r="31204" spans="20:21" x14ac:dyDescent="0.25">
      <c r="T31204" s="101" t="s">
        <v>60502</v>
      </c>
      <c r="U31204" s="74" t="s">
        <v>60503</v>
      </c>
    </row>
    <row r="31205" spans="20:21" x14ac:dyDescent="0.25">
      <c r="T31205" s="101" t="s">
        <v>60504</v>
      </c>
      <c r="U31205" s="74" t="s">
        <v>60505</v>
      </c>
    </row>
    <row r="31206" spans="20:21" x14ac:dyDescent="0.25">
      <c r="T31206" s="101" t="s">
        <v>60506</v>
      </c>
      <c r="U31206" s="74" t="s">
        <v>60507</v>
      </c>
    </row>
    <row r="31207" spans="20:21" x14ac:dyDescent="0.25">
      <c r="T31207" s="101" t="s">
        <v>60508</v>
      </c>
      <c r="U31207" s="74" t="s">
        <v>60509</v>
      </c>
    </row>
    <row r="31208" spans="20:21" x14ac:dyDescent="0.25">
      <c r="T31208" s="101" t="s">
        <v>60510</v>
      </c>
      <c r="U31208" s="74" t="s">
        <v>60511</v>
      </c>
    </row>
    <row r="31209" spans="20:21" x14ac:dyDescent="0.25">
      <c r="T31209" s="101" t="s">
        <v>60512</v>
      </c>
      <c r="U31209" s="74" t="s">
        <v>60513</v>
      </c>
    </row>
    <row r="31210" spans="20:21" x14ac:dyDescent="0.25">
      <c r="T31210" s="101" t="s">
        <v>60514</v>
      </c>
      <c r="U31210" s="74" t="s">
        <v>60515</v>
      </c>
    </row>
    <row r="31211" spans="20:21" x14ac:dyDescent="0.25">
      <c r="T31211" s="101" t="s">
        <v>60516</v>
      </c>
      <c r="U31211" s="74" t="s">
        <v>60517</v>
      </c>
    </row>
    <row r="31212" spans="20:21" x14ac:dyDescent="0.25">
      <c r="T31212" s="101" t="s">
        <v>60518</v>
      </c>
      <c r="U31212" s="74" t="s">
        <v>60519</v>
      </c>
    </row>
    <row r="31213" spans="20:21" x14ac:dyDescent="0.25">
      <c r="T31213" s="101" t="s">
        <v>60520</v>
      </c>
      <c r="U31213" s="74" t="s">
        <v>60521</v>
      </c>
    </row>
    <row r="31214" spans="20:21" x14ac:dyDescent="0.25">
      <c r="T31214" s="101" t="s">
        <v>60522</v>
      </c>
      <c r="U31214" s="74" t="s">
        <v>60523</v>
      </c>
    </row>
    <row r="31215" spans="20:21" x14ac:dyDescent="0.25">
      <c r="T31215" s="101" t="s">
        <v>60524</v>
      </c>
      <c r="U31215" s="74" t="s">
        <v>60525</v>
      </c>
    </row>
    <row r="31216" spans="20:21" x14ac:dyDescent="0.25">
      <c r="T31216" s="101" t="s">
        <v>60526</v>
      </c>
      <c r="U31216" s="74" t="s">
        <v>60527</v>
      </c>
    </row>
    <row r="31217" spans="20:21" x14ac:dyDescent="0.25">
      <c r="T31217" s="101" t="s">
        <v>60528</v>
      </c>
      <c r="U31217" s="74" t="s">
        <v>60529</v>
      </c>
    </row>
    <row r="31218" spans="20:21" x14ac:dyDescent="0.25">
      <c r="T31218" s="101" t="s">
        <v>60530</v>
      </c>
      <c r="U31218" s="74" t="s">
        <v>60531</v>
      </c>
    </row>
    <row r="31219" spans="20:21" x14ac:dyDescent="0.25">
      <c r="T31219" s="101" t="s">
        <v>60532</v>
      </c>
      <c r="U31219" s="74" t="s">
        <v>60533</v>
      </c>
    </row>
    <row r="31220" spans="20:21" x14ac:dyDescent="0.25">
      <c r="T31220" s="101" t="s">
        <v>60534</v>
      </c>
      <c r="U31220" s="74" t="s">
        <v>60535</v>
      </c>
    </row>
    <row r="31221" spans="20:21" x14ac:dyDescent="0.25">
      <c r="T31221" s="101" t="s">
        <v>60536</v>
      </c>
      <c r="U31221" s="74" t="s">
        <v>60537</v>
      </c>
    </row>
    <row r="31222" spans="20:21" x14ac:dyDescent="0.25">
      <c r="T31222" s="101" t="s">
        <v>60538</v>
      </c>
      <c r="U31222" s="74" t="s">
        <v>60539</v>
      </c>
    </row>
    <row r="31223" spans="20:21" x14ac:dyDescent="0.25">
      <c r="T31223" s="101" t="s">
        <v>60540</v>
      </c>
      <c r="U31223" s="74" t="s">
        <v>60541</v>
      </c>
    </row>
    <row r="31224" spans="20:21" x14ac:dyDescent="0.25">
      <c r="T31224" s="101" t="s">
        <v>60542</v>
      </c>
      <c r="U31224" s="74" t="s">
        <v>60543</v>
      </c>
    </row>
    <row r="31225" spans="20:21" x14ac:dyDescent="0.25">
      <c r="T31225" s="101" t="s">
        <v>60544</v>
      </c>
      <c r="U31225" s="74" t="s">
        <v>60545</v>
      </c>
    </row>
    <row r="31226" spans="20:21" x14ac:dyDescent="0.25">
      <c r="T31226" s="101" t="s">
        <v>60546</v>
      </c>
      <c r="U31226" s="74" t="s">
        <v>60547</v>
      </c>
    </row>
    <row r="31227" spans="20:21" x14ac:dyDescent="0.25">
      <c r="T31227" s="101" t="s">
        <v>60548</v>
      </c>
      <c r="U31227" s="74" t="s">
        <v>60549</v>
      </c>
    </row>
    <row r="31228" spans="20:21" x14ac:dyDescent="0.25">
      <c r="T31228" s="101" t="s">
        <v>60550</v>
      </c>
      <c r="U31228" s="74" t="s">
        <v>60551</v>
      </c>
    </row>
    <row r="31229" spans="20:21" x14ac:dyDescent="0.25">
      <c r="T31229" s="101" t="s">
        <v>60552</v>
      </c>
      <c r="U31229" s="74" t="s">
        <v>60553</v>
      </c>
    </row>
    <row r="31230" spans="20:21" x14ac:dyDescent="0.25">
      <c r="T31230" s="101" t="s">
        <v>60554</v>
      </c>
      <c r="U31230" s="74" t="s">
        <v>60555</v>
      </c>
    </row>
    <row r="31231" spans="20:21" x14ac:dyDescent="0.25">
      <c r="T31231" s="101" t="s">
        <v>60556</v>
      </c>
      <c r="U31231" s="74" t="s">
        <v>60557</v>
      </c>
    </row>
    <row r="31232" spans="20:21" x14ac:dyDescent="0.25">
      <c r="T31232" s="101" t="s">
        <v>60558</v>
      </c>
      <c r="U31232" s="74" t="s">
        <v>60559</v>
      </c>
    </row>
    <row r="31233" spans="20:21" x14ac:dyDescent="0.25">
      <c r="T31233" s="101" t="s">
        <v>60560</v>
      </c>
      <c r="U31233" s="74" t="s">
        <v>60561</v>
      </c>
    </row>
    <row r="31234" spans="20:21" x14ac:dyDescent="0.25">
      <c r="T31234" s="101" t="s">
        <v>60562</v>
      </c>
      <c r="U31234" s="74" t="s">
        <v>60563</v>
      </c>
    </row>
    <row r="31235" spans="20:21" x14ac:dyDescent="0.25">
      <c r="T31235" s="101" t="s">
        <v>60564</v>
      </c>
      <c r="U31235" s="74" t="s">
        <v>30896</v>
      </c>
    </row>
    <row r="31236" spans="20:21" x14ac:dyDescent="0.25">
      <c r="T31236" s="101" t="s">
        <v>60565</v>
      </c>
      <c r="U31236" s="74" t="s">
        <v>60566</v>
      </c>
    </row>
    <row r="31237" spans="20:21" x14ac:dyDescent="0.25">
      <c r="T31237" s="101" t="s">
        <v>60567</v>
      </c>
      <c r="U31237" s="74" t="s">
        <v>60568</v>
      </c>
    </row>
    <row r="31238" spans="20:21" x14ac:dyDescent="0.25">
      <c r="T31238" s="101" t="s">
        <v>60569</v>
      </c>
      <c r="U31238" s="74" t="s">
        <v>60570</v>
      </c>
    </row>
    <row r="31239" spans="20:21" x14ac:dyDescent="0.25">
      <c r="T31239" s="101" t="s">
        <v>60571</v>
      </c>
      <c r="U31239" s="74" t="s">
        <v>60572</v>
      </c>
    </row>
    <row r="31240" spans="20:21" x14ac:dyDescent="0.25">
      <c r="T31240" s="101" t="s">
        <v>60573</v>
      </c>
      <c r="U31240" s="74" t="s">
        <v>60574</v>
      </c>
    </row>
    <row r="31241" spans="20:21" x14ac:dyDescent="0.25">
      <c r="T31241" s="101" t="s">
        <v>60575</v>
      </c>
      <c r="U31241" s="74" t="s">
        <v>60576</v>
      </c>
    </row>
    <row r="31242" spans="20:21" x14ac:dyDescent="0.25">
      <c r="T31242" s="101" t="s">
        <v>60577</v>
      </c>
      <c r="U31242" s="74" t="s">
        <v>60578</v>
      </c>
    </row>
    <row r="31243" spans="20:21" x14ac:dyDescent="0.25">
      <c r="T31243" s="101" t="s">
        <v>60579</v>
      </c>
      <c r="U31243" s="74" t="s">
        <v>60580</v>
      </c>
    </row>
    <row r="31244" spans="20:21" x14ac:dyDescent="0.25">
      <c r="T31244" s="101" t="s">
        <v>60581</v>
      </c>
      <c r="U31244" s="74" t="s">
        <v>60582</v>
      </c>
    </row>
    <row r="31245" spans="20:21" x14ac:dyDescent="0.25">
      <c r="T31245" s="101" t="s">
        <v>60583</v>
      </c>
      <c r="U31245" s="74" t="s">
        <v>60584</v>
      </c>
    </row>
    <row r="31246" spans="20:21" x14ac:dyDescent="0.25">
      <c r="T31246" s="101" t="s">
        <v>60585</v>
      </c>
      <c r="U31246" s="74" t="s">
        <v>60586</v>
      </c>
    </row>
    <row r="31247" spans="20:21" x14ac:dyDescent="0.25">
      <c r="T31247" s="101" t="s">
        <v>60587</v>
      </c>
      <c r="U31247" s="74" t="s">
        <v>60588</v>
      </c>
    </row>
    <row r="31248" spans="20:21" x14ac:dyDescent="0.25">
      <c r="T31248" s="101" t="s">
        <v>60589</v>
      </c>
      <c r="U31248" s="74" t="s">
        <v>60590</v>
      </c>
    </row>
    <row r="31249" spans="20:21" x14ac:dyDescent="0.25">
      <c r="T31249" s="101" t="s">
        <v>60591</v>
      </c>
      <c r="U31249" s="74" t="s">
        <v>60592</v>
      </c>
    </row>
    <row r="31250" spans="20:21" x14ac:dyDescent="0.25">
      <c r="T31250" s="101" t="s">
        <v>60593</v>
      </c>
      <c r="U31250" s="74" t="s">
        <v>60594</v>
      </c>
    </row>
    <row r="31251" spans="20:21" x14ac:dyDescent="0.25">
      <c r="T31251" s="101" t="s">
        <v>60595</v>
      </c>
      <c r="U31251" s="74" t="s">
        <v>60596</v>
      </c>
    </row>
    <row r="31252" spans="20:21" x14ac:dyDescent="0.25">
      <c r="T31252" s="101" t="s">
        <v>60597</v>
      </c>
      <c r="U31252" s="74" t="s">
        <v>60598</v>
      </c>
    </row>
    <row r="31253" spans="20:21" x14ac:dyDescent="0.25">
      <c r="T31253" s="101" t="s">
        <v>60599</v>
      </c>
      <c r="U31253" s="74" t="s">
        <v>60600</v>
      </c>
    </row>
    <row r="31254" spans="20:21" x14ac:dyDescent="0.25">
      <c r="T31254" s="101" t="s">
        <v>60601</v>
      </c>
      <c r="U31254" s="74" t="s">
        <v>35950</v>
      </c>
    </row>
    <row r="31255" spans="20:21" x14ac:dyDescent="0.25">
      <c r="T31255" s="101" t="s">
        <v>60602</v>
      </c>
      <c r="U31255" s="74" t="s">
        <v>60603</v>
      </c>
    </row>
    <row r="31256" spans="20:21" x14ac:dyDescent="0.25">
      <c r="T31256" s="101" t="s">
        <v>60604</v>
      </c>
      <c r="U31256" s="74" t="s">
        <v>60605</v>
      </c>
    </row>
    <row r="31257" spans="20:21" x14ac:dyDescent="0.25">
      <c r="T31257" s="101" t="s">
        <v>60606</v>
      </c>
      <c r="U31257" s="74" t="s">
        <v>60607</v>
      </c>
    </row>
    <row r="31258" spans="20:21" x14ac:dyDescent="0.25">
      <c r="T31258" s="101" t="s">
        <v>60608</v>
      </c>
      <c r="U31258" s="74" t="s">
        <v>60609</v>
      </c>
    </row>
    <row r="31259" spans="20:21" x14ac:dyDescent="0.25">
      <c r="T31259" s="101" t="s">
        <v>60610</v>
      </c>
      <c r="U31259" s="74" t="s">
        <v>60611</v>
      </c>
    </row>
    <row r="31260" spans="20:21" x14ac:dyDescent="0.25">
      <c r="T31260" s="101" t="s">
        <v>60612</v>
      </c>
      <c r="U31260" s="74" t="s">
        <v>60613</v>
      </c>
    </row>
    <row r="31261" spans="20:21" x14ac:dyDescent="0.25">
      <c r="T31261" s="101" t="s">
        <v>60614</v>
      </c>
      <c r="U31261" s="74" t="s">
        <v>60615</v>
      </c>
    </row>
    <row r="31262" spans="20:21" x14ac:dyDescent="0.25">
      <c r="T31262" s="101" t="s">
        <v>60616</v>
      </c>
      <c r="U31262" s="74" t="s">
        <v>19596</v>
      </c>
    </row>
    <row r="31263" spans="20:21" x14ac:dyDescent="0.25">
      <c r="T31263" s="101" t="s">
        <v>60617</v>
      </c>
      <c r="U31263" s="74" t="s">
        <v>60618</v>
      </c>
    </row>
    <row r="31264" spans="20:21" x14ac:dyDescent="0.25">
      <c r="T31264" s="101" t="s">
        <v>60619</v>
      </c>
      <c r="U31264" s="74" t="s">
        <v>60620</v>
      </c>
    </row>
    <row r="31265" spans="20:21" x14ac:dyDescent="0.25">
      <c r="T31265" s="101" t="s">
        <v>60621</v>
      </c>
      <c r="U31265" s="74" t="s">
        <v>60622</v>
      </c>
    </row>
    <row r="31266" spans="20:21" x14ac:dyDescent="0.25">
      <c r="T31266" s="101" t="s">
        <v>60623</v>
      </c>
      <c r="U31266" s="74" t="s">
        <v>60624</v>
      </c>
    </row>
    <row r="31267" spans="20:21" x14ac:dyDescent="0.25">
      <c r="T31267" s="101" t="s">
        <v>60625</v>
      </c>
      <c r="U31267" s="74" t="s">
        <v>60626</v>
      </c>
    </row>
    <row r="31268" spans="20:21" x14ac:dyDescent="0.25">
      <c r="T31268" s="101" t="s">
        <v>60627</v>
      </c>
      <c r="U31268" s="74" t="s">
        <v>46902</v>
      </c>
    </row>
    <row r="31269" spans="20:21" x14ac:dyDescent="0.25">
      <c r="T31269" s="101" t="s">
        <v>60628</v>
      </c>
      <c r="U31269" s="74" t="s">
        <v>60629</v>
      </c>
    </row>
    <row r="31270" spans="20:21" x14ac:dyDescent="0.25">
      <c r="T31270" s="101" t="s">
        <v>60630</v>
      </c>
      <c r="U31270" s="74" t="s">
        <v>60631</v>
      </c>
    </row>
    <row r="31271" spans="20:21" x14ac:dyDescent="0.25">
      <c r="T31271" s="101" t="s">
        <v>60632</v>
      </c>
      <c r="U31271" s="74" t="s">
        <v>60633</v>
      </c>
    </row>
    <row r="31272" spans="20:21" x14ac:dyDescent="0.25">
      <c r="T31272" s="101" t="s">
        <v>60634</v>
      </c>
      <c r="U31272" s="74" t="s">
        <v>60635</v>
      </c>
    </row>
    <row r="31273" spans="20:21" x14ac:dyDescent="0.25">
      <c r="T31273" s="101" t="s">
        <v>60636</v>
      </c>
      <c r="U31273" s="74" t="s">
        <v>60637</v>
      </c>
    </row>
    <row r="31274" spans="20:21" x14ac:dyDescent="0.25">
      <c r="T31274" s="101" t="s">
        <v>60638</v>
      </c>
      <c r="U31274" s="74" t="s">
        <v>60639</v>
      </c>
    </row>
    <row r="31275" spans="20:21" x14ac:dyDescent="0.25">
      <c r="T31275" s="101" t="s">
        <v>60640</v>
      </c>
      <c r="U31275" s="74" t="s">
        <v>60641</v>
      </c>
    </row>
    <row r="31276" spans="20:21" x14ac:dyDescent="0.25">
      <c r="T31276" s="101" t="s">
        <v>60642</v>
      </c>
      <c r="U31276" s="74" t="s">
        <v>60643</v>
      </c>
    </row>
    <row r="31277" spans="20:21" x14ac:dyDescent="0.25">
      <c r="T31277" s="101" t="s">
        <v>60644</v>
      </c>
      <c r="U31277" s="74" t="s">
        <v>60645</v>
      </c>
    </row>
    <row r="31278" spans="20:21" x14ac:dyDescent="0.25">
      <c r="T31278" s="101" t="s">
        <v>60646</v>
      </c>
      <c r="U31278" s="74" t="s">
        <v>60647</v>
      </c>
    </row>
    <row r="31279" spans="20:21" x14ac:dyDescent="0.25">
      <c r="T31279" s="101" t="s">
        <v>60648</v>
      </c>
      <c r="U31279" s="74" t="s">
        <v>60649</v>
      </c>
    </row>
    <row r="31280" spans="20:21" x14ac:dyDescent="0.25">
      <c r="T31280" s="101" t="s">
        <v>60650</v>
      </c>
      <c r="U31280" s="74" t="s">
        <v>60651</v>
      </c>
    </row>
    <row r="31281" spans="20:21" x14ac:dyDescent="0.25">
      <c r="T31281" s="101" t="s">
        <v>60652</v>
      </c>
      <c r="U31281" s="74" t="s">
        <v>9348</v>
      </c>
    </row>
    <row r="31282" spans="20:21" x14ac:dyDescent="0.25">
      <c r="T31282" s="101" t="s">
        <v>60653</v>
      </c>
      <c r="U31282" s="74" t="s">
        <v>14092</v>
      </c>
    </row>
    <row r="31283" spans="20:21" x14ac:dyDescent="0.25">
      <c r="T31283" s="101" t="s">
        <v>60654</v>
      </c>
      <c r="U31283" s="74" t="s">
        <v>60655</v>
      </c>
    </row>
    <row r="31284" spans="20:21" x14ac:dyDescent="0.25">
      <c r="T31284" s="101" t="s">
        <v>60656</v>
      </c>
      <c r="U31284" s="74" t="s">
        <v>60657</v>
      </c>
    </row>
    <row r="31285" spans="20:21" x14ac:dyDescent="0.25">
      <c r="T31285" s="101" t="s">
        <v>60658</v>
      </c>
      <c r="U31285" s="74" t="s">
        <v>55342</v>
      </c>
    </row>
    <row r="31286" spans="20:21" x14ac:dyDescent="0.25">
      <c r="T31286" s="101" t="s">
        <v>60659</v>
      </c>
      <c r="U31286" s="74" t="s">
        <v>60660</v>
      </c>
    </row>
    <row r="31287" spans="20:21" x14ac:dyDescent="0.25">
      <c r="T31287" s="101" t="s">
        <v>60661</v>
      </c>
      <c r="U31287" s="74" t="s">
        <v>60662</v>
      </c>
    </row>
    <row r="31288" spans="20:21" x14ac:dyDescent="0.25">
      <c r="T31288" s="101" t="s">
        <v>60663</v>
      </c>
      <c r="U31288" s="74" t="s">
        <v>60664</v>
      </c>
    </row>
    <row r="31289" spans="20:21" x14ac:dyDescent="0.25">
      <c r="T31289" s="101" t="s">
        <v>60665</v>
      </c>
      <c r="U31289" s="74" t="s">
        <v>60666</v>
      </c>
    </row>
    <row r="31290" spans="20:21" x14ac:dyDescent="0.25">
      <c r="T31290" s="101" t="s">
        <v>60667</v>
      </c>
      <c r="U31290" s="74" t="s">
        <v>60668</v>
      </c>
    </row>
    <row r="31291" spans="20:21" x14ac:dyDescent="0.25">
      <c r="T31291" s="101" t="s">
        <v>60669</v>
      </c>
      <c r="U31291" s="74" t="s">
        <v>60670</v>
      </c>
    </row>
    <row r="31292" spans="20:21" x14ac:dyDescent="0.25">
      <c r="T31292" s="101" t="s">
        <v>60671</v>
      </c>
      <c r="U31292" s="74" t="s">
        <v>60672</v>
      </c>
    </row>
    <row r="31293" spans="20:21" x14ac:dyDescent="0.25">
      <c r="T31293" s="101" t="s">
        <v>60673</v>
      </c>
      <c r="U31293" s="74" t="s">
        <v>60674</v>
      </c>
    </row>
    <row r="31294" spans="20:21" x14ac:dyDescent="0.25">
      <c r="T31294" s="101" t="s">
        <v>60675</v>
      </c>
      <c r="U31294" s="74" t="s">
        <v>60676</v>
      </c>
    </row>
    <row r="31295" spans="20:21" x14ac:dyDescent="0.25">
      <c r="T31295" s="101" t="s">
        <v>60677</v>
      </c>
      <c r="U31295" s="74" t="s">
        <v>60678</v>
      </c>
    </row>
    <row r="31296" spans="20:21" x14ac:dyDescent="0.25">
      <c r="T31296" s="101" t="s">
        <v>60679</v>
      </c>
      <c r="U31296" s="74" t="s">
        <v>60680</v>
      </c>
    </row>
    <row r="31297" spans="20:21" x14ac:dyDescent="0.25">
      <c r="T31297" s="101" t="s">
        <v>60681</v>
      </c>
      <c r="U31297" s="74" t="s">
        <v>60682</v>
      </c>
    </row>
    <row r="31298" spans="20:21" x14ac:dyDescent="0.25">
      <c r="T31298" s="101" t="s">
        <v>60683</v>
      </c>
      <c r="U31298" s="74" t="s">
        <v>60684</v>
      </c>
    </row>
    <row r="31299" spans="20:21" x14ac:dyDescent="0.25">
      <c r="T31299" s="101" t="s">
        <v>60685</v>
      </c>
      <c r="U31299" s="74" t="s">
        <v>60686</v>
      </c>
    </row>
    <row r="31300" spans="20:21" x14ac:dyDescent="0.25">
      <c r="T31300" s="101" t="s">
        <v>60687</v>
      </c>
      <c r="U31300" s="74" t="s">
        <v>1310</v>
      </c>
    </row>
    <row r="31301" spans="20:21" x14ac:dyDescent="0.25">
      <c r="T31301" s="101" t="s">
        <v>60688</v>
      </c>
      <c r="U31301" s="74" t="s">
        <v>60689</v>
      </c>
    </row>
    <row r="31302" spans="20:21" x14ac:dyDescent="0.25">
      <c r="T31302" s="101" t="s">
        <v>60690</v>
      </c>
      <c r="U31302" s="74" t="s">
        <v>60691</v>
      </c>
    </row>
    <row r="31303" spans="20:21" x14ac:dyDescent="0.25">
      <c r="T31303" s="101" t="s">
        <v>60692</v>
      </c>
      <c r="U31303" s="74" t="s">
        <v>60693</v>
      </c>
    </row>
    <row r="31304" spans="20:21" x14ac:dyDescent="0.25">
      <c r="T31304" s="101" t="s">
        <v>60694</v>
      </c>
      <c r="U31304" s="74" t="s">
        <v>60695</v>
      </c>
    </row>
    <row r="31305" spans="20:21" x14ac:dyDescent="0.25">
      <c r="T31305" s="101" t="s">
        <v>60696</v>
      </c>
      <c r="U31305" s="74" t="s">
        <v>26574</v>
      </c>
    </row>
    <row r="31306" spans="20:21" x14ac:dyDescent="0.25">
      <c r="T31306" s="101" t="s">
        <v>60697</v>
      </c>
      <c r="U31306" s="74" t="s">
        <v>60698</v>
      </c>
    </row>
    <row r="31307" spans="20:21" x14ac:dyDescent="0.25">
      <c r="T31307" s="101" t="s">
        <v>60699</v>
      </c>
      <c r="U31307" s="74" t="s">
        <v>60700</v>
      </c>
    </row>
    <row r="31308" spans="20:21" x14ac:dyDescent="0.25">
      <c r="T31308" s="101" t="s">
        <v>60701</v>
      </c>
      <c r="U31308" s="74" t="s">
        <v>60702</v>
      </c>
    </row>
    <row r="31309" spans="20:21" x14ac:dyDescent="0.25">
      <c r="T31309" s="101" t="s">
        <v>60703</v>
      </c>
      <c r="U31309" s="74" t="s">
        <v>19733</v>
      </c>
    </row>
    <row r="31310" spans="20:21" x14ac:dyDescent="0.25">
      <c r="T31310" s="101" t="s">
        <v>60704</v>
      </c>
      <c r="U31310" s="74" t="s">
        <v>60705</v>
      </c>
    </row>
    <row r="31311" spans="20:21" x14ac:dyDescent="0.25">
      <c r="T31311" s="101" t="s">
        <v>60706</v>
      </c>
      <c r="U31311" s="74" t="s">
        <v>60707</v>
      </c>
    </row>
    <row r="31312" spans="20:21" x14ac:dyDescent="0.25">
      <c r="T31312" s="101" t="s">
        <v>60708</v>
      </c>
      <c r="U31312" s="74" t="s">
        <v>60709</v>
      </c>
    </row>
    <row r="31313" spans="20:21" x14ac:dyDescent="0.25">
      <c r="T31313" s="101" t="s">
        <v>60710</v>
      </c>
      <c r="U31313" s="74" t="s">
        <v>60711</v>
      </c>
    </row>
    <row r="31314" spans="20:21" x14ac:dyDescent="0.25">
      <c r="T31314" s="101" t="s">
        <v>60712</v>
      </c>
      <c r="U31314" s="74" t="s">
        <v>60713</v>
      </c>
    </row>
    <row r="31315" spans="20:21" x14ac:dyDescent="0.25">
      <c r="T31315" s="101" t="s">
        <v>60714</v>
      </c>
      <c r="U31315" s="74" t="s">
        <v>60715</v>
      </c>
    </row>
    <row r="31316" spans="20:21" x14ac:dyDescent="0.25">
      <c r="T31316" s="101" t="s">
        <v>60716</v>
      </c>
      <c r="U31316" s="74" t="s">
        <v>60717</v>
      </c>
    </row>
    <row r="31317" spans="20:21" x14ac:dyDescent="0.25">
      <c r="T31317" s="101" t="s">
        <v>60718</v>
      </c>
      <c r="U31317" s="74" t="s">
        <v>14146</v>
      </c>
    </row>
    <row r="31318" spans="20:21" x14ac:dyDescent="0.25">
      <c r="T31318" s="101" t="s">
        <v>60719</v>
      </c>
      <c r="U31318" s="74" t="s">
        <v>60720</v>
      </c>
    </row>
    <row r="31319" spans="20:21" x14ac:dyDescent="0.25">
      <c r="T31319" s="101" t="s">
        <v>60721</v>
      </c>
      <c r="U31319" s="74" t="s">
        <v>60722</v>
      </c>
    </row>
    <row r="31320" spans="20:21" x14ac:dyDescent="0.25">
      <c r="T31320" s="101" t="s">
        <v>60723</v>
      </c>
      <c r="U31320" s="74" t="s">
        <v>60724</v>
      </c>
    </row>
    <row r="31321" spans="20:21" x14ac:dyDescent="0.25">
      <c r="T31321" s="101" t="s">
        <v>60725</v>
      </c>
      <c r="U31321" s="74" t="s">
        <v>60726</v>
      </c>
    </row>
    <row r="31322" spans="20:21" x14ac:dyDescent="0.25">
      <c r="T31322" s="101" t="s">
        <v>60727</v>
      </c>
      <c r="U31322" s="74" t="s">
        <v>60728</v>
      </c>
    </row>
    <row r="31323" spans="20:21" x14ac:dyDescent="0.25">
      <c r="T31323" s="101" t="s">
        <v>60729</v>
      </c>
      <c r="U31323" s="74" t="s">
        <v>60730</v>
      </c>
    </row>
    <row r="31324" spans="20:21" x14ac:dyDescent="0.25">
      <c r="T31324" s="101" t="s">
        <v>60731</v>
      </c>
      <c r="U31324" s="74" t="s">
        <v>33130</v>
      </c>
    </row>
    <row r="31325" spans="20:21" x14ac:dyDescent="0.25">
      <c r="T31325" s="101" t="s">
        <v>60732</v>
      </c>
      <c r="U31325" s="74" t="s">
        <v>60733</v>
      </c>
    </row>
    <row r="31326" spans="20:21" x14ac:dyDescent="0.25">
      <c r="T31326" s="101" t="s">
        <v>60734</v>
      </c>
      <c r="U31326" s="74" t="s">
        <v>6734</v>
      </c>
    </row>
    <row r="31327" spans="20:21" x14ac:dyDescent="0.25">
      <c r="T31327" s="101" t="s">
        <v>60735</v>
      </c>
      <c r="U31327" s="74" t="s">
        <v>60736</v>
      </c>
    </row>
    <row r="31328" spans="20:21" x14ac:dyDescent="0.25">
      <c r="T31328" s="101" t="s">
        <v>60737</v>
      </c>
      <c r="U31328" s="74" t="s">
        <v>60738</v>
      </c>
    </row>
    <row r="31329" spans="20:21" x14ac:dyDescent="0.25">
      <c r="T31329" s="101" t="s">
        <v>60739</v>
      </c>
      <c r="U31329" s="74" t="s">
        <v>45763</v>
      </c>
    </row>
    <row r="31330" spans="20:21" x14ac:dyDescent="0.25">
      <c r="T31330" s="101" t="s">
        <v>60740</v>
      </c>
      <c r="U31330" s="74" t="s">
        <v>60741</v>
      </c>
    </row>
    <row r="31331" spans="20:21" x14ac:dyDescent="0.25">
      <c r="T31331" s="101" t="s">
        <v>60742</v>
      </c>
      <c r="U31331" s="74" t="s">
        <v>60743</v>
      </c>
    </row>
    <row r="31332" spans="20:21" x14ac:dyDescent="0.25">
      <c r="T31332" s="101" t="s">
        <v>60744</v>
      </c>
      <c r="U31332" s="74" t="s">
        <v>54676</v>
      </c>
    </row>
    <row r="31333" spans="20:21" x14ac:dyDescent="0.25">
      <c r="T31333" s="101" t="s">
        <v>60745</v>
      </c>
      <c r="U31333" s="74" t="s">
        <v>60746</v>
      </c>
    </row>
    <row r="31334" spans="20:21" x14ac:dyDescent="0.25">
      <c r="T31334" s="101" t="s">
        <v>60747</v>
      </c>
      <c r="U31334" s="74" t="s">
        <v>60748</v>
      </c>
    </row>
    <row r="31335" spans="20:21" x14ac:dyDescent="0.25">
      <c r="T31335" s="101" t="s">
        <v>60749</v>
      </c>
      <c r="U31335" s="74" t="s">
        <v>60750</v>
      </c>
    </row>
    <row r="31336" spans="20:21" x14ac:dyDescent="0.25">
      <c r="T31336" s="101" t="s">
        <v>60751</v>
      </c>
      <c r="U31336" s="74" t="s">
        <v>60752</v>
      </c>
    </row>
    <row r="31337" spans="20:21" x14ac:dyDescent="0.25">
      <c r="T31337" s="101" t="s">
        <v>60753</v>
      </c>
      <c r="U31337" s="74" t="s">
        <v>60754</v>
      </c>
    </row>
    <row r="31338" spans="20:21" x14ac:dyDescent="0.25">
      <c r="T31338" s="101" t="s">
        <v>60755</v>
      </c>
      <c r="U31338" s="74" t="s">
        <v>60756</v>
      </c>
    </row>
    <row r="31339" spans="20:21" x14ac:dyDescent="0.25">
      <c r="T31339" s="101" t="s">
        <v>60757</v>
      </c>
      <c r="U31339" s="74" t="s">
        <v>60758</v>
      </c>
    </row>
    <row r="31340" spans="20:21" x14ac:dyDescent="0.25">
      <c r="T31340" s="101" t="s">
        <v>60759</v>
      </c>
      <c r="U31340" s="74" t="s">
        <v>60760</v>
      </c>
    </row>
    <row r="31341" spans="20:21" x14ac:dyDescent="0.25">
      <c r="T31341" s="101" t="s">
        <v>60761</v>
      </c>
      <c r="U31341" s="74" t="s">
        <v>60762</v>
      </c>
    </row>
    <row r="31342" spans="20:21" x14ac:dyDescent="0.25">
      <c r="T31342" s="101" t="s">
        <v>60763</v>
      </c>
      <c r="U31342" s="74" t="s">
        <v>60764</v>
      </c>
    </row>
    <row r="31343" spans="20:21" x14ac:dyDescent="0.25">
      <c r="T31343" s="101" t="s">
        <v>60765</v>
      </c>
      <c r="U31343" s="74" t="s">
        <v>60766</v>
      </c>
    </row>
    <row r="31344" spans="20:21" x14ac:dyDescent="0.25">
      <c r="T31344" s="101" t="s">
        <v>60767</v>
      </c>
      <c r="U31344" s="74" t="s">
        <v>60768</v>
      </c>
    </row>
    <row r="31345" spans="20:21" x14ac:dyDescent="0.25">
      <c r="T31345" s="101" t="s">
        <v>60769</v>
      </c>
      <c r="U31345" s="74" t="s">
        <v>60770</v>
      </c>
    </row>
    <row r="31346" spans="20:21" x14ac:dyDescent="0.25">
      <c r="T31346" s="101" t="s">
        <v>60771</v>
      </c>
      <c r="U31346" s="74" t="s">
        <v>60772</v>
      </c>
    </row>
    <row r="31347" spans="20:21" x14ac:dyDescent="0.25">
      <c r="T31347" s="101" t="s">
        <v>60773</v>
      </c>
      <c r="U31347" s="74" t="s">
        <v>60774</v>
      </c>
    </row>
    <row r="31348" spans="20:21" x14ac:dyDescent="0.25">
      <c r="T31348" s="101" t="s">
        <v>60775</v>
      </c>
      <c r="U31348" s="74" t="s">
        <v>60776</v>
      </c>
    </row>
    <row r="31349" spans="20:21" x14ac:dyDescent="0.25">
      <c r="T31349" s="101" t="s">
        <v>60777</v>
      </c>
      <c r="U31349" s="74" t="s">
        <v>60778</v>
      </c>
    </row>
    <row r="31350" spans="20:21" x14ac:dyDescent="0.25">
      <c r="T31350" s="101" t="s">
        <v>60779</v>
      </c>
      <c r="U31350" s="74" t="s">
        <v>60780</v>
      </c>
    </row>
    <row r="31351" spans="20:21" x14ac:dyDescent="0.25">
      <c r="T31351" s="101" t="s">
        <v>60781</v>
      </c>
      <c r="U31351" s="74" t="s">
        <v>60782</v>
      </c>
    </row>
    <row r="31352" spans="20:21" x14ac:dyDescent="0.25">
      <c r="T31352" s="101" t="s">
        <v>60783</v>
      </c>
      <c r="U31352" s="74" t="s">
        <v>60784</v>
      </c>
    </row>
    <row r="31353" spans="20:21" x14ac:dyDescent="0.25">
      <c r="T31353" s="101" t="s">
        <v>60785</v>
      </c>
      <c r="U31353" s="74" t="s">
        <v>60786</v>
      </c>
    </row>
    <row r="31354" spans="20:21" x14ac:dyDescent="0.25">
      <c r="T31354" s="101" t="s">
        <v>60787</v>
      </c>
      <c r="U31354" s="74" t="s">
        <v>60788</v>
      </c>
    </row>
    <row r="31355" spans="20:21" x14ac:dyDescent="0.25">
      <c r="T31355" s="101" t="s">
        <v>60789</v>
      </c>
      <c r="U31355" s="74" t="s">
        <v>60790</v>
      </c>
    </row>
    <row r="31356" spans="20:21" x14ac:dyDescent="0.25">
      <c r="T31356" s="101" t="s">
        <v>60791</v>
      </c>
      <c r="U31356" s="74" t="s">
        <v>60792</v>
      </c>
    </row>
    <row r="31357" spans="20:21" x14ac:dyDescent="0.25">
      <c r="T31357" s="101" t="s">
        <v>60793</v>
      </c>
      <c r="U31357" s="74" t="s">
        <v>60794</v>
      </c>
    </row>
    <row r="31358" spans="20:21" x14ac:dyDescent="0.25">
      <c r="T31358" s="101" t="s">
        <v>60795</v>
      </c>
      <c r="U31358" s="74" t="s">
        <v>60796</v>
      </c>
    </row>
    <row r="31359" spans="20:21" x14ac:dyDescent="0.25">
      <c r="T31359" s="101" t="s">
        <v>60797</v>
      </c>
      <c r="U31359" s="74" t="s">
        <v>47050</v>
      </c>
    </row>
    <row r="31360" spans="20:21" x14ac:dyDescent="0.25">
      <c r="T31360" s="101" t="s">
        <v>60798</v>
      </c>
      <c r="U31360" s="74" t="s">
        <v>60799</v>
      </c>
    </row>
    <row r="31361" spans="20:21" x14ac:dyDescent="0.25">
      <c r="T31361" s="101" t="s">
        <v>60800</v>
      </c>
      <c r="U31361" s="74" t="s">
        <v>60801</v>
      </c>
    </row>
    <row r="31362" spans="20:21" x14ac:dyDescent="0.25">
      <c r="T31362" s="101" t="s">
        <v>60802</v>
      </c>
      <c r="U31362" s="74" t="s">
        <v>60803</v>
      </c>
    </row>
    <row r="31363" spans="20:21" x14ac:dyDescent="0.25">
      <c r="T31363" s="101" t="s">
        <v>60804</v>
      </c>
      <c r="U31363" s="74" t="s">
        <v>60805</v>
      </c>
    </row>
    <row r="31364" spans="20:21" x14ac:dyDescent="0.25">
      <c r="T31364" s="101" t="s">
        <v>60806</v>
      </c>
      <c r="U31364" s="74" t="s">
        <v>60807</v>
      </c>
    </row>
    <row r="31365" spans="20:21" x14ac:dyDescent="0.25">
      <c r="T31365" s="101" t="s">
        <v>60808</v>
      </c>
      <c r="U31365" s="74" t="s">
        <v>60809</v>
      </c>
    </row>
    <row r="31366" spans="20:21" x14ac:dyDescent="0.25">
      <c r="T31366" s="101" t="s">
        <v>60810</v>
      </c>
      <c r="U31366" s="74" t="s">
        <v>60811</v>
      </c>
    </row>
    <row r="31367" spans="20:21" x14ac:dyDescent="0.25">
      <c r="T31367" s="101" t="s">
        <v>60812</v>
      </c>
      <c r="U31367" s="74" t="s">
        <v>60813</v>
      </c>
    </row>
    <row r="31368" spans="20:21" x14ac:dyDescent="0.25">
      <c r="T31368" s="101" t="s">
        <v>60814</v>
      </c>
      <c r="U31368" s="74" t="s">
        <v>60815</v>
      </c>
    </row>
    <row r="31369" spans="20:21" x14ac:dyDescent="0.25">
      <c r="T31369" s="101" t="s">
        <v>60816</v>
      </c>
      <c r="U31369" s="74" t="s">
        <v>60817</v>
      </c>
    </row>
    <row r="31370" spans="20:21" x14ac:dyDescent="0.25">
      <c r="T31370" s="101" t="s">
        <v>60818</v>
      </c>
      <c r="U31370" s="74" t="s">
        <v>60819</v>
      </c>
    </row>
    <row r="31371" spans="20:21" x14ac:dyDescent="0.25">
      <c r="T31371" s="101" t="s">
        <v>60820</v>
      </c>
      <c r="U31371" s="74" t="s">
        <v>40923</v>
      </c>
    </row>
    <row r="31372" spans="20:21" x14ac:dyDescent="0.25">
      <c r="T31372" s="101" t="s">
        <v>60821</v>
      </c>
      <c r="U31372" s="74" t="s">
        <v>60822</v>
      </c>
    </row>
    <row r="31373" spans="20:21" x14ac:dyDescent="0.25">
      <c r="T31373" s="101" t="s">
        <v>60823</v>
      </c>
      <c r="U31373" s="74" t="s">
        <v>60824</v>
      </c>
    </row>
    <row r="31374" spans="20:21" x14ac:dyDescent="0.25">
      <c r="T31374" s="101" t="s">
        <v>60825</v>
      </c>
      <c r="U31374" s="74" t="s">
        <v>60826</v>
      </c>
    </row>
    <row r="31375" spans="20:21" x14ac:dyDescent="0.25">
      <c r="T31375" s="101" t="s">
        <v>60827</v>
      </c>
      <c r="U31375" s="74" t="s">
        <v>60828</v>
      </c>
    </row>
    <row r="31376" spans="20:21" x14ac:dyDescent="0.25">
      <c r="T31376" s="101" t="s">
        <v>60829</v>
      </c>
      <c r="U31376" s="74" t="s">
        <v>60830</v>
      </c>
    </row>
    <row r="31377" spans="20:21" x14ac:dyDescent="0.25">
      <c r="T31377" s="101" t="s">
        <v>60831</v>
      </c>
      <c r="U31377" s="74" t="s">
        <v>60832</v>
      </c>
    </row>
    <row r="31378" spans="20:21" x14ac:dyDescent="0.25">
      <c r="T31378" s="101" t="s">
        <v>60833</v>
      </c>
      <c r="U31378" s="74" t="s">
        <v>60834</v>
      </c>
    </row>
    <row r="31379" spans="20:21" x14ac:dyDescent="0.25">
      <c r="T31379" s="101" t="s">
        <v>60835</v>
      </c>
      <c r="U31379" s="74" t="s">
        <v>60836</v>
      </c>
    </row>
    <row r="31380" spans="20:21" x14ac:dyDescent="0.25">
      <c r="T31380" s="101" t="s">
        <v>60837</v>
      </c>
      <c r="U31380" s="74" t="s">
        <v>60838</v>
      </c>
    </row>
    <row r="31381" spans="20:21" x14ac:dyDescent="0.25">
      <c r="T31381" s="101" t="s">
        <v>60839</v>
      </c>
      <c r="U31381" s="74" t="s">
        <v>60840</v>
      </c>
    </row>
    <row r="31382" spans="20:21" x14ac:dyDescent="0.25">
      <c r="T31382" s="101" t="s">
        <v>60841</v>
      </c>
      <c r="U31382" s="74" t="s">
        <v>60842</v>
      </c>
    </row>
    <row r="31383" spans="20:21" x14ac:dyDescent="0.25">
      <c r="T31383" s="101" t="s">
        <v>60843</v>
      </c>
      <c r="U31383" s="74" t="s">
        <v>60844</v>
      </c>
    </row>
    <row r="31384" spans="20:21" x14ac:dyDescent="0.25">
      <c r="T31384" s="101" t="s">
        <v>60845</v>
      </c>
      <c r="U31384" s="74" t="s">
        <v>60846</v>
      </c>
    </row>
    <row r="31385" spans="20:21" x14ac:dyDescent="0.25">
      <c r="T31385" s="101" t="s">
        <v>60847</v>
      </c>
      <c r="U31385" s="74" t="s">
        <v>60848</v>
      </c>
    </row>
    <row r="31386" spans="20:21" x14ac:dyDescent="0.25">
      <c r="T31386" s="101" t="s">
        <v>60849</v>
      </c>
      <c r="U31386" s="74" t="s">
        <v>56522</v>
      </c>
    </row>
    <row r="31387" spans="20:21" x14ac:dyDescent="0.25">
      <c r="T31387" s="101" t="s">
        <v>60850</v>
      </c>
      <c r="U31387" s="74" t="s">
        <v>60851</v>
      </c>
    </row>
    <row r="31388" spans="20:21" x14ac:dyDescent="0.25">
      <c r="T31388" s="101" t="s">
        <v>60852</v>
      </c>
      <c r="U31388" s="74" t="s">
        <v>60853</v>
      </c>
    </row>
    <row r="31389" spans="20:21" x14ac:dyDescent="0.25">
      <c r="T31389" s="101" t="s">
        <v>60854</v>
      </c>
      <c r="U31389" s="74" t="s">
        <v>60855</v>
      </c>
    </row>
    <row r="31390" spans="20:21" x14ac:dyDescent="0.25">
      <c r="T31390" s="101" t="s">
        <v>60856</v>
      </c>
      <c r="U31390" s="74" t="s">
        <v>60857</v>
      </c>
    </row>
    <row r="31391" spans="20:21" x14ac:dyDescent="0.25">
      <c r="T31391" s="101" t="s">
        <v>60858</v>
      </c>
      <c r="U31391" s="74" t="s">
        <v>60859</v>
      </c>
    </row>
    <row r="31392" spans="20:21" x14ac:dyDescent="0.25">
      <c r="T31392" s="101" t="s">
        <v>60860</v>
      </c>
      <c r="U31392" s="74" t="s">
        <v>60861</v>
      </c>
    </row>
    <row r="31393" spans="20:21" x14ac:dyDescent="0.25">
      <c r="T31393" s="101" t="s">
        <v>60862</v>
      </c>
      <c r="U31393" s="74" t="s">
        <v>1584</v>
      </c>
    </row>
    <row r="31394" spans="20:21" x14ac:dyDescent="0.25">
      <c r="T31394" s="101" t="s">
        <v>60863</v>
      </c>
      <c r="U31394" s="74" t="s">
        <v>60864</v>
      </c>
    </row>
    <row r="31395" spans="20:21" x14ac:dyDescent="0.25">
      <c r="T31395" s="101" t="s">
        <v>60865</v>
      </c>
      <c r="U31395" s="74" t="s">
        <v>60866</v>
      </c>
    </row>
    <row r="31396" spans="20:21" x14ac:dyDescent="0.25">
      <c r="T31396" s="101" t="s">
        <v>60867</v>
      </c>
      <c r="U31396" s="74" t="s">
        <v>60868</v>
      </c>
    </row>
    <row r="31397" spans="20:21" x14ac:dyDescent="0.25">
      <c r="T31397" s="101" t="s">
        <v>60869</v>
      </c>
      <c r="U31397" s="74" t="s">
        <v>21041</v>
      </c>
    </row>
    <row r="31398" spans="20:21" x14ac:dyDescent="0.25">
      <c r="T31398" s="101" t="s">
        <v>60870</v>
      </c>
      <c r="U31398" s="74" t="s">
        <v>60871</v>
      </c>
    </row>
    <row r="31399" spans="20:21" x14ac:dyDescent="0.25">
      <c r="T31399" s="101" t="s">
        <v>60872</v>
      </c>
      <c r="U31399" s="74" t="s">
        <v>60873</v>
      </c>
    </row>
    <row r="31400" spans="20:21" x14ac:dyDescent="0.25">
      <c r="T31400" s="101" t="s">
        <v>60874</v>
      </c>
      <c r="U31400" s="74" t="s">
        <v>60875</v>
      </c>
    </row>
    <row r="31401" spans="20:21" x14ac:dyDescent="0.25">
      <c r="T31401" s="101" t="s">
        <v>60876</v>
      </c>
      <c r="U31401" s="74" t="s">
        <v>60877</v>
      </c>
    </row>
    <row r="31402" spans="20:21" x14ac:dyDescent="0.25">
      <c r="T31402" s="101" t="s">
        <v>60878</v>
      </c>
      <c r="U31402" s="74" t="s">
        <v>60879</v>
      </c>
    </row>
    <row r="31403" spans="20:21" x14ac:dyDescent="0.25">
      <c r="T31403" s="101" t="s">
        <v>60880</v>
      </c>
      <c r="U31403" s="74" t="s">
        <v>60881</v>
      </c>
    </row>
    <row r="31404" spans="20:21" x14ac:dyDescent="0.25">
      <c r="T31404" s="101" t="s">
        <v>60882</v>
      </c>
      <c r="U31404" s="74" t="s">
        <v>55565</v>
      </c>
    </row>
    <row r="31405" spans="20:21" x14ac:dyDescent="0.25">
      <c r="T31405" s="101" t="s">
        <v>60883</v>
      </c>
      <c r="U31405" s="74" t="s">
        <v>60884</v>
      </c>
    </row>
    <row r="31406" spans="20:21" x14ac:dyDescent="0.25">
      <c r="T31406" s="101" t="s">
        <v>60885</v>
      </c>
      <c r="U31406" s="74" t="s">
        <v>60886</v>
      </c>
    </row>
    <row r="31407" spans="20:21" x14ac:dyDescent="0.25">
      <c r="T31407" s="101" t="s">
        <v>60887</v>
      </c>
      <c r="U31407" s="74" t="s">
        <v>60888</v>
      </c>
    </row>
    <row r="31408" spans="20:21" x14ac:dyDescent="0.25">
      <c r="T31408" s="101" t="s">
        <v>60889</v>
      </c>
      <c r="U31408" s="74" t="s">
        <v>60890</v>
      </c>
    </row>
    <row r="31409" spans="20:21" x14ac:dyDescent="0.25">
      <c r="T31409" s="101" t="s">
        <v>60891</v>
      </c>
      <c r="U31409" s="74" t="s">
        <v>60892</v>
      </c>
    </row>
    <row r="31410" spans="20:21" x14ac:dyDescent="0.25">
      <c r="T31410" s="101" t="s">
        <v>60893</v>
      </c>
      <c r="U31410" s="74" t="s">
        <v>60894</v>
      </c>
    </row>
    <row r="31411" spans="20:21" x14ac:dyDescent="0.25">
      <c r="T31411" s="101" t="s">
        <v>60895</v>
      </c>
      <c r="U31411" s="74" t="s">
        <v>60896</v>
      </c>
    </row>
    <row r="31412" spans="20:21" x14ac:dyDescent="0.25">
      <c r="T31412" s="101" t="s">
        <v>60897</v>
      </c>
      <c r="U31412" s="74" t="s">
        <v>60898</v>
      </c>
    </row>
    <row r="31413" spans="20:21" x14ac:dyDescent="0.25">
      <c r="T31413" s="101" t="s">
        <v>60899</v>
      </c>
      <c r="U31413" s="74" t="s">
        <v>12145</v>
      </c>
    </row>
    <row r="31414" spans="20:21" x14ac:dyDescent="0.25">
      <c r="T31414" s="101" t="s">
        <v>60900</v>
      </c>
      <c r="U31414" s="74" t="s">
        <v>60901</v>
      </c>
    </row>
    <row r="31415" spans="20:21" x14ac:dyDescent="0.25">
      <c r="T31415" s="101" t="s">
        <v>60902</v>
      </c>
      <c r="U31415" s="74" t="s">
        <v>60903</v>
      </c>
    </row>
    <row r="31416" spans="20:21" x14ac:dyDescent="0.25">
      <c r="T31416" s="101" t="s">
        <v>60904</v>
      </c>
      <c r="U31416" s="74" t="s">
        <v>60905</v>
      </c>
    </row>
    <row r="31417" spans="20:21" x14ac:dyDescent="0.25">
      <c r="T31417" s="101" t="s">
        <v>60906</v>
      </c>
      <c r="U31417" s="74" t="s">
        <v>60907</v>
      </c>
    </row>
    <row r="31418" spans="20:21" x14ac:dyDescent="0.25">
      <c r="T31418" s="101" t="s">
        <v>60908</v>
      </c>
      <c r="U31418" s="74" t="s">
        <v>60909</v>
      </c>
    </row>
    <row r="31419" spans="20:21" x14ac:dyDescent="0.25">
      <c r="T31419" s="101" t="s">
        <v>60910</v>
      </c>
      <c r="U31419" s="74" t="s">
        <v>60911</v>
      </c>
    </row>
    <row r="31420" spans="20:21" x14ac:dyDescent="0.25">
      <c r="T31420" s="101" t="s">
        <v>60912</v>
      </c>
      <c r="U31420" s="74" t="s">
        <v>60913</v>
      </c>
    </row>
    <row r="31421" spans="20:21" x14ac:dyDescent="0.25">
      <c r="T31421" s="101" t="s">
        <v>60914</v>
      </c>
      <c r="U31421" s="74" t="s">
        <v>60915</v>
      </c>
    </row>
    <row r="31422" spans="20:21" x14ac:dyDescent="0.25">
      <c r="T31422" s="101" t="s">
        <v>60916</v>
      </c>
      <c r="U31422" s="74" t="s">
        <v>60917</v>
      </c>
    </row>
    <row r="31423" spans="20:21" x14ac:dyDescent="0.25">
      <c r="T31423" s="101" t="s">
        <v>60918</v>
      </c>
      <c r="U31423" s="74" t="s">
        <v>60919</v>
      </c>
    </row>
    <row r="31424" spans="20:21" x14ac:dyDescent="0.25">
      <c r="T31424" s="101" t="s">
        <v>60920</v>
      </c>
      <c r="U31424" s="74" t="s">
        <v>60921</v>
      </c>
    </row>
    <row r="31425" spans="20:21" x14ac:dyDescent="0.25">
      <c r="T31425" s="101" t="s">
        <v>60922</v>
      </c>
      <c r="U31425" s="74" t="s">
        <v>60923</v>
      </c>
    </row>
    <row r="31426" spans="20:21" x14ac:dyDescent="0.25">
      <c r="T31426" s="101" t="s">
        <v>60924</v>
      </c>
      <c r="U31426" s="74" t="s">
        <v>60925</v>
      </c>
    </row>
    <row r="31427" spans="20:21" x14ac:dyDescent="0.25">
      <c r="T31427" s="101" t="s">
        <v>60926</v>
      </c>
      <c r="U31427" s="74" t="s">
        <v>60927</v>
      </c>
    </row>
    <row r="31428" spans="20:21" x14ac:dyDescent="0.25">
      <c r="T31428" s="101" t="s">
        <v>60928</v>
      </c>
      <c r="U31428" s="74" t="s">
        <v>60929</v>
      </c>
    </row>
    <row r="31429" spans="20:21" x14ac:dyDescent="0.25">
      <c r="T31429" s="101" t="s">
        <v>60930</v>
      </c>
      <c r="U31429" s="74" t="s">
        <v>60931</v>
      </c>
    </row>
    <row r="31430" spans="20:21" x14ac:dyDescent="0.25">
      <c r="T31430" s="101" t="s">
        <v>60932</v>
      </c>
      <c r="U31430" s="74" t="s">
        <v>60933</v>
      </c>
    </row>
    <row r="31431" spans="20:21" x14ac:dyDescent="0.25">
      <c r="T31431" s="101" t="s">
        <v>60934</v>
      </c>
      <c r="U31431" s="74" t="s">
        <v>60935</v>
      </c>
    </row>
    <row r="31432" spans="20:21" x14ac:dyDescent="0.25">
      <c r="T31432" s="101" t="s">
        <v>60936</v>
      </c>
      <c r="U31432" s="74" t="s">
        <v>60937</v>
      </c>
    </row>
    <row r="31433" spans="20:21" x14ac:dyDescent="0.25">
      <c r="T31433" s="101" t="s">
        <v>60938</v>
      </c>
      <c r="U31433" s="74" t="s">
        <v>60939</v>
      </c>
    </row>
    <row r="31434" spans="20:21" x14ac:dyDescent="0.25">
      <c r="T31434" s="101" t="s">
        <v>60940</v>
      </c>
      <c r="U31434" s="74" t="s">
        <v>60941</v>
      </c>
    </row>
    <row r="31435" spans="20:21" x14ac:dyDescent="0.25">
      <c r="T31435" s="101" t="s">
        <v>60942</v>
      </c>
      <c r="U31435" s="74" t="s">
        <v>60943</v>
      </c>
    </row>
    <row r="31436" spans="20:21" x14ac:dyDescent="0.25">
      <c r="T31436" s="101" t="s">
        <v>60944</v>
      </c>
      <c r="U31436" s="74" t="s">
        <v>60945</v>
      </c>
    </row>
    <row r="31437" spans="20:21" x14ac:dyDescent="0.25">
      <c r="T31437" s="101" t="s">
        <v>60946</v>
      </c>
      <c r="U31437" s="74" t="s">
        <v>60947</v>
      </c>
    </row>
    <row r="31438" spans="20:21" x14ac:dyDescent="0.25">
      <c r="T31438" s="101" t="s">
        <v>60948</v>
      </c>
      <c r="U31438" s="74" t="s">
        <v>60949</v>
      </c>
    </row>
    <row r="31439" spans="20:21" x14ac:dyDescent="0.25">
      <c r="T31439" s="101" t="s">
        <v>60950</v>
      </c>
      <c r="U31439" s="74" t="s">
        <v>60951</v>
      </c>
    </row>
    <row r="31440" spans="20:21" x14ac:dyDescent="0.25">
      <c r="T31440" s="101" t="s">
        <v>60952</v>
      </c>
      <c r="U31440" s="74" t="s">
        <v>60953</v>
      </c>
    </row>
    <row r="31441" spans="20:21" x14ac:dyDescent="0.25">
      <c r="T31441" s="101" t="s">
        <v>60954</v>
      </c>
      <c r="U31441" s="74" t="s">
        <v>60955</v>
      </c>
    </row>
    <row r="31442" spans="20:21" x14ac:dyDescent="0.25">
      <c r="T31442" s="101" t="s">
        <v>60956</v>
      </c>
      <c r="U31442" s="74" t="s">
        <v>60957</v>
      </c>
    </row>
    <row r="31443" spans="20:21" x14ac:dyDescent="0.25">
      <c r="T31443" s="101" t="s">
        <v>60958</v>
      </c>
      <c r="U31443" s="74" t="s">
        <v>60959</v>
      </c>
    </row>
    <row r="31444" spans="20:21" x14ac:dyDescent="0.25">
      <c r="T31444" s="101" t="s">
        <v>60960</v>
      </c>
      <c r="U31444" s="74" t="s">
        <v>60961</v>
      </c>
    </row>
    <row r="31445" spans="20:21" x14ac:dyDescent="0.25">
      <c r="T31445" s="101" t="s">
        <v>60962</v>
      </c>
      <c r="U31445" s="74" t="s">
        <v>60963</v>
      </c>
    </row>
    <row r="31446" spans="20:21" x14ac:dyDescent="0.25">
      <c r="T31446" s="101" t="s">
        <v>60964</v>
      </c>
      <c r="U31446" s="74" t="s">
        <v>60965</v>
      </c>
    </row>
    <row r="31447" spans="20:21" x14ac:dyDescent="0.25">
      <c r="T31447" s="101" t="s">
        <v>60966</v>
      </c>
      <c r="U31447" s="74" t="s">
        <v>60967</v>
      </c>
    </row>
    <row r="31448" spans="20:21" x14ac:dyDescent="0.25">
      <c r="T31448" s="101" t="s">
        <v>60968</v>
      </c>
      <c r="U31448" s="74" t="s">
        <v>60969</v>
      </c>
    </row>
    <row r="31449" spans="20:21" x14ac:dyDescent="0.25">
      <c r="T31449" s="101" t="s">
        <v>60970</v>
      </c>
      <c r="U31449" s="74" t="s">
        <v>60971</v>
      </c>
    </row>
    <row r="31450" spans="20:21" x14ac:dyDescent="0.25">
      <c r="T31450" s="101" t="s">
        <v>60972</v>
      </c>
      <c r="U31450" s="74" t="s">
        <v>60973</v>
      </c>
    </row>
    <row r="31451" spans="20:21" x14ac:dyDescent="0.25">
      <c r="T31451" s="101" t="s">
        <v>60974</v>
      </c>
      <c r="U31451" s="74" t="s">
        <v>60975</v>
      </c>
    </row>
    <row r="31452" spans="20:21" x14ac:dyDescent="0.25">
      <c r="T31452" s="101" t="s">
        <v>60976</v>
      </c>
      <c r="U31452" s="74" t="s">
        <v>60977</v>
      </c>
    </row>
    <row r="31453" spans="20:21" x14ac:dyDescent="0.25">
      <c r="T31453" s="101" t="s">
        <v>60978</v>
      </c>
      <c r="U31453" s="74" t="s">
        <v>60979</v>
      </c>
    </row>
    <row r="31454" spans="20:21" x14ac:dyDescent="0.25">
      <c r="T31454" s="101" t="s">
        <v>60980</v>
      </c>
      <c r="U31454" s="74" t="s">
        <v>60981</v>
      </c>
    </row>
    <row r="31455" spans="20:21" x14ac:dyDescent="0.25">
      <c r="T31455" s="101" t="s">
        <v>60982</v>
      </c>
      <c r="U31455" s="74" t="s">
        <v>60983</v>
      </c>
    </row>
    <row r="31456" spans="20:21" x14ac:dyDescent="0.25">
      <c r="T31456" s="101" t="s">
        <v>60984</v>
      </c>
      <c r="U31456" s="74" t="s">
        <v>60985</v>
      </c>
    </row>
    <row r="31457" spans="20:21" x14ac:dyDescent="0.25">
      <c r="T31457" s="101" t="s">
        <v>60986</v>
      </c>
      <c r="U31457" s="74" t="s">
        <v>60987</v>
      </c>
    </row>
    <row r="31458" spans="20:21" x14ac:dyDescent="0.25">
      <c r="T31458" s="101" t="s">
        <v>60988</v>
      </c>
      <c r="U31458" s="74" t="s">
        <v>60989</v>
      </c>
    </row>
    <row r="31459" spans="20:21" x14ac:dyDescent="0.25">
      <c r="T31459" s="101" t="s">
        <v>60990</v>
      </c>
      <c r="U31459" s="74" t="s">
        <v>14497</v>
      </c>
    </row>
    <row r="31460" spans="20:21" x14ac:dyDescent="0.25">
      <c r="T31460" s="101" t="s">
        <v>60991</v>
      </c>
      <c r="U31460" s="74" t="s">
        <v>60992</v>
      </c>
    </row>
    <row r="31461" spans="20:21" x14ac:dyDescent="0.25">
      <c r="T31461" s="101" t="s">
        <v>60993</v>
      </c>
      <c r="U31461" s="74" t="s">
        <v>60994</v>
      </c>
    </row>
    <row r="31462" spans="20:21" x14ac:dyDescent="0.25">
      <c r="T31462" s="101" t="s">
        <v>60995</v>
      </c>
      <c r="U31462" s="74" t="s">
        <v>60996</v>
      </c>
    </row>
    <row r="31463" spans="20:21" x14ac:dyDescent="0.25">
      <c r="T31463" s="101" t="s">
        <v>60997</v>
      </c>
      <c r="U31463" s="74" t="s">
        <v>60998</v>
      </c>
    </row>
    <row r="31464" spans="20:21" x14ac:dyDescent="0.25">
      <c r="T31464" s="101" t="s">
        <v>60999</v>
      </c>
      <c r="U31464" s="74" t="s">
        <v>48719</v>
      </c>
    </row>
    <row r="31465" spans="20:21" x14ac:dyDescent="0.25">
      <c r="T31465" s="101" t="s">
        <v>61000</v>
      </c>
      <c r="U31465" s="74" t="s">
        <v>61001</v>
      </c>
    </row>
    <row r="31466" spans="20:21" x14ac:dyDescent="0.25">
      <c r="T31466" s="101" t="s">
        <v>61002</v>
      </c>
      <c r="U31466" s="74" t="s">
        <v>61003</v>
      </c>
    </row>
    <row r="31467" spans="20:21" x14ac:dyDescent="0.25">
      <c r="T31467" s="101" t="s">
        <v>61004</v>
      </c>
      <c r="U31467" s="74" t="s">
        <v>61005</v>
      </c>
    </row>
    <row r="31468" spans="20:21" x14ac:dyDescent="0.25">
      <c r="T31468" s="101" t="s">
        <v>61006</v>
      </c>
      <c r="U31468" s="74" t="s">
        <v>61007</v>
      </c>
    </row>
    <row r="31469" spans="20:21" x14ac:dyDescent="0.25">
      <c r="T31469" s="101" t="s">
        <v>61008</v>
      </c>
      <c r="U31469" s="74" t="s">
        <v>36362</v>
      </c>
    </row>
    <row r="31470" spans="20:21" x14ac:dyDescent="0.25">
      <c r="T31470" s="101" t="s">
        <v>61009</v>
      </c>
      <c r="U31470" s="74" t="s">
        <v>61010</v>
      </c>
    </row>
    <row r="31471" spans="20:21" x14ac:dyDescent="0.25">
      <c r="T31471" s="101" t="s">
        <v>61011</v>
      </c>
      <c r="U31471" s="74" t="s">
        <v>61012</v>
      </c>
    </row>
    <row r="31472" spans="20:21" x14ac:dyDescent="0.25">
      <c r="T31472" s="101" t="s">
        <v>61013</v>
      </c>
      <c r="U31472" s="74" t="s">
        <v>61014</v>
      </c>
    </row>
    <row r="31473" spans="20:21" x14ac:dyDescent="0.25">
      <c r="T31473" s="101" t="s">
        <v>61015</v>
      </c>
      <c r="U31473" s="74" t="s">
        <v>61016</v>
      </c>
    </row>
    <row r="31474" spans="20:21" x14ac:dyDescent="0.25">
      <c r="T31474" s="101" t="s">
        <v>61017</v>
      </c>
      <c r="U31474" s="74" t="s">
        <v>61018</v>
      </c>
    </row>
    <row r="31475" spans="20:21" x14ac:dyDescent="0.25">
      <c r="T31475" s="101" t="s">
        <v>61019</v>
      </c>
      <c r="U31475" s="74" t="s">
        <v>61020</v>
      </c>
    </row>
    <row r="31476" spans="20:21" x14ac:dyDescent="0.25">
      <c r="T31476" s="101" t="s">
        <v>61021</v>
      </c>
      <c r="U31476" s="74" t="s">
        <v>61022</v>
      </c>
    </row>
    <row r="31477" spans="20:21" x14ac:dyDescent="0.25">
      <c r="T31477" s="101" t="s">
        <v>61023</v>
      </c>
      <c r="U31477" s="74" t="s">
        <v>61024</v>
      </c>
    </row>
    <row r="31478" spans="20:21" x14ac:dyDescent="0.25">
      <c r="T31478" s="101" t="s">
        <v>61025</v>
      </c>
      <c r="U31478" s="74" t="s">
        <v>9841</v>
      </c>
    </row>
    <row r="31479" spans="20:21" x14ac:dyDescent="0.25">
      <c r="T31479" s="101" t="s">
        <v>61026</v>
      </c>
      <c r="U31479" s="74" t="s">
        <v>61027</v>
      </c>
    </row>
    <row r="31480" spans="20:21" x14ac:dyDescent="0.25">
      <c r="T31480" s="101" t="s">
        <v>61028</v>
      </c>
      <c r="U31480" s="74" t="s">
        <v>61029</v>
      </c>
    </row>
    <row r="31481" spans="20:21" x14ac:dyDescent="0.25">
      <c r="T31481" s="101" t="s">
        <v>61030</v>
      </c>
      <c r="U31481" s="74" t="s">
        <v>61031</v>
      </c>
    </row>
    <row r="31482" spans="20:21" x14ac:dyDescent="0.25">
      <c r="T31482" s="101" t="s">
        <v>61032</v>
      </c>
      <c r="U31482" s="74" t="s">
        <v>61033</v>
      </c>
    </row>
    <row r="31483" spans="20:21" x14ac:dyDescent="0.25">
      <c r="T31483" s="101" t="s">
        <v>61034</v>
      </c>
      <c r="U31483" s="74" t="s">
        <v>61035</v>
      </c>
    </row>
    <row r="31484" spans="20:21" x14ac:dyDescent="0.25">
      <c r="T31484" s="101" t="s">
        <v>61036</v>
      </c>
      <c r="U31484" s="74" t="s">
        <v>5470</v>
      </c>
    </row>
    <row r="31485" spans="20:21" x14ac:dyDescent="0.25">
      <c r="T31485" s="101" t="s">
        <v>61037</v>
      </c>
      <c r="U31485" s="74" t="s">
        <v>61038</v>
      </c>
    </row>
    <row r="31486" spans="20:21" x14ac:dyDescent="0.25">
      <c r="T31486" s="101" t="s">
        <v>61039</v>
      </c>
      <c r="U31486" s="74" t="s">
        <v>61040</v>
      </c>
    </row>
    <row r="31487" spans="20:21" x14ac:dyDescent="0.25">
      <c r="T31487" s="101" t="s">
        <v>61041</v>
      </c>
      <c r="U31487" s="74" t="s">
        <v>61042</v>
      </c>
    </row>
    <row r="31488" spans="20:21" x14ac:dyDescent="0.25">
      <c r="T31488" s="101" t="s">
        <v>61043</v>
      </c>
      <c r="U31488" s="74" t="s">
        <v>61044</v>
      </c>
    </row>
    <row r="31489" spans="20:21" x14ac:dyDescent="0.25">
      <c r="T31489" s="101" t="s">
        <v>61045</v>
      </c>
      <c r="U31489" s="74" t="s">
        <v>61046</v>
      </c>
    </row>
    <row r="31490" spans="20:21" x14ac:dyDescent="0.25">
      <c r="T31490" s="101" t="s">
        <v>61047</v>
      </c>
      <c r="U31490" s="74" t="s">
        <v>61048</v>
      </c>
    </row>
    <row r="31491" spans="20:21" x14ac:dyDescent="0.25">
      <c r="T31491" s="101" t="s">
        <v>61049</v>
      </c>
      <c r="U31491" s="74" t="s">
        <v>61050</v>
      </c>
    </row>
    <row r="31492" spans="20:21" x14ac:dyDescent="0.25">
      <c r="T31492" s="101" t="s">
        <v>61051</v>
      </c>
      <c r="U31492" s="74" t="s">
        <v>36398</v>
      </c>
    </row>
    <row r="31493" spans="20:21" x14ac:dyDescent="0.25">
      <c r="T31493" s="101" t="s">
        <v>61052</v>
      </c>
      <c r="U31493" s="74" t="s">
        <v>61053</v>
      </c>
    </row>
    <row r="31494" spans="20:21" x14ac:dyDescent="0.25">
      <c r="T31494" s="101" t="s">
        <v>61054</v>
      </c>
      <c r="U31494" s="74" t="s">
        <v>61055</v>
      </c>
    </row>
    <row r="31495" spans="20:21" x14ac:dyDescent="0.25">
      <c r="T31495" s="101" t="s">
        <v>61056</v>
      </c>
      <c r="U31495" s="74" t="s">
        <v>61057</v>
      </c>
    </row>
    <row r="31496" spans="20:21" x14ac:dyDescent="0.25">
      <c r="T31496" s="101" t="s">
        <v>61058</v>
      </c>
      <c r="U31496" s="74" t="s">
        <v>61059</v>
      </c>
    </row>
    <row r="31497" spans="20:21" x14ac:dyDescent="0.25">
      <c r="T31497" s="101" t="s">
        <v>61060</v>
      </c>
      <c r="U31497" s="74" t="s">
        <v>61061</v>
      </c>
    </row>
    <row r="31498" spans="20:21" x14ac:dyDescent="0.25">
      <c r="T31498" s="101" t="s">
        <v>61062</v>
      </c>
      <c r="U31498" s="74" t="s">
        <v>61063</v>
      </c>
    </row>
    <row r="31499" spans="20:21" x14ac:dyDescent="0.25">
      <c r="T31499" s="101" t="s">
        <v>61064</v>
      </c>
      <c r="U31499" s="74" t="s">
        <v>61065</v>
      </c>
    </row>
    <row r="31500" spans="20:21" x14ac:dyDescent="0.25">
      <c r="T31500" s="101" t="s">
        <v>61066</v>
      </c>
      <c r="U31500" s="74" t="s">
        <v>61067</v>
      </c>
    </row>
    <row r="31501" spans="20:21" x14ac:dyDescent="0.25">
      <c r="T31501" s="101" t="s">
        <v>61068</v>
      </c>
      <c r="U31501" s="74" t="s">
        <v>61069</v>
      </c>
    </row>
    <row r="31502" spans="20:21" x14ac:dyDescent="0.25">
      <c r="T31502" s="101" t="s">
        <v>61070</v>
      </c>
      <c r="U31502" s="74" t="s">
        <v>61071</v>
      </c>
    </row>
    <row r="31503" spans="20:21" x14ac:dyDescent="0.25">
      <c r="T31503" s="101" t="s">
        <v>61072</v>
      </c>
      <c r="U31503" s="74" t="s">
        <v>61073</v>
      </c>
    </row>
    <row r="31504" spans="20:21" x14ac:dyDescent="0.25">
      <c r="T31504" s="101" t="s">
        <v>61074</v>
      </c>
      <c r="U31504" s="74" t="s">
        <v>61075</v>
      </c>
    </row>
    <row r="31505" spans="20:21" x14ac:dyDescent="0.25">
      <c r="T31505" s="101" t="s">
        <v>61076</v>
      </c>
      <c r="U31505" s="74" t="s">
        <v>61077</v>
      </c>
    </row>
    <row r="31506" spans="20:21" x14ac:dyDescent="0.25">
      <c r="T31506" s="101" t="s">
        <v>61078</v>
      </c>
      <c r="U31506" s="74" t="s">
        <v>61079</v>
      </c>
    </row>
    <row r="31507" spans="20:21" x14ac:dyDescent="0.25">
      <c r="T31507" s="101" t="s">
        <v>61080</v>
      </c>
      <c r="U31507" s="74" t="s">
        <v>61081</v>
      </c>
    </row>
    <row r="31508" spans="20:21" x14ac:dyDescent="0.25">
      <c r="T31508" s="101" t="s">
        <v>61082</v>
      </c>
      <c r="U31508" s="74" t="s">
        <v>61083</v>
      </c>
    </row>
    <row r="31509" spans="20:21" x14ac:dyDescent="0.25">
      <c r="T31509" s="101" t="s">
        <v>61084</v>
      </c>
      <c r="U31509" s="74" t="s">
        <v>61085</v>
      </c>
    </row>
    <row r="31510" spans="20:21" x14ac:dyDescent="0.25">
      <c r="T31510" s="101" t="s">
        <v>61086</v>
      </c>
      <c r="U31510" s="74" t="s">
        <v>61087</v>
      </c>
    </row>
    <row r="31511" spans="20:21" x14ac:dyDescent="0.25">
      <c r="T31511" s="101" t="s">
        <v>61088</v>
      </c>
      <c r="U31511" s="74" t="s">
        <v>61089</v>
      </c>
    </row>
    <row r="31512" spans="20:21" x14ac:dyDescent="0.25">
      <c r="T31512" s="101" t="s">
        <v>61090</v>
      </c>
      <c r="U31512" s="74" t="s">
        <v>61091</v>
      </c>
    </row>
    <row r="31513" spans="20:21" x14ac:dyDescent="0.25">
      <c r="T31513" s="101" t="s">
        <v>61092</v>
      </c>
      <c r="U31513" s="74" t="s">
        <v>61093</v>
      </c>
    </row>
    <row r="31514" spans="20:21" x14ac:dyDescent="0.25">
      <c r="T31514" s="101" t="s">
        <v>61094</v>
      </c>
      <c r="U31514" s="74" t="s">
        <v>61095</v>
      </c>
    </row>
    <row r="31515" spans="20:21" x14ac:dyDescent="0.25">
      <c r="T31515" s="101" t="s">
        <v>61096</v>
      </c>
      <c r="U31515" s="74" t="s">
        <v>61097</v>
      </c>
    </row>
    <row r="31516" spans="20:21" x14ac:dyDescent="0.25">
      <c r="T31516" s="101" t="s">
        <v>61098</v>
      </c>
      <c r="U31516" s="74" t="s">
        <v>61099</v>
      </c>
    </row>
    <row r="31517" spans="20:21" x14ac:dyDescent="0.25">
      <c r="T31517" s="101" t="s">
        <v>61100</v>
      </c>
      <c r="U31517" s="74" t="s">
        <v>61101</v>
      </c>
    </row>
    <row r="31518" spans="20:21" x14ac:dyDescent="0.25">
      <c r="T31518" s="101" t="s">
        <v>61102</v>
      </c>
      <c r="U31518" s="74" t="s">
        <v>61103</v>
      </c>
    </row>
    <row r="31519" spans="20:21" x14ac:dyDescent="0.25">
      <c r="T31519" s="101" t="s">
        <v>61104</v>
      </c>
      <c r="U31519" s="74" t="s">
        <v>61105</v>
      </c>
    </row>
    <row r="31520" spans="20:21" x14ac:dyDescent="0.25">
      <c r="T31520" s="101" t="s">
        <v>61106</v>
      </c>
      <c r="U31520" s="74" t="s">
        <v>61107</v>
      </c>
    </row>
    <row r="31521" spans="20:21" x14ac:dyDescent="0.25">
      <c r="T31521" s="101" t="s">
        <v>61108</v>
      </c>
      <c r="U31521" s="74" t="s">
        <v>61109</v>
      </c>
    </row>
    <row r="31522" spans="20:21" x14ac:dyDescent="0.25">
      <c r="T31522" s="101" t="s">
        <v>61110</v>
      </c>
      <c r="U31522" s="74" t="s">
        <v>61111</v>
      </c>
    </row>
    <row r="31523" spans="20:21" x14ac:dyDescent="0.25">
      <c r="T31523" s="101" t="s">
        <v>61112</v>
      </c>
      <c r="U31523" s="74" t="s">
        <v>61113</v>
      </c>
    </row>
    <row r="31524" spans="20:21" x14ac:dyDescent="0.25">
      <c r="T31524" s="101" t="s">
        <v>61114</v>
      </c>
      <c r="U31524" s="74" t="s">
        <v>61115</v>
      </c>
    </row>
    <row r="31525" spans="20:21" x14ac:dyDescent="0.25">
      <c r="T31525" s="101" t="s">
        <v>61116</v>
      </c>
      <c r="U31525" s="74" t="s">
        <v>61117</v>
      </c>
    </row>
    <row r="31526" spans="20:21" x14ac:dyDescent="0.25">
      <c r="T31526" s="101" t="s">
        <v>61118</v>
      </c>
      <c r="U31526" s="74" t="s">
        <v>61119</v>
      </c>
    </row>
    <row r="31527" spans="20:21" x14ac:dyDescent="0.25">
      <c r="T31527" s="101" t="s">
        <v>61120</v>
      </c>
      <c r="U31527" s="74" t="s">
        <v>61121</v>
      </c>
    </row>
    <row r="31528" spans="20:21" x14ac:dyDescent="0.25">
      <c r="T31528" s="101" t="s">
        <v>61122</v>
      </c>
      <c r="U31528" s="74" t="s">
        <v>61123</v>
      </c>
    </row>
    <row r="31529" spans="20:21" x14ac:dyDescent="0.25">
      <c r="T31529" s="101" t="s">
        <v>61124</v>
      </c>
      <c r="U31529" s="74" t="s">
        <v>61125</v>
      </c>
    </row>
    <row r="31530" spans="20:21" x14ac:dyDescent="0.25">
      <c r="T31530" s="101" t="s">
        <v>61126</v>
      </c>
      <c r="U31530" s="74" t="s">
        <v>61127</v>
      </c>
    </row>
    <row r="31531" spans="20:21" x14ac:dyDescent="0.25">
      <c r="T31531" s="101" t="s">
        <v>61128</v>
      </c>
      <c r="U31531" s="74" t="s">
        <v>61129</v>
      </c>
    </row>
    <row r="31532" spans="20:21" x14ac:dyDescent="0.25">
      <c r="T31532" s="101" t="s">
        <v>61130</v>
      </c>
      <c r="U31532" s="74" t="s">
        <v>61131</v>
      </c>
    </row>
    <row r="31533" spans="20:21" x14ac:dyDescent="0.25">
      <c r="T31533" s="101" t="s">
        <v>61132</v>
      </c>
      <c r="U31533" s="74" t="s">
        <v>61133</v>
      </c>
    </row>
    <row r="31534" spans="20:21" x14ac:dyDescent="0.25">
      <c r="T31534" s="101" t="s">
        <v>61134</v>
      </c>
      <c r="U31534" s="74" t="s">
        <v>61135</v>
      </c>
    </row>
    <row r="31535" spans="20:21" x14ac:dyDescent="0.25">
      <c r="T31535" s="101" t="s">
        <v>61136</v>
      </c>
      <c r="U31535" s="74" t="s">
        <v>61137</v>
      </c>
    </row>
    <row r="31536" spans="20:21" x14ac:dyDescent="0.25">
      <c r="T31536" s="101" t="s">
        <v>61138</v>
      </c>
      <c r="U31536" s="74" t="s">
        <v>61139</v>
      </c>
    </row>
    <row r="31537" spans="20:21" x14ac:dyDescent="0.25">
      <c r="T31537" s="101" t="s">
        <v>61140</v>
      </c>
      <c r="U31537" s="74" t="s">
        <v>61141</v>
      </c>
    </row>
    <row r="31538" spans="20:21" x14ac:dyDescent="0.25">
      <c r="T31538" s="101" t="s">
        <v>61142</v>
      </c>
      <c r="U31538" s="74" t="s">
        <v>61143</v>
      </c>
    </row>
    <row r="31539" spans="20:21" x14ac:dyDescent="0.25">
      <c r="T31539" s="101" t="s">
        <v>61144</v>
      </c>
      <c r="U31539" s="74" t="s">
        <v>61145</v>
      </c>
    </row>
    <row r="31540" spans="20:21" x14ac:dyDescent="0.25">
      <c r="T31540" s="101" t="s">
        <v>61146</v>
      </c>
      <c r="U31540" s="74" t="s">
        <v>61147</v>
      </c>
    </row>
    <row r="31541" spans="20:21" x14ac:dyDescent="0.25">
      <c r="T31541" s="101" t="s">
        <v>61148</v>
      </c>
      <c r="U31541" s="74" t="s">
        <v>61149</v>
      </c>
    </row>
    <row r="31542" spans="20:21" x14ac:dyDescent="0.25">
      <c r="T31542" s="101" t="s">
        <v>61150</v>
      </c>
      <c r="U31542" s="74" t="s">
        <v>61151</v>
      </c>
    </row>
    <row r="31543" spans="20:21" x14ac:dyDescent="0.25">
      <c r="T31543" s="101" t="s">
        <v>61152</v>
      </c>
      <c r="U31543" s="74" t="s">
        <v>61153</v>
      </c>
    </row>
    <row r="31544" spans="20:21" x14ac:dyDescent="0.25">
      <c r="T31544" s="101" t="s">
        <v>61154</v>
      </c>
      <c r="U31544" s="74" t="s">
        <v>61155</v>
      </c>
    </row>
    <row r="31545" spans="20:21" x14ac:dyDescent="0.25">
      <c r="T31545" s="101" t="s">
        <v>61156</v>
      </c>
      <c r="U31545" s="74" t="s">
        <v>61157</v>
      </c>
    </row>
    <row r="31546" spans="20:21" x14ac:dyDescent="0.25">
      <c r="T31546" s="101" t="s">
        <v>61158</v>
      </c>
      <c r="U31546" s="74" t="s">
        <v>61159</v>
      </c>
    </row>
    <row r="31547" spans="20:21" x14ac:dyDescent="0.25">
      <c r="T31547" s="101" t="s">
        <v>61160</v>
      </c>
      <c r="U31547" s="74" t="s">
        <v>61161</v>
      </c>
    </row>
    <row r="31548" spans="20:21" x14ac:dyDescent="0.25">
      <c r="T31548" s="101" t="s">
        <v>61162</v>
      </c>
      <c r="U31548" s="74" t="s">
        <v>61163</v>
      </c>
    </row>
    <row r="31549" spans="20:21" x14ac:dyDescent="0.25">
      <c r="T31549" s="101" t="s">
        <v>61164</v>
      </c>
      <c r="U31549" s="74" t="s">
        <v>61165</v>
      </c>
    </row>
    <row r="31550" spans="20:21" x14ac:dyDescent="0.25">
      <c r="T31550" s="101" t="s">
        <v>61166</v>
      </c>
      <c r="U31550" s="74" t="s">
        <v>61167</v>
      </c>
    </row>
    <row r="31551" spans="20:21" x14ac:dyDescent="0.25">
      <c r="T31551" s="101" t="s">
        <v>61168</v>
      </c>
      <c r="U31551" s="74" t="s">
        <v>61169</v>
      </c>
    </row>
    <row r="31552" spans="20:21" x14ac:dyDescent="0.25">
      <c r="T31552" s="101" t="s">
        <v>61170</v>
      </c>
      <c r="U31552" s="74" t="s">
        <v>61171</v>
      </c>
    </row>
    <row r="31553" spans="20:21" x14ac:dyDescent="0.25">
      <c r="T31553" s="101" t="s">
        <v>61172</v>
      </c>
      <c r="U31553" s="74" t="s">
        <v>61173</v>
      </c>
    </row>
    <row r="31554" spans="20:21" x14ac:dyDescent="0.25">
      <c r="T31554" s="101" t="s">
        <v>61174</v>
      </c>
      <c r="U31554" s="74" t="s">
        <v>61175</v>
      </c>
    </row>
    <row r="31555" spans="20:21" x14ac:dyDescent="0.25">
      <c r="T31555" s="101" t="s">
        <v>61176</v>
      </c>
      <c r="U31555" s="74" t="s">
        <v>61177</v>
      </c>
    </row>
    <row r="31556" spans="20:21" x14ac:dyDescent="0.25">
      <c r="T31556" s="101" t="s">
        <v>61178</v>
      </c>
      <c r="U31556" s="74" t="s">
        <v>61179</v>
      </c>
    </row>
    <row r="31557" spans="20:21" x14ac:dyDescent="0.25">
      <c r="T31557" s="101" t="s">
        <v>61180</v>
      </c>
      <c r="U31557" s="74" t="s">
        <v>61181</v>
      </c>
    </row>
    <row r="31558" spans="20:21" x14ac:dyDescent="0.25">
      <c r="T31558" s="101" t="s">
        <v>61182</v>
      </c>
      <c r="U31558" s="74" t="s">
        <v>61183</v>
      </c>
    </row>
    <row r="31559" spans="20:21" x14ac:dyDescent="0.25">
      <c r="T31559" s="101" t="s">
        <v>61184</v>
      </c>
      <c r="U31559" s="74" t="s">
        <v>61185</v>
      </c>
    </row>
    <row r="31560" spans="20:21" x14ac:dyDescent="0.25">
      <c r="T31560" s="101" t="s">
        <v>61186</v>
      </c>
      <c r="U31560" s="74" t="s">
        <v>61187</v>
      </c>
    </row>
    <row r="31561" spans="20:21" x14ac:dyDescent="0.25">
      <c r="T31561" s="101" t="s">
        <v>61188</v>
      </c>
      <c r="U31561" s="74" t="s">
        <v>61189</v>
      </c>
    </row>
    <row r="31562" spans="20:21" x14ac:dyDescent="0.25">
      <c r="T31562" s="101" t="s">
        <v>61190</v>
      </c>
      <c r="U31562" s="74" t="s">
        <v>61191</v>
      </c>
    </row>
    <row r="31563" spans="20:21" x14ac:dyDescent="0.25">
      <c r="T31563" s="101" t="s">
        <v>61192</v>
      </c>
      <c r="U31563" s="74" t="s">
        <v>61193</v>
      </c>
    </row>
    <row r="31564" spans="20:21" x14ac:dyDescent="0.25">
      <c r="T31564" s="101" t="s">
        <v>61194</v>
      </c>
      <c r="U31564" s="74" t="s">
        <v>61195</v>
      </c>
    </row>
    <row r="31565" spans="20:21" x14ac:dyDescent="0.25">
      <c r="T31565" s="101" t="s">
        <v>61196</v>
      </c>
      <c r="U31565" s="74" t="s">
        <v>61197</v>
      </c>
    </row>
    <row r="31566" spans="20:21" x14ac:dyDescent="0.25">
      <c r="T31566" s="101" t="s">
        <v>61198</v>
      </c>
      <c r="U31566" s="74" t="s">
        <v>61199</v>
      </c>
    </row>
    <row r="31567" spans="20:21" x14ac:dyDescent="0.25">
      <c r="T31567" s="101" t="s">
        <v>61200</v>
      </c>
      <c r="U31567" s="74" t="s">
        <v>61201</v>
      </c>
    </row>
    <row r="31568" spans="20:21" x14ac:dyDescent="0.25">
      <c r="T31568" s="101" t="s">
        <v>61202</v>
      </c>
      <c r="U31568" s="74" t="s">
        <v>61203</v>
      </c>
    </row>
    <row r="31569" spans="20:21" x14ac:dyDescent="0.25">
      <c r="T31569" s="101" t="s">
        <v>61204</v>
      </c>
      <c r="U31569" s="74" t="s">
        <v>18370</v>
      </c>
    </row>
    <row r="31570" spans="20:21" x14ac:dyDescent="0.25">
      <c r="T31570" s="101" t="s">
        <v>61205</v>
      </c>
      <c r="U31570" s="74" t="s">
        <v>61206</v>
      </c>
    </row>
    <row r="31571" spans="20:21" x14ac:dyDescent="0.25">
      <c r="T31571" s="101" t="s">
        <v>61207</v>
      </c>
      <c r="U31571" s="74" t="s">
        <v>61208</v>
      </c>
    </row>
    <row r="31572" spans="20:21" x14ac:dyDescent="0.25">
      <c r="T31572" s="101" t="s">
        <v>61209</v>
      </c>
      <c r="U31572" s="74" t="s">
        <v>61210</v>
      </c>
    </row>
    <row r="31573" spans="20:21" x14ac:dyDescent="0.25">
      <c r="T31573" s="101" t="s">
        <v>61211</v>
      </c>
      <c r="U31573" s="74" t="s">
        <v>5602</v>
      </c>
    </row>
    <row r="31574" spans="20:21" x14ac:dyDescent="0.25">
      <c r="T31574" s="101" t="s">
        <v>61212</v>
      </c>
      <c r="U31574" s="74" t="s">
        <v>61213</v>
      </c>
    </row>
    <row r="31575" spans="20:21" x14ac:dyDescent="0.25">
      <c r="T31575" s="101" t="s">
        <v>61214</v>
      </c>
      <c r="U31575" s="74" t="s">
        <v>61215</v>
      </c>
    </row>
    <row r="31576" spans="20:21" x14ac:dyDescent="0.25">
      <c r="T31576" s="101" t="s">
        <v>61216</v>
      </c>
      <c r="U31576" s="74" t="s">
        <v>3042</v>
      </c>
    </row>
    <row r="31577" spans="20:21" x14ac:dyDescent="0.25">
      <c r="T31577" s="101" t="s">
        <v>61217</v>
      </c>
      <c r="U31577" s="74" t="s">
        <v>61218</v>
      </c>
    </row>
    <row r="31578" spans="20:21" x14ac:dyDescent="0.25">
      <c r="T31578" s="101" t="s">
        <v>61219</v>
      </c>
      <c r="U31578" s="74" t="s">
        <v>61220</v>
      </c>
    </row>
    <row r="31579" spans="20:21" x14ac:dyDescent="0.25">
      <c r="T31579" s="101" t="s">
        <v>61221</v>
      </c>
      <c r="U31579" s="74" t="s">
        <v>61222</v>
      </c>
    </row>
    <row r="31580" spans="20:21" x14ac:dyDescent="0.25">
      <c r="T31580" s="101" t="s">
        <v>61223</v>
      </c>
      <c r="U31580" s="74" t="s">
        <v>61224</v>
      </c>
    </row>
    <row r="31581" spans="20:21" x14ac:dyDescent="0.25">
      <c r="T31581" s="101" t="s">
        <v>61225</v>
      </c>
      <c r="U31581" s="74" t="s">
        <v>61226</v>
      </c>
    </row>
    <row r="31582" spans="20:21" x14ac:dyDescent="0.25">
      <c r="T31582" s="101" t="s">
        <v>61227</v>
      </c>
      <c r="U31582" s="74" t="s">
        <v>61228</v>
      </c>
    </row>
    <row r="31583" spans="20:21" x14ac:dyDescent="0.25">
      <c r="T31583" s="101" t="s">
        <v>61229</v>
      </c>
      <c r="U31583" s="74" t="s">
        <v>3855</v>
      </c>
    </row>
    <row r="31584" spans="20:21" x14ac:dyDescent="0.25">
      <c r="T31584" s="101" t="s">
        <v>61230</v>
      </c>
      <c r="U31584" s="74" t="s">
        <v>61231</v>
      </c>
    </row>
    <row r="31585" spans="20:21" x14ac:dyDescent="0.25">
      <c r="T31585" s="101" t="s">
        <v>61232</v>
      </c>
      <c r="U31585" s="74" t="s">
        <v>61233</v>
      </c>
    </row>
    <row r="31586" spans="20:21" x14ac:dyDescent="0.25">
      <c r="T31586" s="101" t="s">
        <v>61234</v>
      </c>
      <c r="U31586" s="74" t="s">
        <v>61235</v>
      </c>
    </row>
    <row r="31587" spans="20:21" x14ac:dyDescent="0.25">
      <c r="T31587" s="101" t="s">
        <v>61236</v>
      </c>
      <c r="U31587" s="74" t="s">
        <v>61237</v>
      </c>
    </row>
    <row r="31588" spans="20:21" x14ac:dyDescent="0.25">
      <c r="T31588" s="101" t="s">
        <v>61238</v>
      </c>
      <c r="U31588" s="74" t="s">
        <v>61239</v>
      </c>
    </row>
    <row r="31589" spans="20:21" x14ac:dyDescent="0.25">
      <c r="T31589" s="101" t="s">
        <v>61240</v>
      </c>
      <c r="U31589" s="74" t="s">
        <v>61241</v>
      </c>
    </row>
    <row r="31590" spans="20:21" x14ac:dyDescent="0.25">
      <c r="T31590" s="101" t="s">
        <v>61242</v>
      </c>
      <c r="U31590" s="74" t="s">
        <v>37819</v>
      </c>
    </row>
    <row r="31591" spans="20:21" x14ac:dyDescent="0.25">
      <c r="T31591" s="101" t="s">
        <v>61243</v>
      </c>
      <c r="U31591" s="74" t="s">
        <v>61244</v>
      </c>
    </row>
    <row r="31592" spans="20:21" x14ac:dyDescent="0.25">
      <c r="T31592" s="101" t="s">
        <v>61245</v>
      </c>
      <c r="U31592" s="74" t="s">
        <v>49065</v>
      </c>
    </row>
    <row r="31593" spans="20:21" x14ac:dyDescent="0.25">
      <c r="T31593" s="101" t="s">
        <v>61246</v>
      </c>
      <c r="U31593" s="74" t="s">
        <v>61247</v>
      </c>
    </row>
    <row r="31594" spans="20:21" x14ac:dyDescent="0.25">
      <c r="T31594" s="101" t="s">
        <v>61248</v>
      </c>
      <c r="U31594" s="74" t="s">
        <v>61249</v>
      </c>
    </row>
    <row r="31595" spans="20:21" x14ac:dyDescent="0.25">
      <c r="T31595" s="101" t="s">
        <v>61250</v>
      </c>
      <c r="U31595" s="74" t="s">
        <v>61251</v>
      </c>
    </row>
    <row r="31596" spans="20:21" x14ac:dyDescent="0.25">
      <c r="T31596" s="101" t="s">
        <v>61252</v>
      </c>
      <c r="U31596" s="74" t="s">
        <v>61253</v>
      </c>
    </row>
    <row r="31597" spans="20:21" x14ac:dyDescent="0.25">
      <c r="T31597" s="101" t="s">
        <v>61254</v>
      </c>
      <c r="U31597" s="74" t="s">
        <v>61255</v>
      </c>
    </row>
    <row r="31598" spans="20:21" x14ac:dyDescent="0.25">
      <c r="T31598" s="101" t="s">
        <v>61256</v>
      </c>
      <c r="U31598" s="74" t="s">
        <v>61257</v>
      </c>
    </row>
    <row r="31599" spans="20:21" x14ac:dyDescent="0.25">
      <c r="T31599" s="101" t="s">
        <v>61258</v>
      </c>
      <c r="U31599" s="74" t="s">
        <v>61259</v>
      </c>
    </row>
    <row r="31600" spans="20:21" x14ac:dyDescent="0.25">
      <c r="T31600" s="101" t="s">
        <v>61260</v>
      </c>
      <c r="U31600" s="74" t="s">
        <v>61261</v>
      </c>
    </row>
    <row r="31601" spans="20:21" x14ac:dyDescent="0.25">
      <c r="T31601" s="101" t="s">
        <v>61262</v>
      </c>
      <c r="U31601" s="74" t="s">
        <v>3541</v>
      </c>
    </row>
    <row r="31602" spans="20:21" x14ac:dyDescent="0.25">
      <c r="T31602" s="101" t="s">
        <v>61263</v>
      </c>
      <c r="U31602" s="74" t="s">
        <v>61264</v>
      </c>
    </row>
    <row r="31603" spans="20:21" x14ac:dyDescent="0.25">
      <c r="T31603" s="101" t="s">
        <v>61265</v>
      </c>
      <c r="U31603" s="74" t="s">
        <v>61266</v>
      </c>
    </row>
    <row r="31604" spans="20:21" x14ac:dyDescent="0.25">
      <c r="T31604" s="101" t="s">
        <v>61267</v>
      </c>
      <c r="U31604" s="74" t="s">
        <v>10143</v>
      </c>
    </row>
    <row r="31605" spans="20:21" x14ac:dyDescent="0.25">
      <c r="T31605" s="101" t="s">
        <v>61268</v>
      </c>
      <c r="U31605" s="74" t="s">
        <v>61269</v>
      </c>
    </row>
    <row r="31606" spans="20:21" x14ac:dyDescent="0.25">
      <c r="T31606" s="101" t="s">
        <v>61270</v>
      </c>
      <c r="U31606" s="74" t="s">
        <v>61271</v>
      </c>
    </row>
    <row r="31607" spans="20:21" x14ac:dyDescent="0.25">
      <c r="T31607" s="101" t="s">
        <v>61272</v>
      </c>
      <c r="U31607" s="74" t="s">
        <v>41445</v>
      </c>
    </row>
    <row r="31608" spans="20:21" x14ac:dyDescent="0.25">
      <c r="T31608" s="101" t="s">
        <v>61273</v>
      </c>
      <c r="U31608" s="74" t="s">
        <v>61274</v>
      </c>
    </row>
    <row r="31609" spans="20:21" x14ac:dyDescent="0.25">
      <c r="T31609" s="101" t="s">
        <v>61275</v>
      </c>
      <c r="U31609" s="74" t="s">
        <v>61276</v>
      </c>
    </row>
    <row r="31610" spans="20:21" x14ac:dyDescent="0.25">
      <c r="T31610" s="101" t="s">
        <v>61277</v>
      </c>
      <c r="U31610" s="74" t="s">
        <v>61278</v>
      </c>
    </row>
    <row r="31611" spans="20:21" x14ac:dyDescent="0.25">
      <c r="T31611" s="101" t="s">
        <v>61279</v>
      </c>
      <c r="U31611" s="74" t="s">
        <v>61280</v>
      </c>
    </row>
    <row r="31612" spans="20:21" x14ac:dyDescent="0.25">
      <c r="T31612" s="101" t="s">
        <v>61281</v>
      </c>
      <c r="U31612" s="74" t="s">
        <v>12420</v>
      </c>
    </row>
    <row r="31613" spans="20:21" x14ac:dyDescent="0.25">
      <c r="T31613" s="101" t="s">
        <v>61282</v>
      </c>
      <c r="U31613" s="74" t="s">
        <v>61283</v>
      </c>
    </row>
    <row r="31614" spans="20:21" x14ac:dyDescent="0.25">
      <c r="T31614" s="101" t="s">
        <v>61284</v>
      </c>
      <c r="U31614" s="74" t="s">
        <v>28826</v>
      </c>
    </row>
    <row r="31615" spans="20:21" x14ac:dyDescent="0.25">
      <c r="T31615" s="101" t="s">
        <v>61285</v>
      </c>
      <c r="U31615" s="74" t="s">
        <v>11625</v>
      </c>
    </row>
    <row r="31616" spans="20:21" x14ac:dyDescent="0.25">
      <c r="T31616" s="101" t="s">
        <v>61286</v>
      </c>
      <c r="U31616" s="74" t="s">
        <v>3912</v>
      </c>
    </row>
    <row r="31617" spans="20:21" x14ac:dyDescent="0.25">
      <c r="T31617" s="101" t="s">
        <v>61287</v>
      </c>
      <c r="U31617" s="74" t="s">
        <v>61288</v>
      </c>
    </row>
    <row r="31618" spans="20:21" x14ac:dyDescent="0.25">
      <c r="T31618" s="101" t="s">
        <v>61289</v>
      </c>
      <c r="U31618" s="74" t="s">
        <v>61290</v>
      </c>
    </row>
    <row r="31619" spans="20:21" x14ac:dyDescent="0.25">
      <c r="T31619" s="101" t="s">
        <v>61291</v>
      </c>
      <c r="U31619" s="74" t="s">
        <v>61292</v>
      </c>
    </row>
    <row r="31620" spans="20:21" x14ac:dyDescent="0.25">
      <c r="T31620" s="101" t="s">
        <v>61293</v>
      </c>
      <c r="U31620" s="74" t="s">
        <v>15791</v>
      </c>
    </row>
    <row r="31621" spans="20:21" x14ac:dyDescent="0.25">
      <c r="T31621" s="101" t="s">
        <v>61294</v>
      </c>
      <c r="U31621" s="74" t="s">
        <v>31855</v>
      </c>
    </row>
    <row r="31622" spans="20:21" x14ac:dyDescent="0.25">
      <c r="T31622" s="101" t="s">
        <v>61295</v>
      </c>
      <c r="U31622" s="74" t="s">
        <v>61296</v>
      </c>
    </row>
    <row r="31623" spans="20:21" x14ac:dyDescent="0.25">
      <c r="T31623" s="101" t="s">
        <v>61297</v>
      </c>
      <c r="U31623" s="74" t="s">
        <v>61298</v>
      </c>
    </row>
    <row r="31624" spans="20:21" x14ac:dyDescent="0.25">
      <c r="T31624" s="101" t="s">
        <v>61299</v>
      </c>
      <c r="U31624" s="74" t="s">
        <v>61300</v>
      </c>
    </row>
    <row r="31625" spans="20:21" x14ac:dyDescent="0.25">
      <c r="T31625" s="101" t="s">
        <v>61301</v>
      </c>
      <c r="U31625" s="74" t="s">
        <v>61302</v>
      </c>
    </row>
    <row r="31626" spans="20:21" x14ac:dyDescent="0.25">
      <c r="T31626" s="101" t="s">
        <v>61303</v>
      </c>
      <c r="U31626" s="74" t="s">
        <v>61304</v>
      </c>
    </row>
    <row r="31627" spans="20:21" x14ac:dyDescent="0.25">
      <c r="T31627" s="101" t="s">
        <v>61305</v>
      </c>
      <c r="U31627" s="74" t="s">
        <v>61306</v>
      </c>
    </row>
    <row r="31628" spans="20:21" x14ac:dyDescent="0.25">
      <c r="T31628" s="101" t="s">
        <v>61307</v>
      </c>
      <c r="U31628" s="74" t="s">
        <v>61308</v>
      </c>
    </row>
    <row r="31629" spans="20:21" x14ac:dyDescent="0.25">
      <c r="T31629" s="101" t="s">
        <v>61309</v>
      </c>
      <c r="U31629" s="74" t="s">
        <v>4250</v>
      </c>
    </row>
    <row r="31630" spans="20:21" x14ac:dyDescent="0.25">
      <c r="T31630" s="101" t="s">
        <v>61310</v>
      </c>
      <c r="U31630" s="74" t="s">
        <v>61311</v>
      </c>
    </row>
    <row r="31631" spans="20:21" x14ac:dyDescent="0.25">
      <c r="T31631" s="101" t="s">
        <v>61312</v>
      </c>
      <c r="U31631" s="74" t="s">
        <v>61313</v>
      </c>
    </row>
    <row r="31632" spans="20:21" x14ac:dyDescent="0.25">
      <c r="T31632" s="101" t="s">
        <v>61314</v>
      </c>
      <c r="U31632" s="74" t="s">
        <v>2335</v>
      </c>
    </row>
    <row r="31633" spans="20:21" x14ac:dyDescent="0.25">
      <c r="T31633" s="101" t="s">
        <v>61315</v>
      </c>
      <c r="U31633" s="74" t="s">
        <v>61316</v>
      </c>
    </row>
    <row r="31634" spans="20:21" x14ac:dyDescent="0.25">
      <c r="T31634" s="101" t="s">
        <v>61317</v>
      </c>
      <c r="U31634" s="74" t="s">
        <v>13176</v>
      </c>
    </row>
    <row r="31635" spans="20:21" x14ac:dyDescent="0.25">
      <c r="T31635" s="101" t="s">
        <v>61318</v>
      </c>
      <c r="U31635" s="74" t="s">
        <v>61319</v>
      </c>
    </row>
    <row r="31636" spans="20:21" x14ac:dyDescent="0.25">
      <c r="T31636" s="101" t="s">
        <v>61320</v>
      </c>
      <c r="U31636" s="74" t="s">
        <v>61321</v>
      </c>
    </row>
    <row r="31637" spans="20:21" x14ac:dyDescent="0.25">
      <c r="T31637" s="101" t="s">
        <v>61322</v>
      </c>
      <c r="U31637" s="74" t="s">
        <v>61323</v>
      </c>
    </row>
    <row r="31638" spans="20:21" x14ac:dyDescent="0.25">
      <c r="T31638" s="101" t="s">
        <v>61324</v>
      </c>
      <c r="U31638" s="74" t="s">
        <v>61325</v>
      </c>
    </row>
    <row r="31639" spans="20:21" x14ac:dyDescent="0.25">
      <c r="T31639" s="101" t="s">
        <v>61326</v>
      </c>
      <c r="U31639" s="74" t="s">
        <v>61327</v>
      </c>
    </row>
    <row r="31640" spans="20:21" x14ac:dyDescent="0.25">
      <c r="T31640" s="101" t="s">
        <v>61328</v>
      </c>
      <c r="U31640" s="74" t="s">
        <v>61329</v>
      </c>
    </row>
    <row r="31641" spans="20:21" x14ac:dyDescent="0.25">
      <c r="T31641" s="101" t="s">
        <v>61330</v>
      </c>
      <c r="U31641" s="74" t="s">
        <v>61331</v>
      </c>
    </row>
    <row r="31642" spans="20:21" x14ac:dyDescent="0.25">
      <c r="T31642" s="101" t="s">
        <v>61332</v>
      </c>
      <c r="U31642" s="74" t="s">
        <v>61333</v>
      </c>
    </row>
    <row r="31643" spans="20:21" x14ac:dyDescent="0.25">
      <c r="T31643" s="101" t="s">
        <v>61334</v>
      </c>
      <c r="U31643" s="74" t="s">
        <v>61335</v>
      </c>
    </row>
    <row r="31644" spans="20:21" x14ac:dyDescent="0.25">
      <c r="T31644" s="101" t="s">
        <v>61336</v>
      </c>
      <c r="U31644" s="74" t="s">
        <v>61337</v>
      </c>
    </row>
    <row r="31645" spans="20:21" x14ac:dyDescent="0.25">
      <c r="T31645" s="101" t="s">
        <v>61338</v>
      </c>
      <c r="U31645" s="74" t="s">
        <v>61339</v>
      </c>
    </row>
    <row r="31646" spans="20:21" x14ac:dyDescent="0.25">
      <c r="T31646" s="101" t="s">
        <v>61340</v>
      </c>
      <c r="U31646" s="74" t="s">
        <v>61341</v>
      </c>
    </row>
    <row r="31647" spans="20:21" x14ac:dyDescent="0.25">
      <c r="T31647" s="101" t="s">
        <v>61342</v>
      </c>
      <c r="U31647" s="74" t="s">
        <v>20586</v>
      </c>
    </row>
    <row r="31648" spans="20:21" x14ac:dyDescent="0.25">
      <c r="T31648" s="101" t="s">
        <v>61343</v>
      </c>
      <c r="U31648" s="74" t="s">
        <v>61344</v>
      </c>
    </row>
    <row r="31649" spans="20:21" x14ac:dyDescent="0.25">
      <c r="T31649" s="101" t="s">
        <v>61345</v>
      </c>
      <c r="U31649" s="74" t="s">
        <v>61346</v>
      </c>
    </row>
    <row r="31650" spans="20:21" x14ac:dyDescent="0.25">
      <c r="T31650" s="101" t="s">
        <v>61347</v>
      </c>
      <c r="U31650" s="74" t="s">
        <v>10955</v>
      </c>
    </row>
    <row r="31651" spans="20:21" x14ac:dyDescent="0.25">
      <c r="T31651" s="101" t="s">
        <v>61348</v>
      </c>
      <c r="U31651" s="74" t="s">
        <v>61349</v>
      </c>
    </row>
    <row r="31652" spans="20:21" x14ac:dyDescent="0.25">
      <c r="T31652" s="101" t="s">
        <v>61350</v>
      </c>
      <c r="U31652" s="74" t="s">
        <v>61351</v>
      </c>
    </row>
    <row r="31653" spans="20:21" x14ac:dyDescent="0.25">
      <c r="T31653" s="101" t="s">
        <v>61352</v>
      </c>
      <c r="U31653" s="74" t="s">
        <v>61353</v>
      </c>
    </row>
    <row r="31654" spans="20:21" x14ac:dyDescent="0.25">
      <c r="T31654" s="101" t="s">
        <v>61354</v>
      </c>
      <c r="U31654" s="74" t="s">
        <v>40472</v>
      </c>
    </row>
    <row r="31655" spans="20:21" x14ac:dyDescent="0.25">
      <c r="T31655" s="101" t="s">
        <v>61355</v>
      </c>
      <c r="U31655" s="74" t="s">
        <v>61356</v>
      </c>
    </row>
    <row r="31656" spans="20:21" x14ac:dyDescent="0.25">
      <c r="T31656" s="101" t="s">
        <v>61357</v>
      </c>
      <c r="U31656" s="74" t="s">
        <v>61358</v>
      </c>
    </row>
    <row r="31657" spans="20:21" x14ac:dyDescent="0.25">
      <c r="T31657" s="101" t="s">
        <v>61359</v>
      </c>
      <c r="U31657" s="74" t="s">
        <v>61360</v>
      </c>
    </row>
    <row r="31658" spans="20:21" x14ac:dyDescent="0.25">
      <c r="T31658" s="101" t="s">
        <v>61361</v>
      </c>
      <c r="U31658" s="74" t="s">
        <v>61362</v>
      </c>
    </row>
    <row r="31659" spans="20:21" x14ac:dyDescent="0.25">
      <c r="T31659" s="101" t="s">
        <v>61363</v>
      </c>
      <c r="U31659" s="74" t="s">
        <v>61364</v>
      </c>
    </row>
    <row r="31660" spans="20:21" x14ac:dyDescent="0.25">
      <c r="T31660" s="101" t="s">
        <v>61365</v>
      </c>
      <c r="U31660" s="74" t="s">
        <v>61366</v>
      </c>
    </row>
    <row r="31661" spans="20:21" x14ac:dyDescent="0.25">
      <c r="T31661" s="101" t="s">
        <v>61367</v>
      </c>
      <c r="U31661" s="74" t="s">
        <v>36887</v>
      </c>
    </row>
    <row r="31662" spans="20:21" x14ac:dyDescent="0.25">
      <c r="T31662" s="101" t="s">
        <v>61368</v>
      </c>
      <c r="U31662" s="74" t="s">
        <v>61369</v>
      </c>
    </row>
    <row r="31663" spans="20:21" x14ac:dyDescent="0.25">
      <c r="T31663" s="101" t="s">
        <v>61370</v>
      </c>
      <c r="U31663" s="74" t="s">
        <v>61371</v>
      </c>
    </row>
    <row r="31664" spans="20:21" x14ac:dyDescent="0.25">
      <c r="T31664" s="101" t="s">
        <v>61372</v>
      </c>
      <c r="U31664" s="74" t="s">
        <v>61373</v>
      </c>
    </row>
    <row r="31665" spans="20:21" x14ac:dyDescent="0.25">
      <c r="T31665" s="101" t="s">
        <v>61374</v>
      </c>
      <c r="U31665" s="74" t="s">
        <v>61375</v>
      </c>
    </row>
    <row r="31666" spans="20:21" x14ac:dyDescent="0.25">
      <c r="T31666" s="101" t="s">
        <v>61376</v>
      </c>
      <c r="U31666" s="74" t="s">
        <v>61377</v>
      </c>
    </row>
    <row r="31667" spans="20:21" x14ac:dyDescent="0.25">
      <c r="T31667" s="101" t="s">
        <v>61378</v>
      </c>
      <c r="U31667" s="74" t="s">
        <v>61379</v>
      </c>
    </row>
    <row r="31668" spans="20:21" x14ac:dyDescent="0.25">
      <c r="T31668" s="101" t="s">
        <v>61380</v>
      </c>
      <c r="U31668" s="74" t="s">
        <v>61381</v>
      </c>
    </row>
    <row r="31669" spans="20:21" x14ac:dyDescent="0.25">
      <c r="T31669" s="101" t="s">
        <v>61382</v>
      </c>
      <c r="U31669" s="74" t="s">
        <v>61383</v>
      </c>
    </row>
    <row r="31670" spans="20:21" x14ac:dyDescent="0.25">
      <c r="T31670" s="101" t="s">
        <v>61384</v>
      </c>
      <c r="U31670" s="74" t="s">
        <v>61385</v>
      </c>
    </row>
    <row r="31671" spans="20:21" x14ac:dyDescent="0.25">
      <c r="T31671" s="101" t="s">
        <v>61386</v>
      </c>
      <c r="U31671" s="74" t="s">
        <v>61387</v>
      </c>
    </row>
    <row r="31672" spans="20:21" x14ac:dyDescent="0.25">
      <c r="T31672" s="101" t="s">
        <v>61388</v>
      </c>
      <c r="U31672" s="74" t="s">
        <v>61389</v>
      </c>
    </row>
    <row r="31673" spans="20:21" x14ac:dyDescent="0.25">
      <c r="T31673" s="101" t="s">
        <v>61390</v>
      </c>
      <c r="U31673" s="74" t="s">
        <v>46679</v>
      </c>
    </row>
    <row r="31674" spans="20:21" x14ac:dyDescent="0.25">
      <c r="T31674" s="101" t="s">
        <v>61391</v>
      </c>
      <c r="U31674" s="74" t="s">
        <v>61392</v>
      </c>
    </row>
    <row r="31675" spans="20:21" x14ac:dyDescent="0.25">
      <c r="T31675" s="101" t="s">
        <v>61393</v>
      </c>
      <c r="U31675" s="74" t="s">
        <v>61394</v>
      </c>
    </row>
    <row r="31676" spans="20:21" x14ac:dyDescent="0.25">
      <c r="T31676" s="101" t="s">
        <v>61395</v>
      </c>
      <c r="U31676" s="74" t="s">
        <v>61396</v>
      </c>
    </row>
    <row r="31677" spans="20:21" x14ac:dyDescent="0.25">
      <c r="T31677" s="101" t="s">
        <v>61397</v>
      </c>
      <c r="U31677" s="74" t="s">
        <v>61398</v>
      </c>
    </row>
    <row r="31678" spans="20:21" x14ac:dyDescent="0.25">
      <c r="T31678" s="101" t="s">
        <v>61399</v>
      </c>
      <c r="U31678" s="74" t="s">
        <v>61400</v>
      </c>
    </row>
    <row r="31679" spans="20:21" x14ac:dyDescent="0.25">
      <c r="T31679" s="101" t="s">
        <v>61401</v>
      </c>
      <c r="U31679" s="74" t="s">
        <v>49349</v>
      </c>
    </row>
    <row r="31680" spans="20:21" x14ac:dyDescent="0.25">
      <c r="T31680" s="101" t="s">
        <v>61402</v>
      </c>
      <c r="U31680" s="74" t="s">
        <v>61403</v>
      </c>
    </row>
    <row r="31681" spans="20:21" x14ac:dyDescent="0.25">
      <c r="T31681" s="101" t="s">
        <v>61404</v>
      </c>
      <c r="U31681" s="74" t="s">
        <v>61405</v>
      </c>
    </row>
    <row r="31682" spans="20:21" x14ac:dyDescent="0.25">
      <c r="T31682" s="101" t="s">
        <v>61406</v>
      </c>
      <c r="U31682" s="74" t="s">
        <v>61407</v>
      </c>
    </row>
    <row r="31683" spans="20:21" x14ac:dyDescent="0.25">
      <c r="T31683" s="101" t="s">
        <v>61408</v>
      </c>
      <c r="U31683" s="74" t="s">
        <v>61409</v>
      </c>
    </row>
    <row r="31684" spans="20:21" x14ac:dyDescent="0.25">
      <c r="T31684" s="101" t="s">
        <v>61410</v>
      </c>
      <c r="U31684" s="74" t="s">
        <v>61411</v>
      </c>
    </row>
    <row r="31685" spans="20:21" x14ac:dyDescent="0.25">
      <c r="T31685" s="101" t="s">
        <v>61412</v>
      </c>
      <c r="U31685" s="74" t="s">
        <v>61413</v>
      </c>
    </row>
    <row r="31686" spans="20:21" x14ac:dyDescent="0.25">
      <c r="T31686" s="101" t="s">
        <v>61414</v>
      </c>
      <c r="U31686" s="74" t="s">
        <v>61415</v>
      </c>
    </row>
    <row r="31687" spans="20:21" x14ac:dyDescent="0.25">
      <c r="T31687" s="101" t="s">
        <v>61416</v>
      </c>
      <c r="U31687" s="74" t="s">
        <v>61417</v>
      </c>
    </row>
    <row r="31688" spans="20:21" x14ac:dyDescent="0.25">
      <c r="T31688" s="101" t="s">
        <v>61418</v>
      </c>
      <c r="U31688" s="74" t="s">
        <v>61419</v>
      </c>
    </row>
    <row r="31689" spans="20:21" x14ac:dyDescent="0.25">
      <c r="T31689" s="101" t="s">
        <v>61420</v>
      </c>
      <c r="U31689" s="74" t="s">
        <v>61421</v>
      </c>
    </row>
    <row r="31690" spans="20:21" x14ac:dyDescent="0.25">
      <c r="T31690" s="101" t="s">
        <v>61422</v>
      </c>
      <c r="U31690" s="74" t="s">
        <v>61423</v>
      </c>
    </row>
    <row r="31691" spans="20:21" x14ac:dyDescent="0.25">
      <c r="T31691" s="101" t="s">
        <v>61424</v>
      </c>
      <c r="U31691" s="74" t="s">
        <v>61425</v>
      </c>
    </row>
    <row r="31692" spans="20:21" x14ac:dyDescent="0.25">
      <c r="T31692" s="101" t="s">
        <v>61426</v>
      </c>
      <c r="U31692" s="74" t="s">
        <v>61427</v>
      </c>
    </row>
    <row r="31693" spans="20:21" x14ac:dyDescent="0.25">
      <c r="T31693" s="101" t="s">
        <v>61428</v>
      </c>
      <c r="U31693" s="74" t="s">
        <v>61429</v>
      </c>
    </row>
    <row r="31694" spans="20:21" x14ac:dyDescent="0.25">
      <c r="T31694" s="101" t="s">
        <v>61430</v>
      </c>
      <c r="U31694" s="74" t="s">
        <v>61431</v>
      </c>
    </row>
    <row r="31695" spans="20:21" x14ac:dyDescent="0.25">
      <c r="T31695" s="101" t="s">
        <v>61432</v>
      </c>
      <c r="U31695" s="74" t="s">
        <v>61433</v>
      </c>
    </row>
    <row r="31696" spans="20:21" x14ac:dyDescent="0.25">
      <c r="T31696" s="101" t="s">
        <v>61434</v>
      </c>
      <c r="U31696" s="74" t="s">
        <v>61435</v>
      </c>
    </row>
    <row r="31697" spans="20:21" x14ac:dyDescent="0.25">
      <c r="T31697" s="101" t="s">
        <v>61436</v>
      </c>
      <c r="U31697" s="74" t="s">
        <v>61437</v>
      </c>
    </row>
    <row r="31698" spans="20:21" x14ac:dyDescent="0.25">
      <c r="T31698" s="101" t="s">
        <v>61438</v>
      </c>
      <c r="U31698" s="74" t="s">
        <v>61439</v>
      </c>
    </row>
    <row r="31699" spans="20:21" x14ac:dyDescent="0.25">
      <c r="T31699" s="101" t="s">
        <v>61440</v>
      </c>
      <c r="U31699" s="74" t="s">
        <v>61441</v>
      </c>
    </row>
    <row r="31700" spans="20:21" x14ac:dyDescent="0.25">
      <c r="T31700" s="101" t="s">
        <v>61442</v>
      </c>
      <c r="U31700" s="74" t="s">
        <v>61443</v>
      </c>
    </row>
    <row r="31701" spans="20:21" x14ac:dyDescent="0.25">
      <c r="T31701" s="101" t="s">
        <v>61444</v>
      </c>
      <c r="U31701" s="74" t="s">
        <v>61445</v>
      </c>
    </row>
    <row r="31702" spans="20:21" x14ac:dyDescent="0.25">
      <c r="T31702" s="101" t="s">
        <v>61446</v>
      </c>
      <c r="U31702" s="74" t="s">
        <v>61447</v>
      </c>
    </row>
    <row r="31703" spans="20:21" x14ac:dyDescent="0.25">
      <c r="T31703" s="101" t="s">
        <v>61448</v>
      </c>
      <c r="U31703" s="74" t="s">
        <v>61449</v>
      </c>
    </row>
    <row r="31704" spans="20:21" x14ac:dyDescent="0.25">
      <c r="T31704" s="101" t="s">
        <v>61450</v>
      </c>
      <c r="U31704" s="74" t="s">
        <v>61451</v>
      </c>
    </row>
    <row r="31705" spans="20:21" x14ac:dyDescent="0.25">
      <c r="T31705" s="101" t="s">
        <v>61452</v>
      </c>
      <c r="U31705" s="74" t="s">
        <v>61453</v>
      </c>
    </row>
    <row r="31706" spans="20:21" x14ac:dyDescent="0.25">
      <c r="T31706" s="101" t="s">
        <v>61454</v>
      </c>
      <c r="U31706" s="74" t="s">
        <v>61455</v>
      </c>
    </row>
    <row r="31707" spans="20:21" x14ac:dyDescent="0.25">
      <c r="T31707" s="101" t="s">
        <v>61456</v>
      </c>
      <c r="U31707" s="74" t="s">
        <v>61457</v>
      </c>
    </row>
    <row r="31708" spans="20:21" x14ac:dyDescent="0.25">
      <c r="T31708" s="101" t="s">
        <v>61458</v>
      </c>
      <c r="U31708" s="74" t="s">
        <v>61459</v>
      </c>
    </row>
    <row r="31709" spans="20:21" x14ac:dyDescent="0.25">
      <c r="T31709" s="101" t="s">
        <v>61460</v>
      </c>
      <c r="U31709" s="74" t="s">
        <v>61461</v>
      </c>
    </row>
    <row r="31710" spans="20:21" x14ac:dyDescent="0.25">
      <c r="T31710" s="101" t="s">
        <v>61462</v>
      </c>
      <c r="U31710" s="74" t="s">
        <v>61463</v>
      </c>
    </row>
    <row r="31711" spans="20:21" x14ac:dyDescent="0.25">
      <c r="T31711" s="101" t="s">
        <v>61464</v>
      </c>
      <c r="U31711" s="74" t="s">
        <v>61465</v>
      </c>
    </row>
    <row r="31712" spans="20:21" x14ac:dyDescent="0.25">
      <c r="T31712" s="101" t="s">
        <v>61466</v>
      </c>
      <c r="U31712" s="74" t="s">
        <v>61467</v>
      </c>
    </row>
    <row r="31713" spans="20:21" x14ac:dyDescent="0.25">
      <c r="T31713" s="101" t="s">
        <v>61468</v>
      </c>
      <c r="U31713" s="74" t="s">
        <v>61469</v>
      </c>
    </row>
    <row r="31714" spans="20:21" x14ac:dyDescent="0.25">
      <c r="T31714" s="101" t="s">
        <v>61470</v>
      </c>
      <c r="U31714" s="74" t="s">
        <v>61471</v>
      </c>
    </row>
    <row r="31715" spans="20:21" x14ac:dyDescent="0.25">
      <c r="T31715" s="101" t="s">
        <v>61472</v>
      </c>
      <c r="U31715" s="74" t="s">
        <v>61473</v>
      </c>
    </row>
    <row r="31716" spans="20:21" x14ac:dyDescent="0.25">
      <c r="T31716" s="101" t="s">
        <v>61474</v>
      </c>
      <c r="U31716" s="74" t="s">
        <v>61475</v>
      </c>
    </row>
    <row r="31717" spans="20:21" x14ac:dyDescent="0.25">
      <c r="T31717" s="101" t="s">
        <v>61476</v>
      </c>
      <c r="U31717" s="74" t="s">
        <v>61477</v>
      </c>
    </row>
    <row r="31718" spans="20:21" x14ac:dyDescent="0.25">
      <c r="T31718" s="101" t="s">
        <v>61478</v>
      </c>
      <c r="U31718" s="74" t="s">
        <v>61479</v>
      </c>
    </row>
    <row r="31719" spans="20:21" x14ac:dyDescent="0.25">
      <c r="T31719" s="101" t="s">
        <v>61480</v>
      </c>
      <c r="U31719" s="74" t="s">
        <v>61481</v>
      </c>
    </row>
    <row r="31720" spans="20:21" x14ac:dyDescent="0.25">
      <c r="T31720" s="101" t="s">
        <v>61482</v>
      </c>
      <c r="U31720" s="74" t="s">
        <v>61483</v>
      </c>
    </row>
    <row r="31721" spans="20:21" x14ac:dyDescent="0.25">
      <c r="T31721" s="101" t="s">
        <v>61484</v>
      </c>
      <c r="U31721" s="74" t="s">
        <v>61485</v>
      </c>
    </row>
    <row r="31722" spans="20:21" x14ac:dyDescent="0.25">
      <c r="T31722" s="101" t="s">
        <v>61486</v>
      </c>
      <c r="U31722" s="74" t="s">
        <v>61487</v>
      </c>
    </row>
    <row r="31723" spans="20:21" x14ac:dyDescent="0.25">
      <c r="T31723" s="101" t="s">
        <v>61488</v>
      </c>
      <c r="U31723" s="74" t="s">
        <v>61489</v>
      </c>
    </row>
    <row r="31724" spans="20:21" x14ac:dyDescent="0.25">
      <c r="T31724" s="101" t="s">
        <v>61490</v>
      </c>
      <c r="U31724" s="74" t="s">
        <v>61491</v>
      </c>
    </row>
    <row r="31725" spans="20:21" x14ac:dyDescent="0.25">
      <c r="T31725" s="101" t="s">
        <v>61492</v>
      </c>
      <c r="U31725" s="74" t="s">
        <v>61493</v>
      </c>
    </row>
    <row r="31726" spans="20:21" x14ac:dyDescent="0.25">
      <c r="T31726" s="101" t="s">
        <v>61494</v>
      </c>
      <c r="U31726" s="74" t="s">
        <v>61495</v>
      </c>
    </row>
    <row r="31727" spans="20:21" x14ac:dyDescent="0.25">
      <c r="T31727" s="101" t="s">
        <v>61496</v>
      </c>
      <c r="U31727" s="74" t="s">
        <v>61497</v>
      </c>
    </row>
    <row r="31728" spans="20:21" x14ac:dyDescent="0.25">
      <c r="T31728" s="101" t="s">
        <v>61498</v>
      </c>
      <c r="U31728" s="74" t="s">
        <v>61499</v>
      </c>
    </row>
    <row r="31729" spans="20:21" x14ac:dyDescent="0.25">
      <c r="T31729" s="101" t="s">
        <v>61500</v>
      </c>
      <c r="U31729" s="74" t="s">
        <v>61501</v>
      </c>
    </row>
    <row r="31730" spans="20:21" x14ac:dyDescent="0.25">
      <c r="T31730" s="101" t="s">
        <v>61502</v>
      </c>
      <c r="U31730" s="74" t="s">
        <v>61503</v>
      </c>
    </row>
    <row r="31731" spans="20:21" x14ac:dyDescent="0.25">
      <c r="T31731" s="101" t="s">
        <v>61504</v>
      </c>
      <c r="U31731" s="74" t="s">
        <v>61505</v>
      </c>
    </row>
    <row r="31732" spans="20:21" x14ac:dyDescent="0.25">
      <c r="T31732" s="101" t="s">
        <v>61506</v>
      </c>
      <c r="U31732" s="74" t="s">
        <v>61507</v>
      </c>
    </row>
    <row r="31733" spans="20:21" x14ac:dyDescent="0.25">
      <c r="T31733" s="101" t="s">
        <v>61508</v>
      </c>
      <c r="U31733" s="74" t="s">
        <v>61509</v>
      </c>
    </row>
    <row r="31734" spans="20:21" x14ac:dyDescent="0.25">
      <c r="T31734" s="101" t="s">
        <v>61510</v>
      </c>
      <c r="U31734" s="74" t="s">
        <v>61511</v>
      </c>
    </row>
    <row r="31735" spans="20:21" x14ac:dyDescent="0.25">
      <c r="T31735" s="101" t="s">
        <v>61512</v>
      </c>
      <c r="U31735" s="74" t="s">
        <v>61513</v>
      </c>
    </row>
    <row r="31736" spans="20:21" x14ac:dyDescent="0.25">
      <c r="T31736" s="101" t="s">
        <v>61514</v>
      </c>
      <c r="U31736" s="74" t="s">
        <v>61515</v>
      </c>
    </row>
    <row r="31737" spans="20:21" x14ac:dyDescent="0.25">
      <c r="T31737" s="101" t="s">
        <v>61516</v>
      </c>
      <c r="U31737" s="74" t="s">
        <v>61517</v>
      </c>
    </row>
    <row r="31738" spans="20:21" x14ac:dyDescent="0.25">
      <c r="T31738" s="101" t="s">
        <v>61518</v>
      </c>
      <c r="U31738" s="74" t="s">
        <v>61519</v>
      </c>
    </row>
    <row r="31739" spans="20:21" x14ac:dyDescent="0.25">
      <c r="T31739" s="101" t="s">
        <v>61520</v>
      </c>
      <c r="U31739" s="74" t="s">
        <v>61521</v>
      </c>
    </row>
    <row r="31740" spans="20:21" x14ac:dyDescent="0.25">
      <c r="T31740" s="101" t="s">
        <v>61522</v>
      </c>
      <c r="U31740" s="74" t="s">
        <v>61523</v>
      </c>
    </row>
    <row r="31741" spans="20:21" x14ac:dyDescent="0.25">
      <c r="T31741" s="101" t="s">
        <v>61524</v>
      </c>
      <c r="U31741" s="74" t="s">
        <v>61525</v>
      </c>
    </row>
    <row r="31742" spans="20:21" x14ac:dyDescent="0.25">
      <c r="T31742" s="101" t="s">
        <v>61526</v>
      </c>
      <c r="U31742" s="74" t="s">
        <v>12741</v>
      </c>
    </row>
    <row r="31743" spans="20:21" x14ac:dyDescent="0.25">
      <c r="T31743" s="101" t="s">
        <v>61527</v>
      </c>
      <c r="U31743" s="74" t="s">
        <v>61528</v>
      </c>
    </row>
    <row r="31744" spans="20:21" x14ac:dyDescent="0.25">
      <c r="T31744" s="101" t="s">
        <v>61529</v>
      </c>
      <c r="U31744" s="74" t="s">
        <v>22115</v>
      </c>
    </row>
    <row r="31745" spans="20:21" x14ac:dyDescent="0.25">
      <c r="T31745" s="101" t="s">
        <v>61530</v>
      </c>
      <c r="U31745" s="74" t="s">
        <v>20776</v>
      </c>
    </row>
    <row r="31746" spans="20:21" x14ac:dyDescent="0.25">
      <c r="T31746" s="101" t="s">
        <v>61531</v>
      </c>
      <c r="U31746" s="74" t="s">
        <v>61532</v>
      </c>
    </row>
    <row r="31747" spans="20:21" x14ac:dyDescent="0.25">
      <c r="T31747" s="101" t="s">
        <v>61533</v>
      </c>
      <c r="U31747" s="74" t="s">
        <v>61534</v>
      </c>
    </row>
    <row r="31748" spans="20:21" x14ac:dyDescent="0.25">
      <c r="T31748" s="101" t="s">
        <v>61535</v>
      </c>
      <c r="U31748" s="74" t="s">
        <v>61536</v>
      </c>
    </row>
    <row r="31749" spans="20:21" x14ac:dyDescent="0.25">
      <c r="T31749" s="101" t="s">
        <v>61537</v>
      </c>
      <c r="U31749" s="74" t="s">
        <v>61538</v>
      </c>
    </row>
    <row r="31750" spans="20:21" x14ac:dyDescent="0.25">
      <c r="T31750" s="101" t="s">
        <v>61539</v>
      </c>
      <c r="U31750" s="74" t="s">
        <v>61540</v>
      </c>
    </row>
    <row r="31751" spans="20:21" x14ac:dyDescent="0.25">
      <c r="T31751" s="101" t="s">
        <v>61541</v>
      </c>
      <c r="U31751" s="74" t="s">
        <v>61542</v>
      </c>
    </row>
    <row r="31752" spans="20:21" x14ac:dyDescent="0.25">
      <c r="T31752" s="101" t="s">
        <v>61543</v>
      </c>
      <c r="U31752" s="74" t="s">
        <v>61544</v>
      </c>
    </row>
    <row r="31753" spans="20:21" x14ac:dyDescent="0.25">
      <c r="T31753" s="101" t="s">
        <v>61545</v>
      </c>
      <c r="U31753" s="74" t="s">
        <v>61546</v>
      </c>
    </row>
    <row r="31754" spans="20:21" x14ac:dyDescent="0.25">
      <c r="T31754" s="101" t="s">
        <v>61547</v>
      </c>
      <c r="U31754" s="74" t="s">
        <v>45548</v>
      </c>
    </row>
    <row r="31755" spans="20:21" x14ac:dyDescent="0.25">
      <c r="T31755" s="101" t="s">
        <v>61548</v>
      </c>
      <c r="U31755" s="74" t="s">
        <v>61549</v>
      </c>
    </row>
    <row r="31756" spans="20:21" x14ac:dyDescent="0.25">
      <c r="T31756" s="101" t="s">
        <v>61550</v>
      </c>
      <c r="U31756" s="74" t="s">
        <v>45573</v>
      </c>
    </row>
    <row r="31757" spans="20:21" x14ac:dyDescent="0.25">
      <c r="T31757" s="101" t="s">
        <v>61551</v>
      </c>
      <c r="U31757" s="74" t="s">
        <v>61552</v>
      </c>
    </row>
    <row r="31758" spans="20:21" x14ac:dyDescent="0.25">
      <c r="T31758" s="101" t="s">
        <v>61553</v>
      </c>
      <c r="U31758" s="74" t="s">
        <v>61554</v>
      </c>
    </row>
    <row r="31759" spans="20:21" x14ac:dyDescent="0.25">
      <c r="T31759" s="101" t="s">
        <v>61555</v>
      </c>
      <c r="U31759" s="74" t="s">
        <v>61556</v>
      </c>
    </row>
    <row r="31760" spans="20:21" x14ac:dyDescent="0.25">
      <c r="T31760" s="101" t="s">
        <v>61557</v>
      </c>
      <c r="U31760" s="74" t="s">
        <v>61558</v>
      </c>
    </row>
    <row r="31761" spans="20:21" x14ac:dyDescent="0.25">
      <c r="T31761" s="101" t="s">
        <v>61559</v>
      </c>
      <c r="U31761" s="74" t="s">
        <v>61560</v>
      </c>
    </row>
    <row r="31762" spans="20:21" x14ac:dyDescent="0.25">
      <c r="T31762" s="101" t="s">
        <v>61561</v>
      </c>
      <c r="U31762" s="74" t="s">
        <v>3311</v>
      </c>
    </row>
    <row r="31763" spans="20:21" x14ac:dyDescent="0.25">
      <c r="T31763" s="101" t="s">
        <v>61562</v>
      </c>
      <c r="U31763" s="74" t="s">
        <v>61563</v>
      </c>
    </row>
    <row r="31764" spans="20:21" x14ac:dyDescent="0.25">
      <c r="T31764" s="101" t="s">
        <v>61564</v>
      </c>
      <c r="U31764" s="74" t="s">
        <v>61565</v>
      </c>
    </row>
    <row r="31765" spans="20:21" x14ac:dyDescent="0.25">
      <c r="T31765" s="101" t="s">
        <v>61566</v>
      </c>
      <c r="U31765" s="74" t="s">
        <v>61567</v>
      </c>
    </row>
    <row r="31766" spans="20:21" x14ac:dyDescent="0.25">
      <c r="T31766" s="101" t="s">
        <v>61568</v>
      </c>
      <c r="U31766" s="74" t="s">
        <v>61569</v>
      </c>
    </row>
    <row r="31767" spans="20:21" x14ac:dyDescent="0.25">
      <c r="T31767" s="101" t="s">
        <v>61570</v>
      </c>
      <c r="U31767" s="74" t="s">
        <v>61571</v>
      </c>
    </row>
    <row r="31768" spans="20:21" x14ac:dyDescent="0.25">
      <c r="T31768" s="101" t="s">
        <v>61572</v>
      </c>
      <c r="U31768" s="74" t="s">
        <v>61573</v>
      </c>
    </row>
    <row r="31769" spans="20:21" x14ac:dyDescent="0.25">
      <c r="T31769" s="101" t="s">
        <v>61574</v>
      </c>
      <c r="U31769" s="74" t="s">
        <v>61575</v>
      </c>
    </row>
    <row r="31770" spans="20:21" x14ac:dyDescent="0.25">
      <c r="T31770" s="101" t="s">
        <v>61576</v>
      </c>
      <c r="U31770" s="74" t="s">
        <v>61577</v>
      </c>
    </row>
    <row r="31771" spans="20:21" x14ac:dyDescent="0.25">
      <c r="T31771" s="101" t="s">
        <v>61578</v>
      </c>
      <c r="U31771" s="74" t="s">
        <v>61579</v>
      </c>
    </row>
    <row r="31772" spans="20:21" x14ac:dyDescent="0.25">
      <c r="T31772" s="101" t="s">
        <v>61580</v>
      </c>
      <c r="U31772" s="74" t="s">
        <v>61581</v>
      </c>
    </row>
    <row r="31773" spans="20:21" x14ac:dyDescent="0.25">
      <c r="T31773" s="101" t="s">
        <v>61582</v>
      </c>
      <c r="U31773" s="74" t="s">
        <v>61583</v>
      </c>
    </row>
    <row r="31774" spans="20:21" x14ac:dyDescent="0.25">
      <c r="T31774" s="101" t="s">
        <v>61584</v>
      </c>
      <c r="U31774" s="74" t="s">
        <v>61585</v>
      </c>
    </row>
    <row r="31775" spans="20:21" x14ac:dyDescent="0.25">
      <c r="T31775" s="101" t="s">
        <v>61586</v>
      </c>
      <c r="U31775" s="74" t="s">
        <v>61587</v>
      </c>
    </row>
    <row r="31776" spans="20:21" x14ac:dyDescent="0.25">
      <c r="T31776" s="101" t="s">
        <v>61588</v>
      </c>
      <c r="U31776" s="74" t="s">
        <v>61589</v>
      </c>
    </row>
    <row r="31777" spans="20:21" x14ac:dyDescent="0.25">
      <c r="T31777" s="101" t="s">
        <v>61590</v>
      </c>
      <c r="U31777" s="74" t="s">
        <v>61591</v>
      </c>
    </row>
    <row r="31778" spans="20:21" x14ac:dyDescent="0.25">
      <c r="T31778" s="101" t="s">
        <v>61592</v>
      </c>
      <c r="U31778" s="74" t="s">
        <v>61593</v>
      </c>
    </row>
    <row r="31779" spans="20:21" x14ac:dyDescent="0.25">
      <c r="T31779" s="101" t="s">
        <v>61594</v>
      </c>
      <c r="U31779" s="74" t="s">
        <v>61595</v>
      </c>
    </row>
    <row r="31780" spans="20:21" x14ac:dyDescent="0.25">
      <c r="T31780" s="101" t="s">
        <v>61596</v>
      </c>
      <c r="U31780" s="74" t="s">
        <v>61597</v>
      </c>
    </row>
    <row r="31781" spans="20:21" x14ac:dyDescent="0.25">
      <c r="T31781" s="101" t="s">
        <v>61598</v>
      </c>
      <c r="U31781" s="74" t="s">
        <v>61599</v>
      </c>
    </row>
    <row r="31782" spans="20:21" x14ac:dyDescent="0.25">
      <c r="T31782" s="101" t="s">
        <v>61600</v>
      </c>
      <c r="U31782" s="74" t="s">
        <v>61601</v>
      </c>
    </row>
    <row r="31783" spans="20:21" x14ac:dyDescent="0.25">
      <c r="T31783" s="101" t="s">
        <v>61602</v>
      </c>
      <c r="U31783" s="74" t="s">
        <v>61603</v>
      </c>
    </row>
    <row r="31784" spans="20:21" x14ac:dyDescent="0.25">
      <c r="T31784" s="101" t="s">
        <v>61604</v>
      </c>
      <c r="U31784" s="74" t="s">
        <v>61605</v>
      </c>
    </row>
    <row r="31785" spans="20:21" x14ac:dyDescent="0.25">
      <c r="T31785" s="101" t="s">
        <v>61606</v>
      </c>
      <c r="U31785" s="74" t="s">
        <v>61607</v>
      </c>
    </row>
    <row r="31786" spans="20:21" x14ac:dyDescent="0.25">
      <c r="T31786" s="101" t="s">
        <v>61608</v>
      </c>
      <c r="U31786" s="74" t="s">
        <v>61609</v>
      </c>
    </row>
    <row r="31787" spans="20:21" x14ac:dyDescent="0.25">
      <c r="T31787" s="101" t="s">
        <v>61610</v>
      </c>
      <c r="U31787" s="74" t="s">
        <v>61611</v>
      </c>
    </row>
    <row r="31788" spans="20:21" x14ac:dyDescent="0.25">
      <c r="T31788" s="101" t="s">
        <v>61612</v>
      </c>
      <c r="U31788" s="74" t="s">
        <v>61613</v>
      </c>
    </row>
    <row r="31789" spans="20:21" x14ac:dyDescent="0.25">
      <c r="T31789" s="101" t="s">
        <v>61614</v>
      </c>
      <c r="U31789" s="74" t="s">
        <v>61615</v>
      </c>
    </row>
    <row r="31790" spans="20:21" x14ac:dyDescent="0.25">
      <c r="T31790" s="101" t="s">
        <v>61616</v>
      </c>
      <c r="U31790" s="74" t="s">
        <v>61617</v>
      </c>
    </row>
    <row r="31791" spans="20:21" x14ac:dyDescent="0.25">
      <c r="T31791" s="101" t="s">
        <v>61618</v>
      </c>
      <c r="U31791" s="74" t="s">
        <v>61619</v>
      </c>
    </row>
    <row r="31792" spans="20:21" x14ac:dyDescent="0.25">
      <c r="T31792" s="101" t="s">
        <v>61620</v>
      </c>
      <c r="U31792" s="74" t="s">
        <v>3347</v>
      </c>
    </row>
    <row r="31793" spans="20:21" x14ac:dyDescent="0.25">
      <c r="T31793" s="101" t="s">
        <v>61621</v>
      </c>
      <c r="U31793" s="74" t="s">
        <v>61622</v>
      </c>
    </row>
    <row r="31794" spans="20:21" x14ac:dyDescent="0.25">
      <c r="T31794" s="101" t="s">
        <v>61623</v>
      </c>
      <c r="U31794" s="74" t="s">
        <v>61624</v>
      </c>
    </row>
    <row r="31795" spans="20:21" x14ac:dyDescent="0.25">
      <c r="T31795" s="101" t="s">
        <v>61625</v>
      </c>
      <c r="U31795" s="74" t="s">
        <v>61626</v>
      </c>
    </row>
    <row r="31796" spans="20:21" x14ac:dyDescent="0.25">
      <c r="T31796" s="101" t="s">
        <v>61627</v>
      </c>
      <c r="U31796" s="74" t="s">
        <v>61628</v>
      </c>
    </row>
    <row r="31797" spans="20:21" x14ac:dyDescent="0.25">
      <c r="T31797" s="101" t="s">
        <v>61629</v>
      </c>
      <c r="U31797" s="74" t="s">
        <v>61630</v>
      </c>
    </row>
    <row r="31798" spans="20:21" x14ac:dyDescent="0.25">
      <c r="T31798" s="101" t="s">
        <v>61631</v>
      </c>
      <c r="U31798" s="74" t="s">
        <v>61632</v>
      </c>
    </row>
    <row r="31799" spans="20:21" x14ac:dyDescent="0.25">
      <c r="T31799" s="101" t="s">
        <v>61633</v>
      </c>
      <c r="U31799" s="74" t="s">
        <v>61634</v>
      </c>
    </row>
    <row r="31800" spans="20:21" x14ac:dyDescent="0.25">
      <c r="T31800" s="101" t="s">
        <v>61635</v>
      </c>
      <c r="U31800" s="74" t="s">
        <v>61636</v>
      </c>
    </row>
    <row r="31801" spans="20:21" x14ac:dyDescent="0.25">
      <c r="T31801" s="101" t="s">
        <v>61637</v>
      </c>
      <c r="U31801" s="74" t="s">
        <v>61638</v>
      </c>
    </row>
    <row r="31802" spans="20:21" x14ac:dyDescent="0.25">
      <c r="T31802" s="101" t="s">
        <v>61639</v>
      </c>
      <c r="U31802" s="74" t="s">
        <v>61640</v>
      </c>
    </row>
    <row r="31803" spans="20:21" x14ac:dyDescent="0.25">
      <c r="T31803" s="101" t="s">
        <v>61641</v>
      </c>
      <c r="U31803" s="74" t="s">
        <v>61642</v>
      </c>
    </row>
    <row r="31804" spans="20:21" x14ac:dyDescent="0.25">
      <c r="T31804" s="101" t="s">
        <v>61643</v>
      </c>
      <c r="U31804" s="74" t="s">
        <v>61644</v>
      </c>
    </row>
    <row r="31805" spans="20:21" x14ac:dyDescent="0.25">
      <c r="T31805" s="101" t="s">
        <v>61645</v>
      </c>
      <c r="U31805" s="74" t="s">
        <v>61646</v>
      </c>
    </row>
    <row r="31806" spans="20:21" x14ac:dyDescent="0.25">
      <c r="T31806" s="101" t="s">
        <v>61647</v>
      </c>
      <c r="U31806" s="74" t="s">
        <v>61648</v>
      </c>
    </row>
    <row r="31807" spans="20:21" x14ac:dyDescent="0.25">
      <c r="T31807" s="101" t="s">
        <v>61649</v>
      </c>
      <c r="U31807" s="74" t="s">
        <v>61650</v>
      </c>
    </row>
    <row r="31808" spans="20:21" x14ac:dyDescent="0.25">
      <c r="T31808" s="101" t="s">
        <v>61651</v>
      </c>
      <c r="U31808" s="74" t="s">
        <v>61652</v>
      </c>
    </row>
    <row r="31809" spans="20:21" x14ac:dyDescent="0.25">
      <c r="T31809" s="101" t="s">
        <v>61653</v>
      </c>
      <c r="U31809" s="74" t="s">
        <v>61654</v>
      </c>
    </row>
    <row r="31810" spans="20:21" x14ac:dyDescent="0.25">
      <c r="T31810" s="101" t="s">
        <v>61655</v>
      </c>
      <c r="U31810" s="74" t="s">
        <v>61656</v>
      </c>
    </row>
    <row r="31811" spans="20:21" x14ac:dyDescent="0.25">
      <c r="T31811" s="101" t="s">
        <v>61657</v>
      </c>
      <c r="U31811" s="74" t="s">
        <v>17909</v>
      </c>
    </row>
    <row r="31812" spans="20:21" x14ac:dyDescent="0.25">
      <c r="T31812" s="101" t="s">
        <v>61658</v>
      </c>
      <c r="U31812" s="74" t="s">
        <v>61659</v>
      </c>
    </row>
    <row r="31813" spans="20:21" x14ac:dyDescent="0.25">
      <c r="T31813" s="101" t="s">
        <v>61660</v>
      </c>
      <c r="U31813" s="74" t="s">
        <v>48304</v>
      </c>
    </row>
    <row r="31814" spans="20:21" x14ac:dyDescent="0.25">
      <c r="T31814" s="101" t="s">
        <v>61661</v>
      </c>
      <c r="U31814" s="74" t="s">
        <v>61662</v>
      </c>
    </row>
    <row r="31815" spans="20:21" x14ac:dyDescent="0.25">
      <c r="T31815" s="101" t="s">
        <v>61663</v>
      </c>
      <c r="U31815" s="74" t="s">
        <v>61664</v>
      </c>
    </row>
    <row r="31816" spans="20:21" x14ac:dyDescent="0.25">
      <c r="T31816" s="101" t="s">
        <v>61665</v>
      </c>
      <c r="U31816" s="74" t="s">
        <v>61666</v>
      </c>
    </row>
    <row r="31817" spans="20:21" x14ac:dyDescent="0.25">
      <c r="T31817" s="101" t="s">
        <v>61667</v>
      </c>
      <c r="U31817" s="74" t="s">
        <v>61668</v>
      </c>
    </row>
    <row r="31818" spans="20:21" x14ac:dyDescent="0.25">
      <c r="T31818" s="101" t="s">
        <v>61669</v>
      </c>
      <c r="U31818" s="74" t="s">
        <v>61670</v>
      </c>
    </row>
    <row r="31819" spans="20:21" x14ac:dyDescent="0.25">
      <c r="T31819" s="101" t="s">
        <v>61671</v>
      </c>
      <c r="U31819" s="74" t="s">
        <v>61672</v>
      </c>
    </row>
    <row r="31820" spans="20:21" x14ac:dyDescent="0.25">
      <c r="T31820" s="101" t="s">
        <v>61673</v>
      </c>
      <c r="U31820" s="74" t="s">
        <v>61674</v>
      </c>
    </row>
    <row r="31821" spans="20:21" x14ac:dyDescent="0.25">
      <c r="T31821" s="101" t="s">
        <v>61675</v>
      </c>
      <c r="U31821" s="74" t="s">
        <v>5291</v>
      </c>
    </row>
    <row r="31822" spans="20:21" x14ac:dyDescent="0.25">
      <c r="T31822" s="101" t="s">
        <v>61676</v>
      </c>
      <c r="U31822" s="74" t="s">
        <v>61677</v>
      </c>
    </row>
    <row r="31823" spans="20:21" x14ac:dyDescent="0.25">
      <c r="T31823" s="101" t="s">
        <v>61678</v>
      </c>
      <c r="U31823" s="74" t="s">
        <v>61679</v>
      </c>
    </row>
    <row r="31824" spans="20:21" x14ac:dyDescent="0.25">
      <c r="T31824" s="101" t="s">
        <v>61680</v>
      </c>
      <c r="U31824" s="74" t="s">
        <v>61681</v>
      </c>
    </row>
    <row r="31825" spans="20:21" x14ac:dyDescent="0.25">
      <c r="T31825" s="101" t="s">
        <v>61682</v>
      </c>
      <c r="U31825" s="74" t="s">
        <v>61683</v>
      </c>
    </row>
    <row r="31826" spans="20:21" x14ac:dyDescent="0.25">
      <c r="T31826" s="101" t="s">
        <v>61684</v>
      </c>
      <c r="U31826" s="74" t="s">
        <v>61685</v>
      </c>
    </row>
    <row r="31827" spans="20:21" x14ac:dyDescent="0.25">
      <c r="T31827" s="101" t="s">
        <v>61686</v>
      </c>
      <c r="U31827" s="74" t="s">
        <v>61687</v>
      </c>
    </row>
    <row r="31828" spans="20:21" x14ac:dyDescent="0.25">
      <c r="T31828" s="101" t="s">
        <v>61688</v>
      </c>
      <c r="U31828" s="74" t="s">
        <v>61689</v>
      </c>
    </row>
    <row r="31829" spans="20:21" x14ac:dyDescent="0.25">
      <c r="T31829" s="101" t="s">
        <v>61690</v>
      </c>
      <c r="U31829" s="74" t="s">
        <v>61691</v>
      </c>
    </row>
    <row r="31830" spans="20:21" x14ac:dyDescent="0.25">
      <c r="T31830" s="101" t="s">
        <v>61692</v>
      </c>
      <c r="U31830" s="74" t="s">
        <v>61693</v>
      </c>
    </row>
    <row r="31831" spans="20:21" x14ac:dyDescent="0.25">
      <c r="T31831" s="101" t="s">
        <v>61694</v>
      </c>
      <c r="U31831" s="74" t="s">
        <v>61695</v>
      </c>
    </row>
    <row r="31832" spans="20:21" x14ac:dyDescent="0.25">
      <c r="T31832" s="101" t="s">
        <v>61696</v>
      </c>
      <c r="U31832" s="74" t="s">
        <v>61697</v>
      </c>
    </row>
    <row r="31833" spans="20:21" x14ac:dyDescent="0.25">
      <c r="T31833" s="101" t="s">
        <v>61698</v>
      </c>
      <c r="U31833" s="74" t="s">
        <v>59652</v>
      </c>
    </row>
    <row r="31834" spans="20:21" x14ac:dyDescent="0.25">
      <c r="T31834" s="101" t="s">
        <v>61699</v>
      </c>
      <c r="U31834" s="74" t="s">
        <v>61700</v>
      </c>
    </row>
    <row r="31835" spans="20:21" x14ac:dyDescent="0.25">
      <c r="T31835" s="101" t="s">
        <v>61701</v>
      </c>
      <c r="U31835" s="74" t="s">
        <v>61702</v>
      </c>
    </row>
    <row r="31836" spans="20:21" x14ac:dyDescent="0.25">
      <c r="T31836" s="101" t="s">
        <v>61703</v>
      </c>
      <c r="U31836" s="74" t="s">
        <v>61704</v>
      </c>
    </row>
    <row r="31837" spans="20:21" x14ac:dyDescent="0.25">
      <c r="T31837" s="101" t="s">
        <v>61705</v>
      </c>
      <c r="U31837" s="74" t="s">
        <v>61706</v>
      </c>
    </row>
    <row r="31838" spans="20:21" x14ac:dyDescent="0.25">
      <c r="T31838" s="101" t="s">
        <v>61707</v>
      </c>
      <c r="U31838" s="74" t="s">
        <v>61708</v>
      </c>
    </row>
    <row r="31839" spans="20:21" x14ac:dyDescent="0.25">
      <c r="T31839" s="101" t="s">
        <v>61709</v>
      </c>
      <c r="U31839" s="74" t="s">
        <v>61710</v>
      </c>
    </row>
    <row r="31840" spans="20:21" x14ac:dyDescent="0.25">
      <c r="T31840" s="101" t="s">
        <v>61711</v>
      </c>
      <c r="U31840" s="74" t="s">
        <v>61712</v>
      </c>
    </row>
    <row r="31841" spans="20:21" x14ac:dyDescent="0.25">
      <c r="T31841" s="101" t="s">
        <v>61713</v>
      </c>
      <c r="U31841" s="74" t="s">
        <v>48493</v>
      </c>
    </row>
    <row r="31842" spans="20:21" x14ac:dyDescent="0.25">
      <c r="T31842" s="101" t="s">
        <v>61714</v>
      </c>
      <c r="U31842" s="74" t="s">
        <v>9713</v>
      </c>
    </row>
    <row r="31843" spans="20:21" x14ac:dyDescent="0.25">
      <c r="T31843" s="101" t="s">
        <v>61715</v>
      </c>
      <c r="U31843" s="74" t="s">
        <v>61716</v>
      </c>
    </row>
    <row r="31844" spans="20:21" x14ac:dyDescent="0.25">
      <c r="T31844" s="101" t="s">
        <v>61717</v>
      </c>
      <c r="U31844" s="74" t="s">
        <v>5351</v>
      </c>
    </row>
    <row r="31845" spans="20:21" x14ac:dyDescent="0.25">
      <c r="T31845" s="101" t="s">
        <v>61718</v>
      </c>
      <c r="U31845" s="74" t="s">
        <v>61719</v>
      </c>
    </row>
    <row r="31846" spans="20:21" x14ac:dyDescent="0.25">
      <c r="T31846" s="101" t="s">
        <v>61720</v>
      </c>
      <c r="U31846" s="74" t="s">
        <v>61721</v>
      </c>
    </row>
    <row r="31847" spans="20:21" x14ac:dyDescent="0.25">
      <c r="T31847" s="101" t="s">
        <v>61722</v>
      </c>
      <c r="U31847" s="74" t="s">
        <v>61723</v>
      </c>
    </row>
    <row r="31848" spans="20:21" x14ac:dyDescent="0.25">
      <c r="T31848" s="101" t="s">
        <v>61724</v>
      </c>
      <c r="U31848" s="74" t="s">
        <v>59750</v>
      </c>
    </row>
    <row r="31849" spans="20:21" x14ac:dyDescent="0.25">
      <c r="T31849" s="101" t="s">
        <v>61725</v>
      </c>
      <c r="U31849" s="74" t="s">
        <v>61726</v>
      </c>
    </row>
    <row r="31850" spans="20:21" x14ac:dyDescent="0.25">
      <c r="T31850" s="101" t="s">
        <v>61727</v>
      </c>
      <c r="U31850" s="74" t="s">
        <v>61728</v>
      </c>
    </row>
    <row r="31851" spans="20:21" x14ac:dyDescent="0.25">
      <c r="T31851" s="101" t="s">
        <v>61729</v>
      </c>
      <c r="U31851" s="74" t="s">
        <v>61730</v>
      </c>
    </row>
    <row r="31852" spans="20:21" x14ac:dyDescent="0.25">
      <c r="T31852" s="101" t="s">
        <v>61731</v>
      </c>
      <c r="U31852" s="74" t="s">
        <v>61732</v>
      </c>
    </row>
    <row r="31853" spans="20:21" x14ac:dyDescent="0.25">
      <c r="T31853" s="101" t="s">
        <v>61733</v>
      </c>
      <c r="U31853" s="74" t="s">
        <v>1736</v>
      </c>
    </row>
    <row r="31854" spans="20:21" x14ac:dyDescent="0.25">
      <c r="T31854" s="101" t="s">
        <v>61734</v>
      </c>
      <c r="U31854" s="74" t="s">
        <v>61735</v>
      </c>
    </row>
    <row r="31855" spans="20:21" x14ac:dyDescent="0.25">
      <c r="T31855" s="101" t="s">
        <v>61736</v>
      </c>
      <c r="U31855" s="74" t="s">
        <v>61737</v>
      </c>
    </row>
    <row r="31856" spans="20:21" x14ac:dyDescent="0.25">
      <c r="T31856" s="101" t="s">
        <v>61738</v>
      </c>
      <c r="U31856" s="74" t="s">
        <v>61739</v>
      </c>
    </row>
    <row r="31857" spans="20:21" x14ac:dyDescent="0.25">
      <c r="T31857" s="101" t="s">
        <v>61740</v>
      </c>
      <c r="U31857" s="74" t="s">
        <v>61741</v>
      </c>
    </row>
    <row r="31858" spans="20:21" x14ac:dyDescent="0.25">
      <c r="T31858" s="101" t="s">
        <v>61742</v>
      </c>
      <c r="U31858" s="74" t="s">
        <v>61743</v>
      </c>
    </row>
    <row r="31859" spans="20:21" x14ac:dyDescent="0.25">
      <c r="T31859" s="101" t="s">
        <v>61744</v>
      </c>
      <c r="U31859" s="74" t="s">
        <v>61745</v>
      </c>
    </row>
    <row r="31860" spans="20:21" x14ac:dyDescent="0.25">
      <c r="T31860" s="101" t="s">
        <v>61746</v>
      </c>
      <c r="U31860" s="74" t="s">
        <v>61747</v>
      </c>
    </row>
    <row r="31861" spans="20:21" x14ac:dyDescent="0.25">
      <c r="T31861" s="101" t="s">
        <v>61748</v>
      </c>
      <c r="U31861" s="74" t="s">
        <v>61749</v>
      </c>
    </row>
    <row r="31862" spans="20:21" x14ac:dyDescent="0.25">
      <c r="T31862" s="101" t="s">
        <v>61750</v>
      </c>
      <c r="U31862" s="74" t="s">
        <v>61751</v>
      </c>
    </row>
    <row r="31863" spans="20:21" x14ac:dyDescent="0.25">
      <c r="T31863" s="101" t="s">
        <v>61752</v>
      </c>
      <c r="U31863" s="74" t="s">
        <v>61753</v>
      </c>
    </row>
    <row r="31864" spans="20:21" x14ac:dyDescent="0.25">
      <c r="T31864" s="101" t="s">
        <v>61754</v>
      </c>
      <c r="U31864" s="74" t="s">
        <v>61755</v>
      </c>
    </row>
    <row r="31865" spans="20:21" x14ac:dyDescent="0.25">
      <c r="T31865" s="101" t="s">
        <v>61756</v>
      </c>
      <c r="U31865" s="74" t="s">
        <v>61757</v>
      </c>
    </row>
    <row r="31866" spans="20:21" x14ac:dyDescent="0.25">
      <c r="T31866" s="101" t="s">
        <v>61758</v>
      </c>
      <c r="U31866" s="74" t="s">
        <v>61759</v>
      </c>
    </row>
    <row r="31867" spans="20:21" x14ac:dyDescent="0.25">
      <c r="T31867" s="101" t="s">
        <v>61760</v>
      </c>
      <c r="U31867" s="74" t="s">
        <v>61761</v>
      </c>
    </row>
    <row r="31868" spans="20:21" x14ac:dyDescent="0.25">
      <c r="T31868" s="101" t="s">
        <v>61762</v>
      </c>
      <c r="U31868" s="74" t="s">
        <v>61763</v>
      </c>
    </row>
    <row r="31869" spans="20:21" x14ac:dyDescent="0.25">
      <c r="T31869" s="101" t="s">
        <v>61764</v>
      </c>
      <c r="U31869" s="74" t="s">
        <v>61765</v>
      </c>
    </row>
    <row r="31870" spans="20:21" x14ac:dyDescent="0.25">
      <c r="T31870" s="101" t="s">
        <v>61766</v>
      </c>
      <c r="U31870" s="74" t="s">
        <v>61767</v>
      </c>
    </row>
    <row r="31871" spans="20:21" x14ac:dyDescent="0.25">
      <c r="T31871" s="101" t="s">
        <v>61768</v>
      </c>
      <c r="U31871" s="74" t="s">
        <v>61769</v>
      </c>
    </row>
    <row r="31872" spans="20:21" x14ac:dyDescent="0.25">
      <c r="T31872" s="101" t="s">
        <v>61770</v>
      </c>
      <c r="U31872" s="74" t="s">
        <v>57545</v>
      </c>
    </row>
    <row r="31873" spans="20:21" x14ac:dyDescent="0.25">
      <c r="T31873" s="101" t="s">
        <v>61771</v>
      </c>
      <c r="U31873" s="74" t="s">
        <v>48784</v>
      </c>
    </row>
    <row r="31874" spans="20:21" x14ac:dyDescent="0.25">
      <c r="T31874" s="101" t="s">
        <v>61772</v>
      </c>
      <c r="U31874" s="74" t="s">
        <v>61773</v>
      </c>
    </row>
    <row r="31875" spans="20:21" x14ac:dyDescent="0.25">
      <c r="T31875" s="101" t="s">
        <v>61774</v>
      </c>
      <c r="U31875" s="74" t="s">
        <v>61775</v>
      </c>
    </row>
    <row r="31876" spans="20:21" x14ac:dyDescent="0.25">
      <c r="T31876" s="101" t="s">
        <v>61776</v>
      </c>
      <c r="U31876" s="74" t="s">
        <v>61777</v>
      </c>
    </row>
    <row r="31877" spans="20:21" x14ac:dyDescent="0.25">
      <c r="T31877" s="101" t="s">
        <v>61778</v>
      </c>
      <c r="U31877" s="74" t="s">
        <v>61779</v>
      </c>
    </row>
    <row r="31878" spans="20:21" x14ac:dyDescent="0.25">
      <c r="T31878" s="101" t="s">
        <v>61780</v>
      </c>
      <c r="U31878" s="74" t="s">
        <v>61781</v>
      </c>
    </row>
    <row r="31879" spans="20:21" x14ac:dyDescent="0.25">
      <c r="T31879" s="101" t="s">
        <v>61782</v>
      </c>
      <c r="U31879" s="74" t="s">
        <v>61783</v>
      </c>
    </row>
    <row r="31880" spans="20:21" x14ac:dyDescent="0.25">
      <c r="T31880" s="101" t="s">
        <v>61784</v>
      </c>
      <c r="U31880" s="74" t="s">
        <v>5484</v>
      </c>
    </row>
    <row r="31881" spans="20:21" x14ac:dyDescent="0.25">
      <c r="T31881" s="101" t="s">
        <v>61785</v>
      </c>
      <c r="U31881" s="74" t="s">
        <v>61786</v>
      </c>
    </row>
    <row r="31882" spans="20:21" x14ac:dyDescent="0.25">
      <c r="T31882" s="101" t="s">
        <v>61787</v>
      </c>
      <c r="U31882" s="74" t="s">
        <v>61788</v>
      </c>
    </row>
    <row r="31883" spans="20:21" x14ac:dyDescent="0.25">
      <c r="T31883" s="101" t="s">
        <v>61789</v>
      </c>
      <c r="U31883" s="74" t="s">
        <v>61790</v>
      </c>
    </row>
    <row r="31884" spans="20:21" x14ac:dyDescent="0.25">
      <c r="T31884" s="101" t="s">
        <v>61791</v>
      </c>
      <c r="U31884" s="74" t="s">
        <v>61792</v>
      </c>
    </row>
    <row r="31885" spans="20:21" x14ac:dyDescent="0.25">
      <c r="T31885" s="101" t="s">
        <v>61793</v>
      </c>
      <c r="U31885" s="74" t="s">
        <v>61794</v>
      </c>
    </row>
    <row r="31886" spans="20:21" x14ac:dyDescent="0.25">
      <c r="T31886" s="101" t="s">
        <v>61795</v>
      </c>
      <c r="U31886" s="74" t="s">
        <v>61796</v>
      </c>
    </row>
    <row r="31887" spans="20:21" x14ac:dyDescent="0.25">
      <c r="T31887" s="101" t="s">
        <v>61797</v>
      </c>
      <c r="U31887" s="74" t="s">
        <v>61798</v>
      </c>
    </row>
    <row r="31888" spans="20:21" x14ac:dyDescent="0.25">
      <c r="T31888" s="101" t="s">
        <v>61799</v>
      </c>
      <c r="U31888" s="74" t="s">
        <v>61800</v>
      </c>
    </row>
    <row r="31889" spans="20:21" x14ac:dyDescent="0.25">
      <c r="T31889" s="101" t="s">
        <v>61801</v>
      </c>
      <c r="U31889" s="74" t="s">
        <v>61802</v>
      </c>
    </row>
    <row r="31890" spans="20:21" x14ac:dyDescent="0.25">
      <c r="T31890" s="101" t="s">
        <v>61803</v>
      </c>
      <c r="U31890" s="74" t="s">
        <v>61804</v>
      </c>
    </row>
    <row r="31891" spans="20:21" x14ac:dyDescent="0.25">
      <c r="T31891" s="101" t="s">
        <v>61805</v>
      </c>
      <c r="U31891" s="74" t="s">
        <v>61806</v>
      </c>
    </row>
    <row r="31892" spans="20:21" x14ac:dyDescent="0.25">
      <c r="T31892" s="101" t="s">
        <v>61807</v>
      </c>
      <c r="U31892" s="74" t="s">
        <v>48866</v>
      </c>
    </row>
    <row r="31893" spans="20:21" x14ac:dyDescent="0.25">
      <c r="T31893" s="101" t="s">
        <v>61808</v>
      </c>
      <c r="U31893" s="74" t="s">
        <v>61809</v>
      </c>
    </row>
    <row r="31894" spans="20:21" x14ac:dyDescent="0.25">
      <c r="T31894" s="101" t="s">
        <v>61810</v>
      </c>
      <c r="U31894" s="74" t="s">
        <v>61811</v>
      </c>
    </row>
    <row r="31895" spans="20:21" x14ac:dyDescent="0.25">
      <c r="T31895" s="101" t="s">
        <v>61812</v>
      </c>
      <c r="U31895" s="74" t="s">
        <v>61813</v>
      </c>
    </row>
    <row r="31896" spans="20:21" x14ac:dyDescent="0.25">
      <c r="T31896" s="101" t="s">
        <v>61814</v>
      </c>
      <c r="U31896" s="74" t="s">
        <v>61815</v>
      </c>
    </row>
    <row r="31897" spans="20:21" x14ac:dyDescent="0.25">
      <c r="T31897" s="101" t="s">
        <v>61816</v>
      </c>
      <c r="U31897" s="74" t="s">
        <v>61817</v>
      </c>
    </row>
    <row r="31898" spans="20:21" x14ac:dyDescent="0.25">
      <c r="T31898" s="101" t="s">
        <v>61818</v>
      </c>
      <c r="U31898" s="74" t="s">
        <v>61819</v>
      </c>
    </row>
    <row r="31899" spans="20:21" x14ac:dyDescent="0.25">
      <c r="T31899" s="101" t="s">
        <v>61820</v>
      </c>
      <c r="U31899" s="74" t="s">
        <v>61821</v>
      </c>
    </row>
    <row r="31900" spans="20:21" x14ac:dyDescent="0.25">
      <c r="T31900" s="101" t="s">
        <v>61822</v>
      </c>
      <c r="U31900" s="74" t="s">
        <v>61823</v>
      </c>
    </row>
    <row r="31901" spans="20:21" x14ac:dyDescent="0.25">
      <c r="T31901" s="101" t="s">
        <v>61824</v>
      </c>
      <c r="U31901" s="74" t="s">
        <v>61825</v>
      </c>
    </row>
    <row r="31902" spans="20:21" x14ac:dyDescent="0.25">
      <c r="T31902" s="101" t="s">
        <v>61826</v>
      </c>
      <c r="U31902" s="74" t="s">
        <v>61827</v>
      </c>
    </row>
    <row r="31903" spans="20:21" x14ac:dyDescent="0.25">
      <c r="T31903" s="101" t="s">
        <v>61828</v>
      </c>
      <c r="U31903" s="74" t="s">
        <v>61097</v>
      </c>
    </row>
    <row r="31904" spans="20:21" x14ac:dyDescent="0.25">
      <c r="T31904" s="101" t="s">
        <v>61829</v>
      </c>
      <c r="U31904" s="74" t="s">
        <v>21244</v>
      </c>
    </row>
    <row r="31905" spans="20:21" x14ac:dyDescent="0.25">
      <c r="T31905" s="101" t="s">
        <v>61830</v>
      </c>
      <c r="U31905" s="74" t="s">
        <v>61831</v>
      </c>
    </row>
    <row r="31906" spans="20:21" x14ac:dyDescent="0.25">
      <c r="T31906" s="101" t="s">
        <v>61832</v>
      </c>
      <c r="U31906" s="74" t="s">
        <v>9964</v>
      </c>
    </row>
    <row r="31907" spans="20:21" x14ac:dyDescent="0.25">
      <c r="T31907" s="101" t="s">
        <v>61833</v>
      </c>
      <c r="U31907" s="74" t="s">
        <v>61834</v>
      </c>
    </row>
    <row r="31908" spans="20:21" x14ac:dyDescent="0.25">
      <c r="T31908" s="101" t="s">
        <v>61835</v>
      </c>
      <c r="U31908" s="74" t="s">
        <v>61836</v>
      </c>
    </row>
    <row r="31909" spans="20:21" x14ac:dyDescent="0.25">
      <c r="T31909" s="101" t="s">
        <v>61837</v>
      </c>
      <c r="U31909" s="74" t="s">
        <v>61838</v>
      </c>
    </row>
    <row r="31910" spans="20:21" x14ac:dyDescent="0.25">
      <c r="T31910" s="101" t="s">
        <v>61839</v>
      </c>
      <c r="U31910" s="74" t="s">
        <v>61840</v>
      </c>
    </row>
    <row r="31911" spans="20:21" x14ac:dyDescent="0.25">
      <c r="T31911" s="101" t="s">
        <v>61841</v>
      </c>
      <c r="U31911" s="74" t="s">
        <v>61842</v>
      </c>
    </row>
    <row r="31912" spans="20:21" x14ac:dyDescent="0.25">
      <c r="T31912" s="101" t="s">
        <v>61843</v>
      </c>
      <c r="U31912" s="74" t="s">
        <v>61844</v>
      </c>
    </row>
    <row r="31913" spans="20:21" x14ac:dyDescent="0.25">
      <c r="T31913" s="101" t="s">
        <v>61845</v>
      </c>
      <c r="U31913" s="74" t="s">
        <v>61846</v>
      </c>
    </row>
    <row r="31914" spans="20:21" x14ac:dyDescent="0.25">
      <c r="T31914" s="101" t="s">
        <v>61847</v>
      </c>
      <c r="U31914" s="74" t="s">
        <v>61848</v>
      </c>
    </row>
    <row r="31915" spans="20:21" x14ac:dyDescent="0.25">
      <c r="T31915" s="101" t="s">
        <v>61849</v>
      </c>
      <c r="U31915" s="74" t="s">
        <v>61850</v>
      </c>
    </row>
    <row r="31916" spans="20:21" x14ac:dyDescent="0.25">
      <c r="T31916" s="101" t="s">
        <v>61851</v>
      </c>
      <c r="U31916" s="74" t="s">
        <v>61852</v>
      </c>
    </row>
    <row r="31917" spans="20:21" x14ac:dyDescent="0.25">
      <c r="T31917" s="101" t="s">
        <v>61853</v>
      </c>
      <c r="U31917" s="74" t="s">
        <v>61854</v>
      </c>
    </row>
    <row r="31918" spans="20:21" x14ac:dyDescent="0.25">
      <c r="T31918" s="101" t="s">
        <v>61855</v>
      </c>
      <c r="U31918" s="74" t="s">
        <v>61856</v>
      </c>
    </row>
    <row r="31919" spans="20:21" x14ac:dyDescent="0.25">
      <c r="T31919" s="101" t="s">
        <v>61857</v>
      </c>
      <c r="U31919" s="74" t="s">
        <v>61858</v>
      </c>
    </row>
    <row r="31920" spans="20:21" x14ac:dyDescent="0.25">
      <c r="T31920" s="101" t="s">
        <v>61859</v>
      </c>
      <c r="U31920" s="74" t="s">
        <v>61860</v>
      </c>
    </row>
    <row r="31921" spans="20:21" x14ac:dyDescent="0.25">
      <c r="T31921" s="101" t="s">
        <v>61861</v>
      </c>
      <c r="U31921" s="74" t="s">
        <v>61862</v>
      </c>
    </row>
    <row r="31922" spans="20:21" x14ac:dyDescent="0.25">
      <c r="T31922" s="101" t="s">
        <v>61863</v>
      </c>
      <c r="U31922" s="74" t="s">
        <v>2124</v>
      </c>
    </row>
    <row r="31923" spans="20:21" x14ac:dyDescent="0.25">
      <c r="T31923" s="101" t="s">
        <v>61864</v>
      </c>
      <c r="U31923" s="74" t="s">
        <v>61865</v>
      </c>
    </row>
    <row r="31924" spans="20:21" x14ac:dyDescent="0.25">
      <c r="T31924" s="101" t="s">
        <v>61866</v>
      </c>
      <c r="U31924" s="74" t="s">
        <v>61867</v>
      </c>
    </row>
    <row r="31925" spans="20:21" x14ac:dyDescent="0.25">
      <c r="T31925" s="101" t="s">
        <v>61868</v>
      </c>
      <c r="U31925" s="74" t="s">
        <v>61869</v>
      </c>
    </row>
    <row r="31926" spans="20:21" x14ac:dyDescent="0.25">
      <c r="T31926" s="101" t="s">
        <v>61870</v>
      </c>
      <c r="U31926" s="74" t="s">
        <v>13079</v>
      </c>
    </row>
    <row r="31927" spans="20:21" x14ac:dyDescent="0.25">
      <c r="T31927" s="101" t="s">
        <v>61871</v>
      </c>
      <c r="U31927" s="74" t="s">
        <v>61872</v>
      </c>
    </row>
    <row r="31928" spans="20:21" x14ac:dyDescent="0.25">
      <c r="T31928" s="101" t="s">
        <v>61873</v>
      </c>
      <c r="U31928" s="74" t="s">
        <v>61874</v>
      </c>
    </row>
    <row r="31929" spans="20:21" x14ac:dyDescent="0.25">
      <c r="T31929" s="101" t="s">
        <v>61875</v>
      </c>
      <c r="U31929" s="74" t="s">
        <v>61876</v>
      </c>
    </row>
    <row r="31930" spans="20:21" x14ac:dyDescent="0.25">
      <c r="T31930" s="101" t="s">
        <v>61877</v>
      </c>
      <c r="U31930" s="74" t="s">
        <v>61878</v>
      </c>
    </row>
    <row r="31931" spans="20:21" x14ac:dyDescent="0.25">
      <c r="T31931" s="101" t="s">
        <v>61879</v>
      </c>
      <c r="U31931" s="74" t="s">
        <v>61880</v>
      </c>
    </row>
    <row r="31932" spans="20:21" x14ac:dyDescent="0.25">
      <c r="T31932" s="101" t="s">
        <v>61881</v>
      </c>
      <c r="U31932" s="74" t="s">
        <v>61882</v>
      </c>
    </row>
    <row r="31933" spans="20:21" x14ac:dyDescent="0.25">
      <c r="T31933" s="101" t="s">
        <v>61883</v>
      </c>
      <c r="U31933" s="74" t="s">
        <v>61884</v>
      </c>
    </row>
    <row r="31934" spans="20:21" x14ac:dyDescent="0.25">
      <c r="T31934" s="101" t="s">
        <v>61885</v>
      </c>
      <c r="U31934" s="74" t="s">
        <v>61886</v>
      </c>
    </row>
    <row r="31935" spans="20:21" x14ac:dyDescent="0.25">
      <c r="T31935" s="101" t="s">
        <v>61887</v>
      </c>
      <c r="U31935" s="74" t="s">
        <v>61888</v>
      </c>
    </row>
    <row r="31936" spans="20:21" x14ac:dyDescent="0.25">
      <c r="T31936" s="101" t="s">
        <v>61889</v>
      </c>
      <c r="U31936" s="74" t="s">
        <v>61890</v>
      </c>
    </row>
    <row r="31937" spans="20:21" x14ac:dyDescent="0.25">
      <c r="T31937" s="101" t="s">
        <v>61891</v>
      </c>
      <c r="U31937" s="74" t="s">
        <v>61892</v>
      </c>
    </row>
    <row r="31938" spans="20:21" x14ac:dyDescent="0.25">
      <c r="T31938" s="101" t="s">
        <v>61893</v>
      </c>
      <c r="U31938" s="74" t="s">
        <v>61894</v>
      </c>
    </row>
    <row r="31939" spans="20:21" x14ac:dyDescent="0.25">
      <c r="T31939" s="101" t="s">
        <v>61895</v>
      </c>
      <c r="U31939" s="74" t="s">
        <v>61896</v>
      </c>
    </row>
    <row r="31940" spans="20:21" x14ac:dyDescent="0.25">
      <c r="T31940" s="101" t="s">
        <v>61897</v>
      </c>
      <c r="U31940" s="74" t="s">
        <v>61898</v>
      </c>
    </row>
    <row r="31941" spans="20:21" x14ac:dyDescent="0.25">
      <c r="T31941" s="101" t="s">
        <v>61899</v>
      </c>
      <c r="U31941" s="74" t="s">
        <v>61900</v>
      </c>
    </row>
    <row r="31942" spans="20:21" x14ac:dyDescent="0.25">
      <c r="T31942" s="101" t="s">
        <v>61901</v>
      </c>
      <c r="U31942" s="74" t="s">
        <v>61902</v>
      </c>
    </row>
    <row r="31943" spans="20:21" x14ac:dyDescent="0.25">
      <c r="T31943" s="101" t="s">
        <v>61903</v>
      </c>
      <c r="U31943" s="74" t="s">
        <v>61904</v>
      </c>
    </row>
    <row r="31944" spans="20:21" x14ac:dyDescent="0.25">
      <c r="T31944" s="101" t="s">
        <v>61905</v>
      </c>
      <c r="U31944" s="74" t="s">
        <v>38853</v>
      </c>
    </row>
    <row r="31945" spans="20:21" x14ac:dyDescent="0.25">
      <c r="T31945" s="101" t="s">
        <v>61906</v>
      </c>
      <c r="U31945" s="74" t="s">
        <v>61907</v>
      </c>
    </row>
    <row r="31946" spans="20:21" x14ac:dyDescent="0.25">
      <c r="T31946" s="101" t="s">
        <v>61908</v>
      </c>
      <c r="U31946" s="74" t="s">
        <v>46519</v>
      </c>
    </row>
    <row r="31947" spans="20:21" x14ac:dyDescent="0.25">
      <c r="T31947" s="101" t="s">
        <v>61909</v>
      </c>
      <c r="U31947" s="74" t="s">
        <v>61910</v>
      </c>
    </row>
    <row r="31948" spans="20:21" x14ac:dyDescent="0.25">
      <c r="T31948" s="101" t="s">
        <v>61911</v>
      </c>
      <c r="U31948" s="74" t="s">
        <v>30036</v>
      </c>
    </row>
    <row r="31949" spans="20:21" x14ac:dyDescent="0.25">
      <c r="T31949" s="101" t="s">
        <v>61912</v>
      </c>
      <c r="U31949" s="74" t="s">
        <v>61913</v>
      </c>
    </row>
    <row r="31950" spans="20:21" x14ac:dyDescent="0.25">
      <c r="T31950" s="101" t="s">
        <v>61914</v>
      </c>
      <c r="U31950" s="74" t="s">
        <v>5670</v>
      </c>
    </row>
    <row r="31951" spans="20:21" x14ac:dyDescent="0.25">
      <c r="T31951" s="101" t="s">
        <v>61915</v>
      </c>
      <c r="U31951" s="74" t="s">
        <v>61916</v>
      </c>
    </row>
    <row r="31952" spans="20:21" x14ac:dyDescent="0.25">
      <c r="T31952" s="101" t="s">
        <v>61917</v>
      </c>
      <c r="U31952" s="74" t="s">
        <v>61918</v>
      </c>
    </row>
    <row r="31953" spans="20:21" x14ac:dyDescent="0.25">
      <c r="T31953" s="101" t="s">
        <v>61919</v>
      </c>
      <c r="U31953" s="74" t="s">
        <v>61920</v>
      </c>
    </row>
    <row r="31954" spans="20:21" x14ac:dyDescent="0.25">
      <c r="T31954" s="101" t="s">
        <v>61921</v>
      </c>
      <c r="U31954" s="74" t="s">
        <v>61922</v>
      </c>
    </row>
    <row r="31955" spans="20:21" x14ac:dyDescent="0.25">
      <c r="T31955" s="101" t="s">
        <v>61923</v>
      </c>
      <c r="U31955" s="74" t="s">
        <v>61924</v>
      </c>
    </row>
    <row r="31956" spans="20:21" x14ac:dyDescent="0.25">
      <c r="T31956" s="101" t="s">
        <v>61925</v>
      </c>
      <c r="U31956" s="74" t="s">
        <v>61926</v>
      </c>
    </row>
    <row r="31957" spans="20:21" x14ac:dyDescent="0.25">
      <c r="T31957" s="101" t="s">
        <v>61927</v>
      </c>
      <c r="U31957" s="74" t="s">
        <v>61928</v>
      </c>
    </row>
    <row r="31958" spans="20:21" x14ac:dyDescent="0.25">
      <c r="T31958" s="101" t="s">
        <v>61929</v>
      </c>
      <c r="U31958" s="74" t="s">
        <v>61930</v>
      </c>
    </row>
    <row r="31959" spans="20:21" x14ac:dyDescent="0.25">
      <c r="T31959" s="101" t="s">
        <v>61931</v>
      </c>
      <c r="U31959" s="74" t="s">
        <v>10247</v>
      </c>
    </row>
    <row r="31960" spans="20:21" x14ac:dyDescent="0.25">
      <c r="T31960" s="101" t="s">
        <v>61932</v>
      </c>
      <c r="U31960" s="74" t="s">
        <v>61933</v>
      </c>
    </row>
    <row r="31961" spans="20:21" x14ac:dyDescent="0.25">
      <c r="T31961" s="101" t="s">
        <v>61934</v>
      </c>
      <c r="U31961" s="74" t="s">
        <v>61935</v>
      </c>
    </row>
    <row r="31962" spans="20:21" x14ac:dyDescent="0.25">
      <c r="T31962" s="101" t="s">
        <v>61936</v>
      </c>
      <c r="U31962" s="74" t="s">
        <v>13176</v>
      </c>
    </row>
    <row r="31963" spans="20:21" x14ac:dyDescent="0.25">
      <c r="T31963" s="101" t="s">
        <v>61937</v>
      </c>
      <c r="U31963" s="74" t="s">
        <v>61938</v>
      </c>
    </row>
    <row r="31964" spans="20:21" x14ac:dyDescent="0.25">
      <c r="T31964" s="101" t="s">
        <v>61939</v>
      </c>
      <c r="U31964" s="74" t="s">
        <v>61940</v>
      </c>
    </row>
    <row r="31965" spans="20:21" x14ac:dyDescent="0.25">
      <c r="T31965" s="101" t="s">
        <v>61941</v>
      </c>
      <c r="U31965" s="74" t="s">
        <v>61942</v>
      </c>
    </row>
    <row r="31966" spans="20:21" x14ac:dyDescent="0.25">
      <c r="T31966" s="101" t="s">
        <v>61943</v>
      </c>
      <c r="U31966" s="74" t="s">
        <v>61944</v>
      </c>
    </row>
    <row r="31967" spans="20:21" x14ac:dyDescent="0.25">
      <c r="T31967" s="101" t="s">
        <v>61945</v>
      </c>
      <c r="U31967" s="74" t="s">
        <v>61946</v>
      </c>
    </row>
    <row r="31968" spans="20:21" x14ac:dyDescent="0.25">
      <c r="T31968" s="101" t="s">
        <v>61947</v>
      </c>
      <c r="U31968" s="74" t="s">
        <v>61948</v>
      </c>
    </row>
    <row r="31969" spans="20:21" x14ac:dyDescent="0.25">
      <c r="T31969" s="101" t="s">
        <v>61949</v>
      </c>
      <c r="U31969" s="74" t="s">
        <v>61950</v>
      </c>
    </row>
    <row r="31970" spans="20:21" x14ac:dyDescent="0.25">
      <c r="T31970" s="101" t="s">
        <v>61951</v>
      </c>
      <c r="U31970" s="74" t="s">
        <v>61952</v>
      </c>
    </row>
    <row r="31971" spans="20:21" x14ac:dyDescent="0.25">
      <c r="T31971" s="101" t="s">
        <v>61953</v>
      </c>
      <c r="U31971" s="74" t="s">
        <v>61954</v>
      </c>
    </row>
    <row r="31972" spans="20:21" x14ac:dyDescent="0.25">
      <c r="T31972" s="101" t="s">
        <v>61955</v>
      </c>
      <c r="U31972" s="74" t="s">
        <v>61956</v>
      </c>
    </row>
    <row r="31973" spans="20:21" x14ac:dyDescent="0.25">
      <c r="T31973" s="101" t="s">
        <v>61957</v>
      </c>
      <c r="U31973" s="74" t="s">
        <v>61958</v>
      </c>
    </row>
    <row r="31974" spans="20:21" x14ac:dyDescent="0.25">
      <c r="T31974" s="101" t="s">
        <v>61959</v>
      </c>
      <c r="U31974" s="74" t="s">
        <v>61960</v>
      </c>
    </row>
    <row r="31975" spans="20:21" x14ac:dyDescent="0.25">
      <c r="T31975" s="101" t="s">
        <v>61961</v>
      </c>
      <c r="U31975" s="74" t="s">
        <v>61962</v>
      </c>
    </row>
    <row r="31976" spans="20:21" x14ac:dyDescent="0.25">
      <c r="T31976" s="101" t="s">
        <v>61963</v>
      </c>
      <c r="U31976" s="74" t="s">
        <v>61964</v>
      </c>
    </row>
    <row r="31977" spans="20:21" x14ac:dyDescent="0.25">
      <c r="T31977" s="101" t="s">
        <v>61965</v>
      </c>
      <c r="U31977" s="74" t="s">
        <v>61966</v>
      </c>
    </row>
    <row r="31978" spans="20:21" x14ac:dyDescent="0.25">
      <c r="T31978" s="101" t="s">
        <v>61967</v>
      </c>
      <c r="U31978" s="74" t="s">
        <v>61968</v>
      </c>
    </row>
    <row r="31979" spans="20:21" x14ac:dyDescent="0.25">
      <c r="T31979" s="101" t="s">
        <v>61969</v>
      </c>
      <c r="U31979" s="74" t="s">
        <v>932</v>
      </c>
    </row>
    <row r="31980" spans="20:21" x14ac:dyDescent="0.25">
      <c r="T31980" s="101" t="s">
        <v>61970</v>
      </c>
      <c r="U31980" s="74" t="s">
        <v>20663</v>
      </c>
    </row>
    <row r="31981" spans="20:21" x14ac:dyDescent="0.25">
      <c r="T31981" s="101" t="s">
        <v>61971</v>
      </c>
      <c r="U31981" s="74" t="s">
        <v>61972</v>
      </c>
    </row>
    <row r="31982" spans="20:21" x14ac:dyDescent="0.25">
      <c r="T31982" s="101" t="s">
        <v>61973</v>
      </c>
      <c r="U31982" s="74" t="s">
        <v>61974</v>
      </c>
    </row>
    <row r="31983" spans="20:21" x14ac:dyDescent="0.25">
      <c r="T31983" s="101" t="s">
        <v>61975</v>
      </c>
      <c r="U31983" s="74" t="s">
        <v>61976</v>
      </c>
    </row>
    <row r="31984" spans="20:21" x14ac:dyDescent="0.25">
      <c r="T31984" s="101" t="s">
        <v>61977</v>
      </c>
      <c r="U31984" s="74" t="s">
        <v>61978</v>
      </c>
    </row>
    <row r="31985" spans="20:21" x14ac:dyDescent="0.25">
      <c r="T31985" s="101" t="s">
        <v>61979</v>
      </c>
      <c r="U31985" s="74" t="s">
        <v>61980</v>
      </c>
    </row>
    <row r="31986" spans="20:21" x14ac:dyDescent="0.25">
      <c r="T31986" s="101" t="s">
        <v>61981</v>
      </c>
      <c r="U31986" s="74" t="s">
        <v>61982</v>
      </c>
    </row>
    <row r="31987" spans="20:21" x14ac:dyDescent="0.25">
      <c r="T31987" s="101" t="s">
        <v>61983</v>
      </c>
      <c r="U31987" s="74" t="s">
        <v>61984</v>
      </c>
    </row>
    <row r="31988" spans="20:21" x14ac:dyDescent="0.25">
      <c r="T31988" s="101" t="s">
        <v>61985</v>
      </c>
      <c r="U31988" s="74" t="s">
        <v>21512</v>
      </c>
    </row>
    <row r="31989" spans="20:21" x14ac:dyDescent="0.25">
      <c r="T31989" s="101" t="s">
        <v>61986</v>
      </c>
      <c r="U31989" s="74" t="s">
        <v>61987</v>
      </c>
    </row>
    <row r="31990" spans="20:21" x14ac:dyDescent="0.25">
      <c r="T31990" s="101" t="s">
        <v>61988</v>
      </c>
      <c r="U31990" s="74" t="s">
        <v>61989</v>
      </c>
    </row>
    <row r="31991" spans="20:21" x14ac:dyDescent="0.25">
      <c r="T31991" s="101" t="s">
        <v>61990</v>
      </c>
      <c r="U31991" s="74" t="s">
        <v>30864</v>
      </c>
    </row>
    <row r="31992" spans="20:21" x14ac:dyDescent="0.25">
      <c r="T31992" s="101" t="s">
        <v>61991</v>
      </c>
      <c r="U31992" s="74" t="s">
        <v>61992</v>
      </c>
    </row>
    <row r="31993" spans="20:21" x14ac:dyDescent="0.25">
      <c r="T31993" s="101" t="s">
        <v>61993</v>
      </c>
      <c r="U31993" s="74" t="s">
        <v>3247</v>
      </c>
    </row>
    <row r="31994" spans="20:21" x14ac:dyDescent="0.25">
      <c r="T31994" s="101" t="s">
        <v>61994</v>
      </c>
      <c r="U31994" s="74" t="s">
        <v>61995</v>
      </c>
    </row>
    <row r="31995" spans="20:21" x14ac:dyDescent="0.25">
      <c r="T31995" s="101" t="s">
        <v>61996</v>
      </c>
      <c r="U31995" s="74" t="s">
        <v>61997</v>
      </c>
    </row>
    <row r="31996" spans="20:21" x14ac:dyDescent="0.25">
      <c r="T31996" s="101" t="s">
        <v>61998</v>
      </c>
      <c r="U31996" s="74" t="s">
        <v>61999</v>
      </c>
    </row>
    <row r="31997" spans="20:21" x14ac:dyDescent="0.25">
      <c r="T31997" s="101" t="s">
        <v>62000</v>
      </c>
      <c r="U31997" s="74" t="s">
        <v>62001</v>
      </c>
    </row>
    <row r="31998" spans="20:21" x14ac:dyDescent="0.25">
      <c r="T31998" s="101" t="s">
        <v>62002</v>
      </c>
      <c r="U31998" s="74" t="s">
        <v>10533</v>
      </c>
    </row>
    <row r="31999" spans="20:21" x14ac:dyDescent="0.25">
      <c r="T31999" s="101" t="s">
        <v>62003</v>
      </c>
      <c r="U31999" s="74" t="s">
        <v>62004</v>
      </c>
    </row>
    <row r="32000" spans="20:21" x14ac:dyDescent="0.25">
      <c r="T32000" s="101" t="s">
        <v>62005</v>
      </c>
      <c r="U32000" s="74" t="s">
        <v>62006</v>
      </c>
    </row>
    <row r="32001" spans="20:21" x14ac:dyDescent="0.25">
      <c r="T32001" s="101" t="s">
        <v>62007</v>
      </c>
      <c r="U32001" s="74" t="s">
        <v>62008</v>
      </c>
    </row>
    <row r="32002" spans="20:21" x14ac:dyDescent="0.25">
      <c r="T32002" s="101" t="s">
        <v>62009</v>
      </c>
      <c r="U32002" s="74" t="s">
        <v>62010</v>
      </c>
    </row>
    <row r="32003" spans="20:21" x14ac:dyDescent="0.25">
      <c r="T32003" s="101" t="s">
        <v>62011</v>
      </c>
      <c r="U32003" s="74" t="s">
        <v>62012</v>
      </c>
    </row>
    <row r="32004" spans="20:21" x14ac:dyDescent="0.25">
      <c r="T32004" s="101" t="s">
        <v>62013</v>
      </c>
      <c r="U32004" s="74" t="s">
        <v>62014</v>
      </c>
    </row>
    <row r="32005" spans="20:21" x14ac:dyDescent="0.25">
      <c r="T32005" s="101" t="s">
        <v>62015</v>
      </c>
      <c r="U32005" s="74" t="s">
        <v>62016</v>
      </c>
    </row>
    <row r="32006" spans="20:21" x14ac:dyDescent="0.25">
      <c r="T32006" s="101" t="s">
        <v>62017</v>
      </c>
      <c r="U32006" s="74" t="s">
        <v>62018</v>
      </c>
    </row>
    <row r="32007" spans="20:21" x14ac:dyDescent="0.25">
      <c r="T32007" s="101" t="s">
        <v>62019</v>
      </c>
      <c r="U32007" s="74" t="s">
        <v>62020</v>
      </c>
    </row>
    <row r="32008" spans="20:21" x14ac:dyDescent="0.25">
      <c r="T32008" s="101" t="s">
        <v>62021</v>
      </c>
      <c r="U32008" s="74" t="s">
        <v>35184</v>
      </c>
    </row>
    <row r="32009" spans="20:21" x14ac:dyDescent="0.25">
      <c r="T32009" s="101" t="s">
        <v>62022</v>
      </c>
      <c r="U32009" s="74" t="s">
        <v>45508</v>
      </c>
    </row>
    <row r="32010" spans="20:21" x14ac:dyDescent="0.25">
      <c r="T32010" s="101" t="s">
        <v>62023</v>
      </c>
      <c r="U32010" s="74" t="s">
        <v>62024</v>
      </c>
    </row>
    <row r="32011" spans="20:21" x14ac:dyDescent="0.25">
      <c r="T32011" s="101" t="s">
        <v>62025</v>
      </c>
      <c r="U32011" s="74" t="s">
        <v>62026</v>
      </c>
    </row>
    <row r="32012" spans="20:21" x14ac:dyDescent="0.25">
      <c r="T32012" s="101" t="s">
        <v>62027</v>
      </c>
      <c r="U32012" s="74" t="s">
        <v>62028</v>
      </c>
    </row>
    <row r="32013" spans="20:21" x14ac:dyDescent="0.25">
      <c r="T32013" s="101" t="s">
        <v>62029</v>
      </c>
      <c r="U32013" s="74" t="s">
        <v>62030</v>
      </c>
    </row>
    <row r="32014" spans="20:21" x14ac:dyDescent="0.25">
      <c r="T32014" s="101" t="s">
        <v>62031</v>
      </c>
      <c r="U32014" s="74" t="s">
        <v>62032</v>
      </c>
    </row>
    <row r="32015" spans="20:21" x14ac:dyDescent="0.25">
      <c r="T32015" s="101" t="s">
        <v>62033</v>
      </c>
      <c r="U32015" s="74" t="s">
        <v>62034</v>
      </c>
    </row>
    <row r="32016" spans="20:21" x14ac:dyDescent="0.25">
      <c r="T32016" s="101" t="s">
        <v>62035</v>
      </c>
      <c r="U32016" s="74" t="s">
        <v>62036</v>
      </c>
    </row>
    <row r="32017" spans="20:21" x14ac:dyDescent="0.25">
      <c r="T32017" s="101" t="s">
        <v>62037</v>
      </c>
      <c r="U32017" s="74" t="s">
        <v>62038</v>
      </c>
    </row>
    <row r="32018" spans="20:21" x14ac:dyDescent="0.25">
      <c r="T32018" s="101" t="s">
        <v>62039</v>
      </c>
      <c r="U32018" s="74" t="s">
        <v>62040</v>
      </c>
    </row>
    <row r="32019" spans="20:21" x14ac:dyDescent="0.25">
      <c r="T32019" s="101" t="s">
        <v>62041</v>
      </c>
      <c r="U32019" s="74" t="s">
        <v>26492</v>
      </c>
    </row>
    <row r="32020" spans="20:21" x14ac:dyDescent="0.25">
      <c r="T32020" s="101" t="s">
        <v>62042</v>
      </c>
      <c r="U32020" s="74" t="s">
        <v>2650</v>
      </c>
    </row>
    <row r="32021" spans="20:21" x14ac:dyDescent="0.25">
      <c r="T32021" s="101" t="s">
        <v>62043</v>
      </c>
      <c r="U32021" s="74" t="s">
        <v>5053</v>
      </c>
    </row>
    <row r="32022" spans="20:21" x14ac:dyDescent="0.25">
      <c r="T32022" s="101" t="s">
        <v>62044</v>
      </c>
      <c r="U32022" s="74" t="s">
        <v>62045</v>
      </c>
    </row>
    <row r="32023" spans="20:21" x14ac:dyDescent="0.25">
      <c r="T32023" s="101" t="s">
        <v>62046</v>
      </c>
      <c r="U32023" s="74" t="s">
        <v>60574</v>
      </c>
    </row>
    <row r="32024" spans="20:21" x14ac:dyDescent="0.25">
      <c r="T32024" s="101" t="s">
        <v>62047</v>
      </c>
      <c r="U32024" s="74" t="s">
        <v>62048</v>
      </c>
    </row>
    <row r="32025" spans="20:21" x14ac:dyDescent="0.25">
      <c r="T32025" s="101" t="s">
        <v>62049</v>
      </c>
      <c r="U32025" s="74" t="s">
        <v>62050</v>
      </c>
    </row>
    <row r="32026" spans="20:21" x14ac:dyDescent="0.25">
      <c r="T32026" s="101" t="s">
        <v>62051</v>
      </c>
      <c r="U32026" s="74" t="s">
        <v>62052</v>
      </c>
    </row>
    <row r="32027" spans="20:21" x14ac:dyDescent="0.25">
      <c r="T32027" s="101" t="s">
        <v>62053</v>
      </c>
      <c r="U32027" s="74" t="s">
        <v>62054</v>
      </c>
    </row>
    <row r="32028" spans="20:21" x14ac:dyDescent="0.25">
      <c r="T32028" s="101" t="s">
        <v>62055</v>
      </c>
      <c r="U32028" s="74" t="s">
        <v>62056</v>
      </c>
    </row>
    <row r="32029" spans="20:21" x14ac:dyDescent="0.25">
      <c r="T32029" s="101" t="s">
        <v>62057</v>
      </c>
      <c r="U32029" s="74" t="s">
        <v>62058</v>
      </c>
    </row>
    <row r="32030" spans="20:21" x14ac:dyDescent="0.25">
      <c r="T32030" s="101" t="s">
        <v>62059</v>
      </c>
      <c r="U32030" s="74" t="s">
        <v>62060</v>
      </c>
    </row>
    <row r="32031" spans="20:21" x14ac:dyDescent="0.25">
      <c r="T32031" s="101" t="s">
        <v>62061</v>
      </c>
      <c r="U32031" s="74" t="s">
        <v>39659</v>
      </c>
    </row>
    <row r="32032" spans="20:21" x14ac:dyDescent="0.25">
      <c r="T32032" s="101" t="s">
        <v>62062</v>
      </c>
      <c r="U32032" s="74" t="s">
        <v>62063</v>
      </c>
    </row>
    <row r="32033" spans="20:21" x14ac:dyDescent="0.25">
      <c r="T32033" s="101" t="s">
        <v>62064</v>
      </c>
      <c r="U32033" s="74" t="s">
        <v>62065</v>
      </c>
    </row>
    <row r="32034" spans="20:21" x14ac:dyDescent="0.25">
      <c r="T32034" s="101" t="s">
        <v>62066</v>
      </c>
      <c r="U32034" s="74" t="s">
        <v>62067</v>
      </c>
    </row>
    <row r="32035" spans="20:21" x14ac:dyDescent="0.25">
      <c r="T32035" s="101" t="s">
        <v>62068</v>
      </c>
      <c r="U32035" s="74" t="s">
        <v>62069</v>
      </c>
    </row>
    <row r="32036" spans="20:21" x14ac:dyDescent="0.25">
      <c r="T32036" s="101" t="s">
        <v>62070</v>
      </c>
      <c r="U32036" s="74" t="s">
        <v>62071</v>
      </c>
    </row>
    <row r="32037" spans="20:21" x14ac:dyDescent="0.25">
      <c r="T32037" s="101" t="s">
        <v>62072</v>
      </c>
      <c r="U32037" s="74" t="s">
        <v>62073</v>
      </c>
    </row>
    <row r="32038" spans="20:21" x14ac:dyDescent="0.25">
      <c r="T32038" s="101" t="s">
        <v>62074</v>
      </c>
      <c r="U32038" s="74" t="s">
        <v>62075</v>
      </c>
    </row>
    <row r="32039" spans="20:21" x14ac:dyDescent="0.25">
      <c r="T32039" s="101" t="s">
        <v>62076</v>
      </c>
      <c r="U32039" s="74" t="s">
        <v>62077</v>
      </c>
    </row>
    <row r="32040" spans="20:21" x14ac:dyDescent="0.25">
      <c r="T32040" s="101" t="s">
        <v>62078</v>
      </c>
      <c r="U32040" s="74" t="s">
        <v>62079</v>
      </c>
    </row>
    <row r="32041" spans="20:21" x14ac:dyDescent="0.25">
      <c r="T32041" s="101" t="s">
        <v>62080</v>
      </c>
      <c r="U32041" s="74" t="s">
        <v>62081</v>
      </c>
    </row>
    <row r="32042" spans="20:21" x14ac:dyDescent="0.25">
      <c r="T32042" s="101" t="s">
        <v>62082</v>
      </c>
      <c r="U32042" s="74" t="s">
        <v>62083</v>
      </c>
    </row>
    <row r="32043" spans="20:21" x14ac:dyDescent="0.25">
      <c r="T32043" s="101" t="s">
        <v>62084</v>
      </c>
      <c r="U32043" s="74" t="s">
        <v>62085</v>
      </c>
    </row>
    <row r="32044" spans="20:21" x14ac:dyDescent="0.25">
      <c r="T32044" s="101" t="s">
        <v>62086</v>
      </c>
      <c r="U32044" s="74" t="s">
        <v>62087</v>
      </c>
    </row>
    <row r="32045" spans="20:21" x14ac:dyDescent="0.25">
      <c r="T32045" s="101" t="s">
        <v>62088</v>
      </c>
      <c r="U32045" s="74" t="s">
        <v>62089</v>
      </c>
    </row>
    <row r="32046" spans="20:21" x14ac:dyDescent="0.25">
      <c r="T32046" s="101" t="s">
        <v>62090</v>
      </c>
      <c r="U32046" s="74" t="s">
        <v>62091</v>
      </c>
    </row>
    <row r="32047" spans="20:21" x14ac:dyDescent="0.25">
      <c r="T32047" s="101" t="s">
        <v>62092</v>
      </c>
      <c r="U32047" s="74" t="s">
        <v>62093</v>
      </c>
    </row>
    <row r="32048" spans="20:21" x14ac:dyDescent="0.25">
      <c r="T32048" s="101" t="s">
        <v>62094</v>
      </c>
      <c r="U32048" s="74" t="s">
        <v>1240</v>
      </c>
    </row>
    <row r="32049" spans="20:21" x14ac:dyDescent="0.25">
      <c r="T32049" s="101" t="s">
        <v>62095</v>
      </c>
      <c r="U32049" s="74" t="s">
        <v>62096</v>
      </c>
    </row>
    <row r="32050" spans="20:21" x14ac:dyDescent="0.25">
      <c r="T32050" s="101" t="s">
        <v>62097</v>
      </c>
      <c r="U32050" s="74" t="s">
        <v>62098</v>
      </c>
    </row>
    <row r="32051" spans="20:21" x14ac:dyDescent="0.25">
      <c r="T32051" s="101" t="s">
        <v>62099</v>
      </c>
      <c r="U32051" s="74" t="s">
        <v>62100</v>
      </c>
    </row>
    <row r="32052" spans="20:21" x14ac:dyDescent="0.25">
      <c r="T32052" s="101" t="s">
        <v>62101</v>
      </c>
      <c r="U32052" s="74" t="s">
        <v>62102</v>
      </c>
    </row>
    <row r="32053" spans="20:21" x14ac:dyDescent="0.25">
      <c r="T32053" s="101" t="s">
        <v>62103</v>
      </c>
      <c r="U32053" s="74" t="s">
        <v>62104</v>
      </c>
    </row>
    <row r="32054" spans="20:21" x14ac:dyDescent="0.25">
      <c r="T32054" s="101" t="s">
        <v>62105</v>
      </c>
      <c r="U32054" s="74" t="s">
        <v>62106</v>
      </c>
    </row>
    <row r="32055" spans="20:21" x14ac:dyDescent="0.25">
      <c r="T32055" s="101" t="s">
        <v>62107</v>
      </c>
      <c r="U32055" s="74" t="s">
        <v>62108</v>
      </c>
    </row>
    <row r="32056" spans="20:21" x14ac:dyDescent="0.25">
      <c r="T32056" s="101" t="s">
        <v>62109</v>
      </c>
      <c r="U32056" s="74" t="s">
        <v>62110</v>
      </c>
    </row>
    <row r="32057" spans="20:21" x14ac:dyDescent="0.25">
      <c r="T32057" s="101" t="s">
        <v>62111</v>
      </c>
      <c r="U32057" s="74" t="s">
        <v>62112</v>
      </c>
    </row>
    <row r="32058" spans="20:21" x14ac:dyDescent="0.25">
      <c r="T32058" s="101" t="s">
        <v>62113</v>
      </c>
      <c r="U32058" s="74" t="s">
        <v>62114</v>
      </c>
    </row>
    <row r="32059" spans="20:21" x14ac:dyDescent="0.25">
      <c r="T32059" s="101" t="s">
        <v>62115</v>
      </c>
      <c r="U32059" s="74" t="s">
        <v>62116</v>
      </c>
    </row>
    <row r="32060" spans="20:21" x14ac:dyDescent="0.25">
      <c r="T32060" s="101" t="s">
        <v>62117</v>
      </c>
      <c r="U32060" s="74" t="s">
        <v>62118</v>
      </c>
    </row>
    <row r="32061" spans="20:21" x14ac:dyDescent="0.25">
      <c r="T32061" s="101" t="s">
        <v>62119</v>
      </c>
      <c r="U32061" s="74" t="s">
        <v>19727</v>
      </c>
    </row>
    <row r="32062" spans="20:21" x14ac:dyDescent="0.25">
      <c r="T32062" s="101" t="s">
        <v>62120</v>
      </c>
      <c r="U32062" s="74" t="s">
        <v>62121</v>
      </c>
    </row>
    <row r="32063" spans="20:21" x14ac:dyDescent="0.25">
      <c r="T32063" s="101" t="s">
        <v>62122</v>
      </c>
      <c r="U32063" s="74" t="s">
        <v>62123</v>
      </c>
    </row>
    <row r="32064" spans="20:21" x14ac:dyDescent="0.25">
      <c r="T32064" s="101" t="s">
        <v>62124</v>
      </c>
      <c r="U32064" s="74" t="s">
        <v>62125</v>
      </c>
    </row>
    <row r="32065" spans="20:21" x14ac:dyDescent="0.25">
      <c r="T32065" s="101" t="s">
        <v>62126</v>
      </c>
      <c r="U32065" s="74" t="s">
        <v>62127</v>
      </c>
    </row>
    <row r="32066" spans="20:21" x14ac:dyDescent="0.25">
      <c r="T32066" s="101" t="s">
        <v>62128</v>
      </c>
      <c r="U32066" s="74" t="s">
        <v>62129</v>
      </c>
    </row>
    <row r="32067" spans="20:21" x14ac:dyDescent="0.25">
      <c r="T32067" s="101" t="s">
        <v>62130</v>
      </c>
      <c r="U32067" s="74" t="s">
        <v>62131</v>
      </c>
    </row>
    <row r="32068" spans="20:21" x14ac:dyDescent="0.25">
      <c r="T32068" s="101" t="s">
        <v>62132</v>
      </c>
      <c r="U32068" s="74" t="s">
        <v>62133</v>
      </c>
    </row>
    <row r="32069" spans="20:21" x14ac:dyDescent="0.25">
      <c r="T32069" s="101" t="s">
        <v>62134</v>
      </c>
      <c r="U32069" s="74" t="s">
        <v>62135</v>
      </c>
    </row>
    <row r="32070" spans="20:21" x14ac:dyDescent="0.25">
      <c r="T32070" s="101" t="s">
        <v>62136</v>
      </c>
      <c r="U32070" s="74" t="s">
        <v>62137</v>
      </c>
    </row>
    <row r="32071" spans="20:21" x14ac:dyDescent="0.25">
      <c r="T32071" s="101" t="s">
        <v>62138</v>
      </c>
      <c r="U32071" s="74" t="s">
        <v>62139</v>
      </c>
    </row>
    <row r="32072" spans="20:21" x14ac:dyDescent="0.25">
      <c r="T32072" s="101" t="s">
        <v>62140</v>
      </c>
      <c r="U32072" s="74" t="s">
        <v>62141</v>
      </c>
    </row>
    <row r="32073" spans="20:21" x14ac:dyDescent="0.25">
      <c r="T32073" s="101" t="s">
        <v>62142</v>
      </c>
      <c r="U32073" s="74" t="s">
        <v>62143</v>
      </c>
    </row>
    <row r="32074" spans="20:21" x14ac:dyDescent="0.25">
      <c r="T32074" s="101" t="s">
        <v>62144</v>
      </c>
      <c r="U32074" s="74" t="s">
        <v>37278</v>
      </c>
    </row>
    <row r="32075" spans="20:21" x14ac:dyDescent="0.25">
      <c r="T32075" s="101" t="s">
        <v>62145</v>
      </c>
      <c r="U32075" s="74" t="s">
        <v>62146</v>
      </c>
    </row>
    <row r="32076" spans="20:21" x14ac:dyDescent="0.25">
      <c r="T32076" s="101" t="s">
        <v>62147</v>
      </c>
      <c r="U32076" s="74" t="s">
        <v>62148</v>
      </c>
    </row>
    <row r="32077" spans="20:21" x14ac:dyDescent="0.25">
      <c r="T32077" s="101" t="s">
        <v>62149</v>
      </c>
      <c r="U32077" s="74" t="s">
        <v>62150</v>
      </c>
    </row>
    <row r="32078" spans="20:21" x14ac:dyDescent="0.25">
      <c r="T32078" s="101" t="s">
        <v>62151</v>
      </c>
      <c r="U32078" s="74" t="s">
        <v>62152</v>
      </c>
    </row>
    <row r="32079" spans="20:21" x14ac:dyDescent="0.25">
      <c r="T32079" s="101" t="s">
        <v>62153</v>
      </c>
      <c r="U32079" s="74" t="s">
        <v>62154</v>
      </c>
    </row>
    <row r="32080" spans="20:21" x14ac:dyDescent="0.25">
      <c r="T32080" s="101" t="s">
        <v>62155</v>
      </c>
      <c r="U32080" s="74" t="s">
        <v>62156</v>
      </c>
    </row>
    <row r="32081" spans="20:21" x14ac:dyDescent="0.25">
      <c r="T32081" s="101" t="s">
        <v>62157</v>
      </c>
      <c r="U32081" s="74" t="s">
        <v>62158</v>
      </c>
    </row>
    <row r="32082" spans="20:21" x14ac:dyDescent="0.25">
      <c r="T32082" s="101" t="s">
        <v>62159</v>
      </c>
      <c r="U32082" s="74" t="s">
        <v>62160</v>
      </c>
    </row>
    <row r="32083" spans="20:21" x14ac:dyDescent="0.25">
      <c r="T32083" s="101" t="s">
        <v>62161</v>
      </c>
      <c r="U32083" s="74" t="s">
        <v>56422</v>
      </c>
    </row>
    <row r="32084" spans="20:21" x14ac:dyDescent="0.25">
      <c r="T32084" s="101" t="s">
        <v>62162</v>
      </c>
      <c r="U32084" s="74" t="s">
        <v>62163</v>
      </c>
    </row>
    <row r="32085" spans="20:21" x14ac:dyDescent="0.25">
      <c r="T32085" s="101" t="s">
        <v>62164</v>
      </c>
      <c r="U32085" s="74" t="s">
        <v>62165</v>
      </c>
    </row>
    <row r="32086" spans="20:21" x14ac:dyDescent="0.25">
      <c r="T32086" s="101" t="s">
        <v>62166</v>
      </c>
      <c r="U32086" s="74" t="s">
        <v>62167</v>
      </c>
    </row>
    <row r="32087" spans="20:21" x14ac:dyDescent="0.25">
      <c r="T32087" s="101" t="s">
        <v>62168</v>
      </c>
      <c r="U32087" s="74" t="s">
        <v>62169</v>
      </c>
    </row>
    <row r="32088" spans="20:21" x14ac:dyDescent="0.25">
      <c r="T32088" s="101" t="s">
        <v>62170</v>
      </c>
      <c r="U32088" s="74" t="s">
        <v>62171</v>
      </c>
    </row>
    <row r="32089" spans="20:21" x14ac:dyDescent="0.25">
      <c r="T32089" s="101" t="s">
        <v>62172</v>
      </c>
      <c r="U32089" s="74" t="s">
        <v>62173</v>
      </c>
    </row>
    <row r="32090" spans="20:21" x14ac:dyDescent="0.25">
      <c r="T32090" s="101" t="s">
        <v>62174</v>
      </c>
      <c r="U32090" s="74" t="s">
        <v>62175</v>
      </c>
    </row>
    <row r="32091" spans="20:21" x14ac:dyDescent="0.25">
      <c r="T32091" s="101" t="s">
        <v>62176</v>
      </c>
      <c r="U32091" s="74" t="s">
        <v>62177</v>
      </c>
    </row>
    <row r="32092" spans="20:21" x14ac:dyDescent="0.25">
      <c r="T32092" s="101" t="s">
        <v>62178</v>
      </c>
      <c r="U32092" s="74" t="s">
        <v>33762</v>
      </c>
    </row>
    <row r="32093" spans="20:21" x14ac:dyDescent="0.25">
      <c r="T32093" s="101" t="s">
        <v>62179</v>
      </c>
      <c r="U32093" s="74" t="s">
        <v>62180</v>
      </c>
    </row>
    <row r="32094" spans="20:21" x14ac:dyDescent="0.25">
      <c r="T32094" s="101" t="s">
        <v>62181</v>
      </c>
      <c r="U32094" s="74" t="s">
        <v>62182</v>
      </c>
    </row>
    <row r="32095" spans="20:21" x14ac:dyDescent="0.25">
      <c r="T32095" s="101" t="s">
        <v>62183</v>
      </c>
      <c r="U32095" s="74" t="s">
        <v>62184</v>
      </c>
    </row>
    <row r="32096" spans="20:21" x14ac:dyDescent="0.25">
      <c r="T32096" s="101" t="s">
        <v>62185</v>
      </c>
      <c r="U32096" s="74" t="s">
        <v>5253</v>
      </c>
    </row>
    <row r="32097" spans="20:21" x14ac:dyDescent="0.25">
      <c r="T32097" s="101" t="s">
        <v>62186</v>
      </c>
      <c r="U32097" s="74" t="s">
        <v>62187</v>
      </c>
    </row>
    <row r="32098" spans="20:21" x14ac:dyDescent="0.25">
      <c r="T32098" s="101" t="s">
        <v>62188</v>
      </c>
      <c r="U32098" s="74" t="s">
        <v>62189</v>
      </c>
    </row>
    <row r="32099" spans="20:21" x14ac:dyDescent="0.25">
      <c r="T32099" s="101" t="s">
        <v>62190</v>
      </c>
      <c r="U32099" s="74" t="s">
        <v>62191</v>
      </c>
    </row>
    <row r="32100" spans="20:21" x14ac:dyDescent="0.25">
      <c r="T32100" s="101" t="s">
        <v>62192</v>
      </c>
      <c r="U32100" s="74" t="s">
        <v>62193</v>
      </c>
    </row>
    <row r="32101" spans="20:21" x14ac:dyDescent="0.25">
      <c r="T32101" s="101" t="s">
        <v>62194</v>
      </c>
      <c r="U32101" s="74" t="s">
        <v>62195</v>
      </c>
    </row>
    <row r="32102" spans="20:21" x14ac:dyDescent="0.25">
      <c r="T32102" s="101" t="s">
        <v>62196</v>
      </c>
      <c r="U32102" s="74" t="s">
        <v>62197</v>
      </c>
    </row>
    <row r="32103" spans="20:21" x14ac:dyDescent="0.25">
      <c r="T32103" s="101" t="s">
        <v>62198</v>
      </c>
      <c r="U32103" s="74" t="s">
        <v>62199</v>
      </c>
    </row>
    <row r="32104" spans="20:21" x14ac:dyDescent="0.25">
      <c r="T32104" s="101" t="s">
        <v>62200</v>
      </c>
      <c r="U32104" s="74" t="s">
        <v>62201</v>
      </c>
    </row>
    <row r="32105" spans="20:21" x14ac:dyDescent="0.25">
      <c r="T32105" s="101" t="s">
        <v>62202</v>
      </c>
      <c r="U32105" s="74" t="s">
        <v>62203</v>
      </c>
    </row>
    <row r="32106" spans="20:21" x14ac:dyDescent="0.25">
      <c r="T32106" s="101" t="s">
        <v>62204</v>
      </c>
      <c r="U32106" s="74" t="s">
        <v>12128</v>
      </c>
    </row>
    <row r="32107" spans="20:21" x14ac:dyDescent="0.25">
      <c r="T32107" s="101" t="s">
        <v>62205</v>
      </c>
      <c r="U32107" s="74" t="s">
        <v>62206</v>
      </c>
    </row>
    <row r="32108" spans="20:21" x14ac:dyDescent="0.25">
      <c r="T32108" s="101" t="s">
        <v>62207</v>
      </c>
      <c r="U32108" s="74" t="s">
        <v>62208</v>
      </c>
    </row>
    <row r="32109" spans="20:21" x14ac:dyDescent="0.25">
      <c r="T32109" s="101" t="s">
        <v>62209</v>
      </c>
      <c r="U32109" s="74" t="s">
        <v>62210</v>
      </c>
    </row>
    <row r="32110" spans="20:21" x14ac:dyDescent="0.25">
      <c r="T32110" s="101" t="s">
        <v>62211</v>
      </c>
      <c r="U32110" s="74" t="s">
        <v>62212</v>
      </c>
    </row>
    <row r="32111" spans="20:21" x14ac:dyDescent="0.25">
      <c r="T32111" s="101" t="s">
        <v>62213</v>
      </c>
      <c r="U32111" s="74" t="s">
        <v>12145</v>
      </c>
    </row>
    <row r="32112" spans="20:21" x14ac:dyDescent="0.25">
      <c r="T32112" s="101" t="s">
        <v>62214</v>
      </c>
      <c r="U32112" s="74" t="s">
        <v>62215</v>
      </c>
    </row>
    <row r="32113" spans="20:21" x14ac:dyDescent="0.25">
      <c r="T32113" s="101" t="s">
        <v>62216</v>
      </c>
      <c r="U32113" s="74" t="s">
        <v>62217</v>
      </c>
    </row>
    <row r="32114" spans="20:21" x14ac:dyDescent="0.25">
      <c r="T32114" s="101" t="s">
        <v>62218</v>
      </c>
      <c r="U32114" s="74" t="s">
        <v>62219</v>
      </c>
    </row>
    <row r="32115" spans="20:21" x14ac:dyDescent="0.25">
      <c r="T32115" s="101" t="s">
        <v>62220</v>
      </c>
      <c r="U32115" s="74" t="s">
        <v>62221</v>
      </c>
    </row>
    <row r="32116" spans="20:21" x14ac:dyDescent="0.25">
      <c r="T32116" s="101" t="s">
        <v>62222</v>
      </c>
      <c r="U32116" s="74" t="s">
        <v>62223</v>
      </c>
    </row>
    <row r="32117" spans="20:21" x14ac:dyDescent="0.25">
      <c r="T32117" s="101" t="s">
        <v>62224</v>
      </c>
      <c r="U32117" s="74" t="s">
        <v>62225</v>
      </c>
    </row>
    <row r="32118" spans="20:21" x14ac:dyDescent="0.25">
      <c r="T32118" s="101" t="s">
        <v>62226</v>
      </c>
      <c r="U32118" s="74" t="s">
        <v>12153</v>
      </c>
    </row>
    <row r="32119" spans="20:21" x14ac:dyDescent="0.25">
      <c r="T32119" s="101" t="s">
        <v>62227</v>
      </c>
      <c r="U32119" s="74" t="s">
        <v>62228</v>
      </c>
    </row>
    <row r="32120" spans="20:21" x14ac:dyDescent="0.25">
      <c r="T32120" s="101" t="s">
        <v>62229</v>
      </c>
      <c r="U32120" s="74" t="s">
        <v>62230</v>
      </c>
    </row>
    <row r="32121" spans="20:21" x14ac:dyDescent="0.25">
      <c r="T32121" s="101" t="s">
        <v>62231</v>
      </c>
      <c r="U32121" s="74" t="s">
        <v>62232</v>
      </c>
    </row>
    <row r="32122" spans="20:21" x14ac:dyDescent="0.25">
      <c r="T32122" s="101" t="s">
        <v>62233</v>
      </c>
      <c r="U32122" s="74" t="s">
        <v>62234</v>
      </c>
    </row>
    <row r="32123" spans="20:21" x14ac:dyDescent="0.25">
      <c r="T32123" s="101" t="s">
        <v>62235</v>
      </c>
      <c r="U32123" s="74" t="s">
        <v>62236</v>
      </c>
    </row>
    <row r="32124" spans="20:21" x14ac:dyDescent="0.25">
      <c r="T32124" s="101" t="s">
        <v>62237</v>
      </c>
      <c r="U32124" s="74" t="s">
        <v>62238</v>
      </c>
    </row>
    <row r="32125" spans="20:21" x14ac:dyDescent="0.25">
      <c r="T32125" s="101" t="s">
        <v>62239</v>
      </c>
      <c r="U32125" s="74" t="s">
        <v>62240</v>
      </c>
    </row>
    <row r="32126" spans="20:21" x14ac:dyDescent="0.25">
      <c r="T32126" s="101" t="s">
        <v>62241</v>
      </c>
      <c r="U32126" s="74" t="s">
        <v>62242</v>
      </c>
    </row>
    <row r="32127" spans="20:21" x14ac:dyDescent="0.25">
      <c r="T32127" s="101" t="s">
        <v>62243</v>
      </c>
      <c r="U32127" s="74" t="s">
        <v>62244</v>
      </c>
    </row>
    <row r="32128" spans="20:21" x14ac:dyDescent="0.25">
      <c r="T32128" s="101" t="s">
        <v>62245</v>
      </c>
      <c r="U32128" s="74" t="s">
        <v>11382</v>
      </c>
    </row>
    <row r="32129" spans="20:21" x14ac:dyDescent="0.25">
      <c r="T32129" s="101" t="s">
        <v>62246</v>
      </c>
      <c r="U32129" s="74" t="s">
        <v>62247</v>
      </c>
    </row>
    <row r="32130" spans="20:21" x14ac:dyDescent="0.25">
      <c r="T32130" s="101" t="s">
        <v>62248</v>
      </c>
      <c r="U32130" s="74" t="s">
        <v>62249</v>
      </c>
    </row>
    <row r="32131" spans="20:21" x14ac:dyDescent="0.25">
      <c r="T32131" s="101" t="s">
        <v>62250</v>
      </c>
      <c r="U32131" s="74" t="s">
        <v>62251</v>
      </c>
    </row>
    <row r="32132" spans="20:21" x14ac:dyDescent="0.25">
      <c r="T32132" s="101" t="s">
        <v>62252</v>
      </c>
      <c r="U32132" s="74" t="s">
        <v>62253</v>
      </c>
    </row>
    <row r="32133" spans="20:21" x14ac:dyDescent="0.25">
      <c r="T32133" s="101" t="s">
        <v>62254</v>
      </c>
      <c r="U32133" s="74" t="s">
        <v>62255</v>
      </c>
    </row>
    <row r="32134" spans="20:21" x14ac:dyDescent="0.25">
      <c r="T32134" s="101" t="s">
        <v>62256</v>
      </c>
      <c r="U32134" s="74" t="s">
        <v>62257</v>
      </c>
    </row>
    <row r="32135" spans="20:21" x14ac:dyDescent="0.25">
      <c r="T32135" s="101" t="s">
        <v>62258</v>
      </c>
      <c r="U32135" s="74" t="s">
        <v>62259</v>
      </c>
    </row>
    <row r="32136" spans="20:21" x14ac:dyDescent="0.25">
      <c r="T32136" s="101" t="s">
        <v>62260</v>
      </c>
      <c r="U32136" s="74" t="s">
        <v>62261</v>
      </c>
    </row>
    <row r="32137" spans="20:21" x14ac:dyDescent="0.25">
      <c r="T32137" s="101" t="s">
        <v>62262</v>
      </c>
      <c r="U32137" s="74" t="s">
        <v>62263</v>
      </c>
    </row>
    <row r="32138" spans="20:21" x14ac:dyDescent="0.25">
      <c r="T32138" s="101" t="s">
        <v>62264</v>
      </c>
      <c r="U32138" s="74" t="s">
        <v>62265</v>
      </c>
    </row>
    <row r="32139" spans="20:21" x14ac:dyDescent="0.25">
      <c r="T32139" s="101" t="s">
        <v>62266</v>
      </c>
      <c r="U32139" s="74" t="s">
        <v>62267</v>
      </c>
    </row>
    <row r="32140" spans="20:21" x14ac:dyDescent="0.25">
      <c r="T32140" s="101" t="s">
        <v>62268</v>
      </c>
      <c r="U32140" s="74" t="s">
        <v>62269</v>
      </c>
    </row>
    <row r="32141" spans="20:21" x14ac:dyDescent="0.25">
      <c r="T32141" s="101" t="s">
        <v>62270</v>
      </c>
      <c r="U32141" s="74" t="s">
        <v>62271</v>
      </c>
    </row>
    <row r="32142" spans="20:21" x14ac:dyDescent="0.25">
      <c r="T32142" s="101" t="s">
        <v>62272</v>
      </c>
      <c r="U32142" s="74" t="s">
        <v>62273</v>
      </c>
    </row>
    <row r="32143" spans="20:21" x14ac:dyDescent="0.25">
      <c r="T32143" s="101" t="s">
        <v>62274</v>
      </c>
      <c r="U32143" s="74" t="s">
        <v>62275</v>
      </c>
    </row>
    <row r="32144" spans="20:21" x14ac:dyDescent="0.25">
      <c r="T32144" s="101" t="s">
        <v>62276</v>
      </c>
      <c r="U32144" s="74" t="s">
        <v>62277</v>
      </c>
    </row>
    <row r="32145" spans="20:21" x14ac:dyDescent="0.25">
      <c r="T32145" s="101" t="s">
        <v>62278</v>
      </c>
      <c r="U32145" s="74" t="s">
        <v>62279</v>
      </c>
    </row>
    <row r="32146" spans="20:21" x14ac:dyDescent="0.25">
      <c r="T32146" s="101" t="s">
        <v>62280</v>
      </c>
      <c r="U32146" s="74" t="s">
        <v>62281</v>
      </c>
    </row>
    <row r="32147" spans="20:21" x14ac:dyDescent="0.25">
      <c r="T32147" s="101" t="s">
        <v>62282</v>
      </c>
      <c r="U32147" s="74" t="s">
        <v>62283</v>
      </c>
    </row>
    <row r="32148" spans="20:21" x14ac:dyDescent="0.25">
      <c r="T32148" s="101" t="s">
        <v>62284</v>
      </c>
      <c r="U32148" s="74" t="s">
        <v>2953</v>
      </c>
    </row>
    <row r="32149" spans="20:21" x14ac:dyDescent="0.25">
      <c r="T32149" s="101" t="s">
        <v>62285</v>
      </c>
      <c r="U32149" s="74" t="s">
        <v>62286</v>
      </c>
    </row>
    <row r="32150" spans="20:21" x14ac:dyDescent="0.25">
      <c r="T32150" s="101" t="s">
        <v>62287</v>
      </c>
      <c r="U32150" s="74" t="s">
        <v>62288</v>
      </c>
    </row>
    <row r="32151" spans="20:21" x14ac:dyDescent="0.25">
      <c r="T32151" s="101" t="s">
        <v>62289</v>
      </c>
      <c r="U32151" s="74" t="s">
        <v>62290</v>
      </c>
    </row>
    <row r="32152" spans="20:21" x14ac:dyDescent="0.25">
      <c r="T32152" s="101" t="s">
        <v>62291</v>
      </c>
      <c r="U32152" s="74" t="s">
        <v>62292</v>
      </c>
    </row>
    <row r="32153" spans="20:21" x14ac:dyDescent="0.25">
      <c r="T32153" s="101" t="s">
        <v>62293</v>
      </c>
      <c r="U32153" s="74" t="s">
        <v>62294</v>
      </c>
    </row>
    <row r="32154" spans="20:21" x14ac:dyDescent="0.25">
      <c r="T32154" s="101" t="s">
        <v>62295</v>
      </c>
      <c r="U32154" s="74" t="s">
        <v>62296</v>
      </c>
    </row>
    <row r="32155" spans="20:21" x14ac:dyDescent="0.25">
      <c r="T32155" s="101" t="s">
        <v>62297</v>
      </c>
      <c r="U32155" s="74" t="s">
        <v>26807</v>
      </c>
    </row>
    <row r="32156" spans="20:21" x14ac:dyDescent="0.25">
      <c r="T32156" s="101" t="s">
        <v>62298</v>
      </c>
      <c r="U32156" s="74" t="s">
        <v>62299</v>
      </c>
    </row>
    <row r="32157" spans="20:21" x14ac:dyDescent="0.25">
      <c r="T32157" s="101" t="s">
        <v>62300</v>
      </c>
      <c r="U32157" s="74" t="s">
        <v>62301</v>
      </c>
    </row>
    <row r="32158" spans="20:21" x14ac:dyDescent="0.25">
      <c r="T32158" s="101" t="s">
        <v>62302</v>
      </c>
      <c r="U32158" s="74" t="s">
        <v>62303</v>
      </c>
    </row>
    <row r="32159" spans="20:21" x14ac:dyDescent="0.25">
      <c r="T32159" s="101" t="s">
        <v>62304</v>
      </c>
      <c r="U32159" s="74" t="s">
        <v>62305</v>
      </c>
    </row>
    <row r="32160" spans="20:21" x14ac:dyDescent="0.25">
      <c r="T32160" s="101" t="s">
        <v>62306</v>
      </c>
      <c r="U32160" s="74" t="s">
        <v>62307</v>
      </c>
    </row>
    <row r="32161" spans="20:21" x14ac:dyDescent="0.25">
      <c r="T32161" s="101" t="s">
        <v>62308</v>
      </c>
      <c r="U32161" s="74" t="s">
        <v>62309</v>
      </c>
    </row>
    <row r="32162" spans="20:21" x14ac:dyDescent="0.25">
      <c r="T32162" s="101" t="s">
        <v>62310</v>
      </c>
      <c r="U32162" s="74" t="s">
        <v>62311</v>
      </c>
    </row>
    <row r="32163" spans="20:21" x14ac:dyDescent="0.25">
      <c r="T32163" s="101" t="s">
        <v>62312</v>
      </c>
      <c r="U32163" s="74" t="s">
        <v>62313</v>
      </c>
    </row>
    <row r="32164" spans="20:21" x14ac:dyDescent="0.25">
      <c r="T32164" s="101" t="s">
        <v>62314</v>
      </c>
      <c r="U32164" s="74" t="s">
        <v>62315</v>
      </c>
    </row>
    <row r="32165" spans="20:21" x14ac:dyDescent="0.25">
      <c r="T32165" s="101" t="s">
        <v>62316</v>
      </c>
      <c r="U32165" s="74" t="s">
        <v>62317</v>
      </c>
    </row>
    <row r="32166" spans="20:21" x14ac:dyDescent="0.25">
      <c r="T32166" s="101" t="s">
        <v>62318</v>
      </c>
      <c r="U32166" s="74" t="s">
        <v>62319</v>
      </c>
    </row>
    <row r="32167" spans="20:21" x14ac:dyDescent="0.25">
      <c r="T32167" s="101" t="s">
        <v>62320</v>
      </c>
      <c r="U32167" s="74" t="s">
        <v>62321</v>
      </c>
    </row>
    <row r="32168" spans="20:21" x14ac:dyDescent="0.25">
      <c r="T32168" s="101" t="s">
        <v>62322</v>
      </c>
      <c r="U32168" s="74" t="s">
        <v>62323</v>
      </c>
    </row>
    <row r="32169" spans="20:21" x14ac:dyDescent="0.25">
      <c r="T32169" s="101" t="s">
        <v>62324</v>
      </c>
      <c r="U32169" s="74" t="s">
        <v>62325</v>
      </c>
    </row>
    <row r="32170" spans="20:21" x14ac:dyDescent="0.25">
      <c r="T32170" s="101" t="s">
        <v>62326</v>
      </c>
      <c r="U32170" s="74" t="s">
        <v>62327</v>
      </c>
    </row>
    <row r="32171" spans="20:21" x14ac:dyDescent="0.25">
      <c r="T32171" s="101" t="s">
        <v>62328</v>
      </c>
      <c r="U32171" s="74" t="s">
        <v>62329</v>
      </c>
    </row>
    <row r="32172" spans="20:21" x14ac:dyDescent="0.25">
      <c r="T32172" s="101" t="s">
        <v>62330</v>
      </c>
      <c r="U32172" s="74" t="s">
        <v>62331</v>
      </c>
    </row>
    <row r="32173" spans="20:21" x14ac:dyDescent="0.25">
      <c r="T32173" s="101" t="s">
        <v>62332</v>
      </c>
      <c r="U32173" s="74" t="s">
        <v>62333</v>
      </c>
    </row>
    <row r="32174" spans="20:21" x14ac:dyDescent="0.25">
      <c r="T32174" s="101" t="s">
        <v>62334</v>
      </c>
      <c r="U32174" s="74" t="s">
        <v>62335</v>
      </c>
    </row>
    <row r="32175" spans="20:21" x14ac:dyDescent="0.25">
      <c r="T32175" s="101" t="s">
        <v>62336</v>
      </c>
      <c r="U32175" s="74" t="s">
        <v>62337</v>
      </c>
    </row>
    <row r="32176" spans="20:21" x14ac:dyDescent="0.25">
      <c r="T32176" s="101" t="s">
        <v>62338</v>
      </c>
      <c r="U32176" s="74" t="s">
        <v>62339</v>
      </c>
    </row>
    <row r="32177" spans="20:21" x14ac:dyDescent="0.25">
      <c r="T32177" s="101" t="s">
        <v>62340</v>
      </c>
      <c r="U32177" s="74" t="s">
        <v>62341</v>
      </c>
    </row>
    <row r="32178" spans="20:21" x14ac:dyDescent="0.25">
      <c r="T32178" s="101" t="s">
        <v>62342</v>
      </c>
      <c r="U32178" s="74" t="s">
        <v>62343</v>
      </c>
    </row>
    <row r="32179" spans="20:21" x14ac:dyDescent="0.25">
      <c r="T32179" s="101" t="s">
        <v>62344</v>
      </c>
      <c r="U32179" s="74" t="s">
        <v>62345</v>
      </c>
    </row>
    <row r="32180" spans="20:21" x14ac:dyDescent="0.25">
      <c r="T32180" s="101" t="s">
        <v>62346</v>
      </c>
      <c r="U32180" s="74" t="s">
        <v>10831</v>
      </c>
    </row>
    <row r="32181" spans="20:21" x14ac:dyDescent="0.25">
      <c r="T32181" s="101" t="s">
        <v>62347</v>
      </c>
      <c r="U32181" s="74" t="s">
        <v>62348</v>
      </c>
    </row>
    <row r="32182" spans="20:21" x14ac:dyDescent="0.25">
      <c r="T32182" s="101" t="s">
        <v>62349</v>
      </c>
      <c r="U32182" s="74" t="s">
        <v>62350</v>
      </c>
    </row>
    <row r="32183" spans="20:21" x14ac:dyDescent="0.25">
      <c r="T32183" s="101" t="s">
        <v>62351</v>
      </c>
      <c r="U32183" s="74" t="s">
        <v>13629</v>
      </c>
    </row>
    <row r="32184" spans="20:21" x14ac:dyDescent="0.25">
      <c r="T32184" s="101" t="s">
        <v>62352</v>
      </c>
      <c r="U32184" s="74" t="s">
        <v>3042</v>
      </c>
    </row>
    <row r="32185" spans="20:21" x14ac:dyDescent="0.25">
      <c r="T32185" s="101" t="s">
        <v>62353</v>
      </c>
      <c r="U32185" s="74" t="s">
        <v>62354</v>
      </c>
    </row>
    <row r="32186" spans="20:21" x14ac:dyDescent="0.25">
      <c r="T32186" s="101" t="s">
        <v>62355</v>
      </c>
      <c r="U32186" s="74" t="s">
        <v>62356</v>
      </c>
    </row>
    <row r="32187" spans="20:21" x14ac:dyDescent="0.25">
      <c r="T32187" s="101" t="s">
        <v>62357</v>
      </c>
      <c r="U32187" s="74" t="s">
        <v>62358</v>
      </c>
    </row>
    <row r="32188" spans="20:21" x14ac:dyDescent="0.25">
      <c r="T32188" s="101" t="s">
        <v>62359</v>
      </c>
      <c r="U32188" s="74" t="s">
        <v>62360</v>
      </c>
    </row>
    <row r="32189" spans="20:21" x14ac:dyDescent="0.25">
      <c r="T32189" s="101" t="s">
        <v>62361</v>
      </c>
      <c r="U32189" s="74" t="s">
        <v>62362</v>
      </c>
    </row>
    <row r="32190" spans="20:21" x14ac:dyDescent="0.25">
      <c r="T32190" s="101" t="s">
        <v>62363</v>
      </c>
      <c r="U32190" s="74" t="s">
        <v>62364</v>
      </c>
    </row>
    <row r="32191" spans="20:21" x14ac:dyDescent="0.25">
      <c r="T32191" s="101" t="s">
        <v>62365</v>
      </c>
      <c r="U32191" s="74" t="s">
        <v>62366</v>
      </c>
    </row>
    <row r="32192" spans="20:21" x14ac:dyDescent="0.25">
      <c r="T32192" s="101" t="s">
        <v>62367</v>
      </c>
      <c r="U32192" s="74" t="s">
        <v>38833</v>
      </c>
    </row>
    <row r="32193" spans="20:21" x14ac:dyDescent="0.25">
      <c r="T32193" s="101" t="s">
        <v>62368</v>
      </c>
      <c r="U32193" s="74" t="s">
        <v>62369</v>
      </c>
    </row>
    <row r="32194" spans="20:21" x14ac:dyDescent="0.25">
      <c r="T32194" s="101" t="s">
        <v>62370</v>
      </c>
      <c r="U32194" s="74" t="s">
        <v>62371</v>
      </c>
    </row>
    <row r="32195" spans="20:21" x14ac:dyDescent="0.25">
      <c r="T32195" s="101" t="s">
        <v>62372</v>
      </c>
      <c r="U32195" s="74" t="s">
        <v>62373</v>
      </c>
    </row>
    <row r="32196" spans="20:21" x14ac:dyDescent="0.25">
      <c r="T32196" s="101" t="s">
        <v>62374</v>
      </c>
      <c r="U32196" s="74" t="s">
        <v>62375</v>
      </c>
    </row>
    <row r="32197" spans="20:21" x14ac:dyDescent="0.25">
      <c r="T32197" s="101" t="s">
        <v>62376</v>
      </c>
      <c r="U32197" s="74" t="s">
        <v>62377</v>
      </c>
    </row>
    <row r="32198" spans="20:21" x14ac:dyDescent="0.25">
      <c r="T32198" s="101" t="s">
        <v>62378</v>
      </c>
      <c r="U32198" s="74" t="s">
        <v>62379</v>
      </c>
    </row>
    <row r="32199" spans="20:21" x14ac:dyDescent="0.25">
      <c r="T32199" s="101" t="s">
        <v>62380</v>
      </c>
      <c r="U32199" s="74" t="s">
        <v>62381</v>
      </c>
    </row>
    <row r="32200" spans="20:21" x14ac:dyDescent="0.25">
      <c r="T32200" s="101" t="s">
        <v>62382</v>
      </c>
      <c r="U32200" s="74" t="s">
        <v>62383</v>
      </c>
    </row>
    <row r="32201" spans="20:21" x14ac:dyDescent="0.25">
      <c r="T32201" s="101" t="s">
        <v>62384</v>
      </c>
      <c r="U32201" s="74" t="s">
        <v>756</v>
      </c>
    </row>
    <row r="32202" spans="20:21" x14ac:dyDescent="0.25">
      <c r="T32202" s="101" t="s">
        <v>62385</v>
      </c>
      <c r="U32202" s="74" t="s">
        <v>62386</v>
      </c>
    </row>
    <row r="32203" spans="20:21" x14ac:dyDescent="0.25">
      <c r="T32203" s="101" t="s">
        <v>62387</v>
      </c>
      <c r="U32203" s="74" t="s">
        <v>62388</v>
      </c>
    </row>
    <row r="32204" spans="20:21" x14ac:dyDescent="0.25">
      <c r="T32204" s="101" t="s">
        <v>62389</v>
      </c>
      <c r="U32204" s="74" t="s">
        <v>62390</v>
      </c>
    </row>
    <row r="32205" spans="20:21" x14ac:dyDescent="0.25">
      <c r="T32205" s="101" t="s">
        <v>62391</v>
      </c>
      <c r="U32205" s="74" t="s">
        <v>62392</v>
      </c>
    </row>
    <row r="32206" spans="20:21" x14ac:dyDescent="0.25">
      <c r="T32206" s="101" t="s">
        <v>62393</v>
      </c>
      <c r="U32206" s="74" t="s">
        <v>28837</v>
      </c>
    </row>
    <row r="32207" spans="20:21" x14ac:dyDescent="0.25">
      <c r="T32207" s="101" t="s">
        <v>62394</v>
      </c>
      <c r="U32207" s="74" t="s">
        <v>62395</v>
      </c>
    </row>
    <row r="32208" spans="20:21" x14ac:dyDescent="0.25">
      <c r="T32208" s="101" t="s">
        <v>62396</v>
      </c>
      <c r="U32208" s="74" t="s">
        <v>62397</v>
      </c>
    </row>
    <row r="32209" spans="20:21" x14ac:dyDescent="0.25">
      <c r="T32209" s="101" t="s">
        <v>62398</v>
      </c>
      <c r="U32209" s="74" t="s">
        <v>11633</v>
      </c>
    </row>
    <row r="32210" spans="20:21" x14ac:dyDescent="0.25">
      <c r="T32210" s="101" t="s">
        <v>62399</v>
      </c>
      <c r="U32210" s="74" t="s">
        <v>62400</v>
      </c>
    </row>
    <row r="32211" spans="20:21" x14ac:dyDescent="0.25">
      <c r="T32211" s="101" t="s">
        <v>62401</v>
      </c>
      <c r="U32211" s="74" t="s">
        <v>62402</v>
      </c>
    </row>
    <row r="32212" spans="20:21" x14ac:dyDescent="0.25">
      <c r="T32212" s="101" t="s">
        <v>62403</v>
      </c>
      <c r="U32212" s="74" t="s">
        <v>62404</v>
      </c>
    </row>
    <row r="32213" spans="20:21" x14ac:dyDescent="0.25">
      <c r="T32213" s="101" t="s">
        <v>62405</v>
      </c>
      <c r="U32213" s="74" t="s">
        <v>62406</v>
      </c>
    </row>
    <row r="32214" spans="20:21" x14ac:dyDescent="0.25">
      <c r="T32214" s="101" t="s">
        <v>62407</v>
      </c>
      <c r="U32214" s="74" t="s">
        <v>12453</v>
      </c>
    </row>
    <row r="32215" spans="20:21" x14ac:dyDescent="0.25">
      <c r="T32215" s="101" t="s">
        <v>62408</v>
      </c>
      <c r="U32215" s="74" t="s">
        <v>62409</v>
      </c>
    </row>
    <row r="32216" spans="20:21" x14ac:dyDescent="0.25">
      <c r="T32216" s="101" t="s">
        <v>62410</v>
      </c>
      <c r="U32216" s="74" t="s">
        <v>62411</v>
      </c>
    </row>
    <row r="32217" spans="20:21" x14ac:dyDescent="0.25">
      <c r="T32217" s="101" t="s">
        <v>62412</v>
      </c>
      <c r="U32217" s="74" t="s">
        <v>62413</v>
      </c>
    </row>
    <row r="32218" spans="20:21" x14ac:dyDescent="0.25">
      <c r="T32218" s="101" t="s">
        <v>62414</v>
      </c>
      <c r="U32218" s="74" t="s">
        <v>62415</v>
      </c>
    </row>
    <row r="32219" spans="20:21" x14ac:dyDescent="0.25">
      <c r="T32219" s="101" t="s">
        <v>62416</v>
      </c>
      <c r="U32219" s="74" t="s">
        <v>62417</v>
      </c>
    </row>
    <row r="32220" spans="20:21" x14ac:dyDescent="0.25">
      <c r="T32220" s="101" t="s">
        <v>62418</v>
      </c>
      <c r="U32220" s="74" t="s">
        <v>23725</v>
      </c>
    </row>
    <row r="32221" spans="20:21" x14ac:dyDescent="0.25">
      <c r="T32221" s="101" t="s">
        <v>62419</v>
      </c>
      <c r="U32221" s="74" t="s">
        <v>62420</v>
      </c>
    </row>
    <row r="32222" spans="20:21" x14ac:dyDescent="0.25">
      <c r="T32222" s="101" t="s">
        <v>62421</v>
      </c>
      <c r="U32222" s="74" t="s">
        <v>62422</v>
      </c>
    </row>
    <row r="32223" spans="20:21" x14ac:dyDescent="0.25">
      <c r="T32223" s="101" t="s">
        <v>62423</v>
      </c>
      <c r="U32223" s="74" t="s">
        <v>62424</v>
      </c>
    </row>
    <row r="32224" spans="20:21" x14ac:dyDescent="0.25">
      <c r="T32224" s="101" t="s">
        <v>62425</v>
      </c>
      <c r="U32224" s="74" t="s">
        <v>62426</v>
      </c>
    </row>
    <row r="32225" spans="20:21" x14ac:dyDescent="0.25">
      <c r="T32225" s="101" t="s">
        <v>62427</v>
      </c>
      <c r="U32225" s="74" t="s">
        <v>62428</v>
      </c>
    </row>
    <row r="32226" spans="20:21" x14ac:dyDescent="0.25">
      <c r="T32226" s="101" t="s">
        <v>62429</v>
      </c>
      <c r="U32226" s="74" t="s">
        <v>62430</v>
      </c>
    </row>
    <row r="32227" spans="20:21" x14ac:dyDescent="0.25">
      <c r="T32227" s="101" t="s">
        <v>62431</v>
      </c>
      <c r="U32227" s="74" t="s">
        <v>62432</v>
      </c>
    </row>
    <row r="32228" spans="20:21" x14ac:dyDescent="0.25">
      <c r="T32228" s="101" t="s">
        <v>62433</v>
      </c>
      <c r="U32228" s="74" t="s">
        <v>62434</v>
      </c>
    </row>
    <row r="32229" spans="20:21" x14ac:dyDescent="0.25">
      <c r="T32229" s="101" t="s">
        <v>62435</v>
      </c>
      <c r="U32229" s="74" t="s">
        <v>62436</v>
      </c>
    </row>
    <row r="32230" spans="20:21" x14ac:dyDescent="0.25">
      <c r="T32230" s="101" t="s">
        <v>62437</v>
      </c>
      <c r="U32230" s="74" t="s">
        <v>62438</v>
      </c>
    </row>
    <row r="32231" spans="20:21" x14ac:dyDescent="0.25">
      <c r="T32231" s="101" t="s">
        <v>62439</v>
      </c>
      <c r="U32231" s="74" t="s">
        <v>62440</v>
      </c>
    </row>
    <row r="32232" spans="20:21" x14ac:dyDescent="0.25">
      <c r="T32232" s="101" t="s">
        <v>62441</v>
      </c>
      <c r="U32232" s="74" t="s">
        <v>62442</v>
      </c>
    </row>
    <row r="32233" spans="20:21" x14ac:dyDescent="0.25">
      <c r="T32233" s="101" t="s">
        <v>62443</v>
      </c>
      <c r="U32233" s="74" t="s">
        <v>62444</v>
      </c>
    </row>
    <row r="32234" spans="20:21" x14ac:dyDescent="0.25">
      <c r="T32234" s="101" t="s">
        <v>62445</v>
      </c>
      <c r="U32234" s="74" t="s">
        <v>62446</v>
      </c>
    </row>
    <row r="32235" spans="20:21" x14ac:dyDescent="0.25">
      <c r="T32235" s="101" t="s">
        <v>62447</v>
      </c>
      <c r="U32235" s="74" t="s">
        <v>62448</v>
      </c>
    </row>
    <row r="32236" spans="20:21" x14ac:dyDescent="0.25">
      <c r="T32236" s="101" t="s">
        <v>62449</v>
      </c>
      <c r="U32236" s="74" t="s">
        <v>62450</v>
      </c>
    </row>
    <row r="32237" spans="20:21" x14ac:dyDescent="0.25">
      <c r="T32237" s="101" t="s">
        <v>62451</v>
      </c>
      <c r="U32237" s="74" t="s">
        <v>62452</v>
      </c>
    </row>
    <row r="32238" spans="20:21" x14ac:dyDescent="0.25">
      <c r="T32238" s="101" t="s">
        <v>62453</v>
      </c>
      <c r="U32238" s="74" t="s">
        <v>35738</v>
      </c>
    </row>
    <row r="32239" spans="20:21" x14ac:dyDescent="0.25">
      <c r="T32239" s="101" t="s">
        <v>62454</v>
      </c>
      <c r="U32239" s="74" t="s">
        <v>62455</v>
      </c>
    </row>
    <row r="32240" spans="20:21" x14ac:dyDescent="0.25">
      <c r="T32240" s="101" t="s">
        <v>62456</v>
      </c>
      <c r="U32240" s="74" t="s">
        <v>62457</v>
      </c>
    </row>
    <row r="32241" spans="20:21" x14ac:dyDescent="0.25">
      <c r="T32241" s="101" t="s">
        <v>62458</v>
      </c>
      <c r="U32241" s="74" t="s">
        <v>62459</v>
      </c>
    </row>
    <row r="32242" spans="20:21" x14ac:dyDescent="0.25">
      <c r="T32242" s="101" t="s">
        <v>62460</v>
      </c>
      <c r="U32242" s="74" t="s">
        <v>11673</v>
      </c>
    </row>
    <row r="32243" spans="20:21" x14ac:dyDescent="0.25">
      <c r="T32243" s="101" t="s">
        <v>62461</v>
      </c>
      <c r="U32243" s="74" t="s">
        <v>62462</v>
      </c>
    </row>
    <row r="32244" spans="20:21" x14ac:dyDescent="0.25">
      <c r="T32244" s="101" t="s">
        <v>62463</v>
      </c>
      <c r="U32244" s="74" t="s">
        <v>62464</v>
      </c>
    </row>
    <row r="32245" spans="20:21" x14ac:dyDescent="0.25">
      <c r="T32245" s="101" t="s">
        <v>62465</v>
      </c>
      <c r="U32245" s="74" t="s">
        <v>50239</v>
      </c>
    </row>
    <row r="32246" spans="20:21" x14ac:dyDescent="0.25">
      <c r="T32246" s="101" t="s">
        <v>62466</v>
      </c>
      <c r="U32246" s="74" t="s">
        <v>62467</v>
      </c>
    </row>
    <row r="32247" spans="20:21" x14ac:dyDescent="0.25">
      <c r="T32247" s="101" t="s">
        <v>62468</v>
      </c>
      <c r="U32247" s="74" t="s">
        <v>62469</v>
      </c>
    </row>
    <row r="32248" spans="20:21" x14ac:dyDescent="0.25">
      <c r="T32248" s="101" t="s">
        <v>62470</v>
      </c>
      <c r="U32248" s="74" t="s">
        <v>62471</v>
      </c>
    </row>
    <row r="32249" spans="20:21" x14ac:dyDescent="0.25">
      <c r="T32249" s="101" t="s">
        <v>62472</v>
      </c>
      <c r="U32249" s="74" t="s">
        <v>8759</v>
      </c>
    </row>
    <row r="32250" spans="20:21" x14ac:dyDescent="0.25">
      <c r="T32250" s="101" t="s">
        <v>62473</v>
      </c>
      <c r="U32250" s="74" t="s">
        <v>868</v>
      </c>
    </row>
    <row r="32251" spans="20:21" x14ac:dyDescent="0.25">
      <c r="T32251" s="101" t="s">
        <v>62474</v>
      </c>
      <c r="U32251" s="74" t="s">
        <v>62475</v>
      </c>
    </row>
    <row r="32252" spans="20:21" x14ac:dyDescent="0.25">
      <c r="T32252" s="101" t="s">
        <v>62476</v>
      </c>
      <c r="U32252" s="74" t="s">
        <v>62477</v>
      </c>
    </row>
    <row r="32253" spans="20:21" x14ac:dyDescent="0.25">
      <c r="T32253" s="101" t="s">
        <v>62478</v>
      </c>
      <c r="U32253" s="74" t="s">
        <v>62479</v>
      </c>
    </row>
    <row r="32254" spans="20:21" x14ac:dyDescent="0.25">
      <c r="T32254" s="101" t="s">
        <v>62480</v>
      </c>
      <c r="U32254" s="74" t="s">
        <v>13198</v>
      </c>
    </row>
    <row r="32255" spans="20:21" x14ac:dyDescent="0.25">
      <c r="T32255" s="101" t="s">
        <v>62481</v>
      </c>
      <c r="U32255" s="74" t="s">
        <v>62482</v>
      </c>
    </row>
    <row r="32256" spans="20:21" x14ac:dyDescent="0.25">
      <c r="T32256" s="101" t="s">
        <v>62483</v>
      </c>
      <c r="U32256" s="74" t="s">
        <v>62484</v>
      </c>
    </row>
    <row r="32257" spans="20:21" x14ac:dyDescent="0.25">
      <c r="T32257" s="101" t="s">
        <v>62485</v>
      </c>
      <c r="U32257" s="74" t="s">
        <v>62486</v>
      </c>
    </row>
    <row r="32258" spans="20:21" x14ac:dyDescent="0.25">
      <c r="T32258" s="101" t="s">
        <v>62487</v>
      </c>
      <c r="U32258" s="74" t="s">
        <v>62488</v>
      </c>
    </row>
    <row r="32259" spans="20:21" x14ac:dyDescent="0.25">
      <c r="T32259" s="101" t="s">
        <v>62489</v>
      </c>
      <c r="U32259" s="74" t="s">
        <v>25724</v>
      </c>
    </row>
    <row r="32260" spans="20:21" x14ac:dyDescent="0.25">
      <c r="T32260" s="101" t="s">
        <v>62490</v>
      </c>
      <c r="U32260" s="74" t="s">
        <v>62491</v>
      </c>
    </row>
    <row r="32261" spans="20:21" x14ac:dyDescent="0.25">
      <c r="T32261" s="101" t="s">
        <v>62492</v>
      </c>
      <c r="U32261" s="74" t="s">
        <v>62493</v>
      </c>
    </row>
    <row r="32262" spans="20:21" x14ac:dyDescent="0.25">
      <c r="T32262" s="101" t="s">
        <v>62494</v>
      </c>
      <c r="U32262" s="74" t="s">
        <v>62495</v>
      </c>
    </row>
    <row r="32263" spans="20:21" x14ac:dyDescent="0.25">
      <c r="T32263" s="101" t="s">
        <v>62496</v>
      </c>
      <c r="U32263" s="74" t="s">
        <v>62497</v>
      </c>
    </row>
    <row r="32264" spans="20:21" x14ac:dyDescent="0.25">
      <c r="T32264" s="101" t="s">
        <v>62498</v>
      </c>
      <c r="U32264" s="74" t="s">
        <v>62499</v>
      </c>
    </row>
    <row r="32265" spans="20:21" x14ac:dyDescent="0.25">
      <c r="T32265" s="101" t="s">
        <v>62500</v>
      </c>
      <c r="U32265" s="74" t="s">
        <v>62501</v>
      </c>
    </row>
    <row r="32266" spans="20:21" x14ac:dyDescent="0.25">
      <c r="T32266" s="101" t="s">
        <v>62502</v>
      </c>
      <c r="U32266" s="74" t="s">
        <v>62503</v>
      </c>
    </row>
    <row r="32267" spans="20:21" x14ac:dyDescent="0.25">
      <c r="T32267" s="101" t="s">
        <v>62504</v>
      </c>
      <c r="U32267" s="74" t="s">
        <v>62505</v>
      </c>
    </row>
    <row r="32268" spans="20:21" x14ac:dyDescent="0.25">
      <c r="T32268" s="101" t="s">
        <v>62506</v>
      </c>
      <c r="U32268" s="74" t="s">
        <v>62507</v>
      </c>
    </row>
    <row r="32269" spans="20:21" x14ac:dyDescent="0.25">
      <c r="T32269" s="101" t="s">
        <v>62508</v>
      </c>
      <c r="U32269" s="74" t="s">
        <v>62509</v>
      </c>
    </row>
    <row r="32270" spans="20:21" x14ac:dyDescent="0.25">
      <c r="T32270" s="101" t="s">
        <v>62510</v>
      </c>
      <c r="U32270" s="74" t="s">
        <v>32927</v>
      </c>
    </row>
    <row r="32271" spans="20:21" x14ac:dyDescent="0.25">
      <c r="T32271" s="101" t="s">
        <v>62511</v>
      </c>
      <c r="U32271" s="74" t="s">
        <v>62512</v>
      </c>
    </row>
    <row r="32272" spans="20:21" x14ac:dyDescent="0.25">
      <c r="T32272" s="101" t="s">
        <v>62513</v>
      </c>
      <c r="U32272" s="74" t="s">
        <v>11737</v>
      </c>
    </row>
    <row r="32273" spans="20:21" x14ac:dyDescent="0.25">
      <c r="T32273" s="101" t="s">
        <v>62514</v>
      </c>
      <c r="U32273" s="74" t="s">
        <v>62515</v>
      </c>
    </row>
    <row r="32274" spans="20:21" x14ac:dyDescent="0.25">
      <c r="T32274" s="101" t="s">
        <v>62516</v>
      </c>
      <c r="U32274" s="74" t="s">
        <v>57145</v>
      </c>
    </row>
    <row r="32275" spans="20:21" x14ac:dyDescent="0.25">
      <c r="T32275" s="101" t="s">
        <v>62517</v>
      </c>
      <c r="U32275" s="74" t="s">
        <v>62518</v>
      </c>
    </row>
    <row r="32276" spans="20:21" x14ac:dyDescent="0.25">
      <c r="T32276" s="101" t="s">
        <v>62519</v>
      </c>
      <c r="U32276" s="74" t="s">
        <v>62520</v>
      </c>
    </row>
    <row r="32277" spans="20:21" x14ac:dyDescent="0.25">
      <c r="T32277" s="101" t="s">
        <v>62521</v>
      </c>
      <c r="U32277" s="74" t="s">
        <v>62522</v>
      </c>
    </row>
    <row r="32278" spans="20:21" x14ac:dyDescent="0.25">
      <c r="T32278" s="101" t="s">
        <v>62523</v>
      </c>
      <c r="U32278" s="74" t="s">
        <v>62524</v>
      </c>
    </row>
    <row r="32279" spans="20:21" x14ac:dyDescent="0.25">
      <c r="T32279" s="101" t="s">
        <v>62525</v>
      </c>
      <c r="U32279" s="74" t="s">
        <v>62526</v>
      </c>
    </row>
    <row r="32280" spans="20:21" x14ac:dyDescent="0.25">
      <c r="T32280" s="101" t="s">
        <v>62527</v>
      </c>
      <c r="U32280" s="74" t="s">
        <v>62528</v>
      </c>
    </row>
    <row r="32281" spans="20:21" x14ac:dyDescent="0.25">
      <c r="T32281" s="101" t="s">
        <v>62529</v>
      </c>
      <c r="U32281" s="74" t="s">
        <v>62530</v>
      </c>
    </row>
    <row r="32282" spans="20:21" x14ac:dyDescent="0.25">
      <c r="T32282" s="101" t="s">
        <v>62531</v>
      </c>
      <c r="U32282" s="74" t="s">
        <v>62532</v>
      </c>
    </row>
    <row r="32283" spans="20:21" x14ac:dyDescent="0.25">
      <c r="T32283" s="101" t="s">
        <v>62533</v>
      </c>
      <c r="U32283" s="74" t="s">
        <v>62534</v>
      </c>
    </row>
    <row r="32284" spans="20:21" x14ac:dyDescent="0.25">
      <c r="T32284" s="101" t="s">
        <v>62535</v>
      </c>
      <c r="U32284" s="74" t="s">
        <v>62536</v>
      </c>
    </row>
    <row r="32285" spans="20:21" x14ac:dyDescent="0.25">
      <c r="T32285" s="101" t="s">
        <v>62537</v>
      </c>
      <c r="U32285" s="74" t="s">
        <v>62538</v>
      </c>
    </row>
    <row r="32286" spans="20:21" x14ac:dyDescent="0.25">
      <c r="T32286" s="101" t="s">
        <v>62539</v>
      </c>
      <c r="U32286" s="74" t="s">
        <v>62540</v>
      </c>
    </row>
    <row r="32287" spans="20:21" x14ac:dyDescent="0.25">
      <c r="T32287" s="101" t="s">
        <v>62541</v>
      </c>
      <c r="U32287" s="74" t="s">
        <v>62542</v>
      </c>
    </row>
    <row r="32288" spans="20:21" x14ac:dyDescent="0.25">
      <c r="T32288" s="101" t="s">
        <v>62543</v>
      </c>
      <c r="U32288" s="74" t="s">
        <v>62544</v>
      </c>
    </row>
    <row r="32289" spans="20:21" x14ac:dyDescent="0.25">
      <c r="T32289" s="101" t="s">
        <v>62545</v>
      </c>
      <c r="U32289" s="74" t="s">
        <v>62546</v>
      </c>
    </row>
    <row r="32290" spans="20:21" x14ac:dyDescent="0.25">
      <c r="T32290" s="101" t="s">
        <v>62547</v>
      </c>
      <c r="U32290" s="74" t="s">
        <v>62548</v>
      </c>
    </row>
    <row r="32291" spans="20:21" x14ac:dyDescent="0.25">
      <c r="T32291" s="101" t="s">
        <v>62549</v>
      </c>
      <c r="U32291" s="74" t="s">
        <v>62550</v>
      </c>
    </row>
    <row r="32292" spans="20:21" x14ac:dyDescent="0.25">
      <c r="T32292" s="101" t="s">
        <v>62551</v>
      </c>
      <c r="U32292" s="74" t="s">
        <v>62552</v>
      </c>
    </row>
    <row r="32293" spans="20:21" x14ac:dyDescent="0.25">
      <c r="T32293" s="101" t="s">
        <v>62553</v>
      </c>
      <c r="U32293" s="74" t="s">
        <v>62554</v>
      </c>
    </row>
    <row r="32294" spans="20:21" x14ac:dyDescent="0.25">
      <c r="T32294" s="101" t="s">
        <v>62555</v>
      </c>
      <c r="U32294" s="74" t="s">
        <v>62556</v>
      </c>
    </row>
    <row r="32295" spans="20:21" x14ac:dyDescent="0.25">
      <c r="T32295" s="101" t="s">
        <v>62557</v>
      </c>
      <c r="U32295" s="74" t="s">
        <v>62558</v>
      </c>
    </row>
    <row r="32296" spans="20:21" x14ac:dyDescent="0.25">
      <c r="T32296" s="101" t="s">
        <v>62559</v>
      </c>
      <c r="U32296" s="74" t="s">
        <v>30864</v>
      </c>
    </row>
    <row r="32297" spans="20:21" x14ac:dyDescent="0.25">
      <c r="T32297" s="101" t="s">
        <v>62560</v>
      </c>
      <c r="U32297" s="74" t="s">
        <v>62561</v>
      </c>
    </row>
    <row r="32298" spans="20:21" x14ac:dyDescent="0.25">
      <c r="T32298" s="101" t="s">
        <v>62562</v>
      </c>
      <c r="U32298" s="74" t="s">
        <v>62563</v>
      </c>
    </row>
    <row r="32299" spans="20:21" x14ac:dyDescent="0.25">
      <c r="T32299" s="101" t="s">
        <v>62564</v>
      </c>
      <c r="U32299" s="74" t="s">
        <v>62565</v>
      </c>
    </row>
    <row r="32300" spans="20:21" x14ac:dyDescent="0.25">
      <c r="T32300" s="101" t="s">
        <v>62566</v>
      </c>
      <c r="U32300" s="74" t="s">
        <v>62567</v>
      </c>
    </row>
    <row r="32301" spans="20:21" x14ac:dyDescent="0.25">
      <c r="T32301" s="101" t="s">
        <v>62568</v>
      </c>
      <c r="U32301" s="74" t="s">
        <v>62569</v>
      </c>
    </row>
    <row r="32302" spans="20:21" x14ac:dyDescent="0.25">
      <c r="T32302" s="101" t="s">
        <v>62570</v>
      </c>
      <c r="U32302" s="74" t="s">
        <v>62571</v>
      </c>
    </row>
    <row r="32303" spans="20:21" x14ac:dyDescent="0.25">
      <c r="T32303" s="101" t="s">
        <v>62572</v>
      </c>
      <c r="U32303" s="74" t="s">
        <v>12731</v>
      </c>
    </row>
    <row r="32304" spans="20:21" x14ac:dyDescent="0.25">
      <c r="T32304" s="101" t="s">
        <v>62573</v>
      </c>
      <c r="U32304" s="74" t="s">
        <v>62574</v>
      </c>
    </row>
    <row r="32305" spans="20:21" x14ac:dyDescent="0.25">
      <c r="T32305" s="101" t="s">
        <v>62575</v>
      </c>
      <c r="U32305" s="74" t="s">
        <v>62576</v>
      </c>
    </row>
    <row r="32306" spans="20:21" x14ac:dyDescent="0.25">
      <c r="T32306" s="101" t="s">
        <v>62577</v>
      </c>
      <c r="U32306" s="74" t="s">
        <v>62578</v>
      </c>
    </row>
    <row r="32307" spans="20:21" x14ac:dyDescent="0.25">
      <c r="T32307" s="101" t="s">
        <v>62579</v>
      </c>
      <c r="U32307" s="74" t="s">
        <v>62580</v>
      </c>
    </row>
    <row r="32308" spans="20:21" x14ac:dyDescent="0.25">
      <c r="T32308" s="101" t="s">
        <v>62581</v>
      </c>
      <c r="U32308" s="74" t="s">
        <v>62582</v>
      </c>
    </row>
    <row r="32309" spans="20:21" x14ac:dyDescent="0.25">
      <c r="T32309" s="101" t="s">
        <v>62583</v>
      </c>
      <c r="U32309" s="74" t="s">
        <v>62584</v>
      </c>
    </row>
    <row r="32310" spans="20:21" x14ac:dyDescent="0.25">
      <c r="T32310" s="101" t="s">
        <v>62585</v>
      </c>
      <c r="U32310" s="74" t="s">
        <v>62586</v>
      </c>
    </row>
    <row r="32311" spans="20:21" x14ac:dyDescent="0.25">
      <c r="T32311" s="101" t="s">
        <v>62587</v>
      </c>
      <c r="U32311" s="74" t="s">
        <v>62588</v>
      </c>
    </row>
    <row r="32312" spans="20:21" x14ac:dyDescent="0.25">
      <c r="T32312" s="101" t="s">
        <v>62589</v>
      </c>
      <c r="U32312" s="74" t="s">
        <v>62590</v>
      </c>
    </row>
    <row r="32313" spans="20:21" x14ac:dyDescent="0.25">
      <c r="T32313" s="101" t="s">
        <v>62591</v>
      </c>
      <c r="U32313" s="74" t="s">
        <v>62592</v>
      </c>
    </row>
    <row r="32314" spans="20:21" x14ac:dyDescent="0.25">
      <c r="T32314" s="101" t="s">
        <v>62593</v>
      </c>
      <c r="U32314" s="74" t="s">
        <v>62594</v>
      </c>
    </row>
    <row r="32315" spans="20:21" x14ac:dyDescent="0.25">
      <c r="T32315" s="101" t="s">
        <v>62595</v>
      </c>
      <c r="U32315" s="74" t="s">
        <v>62596</v>
      </c>
    </row>
    <row r="32316" spans="20:21" x14ac:dyDescent="0.25">
      <c r="T32316" s="101" t="s">
        <v>62597</v>
      </c>
      <c r="U32316" s="74" t="s">
        <v>62598</v>
      </c>
    </row>
    <row r="32317" spans="20:21" x14ac:dyDescent="0.25">
      <c r="T32317" s="101" t="s">
        <v>62599</v>
      </c>
      <c r="U32317" s="74" t="s">
        <v>62600</v>
      </c>
    </row>
    <row r="32318" spans="20:21" x14ac:dyDescent="0.25">
      <c r="T32318" s="101" t="s">
        <v>62601</v>
      </c>
      <c r="U32318" s="74" t="s">
        <v>62602</v>
      </c>
    </row>
    <row r="32319" spans="20:21" x14ac:dyDescent="0.25">
      <c r="T32319" s="101" t="s">
        <v>62603</v>
      </c>
      <c r="U32319" s="74" t="s">
        <v>62604</v>
      </c>
    </row>
    <row r="32320" spans="20:21" x14ac:dyDescent="0.25">
      <c r="T32320" s="101" t="s">
        <v>62605</v>
      </c>
      <c r="U32320" s="74" t="s">
        <v>62606</v>
      </c>
    </row>
    <row r="32321" spans="20:21" x14ac:dyDescent="0.25">
      <c r="T32321" s="101" t="s">
        <v>62607</v>
      </c>
      <c r="U32321" s="74" t="s">
        <v>62608</v>
      </c>
    </row>
    <row r="32322" spans="20:21" x14ac:dyDescent="0.25">
      <c r="T32322" s="101" t="s">
        <v>62609</v>
      </c>
      <c r="U32322" s="74" t="s">
        <v>62610</v>
      </c>
    </row>
    <row r="32323" spans="20:21" x14ac:dyDescent="0.25">
      <c r="T32323" s="101" t="s">
        <v>62611</v>
      </c>
      <c r="U32323" s="74" t="s">
        <v>62612</v>
      </c>
    </row>
    <row r="32324" spans="20:21" x14ac:dyDescent="0.25">
      <c r="T32324" s="101" t="s">
        <v>62613</v>
      </c>
      <c r="U32324" s="74" t="s">
        <v>62614</v>
      </c>
    </row>
    <row r="32325" spans="20:21" x14ac:dyDescent="0.25">
      <c r="T32325" s="101" t="s">
        <v>62615</v>
      </c>
      <c r="U32325" s="74" t="s">
        <v>62616</v>
      </c>
    </row>
    <row r="32326" spans="20:21" x14ac:dyDescent="0.25">
      <c r="T32326" s="101" t="s">
        <v>62617</v>
      </c>
      <c r="U32326" s="74" t="s">
        <v>62618</v>
      </c>
    </row>
    <row r="32327" spans="20:21" x14ac:dyDescent="0.25">
      <c r="T32327" s="101" t="s">
        <v>62619</v>
      </c>
      <c r="U32327" s="74" t="s">
        <v>62620</v>
      </c>
    </row>
    <row r="32328" spans="20:21" x14ac:dyDescent="0.25">
      <c r="T32328" s="101" t="s">
        <v>62621</v>
      </c>
      <c r="U32328" s="74" t="s">
        <v>62622</v>
      </c>
    </row>
    <row r="32329" spans="20:21" x14ac:dyDescent="0.25">
      <c r="T32329" s="101" t="s">
        <v>62623</v>
      </c>
      <c r="U32329" s="74" t="s">
        <v>17609</v>
      </c>
    </row>
    <row r="32330" spans="20:21" x14ac:dyDescent="0.25">
      <c r="T32330" s="101" t="s">
        <v>62624</v>
      </c>
      <c r="U32330" s="74" t="s">
        <v>45534</v>
      </c>
    </row>
    <row r="32331" spans="20:21" x14ac:dyDescent="0.25">
      <c r="T32331" s="101" t="s">
        <v>62625</v>
      </c>
      <c r="U32331" s="74" t="s">
        <v>62626</v>
      </c>
    </row>
    <row r="32332" spans="20:21" x14ac:dyDescent="0.25">
      <c r="T32332" s="101" t="s">
        <v>62627</v>
      </c>
      <c r="U32332" s="74" t="s">
        <v>62628</v>
      </c>
    </row>
    <row r="32333" spans="20:21" x14ac:dyDescent="0.25">
      <c r="T32333" s="101" t="s">
        <v>62629</v>
      </c>
      <c r="U32333" s="74" t="s">
        <v>42243</v>
      </c>
    </row>
    <row r="32334" spans="20:21" x14ac:dyDescent="0.25">
      <c r="T32334" s="101" t="s">
        <v>62630</v>
      </c>
      <c r="U32334" s="74" t="s">
        <v>62631</v>
      </c>
    </row>
    <row r="32335" spans="20:21" x14ac:dyDescent="0.25">
      <c r="T32335" s="101" t="s">
        <v>62632</v>
      </c>
      <c r="U32335" s="74" t="s">
        <v>62633</v>
      </c>
    </row>
    <row r="32336" spans="20:21" x14ac:dyDescent="0.25">
      <c r="T32336" s="101" t="s">
        <v>62634</v>
      </c>
      <c r="U32336" s="74" t="s">
        <v>62635</v>
      </c>
    </row>
    <row r="32337" spans="20:21" x14ac:dyDescent="0.25">
      <c r="T32337" s="101" t="s">
        <v>62636</v>
      </c>
      <c r="U32337" s="74" t="s">
        <v>47849</v>
      </c>
    </row>
    <row r="32338" spans="20:21" x14ac:dyDescent="0.25">
      <c r="T32338" s="101" t="s">
        <v>62637</v>
      </c>
      <c r="U32338" s="74" t="s">
        <v>62638</v>
      </c>
    </row>
    <row r="32339" spans="20:21" x14ac:dyDescent="0.25">
      <c r="T32339" s="101" t="s">
        <v>62639</v>
      </c>
      <c r="U32339" s="74" t="s">
        <v>2650</v>
      </c>
    </row>
    <row r="32340" spans="20:21" x14ac:dyDescent="0.25">
      <c r="T32340" s="101" t="s">
        <v>62640</v>
      </c>
      <c r="U32340" s="74" t="s">
        <v>62641</v>
      </c>
    </row>
    <row r="32341" spans="20:21" x14ac:dyDescent="0.25">
      <c r="T32341" s="101" t="s">
        <v>62642</v>
      </c>
      <c r="U32341" s="74" t="s">
        <v>62643</v>
      </c>
    </row>
    <row r="32342" spans="20:21" x14ac:dyDescent="0.25">
      <c r="T32342" s="101" t="s">
        <v>62644</v>
      </c>
      <c r="U32342" s="74" t="s">
        <v>62645</v>
      </c>
    </row>
    <row r="32343" spans="20:21" x14ac:dyDescent="0.25">
      <c r="T32343" s="101" t="s">
        <v>62646</v>
      </c>
      <c r="U32343" s="74" t="s">
        <v>62647</v>
      </c>
    </row>
    <row r="32344" spans="20:21" x14ac:dyDescent="0.25">
      <c r="T32344" s="101" t="s">
        <v>62648</v>
      </c>
      <c r="U32344" s="74" t="s">
        <v>29249</v>
      </c>
    </row>
    <row r="32345" spans="20:21" x14ac:dyDescent="0.25">
      <c r="T32345" s="101" t="s">
        <v>62649</v>
      </c>
      <c r="U32345" s="74" t="s">
        <v>62650</v>
      </c>
    </row>
    <row r="32346" spans="20:21" x14ac:dyDescent="0.25">
      <c r="T32346" s="101" t="s">
        <v>62651</v>
      </c>
      <c r="U32346" s="74" t="s">
        <v>9203</v>
      </c>
    </row>
    <row r="32347" spans="20:21" x14ac:dyDescent="0.25">
      <c r="T32347" s="101" t="s">
        <v>62652</v>
      </c>
      <c r="U32347" s="74" t="s">
        <v>62653</v>
      </c>
    </row>
    <row r="32348" spans="20:21" x14ac:dyDescent="0.25">
      <c r="T32348" s="101" t="s">
        <v>62654</v>
      </c>
      <c r="U32348" s="74" t="s">
        <v>62655</v>
      </c>
    </row>
    <row r="32349" spans="20:21" x14ac:dyDescent="0.25">
      <c r="T32349" s="101" t="s">
        <v>62656</v>
      </c>
      <c r="U32349" s="74" t="s">
        <v>62657</v>
      </c>
    </row>
    <row r="32350" spans="20:21" x14ac:dyDescent="0.25">
      <c r="T32350" s="101" t="s">
        <v>62658</v>
      </c>
      <c r="U32350" s="74" t="s">
        <v>62659</v>
      </c>
    </row>
    <row r="32351" spans="20:21" x14ac:dyDescent="0.25">
      <c r="T32351" s="101" t="s">
        <v>62660</v>
      </c>
      <c r="U32351" s="74" t="s">
        <v>62661</v>
      </c>
    </row>
    <row r="32352" spans="20:21" x14ac:dyDescent="0.25">
      <c r="T32352" s="101" t="s">
        <v>62662</v>
      </c>
      <c r="U32352" s="74" t="s">
        <v>62663</v>
      </c>
    </row>
    <row r="32353" spans="20:21" x14ac:dyDescent="0.25">
      <c r="T32353" s="101" t="s">
        <v>62664</v>
      </c>
      <c r="U32353" s="74" t="s">
        <v>62665</v>
      </c>
    </row>
    <row r="32354" spans="20:21" x14ac:dyDescent="0.25">
      <c r="T32354" s="101" t="s">
        <v>62666</v>
      </c>
      <c r="U32354" s="74" t="s">
        <v>44294</v>
      </c>
    </row>
    <row r="32355" spans="20:21" x14ac:dyDescent="0.25">
      <c r="T32355" s="101" t="s">
        <v>62667</v>
      </c>
      <c r="U32355" s="74" t="s">
        <v>62668</v>
      </c>
    </row>
    <row r="32356" spans="20:21" x14ac:dyDescent="0.25">
      <c r="T32356" s="101" t="s">
        <v>62669</v>
      </c>
      <c r="U32356" s="74" t="s">
        <v>62670</v>
      </c>
    </row>
    <row r="32357" spans="20:21" x14ac:dyDescent="0.25">
      <c r="T32357" s="101" t="s">
        <v>62671</v>
      </c>
      <c r="U32357" s="74" t="s">
        <v>62672</v>
      </c>
    </row>
    <row r="32358" spans="20:21" x14ac:dyDescent="0.25">
      <c r="T32358" s="101" t="s">
        <v>62673</v>
      </c>
      <c r="U32358" s="74" t="s">
        <v>47933</v>
      </c>
    </row>
    <row r="32359" spans="20:21" x14ac:dyDescent="0.25">
      <c r="T32359" s="101" t="s">
        <v>62674</v>
      </c>
      <c r="U32359" s="74" t="s">
        <v>62675</v>
      </c>
    </row>
    <row r="32360" spans="20:21" x14ac:dyDescent="0.25">
      <c r="T32360" s="101" t="s">
        <v>62676</v>
      </c>
      <c r="U32360" s="74" t="s">
        <v>62677</v>
      </c>
    </row>
    <row r="32361" spans="20:21" x14ac:dyDescent="0.25">
      <c r="T32361" s="101" t="s">
        <v>62678</v>
      </c>
      <c r="U32361" s="74" t="s">
        <v>62679</v>
      </c>
    </row>
    <row r="32362" spans="20:21" x14ac:dyDescent="0.25">
      <c r="T32362" s="101" t="s">
        <v>62680</v>
      </c>
      <c r="U32362" s="74" t="s">
        <v>62681</v>
      </c>
    </row>
    <row r="32363" spans="20:21" x14ac:dyDescent="0.25">
      <c r="T32363" s="101" t="s">
        <v>62682</v>
      </c>
      <c r="U32363" s="74" t="s">
        <v>62683</v>
      </c>
    </row>
    <row r="32364" spans="20:21" x14ac:dyDescent="0.25">
      <c r="T32364" s="101" t="s">
        <v>62684</v>
      </c>
      <c r="U32364" s="74" t="s">
        <v>62685</v>
      </c>
    </row>
    <row r="32365" spans="20:21" x14ac:dyDescent="0.25">
      <c r="T32365" s="101" t="s">
        <v>62686</v>
      </c>
      <c r="U32365" s="74" t="s">
        <v>62687</v>
      </c>
    </row>
    <row r="32366" spans="20:21" x14ac:dyDescent="0.25">
      <c r="T32366" s="101" t="s">
        <v>62688</v>
      </c>
      <c r="U32366" s="74" t="s">
        <v>35942</v>
      </c>
    </row>
    <row r="32367" spans="20:21" x14ac:dyDescent="0.25">
      <c r="T32367" s="101" t="s">
        <v>62689</v>
      </c>
      <c r="U32367" s="74" t="s">
        <v>62690</v>
      </c>
    </row>
    <row r="32368" spans="20:21" x14ac:dyDescent="0.25">
      <c r="T32368" s="101" t="s">
        <v>62691</v>
      </c>
      <c r="U32368" s="74" t="s">
        <v>62692</v>
      </c>
    </row>
    <row r="32369" spans="20:21" x14ac:dyDescent="0.25">
      <c r="T32369" s="101" t="s">
        <v>62693</v>
      </c>
      <c r="U32369" s="74" t="s">
        <v>62694</v>
      </c>
    </row>
    <row r="32370" spans="20:21" x14ac:dyDescent="0.25">
      <c r="T32370" s="101" t="s">
        <v>62695</v>
      </c>
      <c r="U32370" s="74" t="s">
        <v>62696</v>
      </c>
    </row>
    <row r="32371" spans="20:21" x14ac:dyDescent="0.25">
      <c r="T32371" s="101" t="s">
        <v>62697</v>
      </c>
      <c r="U32371" s="74" t="s">
        <v>62698</v>
      </c>
    </row>
    <row r="32372" spans="20:21" x14ac:dyDescent="0.25">
      <c r="T32372" s="101" t="s">
        <v>62699</v>
      </c>
      <c r="U32372" s="74" t="s">
        <v>62700</v>
      </c>
    </row>
    <row r="32373" spans="20:21" x14ac:dyDescent="0.25">
      <c r="T32373" s="101" t="s">
        <v>62701</v>
      </c>
      <c r="U32373" s="74" t="s">
        <v>62702</v>
      </c>
    </row>
    <row r="32374" spans="20:21" x14ac:dyDescent="0.25">
      <c r="T32374" s="101" t="s">
        <v>62703</v>
      </c>
      <c r="U32374" s="74" t="s">
        <v>62704</v>
      </c>
    </row>
    <row r="32375" spans="20:21" x14ac:dyDescent="0.25">
      <c r="T32375" s="101" t="s">
        <v>62705</v>
      </c>
      <c r="U32375" s="74" t="s">
        <v>62706</v>
      </c>
    </row>
    <row r="32376" spans="20:21" x14ac:dyDescent="0.25">
      <c r="T32376" s="101" t="s">
        <v>62707</v>
      </c>
      <c r="U32376" s="74" t="s">
        <v>1122</v>
      </c>
    </row>
    <row r="32377" spans="20:21" x14ac:dyDescent="0.25">
      <c r="T32377" s="101" t="s">
        <v>62708</v>
      </c>
      <c r="U32377" s="74" t="s">
        <v>62709</v>
      </c>
    </row>
    <row r="32378" spans="20:21" x14ac:dyDescent="0.25">
      <c r="T32378" s="101" t="s">
        <v>62710</v>
      </c>
      <c r="U32378" s="74" t="s">
        <v>62711</v>
      </c>
    </row>
    <row r="32379" spans="20:21" x14ac:dyDescent="0.25">
      <c r="T32379" s="101" t="s">
        <v>62712</v>
      </c>
      <c r="U32379" s="74" t="s">
        <v>62713</v>
      </c>
    </row>
    <row r="32380" spans="20:21" x14ac:dyDescent="0.25">
      <c r="T32380" s="101" t="s">
        <v>62714</v>
      </c>
      <c r="U32380" s="74" t="s">
        <v>62715</v>
      </c>
    </row>
    <row r="32381" spans="20:21" x14ac:dyDescent="0.25">
      <c r="T32381" s="101" t="s">
        <v>62716</v>
      </c>
      <c r="U32381" s="74" t="s">
        <v>62717</v>
      </c>
    </row>
    <row r="32382" spans="20:21" x14ac:dyDescent="0.25">
      <c r="T32382" s="101" t="s">
        <v>62718</v>
      </c>
      <c r="U32382" s="74" t="s">
        <v>62719</v>
      </c>
    </row>
    <row r="32383" spans="20:21" x14ac:dyDescent="0.25">
      <c r="T32383" s="101" t="s">
        <v>62720</v>
      </c>
      <c r="U32383" s="74" t="s">
        <v>62721</v>
      </c>
    </row>
    <row r="32384" spans="20:21" x14ac:dyDescent="0.25">
      <c r="T32384" s="101" t="s">
        <v>62722</v>
      </c>
      <c r="U32384" s="74" t="s">
        <v>62723</v>
      </c>
    </row>
    <row r="32385" spans="20:21" x14ac:dyDescent="0.25">
      <c r="T32385" s="101" t="s">
        <v>62724</v>
      </c>
      <c r="U32385" s="74" t="s">
        <v>62725</v>
      </c>
    </row>
    <row r="32386" spans="20:21" x14ac:dyDescent="0.25">
      <c r="T32386" s="101" t="s">
        <v>62726</v>
      </c>
      <c r="U32386" s="74" t="s">
        <v>62727</v>
      </c>
    </row>
    <row r="32387" spans="20:21" x14ac:dyDescent="0.25">
      <c r="T32387" s="101" t="s">
        <v>62728</v>
      </c>
      <c r="U32387" s="74" t="s">
        <v>62729</v>
      </c>
    </row>
    <row r="32388" spans="20:21" x14ac:dyDescent="0.25">
      <c r="T32388" s="101" t="s">
        <v>62730</v>
      </c>
      <c r="U32388" s="74" t="s">
        <v>62731</v>
      </c>
    </row>
    <row r="32389" spans="20:21" x14ac:dyDescent="0.25">
      <c r="T32389" s="101" t="s">
        <v>62732</v>
      </c>
      <c r="U32389" s="74" t="s">
        <v>62733</v>
      </c>
    </row>
    <row r="32390" spans="20:21" x14ac:dyDescent="0.25">
      <c r="T32390" s="101" t="s">
        <v>62734</v>
      </c>
      <c r="U32390" s="74" t="s">
        <v>11126</v>
      </c>
    </row>
    <row r="32391" spans="20:21" x14ac:dyDescent="0.25">
      <c r="T32391" s="101" t="s">
        <v>62735</v>
      </c>
      <c r="U32391" s="74" t="s">
        <v>62736</v>
      </c>
    </row>
    <row r="32392" spans="20:21" x14ac:dyDescent="0.25">
      <c r="T32392" s="101" t="s">
        <v>62737</v>
      </c>
      <c r="U32392" s="74" t="s">
        <v>62738</v>
      </c>
    </row>
    <row r="32393" spans="20:21" x14ac:dyDescent="0.25">
      <c r="T32393" s="101" t="s">
        <v>62739</v>
      </c>
      <c r="U32393" s="74" t="s">
        <v>62740</v>
      </c>
    </row>
    <row r="32394" spans="20:21" x14ac:dyDescent="0.25">
      <c r="T32394" s="101" t="s">
        <v>62741</v>
      </c>
      <c r="U32394" s="74" t="s">
        <v>62742</v>
      </c>
    </row>
    <row r="32395" spans="20:21" x14ac:dyDescent="0.25">
      <c r="T32395" s="101" t="s">
        <v>62743</v>
      </c>
      <c r="U32395" s="74" t="s">
        <v>62744</v>
      </c>
    </row>
    <row r="32396" spans="20:21" x14ac:dyDescent="0.25">
      <c r="T32396" s="101" t="s">
        <v>62745</v>
      </c>
      <c r="U32396" s="74" t="s">
        <v>62746</v>
      </c>
    </row>
    <row r="32397" spans="20:21" x14ac:dyDescent="0.25">
      <c r="T32397" s="101" t="s">
        <v>62747</v>
      </c>
      <c r="U32397" s="74" t="s">
        <v>62748</v>
      </c>
    </row>
    <row r="32398" spans="20:21" x14ac:dyDescent="0.25">
      <c r="T32398" s="101" t="s">
        <v>62749</v>
      </c>
      <c r="U32398" s="74" t="s">
        <v>62750</v>
      </c>
    </row>
    <row r="32399" spans="20:21" x14ac:dyDescent="0.25">
      <c r="T32399" s="101" t="s">
        <v>62751</v>
      </c>
      <c r="U32399" s="74" t="s">
        <v>62752</v>
      </c>
    </row>
    <row r="32400" spans="20:21" x14ac:dyDescent="0.25">
      <c r="T32400" s="101" t="s">
        <v>62753</v>
      </c>
      <c r="U32400" s="74" t="s">
        <v>62754</v>
      </c>
    </row>
    <row r="32401" spans="20:21" x14ac:dyDescent="0.25">
      <c r="T32401" s="101" t="s">
        <v>62755</v>
      </c>
      <c r="U32401" s="74" t="s">
        <v>62756</v>
      </c>
    </row>
    <row r="32402" spans="20:21" x14ac:dyDescent="0.25">
      <c r="T32402" s="101" t="s">
        <v>62757</v>
      </c>
      <c r="U32402" s="74" t="s">
        <v>62758</v>
      </c>
    </row>
    <row r="32403" spans="20:21" x14ac:dyDescent="0.25">
      <c r="T32403" s="101" t="s">
        <v>62759</v>
      </c>
      <c r="U32403" s="74" t="s">
        <v>62760</v>
      </c>
    </row>
    <row r="32404" spans="20:21" x14ac:dyDescent="0.25">
      <c r="T32404" s="101" t="s">
        <v>62761</v>
      </c>
      <c r="U32404" s="74" t="s">
        <v>62762</v>
      </c>
    </row>
    <row r="32405" spans="20:21" x14ac:dyDescent="0.25">
      <c r="T32405" s="101" t="s">
        <v>62763</v>
      </c>
      <c r="U32405" s="74" t="s">
        <v>62764</v>
      </c>
    </row>
    <row r="32406" spans="20:21" x14ac:dyDescent="0.25">
      <c r="T32406" s="101" t="s">
        <v>62765</v>
      </c>
      <c r="U32406" s="74" t="s">
        <v>62766</v>
      </c>
    </row>
    <row r="32407" spans="20:21" x14ac:dyDescent="0.25">
      <c r="T32407" s="101" t="s">
        <v>62767</v>
      </c>
      <c r="U32407" s="74" t="s">
        <v>62768</v>
      </c>
    </row>
    <row r="32408" spans="20:21" x14ac:dyDescent="0.25">
      <c r="T32408" s="101" t="s">
        <v>62769</v>
      </c>
      <c r="U32408" s="74" t="s">
        <v>62770</v>
      </c>
    </row>
    <row r="32409" spans="20:21" x14ac:dyDescent="0.25">
      <c r="T32409" s="101" t="s">
        <v>62771</v>
      </c>
      <c r="U32409" s="74" t="s">
        <v>62772</v>
      </c>
    </row>
    <row r="32410" spans="20:21" x14ac:dyDescent="0.25">
      <c r="T32410" s="101" t="s">
        <v>62773</v>
      </c>
      <c r="U32410" s="74" t="s">
        <v>39699</v>
      </c>
    </row>
    <row r="32411" spans="20:21" x14ac:dyDescent="0.25">
      <c r="T32411" s="101" t="s">
        <v>62774</v>
      </c>
      <c r="U32411" s="74" t="s">
        <v>17693</v>
      </c>
    </row>
    <row r="32412" spans="20:21" x14ac:dyDescent="0.25">
      <c r="T32412" s="101" t="s">
        <v>62775</v>
      </c>
      <c r="U32412" s="74" t="s">
        <v>11147</v>
      </c>
    </row>
    <row r="32413" spans="20:21" x14ac:dyDescent="0.25">
      <c r="T32413" s="101" t="s">
        <v>62776</v>
      </c>
      <c r="U32413" s="74" t="s">
        <v>62777</v>
      </c>
    </row>
    <row r="32414" spans="20:21" x14ac:dyDescent="0.25">
      <c r="T32414" s="101" t="s">
        <v>62778</v>
      </c>
      <c r="U32414" s="74" t="s">
        <v>62779</v>
      </c>
    </row>
    <row r="32415" spans="20:21" x14ac:dyDescent="0.25">
      <c r="T32415" s="101" t="s">
        <v>62780</v>
      </c>
      <c r="U32415" s="74" t="s">
        <v>62781</v>
      </c>
    </row>
    <row r="32416" spans="20:21" x14ac:dyDescent="0.25">
      <c r="T32416" s="101" t="s">
        <v>62782</v>
      </c>
      <c r="U32416" s="74" t="s">
        <v>62783</v>
      </c>
    </row>
    <row r="32417" spans="20:21" x14ac:dyDescent="0.25">
      <c r="T32417" s="101" t="s">
        <v>62784</v>
      </c>
      <c r="U32417" s="74" t="s">
        <v>62785</v>
      </c>
    </row>
    <row r="32418" spans="20:21" x14ac:dyDescent="0.25">
      <c r="T32418" s="101" t="s">
        <v>62786</v>
      </c>
      <c r="U32418" s="74" t="s">
        <v>62787</v>
      </c>
    </row>
    <row r="32419" spans="20:21" x14ac:dyDescent="0.25">
      <c r="T32419" s="101" t="s">
        <v>62788</v>
      </c>
      <c r="U32419" s="74" t="s">
        <v>62789</v>
      </c>
    </row>
    <row r="32420" spans="20:21" x14ac:dyDescent="0.25">
      <c r="T32420" s="101" t="s">
        <v>62790</v>
      </c>
      <c r="U32420" s="74" t="s">
        <v>62791</v>
      </c>
    </row>
    <row r="32421" spans="20:21" x14ac:dyDescent="0.25">
      <c r="T32421" s="101" t="s">
        <v>62792</v>
      </c>
      <c r="U32421" s="74" t="s">
        <v>62793</v>
      </c>
    </row>
    <row r="32422" spans="20:21" x14ac:dyDescent="0.25">
      <c r="T32422" s="101" t="s">
        <v>62794</v>
      </c>
      <c r="U32422" s="74" t="s">
        <v>62795</v>
      </c>
    </row>
    <row r="32423" spans="20:21" x14ac:dyDescent="0.25">
      <c r="T32423" s="101" t="s">
        <v>62796</v>
      </c>
      <c r="U32423" s="74" t="s">
        <v>62797</v>
      </c>
    </row>
    <row r="32424" spans="20:21" x14ac:dyDescent="0.25">
      <c r="T32424" s="101" t="s">
        <v>62798</v>
      </c>
      <c r="U32424" s="74" t="s">
        <v>62799</v>
      </c>
    </row>
    <row r="32425" spans="20:21" x14ac:dyDescent="0.25">
      <c r="T32425" s="101" t="s">
        <v>62800</v>
      </c>
      <c r="U32425" s="74" t="s">
        <v>62801</v>
      </c>
    </row>
    <row r="32426" spans="20:21" x14ac:dyDescent="0.25">
      <c r="T32426" s="101" t="s">
        <v>62802</v>
      </c>
      <c r="U32426" s="74" t="s">
        <v>62803</v>
      </c>
    </row>
    <row r="32427" spans="20:21" x14ac:dyDescent="0.25">
      <c r="T32427" s="101" t="s">
        <v>62804</v>
      </c>
      <c r="U32427" s="74" t="s">
        <v>62805</v>
      </c>
    </row>
    <row r="32428" spans="20:21" x14ac:dyDescent="0.25">
      <c r="T32428" s="101" t="s">
        <v>62806</v>
      </c>
      <c r="U32428" s="74" t="s">
        <v>62807</v>
      </c>
    </row>
    <row r="32429" spans="20:21" x14ac:dyDescent="0.25">
      <c r="T32429" s="101" t="s">
        <v>62808</v>
      </c>
      <c r="U32429" s="74" t="s">
        <v>62809</v>
      </c>
    </row>
    <row r="32430" spans="20:21" x14ac:dyDescent="0.25">
      <c r="T32430" s="101" t="s">
        <v>62810</v>
      </c>
      <c r="U32430" s="74" t="s">
        <v>62811</v>
      </c>
    </row>
    <row r="32431" spans="20:21" x14ac:dyDescent="0.25">
      <c r="T32431" s="101" t="s">
        <v>62812</v>
      </c>
      <c r="U32431" s="74" t="s">
        <v>62813</v>
      </c>
    </row>
    <row r="32432" spans="20:21" x14ac:dyDescent="0.25">
      <c r="T32432" s="101" t="s">
        <v>62814</v>
      </c>
      <c r="U32432" s="74" t="s">
        <v>62815</v>
      </c>
    </row>
    <row r="32433" spans="20:21" x14ac:dyDescent="0.25">
      <c r="T32433" s="101" t="s">
        <v>62816</v>
      </c>
      <c r="U32433" s="74" t="s">
        <v>43699</v>
      </c>
    </row>
    <row r="32434" spans="20:21" x14ac:dyDescent="0.25">
      <c r="T32434" s="101" t="s">
        <v>62817</v>
      </c>
      <c r="U32434" s="74" t="s">
        <v>62818</v>
      </c>
    </row>
    <row r="32435" spans="20:21" x14ac:dyDescent="0.25">
      <c r="T32435" s="101" t="s">
        <v>62819</v>
      </c>
      <c r="U32435" s="74" t="s">
        <v>62820</v>
      </c>
    </row>
    <row r="32436" spans="20:21" x14ac:dyDescent="0.25">
      <c r="T32436" s="101" t="s">
        <v>62821</v>
      </c>
      <c r="U32436" s="74" t="s">
        <v>62822</v>
      </c>
    </row>
    <row r="32437" spans="20:21" x14ac:dyDescent="0.25">
      <c r="T32437" s="101" t="s">
        <v>62823</v>
      </c>
      <c r="U32437" s="74" t="s">
        <v>62824</v>
      </c>
    </row>
    <row r="32438" spans="20:21" x14ac:dyDescent="0.25">
      <c r="T32438" s="101" t="s">
        <v>62825</v>
      </c>
      <c r="U32438" s="74" t="s">
        <v>2714</v>
      </c>
    </row>
    <row r="32439" spans="20:21" x14ac:dyDescent="0.25">
      <c r="T32439" s="101" t="s">
        <v>62826</v>
      </c>
      <c r="U32439" s="74" t="s">
        <v>48106</v>
      </c>
    </row>
    <row r="32440" spans="20:21" x14ac:dyDescent="0.25">
      <c r="T32440" s="101" t="s">
        <v>62827</v>
      </c>
      <c r="U32440" s="74" t="s">
        <v>1240</v>
      </c>
    </row>
    <row r="32441" spans="20:21" x14ac:dyDescent="0.25">
      <c r="T32441" s="101" t="s">
        <v>62828</v>
      </c>
      <c r="U32441" s="74" t="s">
        <v>62829</v>
      </c>
    </row>
    <row r="32442" spans="20:21" x14ac:dyDescent="0.25">
      <c r="T32442" s="101" t="s">
        <v>62830</v>
      </c>
      <c r="U32442" s="74" t="s">
        <v>62831</v>
      </c>
    </row>
    <row r="32443" spans="20:21" x14ac:dyDescent="0.25">
      <c r="T32443" s="101" t="s">
        <v>62832</v>
      </c>
      <c r="U32443" s="74" t="s">
        <v>62833</v>
      </c>
    </row>
    <row r="32444" spans="20:21" x14ac:dyDescent="0.25">
      <c r="T32444" s="101" t="s">
        <v>62834</v>
      </c>
      <c r="U32444" s="74" t="s">
        <v>62835</v>
      </c>
    </row>
    <row r="32445" spans="20:21" x14ac:dyDescent="0.25">
      <c r="T32445" s="101" t="s">
        <v>62836</v>
      </c>
      <c r="U32445" s="74" t="s">
        <v>62837</v>
      </c>
    </row>
    <row r="32446" spans="20:21" x14ac:dyDescent="0.25">
      <c r="T32446" s="101" t="s">
        <v>62838</v>
      </c>
      <c r="U32446" s="74" t="s">
        <v>62839</v>
      </c>
    </row>
    <row r="32447" spans="20:21" x14ac:dyDescent="0.25">
      <c r="T32447" s="101" t="s">
        <v>62840</v>
      </c>
      <c r="U32447" s="74" t="s">
        <v>62841</v>
      </c>
    </row>
    <row r="32448" spans="20:21" x14ac:dyDescent="0.25">
      <c r="T32448" s="101" t="s">
        <v>62842</v>
      </c>
      <c r="U32448" s="74" t="s">
        <v>62843</v>
      </c>
    </row>
    <row r="32449" spans="20:21" x14ac:dyDescent="0.25">
      <c r="T32449" s="101" t="s">
        <v>62844</v>
      </c>
      <c r="U32449" s="74" t="s">
        <v>62845</v>
      </c>
    </row>
    <row r="32450" spans="20:21" x14ac:dyDescent="0.25">
      <c r="T32450" s="101" t="s">
        <v>62846</v>
      </c>
      <c r="U32450" s="74" t="s">
        <v>62847</v>
      </c>
    </row>
    <row r="32451" spans="20:21" x14ac:dyDescent="0.25">
      <c r="T32451" s="101" t="s">
        <v>62848</v>
      </c>
      <c r="U32451" s="74" t="s">
        <v>62849</v>
      </c>
    </row>
    <row r="32452" spans="20:21" x14ac:dyDescent="0.25">
      <c r="T32452" s="101" t="s">
        <v>62850</v>
      </c>
      <c r="U32452" s="74" t="s">
        <v>62851</v>
      </c>
    </row>
    <row r="32453" spans="20:21" x14ac:dyDescent="0.25">
      <c r="T32453" s="101" t="s">
        <v>62852</v>
      </c>
      <c r="U32453" s="74" t="s">
        <v>62853</v>
      </c>
    </row>
    <row r="32454" spans="20:21" x14ac:dyDescent="0.25">
      <c r="T32454" s="101" t="s">
        <v>62854</v>
      </c>
      <c r="U32454" s="74" t="s">
        <v>62855</v>
      </c>
    </row>
    <row r="32455" spans="20:21" x14ac:dyDescent="0.25">
      <c r="T32455" s="101" t="s">
        <v>62856</v>
      </c>
      <c r="U32455" s="74" t="s">
        <v>62857</v>
      </c>
    </row>
    <row r="32456" spans="20:21" x14ac:dyDescent="0.25">
      <c r="T32456" s="101" t="s">
        <v>62858</v>
      </c>
      <c r="U32456" s="74" t="s">
        <v>62859</v>
      </c>
    </row>
    <row r="32457" spans="20:21" x14ac:dyDescent="0.25">
      <c r="T32457" s="101" t="s">
        <v>62860</v>
      </c>
      <c r="U32457" s="74" t="s">
        <v>62861</v>
      </c>
    </row>
    <row r="32458" spans="20:21" x14ac:dyDescent="0.25">
      <c r="T32458" s="101" t="s">
        <v>62862</v>
      </c>
      <c r="U32458" s="74" t="s">
        <v>62863</v>
      </c>
    </row>
    <row r="32459" spans="20:21" x14ac:dyDescent="0.25">
      <c r="T32459" s="101" t="s">
        <v>62864</v>
      </c>
      <c r="U32459" s="74" t="s">
        <v>9358</v>
      </c>
    </row>
    <row r="32460" spans="20:21" x14ac:dyDescent="0.25">
      <c r="T32460" s="101" t="s">
        <v>62865</v>
      </c>
      <c r="U32460" s="74" t="s">
        <v>62866</v>
      </c>
    </row>
    <row r="32461" spans="20:21" x14ac:dyDescent="0.25">
      <c r="T32461" s="101" t="s">
        <v>62867</v>
      </c>
      <c r="U32461" s="74" t="s">
        <v>62868</v>
      </c>
    </row>
    <row r="32462" spans="20:21" x14ac:dyDescent="0.25">
      <c r="T32462" s="101" t="s">
        <v>62869</v>
      </c>
      <c r="U32462" s="74" t="s">
        <v>62870</v>
      </c>
    </row>
    <row r="32463" spans="20:21" x14ac:dyDescent="0.25">
      <c r="T32463" s="101" t="s">
        <v>62871</v>
      </c>
      <c r="U32463" s="74" t="s">
        <v>6052</v>
      </c>
    </row>
    <row r="32464" spans="20:21" x14ac:dyDescent="0.25">
      <c r="T32464" s="101" t="s">
        <v>62872</v>
      </c>
      <c r="U32464" s="74" t="s">
        <v>62873</v>
      </c>
    </row>
    <row r="32465" spans="20:21" x14ac:dyDescent="0.25">
      <c r="T32465" s="101" t="s">
        <v>62874</v>
      </c>
      <c r="U32465" s="74" t="s">
        <v>62875</v>
      </c>
    </row>
    <row r="32466" spans="20:21" x14ac:dyDescent="0.25">
      <c r="T32466" s="101" t="s">
        <v>62876</v>
      </c>
      <c r="U32466" s="74" t="s">
        <v>9384</v>
      </c>
    </row>
    <row r="32467" spans="20:21" x14ac:dyDescent="0.25">
      <c r="T32467" s="101" t="s">
        <v>62877</v>
      </c>
      <c r="U32467" s="74" t="s">
        <v>62878</v>
      </c>
    </row>
    <row r="32468" spans="20:21" x14ac:dyDescent="0.25">
      <c r="T32468" s="101" t="s">
        <v>62879</v>
      </c>
      <c r="U32468" s="74" t="s">
        <v>62880</v>
      </c>
    </row>
    <row r="32469" spans="20:21" x14ac:dyDescent="0.25">
      <c r="T32469" s="101" t="s">
        <v>62881</v>
      </c>
      <c r="U32469" s="74" t="s">
        <v>62882</v>
      </c>
    </row>
    <row r="32470" spans="20:21" x14ac:dyDescent="0.25">
      <c r="T32470" s="101" t="s">
        <v>62883</v>
      </c>
      <c r="U32470" s="74" t="s">
        <v>62884</v>
      </c>
    </row>
    <row r="32471" spans="20:21" x14ac:dyDescent="0.25">
      <c r="T32471" s="101" t="s">
        <v>62885</v>
      </c>
      <c r="U32471" s="74" t="s">
        <v>62886</v>
      </c>
    </row>
    <row r="32472" spans="20:21" x14ac:dyDescent="0.25">
      <c r="T32472" s="101" t="s">
        <v>62887</v>
      </c>
      <c r="U32472" s="74" t="s">
        <v>62888</v>
      </c>
    </row>
    <row r="32473" spans="20:21" x14ac:dyDescent="0.25">
      <c r="T32473" s="101" t="s">
        <v>62889</v>
      </c>
      <c r="U32473" s="74" t="s">
        <v>62890</v>
      </c>
    </row>
    <row r="32474" spans="20:21" x14ac:dyDescent="0.25">
      <c r="T32474" s="101" t="s">
        <v>62891</v>
      </c>
      <c r="U32474" s="74" t="s">
        <v>62892</v>
      </c>
    </row>
    <row r="32475" spans="20:21" x14ac:dyDescent="0.25">
      <c r="T32475" s="101" t="s">
        <v>62893</v>
      </c>
      <c r="U32475" s="74" t="s">
        <v>62894</v>
      </c>
    </row>
    <row r="32476" spans="20:21" x14ac:dyDescent="0.25">
      <c r="T32476" s="101" t="s">
        <v>62895</v>
      </c>
      <c r="U32476" s="74" t="s">
        <v>62896</v>
      </c>
    </row>
    <row r="32477" spans="20:21" x14ac:dyDescent="0.25">
      <c r="T32477" s="101" t="s">
        <v>62897</v>
      </c>
      <c r="U32477" s="74" t="s">
        <v>62898</v>
      </c>
    </row>
    <row r="32478" spans="20:21" x14ac:dyDescent="0.25">
      <c r="T32478" s="101" t="s">
        <v>62899</v>
      </c>
      <c r="U32478" s="74" t="s">
        <v>62900</v>
      </c>
    </row>
    <row r="32479" spans="20:21" x14ac:dyDescent="0.25">
      <c r="T32479" s="101" t="s">
        <v>62901</v>
      </c>
      <c r="U32479" s="74" t="s">
        <v>62902</v>
      </c>
    </row>
    <row r="32480" spans="20:21" x14ac:dyDescent="0.25">
      <c r="T32480" s="101" t="s">
        <v>62903</v>
      </c>
      <c r="U32480" s="74" t="s">
        <v>62904</v>
      </c>
    </row>
    <row r="32481" spans="20:21" x14ac:dyDescent="0.25">
      <c r="T32481" s="101" t="s">
        <v>62905</v>
      </c>
      <c r="U32481" s="74" t="s">
        <v>62906</v>
      </c>
    </row>
    <row r="32482" spans="20:21" x14ac:dyDescent="0.25">
      <c r="T32482" s="101" t="s">
        <v>62907</v>
      </c>
      <c r="U32482" s="74" t="s">
        <v>62908</v>
      </c>
    </row>
    <row r="32483" spans="20:21" x14ac:dyDescent="0.25">
      <c r="T32483" s="101" t="s">
        <v>62909</v>
      </c>
      <c r="U32483" s="74" t="s">
        <v>62910</v>
      </c>
    </row>
    <row r="32484" spans="20:21" x14ac:dyDescent="0.25">
      <c r="T32484" s="101" t="s">
        <v>62911</v>
      </c>
      <c r="U32484" s="74" t="s">
        <v>62912</v>
      </c>
    </row>
    <row r="32485" spans="20:21" x14ac:dyDescent="0.25">
      <c r="T32485" s="101" t="s">
        <v>62913</v>
      </c>
      <c r="U32485" s="74" t="s">
        <v>62914</v>
      </c>
    </row>
    <row r="32486" spans="20:21" x14ac:dyDescent="0.25">
      <c r="T32486" s="101" t="s">
        <v>62915</v>
      </c>
      <c r="U32486" s="74" t="s">
        <v>62916</v>
      </c>
    </row>
    <row r="32487" spans="20:21" x14ac:dyDescent="0.25">
      <c r="T32487" s="101" t="s">
        <v>62917</v>
      </c>
      <c r="U32487" s="74" t="s">
        <v>62918</v>
      </c>
    </row>
    <row r="32488" spans="20:21" x14ac:dyDescent="0.25">
      <c r="T32488" s="101" t="s">
        <v>62919</v>
      </c>
      <c r="U32488" s="74" t="s">
        <v>37285</v>
      </c>
    </row>
    <row r="32489" spans="20:21" x14ac:dyDescent="0.25">
      <c r="T32489" s="101" t="s">
        <v>62920</v>
      </c>
      <c r="U32489" s="74" t="s">
        <v>5211</v>
      </c>
    </row>
    <row r="32490" spans="20:21" x14ac:dyDescent="0.25">
      <c r="T32490" s="101" t="s">
        <v>62921</v>
      </c>
      <c r="U32490" s="74" t="s">
        <v>62922</v>
      </c>
    </row>
    <row r="32491" spans="20:21" x14ac:dyDescent="0.25">
      <c r="T32491" s="101" t="s">
        <v>62923</v>
      </c>
      <c r="U32491" s="74" t="s">
        <v>62924</v>
      </c>
    </row>
    <row r="32492" spans="20:21" x14ac:dyDescent="0.25">
      <c r="T32492" s="101" t="s">
        <v>62925</v>
      </c>
      <c r="U32492" s="74" t="s">
        <v>62926</v>
      </c>
    </row>
    <row r="32493" spans="20:21" x14ac:dyDescent="0.25">
      <c r="T32493" s="101" t="s">
        <v>62927</v>
      </c>
      <c r="U32493" s="74" t="s">
        <v>62928</v>
      </c>
    </row>
    <row r="32494" spans="20:21" x14ac:dyDescent="0.25">
      <c r="T32494" s="101" t="s">
        <v>62929</v>
      </c>
      <c r="U32494" s="74" t="s">
        <v>62930</v>
      </c>
    </row>
    <row r="32495" spans="20:21" x14ac:dyDescent="0.25">
      <c r="T32495" s="101" t="s">
        <v>62931</v>
      </c>
      <c r="U32495" s="74" t="s">
        <v>62932</v>
      </c>
    </row>
    <row r="32496" spans="20:21" x14ac:dyDescent="0.25">
      <c r="T32496" s="101" t="s">
        <v>62933</v>
      </c>
      <c r="U32496" s="74" t="s">
        <v>62934</v>
      </c>
    </row>
    <row r="32497" spans="20:21" x14ac:dyDescent="0.25">
      <c r="T32497" s="101" t="s">
        <v>62935</v>
      </c>
      <c r="U32497" s="74" t="s">
        <v>62936</v>
      </c>
    </row>
    <row r="32498" spans="20:21" x14ac:dyDescent="0.25">
      <c r="T32498" s="101" t="s">
        <v>62937</v>
      </c>
      <c r="U32498" s="74" t="s">
        <v>62938</v>
      </c>
    </row>
    <row r="32499" spans="20:21" x14ac:dyDescent="0.25">
      <c r="T32499" s="101" t="s">
        <v>62939</v>
      </c>
      <c r="U32499" s="74" t="s">
        <v>62940</v>
      </c>
    </row>
    <row r="32500" spans="20:21" x14ac:dyDescent="0.25">
      <c r="T32500" s="101" t="s">
        <v>62941</v>
      </c>
      <c r="U32500" s="74" t="s">
        <v>62942</v>
      </c>
    </row>
    <row r="32501" spans="20:21" x14ac:dyDescent="0.25">
      <c r="T32501" s="101" t="s">
        <v>62943</v>
      </c>
      <c r="U32501" s="74" t="s">
        <v>62944</v>
      </c>
    </row>
    <row r="32502" spans="20:21" x14ac:dyDescent="0.25">
      <c r="T32502" s="101" t="s">
        <v>62945</v>
      </c>
      <c r="U32502" s="74" t="s">
        <v>62946</v>
      </c>
    </row>
    <row r="32503" spans="20:21" x14ac:dyDescent="0.25">
      <c r="T32503" s="101" t="s">
        <v>62947</v>
      </c>
      <c r="U32503" s="74" t="s">
        <v>62948</v>
      </c>
    </row>
    <row r="32504" spans="20:21" x14ac:dyDescent="0.25">
      <c r="T32504" s="101" t="s">
        <v>62949</v>
      </c>
      <c r="U32504" s="74" t="s">
        <v>62950</v>
      </c>
    </row>
    <row r="32505" spans="20:21" x14ac:dyDescent="0.25">
      <c r="T32505" s="101" t="s">
        <v>62951</v>
      </c>
      <c r="U32505" s="74" t="s">
        <v>62952</v>
      </c>
    </row>
    <row r="32506" spans="20:21" x14ac:dyDescent="0.25">
      <c r="T32506" s="101" t="s">
        <v>62953</v>
      </c>
      <c r="U32506" s="74" t="s">
        <v>9469</v>
      </c>
    </row>
    <row r="32507" spans="20:21" x14ac:dyDescent="0.25">
      <c r="T32507" s="101" t="s">
        <v>62954</v>
      </c>
      <c r="U32507" s="74" t="s">
        <v>62955</v>
      </c>
    </row>
    <row r="32508" spans="20:21" x14ac:dyDescent="0.25">
      <c r="T32508" s="101" t="s">
        <v>62956</v>
      </c>
      <c r="U32508" s="74" t="s">
        <v>12056</v>
      </c>
    </row>
    <row r="32509" spans="20:21" x14ac:dyDescent="0.25">
      <c r="T32509" s="101" t="s">
        <v>62957</v>
      </c>
      <c r="U32509" s="74" t="s">
        <v>62958</v>
      </c>
    </row>
    <row r="32510" spans="20:21" x14ac:dyDescent="0.25">
      <c r="T32510" s="101" t="s">
        <v>62959</v>
      </c>
      <c r="U32510" s="74" t="s">
        <v>62960</v>
      </c>
    </row>
    <row r="32511" spans="20:21" x14ac:dyDescent="0.25">
      <c r="T32511" s="101" t="s">
        <v>62961</v>
      </c>
      <c r="U32511" s="74" t="s">
        <v>62962</v>
      </c>
    </row>
    <row r="32512" spans="20:21" x14ac:dyDescent="0.25">
      <c r="T32512" s="101" t="s">
        <v>62963</v>
      </c>
      <c r="U32512" s="74" t="s">
        <v>62964</v>
      </c>
    </row>
    <row r="32513" spans="20:21" x14ac:dyDescent="0.25">
      <c r="T32513" s="101" t="s">
        <v>62965</v>
      </c>
      <c r="U32513" s="74" t="s">
        <v>62966</v>
      </c>
    </row>
    <row r="32514" spans="20:21" x14ac:dyDescent="0.25">
      <c r="T32514" s="101" t="s">
        <v>62967</v>
      </c>
      <c r="U32514" s="74" t="s">
        <v>62968</v>
      </c>
    </row>
    <row r="32515" spans="20:21" x14ac:dyDescent="0.25">
      <c r="T32515" s="101" t="s">
        <v>62969</v>
      </c>
      <c r="U32515" s="74" t="s">
        <v>62970</v>
      </c>
    </row>
    <row r="32516" spans="20:21" x14ac:dyDescent="0.25">
      <c r="T32516" s="101" t="s">
        <v>62971</v>
      </c>
      <c r="U32516" s="74" t="s">
        <v>62972</v>
      </c>
    </row>
    <row r="32517" spans="20:21" x14ac:dyDescent="0.25">
      <c r="T32517" s="101" t="s">
        <v>62973</v>
      </c>
      <c r="U32517" s="74" t="s">
        <v>62974</v>
      </c>
    </row>
    <row r="32518" spans="20:21" x14ac:dyDescent="0.25">
      <c r="T32518" s="101" t="s">
        <v>62975</v>
      </c>
      <c r="U32518" s="74" t="s">
        <v>62976</v>
      </c>
    </row>
    <row r="32519" spans="20:21" x14ac:dyDescent="0.25">
      <c r="T32519" s="101" t="s">
        <v>62977</v>
      </c>
      <c r="U32519" s="74" t="s">
        <v>62978</v>
      </c>
    </row>
    <row r="32520" spans="20:21" x14ac:dyDescent="0.25">
      <c r="T32520" s="101" t="s">
        <v>62979</v>
      </c>
      <c r="U32520" s="74" t="s">
        <v>62980</v>
      </c>
    </row>
    <row r="32521" spans="20:21" x14ac:dyDescent="0.25">
      <c r="T32521" s="101" t="s">
        <v>62981</v>
      </c>
      <c r="U32521" s="74" t="s">
        <v>62982</v>
      </c>
    </row>
    <row r="32522" spans="20:21" x14ac:dyDescent="0.25">
      <c r="T32522" s="101" t="s">
        <v>62983</v>
      </c>
      <c r="U32522" s="74" t="s">
        <v>62984</v>
      </c>
    </row>
    <row r="32523" spans="20:21" x14ac:dyDescent="0.25">
      <c r="T32523" s="101" t="s">
        <v>62985</v>
      </c>
      <c r="U32523" s="74" t="s">
        <v>55476</v>
      </c>
    </row>
    <row r="32524" spans="20:21" x14ac:dyDescent="0.25">
      <c r="T32524" s="101" t="s">
        <v>62986</v>
      </c>
      <c r="U32524" s="74" t="s">
        <v>62987</v>
      </c>
    </row>
    <row r="32525" spans="20:21" x14ac:dyDescent="0.25">
      <c r="T32525" s="101" t="s">
        <v>62988</v>
      </c>
      <c r="U32525" s="74" t="s">
        <v>62989</v>
      </c>
    </row>
    <row r="32526" spans="20:21" x14ac:dyDescent="0.25">
      <c r="T32526" s="101" t="s">
        <v>62990</v>
      </c>
      <c r="U32526" s="74" t="s">
        <v>62991</v>
      </c>
    </row>
    <row r="32527" spans="20:21" x14ac:dyDescent="0.25">
      <c r="T32527" s="101" t="s">
        <v>62992</v>
      </c>
      <c r="U32527" s="74" t="s">
        <v>62993</v>
      </c>
    </row>
    <row r="32528" spans="20:21" x14ac:dyDescent="0.25">
      <c r="T32528" s="101" t="s">
        <v>62994</v>
      </c>
      <c r="U32528" s="74" t="s">
        <v>62995</v>
      </c>
    </row>
    <row r="32529" spans="20:21" x14ac:dyDescent="0.25">
      <c r="T32529" s="101" t="s">
        <v>62996</v>
      </c>
      <c r="U32529" s="74" t="s">
        <v>62997</v>
      </c>
    </row>
    <row r="32530" spans="20:21" x14ac:dyDescent="0.25">
      <c r="T32530" s="101" t="s">
        <v>62998</v>
      </c>
      <c r="U32530" s="74" t="s">
        <v>37388</v>
      </c>
    </row>
    <row r="32531" spans="20:21" x14ac:dyDescent="0.25">
      <c r="T32531" s="101" t="s">
        <v>62999</v>
      </c>
      <c r="U32531" s="74" t="s">
        <v>63000</v>
      </c>
    </row>
    <row r="32532" spans="20:21" x14ac:dyDescent="0.25">
      <c r="T32532" s="101" t="s">
        <v>63001</v>
      </c>
      <c r="U32532" s="74" t="s">
        <v>63002</v>
      </c>
    </row>
    <row r="32533" spans="20:21" x14ac:dyDescent="0.25">
      <c r="T32533" s="101" t="s">
        <v>63003</v>
      </c>
      <c r="U32533" s="74" t="s">
        <v>63004</v>
      </c>
    </row>
    <row r="32534" spans="20:21" x14ac:dyDescent="0.25">
      <c r="T32534" s="101" t="s">
        <v>63005</v>
      </c>
      <c r="U32534" s="74" t="s">
        <v>63006</v>
      </c>
    </row>
    <row r="32535" spans="20:21" x14ac:dyDescent="0.25">
      <c r="T32535" s="101" t="s">
        <v>63007</v>
      </c>
      <c r="U32535" s="74" t="s">
        <v>63008</v>
      </c>
    </row>
    <row r="32536" spans="20:21" x14ac:dyDescent="0.25">
      <c r="T32536" s="101" t="s">
        <v>63009</v>
      </c>
      <c r="U32536" s="74" t="s">
        <v>63010</v>
      </c>
    </row>
    <row r="32537" spans="20:21" x14ac:dyDescent="0.25">
      <c r="T32537" s="101" t="s">
        <v>63011</v>
      </c>
      <c r="U32537" s="74" t="s">
        <v>63012</v>
      </c>
    </row>
    <row r="32538" spans="20:21" x14ac:dyDescent="0.25">
      <c r="T32538" s="101" t="s">
        <v>63013</v>
      </c>
      <c r="U32538" s="74" t="s">
        <v>63014</v>
      </c>
    </row>
    <row r="32539" spans="20:21" x14ac:dyDescent="0.25">
      <c r="T32539" s="101" t="s">
        <v>63015</v>
      </c>
      <c r="U32539" s="74" t="s">
        <v>63016</v>
      </c>
    </row>
    <row r="32540" spans="20:21" x14ac:dyDescent="0.25">
      <c r="T32540" s="101" t="s">
        <v>63017</v>
      </c>
      <c r="U32540" s="74" t="s">
        <v>63018</v>
      </c>
    </row>
    <row r="32541" spans="20:21" x14ac:dyDescent="0.25">
      <c r="T32541" s="101" t="s">
        <v>63019</v>
      </c>
      <c r="U32541" s="74" t="s">
        <v>63020</v>
      </c>
    </row>
    <row r="32542" spans="20:21" x14ac:dyDescent="0.25">
      <c r="T32542" s="101" t="s">
        <v>63021</v>
      </c>
      <c r="U32542" s="74" t="s">
        <v>63022</v>
      </c>
    </row>
    <row r="32543" spans="20:21" x14ac:dyDescent="0.25">
      <c r="T32543" s="101" t="s">
        <v>63023</v>
      </c>
      <c r="U32543" s="74" t="s">
        <v>63024</v>
      </c>
    </row>
    <row r="32544" spans="20:21" x14ac:dyDescent="0.25">
      <c r="T32544" s="101" t="s">
        <v>63025</v>
      </c>
      <c r="U32544" s="74" t="s">
        <v>428</v>
      </c>
    </row>
    <row r="32545" spans="20:21" x14ac:dyDescent="0.25">
      <c r="T32545" s="101" t="s">
        <v>63026</v>
      </c>
      <c r="U32545" s="74" t="s">
        <v>63027</v>
      </c>
    </row>
    <row r="32546" spans="20:21" x14ac:dyDescent="0.25">
      <c r="T32546" s="101" t="s">
        <v>63028</v>
      </c>
      <c r="U32546" s="74" t="s">
        <v>63029</v>
      </c>
    </row>
    <row r="32547" spans="20:21" x14ac:dyDescent="0.25">
      <c r="T32547" s="101" t="s">
        <v>63030</v>
      </c>
      <c r="U32547" s="74" t="s">
        <v>63031</v>
      </c>
    </row>
    <row r="32548" spans="20:21" x14ac:dyDescent="0.25">
      <c r="T32548" s="101" t="s">
        <v>63032</v>
      </c>
      <c r="U32548" s="74" t="s">
        <v>63033</v>
      </c>
    </row>
    <row r="32549" spans="20:21" x14ac:dyDescent="0.25">
      <c r="T32549" s="101" t="s">
        <v>63034</v>
      </c>
      <c r="U32549" s="74" t="s">
        <v>63035</v>
      </c>
    </row>
    <row r="32550" spans="20:21" x14ac:dyDescent="0.25">
      <c r="T32550" s="101" t="s">
        <v>63036</v>
      </c>
      <c r="U32550" s="74" t="s">
        <v>63037</v>
      </c>
    </row>
    <row r="32551" spans="20:21" x14ac:dyDescent="0.25">
      <c r="T32551" s="101" t="s">
        <v>63038</v>
      </c>
      <c r="U32551" s="74" t="s">
        <v>63039</v>
      </c>
    </row>
    <row r="32552" spans="20:21" x14ac:dyDescent="0.25">
      <c r="T32552" s="101" t="s">
        <v>63040</v>
      </c>
      <c r="U32552" s="74" t="s">
        <v>63041</v>
      </c>
    </row>
    <row r="32553" spans="20:21" x14ac:dyDescent="0.25">
      <c r="T32553" s="101" t="s">
        <v>63042</v>
      </c>
      <c r="U32553" s="74" t="s">
        <v>63043</v>
      </c>
    </row>
    <row r="32554" spans="20:21" x14ac:dyDescent="0.25">
      <c r="T32554" s="101" t="s">
        <v>63044</v>
      </c>
      <c r="U32554" s="74" t="s">
        <v>63045</v>
      </c>
    </row>
    <row r="32555" spans="20:21" x14ac:dyDescent="0.25">
      <c r="T32555" s="101" t="s">
        <v>63046</v>
      </c>
      <c r="U32555" s="74" t="s">
        <v>63047</v>
      </c>
    </row>
    <row r="32556" spans="20:21" x14ac:dyDescent="0.25">
      <c r="T32556" s="101" t="s">
        <v>63048</v>
      </c>
      <c r="U32556" s="74" t="s">
        <v>1538</v>
      </c>
    </row>
    <row r="32557" spans="20:21" x14ac:dyDescent="0.25">
      <c r="T32557" s="101" t="s">
        <v>63049</v>
      </c>
      <c r="U32557" s="74" t="s">
        <v>63050</v>
      </c>
    </row>
    <row r="32558" spans="20:21" x14ac:dyDescent="0.25">
      <c r="T32558" s="101" t="s">
        <v>63051</v>
      </c>
      <c r="U32558" s="74" t="s">
        <v>63052</v>
      </c>
    </row>
    <row r="32559" spans="20:21" x14ac:dyDescent="0.25">
      <c r="T32559" s="101" t="s">
        <v>63053</v>
      </c>
      <c r="U32559" s="74" t="s">
        <v>63054</v>
      </c>
    </row>
    <row r="32560" spans="20:21" x14ac:dyDescent="0.25">
      <c r="T32560" s="101" t="s">
        <v>63055</v>
      </c>
      <c r="U32560" s="74" t="s">
        <v>63056</v>
      </c>
    </row>
    <row r="32561" spans="20:21" x14ac:dyDescent="0.25">
      <c r="T32561" s="101" t="s">
        <v>63057</v>
      </c>
      <c r="U32561" s="74" t="s">
        <v>63058</v>
      </c>
    </row>
    <row r="32562" spans="20:21" x14ac:dyDescent="0.25">
      <c r="T32562" s="101" t="s">
        <v>63059</v>
      </c>
      <c r="U32562" s="74" t="s">
        <v>63060</v>
      </c>
    </row>
    <row r="32563" spans="20:21" x14ac:dyDescent="0.25">
      <c r="T32563" s="101" t="s">
        <v>63061</v>
      </c>
      <c r="U32563" s="74" t="s">
        <v>63062</v>
      </c>
    </row>
    <row r="32564" spans="20:21" x14ac:dyDescent="0.25">
      <c r="T32564" s="101" t="s">
        <v>63063</v>
      </c>
      <c r="U32564" s="74" t="s">
        <v>63064</v>
      </c>
    </row>
    <row r="32565" spans="20:21" x14ac:dyDescent="0.25">
      <c r="T32565" s="101" t="s">
        <v>63065</v>
      </c>
      <c r="U32565" s="74" t="s">
        <v>63066</v>
      </c>
    </row>
    <row r="32566" spans="20:21" x14ac:dyDescent="0.25">
      <c r="T32566" s="101" t="s">
        <v>63067</v>
      </c>
      <c r="U32566" s="74" t="s">
        <v>63068</v>
      </c>
    </row>
    <row r="32567" spans="20:21" x14ac:dyDescent="0.25">
      <c r="T32567" s="101" t="s">
        <v>63069</v>
      </c>
      <c r="U32567" s="74" t="s">
        <v>63070</v>
      </c>
    </row>
    <row r="32568" spans="20:21" x14ac:dyDescent="0.25">
      <c r="T32568" s="101" t="s">
        <v>63071</v>
      </c>
      <c r="U32568" s="74" t="s">
        <v>63072</v>
      </c>
    </row>
    <row r="32569" spans="20:21" x14ac:dyDescent="0.25">
      <c r="T32569" s="101" t="s">
        <v>63073</v>
      </c>
      <c r="U32569" s="74" t="s">
        <v>63074</v>
      </c>
    </row>
    <row r="32570" spans="20:21" x14ac:dyDescent="0.25">
      <c r="T32570" s="101" t="s">
        <v>63075</v>
      </c>
      <c r="U32570" s="74" t="s">
        <v>63076</v>
      </c>
    </row>
    <row r="32571" spans="20:21" x14ac:dyDescent="0.25">
      <c r="T32571" s="101" t="s">
        <v>63077</v>
      </c>
      <c r="U32571" s="74" t="s">
        <v>63078</v>
      </c>
    </row>
    <row r="32572" spans="20:21" x14ac:dyDescent="0.25">
      <c r="T32572" s="101" t="s">
        <v>63079</v>
      </c>
      <c r="U32572" s="74" t="s">
        <v>63080</v>
      </c>
    </row>
    <row r="32573" spans="20:21" x14ac:dyDescent="0.25">
      <c r="T32573" s="101" t="s">
        <v>63081</v>
      </c>
      <c r="U32573" s="74" t="s">
        <v>63082</v>
      </c>
    </row>
    <row r="32574" spans="20:21" x14ac:dyDescent="0.25">
      <c r="T32574" s="101" t="s">
        <v>63083</v>
      </c>
      <c r="U32574" s="74" t="s">
        <v>63084</v>
      </c>
    </row>
    <row r="32575" spans="20:21" x14ac:dyDescent="0.25">
      <c r="T32575" s="101" t="s">
        <v>63085</v>
      </c>
      <c r="U32575" s="74" t="s">
        <v>63086</v>
      </c>
    </row>
    <row r="32576" spans="20:21" x14ac:dyDescent="0.25">
      <c r="T32576" s="101" t="s">
        <v>63087</v>
      </c>
      <c r="U32576" s="74" t="s">
        <v>63088</v>
      </c>
    </row>
    <row r="32577" spans="20:21" x14ac:dyDescent="0.25">
      <c r="T32577" s="101" t="s">
        <v>63089</v>
      </c>
      <c r="U32577" s="74" t="s">
        <v>63090</v>
      </c>
    </row>
    <row r="32578" spans="20:21" x14ac:dyDescent="0.25">
      <c r="T32578" s="101" t="s">
        <v>63091</v>
      </c>
      <c r="U32578" s="74" t="s">
        <v>63092</v>
      </c>
    </row>
    <row r="32579" spans="20:21" x14ac:dyDescent="0.25">
      <c r="T32579" s="101" t="s">
        <v>63093</v>
      </c>
      <c r="U32579" s="74" t="s">
        <v>63094</v>
      </c>
    </row>
    <row r="32580" spans="20:21" x14ac:dyDescent="0.25">
      <c r="T32580" s="101" t="s">
        <v>63095</v>
      </c>
      <c r="U32580" s="74" t="s">
        <v>63096</v>
      </c>
    </row>
    <row r="32581" spans="20:21" x14ac:dyDescent="0.25">
      <c r="T32581" s="101" t="s">
        <v>63097</v>
      </c>
      <c r="U32581" s="74" t="s">
        <v>63098</v>
      </c>
    </row>
    <row r="32582" spans="20:21" x14ac:dyDescent="0.25">
      <c r="T32582" s="101" t="s">
        <v>63099</v>
      </c>
      <c r="U32582" s="74" t="s">
        <v>63100</v>
      </c>
    </row>
    <row r="32583" spans="20:21" x14ac:dyDescent="0.25">
      <c r="T32583" s="101" t="s">
        <v>63101</v>
      </c>
      <c r="U32583" s="74" t="s">
        <v>63102</v>
      </c>
    </row>
    <row r="32584" spans="20:21" x14ac:dyDescent="0.25">
      <c r="T32584" s="101" t="s">
        <v>63103</v>
      </c>
      <c r="U32584" s="74" t="s">
        <v>63104</v>
      </c>
    </row>
    <row r="32585" spans="20:21" x14ac:dyDescent="0.25">
      <c r="T32585" s="101" t="s">
        <v>63105</v>
      </c>
      <c r="U32585" s="74" t="s">
        <v>63106</v>
      </c>
    </row>
    <row r="32586" spans="20:21" x14ac:dyDescent="0.25">
      <c r="T32586" s="101" t="s">
        <v>63107</v>
      </c>
      <c r="U32586" s="74" t="s">
        <v>48383</v>
      </c>
    </row>
    <row r="32587" spans="20:21" x14ac:dyDescent="0.25">
      <c r="T32587" s="101" t="s">
        <v>63108</v>
      </c>
      <c r="U32587" s="74" t="s">
        <v>63109</v>
      </c>
    </row>
    <row r="32588" spans="20:21" x14ac:dyDescent="0.25">
      <c r="T32588" s="101" t="s">
        <v>63110</v>
      </c>
      <c r="U32588" s="74" t="s">
        <v>29589</v>
      </c>
    </row>
    <row r="32589" spans="20:21" x14ac:dyDescent="0.25">
      <c r="T32589" s="101" t="s">
        <v>63111</v>
      </c>
      <c r="U32589" s="74" t="s">
        <v>63112</v>
      </c>
    </row>
    <row r="32590" spans="20:21" x14ac:dyDescent="0.25">
      <c r="T32590" s="101" t="s">
        <v>63113</v>
      </c>
      <c r="U32590" s="74" t="s">
        <v>63114</v>
      </c>
    </row>
    <row r="32591" spans="20:21" x14ac:dyDescent="0.25">
      <c r="T32591" s="101" t="s">
        <v>63115</v>
      </c>
      <c r="U32591" s="74" t="s">
        <v>63116</v>
      </c>
    </row>
    <row r="32592" spans="20:21" x14ac:dyDescent="0.25">
      <c r="T32592" s="101" t="s">
        <v>63117</v>
      </c>
      <c r="U32592" s="74" t="s">
        <v>63118</v>
      </c>
    </row>
    <row r="32593" spans="20:21" x14ac:dyDescent="0.25">
      <c r="T32593" s="101" t="s">
        <v>63119</v>
      </c>
      <c r="U32593" s="74" t="s">
        <v>48389</v>
      </c>
    </row>
    <row r="32594" spans="20:21" x14ac:dyDescent="0.25">
      <c r="T32594" s="101" t="s">
        <v>63120</v>
      </c>
      <c r="U32594" s="74" t="s">
        <v>1592</v>
      </c>
    </row>
    <row r="32595" spans="20:21" x14ac:dyDescent="0.25">
      <c r="T32595" s="101" t="s">
        <v>63121</v>
      </c>
      <c r="U32595" s="74" t="s">
        <v>21041</v>
      </c>
    </row>
    <row r="32596" spans="20:21" x14ac:dyDescent="0.25">
      <c r="T32596" s="101" t="s">
        <v>63122</v>
      </c>
      <c r="U32596" s="74" t="s">
        <v>47093</v>
      </c>
    </row>
    <row r="32597" spans="20:21" x14ac:dyDescent="0.25">
      <c r="T32597" s="101" t="s">
        <v>63123</v>
      </c>
      <c r="U32597" s="74" t="s">
        <v>12130</v>
      </c>
    </row>
    <row r="32598" spans="20:21" x14ac:dyDescent="0.25">
      <c r="T32598" s="101" t="s">
        <v>63124</v>
      </c>
      <c r="U32598" s="74" t="s">
        <v>63125</v>
      </c>
    </row>
    <row r="32599" spans="20:21" x14ac:dyDescent="0.25">
      <c r="T32599" s="101" t="s">
        <v>63126</v>
      </c>
      <c r="U32599" s="74" t="s">
        <v>63127</v>
      </c>
    </row>
    <row r="32600" spans="20:21" x14ac:dyDescent="0.25">
      <c r="T32600" s="101" t="s">
        <v>63128</v>
      </c>
      <c r="U32600" s="74" t="s">
        <v>63129</v>
      </c>
    </row>
    <row r="32601" spans="20:21" x14ac:dyDescent="0.25">
      <c r="T32601" s="101" t="s">
        <v>63130</v>
      </c>
      <c r="U32601" s="74" t="s">
        <v>63131</v>
      </c>
    </row>
    <row r="32602" spans="20:21" x14ac:dyDescent="0.25">
      <c r="T32602" s="101" t="s">
        <v>63132</v>
      </c>
      <c r="U32602" s="74" t="s">
        <v>63133</v>
      </c>
    </row>
    <row r="32603" spans="20:21" x14ac:dyDescent="0.25">
      <c r="T32603" s="101" t="s">
        <v>63134</v>
      </c>
      <c r="U32603" s="74" t="s">
        <v>17995</v>
      </c>
    </row>
    <row r="32604" spans="20:21" x14ac:dyDescent="0.25">
      <c r="T32604" s="101" t="s">
        <v>63135</v>
      </c>
      <c r="U32604" s="74" t="s">
        <v>63136</v>
      </c>
    </row>
    <row r="32605" spans="20:21" x14ac:dyDescent="0.25">
      <c r="T32605" s="101" t="s">
        <v>63137</v>
      </c>
      <c r="U32605" s="74" t="s">
        <v>47111</v>
      </c>
    </row>
    <row r="32606" spans="20:21" x14ac:dyDescent="0.25">
      <c r="T32606" s="101" t="s">
        <v>63138</v>
      </c>
      <c r="U32606" s="74" t="s">
        <v>63139</v>
      </c>
    </row>
    <row r="32607" spans="20:21" x14ac:dyDescent="0.25">
      <c r="T32607" s="101" t="s">
        <v>63140</v>
      </c>
      <c r="U32607" s="74" t="s">
        <v>63141</v>
      </c>
    </row>
    <row r="32608" spans="20:21" x14ac:dyDescent="0.25">
      <c r="T32608" s="101" t="s">
        <v>63142</v>
      </c>
      <c r="U32608" s="74" t="s">
        <v>1618</v>
      </c>
    </row>
    <row r="32609" spans="20:21" x14ac:dyDescent="0.25">
      <c r="T32609" s="101" t="s">
        <v>63143</v>
      </c>
      <c r="U32609" s="74" t="s">
        <v>63144</v>
      </c>
    </row>
    <row r="32610" spans="20:21" x14ac:dyDescent="0.25">
      <c r="T32610" s="101" t="s">
        <v>63145</v>
      </c>
      <c r="U32610" s="74" t="s">
        <v>63146</v>
      </c>
    </row>
    <row r="32611" spans="20:21" x14ac:dyDescent="0.25">
      <c r="T32611" s="101" t="s">
        <v>63147</v>
      </c>
      <c r="U32611" s="74" t="s">
        <v>63148</v>
      </c>
    </row>
    <row r="32612" spans="20:21" x14ac:dyDescent="0.25">
      <c r="T32612" s="101" t="s">
        <v>63149</v>
      </c>
      <c r="U32612" s="74" t="s">
        <v>19922</v>
      </c>
    </row>
    <row r="32613" spans="20:21" x14ac:dyDescent="0.25">
      <c r="T32613" s="101" t="s">
        <v>63150</v>
      </c>
      <c r="U32613" s="74" t="s">
        <v>63151</v>
      </c>
    </row>
    <row r="32614" spans="20:21" x14ac:dyDescent="0.25">
      <c r="T32614" s="101" t="s">
        <v>63152</v>
      </c>
      <c r="U32614" s="74" t="s">
        <v>63153</v>
      </c>
    </row>
    <row r="32615" spans="20:21" x14ac:dyDescent="0.25">
      <c r="T32615" s="101" t="s">
        <v>63154</v>
      </c>
      <c r="U32615" s="74" t="s">
        <v>63155</v>
      </c>
    </row>
    <row r="32616" spans="20:21" x14ac:dyDescent="0.25">
      <c r="T32616" s="101" t="s">
        <v>63156</v>
      </c>
      <c r="U32616" s="74" t="s">
        <v>63157</v>
      </c>
    </row>
    <row r="32617" spans="20:21" x14ac:dyDescent="0.25">
      <c r="T32617" s="101" t="s">
        <v>63158</v>
      </c>
      <c r="U32617" s="74" t="s">
        <v>63159</v>
      </c>
    </row>
    <row r="32618" spans="20:21" x14ac:dyDescent="0.25">
      <c r="T32618" s="101" t="s">
        <v>63160</v>
      </c>
      <c r="U32618" s="74" t="s">
        <v>63161</v>
      </c>
    </row>
    <row r="32619" spans="20:21" x14ac:dyDescent="0.25">
      <c r="T32619" s="101" t="s">
        <v>63162</v>
      </c>
      <c r="U32619" s="74" t="s">
        <v>63163</v>
      </c>
    </row>
    <row r="32620" spans="20:21" x14ac:dyDescent="0.25">
      <c r="T32620" s="101" t="s">
        <v>63164</v>
      </c>
      <c r="U32620" s="74" t="s">
        <v>63165</v>
      </c>
    </row>
    <row r="32621" spans="20:21" x14ac:dyDescent="0.25">
      <c r="T32621" s="101" t="s">
        <v>63166</v>
      </c>
      <c r="U32621" s="74" t="s">
        <v>63167</v>
      </c>
    </row>
    <row r="32622" spans="20:21" x14ac:dyDescent="0.25">
      <c r="T32622" s="101" t="s">
        <v>63168</v>
      </c>
      <c r="U32622" s="74" t="s">
        <v>63169</v>
      </c>
    </row>
    <row r="32623" spans="20:21" x14ac:dyDescent="0.25">
      <c r="T32623" s="101" t="s">
        <v>63170</v>
      </c>
      <c r="U32623" s="74" t="s">
        <v>63171</v>
      </c>
    </row>
    <row r="32624" spans="20:21" x14ac:dyDescent="0.25">
      <c r="T32624" s="101" t="s">
        <v>63172</v>
      </c>
      <c r="U32624" s="74" t="s">
        <v>63173</v>
      </c>
    </row>
    <row r="32625" spans="20:21" x14ac:dyDescent="0.25">
      <c r="T32625" s="101" t="s">
        <v>63174</v>
      </c>
      <c r="U32625" s="74" t="s">
        <v>63175</v>
      </c>
    </row>
    <row r="32626" spans="20:21" x14ac:dyDescent="0.25">
      <c r="T32626" s="101" t="s">
        <v>63176</v>
      </c>
      <c r="U32626" s="74" t="s">
        <v>63177</v>
      </c>
    </row>
    <row r="32627" spans="20:21" x14ac:dyDescent="0.25">
      <c r="T32627" s="101" t="s">
        <v>63178</v>
      </c>
      <c r="U32627" s="74" t="s">
        <v>63179</v>
      </c>
    </row>
    <row r="32628" spans="20:21" x14ac:dyDescent="0.25">
      <c r="T32628" s="101" t="s">
        <v>63180</v>
      </c>
      <c r="U32628" s="74" t="s">
        <v>45959</v>
      </c>
    </row>
    <row r="32629" spans="20:21" x14ac:dyDescent="0.25">
      <c r="T32629" s="101" t="s">
        <v>63181</v>
      </c>
      <c r="U32629" s="74" t="s">
        <v>63182</v>
      </c>
    </row>
    <row r="32630" spans="20:21" x14ac:dyDescent="0.25">
      <c r="T32630" s="101" t="s">
        <v>63183</v>
      </c>
      <c r="U32630" s="74" t="s">
        <v>63184</v>
      </c>
    </row>
    <row r="32631" spans="20:21" x14ac:dyDescent="0.25">
      <c r="T32631" s="101" t="s">
        <v>63185</v>
      </c>
      <c r="U32631" s="74" t="s">
        <v>63186</v>
      </c>
    </row>
    <row r="32632" spans="20:21" x14ac:dyDescent="0.25">
      <c r="T32632" s="101" t="s">
        <v>63187</v>
      </c>
      <c r="U32632" s="74" t="s">
        <v>63188</v>
      </c>
    </row>
    <row r="32633" spans="20:21" x14ac:dyDescent="0.25">
      <c r="T32633" s="101" t="s">
        <v>63189</v>
      </c>
      <c r="U32633" s="74" t="s">
        <v>63190</v>
      </c>
    </row>
    <row r="32634" spans="20:21" x14ac:dyDescent="0.25">
      <c r="T32634" s="101" t="s">
        <v>63191</v>
      </c>
      <c r="U32634" s="74" t="s">
        <v>45971</v>
      </c>
    </row>
    <row r="32635" spans="20:21" x14ac:dyDescent="0.25">
      <c r="T32635" s="101" t="s">
        <v>63192</v>
      </c>
      <c r="U32635" s="74" t="s">
        <v>63193</v>
      </c>
    </row>
    <row r="32636" spans="20:21" x14ac:dyDescent="0.25">
      <c r="T32636" s="101" t="s">
        <v>63194</v>
      </c>
      <c r="U32636" s="74" t="s">
        <v>1648</v>
      </c>
    </row>
    <row r="32637" spans="20:21" x14ac:dyDescent="0.25">
      <c r="T32637" s="101" t="s">
        <v>63195</v>
      </c>
      <c r="U32637" s="74" t="s">
        <v>63196</v>
      </c>
    </row>
    <row r="32638" spans="20:21" x14ac:dyDescent="0.25">
      <c r="T32638" s="101" t="s">
        <v>63197</v>
      </c>
      <c r="U32638" s="74" t="s">
        <v>63198</v>
      </c>
    </row>
    <row r="32639" spans="20:21" x14ac:dyDescent="0.25">
      <c r="T32639" s="101" t="s">
        <v>63199</v>
      </c>
      <c r="U32639" s="74" t="s">
        <v>63200</v>
      </c>
    </row>
    <row r="32640" spans="20:21" x14ac:dyDescent="0.25">
      <c r="T32640" s="101" t="s">
        <v>63201</v>
      </c>
      <c r="U32640" s="74" t="s">
        <v>63202</v>
      </c>
    </row>
    <row r="32641" spans="20:21" x14ac:dyDescent="0.25">
      <c r="T32641" s="101" t="s">
        <v>63203</v>
      </c>
      <c r="U32641" s="74" t="s">
        <v>63204</v>
      </c>
    </row>
    <row r="32642" spans="20:21" x14ac:dyDescent="0.25">
      <c r="T32642" s="101" t="s">
        <v>63205</v>
      </c>
      <c r="U32642" s="74" t="s">
        <v>63206</v>
      </c>
    </row>
    <row r="32643" spans="20:21" x14ac:dyDescent="0.25">
      <c r="T32643" s="101" t="s">
        <v>63207</v>
      </c>
      <c r="U32643" s="74" t="s">
        <v>63208</v>
      </c>
    </row>
    <row r="32644" spans="20:21" x14ac:dyDescent="0.25">
      <c r="T32644" s="101" t="s">
        <v>63209</v>
      </c>
      <c r="U32644" s="74" t="s">
        <v>63210</v>
      </c>
    </row>
    <row r="32645" spans="20:21" x14ac:dyDescent="0.25">
      <c r="T32645" s="101" t="s">
        <v>63211</v>
      </c>
      <c r="U32645" s="74" t="s">
        <v>63212</v>
      </c>
    </row>
    <row r="32646" spans="20:21" x14ac:dyDescent="0.25">
      <c r="T32646" s="101" t="s">
        <v>63213</v>
      </c>
      <c r="U32646" s="74" t="s">
        <v>63214</v>
      </c>
    </row>
    <row r="32647" spans="20:21" x14ac:dyDescent="0.25">
      <c r="T32647" s="101" t="s">
        <v>63215</v>
      </c>
      <c r="U32647" s="74" t="s">
        <v>63216</v>
      </c>
    </row>
    <row r="32648" spans="20:21" x14ac:dyDescent="0.25">
      <c r="T32648" s="101" t="s">
        <v>63217</v>
      </c>
      <c r="U32648" s="74" t="s">
        <v>63218</v>
      </c>
    </row>
    <row r="32649" spans="20:21" x14ac:dyDescent="0.25">
      <c r="T32649" s="101" t="s">
        <v>63219</v>
      </c>
      <c r="U32649" s="74" t="s">
        <v>63220</v>
      </c>
    </row>
    <row r="32650" spans="20:21" x14ac:dyDescent="0.25">
      <c r="T32650" s="101" t="s">
        <v>63221</v>
      </c>
      <c r="U32650" s="74" t="s">
        <v>63222</v>
      </c>
    </row>
    <row r="32651" spans="20:21" x14ac:dyDescent="0.25">
      <c r="T32651" s="101" t="s">
        <v>63223</v>
      </c>
      <c r="U32651" s="74" t="s">
        <v>63224</v>
      </c>
    </row>
    <row r="32652" spans="20:21" x14ac:dyDescent="0.25">
      <c r="T32652" s="101" t="s">
        <v>63225</v>
      </c>
      <c r="U32652" s="74" t="s">
        <v>63226</v>
      </c>
    </row>
    <row r="32653" spans="20:21" x14ac:dyDescent="0.25">
      <c r="T32653" s="101" t="s">
        <v>63227</v>
      </c>
      <c r="U32653" s="74" t="s">
        <v>63228</v>
      </c>
    </row>
    <row r="32654" spans="20:21" x14ac:dyDescent="0.25">
      <c r="T32654" s="101" t="s">
        <v>63229</v>
      </c>
      <c r="U32654" s="74" t="s">
        <v>63230</v>
      </c>
    </row>
    <row r="32655" spans="20:21" x14ac:dyDescent="0.25">
      <c r="T32655" s="101" t="s">
        <v>63231</v>
      </c>
      <c r="U32655" s="74" t="s">
        <v>63232</v>
      </c>
    </row>
    <row r="32656" spans="20:21" x14ac:dyDescent="0.25">
      <c r="T32656" s="101" t="s">
        <v>63233</v>
      </c>
      <c r="U32656" s="74" t="s">
        <v>63234</v>
      </c>
    </row>
    <row r="32657" spans="20:21" x14ac:dyDescent="0.25">
      <c r="T32657" s="101" t="s">
        <v>63235</v>
      </c>
      <c r="U32657" s="74" t="s">
        <v>63236</v>
      </c>
    </row>
    <row r="32658" spans="20:21" x14ac:dyDescent="0.25">
      <c r="T32658" s="101" t="s">
        <v>63237</v>
      </c>
      <c r="U32658" s="74" t="s">
        <v>63238</v>
      </c>
    </row>
    <row r="32659" spans="20:21" x14ac:dyDescent="0.25">
      <c r="T32659" s="101" t="s">
        <v>63239</v>
      </c>
      <c r="U32659" s="74" t="s">
        <v>63240</v>
      </c>
    </row>
    <row r="32660" spans="20:21" x14ac:dyDescent="0.25">
      <c r="T32660" s="101" t="s">
        <v>63241</v>
      </c>
      <c r="U32660" s="74" t="s">
        <v>63242</v>
      </c>
    </row>
    <row r="32661" spans="20:21" x14ac:dyDescent="0.25">
      <c r="T32661" s="101" t="s">
        <v>63243</v>
      </c>
      <c r="U32661" s="74" t="s">
        <v>63244</v>
      </c>
    </row>
    <row r="32662" spans="20:21" x14ac:dyDescent="0.25">
      <c r="T32662" s="101" t="s">
        <v>63245</v>
      </c>
      <c r="U32662" s="74" t="s">
        <v>63246</v>
      </c>
    </row>
    <row r="32663" spans="20:21" x14ac:dyDescent="0.25">
      <c r="T32663" s="101" t="s">
        <v>63247</v>
      </c>
      <c r="U32663" s="74" t="s">
        <v>47139</v>
      </c>
    </row>
    <row r="32664" spans="20:21" x14ac:dyDescent="0.25">
      <c r="T32664" s="101" t="s">
        <v>63248</v>
      </c>
      <c r="U32664" s="74" t="s">
        <v>63249</v>
      </c>
    </row>
    <row r="32665" spans="20:21" x14ac:dyDescent="0.25">
      <c r="T32665" s="101" t="s">
        <v>63250</v>
      </c>
      <c r="U32665" s="74" t="s">
        <v>63251</v>
      </c>
    </row>
    <row r="32666" spans="20:21" x14ac:dyDescent="0.25">
      <c r="T32666" s="101" t="s">
        <v>63252</v>
      </c>
      <c r="U32666" s="74" t="s">
        <v>63253</v>
      </c>
    </row>
    <row r="32667" spans="20:21" x14ac:dyDescent="0.25">
      <c r="T32667" s="101" t="s">
        <v>63254</v>
      </c>
      <c r="U32667" s="74" t="s">
        <v>63255</v>
      </c>
    </row>
    <row r="32668" spans="20:21" x14ac:dyDescent="0.25">
      <c r="T32668" s="101" t="s">
        <v>63256</v>
      </c>
      <c r="U32668" s="74" t="s">
        <v>63257</v>
      </c>
    </row>
    <row r="32669" spans="20:21" x14ac:dyDescent="0.25">
      <c r="T32669" s="101" t="s">
        <v>63258</v>
      </c>
      <c r="U32669" s="74" t="s">
        <v>32672</v>
      </c>
    </row>
    <row r="32670" spans="20:21" x14ac:dyDescent="0.25">
      <c r="T32670" s="101" t="s">
        <v>63259</v>
      </c>
      <c r="U32670" s="74" t="s">
        <v>63260</v>
      </c>
    </row>
    <row r="32671" spans="20:21" x14ac:dyDescent="0.25">
      <c r="T32671" s="101" t="s">
        <v>63261</v>
      </c>
      <c r="U32671" s="74" t="s">
        <v>59724</v>
      </c>
    </row>
    <row r="32672" spans="20:21" x14ac:dyDescent="0.25">
      <c r="T32672" s="101" t="s">
        <v>63262</v>
      </c>
      <c r="U32672" s="74" t="s">
        <v>63263</v>
      </c>
    </row>
    <row r="32673" spans="20:21" x14ac:dyDescent="0.25">
      <c r="T32673" s="101" t="s">
        <v>63264</v>
      </c>
      <c r="U32673" s="74" t="s">
        <v>63265</v>
      </c>
    </row>
    <row r="32674" spans="20:21" x14ac:dyDescent="0.25">
      <c r="T32674" s="101" t="s">
        <v>63266</v>
      </c>
      <c r="U32674" s="74" t="s">
        <v>63267</v>
      </c>
    </row>
    <row r="32675" spans="20:21" x14ac:dyDescent="0.25">
      <c r="T32675" s="101" t="s">
        <v>63268</v>
      </c>
      <c r="U32675" s="74" t="s">
        <v>63269</v>
      </c>
    </row>
    <row r="32676" spans="20:21" x14ac:dyDescent="0.25">
      <c r="T32676" s="101" t="s">
        <v>63270</v>
      </c>
      <c r="U32676" s="74" t="s">
        <v>63271</v>
      </c>
    </row>
    <row r="32677" spans="20:21" x14ac:dyDescent="0.25">
      <c r="T32677" s="101" t="s">
        <v>63272</v>
      </c>
      <c r="U32677" s="74" t="s">
        <v>63273</v>
      </c>
    </row>
    <row r="32678" spans="20:21" x14ac:dyDescent="0.25">
      <c r="T32678" s="101" t="s">
        <v>63274</v>
      </c>
      <c r="U32678" s="74" t="s">
        <v>63275</v>
      </c>
    </row>
    <row r="32679" spans="20:21" x14ac:dyDescent="0.25">
      <c r="T32679" s="101" t="s">
        <v>63276</v>
      </c>
      <c r="U32679" s="74" t="s">
        <v>63277</v>
      </c>
    </row>
    <row r="32680" spans="20:21" x14ac:dyDescent="0.25">
      <c r="T32680" s="101" t="s">
        <v>63278</v>
      </c>
      <c r="U32680" s="74" t="s">
        <v>63279</v>
      </c>
    </row>
    <row r="32681" spans="20:21" x14ac:dyDescent="0.25">
      <c r="T32681" s="101" t="s">
        <v>63280</v>
      </c>
      <c r="U32681" s="74" t="s">
        <v>63281</v>
      </c>
    </row>
    <row r="32682" spans="20:21" x14ac:dyDescent="0.25">
      <c r="T32682" s="101" t="s">
        <v>63282</v>
      </c>
      <c r="U32682" s="74" t="s">
        <v>63283</v>
      </c>
    </row>
    <row r="32683" spans="20:21" x14ac:dyDescent="0.25">
      <c r="T32683" s="101" t="s">
        <v>63284</v>
      </c>
      <c r="U32683" s="74" t="s">
        <v>63285</v>
      </c>
    </row>
    <row r="32684" spans="20:21" x14ac:dyDescent="0.25">
      <c r="T32684" s="101" t="s">
        <v>63286</v>
      </c>
      <c r="U32684" s="74" t="s">
        <v>63287</v>
      </c>
    </row>
    <row r="32685" spans="20:21" x14ac:dyDescent="0.25">
      <c r="T32685" s="101" t="s">
        <v>63288</v>
      </c>
      <c r="U32685" s="74" t="s">
        <v>63289</v>
      </c>
    </row>
    <row r="32686" spans="20:21" x14ac:dyDescent="0.25">
      <c r="T32686" s="101" t="s">
        <v>63290</v>
      </c>
      <c r="U32686" s="74" t="s">
        <v>63291</v>
      </c>
    </row>
    <row r="32687" spans="20:21" x14ac:dyDescent="0.25">
      <c r="T32687" s="101" t="s">
        <v>63292</v>
      </c>
      <c r="U32687" s="74" t="s">
        <v>63293</v>
      </c>
    </row>
    <row r="32688" spans="20:21" x14ac:dyDescent="0.25">
      <c r="T32688" s="101" t="s">
        <v>63294</v>
      </c>
      <c r="U32688" s="74" t="s">
        <v>63295</v>
      </c>
    </row>
    <row r="32689" spans="20:21" x14ac:dyDescent="0.25">
      <c r="T32689" s="101" t="s">
        <v>63296</v>
      </c>
      <c r="U32689" s="74" t="s">
        <v>63297</v>
      </c>
    </row>
    <row r="32690" spans="20:21" x14ac:dyDescent="0.25">
      <c r="T32690" s="101" t="s">
        <v>63298</v>
      </c>
      <c r="U32690" s="74" t="s">
        <v>63299</v>
      </c>
    </row>
    <row r="32691" spans="20:21" x14ac:dyDescent="0.25">
      <c r="T32691" s="101" t="s">
        <v>63300</v>
      </c>
      <c r="U32691" s="74" t="s">
        <v>63301</v>
      </c>
    </row>
    <row r="32692" spans="20:21" x14ac:dyDescent="0.25">
      <c r="T32692" s="101" t="s">
        <v>63302</v>
      </c>
      <c r="U32692" s="74" t="s">
        <v>63303</v>
      </c>
    </row>
    <row r="32693" spans="20:21" x14ac:dyDescent="0.25">
      <c r="T32693" s="101" t="s">
        <v>63304</v>
      </c>
      <c r="U32693" s="74" t="s">
        <v>63305</v>
      </c>
    </row>
    <row r="32694" spans="20:21" x14ac:dyDescent="0.25">
      <c r="T32694" s="101" t="s">
        <v>63306</v>
      </c>
      <c r="U32694" s="74" t="s">
        <v>63307</v>
      </c>
    </row>
    <row r="32695" spans="20:21" x14ac:dyDescent="0.25">
      <c r="T32695" s="101" t="s">
        <v>63308</v>
      </c>
      <c r="U32695" s="74" t="s">
        <v>36279</v>
      </c>
    </row>
    <row r="32696" spans="20:21" x14ac:dyDescent="0.25">
      <c r="T32696" s="101" t="s">
        <v>63309</v>
      </c>
      <c r="U32696" s="74" t="s">
        <v>44750</v>
      </c>
    </row>
    <row r="32697" spans="20:21" x14ac:dyDescent="0.25">
      <c r="T32697" s="101" t="s">
        <v>63310</v>
      </c>
      <c r="U32697" s="74" t="s">
        <v>63311</v>
      </c>
    </row>
    <row r="32698" spans="20:21" x14ac:dyDescent="0.25">
      <c r="T32698" s="101" t="s">
        <v>63312</v>
      </c>
      <c r="U32698" s="74" t="s">
        <v>63313</v>
      </c>
    </row>
    <row r="32699" spans="20:21" x14ac:dyDescent="0.25">
      <c r="T32699" s="101" t="s">
        <v>63314</v>
      </c>
      <c r="U32699" s="74" t="s">
        <v>63315</v>
      </c>
    </row>
    <row r="32700" spans="20:21" x14ac:dyDescent="0.25">
      <c r="T32700" s="101" t="s">
        <v>63316</v>
      </c>
      <c r="U32700" s="74" t="s">
        <v>63317</v>
      </c>
    </row>
    <row r="32701" spans="20:21" x14ac:dyDescent="0.25">
      <c r="T32701" s="101" t="s">
        <v>63318</v>
      </c>
      <c r="U32701" s="74" t="s">
        <v>63319</v>
      </c>
    </row>
    <row r="32702" spans="20:21" x14ac:dyDescent="0.25">
      <c r="T32702" s="101" t="s">
        <v>63320</v>
      </c>
      <c r="U32702" s="74" t="s">
        <v>63321</v>
      </c>
    </row>
    <row r="32703" spans="20:21" x14ac:dyDescent="0.25">
      <c r="T32703" s="101" t="s">
        <v>63322</v>
      </c>
      <c r="U32703" s="74" t="s">
        <v>63323</v>
      </c>
    </row>
    <row r="32704" spans="20:21" x14ac:dyDescent="0.25">
      <c r="T32704" s="101" t="s">
        <v>63324</v>
      </c>
      <c r="U32704" s="74" t="s">
        <v>1724</v>
      </c>
    </row>
    <row r="32705" spans="20:21" x14ac:dyDescent="0.25">
      <c r="T32705" s="101" t="s">
        <v>63325</v>
      </c>
      <c r="U32705" s="74" t="s">
        <v>63326</v>
      </c>
    </row>
    <row r="32706" spans="20:21" x14ac:dyDescent="0.25">
      <c r="T32706" s="101" t="s">
        <v>63327</v>
      </c>
      <c r="U32706" s="74" t="s">
        <v>63328</v>
      </c>
    </row>
    <row r="32707" spans="20:21" x14ac:dyDescent="0.25">
      <c r="T32707" s="101" t="s">
        <v>63329</v>
      </c>
      <c r="U32707" s="74" t="s">
        <v>63330</v>
      </c>
    </row>
    <row r="32708" spans="20:21" x14ac:dyDescent="0.25">
      <c r="T32708" s="101" t="s">
        <v>63331</v>
      </c>
      <c r="U32708" s="74" t="s">
        <v>63332</v>
      </c>
    </row>
    <row r="32709" spans="20:21" x14ac:dyDescent="0.25">
      <c r="T32709" s="101" t="s">
        <v>63333</v>
      </c>
      <c r="U32709" s="74" t="s">
        <v>20067</v>
      </c>
    </row>
    <row r="32710" spans="20:21" x14ac:dyDescent="0.25">
      <c r="T32710" s="101" t="s">
        <v>63334</v>
      </c>
      <c r="U32710" s="74" t="s">
        <v>63335</v>
      </c>
    </row>
    <row r="32711" spans="20:21" x14ac:dyDescent="0.25">
      <c r="T32711" s="101" t="s">
        <v>63336</v>
      </c>
      <c r="U32711" s="74" t="s">
        <v>63337</v>
      </c>
    </row>
    <row r="32712" spans="20:21" x14ac:dyDescent="0.25">
      <c r="T32712" s="101" t="s">
        <v>63338</v>
      </c>
      <c r="U32712" s="74" t="s">
        <v>63339</v>
      </c>
    </row>
    <row r="32713" spans="20:21" x14ac:dyDescent="0.25">
      <c r="T32713" s="101" t="s">
        <v>63340</v>
      </c>
      <c r="U32713" s="74" t="s">
        <v>63341</v>
      </c>
    </row>
    <row r="32714" spans="20:21" x14ac:dyDescent="0.25">
      <c r="T32714" s="101" t="s">
        <v>63342</v>
      </c>
      <c r="U32714" s="74" t="s">
        <v>63343</v>
      </c>
    </row>
    <row r="32715" spans="20:21" x14ac:dyDescent="0.25">
      <c r="T32715" s="101" t="s">
        <v>63344</v>
      </c>
      <c r="U32715" s="74" t="s">
        <v>63345</v>
      </c>
    </row>
    <row r="32716" spans="20:21" x14ac:dyDescent="0.25">
      <c r="T32716" s="101" t="s">
        <v>63346</v>
      </c>
      <c r="U32716" s="74" t="s">
        <v>63347</v>
      </c>
    </row>
    <row r="32717" spans="20:21" x14ac:dyDescent="0.25">
      <c r="T32717" s="101" t="s">
        <v>63348</v>
      </c>
      <c r="U32717" s="74" t="s">
        <v>63349</v>
      </c>
    </row>
    <row r="32718" spans="20:21" x14ac:dyDescent="0.25">
      <c r="T32718" s="101" t="s">
        <v>63350</v>
      </c>
      <c r="U32718" s="74" t="s">
        <v>48607</v>
      </c>
    </row>
    <row r="32719" spans="20:21" x14ac:dyDescent="0.25">
      <c r="T32719" s="101" t="s">
        <v>63351</v>
      </c>
      <c r="U32719" s="74" t="s">
        <v>63352</v>
      </c>
    </row>
    <row r="32720" spans="20:21" x14ac:dyDescent="0.25">
      <c r="T32720" s="101" t="s">
        <v>63353</v>
      </c>
      <c r="U32720" s="74" t="s">
        <v>63354</v>
      </c>
    </row>
    <row r="32721" spans="20:21" x14ac:dyDescent="0.25">
      <c r="T32721" s="101" t="s">
        <v>63355</v>
      </c>
      <c r="U32721" s="74" t="s">
        <v>63356</v>
      </c>
    </row>
    <row r="32722" spans="20:21" x14ac:dyDescent="0.25">
      <c r="T32722" s="101" t="s">
        <v>63357</v>
      </c>
      <c r="U32722" s="74" t="s">
        <v>63358</v>
      </c>
    </row>
    <row r="32723" spans="20:21" x14ac:dyDescent="0.25">
      <c r="T32723" s="101" t="s">
        <v>63359</v>
      </c>
      <c r="U32723" s="74" t="s">
        <v>20083</v>
      </c>
    </row>
    <row r="32724" spans="20:21" x14ac:dyDescent="0.25">
      <c r="T32724" s="101" t="s">
        <v>63360</v>
      </c>
      <c r="U32724" s="74" t="s">
        <v>63361</v>
      </c>
    </row>
    <row r="32725" spans="20:21" x14ac:dyDescent="0.25">
      <c r="T32725" s="101" t="s">
        <v>63362</v>
      </c>
      <c r="U32725" s="74" t="s">
        <v>63363</v>
      </c>
    </row>
    <row r="32726" spans="20:21" x14ac:dyDescent="0.25">
      <c r="T32726" s="101" t="s">
        <v>63364</v>
      </c>
      <c r="U32726" s="74" t="s">
        <v>63365</v>
      </c>
    </row>
    <row r="32727" spans="20:21" x14ac:dyDescent="0.25">
      <c r="T32727" s="101" t="s">
        <v>63366</v>
      </c>
      <c r="U32727" s="74" t="s">
        <v>63367</v>
      </c>
    </row>
    <row r="32728" spans="20:21" x14ac:dyDescent="0.25">
      <c r="T32728" s="101" t="s">
        <v>63368</v>
      </c>
      <c r="U32728" s="74" t="s">
        <v>63369</v>
      </c>
    </row>
    <row r="32729" spans="20:21" x14ac:dyDescent="0.25">
      <c r="T32729" s="101" t="s">
        <v>63370</v>
      </c>
      <c r="U32729" s="74" t="s">
        <v>63371</v>
      </c>
    </row>
    <row r="32730" spans="20:21" x14ac:dyDescent="0.25">
      <c r="T32730" s="101" t="s">
        <v>63372</v>
      </c>
      <c r="U32730" s="74" t="s">
        <v>63373</v>
      </c>
    </row>
    <row r="32731" spans="20:21" x14ac:dyDescent="0.25">
      <c r="T32731" s="101" t="s">
        <v>63374</v>
      </c>
      <c r="U32731" s="74" t="s">
        <v>63375</v>
      </c>
    </row>
    <row r="32732" spans="20:21" x14ac:dyDescent="0.25">
      <c r="T32732" s="101" t="s">
        <v>63376</v>
      </c>
      <c r="U32732" s="74" t="s">
        <v>63377</v>
      </c>
    </row>
    <row r="32733" spans="20:21" x14ac:dyDescent="0.25">
      <c r="T32733" s="101" t="s">
        <v>63378</v>
      </c>
      <c r="U32733" s="74" t="s">
        <v>63379</v>
      </c>
    </row>
    <row r="32734" spans="20:21" x14ac:dyDescent="0.25">
      <c r="T32734" s="101" t="s">
        <v>63380</v>
      </c>
      <c r="U32734" s="74" t="s">
        <v>63381</v>
      </c>
    </row>
    <row r="32735" spans="20:21" x14ac:dyDescent="0.25">
      <c r="T32735" s="101" t="s">
        <v>63382</v>
      </c>
      <c r="U32735" s="74" t="s">
        <v>63383</v>
      </c>
    </row>
    <row r="32736" spans="20:21" x14ac:dyDescent="0.25">
      <c r="T32736" s="101" t="s">
        <v>63384</v>
      </c>
      <c r="U32736" s="74" t="s">
        <v>63385</v>
      </c>
    </row>
    <row r="32737" spans="20:21" x14ac:dyDescent="0.25">
      <c r="T32737" s="101" t="s">
        <v>63386</v>
      </c>
      <c r="U32737" s="74" t="s">
        <v>34483</v>
      </c>
    </row>
    <row r="32738" spans="20:21" x14ac:dyDescent="0.25">
      <c r="T32738" s="101" t="s">
        <v>63387</v>
      </c>
      <c r="U32738" s="74" t="s">
        <v>63388</v>
      </c>
    </row>
    <row r="32739" spans="20:21" x14ac:dyDescent="0.25">
      <c r="T32739" s="101" t="s">
        <v>63389</v>
      </c>
      <c r="U32739" s="74" t="s">
        <v>63390</v>
      </c>
    </row>
    <row r="32740" spans="20:21" x14ac:dyDescent="0.25">
      <c r="T32740" s="101" t="s">
        <v>63391</v>
      </c>
      <c r="U32740" s="74" t="s">
        <v>47200</v>
      </c>
    </row>
    <row r="32741" spans="20:21" x14ac:dyDescent="0.25">
      <c r="T32741" s="101" t="s">
        <v>63392</v>
      </c>
      <c r="U32741" s="74" t="s">
        <v>63393</v>
      </c>
    </row>
    <row r="32742" spans="20:21" x14ac:dyDescent="0.25">
      <c r="T32742" s="101" t="s">
        <v>63394</v>
      </c>
      <c r="U32742" s="74" t="s">
        <v>63395</v>
      </c>
    </row>
    <row r="32743" spans="20:21" x14ac:dyDescent="0.25">
      <c r="T32743" s="101" t="s">
        <v>63396</v>
      </c>
      <c r="U32743" s="74" t="s">
        <v>63397</v>
      </c>
    </row>
    <row r="32744" spans="20:21" x14ac:dyDescent="0.25">
      <c r="T32744" s="101" t="s">
        <v>63398</v>
      </c>
      <c r="U32744" s="74" t="s">
        <v>63399</v>
      </c>
    </row>
    <row r="32745" spans="20:21" x14ac:dyDescent="0.25">
      <c r="T32745" s="101" t="s">
        <v>63400</v>
      </c>
      <c r="U32745" s="74" t="s">
        <v>63401</v>
      </c>
    </row>
    <row r="32746" spans="20:21" x14ac:dyDescent="0.25">
      <c r="T32746" s="101" t="s">
        <v>63402</v>
      </c>
      <c r="U32746" s="74" t="s">
        <v>63403</v>
      </c>
    </row>
    <row r="32747" spans="20:21" x14ac:dyDescent="0.25">
      <c r="T32747" s="101" t="s">
        <v>63404</v>
      </c>
      <c r="U32747" s="74" t="s">
        <v>63405</v>
      </c>
    </row>
    <row r="32748" spans="20:21" x14ac:dyDescent="0.25">
      <c r="T32748" s="101" t="s">
        <v>63406</v>
      </c>
      <c r="U32748" s="74" t="s">
        <v>63407</v>
      </c>
    </row>
    <row r="32749" spans="20:21" x14ac:dyDescent="0.25">
      <c r="T32749" s="101" t="s">
        <v>63408</v>
      </c>
      <c r="U32749" s="74" t="s">
        <v>63409</v>
      </c>
    </row>
    <row r="32750" spans="20:21" x14ac:dyDescent="0.25">
      <c r="T32750" s="101" t="s">
        <v>63410</v>
      </c>
      <c r="U32750" s="74" t="s">
        <v>63411</v>
      </c>
    </row>
    <row r="32751" spans="20:21" x14ac:dyDescent="0.25">
      <c r="T32751" s="101" t="s">
        <v>63412</v>
      </c>
      <c r="U32751" s="74" t="s">
        <v>63413</v>
      </c>
    </row>
    <row r="32752" spans="20:21" x14ac:dyDescent="0.25">
      <c r="T32752" s="101" t="s">
        <v>63414</v>
      </c>
      <c r="U32752" s="74" t="s">
        <v>63415</v>
      </c>
    </row>
    <row r="32753" spans="20:21" x14ac:dyDescent="0.25">
      <c r="T32753" s="101" t="s">
        <v>63416</v>
      </c>
      <c r="U32753" s="74" t="s">
        <v>63417</v>
      </c>
    </row>
    <row r="32754" spans="20:21" x14ac:dyDescent="0.25">
      <c r="T32754" s="101" t="s">
        <v>63418</v>
      </c>
      <c r="U32754" s="74" t="s">
        <v>63419</v>
      </c>
    </row>
    <row r="32755" spans="20:21" x14ac:dyDescent="0.25">
      <c r="T32755" s="101" t="s">
        <v>63420</v>
      </c>
      <c r="U32755" s="74" t="s">
        <v>63421</v>
      </c>
    </row>
    <row r="32756" spans="20:21" x14ac:dyDescent="0.25">
      <c r="T32756" s="101" t="s">
        <v>63422</v>
      </c>
      <c r="U32756" s="74" t="s">
        <v>63423</v>
      </c>
    </row>
    <row r="32757" spans="20:21" x14ac:dyDescent="0.25">
      <c r="T32757" s="101" t="s">
        <v>63424</v>
      </c>
      <c r="U32757" s="74" t="s">
        <v>63425</v>
      </c>
    </row>
    <row r="32758" spans="20:21" x14ac:dyDescent="0.25">
      <c r="T32758" s="101" t="s">
        <v>63426</v>
      </c>
      <c r="U32758" s="74" t="s">
        <v>6945</v>
      </c>
    </row>
    <row r="32759" spans="20:21" x14ac:dyDescent="0.25">
      <c r="T32759" s="101" t="s">
        <v>63427</v>
      </c>
      <c r="U32759" s="74" t="s">
        <v>63428</v>
      </c>
    </row>
    <row r="32760" spans="20:21" x14ac:dyDescent="0.25">
      <c r="T32760" s="101" t="s">
        <v>63429</v>
      </c>
      <c r="U32760" s="74" t="s">
        <v>63430</v>
      </c>
    </row>
    <row r="32761" spans="20:21" x14ac:dyDescent="0.25">
      <c r="T32761" s="101" t="s">
        <v>63431</v>
      </c>
      <c r="U32761" s="74" t="s">
        <v>63432</v>
      </c>
    </row>
    <row r="32762" spans="20:21" x14ac:dyDescent="0.25">
      <c r="T32762" s="101" t="s">
        <v>63433</v>
      </c>
      <c r="U32762" s="74" t="s">
        <v>12990</v>
      </c>
    </row>
    <row r="32763" spans="20:21" x14ac:dyDescent="0.25">
      <c r="T32763" s="101" t="s">
        <v>63434</v>
      </c>
      <c r="U32763" s="74" t="s">
        <v>63435</v>
      </c>
    </row>
    <row r="32764" spans="20:21" x14ac:dyDescent="0.25">
      <c r="T32764" s="101" t="s">
        <v>63436</v>
      </c>
      <c r="U32764" s="74" t="s">
        <v>63437</v>
      </c>
    </row>
    <row r="32765" spans="20:21" x14ac:dyDescent="0.25">
      <c r="T32765" s="101" t="s">
        <v>63438</v>
      </c>
      <c r="U32765" s="74" t="s">
        <v>63439</v>
      </c>
    </row>
    <row r="32766" spans="20:21" x14ac:dyDescent="0.25">
      <c r="T32766" s="101" t="s">
        <v>63440</v>
      </c>
      <c r="U32766" s="74" t="s">
        <v>63441</v>
      </c>
    </row>
    <row r="32767" spans="20:21" x14ac:dyDescent="0.25">
      <c r="T32767" s="101" t="s">
        <v>63442</v>
      </c>
      <c r="U32767" s="74" t="s">
        <v>63443</v>
      </c>
    </row>
    <row r="32768" spans="20:21" x14ac:dyDescent="0.25">
      <c r="T32768" s="101" t="s">
        <v>63444</v>
      </c>
      <c r="U32768" s="74" t="s">
        <v>63445</v>
      </c>
    </row>
    <row r="32769" spans="20:21" x14ac:dyDescent="0.25">
      <c r="T32769" s="101" t="s">
        <v>63446</v>
      </c>
      <c r="U32769" s="74" t="s">
        <v>63447</v>
      </c>
    </row>
    <row r="32770" spans="20:21" x14ac:dyDescent="0.25">
      <c r="T32770" s="101" t="s">
        <v>63448</v>
      </c>
      <c r="U32770" s="74" t="s">
        <v>63449</v>
      </c>
    </row>
    <row r="32771" spans="20:21" x14ac:dyDescent="0.25">
      <c r="T32771" s="101" t="s">
        <v>63450</v>
      </c>
      <c r="U32771" s="74" t="s">
        <v>63451</v>
      </c>
    </row>
    <row r="32772" spans="20:21" x14ac:dyDescent="0.25">
      <c r="T32772" s="101" t="s">
        <v>63452</v>
      </c>
      <c r="U32772" s="74" t="s">
        <v>63453</v>
      </c>
    </row>
    <row r="32773" spans="20:21" x14ac:dyDescent="0.25">
      <c r="T32773" s="101" t="s">
        <v>63454</v>
      </c>
      <c r="U32773" s="74" t="s">
        <v>63455</v>
      </c>
    </row>
    <row r="32774" spans="20:21" x14ac:dyDescent="0.25">
      <c r="T32774" s="101" t="s">
        <v>63456</v>
      </c>
      <c r="U32774" s="74" t="s">
        <v>63457</v>
      </c>
    </row>
    <row r="32775" spans="20:21" x14ac:dyDescent="0.25">
      <c r="T32775" s="101" t="s">
        <v>63458</v>
      </c>
      <c r="U32775" s="74" t="s">
        <v>6977</v>
      </c>
    </row>
    <row r="32776" spans="20:21" x14ac:dyDescent="0.25">
      <c r="T32776" s="101" t="s">
        <v>63459</v>
      </c>
      <c r="U32776" s="74" t="s">
        <v>63460</v>
      </c>
    </row>
    <row r="32777" spans="20:21" x14ac:dyDescent="0.25">
      <c r="T32777" s="101" t="s">
        <v>63461</v>
      </c>
      <c r="U32777" s="74" t="s">
        <v>63462</v>
      </c>
    </row>
    <row r="32778" spans="20:21" x14ac:dyDescent="0.25">
      <c r="T32778" s="101" t="s">
        <v>63463</v>
      </c>
      <c r="U32778" s="74" t="s">
        <v>63464</v>
      </c>
    </row>
    <row r="32779" spans="20:21" x14ac:dyDescent="0.25">
      <c r="T32779" s="101" t="s">
        <v>63465</v>
      </c>
      <c r="U32779" s="74" t="s">
        <v>63466</v>
      </c>
    </row>
    <row r="32780" spans="20:21" x14ac:dyDescent="0.25">
      <c r="T32780" s="101" t="s">
        <v>63467</v>
      </c>
      <c r="U32780" s="74" t="s">
        <v>63468</v>
      </c>
    </row>
    <row r="32781" spans="20:21" x14ac:dyDescent="0.25">
      <c r="T32781" s="101" t="s">
        <v>63469</v>
      </c>
      <c r="U32781" s="74" t="s">
        <v>63470</v>
      </c>
    </row>
    <row r="32782" spans="20:21" x14ac:dyDescent="0.25">
      <c r="T32782" s="101" t="s">
        <v>63471</v>
      </c>
      <c r="U32782" s="74" t="s">
        <v>63472</v>
      </c>
    </row>
    <row r="32783" spans="20:21" x14ac:dyDescent="0.25">
      <c r="T32783" s="101" t="s">
        <v>63473</v>
      </c>
      <c r="U32783" s="74" t="s">
        <v>48814</v>
      </c>
    </row>
    <row r="32784" spans="20:21" x14ac:dyDescent="0.25">
      <c r="T32784" s="101" t="s">
        <v>63474</v>
      </c>
      <c r="U32784" s="74" t="s">
        <v>63475</v>
      </c>
    </row>
    <row r="32785" spans="20:21" x14ac:dyDescent="0.25">
      <c r="T32785" s="101" t="s">
        <v>63476</v>
      </c>
      <c r="U32785" s="74" t="s">
        <v>63477</v>
      </c>
    </row>
    <row r="32786" spans="20:21" x14ac:dyDescent="0.25">
      <c r="T32786" s="101" t="s">
        <v>63478</v>
      </c>
      <c r="U32786" s="74" t="s">
        <v>63479</v>
      </c>
    </row>
    <row r="32787" spans="20:21" x14ac:dyDescent="0.25">
      <c r="T32787" s="101" t="s">
        <v>63480</v>
      </c>
      <c r="U32787" s="74" t="s">
        <v>63481</v>
      </c>
    </row>
    <row r="32788" spans="20:21" x14ac:dyDescent="0.25">
      <c r="T32788" s="101" t="s">
        <v>63482</v>
      </c>
      <c r="U32788" s="74" t="s">
        <v>63483</v>
      </c>
    </row>
    <row r="32789" spans="20:21" x14ac:dyDescent="0.25">
      <c r="T32789" s="101" t="s">
        <v>63484</v>
      </c>
      <c r="U32789" s="74" t="s">
        <v>63485</v>
      </c>
    </row>
    <row r="32790" spans="20:21" x14ac:dyDescent="0.25">
      <c r="T32790" s="101" t="s">
        <v>63486</v>
      </c>
      <c r="U32790" s="74" t="s">
        <v>63487</v>
      </c>
    </row>
    <row r="32791" spans="20:21" x14ac:dyDescent="0.25">
      <c r="T32791" s="101" t="s">
        <v>63488</v>
      </c>
      <c r="U32791" s="74" t="s">
        <v>63489</v>
      </c>
    </row>
    <row r="32792" spans="20:21" x14ac:dyDescent="0.25">
      <c r="T32792" s="101" t="s">
        <v>63490</v>
      </c>
      <c r="U32792" s="74" t="s">
        <v>63491</v>
      </c>
    </row>
    <row r="32793" spans="20:21" x14ac:dyDescent="0.25">
      <c r="T32793" s="101" t="s">
        <v>63492</v>
      </c>
      <c r="U32793" s="74" t="s">
        <v>63493</v>
      </c>
    </row>
    <row r="32794" spans="20:21" x14ac:dyDescent="0.25">
      <c r="T32794" s="101" t="s">
        <v>63494</v>
      </c>
      <c r="U32794" s="74" t="s">
        <v>63495</v>
      </c>
    </row>
    <row r="32795" spans="20:21" x14ac:dyDescent="0.25">
      <c r="T32795" s="101" t="s">
        <v>63496</v>
      </c>
      <c r="U32795" s="74" t="s">
        <v>63497</v>
      </c>
    </row>
    <row r="32796" spans="20:21" x14ac:dyDescent="0.25">
      <c r="T32796" s="101" t="s">
        <v>63498</v>
      </c>
      <c r="U32796" s="74" t="s">
        <v>46224</v>
      </c>
    </row>
    <row r="32797" spans="20:21" x14ac:dyDescent="0.25">
      <c r="T32797" s="101" t="s">
        <v>63499</v>
      </c>
      <c r="U32797" s="74" t="s">
        <v>61800</v>
      </c>
    </row>
    <row r="32798" spans="20:21" x14ac:dyDescent="0.25">
      <c r="T32798" s="101" t="s">
        <v>63500</v>
      </c>
      <c r="U32798" s="74" t="s">
        <v>63501</v>
      </c>
    </row>
    <row r="32799" spans="20:21" x14ac:dyDescent="0.25">
      <c r="T32799" s="101" t="s">
        <v>63502</v>
      </c>
      <c r="U32799" s="74" t="s">
        <v>63503</v>
      </c>
    </row>
    <row r="32800" spans="20:21" x14ac:dyDescent="0.25">
      <c r="T32800" s="101" t="s">
        <v>63504</v>
      </c>
      <c r="U32800" s="74" t="s">
        <v>63505</v>
      </c>
    </row>
    <row r="32801" spans="20:21" x14ac:dyDescent="0.25">
      <c r="T32801" s="101" t="s">
        <v>63506</v>
      </c>
      <c r="U32801" s="74" t="s">
        <v>61075</v>
      </c>
    </row>
    <row r="32802" spans="20:21" x14ac:dyDescent="0.25">
      <c r="T32802" s="101" t="s">
        <v>63507</v>
      </c>
      <c r="U32802" s="74" t="s">
        <v>2967</v>
      </c>
    </row>
    <row r="32803" spans="20:21" x14ac:dyDescent="0.25">
      <c r="T32803" s="101" t="s">
        <v>63508</v>
      </c>
      <c r="U32803" s="74" t="s">
        <v>63509</v>
      </c>
    </row>
    <row r="32804" spans="20:21" x14ac:dyDescent="0.25">
      <c r="T32804" s="101" t="s">
        <v>63510</v>
      </c>
      <c r="U32804" s="74" t="s">
        <v>63511</v>
      </c>
    </row>
    <row r="32805" spans="20:21" x14ac:dyDescent="0.25">
      <c r="T32805" s="101" t="s">
        <v>63512</v>
      </c>
      <c r="U32805" s="74" t="s">
        <v>63513</v>
      </c>
    </row>
    <row r="32806" spans="20:21" x14ac:dyDescent="0.25">
      <c r="T32806" s="101" t="s">
        <v>63514</v>
      </c>
      <c r="U32806" s="74" t="s">
        <v>63515</v>
      </c>
    </row>
    <row r="32807" spans="20:21" x14ac:dyDescent="0.25">
      <c r="T32807" s="101" t="s">
        <v>63516</v>
      </c>
      <c r="U32807" s="74" t="s">
        <v>63517</v>
      </c>
    </row>
    <row r="32808" spans="20:21" x14ac:dyDescent="0.25">
      <c r="T32808" s="101" t="s">
        <v>63518</v>
      </c>
      <c r="U32808" s="74" t="s">
        <v>63519</v>
      </c>
    </row>
    <row r="32809" spans="20:21" x14ac:dyDescent="0.25">
      <c r="T32809" s="101" t="s">
        <v>63520</v>
      </c>
      <c r="U32809" s="74" t="s">
        <v>63521</v>
      </c>
    </row>
    <row r="32810" spans="20:21" x14ac:dyDescent="0.25">
      <c r="T32810" s="101" t="s">
        <v>63522</v>
      </c>
      <c r="U32810" s="74" t="s">
        <v>63523</v>
      </c>
    </row>
    <row r="32811" spans="20:21" x14ac:dyDescent="0.25">
      <c r="T32811" s="101" t="s">
        <v>63524</v>
      </c>
      <c r="U32811" s="74" t="s">
        <v>63525</v>
      </c>
    </row>
    <row r="32812" spans="20:21" x14ac:dyDescent="0.25">
      <c r="T32812" s="101" t="s">
        <v>63526</v>
      </c>
      <c r="U32812" s="74" t="s">
        <v>63527</v>
      </c>
    </row>
    <row r="32813" spans="20:21" x14ac:dyDescent="0.25">
      <c r="T32813" s="101" t="s">
        <v>63528</v>
      </c>
      <c r="U32813" s="74" t="s">
        <v>63529</v>
      </c>
    </row>
    <row r="32814" spans="20:21" x14ac:dyDescent="0.25">
      <c r="T32814" s="101" t="s">
        <v>63530</v>
      </c>
      <c r="U32814" s="74" t="s">
        <v>63531</v>
      </c>
    </row>
    <row r="32815" spans="20:21" x14ac:dyDescent="0.25">
      <c r="T32815" s="101" t="s">
        <v>63532</v>
      </c>
      <c r="U32815" s="74" t="s">
        <v>63533</v>
      </c>
    </row>
    <row r="32816" spans="20:21" x14ac:dyDescent="0.25">
      <c r="T32816" s="101" t="s">
        <v>63534</v>
      </c>
      <c r="U32816" s="74" t="s">
        <v>63535</v>
      </c>
    </row>
    <row r="32817" spans="20:21" x14ac:dyDescent="0.25">
      <c r="T32817" s="101" t="s">
        <v>63536</v>
      </c>
      <c r="U32817" s="74" t="s">
        <v>63537</v>
      </c>
    </row>
    <row r="32818" spans="20:21" x14ac:dyDescent="0.25">
      <c r="T32818" s="101" t="s">
        <v>63538</v>
      </c>
      <c r="U32818" s="74" t="s">
        <v>63539</v>
      </c>
    </row>
    <row r="32819" spans="20:21" x14ac:dyDescent="0.25">
      <c r="T32819" s="101" t="s">
        <v>63540</v>
      </c>
      <c r="U32819" s="74" t="s">
        <v>63541</v>
      </c>
    </row>
    <row r="32820" spans="20:21" x14ac:dyDescent="0.25">
      <c r="T32820" s="101" t="s">
        <v>63542</v>
      </c>
      <c r="U32820" s="74" t="s">
        <v>63543</v>
      </c>
    </row>
    <row r="32821" spans="20:21" x14ac:dyDescent="0.25">
      <c r="T32821" s="101" t="s">
        <v>63544</v>
      </c>
      <c r="U32821" s="74" t="s">
        <v>63545</v>
      </c>
    </row>
    <row r="32822" spans="20:21" x14ac:dyDescent="0.25">
      <c r="T32822" s="101" t="s">
        <v>63546</v>
      </c>
      <c r="U32822" s="74" t="s">
        <v>63547</v>
      </c>
    </row>
    <row r="32823" spans="20:21" x14ac:dyDescent="0.25">
      <c r="T32823" s="101" t="s">
        <v>63548</v>
      </c>
      <c r="U32823" s="74" t="s">
        <v>63549</v>
      </c>
    </row>
    <row r="32824" spans="20:21" x14ac:dyDescent="0.25">
      <c r="T32824" s="101" t="s">
        <v>63550</v>
      </c>
      <c r="U32824" s="74" t="s">
        <v>63551</v>
      </c>
    </row>
    <row r="32825" spans="20:21" x14ac:dyDescent="0.25">
      <c r="T32825" s="101" t="s">
        <v>63552</v>
      </c>
      <c r="U32825" s="74" t="s">
        <v>63553</v>
      </c>
    </row>
    <row r="32826" spans="20:21" x14ac:dyDescent="0.25">
      <c r="T32826" s="101" t="s">
        <v>63554</v>
      </c>
      <c r="U32826" s="74" t="s">
        <v>63555</v>
      </c>
    </row>
    <row r="32827" spans="20:21" x14ac:dyDescent="0.25">
      <c r="T32827" s="101" t="s">
        <v>63556</v>
      </c>
      <c r="U32827" s="74" t="s">
        <v>63557</v>
      </c>
    </row>
    <row r="32828" spans="20:21" x14ac:dyDescent="0.25">
      <c r="T32828" s="101" t="s">
        <v>63558</v>
      </c>
      <c r="U32828" s="74" t="s">
        <v>63559</v>
      </c>
    </row>
    <row r="32829" spans="20:21" x14ac:dyDescent="0.25">
      <c r="T32829" s="101" t="s">
        <v>63560</v>
      </c>
      <c r="U32829" s="74" t="s">
        <v>63561</v>
      </c>
    </row>
    <row r="32830" spans="20:21" x14ac:dyDescent="0.25">
      <c r="T32830" s="101" t="s">
        <v>63562</v>
      </c>
      <c r="U32830" s="74" t="s">
        <v>63563</v>
      </c>
    </row>
    <row r="32831" spans="20:21" x14ac:dyDescent="0.25">
      <c r="T32831" s="101" t="s">
        <v>63564</v>
      </c>
      <c r="U32831" s="74" t="s">
        <v>63565</v>
      </c>
    </row>
    <row r="32832" spans="20:21" x14ac:dyDescent="0.25">
      <c r="T32832" s="101" t="s">
        <v>63566</v>
      </c>
      <c r="U32832" s="74" t="s">
        <v>63567</v>
      </c>
    </row>
    <row r="32833" spans="20:21" x14ac:dyDescent="0.25">
      <c r="T32833" s="101" t="s">
        <v>63568</v>
      </c>
      <c r="U32833" s="74" t="s">
        <v>63569</v>
      </c>
    </row>
    <row r="32834" spans="20:21" x14ac:dyDescent="0.25">
      <c r="T32834" s="101" t="s">
        <v>63570</v>
      </c>
      <c r="U32834" s="74" t="s">
        <v>63571</v>
      </c>
    </row>
    <row r="32835" spans="20:21" x14ac:dyDescent="0.25">
      <c r="T32835" s="101" t="s">
        <v>63572</v>
      </c>
      <c r="U32835" s="74" t="s">
        <v>43083</v>
      </c>
    </row>
    <row r="32836" spans="20:21" x14ac:dyDescent="0.25">
      <c r="T32836" s="101" t="s">
        <v>63573</v>
      </c>
      <c r="U32836" s="74" t="s">
        <v>63574</v>
      </c>
    </row>
    <row r="32837" spans="20:21" x14ac:dyDescent="0.25">
      <c r="T32837" s="101" t="s">
        <v>63575</v>
      </c>
      <c r="U32837" s="74" t="s">
        <v>63576</v>
      </c>
    </row>
    <row r="32838" spans="20:21" x14ac:dyDescent="0.25">
      <c r="T32838" s="101" t="s">
        <v>63577</v>
      </c>
      <c r="U32838" s="74" t="s">
        <v>63578</v>
      </c>
    </row>
    <row r="32839" spans="20:21" x14ac:dyDescent="0.25">
      <c r="T32839" s="101" t="s">
        <v>63579</v>
      </c>
      <c r="U32839" s="74" t="s">
        <v>63580</v>
      </c>
    </row>
    <row r="32840" spans="20:21" x14ac:dyDescent="0.25">
      <c r="T32840" s="101" t="s">
        <v>63581</v>
      </c>
      <c r="U32840" s="74" t="s">
        <v>63582</v>
      </c>
    </row>
    <row r="32841" spans="20:21" x14ac:dyDescent="0.25">
      <c r="T32841" s="101" t="s">
        <v>63583</v>
      </c>
      <c r="U32841" s="74" t="s">
        <v>2028</v>
      </c>
    </row>
    <row r="32842" spans="20:21" x14ac:dyDescent="0.25">
      <c r="T32842" s="101" t="s">
        <v>63584</v>
      </c>
      <c r="U32842" s="74" t="s">
        <v>63585</v>
      </c>
    </row>
    <row r="32843" spans="20:21" x14ac:dyDescent="0.25">
      <c r="T32843" s="101" t="s">
        <v>63586</v>
      </c>
      <c r="U32843" s="74" t="s">
        <v>63587</v>
      </c>
    </row>
    <row r="32844" spans="20:21" x14ac:dyDescent="0.25">
      <c r="T32844" s="101" t="s">
        <v>63588</v>
      </c>
      <c r="U32844" s="74" t="s">
        <v>63589</v>
      </c>
    </row>
    <row r="32845" spans="20:21" x14ac:dyDescent="0.25">
      <c r="T32845" s="101" t="s">
        <v>63590</v>
      </c>
      <c r="U32845" s="74" t="s">
        <v>63591</v>
      </c>
    </row>
    <row r="32846" spans="20:21" x14ac:dyDescent="0.25">
      <c r="T32846" s="101" t="s">
        <v>63592</v>
      </c>
      <c r="U32846" s="74" t="s">
        <v>63593</v>
      </c>
    </row>
    <row r="32847" spans="20:21" x14ac:dyDescent="0.25">
      <c r="T32847" s="101" t="s">
        <v>63594</v>
      </c>
      <c r="U32847" s="74" t="s">
        <v>63595</v>
      </c>
    </row>
    <row r="32848" spans="20:21" x14ac:dyDescent="0.25">
      <c r="T32848" s="101" t="s">
        <v>63596</v>
      </c>
      <c r="U32848" s="74" t="s">
        <v>63597</v>
      </c>
    </row>
    <row r="32849" spans="20:21" x14ac:dyDescent="0.25">
      <c r="T32849" s="101" t="s">
        <v>63598</v>
      </c>
      <c r="U32849" s="74" t="s">
        <v>63599</v>
      </c>
    </row>
    <row r="32850" spans="20:21" x14ac:dyDescent="0.25">
      <c r="T32850" s="101" t="s">
        <v>63600</v>
      </c>
      <c r="U32850" s="74" t="s">
        <v>46319</v>
      </c>
    </row>
    <row r="32851" spans="20:21" x14ac:dyDescent="0.25">
      <c r="T32851" s="101" t="s">
        <v>63601</v>
      </c>
      <c r="U32851" s="74" t="s">
        <v>63602</v>
      </c>
    </row>
    <row r="32852" spans="20:21" x14ac:dyDescent="0.25">
      <c r="T32852" s="101" t="s">
        <v>63603</v>
      </c>
      <c r="U32852" s="74" t="s">
        <v>63604</v>
      </c>
    </row>
    <row r="32853" spans="20:21" x14ac:dyDescent="0.25">
      <c r="T32853" s="101" t="s">
        <v>63605</v>
      </c>
      <c r="U32853" s="74" t="s">
        <v>63606</v>
      </c>
    </row>
    <row r="32854" spans="20:21" x14ac:dyDescent="0.25">
      <c r="T32854" s="101" t="s">
        <v>63607</v>
      </c>
      <c r="U32854" s="74" t="s">
        <v>63608</v>
      </c>
    </row>
    <row r="32855" spans="20:21" x14ac:dyDescent="0.25">
      <c r="T32855" s="101" t="s">
        <v>63609</v>
      </c>
      <c r="U32855" s="74" t="s">
        <v>63610</v>
      </c>
    </row>
    <row r="32856" spans="20:21" x14ac:dyDescent="0.25">
      <c r="T32856" s="101" t="s">
        <v>63611</v>
      </c>
      <c r="U32856" s="74" t="s">
        <v>63612</v>
      </c>
    </row>
    <row r="32857" spans="20:21" x14ac:dyDescent="0.25">
      <c r="T32857" s="101" t="s">
        <v>63613</v>
      </c>
      <c r="U32857" s="74" t="s">
        <v>63614</v>
      </c>
    </row>
    <row r="32858" spans="20:21" x14ac:dyDescent="0.25">
      <c r="T32858" s="101" t="s">
        <v>63615</v>
      </c>
      <c r="U32858" s="74" t="s">
        <v>63616</v>
      </c>
    </row>
    <row r="32859" spans="20:21" x14ac:dyDescent="0.25">
      <c r="T32859" s="101" t="s">
        <v>63617</v>
      </c>
      <c r="U32859" s="74" t="s">
        <v>63618</v>
      </c>
    </row>
    <row r="32860" spans="20:21" x14ac:dyDescent="0.25">
      <c r="T32860" s="101" t="s">
        <v>63619</v>
      </c>
      <c r="U32860" s="74" t="s">
        <v>63620</v>
      </c>
    </row>
    <row r="32861" spans="20:21" x14ac:dyDescent="0.25">
      <c r="T32861" s="101" t="s">
        <v>63621</v>
      </c>
      <c r="U32861" s="74" t="s">
        <v>63622</v>
      </c>
    </row>
    <row r="32862" spans="20:21" x14ac:dyDescent="0.25">
      <c r="T32862" s="101" t="s">
        <v>63623</v>
      </c>
      <c r="U32862" s="74" t="s">
        <v>63624</v>
      </c>
    </row>
    <row r="32863" spans="20:21" x14ac:dyDescent="0.25">
      <c r="T32863" s="101" t="s">
        <v>63625</v>
      </c>
      <c r="U32863" s="74" t="s">
        <v>63626</v>
      </c>
    </row>
    <row r="32864" spans="20:21" x14ac:dyDescent="0.25">
      <c r="T32864" s="101" t="s">
        <v>63627</v>
      </c>
      <c r="U32864" s="74" t="s">
        <v>63628</v>
      </c>
    </row>
    <row r="32865" spans="20:21" x14ac:dyDescent="0.25">
      <c r="T32865" s="101" t="s">
        <v>63629</v>
      </c>
      <c r="U32865" s="74" t="s">
        <v>63630</v>
      </c>
    </row>
    <row r="32866" spans="20:21" x14ac:dyDescent="0.25">
      <c r="T32866" s="101" t="s">
        <v>63631</v>
      </c>
      <c r="U32866" s="74" t="s">
        <v>63632</v>
      </c>
    </row>
    <row r="32867" spans="20:21" x14ac:dyDescent="0.25">
      <c r="T32867" s="101" t="s">
        <v>63633</v>
      </c>
      <c r="U32867" s="74" t="s">
        <v>2082</v>
      </c>
    </row>
    <row r="32868" spans="20:21" x14ac:dyDescent="0.25">
      <c r="T32868" s="101" t="s">
        <v>63634</v>
      </c>
      <c r="U32868" s="74" t="s">
        <v>63635</v>
      </c>
    </row>
    <row r="32869" spans="20:21" x14ac:dyDescent="0.25">
      <c r="T32869" s="101" t="s">
        <v>63636</v>
      </c>
      <c r="U32869" s="74" t="s">
        <v>63637</v>
      </c>
    </row>
    <row r="32870" spans="20:21" x14ac:dyDescent="0.25">
      <c r="T32870" s="101" t="s">
        <v>63638</v>
      </c>
      <c r="U32870" s="74" t="s">
        <v>63639</v>
      </c>
    </row>
    <row r="32871" spans="20:21" x14ac:dyDescent="0.25">
      <c r="T32871" s="101" t="s">
        <v>63640</v>
      </c>
      <c r="U32871" s="74" t="s">
        <v>63641</v>
      </c>
    </row>
    <row r="32872" spans="20:21" x14ac:dyDescent="0.25">
      <c r="T32872" s="101" t="s">
        <v>63642</v>
      </c>
      <c r="U32872" s="74" t="s">
        <v>63643</v>
      </c>
    </row>
    <row r="32873" spans="20:21" x14ac:dyDescent="0.25">
      <c r="T32873" s="101" t="s">
        <v>63644</v>
      </c>
      <c r="U32873" s="74" t="s">
        <v>63645</v>
      </c>
    </row>
    <row r="32874" spans="20:21" x14ac:dyDescent="0.25">
      <c r="T32874" s="101" t="s">
        <v>63646</v>
      </c>
      <c r="U32874" s="74" t="s">
        <v>63647</v>
      </c>
    </row>
    <row r="32875" spans="20:21" x14ac:dyDescent="0.25">
      <c r="T32875" s="101" t="s">
        <v>63648</v>
      </c>
      <c r="U32875" s="74" t="s">
        <v>63649</v>
      </c>
    </row>
    <row r="32876" spans="20:21" x14ac:dyDescent="0.25">
      <c r="T32876" s="101" t="s">
        <v>63650</v>
      </c>
      <c r="U32876" s="74" t="s">
        <v>46380</v>
      </c>
    </row>
    <row r="32877" spans="20:21" x14ac:dyDescent="0.25">
      <c r="T32877" s="101" t="s">
        <v>63651</v>
      </c>
      <c r="U32877" s="74" t="s">
        <v>63652</v>
      </c>
    </row>
    <row r="32878" spans="20:21" x14ac:dyDescent="0.25">
      <c r="T32878" s="101" t="s">
        <v>63653</v>
      </c>
      <c r="U32878" s="74" t="s">
        <v>63654</v>
      </c>
    </row>
    <row r="32879" spans="20:21" x14ac:dyDescent="0.25">
      <c r="T32879" s="101" t="s">
        <v>63655</v>
      </c>
      <c r="U32879" s="74" t="s">
        <v>63656</v>
      </c>
    </row>
    <row r="32880" spans="20:21" x14ac:dyDescent="0.25">
      <c r="T32880" s="101" t="s">
        <v>63657</v>
      </c>
      <c r="U32880" s="74" t="s">
        <v>63658</v>
      </c>
    </row>
    <row r="32881" spans="20:21" x14ac:dyDescent="0.25">
      <c r="T32881" s="101" t="s">
        <v>63659</v>
      </c>
      <c r="U32881" s="74" t="s">
        <v>63660</v>
      </c>
    </row>
    <row r="32882" spans="20:21" x14ac:dyDescent="0.25">
      <c r="T32882" s="101" t="s">
        <v>63661</v>
      </c>
      <c r="U32882" s="74" t="s">
        <v>63662</v>
      </c>
    </row>
    <row r="32883" spans="20:21" x14ac:dyDescent="0.25">
      <c r="T32883" s="101" t="s">
        <v>63663</v>
      </c>
      <c r="U32883" s="74" t="s">
        <v>63664</v>
      </c>
    </row>
    <row r="32884" spans="20:21" x14ac:dyDescent="0.25">
      <c r="T32884" s="101" t="s">
        <v>63665</v>
      </c>
      <c r="U32884" s="74" t="s">
        <v>63666</v>
      </c>
    </row>
    <row r="32885" spans="20:21" x14ac:dyDescent="0.25">
      <c r="T32885" s="101" t="s">
        <v>63667</v>
      </c>
      <c r="U32885" s="74" t="s">
        <v>63668</v>
      </c>
    </row>
    <row r="32886" spans="20:21" x14ac:dyDescent="0.25">
      <c r="T32886" s="101" t="s">
        <v>63669</v>
      </c>
      <c r="U32886" s="74" t="s">
        <v>63670</v>
      </c>
    </row>
    <row r="32887" spans="20:21" x14ac:dyDescent="0.25">
      <c r="T32887" s="101" t="s">
        <v>63671</v>
      </c>
      <c r="U32887" s="74" t="s">
        <v>63672</v>
      </c>
    </row>
    <row r="32888" spans="20:21" x14ac:dyDescent="0.25">
      <c r="T32888" s="101" t="s">
        <v>63673</v>
      </c>
      <c r="U32888" s="74" t="s">
        <v>63674</v>
      </c>
    </row>
    <row r="32889" spans="20:21" x14ac:dyDescent="0.25">
      <c r="T32889" s="101" t="s">
        <v>63675</v>
      </c>
      <c r="U32889" s="74" t="s">
        <v>56811</v>
      </c>
    </row>
    <row r="32890" spans="20:21" x14ac:dyDescent="0.25">
      <c r="T32890" s="101" t="s">
        <v>63676</v>
      </c>
      <c r="U32890" s="74" t="s">
        <v>63677</v>
      </c>
    </row>
    <row r="32891" spans="20:21" x14ac:dyDescent="0.25">
      <c r="T32891" s="101" t="s">
        <v>63678</v>
      </c>
      <c r="U32891" s="74" t="s">
        <v>63679</v>
      </c>
    </row>
    <row r="32892" spans="20:21" x14ac:dyDescent="0.25">
      <c r="T32892" s="101" t="s">
        <v>63680</v>
      </c>
      <c r="U32892" s="74" t="s">
        <v>63681</v>
      </c>
    </row>
    <row r="32893" spans="20:21" x14ac:dyDescent="0.25">
      <c r="T32893" s="101" t="s">
        <v>63682</v>
      </c>
      <c r="U32893" s="74" t="s">
        <v>63683</v>
      </c>
    </row>
    <row r="32894" spans="20:21" x14ac:dyDescent="0.25">
      <c r="T32894" s="101" t="s">
        <v>63684</v>
      </c>
      <c r="U32894" s="74" t="s">
        <v>63685</v>
      </c>
    </row>
    <row r="32895" spans="20:21" x14ac:dyDescent="0.25">
      <c r="T32895" s="101" t="s">
        <v>63686</v>
      </c>
      <c r="U32895" s="74" t="s">
        <v>63687</v>
      </c>
    </row>
    <row r="32896" spans="20:21" x14ac:dyDescent="0.25">
      <c r="T32896" s="101" t="s">
        <v>63688</v>
      </c>
      <c r="U32896" s="74" t="s">
        <v>63689</v>
      </c>
    </row>
    <row r="32897" spans="20:21" x14ac:dyDescent="0.25">
      <c r="T32897" s="101" t="s">
        <v>63690</v>
      </c>
      <c r="U32897" s="74" t="s">
        <v>63691</v>
      </c>
    </row>
    <row r="32898" spans="20:21" x14ac:dyDescent="0.25">
      <c r="T32898" s="101" t="s">
        <v>63692</v>
      </c>
      <c r="U32898" s="74" t="s">
        <v>63693</v>
      </c>
    </row>
    <row r="32899" spans="20:21" x14ac:dyDescent="0.25">
      <c r="T32899" s="101" t="s">
        <v>63694</v>
      </c>
      <c r="U32899" s="74" t="s">
        <v>63695</v>
      </c>
    </row>
    <row r="32900" spans="20:21" x14ac:dyDescent="0.25">
      <c r="T32900" s="101" t="s">
        <v>63696</v>
      </c>
      <c r="U32900" s="74" t="s">
        <v>63697</v>
      </c>
    </row>
    <row r="32901" spans="20:21" x14ac:dyDescent="0.25">
      <c r="T32901" s="101" t="s">
        <v>63698</v>
      </c>
      <c r="U32901" s="74" t="s">
        <v>63699</v>
      </c>
    </row>
    <row r="32902" spans="20:21" x14ac:dyDescent="0.25">
      <c r="T32902" s="101" t="s">
        <v>63700</v>
      </c>
      <c r="U32902" s="74" t="s">
        <v>63701</v>
      </c>
    </row>
    <row r="32903" spans="20:21" x14ac:dyDescent="0.25">
      <c r="T32903" s="101" t="s">
        <v>63702</v>
      </c>
      <c r="U32903" s="74" t="s">
        <v>63703</v>
      </c>
    </row>
    <row r="32904" spans="20:21" x14ac:dyDescent="0.25">
      <c r="T32904" s="101" t="s">
        <v>63704</v>
      </c>
      <c r="U32904" s="74" t="s">
        <v>63705</v>
      </c>
    </row>
    <row r="32905" spans="20:21" x14ac:dyDescent="0.25">
      <c r="T32905" s="101" t="s">
        <v>63706</v>
      </c>
      <c r="U32905" s="74" t="s">
        <v>63707</v>
      </c>
    </row>
    <row r="32906" spans="20:21" x14ac:dyDescent="0.25">
      <c r="T32906" s="101" t="s">
        <v>63708</v>
      </c>
      <c r="U32906" s="74" t="s">
        <v>63709</v>
      </c>
    </row>
    <row r="32907" spans="20:21" x14ac:dyDescent="0.25">
      <c r="T32907" s="101" t="s">
        <v>63710</v>
      </c>
      <c r="U32907" s="74" t="s">
        <v>63711</v>
      </c>
    </row>
    <row r="32908" spans="20:21" x14ac:dyDescent="0.25">
      <c r="T32908" s="101" t="s">
        <v>63712</v>
      </c>
      <c r="U32908" s="74" t="s">
        <v>63713</v>
      </c>
    </row>
    <row r="32909" spans="20:21" x14ac:dyDescent="0.25">
      <c r="T32909" s="101" t="s">
        <v>63714</v>
      </c>
      <c r="U32909" s="74" t="s">
        <v>63715</v>
      </c>
    </row>
    <row r="32910" spans="20:21" x14ac:dyDescent="0.25">
      <c r="T32910" s="101" t="s">
        <v>63716</v>
      </c>
      <c r="U32910" s="74" t="s">
        <v>63717</v>
      </c>
    </row>
    <row r="32911" spans="20:21" x14ac:dyDescent="0.25">
      <c r="T32911" s="101" t="s">
        <v>63718</v>
      </c>
      <c r="U32911" s="74" t="s">
        <v>63719</v>
      </c>
    </row>
    <row r="32912" spans="20:21" x14ac:dyDescent="0.25">
      <c r="T32912" s="101" t="s">
        <v>63720</v>
      </c>
      <c r="U32912" s="74" t="s">
        <v>63721</v>
      </c>
    </row>
    <row r="32913" spans="20:21" x14ac:dyDescent="0.25">
      <c r="T32913" s="101" t="s">
        <v>63722</v>
      </c>
      <c r="U32913" s="74" t="s">
        <v>63723</v>
      </c>
    </row>
    <row r="32914" spans="20:21" x14ac:dyDescent="0.25">
      <c r="T32914" s="101" t="s">
        <v>63724</v>
      </c>
      <c r="U32914" s="74" t="s">
        <v>63725</v>
      </c>
    </row>
    <row r="32915" spans="20:21" x14ac:dyDescent="0.25">
      <c r="T32915" s="101" t="s">
        <v>63726</v>
      </c>
      <c r="U32915" s="74" t="s">
        <v>63727</v>
      </c>
    </row>
    <row r="32916" spans="20:21" x14ac:dyDescent="0.25">
      <c r="T32916" s="101" t="s">
        <v>63728</v>
      </c>
      <c r="U32916" s="74" t="s">
        <v>63729</v>
      </c>
    </row>
    <row r="32917" spans="20:21" x14ac:dyDescent="0.25">
      <c r="T32917" s="101" t="s">
        <v>63730</v>
      </c>
      <c r="U32917" s="74" t="s">
        <v>63731</v>
      </c>
    </row>
    <row r="32918" spans="20:21" x14ac:dyDescent="0.25">
      <c r="T32918" s="101" t="s">
        <v>63732</v>
      </c>
      <c r="U32918" s="74" t="s">
        <v>63733</v>
      </c>
    </row>
    <row r="32919" spans="20:21" x14ac:dyDescent="0.25">
      <c r="T32919" s="101" t="s">
        <v>63734</v>
      </c>
      <c r="U32919" s="74" t="s">
        <v>63735</v>
      </c>
    </row>
    <row r="32920" spans="20:21" x14ac:dyDescent="0.25">
      <c r="T32920" s="101" t="s">
        <v>63736</v>
      </c>
      <c r="U32920" s="74" t="s">
        <v>63737</v>
      </c>
    </row>
    <row r="32921" spans="20:21" x14ac:dyDescent="0.25">
      <c r="T32921" s="101" t="s">
        <v>63738</v>
      </c>
      <c r="U32921" s="74" t="s">
        <v>63739</v>
      </c>
    </row>
    <row r="32922" spans="20:21" x14ac:dyDescent="0.25">
      <c r="T32922" s="101" t="s">
        <v>63740</v>
      </c>
      <c r="U32922" s="74" t="s">
        <v>63741</v>
      </c>
    </row>
    <row r="32923" spans="20:21" x14ac:dyDescent="0.25">
      <c r="T32923" s="101" t="s">
        <v>63742</v>
      </c>
      <c r="U32923" s="74" t="s">
        <v>63743</v>
      </c>
    </row>
    <row r="32924" spans="20:21" x14ac:dyDescent="0.25">
      <c r="T32924" s="101" t="s">
        <v>63744</v>
      </c>
      <c r="U32924" s="74" t="s">
        <v>63745</v>
      </c>
    </row>
    <row r="32925" spans="20:21" x14ac:dyDescent="0.25">
      <c r="T32925" s="101" t="s">
        <v>63746</v>
      </c>
      <c r="U32925" s="74" t="s">
        <v>63747</v>
      </c>
    </row>
    <row r="32926" spans="20:21" x14ac:dyDescent="0.25">
      <c r="T32926" s="101" t="s">
        <v>63748</v>
      </c>
      <c r="U32926" s="74" t="s">
        <v>63749</v>
      </c>
    </row>
    <row r="32927" spans="20:21" x14ac:dyDescent="0.25">
      <c r="T32927" s="101" t="s">
        <v>63750</v>
      </c>
      <c r="U32927" s="74" t="s">
        <v>63751</v>
      </c>
    </row>
    <row r="32928" spans="20:21" x14ac:dyDescent="0.25">
      <c r="T32928" s="101" t="s">
        <v>63752</v>
      </c>
      <c r="U32928" s="74" t="s">
        <v>63753</v>
      </c>
    </row>
    <row r="32929" spans="20:21" x14ac:dyDescent="0.25">
      <c r="T32929" s="101" t="s">
        <v>63754</v>
      </c>
      <c r="U32929" s="74" t="s">
        <v>63755</v>
      </c>
    </row>
    <row r="32930" spans="20:21" x14ac:dyDescent="0.25">
      <c r="T32930" s="101" t="s">
        <v>63756</v>
      </c>
      <c r="U32930" s="74" t="s">
        <v>63757</v>
      </c>
    </row>
    <row r="32931" spans="20:21" x14ac:dyDescent="0.25">
      <c r="T32931" s="101" t="s">
        <v>63758</v>
      </c>
      <c r="U32931" s="74" t="s">
        <v>63759</v>
      </c>
    </row>
    <row r="32932" spans="20:21" x14ac:dyDescent="0.25">
      <c r="T32932" s="101" t="s">
        <v>63760</v>
      </c>
      <c r="U32932" s="74" t="s">
        <v>63761</v>
      </c>
    </row>
    <row r="32933" spans="20:21" x14ac:dyDescent="0.25">
      <c r="T32933" s="101" t="s">
        <v>63762</v>
      </c>
      <c r="U32933" s="74" t="s">
        <v>63763</v>
      </c>
    </row>
    <row r="32934" spans="20:21" x14ac:dyDescent="0.25">
      <c r="T32934" s="101" t="s">
        <v>63764</v>
      </c>
      <c r="U32934" s="74" t="s">
        <v>63765</v>
      </c>
    </row>
    <row r="32935" spans="20:21" x14ac:dyDescent="0.25">
      <c r="T32935" s="101" t="s">
        <v>63766</v>
      </c>
      <c r="U32935" s="74" t="s">
        <v>63767</v>
      </c>
    </row>
    <row r="32936" spans="20:21" x14ac:dyDescent="0.25">
      <c r="T32936" s="101" t="s">
        <v>63768</v>
      </c>
      <c r="U32936" s="74" t="s">
        <v>41419</v>
      </c>
    </row>
    <row r="32937" spans="20:21" x14ac:dyDescent="0.25">
      <c r="T32937" s="101" t="s">
        <v>63769</v>
      </c>
      <c r="U32937" s="74" t="s">
        <v>63770</v>
      </c>
    </row>
    <row r="32938" spans="20:21" x14ac:dyDescent="0.25">
      <c r="T32938" s="101" t="s">
        <v>63771</v>
      </c>
      <c r="U32938" s="74" t="s">
        <v>63772</v>
      </c>
    </row>
    <row r="32939" spans="20:21" x14ac:dyDescent="0.25">
      <c r="T32939" s="101" t="s">
        <v>63773</v>
      </c>
      <c r="U32939" s="74" t="s">
        <v>63774</v>
      </c>
    </row>
    <row r="32940" spans="20:21" x14ac:dyDescent="0.25">
      <c r="T32940" s="101" t="s">
        <v>63775</v>
      </c>
      <c r="U32940" s="74" t="s">
        <v>63776</v>
      </c>
    </row>
    <row r="32941" spans="20:21" x14ac:dyDescent="0.25">
      <c r="T32941" s="101" t="s">
        <v>63777</v>
      </c>
      <c r="U32941" s="74" t="s">
        <v>63778</v>
      </c>
    </row>
    <row r="32942" spans="20:21" x14ac:dyDescent="0.25">
      <c r="T32942" s="101" t="s">
        <v>63779</v>
      </c>
      <c r="U32942" s="74" t="s">
        <v>63780</v>
      </c>
    </row>
    <row r="32943" spans="20:21" x14ac:dyDescent="0.25">
      <c r="T32943" s="101" t="s">
        <v>63781</v>
      </c>
      <c r="U32943" s="74" t="s">
        <v>63782</v>
      </c>
    </row>
    <row r="32944" spans="20:21" x14ac:dyDescent="0.25">
      <c r="T32944" s="101" t="s">
        <v>63783</v>
      </c>
      <c r="U32944" s="74" t="s">
        <v>63784</v>
      </c>
    </row>
    <row r="32945" spans="20:21" x14ac:dyDescent="0.25">
      <c r="T32945" s="101" t="s">
        <v>63785</v>
      </c>
      <c r="U32945" s="74" t="s">
        <v>63786</v>
      </c>
    </row>
    <row r="32946" spans="20:21" x14ac:dyDescent="0.25">
      <c r="T32946" s="101" t="s">
        <v>63787</v>
      </c>
      <c r="U32946" s="74" t="s">
        <v>63788</v>
      </c>
    </row>
    <row r="32947" spans="20:21" x14ac:dyDescent="0.25">
      <c r="T32947" s="101" t="s">
        <v>63789</v>
      </c>
      <c r="U32947" s="74" t="s">
        <v>63790</v>
      </c>
    </row>
    <row r="32948" spans="20:21" x14ac:dyDescent="0.25">
      <c r="T32948" s="101" t="s">
        <v>63791</v>
      </c>
      <c r="U32948" s="74" t="s">
        <v>63792</v>
      </c>
    </row>
    <row r="32949" spans="20:21" x14ac:dyDescent="0.25">
      <c r="T32949" s="101" t="s">
        <v>63793</v>
      </c>
      <c r="U32949" s="74" t="s">
        <v>63794</v>
      </c>
    </row>
    <row r="32950" spans="20:21" x14ac:dyDescent="0.25">
      <c r="T32950" s="101" t="s">
        <v>63795</v>
      </c>
      <c r="U32950" s="74" t="s">
        <v>55955</v>
      </c>
    </row>
    <row r="32951" spans="20:21" x14ac:dyDescent="0.25">
      <c r="T32951" s="101" t="s">
        <v>63796</v>
      </c>
      <c r="U32951" s="74" t="s">
        <v>63797</v>
      </c>
    </row>
    <row r="32952" spans="20:21" x14ac:dyDescent="0.25">
      <c r="T32952" s="101" t="s">
        <v>63798</v>
      </c>
      <c r="U32952" s="74" t="s">
        <v>63799</v>
      </c>
    </row>
    <row r="32953" spans="20:21" x14ac:dyDescent="0.25">
      <c r="T32953" s="101" t="s">
        <v>63800</v>
      </c>
      <c r="U32953" s="74" t="s">
        <v>63801</v>
      </c>
    </row>
    <row r="32954" spans="20:21" x14ac:dyDescent="0.25">
      <c r="T32954" s="101" t="s">
        <v>63802</v>
      </c>
      <c r="U32954" s="74" t="s">
        <v>5664</v>
      </c>
    </row>
    <row r="32955" spans="20:21" x14ac:dyDescent="0.25">
      <c r="T32955" s="101" t="s">
        <v>63803</v>
      </c>
      <c r="U32955" s="74" t="s">
        <v>63804</v>
      </c>
    </row>
    <row r="32956" spans="20:21" x14ac:dyDescent="0.25">
      <c r="T32956" s="101" t="s">
        <v>63805</v>
      </c>
      <c r="U32956" s="74" t="s">
        <v>63806</v>
      </c>
    </row>
    <row r="32957" spans="20:21" x14ac:dyDescent="0.25">
      <c r="T32957" s="101" t="s">
        <v>63807</v>
      </c>
      <c r="U32957" s="74" t="s">
        <v>63808</v>
      </c>
    </row>
    <row r="32958" spans="20:21" x14ac:dyDescent="0.25">
      <c r="T32958" s="101" t="s">
        <v>63809</v>
      </c>
      <c r="U32958" s="74" t="s">
        <v>63810</v>
      </c>
    </row>
    <row r="32959" spans="20:21" x14ac:dyDescent="0.25">
      <c r="T32959" s="101" t="s">
        <v>63811</v>
      </c>
      <c r="U32959" s="74" t="s">
        <v>63812</v>
      </c>
    </row>
    <row r="32960" spans="20:21" x14ac:dyDescent="0.25">
      <c r="T32960" s="101" t="s">
        <v>63813</v>
      </c>
      <c r="U32960" s="74" t="s">
        <v>63814</v>
      </c>
    </row>
    <row r="32961" spans="20:21" x14ac:dyDescent="0.25">
      <c r="T32961" s="101" t="s">
        <v>63815</v>
      </c>
      <c r="U32961" s="74" t="s">
        <v>63816</v>
      </c>
    </row>
    <row r="32962" spans="20:21" x14ac:dyDescent="0.25">
      <c r="T32962" s="101" t="s">
        <v>63817</v>
      </c>
      <c r="U32962" s="74" t="s">
        <v>63818</v>
      </c>
    </row>
    <row r="32963" spans="20:21" x14ac:dyDescent="0.25">
      <c r="T32963" s="101" t="s">
        <v>63819</v>
      </c>
      <c r="U32963" s="74" t="s">
        <v>63820</v>
      </c>
    </row>
    <row r="32964" spans="20:21" x14ac:dyDescent="0.25">
      <c r="T32964" s="101" t="s">
        <v>63821</v>
      </c>
      <c r="U32964" s="74" t="s">
        <v>63822</v>
      </c>
    </row>
    <row r="32965" spans="20:21" x14ac:dyDescent="0.25">
      <c r="T32965" s="101" t="s">
        <v>63823</v>
      </c>
      <c r="U32965" s="74" t="s">
        <v>63824</v>
      </c>
    </row>
    <row r="32966" spans="20:21" x14ac:dyDescent="0.25">
      <c r="T32966" s="101" t="s">
        <v>63825</v>
      </c>
      <c r="U32966" s="74" t="s">
        <v>63826</v>
      </c>
    </row>
    <row r="32967" spans="20:21" x14ac:dyDescent="0.25">
      <c r="T32967" s="101" t="s">
        <v>63827</v>
      </c>
      <c r="U32967" s="74" t="s">
        <v>63828</v>
      </c>
    </row>
    <row r="32968" spans="20:21" x14ac:dyDescent="0.25">
      <c r="T32968" s="101" t="s">
        <v>63829</v>
      </c>
      <c r="U32968" s="74" t="s">
        <v>63830</v>
      </c>
    </row>
    <row r="32969" spans="20:21" x14ac:dyDescent="0.25">
      <c r="T32969" s="101" t="s">
        <v>63831</v>
      </c>
      <c r="U32969" s="74" t="s">
        <v>63832</v>
      </c>
    </row>
    <row r="32970" spans="20:21" x14ac:dyDescent="0.25">
      <c r="T32970" s="101" t="s">
        <v>63833</v>
      </c>
      <c r="U32970" s="74" t="s">
        <v>63834</v>
      </c>
    </row>
    <row r="32971" spans="20:21" x14ac:dyDescent="0.25">
      <c r="T32971" s="101" t="s">
        <v>63835</v>
      </c>
      <c r="U32971" s="74" t="s">
        <v>63836</v>
      </c>
    </row>
    <row r="32972" spans="20:21" x14ac:dyDescent="0.25">
      <c r="T32972" s="101" t="s">
        <v>63837</v>
      </c>
      <c r="U32972" s="74" t="s">
        <v>2335</v>
      </c>
    </row>
    <row r="32973" spans="20:21" x14ac:dyDescent="0.25">
      <c r="T32973" s="101" t="s">
        <v>63838</v>
      </c>
      <c r="U32973" s="74" t="s">
        <v>63839</v>
      </c>
    </row>
    <row r="32974" spans="20:21" x14ac:dyDescent="0.25">
      <c r="T32974" s="101" t="s">
        <v>63840</v>
      </c>
      <c r="U32974" s="74" t="s">
        <v>63841</v>
      </c>
    </row>
    <row r="32975" spans="20:21" x14ac:dyDescent="0.25">
      <c r="T32975" s="101" t="s">
        <v>63842</v>
      </c>
      <c r="U32975" s="74" t="s">
        <v>31295</v>
      </c>
    </row>
    <row r="32976" spans="20:21" x14ac:dyDescent="0.25">
      <c r="T32976" s="101" t="s">
        <v>63843</v>
      </c>
      <c r="U32976" s="74" t="s">
        <v>63844</v>
      </c>
    </row>
    <row r="32977" spans="20:21" x14ac:dyDescent="0.25">
      <c r="T32977" s="101" t="s">
        <v>63845</v>
      </c>
      <c r="U32977" s="74" t="s">
        <v>63846</v>
      </c>
    </row>
    <row r="32978" spans="20:21" x14ac:dyDescent="0.25">
      <c r="T32978" s="101" t="s">
        <v>63847</v>
      </c>
      <c r="U32978" s="74" t="s">
        <v>63848</v>
      </c>
    </row>
    <row r="32979" spans="20:21" x14ac:dyDescent="0.25">
      <c r="T32979" s="101" t="s">
        <v>63849</v>
      </c>
      <c r="U32979" s="74" t="s">
        <v>63850</v>
      </c>
    </row>
    <row r="32980" spans="20:21" x14ac:dyDescent="0.25">
      <c r="T32980" s="101" t="s">
        <v>63851</v>
      </c>
      <c r="U32980" s="74" t="s">
        <v>3950</v>
      </c>
    </row>
    <row r="32981" spans="20:21" x14ac:dyDescent="0.25">
      <c r="T32981" s="101" t="s">
        <v>63852</v>
      </c>
      <c r="U32981" s="74" t="s">
        <v>63853</v>
      </c>
    </row>
    <row r="32982" spans="20:21" x14ac:dyDescent="0.25">
      <c r="T32982" s="101" t="s">
        <v>63854</v>
      </c>
      <c r="U32982" s="74" t="s">
        <v>63855</v>
      </c>
    </row>
    <row r="32983" spans="20:21" x14ac:dyDescent="0.25">
      <c r="T32983" s="101" t="s">
        <v>63856</v>
      </c>
      <c r="U32983" s="74" t="s">
        <v>63857</v>
      </c>
    </row>
    <row r="32984" spans="20:21" x14ac:dyDescent="0.25">
      <c r="T32984" s="101" t="s">
        <v>63858</v>
      </c>
      <c r="U32984" s="74" t="s">
        <v>63859</v>
      </c>
    </row>
    <row r="32985" spans="20:21" x14ac:dyDescent="0.25">
      <c r="T32985" s="101" t="s">
        <v>63860</v>
      </c>
      <c r="U32985" s="74" t="s">
        <v>63861</v>
      </c>
    </row>
    <row r="32986" spans="20:21" x14ac:dyDescent="0.25">
      <c r="T32986" s="101" t="s">
        <v>63862</v>
      </c>
      <c r="U32986" s="74" t="s">
        <v>63863</v>
      </c>
    </row>
    <row r="32987" spans="20:21" x14ac:dyDescent="0.25">
      <c r="T32987" s="101" t="s">
        <v>63864</v>
      </c>
      <c r="U32987" s="74" t="s">
        <v>20607</v>
      </c>
    </row>
    <row r="32988" spans="20:21" x14ac:dyDescent="0.25">
      <c r="T32988" s="101" t="s">
        <v>63865</v>
      </c>
      <c r="U32988" s="74" t="s">
        <v>63866</v>
      </c>
    </row>
    <row r="32989" spans="20:21" x14ac:dyDescent="0.25">
      <c r="T32989" s="101" t="s">
        <v>63867</v>
      </c>
      <c r="U32989" s="74" t="s">
        <v>63868</v>
      </c>
    </row>
    <row r="32990" spans="20:21" x14ac:dyDescent="0.25">
      <c r="T32990" s="101" t="s">
        <v>63869</v>
      </c>
      <c r="U32990" s="74" t="s">
        <v>63870</v>
      </c>
    </row>
    <row r="32991" spans="20:21" x14ac:dyDescent="0.25">
      <c r="T32991" s="101" t="s">
        <v>63871</v>
      </c>
      <c r="U32991" s="74" t="s">
        <v>63872</v>
      </c>
    </row>
    <row r="32992" spans="20:21" x14ac:dyDescent="0.25">
      <c r="T32992" s="101" t="s">
        <v>63873</v>
      </c>
      <c r="U32992" s="74" t="s">
        <v>63874</v>
      </c>
    </row>
    <row r="32993" spans="20:21" x14ac:dyDescent="0.25">
      <c r="T32993" s="101" t="s">
        <v>63875</v>
      </c>
      <c r="U32993" s="74" t="s">
        <v>63876</v>
      </c>
    </row>
    <row r="32994" spans="20:21" x14ac:dyDescent="0.25">
      <c r="T32994" s="101" t="s">
        <v>63877</v>
      </c>
      <c r="U32994" s="74" t="s">
        <v>63878</v>
      </c>
    </row>
    <row r="32995" spans="20:21" x14ac:dyDescent="0.25">
      <c r="T32995" s="101" t="s">
        <v>63879</v>
      </c>
      <c r="U32995" s="74" t="s">
        <v>63880</v>
      </c>
    </row>
    <row r="32996" spans="20:21" x14ac:dyDescent="0.25">
      <c r="T32996" s="101" t="s">
        <v>63881</v>
      </c>
      <c r="U32996" s="74" t="s">
        <v>63882</v>
      </c>
    </row>
    <row r="32997" spans="20:21" x14ac:dyDescent="0.25">
      <c r="T32997" s="101" t="s">
        <v>63883</v>
      </c>
      <c r="U32997" s="74" t="s">
        <v>52267</v>
      </c>
    </row>
    <row r="32998" spans="20:21" x14ac:dyDescent="0.25">
      <c r="T32998" s="101" t="s">
        <v>63884</v>
      </c>
      <c r="U32998" s="74" t="s">
        <v>63885</v>
      </c>
    </row>
    <row r="32999" spans="20:21" x14ac:dyDescent="0.25">
      <c r="T32999" s="101" t="s">
        <v>63886</v>
      </c>
      <c r="U32999" s="74" t="s">
        <v>63887</v>
      </c>
    </row>
    <row r="33000" spans="20:21" x14ac:dyDescent="0.25">
      <c r="T33000" s="101" t="s">
        <v>63888</v>
      </c>
      <c r="U33000" s="74" t="s">
        <v>63889</v>
      </c>
    </row>
    <row r="33001" spans="20:21" x14ac:dyDescent="0.25">
      <c r="T33001" s="101" t="s">
        <v>63890</v>
      </c>
      <c r="U33001" s="74" t="s">
        <v>5777</v>
      </c>
    </row>
    <row r="33002" spans="20:21" x14ac:dyDescent="0.25">
      <c r="T33002" s="101" t="s">
        <v>63891</v>
      </c>
      <c r="U33002" s="74" t="s">
        <v>5785</v>
      </c>
    </row>
    <row r="33003" spans="20:21" x14ac:dyDescent="0.25">
      <c r="T33003" s="101" t="s">
        <v>63892</v>
      </c>
      <c r="U33003" s="74" t="s">
        <v>63893</v>
      </c>
    </row>
    <row r="33004" spans="20:21" x14ac:dyDescent="0.25">
      <c r="T33004" s="101" t="s">
        <v>63894</v>
      </c>
      <c r="U33004" s="74" t="s">
        <v>63895</v>
      </c>
    </row>
    <row r="33005" spans="20:21" x14ac:dyDescent="0.25">
      <c r="T33005" s="101" t="s">
        <v>63896</v>
      </c>
      <c r="U33005" s="74" t="s">
        <v>63897</v>
      </c>
    </row>
    <row r="33006" spans="20:21" x14ac:dyDescent="0.25">
      <c r="T33006" s="101" t="s">
        <v>63898</v>
      </c>
      <c r="U33006" s="74" t="s">
        <v>63899</v>
      </c>
    </row>
    <row r="33007" spans="20:21" x14ac:dyDescent="0.25">
      <c r="T33007" s="101" t="s">
        <v>63900</v>
      </c>
      <c r="U33007" s="74" t="s">
        <v>63901</v>
      </c>
    </row>
    <row r="33008" spans="20:21" x14ac:dyDescent="0.25">
      <c r="T33008" s="101" t="s">
        <v>63902</v>
      </c>
      <c r="U33008" s="74" t="s">
        <v>63903</v>
      </c>
    </row>
    <row r="33009" spans="20:21" x14ac:dyDescent="0.25">
      <c r="T33009" s="101" t="s">
        <v>63904</v>
      </c>
      <c r="U33009" s="74" t="s">
        <v>63905</v>
      </c>
    </row>
    <row r="33010" spans="20:21" x14ac:dyDescent="0.25">
      <c r="T33010" s="101" t="s">
        <v>63906</v>
      </c>
      <c r="U33010" s="74" t="s">
        <v>63907</v>
      </c>
    </row>
    <row r="33011" spans="20:21" x14ac:dyDescent="0.25">
      <c r="T33011" s="101" t="s">
        <v>63908</v>
      </c>
      <c r="U33011" s="74" t="s">
        <v>63909</v>
      </c>
    </row>
    <row r="33012" spans="20:21" x14ac:dyDescent="0.25">
      <c r="T33012" s="101" t="s">
        <v>63910</v>
      </c>
      <c r="U33012" s="74" t="s">
        <v>63911</v>
      </c>
    </row>
    <row r="33013" spans="20:21" x14ac:dyDescent="0.25">
      <c r="T33013" s="101" t="s">
        <v>63912</v>
      </c>
      <c r="U33013" s="74" t="s">
        <v>49331</v>
      </c>
    </row>
    <row r="33014" spans="20:21" x14ac:dyDescent="0.25">
      <c r="T33014" s="101" t="s">
        <v>63913</v>
      </c>
      <c r="U33014" s="74" t="s">
        <v>63914</v>
      </c>
    </row>
    <row r="33015" spans="20:21" x14ac:dyDescent="0.25">
      <c r="T33015" s="101" t="s">
        <v>63915</v>
      </c>
      <c r="U33015" s="74" t="s">
        <v>63916</v>
      </c>
    </row>
    <row r="33016" spans="20:21" x14ac:dyDescent="0.25">
      <c r="T33016" s="101" t="s">
        <v>63917</v>
      </c>
      <c r="U33016" s="74" t="s">
        <v>63918</v>
      </c>
    </row>
    <row r="33017" spans="20:21" x14ac:dyDescent="0.25">
      <c r="T33017" s="101" t="s">
        <v>63919</v>
      </c>
      <c r="U33017" s="74" t="s">
        <v>63920</v>
      </c>
    </row>
    <row r="33018" spans="20:21" x14ac:dyDescent="0.25">
      <c r="T33018" s="101" t="s">
        <v>63921</v>
      </c>
      <c r="U33018" s="74" t="s">
        <v>63922</v>
      </c>
    </row>
    <row r="33019" spans="20:21" x14ac:dyDescent="0.25">
      <c r="T33019" s="101" t="s">
        <v>63923</v>
      </c>
      <c r="U33019" s="74" t="s">
        <v>63924</v>
      </c>
    </row>
    <row r="33020" spans="20:21" x14ac:dyDescent="0.25">
      <c r="T33020" s="101" t="s">
        <v>63925</v>
      </c>
      <c r="U33020" s="74" t="s">
        <v>63926</v>
      </c>
    </row>
    <row r="33021" spans="20:21" x14ac:dyDescent="0.25">
      <c r="T33021" s="101" t="s">
        <v>63927</v>
      </c>
      <c r="U33021" s="74" t="s">
        <v>63928</v>
      </c>
    </row>
    <row r="33022" spans="20:21" x14ac:dyDescent="0.25">
      <c r="T33022" s="101" t="s">
        <v>63929</v>
      </c>
      <c r="U33022" s="74" t="s">
        <v>63930</v>
      </c>
    </row>
    <row r="33023" spans="20:21" x14ac:dyDescent="0.25">
      <c r="T33023" s="101" t="s">
        <v>63931</v>
      </c>
      <c r="U33023" s="74" t="s">
        <v>63932</v>
      </c>
    </row>
    <row r="33024" spans="20:21" x14ac:dyDescent="0.25">
      <c r="T33024" s="101" t="s">
        <v>63933</v>
      </c>
      <c r="U33024" s="74" t="s">
        <v>63934</v>
      </c>
    </row>
    <row r="33025" spans="20:21" x14ac:dyDescent="0.25">
      <c r="T33025" s="101" t="s">
        <v>63935</v>
      </c>
      <c r="U33025" s="74" t="s">
        <v>63936</v>
      </c>
    </row>
    <row r="33026" spans="20:21" x14ac:dyDescent="0.25">
      <c r="T33026" s="101" t="s">
        <v>63937</v>
      </c>
      <c r="U33026" s="74" t="s">
        <v>63938</v>
      </c>
    </row>
    <row r="33027" spans="20:21" x14ac:dyDescent="0.25">
      <c r="T33027" s="101" t="s">
        <v>63939</v>
      </c>
      <c r="U33027" s="74" t="s">
        <v>63940</v>
      </c>
    </row>
    <row r="33028" spans="20:21" x14ac:dyDescent="0.25">
      <c r="T33028" s="101" t="s">
        <v>63941</v>
      </c>
      <c r="U33028" s="74" t="s">
        <v>2480</v>
      </c>
    </row>
    <row r="33029" spans="20:21" x14ac:dyDescent="0.25">
      <c r="T33029" s="101" t="s">
        <v>63942</v>
      </c>
      <c r="U33029" s="74" t="s">
        <v>63943</v>
      </c>
    </row>
    <row r="33030" spans="20:21" x14ac:dyDescent="0.25">
      <c r="T33030" s="101" t="s">
        <v>63944</v>
      </c>
      <c r="U33030" s="74" t="s">
        <v>63945</v>
      </c>
    </row>
    <row r="33031" spans="20:21" x14ac:dyDescent="0.25">
      <c r="T33031" s="101" t="s">
        <v>63946</v>
      </c>
      <c r="U33031" s="74" t="s">
        <v>17524</v>
      </c>
    </row>
    <row r="33032" spans="20:21" x14ac:dyDescent="0.25">
      <c r="T33032" s="101" t="s">
        <v>63947</v>
      </c>
      <c r="U33032" s="74" t="s">
        <v>63948</v>
      </c>
    </row>
    <row r="33033" spans="20:21" x14ac:dyDescent="0.25">
      <c r="T33033" s="101" t="s">
        <v>63949</v>
      </c>
      <c r="U33033" s="74" t="s">
        <v>63950</v>
      </c>
    </row>
    <row r="33034" spans="20:21" x14ac:dyDescent="0.25">
      <c r="T33034" s="101" t="s">
        <v>63951</v>
      </c>
      <c r="U33034" s="74" t="s">
        <v>63952</v>
      </c>
    </row>
    <row r="33035" spans="20:21" x14ac:dyDescent="0.25">
      <c r="T33035" s="101" t="s">
        <v>63953</v>
      </c>
      <c r="U33035" s="74" t="s">
        <v>49375</v>
      </c>
    </row>
    <row r="33036" spans="20:21" x14ac:dyDescent="0.25">
      <c r="T33036" s="101" t="s">
        <v>63954</v>
      </c>
      <c r="U33036" s="74" t="s">
        <v>56079</v>
      </c>
    </row>
    <row r="33037" spans="20:21" x14ac:dyDescent="0.25">
      <c r="T33037" s="101" t="s">
        <v>63955</v>
      </c>
      <c r="U33037" s="74" t="s">
        <v>63956</v>
      </c>
    </row>
    <row r="33038" spans="20:21" x14ac:dyDescent="0.25">
      <c r="T33038" s="101" t="s">
        <v>63957</v>
      </c>
      <c r="U33038" s="74" t="s">
        <v>63958</v>
      </c>
    </row>
    <row r="33039" spans="20:21" x14ac:dyDescent="0.25">
      <c r="T33039" s="101" t="s">
        <v>63959</v>
      </c>
      <c r="U33039" s="74" t="s">
        <v>63960</v>
      </c>
    </row>
    <row r="33040" spans="20:21" x14ac:dyDescent="0.25">
      <c r="T33040" s="101" t="s">
        <v>63961</v>
      </c>
      <c r="U33040" s="74" t="s">
        <v>63962</v>
      </c>
    </row>
    <row r="33041" spans="20:21" x14ac:dyDescent="0.25">
      <c r="T33041" s="101" t="s">
        <v>63963</v>
      </c>
      <c r="U33041" s="74" t="s">
        <v>46736</v>
      </c>
    </row>
    <row r="33042" spans="20:21" x14ac:dyDescent="0.25">
      <c r="T33042" s="101" t="s">
        <v>63964</v>
      </c>
      <c r="U33042" s="74" t="s">
        <v>63965</v>
      </c>
    </row>
    <row r="33043" spans="20:21" x14ac:dyDescent="0.25">
      <c r="T33043" s="101" t="s">
        <v>63966</v>
      </c>
      <c r="U33043" s="74" t="s">
        <v>63967</v>
      </c>
    </row>
    <row r="33044" spans="20:21" x14ac:dyDescent="0.25">
      <c r="T33044" s="101" t="s">
        <v>63968</v>
      </c>
      <c r="U33044" s="74" t="s">
        <v>63969</v>
      </c>
    </row>
    <row r="33045" spans="20:21" x14ac:dyDescent="0.25">
      <c r="T33045" s="101" t="s">
        <v>63970</v>
      </c>
      <c r="U33045" s="74" t="s">
        <v>63971</v>
      </c>
    </row>
    <row r="33046" spans="20:21" x14ac:dyDescent="0.25">
      <c r="T33046" s="101" t="s">
        <v>63972</v>
      </c>
      <c r="U33046" s="74" t="s">
        <v>63973</v>
      </c>
    </row>
    <row r="33047" spans="20:21" x14ac:dyDescent="0.25">
      <c r="T33047" s="101" t="s">
        <v>63974</v>
      </c>
      <c r="U33047" s="74" t="s">
        <v>63975</v>
      </c>
    </row>
    <row r="33048" spans="20:21" x14ac:dyDescent="0.25">
      <c r="T33048" s="101" t="s">
        <v>63976</v>
      </c>
      <c r="U33048" s="74" t="s">
        <v>63977</v>
      </c>
    </row>
    <row r="33049" spans="20:21" x14ac:dyDescent="0.25">
      <c r="T33049" s="101" t="s">
        <v>63978</v>
      </c>
      <c r="U33049" s="74" t="s">
        <v>63979</v>
      </c>
    </row>
    <row r="33050" spans="20:21" x14ac:dyDescent="0.25">
      <c r="T33050" s="101" t="s">
        <v>63980</v>
      </c>
      <c r="U33050" s="74" t="s">
        <v>63981</v>
      </c>
    </row>
    <row r="33051" spans="20:21" x14ac:dyDescent="0.25">
      <c r="T33051" s="101" t="s">
        <v>63982</v>
      </c>
      <c r="U33051" s="74" t="s">
        <v>61485</v>
      </c>
    </row>
    <row r="33052" spans="20:21" x14ac:dyDescent="0.25">
      <c r="T33052" s="101" t="s">
        <v>63983</v>
      </c>
      <c r="U33052" s="74" t="s">
        <v>63984</v>
      </c>
    </row>
    <row r="33053" spans="20:21" x14ac:dyDescent="0.25">
      <c r="T33053" s="101" t="s">
        <v>63985</v>
      </c>
      <c r="U33053" s="74" t="s">
        <v>10525</v>
      </c>
    </row>
    <row r="33054" spans="20:21" x14ac:dyDescent="0.25">
      <c r="T33054" s="101" t="s">
        <v>63986</v>
      </c>
      <c r="U33054" s="74" t="s">
        <v>63987</v>
      </c>
    </row>
    <row r="33055" spans="20:21" x14ac:dyDescent="0.25">
      <c r="T33055" s="101" t="s">
        <v>63988</v>
      </c>
      <c r="U33055" s="74" t="s">
        <v>63989</v>
      </c>
    </row>
    <row r="33056" spans="20:21" x14ac:dyDescent="0.25">
      <c r="T33056" s="101" t="s">
        <v>63990</v>
      </c>
      <c r="U33056" s="74" t="s">
        <v>63991</v>
      </c>
    </row>
    <row r="33057" spans="20:21" x14ac:dyDescent="0.25">
      <c r="T33057" s="101" t="s">
        <v>63992</v>
      </c>
      <c r="U33057" s="74" t="s">
        <v>63993</v>
      </c>
    </row>
    <row r="33058" spans="20:21" x14ac:dyDescent="0.25">
      <c r="T33058" s="101" t="s">
        <v>63994</v>
      </c>
      <c r="U33058" s="74" t="s">
        <v>63995</v>
      </c>
    </row>
    <row r="33059" spans="20:21" x14ac:dyDescent="0.25">
      <c r="T33059" s="101" t="s">
        <v>63996</v>
      </c>
      <c r="U33059" s="74" t="s">
        <v>63997</v>
      </c>
    </row>
    <row r="33060" spans="20:21" x14ac:dyDescent="0.25">
      <c r="T33060" s="101" t="s">
        <v>63998</v>
      </c>
      <c r="U33060" s="74" t="s">
        <v>63999</v>
      </c>
    </row>
    <row r="33061" spans="20:21" x14ac:dyDescent="0.25">
      <c r="T33061" s="101" t="s">
        <v>64000</v>
      </c>
      <c r="U33061" s="74" t="s">
        <v>64001</v>
      </c>
    </row>
    <row r="33062" spans="20:21" x14ac:dyDescent="0.25">
      <c r="T33062" s="101" t="s">
        <v>64002</v>
      </c>
      <c r="U33062" s="74" t="s">
        <v>64003</v>
      </c>
    </row>
    <row r="33063" spans="20:21" x14ac:dyDescent="0.25">
      <c r="T33063" s="101" t="s">
        <v>64004</v>
      </c>
      <c r="U33063" s="74" t="s">
        <v>64005</v>
      </c>
    </row>
    <row r="33064" spans="20:21" x14ac:dyDescent="0.25">
      <c r="T33064" s="101" t="s">
        <v>64006</v>
      </c>
      <c r="U33064" s="74" t="s">
        <v>64007</v>
      </c>
    </row>
    <row r="33065" spans="20:21" x14ac:dyDescent="0.25">
      <c r="T33065" s="101" t="s">
        <v>64008</v>
      </c>
      <c r="U33065" s="74" t="s">
        <v>64009</v>
      </c>
    </row>
    <row r="33066" spans="20:21" x14ac:dyDescent="0.25">
      <c r="T33066" s="101" t="s">
        <v>64010</v>
      </c>
      <c r="U33066" s="74" t="s">
        <v>64011</v>
      </c>
    </row>
    <row r="33067" spans="20:21" x14ac:dyDescent="0.25">
      <c r="T33067" s="101" t="s">
        <v>64012</v>
      </c>
      <c r="U33067" s="74" t="s">
        <v>64013</v>
      </c>
    </row>
    <row r="33068" spans="20:21" x14ac:dyDescent="0.25">
      <c r="T33068" s="101" t="s">
        <v>64014</v>
      </c>
      <c r="U33068" s="74" t="s">
        <v>64015</v>
      </c>
    </row>
    <row r="33069" spans="20:21" x14ac:dyDescent="0.25">
      <c r="T33069" s="101" t="s">
        <v>64016</v>
      </c>
      <c r="U33069" s="74" t="s">
        <v>64017</v>
      </c>
    </row>
    <row r="33070" spans="20:21" x14ac:dyDescent="0.25">
      <c r="T33070" s="101" t="s">
        <v>64018</v>
      </c>
      <c r="U33070" s="74" t="s">
        <v>64019</v>
      </c>
    </row>
    <row r="33071" spans="20:21" x14ac:dyDescent="0.25">
      <c r="T33071" s="101" t="s">
        <v>64020</v>
      </c>
      <c r="U33071" s="74" t="s">
        <v>64021</v>
      </c>
    </row>
    <row r="33072" spans="20:21" x14ac:dyDescent="0.25">
      <c r="T33072" s="101" t="s">
        <v>64022</v>
      </c>
      <c r="U33072" s="74" t="s">
        <v>64023</v>
      </c>
    </row>
    <row r="33073" spans="20:21" x14ac:dyDescent="0.25">
      <c r="T33073" s="101" t="s">
        <v>64024</v>
      </c>
      <c r="U33073" s="74" t="s">
        <v>49459</v>
      </c>
    </row>
    <row r="33074" spans="20:21" x14ac:dyDescent="0.25">
      <c r="T33074" s="101" t="s">
        <v>64025</v>
      </c>
      <c r="U33074" s="74" t="s">
        <v>64026</v>
      </c>
    </row>
    <row r="33075" spans="20:21" x14ac:dyDescent="0.25">
      <c r="T33075" s="101" t="s">
        <v>64027</v>
      </c>
      <c r="U33075" s="74" t="s">
        <v>64028</v>
      </c>
    </row>
    <row r="33076" spans="20:21" x14ac:dyDescent="0.25">
      <c r="T33076" s="101" t="s">
        <v>64029</v>
      </c>
      <c r="U33076" s="74" t="s">
        <v>64030</v>
      </c>
    </row>
    <row r="33077" spans="20:21" x14ac:dyDescent="0.25">
      <c r="T33077" s="101" t="s">
        <v>64031</v>
      </c>
      <c r="U33077" s="74" t="s">
        <v>64032</v>
      </c>
    </row>
    <row r="33078" spans="20:21" x14ac:dyDescent="0.25">
      <c r="T33078" s="101" t="s">
        <v>64033</v>
      </c>
      <c r="U33078" s="74" t="s">
        <v>64034</v>
      </c>
    </row>
    <row r="33079" spans="20:21" x14ac:dyDescent="0.25">
      <c r="T33079" s="101" t="s">
        <v>64035</v>
      </c>
      <c r="U33079" s="74" t="s">
        <v>64036</v>
      </c>
    </row>
    <row r="33080" spans="20:21" x14ac:dyDescent="0.25">
      <c r="T33080" s="101" t="s">
        <v>64037</v>
      </c>
      <c r="U33080" s="74" t="s">
        <v>64038</v>
      </c>
    </row>
    <row r="33081" spans="20:21" x14ac:dyDescent="0.25">
      <c r="T33081" s="101" t="s">
        <v>64039</v>
      </c>
      <c r="U33081" s="74" t="s">
        <v>64040</v>
      </c>
    </row>
    <row r="33082" spans="20:21" x14ac:dyDescent="0.25">
      <c r="T33082" s="101" t="s">
        <v>64041</v>
      </c>
      <c r="U33082" s="74" t="s">
        <v>64042</v>
      </c>
    </row>
    <row r="33083" spans="20:21" x14ac:dyDescent="0.25">
      <c r="T33083" s="101" t="s">
        <v>64043</v>
      </c>
      <c r="U33083" s="74" t="s">
        <v>64044</v>
      </c>
    </row>
    <row r="33084" spans="20:21" x14ac:dyDescent="0.25">
      <c r="T33084" s="101" t="s">
        <v>64045</v>
      </c>
      <c r="U33084" s="74" t="s">
        <v>64046</v>
      </c>
    </row>
    <row r="33085" spans="20:21" x14ac:dyDescent="0.25">
      <c r="T33085" s="101" t="s">
        <v>64047</v>
      </c>
      <c r="U33085" s="74" t="s">
        <v>64048</v>
      </c>
    </row>
    <row r="33086" spans="20:21" x14ac:dyDescent="0.25">
      <c r="T33086" s="101" t="s">
        <v>64049</v>
      </c>
      <c r="U33086" s="74" t="s">
        <v>64050</v>
      </c>
    </row>
    <row r="33087" spans="20:21" x14ac:dyDescent="0.25">
      <c r="T33087" s="101" t="s">
        <v>64051</v>
      </c>
      <c r="U33087" s="74" t="s">
        <v>64052</v>
      </c>
    </row>
    <row r="33088" spans="20:21" x14ac:dyDescent="0.25">
      <c r="T33088" s="101" t="s">
        <v>64053</v>
      </c>
      <c r="U33088" s="74" t="s">
        <v>64054</v>
      </c>
    </row>
    <row r="33089" spans="20:21" x14ac:dyDescent="0.25">
      <c r="T33089" s="101" t="s">
        <v>64055</v>
      </c>
      <c r="U33089" s="74" t="s">
        <v>64056</v>
      </c>
    </row>
    <row r="33090" spans="20:21" x14ac:dyDescent="0.25">
      <c r="T33090" s="101" t="s">
        <v>64057</v>
      </c>
      <c r="U33090" s="74" t="s">
        <v>64058</v>
      </c>
    </row>
    <row r="33091" spans="20:21" x14ac:dyDescent="0.25">
      <c r="T33091" s="101" t="s">
        <v>64059</v>
      </c>
      <c r="U33091" s="74" t="s">
        <v>64060</v>
      </c>
    </row>
    <row r="33092" spans="20:21" x14ac:dyDescent="0.25">
      <c r="T33092" s="101" t="s">
        <v>64061</v>
      </c>
      <c r="U33092" s="74" t="s">
        <v>64062</v>
      </c>
    </row>
    <row r="33093" spans="20:21" x14ac:dyDescent="0.25">
      <c r="T33093" s="101" t="s">
        <v>64063</v>
      </c>
      <c r="U33093" s="74" t="s">
        <v>64064</v>
      </c>
    </row>
    <row r="33094" spans="20:21" x14ac:dyDescent="0.25">
      <c r="T33094" s="101" t="s">
        <v>64065</v>
      </c>
      <c r="U33094" s="74" t="s">
        <v>5925</v>
      </c>
    </row>
    <row r="33095" spans="20:21" x14ac:dyDescent="0.25">
      <c r="T33095" s="101" t="s">
        <v>64066</v>
      </c>
      <c r="U33095" s="74" t="s">
        <v>64067</v>
      </c>
    </row>
    <row r="33096" spans="20:21" x14ac:dyDescent="0.25">
      <c r="T33096" s="101" t="s">
        <v>64068</v>
      </c>
      <c r="U33096" s="74" t="s">
        <v>64069</v>
      </c>
    </row>
    <row r="33097" spans="20:21" x14ac:dyDescent="0.25">
      <c r="T33097" s="101" t="s">
        <v>64070</v>
      </c>
      <c r="U33097" s="74" t="s">
        <v>64071</v>
      </c>
    </row>
    <row r="33098" spans="20:21" x14ac:dyDescent="0.25">
      <c r="T33098" s="101" t="s">
        <v>64072</v>
      </c>
      <c r="U33098" s="74" t="s">
        <v>64073</v>
      </c>
    </row>
    <row r="33099" spans="20:21" x14ac:dyDescent="0.25">
      <c r="T33099" s="101" t="s">
        <v>64074</v>
      </c>
      <c r="U33099" s="74" t="s">
        <v>64075</v>
      </c>
    </row>
    <row r="33100" spans="20:21" x14ac:dyDescent="0.25">
      <c r="T33100" s="101" t="s">
        <v>64076</v>
      </c>
      <c r="U33100" s="74" t="s">
        <v>64077</v>
      </c>
    </row>
    <row r="33101" spans="20:21" x14ac:dyDescent="0.25">
      <c r="T33101" s="101" t="s">
        <v>64078</v>
      </c>
      <c r="U33101" s="74" t="s">
        <v>3277</v>
      </c>
    </row>
    <row r="33102" spans="20:21" x14ac:dyDescent="0.25">
      <c r="T33102" s="101" t="s">
        <v>64079</v>
      </c>
      <c r="U33102" s="74" t="s">
        <v>64080</v>
      </c>
    </row>
    <row r="33103" spans="20:21" x14ac:dyDescent="0.25">
      <c r="T33103" s="101" t="s">
        <v>64081</v>
      </c>
      <c r="U33103" s="74" t="s">
        <v>64082</v>
      </c>
    </row>
    <row r="33104" spans="20:21" x14ac:dyDescent="0.25">
      <c r="T33104" s="101" t="s">
        <v>64083</v>
      </c>
      <c r="U33104" s="74" t="s">
        <v>64084</v>
      </c>
    </row>
    <row r="33105" spans="20:21" x14ac:dyDescent="0.25">
      <c r="T33105" s="101" t="s">
        <v>64085</v>
      </c>
      <c r="U33105" s="74" t="s">
        <v>64086</v>
      </c>
    </row>
    <row r="33106" spans="20:21" x14ac:dyDescent="0.25">
      <c r="T33106" s="101" t="s">
        <v>64087</v>
      </c>
      <c r="U33106" s="74" t="s">
        <v>64088</v>
      </c>
    </row>
    <row r="33107" spans="20:21" x14ac:dyDescent="0.25">
      <c r="T33107" s="101" t="s">
        <v>64089</v>
      </c>
      <c r="U33107" s="74" t="s">
        <v>64090</v>
      </c>
    </row>
    <row r="33108" spans="20:21" x14ac:dyDescent="0.25">
      <c r="T33108" s="101" t="s">
        <v>64091</v>
      </c>
      <c r="U33108" s="74" t="s">
        <v>64092</v>
      </c>
    </row>
    <row r="33109" spans="20:21" x14ac:dyDescent="0.25">
      <c r="T33109" s="101" t="s">
        <v>64093</v>
      </c>
      <c r="U33109" s="74" t="s">
        <v>64094</v>
      </c>
    </row>
    <row r="33110" spans="20:21" x14ac:dyDescent="0.25">
      <c r="T33110" s="101" t="s">
        <v>64095</v>
      </c>
      <c r="U33110" s="74" t="s">
        <v>29269</v>
      </c>
    </row>
    <row r="33111" spans="20:21" x14ac:dyDescent="0.25">
      <c r="T33111" s="101" t="s">
        <v>64096</v>
      </c>
      <c r="U33111" s="74" t="s">
        <v>64097</v>
      </c>
    </row>
    <row r="33112" spans="20:21" x14ac:dyDescent="0.25">
      <c r="T33112" s="101" t="s">
        <v>64098</v>
      </c>
      <c r="U33112" s="74" t="s">
        <v>8331</v>
      </c>
    </row>
    <row r="33113" spans="20:21" x14ac:dyDescent="0.25">
      <c r="T33113" s="101" t="s">
        <v>64099</v>
      </c>
      <c r="U33113" s="74" t="s">
        <v>22174</v>
      </c>
    </row>
    <row r="33114" spans="20:21" x14ac:dyDescent="0.25">
      <c r="T33114" s="101" t="s">
        <v>64100</v>
      </c>
      <c r="U33114" s="74" t="s">
        <v>64101</v>
      </c>
    </row>
    <row r="33115" spans="20:21" x14ac:dyDescent="0.25">
      <c r="T33115" s="101" t="s">
        <v>64102</v>
      </c>
      <c r="U33115" s="74" t="s">
        <v>64103</v>
      </c>
    </row>
    <row r="33116" spans="20:21" x14ac:dyDescent="0.25">
      <c r="T33116" s="101" t="s">
        <v>64104</v>
      </c>
      <c r="U33116" s="74" t="s">
        <v>11124</v>
      </c>
    </row>
    <row r="33117" spans="20:21" x14ac:dyDescent="0.25">
      <c r="T33117" s="101" t="s">
        <v>64105</v>
      </c>
      <c r="U33117" s="74" t="s">
        <v>64106</v>
      </c>
    </row>
    <row r="33118" spans="20:21" x14ac:dyDescent="0.25">
      <c r="T33118" s="101" t="s">
        <v>64107</v>
      </c>
      <c r="U33118" s="74" t="s">
        <v>64108</v>
      </c>
    </row>
    <row r="33119" spans="20:21" x14ac:dyDescent="0.25">
      <c r="T33119" s="101" t="s">
        <v>64109</v>
      </c>
      <c r="U33119" s="74" t="s">
        <v>64110</v>
      </c>
    </row>
    <row r="33120" spans="20:21" x14ac:dyDescent="0.25">
      <c r="T33120" s="101" t="s">
        <v>64111</v>
      </c>
      <c r="U33120" s="74" t="s">
        <v>64112</v>
      </c>
    </row>
    <row r="33121" spans="20:21" x14ac:dyDescent="0.25">
      <c r="T33121" s="101" t="s">
        <v>64113</v>
      </c>
      <c r="U33121" s="74" t="s">
        <v>64114</v>
      </c>
    </row>
    <row r="33122" spans="20:21" x14ac:dyDescent="0.25">
      <c r="T33122" s="101" t="s">
        <v>64115</v>
      </c>
      <c r="U33122" s="74" t="s">
        <v>8345</v>
      </c>
    </row>
    <row r="33123" spans="20:21" x14ac:dyDescent="0.25">
      <c r="T33123" s="101" t="s">
        <v>64116</v>
      </c>
      <c r="U33123" s="74" t="s">
        <v>64117</v>
      </c>
    </row>
    <row r="33124" spans="20:21" x14ac:dyDescent="0.25">
      <c r="T33124" s="101" t="s">
        <v>64118</v>
      </c>
      <c r="U33124" s="74" t="s">
        <v>6037</v>
      </c>
    </row>
    <row r="33125" spans="20:21" x14ac:dyDescent="0.25">
      <c r="T33125" s="101" t="s">
        <v>64119</v>
      </c>
      <c r="U33125" s="74" t="s">
        <v>276</v>
      </c>
    </row>
    <row r="33126" spans="20:21" x14ac:dyDescent="0.25">
      <c r="T33126" s="101" t="s">
        <v>64120</v>
      </c>
      <c r="U33126" s="74" t="s">
        <v>64121</v>
      </c>
    </row>
    <row r="33127" spans="20:21" x14ac:dyDescent="0.25">
      <c r="T33127" s="101" t="s">
        <v>64122</v>
      </c>
      <c r="U33127" s="74" t="s">
        <v>11972</v>
      </c>
    </row>
    <row r="33128" spans="20:21" x14ac:dyDescent="0.25">
      <c r="T33128" s="101" t="s">
        <v>64123</v>
      </c>
      <c r="U33128" s="74" t="s">
        <v>64124</v>
      </c>
    </row>
    <row r="33129" spans="20:21" x14ac:dyDescent="0.25">
      <c r="T33129" s="101" t="s">
        <v>64125</v>
      </c>
      <c r="U33129" s="74" t="s">
        <v>64126</v>
      </c>
    </row>
    <row r="33130" spans="20:21" x14ac:dyDescent="0.25">
      <c r="T33130" s="101" t="s">
        <v>64127</v>
      </c>
      <c r="U33130" s="74" t="s">
        <v>64128</v>
      </c>
    </row>
    <row r="33131" spans="20:21" x14ac:dyDescent="0.25">
      <c r="T33131" s="101" t="s">
        <v>64129</v>
      </c>
      <c r="U33131" s="74" t="s">
        <v>8365</v>
      </c>
    </row>
    <row r="33132" spans="20:21" x14ac:dyDescent="0.25">
      <c r="T33132" s="101" t="s">
        <v>64130</v>
      </c>
      <c r="U33132" s="74" t="s">
        <v>6044</v>
      </c>
    </row>
    <row r="33133" spans="20:21" x14ac:dyDescent="0.25">
      <c r="T33133" s="101" t="s">
        <v>64131</v>
      </c>
      <c r="U33133" s="74" t="s">
        <v>64132</v>
      </c>
    </row>
    <row r="33134" spans="20:21" x14ac:dyDescent="0.25">
      <c r="T33134" s="101" t="s">
        <v>64133</v>
      </c>
      <c r="U33134" s="74" t="s">
        <v>64134</v>
      </c>
    </row>
    <row r="33135" spans="20:21" x14ac:dyDescent="0.25">
      <c r="T33135" s="101" t="s">
        <v>64135</v>
      </c>
      <c r="U33135" s="74" t="s">
        <v>64136</v>
      </c>
    </row>
    <row r="33136" spans="20:21" x14ac:dyDescent="0.25">
      <c r="T33136" s="101" t="s">
        <v>64137</v>
      </c>
      <c r="U33136" s="74" t="s">
        <v>7535</v>
      </c>
    </row>
    <row r="33137" spans="20:21" x14ac:dyDescent="0.25">
      <c r="T33137" s="101" t="s">
        <v>64138</v>
      </c>
      <c r="U33137" s="74" t="s">
        <v>64139</v>
      </c>
    </row>
    <row r="33138" spans="20:21" x14ac:dyDescent="0.25">
      <c r="T33138" s="101" t="s">
        <v>64140</v>
      </c>
      <c r="U33138" s="74" t="s">
        <v>64141</v>
      </c>
    </row>
    <row r="33139" spans="20:21" x14ac:dyDescent="0.25">
      <c r="T33139" s="101" t="s">
        <v>64142</v>
      </c>
      <c r="U33139" s="74" t="s">
        <v>64143</v>
      </c>
    </row>
    <row r="33140" spans="20:21" x14ac:dyDescent="0.25">
      <c r="T33140" s="101" t="s">
        <v>64144</v>
      </c>
      <c r="U33140" s="74" t="s">
        <v>64145</v>
      </c>
    </row>
    <row r="33141" spans="20:21" x14ac:dyDescent="0.25">
      <c r="T33141" s="101" t="s">
        <v>64146</v>
      </c>
      <c r="U33141" s="74" t="s">
        <v>64147</v>
      </c>
    </row>
    <row r="33142" spans="20:21" x14ac:dyDescent="0.25">
      <c r="T33142" s="101" t="s">
        <v>64148</v>
      </c>
      <c r="U33142" s="74" t="s">
        <v>64149</v>
      </c>
    </row>
    <row r="33143" spans="20:21" x14ac:dyDescent="0.25">
      <c r="T33143" s="101" t="s">
        <v>64150</v>
      </c>
      <c r="U33143" s="74" t="s">
        <v>8377</v>
      </c>
    </row>
    <row r="33144" spans="20:21" x14ac:dyDescent="0.25">
      <c r="T33144" s="101" t="s">
        <v>64151</v>
      </c>
      <c r="U33144" s="74" t="s">
        <v>64152</v>
      </c>
    </row>
    <row r="33145" spans="20:21" x14ac:dyDescent="0.25">
      <c r="T33145" s="101" t="s">
        <v>64153</v>
      </c>
      <c r="U33145" s="74" t="s">
        <v>64154</v>
      </c>
    </row>
    <row r="33146" spans="20:21" x14ac:dyDescent="0.25">
      <c r="T33146" s="101" t="s">
        <v>64155</v>
      </c>
      <c r="U33146" s="74" t="s">
        <v>64156</v>
      </c>
    </row>
    <row r="33147" spans="20:21" x14ac:dyDescent="0.25">
      <c r="T33147" s="101" t="s">
        <v>64157</v>
      </c>
      <c r="U33147" s="74" t="s">
        <v>8401</v>
      </c>
    </row>
    <row r="33148" spans="20:21" x14ac:dyDescent="0.25">
      <c r="T33148" s="101" t="s">
        <v>64158</v>
      </c>
      <c r="U33148" s="74" t="s">
        <v>64159</v>
      </c>
    </row>
    <row r="33149" spans="20:21" x14ac:dyDescent="0.25">
      <c r="T33149" s="101" t="s">
        <v>64160</v>
      </c>
      <c r="U33149" s="74" t="s">
        <v>64161</v>
      </c>
    </row>
    <row r="33150" spans="20:21" x14ac:dyDescent="0.25">
      <c r="T33150" s="101" t="s">
        <v>64162</v>
      </c>
      <c r="U33150" s="74" t="s">
        <v>64163</v>
      </c>
    </row>
    <row r="33151" spans="20:21" x14ac:dyDescent="0.25">
      <c r="T33151" s="101" t="s">
        <v>64164</v>
      </c>
      <c r="U33151" s="74" t="s">
        <v>1280</v>
      </c>
    </row>
    <row r="33152" spans="20:21" x14ac:dyDescent="0.25">
      <c r="T33152" s="101" t="s">
        <v>64165</v>
      </c>
      <c r="U33152" s="74" t="s">
        <v>64166</v>
      </c>
    </row>
    <row r="33153" spans="20:21" x14ac:dyDescent="0.25">
      <c r="T33153" s="101" t="s">
        <v>64167</v>
      </c>
      <c r="U33153" s="74" t="s">
        <v>64168</v>
      </c>
    </row>
    <row r="33154" spans="20:21" x14ac:dyDescent="0.25">
      <c r="T33154" s="101" t="s">
        <v>64169</v>
      </c>
      <c r="U33154" s="74" t="s">
        <v>64170</v>
      </c>
    </row>
    <row r="33155" spans="20:21" x14ac:dyDescent="0.25">
      <c r="T33155" s="101" t="s">
        <v>64171</v>
      </c>
      <c r="U33155" s="74" t="s">
        <v>64172</v>
      </c>
    </row>
    <row r="33156" spans="20:21" x14ac:dyDescent="0.25">
      <c r="T33156" s="101" t="s">
        <v>64173</v>
      </c>
      <c r="U33156" s="74" t="s">
        <v>64174</v>
      </c>
    </row>
    <row r="33157" spans="20:21" x14ac:dyDescent="0.25">
      <c r="T33157" s="101" t="s">
        <v>64175</v>
      </c>
      <c r="U33157" s="74" t="s">
        <v>64176</v>
      </c>
    </row>
    <row r="33158" spans="20:21" x14ac:dyDescent="0.25">
      <c r="T33158" s="101" t="s">
        <v>64177</v>
      </c>
      <c r="U33158" s="74" t="s">
        <v>8453</v>
      </c>
    </row>
    <row r="33159" spans="20:21" x14ac:dyDescent="0.25">
      <c r="T33159" s="101" t="s">
        <v>64178</v>
      </c>
      <c r="U33159" s="74" t="s">
        <v>64179</v>
      </c>
    </row>
    <row r="33160" spans="20:21" x14ac:dyDescent="0.25">
      <c r="T33160" s="101" t="s">
        <v>64180</v>
      </c>
      <c r="U33160" s="74" t="s">
        <v>64181</v>
      </c>
    </row>
    <row r="33161" spans="20:21" x14ac:dyDescent="0.25">
      <c r="T33161" s="101" t="s">
        <v>64182</v>
      </c>
      <c r="U33161" s="74" t="s">
        <v>34386</v>
      </c>
    </row>
    <row r="33162" spans="20:21" x14ac:dyDescent="0.25">
      <c r="T33162" s="101" t="s">
        <v>64183</v>
      </c>
      <c r="U33162" s="74" t="s">
        <v>64184</v>
      </c>
    </row>
    <row r="33163" spans="20:21" x14ac:dyDescent="0.25">
      <c r="T33163" s="101" t="s">
        <v>64185</v>
      </c>
      <c r="U33163" s="74" t="s">
        <v>64186</v>
      </c>
    </row>
    <row r="33164" spans="20:21" x14ac:dyDescent="0.25">
      <c r="T33164" s="101" t="s">
        <v>64187</v>
      </c>
      <c r="U33164" s="74" t="s">
        <v>64188</v>
      </c>
    </row>
    <row r="33165" spans="20:21" x14ac:dyDescent="0.25">
      <c r="T33165" s="101" t="s">
        <v>64189</v>
      </c>
      <c r="U33165" s="74" t="s">
        <v>64190</v>
      </c>
    </row>
    <row r="33166" spans="20:21" x14ac:dyDescent="0.25">
      <c r="T33166" s="101" t="s">
        <v>64191</v>
      </c>
      <c r="U33166" s="74" t="s">
        <v>64192</v>
      </c>
    </row>
    <row r="33167" spans="20:21" x14ac:dyDescent="0.25">
      <c r="T33167" s="101" t="s">
        <v>64193</v>
      </c>
      <c r="U33167" s="74" t="s">
        <v>64194</v>
      </c>
    </row>
    <row r="33168" spans="20:21" x14ac:dyDescent="0.25">
      <c r="T33168" s="101" t="s">
        <v>64195</v>
      </c>
      <c r="U33168" s="74" t="s">
        <v>64196</v>
      </c>
    </row>
    <row r="33169" spans="20:21" x14ac:dyDescent="0.25">
      <c r="T33169" s="101" t="s">
        <v>64197</v>
      </c>
      <c r="U33169" s="74" t="s">
        <v>6121</v>
      </c>
    </row>
    <row r="33170" spans="20:21" x14ac:dyDescent="0.25">
      <c r="T33170" s="101" t="s">
        <v>64198</v>
      </c>
      <c r="U33170" s="74" t="s">
        <v>64199</v>
      </c>
    </row>
    <row r="33171" spans="20:21" x14ac:dyDescent="0.25">
      <c r="T33171" s="101" t="s">
        <v>64200</v>
      </c>
      <c r="U33171" s="74" t="s">
        <v>64201</v>
      </c>
    </row>
    <row r="33172" spans="20:21" x14ac:dyDescent="0.25">
      <c r="T33172" s="101" t="s">
        <v>64202</v>
      </c>
      <c r="U33172" s="74" t="s">
        <v>64203</v>
      </c>
    </row>
    <row r="33173" spans="20:21" x14ac:dyDescent="0.25">
      <c r="T33173" s="101" t="s">
        <v>64204</v>
      </c>
      <c r="U33173" s="74" t="s">
        <v>64205</v>
      </c>
    </row>
    <row r="33174" spans="20:21" x14ac:dyDescent="0.25">
      <c r="T33174" s="101" t="s">
        <v>64206</v>
      </c>
      <c r="U33174" s="74" t="s">
        <v>64207</v>
      </c>
    </row>
    <row r="33175" spans="20:21" x14ac:dyDescent="0.25">
      <c r="T33175" s="101" t="s">
        <v>64208</v>
      </c>
      <c r="U33175" s="74" t="s">
        <v>64209</v>
      </c>
    </row>
    <row r="33176" spans="20:21" x14ac:dyDescent="0.25">
      <c r="T33176" s="101" t="s">
        <v>64210</v>
      </c>
      <c r="U33176" s="74" t="s">
        <v>64211</v>
      </c>
    </row>
    <row r="33177" spans="20:21" x14ac:dyDescent="0.25">
      <c r="T33177" s="101" t="s">
        <v>64212</v>
      </c>
      <c r="U33177" s="74" t="s">
        <v>12130</v>
      </c>
    </row>
    <row r="33178" spans="20:21" x14ac:dyDescent="0.25">
      <c r="T33178" s="101" t="s">
        <v>64213</v>
      </c>
      <c r="U33178" s="74" t="s">
        <v>64214</v>
      </c>
    </row>
    <row r="33179" spans="20:21" x14ac:dyDescent="0.25">
      <c r="T33179" s="101" t="s">
        <v>64215</v>
      </c>
      <c r="U33179" s="74" t="s">
        <v>64216</v>
      </c>
    </row>
    <row r="33180" spans="20:21" x14ac:dyDescent="0.25">
      <c r="T33180" s="101" t="s">
        <v>64217</v>
      </c>
      <c r="U33180" s="74" t="s">
        <v>64218</v>
      </c>
    </row>
    <row r="33181" spans="20:21" x14ac:dyDescent="0.25">
      <c r="T33181" s="101" t="s">
        <v>64219</v>
      </c>
      <c r="U33181" s="74" t="s">
        <v>64220</v>
      </c>
    </row>
    <row r="33182" spans="20:21" x14ac:dyDescent="0.25">
      <c r="T33182" s="101" t="s">
        <v>64221</v>
      </c>
      <c r="U33182" s="74" t="s">
        <v>64222</v>
      </c>
    </row>
    <row r="33183" spans="20:21" x14ac:dyDescent="0.25">
      <c r="T33183" s="101" t="s">
        <v>64223</v>
      </c>
      <c r="U33183" s="74" t="s">
        <v>64224</v>
      </c>
    </row>
    <row r="33184" spans="20:21" x14ac:dyDescent="0.25">
      <c r="T33184" s="101" t="s">
        <v>64225</v>
      </c>
      <c r="U33184" s="74" t="s">
        <v>64226</v>
      </c>
    </row>
    <row r="33185" spans="20:21" x14ac:dyDescent="0.25">
      <c r="T33185" s="101" t="s">
        <v>64227</v>
      </c>
      <c r="U33185" s="74" t="s">
        <v>64228</v>
      </c>
    </row>
    <row r="33186" spans="20:21" x14ac:dyDescent="0.25">
      <c r="T33186" s="101" t="s">
        <v>64229</v>
      </c>
      <c r="U33186" s="74" t="s">
        <v>64230</v>
      </c>
    </row>
    <row r="33187" spans="20:21" x14ac:dyDescent="0.25">
      <c r="T33187" s="101" t="s">
        <v>64231</v>
      </c>
      <c r="U33187" s="74" t="s">
        <v>64232</v>
      </c>
    </row>
    <row r="33188" spans="20:21" x14ac:dyDescent="0.25">
      <c r="T33188" s="101" t="s">
        <v>64233</v>
      </c>
      <c r="U33188" s="74" t="s">
        <v>26039</v>
      </c>
    </row>
    <row r="33189" spans="20:21" x14ac:dyDescent="0.25">
      <c r="T33189" s="101" t="s">
        <v>64234</v>
      </c>
      <c r="U33189" s="74" t="s">
        <v>64235</v>
      </c>
    </row>
    <row r="33190" spans="20:21" x14ac:dyDescent="0.25">
      <c r="T33190" s="101" t="s">
        <v>64236</v>
      </c>
      <c r="U33190" s="74" t="s">
        <v>64237</v>
      </c>
    </row>
    <row r="33191" spans="20:21" x14ac:dyDescent="0.25">
      <c r="T33191" s="101" t="s">
        <v>64238</v>
      </c>
      <c r="U33191" s="74" t="s">
        <v>64239</v>
      </c>
    </row>
    <row r="33192" spans="20:21" x14ac:dyDescent="0.25">
      <c r="T33192" s="101" t="s">
        <v>64240</v>
      </c>
      <c r="U33192" s="74" t="s">
        <v>23235</v>
      </c>
    </row>
    <row r="33193" spans="20:21" x14ac:dyDescent="0.25">
      <c r="T33193" s="101" t="s">
        <v>64241</v>
      </c>
      <c r="U33193" s="74" t="s">
        <v>64242</v>
      </c>
    </row>
    <row r="33194" spans="20:21" x14ac:dyDescent="0.25">
      <c r="T33194" s="101" t="s">
        <v>64243</v>
      </c>
      <c r="U33194" s="74" t="s">
        <v>7771</v>
      </c>
    </row>
    <row r="33195" spans="20:21" x14ac:dyDescent="0.25">
      <c r="T33195" s="101" t="s">
        <v>64244</v>
      </c>
      <c r="U33195" s="74" t="s">
        <v>64245</v>
      </c>
    </row>
    <row r="33196" spans="20:21" x14ac:dyDescent="0.25">
      <c r="T33196" s="101" t="s">
        <v>64246</v>
      </c>
      <c r="U33196" s="74" t="s">
        <v>64247</v>
      </c>
    </row>
    <row r="33197" spans="20:21" x14ac:dyDescent="0.25">
      <c r="T33197" s="101" t="s">
        <v>64248</v>
      </c>
      <c r="U33197" s="74" t="s">
        <v>64249</v>
      </c>
    </row>
    <row r="33198" spans="20:21" x14ac:dyDescent="0.25">
      <c r="T33198" s="101" t="s">
        <v>64250</v>
      </c>
      <c r="U33198" s="74" t="s">
        <v>64251</v>
      </c>
    </row>
    <row r="33199" spans="20:21" x14ac:dyDescent="0.25">
      <c r="T33199" s="101" t="s">
        <v>64252</v>
      </c>
      <c r="U33199" s="74" t="s">
        <v>64253</v>
      </c>
    </row>
    <row r="33200" spans="20:21" x14ac:dyDescent="0.25">
      <c r="T33200" s="101" t="s">
        <v>64254</v>
      </c>
      <c r="U33200" s="74" t="s">
        <v>64255</v>
      </c>
    </row>
    <row r="33201" spans="20:21" x14ac:dyDescent="0.25">
      <c r="T33201" s="101" t="s">
        <v>64256</v>
      </c>
      <c r="U33201" s="74" t="s">
        <v>64257</v>
      </c>
    </row>
    <row r="33202" spans="20:21" x14ac:dyDescent="0.25">
      <c r="T33202" s="101" t="s">
        <v>64258</v>
      </c>
      <c r="U33202" s="74" t="s">
        <v>64259</v>
      </c>
    </row>
    <row r="33203" spans="20:21" x14ac:dyDescent="0.25">
      <c r="T33203" s="101" t="s">
        <v>64260</v>
      </c>
      <c r="U33203" s="74" t="s">
        <v>64261</v>
      </c>
    </row>
    <row r="33204" spans="20:21" x14ac:dyDescent="0.25">
      <c r="T33204" s="101" t="s">
        <v>64262</v>
      </c>
      <c r="U33204" s="74" t="s">
        <v>64263</v>
      </c>
    </row>
    <row r="33205" spans="20:21" x14ac:dyDescent="0.25">
      <c r="T33205" s="101" t="s">
        <v>64264</v>
      </c>
      <c r="U33205" s="74" t="s">
        <v>64265</v>
      </c>
    </row>
    <row r="33206" spans="20:21" x14ac:dyDescent="0.25">
      <c r="T33206" s="101" t="s">
        <v>64266</v>
      </c>
      <c r="U33206" s="74" t="s">
        <v>64267</v>
      </c>
    </row>
    <row r="33207" spans="20:21" x14ac:dyDescent="0.25">
      <c r="T33207" s="101" t="s">
        <v>64268</v>
      </c>
      <c r="U33207" s="74" t="s">
        <v>64269</v>
      </c>
    </row>
    <row r="33208" spans="20:21" x14ac:dyDescent="0.25">
      <c r="T33208" s="101" t="s">
        <v>64270</v>
      </c>
      <c r="U33208" s="74" t="s">
        <v>64271</v>
      </c>
    </row>
    <row r="33209" spans="20:21" x14ac:dyDescent="0.25">
      <c r="T33209" s="101" t="s">
        <v>64272</v>
      </c>
      <c r="U33209" s="74" t="s">
        <v>64273</v>
      </c>
    </row>
    <row r="33210" spans="20:21" x14ac:dyDescent="0.25">
      <c r="T33210" s="101" t="s">
        <v>64274</v>
      </c>
      <c r="U33210" s="74" t="s">
        <v>64275</v>
      </c>
    </row>
    <row r="33211" spans="20:21" x14ac:dyDescent="0.25">
      <c r="T33211" s="101" t="s">
        <v>64276</v>
      </c>
      <c r="U33211" s="74" t="s">
        <v>64277</v>
      </c>
    </row>
    <row r="33212" spans="20:21" x14ac:dyDescent="0.25">
      <c r="T33212" s="101" t="s">
        <v>64278</v>
      </c>
      <c r="U33212" s="74" t="s">
        <v>64279</v>
      </c>
    </row>
    <row r="33213" spans="20:21" x14ac:dyDescent="0.25">
      <c r="T33213" s="101" t="s">
        <v>64280</v>
      </c>
      <c r="U33213" s="74" t="s">
        <v>64281</v>
      </c>
    </row>
    <row r="33214" spans="20:21" x14ac:dyDescent="0.25">
      <c r="T33214" s="101" t="s">
        <v>64282</v>
      </c>
      <c r="U33214" s="74" t="s">
        <v>64283</v>
      </c>
    </row>
    <row r="33215" spans="20:21" x14ac:dyDescent="0.25">
      <c r="T33215" s="101" t="s">
        <v>64284</v>
      </c>
      <c r="U33215" s="74" t="s">
        <v>34489</v>
      </c>
    </row>
    <row r="33216" spans="20:21" x14ac:dyDescent="0.25">
      <c r="T33216" s="101" t="s">
        <v>64285</v>
      </c>
      <c r="U33216" s="74" t="s">
        <v>64286</v>
      </c>
    </row>
    <row r="33217" spans="20:21" x14ac:dyDescent="0.25">
      <c r="T33217" s="101" t="s">
        <v>64287</v>
      </c>
      <c r="U33217" s="74" t="s">
        <v>64288</v>
      </c>
    </row>
    <row r="33218" spans="20:21" x14ac:dyDescent="0.25">
      <c r="T33218" s="101" t="s">
        <v>64289</v>
      </c>
      <c r="U33218" s="74" t="s">
        <v>64290</v>
      </c>
    </row>
    <row r="33219" spans="20:21" x14ac:dyDescent="0.25">
      <c r="T33219" s="101" t="s">
        <v>64291</v>
      </c>
      <c r="U33219" s="74" t="s">
        <v>64292</v>
      </c>
    </row>
    <row r="33220" spans="20:21" x14ac:dyDescent="0.25">
      <c r="T33220" s="101" t="s">
        <v>64293</v>
      </c>
      <c r="U33220" s="74" t="s">
        <v>64294</v>
      </c>
    </row>
    <row r="33221" spans="20:21" x14ac:dyDescent="0.25">
      <c r="T33221" s="101" t="s">
        <v>64295</v>
      </c>
      <c r="U33221" s="74" t="s">
        <v>23322</v>
      </c>
    </row>
    <row r="33222" spans="20:21" x14ac:dyDescent="0.25">
      <c r="T33222" s="101" t="s">
        <v>64296</v>
      </c>
      <c r="U33222" s="74" t="s">
        <v>64297</v>
      </c>
    </row>
    <row r="33223" spans="20:21" x14ac:dyDescent="0.25">
      <c r="T33223" s="101" t="s">
        <v>64298</v>
      </c>
      <c r="U33223" s="74" t="s">
        <v>64299</v>
      </c>
    </row>
    <row r="33224" spans="20:21" x14ac:dyDescent="0.25">
      <c r="T33224" s="101" t="s">
        <v>64300</v>
      </c>
      <c r="U33224" s="74" t="s">
        <v>64301</v>
      </c>
    </row>
    <row r="33225" spans="20:21" x14ac:dyDescent="0.25">
      <c r="T33225" s="101" t="s">
        <v>64302</v>
      </c>
      <c r="U33225" s="74" t="s">
        <v>16905</v>
      </c>
    </row>
    <row r="33226" spans="20:21" x14ac:dyDescent="0.25">
      <c r="T33226" s="101" t="s">
        <v>64303</v>
      </c>
      <c r="U33226" s="74" t="s">
        <v>64304</v>
      </c>
    </row>
    <row r="33227" spans="20:21" x14ac:dyDescent="0.25">
      <c r="T33227" s="101" t="s">
        <v>64305</v>
      </c>
      <c r="U33227" s="74" t="s">
        <v>64306</v>
      </c>
    </row>
    <row r="33228" spans="20:21" x14ac:dyDescent="0.25">
      <c r="T33228" s="101" t="s">
        <v>64307</v>
      </c>
      <c r="U33228" s="74" t="s">
        <v>64308</v>
      </c>
    </row>
    <row r="33229" spans="20:21" x14ac:dyDescent="0.25">
      <c r="T33229" s="101" t="s">
        <v>64309</v>
      </c>
      <c r="U33229" s="74" t="s">
        <v>64310</v>
      </c>
    </row>
    <row r="33230" spans="20:21" x14ac:dyDescent="0.25">
      <c r="T33230" s="101" t="s">
        <v>64311</v>
      </c>
      <c r="U33230" s="74" t="s">
        <v>64312</v>
      </c>
    </row>
    <row r="33231" spans="20:21" x14ac:dyDescent="0.25">
      <c r="T33231" s="101" t="s">
        <v>64313</v>
      </c>
      <c r="U33231" s="74" t="s">
        <v>64314</v>
      </c>
    </row>
    <row r="33232" spans="20:21" x14ac:dyDescent="0.25">
      <c r="T33232" s="101" t="s">
        <v>64315</v>
      </c>
      <c r="U33232" s="74" t="s">
        <v>64316</v>
      </c>
    </row>
    <row r="33233" spans="20:21" x14ac:dyDescent="0.25">
      <c r="T33233" s="101" t="s">
        <v>64317</v>
      </c>
      <c r="U33233" s="74" t="s">
        <v>64318</v>
      </c>
    </row>
    <row r="33234" spans="20:21" x14ac:dyDescent="0.25">
      <c r="T33234" s="101" t="s">
        <v>64319</v>
      </c>
      <c r="U33234" s="74" t="s">
        <v>25289</v>
      </c>
    </row>
    <row r="33235" spans="20:21" x14ac:dyDescent="0.25">
      <c r="T33235" s="101" t="s">
        <v>64320</v>
      </c>
      <c r="U33235" s="74" t="s">
        <v>8548</v>
      </c>
    </row>
    <row r="33236" spans="20:21" x14ac:dyDescent="0.25">
      <c r="T33236" s="101" t="s">
        <v>64321</v>
      </c>
      <c r="U33236" s="74" t="s">
        <v>64322</v>
      </c>
    </row>
    <row r="33237" spans="20:21" x14ac:dyDescent="0.25">
      <c r="T33237" s="101" t="s">
        <v>64323</v>
      </c>
      <c r="U33237" s="74" t="s">
        <v>64324</v>
      </c>
    </row>
    <row r="33238" spans="20:21" x14ac:dyDescent="0.25">
      <c r="T33238" s="101" t="s">
        <v>64325</v>
      </c>
      <c r="U33238" s="74" t="s">
        <v>64326</v>
      </c>
    </row>
    <row r="33239" spans="20:21" x14ac:dyDescent="0.25">
      <c r="T33239" s="101" t="s">
        <v>64327</v>
      </c>
      <c r="U33239" s="74" t="s">
        <v>64328</v>
      </c>
    </row>
    <row r="33240" spans="20:21" x14ac:dyDescent="0.25">
      <c r="T33240" s="101" t="s">
        <v>64329</v>
      </c>
      <c r="U33240" s="74" t="s">
        <v>43028</v>
      </c>
    </row>
    <row r="33241" spans="20:21" x14ac:dyDescent="0.25">
      <c r="T33241" s="101" t="s">
        <v>64330</v>
      </c>
      <c r="U33241" s="74" t="s">
        <v>64331</v>
      </c>
    </row>
    <row r="33242" spans="20:21" x14ac:dyDescent="0.25">
      <c r="T33242" s="101" t="s">
        <v>64332</v>
      </c>
      <c r="U33242" s="74" t="s">
        <v>64333</v>
      </c>
    </row>
    <row r="33243" spans="20:21" x14ac:dyDescent="0.25">
      <c r="T33243" s="101" t="s">
        <v>64334</v>
      </c>
      <c r="U33243" s="74" t="s">
        <v>64335</v>
      </c>
    </row>
    <row r="33244" spans="20:21" x14ac:dyDescent="0.25">
      <c r="T33244" s="101" t="s">
        <v>64336</v>
      </c>
      <c r="U33244" s="74" t="s">
        <v>64337</v>
      </c>
    </row>
    <row r="33245" spans="20:21" x14ac:dyDescent="0.25">
      <c r="T33245" s="101" t="s">
        <v>64338</v>
      </c>
      <c r="U33245" s="74" t="s">
        <v>64339</v>
      </c>
    </row>
    <row r="33246" spans="20:21" x14ac:dyDescent="0.25">
      <c r="T33246" s="101" t="s">
        <v>64340</v>
      </c>
      <c r="U33246" s="74" t="s">
        <v>64341</v>
      </c>
    </row>
    <row r="33247" spans="20:21" x14ac:dyDescent="0.25">
      <c r="T33247" s="101" t="s">
        <v>64342</v>
      </c>
      <c r="U33247" s="74" t="s">
        <v>64343</v>
      </c>
    </row>
    <row r="33248" spans="20:21" x14ac:dyDescent="0.25">
      <c r="T33248" s="101" t="s">
        <v>64344</v>
      </c>
      <c r="U33248" s="74" t="s">
        <v>64345</v>
      </c>
    </row>
    <row r="33249" spans="20:21" x14ac:dyDescent="0.25">
      <c r="T33249" s="101" t="s">
        <v>64346</v>
      </c>
      <c r="U33249" s="74" t="s">
        <v>64347</v>
      </c>
    </row>
    <row r="33250" spans="20:21" x14ac:dyDescent="0.25">
      <c r="T33250" s="101" t="s">
        <v>64348</v>
      </c>
      <c r="U33250" s="74" t="s">
        <v>64349</v>
      </c>
    </row>
    <row r="33251" spans="20:21" x14ac:dyDescent="0.25">
      <c r="T33251" s="101" t="s">
        <v>64350</v>
      </c>
      <c r="U33251" s="74" t="s">
        <v>64351</v>
      </c>
    </row>
    <row r="33252" spans="20:21" x14ac:dyDescent="0.25">
      <c r="T33252" s="101" t="s">
        <v>64352</v>
      </c>
      <c r="U33252" s="74" t="s">
        <v>64353</v>
      </c>
    </row>
    <row r="33253" spans="20:21" x14ac:dyDescent="0.25">
      <c r="T33253" s="101" t="s">
        <v>64354</v>
      </c>
      <c r="U33253" s="74" t="s">
        <v>64355</v>
      </c>
    </row>
    <row r="33254" spans="20:21" x14ac:dyDescent="0.25">
      <c r="T33254" s="101" t="s">
        <v>64356</v>
      </c>
      <c r="U33254" s="74" t="s">
        <v>64357</v>
      </c>
    </row>
    <row r="33255" spans="20:21" x14ac:dyDescent="0.25">
      <c r="T33255" s="101" t="s">
        <v>64358</v>
      </c>
      <c r="U33255" s="74" t="s">
        <v>64359</v>
      </c>
    </row>
    <row r="33256" spans="20:21" x14ac:dyDescent="0.25">
      <c r="T33256" s="101" t="s">
        <v>64360</v>
      </c>
      <c r="U33256" s="74" t="s">
        <v>64361</v>
      </c>
    </row>
    <row r="33257" spans="20:21" x14ac:dyDescent="0.25">
      <c r="T33257" s="101" t="s">
        <v>64362</v>
      </c>
      <c r="U33257" s="74" t="s">
        <v>7895</v>
      </c>
    </row>
    <row r="33258" spans="20:21" x14ac:dyDescent="0.25">
      <c r="T33258" s="101" t="s">
        <v>64363</v>
      </c>
      <c r="U33258" s="74" t="s">
        <v>33991</v>
      </c>
    </row>
    <row r="33259" spans="20:21" x14ac:dyDescent="0.25">
      <c r="T33259" s="101" t="s">
        <v>64364</v>
      </c>
      <c r="U33259" s="74" t="s">
        <v>64365</v>
      </c>
    </row>
    <row r="33260" spans="20:21" x14ac:dyDescent="0.25">
      <c r="T33260" s="101" t="s">
        <v>64366</v>
      </c>
      <c r="U33260" s="74" t="s">
        <v>64367</v>
      </c>
    </row>
    <row r="33261" spans="20:21" x14ac:dyDescent="0.25">
      <c r="T33261" s="101" t="s">
        <v>64368</v>
      </c>
      <c r="U33261" s="74" t="s">
        <v>6303</v>
      </c>
    </row>
    <row r="33262" spans="20:21" x14ac:dyDescent="0.25">
      <c r="T33262" s="101" t="s">
        <v>64369</v>
      </c>
      <c r="U33262" s="74" t="s">
        <v>6307</v>
      </c>
    </row>
    <row r="33263" spans="20:21" x14ac:dyDescent="0.25">
      <c r="T33263" s="101" t="s">
        <v>64370</v>
      </c>
      <c r="U33263" s="74" t="s">
        <v>6311</v>
      </c>
    </row>
    <row r="33264" spans="20:21" x14ac:dyDescent="0.25">
      <c r="T33264" s="101" t="s">
        <v>64371</v>
      </c>
      <c r="U33264" s="74" t="s">
        <v>64372</v>
      </c>
    </row>
    <row r="33265" spans="20:21" x14ac:dyDescent="0.25">
      <c r="T33265" s="101" t="s">
        <v>64373</v>
      </c>
      <c r="U33265" s="74" t="s">
        <v>7911</v>
      </c>
    </row>
    <row r="33266" spans="20:21" x14ac:dyDescent="0.25">
      <c r="T33266" s="101" t="s">
        <v>64374</v>
      </c>
      <c r="U33266" s="74" t="s">
        <v>64375</v>
      </c>
    </row>
    <row r="33267" spans="20:21" x14ac:dyDescent="0.25">
      <c r="T33267" s="101" t="s">
        <v>64376</v>
      </c>
      <c r="U33267" s="74" t="s">
        <v>64377</v>
      </c>
    </row>
    <row r="33268" spans="20:21" x14ac:dyDescent="0.25">
      <c r="T33268" s="101" t="s">
        <v>64378</v>
      </c>
      <c r="U33268" s="74" t="s">
        <v>64379</v>
      </c>
    </row>
    <row r="33269" spans="20:21" x14ac:dyDescent="0.25">
      <c r="T33269" s="101" t="s">
        <v>64380</v>
      </c>
      <c r="U33269" s="74" t="s">
        <v>64381</v>
      </c>
    </row>
    <row r="33270" spans="20:21" x14ac:dyDescent="0.25">
      <c r="T33270" s="101" t="s">
        <v>64382</v>
      </c>
      <c r="U33270" s="74" t="s">
        <v>64383</v>
      </c>
    </row>
    <row r="33271" spans="20:21" x14ac:dyDescent="0.25">
      <c r="T33271" s="101" t="s">
        <v>64384</v>
      </c>
      <c r="U33271" s="74" t="s">
        <v>64385</v>
      </c>
    </row>
    <row r="33272" spans="20:21" x14ac:dyDescent="0.25">
      <c r="T33272" s="101" t="s">
        <v>64386</v>
      </c>
      <c r="U33272" s="74" t="s">
        <v>64387</v>
      </c>
    </row>
    <row r="33273" spans="20:21" x14ac:dyDescent="0.25">
      <c r="T33273" s="101" t="s">
        <v>64388</v>
      </c>
      <c r="U33273" s="74" t="s">
        <v>64389</v>
      </c>
    </row>
    <row r="33274" spans="20:21" x14ac:dyDescent="0.25">
      <c r="T33274" s="101" t="s">
        <v>64390</v>
      </c>
      <c r="U33274" s="74" t="s">
        <v>17026</v>
      </c>
    </row>
    <row r="33275" spans="20:21" x14ac:dyDescent="0.25">
      <c r="T33275" s="101" t="s">
        <v>64391</v>
      </c>
      <c r="U33275" s="74" t="s">
        <v>64392</v>
      </c>
    </row>
    <row r="33276" spans="20:21" x14ac:dyDescent="0.25">
      <c r="T33276" s="101" t="s">
        <v>64393</v>
      </c>
      <c r="U33276" s="74" t="s">
        <v>64394</v>
      </c>
    </row>
    <row r="33277" spans="20:21" x14ac:dyDescent="0.25">
      <c r="T33277" s="101" t="s">
        <v>64395</v>
      </c>
      <c r="U33277" s="74" t="s">
        <v>64396</v>
      </c>
    </row>
    <row r="33278" spans="20:21" x14ac:dyDescent="0.25">
      <c r="T33278" s="101" t="s">
        <v>64397</v>
      </c>
      <c r="U33278" s="74" t="s">
        <v>64398</v>
      </c>
    </row>
    <row r="33279" spans="20:21" x14ac:dyDescent="0.25">
      <c r="T33279" s="101" t="s">
        <v>64399</v>
      </c>
      <c r="U33279" s="74" t="s">
        <v>3016</v>
      </c>
    </row>
    <row r="33280" spans="20:21" x14ac:dyDescent="0.25">
      <c r="T33280" s="101" t="s">
        <v>64400</v>
      </c>
      <c r="U33280" s="74" t="s">
        <v>8624</v>
      </c>
    </row>
    <row r="33281" spans="20:21" x14ac:dyDescent="0.25">
      <c r="T33281" s="101" t="s">
        <v>64401</v>
      </c>
      <c r="U33281" s="74" t="s">
        <v>13599</v>
      </c>
    </row>
    <row r="33282" spans="20:21" x14ac:dyDescent="0.25">
      <c r="T33282" s="101" t="s">
        <v>64402</v>
      </c>
      <c r="U33282" s="74" t="s">
        <v>64403</v>
      </c>
    </row>
    <row r="33283" spans="20:21" x14ac:dyDescent="0.25">
      <c r="T33283" s="101" t="s">
        <v>64404</v>
      </c>
      <c r="U33283" s="74" t="s">
        <v>64405</v>
      </c>
    </row>
    <row r="33284" spans="20:21" x14ac:dyDescent="0.25">
      <c r="T33284" s="101" t="s">
        <v>64406</v>
      </c>
      <c r="U33284" s="74" t="s">
        <v>64407</v>
      </c>
    </row>
    <row r="33285" spans="20:21" x14ac:dyDescent="0.25">
      <c r="T33285" s="101" t="s">
        <v>64408</v>
      </c>
      <c r="U33285" s="74" t="s">
        <v>64409</v>
      </c>
    </row>
    <row r="33286" spans="20:21" x14ac:dyDescent="0.25">
      <c r="T33286" s="101" t="s">
        <v>64410</v>
      </c>
      <c r="U33286" s="74" t="s">
        <v>64411</v>
      </c>
    </row>
    <row r="33287" spans="20:21" x14ac:dyDescent="0.25">
      <c r="T33287" s="101" t="s">
        <v>64412</v>
      </c>
      <c r="U33287" s="74" t="s">
        <v>64413</v>
      </c>
    </row>
    <row r="33288" spans="20:21" x14ac:dyDescent="0.25">
      <c r="T33288" s="101" t="s">
        <v>64414</v>
      </c>
      <c r="U33288" s="74" t="s">
        <v>64415</v>
      </c>
    </row>
    <row r="33289" spans="20:21" x14ac:dyDescent="0.25">
      <c r="T33289" s="101" t="s">
        <v>64416</v>
      </c>
      <c r="U33289" s="74" t="s">
        <v>64417</v>
      </c>
    </row>
    <row r="33290" spans="20:21" x14ac:dyDescent="0.25">
      <c r="T33290" s="101" t="s">
        <v>64418</v>
      </c>
      <c r="U33290" s="74" t="s">
        <v>4189</v>
      </c>
    </row>
    <row r="33291" spans="20:21" x14ac:dyDescent="0.25">
      <c r="T33291" s="101" t="s">
        <v>64419</v>
      </c>
      <c r="U33291" s="74" t="s">
        <v>64420</v>
      </c>
    </row>
    <row r="33292" spans="20:21" x14ac:dyDescent="0.25">
      <c r="T33292" s="101" t="s">
        <v>64421</v>
      </c>
      <c r="U33292" s="74" t="s">
        <v>64422</v>
      </c>
    </row>
    <row r="33293" spans="20:21" x14ac:dyDescent="0.25">
      <c r="T33293" s="101" t="s">
        <v>64423</v>
      </c>
      <c r="U33293" s="74" t="s">
        <v>64424</v>
      </c>
    </row>
    <row r="33294" spans="20:21" x14ac:dyDescent="0.25">
      <c r="T33294" s="101" t="s">
        <v>64425</v>
      </c>
      <c r="U33294" s="74" t="s">
        <v>64426</v>
      </c>
    </row>
    <row r="33295" spans="20:21" x14ac:dyDescent="0.25">
      <c r="T33295" s="101" t="s">
        <v>64427</v>
      </c>
      <c r="U33295" s="74" t="s">
        <v>64428</v>
      </c>
    </row>
    <row r="33296" spans="20:21" x14ac:dyDescent="0.25">
      <c r="T33296" s="101" t="s">
        <v>64429</v>
      </c>
      <c r="U33296" s="74" t="s">
        <v>4676</v>
      </c>
    </row>
    <row r="33297" spans="20:21" x14ac:dyDescent="0.25">
      <c r="T33297" s="101" t="s">
        <v>64430</v>
      </c>
      <c r="U33297" s="74" t="s">
        <v>64431</v>
      </c>
    </row>
    <row r="33298" spans="20:21" x14ac:dyDescent="0.25">
      <c r="T33298" s="101" t="s">
        <v>64432</v>
      </c>
      <c r="U33298" s="74" t="s">
        <v>64433</v>
      </c>
    </row>
    <row r="33299" spans="20:21" x14ac:dyDescent="0.25">
      <c r="T33299" s="101" t="s">
        <v>64434</v>
      </c>
      <c r="U33299" s="74" t="s">
        <v>64435</v>
      </c>
    </row>
    <row r="33300" spans="20:21" x14ac:dyDescent="0.25">
      <c r="T33300" s="101" t="s">
        <v>64436</v>
      </c>
      <c r="U33300" s="74" t="s">
        <v>64437</v>
      </c>
    </row>
    <row r="33301" spans="20:21" x14ac:dyDescent="0.25">
      <c r="T33301" s="101" t="s">
        <v>64438</v>
      </c>
      <c r="U33301" s="74" t="s">
        <v>64439</v>
      </c>
    </row>
    <row r="33302" spans="20:21" x14ac:dyDescent="0.25">
      <c r="T33302" s="101" t="s">
        <v>64440</v>
      </c>
      <c r="U33302" s="74" t="s">
        <v>64441</v>
      </c>
    </row>
    <row r="33303" spans="20:21" x14ac:dyDescent="0.25">
      <c r="T33303" s="101" t="s">
        <v>64442</v>
      </c>
      <c r="U33303" s="74" t="s">
        <v>64443</v>
      </c>
    </row>
    <row r="33304" spans="20:21" x14ac:dyDescent="0.25">
      <c r="T33304" s="101" t="s">
        <v>64444</v>
      </c>
      <c r="U33304" s="74" t="s">
        <v>64445</v>
      </c>
    </row>
    <row r="33305" spans="20:21" x14ac:dyDescent="0.25">
      <c r="T33305" s="101" t="s">
        <v>64446</v>
      </c>
      <c r="U33305" s="74" t="s">
        <v>64447</v>
      </c>
    </row>
    <row r="33306" spans="20:21" x14ac:dyDescent="0.25">
      <c r="T33306" s="101" t="s">
        <v>64448</v>
      </c>
      <c r="U33306" s="74" t="s">
        <v>64449</v>
      </c>
    </row>
    <row r="33307" spans="20:21" x14ac:dyDescent="0.25">
      <c r="T33307" s="101" t="s">
        <v>64450</v>
      </c>
      <c r="U33307" s="74" t="s">
        <v>64451</v>
      </c>
    </row>
    <row r="33308" spans="20:21" x14ac:dyDescent="0.25">
      <c r="T33308" s="101" t="s">
        <v>64452</v>
      </c>
      <c r="U33308" s="74" t="s">
        <v>26258</v>
      </c>
    </row>
    <row r="33309" spans="20:21" x14ac:dyDescent="0.25">
      <c r="T33309" s="101" t="s">
        <v>64453</v>
      </c>
      <c r="U33309" s="74" t="s">
        <v>11583</v>
      </c>
    </row>
    <row r="33310" spans="20:21" x14ac:dyDescent="0.25">
      <c r="T33310" s="101" t="s">
        <v>64454</v>
      </c>
      <c r="U33310" s="74" t="s">
        <v>64455</v>
      </c>
    </row>
    <row r="33311" spans="20:21" x14ac:dyDescent="0.25">
      <c r="T33311" s="101" t="s">
        <v>64456</v>
      </c>
      <c r="U33311" s="74" t="s">
        <v>64457</v>
      </c>
    </row>
    <row r="33312" spans="20:21" x14ac:dyDescent="0.25">
      <c r="T33312" s="101" t="s">
        <v>64458</v>
      </c>
      <c r="U33312" s="74" t="s">
        <v>22524</v>
      </c>
    </row>
    <row r="33313" spans="20:21" x14ac:dyDescent="0.25">
      <c r="T33313" s="101" t="s">
        <v>64459</v>
      </c>
      <c r="U33313" s="74" t="s">
        <v>64460</v>
      </c>
    </row>
    <row r="33314" spans="20:21" x14ac:dyDescent="0.25">
      <c r="T33314" s="101" t="s">
        <v>64461</v>
      </c>
      <c r="U33314" s="74" t="s">
        <v>4708</v>
      </c>
    </row>
    <row r="33315" spans="20:21" x14ac:dyDescent="0.25">
      <c r="T33315" s="101" t="s">
        <v>64462</v>
      </c>
      <c r="U33315" s="74" t="s">
        <v>64463</v>
      </c>
    </row>
    <row r="33316" spans="20:21" x14ac:dyDescent="0.25">
      <c r="T33316" s="101" t="s">
        <v>64464</v>
      </c>
      <c r="U33316" s="74" t="s">
        <v>10860</v>
      </c>
    </row>
    <row r="33317" spans="20:21" x14ac:dyDescent="0.25">
      <c r="T33317" s="101" t="s">
        <v>64465</v>
      </c>
      <c r="U33317" s="74" t="s">
        <v>10862</v>
      </c>
    </row>
    <row r="33318" spans="20:21" x14ac:dyDescent="0.25">
      <c r="T33318" s="101" t="s">
        <v>64466</v>
      </c>
      <c r="U33318" s="74" t="s">
        <v>64467</v>
      </c>
    </row>
    <row r="33319" spans="20:21" x14ac:dyDescent="0.25">
      <c r="T33319" s="101" t="s">
        <v>64468</v>
      </c>
      <c r="U33319" s="74" t="s">
        <v>64469</v>
      </c>
    </row>
    <row r="33320" spans="20:21" x14ac:dyDescent="0.25">
      <c r="T33320" s="101" t="s">
        <v>64470</v>
      </c>
      <c r="U33320" s="74" t="s">
        <v>2310</v>
      </c>
    </row>
    <row r="33321" spans="20:21" x14ac:dyDescent="0.25">
      <c r="T33321" s="101" t="s">
        <v>64471</v>
      </c>
      <c r="U33321" s="74" t="s">
        <v>64472</v>
      </c>
    </row>
    <row r="33322" spans="20:21" x14ac:dyDescent="0.25">
      <c r="T33322" s="101" t="s">
        <v>64473</v>
      </c>
      <c r="U33322" s="74" t="s">
        <v>64474</v>
      </c>
    </row>
    <row r="33323" spans="20:21" x14ac:dyDescent="0.25">
      <c r="T33323" s="101" t="s">
        <v>64475</v>
      </c>
      <c r="U33323" s="74" t="s">
        <v>64476</v>
      </c>
    </row>
    <row r="33324" spans="20:21" x14ac:dyDescent="0.25">
      <c r="T33324" s="101" t="s">
        <v>64477</v>
      </c>
      <c r="U33324" s="74" t="s">
        <v>23691</v>
      </c>
    </row>
    <row r="33325" spans="20:21" x14ac:dyDescent="0.25">
      <c r="T33325" s="101" t="s">
        <v>64478</v>
      </c>
      <c r="U33325" s="74" t="s">
        <v>64479</v>
      </c>
    </row>
    <row r="33326" spans="20:21" x14ac:dyDescent="0.25">
      <c r="T33326" s="101" t="s">
        <v>64480</v>
      </c>
      <c r="U33326" s="74" t="s">
        <v>11621</v>
      </c>
    </row>
    <row r="33327" spans="20:21" x14ac:dyDescent="0.25">
      <c r="T33327" s="101" t="s">
        <v>64481</v>
      </c>
      <c r="U33327" s="74" t="s">
        <v>64482</v>
      </c>
    </row>
    <row r="33328" spans="20:21" x14ac:dyDescent="0.25">
      <c r="T33328" s="101" t="s">
        <v>64483</v>
      </c>
      <c r="U33328" s="74" t="s">
        <v>64484</v>
      </c>
    </row>
    <row r="33329" spans="20:21" x14ac:dyDescent="0.25">
      <c r="T33329" s="101" t="s">
        <v>64485</v>
      </c>
      <c r="U33329" s="74" t="s">
        <v>3072</v>
      </c>
    </row>
    <row r="33330" spans="20:21" x14ac:dyDescent="0.25">
      <c r="T33330" s="101" t="s">
        <v>64486</v>
      </c>
      <c r="U33330" s="74" t="s">
        <v>64487</v>
      </c>
    </row>
    <row r="33331" spans="20:21" x14ac:dyDescent="0.25">
      <c r="T33331" s="101" t="s">
        <v>64488</v>
      </c>
      <c r="U33331" s="74" t="s">
        <v>64489</v>
      </c>
    </row>
    <row r="33332" spans="20:21" x14ac:dyDescent="0.25">
      <c r="T33332" s="101" t="s">
        <v>64490</v>
      </c>
      <c r="U33332" s="74" t="s">
        <v>64491</v>
      </c>
    </row>
    <row r="33333" spans="20:21" x14ac:dyDescent="0.25">
      <c r="T33333" s="101" t="s">
        <v>64492</v>
      </c>
      <c r="U33333" s="74" t="s">
        <v>12453</v>
      </c>
    </row>
    <row r="33334" spans="20:21" x14ac:dyDescent="0.25">
      <c r="T33334" s="101" t="s">
        <v>64493</v>
      </c>
      <c r="U33334" s="74" t="s">
        <v>64494</v>
      </c>
    </row>
    <row r="33335" spans="20:21" x14ac:dyDescent="0.25">
      <c r="T33335" s="101" t="s">
        <v>64495</v>
      </c>
      <c r="U33335" s="74" t="s">
        <v>17248</v>
      </c>
    </row>
    <row r="33336" spans="20:21" x14ac:dyDescent="0.25">
      <c r="T33336" s="101" t="s">
        <v>64496</v>
      </c>
      <c r="U33336" s="74" t="s">
        <v>23725</v>
      </c>
    </row>
    <row r="33337" spans="20:21" x14ac:dyDescent="0.25">
      <c r="T33337" s="101" t="s">
        <v>64497</v>
      </c>
      <c r="U33337" s="74" t="s">
        <v>27003</v>
      </c>
    </row>
    <row r="33338" spans="20:21" x14ac:dyDescent="0.25">
      <c r="T33338" s="101" t="s">
        <v>64498</v>
      </c>
      <c r="U33338" s="74" t="s">
        <v>64499</v>
      </c>
    </row>
    <row r="33339" spans="20:21" x14ac:dyDescent="0.25">
      <c r="T33339" s="101" t="s">
        <v>64500</v>
      </c>
      <c r="U33339" s="74" t="s">
        <v>64501</v>
      </c>
    </row>
    <row r="33340" spans="20:21" x14ac:dyDescent="0.25">
      <c r="T33340" s="101" t="s">
        <v>64502</v>
      </c>
      <c r="U33340" s="74" t="s">
        <v>64503</v>
      </c>
    </row>
    <row r="33341" spans="20:21" x14ac:dyDescent="0.25">
      <c r="T33341" s="101" t="s">
        <v>64504</v>
      </c>
      <c r="U33341" s="74" t="s">
        <v>8743</v>
      </c>
    </row>
    <row r="33342" spans="20:21" x14ac:dyDescent="0.25">
      <c r="T33342" s="101" t="s">
        <v>64505</v>
      </c>
      <c r="U33342" s="74" t="s">
        <v>64506</v>
      </c>
    </row>
    <row r="33343" spans="20:21" x14ac:dyDescent="0.25">
      <c r="T33343" s="101" t="s">
        <v>64507</v>
      </c>
      <c r="U33343" s="74" t="s">
        <v>64508</v>
      </c>
    </row>
    <row r="33344" spans="20:21" x14ac:dyDescent="0.25">
      <c r="T33344" s="101" t="s">
        <v>64509</v>
      </c>
      <c r="U33344" s="74" t="s">
        <v>64510</v>
      </c>
    </row>
    <row r="33345" spans="20:21" x14ac:dyDescent="0.25">
      <c r="T33345" s="101" t="s">
        <v>64511</v>
      </c>
      <c r="U33345" s="74" t="s">
        <v>64512</v>
      </c>
    </row>
    <row r="33346" spans="20:21" x14ac:dyDescent="0.25">
      <c r="T33346" s="101" t="s">
        <v>64513</v>
      </c>
      <c r="U33346" s="74" t="s">
        <v>64514</v>
      </c>
    </row>
    <row r="33347" spans="20:21" x14ac:dyDescent="0.25">
      <c r="T33347" s="101" t="s">
        <v>64515</v>
      </c>
      <c r="U33347" s="74" t="s">
        <v>64516</v>
      </c>
    </row>
    <row r="33348" spans="20:21" x14ac:dyDescent="0.25">
      <c r="T33348" s="101" t="s">
        <v>64517</v>
      </c>
      <c r="U33348" s="74" t="s">
        <v>64518</v>
      </c>
    </row>
    <row r="33349" spans="20:21" x14ac:dyDescent="0.25">
      <c r="T33349" s="101" t="s">
        <v>64519</v>
      </c>
      <c r="U33349" s="74" t="s">
        <v>64520</v>
      </c>
    </row>
    <row r="33350" spans="20:21" x14ac:dyDescent="0.25">
      <c r="T33350" s="101" t="s">
        <v>64521</v>
      </c>
      <c r="U33350" s="74" t="s">
        <v>64522</v>
      </c>
    </row>
    <row r="33351" spans="20:21" x14ac:dyDescent="0.25">
      <c r="T33351" s="101" t="s">
        <v>64523</v>
      </c>
      <c r="U33351" s="74" t="s">
        <v>64524</v>
      </c>
    </row>
    <row r="33352" spans="20:21" x14ac:dyDescent="0.25">
      <c r="T33352" s="101" t="s">
        <v>64525</v>
      </c>
      <c r="U33352" s="74" t="s">
        <v>64526</v>
      </c>
    </row>
    <row r="33353" spans="20:21" x14ac:dyDescent="0.25">
      <c r="T33353" s="101" t="s">
        <v>64527</v>
      </c>
      <c r="U33353" s="74" t="s">
        <v>64528</v>
      </c>
    </row>
    <row r="33354" spans="20:21" x14ac:dyDescent="0.25">
      <c r="T33354" s="101" t="s">
        <v>64529</v>
      </c>
      <c r="U33354" s="74" t="s">
        <v>64530</v>
      </c>
    </row>
    <row r="33355" spans="20:21" x14ac:dyDescent="0.25">
      <c r="T33355" s="101" t="s">
        <v>64531</v>
      </c>
      <c r="U33355" s="74" t="s">
        <v>64532</v>
      </c>
    </row>
    <row r="33356" spans="20:21" x14ac:dyDescent="0.25">
      <c r="T33356" s="101" t="s">
        <v>64533</v>
      </c>
      <c r="U33356" s="74" t="s">
        <v>34755</v>
      </c>
    </row>
    <row r="33357" spans="20:21" x14ac:dyDescent="0.25">
      <c r="T33357" s="101" t="s">
        <v>64534</v>
      </c>
      <c r="U33357" s="74" t="s">
        <v>3954</v>
      </c>
    </row>
    <row r="33358" spans="20:21" x14ac:dyDescent="0.25">
      <c r="T33358" s="101" t="s">
        <v>64535</v>
      </c>
      <c r="U33358" s="74" t="s">
        <v>64536</v>
      </c>
    </row>
    <row r="33359" spans="20:21" x14ac:dyDescent="0.25">
      <c r="T33359" s="101" t="s">
        <v>64537</v>
      </c>
      <c r="U33359" s="74" t="s">
        <v>25724</v>
      </c>
    </row>
    <row r="33360" spans="20:21" x14ac:dyDescent="0.25">
      <c r="T33360" s="101" t="s">
        <v>64538</v>
      </c>
      <c r="U33360" s="74" t="s">
        <v>64539</v>
      </c>
    </row>
    <row r="33361" spans="20:21" x14ac:dyDescent="0.25">
      <c r="T33361" s="101" t="s">
        <v>64540</v>
      </c>
      <c r="U33361" s="74" t="s">
        <v>64541</v>
      </c>
    </row>
    <row r="33362" spans="20:21" x14ac:dyDescent="0.25">
      <c r="T33362" s="101" t="s">
        <v>64542</v>
      </c>
      <c r="U33362" s="74" t="s">
        <v>22700</v>
      </c>
    </row>
    <row r="33363" spans="20:21" x14ac:dyDescent="0.25">
      <c r="T33363" s="101" t="s">
        <v>64543</v>
      </c>
      <c r="U33363" s="74" t="s">
        <v>64544</v>
      </c>
    </row>
    <row r="33364" spans="20:21" x14ac:dyDescent="0.25">
      <c r="T33364" s="101" t="s">
        <v>64545</v>
      </c>
      <c r="U33364" s="74" t="s">
        <v>8808</v>
      </c>
    </row>
    <row r="33365" spans="20:21" x14ac:dyDescent="0.25">
      <c r="T33365" s="101" t="s">
        <v>64546</v>
      </c>
      <c r="U33365" s="74" t="s">
        <v>64547</v>
      </c>
    </row>
    <row r="33366" spans="20:21" x14ac:dyDescent="0.25">
      <c r="T33366" s="101" t="s">
        <v>64548</v>
      </c>
      <c r="U33366" s="74" t="s">
        <v>64549</v>
      </c>
    </row>
    <row r="33367" spans="20:21" x14ac:dyDescent="0.25">
      <c r="T33367" s="101" t="s">
        <v>64550</v>
      </c>
      <c r="U33367" s="74" t="s">
        <v>64551</v>
      </c>
    </row>
    <row r="33368" spans="20:21" x14ac:dyDescent="0.25">
      <c r="T33368" s="101" t="s">
        <v>64552</v>
      </c>
      <c r="U33368" s="74" t="s">
        <v>64553</v>
      </c>
    </row>
    <row r="33369" spans="20:21" x14ac:dyDescent="0.25">
      <c r="T33369" s="101" t="s">
        <v>64554</v>
      </c>
      <c r="U33369" s="74" t="s">
        <v>64555</v>
      </c>
    </row>
    <row r="33370" spans="20:21" x14ac:dyDescent="0.25">
      <c r="T33370" s="101" t="s">
        <v>64556</v>
      </c>
      <c r="U33370" s="74" t="s">
        <v>64557</v>
      </c>
    </row>
    <row r="33371" spans="20:21" x14ac:dyDescent="0.25">
      <c r="T33371" s="101" t="s">
        <v>64558</v>
      </c>
      <c r="U33371" s="74" t="s">
        <v>64559</v>
      </c>
    </row>
    <row r="33372" spans="20:21" x14ac:dyDescent="0.25">
      <c r="T33372" s="101" t="s">
        <v>64560</v>
      </c>
      <c r="U33372" s="74" t="s">
        <v>64561</v>
      </c>
    </row>
    <row r="33373" spans="20:21" x14ac:dyDescent="0.25">
      <c r="T33373" s="101" t="s">
        <v>64562</v>
      </c>
      <c r="U33373" s="74" t="s">
        <v>64563</v>
      </c>
    </row>
    <row r="33374" spans="20:21" x14ac:dyDescent="0.25">
      <c r="T33374" s="101" t="s">
        <v>64564</v>
      </c>
      <c r="U33374" s="74" t="s">
        <v>64565</v>
      </c>
    </row>
    <row r="33375" spans="20:21" x14ac:dyDescent="0.25">
      <c r="T33375" s="101" t="s">
        <v>64566</v>
      </c>
      <c r="U33375" s="74" t="s">
        <v>64567</v>
      </c>
    </row>
    <row r="33376" spans="20:21" x14ac:dyDescent="0.25">
      <c r="T33376" s="101" t="s">
        <v>64568</v>
      </c>
      <c r="U33376" s="74" t="s">
        <v>64569</v>
      </c>
    </row>
    <row r="33377" spans="20:21" x14ac:dyDescent="0.25">
      <c r="T33377" s="101" t="s">
        <v>64570</v>
      </c>
      <c r="U33377" s="74" t="s">
        <v>25775</v>
      </c>
    </row>
    <row r="33378" spans="20:21" x14ac:dyDescent="0.25">
      <c r="T33378" s="101" t="s">
        <v>64571</v>
      </c>
      <c r="U33378" s="74" t="s">
        <v>64572</v>
      </c>
    </row>
    <row r="33379" spans="20:21" x14ac:dyDescent="0.25">
      <c r="T33379" s="101" t="s">
        <v>64573</v>
      </c>
      <c r="U33379" s="74" t="s">
        <v>64574</v>
      </c>
    </row>
    <row r="33380" spans="20:21" x14ac:dyDescent="0.25">
      <c r="T33380" s="101" t="s">
        <v>64575</v>
      </c>
      <c r="U33380" s="74" t="s">
        <v>64576</v>
      </c>
    </row>
    <row r="33381" spans="20:21" x14ac:dyDescent="0.25">
      <c r="T33381" s="101" t="s">
        <v>64577</v>
      </c>
      <c r="U33381" s="74" t="s">
        <v>64578</v>
      </c>
    </row>
    <row r="33382" spans="20:21" x14ac:dyDescent="0.25">
      <c r="T33382" s="101" t="s">
        <v>64579</v>
      </c>
      <c r="U33382" s="74" t="s">
        <v>64580</v>
      </c>
    </row>
    <row r="33383" spans="20:21" x14ac:dyDescent="0.25">
      <c r="T33383" s="101" t="s">
        <v>64581</v>
      </c>
      <c r="U33383" s="74" t="s">
        <v>64582</v>
      </c>
    </row>
    <row r="33384" spans="20:21" x14ac:dyDescent="0.25">
      <c r="T33384" s="101" t="s">
        <v>64583</v>
      </c>
      <c r="U33384" s="74" t="s">
        <v>64584</v>
      </c>
    </row>
    <row r="33385" spans="20:21" x14ac:dyDescent="0.25">
      <c r="T33385" s="101" t="s">
        <v>64585</v>
      </c>
      <c r="U33385" s="74" t="s">
        <v>64586</v>
      </c>
    </row>
    <row r="33386" spans="20:21" x14ac:dyDescent="0.25">
      <c r="T33386" s="101" t="s">
        <v>64587</v>
      </c>
      <c r="U33386" s="74" t="s">
        <v>3199</v>
      </c>
    </row>
    <row r="33387" spans="20:21" x14ac:dyDescent="0.25">
      <c r="T33387" s="101" t="s">
        <v>64588</v>
      </c>
      <c r="U33387" s="74" t="s">
        <v>64589</v>
      </c>
    </row>
    <row r="33388" spans="20:21" x14ac:dyDescent="0.25">
      <c r="T33388" s="101" t="s">
        <v>64590</v>
      </c>
      <c r="U33388" s="74" t="s">
        <v>64591</v>
      </c>
    </row>
    <row r="33389" spans="20:21" x14ac:dyDescent="0.25">
      <c r="T33389" s="101" t="s">
        <v>64592</v>
      </c>
      <c r="U33389" s="74" t="s">
        <v>64593</v>
      </c>
    </row>
    <row r="33390" spans="20:21" x14ac:dyDescent="0.25">
      <c r="T33390" s="101" t="s">
        <v>64594</v>
      </c>
      <c r="U33390" s="74" t="s">
        <v>64595</v>
      </c>
    </row>
    <row r="33391" spans="20:21" x14ac:dyDescent="0.25">
      <c r="T33391" s="101" t="s">
        <v>64596</v>
      </c>
      <c r="U33391" s="74" t="s">
        <v>64597</v>
      </c>
    </row>
    <row r="33392" spans="20:21" x14ac:dyDescent="0.25">
      <c r="T33392" s="101" t="s">
        <v>64598</v>
      </c>
      <c r="U33392" s="74" t="s">
        <v>64599</v>
      </c>
    </row>
    <row r="33393" spans="20:21" x14ac:dyDescent="0.25">
      <c r="T33393" s="101" t="s">
        <v>64600</v>
      </c>
      <c r="U33393" s="74" t="s">
        <v>64601</v>
      </c>
    </row>
    <row r="33394" spans="20:21" x14ac:dyDescent="0.25">
      <c r="T33394" s="101" t="s">
        <v>64602</v>
      </c>
      <c r="U33394" s="74" t="s">
        <v>64603</v>
      </c>
    </row>
    <row r="33395" spans="20:21" x14ac:dyDescent="0.25">
      <c r="T33395" s="101" t="s">
        <v>64604</v>
      </c>
      <c r="U33395" s="74" t="s">
        <v>64605</v>
      </c>
    </row>
    <row r="33396" spans="20:21" x14ac:dyDescent="0.25">
      <c r="T33396" s="101" t="s">
        <v>64606</v>
      </c>
      <c r="U33396" s="74" t="s">
        <v>64607</v>
      </c>
    </row>
    <row r="33397" spans="20:21" x14ac:dyDescent="0.25">
      <c r="T33397" s="101" t="s">
        <v>64608</v>
      </c>
      <c r="U33397" s="74" t="s">
        <v>64609</v>
      </c>
    </row>
    <row r="33398" spans="20:21" x14ac:dyDescent="0.25">
      <c r="T33398" s="101" t="s">
        <v>64610</v>
      </c>
      <c r="U33398" s="74" t="s">
        <v>64611</v>
      </c>
    </row>
    <row r="33399" spans="20:21" x14ac:dyDescent="0.25">
      <c r="T33399" s="101" t="s">
        <v>64612</v>
      </c>
      <c r="U33399" s="74" t="s">
        <v>64613</v>
      </c>
    </row>
    <row r="33400" spans="20:21" x14ac:dyDescent="0.25">
      <c r="T33400" s="101" t="s">
        <v>64614</v>
      </c>
      <c r="U33400" s="74" t="s">
        <v>10515</v>
      </c>
    </row>
    <row r="33401" spans="20:21" x14ac:dyDescent="0.25">
      <c r="T33401" s="101" t="s">
        <v>64615</v>
      </c>
      <c r="U33401" s="74" t="s">
        <v>64616</v>
      </c>
    </row>
    <row r="33402" spans="20:21" x14ac:dyDescent="0.25">
      <c r="T33402" s="101" t="s">
        <v>64617</v>
      </c>
      <c r="U33402" s="74" t="s">
        <v>64618</v>
      </c>
    </row>
    <row r="33403" spans="20:21" x14ac:dyDescent="0.25">
      <c r="T33403" s="101" t="s">
        <v>64619</v>
      </c>
      <c r="U33403" s="74" t="s">
        <v>64620</v>
      </c>
    </row>
    <row r="33404" spans="20:21" x14ac:dyDescent="0.25">
      <c r="T33404" s="101" t="s">
        <v>64621</v>
      </c>
      <c r="U33404" s="74" t="s">
        <v>64622</v>
      </c>
    </row>
    <row r="33405" spans="20:21" x14ac:dyDescent="0.25">
      <c r="T33405" s="101" t="s">
        <v>64623</v>
      </c>
      <c r="U33405" s="74" t="s">
        <v>64624</v>
      </c>
    </row>
    <row r="33406" spans="20:21" x14ac:dyDescent="0.25">
      <c r="T33406" s="101" t="s">
        <v>64625</v>
      </c>
      <c r="U33406" s="74" t="s">
        <v>64626</v>
      </c>
    </row>
    <row r="33407" spans="20:21" x14ac:dyDescent="0.25">
      <c r="T33407" s="101" t="s">
        <v>64627</v>
      </c>
      <c r="U33407" s="74" t="s">
        <v>64628</v>
      </c>
    </row>
    <row r="33408" spans="20:21" x14ac:dyDescent="0.25">
      <c r="T33408" s="101" t="s">
        <v>64629</v>
      </c>
      <c r="U33408" s="74" t="s">
        <v>64630</v>
      </c>
    </row>
    <row r="33409" spans="20:21" x14ac:dyDescent="0.25">
      <c r="T33409" s="101" t="s">
        <v>64631</v>
      </c>
      <c r="U33409" s="74" t="s">
        <v>64632</v>
      </c>
    </row>
    <row r="33410" spans="20:21" x14ac:dyDescent="0.25">
      <c r="T33410" s="101" t="s">
        <v>64633</v>
      </c>
      <c r="U33410" s="74" t="s">
        <v>784</v>
      </c>
    </row>
    <row r="33411" spans="20:21" x14ac:dyDescent="0.25">
      <c r="T33411" s="101" t="s">
        <v>64634</v>
      </c>
      <c r="U33411" s="74" t="s">
        <v>64635</v>
      </c>
    </row>
    <row r="33412" spans="20:21" x14ac:dyDescent="0.25">
      <c r="T33412" s="101" t="s">
        <v>64636</v>
      </c>
      <c r="U33412" s="74" t="s">
        <v>64637</v>
      </c>
    </row>
    <row r="33413" spans="20:21" x14ac:dyDescent="0.25">
      <c r="T33413" s="101" t="s">
        <v>64638</v>
      </c>
      <c r="U33413" s="74" t="s">
        <v>64639</v>
      </c>
    </row>
    <row r="33414" spans="20:21" x14ac:dyDescent="0.25">
      <c r="T33414" s="101" t="s">
        <v>64640</v>
      </c>
      <c r="U33414" s="74" t="s">
        <v>24841</v>
      </c>
    </row>
    <row r="33415" spans="20:21" x14ac:dyDescent="0.25">
      <c r="T33415" s="101" t="s">
        <v>64641</v>
      </c>
      <c r="U33415" s="74" t="s">
        <v>22826</v>
      </c>
    </row>
    <row r="33416" spans="20:21" x14ac:dyDescent="0.25">
      <c r="T33416" s="101" t="s">
        <v>64642</v>
      </c>
      <c r="U33416" s="74" t="s">
        <v>22847</v>
      </c>
    </row>
    <row r="33417" spans="20:21" x14ac:dyDescent="0.25">
      <c r="T33417" s="101" t="s">
        <v>64643</v>
      </c>
      <c r="U33417" s="74" t="s">
        <v>64644</v>
      </c>
    </row>
    <row r="33418" spans="20:21" x14ac:dyDescent="0.25">
      <c r="T33418" s="101" t="s">
        <v>64645</v>
      </c>
      <c r="U33418" s="74" t="s">
        <v>64646</v>
      </c>
    </row>
    <row r="33419" spans="20:21" x14ac:dyDescent="0.25">
      <c r="T33419" s="101" t="s">
        <v>64647</v>
      </c>
      <c r="U33419" s="74" t="s">
        <v>64648</v>
      </c>
    </row>
    <row r="33420" spans="20:21" x14ac:dyDescent="0.25">
      <c r="T33420" s="101" t="s">
        <v>64649</v>
      </c>
      <c r="U33420" s="74" t="s">
        <v>64650</v>
      </c>
    </row>
    <row r="33421" spans="20:21" x14ac:dyDescent="0.25">
      <c r="T33421" s="101" t="s">
        <v>64651</v>
      </c>
      <c r="U33421" s="74" t="s">
        <v>64652</v>
      </c>
    </row>
    <row r="33422" spans="20:21" x14ac:dyDescent="0.25">
      <c r="T33422" s="101" t="s">
        <v>64653</v>
      </c>
      <c r="U33422" s="74" t="s">
        <v>64654</v>
      </c>
    </row>
    <row r="33423" spans="20:21" x14ac:dyDescent="0.25">
      <c r="T33423" s="101" t="s">
        <v>64655</v>
      </c>
      <c r="U33423" s="74" t="s">
        <v>64656</v>
      </c>
    </row>
    <row r="33424" spans="20:21" x14ac:dyDescent="0.25">
      <c r="T33424" s="101" t="s">
        <v>64657</v>
      </c>
      <c r="U33424" s="74" t="s">
        <v>22887</v>
      </c>
    </row>
    <row r="33425" spans="20:21" x14ac:dyDescent="0.25">
      <c r="T33425" s="101" t="s">
        <v>64658</v>
      </c>
      <c r="U33425" s="74" t="s">
        <v>64659</v>
      </c>
    </row>
    <row r="33426" spans="20:21" x14ac:dyDescent="0.25">
      <c r="T33426" s="101" t="s">
        <v>64660</v>
      </c>
      <c r="U33426" s="74" t="s">
        <v>64661</v>
      </c>
    </row>
    <row r="33427" spans="20:21" x14ac:dyDescent="0.25">
      <c r="T33427" s="101" t="s">
        <v>64662</v>
      </c>
      <c r="U33427" s="74" t="s">
        <v>64663</v>
      </c>
    </row>
    <row r="33428" spans="20:21" x14ac:dyDescent="0.25">
      <c r="T33428" s="101" t="s">
        <v>64664</v>
      </c>
      <c r="U33428" s="74" t="s">
        <v>64665</v>
      </c>
    </row>
    <row r="33429" spans="20:21" x14ac:dyDescent="0.25">
      <c r="T33429" s="101" t="s">
        <v>64666</v>
      </c>
      <c r="U33429" s="74" t="s">
        <v>64667</v>
      </c>
    </row>
    <row r="33430" spans="20:21" x14ac:dyDescent="0.25">
      <c r="T33430" s="101" t="s">
        <v>64668</v>
      </c>
      <c r="U33430" s="74" t="s">
        <v>8343</v>
      </c>
    </row>
    <row r="33431" spans="20:21" x14ac:dyDescent="0.25">
      <c r="T33431" s="101" t="s">
        <v>64669</v>
      </c>
      <c r="U33431" s="74" t="s">
        <v>22939</v>
      </c>
    </row>
    <row r="33432" spans="20:21" x14ac:dyDescent="0.25">
      <c r="T33432" s="101" t="s">
        <v>64670</v>
      </c>
      <c r="U33432" s="74" t="s">
        <v>64671</v>
      </c>
    </row>
    <row r="33433" spans="20:21" x14ac:dyDescent="0.25">
      <c r="T33433" s="101" t="s">
        <v>64672</v>
      </c>
      <c r="U33433" s="74" t="s">
        <v>64673</v>
      </c>
    </row>
    <row r="33434" spans="20:21" x14ac:dyDescent="0.25">
      <c r="T33434" s="101" t="s">
        <v>64674</v>
      </c>
      <c r="U33434" s="74" t="s">
        <v>6037</v>
      </c>
    </row>
    <row r="33435" spans="20:21" x14ac:dyDescent="0.25">
      <c r="T33435" s="101" t="s">
        <v>64675</v>
      </c>
      <c r="U33435" s="74" t="s">
        <v>64676</v>
      </c>
    </row>
    <row r="33436" spans="20:21" x14ac:dyDescent="0.25">
      <c r="T33436" s="101" t="s">
        <v>64677</v>
      </c>
      <c r="U33436" s="74" t="s">
        <v>64678</v>
      </c>
    </row>
    <row r="33437" spans="20:21" x14ac:dyDescent="0.25">
      <c r="T33437" s="101" t="s">
        <v>64679</v>
      </c>
      <c r="U33437" s="74" t="s">
        <v>64680</v>
      </c>
    </row>
    <row r="33438" spans="20:21" x14ac:dyDescent="0.25">
      <c r="T33438" s="101" t="s">
        <v>64681</v>
      </c>
      <c r="U33438" s="74" t="s">
        <v>64682</v>
      </c>
    </row>
    <row r="33439" spans="20:21" x14ac:dyDescent="0.25">
      <c r="T33439" s="101" t="s">
        <v>64683</v>
      </c>
      <c r="U33439" s="74" t="s">
        <v>8401</v>
      </c>
    </row>
    <row r="33440" spans="20:21" x14ac:dyDescent="0.25">
      <c r="T33440" s="101" t="s">
        <v>64684</v>
      </c>
      <c r="U33440" s="74" t="s">
        <v>64685</v>
      </c>
    </row>
    <row r="33441" spans="20:21" x14ac:dyDescent="0.25">
      <c r="T33441" s="101" t="s">
        <v>64686</v>
      </c>
      <c r="U33441" s="74" t="s">
        <v>64687</v>
      </c>
    </row>
    <row r="33442" spans="20:21" x14ac:dyDescent="0.25">
      <c r="T33442" s="101" t="s">
        <v>64688</v>
      </c>
      <c r="U33442" s="74" t="s">
        <v>64689</v>
      </c>
    </row>
    <row r="33443" spans="20:21" x14ac:dyDescent="0.25">
      <c r="T33443" s="101" t="s">
        <v>64690</v>
      </c>
      <c r="U33443" s="74" t="s">
        <v>64691</v>
      </c>
    </row>
    <row r="33444" spans="20:21" x14ac:dyDescent="0.25">
      <c r="T33444" s="101" t="s">
        <v>64692</v>
      </c>
      <c r="U33444" s="74" t="s">
        <v>64693</v>
      </c>
    </row>
    <row r="33445" spans="20:21" x14ac:dyDescent="0.25">
      <c r="T33445" s="101" t="s">
        <v>64694</v>
      </c>
      <c r="U33445" s="74" t="s">
        <v>1286</v>
      </c>
    </row>
    <row r="33446" spans="20:21" x14ac:dyDescent="0.25">
      <c r="T33446" s="101" t="s">
        <v>64695</v>
      </c>
      <c r="U33446" s="74" t="s">
        <v>64696</v>
      </c>
    </row>
    <row r="33447" spans="20:21" x14ac:dyDescent="0.25">
      <c r="T33447" s="101" t="s">
        <v>64697</v>
      </c>
      <c r="U33447" s="74" t="s">
        <v>64698</v>
      </c>
    </row>
    <row r="33448" spans="20:21" x14ac:dyDescent="0.25">
      <c r="T33448" s="101" t="s">
        <v>64699</v>
      </c>
      <c r="U33448" s="74" t="s">
        <v>64700</v>
      </c>
    </row>
    <row r="33449" spans="20:21" x14ac:dyDescent="0.25">
      <c r="T33449" s="101" t="s">
        <v>64701</v>
      </c>
      <c r="U33449" s="74" t="s">
        <v>64702</v>
      </c>
    </row>
    <row r="33450" spans="20:21" x14ac:dyDescent="0.25">
      <c r="T33450" s="101" t="s">
        <v>64703</v>
      </c>
      <c r="U33450" s="74" t="s">
        <v>64704</v>
      </c>
    </row>
    <row r="33451" spans="20:21" x14ac:dyDescent="0.25">
      <c r="T33451" s="101" t="s">
        <v>64705</v>
      </c>
      <c r="U33451" s="74" t="s">
        <v>33742</v>
      </c>
    </row>
    <row r="33452" spans="20:21" x14ac:dyDescent="0.25">
      <c r="T33452" s="101" t="s">
        <v>64706</v>
      </c>
      <c r="U33452" s="74" t="s">
        <v>64707</v>
      </c>
    </row>
    <row r="33453" spans="20:21" x14ac:dyDescent="0.25">
      <c r="T33453" s="101" t="s">
        <v>64708</v>
      </c>
      <c r="U33453" s="74" t="s">
        <v>64709</v>
      </c>
    </row>
    <row r="33454" spans="20:21" x14ac:dyDescent="0.25">
      <c r="T33454" s="101" t="s">
        <v>64710</v>
      </c>
      <c r="U33454" s="74" t="s">
        <v>64711</v>
      </c>
    </row>
    <row r="33455" spans="20:21" x14ac:dyDescent="0.25">
      <c r="T33455" s="101" t="s">
        <v>64712</v>
      </c>
      <c r="U33455" s="74" t="s">
        <v>64713</v>
      </c>
    </row>
    <row r="33456" spans="20:21" x14ac:dyDescent="0.25">
      <c r="T33456" s="101" t="s">
        <v>64714</v>
      </c>
      <c r="U33456" s="74" t="s">
        <v>16741</v>
      </c>
    </row>
    <row r="33457" spans="20:21" x14ac:dyDescent="0.25">
      <c r="T33457" s="101" t="s">
        <v>64715</v>
      </c>
      <c r="U33457" s="74" t="s">
        <v>64716</v>
      </c>
    </row>
    <row r="33458" spans="20:21" x14ac:dyDescent="0.25">
      <c r="T33458" s="101" t="s">
        <v>64717</v>
      </c>
      <c r="U33458" s="74" t="s">
        <v>64718</v>
      </c>
    </row>
    <row r="33459" spans="20:21" x14ac:dyDescent="0.25">
      <c r="T33459" s="101" t="s">
        <v>64719</v>
      </c>
      <c r="U33459" s="74" t="s">
        <v>25099</v>
      </c>
    </row>
    <row r="33460" spans="20:21" x14ac:dyDescent="0.25">
      <c r="T33460" s="101" t="s">
        <v>64720</v>
      </c>
      <c r="U33460" s="74" t="s">
        <v>64721</v>
      </c>
    </row>
    <row r="33461" spans="20:21" x14ac:dyDescent="0.25">
      <c r="T33461" s="101" t="s">
        <v>64722</v>
      </c>
      <c r="U33461" s="74" t="s">
        <v>64723</v>
      </c>
    </row>
    <row r="33462" spans="20:21" x14ac:dyDescent="0.25">
      <c r="T33462" s="101" t="s">
        <v>64724</v>
      </c>
      <c r="U33462" s="74" t="s">
        <v>64725</v>
      </c>
    </row>
    <row r="33463" spans="20:21" x14ac:dyDescent="0.25">
      <c r="T33463" s="101" t="s">
        <v>64726</v>
      </c>
      <c r="U33463" s="74" t="s">
        <v>64727</v>
      </c>
    </row>
    <row r="33464" spans="20:21" x14ac:dyDescent="0.25">
      <c r="T33464" s="101" t="s">
        <v>64728</v>
      </c>
      <c r="U33464" s="74" t="s">
        <v>64729</v>
      </c>
    </row>
    <row r="33465" spans="20:21" x14ac:dyDescent="0.25">
      <c r="T33465" s="101" t="s">
        <v>64730</v>
      </c>
      <c r="U33465" s="74" t="s">
        <v>64731</v>
      </c>
    </row>
    <row r="33466" spans="20:21" x14ac:dyDescent="0.25">
      <c r="T33466" s="101" t="s">
        <v>64732</v>
      </c>
      <c r="U33466" s="74" t="s">
        <v>64733</v>
      </c>
    </row>
    <row r="33467" spans="20:21" x14ac:dyDescent="0.25">
      <c r="T33467" s="101" t="s">
        <v>64734</v>
      </c>
      <c r="U33467" s="74" t="s">
        <v>6141</v>
      </c>
    </row>
    <row r="33468" spans="20:21" x14ac:dyDescent="0.25">
      <c r="T33468" s="101" t="s">
        <v>64735</v>
      </c>
      <c r="U33468" s="74" t="s">
        <v>64736</v>
      </c>
    </row>
    <row r="33469" spans="20:21" x14ac:dyDescent="0.25">
      <c r="T33469" s="101" t="s">
        <v>64737</v>
      </c>
      <c r="U33469" s="74" t="s">
        <v>64738</v>
      </c>
    </row>
    <row r="33470" spans="20:21" x14ac:dyDescent="0.25">
      <c r="T33470" s="101" t="s">
        <v>64739</v>
      </c>
      <c r="U33470" s="74" t="s">
        <v>64740</v>
      </c>
    </row>
    <row r="33471" spans="20:21" x14ac:dyDescent="0.25">
      <c r="T33471" s="101" t="s">
        <v>64741</v>
      </c>
      <c r="U33471" s="74" t="s">
        <v>64742</v>
      </c>
    </row>
    <row r="33472" spans="20:21" x14ac:dyDescent="0.25">
      <c r="T33472" s="101" t="s">
        <v>64743</v>
      </c>
      <c r="U33472" s="74" t="s">
        <v>64744</v>
      </c>
    </row>
    <row r="33473" spans="20:21" x14ac:dyDescent="0.25">
      <c r="T33473" s="101" t="s">
        <v>64745</v>
      </c>
      <c r="U33473" s="74" t="s">
        <v>64746</v>
      </c>
    </row>
    <row r="33474" spans="20:21" x14ac:dyDescent="0.25">
      <c r="T33474" s="101" t="s">
        <v>64747</v>
      </c>
      <c r="U33474" s="74" t="s">
        <v>64748</v>
      </c>
    </row>
    <row r="33475" spans="20:21" x14ac:dyDescent="0.25">
      <c r="T33475" s="101" t="s">
        <v>64749</v>
      </c>
      <c r="U33475" s="74" t="s">
        <v>64750</v>
      </c>
    </row>
    <row r="33476" spans="20:21" x14ac:dyDescent="0.25">
      <c r="T33476" s="101" t="s">
        <v>64751</v>
      </c>
      <c r="U33476" s="74" t="s">
        <v>64752</v>
      </c>
    </row>
    <row r="33477" spans="20:21" x14ac:dyDescent="0.25">
      <c r="T33477" s="101" t="s">
        <v>64753</v>
      </c>
      <c r="U33477" s="74" t="s">
        <v>25164</v>
      </c>
    </row>
    <row r="33478" spans="20:21" x14ac:dyDescent="0.25">
      <c r="T33478" s="101" t="s">
        <v>64754</v>
      </c>
      <c r="U33478" s="74" t="s">
        <v>64755</v>
      </c>
    </row>
    <row r="33479" spans="20:21" x14ac:dyDescent="0.25">
      <c r="T33479" s="101" t="s">
        <v>64756</v>
      </c>
      <c r="U33479" s="74" t="s">
        <v>64757</v>
      </c>
    </row>
    <row r="33480" spans="20:21" x14ac:dyDescent="0.25">
      <c r="T33480" s="101" t="s">
        <v>64758</v>
      </c>
      <c r="U33480" s="74" t="s">
        <v>64759</v>
      </c>
    </row>
    <row r="33481" spans="20:21" x14ac:dyDescent="0.25">
      <c r="T33481" s="101" t="s">
        <v>64760</v>
      </c>
      <c r="U33481" s="74" t="s">
        <v>64761</v>
      </c>
    </row>
    <row r="33482" spans="20:21" x14ac:dyDescent="0.25">
      <c r="T33482" s="101" t="s">
        <v>64762</v>
      </c>
      <c r="U33482" s="74" t="s">
        <v>64763</v>
      </c>
    </row>
    <row r="33483" spans="20:21" x14ac:dyDescent="0.25">
      <c r="T33483" s="101" t="s">
        <v>64764</v>
      </c>
      <c r="U33483" s="74" t="s">
        <v>64765</v>
      </c>
    </row>
    <row r="33484" spans="20:21" x14ac:dyDescent="0.25">
      <c r="T33484" s="101" t="s">
        <v>64766</v>
      </c>
      <c r="U33484" s="74" t="s">
        <v>64767</v>
      </c>
    </row>
    <row r="33485" spans="20:21" x14ac:dyDescent="0.25">
      <c r="T33485" s="101" t="s">
        <v>64768</v>
      </c>
      <c r="U33485" s="74" t="s">
        <v>1698</v>
      </c>
    </row>
    <row r="33486" spans="20:21" x14ac:dyDescent="0.25">
      <c r="T33486" s="101" t="s">
        <v>64769</v>
      </c>
      <c r="U33486" s="74" t="s">
        <v>64770</v>
      </c>
    </row>
    <row r="33487" spans="20:21" x14ac:dyDescent="0.25">
      <c r="T33487" s="101" t="s">
        <v>64771</v>
      </c>
      <c r="U33487" s="74" t="s">
        <v>24245</v>
      </c>
    </row>
    <row r="33488" spans="20:21" x14ac:dyDescent="0.25">
      <c r="T33488" s="101" t="s">
        <v>64772</v>
      </c>
      <c r="U33488" s="74" t="s">
        <v>64773</v>
      </c>
    </row>
    <row r="33489" spans="20:21" x14ac:dyDescent="0.25">
      <c r="T33489" s="101" t="s">
        <v>64774</v>
      </c>
      <c r="U33489" s="74" t="s">
        <v>64775</v>
      </c>
    </row>
    <row r="33490" spans="20:21" x14ac:dyDescent="0.25">
      <c r="T33490" s="101" t="s">
        <v>64776</v>
      </c>
      <c r="U33490" s="74" t="s">
        <v>64777</v>
      </c>
    </row>
    <row r="33491" spans="20:21" x14ac:dyDescent="0.25">
      <c r="T33491" s="101" t="s">
        <v>64778</v>
      </c>
      <c r="U33491" s="74" t="s">
        <v>64779</v>
      </c>
    </row>
    <row r="33492" spans="20:21" x14ac:dyDescent="0.25">
      <c r="T33492" s="101" t="s">
        <v>64780</v>
      </c>
      <c r="U33492" s="74" t="s">
        <v>64781</v>
      </c>
    </row>
    <row r="33493" spans="20:21" x14ac:dyDescent="0.25">
      <c r="T33493" s="101" t="s">
        <v>64782</v>
      </c>
      <c r="U33493" s="74" t="s">
        <v>34483</v>
      </c>
    </row>
    <row r="33494" spans="20:21" x14ac:dyDescent="0.25">
      <c r="T33494" s="101" t="s">
        <v>64783</v>
      </c>
      <c r="U33494" s="74" t="s">
        <v>64784</v>
      </c>
    </row>
    <row r="33495" spans="20:21" x14ac:dyDescent="0.25">
      <c r="T33495" s="101" t="s">
        <v>64785</v>
      </c>
      <c r="U33495" s="74" t="s">
        <v>64786</v>
      </c>
    </row>
    <row r="33496" spans="20:21" x14ac:dyDescent="0.25">
      <c r="T33496" s="101" t="s">
        <v>64787</v>
      </c>
      <c r="U33496" s="74" t="s">
        <v>64788</v>
      </c>
    </row>
    <row r="33497" spans="20:21" x14ac:dyDescent="0.25">
      <c r="T33497" s="101" t="s">
        <v>64789</v>
      </c>
      <c r="U33497" s="74" t="s">
        <v>64790</v>
      </c>
    </row>
    <row r="33498" spans="20:21" x14ac:dyDescent="0.25">
      <c r="T33498" s="101" t="s">
        <v>64791</v>
      </c>
      <c r="U33498" s="74" t="s">
        <v>64792</v>
      </c>
    </row>
    <row r="33499" spans="20:21" x14ac:dyDescent="0.25">
      <c r="T33499" s="101" t="s">
        <v>64793</v>
      </c>
      <c r="U33499" s="74" t="s">
        <v>64794</v>
      </c>
    </row>
    <row r="33500" spans="20:21" x14ac:dyDescent="0.25">
      <c r="T33500" s="101" t="s">
        <v>64795</v>
      </c>
      <c r="U33500" s="74" t="s">
        <v>64796</v>
      </c>
    </row>
    <row r="33501" spans="20:21" x14ac:dyDescent="0.25">
      <c r="T33501" s="101" t="s">
        <v>64797</v>
      </c>
      <c r="U33501" s="74" t="s">
        <v>64798</v>
      </c>
    </row>
    <row r="33502" spans="20:21" x14ac:dyDescent="0.25">
      <c r="T33502" s="101" t="s">
        <v>64799</v>
      </c>
      <c r="U33502" s="74" t="s">
        <v>64800</v>
      </c>
    </row>
    <row r="33503" spans="20:21" x14ac:dyDescent="0.25">
      <c r="T33503" s="101" t="s">
        <v>64801</v>
      </c>
      <c r="U33503" s="74" t="s">
        <v>64802</v>
      </c>
    </row>
    <row r="33504" spans="20:21" x14ac:dyDescent="0.25">
      <c r="T33504" s="101" t="s">
        <v>64803</v>
      </c>
      <c r="U33504" s="74" t="s">
        <v>64804</v>
      </c>
    </row>
    <row r="33505" spans="20:21" x14ac:dyDescent="0.25">
      <c r="T33505" s="101" t="s">
        <v>64805</v>
      </c>
      <c r="U33505" s="74" t="s">
        <v>64806</v>
      </c>
    </row>
    <row r="33506" spans="20:21" x14ac:dyDescent="0.25">
      <c r="T33506" s="101" t="s">
        <v>64807</v>
      </c>
      <c r="U33506" s="74" t="s">
        <v>64808</v>
      </c>
    </row>
    <row r="33507" spans="20:21" x14ac:dyDescent="0.25">
      <c r="T33507" s="101" t="s">
        <v>64809</v>
      </c>
      <c r="U33507" s="74" t="s">
        <v>64810</v>
      </c>
    </row>
    <row r="33508" spans="20:21" x14ac:dyDescent="0.25">
      <c r="T33508" s="101" t="s">
        <v>64811</v>
      </c>
      <c r="U33508" s="74" t="s">
        <v>64812</v>
      </c>
    </row>
    <row r="33509" spans="20:21" x14ac:dyDescent="0.25">
      <c r="T33509" s="101" t="s">
        <v>64813</v>
      </c>
      <c r="U33509" s="74" t="s">
        <v>64814</v>
      </c>
    </row>
    <row r="33510" spans="20:21" x14ac:dyDescent="0.25">
      <c r="T33510" s="101" t="s">
        <v>64815</v>
      </c>
      <c r="U33510" s="74" t="s">
        <v>64816</v>
      </c>
    </row>
    <row r="33511" spans="20:21" x14ac:dyDescent="0.25">
      <c r="T33511" s="101" t="s">
        <v>64817</v>
      </c>
      <c r="U33511" s="74" t="s">
        <v>64818</v>
      </c>
    </row>
    <row r="33512" spans="20:21" x14ac:dyDescent="0.25">
      <c r="T33512" s="101" t="s">
        <v>64819</v>
      </c>
      <c r="U33512" s="74" t="s">
        <v>64820</v>
      </c>
    </row>
    <row r="33513" spans="20:21" x14ac:dyDescent="0.25">
      <c r="T33513" s="101" t="s">
        <v>64821</v>
      </c>
      <c r="U33513" s="74" t="s">
        <v>12250</v>
      </c>
    </row>
    <row r="33514" spans="20:21" x14ac:dyDescent="0.25">
      <c r="T33514" s="101" t="s">
        <v>64822</v>
      </c>
      <c r="U33514" s="74" t="s">
        <v>11455</v>
      </c>
    </row>
    <row r="33515" spans="20:21" x14ac:dyDescent="0.25">
      <c r="T33515" s="101" t="s">
        <v>64823</v>
      </c>
      <c r="U33515" s="74" t="s">
        <v>64824</v>
      </c>
    </row>
    <row r="33516" spans="20:21" x14ac:dyDescent="0.25">
      <c r="T33516" s="101" t="s">
        <v>64825</v>
      </c>
      <c r="U33516" s="74" t="s">
        <v>28570</v>
      </c>
    </row>
    <row r="33517" spans="20:21" x14ac:dyDescent="0.25">
      <c r="T33517" s="101" t="s">
        <v>64826</v>
      </c>
      <c r="U33517" s="74" t="s">
        <v>32728</v>
      </c>
    </row>
    <row r="33518" spans="20:21" x14ac:dyDescent="0.25">
      <c r="T33518" s="101" t="s">
        <v>64827</v>
      </c>
      <c r="U33518" s="74" t="s">
        <v>64828</v>
      </c>
    </row>
    <row r="33519" spans="20:21" x14ac:dyDescent="0.25">
      <c r="T33519" s="101" t="s">
        <v>64829</v>
      </c>
      <c r="U33519" s="74" t="s">
        <v>64830</v>
      </c>
    </row>
    <row r="33520" spans="20:21" x14ac:dyDescent="0.25">
      <c r="T33520" s="101" t="s">
        <v>64831</v>
      </c>
      <c r="U33520" s="74" t="s">
        <v>4635</v>
      </c>
    </row>
    <row r="33521" spans="20:21" x14ac:dyDescent="0.25">
      <c r="T33521" s="101" t="s">
        <v>64832</v>
      </c>
      <c r="U33521" s="74" t="s">
        <v>64833</v>
      </c>
    </row>
    <row r="33522" spans="20:21" x14ac:dyDescent="0.25">
      <c r="T33522" s="101" t="s">
        <v>64834</v>
      </c>
      <c r="U33522" s="74" t="s">
        <v>64835</v>
      </c>
    </row>
    <row r="33523" spans="20:21" x14ac:dyDescent="0.25">
      <c r="T33523" s="101" t="s">
        <v>64836</v>
      </c>
      <c r="U33523" s="74" t="s">
        <v>16982</v>
      </c>
    </row>
    <row r="33524" spans="20:21" x14ac:dyDescent="0.25">
      <c r="T33524" s="101" t="s">
        <v>64837</v>
      </c>
      <c r="U33524" s="74" t="s">
        <v>64838</v>
      </c>
    </row>
    <row r="33525" spans="20:21" x14ac:dyDescent="0.25">
      <c r="T33525" s="101" t="s">
        <v>64839</v>
      </c>
      <c r="U33525" s="74" t="s">
        <v>64840</v>
      </c>
    </row>
    <row r="33526" spans="20:21" x14ac:dyDescent="0.25">
      <c r="T33526" s="101" t="s">
        <v>64841</v>
      </c>
      <c r="U33526" s="74" t="s">
        <v>64842</v>
      </c>
    </row>
    <row r="33527" spans="20:21" x14ac:dyDescent="0.25">
      <c r="T33527" s="101" t="s">
        <v>64843</v>
      </c>
      <c r="U33527" s="74" t="s">
        <v>64844</v>
      </c>
    </row>
    <row r="33528" spans="20:21" x14ac:dyDescent="0.25">
      <c r="T33528" s="101" t="s">
        <v>64845</v>
      </c>
      <c r="U33528" s="74" t="s">
        <v>29832</v>
      </c>
    </row>
    <row r="33529" spans="20:21" x14ac:dyDescent="0.25">
      <c r="T33529" s="101" t="s">
        <v>64846</v>
      </c>
      <c r="U33529" s="74" t="s">
        <v>64847</v>
      </c>
    </row>
    <row r="33530" spans="20:21" x14ac:dyDescent="0.25">
      <c r="T33530" s="101" t="s">
        <v>64848</v>
      </c>
      <c r="U33530" s="74" t="s">
        <v>34584</v>
      </c>
    </row>
    <row r="33531" spans="20:21" x14ac:dyDescent="0.25">
      <c r="T33531" s="101" t="s">
        <v>64849</v>
      </c>
      <c r="U33531" s="74" t="s">
        <v>64850</v>
      </c>
    </row>
    <row r="33532" spans="20:21" x14ac:dyDescent="0.25">
      <c r="T33532" s="101" t="s">
        <v>64851</v>
      </c>
      <c r="U33532" s="74" t="s">
        <v>64852</v>
      </c>
    </row>
    <row r="33533" spans="20:21" x14ac:dyDescent="0.25">
      <c r="T33533" s="101" t="s">
        <v>64853</v>
      </c>
      <c r="U33533" s="74" t="s">
        <v>64854</v>
      </c>
    </row>
    <row r="33534" spans="20:21" x14ac:dyDescent="0.25">
      <c r="T33534" s="101" t="s">
        <v>64855</v>
      </c>
      <c r="U33534" s="74" t="s">
        <v>64856</v>
      </c>
    </row>
    <row r="33535" spans="20:21" x14ac:dyDescent="0.25">
      <c r="T33535" s="101" t="s">
        <v>64857</v>
      </c>
      <c r="U33535" s="74" t="s">
        <v>64858</v>
      </c>
    </row>
    <row r="33536" spans="20:21" x14ac:dyDescent="0.25">
      <c r="T33536" s="101" t="s">
        <v>64859</v>
      </c>
      <c r="U33536" s="74" t="s">
        <v>8579</v>
      </c>
    </row>
    <row r="33537" spans="20:21" x14ac:dyDescent="0.25">
      <c r="T33537" s="101" t="s">
        <v>64860</v>
      </c>
      <c r="U33537" s="74" t="s">
        <v>26142</v>
      </c>
    </row>
    <row r="33538" spans="20:21" x14ac:dyDescent="0.25">
      <c r="T33538" s="101" t="s">
        <v>64861</v>
      </c>
      <c r="U33538" s="74" t="s">
        <v>64862</v>
      </c>
    </row>
    <row r="33539" spans="20:21" x14ac:dyDescent="0.25">
      <c r="T33539" s="101" t="s">
        <v>64863</v>
      </c>
      <c r="U33539" s="74" t="s">
        <v>6311</v>
      </c>
    </row>
    <row r="33540" spans="20:21" x14ac:dyDescent="0.25">
      <c r="T33540" s="101" t="s">
        <v>64864</v>
      </c>
      <c r="U33540" s="74" t="s">
        <v>7915</v>
      </c>
    </row>
    <row r="33541" spans="20:21" x14ac:dyDescent="0.25">
      <c r="T33541" s="101" t="s">
        <v>64865</v>
      </c>
      <c r="U33541" s="74" t="s">
        <v>64866</v>
      </c>
    </row>
    <row r="33542" spans="20:21" x14ac:dyDescent="0.25">
      <c r="T33542" s="101" t="s">
        <v>64867</v>
      </c>
      <c r="U33542" s="74" t="s">
        <v>64868</v>
      </c>
    </row>
    <row r="33543" spans="20:21" x14ac:dyDescent="0.25">
      <c r="T33543" s="101" t="s">
        <v>64869</v>
      </c>
      <c r="U33543" s="74" t="s">
        <v>25364</v>
      </c>
    </row>
    <row r="33544" spans="20:21" x14ac:dyDescent="0.25">
      <c r="T33544" s="101" t="s">
        <v>64870</v>
      </c>
      <c r="U33544" s="74" t="s">
        <v>64871</v>
      </c>
    </row>
    <row r="33545" spans="20:21" x14ac:dyDescent="0.25">
      <c r="T33545" s="101" t="s">
        <v>64872</v>
      </c>
      <c r="U33545" s="74" t="s">
        <v>64873</v>
      </c>
    </row>
    <row r="33546" spans="20:21" x14ac:dyDescent="0.25">
      <c r="T33546" s="101" t="s">
        <v>64874</v>
      </c>
      <c r="U33546" s="74" t="s">
        <v>64875</v>
      </c>
    </row>
    <row r="33547" spans="20:21" x14ac:dyDescent="0.25">
      <c r="T33547" s="101" t="s">
        <v>64876</v>
      </c>
      <c r="U33547" s="74" t="s">
        <v>64411</v>
      </c>
    </row>
    <row r="33548" spans="20:21" x14ac:dyDescent="0.25">
      <c r="T33548" s="101" t="s">
        <v>64877</v>
      </c>
      <c r="U33548" s="74" t="s">
        <v>64878</v>
      </c>
    </row>
    <row r="33549" spans="20:21" x14ac:dyDescent="0.25">
      <c r="T33549" s="101" t="s">
        <v>64879</v>
      </c>
      <c r="U33549" s="74" t="s">
        <v>3042</v>
      </c>
    </row>
    <row r="33550" spans="20:21" x14ac:dyDescent="0.25">
      <c r="T33550" s="101" t="s">
        <v>64880</v>
      </c>
      <c r="U33550" s="74" t="s">
        <v>64881</v>
      </c>
    </row>
    <row r="33551" spans="20:21" x14ac:dyDescent="0.25">
      <c r="T33551" s="101" t="s">
        <v>64882</v>
      </c>
      <c r="U33551" s="74" t="s">
        <v>64883</v>
      </c>
    </row>
    <row r="33552" spans="20:21" x14ac:dyDescent="0.25">
      <c r="T33552" s="101" t="s">
        <v>64884</v>
      </c>
      <c r="U33552" s="74" t="s">
        <v>22485</v>
      </c>
    </row>
    <row r="33553" spans="20:21" x14ac:dyDescent="0.25">
      <c r="T33553" s="101" t="s">
        <v>64885</v>
      </c>
      <c r="U33553" s="74" t="s">
        <v>64886</v>
      </c>
    </row>
    <row r="33554" spans="20:21" x14ac:dyDescent="0.25">
      <c r="T33554" s="101" t="s">
        <v>64887</v>
      </c>
      <c r="U33554" s="74" t="s">
        <v>64888</v>
      </c>
    </row>
    <row r="33555" spans="20:21" x14ac:dyDescent="0.25">
      <c r="T33555" s="101" t="s">
        <v>64889</v>
      </c>
      <c r="U33555" s="74" t="s">
        <v>64890</v>
      </c>
    </row>
    <row r="33556" spans="20:21" x14ac:dyDescent="0.25">
      <c r="T33556" s="101" t="s">
        <v>64891</v>
      </c>
      <c r="U33556" s="74" t="s">
        <v>64892</v>
      </c>
    </row>
    <row r="33557" spans="20:21" x14ac:dyDescent="0.25">
      <c r="T33557" s="101" t="s">
        <v>64893</v>
      </c>
      <c r="U33557" s="74" t="s">
        <v>64894</v>
      </c>
    </row>
    <row r="33558" spans="20:21" x14ac:dyDescent="0.25">
      <c r="T33558" s="101" t="s">
        <v>64895</v>
      </c>
      <c r="U33558" s="74" t="s">
        <v>64896</v>
      </c>
    </row>
    <row r="33559" spans="20:21" x14ac:dyDescent="0.25">
      <c r="T33559" s="101" t="s">
        <v>64897</v>
      </c>
      <c r="U33559" s="74" t="s">
        <v>64898</v>
      </c>
    </row>
    <row r="33560" spans="20:21" x14ac:dyDescent="0.25">
      <c r="T33560" s="101" t="s">
        <v>64899</v>
      </c>
      <c r="U33560" s="74" t="s">
        <v>64900</v>
      </c>
    </row>
    <row r="33561" spans="20:21" x14ac:dyDescent="0.25">
      <c r="T33561" s="101" t="s">
        <v>64901</v>
      </c>
      <c r="U33561" s="74" t="s">
        <v>64902</v>
      </c>
    </row>
    <row r="33562" spans="20:21" x14ac:dyDescent="0.25">
      <c r="T33562" s="101" t="s">
        <v>64903</v>
      </c>
      <c r="U33562" s="74" t="s">
        <v>5672</v>
      </c>
    </row>
    <row r="33563" spans="20:21" x14ac:dyDescent="0.25">
      <c r="T33563" s="101" t="s">
        <v>64904</v>
      </c>
      <c r="U33563" s="74" t="s">
        <v>64905</v>
      </c>
    </row>
    <row r="33564" spans="20:21" x14ac:dyDescent="0.25">
      <c r="T33564" s="101" t="s">
        <v>64906</v>
      </c>
      <c r="U33564" s="74" t="s">
        <v>64907</v>
      </c>
    </row>
    <row r="33565" spans="20:21" x14ac:dyDescent="0.25">
      <c r="T33565" s="101" t="s">
        <v>64908</v>
      </c>
      <c r="U33565" s="74" t="s">
        <v>64909</v>
      </c>
    </row>
    <row r="33566" spans="20:21" x14ac:dyDescent="0.25">
      <c r="T33566" s="101" t="s">
        <v>64910</v>
      </c>
      <c r="U33566" s="74" t="s">
        <v>64911</v>
      </c>
    </row>
    <row r="33567" spans="20:21" x14ac:dyDescent="0.25">
      <c r="T33567" s="101" t="s">
        <v>64912</v>
      </c>
      <c r="U33567" s="74" t="s">
        <v>64913</v>
      </c>
    </row>
    <row r="33568" spans="20:21" x14ac:dyDescent="0.25">
      <c r="T33568" s="101" t="s">
        <v>64914</v>
      </c>
      <c r="U33568" s="74" t="s">
        <v>64915</v>
      </c>
    </row>
    <row r="33569" spans="20:21" x14ac:dyDescent="0.25">
      <c r="T33569" s="101" t="s">
        <v>64916</v>
      </c>
      <c r="U33569" s="74" t="s">
        <v>17196</v>
      </c>
    </row>
    <row r="33570" spans="20:21" x14ac:dyDescent="0.25">
      <c r="T33570" s="101" t="s">
        <v>64917</v>
      </c>
      <c r="U33570" s="74" t="s">
        <v>4760</v>
      </c>
    </row>
    <row r="33571" spans="20:21" x14ac:dyDescent="0.25">
      <c r="T33571" s="101" t="s">
        <v>64918</v>
      </c>
      <c r="U33571" s="74" t="s">
        <v>64919</v>
      </c>
    </row>
    <row r="33572" spans="20:21" x14ac:dyDescent="0.25">
      <c r="T33572" s="101" t="s">
        <v>64920</v>
      </c>
      <c r="U33572" s="74" t="s">
        <v>10902</v>
      </c>
    </row>
    <row r="33573" spans="20:21" x14ac:dyDescent="0.25">
      <c r="T33573" s="101" t="s">
        <v>64921</v>
      </c>
      <c r="U33573" s="74" t="s">
        <v>64922</v>
      </c>
    </row>
    <row r="33574" spans="20:21" x14ac:dyDescent="0.25">
      <c r="T33574" s="101" t="s">
        <v>64923</v>
      </c>
      <c r="U33574" s="74" t="s">
        <v>64924</v>
      </c>
    </row>
    <row r="33575" spans="20:21" x14ac:dyDescent="0.25">
      <c r="T33575" s="101" t="s">
        <v>64925</v>
      </c>
      <c r="U33575" s="74" t="s">
        <v>3109</v>
      </c>
    </row>
    <row r="33576" spans="20:21" x14ac:dyDescent="0.25">
      <c r="T33576" s="101" t="s">
        <v>64926</v>
      </c>
      <c r="U33576" s="74" t="s">
        <v>2339</v>
      </c>
    </row>
    <row r="33577" spans="20:21" x14ac:dyDescent="0.25">
      <c r="T33577" s="101" t="s">
        <v>64927</v>
      </c>
      <c r="U33577" s="74" t="s">
        <v>64928</v>
      </c>
    </row>
    <row r="33578" spans="20:21" x14ac:dyDescent="0.25">
      <c r="T33578" s="101" t="s">
        <v>64929</v>
      </c>
      <c r="U33578" s="74" t="s">
        <v>64930</v>
      </c>
    </row>
    <row r="33579" spans="20:21" x14ac:dyDescent="0.25">
      <c r="T33579" s="101" t="s">
        <v>64931</v>
      </c>
      <c r="U33579" s="74" t="s">
        <v>64932</v>
      </c>
    </row>
    <row r="33580" spans="20:21" x14ac:dyDescent="0.25">
      <c r="T33580" s="101" t="s">
        <v>64933</v>
      </c>
      <c r="U33580" s="74" t="s">
        <v>64934</v>
      </c>
    </row>
    <row r="33581" spans="20:21" x14ac:dyDescent="0.25">
      <c r="T33581" s="101" t="s">
        <v>64935</v>
      </c>
      <c r="U33581" s="74" t="s">
        <v>64936</v>
      </c>
    </row>
    <row r="33582" spans="20:21" x14ac:dyDescent="0.25">
      <c r="T33582" s="101" t="s">
        <v>64937</v>
      </c>
      <c r="U33582" s="74" t="s">
        <v>34152</v>
      </c>
    </row>
    <row r="33583" spans="20:21" x14ac:dyDescent="0.25">
      <c r="T33583" s="101" t="s">
        <v>64938</v>
      </c>
      <c r="U33583" s="74" t="s">
        <v>34747</v>
      </c>
    </row>
    <row r="33584" spans="20:21" x14ac:dyDescent="0.25">
      <c r="T33584" s="101" t="s">
        <v>64939</v>
      </c>
      <c r="U33584" s="74" t="s">
        <v>23785</v>
      </c>
    </row>
    <row r="33585" spans="20:21" x14ac:dyDescent="0.25">
      <c r="T33585" s="101" t="s">
        <v>64940</v>
      </c>
      <c r="U33585" s="74" t="s">
        <v>64941</v>
      </c>
    </row>
    <row r="33586" spans="20:21" x14ac:dyDescent="0.25">
      <c r="T33586" s="101" t="s">
        <v>64942</v>
      </c>
      <c r="U33586" s="74" t="s">
        <v>64943</v>
      </c>
    </row>
    <row r="33587" spans="20:21" x14ac:dyDescent="0.25">
      <c r="T33587" s="101" t="s">
        <v>64944</v>
      </c>
      <c r="U33587" s="74" t="s">
        <v>22700</v>
      </c>
    </row>
    <row r="33588" spans="20:21" x14ac:dyDescent="0.25">
      <c r="T33588" s="101" t="s">
        <v>64945</v>
      </c>
      <c r="U33588" s="74" t="s">
        <v>64946</v>
      </c>
    </row>
    <row r="33589" spans="20:21" x14ac:dyDescent="0.25">
      <c r="T33589" s="101" t="s">
        <v>64947</v>
      </c>
      <c r="U33589" s="74" t="s">
        <v>64948</v>
      </c>
    </row>
    <row r="33590" spans="20:21" x14ac:dyDescent="0.25">
      <c r="T33590" s="101" t="s">
        <v>64949</v>
      </c>
      <c r="U33590" s="74" t="s">
        <v>34178</v>
      </c>
    </row>
    <row r="33591" spans="20:21" x14ac:dyDescent="0.25">
      <c r="T33591" s="101" t="s">
        <v>64950</v>
      </c>
      <c r="U33591" s="74" t="s">
        <v>64951</v>
      </c>
    </row>
    <row r="33592" spans="20:21" x14ac:dyDescent="0.25">
      <c r="T33592" s="101" t="s">
        <v>64952</v>
      </c>
      <c r="U33592" s="74" t="s">
        <v>64953</v>
      </c>
    </row>
    <row r="33593" spans="20:21" x14ac:dyDescent="0.25">
      <c r="T33593" s="101" t="s">
        <v>64954</v>
      </c>
      <c r="U33593" s="74" t="s">
        <v>64955</v>
      </c>
    </row>
    <row r="33594" spans="20:21" x14ac:dyDescent="0.25">
      <c r="T33594" s="101" t="s">
        <v>64956</v>
      </c>
      <c r="U33594" s="74" t="s">
        <v>64957</v>
      </c>
    </row>
    <row r="33595" spans="20:21" x14ac:dyDescent="0.25">
      <c r="T33595" s="101" t="s">
        <v>64958</v>
      </c>
      <c r="U33595" s="74" t="s">
        <v>64959</v>
      </c>
    </row>
    <row r="33596" spans="20:21" x14ac:dyDescent="0.25">
      <c r="T33596" s="101" t="s">
        <v>64960</v>
      </c>
      <c r="U33596" s="74" t="s">
        <v>11775</v>
      </c>
    </row>
    <row r="33597" spans="20:21" x14ac:dyDescent="0.25">
      <c r="T33597" s="101" t="s">
        <v>64961</v>
      </c>
      <c r="U33597" s="74" t="s">
        <v>64962</v>
      </c>
    </row>
    <row r="33598" spans="20:21" x14ac:dyDescent="0.25">
      <c r="T33598" s="101" t="s">
        <v>64963</v>
      </c>
      <c r="U33598" s="74" t="s">
        <v>17524</v>
      </c>
    </row>
    <row r="33599" spans="20:21" x14ac:dyDescent="0.25">
      <c r="T33599" s="101" t="s">
        <v>64964</v>
      </c>
      <c r="U33599" s="74" t="s">
        <v>64965</v>
      </c>
    </row>
    <row r="33600" spans="20:21" x14ac:dyDescent="0.25">
      <c r="T33600" s="101" t="s">
        <v>64966</v>
      </c>
      <c r="U33600" s="74" t="s">
        <v>64967</v>
      </c>
    </row>
    <row r="33601" spans="20:21" x14ac:dyDescent="0.25">
      <c r="T33601" s="101" t="s">
        <v>64968</v>
      </c>
      <c r="U33601" s="74" t="s">
        <v>23889</v>
      </c>
    </row>
    <row r="33602" spans="20:21" x14ac:dyDescent="0.25">
      <c r="T33602" s="101" t="s">
        <v>64969</v>
      </c>
      <c r="U33602" s="74" t="s">
        <v>64970</v>
      </c>
    </row>
    <row r="33603" spans="20:21" x14ac:dyDescent="0.25">
      <c r="T33603" s="101" t="s">
        <v>64971</v>
      </c>
      <c r="U33603" s="74" t="s">
        <v>64972</v>
      </c>
    </row>
    <row r="33604" spans="20:21" x14ac:dyDescent="0.25">
      <c r="T33604" s="101" t="s">
        <v>64973</v>
      </c>
      <c r="U33604" s="74" t="s">
        <v>64974</v>
      </c>
    </row>
    <row r="33605" spans="20:21" x14ac:dyDescent="0.25">
      <c r="T33605" s="101" t="s">
        <v>64975</v>
      </c>
      <c r="U33605" s="74" t="s">
        <v>64976</v>
      </c>
    </row>
    <row r="33606" spans="20:21" x14ac:dyDescent="0.25">
      <c r="T33606" s="101" t="s">
        <v>64977</v>
      </c>
      <c r="U33606" s="74" t="s">
        <v>64978</v>
      </c>
    </row>
    <row r="33607" spans="20:21" x14ac:dyDescent="0.25">
      <c r="T33607" s="101" t="s">
        <v>64979</v>
      </c>
      <c r="U33607" s="74" t="s">
        <v>64980</v>
      </c>
    </row>
    <row r="33608" spans="20:21" x14ac:dyDescent="0.25">
      <c r="T33608" s="101" t="s">
        <v>64981</v>
      </c>
      <c r="U33608" s="74" t="s">
        <v>64982</v>
      </c>
    </row>
    <row r="33609" spans="20:21" x14ac:dyDescent="0.25">
      <c r="T33609" s="101" t="s">
        <v>64983</v>
      </c>
      <c r="U33609" s="74" t="s">
        <v>64984</v>
      </c>
    </row>
    <row r="33610" spans="20:21" x14ac:dyDescent="0.25">
      <c r="T33610" s="101" t="s">
        <v>64985</v>
      </c>
      <c r="U33610" s="74" t="s">
        <v>64986</v>
      </c>
    </row>
    <row r="33611" spans="20:21" x14ac:dyDescent="0.25">
      <c r="T33611" s="101" t="s">
        <v>64987</v>
      </c>
      <c r="U33611" s="74" t="s">
        <v>5947</v>
      </c>
    </row>
    <row r="33612" spans="20:21" x14ac:dyDescent="0.25">
      <c r="T33612" s="101" t="s">
        <v>64988</v>
      </c>
      <c r="U33612" s="74" t="s">
        <v>64989</v>
      </c>
    </row>
    <row r="33613" spans="20:21" x14ac:dyDescent="0.25">
      <c r="T33613" s="101" t="s">
        <v>64990</v>
      </c>
      <c r="U33613" s="74" t="s">
        <v>64991</v>
      </c>
    </row>
    <row r="33614" spans="20:21" x14ac:dyDescent="0.25">
      <c r="T33614" s="101" t="s">
        <v>64992</v>
      </c>
      <c r="U33614" s="74" t="s">
        <v>64993</v>
      </c>
    </row>
    <row r="33615" spans="20:21" x14ac:dyDescent="0.25">
      <c r="T33615" s="101" t="s">
        <v>64994</v>
      </c>
      <c r="U33615" s="74" t="s">
        <v>64995</v>
      </c>
    </row>
    <row r="33616" spans="20:21" x14ac:dyDescent="0.25">
      <c r="T33616" s="101" t="s">
        <v>64996</v>
      </c>
      <c r="U33616" s="74" t="s">
        <v>64997</v>
      </c>
    </row>
    <row r="33617" spans="20:21" x14ac:dyDescent="0.25">
      <c r="T33617" s="101" t="s">
        <v>64998</v>
      </c>
      <c r="U33617" s="74" t="s">
        <v>64999</v>
      </c>
    </row>
    <row r="33618" spans="20:21" x14ac:dyDescent="0.25">
      <c r="T33618" s="101" t="s">
        <v>65000</v>
      </c>
      <c r="U33618" s="74" t="s">
        <v>52394</v>
      </c>
    </row>
    <row r="33619" spans="20:21" x14ac:dyDescent="0.25">
      <c r="T33619" s="101" t="s">
        <v>65001</v>
      </c>
      <c r="U33619" s="74" t="s">
        <v>65002</v>
      </c>
    </row>
    <row r="33620" spans="20:21" x14ac:dyDescent="0.25">
      <c r="T33620" s="101" t="s">
        <v>65003</v>
      </c>
      <c r="U33620" s="74" t="s">
        <v>65004</v>
      </c>
    </row>
    <row r="33621" spans="20:21" x14ac:dyDescent="0.25">
      <c r="T33621" s="101" t="s">
        <v>65005</v>
      </c>
      <c r="U33621" s="74" t="s">
        <v>65006</v>
      </c>
    </row>
    <row r="33622" spans="20:21" x14ac:dyDescent="0.25">
      <c r="T33622" s="101" t="s">
        <v>65007</v>
      </c>
      <c r="U33622" s="74" t="s">
        <v>65008</v>
      </c>
    </row>
    <row r="33623" spans="20:21" x14ac:dyDescent="0.25">
      <c r="T33623" s="101" t="s">
        <v>65009</v>
      </c>
      <c r="U33623" s="74" t="s">
        <v>65010</v>
      </c>
    </row>
    <row r="33624" spans="20:21" x14ac:dyDescent="0.25">
      <c r="T33624" s="101" t="s">
        <v>65011</v>
      </c>
      <c r="U33624" s="74" t="s">
        <v>65012</v>
      </c>
    </row>
    <row r="33625" spans="20:21" x14ac:dyDescent="0.25">
      <c r="T33625" s="101" t="s">
        <v>65013</v>
      </c>
      <c r="U33625" s="74" t="s">
        <v>65014</v>
      </c>
    </row>
    <row r="33626" spans="20:21" x14ac:dyDescent="0.25">
      <c r="T33626" s="101" t="s">
        <v>65015</v>
      </c>
      <c r="U33626" s="74" t="s">
        <v>65016</v>
      </c>
    </row>
    <row r="33627" spans="20:21" x14ac:dyDescent="0.25">
      <c r="T33627" s="101" t="s">
        <v>65017</v>
      </c>
      <c r="U33627" s="74" t="s">
        <v>65018</v>
      </c>
    </row>
    <row r="33628" spans="20:21" x14ac:dyDescent="0.25">
      <c r="T33628" s="101" t="s">
        <v>65019</v>
      </c>
      <c r="U33628" s="74" t="s">
        <v>65020</v>
      </c>
    </row>
    <row r="33629" spans="20:21" x14ac:dyDescent="0.25">
      <c r="T33629" s="101" t="s">
        <v>65021</v>
      </c>
      <c r="U33629" s="74" t="s">
        <v>65022</v>
      </c>
    </row>
    <row r="33630" spans="20:21" x14ac:dyDescent="0.25">
      <c r="T33630" s="101" t="s">
        <v>65023</v>
      </c>
      <c r="U33630" s="74" t="s">
        <v>65024</v>
      </c>
    </row>
    <row r="33631" spans="20:21" x14ac:dyDescent="0.25">
      <c r="T33631" s="101" t="s">
        <v>65025</v>
      </c>
      <c r="U33631" s="74" t="s">
        <v>65026</v>
      </c>
    </row>
    <row r="33632" spans="20:21" x14ac:dyDescent="0.25">
      <c r="T33632" s="101" t="s">
        <v>65027</v>
      </c>
      <c r="U33632" s="74" t="s">
        <v>65028</v>
      </c>
    </row>
    <row r="33633" spans="20:21" x14ac:dyDescent="0.25">
      <c r="T33633" s="101" t="s">
        <v>65029</v>
      </c>
      <c r="U33633" s="74" t="s">
        <v>24060</v>
      </c>
    </row>
    <row r="33634" spans="20:21" x14ac:dyDescent="0.25">
      <c r="T33634" s="101" t="s">
        <v>65030</v>
      </c>
      <c r="U33634" s="74" t="s">
        <v>65031</v>
      </c>
    </row>
    <row r="33635" spans="20:21" x14ac:dyDescent="0.25">
      <c r="T33635" s="101" t="s">
        <v>65032</v>
      </c>
      <c r="U33635" s="74" t="s">
        <v>65033</v>
      </c>
    </row>
    <row r="33636" spans="20:21" x14ac:dyDescent="0.25">
      <c r="T33636" s="101" t="s">
        <v>65034</v>
      </c>
      <c r="U33636" s="74" t="s">
        <v>65035</v>
      </c>
    </row>
    <row r="33637" spans="20:21" x14ac:dyDescent="0.25">
      <c r="T33637" s="101" t="s">
        <v>65036</v>
      </c>
      <c r="U33637" s="74" t="s">
        <v>65037</v>
      </c>
    </row>
    <row r="33638" spans="20:21" x14ac:dyDescent="0.25">
      <c r="T33638" s="101" t="s">
        <v>65038</v>
      </c>
      <c r="U33638" s="74" t="s">
        <v>65039</v>
      </c>
    </row>
    <row r="33639" spans="20:21" x14ac:dyDescent="0.25">
      <c r="T33639" s="101" t="s">
        <v>65040</v>
      </c>
      <c r="U33639" s="74" t="s">
        <v>3333</v>
      </c>
    </row>
    <row r="33640" spans="20:21" x14ac:dyDescent="0.25">
      <c r="T33640" s="101" t="s">
        <v>65041</v>
      </c>
      <c r="U33640" s="74" t="s">
        <v>65042</v>
      </c>
    </row>
    <row r="33641" spans="20:21" x14ac:dyDescent="0.25">
      <c r="T33641" s="101" t="s">
        <v>65043</v>
      </c>
      <c r="U33641" s="74" t="s">
        <v>2724</v>
      </c>
    </row>
    <row r="33642" spans="20:21" x14ac:dyDescent="0.25">
      <c r="T33642" s="101" t="s">
        <v>65044</v>
      </c>
      <c r="U33642" s="74" t="s">
        <v>18883</v>
      </c>
    </row>
    <row r="33643" spans="20:21" x14ac:dyDescent="0.25">
      <c r="T33643" s="101" t="s">
        <v>65045</v>
      </c>
      <c r="U33643" s="74" t="s">
        <v>65046</v>
      </c>
    </row>
    <row r="33644" spans="20:21" x14ac:dyDescent="0.25">
      <c r="T33644" s="101" t="s">
        <v>65047</v>
      </c>
      <c r="U33644" s="74" t="s">
        <v>3729</v>
      </c>
    </row>
    <row r="33645" spans="20:21" x14ac:dyDescent="0.25">
      <c r="T33645" s="101" t="s">
        <v>65048</v>
      </c>
      <c r="U33645" s="74" t="s">
        <v>65049</v>
      </c>
    </row>
    <row r="33646" spans="20:21" x14ac:dyDescent="0.25">
      <c r="T33646" s="101" t="s">
        <v>65050</v>
      </c>
      <c r="U33646" s="74" t="s">
        <v>65051</v>
      </c>
    </row>
    <row r="33647" spans="20:21" x14ac:dyDescent="0.25">
      <c r="T33647" s="101" t="s">
        <v>65052</v>
      </c>
      <c r="U33647" s="74" t="s">
        <v>65053</v>
      </c>
    </row>
    <row r="33648" spans="20:21" x14ac:dyDescent="0.25">
      <c r="T33648" s="101" t="s">
        <v>65054</v>
      </c>
      <c r="U33648" s="74" t="s">
        <v>65055</v>
      </c>
    </row>
    <row r="33649" spans="20:21" x14ac:dyDescent="0.25">
      <c r="T33649" s="101" t="s">
        <v>65056</v>
      </c>
      <c r="U33649" s="74" t="s">
        <v>65057</v>
      </c>
    </row>
    <row r="33650" spans="20:21" x14ac:dyDescent="0.25">
      <c r="T33650" s="101" t="s">
        <v>65058</v>
      </c>
      <c r="U33650" s="74" t="s">
        <v>65059</v>
      </c>
    </row>
    <row r="33651" spans="20:21" x14ac:dyDescent="0.25">
      <c r="T33651" s="101" t="s">
        <v>65060</v>
      </c>
      <c r="U33651" s="74" t="s">
        <v>65061</v>
      </c>
    </row>
    <row r="33652" spans="20:21" x14ac:dyDescent="0.25">
      <c r="T33652" s="101" t="s">
        <v>65062</v>
      </c>
      <c r="U33652" s="74" t="s">
        <v>65063</v>
      </c>
    </row>
    <row r="33653" spans="20:21" x14ac:dyDescent="0.25">
      <c r="T33653" s="101" t="s">
        <v>65064</v>
      </c>
      <c r="U33653" s="74" t="s">
        <v>65065</v>
      </c>
    </row>
    <row r="33654" spans="20:21" x14ac:dyDescent="0.25">
      <c r="T33654" s="101" t="s">
        <v>65066</v>
      </c>
      <c r="U33654" s="74" t="s">
        <v>65067</v>
      </c>
    </row>
    <row r="33655" spans="20:21" x14ac:dyDescent="0.25">
      <c r="T33655" s="101" t="s">
        <v>65068</v>
      </c>
      <c r="U33655" s="74" t="s">
        <v>65069</v>
      </c>
    </row>
    <row r="33656" spans="20:21" x14ac:dyDescent="0.25">
      <c r="T33656" s="101" t="s">
        <v>65070</v>
      </c>
      <c r="U33656" s="74" t="s">
        <v>3749</v>
      </c>
    </row>
    <row r="33657" spans="20:21" x14ac:dyDescent="0.25">
      <c r="T33657" s="101" t="s">
        <v>65071</v>
      </c>
      <c r="U33657" s="74" t="s">
        <v>65072</v>
      </c>
    </row>
    <row r="33658" spans="20:21" x14ac:dyDescent="0.25">
      <c r="T33658" s="101" t="s">
        <v>65073</v>
      </c>
      <c r="U33658" s="74" t="s">
        <v>65074</v>
      </c>
    </row>
    <row r="33659" spans="20:21" x14ac:dyDescent="0.25">
      <c r="T33659" s="101" t="s">
        <v>65075</v>
      </c>
      <c r="U33659" s="74" t="s">
        <v>65076</v>
      </c>
    </row>
    <row r="33660" spans="20:21" x14ac:dyDescent="0.25">
      <c r="T33660" s="101" t="s">
        <v>65077</v>
      </c>
      <c r="U33660" s="74" t="s">
        <v>65078</v>
      </c>
    </row>
    <row r="33661" spans="20:21" x14ac:dyDescent="0.25">
      <c r="T33661" s="101" t="s">
        <v>65079</v>
      </c>
      <c r="U33661" s="74" t="s">
        <v>65080</v>
      </c>
    </row>
    <row r="33662" spans="20:21" x14ac:dyDescent="0.25">
      <c r="T33662" s="101" t="s">
        <v>65081</v>
      </c>
      <c r="U33662" s="74" t="s">
        <v>65082</v>
      </c>
    </row>
    <row r="33663" spans="20:21" x14ac:dyDescent="0.25">
      <c r="T33663" s="101" t="s">
        <v>65083</v>
      </c>
      <c r="U33663" s="74" t="s">
        <v>65084</v>
      </c>
    </row>
    <row r="33664" spans="20:21" x14ac:dyDescent="0.25">
      <c r="T33664" s="101" t="s">
        <v>65085</v>
      </c>
      <c r="U33664" s="74" t="s">
        <v>65086</v>
      </c>
    </row>
    <row r="33665" spans="20:21" x14ac:dyDescent="0.25">
      <c r="T33665" s="101" t="s">
        <v>65087</v>
      </c>
      <c r="U33665" s="74" t="s">
        <v>65088</v>
      </c>
    </row>
    <row r="33666" spans="20:21" x14ac:dyDescent="0.25">
      <c r="T33666" s="101" t="s">
        <v>65089</v>
      </c>
      <c r="U33666" s="74" t="s">
        <v>3411</v>
      </c>
    </row>
    <row r="33667" spans="20:21" x14ac:dyDescent="0.25">
      <c r="T33667" s="101" t="s">
        <v>65090</v>
      </c>
      <c r="U33667" s="74" t="s">
        <v>65091</v>
      </c>
    </row>
    <row r="33668" spans="20:21" x14ac:dyDescent="0.25">
      <c r="T33668" s="101" t="s">
        <v>65092</v>
      </c>
      <c r="U33668" s="74" t="s">
        <v>65093</v>
      </c>
    </row>
    <row r="33669" spans="20:21" x14ac:dyDescent="0.25">
      <c r="T33669" s="101" t="s">
        <v>65094</v>
      </c>
      <c r="U33669" s="74" t="s">
        <v>65095</v>
      </c>
    </row>
    <row r="33670" spans="20:21" x14ac:dyDescent="0.25">
      <c r="T33670" s="101" t="s">
        <v>65096</v>
      </c>
      <c r="U33670" s="74" t="s">
        <v>65097</v>
      </c>
    </row>
    <row r="33671" spans="20:21" x14ac:dyDescent="0.25">
      <c r="T33671" s="101" t="s">
        <v>65098</v>
      </c>
      <c r="U33671" s="74" t="s">
        <v>65099</v>
      </c>
    </row>
    <row r="33672" spans="20:21" x14ac:dyDescent="0.25">
      <c r="T33672" s="101" t="s">
        <v>65100</v>
      </c>
      <c r="U33672" s="74" t="s">
        <v>65101</v>
      </c>
    </row>
    <row r="33673" spans="20:21" x14ac:dyDescent="0.25">
      <c r="T33673" s="101" t="s">
        <v>65102</v>
      </c>
      <c r="U33673" s="74" t="s">
        <v>65103</v>
      </c>
    </row>
    <row r="33674" spans="20:21" x14ac:dyDescent="0.25">
      <c r="T33674" s="101" t="s">
        <v>65104</v>
      </c>
      <c r="U33674" s="74" t="s">
        <v>65105</v>
      </c>
    </row>
    <row r="33675" spans="20:21" x14ac:dyDescent="0.25">
      <c r="T33675" s="101" t="s">
        <v>65106</v>
      </c>
      <c r="U33675" s="74" t="s">
        <v>65107</v>
      </c>
    </row>
    <row r="33676" spans="20:21" x14ac:dyDescent="0.25">
      <c r="T33676" s="101" t="s">
        <v>65108</v>
      </c>
      <c r="U33676" s="74" t="s">
        <v>65109</v>
      </c>
    </row>
    <row r="33677" spans="20:21" x14ac:dyDescent="0.25">
      <c r="T33677" s="101" t="s">
        <v>65110</v>
      </c>
      <c r="U33677" s="74" t="s">
        <v>34994</v>
      </c>
    </row>
    <row r="33678" spans="20:21" x14ac:dyDescent="0.25">
      <c r="T33678" s="101" t="s">
        <v>65111</v>
      </c>
      <c r="U33678" s="74" t="s">
        <v>65112</v>
      </c>
    </row>
    <row r="33679" spans="20:21" x14ac:dyDescent="0.25">
      <c r="T33679" s="101" t="s">
        <v>65113</v>
      </c>
      <c r="U33679" s="74" t="s">
        <v>65114</v>
      </c>
    </row>
    <row r="33680" spans="20:21" x14ac:dyDescent="0.25">
      <c r="T33680" s="101" t="s">
        <v>65115</v>
      </c>
      <c r="U33680" s="74" t="s">
        <v>65116</v>
      </c>
    </row>
    <row r="33681" spans="20:21" x14ac:dyDescent="0.25">
      <c r="T33681" s="101" t="s">
        <v>65117</v>
      </c>
      <c r="U33681" s="74" t="s">
        <v>65118</v>
      </c>
    </row>
    <row r="33682" spans="20:21" x14ac:dyDescent="0.25">
      <c r="T33682" s="101" t="s">
        <v>65119</v>
      </c>
      <c r="U33682" s="74" t="s">
        <v>65120</v>
      </c>
    </row>
    <row r="33683" spans="20:21" x14ac:dyDescent="0.25">
      <c r="T33683" s="101" t="s">
        <v>65121</v>
      </c>
      <c r="U33683" s="74" t="s">
        <v>65122</v>
      </c>
    </row>
    <row r="33684" spans="20:21" x14ac:dyDescent="0.25">
      <c r="T33684" s="101" t="s">
        <v>65123</v>
      </c>
      <c r="U33684" s="74" t="s">
        <v>11475</v>
      </c>
    </row>
    <row r="33685" spans="20:21" x14ac:dyDescent="0.25">
      <c r="T33685" s="101" t="s">
        <v>65124</v>
      </c>
      <c r="U33685" s="74" t="s">
        <v>65125</v>
      </c>
    </row>
    <row r="33686" spans="20:21" x14ac:dyDescent="0.25">
      <c r="T33686" s="101" t="s">
        <v>65126</v>
      </c>
      <c r="U33686" s="74" t="s">
        <v>28625</v>
      </c>
    </row>
    <row r="33687" spans="20:21" x14ac:dyDescent="0.25">
      <c r="T33687" s="101" t="s">
        <v>65127</v>
      </c>
      <c r="U33687" s="74" t="s">
        <v>65128</v>
      </c>
    </row>
    <row r="33688" spans="20:21" x14ac:dyDescent="0.25">
      <c r="T33688" s="101" t="s">
        <v>65129</v>
      </c>
      <c r="U33688" s="74" t="s">
        <v>65130</v>
      </c>
    </row>
    <row r="33689" spans="20:21" x14ac:dyDescent="0.25">
      <c r="T33689" s="101" t="s">
        <v>65131</v>
      </c>
      <c r="U33689" s="74" t="s">
        <v>15533</v>
      </c>
    </row>
    <row r="33690" spans="20:21" x14ac:dyDescent="0.25">
      <c r="T33690" s="101" t="s">
        <v>65132</v>
      </c>
      <c r="U33690" s="74" t="s">
        <v>65133</v>
      </c>
    </row>
    <row r="33691" spans="20:21" x14ac:dyDescent="0.25">
      <c r="T33691" s="101" t="s">
        <v>65134</v>
      </c>
      <c r="U33691" s="74" t="s">
        <v>65135</v>
      </c>
    </row>
    <row r="33692" spans="20:21" x14ac:dyDescent="0.25">
      <c r="T33692" s="101" t="s">
        <v>65136</v>
      </c>
      <c r="U33692" s="74" t="s">
        <v>65137</v>
      </c>
    </row>
    <row r="33693" spans="20:21" x14ac:dyDescent="0.25">
      <c r="T33693" s="101" t="s">
        <v>65138</v>
      </c>
      <c r="U33693" s="74" t="s">
        <v>58897</v>
      </c>
    </row>
    <row r="33694" spans="20:21" x14ac:dyDescent="0.25">
      <c r="T33694" s="101" t="s">
        <v>65139</v>
      </c>
      <c r="U33694" s="74" t="s">
        <v>65140</v>
      </c>
    </row>
    <row r="33695" spans="20:21" x14ac:dyDescent="0.25">
      <c r="T33695" s="101" t="s">
        <v>65141</v>
      </c>
      <c r="U33695" s="74" t="s">
        <v>65142</v>
      </c>
    </row>
    <row r="33696" spans="20:21" x14ac:dyDescent="0.25">
      <c r="T33696" s="101" t="s">
        <v>65143</v>
      </c>
      <c r="U33696" s="74" t="s">
        <v>65144</v>
      </c>
    </row>
    <row r="33697" spans="20:21" x14ac:dyDescent="0.25">
      <c r="T33697" s="101" t="s">
        <v>65145</v>
      </c>
      <c r="U33697" s="74" t="s">
        <v>65146</v>
      </c>
    </row>
    <row r="33698" spans="20:21" x14ac:dyDescent="0.25">
      <c r="T33698" s="101" t="s">
        <v>65147</v>
      </c>
      <c r="U33698" s="74" t="s">
        <v>65148</v>
      </c>
    </row>
    <row r="33699" spans="20:21" x14ac:dyDescent="0.25">
      <c r="T33699" s="101" t="s">
        <v>65149</v>
      </c>
      <c r="U33699" s="74" t="s">
        <v>65150</v>
      </c>
    </row>
    <row r="33700" spans="20:21" x14ac:dyDescent="0.25">
      <c r="T33700" s="101" t="s">
        <v>65151</v>
      </c>
      <c r="U33700" s="74" t="s">
        <v>65152</v>
      </c>
    </row>
    <row r="33701" spans="20:21" x14ac:dyDescent="0.25">
      <c r="T33701" s="101" t="s">
        <v>65153</v>
      </c>
      <c r="U33701" s="74" t="s">
        <v>65154</v>
      </c>
    </row>
    <row r="33702" spans="20:21" x14ac:dyDescent="0.25">
      <c r="T33702" s="101" t="s">
        <v>65155</v>
      </c>
      <c r="U33702" s="74" t="s">
        <v>65156</v>
      </c>
    </row>
    <row r="33703" spans="20:21" x14ac:dyDescent="0.25">
      <c r="T33703" s="101" t="s">
        <v>65157</v>
      </c>
      <c r="U33703" s="74" t="s">
        <v>65158</v>
      </c>
    </row>
    <row r="33704" spans="20:21" x14ac:dyDescent="0.25">
      <c r="T33704" s="101" t="s">
        <v>65159</v>
      </c>
      <c r="U33704" s="74" t="s">
        <v>65160</v>
      </c>
    </row>
    <row r="33705" spans="20:21" x14ac:dyDescent="0.25">
      <c r="T33705" s="101" t="s">
        <v>65161</v>
      </c>
      <c r="U33705" s="74" t="s">
        <v>65162</v>
      </c>
    </row>
    <row r="33706" spans="20:21" x14ac:dyDescent="0.25">
      <c r="T33706" s="101" t="s">
        <v>65163</v>
      </c>
      <c r="U33706" s="74" t="s">
        <v>65164</v>
      </c>
    </row>
    <row r="33707" spans="20:21" x14ac:dyDescent="0.25">
      <c r="T33707" s="101" t="s">
        <v>65165</v>
      </c>
      <c r="U33707" s="74" t="s">
        <v>65166</v>
      </c>
    </row>
    <row r="33708" spans="20:21" x14ac:dyDescent="0.25">
      <c r="T33708" s="101" t="s">
        <v>65167</v>
      </c>
      <c r="U33708" s="74" t="s">
        <v>13119</v>
      </c>
    </row>
    <row r="33709" spans="20:21" x14ac:dyDescent="0.25">
      <c r="T33709" s="101" t="s">
        <v>65168</v>
      </c>
      <c r="U33709" s="74" t="s">
        <v>65169</v>
      </c>
    </row>
    <row r="33710" spans="20:21" x14ac:dyDescent="0.25">
      <c r="T33710" s="101" t="s">
        <v>65170</v>
      </c>
      <c r="U33710" s="74" t="s">
        <v>65171</v>
      </c>
    </row>
    <row r="33711" spans="20:21" x14ac:dyDescent="0.25">
      <c r="T33711" s="101" t="s">
        <v>65172</v>
      </c>
      <c r="U33711" s="74" t="s">
        <v>65173</v>
      </c>
    </row>
    <row r="33712" spans="20:21" x14ac:dyDescent="0.25">
      <c r="T33712" s="101" t="s">
        <v>65174</v>
      </c>
      <c r="U33712" s="74" t="s">
        <v>65175</v>
      </c>
    </row>
    <row r="33713" spans="20:21" x14ac:dyDescent="0.25">
      <c r="T33713" s="101" t="s">
        <v>65176</v>
      </c>
      <c r="U33713" s="74" t="s">
        <v>65177</v>
      </c>
    </row>
    <row r="33714" spans="20:21" x14ac:dyDescent="0.25">
      <c r="T33714" s="101" t="s">
        <v>65178</v>
      </c>
      <c r="U33714" s="74" t="s">
        <v>65179</v>
      </c>
    </row>
    <row r="33715" spans="20:21" x14ac:dyDescent="0.25">
      <c r="T33715" s="101" t="s">
        <v>65180</v>
      </c>
      <c r="U33715" s="74" t="s">
        <v>65181</v>
      </c>
    </row>
    <row r="33716" spans="20:21" x14ac:dyDescent="0.25">
      <c r="T33716" s="101" t="s">
        <v>65182</v>
      </c>
      <c r="U33716" s="74" t="s">
        <v>65183</v>
      </c>
    </row>
    <row r="33717" spans="20:21" x14ac:dyDescent="0.25">
      <c r="T33717" s="101" t="s">
        <v>65184</v>
      </c>
      <c r="U33717" s="74" t="s">
        <v>14932</v>
      </c>
    </row>
    <row r="33718" spans="20:21" x14ac:dyDescent="0.25">
      <c r="T33718" s="101" t="s">
        <v>65185</v>
      </c>
      <c r="U33718" s="74" t="s">
        <v>65186</v>
      </c>
    </row>
    <row r="33719" spans="20:21" x14ac:dyDescent="0.25">
      <c r="T33719" s="101" t="s">
        <v>65187</v>
      </c>
      <c r="U33719" s="74" t="s">
        <v>65188</v>
      </c>
    </row>
    <row r="33720" spans="20:21" x14ac:dyDescent="0.25">
      <c r="T33720" s="101" t="s">
        <v>65189</v>
      </c>
      <c r="U33720" s="74" t="s">
        <v>65190</v>
      </c>
    </row>
    <row r="33721" spans="20:21" x14ac:dyDescent="0.25">
      <c r="T33721" s="101" t="s">
        <v>65191</v>
      </c>
      <c r="U33721" s="74" t="s">
        <v>65192</v>
      </c>
    </row>
    <row r="33722" spans="20:21" x14ac:dyDescent="0.25">
      <c r="T33722" s="101" t="s">
        <v>65193</v>
      </c>
      <c r="U33722" s="74" t="s">
        <v>17391</v>
      </c>
    </row>
    <row r="33723" spans="20:21" x14ac:dyDescent="0.25">
      <c r="T33723" s="101" t="s">
        <v>65194</v>
      </c>
      <c r="U33723" s="74" t="s">
        <v>65195</v>
      </c>
    </row>
    <row r="33724" spans="20:21" x14ac:dyDescent="0.25">
      <c r="T33724" s="101" t="s">
        <v>65196</v>
      </c>
      <c r="U33724" s="74" t="s">
        <v>65197</v>
      </c>
    </row>
    <row r="33725" spans="20:21" x14ac:dyDescent="0.25">
      <c r="T33725" s="101" t="s">
        <v>65198</v>
      </c>
      <c r="U33725" s="74" t="s">
        <v>65199</v>
      </c>
    </row>
    <row r="33726" spans="20:21" x14ac:dyDescent="0.25">
      <c r="T33726" s="101" t="s">
        <v>65200</v>
      </c>
      <c r="U33726" s="74" t="s">
        <v>65201</v>
      </c>
    </row>
    <row r="33727" spans="20:21" x14ac:dyDescent="0.25">
      <c r="T33727" s="101" t="s">
        <v>65202</v>
      </c>
      <c r="U33727" s="74" t="s">
        <v>65203</v>
      </c>
    </row>
    <row r="33728" spans="20:21" x14ac:dyDescent="0.25">
      <c r="T33728" s="101" t="s">
        <v>65204</v>
      </c>
      <c r="U33728" s="74" t="s">
        <v>65205</v>
      </c>
    </row>
    <row r="33729" spans="20:21" x14ac:dyDescent="0.25">
      <c r="T33729" s="101" t="s">
        <v>65206</v>
      </c>
      <c r="U33729" s="74" t="s">
        <v>65207</v>
      </c>
    </row>
    <row r="33730" spans="20:21" x14ac:dyDescent="0.25">
      <c r="T33730" s="101" t="s">
        <v>65208</v>
      </c>
      <c r="U33730" s="74" t="s">
        <v>65209</v>
      </c>
    </row>
    <row r="33731" spans="20:21" x14ac:dyDescent="0.25">
      <c r="T33731" s="101" t="s">
        <v>65210</v>
      </c>
      <c r="U33731" s="74" t="s">
        <v>65211</v>
      </c>
    </row>
    <row r="33732" spans="20:21" x14ac:dyDescent="0.25">
      <c r="T33732" s="101" t="s">
        <v>65212</v>
      </c>
      <c r="U33732" s="74" t="s">
        <v>65213</v>
      </c>
    </row>
    <row r="33733" spans="20:21" x14ac:dyDescent="0.25">
      <c r="T33733" s="101" t="s">
        <v>65214</v>
      </c>
      <c r="U33733" s="74" t="s">
        <v>65215</v>
      </c>
    </row>
    <row r="33734" spans="20:21" x14ac:dyDescent="0.25">
      <c r="T33734" s="101" t="s">
        <v>65216</v>
      </c>
      <c r="U33734" s="74" t="s">
        <v>65217</v>
      </c>
    </row>
    <row r="33735" spans="20:21" x14ac:dyDescent="0.25">
      <c r="T33735" s="101" t="s">
        <v>65218</v>
      </c>
      <c r="U33735" s="74" t="s">
        <v>65219</v>
      </c>
    </row>
    <row r="33736" spans="20:21" x14ac:dyDescent="0.25">
      <c r="T33736" s="101" t="s">
        <v>65220</v>
      </c>
      <c r="U33736" s="74" t="s">
        <v>65221</v>
      </c>
    </row>
    <row r="33737" spans="20:21" x14ac:dyDescent="0.25">
      <c r="T33737" s="101" t="s">
        <v>65222</v>
      </c>
      <c r="U33737" s="74" t="s">
        <v>65223</v>
      </c>
    </row>
    <row r="33738" spans="20:21" x14ac:dyDescent="0.25">
      <c r="T33738" s="101" t="s">
        <v>65224</v>
      </c>
      <c r="U33738" s="74" t="s">
        <v>65225</v>
      </c>
    </row>
    <row r="33739" spans="20:21" x14ac:dyDescent="0.25">
      <c r="T33739" s="101" t="s">
        <v>65226</v>
      </c>
      <c r="U33739" s="74" t="s">
        <v>65227</v>
      </c>
    </row>
    <row r="33740" spans="20:21" x14ac:dyDescent="0.25">
      <c r="T33740" s="101" t="s">
        <v>65228</v>
      </c>
      <c r="U33740" s="74" t="s">
        <v>65229</v>
      </c>
    </row>
    <row r="33741" spans="20:21" x14ac:dyDescent="0.25">
      <c r="T33741" s="101" t="s">
        <v>65230</v>
      </c>
      <c r="U33741" s="74" t="s">
        <v>65231</v>
      </c>
    </row>
    <row r="33742" spans="20:21" x14ac:dyDescent="0.25">
      <c r="T33742" s="101" t="s">
        <v>65232</v>
      </c>
      <c r="U33742" s="74" t="s">
        <v>19400</v>
      </c>
    </row>
    <row r="33743" spans="20:21" x14ac:dyDescent="0.25">
      <c r="T33743" s="101" t="s">
        <v>65233</v>
      </c>
      <c r="U33743" s="74" t="s">
        <v>65234</v>
      </c>
    </row>
    <row r="33744" spans="20:21" x14ac:dyDescent="0.25">
      <c r="T33744" s="101" t="s">
        <v>65235</v>
      </c>
      <c r="U33744" s="74" t="s">
        <v>65236</v>
      </c>
    </row>
    <row r="33745" spans="20:21" x14ac:dyDescent="0.25">
      <c r="T33745" s="101" t="s">
        <v>65237</v>
      </c>
      <c r="U33745" s="74" t="s">
        <v>65238</v>
      </c>
    </row>
    <row r="33746" spans="20:21" x14ac:dyDescent="0.25">
      <c r="T33746" s="101" t="s">
        <v>65239</v>
      </c>
      <c r="U33746" s="74" t="s">
        <v>65240</v>
      </c>
    </row>
    <row r="33747" spans="20:21" x14ac:dyDescent="0.25">
      <c r="T33747" s="101" t="s">
        <v>65241</v>
      </c>
      <c r="U33747" s="74" t="s">
        <v>65242</v>
      </c>
    </row>
    <row r="33748" spans="20:21" x14ac:dyDescent="0.25">
      <c r="T33748" s="101" t="s">
        <v>65243</v>
      </c>
      <c r="U33748" s="74" t="s">
        <v>65244</v>
      </c>
    </row>
    <row r="33749" spans="20:21" x14ac:dyDescent="0.25">
      <c r="T33749" s="101" t="s">
        <v>65245</v>
      </c>
      <c r="U33749" s="74" t="s">
        <v>65246</v>
      </c>
    </row>
    <row r="33750" spans="20:21" x14ac:dyDescent="0.25">
      <c r="T33750" s="101" t="s">
        <v>65247</v>
      </c>
      <c r="U33750" s="74" t="s">
        <v>65248</v>
      </c>
    </row>
    <row r="33751" spans="20:21" x14ac:dyDescent="0.25">
      <c r="T33751" s="101" t="s">
        <v>65249</v>
      </c>
      <c r="U33751" s="74" t="s">
        <v>65250</v>
      </c>
    </row>
    <row r="33752" spans="20:21" x14ac:dyDescent="0.25">
      <c r="T33752" s="101" t="s">
        <v>65251</v>
      </c>
      <c r="U33752" s="74" t="s">
        <v>65252</v>
      </c>
    </row>
    <row r="33753" spans="20:21" x14ac:dyDescent="0.25">
      <c r="T33753" s="101" t="s">
        <v>65253</v>
      </c>
      <c r="U33753" s="74" t="s">
        <v>65254</v>
      </c>
    </row>
    <row r="33754" spans="20:21" x14ac:dyDescent="0.25">
      <c r="T33754" s="101" t="s">
        <v>65255</v>
      </c>
      <c r="U33754" s="74" t="s">
        <v>65256</v>
      </c>
    </row>
    <row r="33755" spans="20:21" x14ac:dyDescent="0.25">
      <c r="T33755" s="101" t="s">
        <v>65257</v>
      </c>
      <c r="U33755" s="74" t="s">
        <v>65258</v>
      </c>
    </row>
    <row r="33756" spans="20:21" x14ac:dyDescent="0.25">
      <c r="T33756" s="101" t="s">
        <v>65259</v>
      </c>
      <c r="U33756" s="74" t="s">
        <v>65260</v>
      </c>
    </row>
    <row r="33757" spans="20:21" x14ac:dyDescent="0.25">
      <c r="T33757" s="101" t="s">
        <v>65261</v>
      </c>
      <c r="U33757" s="74" t="s">
        <v>65262</v>
      </c>
    </row>
    <row r="33758" spans="20:21" x14ac:dyDescent="0.25">
      <c r="T33758" s="101" t="s">
        <v>65263</v>
      </c>
      <c r="U33758" s="74" t="s">
        <v>65264</v>
      </c>
    </row>
    <row r="33759" spans="20:21" x14ac:dyDescent="0.25">
      <c r="T33759" s="101" t="s">
        <v>65265</v>
      </c>
      <c r="U33759" s="74" t="s">
        <v>65266</v>
      </c>
    </row>
    <row r="33760" spans="20:21" x14ac:dyDescent="0.25">
      <c r="T33760" s="101" t="s">
        <v>65267</v>
      </c>
      <c r="U33760" s="74" t="s">
        <v>65268</v>
      </c>
    </row>
    <row r="33761" spans="20:21" x14ac:dyDescent="0.25">
      <c r="T33761" s="101" t="s">
        <v>65269</v>
      </c>
      <c r="U33761" s="74" t="s">
        <v>65270</v>
      </c>
    </row>
    <row r="33762" spans="20:21" x14ac:dyDescent="0.25">
      <c r="T33762" s="101" t="s">
        <v>65271</v>
      </c>
      <c r="U33762" s="74" t="s">
        <v>65272</v>
      </c>
    </row>
    <row r="33763" spans="20:21" x14ac:dyDescent="0.25">
      <c r="T33763" s="101" t="s">
        <v>65273</v>
      </c>
      <c r="U33763" s="74" t="s">
        <v>18765</v>
      </c>
    </row>
    <row r="33764" spans="20:21" x14ac:dyDescent="0.25">
      <c r="T33764" s="101" t="s">
        <v>65274</v>
      </c>
      <c r="U33764" s="74" t="s">
        <v>65275</v>
      </c>
    </row>
    <row r="33765" spans="20:21" x14ac:dyDescent="0.25">
      <c r="T33765" s="101" t="s">
        <v>65276</v>
      </c>
      <c r="U33765" s="74" t="s">
        <v>65277</v>
      </c>
    </row>
    <row r="33766" spans="20:21" x14ac:dyDescent="0.25">
      <c r="T33766" s="101" t="s">
        <v>65278</v>
      </c>
      <c r="U33766" s="74" t="s">
        <v>65279</v>
      </c>
    </row>
    <row r="33767" spans="20:21" x14ac:dyDescent="0.25">
      <c r="T33767" s="101" t="s">
        <v>65280</v>
      </c>
      <c r="U33767" s="74" t="s">
        <v>65281</v>
      </c>
    </row>
    <row r="33768" spans="20:21" x14ac:dyDescent="0.25">
      <c r="T33768" s="101" t="s">
        <v>65282</v>
      </c>
      <c r="U33768" s="74" t="s">
        <v>65283</v>
      </c>
    </row>
    <row r="33769" spans="20:21" x14ac:dyDescent="0.25">
      <c r="T33769" s="101" t="s">
        <v>65284</v>
      </c>
      <c r="U33769" s="74" t="s">
        <v>65285</v>
      </c>
    </row>
    <row r="33770" spans="20:21" x14ac:dyDescent="0.25">
      <c r="T33770" s="101" t="s">
        <v>65286</v>
      </c>
      <c r="U33770" s="74" t="s">
        <v>65287</v>
      </c>
    </row>
    <row r="33771" spans="20:21" x14ac:dyDescent="0.25">
      <c r="T33771" s="101" t="s">
        <v>65288</v>
      </c>
      <c r="U33771" s="74" t="s">
        <v>65289</v>
      </c>
    </row>
    <row r="33772" spans="20:21" x14ac:dyDescent="0.25">
      <c r="T33772" s="101" t="s">
        <v>65290</v>
      </c>
      <c r="U33772" s="74" t="s">
        <v>65291</v>
      </c>
    </row>
    <row r="33773" spans="20:21" x14ac:dyDescent="0.25">
      <c r="T33773" s="101" t="s">
        <v>65292</v>
      </c>
      <c r="U33773" s="74" t="s">
        <v>65293</v>
      </c>
    </row>
    <row r="33774" spans="20:21" x14ac:dyDescent="0.25">
      <c r="T33774" s="101" t="s">
        <v>65294</v>
      </c>
      <c r="U33774" s="74" t="s">
        <v>65295</v>
      </c>
    </row>
    <row r="33775" spans="20:21" x14ac:dyDescent="0.25">
      <c r="T33775" s="101" t="s">
        <v>65296</v>
      </c>
      <c r="U33775" s="74" t="s">
        <v>65297</v>
      </c>
    </row>
    <row r="33776" spans="20:21" x14ac:dyDescent="0.25">
      <c r="T33776" s="101" t="s">
        <v>65298</v>
      </c>
      <c r="U33776" s="74" t="s">
        <v>65299</v>
      </c>
    </row>
    <row r="33777" spans="20:21" x14ac:dyDescent="0.25">
      <c r="T33777" s="101" t="s">
        <v>65300</v>
      </c>
      <c r="U33777" s="74" t="s">
        <v>65301</v>
      </c>
    </row>
    <row r="33778" spans="20:21" x14ac:dyDescent="0.25">
      <c r="T33778" s="101" t="s">
        <v>65302</v>
      </c>
      <c r="U33778" s="74" t="s">
        <v>65303</v>
      </c>
    </row>
    <row r="33779" spans="20:21" x14ac:dyDescent="0.25">
      <c r="T33779" s="101" t="s">
        <v>65304</v>
      </c>
      <c r="U33779" s="74" t="s">
        <v>65305</v>
      </c>
    </row>
    <row r="33780" spans="20:21" x14ac:dyDescent="0.25">
      <c r="T33780" s="101" t="s">
        <v>65306</v>
      </c>
      <c r="U33780" s="74" t="s">
        <v>34896</v>
      </c>
    </row>
    <row r="33781" spans="20:21" x14ac:dyDescent="0.25">
      <c r="T33781" s="101" t="s">
        <v>65307</v>
      </c>
      <c r="U33781" s="74" t="s">
        <v>65308</v>
      </c>
    </row>
    <row r="33782" spans="20:21" x14ac:dyDescent="0.25">
      <c r="T33782" s="101" t="s">
        <v>65309</v>
      </c>
      <c r="U33782" s="74" t="s">
        <v>65310</v>
      </c>
    </row>
    <row r="33783" spans="20:21" x14ac:dyDescent="0.25">
      <c r="T33783" s="101" t="s">
        <v>65311</v>
      </c>
      <c r="U33783" s="74" t="s">
        <v>65312</v>
      </c>
    </row>
    <row r="33784" spans="20:21" x14ac:dyDescent="0.25">
      <c r="T33784" s="101" t="s">
        <v>65313</v>
      </c>
      <c r="U33784" s="74" t="s">
        <v>65314</v>
      </c>
    </row>
    <row r="33785" spans="20:21" x14ac:dyDescent="0.25">
      <c r="T33785" s="101" t="s">
        <v>65315</v>
      </c>
      <c r="U33785" s="74" t="s">
        <v>65316</v>
      </c>
    </row>
    <row r="33786" spans="20:21" x14ac:dyDescent="0.25">
      <c r="T33786" s="101" t="s">
        <v>65317</v>
      </c>
      <c r="U33786" s="74" t="s">
        <v>65318</v>
      </c>
    </row>
    <row r="33787" spans="20:21" x14ac:dyDescent="0.25">
      <c r="T33787" s="101" t="s">
        <v>65319</v>
      </c>
      <c r="U33787" s="74" t="s">
        <v>65320</v>
      </c>
    </row>
    <row r="33788" spans="20:21" x14ac:dyDescent="0.25">
      <c r="T33788" s="101" t="s">
        <v>65321</v>
      </c>
      <c r="U33788" s="74" t="s">
        <v>65322</v>
      </c>
    </row>
    <row r="33789" spans="20:21" x14ac:dyDescent="0.25">
      <c r="T33789" s="101" t="s">
        <v>65323</v>
      </c>
      <c r="U33789" s="74" t="s">
        <v>65324</v>
      </c>
    </row>
    <row r="33790" spans="20:21" x14ac:dyDescent="0.25">
      <c r="T33790" s="101" t="s">
        <v>65325</v>
      </c>
      <c r="U33790" s="74" t="s">
        <v>65326</v>
      </c>
    </row>
    <row r="33791" spans="20:21" x14ac:dyDescent="0.25">
      <c r="T33791" s="101" t="s">
        <v>65327</v>
      </c>
      <c r="U33791" s="74" t="s">
        <v>3333</v>
      </c>
    </row>
    <row r="33792" spans="20:21" x14ac:dyDescent="0.25">
      <c r="T33792" s="101" t="s">
        <v>65328</v>
      </c>
      <c r="U33792" s="74" t="s">
        <v>65329</v>
      </c>
    </row>
    <row r="33793" spans="20:21" x14ac:dyDescent="0.25">
      <c r="T33793" s="101" t="s">
        <v>65330</v>
      </c>
      <c r="U33793" s="74" t="s">
        <v>65331</v>
      </c>
    </row>
    <row r="33794" spans="20:21" x14ac:dyDescent="0.25">
      <c r="T33794" s="101" t="s">
        <v>65332</v>
      </c>
      <c r="U33794" s="74" t="s">
        <v>65333</v>
      </c>
    </row>
    <row r="33795" spans="20:21" x14ac:dyDescent="0.25">
      <c r="T33795" s="101" t="s">
        <v>65334</v>
      </c>
      <c r="U33795" s="74" t="s">
        <v>65335</v>
      </c>
    </row>
    <row r="33796" spans="20:21" x14ac:dyDescent="0.25">
      <c r="T33796" s="101" t="s">
        <v>65336</v>
      </c>
      <c r="U33796" s="74" t="s">
        <v>65337</v>
      </c>
    </row>
    <row r="33797" spans="20:21" x14ac:dyDescent="0.25">
      <c r="T33797" s="101" t="s">
        <v>65338</v>
      </c>
      <c r="U33797" s="74" t="s">
        <v>65339</v>
      </c>
    </row>
    <row r="33798" spans="20:21" x14ac:dyDescent="0.25">
      <c r="T33798" s="101" t="s">
        <v>65340</v>
      </c>
      <c r="U33798" s="74" t="s">
        <v>4466</v>
      </c>
    </row>
    <row r="33799" spans="20:21" x14ac:dyDescent="0.25">
      <c r="T33799" s="101" t="s">
        <v>65341</v>
      </c>
      <c r="U33799" s="74" t="s">
        <v>65342</v>
      </c>
    </row>
    <row r="33800" spans="20:21" x14ac:dyDescent="0.25">
      <c r="T33800" s="101" t="s">
        <v>65343</v>
      </c>
      <c r="U33800" s="74" t="s">
        <v>65344</v>
      </c>
    </row>
    <row r="33801" spans="20:21" x14ac:dyDescent="0.25">
      <c r="T33801" s="101" t="s">
        <v>65345</v>
      </c>
      <c r="U33801" s="74" t="s">
        <v>65346</v>
      </c>
    </row>
    <row r="33802" spans="20:21" x14ac:dyDescent="0.25">
      <c r="T33802" s="101" t="s">
        <v>65347</v>
      </c>
      <c r="U33802" s="74" t="s">
        <v>65348</v>
      </c>
    </row>
    <row r="33803" spans="20:21" x14ac:dyDescent="0.25">
      <c r="T33803" s="101" t="s">
        <v>65349</v>
      </c>
      <c r="U33803" s="74" t="s">
        <v>65350</v>
      </c>
    </row>
    <row r="33804" spans="20:21" x14ac:dyDescent="0.25">
      <c r="T33804" s="101" t="s">
        <v>65351</v>
      </c>
      <c r="U33804" s="74" t="s">
        <v>65352</v>
      </c>
    </row>
    <row r="33805" spans="20:21" x14ac:dyDescent="0.25">
      <c r="T33805" s="101" t="s">
        <v>65353</v>
      </c>
      <c r="U33805" s="74" t="s">
        <v>23197</v>
      </c>
    </row>
    <row r="33806" spans="20:21" x14ac:dyDescent="0.25">
      <c r="T33806" s="101" t="s">
        <v>65354</v>
      </c>
      <c r="U33806" s="74" t="s">
        <v>26043</v>
      </c>
    </row>
    <row r="33807" spans="20:21" x14ac:dyDescent="0.25">
      <c r="T33807" s="101" t="s">
        <v>65355</v>
      </c>
      <c r="U33807" s="74" t="s">
        <v>65356</v>
      </c>
    </row>
    <row r="33808" spans="20:21" x14ac:dyDescent="0.25">
      <c r="T33808" s="101" t="s">
        <v>65357</v>
      </c>
      <c r="U33808" s="74" t="s">
        <v>65358</v>
      </c>
    </row>
    <row r="33809" spans="20:21" x14ac:dyDescent="0.25">
      <c r="T33809" s="101" t="s">
        <v>65359</v>
      </c>
      <c r="U33809" s="74" t="s">
        <v>65360</v>
      </c>
    </row>
    <row r="33810" spans="20:21" x14ac:dyDescent="0.25">
      <c r="T33810" s="101" t="s">
        <v>65361</v>
      </c>
      <c r="U33810" s="74" t="s">
        <v>65362</v>
      </c>
    </row>
    <row r="33811" spans="20:21" x14ac:dyDescent="0.25">
      <c r="T33811" s="101" t="s">
        <v>65363</v>
      </c>
      <c r="U33811" s="74" t="s">
        <v>65364</v>
      </c>
    </row>
    <row r="33812" spans="20:21" x14ac:dyDescent="0.25">
      <c r="T33812" s="101" t="s">
        <v>65365</v>
      </c>
      <c r="U33812" s="74" t="s">
        <v>65366</v>
      </c>
    </row>
    <row r="33813" spans="20:21" x14ac:dyDescent="0.25">
      <c r="T33813" s="101" t="s">
        <v>65367</v>
      </c>
      <c r="U33813" s="74" t="s">
        <v>65368</v>
      </c>
    </row>
    <row r="33814" spans="20:21" x14ac:dyDescent="0.25">
      <c r="T33814" s="101" t="s">
        <v>65369</v>
      </c>
      <c r="U33814" s="74" t="s">
        <v>7771</v>
      </c>
    </row>
    <row r="33815" spans="20:21" x14ac:dyDescent="0.25">
      <c r="T33815" s="101" t="s">
        <v>65370</v>
      </c>
      <c r="U33815" s="74" t="s">
        <v>65371</v>
      </c>
    </row>
    <row r="33816" spans="20:21" x14ac:dyDescent="0.25">
      <c r="T33816" s="101" t="s">
        <v>65372</v>
      </c>
      <c r="U33816" s="74" t="s">
        <v>26062</v>
      </c>
    </row>
    <row r="33817" spans="20:21" x14ac:dyDescent="0.25">
      <c r="T33817" s="101" t="s">
        <v>65373</v>
      </c>
      <c r="U33817" s="74" t="s">
        <v>65374</v>
      </c>
    </row>
    <row r="33818" spans="20:21" x14ac:dyDescent="0.25">
      <c r="T33818" s="101" t="s">
        <v>65375</v>
      </c>
      <c r="U33818" s="74" t="s">
        <v>65376</v>
      </c>
    </row>
    <row r="33819" spans="20:21" x14ac:dyDescent="0.25">
      <c r="T33819" s="101" t="s">
        <v>65377</v>
      </c>
      <c r="U33819" s="74" t="s">
        <v>65378</v>
      </c>
    </row>
    <row r="33820" spans="20:21" x14ac:dyDescent="0.25">
      <c r="T33820" s="101" t="s">
        <v>65379</v>
      </c>
      <c r="U33820" s="74" t="s">
        <v>65380</v>
      </c>
    </row>
    <row r="33821" spans="20:21" x14ac:dyDescent="0.25">
      <c r="T33821" s="101" t="s">
        <v>65381</v>
      </c>
      <c r="U33821" s="74" t="s">
        <v>65382</v>
      </c>
    </row>
    <row r="33822" spans="20:21" x14ac:dyDescent="0.25">
      <c r="T33822" s="101" t="s">
        <v>65383</v>
      </c>
      <c r="U33822" s="74" t="s">
        <v>65384</v>
      </c>
    </row>
    <row r="33823" spans="20:21" x14ac:dyDescent="0.25">
      <c r="T33823" s="101" t="s">
        <v>65385</v>
      </c>
      <c r="U33823" s="74" t="s">
        <v>65386</v>
      </c>
    </row>
    <row r="33824" spans="20:21" x14ac:dyDescent="0.25">
      <c r="T33824" s="101" t="s">
        <v>65387</v>
      </c>
      <c r="U33824" s="74" t="s">
        <v>65388</v>
      </c>
    </row>
    <row r="33825" spans="20:21" x14ac:dyDescent="0.25">
      <c r="T33825" s="101" t="s">
        <v>65389</v>
      </c>
      <c r="U33825" s="74" t="s">
        <v>65390</v>
      </c>
    </row>
    <row r="33826" spans="20:21" x14ac:dyDescent="0.25">
      <c r="T33826" s="101" t="s">
        <v>65391</v>
      </c>
      <c r="U33826" s="74" t="s">
        <v>65392</v>
      </c>
    </row>
    <row r="33827" spans="20:21" x14ac:dyDescent="0.25">
      <c r="T33827" s="101" t="s">
        <v>65393</v>
      </c>
      <c r="U33827" s="74" t="s">
        <v>65394</v>
      </c>
    </row>
    <row r="33828" spans="20:21" x14ac:dyDescent="0.25">
      <c r="T33828" s="101" t="s">
        <v>65395</v>
      </c>
      <c r="U33828" s="74" t="s">
        <v>65396</v>
      </c>
    </row>
    <row r="33829" spans="20:21" x14ac:dyDescent="0.25">
      <c r="T33829" s="101" t="s">
        <v>65397</v>
      </c>
      <c r="U33829" s="74" t="s">
        <v>28570</v>
      </c>
    </row>
    <row r="33830" spans="20:21" x14ac:dyDescent="0.25">
      <c r="T33830" s="101" t="s">
        <v>65398</v>
      </c>
      <c r="U33830" s="74" t="s">
        <v>65399</v>
      </c>
    </row>
    <row r="33831" spans="20:21" x14ac:dyDescent="0.25">
      <c r="T33831" s="101" t="s">
        <v>65400</v>
      </c>
      <c r="U33831" s="74" t="s">
        <v>65401</v>
      </c>
    </row>
    <row r="33832" spans="20:21" x14ac:dyDescent="0.25">
      <c r="T33832" s="101" t="s">
        <v>65402</v>
      </c>
      <c r="U33832" s="74" t="s">
        <v>65403</v>
      </c>
    </row>
    <row r="33833" spans="20:21" x14ac:dyDescent="0.25">
      <c r="T33833" s="101" t="s">
        <v>65404</v>
      </c>
      <c r="U33833" s="74" t="s">
        <v>65405</v>
      </c>
    </row>
    <row r="33834" spans="20:21" x14ac:dyDescent="0.25">
      <c r="T33834" s="101" t="s">
        <v>65406</v>
      </c>
      <c r="U33834" s="74" t="s">
        <v>3459</v>
      </c>
    </row>
    <row r="33835" spans="20:21" x14ac:dyDescent="0.25">
      <c r="T33835" s="101" t="s">
        <v>65407</v>
      </c>
      <c r="U33835" s="74" t="s">
        <v>65408</v>
      </c>
    </row>
    <row r="33836" spans="20:21" x14ac:dyDescent="0.25">
      <c r="T33836" s="101" t="s">
        <v>65409</v>
      </c>
      <c r="U33836" s="74" t="s">
        <v>65410</v>
      </c>
    </row>
    <row r="33837" spans="20:21" x14ac:dyDescent="0.25">
      <c r="T33837" s="101" t="s">
        <v>65411</v>
      </c>
      <c r="U33837" s="74" t="s">
        <v>65412</v>
      </c>
    </row>
    <row r="33838" spans="20:21" x14ac:dyDescent="0.25">
      <c r="T33838" s="101" t="s">
        <v>65413</v>
      </c>
      <c r="U33838" s="74" t="s">
        <v>65414</v>
      </c>
    </row>
    <row r="33839" spans="20:21" x14ac:dyDescent="0.25">
      <c r="T33839" s="101" t="s">
        <v>65415</v>
      </c>
      <c r="U33839" s="74" t="s">
        <v>65416</v>
      </c>
    </row>
    <row r="33840" spans="20:21" x14ac:dyDescent="0.25">
      <c r="T33840" s="101" t="s">
        <v>65417</v>
      </c>
      <c r="U33840" s="74" t="s">
        <v>65418</v>
      </c>
    </row>
    <row r="33841" spans="20:21" x14ac:dyDescent="0.25">
      <c r="T33841" s="101" t="s">
        <v>65419</v>
      </c>
      <c r="U33841" s="74" t="s">
        <v>65420</v>
      </c>
    </row>
    <row r="33842" spans="20:21" x14ac:dyDescent="0.25">
      <c r="T33842" s="101" t="s">
        <v>65421</v>
      </c>
      <c r="U33842" s="74" t="s">
        <v>65422</v>
      </c>
    </row>
    <row r="33843" spans="20:21" x14ac:dyDescent="0.25">
      <c r="T33843" s="101" t="s">
        <v>65423</v>
      </c>
      <c r="U33843" s="74" t="s">
        <v>27419</v>
      </c>
    </row>
    <row r="33844" spans="20:21" x14ac:dyDescent="0.25">
      <c r="T33844" s="101" t="s">
        <v>65424</v>
      </c>
      <c r="U33844" s="74" t="s">
        <v>65425</v>
      </c>
    </row>
    <row r="33845" spans="20:21" x14ac:dyDescent="0.25">
      <c r="T33845" s="101" t="s">
        <v>65426</v>
      </c>
      <c r="U33845" s="74" t="s">
        <v>65427</v>
      </c>
    </row>
    <row r="33846" spans="20:21" x14ac:dyDescent="0.25">
      <c r="T33846" s="101" t="s">
        <v>65428</v>
      </c>
      <c r="U33846" s="74" t="s">
        <v>65429</v>
      </c>
    </row>
    <row r="33847" spans="20:21" x14ac:dyDescent="0.25">
      <c r="T33847" s="101" t="s">
        <v>65430</v>
      </c>
      <c r="U33847" s="74" t="s">
        <v>32334</v>
      </c>
    </row>
    <row r="33848" spans="20:21" x14ac:dyDescent="0.25">
      <c r="T33848" s="101" t="s">
        <v>65431</v>
      </c>
      <c r="U33848" s="74" t="s">
        <v>65432</v>
      </c>
    </row>
    <row r="33849" spans="20:21" x14ac:dyDescent="0.25">
      <c r="T33849" s="101" t="s">
        <v>65433</v>
      </c>
      <c r="U33849" s="74" t="s">
        <v>65434</v>
      </c>
    </row>
    <row r="33850" spans="20:21" x14ac:dyDescent="0.25">
      <c r="T33850" s="101" t="s">
        <v>65435</v>
      </c>
      <c r="U33850" s="74" t="s">
        <v>58304</v>
      </c>
    </row>
    <row r="33851" spans="20:21" x14ac:dyDescent="0.25">
      <c r="T33851" s="101" t="s">
        <v>65436</v>
      </c>
      <c r="U33851" s="74" t="s">
        <v>65437</v>
      </c>
    </row>
    <row r="33852" spans="20:21" x14ac:dyDescent="0.25">
      <c r="T33852" s="101" t="s">
        <v>65438</v>
      </c>
      <c r="U33852" s="74" t="s">
        <v>65439</v>
      </c>
    </row>
    <row r="33853" spans="20:21" x14ac:dyDescent="0.25">
      <c r="T33853" s="101" t="s">
        <v>65440</v>
      </c>
      <c r="U33853" s="74" t="s">
        <v>65441</v>
      </c>
    </row>
    <row r="33854" spans="20:21" x14ac:dyDescent="0.25">
      <c r="T33854" s="101" t="s">
        <v>65442</v>
      </c>
      <c r="U33854" s="74" t="s">
        <v>65443</v>
      </c>
    </row>
    <row r="33855" spans="20:21" x14ac:dyDescent="0.25">
      <c r="T33855" s="101" t="s">
        <v>65444</v>
      </c>
      <c r="U33855" s="74" t="s">
        <v>65445</v>
      </c>
    </row>
    <row r="33856" spans="20:21" x14ac:dyDescent="0.25">
      <c r="T33856" s="101" t="s">
        <v>65446</v>
      </c>
      <c r="U33856" s="74" t="s">
        <v>65447</v>
      </c>
    </row>
    <row r="33857" spans="20:21" x14ac:dyDescent="0.25">
      <c r="T33857" s="101" t="s">
        <v>65448</v>
      </c>
      <c r="U33857" s="74" t="s">
        <v>65449</v>
      </c>
    </row>
    <row r="33858" spans="20:21" x14ac:dyDescent="0.25">
      <c r="T33858" s="101" t="s">
        <v>65450</v>
      </c>
      <c r="U33858" s="74" t="s">
        <v>65451</v>
      </c>
    </row>
    <row r="33859" spans="20:21" x14ac:dyDescent="0.25">
      <c r="T33859" s="101" t="s">
        <v>65452</v>
      </c>
      <c r="U33859" s="74" t="s">
        <v>65453</v>
      </c>
    </row>
    <row r="33860" spans="20:21" x14ac:dyDescent="0.25">
      <c r="T33860" s="101" t="s">
        <v>65454</v>
      </c>
      <c r="U33860" s="74" t="s">
        <v>28791</v>
      </c>
    </row>
    <row r="33861" spans="20:21" x14ac:dyDescent="0.25">
      <c r="T33861" s="101" t="s">
        <v>65455</v>
      </c>
      <c r="U33861" s="74" t="s">
        <v>65456</v>
      </c>
    </row>
    <row r="33862" spans="20:21" x14ac:dyDescent="0.25">
      <c r="T33862" s="101" t="s">
        <v>65457</v>
      </c>
      <c r="U33862" s="74" t="s">
        <v>65458</v>
      </c>
    </row>
    <row r="33863" spans="20:21" x14ac:dyDescent="0.25">
      <c r="T33863" s="101" t="s">
        <v>65459</v>
      </c>
      <c r="U33863" s="74" t="s">
        <v>65460</v>
      </c>
    </row>
    <row r="33864" spans="20:21" x14ac:dyDescent="0.25">
      <c r="T33864" s="101" t="s">
        <v>65461</v>
      </c>
      <c r="U33864" s="74" t="s">
        <v>65462</v>
      </c>
    </row>
    <row r="33865" spans="20:21" x14ac:dyDescent="0.25">
      <c r="T33865" s="101" t="s">
        <v>65463</v>
      </c>
      <c r="U33865" s="74" t="s">
        <v>4750</v>
      </c>
    </row>
    <row r="33866" spans="20:21" x14ac:dyDescent="0.25">
      <c r="T33866" s="101" t="s">
        <v>65464</v>
      </c>
      <c r="U33866" s="74" t="s">
        <v>14916</v>
      </c>
    </row>
    <row r="33867" spans="20:21" x14ac:dyDescent="0.25">
      <c r="T33867" s="101" t="s">
        <v>65465</v>
      </c>
      <c r="U33867" s="74" t="s">
        <v>65466</v>
      </c>
    </row>
    <row r="33868" spans="20:21" x14ac:dyDescent="0.25">
      <c r="T33868" s="101" t="s">
        <v>65467</v>
      </c>
      <c r="U33868" s="74" t="s">
        <v>65468</v>
      </c>
    </row>
    <row r="33869" spans="20:21" x14ac:dyDescent="0.25">
      <c r="T33869" s="101" t="s">
        <v>65469</v>
      </c>
      <c r="U33869" s="74" t="s">
        <v>65470</v>
      </c>
    </row>
    <row r="33870" spans="20:21" x14ac:dyDescent="0.25">
      <c r="T33870" s="101" t="s">
        <v>65471</v>
      </c>
      <c r="U33870" s="74" t="s">
        <v>65472</v>
      </c>
    </row>
    <row r="33871" spans="20:21" x14ac:dyDescent="0.25">
      <c r="T33871" s="101" t="s">
        <v>65473</v>
      </c>
      <c r="U33871" s="74" t="s">
        <v>65474</v>
      </c>
    </row>
    <row r="33872" spans="20:21" x14ac:dyDescent="0.25">
      <c r="T33872" s="101" t="s">
        <v>65475</v>
      </c>
      <c r="U33872" s="74" t="s">
        <v>34143</v>
      </c>
    </row>
    <row r="33873" spans="20:21" x14ac:dyDescent="0.25">
      <c r="T33873" s="101" t="s">
        <v>65476</v>
      </c>
      <c r="U33873" s="74" t="s">
        <v>65477</v>
      </c>
    </row>
    <row r="33874" spans="20:21" x14ac:dyDescent="0.25">
      <c r="T33874" s="101" t="s">
        <v>65478</v>
      </c>
      <c r="U33874" s="74" t="s">
        <v>65479</v>
      </c>
    </row>
    <row r="33875" spans="20:21" x14ac:dyDescent="0.25">
      <c r="T33875" s="101" t="s">
        <v>65480</v>
      </c>
      <c r="U33875" s="74" t="s">
        <v>65481</v>
      </c>
    </row>
    <row r="33876" spans="20:21" x14ac:dyDescent="0.25">
      <c r="T33876" s="101" t="s">
        <v>65482</v>
      </c>
      <c r="U33876" s="74" t="s">
        <v>65483</v>
      </c>
    </row>
    <row r="33877" spans="20:21" x14ac:dyDescent="0.25">
      <c r="T33877" s="101" t="s">
        <v>65484</v>
      </c>
      <c r="U33877" s="74" t="s">
        <v>65485</v>
      </c>
    </row>
    <row r="33878" spans="20:21" x14ac:dyDescent="0.25">
      <c r="T33878" s="101" t="s">
        <v>65486</v>
      </c>
      <c r="U33878" s="74" t="s">
        <v>65487</v>
      </c>
    </row>
    <row r="33879" spans="20:21" x14ac:dyDescent="0.25">
      <c r="T33879" s="101" t="s">
        <v>65488</v>
      </c>
      <c r="U33879" s="74" t="s">
        <v>65489</v>
      </c>
    </row>
    <row r="33880" spans="20:21" x14ac:dyDescent="0.25">
      <c r="T33880" s="101" t="s">
        <v>65490</v>
      </c>
      <c r="U33880" s="74" t="s">
        <v>65491</v>
      </c>
    </row>
    <row r="33881" spans="20:21" x14ac:dyDescent="0.25">
      <c r="T33881" s="101" t="s">
        <v>65492</v>
      </c>
      <c r="U33881" s="74" t="s">
        <v>65493</v>
      </c>
    </row>
    <row r="33882" spans="20:21" x14ac:dyDescent="0.25">
      <c r="T33882" s="101" t="s">
        <v>65494</v>
      </c>
      <c r="U33882" s="74" t="s">
        <v>65495</v>
      </c>
    </row>
    <row r="33883" spans="20:21" x14ac:dyDescent="0.25">
      <c r="T33883" s="101" t="s">
        <v>65496</v>
      </c>
      <c r="U33883" s="74" t="s">
        <v>65497</v>
      </c>
    </row>
    <row r="33884" spans="20:21" x14ac:dyDescent="0.25">
      <c r="T33884" s="101" t="s">
        <v>65498</v>
      </c>
      <c r="U33884" s="74" t="s">
        <v>65499</v>
      </c>
    </row>
    <row r="33885" spans="20:21" x14ac:dyDescent="0.25">
      <c r="T33885" s="101" t="s">
        <v>65500</v>
      </c>
      <c r="U33885" s="74" t="s">
        <v>65501</v>
      </c>
    </row>
    <row r="33886" spans="20:21" x14ac:dyDescent="0.25">
      <c r="T33886" s="101" t="s">
        <v>65502</v>
      </c>
      <c r="U33886" s="74" t="s">
        <v>65503</v>
      </c>
    </row>
    <row r="33887" spans="20:21" x14ac:dyDescent="0.25">
      <c r="T33887" s="101" t="s">
        <v>65504</v>
      </c>
      <c r="U33887" s="74" t="s">
        <v>65505</v>
      </c>
    </row>
    <row r="33888" spans="20:21" x14ac:dyDescent="0.25">
      <c r="T33888" s="101" t="s">
        <v>65506</v>
      </c>
      <c r="U33888" s="74" t="s">
        <v>65507</v>
      </c>
    </row>
    <row r="33889" spans="20:21" x14ac:dyDescent="0.25">
      <c r="T33889" s="101" t="s">
        <v>65508</v>
      </c>
      <c r="U33889" s="74" t="s">
        <v>65509</v>
      </c>
    </row>
    <row r="33890" spans="20:21" x14ac:dyDescent="0.25">
      <c r="T33890" s="101" t="s">
        <v>65510</v>
      </c>
      <c r="U33890" s="74" t="s">
        <v>65511</v>
      </c>
    </row>
    <row r="33891" spans="20:21" x14ac:dyDescent="0.25">
      <c r="T33891" s="101" t="s">
        <v>65512</v>
      </c>
      <c r="U33891" s="74" t="s">
        <v>65513</v>
      </c>
    </row>
    <row r="33892" spans="20:21" x14ac:dyDescent="0.25">
      <c r="T33892" s="101" t="s">
        <v>65514</v>
      </c>
      <c r="U33892" s="74" t="s">
        <v>65515</v>
      </c>
    </row>
    <row r="33893" spans="20:21" x14ac:dyDescent="0.25">
      <c r="T33893" s="101" t="s">
        <v>65516</v>
      </c>
      <c r="U33893" s="74" t="s">
        <v>65517</v>
      </c>
    </row>
    <row r="33894" spans="20:21" x14ac:dyDescent="0.25">
      <c r="T33894" s="101" t="s">
        <v>65518</v>
      </c>
      <c r="U33894" s="74" t="s">
        <v>65519</v>
      </c>
    </row>
    <row r="33895" spans="20:21" x14ac:dyDescent="0.25">
      <c r="T33895" s="101" t="s">
        <v>65520</v>
      </c>
      <c r="U33895" s="74" t="s">
        <v>65521</v>
      </c>
    </row>
    <row r="33896" spans="20:21" x14ac:dyDescent="0.25">
      <c r="T33896" s="101" t="s">
        <v>65522</v>
      </c>
      <c r="U33896" s="74" t="s">
        <v>65523</v>
      </c>
    </row>
    <row r="33897" spans="20:21" x14ac:dyDescent="0.25">
      <c r="T33897" s="101" t="s">
        <v>65524</v>
      </c>
      <c r="U33897" s="74" t="s">
        <v>65525</v>
      </c>
    </row>
    <row r="33898" spans="20:21" x14ac:dyDescent="0.25">
      <c r="T33898" s="101" t="s">
        <v>65526</v>
      </c>
      <c r="U33898" s="74" t="s">
        <v>65527</v>
      </c>
    </row>
    <row r="33899" spans="20:21" x14ac:dyDescent="0.25">
      <c r="T33899" s="101" t="s">
        <v>65528</v>
      </c>
      <c r="U33899" s="74" t="s">
        <v>65529</v>
      </c>
    </row>
    <row r="33900" spans="20:21" x14ac:dyDescent="0.25">
      <c r="T33900" s="101" t="s">
        <v>65530</v>
      </c>
      <c r="U33900" s="74" t="s">
        <v>65531</v>
      </c>
    </row>
    <row r="33901" spans="20:21" x14ac:dyDescent="0.25">
      <c r="T33901" s="101" t="s">
        <v>65532</v>
      </c>
      <c r="U33901" s="74" t="s">
        <v>65533</v>
      </c>
    </row>
    <row r="33902" spans="20:21" x14ac:dyDescent="0.25">
      <c r="T33902" s="101" t="s">
        <v>65534</v>
      </c>
      <c r="U33902" s="74" t="s">
        <v>65535</v>
      </c>
    </row>
    <row r="33903" spans="20:21" x14ac:dyDescent="0.25">
      <c r="T33903" s="101" t="s">
        <v>65536</v>
      </c>
      <c r="U33903" s="74" t="s">
        <v>17553</v>
      </c>
    </row>
    <row r="33904" spans="20:21" x14ac:dyDescent="0.25">
      <c r="T33904" s="101" t="s">
        <v>65537</v>
      </c>
      <c r="U33904" s="74" t="s">
        <v>11036</v>
      </c>
    </row>
    <row r="33905" spans="20:21" x14ac:dyDescent="0.25">
      <c r="T33905" s="101" t="s">
        <v>65538</v>
      </c>
      <c r="U33905" s="74" t="s">
        <v>65539</v>
      </c>
    </row>
    <row r="33906" spans="20:21" x14ac:dyDescent="0.25">
      <c r="T33906" s="101" t="s">
        <v>65540</v>
      </c>
      <c r="U33906" s="74" t="s">
        <v>65541</v>
      </c>
    </row>
    <row r="33907" spans="20:21" x14ac:dyDescent="0.25">
      <c r="T33907" s="101" t="s">
        <v>65542</v>
      </c>
      <c r="U33907" s="74" t="s">
        <v>65543</v>
      </c>
    </row>
    <row r="33908" spans="20:21" x14ac:dyDescent="0.25">
      <c r="T33908" s="101" t="s">
        <v>65544</v>
      </c>
      <c r="U33908" s="74" t="s">
        <v>65545</v>
      </c>
    </row>
    <row r="33909" spans="20:21" x14ac:dyDescent="0.25">
      <c r="T33909" s="101" t="s">
        <v>65546</v>
      </c>
      <c r="U33909" s="74" t="s">
        <v>65547</v>
      </c>
    </row>
    <row r="33910" spans="20:21" x14ac:dyDescent="0.25">
      <c r="T33910" s="101" t="s">
        <v>65548</v>
      </c>
      <c r="U33910" s="74" t="s">
        <v>65549</v>
      </c>
    </row>
    <row r="33911" spans="20:21" x14ac:dyDescent="0.25">
      <c r="T33911" s="101" t="s">
        <v>65550</v>
      </c>
      <c r="U33911" s="74" t="s">
        <v>65551</v>
      </c>
    </row>
    <row r="33912" spans="20:21" x14ac:dyDescent="0.25">
      <c r="T33912" s="101" t="s">
        <v>65552</v>
      </c>
      <c r="U33912" s="74" t="s">
        <v>65553</v>
      </c>
    </row>
    <row r="33913" spans="20:21" x14ac:dyDescent="0.25">
      <c r="T33913" s="101" t="s">
        <v>65554</v>
      </c>
      <c r="U33913" s="74" t="s">
        <v>3277</v>
      </c>
    </row>
    <row r="33914" spans="20:21" x14ac:dyDescent="0.25">
      <c r="T33914" s="101" t="s">
        <v>65555</v>
      </c>
      <c r="U33914" s="74" t="s">
        <v>65556</v>
      </c>
    </row>
    <row r="33915" spans="20:21" x14ac:dyDescent="0.25">
      <c r="T33915" s="101" t="s">
        <v>65557</v>
      </c>
      <c r="U33915" s="74" t="s">
        <v>184</v>
      </c>
    </row>
    <row r="33916" spans="20:21" x14ac:dyDescent="0.25">
      <c r="T33916" s="101" t="s">
        <v>65558</v>
      </c>
      <c r="U33916" s="74" t="s">
        <v>2650</v>
      </c>
    </row>
    <row r="33917" spans="20:21" x14ac:dyDescent="0.25">
      <c r="T33917" s="101" t="s">
        <v>65559</v>
      </c>
      <c r="U33917" s="74" t="s">
        <v>65560</v>
      </c>
    </row>
    <row r="33918" spans="20:21" x14ac:dyDescent="0.25">
      <c r="T33918" s="101" t="s">
        <v>65561</v>
      </c>
      <c r="U33918" s="74" t="s">
        <v>35211</v>
      </c>
    </row>
    <row r="33919" spans="20:21" x14ac:dyDescent="0.25">
      <c r="T33919" s="101" t="s">
        <v>65562</v>
      </c>
      <c r="U33919" s="74" t="s">
        <v>65563</v>
      </c>
    </row>
    <row r="33920" spans="20:21" x14ac:dyDescent="0.25">
      <c r="T33920" s="101" t="s">
        <v>65564</v>
      </c>
      <c r="U33920" s="74" t="s">
        <v>65565</v>
      </c>
    </row>
    <row r="33921" spans="20:21" x14ac:dyDescent="0.25">
      <c r="T33921" s="101" t="s">
        <v>65566</v>
      </c>
      <c r="U33921" s="74" t="s">
        <v>65567</v>
      </c>
    </row>
    <row r="33922" spans="20:21" x14ac:dyDescent="0.25">
      <c r="T33922" s="101" t="s">
        <v>65568</v>
      </c>
      <c r="U33922" s="74" t="s">
        <v>65569</v>
      </c>
    </row>
    <row r="33923" spans="20:21" x14ac:dyDescent="0.25">
      <c r="T33923" s="101" t="s">
        <v>65570</v>
      </c>
      <c r="U33923" s="74" t="s">
        <v>65571</v>
      </c>
    </row>
    <row r="33924" spans="20:21" x14ac:dyDescent="0.25">
      <c r="T33924" s="101" t="s">
        <v>65572</v>
      </c>
      <c r="U33924" s="74" t="s">
        <v>65573</v>
      </c>
    </row>
    <row r="33925" spans="20:21" x14ac:dyDescent="0.25">
      <c r="T33925" s="101" t="s">
        <v>65574</v>
      </c>
      <c r="U33925" s="74" t="s">
        <v>28237</v>
      </c>
    </row>
    <row r="33926" spans="20:21" x14ac:dyDescent="0.25">
      <c r="T33926" s="101" t="s">
        <v>65575</v>
      </c>
      <c r="U33926" s="74" t="s">
        <v>65576</v>
      </c>
    </row>
    <row r="33927" spans="20:21" x14ac:dyDescent="0.25">
      <c r="T33927" s="101" t="s">
        <v>65577</v>
      </c>
      <c r="U33927" s="74" t="s">
        <v>65578</v>
      </c>
    </row>
    <row r="33928" spans="20:21" x14ac:dyDescent="0.25">
      <c r="T33928" s="101" t="s">
        <v>65579</v>
      </c>
      <c r="U33928" s="74" t="s">
        <v>65580</v>
      </c>
    </row>
    <row r="33929" spans="20:21" x14ac:dyDescent="0.25">
      <c r="T33929" s="101" t="s">
        <v>65581</v>
      </c>
      <c r="U33929" s="74" t="s">
        <v>65582</v>
      </c>
    </row>
    <row r="33930" spans="20:21" x14ac:dyDescent="0.25">
      <c r="T33930" s="101" t="s">
        <v>65583</v>
      </c>
      <c r="U33930" s="74" t="s">
        <v>65584</v>
      </c>
    </row>
    <row r="33931" spans="20:21" x14ac:dyDescent="0.25">
      <c r="T33931" s="101" t="s">
        <v>65585</v>
      </c>
      <c r="U33931" s="74" t="s">
        <v>65586</v>
      </c>
    </row>
    <row r="33932" spans="20:21" x14ac:dyDescent="0.25">
      <c r="T33932" s="101" t="s">
        <v>65587</v>
      </c>
      <c r="U33932" s="74" t="s">
        <v>65588</v>
      </c>
    </row>
    <row r="33933" spans="20:21" x14ac:dyDescent="0.25">
      <c r="T33933" s="101" t="s">
        <v>65589</v>
      </c>
      <c r="U33933" s="74" t="s">
        <v>65590</v>
      </c>
    </row>
    <row r="33934" spans="20:21" x14ac:dyDescent="0.25">
      <c r="T33934" s="101" t="s">
        <v>65591</v>
      </c>
      <c r="U33934" s="74" t="s">
        <v>65592</v>
      </c>
    </row>
    <row r="33935" spans="20:21" x14ac:dyDescent="0.25">
      <c r="T33935" s="101" t="s">
        <v>65593</v>
      </c>
      <c r="U33935" s="74" t="s">
        <v>65594</v>
      </c>
    </row>
    <row r="33936" spans="20:21" x14ac:dyDescent="0.25">
      <c r="T33936" s="101" t="s">
        <v>65595</v>
      </c>
      <c r="U33936" s="74" t="s">
        <v>65596</v>
      </c>
    </row>
    <row r="33937" spans="20:21" x14ac:dyDescent="0.25">
      <c r="T33937" s="101" t="s">
        <v>65597</v>
      </c>
      <c r="U33937" s="74" t="s">
        <v>62079</v>
      </c>
    </row>
    <row r="33938" spans="20:21" x14ac:dyDescent="0.25">
      <c r="T33938" s="101" t="s">
        <v>65598</v>
      </c>
      <c r="U33938" s="74" t="s">
        <v>65599</v>
      </c>
    </row>
    <row r="33939" spans="20:21" x14ac:dyDescent="0.25">
      <c r="T33939" s="101" t="s">
        <v>65600</v>
      </c>
      <c r="U33939" s="74" t="s">
        <v>65601</v>
      </c>
    </row>
    <row r="33940" spans="20:21" x14ac:dyDescent="0.25">
      <c r="T33940" s="101" t="s">
        <v>65602</v>
      </c>
      <c r="U33940" s="74" t="s">
        <v>65603</v>
      </c>
    </row>
    <row r="33941" spans="20:21" x14ac:dyDescent="0.25">
      <c r="T33941" s="101" t="s">
        <v>65604</v>
      </c>
      <c r="U33941" s="74" t="s">
        <v>65605</v>
      </c>
    </row>
    <row r="33942" spans="20:21" x14ac:dyDescent="0.25">
      <c r="T33942" s="101" t="s">
        <v>65606</v>
      </c>
      <c r="U33942" s="74" t="s">
        <v>65607</v>
      </c>
    </row>
    <row r="33943" spans="20:21" x14ac:dyDescent="0.25">
      <c r="T33943" s="101" t="s">
        <v>65608</v>
      </c>
      <c r="U33943" s="74" t="s">
        <v>65609</v>
      </c>
    </row>
    <row r="33944" spans="20:21" x14ac:dyDescent="0.25">
      <c r="T33944" s="101" t="s">
        <v>65610</v>
      </c>
      <c r="U33944" s="74" t="s">
        <v>65611</v>
      </c>
    </row>
    <row r="33945" spans="20:21" x14ac:dyDescent="0.25">
      <c r="T33945" s="101" t="s">
        <v>65612</v>
      </c>
      <c r="U33945" s="74" t="s">
        <v>65613</v>
      </c>
    </row>
    <row r="33946" spans="20:21" x14ac:dyDescent="0.25">
      <c r="T33946" s="101" t="s">
        <v>65614</v>
      </c>
      <c r="U33946" s="74" t="s">
        <v>65615</v>
      </c>
    </row>
    <row r="33947" spans="20:21" x14ac:dyDescent="0.25">
      <c r="T33947" s="101" t="s">
        <v>65616</v>
      </c>
      <c r="U33947" s="74" t="s">
        <v>65617</v>
      </c>
    </row>
    <row r="33948" spans="20:21" x14ac:dyDescent="0.25">
      <c r="T33948" s="101" t="s">
        <v>65618</v>
      </c>
      <c r="U33948" s="74" t="s">
        <v>65619</v>
      </c>
    </row>
    <row r="33949" spans="20:21" x14ac:dyDescent="0.25">
      <c r="T33949" s="101" t="s">
        <v>65620</v>
      </c>
      <c r="U33949" s="74" t="s">
        <v>65621</v>
      </c>
    </row>
    <row r="33950" spans="20:21" x14ac:dyDescent="0.25">
      <c r="T33950" s="101" t="s">
        <v>65622</v>
      </c>
      <c r="U33950" s="74" t="s">
        <v>65623</v>
      </c>
    </row>
    <row r="33951" spans="20:21" x14ac:dyDescent="0.25">
      <c r="T33951" s="101" t="s">
        <v>65624</v>
      </c>
      <c r="U33951" s="74" t="s">
        <v>65625</v>
      </c>
    </row>
    <row r="33952" spans="20:21" x14ac:dyDescent="0.25">
      <c r="T33952" s="101" t="s">
        <v>65626</v>
      </c>
      <c r="U33952" s="74" t="s">
        <v>65627</v>
      </c>
    </row>
    <row r="33953" spans="20:21" x14ac:dyDescent="0.25">
      <c r="T33953" s="101" t="s">
        <v>65628</v>
      </c>
      <c r="U33953" s="74" t="s">
        <v>65629</v>
      </c>
    </row>
    <row r="33954" spans="20:21" x14ac:dyDescent="0.25">
      <c r="T33954" s="101" t="s">
        <v>65630</v>
      </c>
      <c r="U33954" s="74" t="s">
        <v>65631</v>
      </c>
    </row>
    <row r="33955" spans="20:21" x14ac:dyDescent="0.25">
      <c r="T33955" s="101" t="s">
        <v>65632</v>
      </c>
      <c r="U33955" s="74" t="s">
        <v>65633</v>
      </c>
    </row>
    <row r="33956" spans="20:21" x14ac:dyDescent="0.25">
      <c r="T33956" s="101" t="s">
        <v>65634</v>
      </c>
      <c r="U33956" s="74" t="s">
        <v>65635</v>
      </c>
    </row>
    <row r="33957" spans="20:21" x14ac:dyDescent="0.25">
      <c r="T33957" s="101" t="s">
        <v>65636</v>
      </c>
      <c r="U33957" s="74" t="s">
        <v>65637</v>
      </c>
    </row>
    <row r="33958" spans="20:21" x14ac:dyDescent="0.25">
      <c r="T33958" s="101" t="s">
        <v>65638</v>
      </c>
      <c r="U33958" s="74" t="s">
        <v>65639</v>
      </c>
    </row>
    <row r="33959" spans="20:21" x14ac:dyDescent="0.25">
      <c r="T33959" s="101" t="s">
        <v>65640</v>
      </c>
      <c r="U33959" s="74" t="s">
        <v>65641</v>
      </c>
    </row>
    <row r="33960" spans="20:21" x14ac:dyDescent="0.25">
      <c r="T33960" s="101" t="s">
        <v>65642</v>
      </c>
      <c r="U33960" s="74" t="s">
        <v>65643</v>
      </c>
    </row>
    <row r="33961" spans="20:21" x14ac:dyDescent="0.25">
      <c r="T33961" s="101" t="s">
        <v>65644</v>
      </c>
      <c r="U33961" s="74" t="s">
        <v>65645</v>
      </c>
    </row>
    <row r="33962" spans="20:21" x14ac:dyDescent="0.25">
      <c r="T33962" s="101" t="s">
        <v>65646</v>
      </c>
      <c r="U33962" s="74" t="s">
        <v>65647</v>
      </c>
    </row>
    <row r="33963" spans="20:21" x14ac:dyDescent="0.25">
      <c r="T33963" s="101" t="s">
        <v>65648</v>
      </c>
      <c r="U33963" s="74" t="s">
        <v>65649</v>
      </c>
    </row>
    <row r="33964" spans="20:21" x14ac:dyDescent="0.25">
      <c r="T33964" s="101" t="s">
        <v>65650</v>
      </c>
      <c r="U33964" s="74" t="s">
        <v>65651</v>
      </c>
    </row>
    <row r="33965" spans="20:21" x14ac:dyDescent="0.25">
      <c r="T33965" s="101" t="s">
        <v>65652</v>
      </c>
      <c r="U33965" s="74" t="s">
        <v>65653</v>
      </c>
    </row>
    <row r="33966" spans="20:21" x14ac:dyDescent="0.25">
      <c r="T33966" s="101" t="s">
        <v>65654</v>
      </c>
      <c r="U33966" s="74" t="s">
        <v>65655</v>
      </c>
    </row>
    <row r="33967" spans="20:21" x14ac:dyDescent="0.25">
      <c r="T33967" s="101" t="s">
        <v>65656</v>
      </c>
      <c r="U33967" s="74" t="s">
        <v>65657</v>
      </c>
    </row>
    <row r="33968" spans="20:21" x14ac:dyDescent="0.25">
      <c r="T33968" s="101" t="s">
        <v>65658</v>
      </c>
      <c r="U33968" s="74" t="s">
        <v>14156</v>
      </c>
    </row>
    <row r="33969" spans="20:21" x14ac:dyDescent="0.25">
      <c r="T33969" s="101" t="s">
        <v>65659</v>
      </c>
      <c r="U33969" s="74" t="s">
        <v>65660</v>
      </c>
    </row>
    <row r="33970" spans="20:21" x14ac:dyDescent="0.25">
      <c r="T33970" s="101" t="s">
        <v>65661</v>
      </c>
      <c r="U33970" s="74" t="s">
        <v>65662</v>
      </c>
    </row>
    <row r="33971" spans="20:21" x14ac:dyDescent="0.25">
      <c r="T33971" s="101" t="s">
        <v>65663</v>
      </c>
      <c r="U33971" s="74" t="s">
        <v>65664</v>
      </c>
    </row>
    <row r="33972" spans="20:21" x14ac:dyDescent="0.25">
      <c r="T33972" s="101" t="s">
        <v>65665</v>
      </c>
      <c r="U33972" s="74" t="s">
        <v>65666</v>
      </c>
    </row>
    <row r="33973" spans="20:21" x14ac:dyDescent="0.25">
      <c r="T33973" s="101" t="s">
        <v>65667</v>
      </c>
      <c r="U33973" s="74" t="s">
        <v>65668</v>
      </c>
    </row>
    <row r="33974" spans="20:21" x14ac:dyDescent="0.25">
      <c r="T33974" s="101" t="s">
        <v>65669</v>
      </c>
      <c r="U33974" s="74" t="s">
        <v>65670</v>
      </c>
    </row>
    <row r="33975" spans="20:21" x14ac:dyDescent="0.25">
      <c r="T33975" s="101" t="s">
        <v>65671</v>
      </c>
      <c r="U33975" s="74" t="s">
        <v>65672</v>
      </c>
    </row>
    <row r="33976" spans="20:21" x14ac:dyDescent="0.25">
      <c r="T33976" s="101" t="s">
        <v>65673</v>
      </c>
      <c r="U33976" s="74" t="s">
        <v>65674</v>
      </c>
    </row>
    <row r="33977" spans="20:21" x14ac:dyDescent="0.25">
      <c r="T33977" s="101" t="s">
        <v>65675</v>
      </c>
      <c r="U33977" s="74" t="s">
        <v>65676</v>
      </c>
    </row>
    <row r="33978" spans="20:21" x14ac:dyDescent="0.25">
      <c r="T33978" s="101" t="s">
        <v>65677</v>
      </c>
      <c r="U33978" s="74" t="s">
        <v>65678</v>
      </c>
    </row>
    <row r="33979" spans="20:21" x14ac:dyDescent="0.25">
      <c r="T33979" s="101" t="s">
        <v>65679</v>
      </c>
      <c r="U33979" s="74" t="s">
        <v>11268</v>
      </c>
    </row>
    <row r="33980" spans="20:21" x14ac:dyDescent="0.25">
      <c r="T33980" s="101" t="s">
        <v>65680</v>
      </c>
      <c r="U33980" s="74" t="s">
        <v>65681</v>
      </c>
    </row>
    <row r="33981" spans="20:21" x14ac:dyDescent="0.25">
      <c r="T33981" s="101" t="s">
        <v>65682</v>
      </c>
      <c r="U33981" s="74" t="s">
        <v>65683</v>
      </c>
    </row>
    <row r="33982" spans="20:21" x14ac:dyDescent="0.25">
      <c r="T33982" s="101" t="s">
        <v>65684</v>
      </c>
      <c r="U33982" s="74" t="s">
        <v>65685</v>
      </c>
    </row>
    <row r="33983" spans="20:21" x14ac:dyDescent="0.25">
      <c r="T33983" s="101" t="s">
        <v>65686</v>
      </c>
      <c r="U33983" s="74" t="s">
        <v>65687</v>
      </c>
    </row>
    <row r="33984" spans="20:21" x14ac:dyDescent="0.25">
      <c r="T33984" s="101" t="s">
        <v>65688</v>
      </c>
      <c r="U33984" s="74" t="s">
        <v>65689</v>
      </c>
    </row>
    <row r="33985" spans="20:21" x14ac:dyDescent="0.25">
      <c r="T33985" s="101" t="s">
        <v>65690</v>
      </c>
      <c r="U33985" s="74" t="s">
        <v>65691</v>
      </c>
    </row>
    <row r="33986" spans="20:21" x14ac:dyDescent="0.25">
      <c r="T33986" s="101" t="s">
        <v>65692</v>
      </c>
      <c r="U33986" s="74" t="s">
        <v>3747</v>
      </c>
    </row>
    <row r="33987" spans="20:21" x14ac:dyDescent="0.25">
      <c r="T33987" s="101" t="s">
        <v>65693</v>
      </c>
      <c r="U33987" s="74" t="s">
        <v>19878</v>
      </c>
    </row>
    <row r="33988" spans="20:21" x14ac:dyDescent="0.25">
      <c r="T33988" s="101" t="s">
        <v>65694</v>
      </c>
      <c r="U33988" s="74" t="s">
        <v>65695</v>
      </c>
    </row>
    <row r="33989" spans="20:21" x14ac:dyDescent="0.25">
      <c r="T33989" s="101" t="s">
        <v>65696</v>
      </c>
      <c r="U33989" s="74" t="s">
        <v>65697</v>
      </c>
    </row>
    <row r="33990" spans="20:21" x14ac:dyDescent="0.25">
      <c r="T33990" s="101" t="s">
        <v>65698</v>
      </c>
      <c r="U33990" s="74" t="s">
        <v>65699</v>
      </c>
    </row>
    <row r="33991" spans="20:21" x14ac:dyDescent="0.25">
      <c r="T33991" s="101" t="s">
        <v>65700</v>
      </c>
      <c r="U33991" s="74" t="s">
        <v>15349</v>
      </c>
    </row>
    <row r="33992" spans="20:21" x14ac:dyDescent="0.25">
      <c r="T33992" s="101" t="s">
        <v>65701</v>
      </c>
      <c r="U33992" s="74" t="s">
        <v>65702</v>
      </c>
    </row>
    <row r="33993" spans="20:21" x14ac:dyDescent="0.25">
      <c r="T33993" s="101" t="s">
        <v>65703</v>
      </c>
      <c r="U33993" s="74" t="s">
        <v>56550</v>
      </c>
    </row>
    <row r="33994" spans="20:21" x14ac:dyDescent="0.25">
      <c r="T33994" s="101" t="s">
        <v>65704</v>
      </c>
      <c r="U33994" s="74" t="s">
        <v>65705</v>
      </c>
    </row>
    <row r="33995" spans="20:21" x14ac:dyDescent="0.25">
      <c r="T33995" s="101" t="s">
        <v>65706</v>
      </c>
      <c r="U33995" s="74" t="s">
        <v>35454</v>
      </c>
    </row>
    <row r="33996" spans="20:21" x14ac:dyDescent="0.25">
      <c r="T33996" s="101" t="s">
        <v>65707</v>
      </c>
      <c r="U33996" s="74" t="s">
        <v>65708</v>
      </c>
    </row>
    <row r="33997" spans="20:21" x14ac:dyDescent="0.25">
      <c r="T33997" s="101" t="s">
        <v>65709</v>
      </c>
      <c r="U33997" s="74" t="s">
        <v>65710</v>
      </c>
    </row>
    <row r="33998" spans="20:21" x14ac:dyDescent="0.25">
      <c r="T33998" s="101" t="s">
        <v>65711</v>
      </c>
      <c r="U33998" s="74" t="s">
        <v>65712</v>
      </c>
    </row>
    <row r="33999" spans="20:21" x14ac:dyDescent="0.25">
      <c r="T33999" s="101" t="s">
        <v>65713</v>
      </c>
      <c r="U33999" s="74" t="s">
        <v>65714</v>
      </c>
    </row>
    <row r="34000" spans="20:21" x14ac:dyDescent="0.25">
      <c r="T34000" s="101" t="s">
        <v>65715</v>
      </c>
      <c r="U34000" s="74" t="s">
        <v>12157</v>
      </c>
    </row>
    <row r="34001" spans="20:21" x14ac:dyDescent="0.25">
      <c r="T34001" s="101" t="s">
        <v>65716</v>
      </c>
      <c r="U34001" s="74" t="s">
        <v>65717</v>
      </c>
    </row>
    <row r="34002" spans="20:21" x14ac:dyDescent="0.25">
      <c r="T34002" s="101" t="s">
        <v>65718</v>
      </c>
      <c r="U34002" s="74" t="s">
        <v>65719</v>
      </c>
    </row>
    <row r="34003" spans="20:21" x14ac:dyDescent="0.25">
      <c r="T34003" s="101" t="s">
        <v>65720</v>
      </c>
      <c r="U34003" s="74" t="s">
        <v>65721</v>
      </c>
    </row>
    <row r="34004" spans="20:21" x14ac:dyDescent="0.25">
      <c r="T34004" s="101" t="s">
        <v>65722</v>
      </c>
      <c r="U34004" s="74" t="s">
        <v>65723</v>
      </c>
    </row>
    <row r="34005" spans="20:21" x14ac:dyDescent="0.25">
      <c r="T34005" s="101" t="s">
        <v>65724</v>
      </c>
      <c r="U34005" s="74" t="s">
        <v>65725</v>
      </c>
    </row>
    <row r="34006" spans="20:21" x14ac:dyDescent="0.25">
      <c r="T34006" s="101" t="s">
        <v>65726</v>
      </c>
      <c r="U34006" s="74" t="s">
        <v>65727</v>
      </c>
    </row>
    <row r="34007" spans="20:21" x14ac:dyDescent="0.25">
      <c r="T34007" s="101" t="s">
        <v>65728</v>
      </c>
      <c r="U34007" s="74" t="s">
        <v>65729</v>
      </c>
    </row>
    <row r="34008" spans="20:21" x14ac:dyDescent="0.25">
      <c r="T34008" s="101" t="s">
        <v>65730</v>
      </c>
      <c r="U34008" s="74" t="s">
        <v>65731</v>
      </c>
    </row>
    <row r="34009" spans="20:21" x14ac:dyDescent="0.25">
      <c r="T34009" s="101" t="s">
        <v>65732</v>
      </c>
      <c r="U34009" s="74" t="s">
        <v>65733</v>
      </c>
    </row>
    <row r="34010" spans="20:21" x14ac:dyDescent="0.25">
      <c r="T34010" s="101" t="s">
        <v>65734</v>
      </c>
      <c r="U34010" s="74" t="s">
        <v>65735</v>
      </c>
    </row>
    <row r="34011" spans="20:21" x14ac:dyDescent="0.25">
      <c r="T34011" s="101" t="s">
        <v>65736</v>
      </c>
      <c r="U34011" s="74" t="s">
        <v>65737</v>
      </c>
    </row>
    <row r="34012" spans="20:21" x14ac:dyDescent="0.25">
      <c r="T34012" s="101" t="s">
        <v>65738</v>
      </c>
      <c r="U34012" s="74" t="s">
        <v>65739</v>
      </c>
    </row>
    <row r="34013" spans="20:21" x14ac:dyDescent="0.25">
      <c r="T34013" s="101" t="s">
        <v>65740</v>
      </c>
      <c r="U34013" s="74" t="s">
        <v>65741</v>
      </c>
    </row>
    <row r="34014" spans="20:21" x14ac:dyDescent="0.25">
      <c r="T34014" s="101" t="s">
        <v>65742</v>
      </c>
      <c r="U34014" s="74" t="s">
        <v>65743</v>
      </c>
    </row>
    <row r="34015" spans="20:21" x14ac:dyDescent="0.25">
      <c r="T34015" s="101" t="s">
        <v>65744</v>
      </c>
      <c r="U34015" s="74" t="s">
        <v>65745</v>
      </c>
    </row>
    <row r="34016" spans="20:21" x14ac:dyDescent="0.25">
      <c r="T34016" s="101" t="s">
        <v>65746</v>
      </c>
      <c r="U34016" s="74" t="s">
        <v>65747</v>
      </c>
    </row>
    <row r="34017" spans="20:21" x14ac:dyDescent="0.25">
      <c r="T34017" s="101" t="s">
        <v>65748</v>
      </c>
      <c r="U34017" s="74" t="s">
        <v>65749</v>
      </c>
    </row>
    <row r="34018" spans="20:21" x14ac:dyDescent="0.25">
      <c r="T34018" s="101" t="s">
        <v>65750</v>
      </c>
      <c r="U34018" s="74" t="s">
        <v>65751</v>
      </c>
    </row>
    <row r="34019" spans="20:21" x14ac:dyDescent="0.25">
      <c r="T34019" s="101" t="s">
        <v>65752</v>
      </c>
      <c r="U34019" s="74" t="s">
        <v>65753</v>
      </c>
    </row>
    <row r="34020" spans="20:21" x14ac:dyDescent="0.25">
      <c r="T34020" s="101" t="s">
        <v>65754</v>
      </c>
      <c r="U34020" s="74" t="s">
        <v>65755</v>
      </c>
    </row>
    <row r="34021" spans="20:21" x14ac:dyDescent="0.25">
      <c r="T34021" s="101" t="s">
        <v>65756</v>
      </c>
      <c r="U34021" s="74" t="s">
        <v>65757</v>
      </c>
    </row>
    <row r="34022" spans="20:21" x14ac:dyDescent="0.25">
      <c r="T34022" s="101" t="s">
        <v>65758</v>
      </c>
      <c r="U34022" s="74" t="s">
        <v>65759</v>
      </c>
    </row>
    <row r="34023" spans="20:21" x14ac:dyDescent="0.25">
      <c r="T34023" s="101" t="s">
        <v>65760</v>
      </c>
      <c r="U34023" s="74" t="s">
        <v>25240</v>
      </c>
    </row>
    <row r="34024" spans="20:21" x14ac:dyDescent="0.25">
      <c r="T34024" s="101" t="s">
        <v>65761</v>
      </c>
      <c r="U34024" s="74" t="s">
        <v>1844</v>
      </c>
    </row>
    <row r="34025" spans="20:21" x14ac:dyDescent="0.25">
      <c r="T34025" s="101" t="s">
        <v>65762</v>
      </c>
      <c r="U34025" s="74" t="s">
        <v>65763</v>
      </c>
    </row>
    <row r="34026" spans="20:21" x14ac:dyDescent="0.25">
      <c r="T34026" s="101" t="s">
        <v>65764</v>
      </c>
      <c r="U34026" s="74" t="s">
        <v>12227</v>
      </c>
    </row>
    <row r="34027" spans="20:21" x14ac:dyDescent="0.25">
      <c r="T34027" s="101" t="s">
        <v>65765</v>
      </c>
      <c r="U34027" s="74" t="s">
        <v>65766</v>
      </c>
    </row>
    <row r="34028" spans="20:21" x14ac:dyDescent="0.25">
      <c r="T34028" s="101" t="s">
        <v>65767</v>
      </c>
      <c r="U34028" s="74" t="s">
        <v>65768</v>
      </c>
    </row>
    <row r="34029" spans="20:21" x14ac:dyDescent="0.25">
      <c r="T34029" s="101" t="s">
        <v>65769</v>
      </c>
      <c r="U34029" s="74" t="s">
        <v>65770</v>
      </c>
    </row>
    <row r="34030" spans="20:21" x14ac:dyDescent="0.25">
      <c r="T34030" s="101" t="s">
        <v>65771</v>
      </c>
      <c r="U34030" s="74" t="s">
        <v>65772</v>
      </c>
    </row>
    <row r="34031" spans="20:21" x14ac:dyDescent="0.25">
      <c r="T34031" s="101" t="s">
        <v>65773</v>
      </c>
      <c r="U34031" s="74" t="s">
        <v>65774</v>
      </c>
    </row>
    <row r="34032" spans="20:21" x14ac:dyDescent="0.25">
      <c r="T34032" s="101" t="s">
        <v>65775</v>
      </c>
      <c r="U34032" s="74" t="s">
        <v>27908</v>
      </c>
    </row>
    <row r="34033" spans="20:21" x14ac:dyDescent="0.25">
      <c r="T34033" s="101" t="s">
        <v>65776</v>
      </c>
      <c r="U34033" s="74" t="s">
        <v>65777</v>
      </c>
    </row>
    <row r="34034" spans="20:21" x14ac:dyDescent="0.25">
      <c r="T34034" s="101" t="s">
        <v>65778</v>
      </c>
      <c r="U34034" s="74" t="s">
        <v>65779</v>
      </c>
    </row>
    <row r="34035" spans="20:21" x14ac:dyDescent="0.25">
      <c r="T34035" s="101" t="s">
        <v>65780</v>
      </c>
      <c r="U34035" s="74" t="s">
        <v>65781</v>
      </c>
    </row>
    <row r="34036" spans="20:21" x14ac:dyDescent="0.25">
      <c r="T34036" s="101" t="s">
        <v>65782</v>
      </c>
      <c r="U34036" s="74" t="s">
        <v>65783</v>
      </c>
    </row>
    <row r="34037" spans="20:21" x14ac:dyDescent="0.25">
      <c r="T34037" s="101" t="s">
        <v>65784</v>
      </c>
      <c r="U34037" s="74" t="s">
        <v>65785</v>
      </c>
    </row>
    <row r="34038" spans="20:21" x14ac:dyDescent="0.25">
      <c r="T34038" s="101" t="s">
        <v>65786</v>
      </c>
      <c r="U34038" s="74" t="s">
        <v>22411</v>
      </c>
    </row>
    <row r="34039" spans="20:21" x14ac:dyDescent="0.25">
      <c r="T34039" s="101" t="s">
        <v>65787</v>
      </c>
      <c r="U34039" s="74" t="s">
        <v>65788</v>
      </c>
    </row>
    <row r="34040" spans="20:21" x14ac:dyDescent="0.25">
      <c r="T34040" s="101" t="s">
        <v>65789</v>
      </c>
      <c r="U34040" s="74" t="s">
        <v>65790</v>
      </c>
    </row>
    <row r="34041" spans="20:21" x14ac:dyDescent="0.25">
      <c r="T34041" s="101" t="s">
        <v>65791</v>
      </c>
      <c r="U34041" s="74" t="s">
        <v>65792</v>
      </c>
    </row>
    <row r="34042" spans="20:21" x14ac:dyDescent="0.25">
      <c r="T34042" s="101" t="s">
        <v>65793</v>
      </c>
      <c r="U34042" s="74" t="s">
        <v>65794</v>
      </c>
    </row>
    <row r="34043" spans="20:21" x14ac:dyDescent="0.25">
      <c r="T34043" s="101" t="s">
        <v>65795</v>
      </c>
      <c r="U34043" s="74" t="s">
        <v>65796</v>
      </c>
    </row>
    <row r="34044" spans="20:21" x14ac:dyDescent="0.25">
      <c r="T34044" s="101" t="s">
        <v>65797</v>
      </c>
      <c r="U34044" s="74" t="s">
        <v>65798</v>
      </c>
    </row>
    <row r="34045" spans="20:21" x14ac:dyDescent="0.25">
      <c r="T34045" s="101" t="s">
        <v>65799</v>
      </c>
      <c r="U34045" s="74" t="s">
        <v>65800</v>
      </c>
    </row>
    <row r="34046" spans="20:21" x14ac:dyDescent="0.25">
      <c r="T34046" s="101" t="s">
        <v>65801</v>
      </c>
      <c r="U34046" s="74" t="s">
        <v>1974</v>
      </c>
    </row>
    <row r="34047" spans="20:21" x14ac:dyDescent="0.25">
      <c r="T34047" s="101" t="s">
        <v>65802</v>
      </c>
      <c r="U34047" s="74" t="s">
        <v>65803</v>
      </c>
    </row>
    <row r="34048" spans="20:21" x14ac:dyDescent="0.25">
      <c r="T34048" s="101" t="s">
        <v>65804</v>
      </c>
      <c r="U34048" s="74" t="s">
        <v>21260</v>
      </c>
    </row>
    <row r="34049" spans="20:21" x14ac:dyDescent="0.25">
      <c r="T34049" s="101" t="s">
        <v>65805</v>
      </c>
      <c r="U34049" s="74" t="s">
        <v>65806</v>
      </c>
    </row>
    <row r="34050" spans="20:21" x14ac:dyDescent="0.25">
      <c r="T34050" s="101" t="s">
        <v>65807</v>
      </c>
      <c r="U34050" s="74" t="s">
        <v>65808</v>
      </c>
    </row>
    <row r="34051" spans="20:21" x14ac:dyDescent="0.25">
      <c r="T34051" s="101" t="s">
        <v>65809</v>
      </c>
      <c r="U34051" s="74" t="s">
        <v>65810</v>
      </c>
    </row>
    <row r="34052" spans="20:21" x14ac:dyDescent="0.25">
      <c r="T34052" s="101" t="s">
        <v>65811</v>
      </c>
      <c r="U34052" s="74" t="s">
        <v>65812</v>
      </c>
    </row>
    <row r="34053" spans="20:21" x14ac:dyDescent="0.25">
      <c r="T34053" s="101" t="s">
        <v>65813</v>
      </c>
      <c r="U34053" s="74" t="s">
        <v>65814</v>
      </c>
    </row>
    <row r="34054" spans="20:21" x14ac:dyDescent="0.25">
      <c r="T34054" s="101" t="s">
        <v>65815</v>
      </c>
      <c r="U34054" s="74" t="s">
        <v>65816</v>
      </c>
    </row>
    <row r="34055" spans="20:21" x14ac:dyDescent="0.25">
      <c r="T34055" s="101" t="s">
        <v>65817</v>
      </c>
      <c r="U34055" s="74" t="s">
        <v>65818</v>
      </c>
    </row>
    <row r="34056" spans="20:21" x14ac:dyDescent="0.25">
      <c r="T34056" s="101" t="s">
        <v>65819</v>
      </c>
      <c r="U34056" s="74" t="s">
        <v>65820</v>
      </c>
    </row>
    <row r="34057" spans="20:21" x14ac:dyDescent="0.25">
      <c r="T34057" s="101" t="s">
        <v>65821</v>
      </c>
      <c r="U34057" s="74" t="s">
        <v>65822</v>
      </c>
    </row>
    <row r="34058" spans="20:21" x14ac:dyDescent="0.25">
      <c r="T34058" s="101" t="s">
        <v>65823</v>
      </c>
      <c r="U34058" s="74" t="s">
        <v>65824</v>
      </c>
    </row>
    <row r="34059" spans="20:21" x14ac:dyDescent="0.25">
      <c r="T34059" s="101" t="s">
        <v>65825</v>
      </c>
      <c r="U34059" s="74" t="s">
        <v>65826</v>
      </c>
    </row>
    <row r="34060" spans="20:21" x14ac:dyDescent="0.25">
      <c r="T34060" s="101" t="s">
        <v>65827</v>
      </c>
      <c r="U34060" s="74" t="s">
        <v>65828</v>
      </c>
    </row>
    <row r="34061" spans="20:21" x14ac:dyDescent="0.25">
      <c r="T34061" s="101" t="s">
        <v>65829</v>
      </c>
      <c r="U34061" s="74" t="s">
        <v>65830</v>
      </c>
    </row>
    <row r="34062" spans="20:21" x14ac:dyDescent="0.25">
      <c r="T34062" s="101" t="s">
        <v>65831</v>
      </c>
      <c r="U34062" s="74" t="s">
        <v>65832</v>
      </c>
    </row>
    <row r="34063" spans="20:21" x14ac:dyDescent="0.25">
      <c r="T34063" s="101" t="s">
        <v>65833</v>
      </c>
      <c r="U34063" s="74" t="s">
        <v>65834</v>
      </c>
    </row>
    <row r="34064" spans="20:21" x14ac:dyDescent="0.25">
      <c r="T34064" s="101" t="s">
        <v>65835</v>
      </c>
      <c r="U34064" s="74" t="s">
        <v>65836</v>
      </c>
    </row>
    <row r="34065" spans="20:21" x14ac:dyDescent="0.25">
      <c r="T34065" s="101" t="s">
        <v>65837</v>
      </c>
      <c r="U34065" s="74" t="s">
        <v>65838</v>
      </c>
    </row>
    <row r="34066" spans="20:21" x14ac:dyDescent="0.25">
      <c r="T34066" s="101" t="s">
        <v>65839</v>
      </c>
      <c r="U34066" s="74" t="s">
        <v>65840</v>
      </c>
    </row>
    <row r="34067" spans="20:21" x14ac:dyDescent="0.25">
      <c r="T34067" s="101" t="s">
        <v>65841</v>
      </c>
      <c r="U34067" s="74" t="s">
        <v>65842</v>
      </c>
    </row>
    <row r="34068" spans="20:21" x14ac:dyDescent="0.25">
      <c r="T34068" s="101" t="s">
        <v>65843</v>
      </c>
      <c r="U34068" s="74" t="s">
        <v>65844</v>
      </c>
    </row>
    <row r="34069" spans="20:21" x14ac:dyDescent="0.25">
      <c r="T34069" s="101" t="s">
        <v>65845</v>
      </c>
      <c r="U34069" s="74" t="s">
        <v>65846</v>
      </c>
    </row>
    <row r="34070" spans="20:21" x14ac:dyDescent="0.25">
      <c r="T34070" s="101" t="s">
        <v>65847</v>
      </c>
      <c r="U34070" s="74" t="s">
        <v>65848</v>
      </c>
    </row>
    <row r="34071" spans="20:21" x14ac:dyDescent="0.25">
      <c r="T34071" s="101" t="s">
        <v>65849</v>
      </c>
      <c r="U34071" s="74" t="s">
        <v>50039</v>
      </c>
    </row>
    <row r="34072" spans="20:21" x14ac:dyDescent="0.25">
      <c r="T34072" s="101" t="s">
        <v>65850</v>
      </c>
      <c r="U34072" s="74" t="s">
        <v>65851</v>
      </c>
    </row>
    <row r="34073" spans="20:21" x14ac:dyDescent="0.25">
      <c r="T34073" s="101" t="s">
        <v>65852</v>
      </c>
      <c r="U34073" s="74" t="s">
        <v>65853</v>
      </c>
    </row>
    <row r="34074" spans="20:21" x14ac:dyDescent="0.25">
      <c r="T34074" s="101" t="s">
        <v>65854</v>
      </c>
      <c r="U34074" s="74" t="s">
        <v>65855</v>
      </c>
    </row>
    <row r="34075" spans="20:21" x14ac:dyDescent="0.25">
      <c r="T34075" s="101" t="s">
        <v>65856</v>
      </c>
      <c r="U34075" s="74" t="s">
        <v>65857</v>
      </c>
    </row>
    <row r="34076" spans="20:21" x14ac:dyDescent="0.25">
      <c r="T34076" s="101" t="s">
        <v>65858</v>
      </c>
      <c r="U34076" s="74" t="s">
        <v>65859</v>
      </c>
    </row>
    <row r="34077" spans="20:21" x14ac:dyDescent="0.25">
      <c r="T34077" s="101" t="s">
        <v>65860</v>
      </c>
      <c r="U34077" s="74" t="s">
        <v>65861</v>
      </c>
    </row>
    <row r="34078" spans="20:21" x14ac:dyDescent="0.25">
      <c r="T34078" s="101" t="s">
        <v>65862</v>
      </c>
      <c r="U34078" s="74" t="s">
        <v>65863</v>
      </c>
    </row>
    <row r="34079" spans="20:21" x14ac:dyDescent="0.25">
      <c r="T34079" s="101" t="s">
        <v>65864</v>
      </c>
      <c r="U34079" s="74" t="s">
        <v>31212</v>
      </c>
    </row>
    <row r="34080" spans="20:21" x14ac:dyDescent="0.25">
      <c r="T34080" s="101" t="s">
        <v>65865</v>
      </c>
      <c r="U34080" s="74" t="s">
        <v>65866</v>
      </c>
    </row>
    <row r="34081" spans="20:21" x14ac:dyDescent="0.25">
      <c r="T34081" s="101" t="s">
        <v>65867</v>
      </c>
      <c r="U34081" s="74" t="s">
        <v>65868</v>
      </c>
    </row>
    <row r="34082" spans="20:21" x14ac:dyDescent="0.25">
      <c r="T34082" s="101" t="s">
        <v>65869</v>
      </c>
      <c r="U34082" s="74" t="s">
        <v>12385</v>
      </c>
    </row>
    <row r="34083" spans="20:21" x14ac:dyDescent="0.25">
      <c r="T34083" s="101" t="s">
        <v>65870</v>
      </c>
      <c r="U34083" s="74" t="s">
        <v>65871</v>
      </c>
    </row>
    <row r="34084" spans="20:21" x14ac:dyDescent="0.25">
      <c r="T34084" s="101" t="s">
        <v>65872</v>
      </c>
      <c r="U34084" s="74" t="s">
        <v>65873</v>
      </c>
    </row>
    <row r="34085" spans="20:21" x14ac:dyDescent="0.25">
      <c r="T34085" s="101" t="s">
        <v>65874</v>
      </c>
      <c r="U34085" s="74" t="s">
        <v>65875</v>
      </c>
    </row>
    <row r="34086" spans="20:21" x14ac:dyDescent="0.25">
      <c r="T34086" s="101" t="s">
        <v>65876</v>
      </c>
      <c r="U34086" s="74" t="s">
        <v>65877</v>
      </c>
    </row>
    <row r="34087" spans="20:21" x14ac:dyDescent="0.25">
      <c r="T34087" s="101" t="s">
        <v>65878</v>
      </c>
      <c r="U34087" s="74" t="s">
        <v>65879</v>
      </c>
    </row>
    <row r="34088" spans="20:21" x14ac:dyDescent="0.25">
      <c r="T34088" s="101" t="s">
        <v>65880</v>
      </c>
      <c r="U34088" s="74" t="s">
        <v>65881</v>
      </c>
    </row>
    <row r="34089" spans="20:21" x14ac:dyDescent="0.25">
      <c r="T34089" s="101" t="s">
        <v>65882</v>
      </c>
      <c r="U34089" s="74" t="s">
        <v>65883</v>
      </c>
    </row>
    <row r="34090" spans="20:21" x14ac:dyDescent="0.25">
      <c r="T34090" s="101" t="s">
        <v>65884</v>
      </c>
      <c r="U34090" s="74" t="s">
        <v>27489</v>
      </c>
    </row>
    <row r="34091" spans="20:21" x14ac:dyDescent="0.25">
      <c r="T34091" s="101" t="s">
        <v>65885</v>
      </c>
      <c r="U34091" s="74" t="s">
        <v>65886</v>
      </c>
    </row>
    <row r="34092" spans="20:21" x14ac:dyDescent="0.25">
      <c r="T34092" s="101" t="s">
        <v>65887</v>
      </c>
      <c r="U34092" s="74" t="s">
        <v>65888</v>
      </c>
    </row>
    <row r="34093" spans="20:21" x14ac:dyDescent="0.25">
      <c r="T34093" s="101" t="s">
        <v>65889</v>
      </c>
      <c r="U34093" s="74" t="s">
        <v>65890</v>
      </c>
    </row>
    <row r="34094" spans="20:21" x14ac:dyDescent="0.25">
      <c r="T34094" s="101" t="s">
        <v>65891</v>
      </c>
      <c r="U34094" s="74" t="s">
        <v>65892</v>
      </c>
    </row>
    <row r="34095" spans="20:21" x14ac:dyDescent="0.25">
      <c r="T34095" s="101" t="s">
        <v>65893</v>
      </c>
      <c r="U34095" s="74" t="s">
        <v>65894</v>
      </c>
    </row>
    <row r="34096" spans="20:21" x14ac:dyDescent="0.25">
      <c r="T34096" s="101" t="s">
        <v>65895</v>
      </c>
      <c r="U34096" s="74" t="s">
        <v>65896</v>
      </c>
    </row>
    <row r="34097" spans="20:21" x14ac:dyDescent="0.25">
      <c r="T34097" s="101" t="s">
        <v>65897</v>
      </c>
      <c r="U34097" s="74" t="s">
        <v>65898</v>
      </c>
    </row>
    <row r="34098" spans="20:21" x14ac:dyDescent="0.25">
      <c r="T34098" s="101" t="s">
        <v>65899</v>
      </c>
      <c r="U34098" s="74" t="s">
        <v>27506</v>
      </c>
    </row>
    <row r="34099" spans="20:21" x14ac:dyDescent="0.25">
      <c r="T34099" s="101" t="s">
        <v>65900</v>
      </c>
      <c r="U34099" s="74" t="s">
        <v>65901</v>
      </c>
    </row>
    <row r="34100" spans="20:21" x14ac:dyDescent="0.25">
      <c r="T34100" s="101" t="s">
        <v>65902</v>
      </c>
      <c r="U34100" s="74" t="s">
        <v>65903</v>
      </c>
    </row>
    <row r="34101" spans="20:21" x14ac:dyDescent="0.25">
      <c r="T34101" s="101" t="s">
        <v>65904</v>
      </c>
      <c r="U34101" s="74" t="s">
        <v>65905</v>
      </c>
    </row>
    <row r="34102" spans="20:21" x14ac:dyDescent="0.25">
      <c r="T34102" s="101" t="s">
        <v>65906</v>
      </c>
      <c r="U34102" s="74" t="s">
        <v>65907</v>
      </c>
    </row>
    <row r="34103" spans="20:21" x14ac:dyDescent="0.25">
      <c r="T34103" s="101" t="s">
        <v>65908</v>
      </c>
      <c r="U34103" s="74" t="s">
        <v>65909</v>
      </c>
    </row>
    <row r="34104" spans="20:21" x14ac:dyDescent="0.25">
      <c r="T34104" s="101" t="s">
        <v>65910</v>
      </c>
      <c r="U34104" s="74" t="s">
        <v>65911</v>
      </c>
    </row>
    <row r="34105" spans="20:21" x14ac:dyDescent="0.25">
      <c r="T34105" s="101" t="s">
        <v>65912</v>
      </c>
      <c r="U34105" s="74" t="s">
        <v>800</v>
      </c>
    </row>
    <row r="34106" spans="20:21" x14ac:dyDescent="0.25">
      <c r="T34106" s="101" t="s">
        <v>65913</v>
      </c>
      <c r="U34106" s="74" t="s">
        <v>65914</v>
      </c>
    </row>
    <row r="34107" spans="20:21" x14ac:dyDescent="0.25">
      <c r="T34107" s="101" t="s">
        <v>65915</v>
      </c>
      <c r="U34107" s="74" t="s">
        <v>25554</v>
      </c>
    </row>
    <row r="34108" spans="20:21" x14ac:dyDescent="0.25">
      <c r="T34108" s="101" t="s">
        <v>65916</v>
      </c>
      <c r="U34108" s="74" t="s">
        <v>65917</v>
      </c>
    </row>
    <row r="34109" spans="20:21" x14ac:dyDescent="0.25">
      <c r="T34109" s="101" t="s">
        <v>65918</v>
      </c>
      <c r="U34109" s="74" t="s">
        <v>30738</v>
      </c>
    </row>
    <row r="34110" spans="20:21" x14ac:dyDescent="0.25">
      <c r="T34110" s="101" t="s">
        <v>65919</v>
      </c>
      <c r="U34110" s="74" t="s">
        <v>65920</v>
      </c>
    </row>
    <row r="34111" spans="20:21" x14ac:dyDescent="0.25">
      <c r="T34111" s="101" t="s">
        <v>65921</v>
      </c>
      <c r="U34111" s="74" t="s">
        <v>65922</v>
      </c>
    </row>
    <row r="34112" spans="20:21" x14ac:dyDescent="0.25">
      <c r="T34112" s="101" t="s">
        <v>65923</v>
      </c>
      <c r="U34112" s="74" t="s">
        <v>65924</v>
      </c>
    </row>
    <row r="34113" spans="20:21" x14ac:dyDescent="0.25">
      <c r="T34113" s="101" t="s">
        <v>65925</v>
      </c>
      <c r="U34113" s="74" t="s">
        <v>65926</v>
      </c>
    </row>
    <row r="34114" spans="20:21" x14ac:dyDescent="0.25">
      <c r="T34114" s="101" t="s">
        <v>65927</v>
      </c>
      <c r="U34114" s="74" t="s">
        <v>65928</v>
      </c>
    </row>
    <row r="34115" spans="20:21" x14ac:dyDescent="0.25">
      <c r="T34115" s="101" t="s">
        <v>65929</v>
      </c>
      <c r="U34115" s="74" t="s">
        <v>65930</v>
      </c>
    </row>
    <row r="34116" spans="20:21" x14ac:dyDescent="0.25">
      <c r="T34116" s="101" t="s">
        <v>65931</v>
      </c>
      <c r="U34116" s="74" t="s">
        <v>22590</v>
      </c>
    </row>
    <row r="34117" spans="20:21" x14ac:dyDescent="0.25">
      <c r="T34117" s="101" t="s">
        <v>65932</v>
      </c>
      <c r="U34117" s="74" t="s">
        <v>65933</v>
      </c>
    </row>
    <row r="34118" spans="20:21" x14ac:dyDescent="0.25">
      <c r="T34118" s="101" t="s">
        <v>65934</v>
      </c>
      <c r="U34118" s="74" t="s">
        <v>65935</v>
      </c>
    </row>
    <row r="34119" spans="20:21" x14ac:dyDescent="0.25">
      <c r="T34119" s="101" t="s">
        <v>65936</v>
      </c>
      <c r="U34119" s="74" t="s">
        <v>65937</v>
      </c>
    </row>
    <row r="34120" spans="20:21" x14ac:dyDescent="0.25">
      <c r="T34120" s="101" t="s">
        <v>65938</v>
      </c>
      <c r="U34120" s="74" t="s">
        <v>65939</v>
      </c>
    </row>
    <row r="34121" spans="20:21" x14ac:dyDescent="0.25">
      <c r="T34121" s="101" t="s">
        <v>65940</v>
      </c>
      <c r="U34121" s="74" t="s">
        <v>65941</v>
      </c>
    </row>
    <row r="34122" spans="20:21" x14ac:dyDescent="0.25">
      <c r="T34122" s="101" t="s">
        <v>65942</v>
      </c>
      <c r="U34122" s="74" t="s">
        <v>65943</v>
      </c>
    </row>
    <row r="34123" spans="20:21" x14ac:dyDescent="0.25">
      <c r="T34123" s="101" t="s">
        <v>65944</v>
      </c>
      <c r="U34123" s="74" t="s">
        <v>65945</v>
      </c>
    </row>
    <row r="34124" spans="20:21" x14ac:dyDescent="0.25">
      <c r="T34124" s="101" t="s">
        <v>65946</v>
      </c>
      <c r="U34124" s="74" t="s">
        <v>65947</v>
      </c>
    </row>
    <row r="34125" spans="20:21" x14ac:dyDescent="0.25">
      <c r="T34125" s="101" t="s">
        <v>65948</v>
      </c>
      <c r="U34125" s="74" t="s">
        <v>65949</v>
      </c>
    </row>
    <row r="34126" spans="20:21" x14ac:dyDescent="0.25">
      <c r="T34126" s="101" t="s">
        <v>65950</v>
      </c>
      <c r="U34126" s="74" t="s">
        <v>65951</v>
      </c>
    </row>
    <row r="34127" spans="20:21" x14ac:dyDescent="0.25">
      <c r="T34127" s="101" t="s">
        <v>65952</v>
      </c>
      <c r="U34127" s="74" t="s">
        <v>65953</v>
      </c>
    </row>
    <row r="34128" spans="20:21" x14ac:dyDescent="0.25">
      <c r="T34128" s="101" t="s">
        <v>65954</v>
      </c>
      <c r="U34128" s="74" t="s">
        <v>65955</v>
      </c>
    </row>
    <row r="34129" spans="20:21" x14ac:dyDescent="0.25">
      <c r="T34129" s="101" t="s">
        <v>65956</v>
      </c>
      <c r="U34129" s="74" t="s">
        <v>65957</v>
      </c>
    </row>
    <row r="34130" spans="20:21" x14ac:dyDescent="0.25">
      <c r="T34130" s="101" t="s">
        <v>65958</v>
      </c>
      <c r="U34130" s="74" t="s">
        <v>65959</v>
      </c>
    </row>
    <row r="34131" spans="20:21" x14ac:dyDescent="0.25">
      <c r="T34131" s="101" t="s">
        <v>65960</v>
      </c>
      <c r="U34131" s="74" t="s">
        <v>65961</v>
      </c>
    </row>
    <row r="34132" spans="20:21" x14ac:dyDescent="0.25">
      <c r="T34132" s="101" t="s">
        <v>65962</v>
      </c>
      <c r="U34132" s="74" t="s">
        <v>65963</v>
      </c>
    </row>
    <row r="34133" spans="20:21" x14ac:dyDescent="0.25">
      <c r="T34133" s="101" t="s">
        <v>65964</v>
      </c>
      <c r="U34133" s="74" t="s">
        <v>65965</v>
      </c>
    </row>
    <row r="34134" spans="20:21" x14ac:dyDescent="0.25">
      <c r="T34134" s="101" t="s">
        <v>65966</v>
      </c>
      <c r="U34134" s="74" t="s">
        <v>65967</v>
      </c>
    </row>
    <row r="34135" spans="20:21" x14ac:dyDescent="0.25">
      <c r="T34135" s="101" t="s">
        <v>65968</v>
      </c>
      <c r="U34135" s="74" t="s">
        <v>65969</v>
      </c>
    </row>
    <row r="34136" spans="20:21" x14ac:dyDescent="0.25">
      <c r="T34136" s="101" t="s">
        <v>65970</v>
      </c>
      <c r="U34136" s="74" t="s">
        <v>65971</v>
      </c>
    </row>
    <row r="34137" spans="20:21" x14ac:dyDescent="0.25">
      <c r="T34137" s="101" t="s">
        <v>65972</v>
      </c>
      <c r="U34137" s="74" t="s">
        <v>65973</v>
      </c>
    </row>
    <row r="34138" spans="20:21" x14ac:dyDescent="0.25">
      <c r="T34138" s="101" t="s">
        <v>65974</v>
      </c>
      <c r="U34138" s="74" t="s">
        <v>65975</v>
      </c>
    </row>
    <row r="34139" spans="20:21" x14ac:dyDescent="0.25">
      <c r="T34139" s="101" t="s">
        <v>65976</v>
      </c>
      <c r="U34139" s="74" t="s">
        <v>65977</v>
      </c>
    </row>
    <row r="34140" spans="20:21" x14ac:dyDescent="0.25">
      <c r="T34140" s="101" t="s">
        <v>65978</v>
      </c>
      <c r="U34140" s="74" t="s">
        <v>65979</v>
      </c>
    </row>
    <row r="34141" spans="20:21" x14ac:dyDescent="0.25">
      <c r="T34141" s="101" t="s">
        <v>65980</v>
      </c>
      <c r="U34141" s="74" t="s">
        <v>65981</v>
      </c>
    </row>
    <row r="34142" spans="20:21" x14ac:dyDescent="0.25">
      <c r="T34142" s="101" t="s">
        <v>65982</v>
      </c>
      <c r="U34142" s="74" t="s">
        <v>65983</v>
      </c>
    </row>
    <row r="34143" spans="20:21" x14ac:dyDescent="0.25">
      <c r="T34143" s="101" t="s">
        <v>65984</v>
      </c>
      <c r="U34143" s="74" t="s">
        <v>7248</v>
      </c>
    </row>
    <row r="34144" spans="20:21" x14ac:dyDescent="0.25">
      <c r="T34144" s="101" t="s">
        <v>65985</v>
      </c>
      <c r="U34144" s="74" t="s">
        <v>65986</v>
      </c>
    </row>
    <row r="34145" spans="20:21" x14ac:dyDescent="0.25">
      <c r="T34145" s="101" t="s">
        <v>65987</v>
      </c>
      <c r="U34145" s="74" t="s">
        <v>65988</v>
      </c>
    </row>
    <row r="34146" spans="20:21" x14ac:dyDescent="0.25">
      <c r="T34146" s="101" t="s">
        <v>65989</v>
      </c>
      <c r="U34146" s="74" t="s">
        <v>65990</v>
      </c>
    </row>
    <row r="34147" spans="20:21" x14ac:dyDescent="0.25">
      <c r="T34147" s="101" t="s">
        <v>65991</v>
      </c>
      <c r="U34147" s="74" t="s">
        <v>65992</v>
      </c>
    </row>
    <row r="34148" spans="20:21" x14ac:dyDescent="0.25">
      <c r="T34148" s="101" t="s">
        <v>65993</v>
      </c>
      <c r="U34148" s="74" t="s">
        <v>65994</v>
      </c>
    </row>
    <row r="34149" spans="20:21" x14ac:dyDescent="0.25">
      <c r="T34149" s="101" t="s">
        <v>65995</v>
      </c>
      <c r="U34149" s="74" t="s">
        <v>65996</v>
      </c>
    </row>
    <row r="34150" spans="20:21" x14ac:dyDescent="0.25">
      <c r="T34150" s="101" t="s">
        <v>65997</v>
      </c>
      <c r="U34150" s="74" t="s">
        <v>65998</v>
      </c>
    </row>
    <row r="34151" spans="20:21" x14ac:dyDescent="0.25">
      <c r="T34151" s="101" t="s">
        <v>65999</v>
      </c>
      <c r="U34151" s="74" t="s">
        <v>66000</v>
      </c>
    </row>
    <row r="34152" spans="20:21" x14ac:dyDescent="0.25">
      <c r="T34152" s="101" t="s">
        <v>66001</v>
      </c>
      <c r="U34152" s="74" t="s">
        <v>35148</v>
      </c>
    </row>
    <row r="34153" spans="20:21" x14ac:dyDescent="0.25">
      <c r="T34153" s="101" t="s">
        <v>66002</v>
      </c>
      <c r="U34153" s="74" t="s">
        <v>66003</v>
      </c>
    </row>
    <row r="34154" spans="20:21" x14ac:dyDescent="0.25">
      <c r="T34154" s="101" t="s">
        <v>66004</v>
      </c>
      <c r="U34154" s="74" t="s">
        <v>66005</v>
      </c>
    </row>
    <row r="34155" spans="20:21" x14ac:dyDescent="0.25">
      <c r="T34155" s="101" t="s">
        <v>66006</v>
      </c>
      <c r="U34155" s="74" t="s">
        <v>66007</v>
      </c>
    </row>
    <row r="34156" spans="20:21" x14ac:dyDescent="0.25">
      <c r="T34156" s="101" t="s">
        <v>66008</v>
      </c>
      <c r="U34156" s="74" t="s">
        <v>33528</v>
      </c>
    </row>
    <row r="34157" spans="20:21" x14ac:dyDescent="0.25">
      <c r="T34157" s="101" t="s">
        <v>66009</v>
      </c>
      <c r="U34157" s="74" t="s">
        <v>66010</v>
      </c>
    </row>
    <row r="34158" spans="20:21" x14ac:dyDescent="0.25">
      <c r="T34158" s="101" t="s">
        <v>66011</v>
      </c>
      <c r="U34158" s="74" t="s">
        <v>66012</v>
      </c>
    </row>
    <row r="34159" spans="20:21" x14ac:dyDescent="0.25">
      <c r="T34159" s="101" t="s">
        <v>66013</v>
      </c>
      <c r="U34159" s="74" t="s">
        <v>22051</v>
      </c>
    </row>
    <row r="34160" spans="20:21" x14ac:dyDescent="0.25">
      <c r="T34160" s="101" t="s">
        <v>66014</v>
      </c>
      <c r="U34160" s="74" t="s">
        <v>66015</v>
      </c>
    </row>
    <row r="34161" spans="20:21" x14ac:dyDescent="0.25">
      <c r="T34161" s="101" t="s">
        <v>66016</v>
      </c>
      <c r="U34161" s="74" t="s">
        <v>66017</v>
      </c>
    </row>
    <row r="34162" spans="20:21" x14ac:dyDescent="0.25">
      <c r="T34162" s="101" t="s">
        <v>66018</v>
      </c>
      <c r="U34162" s="74" t="s">
        <v>66019</v>
      </c>
    </row>
    <row r="34163" spans="20:21" x14ac:dyDescent="0.25">
      <c r="T34163" s="101" t="s">
        <v>66020</v>
      </c>
      <c r="U34163" s="74" t="s">
        <v>66021</v>
      </c>
    </row>
    <row r="34164" spans="20:21" x14ac:dyDescent="0.25">
      <c r="T34164" s="101" t="s">
        <v>66022</v>
      </c>
      <c r="U34164" s="74" t="s">
        <v>66023</v>
      </c>
    </row>
    <row r="34165" spans="20:21" x14ac:dyDescent="0.25">
      <c r="T34165" s="101" t="s">
        <v>66024</v>
      </c>
      <c r="U34165" s="74" t="s">
        <v>66025</v>
      </c>
    </row>
    <row r="34166" spans="20:21" x14ac:dyDescent="0.25">
      <c r="T34166" s="101" t="s">
        <v>66026</v>
      </c>
      <c r="U34166" s="74" t="s">
        <v>66027</v>
      </c>
    </row>
    <row r="34167" spans="20:21" x14ac:dyDescent="0.25">
      <c r="T34167" s="101" t="s">
        <v>66028</v>
      </c>
      <c r="U34167" s="74" t="s">
        <v>66029</v>
      </c>
    </row>
    <row r="34168" spans="20:21" x14ac:dyDescent="0.25">
      <c r="T34168" s="101" t="s">
        <v>66030</v>
      </c>
      <c r="U34168" s="74" t="s">
        <v>66031</v>
      </c>
    </row>
    <row r="34169" spans="20:21" x14ac:dyDescent="0.25">
      <c r="T34169" s="101" t="s">
        <v>66032</v>
      </c>
      <c r="U34169" s="74" t="s">
        <v>66033</v>
      </c>
    </row>
    <row r="34170" spans="20:21" x14ac:dyDescent="0.25">
      <c r="T34170" s="101" t="s">
        <v>66034</v>
      </c>
      <c r="U34170" s="74" t="s">
        <v>66035</v>
      </c>
    </row>
    <row r="34171" spans="20:21" x14ac:dyDescent="0.25">
      <c r="T34171" s="101" t="s">
        <v>66036</v>
      </c>
      <c r="U34171" s="74" t="s">
        <v>66037</v>
      </c>
    </row>
    <row r="34172" spans="20:21" x14ac:dyDescent="0.25">
      <c r="T34172" s="101" t="s">
        <v>66038</v>
      </c>
      <c r="U34172" s="74" t="s">
        <v>66039</v>
      </c>
    </row>
    <row r="34173" spans="20:21" x14ac:dyDescent="0.25">
      <c r="T34173" s="101" t="s">
        <v>66040</v>
      </c>
      <c r="U34173" s="74" t="s">
        <v>66041</v>
      </c>
    </row>
    <row r="34174" spans="20:21" x14ac:dyDescent="0.25">
      <c r="T34174" s="101" t="s">
        <v>66042</v>
      </c>
      <c r="U34174" s="74" t="s">
        <v>66043</v>
      </c>
    </row>
    <row r="34175" spans="20:21" x14ac:dyDescent="0.25">
      <c r="T34175" s="101" t="s">
        <v>66044</v>
      </c>
      <c r="U34175" s="74" t="s">
        <v>66045</v>
      </c>
    </row>
    <row r="34176" spans="20:21" x14ac:dyDescent="0.25">
      <c r="T34176" s="101" t="s">
        <v>66046</v>
      </c>
      <c r="U34176" s="74" t="s">
        <v>66047</v>
      </c>
    </row>
    <row r="34177" spans="20:21" x14ac:dyDescent="0.25">
      <c r="T34177" s="101" t="s">
        <v>66048</v>
      </c>
      <c r="U34177" s="74" t="s">
        <v>66049</v>
      </c>
    </row>
    <row r="34178" spans="20:21" x14ac:dyDescent="0.25">
      <c r="T34178" s="101" t="s">
        <v>66050</v>
      </c>
      <c r="U34178" s="74" t="s">
        <v>66051</v>
      </c>
    </row>
    <row r="34179" spans="20:21" x14ac:dyDescent="0.25">
      <c r="T34179" s="101" t="s">
        <v>66052</v>
      </c>
      <c r="U34179" s="74" t="s">
        <v>66053</v>
      </c>
    </row>
    <row r="34180" spans="20:21" x14ac:dyDescent="0.25">
      <c r="T34180" s="101" t="s">
        <v>66054</v>
      </c>
      <c r="U34180" s="74" t="s">
        <v>66055</v>
      </c>
    </row>
    <row r="34181" spans="20:21" x14ac:dyDescent="0.25">
      <c r="T34181" s="101" t="s">
        <v>66056</v>
      </c>
      <c r="U34181" s="74" t="s">
        <v>66057</v>
      </c>
    </row>
    <row r="34182" spans="20:21" x14ac:dyDescent="0.25">
      <c r="T34182" s="101" t="s">
        <v>66058</v>
      </c>
      <c r="U34182" s="74" t="s">
        <v>66059</v>
      </c>
    </row>
    <row r="34183" spans="20:21" x14ac:dyDescent="0.25">
      <c r="T34183" s="101" t="s">
        <v>66060</v>
      </c>
      <c r="U34183" s="74" t="s">
        <v>66061</v>
      </c>
    </row>
    <row r="34184" spans="20:21" x14ac:dyDescent="0.25">
      <c r="T34184" s="101" t="s">
        <v>66062</v>
      </c>
      <c r="U34184" s="74" t="s">
        <v>66063</v>
      </c>
    </row>
    <row r="34185" spans="20:21" x14ac:dyDescent="0.25">
      <c r="T34185" s="101" t="s">
        <v>66064</v>
      </c>
      <c r="U34185" s="74" t="s">
        <v>66065</v>
      </c>
    </row>
    <row r="34186" spans="20:21" x14ac:dyDescent="0.25">
      <c r="T34186" s="101" t="s">
        <v>66066</v>
      </c>
      <c r="U34186" s="74" t="s">
        <v>35859</v>
      </c>
    </row>
    <row r="34187" spans="20:21" x14ac:dyDescent="0.25">
      <c r="T34187" s="101" t="s">
        <v>66067</v>
      </c>
      <c r="U34187" s="74" t="s">
        <v>15227</v>
      </c>
    </row>
    <row r="34188" spans="20:21" x14ac:dyDescent="0.25">
      <c r="T34188" s="101" t="s">
        <v>66068</v>
      </c>
      <c r="U34188" s="74" t="s">
        <v>66069</v>
      </c>
    </row>
    <row r="34189" spans="20:21" x14ac:dyDescent="0.25">
      <c r="T34189" s="101" t="s">
        <v>66070</v>
      </c>
      <c r="U34189" s="74" t="s">
        <v>66071</v>
      </c>
    </row>
    <row r="34190" spans="20:21" x14ac:dyDescent="0.25">
      <c r="T34190" s="101" t="s">
        <v>66072</v>
      </c>
      <c r="U34190" s="74" t="s">
        <v>66073</v>
      </c>
    </row>
    <row r="34191" spans="20:21" x14ac:dyDescent="0.25">
      <c r="T34191" s="101" t="s">
        <v>66074</v>
      </c>
      <c r="U34191" s="74" t="s">
        <v>66075</v>
      </c>
    </row>
    <row r="34192" spans="20:21" x14ac:dyDescent="0.25">
      <c r="T34192" s="101" t="s">
        <v>66076</v>
      </c>
      <c r="U34192" s="74" t="s">
        <v>66077</v>
      </c>
    </row>
    <row r="34193" spans="20:21" x14ac:dyDescent="0.25">
      <c r="T34193" s="101" t="s">
        <v>66078</v>
      </c>
      <c r="U34193" s="74" t="s">
        <v>66079</v>
      </c>
    </row>
    <row r="34194" spans="20:21" x14ac:dyDescent="0.25">
      <c r="T34194" s="101" t="s">
        <v>66080</v>
      </c>
      <c r="U34194" s="74" t="s">
        <v>27638</v>
      </c>
    </row>
    <row r="34195" spans="20:21" x14ac:dyDescent="0.25">
      <c r="T34195" s="101" t="s">
        <v>66081</v>
      </c>
      <c r="U34195" s="74" t="s">
        <v>66082</v>
      </c>
    </row>
    <row r="34196" spans="20:21" x14ac:dyDescent="0.25">
      <c r="T34196" s="101" t="s">
        <v>66083</v>
      </c>
      <c r="U34196" s="74" t="s">
        <v>11852</v>
      </c>
    </row>
    <row r="34197" spans="20:21" x14ac:dyDescent="0.25">
      <c r="T34197" s="101" t="s">
        <v>66084</v>
      </c>
      <c r="U34197" s="74" t="s">
        <v>65556</v>
      </c>
    </row>
    <row r="34198" spans="20:21" x14ac:dyDescent="0.25">
      <c r="T34198" s="101" t="s">
        <v>66085</v>
      </c>
      <c r="U34198" s="74" t="s">
        <v>66086</v>
      </c>
    </row>
    <row r="34199" spans="20:21" x14ac:dyDescent="0.25">
      <c r="T34199" s="101" t="s">
        <v>66087</v>
      </c>
      <c r="U34199" s="74" t="s">
        <v>12755</v>
      </c>
    </row>
    <row r="34200" spans="20:21" x14ac:dyDescent="0.25">
      <c r="T34200" s="101" t="s">
        <v>66088</v>
      </c>
      <c r="U34200" s="74" t="s">
        <v>66089</v>
      </c>
    </row>
    <row r="34201" spans="20:21" x14ac:dyDescent="0.25">
      <c r="T34201" s="101" t="s">
        <v>66090</v>
      </c>
      <c r="U34201" s="74" t="s">
        <v>66091</v>
      </c>
    </row>
    <row r="34202" spans="20:21" x14ac:dyDescent="0.25">
      <c r="T34202" s="101" t="s">
        <v>66092</v>
      </c>
      <c r="U34202" s="74" t="s">
        <v>66093</v>
      </c>
    </row>
    <row r="34203" spans="20:21" x14ac:dyDescent="0.25">
      <c r="T34203" s="101" t="s">
        <v>66094</v>
      </c>
      <c r="U34203" s="74" t="s">
        <v>43658</v>
      </c>
    </row>
    <row r="34204" spans="20:21" x14ac:dyDescent="0.25">
      <c r="T34204" s="101" t="s">
        <v>66095</v>
      </c>
      <c r="U34204" s="74" t="s">
        <v>6596</v>
      </c>
    </row>
    <row r="34205" spans="20:21" x14ac:dyDescent="0.25">
      <c r="T34205" s="101" t="s">
        <v>66096</v>
      </c>
      <c r="U34205" s="74" t="s">
        <v>66097</v>
      </c>
    </row>
    <row r="34206" spans="20:21" x14ac:dyDescent="0.25">
      <c r="T34206" s="101" t="s">
        <v>66098</v>
      </c>
      <c r="U34206" s="74" t="s">
        <v>66099</v>
      </c>
    </row>
    <row r="34207" spans="20:21" x14ac:dyDescent="0.25">
      <c r="T34207" s="101" t="s">
        <v>66100</v>
      </c>
      <c r="U34207" s="74" t="s">
        <v>66101</v>
      </c>
    </row>
    <row r="34208" spans="20:21" x14ac:dyDescent="0.25">
      <c r="T34208" s="101" t="s">
        <v>66102</v>
      </c>
      <c r="U34208" s="74" t="s">
        <v>66103</v>
      </c>
    </row>
    <row r="34209" spans="20:21" x14ac:dyDescent="0.25">
      <c r="T34209" s="101" t="s">
        <v>66104</v>
      </c>
      <c r="U34209" s="74" t="s">
        <v>66105</v>
      </c>
    </row>
    <row r="34210" spans="20:21" x14ac:dyDescent="0.25">
      <c r="T34210" s="101" t="s">
        <v>66106</v>
      </c>
      <c r="U34210" s="74" t="s">
        <v>4384</v>
      </c>
    </row>
    <row r="34211" spans="20:21" x14ac:dyDescent="0.25">
      <c r="T34211" s="101" t="s">
        <v>66107</v>
      </c>
      <c r="U34211" s="74" t="s">
        <v>66108</v>
      </c>
    </row>
    <row r="34212" spans="20:21" x14ac:dyDescent="0.25">
      <c r="T34212" s="101" t="s">
        <v>66109</v>
      </c>
      <c r="U34212" s="74" t="s">
        <v>66110</v>
      </c>
    </row>
    <row r="34213" spans="20:21" x14ac:dyDescent="0.25">
      <c r="T34213" s="101" t="s">
        <v>66111</v>
      </c>
      <c r="U34213" s="74" t="s">
        <v>66112</v>
      </c>
    </row>
    <row r="34214" spans="20:21" x14ac:dyDescent="0.25">
      <c r="T34214" s="101" t="s">
        <v>66113</v>
      </c>
      <c r="U34214" s="74" t="s">
        <v>66114</v>
      </c>
    </row>
    <row r="34215" spans="20:21" x14ac:dyDescent="0.25">
      <c r="T34215" s="101" t="s">
        <v>66115</v>
      </c>
      <c r="U34215" s="74" t="s">
        <v>66116</v>
      </c>
    </row>
    <row r="34216" spans="20:21" x14ac:dyDescent="0.25">
      <c r="T34216" s="101" t="s">
        <v>66117</v>
      </c>
      <c r="U34216" s="74" t="s">
        <v>66118</v>
      </c>
    </row>
    <row r="34217" spans="20:21" x14ac:dyDescent="0.25">
      <c r="T34217" s="101" t="s">
        <v>66119</v>
      </c>
      <c r="U34217" s="74" t="s">
        <v>66120</v>
      </c>
    </row>
    <row r="34218" spans="20:21" x14ac:dyDescent="0.25">
      <c r="T34218" s="101" t="s">
        <v>66121</v>
      </c>
      <c r="U34218" s="74" t="s">
        <v>66122</v>
      </c>
    </row>
    <row r="34219" spans="20:21" x14ac:dyDescent="0.25">
      <c r="T34219" s="101" t="s">
        <v>66123</v>
      </c>
      <c r="U34219" s="74" t="s">
        <v>66124</v>
      </c>
    </row>
    <row r="34220" spans="20:21" x14ac:dyDescent="0.25">
      <c r="T34220" s="101" t="s">
        <v>66125</v>
      </c>
      <c r="U34220" s="74" t="s">
        <v>66126</v>
      </c>
    </row>
    <row r="34221" spans="20:21" x14ac:dyDescent="0.25">
      <c r="T34221" s="101" t="s">
        <v>66127</v>
      </c>
      <c r="U34221" s="74" t="s">
        <v>66128</v>
      </c>
    </row>
    <row r="34222" spans="20:21" x14ac:dyDescent="0.25">
      <c r="T34222" s="101" t="s">
        <v>66129</v>
      </c>
      <c r="U34222" s="74" t="s">
        <v>11143</v>
      </c>
    </row>
    <row r="34223" spans="20:21" x14ac:dyDescent="0.25">
      <c r="T34223" s="101" t="s">
        <v>66130</v>
      </c>
      <c r="U34223" s="74" t="s">
        <v>66131</v>
      </c>
    </row>
    <row r="34224" spans="20:21" x14ac:dyDescent="0.25">
      <c r="T34224" s="101" t="s">
        <v>66132</v>
      </c>
      <c r="U34224" s="74" t="s">
        <v>66133</v>
      </c>
    </row>
    <row r="34225" spans="20:21" x14ac:dyDescent="0.25">
      <c r="T34225" s="101" t="s">
        <v>66134</v>
      </c>
      <c r="U34225" s="74" t="s">
        <v>66135</v>
      </c>
    </row>
    <row r="34226" spans="20:21" x14ac:dyDescent="0.25">
      <c r="T34226" s="101" t="s">
        <v>66136</v>
      </c>
      <c r="U34226" s="74" t="s">
        <v>66137</v>
      </c>
    </row>
    <row r="34227" spans="20:21" x14ac:dyDescent="0.25">
      <c r="T34227" s="101" t="s">
        <v>66138</v>
      </c>
      <c r="U34227" s="74" t="s">
        <v>66139</v>
      </c>
    </row>
    <row r="34228" spans="20:21" x14ac:dyDescent="0.25">
      <c r="T34228" s="101" t="s">
        <v>66140</v>
      </c>
      <c r="U34228" s="74" t="s">
        <v>280</v>
      </c>
    </row>
    <row r="34229" spans="20:21" x14ac:dyDescent="0.25">
      <c r="T34229" s="101" t="s">
        <v>66141</v>
      </c>
      <c r="U34229" s="74" t="s">
        <v>66142</v>
      </c>
    </row>
    <row r="34230" spans="20:21" x14ac:dyDescent="0.25">
      <c r="T34230" s="101" t="s">
        <v>66143</v>
      </c>
      <c r="U34230" s="74" t="s">
        <v>33086</v>
      </c>
    </row>
    <row r="34231" spans="20:21" x14ac:dyDescent="0.25">
      <c r="T34231" s="101" t="s">
        <v>66144</v>
      </c>
      <c r="U34231" s="74" t="s">
        <v>14100</v>
      </c>
    </row>
    <row r="34232" spans="20:21" x14ac:dyDescent="0.25">
      <c r="T34232" s="101" t="s">
        <v>66145</v>
      </c>
      <c r="U34232" s="74" t="s">
        <v>6695</v>
      </c>
    </row>
    <row r="34233" spans="20:21" x14ac:dyDescent="0.25">
      <c r="T34233" s="101" t="s">
        <v>66146</v>
      </c>
      <c r="U34233" s="74" t="s">
        <v>66147</v>
      </c>
    </row>
    <row r="34234" spans="20:21" x14ac:dyDescent="0.25">
      <c r="T34234" s="101" t="s">
        <v>66148</v>
      </c>
      <c r="U34234" s="74" t="s">
        <v>66149</v>
      </c>
    </row>
    <row r="34235" spans="20:21" x14ac:dyDescent="0.25">
      <c r="T34235" s="101" t="s">
        <v>66150</v>
      </c>
      <c r="U34235" s="74" t="s">
        <v>66151</v>
      </c>
    </row>
    <row r="34236" spans="20:21" x14ac:dyDescent="0.25">
      <c r="T34236" s="101" t="s">
        <v>66152</v>
      </c>
      <c r="U34236" s="74" t="s">
        <v>66153</v>
      </c>
    </row>
    <row r="34237" spans="20:21" x14ac:dyDescent="0.25">
      <c r="T34237" s="101" t="s">
        <v>66154</v>
      </c>
      <c r="U34237" s="74" t="s">
        <v>9411</v>
      </c>
    </row>
    <row r="34238" spans="20:21" x14ac:dyDescent="0.25">
      <c r="T34238" s="101" t="s">
        <v>66155</v>
      </c>
      <c r="U34238" s="74" t="s">
        <v>66156</v>
      </c>
    </row>
    <row r="34239" spans="20:21" x14ac:dyDescent="0.25">
      <c r="T34239" s="101" t="s">
        <v>66157</v>
      </c>
      <c r="U34239" s="74" t="s">
        <v>11190</v>
      </c>
    </row>
    <row r="34240" spans="20:21" x14ac:dyDescent="0.25">
      <c r="T34240" s="101" t="s">
        <v>66158</v>
      </c>
      <c r="U34240" s="74" t="s">
        <v>66159</v>
      </c>
    </row>
    <row r="34241" spans="20:21" x14ac:dyDescent="0.25">
      <c r="T34241" s="101" t="s">
        <v>66160</v>
      </c>
      <c r="U34241" s="74" t="s">
        <v>66161</v>
      </c>
    </row>
    <row r="34242" spans="20:21" x14ac:dyDescent="0.25">
      <c r="T34242" s="101" t="s">
        <v>66162</v>
      </c>
      <c r="U34242" s="74" t="s">
        <v>66163</v>
      </c>
    </row>
    <row r="34243" spans="20:21" x14ac:dyDescent="0.25">
      <c r="T34243" s="101" t="s">
        <v>66164</v>
      </c>
      <c r="U34243" s="74" t="s">
        <v>66165</v>
      </c>
    </row>
    <row r="34244" spans="20:21" x14ac:dyDescent="0.25">
      <c r="T34244" s="101" t="s">
        <v>66166</v>
      </c>
      <c r="U34244" s="74" t="s">
        <v>11200</v>
      </c>
    </row>
    <row r="34245" spans="20:21" x14ac:dyDescent="0.25">
      <c r="T34245" s="101" t="s">
        <v>66167</v>
      </c>
      <c r="U34245" s="74" t="s">
        <v>62121</v>
      </c>
    </row>
    <row r="34246" spans="20:21" x14ac:dyDescent="0.25">
      <c r="T34246" s="101" t="s">
        <v>66168</v>
      </c>
      <c r="U34246" s="74" t="s">
        <v>66169</v>
      </c>
    </row>
    <row r="34247" spans="20:21" x14ac:dyDescent="0.25">
      <c r="T34247" s="101" t="s">
        <v>66170</v>
      </c>
      <c r="U34247" s="74" t="s">
        <v>66171</v>
      </c>
    </row>
    <row r="34248" spans="20:21" x14ac:dyDescent="0.25">
      <c r="T34248" s="101" t="s">
        <v>66172</v>
      </c>
      <c r="U34248" s="74" t="s">
        <v>66173</v>
      </c>
    </row>
    <row r="34249" spans="20:21" x14ac:dyDescent="0.25">
      <c r="T34249" s="101" t="s">
        <v>66174</v>
      </c>
      <c r="U34249" s="74" t="s">
        <v>66175</v>
      </c>
    </row>
    <row r="34250" spans="20:21" x14ac:dyDescent="0.25">
      <c r="T34250" s="101" t="s">
        <v>66176</v>
      </c>
      <c r="U34250" s="74" t="s">
        <v>2753</v>
      </c>
    </row>
    <row r="34251" spans="20:21" x14ac:dyDescent="0.25">
      <c r="T34251" s="101" t="s">
        <v>66177</v>
      </c>
      <c r="U34251" s="74" t="s">
        <v>66178</v>
      </c>
    </row>
    <row r="34252" spans="20:21" x14ac:dyDescent="0.25">
      <c r="T34252" s="101" t="s">
        <v>66179</v>
      </c>
      <c r="U34252" s="74" t="s">
        <v>66180</v>
      </c>
    </row>
    <row r="34253" spans="20:21" x14ac:dyDescent="0.25">
      <c r="T34253" s="101" t="s">
        <v>66181</v>
      </c>
      <c r="U34253" s="74" t="s">
        <v>66182</v>
      </c>
    </row>
    <row r="34254" spans="20:21" x14ac:dyDescent="0.25">
      <c r="T34254" s="101" t="s">
        <v>66183</v>
      </c>
      <c r="U34254" s="74" t="s">
        <v>66184</v>
      </c>
    </row>
    <row r="34255" spans="20:21" x14ac:dyDescent="0.25">
      <c r="T34255" s="101" t="s">
        <v>66185</v>
      </c>
      <c r="U34255" s="74" t="s">
        <v>66186</v>
      </c>
    </row>
    <row r="34256" spans="20:21" x14ac:dyDescent="0.25">
      <c r="T34256" s="101" t="s">
        <v>66187</v>
      </c>
      <c r="U34256" s="74" t="s">
        <v>2767</v>
      </c>
    </row>
    <row r="34257" spans="20:21" x14ac:dyDescent="0.25">
      <c r="T34257" s="101" t="s">
        <v>66188</v>
      </c>
      <c r="U34257" s="74" t="s">
        <v>66189</v>
      </c>
    </row>
    <row r="34258" spans="20:21" x14ac:dyDescent="0.25">
      <c r="T34258" s="101" t="s">
        <v>66190</v>
      </c>
      <c r="U34258" s="74" t="s">
        <v>59447</v>
      </c>
    </row>
    <row r="34259" spans="20:21" x14ac:dyDescent="0.25">
      <c r="T34259" s="101" t="s">
        <v>66191</v>
      </c>
      <c r="U34259" s="74" t="s">
        <v>66192</v>
      </c>
    </row>
    <row r="34260" spans="20:21" x14ac:dyDescent="0.25">
      <c r="T34260" s="101" t="s">
        <v>66193</v>
      </c>
      <c r="U34260" s="74" t="s">
        <v>66194</v>
      </c>
    </row>
    <row r="34261" spans="20:21" x14ac:dyDescent="0.25">
      <c r="T34261" s="101" t="s">
        <v>66195</v>
      </c>
      <c r="U34261" s="74" t="s">
        <v>66196</v>
      </c>
    </row>
    <row r="34262" spans="20:21" x14ac:dyDescent="0.25">
      <c r="T34262" s="101" t="s">
        <v>66197</v>
      </c>
      <c r="U34262" s="74" t="s">
        <v>66198</v>
      </c>
    </row>
    <row r="34263" spans="20:21" x14ac:dyDescent="0.25">
      <c r="T34263" s="101" t="s">
        <v>66199</v>
      </c>
      <c r="U34263" s="74" t="s">
        <v>66200</v>
      </c>
    </row>
    <row r="34264" spans="20:21" x14ac:dyDescent="0.25">
      <c r="T34264" s="101" t="s">
        <v>66201</v>
      </c>
      <c r="U34264" s="74" t="s">
        <v>66202</v>
      </c>
    </row>
    <row r="34265" spans="20:21" x14ac:dyDescent="0.25">
      <c r="T34265" s="101" t="s">
        <v>66203</v>
      </c>
      <c r="U34265" s="74" t="s">
        <v>66204</v>
      </c>
    </row>
    <row r="34266" spans="20:21" x14ac:dyDescent="0.25">
      <c r="T34266" s="101" t="s">
        <v>66205</v>
      </c>
      <c r="U34266" s="74" t="s">
        <v>66206</v>
      </c>
    </row>
    <row r="34267" spans="20:21" x14ac:dyDescent="0.25">
      <c r="T34267" s="101" t="s">
        <v>66207</v>
      </c>
      <c r="U34267" s="74" t="s">
        <v>12868</v>
      </c>
    </row>
    <row r="34268" spans="20:21" x14ac:dyDescent="0.25">
      <c r="T34268" s="101" t="s">
        <v>66208</v>
      </c>
      <c r="U34268" s="74" t="s">
        <v>66209</v>
      </c>
    </row>
    <row r="34269" spans="20:21" x14ac:dyDescent="0.25">
      <c r="T34269" s="101" t="s">
        <v>66210</v>
      </c>
      <c r="U34269" s="74" t="s">
        <v>66211</v>
      </c>
    </row>
    <row r="34270" spans="20:21" x14ac:dyDescent="0.25">
      <c r="T34270" s="101" t="s">
        <v>66212</v>
      </c>
      <c r="U34270" s="74" t="s">
        <v>12052</v>
      </c>
    </row>
    <row r="34271" spans="20:21" x14ac:dyDescent="0.25">
      <c r="T34271" s="101" t="s">
        <v>66213</v>
      </c>
      <c r="U34271" s="74" t="s">
        <v>66214</v>
      </c>
    </row>
    <row r="34272" spans="20:21" x14ac:dyDescent="0.25">
      <c r="T34272" s="101" t="s">
        <v>66215</v>
      </c>
      <c r="U34272" s="74" t="s">
        <v>57416</v>
      </c>
    </row>
    <row r="34273" spans="20:21" x14ac:dyDescent="0.25">
      <c r="T34273" s="101" t="s">
        <v>66216</v>
      </c>
      <c r="U34273" s="74" t="s">
        <v>11256</v>
      </c>
    </row>
    <row r="34274" spans="20:21" x14ac:dyDescent="0.25">
      <c r="T34274" s="101" t="s">
        <v>66217</v>
      </c>
      <c r="U34274" s="74" t="s">
        <v>66218</v>
      </c>
    </row>
    <row r="34275" spans="20:21" x14ac:dyDescent="0.25">
      <c r="T34275" s="101" t="s">
        <v>66219</v>
      </c>
      <c r="U34275" s="74" t="s">
        <v>66220</v>
      </c>
    </row>
    <row r="34276" spans="20:21" x14ac:dyDescent="0.25">
      <c r="T34276" s="101" t="s">
        <v>66221</v>
      </c>
      <c r="U34276" s="74" t="s">
        <v>39199</v>
      </c>
    </row>
    <row r="34277" spans="20:21" x14ac:dyDescent="0.25">
      <c r="T34277" s="101" t="s">
        <v>66222</v>
      </c>
      <c r="U34277" s="74" t="s">
        <v>66223</v>
      </c>
    </row>
    <row r="34278" spans="20:21" x14ac:dyDescent="0.25">
      <c r="T34278" s="101" t="s">
        <v>66224</v>
      </c>
      <c r="U34278" s="74" t="s">
        <v>66225</v>
      </c>
    </row>
    <row r="34279" spans="20:21" x14ac:dyDescent="0.25">
      <c r="T34279" s="101" t="s">
        <v>66226</v>
      </c>
      <c r="U34279" s="74" t="s">
        <v>66227</v>
      </c>
    </row>
    <row r="34280" spans="20:21" x14ac:dyDescent="0.25">
      <c r="T34280" s="101" t="s">
        <v>66228</v>
      </c>
      <c r="U34280" s="74" t="s">
        <v>66229</v>
      </c>
    </row>
    <row r="34281" spans="20:21" x14ac:dyDescent="0.25">
      <c r="T34281" s="101" t="s">
        <v>66230</v>
      </c>
      <c r="U34281" s="74" t="s">
        <v>66231</v>
      </c>
    </row>
    <row r="34282" spans="20:21" x14ac:dyDescent="0.25">
      <c r="T34282" s="101" t="s">
        <v>66232</v>
      </c>
      <c r="U34282" s="74" t="s">
        <v>66233</v>
      </c>
    </row>
    <row r="34283" spans="20:21" x14ac:dyDescent="0.25">
      <c r="T34283" s="101" t="s">
        <v>66234</v>
      </c>
      <c r="U34283" s="74" t="s">
        <v>10664</v>
      </c>
    </row>
    <row r="34284" spans="20:21" x14ac:dyDescent="0.25">
      <c r="T34284" s="101" t="s">
        <v>66235</v>
      </c>
      <c r="U34284" s="74" t="s">
        <v>66236</v>
      </c>
    </row>
    <row r="34285" spans="20:21" x14ac:dyDescent="0.25">
      <c r="T34285" s="101" t="s">
        <v>66237</v>
      </c>
      <c r="U34285" s="74" t="s">
        <v>66238</v>
      </c>
    </row>
    <row r="34286" spans="20:21" x14ac:dyDescent="0.25">
      <c r="T34286" s="101" t="s">
        <v>66239</v>
      </c>
      <c r="U34286" s="74" t="s">
        <v>66240</v>
      </c>
    </row>
    <row r="34287" spans="20:21" x14ac:dyDescent="0.25">
      <c r="T34287" s="101" t="s">
        <v>66241</v>
      </c>
      <c r="U34287" s="74" t="s">
        <v>16813</v>
      </c>
    </row>
    <row r="34288" spans="20:21" x14ac:dyDescent="0.25">
      <c r="T34288" s="101" t="s">
        <v>66242</v>
      </c>
      <c r="U34288" s="74" t="s">
        <v>47113</v>
      </c>
    </row>
    <row r="34289" spans="20:21" x14ac:dyDescent="0.25">
      <c r="T34289" s="101" t="s">
        <v>66243</v>
      </c>
      <c r="U34289" s="74" t="s">
        <v>66244</v>
      </c>
    </row>
    <row r="34290" spans="20:21" x14ac:dyDescent="0.25">
      <c r="T34290" s="101" t="s">
        <v>66245</v>
      </c>
      <c r="U34290" s="74" t="s">
        <v>66246</v>
      </c>
    </row>
    <row r="34291" spans="20:21" x14ac:dyDescent="0.25">
      <c r="T34291" s="101" t="s">
        <v>66247</v>
      </c>
      <c r="U34291" s="74" t="s">
        <v>66248</v>
      </c>
    </row>
    <row r="34292" spans="20:21" x14ac:dyDescent="0.25">
      <c r="T34292" s="101" t="s">
        <v>66249</v>
      </c>
      <c r="U34292" s="74" t="s">
        <v>12159</v>
      </c>
    </row>
    <row r="34293" spans="20:21" x14ac:dyDescent="0.25">
      <c r="T34293" s="101" t="s">
        <v>66250</v>
      </c>
      <c r="U34293" s="74" t="s">
        <v>66251</v>
      </c>
    </row>
    <row r="34294" spans="20:21" x14ac:dyDescent="0.25">
      <c r="T34294" s="101" t="s">
        <v>66252</v>
      </c>
      <c r="U34294" s="74" t="s">
        <v>66253</v>
      </c>
    </row>
    <row r="34295" spans="20:21" x14ac:dyDescent="0.25">
      <c r="T34295" s="101" t="s">
        <v>66254</v>
      </c>
      <c r="U34295" s="74" t="s">
        <v>66255</v>
      </c>
    </row>
    <row r="34296" spans="20:21" x14ac:dyDescent="0.25">
      <c r="T34296" s="101" t="s">
        <v>66256</v>
      </c>
      <c r="U34296" s="74" t="s">
        <v>66257</v>
      </c>
    </row>
    <row r="34297" spans="20:21" x14ac:dyDescent="0.25">
      <c r="T34297" s="101" t="s">
        <v>66258</v>
      </c>
      <c r="U34297" s="74" t="s">
        <v>66259</v>
      </c>
    </row>
    <row r="34298" spans="20:21" x14ac:dyDescent="0.25">
      <c r="T34298" s="101" t="s">
        <v>66260</v>
      </c>
      <c r="U34298" s="74" t="s">
        <v>66261</v>
      </c>
    </row>
    <row r="34299" spans="20:21" x14ac:dyDescent="0.25">
      <c r="T34299" s="101" t="s">
        <v>66262</v>
      </c>
      <c r="U34299" s="74" t="s">
        <v>27324</v>
      </c>
    </row>
    <row r="34300" spans="20:21" x14ac:dyDescent="0.25">
      <c r="T34300" s="101" t="s">
        <v>66263</v>
      </c>
      <c r="U34300" s="74" t="s">
        <v>24228</v>
      </c>
    </row>
    <row r="34301" spans="20:21" x14ac:dyDescent="0.25">
      <c r="T34301" s="101" t="s">
        <v>66264</v>
      </c>
      <c r="U34301" s="74" t="s">
        <v>66265</v>
      </c>
    </row>
    <row r="34302" spans="20:21" x14ac:dyDescent="0.25">
      <c r="T34302" s="101" t="s">
        <v>66266</v>
      </c>
      <c r="U34302" s="74" t="s">
        <v>66267</v>
      </c>
    </row>
    <row r="34303" spans="20:21" x14ac:dyDescent="0.25">
      <c r="T34303" s="101" t="s">
        <v>66268</v>
      </c>
      <c r="U34303" s="74" t="s">
        <v>66269</v>
      </c>
    </row>
    <row r="34304" spans="20:21" x14ac:dyDescent="0.25">
      <c r="T34304" s="101" t="s">
        <v>66270</v>
      </c>
      <c r="U34304" s="74" t="s">
        <v>66271</v>
      </c>
    </row>
    <row r="34305" spans="20:21" x14ac:dyDescent="0.25">
      <c r="T34305" s="101" t="s">
        <v>66272</v>
      </c>
      <c r="U34305" s="74" t="s">
        <v>66273</v>
      </c>
    </row>
    <row r="34306" spans="20:21" x14ac:dyDescent="0.25">
      <c r="T34306" s="101" t="s">
        <v>66274</v>
      </c>
      <c r="U34306" s="74" t="s">
        <v>66275</v>
      </c>
    </row>
    <row r="34307" spans="20:21" x14ac:dyDescent="0.25">
      <c r="T34307" s="101" t="s">
        <v>66276</v>
      </c>
      <c r="U34307" s="74" t="s">
        <v>66277</v>
      </c>
    </row>
    <row r="34308" spans="20:21" x14ac:dyDescent="0.25">
      <c r="T34308" s="101" t="s">
        <v>66278</v>
      </c>
      <c r="U34308" s="74" t="s">
        <v>66279</v>
      </c>
    </row>
    <row r="34309" spans="20:21" x14ac:dyDescent="0.25">
      <c r="T34309" s="101" t="s">
        <v>66280</v>
      </c>
      <c r="U34309" s="74" t="s">
        <v>66281</v>
      </c>
    </row>
    <row r="34310" spans="20:21" x14ac:dyDescent="0.25">
      <c r="T34310" s="101" t="s">
        <v>66282</v>
      </c>
      <c r="U34310" s="74" t="s">
        <v>66283</v>
      </c>
    </row>
    <row r="34311" spans="20:21" x14ac:dyDescent="0.25">
      <c r="T34311" s="101" t="s">
        <v>66284</v>
      </c>
      <c r="U34311" s="74" t="s">
        <v>66285</v>
      </c>
    </row>
    <row r="34312" spans="20:21" x14ac:dyDescent="0.25">
      <c r="T34312" s="101" t="s">
        <v>66286</v>
      </c>
      <c r="U34312" s="74" t="s">
        <v>66287</v>
      </c>
    </row>
    <row r="34313" spans="20:21" x14ac:dyDescent="0.25">
      <c r="T34313" s="101" t="s">
        <v>66288</v>
      </c>
      <c r="U34313" s="74" t="s">
        <v>66289</v>
      </c>
    </row>
    <row r="34314" spans="20:21" x14ac:dyDescent="0.25">
      <c r="T34314" s="101" t="s">
        <v>66290</v>
      </c>
      <c r="U34314" s="74" t="s">
        <v>66291</v>
      </c>
    </row>
    <row r="34315" spans="20:21" x14ac:dyDescent="0.25">
      <c r="T34315" s="101" t="s">
        <v>66292</v>
      </c>
      <c r="U34315" s="74" t="s">
        <v>66293</v>
      </c>
    </row>
    <row r="34316" spans="20:21" x14ac:dyDescent="0.25">
      <c r="T34316" s="101" t="s">
        <v>66294</v>
      </c>
      <c r="U34316" s="74" t="s">
        <v>66295</v>
      </c>
    </row>
    <row r="34317" spans="20:21" x14ac:dyDescent="0.25">
      <c r="T34317" s="101" t="s">
        <v>66296</v>
      </c>
      <c r="U34317" s="74" t="s">
        <v>61005</v>
      </c>
    </row>
    <row r="34318" spans="20:21" x14ac:dyDescent="0.25">
      <c r="T34318" s="101" t="s">
        <v>66297</v>
      </c>
      <c r="U34318" s="74" t="s">
        <v>66298</v>
      </c>
    </row>
    <row r="34319" spans="20:21" x14ac:dyDescent="0.25">
      <c r="T34319" s="101" t="s">
        <v>66299</v>
      </c>
      <c r="U34319" s="74" t="s">
        <v>66300</v>
      </c>
    </row>
    <row r="34320" spans="20:21" x14ac:dyDescent="0.25">
      <c r="T34320" s="101" t="s">
        <v>66301</v>
      </c>
      <c r="U34320" s="74" t="s">
        <v>66302</v>
      </c>
    </row>
    <row r="34321" spans="20:21" x14ac:dyDescent="0.25">
      <c r="T34321" s="101" t="s">
        <v>66303</v>
      </c>
      <c r="U34321" s="74" t="s">
        <v>66304</v>
      </c>
    </row>
    <row r="34322" spans="20:21" x14ac:dyDescent="0.25">
      <c r="T34322" s="101" t="s">
        <v>66305</v>
      </c>
      <c r="U34322" s="74" t="s">
        <v>66306</v>
      </c>
    </row>
    <row r="34323" spans="20:21" x14ac:dyDescent="0.25">
      <c r="T34323" s="101" t="s">
        <v>66307</v>
      </c>
      <c r="U34323" s="74" t="s">
        <v>66308</v>
      </c>
    </row>
    <row r="34324" spans="20:21" x14ac:dyDescent="0.25">
      <c r="T34324" s="101" t="s">
        <v>66309</v>
      </c>
      <c r="U34324" s="74" t="s">
        <v>66310</v>
      </c>
    </row>
    <row r="34325" spans="20:21" x14ac:dyDescent="0.25">
      <c r="T34325" s="101" t="s">
        <v>66311</v>
      </c>
      <c r="U34325" s="74" t="s">
        <v>66312</v>
      </c>
    </row>
    <row r="34326" spans="20:21" x14ac:dyDescent="0.25">
      <c r="T34326" s="101" t="s">
        <v>66313</v>
      </c>
      <c r="U34326" s="74" t="s">
        <v>66314</v>
      </c>
    </row>
    <row r="34327" spans="20:21" x14ac:dyDescent="0.25">
      <c r="T34327" s="101" t="s">
        <v>66315</v>
      </c>
      <c r="U34327" s="74" t="s">
        <v>66316</v>
      </c>
    </row>
    <row r="34328" spans="20:21" x14ac:dyDescent="0.25">
      <c r="T34328" s="101" t="s">
        <v>66317</v>
      </c>
      <c r="U34328" s="74" t="s">
        <v>66318</v>
      </c>
    </row>
    <row r="34329" spans="20:21" x14ac:dyDescent="0.25">
      <c r="T34329" s="101" t="s">
        <v>66319</v>
      </c>
      <c r="U34329" s="74" t="s">
        <v>62277</v>
      </c>
    </row>
    <row r="34330" spans="20:21" x14ac:dyDescent="0.25">
      <c r="T34330" s="101" t="s">
        <v>66320</v>
      </c>
      <c r="U34330" s="74" t="s">
        <v>27908</v>
      </c>
    </row>
    <row r="34331" spans="20:21" x14ac:dyDescent="0.25">
      <c r="T34331" s="101" t="s">
        <v>66321</v>
      </c>
      <c r="U34331" s="74" t="s">
        <v>66322</v>
      </c>
    </row>
    <row r="34332" spans="20:21" x14ac:dyDescent="0.25">
      <c r="T34332" s="101" t="s">
        <v>66323</v>
      </c>
      <c r="U34332" s="74" t="s">
        <v>66324</v>
      </c>
    </row>
    <row r="34333" spans="20:21" x14ac:dyDescent="0.25">
      <c r="T34333" s="101" t="s">
        <v>66325</v>
      </c>
      <c r="U34333" s="74" t="s">
        <v>27912</v>
      </c>
    </row>
    <row r="34334" spans="20:21" x14ac:dyDescent="0.25">
      <c r="T34334" s="101" t="s">
        <v>66326</v>
      </c>
      <c r="U34334" s="74" t="s">
        <v>66327</v>
      </c>
    </row>
    <row r="34335" spans="20:21" x14ac:dyDescent="0.25">
      <c r="T34335" s="101" t="s">
        <v>66328</v>
      </c>
      <c r="U34335" s="74" t="s">
        <v>66329</v>
      </c>
    </row>
    <row r="34336" spans="20:21" x14ac:dyDescent="0.25">
      <c r="T34336" s="101" t="s">
        <v>66330</v>
      </c>
      <c r="U34336" s="74" t="s">
        <v>55743</v>
      </c>
    </row>
    <row r="34337" spans="20:21" x14ac:dyDescent="0.25">
      <c r="T34337" s="101" t="s">
        <v>66331</v>
      </c>
      <c r="U34337" s="74" t="s">
        <v>66332</v>
      </c>
    </row>
    <row r="34338" spans="20:21" x14ac:dyDescent="0.25">
      <c r="T34338" s="101" t="s">
        <v>66333</v>
      </c>
      <c r="U34338" s="74" t="s">
        <v>66334</v>
      </c>
    </row>
    <row r="34339" spans="20:21" x14ac:dyDescent="0.25">
      <c r="T34339" s="101" t="s">
        <v>66335</v>
      </c>
      <c r="U34339" s="74" t="s">
        <v>66336</v>
      </c>
    </row>
    <row r="34340" spans="20:21" x14ac:dyDescent="0.25">
      <c r="T34340" s="101" t="s">
        <v>66337</v>
      </c>
      <c r="U34340" s="74" t="s">
        <v>66338</v>
      </c>
    </row>
    <row r="34341" spans="20:21" x14ac:dyDescent="0.25">
      <c r="T34341" s="101" t="s">
        <v>66339</v>
      </c>
      <c r="U34341" s="74" t="s">
        <v>11461</v>
      </c>
    </row>
    <row r="34342" spans="20:21" x14ac:dyDescent="0.25">
      <c r="T34342" s="101" t="s">
        <v>66340</v>
      </c>
      <c r="U34342" s="74" t="s">
        <v>66341</v>
      </c>
    </row>
    <row r="34343" spans="20:21" x14ac:dyDescent="0.25">
      <c r="T34343" s="101" t="s">
        <v>66342</v>
      </c>
      <c r="U34343" s="74" t="s">
        <v>66343</v>
      </c>
    </row>
    <row r="34344" spans="20:21" x14ac:dyDescent="0.25">
      <c r="T34344" s="101" t="s">
        <v>66344</v>
      </c>
      <c r="U34344" s="74" t="s">
        <v>66345</v>
      </c>
    </row>
    <row r="34345" spans="20:21" x14ac:dyDescent="0.25">
      <c r="T34345" s="101" t="s">
        <v>66346</v>
      </c>
      <c r="U34345" s="74" t="s">
        <v>66347</v>
      </c>
    </row>
    <row r="34346" spans="20:21" x14ac:dyDescent="0.25">
      <c r="T34346" s="101" t="s">
        <v>66348</v>
      </c>
      <c r="U34346" s="74" t="s">
        <v>66349</v>
      </c>
    </row>
    <row r="34347" spans="20:21" x14ac:dyDescent="0.25">
      <c r="T34347" s="101" t="s">
        <v>66350</v>
      </c>
      <c r="U34347" s="74" t="s">
        <v>66351</v>
      </c>
    </row>
    <row r="34348" spans="20:21" x14ac:dyDescent="0.25">
      <c r="T34348" s="101" t="s">
        <v>66352</v>
      </c>
      <c r="U34348" s="74" t="s">
        <v>15529</v>
      </c>
    </row>
    <row r="34349" spans="20:21" x14ac:dyDescent="0.25">
      <c r="T34349" s="101" t="s">
        <v>66353</v>
      </c>
      <c r="U34349" s="74" t="s">
        <v>66354</v>
      </c>
    </row>
    <row r="34350" spans="20:21" x14ac:dyDescent="0.25">
      <c r="T34350" s="101" t="s">
        <v>66355</v>
      </c>
      <c r="U34350" s="74" t="s">
        <v>66356</v>
      </c>
    </row>
    <row r="34351" spans="20:21" x14ac:dyDescent="0.25">
      <c r="T34351" s="101" t="s">
        <v>66357</v>
      </c>
      <c r="U34351" s="74" t="s">
        <v>66358</v>
      </c>
    </row>
    <row r="34352" spans="20:21" x14ac:dyDescent="0.25">
      <c r="T34352" s="101" t="s">
        <v>66359</v>
      </c>
      <c r="U34352" s="74" t="s">
        <v>66360</v>
      </c>
    </row>
    <row r="34353" spans="20:21" x14ac:dyDescent="0.25">
      <c r="T34353" s="101" t="s">
        <v>66361</v>
      </c>
      <c r="U34353" s="74" t="s">
        <v>66362</v>
      </c>
    </row>
    <row r="34354" spans="20:21" x14ac:dyDescent="0.25">
      <c r="T34354" s="101" t="s">
        <v>66363</v>
      </c>
      <c r="U34354" s="74" t="s">
        <v>66364</v>
      </c>
    </row>
    <row r="34355" spans="20:21" x14ac:dyDescent="0.25">
      <c r="T34355" s="101" t="s">
        <v>66365</v>
      </c>
      <c r="U34355" s="74" t="s">
        <v>66366</v>
      </c>
    </row>
    <row r="34356" spans="20:21" x14ac:dyDescent="0.25">
      <c r="T34356" s="101" t="s">
        <v>66367</v>
      </c>
      <c r="U34356" s="74" t="s">
        <v>66368</v>
      </c>
    </row>
    <row r="34357" spans="20:21" x14ac:dyDescent="0.25">
      <c r="T34357" s="101" t="s">
        <v>66369</v>
      </c>
      <c r="U34357" s="74" t="s">
        <v>22456</v>
      </c>
    </row>
    <row r="34358" spans="20:21" x14ac:dyDescent="0.25">
      <c r="T34358" s="101" t="s">
        <v>66370</v>
      </c>
      <c r="U34358" s="74" t="s">
        <v>66371</v>
      </c>
    </row>
    <row r="34359" spans="20:21" x14ac:dyDescent="0.25">
      <c r="T34359" s="101" t="s">
        <v>66372</v>
      </c>
      <c r="U34359" s="74" t="s">
        <v>66373</v>
      </c>
    </row>
    <row r="34360" spans="20:21" x14ac:dyDescent="0.25">
      <c r="T34360" s="101" t="s">
        <v>66374</v>
      </c>
      <c r="U34360" s="74" t="s">
        <v>66375</v>
      </c>
    </row>
    <row r="34361" spans="20:21" x14ac:dyDescent="0.25">
      <c r="T34361" s="101" t="s">
        <v>66376</v>
      </c>
      <c r="U34361" s="74" t="s">
        <v>65826</v>
      </c>
    </row>
    <row r="34362" spans="20:21" x14ac:dyDescent="0.25">
      <c r="T34362" s="101" t="s">
        <v>66377</v>
      </c>
      <c r="U34362" s="74" t="s">
        <v>66378</v>
      </c>
    </row>
    <row r="34363" spans="20:21" x14ac:dyDescent="0.25">
      <c r="T34363" s="101" t="s">
        <v>66379</v>
      </c>
      <c r="U34363" s="74" t="s">
        <v>66380</v>
      </c>
    </row>
    <row r="34364" spans="20:21" x14ac:dyDescent="0.25">
      <c r="T34364" s="101" t="s">
        <v>66381</v>
      </c>
      <c r="U34364" s="74" t="s">
        <v>66382</v>
      </c>
    </row>
    <row r="34365" spans="20:21" x14ac:dyDescent="0.25">
      <c r="T34365" s="101" t="s">
        <v>66383</v>
      </c>
      <c r="U34365" s="74" t="s">
        <v>66384</v>
      </c>
    </row>
    <row r="34366" spans="20:21" x14ac:dyDescent="0.25">
      <c r="T34366" s="101" t="s">
        <v>66385</v>
      </c>
      <c r="U34366" s="74" t="s">
        <v>66386</v>
      </c>
    </row>
    <row r="34367" spans="20:21" x14ac:dyDescent="0.25">
      <c r="T34367" s="101" t="s">
        <v>66387</v>
      </c>
      <c r="U34367" s="74" t="s">
        <v>66388</v>
      </c>
    </row>
    <row r="34368" spans="20:21" x14ac:dyDescent="0.25">
      <c r="T34368" s="101" t="s">
        <v>66389</v>
      </c>
      <c r="U34368" s="74" t="s">
        <v>7095</v>
      </c>
    </row>
    <row r="34369" spans="20:21" x14ac:dyDescent="0.25">
      <c r="T34369" s="101" t="s">
        <v>66390</v>
      </c>
      <c r="U34369" s="74" t="s">
        <v>66391</v>
      </c>
    </row>
    <row r="34370" spans="20:21" x14ac:dyDescent="0.25">
      <c r="T34370" s="101" t="s">
        <v>66392</v>
      </c>
      <c r="U34370" s="74" t="s">
        <v>66393</v>
      </c>
    </row>
    <row r="34371" spans="20:21" x14ac:dyDescent="0.25">
      <c r="T34371" s="101" t="s">
        <v>66394</v>
      </c>
      <c r="U34371" s="74" t="s">
        <v>66395</v>
      </c>
    </row>
    <row r="34372" spans="20:21" x14ac:dyDescent="0.25">
      <c r="T34372" s="101" t="s">
        <v>66396</v>
      </c>
      <c r="U34372" s="74" t="s">
        <v>66397</v>
      </c>
    </row>
    <row r="34373" spans="20:21" x14ac:dyDescent="0.25">
      <c r="T34373" s="101" t="s">
        <v>66398</v>
      </c>
      <c r="U34373" s="74" t="s">
        <v>66399</v>
      </c>
    </row>
    <row r="34374" spans="20:21" x14ac:dyDescent="0.25">
      <c r="T34374" s="101" t="s">
        <v>66400</v>
      </c>
      <c r="U34374" s="74" t="s">
        <v>66401</v>
      </c>
    </row>
    <row r="34375" spans="20:21" x14ac:dyDescent="0.25">
      <c r="T34375" s="101" t="s">
        <v>66402</v>
      </c>
      <c r="U34375" s="74" t="s">
        <v>66403</v>
      </c>
    </row>
    <row r="34376" spans="20:21" x14ac:dyDescent="0.25">
      <c r="T34376" s="101" t="s">
        <v>66404</v>
      </c>
      <c r="U34376" s="74" t="s">
        <v>8644</v>
      </c>
    </row>
    <row r="34377" spans="20:21" x14ac:dyDescent="0.25">
      <c r="T34377" s="101" t="s">
        <v>66405</v>
      </c>
      <c r="U34377" s="74" t="s">
        <v>66406</v>
      </c>
    </row>
    <row r="34378" spans="20:21" x14ac:dyDescent="0.25">
      <c r="T34378" s="101" t="s">
        <v>66407</v>
      </c>
      <c r="U34378" s="74" t="s">
        <v>66408</v>
      </c>
    </row>
    <row r="34379" spans="20:21" x14ac:dyDescent="0.25">
      <c r="T34379" s="101" t="s">
        <v>66409</v>
      </c>
      <c r="U34379" s="74" t="s">
        <v>66410</v>
      </c>
    </row>
    <row r="34380" spans="20:21" x14ac:dyDescent="0.25">
      <c r="T34380" s="101" t="s">
        <v>66411</v>
      </c>
      <c r="U34380" s="74" t="s">
        <v>66412</v>
      </c>
    </row>
    <row r="34381" spans="20:21" x14ac:dyDescent="0.25">
      <c r="T34381" s="101" t="s">
        <v>66413</v>
      </c>
      <c r="U34381" s="74" t="s">
        <v>66414</v>
      </c>
    </row>
    <row r="34382" spans="20:21" x14ac:dyDescent="0.25">
      <c r="T34382" s="101" t="s">
        <v>66415</v>
      </c>
      <c r="U34382" s="74" t="s">
        <v>31212</v>
      </c>
    </row>
    <row r="34383" spans="20:21" x14ac:dyDescent="0.25">
      <c r="T34383" s="101" t="s">
        <v>66416</v>
      </c>
      <c r="U34383" s="74" t="s">
        <v>66417</v>
      </c>
    </row>
    <row r="34384" spans="20:21" x14ac:dyDescent="0.25">
      <c r="T34384" s="101" t="s">
        <v>66418</v>
      </c>
      <c r="U34384" s="74" t="s">
        <v>66419</v>
      </c>
    </row>
    <row r="34385" spans="20:21" x14ac:dyDescent="0.25">
      <c r="T34385" s="101" t="s">
        <v>66420</v>
      </c>
      <c r="U34385" s="74" t="s">
        <v>66421</v>
      </c>
    </row>
    <row r="34386" spans="20:21" x14ac:dyDescent="0.25">
      <c r="T34386" s="101" t="s">
        <v>66422</v>
      </c>
      <c r="U34386" s="74" t="s">
        <v>66423</v>
      </c>
    </row>
    <row r="34387" spans="20:21" x14ac:dyDescent="0.25">
      <c r="T34387" s="101" t="s">
        <v>66424</v>
      </c>
      <c r="U34387" s="74" t="s">
        <v>66425</v>
      </c>
    </row>
    <row r="34388" spans="20:21" x14ac:dyDescent="0.25">
      <c r="T34388" s="101" t="s">
        <v>66426</v>
      </c>
      <c r="U34388" s="74" t="s">
        <v>66427</v>
      </c>
    </row>
    <row r="34389" spans="20:21" x14ac:dyDescent="0.25">
      <c r="T34389" s="101" t="s">
        <v>66428</v>
      </c>
      <c r="U34389" s="74" t="s">
        <v>66429</v>
      </c>
    </row>
    <row r="34390" spans="20:21" x14ac:dyDescent="0.25">
      <c r="T34390" s="101" t="s">
        <v>66430</v>
      </c>
      <c r="U34390" s="74" t="s">
        <v>66431</v>
      </c>
    </row>
    <row r="34391" spans="20:21" x14ac:dyDescent="0.25">
      <c r="T34391" s="101" t="s">
        <v>66432</v>
      </c>
      <c r="U34391" s="74" t="s">
        <v>66433</v>
      </c>
    </row>
    <row r="34392" spans="20:21" x14ac:dyDescent="0.25">
      <c r="T34392" s="101" t="s">
        <v>66434</v>
      </c>
      <c r="U34392" s="74" t="s">
        <v>66435</v>
      </c>
    </row>
    <row r="34393" spans="20:21" x14ac:dyDescent="0.25">
      <c r="T34393" s="101" t="s">
        <v>66436</v>
      </c>
      <c r="U34393" s="74" t="s">
        <v>66437</v>
      </c>
    </row>
    <row r="34394" spans="20:21" x14ac:dyDescent="0.25">
      <c r="T34394" s="101" t="s">
        <v>66438</v>
      </c>
      <c r="U34394" s="74" t="s">
        <v>5656</v>
      </c>
    </row>
    <row r="34395" spans="20:21" x14ac:dyDescent="0.25">
      <c r="T34395" s="101" t="s">
        <v>66439</v>
      </c>
      <c r="U34395" s="74" t="s">
        <v>66440</v>
      </c>
    </row>
    <row r="34396" spans="20:21" x14ac:dyDescent="0.25">
      <c r="T34396" s="101" t="s">
        <v>66441</v>
      </c>
      <c r="U34396" s="74" t="s">
        <v>776</v>
      </c>
    </row>
    <row r="34397" spans="20:21" x14ac:dyDescent="0.25">
      <c r="T34397" s="101" t="s">
        <v>66442</v>
      </c>
      <c r="U34397" s="74" t="s">
        <v>3072</v>
      </c>
    </row>
    <row r="34398" spans="20:21" x14ac:dyDescent="0.25">
      <c r="T34398" s="101" t="s">
        <v>66443</v>
      </c>
      <c r="U34398" s="74" t="s">
        <v>4760</v>
      </c>
    </row>
    <row r="34399" spans="20:21" x14ac:dyDescent="0.25">
      <c r="T34399" s="101" t="s">
        <v>66444</v>
      </c>
      <c r="U34399" s="74" t="s">
        <v>4763</v>
      </c>
    </row>
    <row r="34400" spans="20:21" x14ac:dyDescent="0.25">
      <c r="T34400" s="101" t="s">
        <v>66445</v>
      </c>
      <c r="U34400" s="74" t="s">
        <v>66446</v>
      </c>
    </row>
    <row r="34401" spans="20:21" x14ac:dyDescent="0.25">
      <c r="T34401" s="101" t="s">
        <v>66447</v>
      </c>
      <c r="U34401" s="74" t="s">
        <v>66448</v>
      </c>
    </row>
    <row r="34402" spans="20:21" x14ac:dyDescent="0.25">
      <c r="T34402" s="101" t="s">
        <v>66449</v>
      </c>
      <c r="U34402" s="74" t="s">
        <v>66450</v>
      </c>
    </row>
    <row r="34403" spans="20:21" x14ac:dyDescent="0.25">
      <c r="T34403" s="101" t="s">
        <v>66451</v>
      </c>
      <c r="U34403" s="74" t="s">
        <v>4791</v>
      </c>
    </row>
    <row r="34404" spans="20:21" x14ac:dyDescent="0.25">
      <c r="T34404" s="101" t="s">
        <v>66452</v>
      </c>
      <c r="U34404" s="74" t="s">
        <v>66453</v>
      </c>
    </row>
    <row r="34405" spans="20:21" x14ac:dyDescent="0.25">
      <c r="T34405" s="101" t="s">
        <v>66454</v>
      </c>
      <c r="U34405" s="74" t="s">
        <v>66455</v>
      </c>
    </row>
    <row r="34406" spans="20:21" x14ac:dyDescent="0.25">
      <c r="T34406" s="101" t="s">
        <v>66456</v>
      </c>
      <c r="U34406" s="74" t="s">
        <v>66457</v>
      </c>
    </row>
    <row r="34407" spans="20:21" x14ac:dyDescent="0.25">
      <c r="T34407" s="101" t="s">
        <v>66458</v>
      </c>
      <c r="U34407" s="74" t="s">
        <v>66459</v>
      </c>
    </row>
    <row r="34408" spans="20:21" x14ac:dyDescent="0.25">
      <c r="T34408" s="101" t="s">
        <v>66460</v>
      </c>
      <c r="U34408" s="74" t="s">
        <v>66461</v>
      </c>
    </row>
    <row r="34409" spans="20:21" x14ac:dyDescent="0.25">
      <c r="T34409" s="101" t="s">
        <v>66462</v>
      </c>
      <c r="U34409" s="74" t="s">
        <v>66463</v>
      </c>
    </row>
    <row r="34410" spans="20:21" x14ac:dyDescent="0.25">
      <c r="T34410" s="101" t="s">
        <v>66464</v>
      </c>
      <c r="U34410" s="74" t="s">
        <v>66465</v>
      </c>
    </row>
    <row r="34411" spans="20:21" x14ac:dyDescent="0.25">
      <c r="T34411" s="101" t="s">
        <v>66466</v>
      </c>
      <c r="U34411" s="74" t="s">
        <v>66467</v>
      </c>
    </row>
    <row r="34412" spans="20:21" x14ac:dyDescent="0.25">
      <c r="T34412" s="101" t="s">
        <v>66468</v>
      </c>
      <c r="U34412" s="74" t="s">
        <v>66469</v>
      </c>
    </row>
    <row r="34413" spans="20:21" x14ac:dyDescent="0.25">
      <c r="T34413" s="101" t="s">
        <v>66470</v>
      </c>
      <c r="U34413" s="74" t="s">
        <v>66471</v>
      </c>
    </row>
    <row r="34414" spans="20:21" x14ac:dyDescent="0.25">
      <c r="T34414" s="101" t="s">
        <v>66472</v>
      </c>
      <c r="U34414" s="74" t="s">
        <v>66473</v>
      </c>
    </row>
    <row r="34415" spans="20:21" x14ac:dyDescent="0.25">
      <c r="T34415" s="101" t="s">
        <v>66474</v>
      </c>
      <c r="U34415" s="74" t="s">
        <v>66475</v>
      </c>
    </row>
    <row r="34416" spans="20:21" x14ac:dyDescent="0.25">
      <c r="T34416" s="101" t="s">
        <v>66476</v>
      </c>
      <c r="U34416" s="74" t="s">
        <v>66477</v>
      </c>
    </row>
    <row r="34417" spans="20:21" x14ac:dyDescent="0.25">
      <c r="T34417" s="101" t="s">
        <v>66478</v>
      </c>
      <c r="U34417" s="74" t="s">
        <v>8759</v>
      </c>
    </row>
    <row r="34418" spans="20:21" x14ac:dyDescent="0.25">
      <c r="T34418" s="101" t="s">
        <v>66479</v>
      </c>
      <c r="U34418" s="74" t="s">
        <v>66480</v>
      </c>
    </row>
    <row r="34419" spans="20:21" x14ac:dyDescent="0.25">
      <c r="T34419" s="101" t="s">
        <v>66481</v>
      </c>
      <c r="U34419" s="74" t="s">
        <v>11690</v>
      </c>
    </row>
    <row r="34420" spans="20:21" x14ac:dyDescent="0.25">
      <c r="T34420" s="101" t="s">
        <v>66482</v>
      </c>
      <c r="U34420" s="74" t="s">
        <v>12572</v>
      </c>
    </row>
    <row r="34421" spans="20:21" x14ac:dyDescent="0.25">
      <c r="T34421" s="101" t="s">
        <v>66483</v>
      </c>
      <c r="U34421" s="74" t="s">
        <v>3950</v>
      </c>
    </row>
    <row r="34422" spans="20:21" x14ac:dyDescent="0.25">
      <c r="T34422" s="101" t="s">
        <v>66484</v>
      </c>
      <c r="U34422" s="74" t="s">
        <v>25678</v>
      </c>
    </row>
    <row r="34423" spans="20:21" x14ac:dyDescent="0.25">
      <c r="T34423" s="101" t="s">
        <v>66485</v>
      </c>
      <c r="U34423" s="74" t="s">
        <v>66486</v>
      </c>
    </row>
    <row r="34424" spans="20:21" x14ac:dyDescent="0.25">
      <c r="T34424" s="101" t="s">
        <v>66487</v>
      </c>
      <c r="U34424" s="74" t="s">
        <v>66488</v>
      </c>
    </row>
    <row r="34425" spans="20:21" x14ac:dyDescent="0.25">
      <c r="T34425" s="101" t="s">
        <v>66489</v>
      </c>
      <c r="U34425" s="74" t="s">
        <v>66490</v>
      </c>
    </row>
    <row r="34426" spans="20:21" x14ac:dyDescent="0.25">
      <c r="T34426" s="101" t="s">
        <v>66491</v>
      </c>
      <c r="U34426" s="74" t="s">
        <v>3954</v>
      </c>
    </row>
    <row r="34427" spans="20:21" x14ac:dyDescent="0.25">
      <c r="T34427" s="101" t="s">
        <v>66492</v>
      </c>
      <c r="U34427" s="74" t="s">
        <v>66493</v>
      </c>
    </row>
    <row r="34428" spans="20:21" x14ac:dyDescent="0.25">
      <c r="T34428" s="101" t="s">
        <v>66494</v>
      </c>
      <c r="U34428" s="74" t="s">
        <v>66495</v>
      </c>
    </row>
    <row r="34429" spans="20:21" x14ac:dyDescent="0.25">
      <c r="T34429" s="101" t="s">
        <v>66496</v>
      </c>
      <c r="U34429" s="74" t="s">
        <v>66497</v>
      </c>
    </row>
    <row r="34430" spans="20:21" x14ac:dyDescent="0.25">
      <c r="T34430" s="101" t="s">
        <v>66498</v>
      </c>
      <c r="U34430" s="74" t="s">
        <v>66499</v>
      </c>
    </row>
    <row r="34431" spans="20:21" x14ac:dyDescent="0.25">
      <c r="T34431" s="101" t="s">
        <v>66500</v>
      </c>
      <c r="U34431" s="74" t="s">
        <v>66501</v>
      </c>
    </row>
    <row r="34432" spans="20:21" x14ac:dyDescent="0.25">
      <c r="T34432" s="101" t="s">
        <v>66502</v>
      </c>
      <c r="U34432" s="74" t="s">
        <v>66503</v>
      </c>
    </row>
    <row r="34433" spans="20:21" x14ac:dyDescent="0.25">
      <c r="T34433" s="101" t="s">
        <v>66504</v>
      </c>
      <c r="U34433" s="74" t="s">
        <v>66505</v>
      </c>
    </row>
    <row r="34434" spans="20:21" x14ac:dyDescent="0.25">
      <c r="T34434" s="101" t="s">
        <v>66506</v>
      </c>
      <c r="U34434" s="74" t="s">
        <v>66507</v>
      </c>
    </row>
    <row r="34435" spans="20:21" x14ac:dyDescent="0.25">
      <c r="T34435" s="101" t="s">
        <v>66508</v>
      </c>
      <c r="U34435" s="74" t="s">
        <v>47690</v>
      </c>
    </row>
    <row r="34436" spans="20:21" x14ac:dyDescent="0.25">
      <c r="T34436" s="101" t="s">
        <v>66509</v>
      </c>
      <c r="U34436" s="74" t="s">
        <v>66510</v>
      </c>
    </row>
    <row r="34437" spans="20:21" x14ac:dyDescent="0.25">
      <c r="T34437" s="101" t="s">
        <v>66511</v>
      </c>
      <c r="U34437" s="74" t="s">
        <v>66512</v>
      </c>
    </row>
    <row r="34438" spans="20:21" x14ac:dyDescent="0.25">
      <c r="T34438" s="101" t="s">
        <v>66513</v>
      </c>
      <c r="U34438" s="74" t="s">
        <v>66514</v>
      </c>
    </row>
    <row r="34439" spans="20:21" x14ac:dyDescent="0.25">
      <c r="T34439" s="101" t="s">
        <v>66515</v>
      </c>
      <c r="U34439" s="74" t="s">
        <v>66516</v>
      </c>
    </row>
    <row r="34440" spans="20:21" x14ac:dyDescent="0.25">
      <c r="T34440" s="101" t="s">
        <v>66517</v>
      </c>
      <c r="U34440" s="74" t="s">
        <v>66518</v>
      </c>
    </row>
    <row r="34441" spans="20:21" x14ac:dyDescent="0.25">
      <c r="T34441" s="101" t="s">
        <v>66519</v>
      </c>
      <c r="U34441" s="74" t="s">
        <v>62515</v>
      </c>
    </row>
    <row r="34442" spans="20:21" x14ac:dyDescent="0.25">
      <c r="T34442" s="101" t="s">
        <v>66520</v>
      </c>
      <c r="U34442" s="74" t="s">
        <v>66521</v>
      </c>
    </row>
    <row r="34443" spans="20:21" x14ac:dyDescent="0.25">
      <c r="T34443" s="101" t="s">
        <v>66522</v>
      </c>
      <c r="U34443" s="74" t="s">
        <v>31348</v>
      </c>
    </row>
    <row r="34444" spans="20:21" x14ac:dyDescent="0.25">
      <c r="T34444" s="101" t="s">
        <v>66523</v>
      </c>
      <c r="U34444" s="74" t="s">
        <v>66524</v>
      </c>
    </row>
    <row r="34445" spans="20:21" x14ac:dyDescent="0.25">
      <c r="T34445" s="101" t="s">
        <v>66525</v>
      </c>
      <c r="U34445" s="74" t="s">
        <v>66526</v>
      </c>
    </row>
    <row r="34446" spans="20:21" x14ac:dyDescent="0.25">
      <c r="T34446" s="101" t="s">
        <v>66527</v>
      </c>
      <c r="U34446" s="74" t="s">
        <v>66528</v>
      </c>
    </row>
    <row r="34447" spans="20:21" x14ac:dyDescent="0.25">
      <c r="T34447" s="101" t="s">
        <v>66529</v>
      </c>
      <c r="U34447" s="74" t="s">
        <v>66530</v>
      </c>
    </row>
    <row r="34448" spans="20:21" x14ac:dyDescent="0.25">
      <c r="T34448" s="101" t="s">
        <v>66531</v>
      </c>
      <c r="U34448" s="74" t="s">
        <v>66532</v>
      </c>
    </row>
    <row r="34449" spans="20:21" x14ac:dyDescent="0.25">
      <c r="T34449" s="101" t="s">
        <v>66533</v>
      </c>
      <c r="U34449" s="74" t="s">
        <v>62538</v>
      </c>
    </row>
    <row r="34450" spans="20:21" x14ac:dyDescent="0.25">
      <c r="T34450" s="101" t="s">
        <v>66534</v>
      </c>
      <c r="U34450" s="74" t="s">
        <v>66535</v>
      </c>
    </row>
    <row r="34451" spans="20:21" x14ac:dyDescent="0.25">
      <c r="T34451" s="101" t="s">
        <v>66536</v>
      </c>
      <c r="U34451" s="74" t="s">
        <v>17524</v>
      </c>
    </row>
    <row r="34452" spans="20:21" x14ac:dyDescent="0.25">
      <c r="T34452" s="101" t="s">
        <v>66537</v>
      </c>
      <c r="U34452" s="74" t="s">
        <v>3227</v>
      </c>
    </row>
    <row r="34453" spans="20:21" x14ac:dyDescent="0.25">
      <c r="T34453" s="101" t="s">
        <v>66538</v>
      </c>
      <c r="U34453" s="74" t="s">
        <v>66539</v>
      </c>
    </row>
    <row r="34454" spans="20:21" x14ac:dyDescent="0.25">
      <c r="T34454" s="101" t="s">
        <v>66540</v>
      </c>
      <c r="U34454" s="74" t="s">
        <v>66541</v>
      </c>
    </row>
    <row r="34455" spans="20:21" x14ac:dyDescent="0.25">
      <c r="T34455" s="101" t="s">
        <v>66542</v>
      </c>
      <c r="U34455" s="74" t="s">
        <v>66543</v>
      </c>
    </row>
    <row r="34456" spans="20:21" x14ac:dyDescent="0.25">
      <c r="T34456" s="101" t="s">
        <v>66544</v>
      </c>
      <c r="U34456" s="74" t="s">
        <v>4972</v>
      </c>
    </row>
    <row r="34457" spans="20:21" x14ac:dyDescent="0.25">
      <c r="T34457" s="101" t="s">
        <v>66545</v>
      </c>
      <c r="U34457" s="74" t="s">
        <v>5849</v>
      </c>
    </row>
    <row r="34458" spans="20:21" x14ac:dyDescent="0.25">
      <c r="T34458" s="101" t="s">
        <v>66546</v>
      </c>
      <c r="U34458" s="74" t="s">
        <v>66547</v>
      </c>
    </row>
    <row r="34459" spans="20:21" x14ac:dyDescent="0.25">
      <c r="T34459" s="101" t="s">
        <v>66548</v>
      </c>
      <c r="U34459" s="74" t="s">
        <v>66549</v>
      </c>
    </row>
    <row r="34460" spans="20:21" x14ac:dyDescent="0.25">
      <c r="T34460" s="101" t="s">
        <v>66550</v>
      </c>
      <c r="U34460" s="74" t="s">
        <v>66551</v>
      </c>
    </row>
    <row r="34461" spans="20:21" x14ac:dyDescent="0.25">
      <c r="T34461" s="101" t="s">
        <v>66552</v>
      </c>
      <c r="U34461" s="74" t="s">
        <v>66553</v>
      </c>
    </row>
    <row r="34462" spans="20:21" x14ac:dyDescent="0.25">
      <c r="T34462" s="101" t="s">
        <v>66554</v>
      </c>
      <c r="U34462" s="74" t="s">
        <v>66555</v>
      </c>
    </row>
    <row r="34463" spans="20:21" x14ac:dyDescent="0.25">
      <c r="T34463" s="101" t="s">
        <v>66556</v>
      </c>
      <c r="U34463" s="74" t="s">
        <v>66557</v>
      </c>
    </row>
    <row r="34464" spans="20:21" x14ac:dyDescent="0.25">
      <c r="T34464" s="101" t="s">
        <v>66558</v>
      </c>
      <c r="U34464" s="74" t="s">
        <v>27626</v>
      </c>
    </row>
    <row r="34465" spans="20:21" x14ac:dyDescent="0.25">
      <c r="T34465" s="101" t="s">
        <v>66559</v>
      </c>
      <c r="U34465" s="74" t="s">
        <v>66560</v>
      </c>
    </row>
    <row r="34466" spans="20:21" x14ac:dyDescent="0.25">
      <c r="T34466" s="101" t="s">
        <v>66561</v>
      </c>
      <c r="U34466" s="74" t="s">
        <v>62574</v>
      </c>
    </row>
    <row r="34467" spans="20:21" x14ac:dyDescent="0.25">
      <c r="T34467" s="101" t="s">
        <v>66562</v>
      </c>
      <c r="U34467" s="74" t="s">
        <v>66563</v>
      </c>
    </row>
    <row r="34468" spans="20:21" x14ac:dyDescent="0.25">
      <c r="T34468" s="101" t="s">
        <v>66564</v>
      </c>
      <c r="U34468" s="74" t="s">
        <v>66565</v>
      </c>
    </row>
    <row r="34469" spans="20:21" x14ac:dyDescent="0.25">
      <c r="T34469" s="101" t="s">
        <v>66566</v>
      </c>
      <c r="U34469" s="74" t="s">
        <v>66567</v>
      </c>
    </row>
    <row r="34470" spans="20:21" x14ac:dyDescent="0.25">
      <c r="T34470" s="101" t="s">
        <v>66568</v>
      </c>
      <c r="U34470" s="74" t="s">
        <v>66569</v>
      </c>
    </row>
    <row r="34471" spans="20:21" x14ac:dyDescent="0.25">
      <c r="T34471" s="101" t="s">
        <v>66570</v>
      </c>
      <c r="U34471" s="74" t="s">
        <v>66571</v>
      </c>
    </row>
    <row r="34472" spans="20:21" x14ac:dyDescent="0.25">
      <c r="T34472" s="101" t="s">
        <v>66572</v>
      </c>
      <c r="U34472" s="74" t="s">
        <v>66573</v>
      </c>
    </row>
    <row r="34473" spans="20:21" x14ac:dyDescent="0.25">
      <c r="T34473" s="101" t="s">
        <v>66574</v>
      </c>
      <c r="U34473" s="74" t="s">
        <v>66575</v>
      </c>
    </row>
    <row r="34474" spans="20:21" x14ac:dyDescent="0.25">
      <c r="T34474" s="101" t="s">
        <v>66576</v>
      </c>
      <c r="U34474" s="74" t="s">
        <v>66577</v>
      </c>
    </row>
    <row r="34475" spans="20:21" x14ac:dyDescent="0.25">
      <c r="T34475" s="101" t="s">
        <v>66578</v>
      </c>
      <c r="U34475" s="74" t="s">
        <v>66579</v>
      </c>
    </row>
    <row r="34476" spans="20:21" x14ac:dyDescent="0.25">
      <c r="T34476" s="101" t="s">
        <v>66580</v>
      </c>
      <c r="U34476" s="74" t="s">
        <v>66581</v>
      </c>
    </row>
    <row r="34477" spans="20:21" x14ac:dyDescent="0.25">
      <c r="T34477" s="101" t="s">
        <v>66582</v>
      </c>
      <c r="U34477" s="74" t="s">
        <v>66583</v>
      </c>
    </row>
    <row r="34478" spans="20:21" x14ac:dyDescent="0.25">
      <c r="T34478" s="101" t="s">
        <v>66584</v>
      </c>
      <c r="U34478" s="74" t="s">
        <v>66585</v>
      </c>
    </row>
    <row r="34479" spans="20:21" x14ac:dyDescent="0.25">
      <c r="T34479" s="101" t="s">
        <v>66586</v>
      </c>
      <c r="U34479" s="74" t="s">
        <v>66587</v>
      </c>
    </row>
    <row r="34480" spans="20:21" x14ac:dyDescent="0.25">
      <c r="T34480" s="101" t="s">
        <v>66588</v>
      </c>
      <c r="U34480" s="74" t="s">
        <v>66589</v>
      </c>
    </row>
    <row r="34481" spans="20:21" x14ac:dyDescent="0.25">
      <c r="T34481" s="101" t="s">
        <v>66590</v>
      </c>
      <c r="U34481" s="74" t="s">
        <v>66591</v>
      </c>
    </row>
    <row r="34482" spans="20:21" x14ac:dyDescent="0.25">
      <c r="T34482" s="101" t="s">
        <v>66592</v>
      </c>
      <c r="U34482" s="74" t="s">
        <v>66593</v>
      </c>
    </row>
    <row r="34483" spans="20:21" x14ac:dyDescent="0.25">
      <c r="T34483" s="101" t="s">
        <v>66594</v>
      </c>
      <c r="U34483" s="74" t="s">
        <v>11126</v>
      </c>
    </row>
    <row r="34484" spans="20:21" x14ac:dyDescent="0.25">
      <c r="T34484" s="101" t="s">
        <v>66595</v>
      </c>
      <c r="U34484" s="74" t="s">
        <v>66596</v>
      </c>
    </row>
    <row r="34485" spans="20:21" x14ac:dyDescent="0.25">
      <c r="T34485" s="101" t="s">
        <v>66597</v>
      </c>
      <c r="U34485" s="74" t="s">
        <v>66598</v>
      </c>
    </row>
    <row r="34486" spans="20:21" x14ac:dyDescent="0.25">
      <c r="T34486" s="101" t="s">
        <v>66599</v>
      </c>
      <c r="U34486" s="74" t="s">
        <v>66600</v>
      </c>
    </row>
    <row r="34487" spans="20:21" x14ac:dyDescent="0.25">
      <c r="T34487" s="101" t="s">
        <v>66601</v>
      </c>
      <c r="U34487" s="74" t="s">
        <v>66602</v>
      </c>
    </row>
    <row r="34488" spans="20:21" x14ac:dyDescent="0.25">
      <c r="T34488" s="101" t="s">
        <v>66603</v>
      </c>
      <c r="U34488" s="74" t="s">
        <v>32112</v>
      </c>
    </row>
    <row r="34489" spans="20:21" x14ac:dyDescent="0.25">
      <c r="T34489" s="101" t="s">
        <v>66604</v>
      </c>
      <c r="U34489" s="74" t="s">
        <v>66605</v>
      </c>
    </row>
    <row r="34490" spans="20:21" x14ac:dyDescent="0.25">
      <c r="T34490" s="101" t="s">
        <v>66606</v>
      </c>
      <c r="U34490" s="74" t="s">
        <v>66607</v>
      </c>
    </row>
    <row r="34491" spans="20:21" x14ac:dyDescent="0.25">
      <c r="T34491" s="101" t="s">
        <v>66608</v>
      </c>
      <c r="U34491" s="74" t="s">
        <v>66609</v>
      </c>
    </row>
    <row r="34492" spans="20:21" x14ac:dyDescent="0.25">
      <c r="T34492" s="101" t="s">
        <v>66610</v>
      </c>
      <c r="U34492" s="74" t="s">
        <v>66611</v>
      </c>
    </row>
    <row r="34493" spans="20:21" x14ac:dyDescent="0.25">
      <c r="T34493" s="101" t="s">
        <v>66612</v>
      </c>
      <c r="U34493" s="74" t="s">
        <v>66613</v>
      </c>
    </row>
    <row r="34494" spans="20:21" x14ac:dyDescent="0.25">
      <c r="T34494" s="101" t="s">
        <v>66614</v>
      </c>
      <c r="U34494" s="74" t="s">
        <v>66615</v>
      </c>
    </row>
    <row r="34495" spans="20:21" x14ac:dyDescent="0.25">
      <c r="T34495" s="101" t="s">
        <v>66616</v>
      </c>
      <c r="U34495" s="74" t="s">
        <v>66617</v>
      </c>
    </row>
    <row r="34496" spans="20:21" x14ac:dyDescent="0.25">
      <c r="T34496" s="101" t="s">
        <v>66618</v>
      </c>
      <c r="U34496" s="74" t="s">
        <v>66619</v>
      </c>
    </row>
    <row r="34497" spans="20:21" x14ac:dyDescent="0.25">
      <c r="T34497" s="101" t="s">
        <v>66620</v>
      </c>
      <c r="U34497" s="74" t="s">
        <v>66621</v>
      </c>
    </row>
    <row r="34498" spans="20:21" x14ac:dyDescent="0.25">
      <c r="T34498" s="101" t="s">
        <v>66622</v>
      </c>
      <c r="U34498" s="74" t="s">
        <v>66623</v>
      </c>
    </row>
    <row r="34499" spans="20:21" x14ac:dyDescent="0.25">
      <c r="T34499" s="101" t="s">
        <v>66624</v>
      </c>
      <c r="U34499" s="74" t="s">
        <v>66625</v>
      </c>
    </row>
    <row r="34500" spans="20:21" x14ac:dyDescent="0.25">
      <c r="T34500" s="101" t="s">
        <v>66626</v>
      </c>
      <c r="U34500" s="74" t="s">
        <v>25000</v>
      </c>
    </row>
    <row r="34501" spans="20:21" x14ac:dyDescent="0.25">
      <c r="T34501" s="101" t="s">
        <v>66627</v>
      </c>
      <c r="U34501" s="74" t="s">
        <v>66628</v>
      </c>
    </row>
    <row r="34502" spans="20:21" x14ac:dyDescent="0.25">
      <c r="T34502" s="101" t="s">
        <v>66629</v>
      </c>
      <c r="U34502" s="74" t="s">
        <v>66630</v>
      </c>
    </row>
    <row r="34503" spans="20:21" x14ac:dyDescent="0.25">
      <c r="T34503" s="101" t="s">
        <v>66631</v>
      </c>
      <c r="U34503" s="74" t="s">
        <v>49659</v>
      </c>
    </row>
    <row r="34504" spans="20:21" x14ac:dyDescent="0.25">
      <c r="T34504" s="101" t="s">
        <v>66632</v>
      </c>
      <c r="U34504" s="74" t="s">
        <v>66633</v>
      </c>
    </row>
    <row r="34505" spans="20:21" x14ac:dyDescent="0.25">
      <c r="T34505" s="101" t="s">
        <v>66634</v>
      </c>
      <c r="U34505" s="74" t="s">
        <v>66635</v>
      </c>
    </row>
    <row r="34506" spans="20:21" x14ac:dyDescent="0.25">
      <c r="T34506" s="101" t="s">
        <v>66636</v>
      </c>
      <c r="U34506" s="74" t="s">
        <v>66637</v>
      </c>
    </row>
    <row r="34507" spans="20:21" x14ac:dyDescent="0.25">
      <c r="T34507" s="101" t="s">
        <v>66638</v>
      </c>
      <c r="U34507" s="74" t="s">
        <v>66639</v>
      </c>
    </row>
    <row r="34508" spans="20:21" x14ac:dyDescent="0.25">
      <c r="T34508" s="101" t="s">
        <v>66640</v>
      </c>
      <c r="U34508" s="74" t="s">
        <v>66641</v>
      </c>
    </row>
    <row r="34509" spans="20:21" x14ac:dyDescent="0.25">
      <c r="T34509" s="101" t="s">
        <v>66642</v>
      </c>
      <c r="U34509" s="74" t="s">
        <v>66643</v>
      </c>
    </row>
    <row r="34510" spans="20:21" x14ac:dyDescent="0.25">
      <c r="T34510" s="101" t="s">
        <v>66644</v>
      </c>
      <c r="U34510" s="74" t="s">
        <v>66645</v>
      </c>
    </row>
    <row r="34511" spans="20:21" x14ac:dyDescent="0.25">
      <c r="T34511" s="101" t="s">
        <v>66646</v>
      </c>
      <c r="U34511" s="74" t="s">
        <v>66647</v>
      </c>
    </row>
    <row r="34512" spans="20:21" x14ac:dyDescent="0.25">
      <c r="T34512" s="101" t="s">
        <v>66648</v>
      </c>
      <c r="U34512" s="74" t="s">
        <v>66649</v>
      </c>
    </row>
    <row r="34513" spans="20:21" x14ac:dyDescent="0.25">
      <c r="T34513" s="101" t="s">
        <v>66650</v>
      </c>
      <c r="U34513" s="74" t="s">
        <v>66651</v>
      </c>
    </row>
    <row r="34514" spans="20:21" x14ac:dyDescent="0.25">
      <c r="T34514" s="101" t="s">
        <v>66652</v>
      </c>
      <c r="U34514" s="74" t="s">
        <v>66653</v>
      </c>
    </row>
    <row r="34515" spans="20:21" x14ac:dyDescent="0.25">
      <c r="T34515" s="101" t="s">
        <v>66654</v>
      </c>
      <c r="U34515" s="74" t="s">
        <v>66655</v>
      </c>
    </row>
    <row r="34516" spans="20:21" x14ac:dyDescent="0.25">
      <c r="T34516" s="101" t="s">
        <v>66656</v>
      </c>
      <c r="U34516" s="74" t="s">
        <v>66657</v>
      </c>
    </row>
    <row r="34517" spans="20:21" x14ac:dyDescent="0.25">
      <c r="T34517" s="101" t="s">
        <v>66658</v>
      </c>
      <c r="U34517" s="74" t="s">
        <v>66659</v>
      </c>
    </row>
    <row r="34518" spans="20:21" x14ac:dyDescent="0.25">
      <c r="T34518" s="101" t="s">
        <v>66660</v>
      </c>
      <c r="U34518" s="74" t="s">
        <v>66661</v>
      </c>
    </row>
    <row r="34519" spans="20:21" x14ac:dyDescent="0.25">
      <c r="T34519" s="101" t="s">
        <v>66662</v>
      </c>
      <c r="U34519" s="74" t="s">
        <v>66663</v>
      </c>
    </row>
    <row r="34520" spans="20:21" x14ac:dyDescent="0.25">
      <c r="T34520" s="101" t="s">
        <v>66664</v>
      </c>
      <c r="U34520" s="74" t="s">
        <v>66665</v>
      </c>
    </row>
    <row r="34521" spans="20:21" x14ac:dyDescent="0.25">
      <c r="T34521" s="101" t="s">
        <v>66666</v>
      </c>
      <c r="U34521" s="74" t="s">
        <v>66667</v>
      </c>
    </row>
    <row r="34522" spans="20:21" x14ac:dyDescent="0.25">
      <c r="T34522" s="101" t="s">
        <v>66668</v>
      </c>
      <c r="U34522" s="74" t="s">
        <v>66669</v>
      </c>
    </row>
    <row r="34523" spans="20:21" x14ac:dyDescent="0.25">
      <c r="T34523" s="101" t="s">
        <v>66670</v>
      </c>
      <c r="U34523" s="74" t="s">
        <v>66671</v>
      </c>
    </row>
    <row r="34524" spans="20:21" x14ac:dyDescent="0.25">
      <c r="T34524" s="101" t="s">
        <v>66672</v>
      </c>
      <c r="U34524" s="74" t="s">
        <v>66673</v>
      </c>
    </row>
    <row r="34525" spans="20:21" x14ac:dyDescent="0.25">
      <c r="T34525" s="101" t="s">
        <v>66674</v>
      </c>
      <c r="U34525" s="74" t="s">
        <v>10660</v>
      </c>
    </row>
    <row r="34526" spans="20:21" x14ac:dyDescent="0.25">
      <c r="T34526" s="101" t="s">
        <v>66675</v>
      </c>
      <c r="U34526" s="74" t="s">
        <v>66676</v>
      </c>
    </row>
    <row r="34527" spans="20:21" x14ac:dyDescent="0.25">
      <c r="T34527" s="101" t="s">
        <v>66677</v>
      </c>
      <c r="U34527" s="74" t="s">
        <v>66678</v>
      </c>
    </row>
    <row r="34528" spans="20:21" x14ac:dyDescent="0.25">
      <c r="T34528" s="101" t="s">
        <v>66679</v>
      </c>
      <c r="U34528" s="74" t="s">
        <v>66680</v>
      </c>
    </row>
    <row r="34529" spans="20:21" x14ac:dyDescent="0.25">
      <c r="T34529" s="101" t="s">
        <v>66681</v>
      </c>
      <c r="U34529" s="74" t="s">
        <v>66682</v>
      </c>
    </row>
    <row r="34530" spans="20:21" x14ac:dyDescent="0.25">
      <c r="T34530" s="101" t="s">
        <v>66683</v>
      </c>
      <c r="U34530" s="74" t="s">
        <v>49782</v>
      </c>
    </row>
    <row r="34531" spans="20:21" x14ac:dyDescent="0.25">
      <c r="T34531" s="101" t="s">
        <v>66684</v>
      </c>
      <c r="U34531" s="74" t="s">
        <v>66685</v>
      </c>
    </row>
    <row r="34532" spans="20:21" x14ac:dyDescent="0.25">
      <c r="T34532" s="101" t="s">
        <v>66686</v>
      </c>
      <c r="U34532" s="74" t="s">
        <v>66687</v>
      </c>
    </row>
    <row r="34533" spans="20:21" x14ac:dyDescent="0.25">
      <c r="T34533" s="101" t="s">
        <v>66688</v>
      </c>
      <c r="U34533" s="74" t="s">
        <v>66689</v>
      </c>
    </row>
    <row r="34534" spans="20:21" x14ac:dyDescent="0.25">
      <c r="T34534" s="101" t="s">
        <v>66690</v>
      </c>
      <c r="U34534" s="74" t="s">
        <v>66691</v>
      </c>
    </row>
    <row r="34535" spans="20:21" x14ac:dyDescent="0.25">
      <c r="T34535" s="101" t="s">
        <v>66692</v>
      </c>
      <c r="U34535" s="74" t="s">
        <v>66693</v>
      </c>
    </row>
    <row r="34536" spans="20:21" x14ac:dyDescent="0.25">
      <c r="T34536" s="101" t="s">
        <v>66694</v>
      </c>
      <c r="U34536" s="74" t="s">
        <v>66695</v>
      </c>
    </row>
    <row r="34537" spans="20:21" x14ac:dyDescent="0.25">
      <c r="T34537" s="101" t="s">
        <v>66696</v>
      </c>
      <c r="U34537" s="74" t="s">
        <v>66697</v>
      </c>
    </row>
    <row r="34538" spans="20:21" x14ac:dyDescent="0.25">
      <c r="T34538" s="101" t="s">
        <v>66698</v>
      </c>
      <c r="U34538" s="74" t="s">
        <v>66699</v>
      </c>
    </row>
    <row r="34539" spans="20:21" x14ac:dyDescent="0.25">
      <c r="T34539" s="101" t="s">
        <v>66700</v>
      </c>
      <c r="U34539" s="74" t="s">
        <v>66701</v>
      </c>
    </row>
    <row r="34540" spans="20:21" x14ac:dyDescent="0.25">
      <c r="T34540" s="101" t="s">
        <v>66702</v>
      </c>
      <c r="U34540" s="74" t="s">
        <v>66703</v>
      </c>
    </row>
    <row r="34541" spans="20:21" x14ac:dyDescent="0.25">
      <c r="T34541" s="101" t="s">
        <v>66704</v>
      </c>
      <c r="U34541" s="74" t="s">
        <v>66705</v>
      </c>
    </row>
    <row r="34542" spans="20:21" x14ac:dyDescent="0.25">
      <c r="T34542" s="101" t="s">
        <v>66706</v>
      </c>
      <c r="U34542" s="74" t="s">
        <v>66707</v>
      </c>
    </row>
    <row r="34543" spans="20:21" x14ac:dyDescent="0.25">
      <c r="T34543" s="101" t="s">
        <v>66708</v>
      </c>
      <c r="U34543" s="74" t="s">
        <v>66709</v>
      </c>
    </row>
    <row r="34544" spans="20:21" x14ac:dyDescent="0.25">
      <c r="T34544" s="101" t="s">
        <v>66710</v>
      </c>
      <c r="U34544" s="74" t="s">
        <v>66711</v>
      </c>
    </row>
    <row r="34545" spans="20:21" x14ac:dyDescent="0.25">
      <c r="T34545" s="101" t="s">
        <v>66712</v>
      </c>
      <c r="U34545" s="74" t="s">
        <v>66713</v>
      </c>
    </row>
    <row r="34546" spans="20:21" x14ac:dyDescent="0.25">
      <c r="T34546" s="101" t="s">
        <v>66714</v>
      </c>
      <c r="U34546" s="74" t="s">
        <v>66715</v>
      </c>
    </row>
    <row r="34547" spans="20:21" x14ac:dyDescent="0.25">
      <c r="T34547" s="101" t="s">
        <v>66716</v>
      </c>
      <c r="U34547" s="74" t="s">
        <v>66717</v>
      </c>
    </row>
    <row r="34548" spans="20:21" x14ac:dyDescent="0.25">
      <c r="T34548" s="101" t="s">
        <v>66718</v>
      </c>
      <c r="U34548" s="74" t="s">
        <v>66719</v>
      </c>
    </row>
    <row r="34549" spans="20:21" x14ac:dyDescent="0.25">
      <c r="T34549" s="101" t="s">
        <v>66720</v>
      </c>
      <c r="U34549" s="74" t="s">
        <v>66721</v>
      </c>
    </row>
    <row r="34550" spans="20:21" x14ac:dyDescent="0.25">
      <c r="T34550" s="101" t="s">
        <v>66722</v>
      </c>
      <c r="U34550" s="74" t="s">
        <v>66723</v>
      </c>
    </row>
    <row r="34551" spans="20:21" x14ac:dyDescent="0.25">
      <c r="T34551" s="101" t="s">
        <v>66724</v>
      </c>
      <c r="U34551" s="74" t="s">
        <v>66725</v>
      </c>
    </row>
    <row r="34552" spans="20:21" x14ac:dyDescent="0.25">
      <c r="T34552" s="101" t="s">
        <v>66726</v>
      </c>
      <c r="U34552" s="74" t="s">
        <v>66727</v>
      </c>
    </row>
    <row r="34553" spans="20:21" x14ac:dyDescent="0.25">
      <c r="T34553" s="101" t="s">
        <v>66728</v>
      </c>
      <c r="U34553" s="74" t="s">
        <v>66729</v>
      </c>
    </row>
    <row r="34554" spans="20:21" x14ac:dyDescent="0.25">
      <c r="T34554" s="101" t="s">
        <v>66730</v>
      </c>
      <c r="U34554" s="74" t="s">
        <v>66731</v>
      </c>
    </row>
    <row r="34555" spans="20:21" x14ac:dyDescent="0.25">
      <c r="T34555" s="101" t="s">
        <v>66732</v>
      </c>
      <c r="U34555" s="74" t="s">
        <v>66733</v>
      </c>
    </row>
    <row r="34556" spans="20:21" x14ac:dyDescent="0.25">
      <c r="T34556" s="101" t="s">
        <v>66734</v>
      </c>
      <c r="U34556" s="74" t="s">
        <v>66735</v>
      </c>
    </row>
    <row r="34557" spans="20:21" x14ac:dyDescent="0.25">
      <c r="T34557" s="101" t="s">
        <v>66736</v>
      </c>
      <c r="U34557" s="74" t="s">
        <v>66737</v>
      </c>
    </row>
    <row r="34558" spans="20:21" x14ac:dyDescent="0.25">
      <c r="T34558" s="101" t="s">
        <v>66738</v>
      </c>
      <c r="U34558" s="74" t="s">
        <v>66739</v>
      </c>
    </row>
    <row r="34559" spans="20:21" x14ac:dyDescent="0.25">
      <c r="T34559" s="101" t="s">
        <v>66740</v>
      </c>
      <c r="U34559" s="74" t="s">
        <v>66741</v>
      </c>
    </row>
    <row r="34560" spans="20:21" x14ac:dyDescent="0.25">
      <c r="T34560" s="101" t="s">
        <v>66742</v>
      </c>
      <c r="U34560" s="74" t="s">
        <v>66743</v>
      </c>
    </row>
    <row r="34561" spans="20:21" x14ac:dyDescent="0.25">
      <c r="T34561" s="101" t="s">
        <v>66744</v>
      </c>
      <c r="U34561" s="74" t="s">
        <v>66745</v>
      </c>
    </row>
    <row r="34562" spans="20:21" x14ac:dyDescent="0.25">
      <c r="T34562" s="101" t="s">
        <v>66746</v>
      </c>
      <c r="U34562" s="74" t="s">
        <v>66747</v>
      </c>
    </row>
    <row r="34563" spans="20:21" x14ac:dyDescent="0.25">
      <c r="T34563" s="101" t="s">
        <v>66748</v>
      </c>
      <c r="U34563" s="74" t="s">
        <v>66749</v>
      </c>
    </row>
    <row r="34564" spans="20:21" x14ac:dyDescent="0.25">
      <c r="T34564" s="101" t="s">
        <v>66750</v>
      </c>
      <c r="U34564" s="74" t="s">
        <v>66751</v>
      </c>
    </row>
    <row r="34565" spans="20:21" x14ac:dyDescent="0.25">
      <c r="T34565" s="101" t="s">
        <v>66752</v>
      </c>
      <c r="U34565" s="74" t="s">
        <v>66753</v>
      </c>
    </row>
    <row r="34566" spans="20:21" x14ac:dyDescent="0.25">
      <c r="T34566" s="101" t="s">
        <v>66754</v>
      </c>
      <c r="U34566" s="74" t="s">
        <v>66755</v>
      </c>
    </row>
    <row r="34567" spans="20:21" x14ac:dyDescent="0.25">
      <c r="T34567" s="101" t="s">
        <v>66756</v>
      </c>
      <c r="U34567" s="74" t="s">
        <v>66757</v>
      </c>
    </row>
    <row r="34568" spans="20:21" x14ac:dyDescent="0.25">
      <c r="T34568" s="101" t="s">
        <v>66758</v>
      </c>
      <c r="U34568" s="74" t="s">
        <v>66759</v>
      </c>
    </row>
    <row r="34569" spans="20:21" x14ac:dyDescent="0.25">
      <c r="T34569" s="101" t="s">
        <v>66760</v>
      </c>
      <c r="U34569" s="74" t="s">
        <v>66761</v>
      </c>
    </row>
    <row r="34570" spans="20:21" x14ac:dyDescent="0.25">
      <c r="T34570" s="101" t="s">
        <v>66762</v>
      </c>
      <c r="U34570" s="74" t="s">
        <v>66763</v>
      </c>
    </row>
    <row r="34571" spans="20:21" x14ac:dyDescent="0.25">
      <c r="T34571" s="101" t="s">
        <v>66764</v>
      </c>
      <c r="U34571" s="74" t="s">
        <v>66765</v>
      </c>
    </row>
    <row r="34572" spans="20:21" x14ac:dyDescent="0.25">
      <c r="T34572" s="101" t="s">
        <v>66766</v>
      </c>
      <c r="U34572" s="74" t="s">
        <v>66767</v>
      </c>
    </row>
    <row r="34573" spans="20:21" x14ac:dyDescent="0.25">
      <c r="T34573" s="101" t="s">
        <v>66768</v>
      </c>
      <c r="U34573" s="74" t="s">
        <v>66769</v>
      </c>
    </row>
    <row r="34574" spans="20:21" x14ac:dyDescent="0.25">
      <c r="T34574" s="101" t="s">
        <v>66770</v>
      </c>
      <c r="U34574" s="74" t="s">
        <v>66771</v>
      </c>
    </row>
    <row r="34575" spans="20:21" x14ac:dyDescent="0.25">
      <c r="T34575" s="101" t="s">
        <v>66772</v>
      </c>
      <c r="U34575" s="74" t="s">
        <v>66773</v>
      </c>
    </row>
    <row r="34576" spans="20:21" x14ac:dyDescent="0.25">
      <c r="T34576" s="101" t="s">
        <v>66774</v>
      </c>
      <c r="U34576" s="74" t="s">
        <v>66775</v>
      </c>
    </row>
    <row r="34577" spans="20:21" x14ac:dyDescent="0.25">
      <c r="T34577" s="101" t="s">
        <v>66776</v>
      </c>
      <c r="U34577" s="74" t="s">
        <v>66777</v>
      </c>
    </row>
    <row r="34578" spans="20:21" x14ac:dyDescent="0.25">
      <c r="T34578" s="101" t="s">
        <v>66778</v>
      </c>
      <c r="U34578" s="74" t="s">
        <v>66779</v>
      </c>
    </row>
    <row r="34579" spans="20:21" x14ac:dyDescent="0.25">
      <c r="T34579" s="101" t="s">
        <v>66780</v>
      </c>
      <c r="U34579" s="74" t="s">
        <v>66781</v>
      </c>
    </row>
    <row r="34580" spans="20:21" x14ac:dyDescent="0.25">
      <c r="T34580" s="101" t="s">
        <v>66782</v>
      </c>
      <c r="U34580" s="74" t="s">
        <v>66783</v>
      </c>
    </row>
    <row r="34581" spans="20:21" x14ac:dyDescent="0.25">
      <c r="T34581" s="101" t="s">
        <v>66784</v>
      </c>
      <c r="U34581" s="74" t="s">
        <v>66785</v>
      </c>
    </row>
    <row r="34582" spans="20:21" x14ac:dyDescent="0.25">
      <c r="T34582" s="101" t="s">
        <v>66786</v>
      </c>
      <c r="U34582" s="74" t="s">
        <v>66787</v>
      </c>
    </row>
    <row r="34583" spans="20:21" x14ac:dyDescent="0.25">
      <c r="T34583" s="101" t="s">
        <v>66788</v>
      </c>
      <c r="U34583" s="74" t="s">
        <v>66789</v>
      </c>
    </row>
    <row r="34584" spans="20:21" x14ac:dyDescent="0.25">
      <c r="T34584" s="101" t="s">
        <v>66790</v>
      </c>
      <c r="U34584" s="74" t="s">
        <v>66791</v>
      </c>
    </row>
    <row r="34585" spans="20:21" x14ac:dyDescent="0.25">
      <c r="T34585" s="101" t="s">
        <v>66792</v>
      </c>
      <c r="U34585" s="74" t="s">
        <v>66793</v>
      </c>
    </row>
    <row r="34586" spans="20:21" x14ac:dyDescent="0.25">
      <c r="T34586" s="101" t="s">
        <v>66794</v>
      </c>
      <c r="U34586" s="74" t="s">
        <v>66795</v>
      </c>
    </row>
    <row r="34587" spans="20:21" x14ac:dyDescent="0.25">
      <c r="T34587" s="101" t="s">
        <v>66796</v>
      </c>
      <c r="U34587" s="74" t="s">
        <v>66797</v>
      </c>
    </row>
    <row r="34588" spans="20:21" x14ac:dyDescent="0.25">
      <c r="T34588" s="101" t="s">
        <v>66798</v>
      </c>
      <c r="U34588" s="74" t="s">
        <v>66799</v>
      </c>
    </row>
    <row r="34589" spans="20:21" x14ac:dyDescent="0.25">
      <c r="T34589" s="101" t="s">
        <v>66800</v>
      </c>
      <c r="U34589" s="74" t="s">
        <v>66801</v>
      </c>
    </row>
    <row r="34590" spans="20:21" x14ac:dyDescent="0.25">
      <c r="T34590" s="101" t="s">
        <v>66802</v>
      </c>
      <c r="U34590" s="74" t="s">
        <v>66803</v>
      </c>
    </row>
    <row r="34591" spans="20:21" x14ac:dyDescent="0.25">
      <c r="T34591" s="101" t="s">
        <v>66804</v>
      </c>
      <c r="U34591" s="74" t="s">
        <v>66805</v>
      </c>
    </row>
    <row r="34592" spans="20:21" x14ac:dyDescent="0.25">
      <c r="T34592" s="101" t="s">
        <v>66806</v>
      </c>
      <c r="U34592" s="74" t="s">
        <v>66807</v>
      </c>
    </row>
    <row r="34593" spans="20:21" x14ac:dyDescent="0.25">
      <c r="T34593" s="101" t="s">
        <v>66808</v>
      </c>
      <c r="U34593" s="74" t="s">
        <v>66809</v>
      </c>
    </row>
    <row r="34594" spans="20:21" x14ac:dyDescent="0.25">
      <c r="T34594" s="101" t="s">
        <v>66810</v>
      </c>
      <c r="U34594" s="74" t="s">
        <v>66811</v>
      </c>
    </row>
    <row r="34595" spans="20:21" x14ac:dyDescent="0.25">
      <c r="T34595" s="101" t="s">
        <v>66812</v>
      </c>
      <c r="U34595" s="74" t="s">
        <v>66813</v>
      </c>
    </row>
    <row r="34596" spans="20:21" x14ac:dyDescent="0.25">
      <c r="T34596" s="101" t="s">
        <v>66814</v>
      </c>
      <c r="U34596" s="74" t="s">
        <v>66815</v>
      </c>
    </row>
    <row r="34597" spans="20:21" x14ac:dyDescent="0.25">
      <c r="T34597" s="101" t="s">
        <v>66816</v>
      </c>
      <c r="U34597" s="74" t="s">
        <v>66817</v>
      </c>
    </row>
    <row r="34598" spans="20:21" x14ac:dyDescent="0.25">
      <c r="T34598" s="101" t="s">
        <v>66818</v>
      </c>
      <c r="U34598" s="74" t="s">
        <v>66819</v>
      </c>
    </row>
    <row r="34599" spans="20:21" x14ac:dyDescent="0.25">
      <c r="T34599" s="101" t="s">
        <v>66820</v>
      </c>
      <c r="U34599" s="74" t="s">
        <v>66821</v>
      </c>
    </row>
    <row r="34600" spans="20:21" x14ac:dyDescent="0.25">
      <c r="T34600" s="101" t="s">
        <v>66822</v>
      </c>
      <c r="U34600" s="74" t="s">
        <v>66823</v>
      </c>
    </row>
    <row r="34601" spans="20:21" x14ac:dyDescent="0.25">
      <c r="T34601" s="101" t="s">
        <v>66824</v>
      </c>
      <c r="U34601" s="74" t="s">
        <v>66825</v>
      </c>
    </row>
    <row r="34602" spans="20:21" x14ac:dyDescent="0.25">
      <c r="T34602" s="101" t="s">
        <v>66826</v>
      </c>
      <c r="U34602" s="74" t="s">
        <v>66827</v>
      </c>
    </row>
    <row r="34603" spans="20:21" x14ac:dyDescent="0.25">
      <c r="T34603" s="101" t="s">
        <v>66828</v>
      </c>
      <c r="U34603" s="74" t="s">
        <v>66829</v>
      </c>
    </row>
    <row r="34604" spans="20:21" x14ac:dyDescent="0.25">
      <c r="T34604" s="101" t="s">
        <v>66830</v>
      </c>
      <c r="U34604" s="74" t="s">
        <v>66831</v>
      </c>
    </row>
    <row r="34605" spans="20:21" x14ac:dyDescent="0.25">
      <c r="T34605" s="101" t="s">
        <v>66832</v>
      </c>
      <c r="U34605" s="74" t="s">
        <v>66833</v>
      </c>
    </row>
    <row r="34606" spans="20:21" x14ac:dyDescent="0.25">
      <c r="T34606" s="101" t="s">
        <v>66834</v>
      </c>
      <c r="U34606" s="74" t="s">
        <v>66835</v>
      </c>
    </row>
    <row r="34607" spans="20:21" x14ac:dyDescent="0.25">
      <c r="T34607" s="101" t="s">
        <v>66836</v>
      </c>
      <c r="U34607" s="74" t="s">
        <v>66837</v>
      </c>
    </row>
    <row r="34608" spans="20:21" x14ac:dyDescent="0.25">
      <c r="T34608" s="101" t="s">
        <v>66838</v>
      </c>
      <c r="U34608" s="74" t="s">
        <v>66839</v>
      </c>
    </row>
    <row r="34609" spans="20:21" x14ac:dyDescent="0.25">
      <c r="T34609" s="101" t="s">
        <v>66840</v>
      </c>
      <c r="U34609" s="74" t="s">
        <v>66841</v>
      </c>
    </row>
    <row r="34610" spans="20:21" x14ac:dyDescent="0.25">
      <c r="T34610" s="101" t="s">
        <v>66842</v>
      </c>
      <c r="U34610" s="74" t="s">
        <v>4763</v>
      </c>
    </row>
    <row r="34611" spans="20:21" x14ac:dyDescent="0.25">
      <c r="T34611" s="101" t="s">
        <v>66843</v>
      </c>
      <c r="U34611" s="74" t="s">
        <v>66844</v>
      </c>
    </row>
    <row r="34612" spans="20:21" x14ac:dyDescent="0.25">
      <c r="T34612" s="101" t="s">
        <v>66845</v>
      </c>
      <c r="U34612" s="74" t="s">
        <v>66846</v>
      </c>
    </row>
    <row r="34613" spans="20:21" x14ac:dyDescent="0.25">
      <c r="T34613" s="101" t="s">
        <v>66847</v>
      </c>
      <c r="U34613" s="74" t="s">
        <v>66848</v>
      </c>
    </row>
    <row r="34614" spans="20:21" x14ac:dyDescent="0.25">
      <c r="T34614" s="101" t="s">
        <v>66849</v>
      </c>
      <c r="U34614" s="74" t="s">
        <v>66850</v>
      </c>
    </row>
    <row r="34615" spans="20:21" x14ac:dyDescent="0.25">
      <c r="T34615" s="101" t="s">
        <v>66851</v>
      </c>
      <c r="U34615" s="74" t="s">
        <v>66852</v>
      </c>
    </row>
    <row r="34616" spans="20:21" x14ac:dyDescent="0.25">
      <c r="T34616" s="101" t="s">
        <v>66853</v>
      </c>
      <c r="U34616" s="74" t="s">
        <v>66854</v>
      </c>
    </row>
    <row r="34617" spans="20:21" x14ac:dyDescent="0.25">
      <c r="T34617" s="101" t="s">
        <v>66855</v>
      </c>
      <c r="U34617" s="74" t="s">
        <v>66856</v>
      </c>
    </row>
    <row r="34618" spans="20:21" x14ac:dyDescent="0.25">
      <c r="T34618" s="101" t="s">
        <v>66857</v>
      </c>
      <c r="U34618" s="74" t="s">
        <v>66858</v>
      </c>
    </row>
    <row r="34619" spans="20:21" x14ac:dyDescent="0.25">
      <c r="T34619" s="101" t="s">
        <v>66859</v>
      </c>
      <c r="U34619" s="74" t="s">
        <v>66860</v>
      </c>
    </row>
    <row r="34620" spans="20:21" x14ac:dyDescent="0.25">
      <c r="T34620" s="101" t="s">
        <v>66861</v>
      </c>
      <c r="U34620" s="74" t="s">
        <v>66862</v>
      </c>
    </row>
    <row r="34621" spans="20:21" x14ac:dyDescent="0.25">
      <c r="T34621" s="101" t="s">
        <v>66863</v>
      </c>
      <c r="U34621" s="74" t="s">
        <v>66864</v>
      </c>
    </row>
    <row r="34622" spans="20:21" x14ac:dyDescent="0.25">
      <c r="T34622" s="101" t="s">
        <v>66865</v>
      </c>
      <c r="U34622" s="74" t="s">
        <v>66866</v>
      </c>
    </row>
    <row r="34623" spans="20:21" x14ac:dyDescent="0.25">
      <c r="T34623" s="101" t="s">
        <v>66867</v>
      </c>
      <c r="U34623" s="74" t="s">
        <v>66868</v>
      </c>
    </row>
    <row r="34624" spans="20:21" x14ac:dyDescent="0.25">
      <c r="T34624" s="101" t="s">
        <v>66869</v>
      </c>
      <c r="U34624" s="74" t="s">
        <v>66870</v>
      </c>
    </row>
    <row r="34625" spans="20:21" x14ac:dyDescent="0.25">
      <c r="T34625" s="101" t="s">
        <v>66871</v>
      </c>
      <c r="U34625" s="74" t="s">
        <v>66872</v>
      </c>
    </row>
    <row r="34626" spans="20:21" x14ac:dyDescent="0.25">
      <c r="T34626" s="101" t="s">
        <v>66873</v>
      </c>
      <c r="U34626" s="74" t="s">
        <v>66874</v>
      </c>
    </row>
    <row r="34627" spans="20:21" x14ac:dyDescent="0.25">
      <c r="T34627" s="101" t="s">
        <v>66875</v>
      </c>
      <c r="U34627" s="74" t="s">
        <v>66876</v>
      </c>
    </row>
    <row r="34628" spans="20:21" x14ac:dyDescent="0.25">
      <c r="T34628" s="101" t="s">
        <v>66877</v>
      </c>
      <c r="U34628" s="74" t="s">
        <v>66878</v>
      </c>
    </row>
    <row r="34629" spans="20:21" x14ac:dyDescent="0.25">
      <c r="T34629" s="101" t="s">
        <v>66879</v>
      </c>
      <c r="U34629" s="74" t="s">
        <v>66880</v>
      </c>
    </row>
    <row r="34630" spans="20:21" x14ac:dyDescent="0.25">
      <c r="T34630" s="101" t="s">
        <v>66881</v>
      </c>
      <c r="U34630" s="74" t="s">
        <v>66882</v>
      </c>
    </row>
    <row r="34631" spans="20:21" x14ac:dyDescent="0.25">
      <c r="T34631" s="101" t="s">
        <v>66883</v>
      </c>
      <c r="U34631" s="74" t="s">
        <v>66884</v>
      </c>
    </row>
    <row r="34632" spans="20:21" x14ac:dyDescent="0.25">
      <c r="T34632" s="101" t="s">
        <v>66885</v>
      </c>
      <c r="U34632" s="74" t="s">
        <v>66886</v>
      </c>
    </row>
    <row r="34633" spans="20:21" x14ac:dyDescent="0.25">
      <c r="T34633" s="101" t="s">
        <v>66887</v>
      </c>
      <c r="U34633" s="74" t="s">
        <v>66888</v>
      </c>
    </row>
    <row r="34634" spans="20:21" x14ac:dyDescent="0.25">
      <c r="T34634" s="101" t="s">
        <v>66889</v>
      </c>
      <c r="U34634" s="74" t="s">
        <v>66890</v>
      </c>
    </row>
    <row r="34635" spans="20:21" x14ac:dyDescent="0.25">
      <c r="T34635" s="101" t="s">
        <v>66891</v>
      </c>
      <c r="U34635" s="74" t="s">
        <v>66892</v>
      </c>
    </row>
    <row r="34636" spans="20:21" x14ac:dyDescent="0.25">
      <c r="T34636" s="101" t="s">
        <v>66893</v>
      </c>
      <c r="U34636" s="74" t="s">
        <v>66894</v>
      </c>
    </row>
    <row r="34637" spans="20:21" x14ac:dyDescent="0.25">
      <c r="T34637" s="101" t="s">
        <v>66895</v>
      </c>
      <c r="U34637" s="74" t="s">
        <v>66896</v>
      </c>
    </row>
    <row r="34638" spans="20:21" x14ac:dyDescent="0.25">
      <c r="T34638" s="101" t="s">
        <v>66897</v>
      </c>
      <c r="U34638" s="74" t="s">
        <v>66898</v>
      </c>
    </row>
    <row r="34639" spans="20:21" x14ac:dyDescent="0.25">
      <c r="T34639" s="101" t="s">
        <v>66899</v>
      </c>
      <c r="U34639" s="74" t="s">
        <v>66900</v>
      </c>
    </row>
    <row r="34640" spans="20:21" x14ac:dyDescent="0.25">
      <c r="T34640" s="101" t="s">
        <v>66901</v>
      </c>
      <c r="U34640" s="74" t="s">
        <v>66902</v>
      </c>
    </row>
    <row r="34641" spans="20:21" x14ac:dyDescent="0.25">
      <c r="T34641" s="101" t="s">
        <v>66903</v>
      </c>
      <c r="U34641" s="74" t="s">
        <v>50239</v>
      </c>
    </row>
    <row r="34642" spans="20:21" x14ac:dyDescent="0.25">
      <c r="T34642" s="101" t="s">
        <v>66904</v>
      </c>
      <c r="U34642" s="74" t="s">
        <v>13759</v>
      </c>
    </row>
    <row r="34643" spans="20:21" x14ac:dyDescent="0.25">
      <c r="T34643" s="101" t="s">
        <v>66905</v>
      </c>
      <c r="U34643" s="74" t="s">
        <v>66906</v>
      </c>
    </row>
    <row r="34644" spans="20:21" x14ac:dyDescent="0.25">
      <c r="T34644" s="101" t="s">
        <v>66907</v>
      </c>
      <c r="U34644" s="74" t="s">
        <v>66908</v>
      </c>
    </row>
    <row r="34645" spans="20:21" x14ac:dyDescent="0.25">
      <c r="T34645" s="101" t="s">
        <v>66909</v>
      </c>
      <c r="U34645" s="74" t="s">
        <v>66910</v>
      </c>
    </row>
    <row r="34646" spans="20:21" x14ac:dyDescent="0.25">
      <c r="T34646" s="101" t="s">
        <v>66911</v>
      </c>
      <c r="U34646" s="74" t="s">
        <v>66912</v>
      </c>
    </row>
    <row r="34647" spans="20:21" x14ac:dyDescent="0.25">
      <c r="T34647" s="101" t="s">
        <v>66913</v>
      </c>
      <c r="U34647" s="74" t="s">
        <v>66914</v>
      </c>
    </row>
    <row r="34648" spans="20:21" x14ac:dyDescent="0.25">
      <c r="T34648" s="101" t="s">
        <v>66915</v>
      </c>
      <c r="U34648" s="74" t="s">
        <v>66916</v>
      </c>
    </row>
    <row r="34649" spans="20:21" x14ac:dyDescent="0.25">
      <c r="T34649" s="101" t="s">
        <v>66917</v>
      </c>
      <c r="U34649" s="74" t="s">
        <v>66918</v>
      </c>
    </row>
    <row r="34650" spans="20:21" x14ac:dyDescent="0.25">
      <c r="T34650" s="101" t="s">
        <v>66919</v>
      </c>
      <c r="U34650" s="74" t="s">
        <v>4897</v>
      </c>
    </row>
    <row r="34651" spans="20:21" x14ac:dyDescent="0.25">
      <c r="T34651" s="101" t="s">
        <v>66920</v>
      </c>
      <c r="U34651" s="74" t="s">
        <v>66921</v>
      </c>
    </row>
    <row r="34652" spans="20:21" x14ac:dyDescent="0.25">
      <c r="T34652" s="101" t="s">
        <v>66922</v>
      </c>
      <c r="U34652" s="74" t="s">
        <v>66923</v>
      </c>
    </row>
    <row r="34653" spans="20:21" x14ac:dyDescent="0.25">
      <c r="T34653" s="101" t="s">
        <v>66924</v>
      </c>
      <c r="U34653" s="74" t="s">
        <v>66925</v>
      </c>
    </row>
    <row r="34654" spans="20:21" x14ac:dyDescent="0.25">
      <c r="T34654" s="101" t="s">
        <v>66926</v>
      </c>
      <c r="U34654" s="74" t="s">
        <v>66927</v>
      </c>
    </row>
    <row r="34655" spans="20:21" x14ac:dyDescent="0.25">
      <c r="T34655" s="101" t="s">
        <v>66928</v>
      </c>
      <c r="U34655" s="74" t="s">
        <v>66929</v>
      </c>
    </row>
    <row r="34656" spans="20:21" x14ac:dyDescent="0.25">
      <c r="T34656" s="101" t="s">
        <v>66930</v>
      </c>
      <c r="U34656" s="74" t="s">
        <v>66931</v>
      </c>
    </row>
    <row r="34657" spans="20:21" x14ac:dyDescent="0.25">
      <c r="T34657" s="101" t="s">
        <v>66932</v>
      </c>
      <c r="U34657" s="74" t="s">
        <v>66933</v>
      </c>
    </row>
    <row r="34658" spans="20:21" x14ac:dyDescent="0.25">
      <c r="T34658" s="101" t="s">
        <v>66934</v>
      </c>
      <c r="U34658" s="74" t="s">
        <v>66935</v>
      </c>
    </row>
    <row r="34659" spans="20:21" x14ac:dyDescent="0.25">
      <c r="T34659" s="101" t="s">
        <v>66936</v>
      </c>
      <c r="U34659" s="74" t="s">
        <v>66937</v>
      </c>
    </row>
    <row r="34660" spans="20:21" x14ac:dyDescent="0.25">
      <c r="T34660" s="101" t="s">
        <v>66938</v>
      </c>
      <c r="U34660" s="74" t="s">
        <v>66939</v>
      </c>
    </row>
    <row r="34661" spans="20:21" x14ac:dyDescent="0.25">
      <c r="T34661" s="101" t="s">
        <v>66940</v>
      </c>
      <c r="U34661" s="74" t="s">
        <v>66941</v>
      </c>
    </row>
    <row r="34662" spans="20:21" x14ac:dyDescent="0.25">
      <c r="T34662" s="101" t="s">
        <v>66942</v>
      </c>
      <c r="U34662" s="74" t="s">
        <v>66943</v>
      </c>
    </row>
    <row r="34663" spans="20:21" x14ac:dyDescent="0.25">
      <c r="T34663" s="101" t="s">
        <v>66944</v>
      </c>
      <c r="U34663" s="74" t="s">
        <v>66945</v>
      </c>
    </row>
    <row r="34664" spans="20:21" x14ac:dyDescent="0.25">
      <c r="T34664" s="101" t="s">
        <v>66946</v>
      </c>
      <c r="U34664" s="74" t="s">
        <v>66947</v>
      </c>
    </row>
    <row r="34665" spans="20:21" x14ac:dyDescent="0.25">
      <c r="T34665" s="101" t="s">
        <v>66948</v>
      </c>
      <c r="U34665" s="74" t="s">
        <v>66949</v>
      </c>
    </row>
    <row r="34666" spans="20:21" x14ac:dyDescent="0.25">
      <c r="T34666" s="101" t="s">
        <v>66950</v>
      </c>
      <c r="U34666" s="74" t="s">
        <v>25803</v>
      </c>
    </row>
    <row r="34667" spans="20:21" x14ac:dyDescent="0.25">
      <c r="T34667" s="101" t="s">
        <v>66951</v>
      </c>
      <c r="U34667" s="74" t="s">
        <v>66952</v>
      </c>
    </row>
    <row r="34668" spans="20:21" x14ac:dyDescent="0.25">
      <c r="T34668" s="101" t="s">
        <v>66953</v>
      </c>
      <c r="U34668" s="74" t="s">
        <v>66954</v>
      </c>
    </row>
    <row r="34669" spans="20:21" x14ac:dyDescent="0.25">
      <c r="T34669" s="101" t="s">
        <v>66955</v>
      </c>
      <c r="U34669" s="74" t="s">
        <v>66956</v>
      </c>
    </row>
    <row r="34670" spans="20:21" x14ac:dyDescent="0.25">
      <c r="T34670" s="101" t="s">
        <v>66957</v>
      </c>
      <c r="U34670" s="74" t="s">
        <v>66958</v>
      </c>
    </row>
    <row r="34671" spans="20:21" x14ac:dyDescent="0.25">
      <c r="T34671" s="101" t="s">
        <v>66959</v>
      </c>
      <c r="U34671" s="74" t="s">
        <v>66960</v>
      </c>
    </row>
    <row r="34672" spans="20:21" x14ac:dyDescent="0.25">
      <c r="T34672" s="101" t="s">
        <v>66961</v>
      </c>
      <c r="U34672" s="74" t="s">
        <v>66962</v>
      </c>
    </row>
    <row r="34673" spans="20:21" x14ac:dyDescent="0.25">
      <c r="T34673" s="101" t="s">
        <v>66963</v>
      </c>
      <c r="U34673" s="74" t="s">
        <v>66964</v>
      </c>
    </row>
    <row r="34674" spans="20:21" x14ac:dyDescent="0.25">
      <c r="T34674" s="101" t="s">
        <v>66965</v>
      </c>
      <c r="U34674" s="74" t="s">
        <v>66966</v>
      </c>
    </row>
    <row r="34675" spans="20:21" x14ac:dyDescent="0.25">
      <c r="T34675" s="101" t="s">
        <v>66967</v>
      </c>
      <c r="U34675" s="74" t="s">
        <v>66968</v>
      </c>
    </row>
    <row r="34676" spans="20:21" x14ac:dyDescent="0.25">
      <c r="T34676" s="101" t="s">
        <v>66969</v>
      </c>
      <c r="U34676" s="74" t="s">
        <v>66970</v>
      </c>
    </row>
    <row r="34677" spans="20:21" x14ac:dyDescent="0.25">
      <c r="T34677" s="101" t="s">
        <v>66971</v>
      </c>
      <c r="U34677" s="74" t="s">
        <v>55159</v>
      </c>
    </row>
    <row r="34678" spans="20:21" x14ac:dyDescent="0.25">
      <c r="T34678" s="101" t="s">
        <v>66972</v>
      </c>
      <c r="U34678" s="74" t="s">
        <v>66973</v>
      </c>
    </row>
    <row r="34679" spans="20:21" x14ac:dyDescent="0.25">
      <c r="T34679" s="101" t="s">
        <v>66974</v>
      </c>
      <c r="U34679" s="74" t="s">
        <v>66975</v>
      </c>
    </row>
    <row r="34680" spans="20:21" x14ac:dyDescent="0.25">
      <c r="T34680" s="101" t="s">
        <v>66976</v>
      </c>
      <c r="U34680" s="74" t="s">
        <v>66977</v>
      </c>
    </row>
    <row r="34681" spans="20:21" x14ac:dyDescent="0.25">
      <c r="T34681" s="101" t="s">
        <v>66978</v>
      </c>
      <c r="U34681" s="74" t="s">
        <v>66979</v>
      </c>
    </row>
    <row r="34682" spans="20:21" x14ac:dyDescent="0.25">
      <c r="T34682" s="101" t="s">
        <v>66980</v>
      </c>
      <c r="U34682" s="74" t="s">
        <v>66981</v>
      </c>
    </row>
    <row r="34683" spans="20:21" x14ac:dyDescent="0.25">
      <c r="T34683" s="101" t="s">
        <v>66982</v>
      </c>
      <c r="U34683" s="74" t="s">
        <v>66983</v>
      </c>
    </row>
    <row r="34684" spans="20:21" x14ac:dyDescent="0.25">
      <c r="T34684" s="101" t="s">
        <v>66984</v>
      </c>
      <c r="U34684" s="74" t="s">
        <v>10569</v>
      </c>
    </row>
    <row r="34685" spans="20:21" x14ac:dyDescent="0.25">
      <c r="T34685" s="101" t="s">
        <v>66985</v>
      </c>
      <c r="U34685" s="74" t="s">
        <v>66986</v>
      </c>
    </row>
    <row r="34686" spans="20:21" x14ac:dyDescent="0.25">
      <c r="T34686" s="101" t="s">
        <v>66987</v>
      </c>
      <c r="U34686" s="74" t="s">
        <v>66988</v>
      </c>
    </row>
    <row r="34687" spans="20:21" x14ac:dyDescent="0.25">
      <c r="T34687" s="101" t="s">
        <v>66989</v>
      </c>
      <c r="U34687" s="74" t="s">
        <v>66990</v>
      </c>
    </row>
    <row r="34688" spans="20:21" x14ac:dyDescent="0.25">
      <c r="T34688" s="101" t="s">
        <v>66991</v>
      </c>
      <c r="U34688" s="74" t="s">
        <v>66992</v>
      </c>
    </row>
    <row r="34689" spans="20:21" x14ac:dyDescent="0.25">
      <c r="T34689" s="101" t="s">
        <v>66993</v>
      </c>
      <c r="U34689" s="74" t="s">
        <v>5043</v>
      </c>
    </row>
    <row r="34690" spans="20:21" x14ac:dyDescent="0.25">
      <c r="T34690" s="101" t="s">
        <v>66994</v>
      </c>
      <c r="U34690" s="74" t="s">
        <v>66995</v>
      </c>
    </row>
    <row r="34691" spans="20:21" x14ac:dyDescent="0.25">
      <c r="T34691" s="101" t="s">
        <v>66996</v>
      </c>
      <c r="U34691" s="74" t="s">
        <v>66997</v>
      </c>
    </row>
    <row r="34692" spans="20:21" x14ac:dyDescent="0.25">
      <c r="T34692" s="101" t="s">
        <v>66998</v>
      </c>
      <c r="U34692" s="74" t="s">
        <v>66999</v>
      </c>
    </row>
    <row r="34693" spans="20:21" x14ac:dyDescent="0.25">
      <c r="T34693" s="101" t="s">
        <v>67000</v>
      </c>
      <c r="U34693" s="74" t="s">
        <v>1084</v>
      </c>
    </row>
    <row r="34694" spans="20:21" x14ac:dyDescent="0.25">
      <c r="T34694" s="101" t="s">
        <v>67001</v>
      </c>
      <c r="U34694" s="74" t="s">
        <v>39606</v>
      </c>
    </row>
    <row r="34695" spans="20:21" x14ac:dyDescent="0.25">
      <c r="T34695" s="101" t="s">
        <v>67002</v>
      </c>
      <c r="U34695" s="74" t="s">
        <v>67003</v>
      </c>
    </row>
    <row r="34696" spans="20:21" x14ac:dyDescent="0.25">
      <c r="T34696" s="101" t="s">
        <v>67004</v>
      </c>
      <c r="U34696" s="74" t="s">
        <v>39608</v>
      </c>
    </row>
    <row r="34697" spans="20:21" x14ac:dyDescent="0.25">
      <c r="T34697" s="101" t="s">
        <v>67005</v>
      </c>
      <c r="U34697" s="74" t="s">
        <v>39610</v>
      </c>
    </row>
    <row r="34698" spans="20:21" x14ac:dyDescent="0.25">
      <c r="T34698" s="101" t="s">
        <v>67006</v>
      </c>
      <c r="U34698" s="74" t="s">
        <v>67007</v>
      </c>
    </row>
    <row r="34699" spans="20:21" x14ac:dyDescent="0.25">
      <c r="T34699" s="101" t="s">
        <v>67008</v>
      </c>
      <c r="U34699" s="74" t="s">
        <v>67009</v>
      </c>
    </row>
    <row r="34700" spans="20:21" x14ac:dyDescent="0.25">
      <c r="T34700" s="101" t="s">
        <v>67010</v>
      </c>
      <c r="U34700" s="74" t="s">
        <v>67011</v>
      </c>
    </row>
    <row r="34701" spans="20:21" x14ac:dyDescent="0.25">
      <c r="T34701" s="101" t="s">
        <v>67012</v>
      </c>
      <c r="U34701" s="74" t="s">
        <v>67013</v>
      </c>
    </row>
    <row r="34702" spans="20:21" x14ac:dyDescent="0.25">
      <c r="T34702" s="101" t="s">
        <v>67014</v>
      </c>
      <c r="U34702" s="74" t="s">
        <v>67015</v>
      </c>
    </row>
    <row r="34703" spans="20:21" x14ac:dyDescent="0.25">
      <c r="T34703" s="101" t="s">
        <v>67016</v>
      </c>
      <c r="U34703" s="74" t="s">
        <v>67017</v>
      </c>
    </row>
    <row r="34704" spans="20:21" x14ac:dyDescent="0.25">
      <c r="T34704" s="101" t="s">
        <v>67018</v>
      </c>
      <c r="U34704" s="74" t="s">
        <v>67019</v>
      </c>
    </row>
    <row r="34705" spans="20:21" x14ac:dyDescent="0.25">
      <c r="T34705" s="101" t="s">
        <v>67020</v>
      </c>
      <c r="U34705" s="74" t="s">
        <v>67021</v>
      </c>
    </row>
    <row r="34706" spans="20:21" x14ac:dyDescent="0.25">
      <c r="T34706" s="101" t="s">
        <v>67022</v>
      </c>
      <c r="U34706" s="74" t="s">
        <v>67023</v>
      </c>
    </row>
    <row r="34707" spans="20:21" x14ac:dyDescent="0.25">
      <c r="T34707" s="101" t="s">
        <v>67024</v>
      </c>
      <c r="U34707" s="74" t="s">
        <v>67025</v>
      </c>
    </row>
    <row r="34708" spans="20:21" x14ac:dyDescent="0.25">
      <c r="T34708" s="101" t="s">
        <v>67026</v>
      </c>
      <c r="U34708" s="74" t="s">
        <v>19535</v>
      </c>
    </row>
    <row r="34709" spans="20:21" x14ac:dyDescent="0.25">
      <c r="T34709" s="101" t="s">
        <v>67027</v>
      </c>
      <c r="U34709" s="74" t="s">
        <v>67028</v>
      </c>
    </row>
    <row r="34710" spans="20:21" x14ac:dyDescent="0.25">
      <c r="T34710" s="101" t="s">
        <v>67029</v>
      </c>
      <c r="U34710" s="74" t="s">
        <v>67030</v>
      </c>
    </row>
    <row r="34711" spans="20:21" x14ac:dyDescent="0.25">
      <c r="T34711" s="101" t="s">
        <v>67031</v>
      </c>
      <c r="U34711" s="74" t="s">
        <v>67032</v>
      </c>
    </row>
    <row r="34712" spans="20:21" x14ac:dyDescent="0.25">
      <c r="T34712" s="101" t="s">
        <v>67033</v>
      </c>
      <c r="U34712" s="74" t="s">
        <v>67034</v>
      </c>
    </row>
    <row r="34713" spans="20:21" x14ac:dyDescent="0.25">
      <c r="T34713" s="101" t="s">
        <v>67035</v>
      </c>
      <c r="U34713" s="74" t="s">
        <v>67036</v>
      </c>
    </row>
    <row r="34714" spans="20:21" x14ac:dyDescent="0.25">
      <c r="T34714" s="101" t="s">
        <v>67037</v>
      </c>
      <c r="U34714" s="74" t="s">
        <v>67038</v>
      </c>
    </row>
    <row r="34715" spans="20:21" x14ac:dyDescent="0.25">
      <c r="T34715" s="101" t="s">
        <v>67039</v>
      </c>
      <c r="U34715" s="74" t="s">
        <v>67040</v>
      </c>
    </row>
    <row r="34716" spans="20:21" x14ac:dyDescent="0.25">
      <c r="T34716" s="101" t="s">
        <v>67041</v>
      </c>
      <c r="U34716" s="74" t="s">
        <v>67042</v>
      </c>
    </row>
    <row r="34717" spans="20:21" x14ac:dyDescent="0.25">
      <c r="T34717" s="101" t="s">
        <v>67043</v>
      </c>
      <c r="U34717" s="74" t="s">
        <v>67044</v>
      </c>
    </row>
    <row r="34718" spans="20:21" x14ac:dyDescent="0.25">
      <c r="T34718" s="101" t="s">
        <v>67045</v>
      </c>
      <c r="U34718" s="74" t="s">
        <v>67046</v>
      </c>
    </row>
    <row r="34719" spans="20:21" x14ac:dyDescent="0.25">
      <c r="T34719" s="101" t="s">
        <v>67047</v>
      </c>
      <c r="U34719" s="74" t="s">
        <v>67048</v>
      </c>
    </row>
    <row r="34720" spans="20:21" x14ac:dyDescent="0.25">
      <c r="T34720" s="101" t="s">
        <v>67049</v>
      </c>
      <c r="U34720" s="74" t="s">
        <v>29282</v>
      </c>
    </row>
    <row r="34721" spans="20:21" x14ac:dyDescent="0.25">
      <c r="T34721" s="101" t="s">
        <v>67050</v>
      </c>
      <c r="U34721" s="74" t="s">
        <v>67051</v>
      </c>
    </row>
    <row r="34722" spans="20:21" x14ac:dyDescent="0.25">
      <c r="T34722" s="101" t="s">
        <v>67052</v>
      </c>
      <c r="U34722" s="74" t="s">
        <v>67053</v>
      </c>
    </row>
    <row r="34723" spans="20:21" x14ac:dyDescent="0.25">
      <c r="T34723" s="101" t="s">
        <v>67054</v>
      </c>
      <c r="U34723" s="74" t="s">
        <v>67055</v>
      </c>
    </row>
    <row r="34724" spans="20:21" x14ac:dyDescent="0.25">
      <c r="T34724" s="101" t="s">
        <v>67056</v>
      </c>
      <c r="U34724" s="74" t="s">
        <v>67057</v>
      </c>
    </row>
    <row r="34725" spans="20:21" x14ac:dyDescent="0.25">
      <c r="T34725" s="101" t="s">
        <v>67058</v>
      </c>
      <c r="U34725" s="74" t="s">
        <v>5101</v>
      </c>
    </row>
    <row r="34726" spans="20:21" x14ac:dyDescent="0.25">
      <c r="T34726" s="101" t="s">
        <v>67059</v>
      </c>
      <c r="U34726" s="74" t="s">
        <v>67060</v>
      </c>
    </row>
    <row r="34727" spans="20:21" x14ac:dyDescent="0.25">
      <c r="T34727" s="101" t="s">
        <v>67061</v>
      </c>
      <c r="U34727" s="74" t="s">
        <v>67062</v>
      </c>
    </row>
    <row r="34728" spans="20:21" x14ac:dyDescent="0.25">
      <c r="T34728" s="101" t="s">
        <v>67063</v>
      </c>
      <c r="U34728" s="74" t="s">
        <v>67064</v>
      </c>
    </row>
    <row r="34729" spans="20:21" x14ac:dyDescent="0.25">
      <c r="T34729" s="101" t="s">
        <v>67065</v>
      </c>
      <c r="U34729" s="74" t="s">
        <v>67066</v>
      </c>
    </row>
    <row r="34730" spans="20:21" x14ac:dyDescent="0.25">
      <c r="T34730" s="101" t="s">
        <v>67067</v>
      </c>
      <c r="U34730" s="74" t="s">
        <v>67068</v>
      </c>
    </row>
    <row r="34731" spans="20:21" x14ac:dyDescent="0.25">
      <c r="T34731" s="101" t="s">
        <v>67069</v>
      </c>
      <c r="U34731" s="74" t="s">
        <v>67070</v>
      </c>
    </row>
    <row r="34732" spans="20:21" x14ac:dyDescent="0.25">
      <c r="T34732" s="101" t="s">
        <v>67071</v>
      </c>
      <c r="U34732" s="74" t="s">
        <v>39693</v>
      </c>
    </row>
    <row r="34733" spans="20:21" x14ac:dyDescent="0.25">
      <c r="T34733" s="101" t="s">
        <v>67072</v>
      </c>
      <c r="U34733" s="74" t="s">
        <v>67073</v>
      </c>
    </row>
    <row r="34734" spans="20:21" x14ac:dyDescent="0.25">
      <c r="T34734" s="101" t="s">
        <v>67074</v>
      </c>
      <c r="U34734" s="74" t="s">
        <v>67075</v>
      </c>
    </row>
    <row r="34735" spans="20:21" x14ac:dyDescent="0.25">
      <c r="T34735" s="101" t="s">
        <v>67076</v>
      </c>
      <c r="U34735" s="74" t="s">
        <v>67077</v>
      </c>
    </row>
    <row r="34736" spans="20:21" x14ac:dyDescent="0.25">
      <c r="T34736" s="101" t="s">
        <v>67078</v>
      </c>
      <c r="U34736" s="74" t="s">
        <v>67079</v>
      </c>
    </row>
    <row r="34737" spans="20:21" x14ac:dyDescent="0.25">
      <c r="T34737" s="101" t="s">
        <v>67080</v>
      </c>
      <c r="U34737" s="74" t="s">
        <v>67081</v>
      </c>
    </row>
    <row r="34738" spans="20:21" x14ac:dyDescent="0.25">
      <c r="T34738" s="101" t="s">
        <v>67082</v>
      </c>
      <c r="U34738" s="74" t="s">
        <v>67083</v>
      </c>
    </row>
    <row r="34739" spans="20:21" x14ac:dyDescent="0.25">
      <c r="T34739" s="101" t="s">
        <v>67084</v>
      </c>
      <c r="U34739" s="74" t="s">
        <v>67085</v>
      </c>
    </row>
    <row r="34740" spans="20:21" x14ac:dyDescent="0.25">
      <c r="T34740" s="101" t="s">
        <v>67086</v>
      </c>
      <c r="U34740" s="74" t="s">
        <v>67087</v>
      </c>
    </row>
    <row r="34741" spans="20:21" x14ac:dyDescent="0.25">
      <c r="T34741" s="101" t="s">
        <v>67088</v>
      </c>
      <c r="U34741" s="74" t="s">
        <v>67089</v>
      </c>
    </row>
    <row r="34742" spans="20:21" x14ac:dyDescent="0.25">
      <c r="T34742" s="101" t="s">
        <v>67090</v>
      </c>
      <c r="U34742" s="74" t="s">
        <v>67091</v>
      </c>
    </row>
    <row r="34743" spans="20:21" x14ac:dyDescent="0.25">
      <c r="T34743" s="101" t="s">
        <v>67092</v>
      </c>
      <c r="U34743" s="74" t="s">
        <v>67093</v>
      </c>
    </row>
    <row r="34744" spans="20:21" x14ac:dyDescent="0.25">
      <c r="T34744" s="101" t="s">
        <v>67094</v>
      </c>
      <c r="U34744" s="74" t="s">
        <v>67095</v>
      </c>
    </row>
    <row r="34745" spans="20:21" x14ac:dyDescent="0.25">
      <c r="T34745" s="101" t="s">
        <v>67096</v>
      </c>
      <c r="U34745" s="74" t="s">
        <v>67097</v>
      </c>
    </row>
    <row r="34746" spans="20:21" x14ac:dyDescent="0.25">
      <c r="T34746" s="101" t="s">
        <v>67098</v>
      </c>
      <c r="U34746" s="74" t="s">
        <v>67099</v>
      </c>
    </row>
    <row r="34747" spans="20:21" x14ac:dyDescent="0.25">
      <c r="T34747" s="101" t="s">
        <v>67100</v>
      </c>
      <c r="U34747" s="74" t="s">
        <v>67101</v>
      </c>
    </row>
    <row r="34748" spans="20:21" x14ac:dyDescent="0.25">
      <c r="T34748" s="101" t="s">
        <v>67102</v>
      </c>
      <c r="U34748" s="74" t="s">
        <v>67103</v>
      </c>
    </row>
    <row r="34749" spans="20:21" x14ac:dyDescent="0.25">
      <c r="T34749" s="101" t="s">
        <v>67104</v>
      </c>
      <c r="U34749" s="74" t="s">
        <v>67105</v>
      </c>
    </row>
    <row r="34750" spans="20:21" x14ac:dyDescent="0.25">
      <c r="T34750" s="101" t="s">
        <v>67106</v>
      </c>
      <c r="U34750" s="74" t="s">
        <v>67107</v>
      </c>
    </row>
    <row r="34751" spans="20:21" x14ac:dyDescent="0.25">
      <c r="T34751" s="101" t="s">
        <v>67108</v>
      </c>
      <c r="U34751" s="74" t="s">
        <v>67109</v>
      </c>
    </row>
    <row r="34752" spans="20:21" x14ac:dyDescent="0.25">
      <c r="T34752" s="101" t="s">
        <v>67110</v>
      </c>
      <c r="U34752" s="74" t="s">
        <v>67111</v>
      </c>
    </row>
    <row r="34753" spans="20:21" x14ac:dyDescent="0.25">
      <c r="T34753" s="101" t="s">
        <v>67112</v>
      </c>
      <c r="U34753" s="74" t="s">
        <v>67113</v>
      </c>
    </row>
    <row r="34754" spans="20:21" x14ac:dyDescent="0.25">
      <c r="T34754" s="101" t="s">
        <v>67114</v>
      </c>
      <c r="U34754" s="74" t="s">
        <v>67115</v>
      </c>
    </row>
    <row r="34755" spans="20:21" x14ac:dyDescent="0.25">
      <c r="T34755" s="101" t="s">
        <v>67116</v>
      </c>
      <c r="U34755" s="74" t="s">
        <v>67117</v>
      </c>
    </row>
    <row r="34756" spans="20:21" x14ac:dyDescent="0.25">
      <c r="T34756" s="101" t="s">
        <v>67118</v>
      </c>
      <c r="U34756" s="74" t="s">
        <v>67119</v>
      </c>
    </row>
    <row r="34757" spans="20:21" x14ac:dyDescent="0.25">
      <c r="T34757" s="101" t="s">
        <v>67120</v>
      </c>
      <c r="U34757" s="74" t="s">
        <v>67121</v>
      </c>
    </row>
    <row r="34758" spans="20:21" x14ac:dyDescent="0.25">
      <c r="T34758" s="101" t="s">
        <v>67122</v>
      </c>
      <c r="U34758" s="74" t="s">
        <v>67123</v>
      </c>
    </row>
    <row r="34759" spans="20:21" x14ac:dyDescent="0.25">
      <c r="T34759" s="101" t="s">
        <v>67124</v>
      </c>
      <c r="U34759" s="74" t="s">
        <v>67125</v>
      </c>
    </row>
    <row r="34760" spans="20:21" x14ac:dyDescent="0.25">
      <c r="T34760" s="101" t="s">
        <v>67126</v>
      </c>
      <c r="U34760" s="74" t="s">
        <v>1326</v>
      </c>
    </row>
    <row r="34761" spans="20:21" x14ac:dyDescent="0.25">
      <c r="T34761" s="101" t="s">
        <v>67127</v>
      </c>
      <c r="U34761" s="74" t="s">
        <v>67128</v>
      </c>
    </row>
    <row r="34762" spans="20:21" x14ac:dyDescent="0.25">
      <c r="T34762" s="101" t="s">
        <v>67129</v>
      </c>
      <c r="U34762" s="74" t="s">
        <v>67130</v>
      </c>
    </row>
    <row r="34763" spans="20:21" x14ac:dyDescent="0.25">
      <c r="T34763" s="101" t="s">
        <v>67131</v>
      </c>
      <c r="U34763" s="74" t="s">
        <v>67132</v>
      </c>
    </row>
    <row r="34764" spans="20:21" x14ac:dyDescent="0.25">
      <c r="T34764" s="101" t="s">
        <v>67133</v>
      </c>
      <c r="U34764" s="74" t="s">
        <v>67134</v>
      </c>
    </row>
    <row r="34765" spans="20:21" x14ac:dyDescent="0.25">
      <c r="T34765" s="101" t="s">
        <v>67135</v>
      </c>
      <c r="U34765" s="74" t="s">
        <v>29415</v>
      </c>
    </row>
    <row r="34766" spans="20:21" x14ac:dyDescent="0.25">
      <c r="T34766" s="101" t="s">
        <v>67136</v>
      </c>
      <c r="U34766" s="74" t="s">
        <v>67137</v>
      </c>
    </row>
    <row r="34767" spans="20:21" x14ac:dyDescent="0.25">
      <c r="T34767" s="101" t="s">
        <v>67138</v>
      </c>
      <c r="U34767" s="74" t="s">
        <v>67139</v>
      </c>
    </row>
    <row r="34768" spans="20:21" x14ac:dyDescent="0.25">
      <c r="T34768" s="101" t="s">
        <v>67140</v>
      </c>
      <c r="U34768" s="74" t="s">
        <v>67141</v>
      </c>
    </row>
    <row r="34769" spans="20:21" x14ac:dyDescent="0.25">
      <c r="T34769" s="101" t="s">
        <v>67142</v>
      </c>
      <c r="U34769" s="74" t="s">
        <v>67143</v>
      </c>
    </row>
    <row r="34770" spans="20:21" x14ac:dyDescent="0.25">
      <c r="T34770" s="101" t="s">
        <v>67144</v>
      </c>
      <c r="U34770" s="74" t="s">
        <v>67145</v>
      </c>
    </row>
    <row r="34771" spans="20:21" x14ac:dyDescent="0.25">
      <c r="T34771" s="101" t="s">
        <v>67146</v>
      </c>
      <c r="U34771" s="74" t="s">
        <v>67147</v>
      </c>
    </row>
    <row r="34772" spans="20:21" x14ac:dyDescent="0.25">
      <c r="T34772" s="101" t="s">
        <v>67148</v>
      </c>
      <c r="U34772" s="74" t="s">
        <v>67149</v>
      </c>
    </row>
    <row r="34773" spans="20:21" x14ac:dyDescent="0.25">
      <c r="T34773" s="101" t="s">
        <v>67150</v>
      </c>
      <c r="U34773" s="74" t="s">
        <v>67151</v>
      </c>
    </row>
    <row r="34774" spans="20:21" x14ac:dyDescent="0.25">
      <c r="T34774" s="101" t="s">
        <v>67152</v>
      </c>
      <c r="U34774" s="74" t="s">
        <v>67153</v>
      </c>
    </row>
    <row r="34775" spans="20:21" x14ac:dyDescent="0.25">
      <c r="T34775" s="101" t="s">
        <v>67154</v>
      </c>
      <c r="U34775" s="74" t="s">
        <v>67155</v>
      </c>
    </row>
    <row r="34776" spans="20:21" x14ac:dyDescent="0.25">
      <c r="T34776" s="101" t="s">
        <v>67156</v>
      </c>
      <c r="U34776" s="74" t="s">
        <v>67157</v>
      </c>
    </row>
    <row r="34777" spans="20:21" x14ac:dyDescent="0.25">
      <c r="T34777" s="101" t="s">
        <v>67158</v>
      </c>
      <c r="U34777" s="74" t="s">
        <v>67159</v>
      </c>
    </row>
    <row r="34778" spans="20:21" x14ac:dyDescent="0.25">
      <c r="T34778" s="101" t="s">
        <v>67160</v>
      </c>
      <c r="U34778" s="74" t="s">
        <v>67161</v>
      </c>
    </row>
    <row r="34779" spans="20:21" x14ac:dyDescent="0.25">
      <c r="T34779" s="101" t="s">
        <v>67162</v>
      </c>
      <c r="U34779" s="74" t="s">
        <v>67163</v>
      </c>
    </row>
    <row r="34780" spans="20:21" x14ac:dyDescent="0.25">
      <c r="T34780" s="101" t="s">
        <v>67164</v>
      </c>
      <c r="U34780" s="74" t="s">
        <v>67165</v>
      </c>
    </row>
    <row r="34781" spans="20:21" x14ac:dyDescent="0.25">
      <c r="T34781" s="101" t="s">
        <v>67166</v>
      </c>
      <c r="U34781" s="74" t="s">
        <v>67167</v>
      </c>
    </row>
    <row r="34782" spans="20:21" x14ac:dyDescent="0.25">
      <c r="T34782" s="101" t="s">
        <v>67168</v>
      </c>
      <c r="U34782" s="74" t="s">
        <v>67169</v>
      </c>
    </row>
    <row r="34783" spans="20:21" x14ac:dyDescent="0.25">
      <c r="T34783" s="101" t="s">
        <v>67170</v>
      </c>
      <c r="U34783" s="74" t="s">
        <v>67171</v>
      </c>
    </row>
    <row r="34784" spans="20:21" x14ac:dyDescent="0.25">
      <c r="T34784" s="101" t="s">
        <v>67172</v>
      </c>
      <c r="U34784" s="74" t="s">
        <v>67173</v>
      </c>
    </row>
    <row r="34785" spans="20:21" x14ac:dyDescent="0.25">
      <c r="T34785" s="101" t="s">
        <v>67174</v>
      </c>
      <c r="U34785" s="74" t="s">
        <v>67175</v>
      </c>
    </row>
    <row r="34786" spans="20:21" x14ac:dyDescent="0.25">
      <c r="T34786" s="101" t="s">
        <v>67176</v>
      </c>
      <c r="U34786" s="74" t="s">
        <v>67177</v>
      </c>
    </row>
    <row r="34787" spans="20:21" x14ac:dyDescent="0.25">
      <c r="T34787" s="101" t="s">
        <v>67178</v>
      </c>
      <c r="U34787" s="74" t="s">
        <v>67179</v>
      </c>
    </row>
    <row r="34788" spans="20:21" x14ac:dyDescent="0.25">
      <c r="T34788" s="101" t="s">
        <v>67180</v>
      </c>
      <c r="U34788" s="74" t="s">
        <v>67181</v>
      </c>
    </row>
    <row r="34789" spans="20:21" x14ac:dyDescent="0.25">
      <c r="T34789" s="101" t="s">
        <v>67182</v>
      </c>
      <c r="U34789" s="74" t="s">
        <v>67183</v>
      </c>
    </row>
    <row r="34790" spans="20:21" x14ac:dyDescent="0.25">
      <c r="T34790" s="101" t="s">
        <v>67184</v>
      </c>
      <c r="U34790" s="74" t="s">
        <v>67185</v>
      </c>
    </row>
    <row r="34791" spans="20:21" x14ac:dyDescent="0.25">
      <c r="T34791" s="101" t="s">
        <v>67186</v>
      </c>
      <c r="U34791" s="74" t="s">
        <v>67187</v>
      </c>
    </row>
    <row r="34792" spans="20:21" x14ac:dyDescent="0.25">
      <c r="T34792" s="101" t="s">
        <v>67188</v>
      </c>
      <c r="U34792" s="74" t="s">
        <v>67189</v>
      </c>
    </row>
    <row r="34793" spans="20:21" x14ac:dyDescent="0.25">
      <c r="T34793" s="101" t="s">
        <v>67190</v>
      </c>
      <c r="U34793" s="74" t="s">
        <v>67191</v>
      </c>
    </row>
    <row r="34794" spans="20:21" x14ac:dyDescent="0.25">
      <c r="T34794" s="101" t="s">
        <v>67192</v>
      </c>
      <c r="U34794" s="74" t="s">
        <v>67193</v>
      </c>
    </row>
    <row r="34795" spans="20:21" x14ac:dyDescent="0.25">
      <c r="T34795" s="101" t="s">
        <v>67194</v>
      </c>
      <c r="U34795" s="74" t="s">
        <v>67195</v>
      </c>
    </row>
    <row r="34796" spans="20:21" x14ac:dyDescent="0.25">
      <c r="T34796" s="101" t="s">
        <v>67196</v>
      </c>
      <c r="U34796" s="74" t="s">
        <v>67197</v>
      </c>
    </row>
    <row r="34797" spans="20:21" x14ac:dyDescent="0.25">
      <c r="T34797" s="101" t="s">
        <v>67198</v>
      </c>
      <c r="U34797" s="74" t="s">
        <v>67199</v>
      </c>
    </row>
    <row r="34798" spans="20:21" x14ac:dyDescent="0.25">
      <c r="T34798" s="101" t="s">
        <v>67200</v>
      </c>
      <c r="U34798" s="74" t="s">
        <v>67201</v>
      </c>
    </row>
    <row r="34799" spans="20:21" x14ac:dyDescent="0.25">
      <c r="T34799" s="101" t="s">
        <v>67202</v>
      </c>
      <c r="U34799" s="74" t="s">
        <v>67203</v>
      </c>
    </row>
    <row r="34800" spans="20:21" x14ac:dyDescent="0.25">
      <c r="T34800" s="101" t="s">
        <v>67204</v>
      </c>
      <c r="U34800" s="74" t="s">
        <v>67205</v>
      </c>
    </row>
    <row r="34801" spans="20:21" x14ac:dyDescent="0.25">
      <c r="T34801" s="101" t="s">
        <v>67206</v>
      </c>
      <c r="U34801" s="74" t="s">
        <v>67207</v>
      </c>
    </row>
    <row r="34802" spans="20:21" x14ac:dyDescent="0.25">
      <c r="T34802" s="101" t="s">
        <v>67208</v>
      </c>
      <c r="U34802" s="74" t="s">
        <v>67209</v>
      </c>
    </row>
    <row r="34803" spans="20:21" x14ac:dyDescent="0.25">
      <c r="T34803" s="101" t="s">
        <v>67210</v>
      </c>
      <c r="U34803" s="74" t="s">
        <v>67211</v>
      </c>
    </row>
    <row r="34804" spans="20:21" x14ac:dyDescent="0.25">
      <c r="T34804" s="101" t="s">
        <v>67212</v>
      </c>
      <c r="U34804" s="74" t="s">
        <v>67213</v>
      </c>
    </row>
    <row r="34805" spans="20:21" x14ac:dyDescent="0.25">
      <c r="T34805" s="101" t="s">
        <v>67214</v>
      </c>
      <c r="U34805" s="74" t="s">
        <v>67215</v>
      </c>
    </row>
    <row r="34806" spans="20:21" x14ac:dyDescent="0.25">
      <c r="T34806" s="101" t="s">
        <v>67216</v>
      </c>
      <c r="U34806" s="74" t="s">
        <v>67217</v>
      </c>
    </row>
    <row r="34807" spans="20:21" x14ac:dyDescent="0.25">
      <c r="T34807" s="101" t="s">
        <v>67218</v>
      </c>
      <c r="U34807" s="74" t="s">
        <v>67219</v>
      </c>
    </row>
    <row r="34808" spans="20:21" x14ac:dyDescent="0.25">
      <c r="T34808" s="101" t="s">
        <v>67220</v>
      </c>
      <c r="U34808" s="74" t="s">
        <v>67221</v>
      </c>
    </row>
    <row r="34809" spans="20:21" x14ac:dyDescent="0.25">
      <c r="T34809" s="101" t="s">
        <v>67222</v>
      </c>
      <c r="U34809" s="74" t="s">
        <v>67223</v>
      </c>
    </row>
    <row r="34810" spans="20:21" x14ac:dyDescent="0.25">
      <c r="T34810" s="101" t="s">
        <v>67224</v>
      </c>
      <c r="U34810" s="74" t="s">
        <v>67225</v>
      </c>
    </row>
    <row r="34811" spans="20:21" x14ac:dyDescent="0.25">
      <c r="T34811" s="101" t="s">
        <v>67226</v>
      </c>
      <c r="U34811" s="74" t="s">
        <v>67227</v>
      </c>
    </row>
    <row r="34812" spans="20:21" x14ac:dyDescent="0.25">
      <c r="T34812" s="101" t="s">
        <v>67228</v>
      </c>
      <c r="U34812" s="74" t="s">
        <v>67229</v>
      </c>
    </row>
    <row r="34813" spans="20:21" x14ac:dyDescent="0.25">
      <c r="T34813" s="101" t="s">
        <v>67230</v>
      </c>
      <c r="U34813" s="74" t="s">
        <v>67231</v>
      </c>
    </row>
    <row r="34814" spans="20:21" x14ac:dyDescent="0.25">
      <c r="T34814" s="101" t="s">
        <v>67232</v>
      </c>
      <c r="U34814" s="74" t="s">
        <v>67233</v>
      </c>
    </row>
    <row r="34815" spans="20:21" x14ac:dyDescent="0.25">
      <c r="T34815" s="101" t="s">
        <v>67234</v>
      </c>
      <c r="U34815" s="74" t="s">
        <v>67235</v>
      </c>
    </row>
    <row r="34816" spans="20:21" x14ac:dyDescent="0.25">
      <c r="T34816" s="101" t="s">
        <v>67236</v>
      </c>
      <c r="U34816" s="74" t="s">
        <v>67237</v>
      </c>
    </row>
    <row r="34817" spans="20:21" x14ac:dyDescent="0.25">
      <c r="T34817" s="101" t="s">
        <v>67238</v>
      </c>
      <c r="U34817" s="74" t="s">
        <v>67239</v>
      </c>
    </row>
    <row r="34818" spans="20:21" x14ac:dyDescent="0.25">
      <c r="T34818" s="101" t="s">
        <v>67240</v>
      </c>
      <c r="U34818" s="74" t="s">
        <v>67241</v>
      </c>
    </row>
    <row r="34819" spans="20:21" x14ac:dyDescent="0.25">
      <c r="T34819" s="101" t="s">
        <v>67242</v>
      </c>
      <c r="U34819" s="74" t="s">
        <v>67243</v>
      </c>
    </row>
    <row r="34820" spans="20:21" x14ac:dyDescent="0.25">
      <c r="T34820" s="101" t="s">
        <v>67244</v>
      </c>
      <c r="U34820" s="74" t="s">
        <v>67245</v>
      </c>
    </row>
    <row r="34821" spans="20:21" x14ac:dyDescent="0.25">
      <c r="T34821" s="101" t="s">
        <v>67246</v>
      </c>
      <c r="U34821" s="74" t="s">
        <v>67247</v>
      </c>
    </row>
    <row r="34822" spans="20:21" x14ac:dyDescent="0.25">
      <c r="T34822" s="101" t="s">
        <v>67248</v>
      </c>
      <c r="U34822" s="74" t="s">
        <v>45869</v>
      </c>
    </row>
    <row r="34823" spans="20:21" x14ac:dyDescent="0.25">
      <c r="T34823" s="101" t="s">
        <v>67249</v>
      </c>
      <c r="U34823" s="74" t="s">
        <v>67250</v>
      </c>
    </row>
    <row r="34824" spans="20:21" x14ac:dyDescent="0.25">
      <c r="T34824" s="101" t="s">
        <v>67251</v>
      </c>
      <c r="U34824" s="74" t="s">
        <v>67252</v>
      </c>
    </row>
    <row r="34825" spans="20:21" x14ac:dyDescent="0.25">
      <c r="T34825" s="101" t="s">
        <v>67253</v>
      </c>
      <c r="U34825" s="74" t="s">
        <v>67254</v>
      </c>
    </row>
    <row r="34826" spans="20:21" x14ac:dyDescent="0.25">
      <c r="T34826" s="101" t="s">
        <v>67255</v>
      </c>
      <c r="U34826" s="74" t="s">
        <v>67256</v>
      </c>
    </row>
    <row r="34827" spans="20:21" x14ac:dyDescent="0.25">
      <c r="T34827" s="101" t="s">
        <v>67257</v>
      </c>
      <c r="U34827" s="74" t="s">
        <v>67258</v>
      </c>
    </row>
    <row r="34828" spans="20:21" x14ac:dyDescent="0.25">
      <c r="T34828" s="101" t="s">
        <v>67259</v>
      </c>
      <c r="U34828" s="74" t="s">
        <v>67260</v>
      </c>
    </row>
    <row r="34829" spans="20:21" x14ac:dyDescent="0.25">
      <c r="T34829" s="101" t="s">
        <v>67261</v>
      </c>
      <c r="U34829" s="74" t="s">
        <v>67262</v>
      </c>
    </row>
    <row r="34830" spans="20:21" x14ac:dyDescent="0.25">
      <c r="T34830" s="101" t="s">
        <v>67263</v>
      </c>
      <c r="U34830" s="74" t="s">
        <v>67264</v>
      </c>
    </row>
    <row r="34831" spans="20:21" x14ac:dyDescent="0.25">
      <c r="T34831" s="101" t="s">
        <v>67265</v>
      </c>
      <c r="U34831" s="74" t="s">
        <v>67266</v>
      </c>
    </row>
    <row r="34832" spans="20:21" x14ac:dyDescent="0.25">
      <c r="T34832" s="101" t="s">
        <v>67267</v>
      </c>
      <c r="U34832" s="74" t="s">
        <v>67268</v>
      </c>
    </row>
    <row r="34833" spans="20:21" x14ac:dyDescent="0.25">
      <c r="T34833" s="101" t="s">
        <v>67269</v>
      </c>
      <c r="U34833" s="74" t="s">
        <v>67270</v>
      </c>
    </row>
    <row r="34834" spans="20:21" x14ac:dyDescent="0.25">
      <c r="T34834" s="101" t="s">
        <v>67271</v>
      </c>
      <c r="U34834" s="74" t="s">
        <v>67272</v>
      </c>
    </row>
    <row r="34835" spans="20:21" x14ac:dyDescent="0.25">
      <c r="T34835" s="101" t="s">
        <v>67273</v>
      </c>
      <c r="U34835" s="74" t="s">
        <v>67274</v>
      </c>
    </row>
    <row r="34836" spans="20:21" x14ac:dyDescent="0.25">
      <c r="T34836" s="101" t="s">
        <v>67275</v>
      </c>
      <c r="U34836" s="74" t="s">
        <v>67276</v>
      </c>
    </row>
    <row r="34837" spans="20:21" x14ac:dyDescent="0.25">
      <c r="T34837" s="101" t="s">
        <v>67277</v>
      </c>
      <c r="U34837" s="74" t="s">
        <v>67278</v>
      </c>
    </row>
    <row r="34838" spans="20:21" x14ac:dyDescent="0.25">
      <c r="T34838" s="101" t="s">
        <v>67279</v>
      </c>
      <c r="U34838" s="74" t="s">
        <v>67280</v>
      </c>
    </row>
    <row r="34839" spans="20:21" x14ac:dyDescent="0.25">
      <c r="T34839" s="101" t="s">
        <v>67281</v>
      </c>
      <c r="U34839" s="74" t="s">
        <v>38510</v>
      </c>
    </row>
    <row r="34840" spans="20:21" x14ac:dyDescent="0.25">
      <c r="T34840" s="101" t="s">
        <v>67282</v>
      </c>
      <c r="U34840" s="74" t="s">
        <v>67283</v>
      </c>
    </row>
    <row r="34841" spans="20:21" x14ac:dyDescent="0.25">
      <c r="T34841" s="101" t="s">
        <v>67284</v>
      </c>
      <c r="U34841" s="74" t="s">
        <v>67285</v>
      </c>
    </row>
    <row r="34842" spans="20:21" x14ac:dyDescent="0.25">
      <c r="T34842" s="101" t="s">
        <v>67286</v>
      </c>
      <c r="U34842" s="74" t="s">
        <v>67287</v>
      </c>
    </row>
    <row r="34843" spans="20:21" x14ac:dyDescent="0.25">
      <c r="T34843" s="101" t="s">
        <v>67288</v>
      </c>
      <c r="U34843" s="74" t="s">
        <v>67289</v>
      </c>
    </row>
    <row r="34844" spans="20:21" x14ac:dyDescent="0.25">
      <c r="T34844" s="101" t="s">
        <v>67290</v>
      </c>
      <c r="U34844" s="74" t="s">
        <v>67291</v>
      </c>
    </row>
    <row r="34845" spans="20:21" x14ac:dyDescent="0.25">
      <c r="T34845" s="101" t="s">
        <v>67292</v>
      </c>
      <c r="U34845" s="74" t="s">
        <v>19936</v>
      </c>
    </row>
    <row r="34846" spans="20:21" x14ac:dyDescent="0.25">
      <c r="T34846" s="101" t="s">
        <v>67293</v>
      </c>
      <c r="U34846" s="74" t="s">
        <v>67294</v>
      </c>
    </row>
    <row r="34847" spans="20:21" x14ac:dyDescent="0.25">
      <c r="T34847" s="101" t="s">
        <v>67295</v>
      </c>
      <c r="U34847" s="74" t="s">
        <v>67296</v>
      </c>
    </row>
    <row r="34848" spans="20:21" x14ac:dyDescent="0.25">
      <c r="T34848" s="101" t="s">
        <v>67297</v>
      </c>
      <c r="U34848" s="74" t="s">
        <v>12145</v>
      </c>
    </row>
    <row r="34849" spans="20:21" x14ac:dyDescent="0.25">
      <c r="T34849" s="101" t="s">
        <v>67298</v>
      </c>
      <c r="U34849" s="74" t="s">
        <v>55581</v>
      </c>
    </row>
    <row r="34850" spans="20:21" x14ac:dyDescent="0.25">
      <c r="T34850" s="101" t="s">
        <v>67299</v>
      </c>
      <c r="U34850" s="74" t="s">
        <v>67300</v>
      </c>
    </row>
    <row r="34851" spans="20:21" x14ac:dyDescent="0.25">
      <c r="T34851" s="101" t="s">
        <v>67301</v>
      </c>
      <c r="U34851" s="74" t="s">
        <v>67302</v>
      </c>
    </row>
    <row r="34852" spans="20:21" x14ac:dyDescent="0.25">
      <c r="T34852" s="101" t="s">
        <v>67303</v>
      </c>
      <c r="U34852" s="74" t="s">
        <v>67304</v>
      </c>
    </row>
    <row r="34853" spans="20:21" x14ac:dyDescent="0.25">
      <c r="T34853" s="101" t="s">
        <v>67305</v>
      </c>
      <c r="U34853" s="74" t="s">
        <v>67306</v>
      </c>
    </row>
    <row r="34854" spans="20:21" x14ac:dyDescent="0.25">
      <c r="T34854" s="101" t="s">
        <v>67307</v>
      </c>
      <c r="U34854" s="74" t="s">
        <v>67308</v>
      </c>
    </row>
    <row r="34855" spans="20:21" x14ac:dyDescent="0.25">
      <c r="T34855" s="101" t="s">
        <v>67309</v>
      </c>
      <c r="U34855" s="74" t="s">
        <v>67310</v>
      </c>
    </row>
    <row r="34856" spans="20:21" x14ac:dyDescent="0.25">
      <c r="T34856" s="101" t="s">
        <v>67311</v>
      </c>
      <c r="U34856" s="74" t="s">
        <v>67312</v>
      </c>
    </row>
    <row r="34857" spans="20:21" x14ac:dyDescent="0.25">
      <c r="T34857" s="101" t="s">
        <v>67313</v>
      </c>
      <c r="U34857" s="74" t="s">
        <v>14413</v>
      </c>
    </row>
    <row r="34858" spans="20:21" x14ac:dyDescent="0.25">
      <c r="T34858" s="101" t="s">
        <v>67314</v>
      </c>
      <c r="U34858" s="74" t="s">
        <v>67315</v>
      </c>
    </row>
    <row r="34859" spans="20:21" x14ac:dyDescent="0.25">
      <c r="T34859" s="101" t="s">
        <v>67316</v>
      </c>
      <c r="U34859" s="74" t="s">
        <v>59666</v>
      </c>
    </row>
    <row r="34860" spans="20:21" x14ac:dyDescent="0.25">
      <c r="T34860" s="101" t="s">
        <v>67317</v>
      </c>
      <c r="U34860" s="74" t="s">
        <v>67318</v>
      </c>
    </row>
    <row r="34861" spans="20:21" x14ac:dyDescent="0.25">
      <c r="T34861" s="101" t="s">
        <v>67319</v>
      </c>
      <c r="U34861" s="74" t="s">
        <v>67320</v>
      </c>
    </row>
    <row r="34862" spans="20:21" x14ac:dyDescent="0.25">
      <c r="T34862" s="101" t="s">
        <v>67321</v>
      </c>
      <c r="U34862" s="74" t="s">
        <v>67322</v>
      </c>
    </row>
    <row r="34863" spans="20:21" x14ac:dyDescent="0.25">
      <c r="T34863" s="101" t="s">
        <v>67323</v>
      </c>
      <c r="U34863" s="74" t="s">
        <v>67324</v>
      </c>
    </row>
    <row r="34864" spans="20:21" x14ac:dyDescent="0.25">
      <c r="T34864" s="101" t="s">
        <v>67325</v>
      </c>
      <c r="U34864" s="74" t="s">
        <v>67326</v>
      </c>
    </row>
    <row r="34865" spans="20:21" x14ac:dyDescent="0.25">
      <c r="T34865" s="101" t="s">
        <v>67327</v>
      </c>
      <c r="U34865" s="74" t="s">
        <v>67328</v>
      </c>
    </row>
    <row r="34866" spans="20:21" x14ac:dyDescent="0.25">
      <c r="T34866" s="101" t="s">
        <v>67329</v>
      </c>
      <c r="U34866" s="74" t="s">
        <v>67330</v>
      </c>
    </row>
    <row r="34867" spans="20:21" x14ac:dyDescent="0.25">
      <c r="T34867" s="101" t="s">
        <v>67331</v>
      </c>
      <c r="U34867" s="74" t="s">
        <v>67332</v>
      </c>
    </row>
    <row r="34868" spans="20:21" x14ac:dyDescent="0.25">
      <c r="T34868" s="101" t="s">
        <v>67333</v>
      </c>
      <c r="U34868" s="74" t="s">
        <v>67334</v>
      </c>
    </row>
    <row r="34869" spans="20:21" x14ac:dyDescent="0.25">
      <c r="T34869" s="101" t="s">
        <v>67335</v>
      </c>
      <c r="U34869" s="74" t="s">
        <v>67336</v>
      </c>
    </row>
    <row r="34870" spans="20:21" x14ac:dyDescent="0.25">
      <c r="T34870" s="101" t="s">
        <v>67337</v>
      </c>
      <c r="U34870" s="74" t="s">
        <v>67338</v>
      </c>
    </row>
    <row r="34871" spans="20:21" x14ac:dyDescent="0.25">
      <c r="T34871" s="101" t="s">
        <v>67339</v>
      </c>
      <c r="U34871" s="74" t="s">
        <v>67340</v>
      </c>
    </row>
    <row r="34872" spans="20:21" x14ac:dyDescent="0.25">
      <c r="T34872" s="101" t="s">
        <v>67341</v>
      </c>
      <c r="U34872" s="74" t="s">
        <v>67342</v>
      </c>
    </row>
    <row r="34873" spans="20:21" x14ac:dyDescent="0.25">
      <c r="T34873" s="101" t="s">
        <v>67343</v>
      </c>
      <c r="U34873" s="74" t="s">
        <v>67344</v>
      </c>
    </row>
    <row r="34874" spans="20:21" x14ac:dyDescent="0.25">
      <c r="T34874" s="101" t="s">
        <v>67345</v>
      </c>
      <c r="U34874" s="74" t="s">
        <v>67346</v>
      </c>
    </row>
    <row r="34875" spans="20:21" x14ac:dyDescent="0.25">
      <c r="T34875" s="101" t="s">
        <v>67347</v>
      </c>
      <c r="U34875" s="74" t="s">
        <v>67348</v>
      </c>
    </row>
    <row r="34876" spans="20:21" x14ac:dyDescent="0.25">
      <c r="T34876" s="101" t="s">
        <v>67349</v>
      </c>
      <c r="U34876" s="74" t="s">
        <v>67350</v>
      </c>
    </row>
    <row r="34877" spans="20:21" x14ac:dyDescent="0.25">
      <c r="T34877" s="101" t="s">
        <v>67351</v>
      </c>
      <c r="U34877" s="74" t="s">
        <v>67352</v>
      </c>
    </row>
    <row r="34878" spans="20:21" x14ac:dyDescent="0.25">
      <c r="T34878" s="101" t="s">
        <v>67353</v>
      </c>
      <c r="U34878" s="74" t="s">
        <v>67354</v>
      </c>
    </row>
    <row r="34879" spans="20:21" x14ac:dyDescent="0.25">
      <c r="T34879" s="101" t="s">
        <v>67355</v>
      </c>
      <c r="U34879" s="74" t="s">
        <v>67356</v>
      </c>
    </row>
    <row r="34880" spans="20:21" x14ac:dyDescent="0.25">
      <c r="T34880" s="101" t="s">
        <v>67357</v>
      </c>
      <c r="U34880" s="74" t="s">
        <v>67358</v>
      </c>
    </row>
    <row r="34881" spans="20:21" x14ac:dyDescent="0.25">
      <c r="T34881" s="101" t="s">
        <v>67359</v>
      </c>
      <c r="U34881" s="74" t="s">
        <v>67360</v>
      </c>
    </row>
    <row r="34882" spans="20:21" x14ac:dyDescent="0.25">
      <c r="T34882" s="101" t="s">
        <v>67361</v>
      </c>
      <c r="U34882" s="74" t="s">
        <v>67362</v>
      </c>
    </row>
    <row r="34883" spans="20:21" x14ac:dyDescent="0.25">
      <c r="T34883" s="101" t="s">
        <v>67363</v>
      </c>
      <c r="U34883" s="74" t="s">
        <v>67364</v>
      </c>
    </row>
    <row r="34884" spans="20:21" x14ac:dyDescent="0.25">
      <c r="T34884" s="101" t="s">
        <v>67365</v>
      </c>
      <c r="U34884" s="74" t="s">
        <v>67366</v>
      </c>
    </row>
    <row r="34885" spans="20:21" x14ac:dyDescent="0.25">
      <c r="T34885" s="101" t="s">
        <v>67367</v>
      </c>
      <c r="U34885" s="74" t="s">
        <v>67368</v>
      </c>
    </row>
    <row r="34886" spans="20:21" x14ac:dyDescent="0.25">
      <c r="T34886" s="101" t="s">
        <v>67369</v>
      </c>
      <c r="U34886" s="74" t="s">
        <v>67370</v>
      </c>
    </row>
    <row r="34887" spans="20:21" x14ac:dyDescent="0.25">
      <c r="T34887" s="101" t="s">
        <v>67371</v>
      </c>
      <c r="U34887" s="74" t="s">
        <v>67372</v>
      </c>
    </row>
    <row r="34888" spans="20:21" x14ac:dyDescent="0.25">
      <c r="T34888" s="101" t="s">
        <v>67373</v>
      </c>
      <c r="U34888" s="74" t="s">
        <v>67374</v>
      </c>
    </row>
    <row r="34889" spans="20:21" x14ac:dyDescent="0.25">
      <c r="T34889" s="101" t="s">
        <v>67375</v>
      </c>
      <c r="U34889" s="74" t="s">
        <v>67376</v>
      </c>
    </row>
    <row r="34890" spans="20:21" x14ac:dyDescent="0.25">
      <c r="T34890" s="101" t="s">
        <v>67377</v>
      </c>
      <c r="U34890" s="74" t="s">
        <v>67378</v>
      </c>
    </row>
    <row r="34891" spans="20:21" x14ac:dyDescent="0.25">
      <c r="T34891" s="101" t="s">
        <v>67379</v>
      </c>
      <c r="U34891" s="74" t="s">
        <v>67380</v>
      </c>
    </row>
    <row r="34892" spans="20:21" x14ac:dyDescent="0.25">
      <c r="T34892" s="101" t="s">
        <v>67381</v>
      </c>
      <c r="U34892" s="74" t="s">
        <v>67382</v>
      </c>
    </row>
    <row r="34893" spans="20:21" x14ac:dyDescent="0.25">
      <c r="T34893" s="101" t="s">
        <v>67383</v>
      </c>
      <c r="U34893" s="74" t="s">
        <v>67384</v>
      </c>
    </row>
    <row r="34894" spans="20:21" x14ac:dyDescent="0.25">
      <c r="T34894" s="101" t="s">
        <v>67385</v>
      </c>
      <c r="U34894" s="74" t="s">
        <v>67386</v>
      </c>
    </row>
    <row r="34895" spans="20:21" x14ac:dyDescent="0.25">
      <c r="T34895" s="101" t="s">
        <v>67387</v>
      </c>
      <c r="U34895" s="74" t="s">
        <v>67388</v>
      </c>
    </row>
    <row r="34896" spans="20:21" x14ac:dyDescent="0.25">
      <c r="T34896" s="101" t="s">
        <v>67389</v>
      </c>
      <c r="U34896" s="74" t="s">
        <v>67390</v>
      </c>
    </row>
    <row r="34897" spans="20:21" x14ac:dyDescent="0.25">
      <c r="T34897" s="101" t="s">
        <v>67391</v>
      </c>
      <c r="U34897" s="74" t="s">
        <v>67392</v>
      </c>
    </row>
    <row r="34898" spans="20:21" x14ac:dyDescent="0.25">
      <c r="T34898" s="101" t="s">
        <v>67393</v>
      </c>
      <c r="U34898" s="74" t="s">
        <v>67394</v>
      </c>
    </row>
    <row r="34899" spans="20:21" x14ac:dyDescent="0.25">
      <c r="T34899" s="101" t="s">
        <v>67395</v>
      </c>
      <c r="U34899" s="74" t="s">
        <v>67396</v>
      </c>
    </row>
    <row r="34900" spans="20:21" x14ac:dyDescent="0.25">
      <c r="T34900" s="101" t="s">
        <v>67397</v>
      </c>
      <c r="U34900" s="74" t="s">
        <v>67398</v>
      </c>
    </row>
    <row r="34901" spans="20:21" x14ac:dyDescent="0.25">
      <c r="T34901" s="101" t="s">
        <v>67399</v>
      </c>
      <c r="U34901" s="74" t="s">
        <v>67400</v>
      </c>
    </row>
    <row r="34902" spans="20:21" x14ac:dyDescent="0.25">
      <c r="T34902" s="101" t="s">
        <v>67401</v>
      </c>
      <c r="U34902" s="74" t="s">
        <v>59787</v>
      </c>
    </row>
    <row r="34903" spans="20:21" x14ac:dyDescent="0.25">
      <c r="T34903" s="101" t="s">
        <v>67402</v>
      </c>
      <c r="U34903" s="74" t="s">
        <v>67403</v>
      </c>
    </row>
    <row r="34904" spans="20:21" x14ac:dyDescent="0.25">
      <c r="T34904" s="101" t="s">
        <v>67404</v>
      </c>
      <c r="U34904" s="74" t="s">
        <v>67405</v>
      </c>
    </row>
    <row r="34905" spans="20:21" x14ac:dyDescent="0.25">
      <c r="T34905" s="101" t="s">
        <v>67406</v>
      </c>
      <c r="U34905" s="74" t="s">
        <v>67407</v>
      </c>
    </row>
    <row r="34906" spans="20:21" x14ac:dyDescent="0.25">
      <c r="T34906" s="101" t="s">
        <v>67408</v>
      </c>
      <c r="U34906" s="74" t="s">
        <v>67409</v>
      </c>
    </row>
    <row r="34907" spans="20:21" x14ac:dyDescent="0.25">
      <c r="T34907" s="101" t="s">
        <v>67410</v>
      </c>
      <c r="U34907" s="74" t="s">
        <v>67411</v>
      </c>
    </row>
    <row r="34908" spans="20:21" x14ac:dyDescent="0.25">
      <c r="T34908" s="101" t="s">
        <v>67412</v>
      </c>
      <c r="U34908" s="74" t="s">
        <v>67413</v>
      </c>
    </row>
    <row r="34909" spans="20:21" x14ac:dyDescent="0.25">
      <c r="T34909" s="101" t="s">
        <v>67414</v>
      </c>
      <c r="U34909" s="74" t="s">
        <v>67415</v>
      </c>
    </row>
    <row r="34910" spans="20:21" x14ac:dyDescent="0.25">
      <c r="T34910" s="101" t="s">
        <v>67416</v>
      </c>
      <c r="U34910" s="74" t="s">
        <v>67417</v>
      </c>
    </row>
    <row r="34911" spans="20:21" x14ac:dyDescent="0.25">
      <c r="T34911" s="101" t="s">
        <v>67418</v>
      </c>
      <c r="U34911" s="74" t="s">
        <v>67419</v>
      </c>
    </row>
    <row r="34912" spans="20:21" x14ac:dyDescent="0.25">
      <c r="T34912" s="101" t="s">
        <v>67420</v>
      </c>
      <c r="U34912" s="74" t="s">
        <v>67421</v>
      </c>
    </row>
    <row r="34913" spans="20:21" x14ac:dyDescent="0.25">
      <c r="T34913" s="101" t="s">
        <v>67422</v>
      </c>
      <c r="U34913" s="74" t="s">
        <v>40065</v>
      </c>
    </row>
    <row r="34914" spans="20:21" x14ac:dyDescent="0.25">
      <c r="T34914" s="101" t="s">
        <v>67423</v>
      </c>
      <c r="U34914" s="74" t="s">
        <v>67424</v>
      </c>
    </row>
    <row r="34915" spans="20:21" x14ac:dyDescent="0.25">
      <c r="T34915" s="101" t="s">
        <v>67425</v>
      </c>
      <c r="U34915" s="74" t="s">
        <v>67426</v>
      </c>
    </row>
    <row r="34916" spans="20:21" x14ac:dyDescent="0.25">
      <c r="T34916" s="101" t="s">
        <v>67427</v>
      </c>
      <c r="U34916" s="74" t="s">
        <v>67428</v>
      </c>
    </row>
    <row r="34917" spans="20:21" x14ac:dyDescent="0.25">
      <c r="T34917" s="101" t="s">
        <v>67429</v>
      </c>
      <c r="U34917" s="74" t="s">
        <v>67430</v>
      </c>
    </row>
    <row r="34918" spans="20:21" x14ac:dyDescent="0.25">
      <c r="T34918" s="101" t="s">
        <v>67431</v>
      </c>
      <c r="U34918" s="74" t="s">
        <v>67432</v>
      </c>
    </row>
    <row r="34919" spans="20:21" x14ac:dyDescent="0.25">
      <c r="T34919" s="101" t="s">
        <v>67433</v>
      </c>
      <c r="U34919" s="74" t="s">
        <v>67434</v>
      </c>
    </row>
    <row r="34920" spans="20:21" x14ac:dyDescent="0.25">
      <c r="T34920" s="101" t="s">
        <v>67435</v>
      </c>
      <c r="U34920" s="74" t="s">
        <v>67436</v>
      </c>
    </row>
    <row r="34921" spans="20:21" x14ac:dyDescent="0.25">
      <c r="T34921" s="101" t="s">
        <v>67437</v>
      </c>
      <c r="U34921" s="74" t="s">
        <v>67438</v>
      </c>
    </row>
    <row r="34922" spans="20:21" x14ac:dyDescent="0.25">
      <c r="T34922" s="101" t="s">
        <v>67439</v>
      </c>
      <c r="U34922" s="74" t="s">
        <v>67440</v>
      </c>
    </row>
    <row r="34923" spans="20:21" x14ac:dyDescent="0.25">
      <c r="T34923" s="101" t="s">
        <v>67441</v>
      </c>
      <c r="U34923" s="74" t="s">
        <v>67442</v>
      </c>
    </row>
    <row r="34924" spans="20:21" x14ac:dyDescent="0.25">
      <c r="T34924" s="101" t="s">
        <v>67443</v>
      </c>
      <c r="U34924" s="74" t="s">
        <v>67444</v>
      </c>
    </row>
    <row r="34925" spans="20:21" x14ac:dyDescent="0.25">
      <c r="T34925" s="101" t="s">
        <v>67445</v>
      </c>
      <c r="U34925" s="74" t="s">
        <v>67446</v>
      </c>
    </row>
    <row r="34926" spans="20:21" x14ac:dyDescent="0.25">
      <c r="T34926" s="101" t="s">
        <v>67447</v>
      </c>
      <c r="U34926" s="74" t="s">
        <v>67448</v>
      </c>
    </row>
    <row r="34927" spans="20:21" x14ac:dyDescent="0.25">
      <c r="T34927" s="101" t="s">
        <v>67449</v>
      </c>
      <c r="U34927" s="74" t="s">
        <v>67450</v>
      </c>
    </row>
    <row r="34928" spans="20:21" x14ac:dyDescent="0.25">
      <c r="T34928" s="101" t="s">
        <v>67451</v>
      </c>
      <c r="U34928" s="74" t="s">
        <v>67452</v>
      </c>
    </row>
    <row r="34929" spans="20:21" x14ac:dyDescent="0.25">
      <c r="T34929" s="101" t="s">
        <v>67453</v>
      </c>
      <c r="U34929" s="74" t="s">
        <v>67454</v>
      </c>
    </row>
    <row r="34930" spans="20:21" x14ac:dyDescent="0.25">
      <c r="T34930" s="101" t="s">
        <v>67455</v>
      </c>
      <c r="U34930" s="74" t="s">
        <v>67456</v>
      </c>
    </row>
    <row r="34931" spans="20:21" x14ac:dyDescent="0.25">
      <c r="T34931" s="101" t="s">
        <v>67457</v>
      </c>
      <c r="U34931" s="74" t="s">
        <v>67458</v>
      </c>
    </row>
    <row r="34932" spans="20:21" x14ac:dyDescent="0.25">
      <c r="T34932" s="101" t="s">
        <v>67459</v>
      </c>
      <c r="U34932" s="74" t="s">
        <v>67460</v>
      </c>
    </row>
    <row r="34933" spans="20:21" x14ac:dyDescent="0.25">
      <c r="T34933" s="101" t="s">
        <v>67461</v>
      </c>
      <c r="U34933" s="74" t="s">
        <v>67462</v>
      </c>
    </row>
    <row r="34934" spans="20:21" x14ac:dyDescent="0.25">
      <c r="T34934" s="101" t="s">
        <v>67463</v>
      </c>
      <c r="U34934" s="74" t="s">
        <v>67464</v>
      </c>
    </row>
    <row r="34935" spans="20:21" x14ac:dyDescent="0.25">
      <c r="T34935" s="101" t="s">
        <v>67465</v>
      </c>
      <c r="U34935" s="74" t="s">
        <v>67466</v>
      </c>
    </row>
    <row r="34936" spans="20:21" x14ac:dyDescent="0.25">
      <c r="T34936" s="101" t="s">
        <v>67467</v>
      </c>
      <c r="U34936" s="74" t="s">
        <v>67468</v>
      </c>
    </row>
    <row r="34937" spans="20:21" x14ac:dyDescent="0.25">
      <c r="T34937" s="101" t="s">
        <v>67469</v>
      </c>
      <c r="U34937" s="74" t="s">
        <v>67470</v>
      </c>
    </row>
    <row r="34938" spans="20:21" x14ac:dyDescent="0.25">
      <c r="T34938" s="101" t="s">
        <v>67471</v>
      </c>
      <c r="U34938" s="74" t="s">
        <v>67472</v>
      </c>
    </row>
    <row r="34939" spans="20:21" x14ac:dyDescent="0.25">
      <c r="T34939" s="101" t="s">
        <v>67473</v>
      </c>
      <c r="U34939" s="74" t="s">
        <v>14539</v>
      </c>
    </row>
    <row r="34940" spans="20:21" x14ac:dyDescent="0.25">
      <c r="T34940" s="101" t="s">
        <v>67474</v>
      </c>
      <c r="U34940" s="74" t="s">
        <v>67475</v>
      </c>
    </row>
    <row r="34941" spans="20:21" x14ac:dyDescent="0.25">
      <c r="T34941" s="101" t="s">
        <v>67476</v>
      </c>
      <c r="U34941" s="74" t="s">
        <v>67477</v>
      </c>
    </row>
    <row r="34942" spans="20:21" x14ac:dyDescent="0.25">
      <c r="T34942" s="101" t="s">
        <v>67478</v>
      </c>
      <c r="U34942" s="74" t="s">
        <v>67479</v>
      </c>
    </row>
    <row r="34943" spans="20:21" x14ac:dyDescent="0.25">
      <c r="T34943" s="101" t="s">
        <v>67480</v>
      </c>
      <c r="U34943" s="74" t="s">
        <v>67481</v>
      </c>
    </row>
    <row r="34944" spans="20:21" x14ac:dyDescent="0.25">
      <c r="T34944" s="101" t="s">
        <v>67482</v>
      </c>
      <c r="U34944" s="74" t="s">
        <v>67483</v>
      </c>
    </row>
    <row r="34945" spans="20:21" x14ac:dyDescent="0.25">
      <c r="T34945" s="101" t="s">
        <v>67484</v>
      </c>
      <c r="U34945" s="74" t="s">
        <v>67485</v>
      </c>
    </row>
    <row r="34946" spans="20:21" x14ac:dyDescent="0.25">
      <c r="T34946" s="101" t="s">
        <v>67486</v>
      </c>
      <c r="U34946" s="74" t="s">
        <v>67487</v>
      </c>
    </row>
    <row r="34947" spans="20:21" x14ac:dyDescent="0.25">
      <c r="T34947" s="101" t="s">
        <v>67488</v>
      </c>
      <c r="U34947" s="74" t="s">
        <v>67489</v>
      </c>
    </row>
    <row r="34948" spans="20:21" x14ac:dyDescent="0.25">
      <c r="T34948" s="101" t="s">
        <v>67490</v>
      </c>
      <c r="U34948" s="74" t="s">
        <v>67491</v>
      </c>
    </row>
    <row r="34949" spans="20:21" x14ac:dyDescent="0.25">
      <c r="T34949" s="101" t="s">
        <v>67492</v>
      </c>
      <c r="U34949" s="74" t="s">
        <v>67493</v>
      </c>
    </row>
    <row r="34950" spans="20:21" x14ac:dyDescent="0.25">
      <c r="T34950" s="101" t="s">
        <v>67494</v>
      </c>
      <c r="U34950" s="74" t="s">
        <v>67495</v>
      </c>
    </row>
    <row r="34951" spans="20:21" x14ac:dyDescent="0.25">
      <c r="T34951" s="101" t="s">
        <v>67496</v>
      </c>
      <c r="U34951" s="74" t="s">
        <v>67497</v>
      </c>
    </row>
    <row r="34952" spans="20:21" x14ac:dyDescent="0.25">
      <c r="T34952" s="101" t="s">
        <v>67498</v>
      </c>
      <c r="U34952" s="74" t="s">
        <v>67499</v>
      </c>
    </row>
    <row r="34953" spans="20:21" x14ac:dyDescent="0.25">
      <c r="T34953" s="101" t="s">
        <v>67500</v>
      </c>
      <c r="U34953" s="74" t="s">
        <v>67501</v>
      </c>
    </row>
    <row r="34954" spans="20:21" x14ac:dyDescent="0.25">
      <c r="T34954" s="101" t="s">
        <v>67502</v>
      </c>
      <c r="U34954" s="74" t="s">
        <v>67503</v>
      </c>
    </row>
    <row r="34955" spans="20:21" x14ac:dyDescent="0.25">
      <c r="T34955" s="101" t="s">
        <v>67504</v>
      </c>
      <c r="U34955" s="74" t="s">
        <v>67505</v>
      </c>
    </row>
    <row r="34956" spans="20:21" x14ac:dyDescent="0.25">
      <c r="T34956" s="101" t="s">
        <v>67506</v>
      </c>
      <c r="U34956" s="74" t="s">
        <v>67507</v>
      </c>
    </row>
    <row r="34957" spans="20:21" x14ac:dyDescent="0.25">
      <c r="T34957" s="101" t="s">
        <v>67508</v>
      </c>
      <c r="U34957" s="74" t="s">
        <v>67509</v>
      </c>
    </row>
    <row r="34958" spans="20:21" x14ac:dyDescent="0.25">
      <c r="T34958" s="101" t="s">
        <v>67510</v>
      </c>
      <c r="U34958" s="74" t="s">
        <v>67511</v>
      </c>
    </row>
    <row r="34959" spans="20:21" x14ac:dyDescent="0.25">
      <c r="T34959" s="101" t="s">
        <v>67512</v>
      </c>
      <c r="U34959" s="74" t="s">
        <v>67513</v>
      </c>
    </row>
    <row r="34960" spans="20:21" x14ac:dyDescent="0.25">
      <c r="T34960" s="101" t="s">
        <v>67514</v>
      </c>
      <c r="U34960" s="74" t="s">
        <v>67515</v>
      </c>
    </row>
    <row r="34961" spans="20:21" x14ac:dyDescent="0.25">
      <c r="T34961" s="101" t="s">
        <v>67516</v>
      </c>
      <c r="U34961" s="74" t="s">
        <v>67517</v>
      </c>
    </row>
    <row r="34962" spans="20:21" x14ac:dyDescent="0.25">
      <c r="T34962" s="101" t="s">
        <v>67518</v>
      </c>
      <c r="U34962" s="74" t="s">
        <v>67519</v>
      </c>
    </row>
    <row r="34963" spans="20:21" x14ac:dyDescent="0.25">
      <c r="T34963" s="101" t="s">
        <v>67520</v>
      </c>
      <c r="U34963" s="74" t="s">
        <v>67521</v>
      </c>
    </row>
    <row r="34964" spans="20:21" x14ac:dyDescent="0.25">
      <c r="T34964" s="101" t="s">
        <v>67522</v>
      </c>
      <c r="U34964" s="74" t="s">
        <v>67523</v>
      </c>
    </row>
    <row r="34965" spans="20:21" x14ac:dyDescent="0.25">
      <c r="T34965" s="101" t="s">
        <v>67524</v>
      </c>
      <c r="U34965" s="74" t="s">
        <v>67525</v>
      </c>
    </row>
    <row r="34966" spans="20:21" x14ac:dyDescent="0.25">
      <c r="T34966" s="101" t="s">
        <v>67526</v>
      </c>
      <c r="U34966" s="74" t="s">
        <v>67527</v>
      </c>
    </row>
    <row r="34967" spans="20:21" x14ac:dyDescent="0.25">
      <c r="T34967" s="101" t="s">
        <v>67528</v>
      </c>
      <c r="U34967" s="74" t="s">
        <v>39321</v>
      </c>
    </row>
    <row r="34968" spans="20:21" x14ac:dyDescent="0.25">
      <c r="T34968" s="101" t="s">
        <v>67529</v>
      </c>
      <c r="U34968" s="74" t="s">
        <v>67530</v>
      </c>
    </row>
    <row r="34969" spans="20:21" x14ac:dyDescent="0.25">
      <c r="T34969" s="101" t="s">
        <v>67531</v>
      </c>
      <c r="U34969" s="74" t="s">
        <v>67532</v>
      </c>
    </row>
    <row r="34970" spans="20:21" x14ac:dyDescent="0.25">
      <c r="T34970" s="101" t="s">
        <v>67533</v>
      </c>
      <c r="U34970" s="74" t="s">
        <v>67534</v>
      </c>
    </row>
    <row r="34971" spans="20:21" x14ac:dyDescent="0.25">
      <c r="T34971" s="101" t="s">
        <v>67535</v>
      </c>
      <c r="U34971" s="74" t="s">
        <v>51160</v>
      </c>
    </row>
    <row r="34972" spans="20:21" x14ac:dyDescent="0.25">
      <c r="T34972" s="101" t="s">
        <v>67536</v>
      </c>
      <c r="U34972" s="74" t="s">
        <v>67537</v>
      </c>
    </row>
    <row r="34973" spans="20:21" x14ac:dyDescent="0.25">
      <c r="T34973" s="101" t="s">
        <v>67538</v>
      </c>
      <c r="U34973" s="74" t="s">
        <v>67539</v>
      </c>
    </row>
    <row r="34974" spans="20:21" x14ac:dyDescent="0.25">
      <c r="T34974" s="101" t="s">
        <v>67540</v>
      </c>
      <c r="U34974" s="74" t="s">
        <v>67541</v>
      </c>
    </row>
    <row r="34975" spans="20:21" x14ac:dyDescent="0.25">
      <c r="T34975" s="101" t="s">
        <v>67542</v>
      </c>
      <c r="U34975" s="74" t="s">
        <v>67543</v>
      </c>
    </row>
    <row r="34976" spans="20:21" x14ac:dyDescent="0.25">
      <c r="T34976" s="101" t="s">
        <v>67544</v>
      </c>
      <c r="U34976" s="74" t="s">
        <v>67545</v>
      </c>
    </row>
    <row r="34977" spans="20:21" x14ac:dyDescent="0.25">
      <c r="T34977" s="101" t="s">
        <v>67546</v>
      </c>
      <c r="U34977" s="74" t="s">
        <v>67547</v>
      </c>
    </row>
    <row r="34978" spans="20:21" x14ac:dyDescent="0.25">
      <c r="T34978" s="101" t="s">
        <v>67548</v>
      </c>
      <c r="U34978" s="74" t="s">
        <v>67549</v>
      </c>
    </row>
    <row r="34979" spans="20:21" x14ac:dyDescent="0.25">
      <c r="T34979" s="101" t="s">
        <v>67550</v>
      </c>
      <c r="U34979" s="74" t="s">
        <v>67551</v>
      </c>
    </row>
    <row r="34980" spans="20:21" x14ac:dyDescent="0.25">
      <c r="T34980" s="101" t="s">
        <v>67552</v>
      </c>
      <c r="U34980" s="74" t="s">
        <v>67553</v>
      </c>
    </row>
    <row r="34981" spans="20:21" x14ac:dyDescent="0.25">
      <c r="T34981" s="101" t="s">
        <v>67554</v>
      </c>
      <c r="U34981" s="74" t="s">
        <v>36518</v>
      </c>
    </row>
    <row r="34982" spans="20:21" x14ac:dyDescent="0.25">
      <c r="T34982" s="101" t="s">
        <v>67555</v>
      </c>
      <c r="U34982" s="74" t="s">
        <v>7071</v>
      </c>
    </row>
    <row r="34983" spans="20:21" x14ac:dyDescent="0.25">
      <c r="T34983" s="101" t="s">
        <v>67556</v>
      </c>
      <c r="U34983" s="74" t="s">
        <v>67557</v>
      </c>
    </row>
    <row r="34984" spans="20:21" x14ac:dyDescent="0.25">
      <c r="T34984" s="101" t="s">
        <v>67558</v>
      </c>
      <c r="U34984" s="74" t="s">
        <v>67559</v>
      </c>
    </row>
    <row r="34985" spans="20:21" x14ac:dyDescent="0.25">
      <c r="T34985" s="101" t="s">
        <v>67560</v>
      </c>
      <c r="U34985" s="74" t="s">
        <v>67561</v>
      </c>
    </row>
    <row r="34986" spans="20:21" x14ac:dyDescent="0.25">
      <c r="T34986" s="101" t="s">
        <v>67562</v>
      </c>
      <c r="U34986" s="74" t="s">
        <v>67563</v>
      </c>
    </row>
    <row r="34987" spans="20:21" x14ac:dyDescent="0.25">
      <c r="T34987" s="101" t="s">
        <v>67564</v>
      </c>
      <c r="U34987" s="74" t="s">
        <v>67565</v>
      </c>
    </row>
    <row r="34988" spans="20:21" x14ac:dyDescent="0.25">
      <c r="T34988" s="101" t="s">
        <v>67566</v>
      </c>
      <c r="U34988" s="74" t="s">
        <v>67567</v>
      </c>
    </row>
    <row r="34989" spans="20:21" x14ac:dyDescent="0.25">
      <c r="T34989" s="101" t="s">
        <v>67568</v>
      </c>
      <c r="U34989" s="74" t="s">
        <v>67569</v>
      </c>
    </row>
    <row r="34990" spans="20:21" x14ac:dyDescent="0.25">
      <c r="T34990" s="101" t="s">
        <v>67570</v>
      </c>
      <c r="U34990" s="74" t="s">
        <v>67571</v>
      </c>
    </row>
    <row r="34991" spans="20:21" x14ac:dyDescent="0.25">
      <c r="T34991" s="101" t="s">
        <v>67572</v>
      </c>
      <c r="U34991" s="74" t="s">
        <v>67573</v>
      </c>
    </row>
    <row r="34992" spans="20:21" x14ac:dyDescent="0.25">
      <c r="T34992" s="101" t="s">
        <v>67574</v>
      </c>
      <c r="U34992" s="74" t="s">
        <v>67575</v>
      </c>
    </row>
    <row r="34993" spans="20:21" x14ac:dyDescent="0.25">
      <c r="T34993" s="101" t="s">
        <v>67576</v>
      </c>
      <c r="U34993" s="74" t="s">
        <v>61179</v>
      </c>
    </row>
    <row r="34994" spans="20:21" x14ac:dyDescent="0.25">
      <c r="T34994" s="101" t="s">
        <v>67577</v>
      </c>
      <c r="U34994" s="74" t="s">
        <v>67578</v>
      </c>
    </row>
    <row r="34995" spans="20:21" x14ac:dyDescent="0.25">
      <c r="T34995" s="101" t="s">
        <v>67579</v>
      </c>
      <c r="U34995" s="74" t="s">
        <v>67580</v>
      </c>
    </row>
    <row r="34996" spans="20:21" x14ac:dyDescent="0.25">
      <c r="T34996" s="101" t="s">
        <v>67581</v>
      </c>
      <c r="U34996" s="74" t="s">
        <v>67582</v>
      </c>
    </row>
    <row r="34997" spans="20:21" x14ac:dyDescent="0.25">
      <c r="T34997" s="101" t="s">
        <v>67583</v>
      </c>
      <c r="U34997" s="74" t="s">
        <v>67584</v>
      </c>
    </row>
    <row r="34998" spans="20:21" x14ac:dyDescent="0.25">
      <c r="T34998" s="101" t="s">
        <v>67585</v>
      </c>
      <c r="U34998" s="74" t="s">
        <v>67586</v>
      </c>
    </row>
    <row r="34999" spans="20:21" x14ac:dyDescent="0.25">
      <c r="T34999" s="101" t="s">
        <v>67587</v>
      </c>
      <c r="U34999" s="74" t="s">
        <v>67588</v>
      </c>
    </row>
    <row r="35000" spans="20:21" x14ac:dyDescent="0.25">
      <c r="T35000" s="101" t="s">
        <v>67589</v>
      </c>
      <c r="U35000" s="74" t="s">
        <v>67590</v>
      </c>
    </row>
    <row r="35001" spans="20:21" x14ac:dyDescent="0.25">
      <c r="T35001" s="101" t="s">
        <v>67591</v>
      </c>
      <c r="U35001" s="74" t="s">
        <v>67592</v>
      </c>
    </row>
    <row r="35002" spans="20:21" x14ac:dyDescent="0.25">
      <c r="T35002" s="101" t="s">
        <v>67593</v>
      </c>
      <c r="U35002" s="74" t="s">
        <v>67594</v>
      </c>
    </row>
    <row r="35003" spans="20:21" x14ac:dyDescent="0.25">
      <c r="T35003" s="101" t="s">
        <v>67595</v>
      </c>
      <c r="U35003" s="74" t="s">
        <v>67596</v>
      </c>
    </row>
    <row r="35004" spans="20:21" x14ac:dyDescent="0.25">
      <c r="T35004" s="101" t="s">
        <v>67597</v>
      </c>
      <c r="U35004" s="74" t="s">
        <v>67598</v>
      </c>
    </row>
    <row r="35005" spans="20:21" x14ac:dyDescent="0.25">
      <c r="T35005" s="101" t="s">
        <v>67599</v>
      </c>
      <c r="U35005" s="74" t="s">
        <v>67600</v>
      </c>
    </row>
    <row r="35006" spans="20:21" x14ac:dyDescent="0.25">
      <c r="T35006" s="101" t="s">
        <v>67601</v>
      </c>
      <c r="U35006" s="74" t="s">
        <v>67602</v>
      </c>
    </row>
    <row r="35007" spans="20:21" x14ac:dyDescent="0.25">
      <c r="T35007" s="101" t="s">
        <v>67603</v>
      </c>
      <c r="U35007" s="74" t="s">
        <v>67604</v>
      </c>
    </row>
    <row r="35008" spans="20:21" x14ac:dyDescent="0.25">
      <c r="T35008" s="101" t="s">
        <v>67605</v>
      </c>
      <c r="U35008" s="74" t="s">
        <v>67606</v>
      </c>
    </row>
    <row r="35009" spans="20:21" x14ac:dyDescent="0.25">
      <c r="T35009" s="101" t="s">
        <v>67607</v>
      </c>
      <c r="U35009" s="74" t="s">
        <v>13629</v>
      </c>
    </row>
    <row r="35010" spans="20:21" x14ac:dyDescent="0.25">
      <c r="T35010" s="101" t="s">
        <v>67608</v>
      </c>
      <c r="U35010" s="74" t="s">
        <v>67609</v>
      </c>
    </row>
    <row r="35011" spans="20:21" x14ac:dyDescent="0.25">
      <c r="T35011" s="101" t="s">
        <v>67610</v>
      </c>
      <c r="U35011" s="74" t="s">
        <v>67611</v>
      </c>
    </row>
    <row r="35012" spans="20:21" x14ac:dyDescent="0.25">
      <c r="T35012" s="101" t="s">
        <v>67612</v>
      </c>
      <c r="U35012" s="74" t="s">
        <v>67613</v>
      </c>
    </row>
    <row r="35013" spans="20:21" x14ac:dyDescent="0.25">
      <c r="T35013" s="101" t="s">
        <v>67614</v>
      </c>
      <c r="U35013" s="74" t="s">
        <v>67615</v>
      </c>
    </row>
    <row r="35014" spans="20:21" x14ac:dyDescent="0.25">
      <c r="T35014" s="101" t="s">
        <v>67616</v>
      </c>
      <c r="U35014" s="74" t="s">
        <v>67617</v>
      </c>
    </row>
    <row r="35015" spans="20:21" x14ac:dyDescent="0.25">
      <c r="T35015" s="101" t="s">
        <v>67618</v>
      </c>
      <c r="U35015" s="74" t="s">
        <v>67619</v>
      </c>
    </row>
    <row r="35016" spans="20:21" x14ac:dyDescent="0.25">
      <c r="T35016" s="101" t="s">
        <v>67620</v>
      </c>
      <c r="U35016" s="74" t="s">
        <v>67621</v>
      </c>
    </row>
    <row r="35017" spans="20:21" x14ac:dyDescent="0.25">
      <c r="T35017" s="101" t="s">
        <v>67622</v>
      </c>
      <c r="U35017" s="74" t="s">
        <v>67623</v>
      </c>
    </row>
    <row r="35018" spans="20:21" x14ac:dyDescent="0.25">
      <c r="T35018" s="101" t="s">
        <v>67624</v>
      </c>
      <c r="U35018" s="74" t="s">
        <v>67625</v>
      </c>
    </row>
    <row r="35019" spans="20:21" x14ac:dyDescent="0.25">
      <c r="T35019" s="101" t="s">
        <v>67626</v>
      </c>
      <c r="U35019" s="74" t="s">
        <v>67627</v>
      </c>
    </row>
    <row r="35020" spans="20:21" x14ac:dyDescent="0.25">
      <c r="T35020" s="101" t="s">
        <v>67628</v>
      </c>
      <c r="U35020" s="74" t="s">
        <v>67629</v>
      </c>
    </row>
    <row r="35021" spans="20:21" x14ac:dyDescent="0.25">
      <c r="T35021" s="101" t="s">
        <v>67630</v>
      </c>
      <c r="U35021" s="74" t="s">
        <v>20355</v>
      </c>
    </row>
    <row r="35022" spans="20:21" x14ac:dyDescent="0.25">
      <c r="T35022" s="101" t="s">
        <v>67631</v>
      </c>
      <c r="U35022" s="74" t="s">
        <v>67632</v>
      </c>
    </row>
    <row r="35023" spans="20:21" x14ac:dyDescent="0.25">
      <c r="T35023" s="101" t="s">
        <v>67633</v>
      </c>
      <c r="U35023" s="74" t="s">
        <v>67634</v>
      </c>
    </row>
    <row r="35024" spans="20:21" x14ac:dyDescent="0.25">
      <c r="T35024" s="101" t="s">
        <v>67635</v>
      </c>
      <c r="U35024" s="74" t="s">
        <v>67636</v>
      </c>
    </row>
    <row r="35025" spans="20:21" x14ac:dyDescent="0.25">
      <c r="T35025" s="101" t="s">
        <v>67637</v>
      </c>
      <c r="U35025" s="74" t="s">
        <v>67638</v>
      </c>
    </row>
    <row r="35026" spans="20:21" x14ac:dyDescent="0.25">
      <c r="T35026" s="101" t="s">
        <v>67639</v>
      </c>
      <c r="U35026" s="74" t="s">
        <v>43239</v>
      </c>
    </row>
    <row r="35027" spans="20:21" x14ac:dyDescent="0.25">
      <c r="T35027" s="101" t="s">
        <v>67640</v>
      </c>
      <c r="U35027" s="74" t="s">
        <v>67641</v>
      </c>
    </row>
    <row r="35028" spans="20:21" x14ac:dyDescent="0.25">
      <c r="T35028" s="101" t="s">
        <v>67642</v>
      </c>
      <c r="U35028" s="74" t="s">
        <v>67643</v>
      </c>
    </row>
    <row r="35029" spans="20:21" x14ac:dyDescent="0.25">
      <c r="T35029" s="101" t="s">
        <v>67644</v>
      </c>
      <c r="U35029" s="74" t="s">
        <v>67645</v>
      </c>
    </row>
    <row r="35030" spans="20:21" x14ac:dyDescent="0.25">
      <c r="T35030" s="101" t="s">
        <v>67646</v>
      </c>
      <c r="U35030" s="74" t="s">
        <v>49093</v>
      </c>
    </row>
    <row r="35031" spans="20:21" x14ac:dyDescent="0.25">
      <c r="T35031" s="101" t="s">
        <v>67647</v>
      </c>
      <c r="U35031" s="74" t="s">
        <v>67648</v>
      </c>
    </row>
    <row r="35032" spans="20:21" x14ac:dyDescent="0.25">
      <c r="T35032" s="101" t="s">
        <v>67649</v>
      </c>
      <c r="U35032" s="74" t="s">
        <v>63755</v>
      </c>
    </row>
    <row r="35033" spans="20:21" x14ac:dyDescent="0.25">
      <c r="T35033" s="101" t="s">
        <v>67650</v>
      </c>
      <c r="U35033" s="74" t="s">
        <v>67651</v>
      </c>
    </row>
    <row r="35034" spans="20:21" x14ac:dyDescent="0.25">
      <c r="T35034" s="101" t="s">
        <v>67652</v>
      </c>
      <c r="U35034" s="74" t="s">
        <v>67653</v>
      </c>
    </row>
    <row r="35035" spans="20:21" x14ac:dyDescent="0.25">
      <c r="T35035" s="101" t="s">
        <v>67654</v>
      </c>
      <c r="U35035" s="74" t="s">
        <v>67655</v>
      </c>
    </row>
    <row r="35036" spans="20:21" x14ac:dyDescent="0.25">
      <c r="T35036" s="101" t="s">
        <v>67656</v>
      </c>
      <c r="U35036" s="74" t="s">
        <v>67657</v>
      </c>
    </row>
    <row r="35037" spans="20:21" x14ac:dyDescent="0.25">
      <c r="T35037" s="101" t="s">
        <v>67658</v>
      </c>
      <c r="U35037" s="74" t="s">
        <v>67659</v>
      </c>
    </row>
    <row r="35038" spans="20:21" x14ac:dyDescent="0.25">
      <c r="T35038" s="101" t="s">
        <v>67660</v>
      </c>
      <c r="U35038" s="74" t="s">
        <v>67661</v>
      </c>
    </row>
    <row r="35039" spans="20:21" x14ac:dyDescent="0.25">
      <c r="T35039" s="101" t="s">
        <v>67662</v>
      </c>
      <c r="U35039" s="74" t="s">
        <v>67663</v>
      </c>
    </row>
    <row r="35040" spans="20:21" x14ac:dyDescent="0.25">
      <c r="T35040" s="101" t="s">
        <v>67664</v>
      </c>
      <c r="U35040" s="74" t="s">
        <v>67665</v>
      </c>
    </row>
    <row r="35041" spans="20:21" x14ac:dyDescent="0.25">
      <c r="T35041" s="101" t="s">
        <v>67666</v>
      </c>
      <c r="U35041" s="74" t="s">
        <v>67667</v>
      </c>
    </row>
    <row r="35042" spans="20:21" x14ac:dyDescent="0.25">
      <c r="T35042" s="101" t="s">
        <v>67668</v>
      </c>
      <c r="U35042" s="74" t="s">
        <v>67669</v>
      </c>
    </row>
    <row r="35043" spans="20:21" x14ac:dyDescent="0.25">
      <c r="T35043" s="101" t="s">
        <v>67670</v>
      </c>
      <c r="U35043" s="74" t="s">
        <v>67671</v>
      </c>
    </row>
    <row r="35044" spans="20:21" x14ac:dyDescent="0.25">
      <c r="T35044" s="101" t="s">
        <v>67672</v>
      </c>
      <c r="U35044" s="74" t="s">
        <v>37839</v>
      </c>
    </row>
    <row r="35045" spans="20:21" x14ac:dyDescent="0.25">
      <c r="T35045" s="101" t="s">
        <v>67673</v>
      </c>
      <c r="U35045" s="74" t="s">
        <v>67674</v>
      </c>
    </row>
    <row r="35046" spans="20:21" x14ac:dyDescent="0.25">
      <c r="T35046" s="101" t="s">
        <v>67675</v>
      </c>
      <c r="U35046" s="74" t="s">
        <v>40413</v>
      </c>
    </row>
    <row r="35047" spans="20:21" x14ac:dyDescent="0.25">
      <c r="T35047" s="101" t="s">
        <v>67676</v>
      </c>
      <c r="U35047" s="74" t="s">
        <v>67677</v>
      </c>
    </row>
    <row r="35048" spans="20:21" x14ac:dyDescent="0.25">
      <c r="T35048" s="101" t="s">
        <v>67678</v>
      </c>
      <c r="U35048" s="74" t="s">
        <v>67679</v>
      </c>
    </row>
    <row r="35049" spans="20:21" x14ac:dyDescent="0.25">
      <c r="T35049" s="101" t="s">
        <v>67680</v>
      </c>
      <c r="U35049" s="74" t="s">
        <v>67681</v>
      </c>
    </row>
    <row r="35050" spans="20:21" x14ac:dyDescent="0.25">
      <c r="T35050" s="101" t="s">
        <v>67682</v>
      </c>
      <c r="U35050" s="74" t="s">
        <v>67683</v>
      </c>
    </row>
    <row r="35051" spans="20:21" x14ac:dyDescent="0.25">
      <c r="T35051" s="101" t="s">
        <v>67684</v>
      </c>
      <c r="U35051" s="74" t="s">
        <v>67685</v>
      </c>
    </row>
    <row r="35052" spans="20:21" x14ac:dyDescent="0.25">
      <c r="T35052" s="101" t="s">
        <v>67686</v>
      </c>
      <c r="U35052" s="74" t="s">
        <v>67687</v>
      </c>
    </row>
    <row r="35053" spans="20:21" x14ac:dyDescent="0.25">
      <c r="T35053" s="101" t="s">
        <v>67688</v>
      </c>
      <c r="U35053" s="74" t="s">
        <v>67689</v>
      </c>
    </row>
    <row r="35054" spans="20:21" x14ac:dyDescent="0.25">
      <c r="T35054" s="101" t="s">
        <v>67690</v>
      </c>
      <c r="U35054" s="74" t="s">
        <v>67691</v>
      </c>
    </row>
    <row r="35055" spans="20:21" x14ac:dyDescent="0.25">
      <c r="T35055" s="101" t="s">
        <v>67692</v>
      </c>
      <c r="U35055" s="74" t="s">
        <v>67693</v>
      </c>
    </row>
    <row r="35056" spans="20:21" x14ac:dyDescent="0.25">
      <c r="T35056" s="101" t="s">
        <v>67694</v>
      </c>
      <c r="U35056" s="74" t="s">
        <v>67695</v>
      </c>
    </row>
    <row r="35057" spans="20:21" x14ac:dyDescent="0.25">
      <c r="T35057" s="101" t="s">
        <v>67696</v>
      </c>
      <c r="U35057" s="74" t="s">
        <v>67697</v>
      </c>
    </row>
    <row r="35058" spans="20:21" x14ac:dyDescent="0.25">
      <c r="T35058" s="101" t="s">
        <v>67698</v>
      </c>
      <c r="U35058" s="74" t="s">
        <v>67699</v>
      </c>
    </row>
    <row r="35059" spans="20:21" x14ac:dyDescent="0.25">
      <c r="T35059" s="101" t="s">
        <v>67700</v>
      </c>
      <c r="U35059" s="74" t="s">
        <v>67701</v>
      </c>
    </row>
    <row r="35060" spans="20:21" x14ac:dyDescent="0.25">
      <c r="T35060" s="101" t="s">
        <v>67702</v>
      </c>
      <c r="U35060" s="74" t="s">
        <v>67703</v>
      </c>
    </row>
    <row r="35061" spans="20:21" x14ac:dyDescent="0.25">
      <c r="T35061" s="101" t="s">
        <v>67704</v>
      </c>
      <c r="U35061" s="74" t="s">
        <v>67705</v>
      </c>
    </row>
    <row r="35062" spans="20:21" x14ac:dyDescent="0.25">
      <c r="T35062" s="101" t="s">
        <v>67706</v>
      </c>
      <c r="U35062" s="74" t="s">
        <v>67707</v>
      </c>
    </row>
    <row r="35063" spans="20:21" x14ac:dyDescent="0.25">
      <c r="T35063" s="101" t="s">
        <v>67708</v>
      </c>
      <c r="U35063" s="74" t="s">
        <v>67709</v>
      </c>
    </row>
    <row r="35064" spans="20:21" x14ac:dyDescent="0.25">
      <c r="T35064" s="101" t="s">
        <v>67710</v>
      </c>
      <c r="U35064" s="74" t="s">
        <v>67711</v>
      </c>
    </row>
    <row r="35065" spans="20:21" x14ac:dyDescent="0.25">
      <c r="T35065" s="101" t="s">
        <v>67712</v>
      </c>
      <c r="U35065" s="74" t="s">
        <v>67713</v>
      </c>
    </row>
    <row r="35066" spans="20:21" x14ac:dyDescent="0.25">
      <c r="T35066" s="101" t="s">
        <v>67714</v>
      </c>
      <c r="U35066" s="74" t="s">
        <v>67715</v>
      </c>
    </row>
    <row r="35067" spans="20:21" x14ac:dyDescent="0.25">
      <c r="T35067" s="101" t="s">
        <v>67716</v>
      </c>
      <c r="U35067" s="74" t="s">
        <v>67717</v>
      </c>
    </row>
    <row r="35068" spans="20:21" x14ac:dyDescent="0.25">
      <c r="T35068" s="101" t="s">
        <v>67718</v>
      </c>
      <c r="U35068" s="74" t="s">
        <v>43334</v>
      </c>
    </row>
    <row r="35069" spans="20:21" x14ac:dyDescent="0.25">
      <c r="T35069" s="101" t="s">
        <v>67719</v>
      </c>
      <c r="U35069" s="74" t="s">
        <v>67720</v>
      </c>
    </row>
    <row r="35070" spans="20:21" x14ac:dyDescent="0.25">
      <c r="T35070" s="101" t="s">
        <v>67721</v>
      </c>
      <c r="U35070" s="74" t="s">
        <v>67722</v>
      </c>
    </row>
    <row r="35071" spans="20:21" x14ac:dyDescent="0.25">
      <c r="T35071" s="101" t="s">
        <v>67723</v>
      </c>
      <c r="U35071" s="74" t="s">
        <v>67724</v>
      </c>
    </row>
    <row r="35072" spans="20:21" x14ac:dyDescent="0.25">
      <c r="T35072" s="101" t="s">
        <v>67725</v>
      </c>
      <c r="U35072" s="74" t="s">
        <v>67726</v>
      </c>
    </row>
    <row r="35073" spans="20:21" x14ac:dyDescent="0.25">
      <c r="T35073" s="101" t="s">
        <v>67727</v>
      </c>
      <c r="U35073" s="74" t="s">
        <v>3091</v>
      </c>
    </row>
    <row r="35074" spans="20:21" x14ac:dyDescent="0.25">
      <c r="T35074" s="101" t="s">
        <v>67728</v>
      </c>
      <c r="U35074" s="74" t="s">
        <v>42100</v>
      </c>
    </row>
    <row r="35075" spans="20:21" x14ac:dyDescent="0.25">
      <c r="T35075" s="101" t="s">
        <v>67729</v>
      </c>
      <c r="U35075" s="74" t="s">
        <v>25582</v>
      </c>
    </row>
    <row r="35076" spans="20:21" x14ac:dyDescent="0.25">
      <c r="T35076" s="101" t="s">
        <v>67730</v>
      </c>
      <c r="U35076" s="74" t="s">
        <v>67731</v>
      </c>
    </row>
    <row r="35077" spans="20:21" x14ac:dyDescent="0.25">
      <c r="T35077" s="101" t="s">
        <v>67732</v>
      </c>
      <c r="U35077" s="74" t="s">
        <v>14932</v>
      </c>
    </row>
    <row r="35078" spans="20:21" x14ac:dyDescent="0.25">
      <c r="T35078" s="101" t="s">
        <v>67733</v>
      </c>
      <c r="U35078" s="74" t="s">
        <v>24651</v>
      </c>
    </row>
    <row r="35079" spans="20:21" x14ac:dyDescent="0.25">
      <c r="T35079" s="101" t="s">
        <v>67734</v>
      </c>
      <c r="U35079" s="74" t="s">
        <v>32441</v>
      </c>
    </row>
    <row r="35080" spans="20:21" x14ac:dyDescent="0.25">
      <c r="T35080" s="101" t="s">
        <v>67735</v>
      </c>
      <c r="U35080" s="74" t="s">
        <v>67736</v>
      </c>
    </row>
    <row r="35081" spans="20:21" x14ac:dyDescent="0.25">
      <c r="T35081" s="101" t="s">
        <v>67737</v>
      </c>
      <c r="U35081" s="74" t="s">
        <v>67738</v>
      </c>
    </row>
    <row r="35082" spans="20:21" x14ac:dyDescent="0.25">
      <c r="T35082" s="101" t="s">
        <v>67739</v>
      </c>
      <c r="U35082" s="74" t="s">
        <v>67740</v>
      </c>
    </row>
    <row r="35083" spans="20:21" x14ac:dyDescent="0.25">
      <c r="T35083" s="101" t="s">
        <v>67741</v>
      </c>
      <c r="U35083" s="74" t="s">
        <v>67742</v>
      </c>
    </row>
    <row r="35084" spans="20:21" x14ac:dyDescent="0.25">
      <c r="T35084" s="101" t="s">
        <v>67743</v>
      </c>
      <c r="U35084" s="74" t="s">
        <v>67744</v>
      </c>
    </row>
    <row r="35085" spans="20:21" x14ac:dyDescent="0.25">
      <c r="T35085" s="101" t="s">
        <v>67745</v>
      </c>
      <c r="U35085" s="74" t="s">
        <v>67746</v>
      </c>
    </row>
    <row r="35086" spans="20:21" x14ac:dyDescent="0.25">
      <c r="T35086" s="101" t="s">
        <v>67747</v>
      </c>
      <c r="U35086" s="74" t="s">
        <v>13759</v>
      </c>
    </row>
    <row r="35087" spans="20:21" x14ac:dyDescent="0.25">
      <c r="T35087" s="101" t="s">
        <v>67748</v>
      </c>
      <c r="U35087" s="74" t="s">
        <v>2349</v>
      </c>
    </row>
    <row r="35088" spans="20:21" x14ac:dyDescent="0.25">
      <c r="T35088" s="101" t="s">
        <v>67749</v>
      </c>
      <c r="U35088" s="74" t="s">
        <v>67750</v>
      </c>
    </row>
    <row r="35089" spans="20:21" x14ac:dyDescent="0.25">
      <c r="T35089" s="101" t="s">
        <v>67751</v>
      </c>
      <c r="U35089" s="74" t="s">
        <v>40463</v>
      </c>
    </row>
    <row r="35090" spans="20:21" x14ac:dyDescent="0.25">
      <c r="T35090" s="101" t="s">
        <v>67752</v>
      </c>
      <c r="U35090" s="74" t="s">
        <v>868</v>
      </c>
    </row>
    <row r="35091" spans="20:21" x14ac:dyDescent="0.25">
      <c r="T35091" s="101" t="s">
        <v>67753</v>
      </c>
      <c r="U35091" s="74" t="s">
        <v>67754</v>
      </c>
    </row>
    <row r="35092" spans="20:21" x14ac:dyDescent="0.25">
      <c r="T35092" s="101" t="s">
        <v>67755</v>
      </c>
      <c r="U35092" s="74" t="s">
        <v>11707</v>
      </c>
    </row>
    <row r="35093" spans="20:21" x14ac:dyDescent="0.25">
      <c r="T35093" s="101" t="s">
        <v>67756</v>
      </c>
      <c r="U35093" s="74" t="s">
        <v>57077</v>
      </c>
    </row>
    <row r="35094" spans="20:21" x14ac:dyDescent="0.25">
      <c r="T35094" s="101" t="s">
        <v>67757</v>
      </c>
      <c r="U35094" s="74" t="s">
        <v>67758</v>
      </c>
    </row>
    <row r="35095" spans="20:21" x14ac:dyDescent="0.25">
      <c r="T35095" s="101" t="s">
        <v>67759</v>
      </c>
      <c r="U35095" s="74" t="s">
        <v>67760</v>
      </c>
    </row>
    <row r="35096" spans="20:21" x14ac:dyDescent="0.25">
      <c r="T35096" s="101" t="s">
        <v>67761</v>
      </c>
      <c r="U35096" s="74" t="s">
        <v>67762</v>
      </c>
    </row>
    <row r="35097" spans="20:21" x14ac:dyDescent="0.25">
      <c r="T35097" s="101" t="s">
        <v>67763</v>
      </c>
      <c r="U35097" s="74" t="s">
        <v>30101</v>
      </c>
    </row>
    <row r="35098" spans="20:21" x14ac:dyDescent="0.25">
      <c r="T35098" s="101" t="s">
        <v>67764</v>
      </c>
      <c r="U35098" s="74" t="s">
        <v>67765</v>
      </c>
    </row>
    <row r="35099" spans="20:21" x14ac:dyDescent="0.25">
      <c r="T35099" s="101" t="s">
        <v>67766</v>
      </c>
      <c r="U35099" s="74" t="s">
        <v>7274</v>
      </c>
    </row>
    <row r="35100" spans="20:21" x14ac:dyDescent="0.25">
      <c r="T35100" s="101" t="s">
        <v>67767</v>
      </c>
      <c r="U35100" s="74" t="s">
        <v>67768</v>
      </c>
    </row>
    <row r="35101" spans="20:21" x14ac:dyDescent="0.25">
      <c r="T35101" s="101" t="s">
        <v>67769</v>
      </c>
      <c r="U35101" s="74" t="s">
        <v>67770</v>
      </c>
    </row>
    <row r="35102" spans="20:21" x14ac:dyDescent="0.25">
      <c r="T35102" s="101" t="s">
        <v>67771</v>
      </c>
      <c r="U35102" s="74" t="s">
        <v>67772</v>
      </c>
    </row>
    <row r="35103" spans="20:21" x14ac:dyDescent="0.25">
      <c r="T35103" s="101" t="s">
        <v>67773</v>
      </c>
      <c r="U35103" s="74" t="s">
        <v>5725</v>
      </c>
    </row>
    <row r="35104" spans="20:21" x14ac:dyDescent="0.25">
      <c r="T35104" s="101" t="s">
        <v>67774</v>
      </c>
      <c r="U35104" s="74" t="s">
        <v>36877</v>
      </c>
    </row>
    <row r="35105" spans="20:21" x14ac:dyDescent="0.25">
      <c r="T35105" s="101" t="s">
        <v>67775</v>
      </c>
      <c r="U35105" s="74" t="s">
        <v>67776</v>
      </c>
    </row>
    <row r="35106" spans="20:21" x14ac:dyDescent="0.25">
      <c r="T35106" s="101" t="s">
        <v>67777</v>
      </c>
      <c r="U35106" s="74" t="s">
        <v>67778</v>
      </c>
    </row>
    <row r="35107" spans="20:21" x14ac:dyDescent="0.25">
      <c r="T35107" s="101" t="s">
        <v>67779</v>
      </c>
      <c r="U35107" s="74" t="s">
        <v>67780</v>
      </c>
    </row>
    <row r="35108" spans="20:21" x14ac:dyDescent="0.25">
      <c r="T35108" s="101" t="s">
        <v>67781</v>
      </c>
      <c r="U35108" s="74" t="s">
        <v>67782</v>
      </c>
    </row>
    <row r="35109" spans="20:21" x14ac:dyDescent="0.25">
      <c r="T35109" s="101" t="s">
        <v>67783</v>
      </c>
      <c r="U35109" s="74" t="s">
        <v>67784</v>
      </c>
    </row>
    <row r="35110" spans="20:21" x14ac:dyDescent="0.25">
      <c r="T35110" s="101" t="s">
        <v>67785</v>
      </c>
      <c r="U35110" s="74" t="s">
        <v>67786</v>
      </c>
    </row>
    <row r="35111" spans="20:21" x14ac:dyDescent="0.25">
      <c r="T35111" s="101" t="s">
        <v>67787</v>
      </c>
      <c r="U35111" s="74" t="s">
        <v>67788</v>
      </c>
    </row>
    <row r="35112" spans="20:21" x14ac:dyDescent="0.25">
      <c r="T35112" s="101" t="s">
        <v>67789</v>
      </c>
      <c r="U35112" s="74" t="s">
        <v>67790</v>
      </c>
    </row>
    <row r="35113" spans="20:21" x14ac:dyDescent="0.25">
      <c r="T35113" s="101" t="s">
        <v>67791</v>
      </c>
      <c r="U35113" s="74" t="s">
        <v>67792</v>
      </c>
    </row>
    <row r="35114" spans="20:21" x14ac:dyDescent="0.25">
      <c r="T35114" s="101" t="s">
        <v>67793</v>
      </c>
      <c r="U35114" s="74" t="s">
        <v>67794</v>
      </c>
    </row>
    <row r="35115" spans="20:21" x14ac:dyDescent="0.25">
      <c r="T35115" s="101" t="s">
        <v>67795</v>
      </c>
      <c r="U35115" s="74" t="s">
        <v>67796</v>
      </c>
    </row>
    <row r="35116" spans="20:21" x14ac:dyDescent="0.25">
      <c r="T35116" s="101" t="s">
        <v>67797</v>
      </c>
      <c r="U35116" s="74" t="s">
        <v>67798</v>
      </c>
    </row>
    <row r="35117" spans="20:21" x14ac:dyDescent="0.25">
      <c r="T35117" s="101" t="s">
        <v>67799</v>
      </c>
      <c r="U35117" s="74" t="s">
        <v>67800</v>
      </c>
    </row>
    <row r="35118" spans="20:21" x14ac:dyDescent="0.25">
      <c r="T35118" s="101" t="s">
        <v>67801</v>
      </c>
      <c r="U35118" s="74" t="s">
        <v>67802</v>
      </c>
    </row>
    <row r="35119" spans="20:21" x14ac:dyDescent="0.25">
      <c r="T35119" s="101" t="s">
        <v>67803</v>
      </c>
      <c r="U35119" s="74" t="s">
        <v>67804</v>
      </c>
    </row>
    <row r="35120" spans="20:21" x14ac:dyDescent="0.25">
      <c r="T35120" s="101" t="s">
        <v>67805</v>
      </c>
      <c r="U35120" s="74" t="s">
        <v>67806</v>
      </c>
    </row>
    <row r="35121" spans="20:21" x14ac:dyDescent="0.25">
      <c r="T35121" s="101" t="s">
        <v>67807</v>
      </c>
      <c r="U35121" s="74" t="s">
        <v>67808</v>
      </c>
    </row>
    <row r="35122" spans="20:21" x14ac:dyDescent="0.25">
      <c r="T35122" s="101" t="s">
        <v>67809</v>
      </c>
      <c r="U35122" s="74" t="s">
        <v>67810</v>
      </c>
    </row>
    <row r="35123" spans="20:21" x14ac:dyDescent="0.25">
      <c r="T35123" s="101" t="s">
        <v>67811</v>
      </c>
      <c r="U35123" s="74" t="s">
        <v>41551</v>
      </c>
    </row>
    <row r="35124" spans="20:21" x14ac:dyDescent="0.25">
      <c r="T35124" s="101" t="s">
        <v>67812</v>
      </c>
      <c r="U35124" s="74" t="s">
        <v>67813</v>
      </c>
    </row>
    <row r="35125" spans="20:21" x14ac:dyDescent="0.25">
      <c r="T35125" s="101" t="s">
        <v>67814</v>
      </c>
      <c r="U35125" s="74" t="s">
        <v>67815</v>
      </c>
    </row>
    <row r="35126" spans="20:21" x14ac:dyDescent="0.25">
      <c r="T35126" s="101" t="s">
        <v>67816</v>
      </c>
      <c r="U35126" s="74" t="s">
        <v>67817</v>
      </c>
    </row>
    <row r="35127" spans="20:21" x14ac:dyDescent="0.25">
      <c r="T35127" s="101" t="s">
        <v>67818</v>
      </c>
      <c r="U35127" s="74" t="s">
        <v>67819</v>
      </c>
    </row>
    <row r="35128" spans="20:21" x14ac:dyDescent="0.25">
      <c r="T35128" s="101" t="s">
        <v>67820</v>
      </c>
      <c r="U35128" s="74" t="s">
        <v>67821</v>
      </c>
    </row>
    <row r="35129" spans="20:21" x14ac:dyDescent="0.25">
      <c r="T35129" s="101" t="s">
        <v>67822</v>
      </c>
      <c r="U35129" s="74" t="s">
        <v>67823</v>
      </c>
    </row>
    <row r="35130" spans="20:21" x14ac:dyDescent="0.25">
      <c r="T35130" s="101" t="s">
        <v>67824</v>
      </c>
      <c r="U35130" s="74" t="s">
        <v>67825</v>
      </c>
    </row>
    <row r="35131" spans="20:21" x14ac:dyDescent="0.25">
      <c r="T35131" s="101" t="s">
        <v>67826</v>
      </c>
      <c r="U35131" s="74" t="s">
        <v>67827</v>
      </c>
    </row>
    <row r="35132" spans="20:21" x14ac:dyDescent="0.25">
      <c r="T35132" s="101" t="s">
        <v>67828</v>
      </c>
      <c r="U35132" s="74" t="s">
        <v>67829</v>
      </c>
    </row>
    <row r="35133" spans="20:21" x14ac:dyDescent="0.25">
      <c r="T35133" s="101" t="s">
        <v>67830</v>
      </c>
      <c r="U35133" s="74" t="s">
        <v>67831</v>
      </c>
    </row>
    <row r="35134" spans="20:21" x14ac:dyDescent="0.25">
      <c r="T35134" s="101" t="s">
        <v>67832</v>
      </c>
      <c r="U35134" s="74" t="s">
        <v>67833</v>
      </c>
    </row>
    <row r="35135" spans="20:21" x14ac:dyDescent="0.25">
      <c r="T35135" s="101" t="s">
        <v>67834</v>
      </c>
      <c r="U35135" s="74" t="s">
        <v>67835</v>
      </c>
    </row>
    <row r="35136" spans="20:21" x14ac:dyDescent="0.25">
      <c r="T35136" s="101" t="s">
        <v>67836</v>
      </c>
      <c r="U35136" s="74" t="s">
        <v>67837</v>
      </c>
    </row>
    <row r="35137" spans="20:21" x14ac:dyDescent="0.25">
      <c r="T35137" s="101" t="s">
        <v>67838</v>
      </c>
      <c r="U35137" s="74" t="s">
        <v>7319</v>
      </c>
    </row>
    <row r="35138" spans="20:21" x14ac:dyDescent="0.25">
      <c r="T35138" s="101" t="s">
        <v>67839</v>
      </c>
      <c r="U35138" s="74" t="s">
        <v>67840</v>
      </c>
    </row>
    <row r="35139" spans="20:21" x14ac:dyDescent="0.25">
      <c r="T35139" s="101" t="s">
        <v>67841</v>
      </c>
      <c r="U35139" s="74" t="s">
        <v>67842</v>
      </c>
    </row>
    <row r="35140" spans="20:21" x14ac:dyDescent="0.25">
      <c r="T35140" s="101" t="s">
        <v>67843</v>
      </c>
      <c r="U35140" s="74" t="s">
        <v>67844</v>
      </c>
    </row>
    <row r="35141" spans="20:21" x14ac:dyDescent="0.25">
      <c r="T35141" s="101" t="s">
        <v>67845</v>
      </c>
      <c r="U35141" s="74" t="s">
        <v>67846</v>
      </c>
    </row>
    <row r="35142" spans="20:21" x14ac:dyDescent="0.25">
      <c r="T35142" s="101" t="s">
        <v>67847</v>
      </c>
      <c r="U35142" s="74" t="s">
        <v>67848</v>
      </c>
    </row>
    <row r="35143" spans="20:21" x14ac:dyDescent="0.25">
      <c r="T35143" s="101" t="s">
        <v>67849</v>
      </c>
      <c r="U35143" s="74" t="s">
        <v>67850</v>
      </c>
    </row>
    <row r="35144" spans="20:21" x14ac:dyDescent="0.25">
      <c r="T35144" s="101" t="s">
        <v>67851</v>
      </c>
      <c r="U35144" s="74" t="s">
        <v>67852</v>
      </c>
    </row>
    <row r="35145" spans="20:21" x14ac:dyDescent="0.25">
      <c r="T35145" s="101" t="s">
        <v>67853</v>
      </c>
      <c r="U35145" s="74" t="s">
        <v>67854</v>
      </c>
    </row>
    <row r="35146" spans="20:21" x14ac:dyDescent="0.25">
      <c r="T35146" s="101" t="s">
        <v>67855</v>
      </c>
      <c r="U35146" s="74" t="s">
        <v>40571</v>
      </c>
    </row>
    <row r="35147" spans="20:21" x14ac:dyDescent="0.25">
      <c r="T35147" s="101" t="s">
        <v>67856</v>
      </c>
      <c r="U35147" s="74" t="s">
        <v>67857</v>
      </c>
    </row>
    <row r="35148" spans="20:21" x14ac:dyDescent="0.25">
      <c r="T35148" s="101" t="s">
        <v>67858</v>
      </c>
      <c r="U35148" s="74" t="s">
        <v>67859</v>
      </c>
    </row>
    <row r="35149" spans="20:21" x14ac:dyDescent="0.25">
      <c r="T35149" s="101" t="s">
        <v>67860</v>
      </c>
      <c r="U35149" s="74" t="s">
        <v>67861</v>
      </c>
    </row>
    <row r="35150" spans="20:21" x14ac:dyDescent="0.25">
      <c r="T35150" s="101" t="s">
        <v>67862</v>
      </c>
      <c r="U35150" s="74" t="s">
        <v>40590</v>
      </c>
    </row>
    <row r="35151" spans="20:21" x14ac:dyDescent="0.25">
      <c r="T35151" s="101" t="s">
        <v>67863</v>
      </c>
      <c r="U35151" s="74" t="s">
        <v>41601</v>
      </c>
    </row>
    <row r="35152" spans="20:21" x14ac:dyDescent="0.25">
      <c r="T35152" s="101" t="s">
        <v>67864</v>
      </c>
      <c r="U35152" s="74" t="s">
        <v>67865</v>
      </c>
    </row>
    <row r="35153" spans="20:21" x14ac:dyDescent="0.25">
      <c r="T35153" s="101" t="s">
        <v>67866</v>
      </c>
      <c r="U35153" s="74" t="s">
        <v>67867</v>
      </c>
    </row>
    <row r="35154" spans="20:21" x14ac:dyDescent="0.25">
      <c r="T35154" s="101" t="s">
        <v>67868</v>
      </c>
      <c r="U35154" s="74" t="s">
        <v>67869</v>
      </c>
    </row>
    <row r="35155" spans="20:21" x14ac:dyDescent="0.25">
      <c r="T35155" s="101" t="s">
        <v>67870</v>
      </c>
      <c r="U35155" s="74" t="s">
        <v>67871</v>
      </c>
    </row>
    <row r="35156" spans="20:21" x14ac:dyDescent="0.25">
      <c r="T35156" s="101" t="s">
        <v>67872</v>
      </c>
      <c r="U35156" s="74" t="s">
        <v>67873</v>
      </c>
    </row>
    <row r="35157" spans="20:21" x14ac:dyDescent="0.25">
      <c r="T35157" s="101" t="s">
        <v>67874</v>
      </c>
      <c r="U35157" s="74" t="s">
        <v>67875</v>
      </c>
    </row>
    <row r="35158" spans="20:21" x14ac:dyDescent="0.25">
      <c r="T35158" s="101" t="s">
        <v>67876</v>
      </c>
      <c r="U35158" s="74" t="s">
        <v>67877</v>
      </c>
    </row>
    <row r="35159" spans="20:21" x14ac:dyDescent="0.25">
      <c r="T35159" s="101" t="s">
        <v>67878</v>
      </c>
      <c r="U35159" s="74" t="s">
        <v>67879</v>
      </c>
    </row>
    <row r="35160" spans="20:21" x14ac:dyDescent="0.25">
      <c r="T35160" s="101" t="s">
        <v>67880</v>
      </c>
      <c r="U35160" s="74" t="s">
        <v>67881</v>
      </c>
    </row>
    <row r="35161" spans="20:21" x14ac:dyDescent="0.25">
      <c r="T35161" s="101" t="s">
        <v>67882</v>
      </c>
      <c r="U35161" s="74" t="s">
        <v>46757</v>
      </c>
    </row>
    <row r="35162" spans="20:21" x14ac:dyDescent="0.25">
      <c r="T35162" s="101" t="s">
        <v>67883</v>
      </c>
      <c r="U35162" s="74" t="s">
        <v>32045</v>
      </c>
    </row>
    <row r="35163" spans="20:21" x14ac:dyDescent="0.25">
      <c r="T35163" s="101" t="s">
        <v>67884</v>
      </c>
      <c r="U35163" s="74" t="s">
        <v>67885</v>
      </c>
    </row>
    <row r="35164" spans="20:21" x14ac:dyDescent="0.25">
      <c r="T35164" s="101" t="s">
        <v>67886</v>
      </c>
      <c r="U35164" s="74" t="s">
        <v>67887</v>
      </c>
    </row>
    <row r="35165" spans="20:21" x14ac:dyDescent="0.25">
      <c r="T35165" s="101" t="s">
        <v>67888</v>
      </c>
      <c r="U35165" s="74" t="s">
        <v>67889</v>
      </c>
    </row>
    <row r="35166" spans="20:21" x14ac:dyDescent="0.25">
      <c r="T35166" s="101" t="s">
        <v>67890</v>
      </c>
      <c r="U35166" s="74" t="s">
        <v>67891</v>
      </c>
    </row>
    <row r="35167" spans="20:21" x14ac:dyDescent="0.25">
      <c r="T35167" s="101" t="s">
        <v>67892</v>
      </c>
      <c r="U35167" s="74" t="s">
        <v>67893</v>
      </c>
    </row>
    <row r="35168" spans="20:21" x14ac:dyDescent="0.25">
      <c r="T35168" s="101" t="s">
        <v>67894</v>
      </c>
      <c r="U35168" s="74" t="s">
        <v>67895</v>
      </c>
    </row>
    <row r="35169" spans="20:21" x14ac:dyDescent="0.25">
      <c r="T35169" s="101" t="s">
        <v>67896</v>
      </c>
      <c r="U35169" s="74" t="s">
        <v>67897</v>
      </c>
    </row>
    <row r="35170" spans="20:21" x14ac:dyDescent="0.25">
      <c r="T35170" s="101" t="s">
        <v>67898</v>
      </c>
      <c r="U35170" s="74" t="s">
        <v>67899</v>
      </c>
    </row>
    <row r="35171" spans="20:21" x14ac:dyDescent="0.25">
      <c r="T35171" s="101" t="s">
        <v>67900</v>
      </c>
      <c r="U35171" s="74" t="s">
        <v>67901</v>
      </c>
    </row>
    <row r="35172" spans="20:21" x14ac:dyDescent="0.25">
      <c r="T35172" s="101" t="s">
        <v>67902</v>
      </c>
      <c r="U35172" s="74" t="s">
        <v>67903</v>
      </c>
    </row>
    <row r="35173" spans="20:21" x14ac:dyDescent="0.25">
      <c r="T35173" s="101" t="s">
        <v>67904</v>
      </c>
      <c r="U35173" s="74" t="s">
        <v>67905</v>
      </c>
    </row>
    <row r="35174" spans="20:21" x14ac:dyDescent="0.25">
      <c r="T35174" s="101" t="s">
        <v>67906</v>
      </c>
      <c r="U35174" s="74" t="s">
        <v>56166</v>
      </c>
    </row>
    <row r="35175" spans="20:21" x14ac:dyDescent="0.25">
      <c r="T35175" s="101" t="s">
        <v>67907</v>
      </c>
      <c r="U35175" s="74" t="s">
        <v>67908</v>
      </c>
    </row>
    <row r="35176" spans="20:21" x14ac:dyDescent="0.25">
      <c r="T35176" s="101" t="s">
        <v>67909</v>
      </c>
      <c r="U35176" s="74" t="s">
        <v>67910</v>
      </c>
    </row>
    <row r="35177" spans="20:21" x14ac:dyDescent="0.25">
      <c r="T35177" s="101" t="s">
        <v>67911</v>
      </c>
      <c r="U35177" s="74" t="s">
        <v>67912</v>
      </c>
    </row>
    <row r="35178" spans="20:21" x14ac:dyDescent="0.25">
      <c r="T35178" s="101" t="s">
        <v>67913</v>
      </c>
      <c r="U35178" s="74" t="s">
        <v>67914</v>
      </c>
    </row>
    <row r="35179" spans="20:21" x14ac:dyDescent="0.25">
      <c r="T35179" s="101" t="s">
        <v>67915</v>
      </c>
      <c r="U35179" s="74" t="s">
        <v>67916</v>
      </c>
    </row>
    <row r="35180" spans="20:21" x14ac:dyDescent="0.25">
      <c r="T35180" s="101" t="s">
        <v>67917</v>
      </c>
      <c r="U35180" s="74" t="s">
        <v>67918</v>
      </c>
    </row>
    <row r="35181" spans="20:21" x14ac:dyDescent="0.25">
      <c r="T35181" s="101" t="s">
        <v>67919</v>
      </c>
      <c r="U35181" s="74" t="s">
        <v>67920</v>
      </c>
    </row>
    <row r="35182" spans="20:21" x14ac:dyDescent="0.25">
      <c r="T35182" s="101" t="s">
        <v>67921</v>
      </c>
      <c r="U35182" s="74" t="s">
        <v>67922</v>
      </c>
    </row>
    <row r="35183" spans="20:21" x14ac:dyDescent="0.25">
      <c r="T35183" s="101" t="s">
        <v>67923</v>
      </c>
      <c r="U35183" s="74" t="s">
        <v>67924</v>
      </c>
    </row>
    <row r="35184" spans="20:21" x14ac:dyDescent="0.25">
      <c r="T35184" s="101" t="s">
        <v>67925</v>
      </c>
      <c r="U35184" s="74" t="s">
        <v>67926</v>
      </c>
    </row>
    <row r="35185" spans="20:21" x14ac:dyDescent="0.25">
      <c r="T35185" s="101" t="s">
        <v>67927</v>
      </c>
      <c r="U35185" s="74" t="s">
        <v>67928</v>
      </c>
    </row>
    <row r="35186" spans="20:21" x14ac:dyDescent="0.25">
      <c r="T35186" s="101" t="s">
        <v>67929</v>
      </c>
      <c r="U35186" s="74" t="s">
        <v>67930</v>
      </c>
    </row>
    <row r="35187" spans="20:21" x14ac:dyDescent="0.25">
      <c r="T35187" s="101" t="s">
        <v>67931</v>
      </c>
      <c r="U35187" s="74" t="s">
        <v>67932</v>
      </c>
    </row>
    <row r="35188" spans="20:21" x14ac:dyDescent="0.25">
      <c r="T35188" s="101" t="s">
        <v>67933</v>
      </c>
      <c r="U35188" s="74" t="s">
        <v>67934</v>
      </c>
    </row>
    <row r="35189" spans="20:21" x14ac:dyDescent="0.25">
      <c r="T35189" s="101" t="s">
        <v>67935</v>
      </c>
      <c r="U35189" s="74" t="s">
        <v>22115</v>
      </c>
    </row>
    <row r="35190" spans="20:21" x14ac:dyDescent="0.25">
      <c r="T35190" s="101" t="s">
        <v>67936</v>
      </c>
      <c r="U35190" s="74" t="s">
        <v>67937</v>
      </c>
    </row>
    <row r="35191" spans="20:21" x14ac:dyDescent="0.25">
      <c r="T35191" s="101" t="s">
        <v>67938</v>
      </c>
      <c r="U35191" s="74" t="s">
        <v>67939</v>
      </c>
    </row>
    <row r="35192" spans="20:21" x14ac:dyDescent="0.25">
      <c r="T35192" s="101" t="s">
        <v>67940</v>
      </c>
      <c r="U35192" s="74" t="s">
        <v>67941</v>
      </c>
    </row>
    <row r="35193" spans="20:21" x14ac:dyDescent="0.25">
      <c r="T35193" s="101" t="s">
        <v>67942</v>
      </c>
      <c r="U35193" s="74" t="s">
        <v>67943</v>
      </c>
    </row>
    <row r="35194" spans="20:21" x14ac:dyDescent="0.25">
      <c r="T35194" s="101" t="s">
        <v>67944</v>
      </c>
      <c r="U35194" s="74" t="s">
        <v>67945</v>
      </c>
    </row>
    <row r="35195" spans="20:21" x14ac:dyDescent="0.25">
      <c r="T35195" s="101" t="s">
        <v>67946</v>
      </c>
      <c r="U35195" s="74" t="s">
        <v>67947</v>
      </c>
    </row>
    <row r="35196" spans="20:21" x14ac:dyDescent="0.25">
      <c r="T35196" s="101" t="s">
        <v>67948</v>
      </c>
      <c r="U35196" s="74" t="s">
        <v>67949</v>
      </c>
    </row>
    <row r="35197" spans="20:21" x14ac:dyDescent="0.25">
      <c r="T35197" s="101" t="s">
        <v>67950</v>
      </c>
      <c r="U35197" s="74" t="s">
        <v>67951</v>
      </c>
    </row>
    <row r="35198" spans="20:21" x14ac:dyDescent="0.25">
      <c r="T35198" s="101" t="s">
        <v>67952</v>
      </c>
      <c r="U35198" s="74" t="s">
        <v>67953</v>
      </c>
    </row>
    <row r="35199" spans="20:21" x14ac:dyDescent="0.25">
      <c r="T35199" s="101" t="s">
        <v>67954</v>
      </c>
      <c r="U35199" s="74" t="s">
        <v>67955</v>
      </c>
    </row>
    <row r="35200" spans="20:21" x14ac:dyDescent="0.25">
      <c r="T35200" s="101" t="s">
        <v>67956</v>
      </c>
      <c r="U35200" s="74" t="s">
        <v>67957</v>
      </c>
    </row>
    <row r="35201" spans="20:21" x14ac:dyDescent="0.25">
      <c r="T35201" s="101" t="s">
        <v>67958</v>
      </c>
      <c r="U35201" s="74" t="s">
        <v>67959</v>
      </c>
    </row>
    <row r="35202" spans="20:21" x14ac:dyDescent="0.25">
      <c r="T35202" s="101" t="s">
        <v>67960</v>
      </c>
      <c r="U35202" s="74" t="s">
        <v>67961</v>
      </c>
    </row>
    <row r="35203" spans="20:21" x14ac:dyDescent="0.25">
      <c r="T35203" s="101" t="s">
        <v>67962</v>
      </c>
      <c r="U35203" s="74" t="s">
        <v>67963</v>
      </c>
    </row>
    <row r="35204" spans="20:21" x14ac:dyDescent="0.25">
      <c r="T35204" s="101" t="s">
        <v>67964</v>
      </c>
      <c r="U35204" s="74" t="s">
        <v>67965</v>
      </c>
    </row>
    <row r="35205" spans="20:21" x14ac:dyDescent="0.25">
      <c r="T35205" s="101" t="s">
        <v>67966</v>
      </c>
      <c r="U35205" s="74" t="s">
        <v>67967</v>
      </c>
    </row>
    <row r="35206" spans="20:21" x14ac:dyDescent="0.25">
      <c r="T35206" s="101" t="s">
        <v>67968</v>
      </c>
      <c r="U35206" s="74" t="s">
        <v>67969</v>
      </c>
    </row>
    <row r="35207" spans="20:21" x14ac:dyDescent="0.25">
      <c r="T35207" s="101" t="s">
        <v>67970</v>
      </c>
      <c r="U35207" s="74" t="s">
        <v>67971</v>
      </c>
    </row>
    <row r="35208" spans="20:21" x14ac:dyDescent="0.25">
      <c r="T35208" s="101" t="s">
        <v>67972</v>
      </c>
      <c r="U35208" s="74" t="s">
        <v>67973</v>
      </c>
    </row>
    <row r="35209" spans="20:21" x14ac:dyDescent="0.25">
      <c r="T35209" s="101" t="s">
        <v>67974</v>
      </c>
      <c r="U35209" s="74" t="s">
        <v>13915</v>
      </c>
    </row>
    <row r="35210" spans="20:21" x14ac:dyDescent="0.25">
      <c r="T35210" s="101" t="s">
        <v>67975</v>
      </c>
      <c r="U35210" s="74" t="s">
        <v>1074</v>
      </c>
    </row>
    <row r="35211" spans="20:21" x14ac:dyDescent="0.25">
      <c r="T35211" s="101" t="s">
        <v>67976</v>
      </c>
      <c r="U35211" s="74" t="s">
        <v>67977</v>
      </c>
    </row>
    <row r="35212" spans="20:21" x14ac:dyDescent="0.25">
      <c r="T35212" s="101" t="s">
        <v>67978</v>
      </c>
      <c r="U35212" s="74" t="s">
        <v>67979</v>
      </c>
    </row>
    <row r="35213" spans="20:21" x14ac:dyDescent="0.25">
      <c r="T35213" s="101" t="s">
        <v>67980</v>
      </c>
      <c r="U35213" s="74" t="s">
        <v>67981</v>
      </c>
    </row>
    <row r="35214" spans="20:21" x14ac:dyDescent="0.25">
      <c r="T35214" s="101" t="s">
        <v>67982</v>
      </c>
      <c r="U35214" s="74" t="s">
        <v>67983</v>
      </c>
    </row>
    <row r="35215" spans="20:21" x14ac:dyDescent="0.25">
      <c r="T35215" s="101" t="s">
        <v>67984</v>
      </c>
      <c r="U35215" s="74" t="s">
        <v>67985</v>
      </c>
    </row>
    <row r="35216" spans="20:21" x14ac:dyDescent="0.25">
      <c r="T35216" s="101" t="s">
        <v>67986</v>
      </c>
      <c r="U35216" s="74" t="s">
        <v>67987</v>
      </c>
    </row>
    <row r="35217" spans="20:21" x14ac:dyDescent="0.25">
      <c r="T35217" s="101" t="s">
        <v>67988</v>
      </c>
      <c r="U35217" s="74" t="s">
        <v>4384</v>
      </c>
    </row>
    <row r="35218" spans="20:21" x14ac:dyDescent="0.25">
      <c r="T35218" s="101" t="s">
        <v>67989</v>
      </c>
      <c r="U35218" s="74" t="s">
        <v>20832</v>
      </c>
    </row>
    <row r="35219" spans="20:21" x14ac:dyDescent="0.25">
      <c r="T35219" s="101" t="s">
        <v>67990</v>
      </c>
      <c r="U35219" s="74" t="s">
        <v>35950</v>
      </c>
    </row>
    <row r="35220" spans="20:21" x14ac:dyDescent="0.25">
      <c r="T35220" s="101" t="s">
        <v>67991</v>
      </c>
      <c r="U35220" s="74" t="s">
        <v>67992</v>
      </c>
    </row>
    <row r="35221" spans="20:21" x14ac:dyDescent="0.25">
      <c r="T35221" s="101" t="s">
        <v>67993</v>
      </c>
      <c r="U35221" s="74" t="s">
        <v>67994</v>
      </c>
    </row>
    <row r="35222" spans="20:21" x14ac:dyDescent="0.25">
      <c r="T35222" s="101" t="s">
        <v>67995</v>
      </c>
      <c r="U35222" s="74" t="s">
        <v>67996</v>
      </c>
    </row>
    <row r="35223" spans="20:21" x14ac:dyDescent="0.25">
      <c r="T35223" s="101" t="s">
        <v>67997</v>
      </c>
      <c r="U35223" s="74" t="s">
        <v>236</v>
      </c>
    </row>
    <row r="35224" spans="20:21" x14ac:dyDescent="0.25">
      <c r="T35224" s="101" t="s">
        <v>67998</v>
      </c>
      <c r="U35224" s="74" t="s">
        <v>67999</v>
      </c>
    </row>
    <row r="35225" spans="20:21" x14ac:dyDescent="0.25">
      <c r="T35225" s="101" t="s">
        <v>68000</v>
      </c>
      <c r="U35225" s="74" t="s">
        <v>68001</v>
      </c>
    </row>
    <row r="35226" spans="20:21" x14ac:dyDescent="0.25">
      <c r="T35226" s="101" t="s">
        <v>68002</v>
      </c>
      <c r="U35226" s="74" t="s">
        <v>68003</v>
      </c>
    </row>
    <row r="35227" spans="20:21" x14ac:dyDescent="0.25">
      <c r="T35227" s="101" t="s">
        <v>68004</v>
      </c>
      <c r="U35227" s="74" t="s">
        <v>62065</v>
      </c>
    </row>
    <row r="35228" spans="20:21" x14ac:dyDescent="0.25">
      <c r="T35228" s="101" t="s">
        <v>68005</v>
      </c>
      <c r="U35228" s="74" t="s">
        <v>68006</v>
      </c>
    </row>
    <row r="35229" spans="20:21" x14ac:dyDescent="0.25">
      <c r="T35229" s="101" t="s">
        <v>68007</v>
      </c>
      <c r="U35229" s="74" t="s">
        <v>37139</v>
      </c>
    </row>
    <row r="35230" spans="20:21" x14ac:dyDescent="0.25">
      <c r="T35230" s="101" t="s">
        <v>68008</v>
      </c>
      <c r="U35230" s="74" t="s">
        <v>68009</v>
      </c>
    </row>
    <row r="35231" spans="20:21" x14ac:dyDescent="0.25">
      <c r="T35231" s="101" t="s">
        <v>68010</v>
      </c>
      <c r="U35231" s="74" t="s">
        <v>68011</v>
      </c>
    </row>
    <row r="35232" spans="20:21" x14ac:dyDescent="0.25">
      <c r="T35232" s="101" t="s">
        <v>68012</v>
      </c>
      <c r="U35232" s="74" t="s">
        <v>68013</v>
      </c>
    </row>
    <row r="35233" spans="20:21" x14ac:dyDescent="0.25">
      <c r="T35233" s="101" t="s">
        <v>68014</v>
      </c>
      <c r="U35233" s="74" t="s">
        <v>68015</v>
      </c>
    </row>
    <row r="35234" spans="20:21" x14ac:dyDescent="0.25">
      <c r="T35234" s="101" t="s">
        <v>68016</v>
      </c>
      <c r="U35234" s="74" t="s">
        <v>61571</v>
      </c>
    </row>
    <row r="35235" spans="20:21" x14ac:dyDescent="0.25">
      <c r="T35235" s="101" t="s">
        <v>68017</v>
      </c>
      <c r="U35235" s="74" t="s">
        <v>68018</v>
      </c>
    </row>
    <row r="35236" spans="20:21" x14ac:dyDescent="0.25">
      <c r="T35236" s="101" t="s">
        <v>68019</v>
      </c>
      <c r="U35236" s="74" t="s">
        <v>27201</v>
      </c>
    </row>
    <row r="35237" spans="20:21" x14ac:dyDescent="0.25">
      <c r="T35237" s="101" t="s">
        <v>68020</v>
      </c>
      <c r="U35237" s="74" t="s">
        <v>68021</v>
      </c>
    </row>
    <row r="35238" spans="20:21" x14ac:dyDescent="0.25">
      <c r="T35238" s="101" t="s">
        <v>68022</v>
      </c>
      <c r="U35238" s="74" t="s">
        <v>68023</v>
      </c>
    </row>
    <row r="35239" spans="20:21" x14ac:dyDescent="0.25">
      <c r="T35239" s="101" t="s">
        <v>68024</v>
      </c>
      <c r="U35239" s="74" t="s">
        <v>68025</v>
      </c>
    </row>
    <row r="35240" spans="20:21" x14ac:dyDescent="0.25">
      <c r="T35240" s="101" t="s">
        <v>68026</v>
      </c>
      <c r="U35240" s="74" t="s">
        <v>280</v>
      </c>
    </row>
    <row r="35241" spans="20:21" x14ac:dyDescent="0.25">
      <c r="T35241" s="101" t="s">
        <v>68027</v>
      </c>
      <c r="U35241" s="74" t="s">
        <v>68028</v>
      </c>
    </row>
    <row r="35242" spans="20:21" x14ac:dyDescent="0.25">
      <c r="T35242" s="101" t="s">
        <v>68029</v>
      </c>
      <c r="U35242" s="74" t="s">
        <v>14092</v>
      </c>
    </row>
    <row r="35243" spans="20:21" x14ac:dyDescent="0.25">
      <c r="T35243" s="101" t="s">
        <v>68030</v>
      </c>
      <c r="U35243" s="74" t="s">
        <v>68031</v>
      </c>
    </row>
    <row r="35244" spans="20:21" x14ac:dyDescent="0.25">
      <c r="T35244" s="101" t="s">
        <v>68032</v>
      </c>
      <c r="U35244" s="74" t="s">
        <v>37196</v>
      </c>
    </row>
    <row r="35245" spans="20:21" x14ac:dyDescent="0.25">
      <c r="T35245" s="101" t="s">
        <v>68033</v>
      </c>
      <c r="U35245" s="74" t="s">
        <v>68034</v>
      </c>
    </row>
    <row r="35246" spans="20:21" x14ac:dyDescent="0.25">
      <c r="T35246" s="101" t="s">
        <v>68035</v>
      </c>
      <c r="U35246" s="74" t="s">
        <v>68036</v>
      </c>
    </row>
    <row r="35247" spans="20:21" x14ac:dyDescent="0.25">
      <c r="T35247" s="101" t="s">
        <v>68037</v>
      </c>
      <c r="U35247" s="74" t="s">
        <v>68038</v>
      </c>
    </row>
    <row r="35248" spans="20:21" x14ac:dyDescent="0.25">
      <c r="T35248" s="101" t="s">
        <v>68039</v>
      </c>
      <c r="U35248" s="74" t="s">
        <v>68040</v>
      </c>
    </row>
    <row r="35249" spans="20:21" x14ac:dyDescent="0.25">
      <c r="T35249" s="101" t="s">
        <v>68041</v>
      </c>
      <c r="U35249" s="74" t="s">
        <v>2726</v>
      </c>
    </row>
    <row r="35250" spans="20:21" x14ac:dyDescent="0.25">
      <c r="T35250" s="101" t="s">
        <v>68042</v>
      </c>
      <c r="U35250" s="74" t="s">
        <v>68043</v>
      </c>
    </row>
    <row r="35251" spans="20:21" x14ac:dyDescent="0.25">
      <c r="T35251" s="101" t="s">
        <v>68044</v>
      </c>
      <c r="U35251" s="74" t="s">
        <v>68045</v>
      </c>
    </row>
    <row r="35252" spans="20:21" x14ac:dyDescent="0.25">
      <c r="T35252" s="101" t="s">
        <v>68046</v>
      </c>
      <c r="U35252" s="74" t="s">
        <v>68047</v>
      </c>
    </row>
    <row r="35253" spans="20:21" x14ac:dyDescent="0.25">
      <c r="T35253" s="101" t="s">
        <v>68048</v>
      </c>
      <c r="U35253" s="74" t="s">
        <v>68049</v>
      </c>
    </row>
    <row r="35254" spans="20:21" x14ac:dyDescent="0.25">
      <c r="T35254" s="101" t="s">
        <v>68050</v>
      </c>
      <c r="U35254" s="74" t="s">
        <v>68051</v>
      </c>
    </row>
    <row r="35255" spans="20:21" x14ac:dyDescent="0.25">
      <c r="T35255" s="101" t="s">
        <v>68052</v>
      </c>
      <c r="U35255" s="74" t="s">
        <v>68053</v>
      </c>
    </row>
    <row r="35256" spans="20:21" x14ac:dyDescent="0.25">
      <c r="T35256" s="101" t="s">
        <v>68054</v>
      </c>
      <c r="U35256" s="74" t="s">
        <v>68055</v>
      </c>
    </row>
    <row r="35257" spans="20:21" x14ac:dyDescent="0.25">
      <c r="T35257" s="101" t="s">
        <v>68056</v>
      </c>
      <c r="U35257" s="74" t="s">
        <v>68057</v>
      </c>
    </row>
    <row r="35258" spans="20:21" x14ac:dyDescent="0.25">
      <c r="T35258" s="101" t="s">
        <v>68058</v>
      </c>
      <c r="U35258" s="74" t="s">
        <v>37231</v>
      </c>
    </row>
    <row r="35259" spans="20:21" x14ac:dyDescent="0.25">
      <c r="T35259" s="101" t="s">
        <v>68059</v>
      </c>
      <c r="U35259" s="74" t="s">
        <v>68060</v>
      </c>
    </row>
    <row r="35260" spans="20:21" x14ac:dyDescent="0.25">
      <c r="T35260" s="101" t="s">
        <v>68061</v>
      </c>
      <c r="U35260" s="74" t="s">
        <v>68062</v>
      </c>
    </row>
    <row r="35261" spans="20:21" x14ac:dyDescent="0.25">
      <c r="T35261" s="101" t="s">
        <v>68063</v>
      </c>
      <c r="U35261" s="74" t="s">
        <v>68064</v>
      </c>
    </row>
    <row r="35262" spans="20:21" x14ac:dyDescent="0.25">
      <c r="T35262" s="101" t="s">
        <v>68065</v>
      </c>
      <c r="U35262" s="74" t="s">
        <v>68066</v>
      </c>
    </row>
    <row r="35263" spans="20:21" x14ac:dyDescent="0.25">
      <c r="T35263" s="101" t="s">
        <v>68067</v>
      </c>
      <c r="U35263" s="74" t="s">
        <v>68068</v>
      </c>
    </row>
    <row r="35264" spans="20:21" x14ac:dyDescent="0.25">
      <c r="T35264" s="101" t="s">
        <v>68069</v>
      </c>
      <c r="U35264" s="74" t="s">
        <v>68070</v>
      </c>
    </row>
    <row r="35265" spans="20:21" x14ac:dyDescent="0.25">
      <c r="T35265" s="101" t="s">
        <v>68071</v>
      </c>
      <c r="U35265" s="74" t="s">
        <v>68072</v>
      </c>
    </row>
    <row r="35266" spans="20:21" x14ac:dyDescent="0.25">
      <c r="T35266" s="101" t="s">
        <v>68073</v>
      </c>
      <c r="U35266" s="74" t="s">
        <v>68074</v>
      </c>
    </row>
    <row r="35267" spans="20:21" x14ac:dyDescent="0.25">
      <c r="T35267" s="101" t="s">
        <v>68075</v>
      </c>
      <c r="U35267" s="74" t="s">
        <v>68076</v>
      </c>
    </row>
    <row r="35268" spans="20:21" x14ac:dyDescent="0.25">
      <c r="T35268" s="101" t="s">
        <v>68077</v>
      </c>
      <c r="U35268" s="74" t="s">
        <v>6728</v>
      </c>
    </row>
    <row r="35269" spans="20:21" x14ac:dyDescent="0.25">
      <c r="T35269" s="101" t="s">
        <v>68078</v>
      </c>
      <c r="U35269" s="74" t="s">
        <v>14146</v>
      </c>
    </row>
    <row r="35270" spans="20:21" x14ac:dyDescent="0.25">
      <c r="T35270" s="101" t="s">
        <v>68079</v>
      </c>
      <c r="U35270" s="74" t="s">
        <v>68080</v>
      </c>
    </row>
    <row r="35271" spans="20:21" x14ac:dyDescent="0.25">
      <c r="T35271" s="101" t="s">
        <v>68081</v>
      </c>
      <c r="U35271" s="74" t="s">
        <v>12848</v>
      </c>
    </row>
    <row r="35272" spans="20:21" x14ac:dyDescent="0.25">
      <c r="T35272" s="101" t="s">
        <v>68082</v>
      </c>
      <c r="U35272" s="74" t="s">
        <v>68083</v>
      </c>
    </row>
    <row r="35273" spans="20:21" x14ac:dyDescent="0.25">
      <c r="T35273" s="101" t="s">
        <v>68084</v>
      </c>
      <c r="U35273" s="74" t="s">
        <v>68085</v>
      </c>
    </row>
    <row r="35274" spans="20:21" x14ac:dyDescent="0.25">
      <c r="T35274" s="101" t="s">
        <v>68086</v>
      </c>
      <c r="U35274" s="74" t="s">
        <v>68087</v>
      </c>
    </row>
    <row r="35275" spans="20:21" x14ac:dyDescent="0.25">
      <c r="T35275" s="101" t="s">
        <v>68088</v>
      </c>
      <c r="U35275" s="74" t="s">
        <v>12856</v>
      </c>
    </row>
    <row r="35276" spans="20:21" x14ac:dyDescent="0.25">
      <c r="T35276" s="101" t="s">
        <v>68089</v>
      </c>
      <c r="U35276" s="74" t="s">
        <v>43760</v>
      </c>
    </row>
    <row r="35277" spans="20:21" x14ac:dyDescent="0.25">
      <c r="T35277" s="101" t="s">
        <v>68090</v>
      </c>
      <c r="U35277" s="74" t="s">
        <v>68091</v>
      </c>
    </row>
    <row r="35278" spans="20:21" x14ac:dyDescent="0.25">
      <c r="T35278" s="101" t="s">
        <v>68092</v>
      </c>
      <c r="U35278" s="74" t="s">
        <v>68093</v>
      </c>
    </row>
    <row r="35279" spans="20:21" x14ac:dyDescent="0.25">
      <c r="T35279" s="101" t="s">
        <v>68094</v>
      </c>
      <c r="U35279" s="74" t="s">
        <v>68095</v>
      </c>
    </row>
    <row r="35280" spans="20:21" x14ac:dyDescent="0.25">
      <c r="T35280" s="101" t="s">
        <v>68096</v>
      </c>
      <c r="U35280" s="74" t="s">
        <v>68097</v>
      </c>
    </row>
    <row r="35281" spans="20:21" x14ac:dyDescent="0.25">
      <c r="T35281" s="101" t="s">
        <v>68098</v>
      </c>
      <c r="U35281" s="74" t="s">
        <v>68099</v>
      </c>
    </row>
    <row r="35282" spans="20:21" x14ac:dyDescent="0.25">
      <c r="T35282" s="101" t="s">
        <v>68100</v>
      </c>
      <c r="U35282" s="74" t="s">
        <v>68101</v>
      </c>
    </row>
    <row r="35283" spans="20:21" x14ac:dyDescent="0.25">
      <c r="T35283" s="101" t="s">
        <v>68102</v>
      </c>
      <c r="U35283" s="74" t="s">
        <v>68103</v>
      </c>
    </row>
    <row r="35284" spans="20:21" x14ac:dyDescent="0.25">
      <c r="T35284" s="101" t="s">
        <v>68104</v>
      </c>
      <c r="U35284" s="74" t="s">
        <v>14190</v>
      </c>
    </row>
    <row r="35285" spans="20:21" x14ac:dyDescent="0.25">
      <c r="T35285" s="101" t="s">
        <v>68105</v>
      </c>
      <c r="U35285" s="74" t="s">
        <v>38393</v>
      </c>
    </row>
    <row r="35286" spans="20:21" x14ac:dyDescent="0.25">
      <c r="T35286" s="101" t="s">
        <v>68106</v>
      </c>
      <c r="U35286" s="74" t="s">
        <v>68107</v>
      </c>
    </row>
    <row r="35287" spans="20:21" x14ac:dyDescent="0.25">
      <c r="T35287" s="101" t="s">
        <v>68108</v>
      </c>
      <c r="U35287" s="74" t="s">
        <v>68109</v>
      </c>
    </row>
    <row r="35288" spans="20:21" x14ac:dyDescent="0.25">
      <c r="T35288" s="101" t="s">
        <v>68110</v>
      </c>
      <c r="U35288" s="74" t="s">
        <v>68111</v>
      </c>
    </row>
    <row r="35289" spans="20:21" x14ac:dyDescent="0.25">
      <c r="T35289" s="101" t="s">
        <v>68112</v>
      </c>
      <c r="U35289" s="74" t="s">
        <v>68113</v>
      </c>
    </row>
    <row r="35290" spans="20:21" x14ac:dyDescent="0.25">
      <c r="T35290" s="101" t="s">
        <v>68114</v>
      </c>
      <c r="U35290" s="74" t="s">
        <v>68115</v>
      </c>
    </row>
    <row r="35291" spans="20:21" x14ac:dyDescent="0.25">
      <c r="T35291" s="101" t="s">
        <v>68116</v>
      </c>
      <c r="U35291" s="74" t="s">
        <v>68117</v>
      </c>
    </row>
    <row r="35292" spans="20:21" x14ac:dyDescent="0.25">
      <c r="T35292" s="101" t="s">
        <v>68118</v>
      </c>
      <c r="U35292" s="74" t="s">
        <v>68119</v>
      </c>
    </row>
    <row r="35293" spans="20:21" x14ac:dyDescent="0.25">
      <c r="T35293" s="101" t="s">
        <v>68120</v>
      </c>
      <c r="U35293" s="74" t="s">
        <v>68121</v>
      </c>
    </row>
    <row r="35294" spans="20:21" x14ac:dyDescent="0.25">
      <c r="T35294" s="101" t="s">
        <v>68122</v>
      </c>
      <c r="U35294" s="74" t="s">
        <v>68123</v>
      </c>
    </row>
    <row r="35295" spans="20:21" x14ac:dyDescent="0.25">
      <c r="T35295" s="101" t="s">
        <v>68124</v>
      </c>
      <c r="U35295" s="74" t="s">
        <v>68125</v>
      </c>
    </row>
    <row r="35296" spans="20:21" x14ac:dyDescent="0.25">
      <c r="T35296" s="101" t="s">
        <v>68126</v>
      </c>
      <c r="U35296" s="74" t="s">
        <v>68127</v>
      </c>
    </row>
    <row r="35297" spans="20:21" x14ac:dyDescent="0.25">
      <c r="T35297" s="101" t="s">
        <v>68128</v>
      </c>
      <c r="U35297" s="74" t="s">
        <v>68129</v>
      </c>
    </row>
    <row r="35298" spans="20:21" x14ac:dyDescent="0.25">
      <c r="T35298" s="101" t="s">
        <v>68130</v>
      </c>
      <c r="U35298" s="74" t="s">
        <v>68131</v>
      </c>
    </row>
    <row r="35299" spans="20:21" x14ac:dyDescent="0.25">
      <c r="T35299" s="101" t="s">
        <v>68132</v>
      </c>
      <c r="U35299" s="74" t="s">
        <v>68133</v>
      </c>
    </row>
    <row r="35300" spans="20:21" x14ac:dyDescent="0.25">
      <c r="T35300" s="101" t="s">
        <v>68134</v>
      </c>
      <c r="U35300" s="74" t="s">
        <v>68135</v>
      </c>
    </row>
    <row r="35301" spans="20:21" x14ac:dyDescent="0.25">
      <c r="T35301" s="101" t="s">
        <v>68136</v>
      </c>
      <c r="U35301" s="74" t="s">
        <v>68137</v>
      </c>
    </row>
    <row r="35302" spans="20:21" x14ac:dyDescent="0.25">
      <c r="T35302" s="101" t="s">
        <v>68138</v>
      </c>
      <c r="U35302" s="74" t="s">
        <v>68139</v>
      </c>
    </row>
    <row r="35303" spans="20:21" x14ac:dyDescent="0.25">
      <c r="T35303" s="101" t="s">
        <v>68140</v>
      </c>
      <c r="U35303" s="74" t="s">
        <v>68141</v>
      </c>
    </row>
    <row r="35304" spans="20:21" x14ac:dyDescent="0.25">
      <c r="T35304" s="101" t="s">
        <v>68142</v>
      </c>
      <c r="U35304" s="74" t="s">
        <v>68143</v>
      </c>
    </row>
    <row r="35305" spans="20:21" x14ac:dyDescent="0.25">
      <c r="T35305" s="101" t="s">
        <v>68144</v>
      </c>
      <c r="U35305" s="74" t="s">
        <v>68145</v>
      </c>
    </row>
    <row r="35306" spans="20:21" x14ac:dyDescent="0.25">
      <c r="T35306" s="101" t="s">
        <v>68146</v>
      </c>
      <c r="U35306" s="74" t="s">
        <v>68147</v>
      </c>
    </row>
    <row r="35307" spans="20:21" x14ac:dyDescent="0.25">
      <c r="T35307" s="101" t="s">
        <v>68148</v>
      </c>
      <c r="U35307" s="74" t="s">
        <v>68149</v>
      </c>
    </row>
    <row r="35308" spans="20:21" x14ac:dyDescent="0.25">
      <c r="T35308" s="101" t="s">
        <v>68150</v>
      </c>
      <c r="U35308" s="74" t="s">
        <v>33187</v>
      </c>
    </row>
    <row r="35309" spans="20:21" x14ac:dyDescent="0.25">
      <c r="T35309" s="101" t="s">
        <v>68151</v>
      </c>
      <c r="U35309" s="74" t="s">
        <v>68152</v>
      </c>
    </row>
    <row r="35310" spans="20:21" x14ac:dyDescent="0.25">
      <c r="T35310" s="101" t="s">
        <v>68153</v>
      </c>
      <c r="U35310" s="74" t="s">
        <v>68154</v>
      </c>
    </row>
    <row r="35311" spans="20:21" x14ac:dyDescent="0.25">
      <c r="T35311" s="101" t="s">
        <v>68155</v>
      </c>
      <c r="U35311" s="74" t="s">
        <v>68156</v>
      </c>
    </row>
    <row r="35312" spans="20:21" x14ac:dyDescent="0.25">
      <c r="T35312" s="101" t="s">
        <v>68157</v>
      </c>
      <c r="U35312" s="74" t="s">
        <v>68158</v>
      </c>
    </row>
    <row r="35313" spans="20:21" x14ac:dyDescent="0.25">
      <c r="T35313" s="101" t="s">
        <v>68159</v>
      </c>
      <c r="U35313" s="74" t="s">
        <v>45851</v>
      </c>
    </row>
    <row r="35314" spans="20:21" x14ac:dyDescent="0.25">
      <c r="T35314" s="101" t="s">
        <v>68160</v>
      </c>
      <c r="U35314" s="74" t="s">
        <v>68161</v>
      </c>
    </row>
    <row r="35315" spans="20:21" x14ac:dyDescent="0.25">
      <c r="T35315" s="101" t="s">
        <v>68162</v>
      </c>
      <c r="U35315" s="74" t="s">
        <v>68163</v>
      </c>
    </row>
    <row r="35316" spans="20:21" x14ac:dyDescent="0.25">
      <c r="T35316" s="101" t="s">
        <v>68164</v>
      </c>
      <c r="U35316" s="74" t="s">
        <v>68165</v>
      </c>
    </row>
    <row r="35317" spans="20:21" x14ac:dyDescent="0.25">
      <c r="T35317" s="101" t="s">
        <v>68166</v>
      </c>
      <c r="U35317" s="74" t="s">
        <v>68167</v>
      </c>
    </row>
    <row r="35318" spans="20:21" x14ac:dyDescent="0.25">
      <c r="T35318" s="101" t="s">
        <v>68168</v>
      </c>
      <c r="U35318" s="74" t="s">
        <v>68169</v>
      </c>
    </row>
    <row r="35319" spans="20:21" x14ac:dyDescent="0.25">
      <c r="T35319" s="101" t="s">
        <v>68170</v>
      </c>
      <c r="U35319" s="74" t="s">
        <v>68171</v>
      </c>
    </row>
    <row r="35320" spans="20:21" x14ac:dyDescent="0.25">
      <c r="T35320" s="101" t="s">
        <v>68172</v>
      </c>
      <c r="U35320" s="74" t="s">
        <v>68173</v>
      </c>
    </row>
    <row r="35321" spans="20:21" x14ac:dyDescent="0.25">
      <c r="T35321" s="101" t="s">
        <v>68174</v>
      </c>
      <c r="U35321" s="74" t="s">
        <v>68175</v>
      </c>
    </row>
    <row r="35322" spans="20:21" x14ac:dyDescent="0.25">
      <c r="T35322" s="101" t="s">
        <v>68176</v>
      </c>
      <c r="U35322" s="74" t="s">
        <v>68177</v>
      </c>
    </row>
    <row r="35323" spans="20:21" x14ac:dyDescent="0.25">
      <c r="T35323" s="101" t="s">
        <v>68178</v>
      </c>
      <c r="U35323" s="74" t="s">
        <v>68179</v>
      </c>
    </row>
    <row r="35324" spans="20:21" x14ac:dyDescent="0.25">
      <c r="T35324" s="101" t="s">
        <v>68180</v>
      </c>
      <c r="U35324" s="74" t="s">
        <v>68181</v>
      </c>
    </row>
    <row r="35325" spans="20:21" x14ac:dyDescent="0.25">
      <c r="T35325" s="101" t="s">
        <v>68182</v>
      </c>
      <c r="U35325" s="74" t="s">
        <v>68183</v>
      </c>
    </row>
    <row r="35326" spans="20:21" x14ac:dyDescent="0.25">
      <c r="T35326" s="101" t="s">
        <v>68184</v>
      </c>
      <c r="U35326" s="74" t="s">
        <v>68185</v>
      </c>
    </row>
    <row r="35327" spans="20:21" x14ac:dyDescent="0.25">
      <c r="T35327" s="101" t="s">
        <v>68186</v>
      </c>
      <c r="U35327" s="74" t="s">
        <v>68187</v>
      </c>
    </row>
    <row r="35328" spans="20:21" x14ac:dyDescent="0.25">
      <c r="T35328" s="101" t="s">
        <v>68188</v>
      </c>
      <c r="U35328" s="74" t="s">
        <v>68189</v>
      </c>
    </row>
    <row r="35329" spans="20:21" x14ac:dyDescent="0.25">
      <c r="T35329" s="101" t="s">
        <v>68190</v>
      </c>
      <c r="U35329" s="74" t="s">
        <v>68191</v>
      </c>
    </row>
    <row r="35330" spans="20:21" x14ac:dyDescent="0.25">
      <c r="T35330" s="101" t="s">
        <v>68192</v>
      </c>
      <c r="U35330" s="74" t="s">
        <v>33788</v>
      </c>
    </row>
    <row r="35331" spans="20:21" x14ac:dyDescent="0.25">
      <c r="T35331" s="101" t="s">
        <v>68193</v>
      </c>
      <c r="U35331" s="74" t="s">
        <v>68194</v>
      </c>
    </row>
    <row r="35332" spans="20:21" x14ac:dyDescent="0.25">
      <c r="T35332" s="101" t="s">
        <v>68195</v>
      </c>
      <c r="U35332" s="74" t="s">
        <v>68196</v>
      </c>
    </row>
    <row r="35333" spans="20:21" x14ac:dyDescent="0.25">
      <c r="T35333" s="101" t="s">
        <v>68197</v>
      </c>
      <c r="U35333" s="74" t="s">
        <v>68198</v>
      </c>
    </row>
    <row r="35334" spans="20:21" x14ac:dyDescent="0.25">
      <c r="T35334" s="101" t="s">
        <v>68199</v>
      </c>
      <c r="U35334" s="74" t="s">
        <v>68200</v>
      </c>
    </row>
    <row r="35335" spans="20:21" x14ac:dyDescent="0.25">
      <c r="T35335" s="101" t="s">
        <v>68201</v>
      </c>
      <c r="U35335" s="74" t="s">
        <v>68202</v>
      </c>
    </row>
    <row r="35336" spans="20:21" x14ac:dyDescent="0.25">
      <c r="T35336" s="101" t="s">
        <v>68203</v>
      </c>
      <c r="U35336" s="74" t="s">
        <v>68204</v>
      </c>
    </row>
    <row r="35337" spans="20:21" x14ac:dyDescent="0.25">
      <c r="T35337" s="101" t="s">
        <v>68205</v>
      </c>
      <c r="U35337" s="74" t="s">
        <v>68206</v>
      </c>
    </row>
    <row r="35338" spans="20:21" x14ac:dyDescent="0.25">
      <c r="T35338" s="101" t="s">
        <v>68207</v>
      </c>
      <c r="U35338" s="74" t="s">
        <v>68208</v>
      </c>
    </row>
    <row r="35339" spans="20:21" x14ac:dyDescent="0.25">
      <c r="T35339" s="101" t="s">
        <v>68209</v>
      </c>
      <c r="U35339" s="74" t="s">
        <v>37470</v>
      </c>
    </row>
    <row r="35340" spans="20:21" x14ac:dyDescent="0.25">
      <c r="T35340" s="101" t="s">
        <v>68210</v>
      </c>
      <c r="U35340" s="74" t="s">
        <v>68211</v>
      </c>
    </row>
    <row r="35341" spans="20:21" x14ac:dyDescent="0.25">
      <c r="T35341" s="101" t="s">
        <v>68212</v>
      </c>
      <c r="U35341" s="74" t="s">
        <v>68213</v>
      </c>
    </row>
    <row r="35342" spans="20:21" x14ac:dyDescent="0.25">
      <c r="T35342" s="101" t="s">
        <v>68214</v>
      </c>
      <c r="U35342" s="74" t="s">
        <v>68215</v>
      </c>
    </row>
    <row r="35343" spans="20:21" x14ac:dyDescent="0.25">
      <c r="T35343" s="101" t="s">
        <v>68216</v>
      </c>
      <c r="U35343" s="74" t="s">
        <v>68217</v>
      </c>
    </row>
    <row r="35344" spans="20:21" x14ac:dyDescent="0.25">
      <c r="T35344" s="101" t="s">
        <v>68218</v>
      </c>
      <c r="U35344" s="74" t="s">
        <v>68219</v>
      </c>
    </row>
    <row r="35345" spans="20:21" x14ac:dyDescent="0.25">
      <c r="T35345" s="101" t="s">
        <v>68220</v>
      </c>
      <c r="U35345" s="74" t="s">
        <v>68221</v>
      </c>
    </row>
    <row r="35346" spans="20:21" x14ac:dyDescent="0.25">
      <c r="T35346" s="101" t="s">
        <v>68222</v>
      </c>
      <c r="U35346" s="74" t="s">
        <v>68223</v>
      </c>
    </row>
    <row r="35347" spans="20:21" x14ac:dyDescent="0.25">
      <c r="T35347" s="101" t="s">
        <v>68224</v>
      </c>
      <c r="U35347" s="74" t="s">
        <v>56550</v>
      </c>
    </row>
    <row r="35348" spans="20:21" x14ac:dyDescent="0.25">
      <c r="T35348" s="101" t="s">
        <v>68225</v>
      </c>
      <c r="U35348" s="74" t="s">
        <v>60894</v>
      </c>
    </row>
    <row r="35349" spans="20:21" x14ac:dyDescent="0.25">
      <c r="T35349" s="101" t="s">
        <v>68226</v>
      </c>
      <c r="U35349" s="74" t="s">
        <v>68227</v>
      </c>
    </row>
    <row r="35350" spans="20:21" x14ac:dyDescent="0.25">
      <c r="T35350" s="101" t="s">
        <v>68228</v>
      </c>
      <c r="U35350" s="74" t="s">
        <v>68229</v>
      </c>
    </row>
    <row r="35351" spans="20:21" x14ac:dyDescent="0.25">
      <c r="T35351" s="101" t="s">
        <v>68230</v>
      </c>
      <c r="U35351" s="74" t="s">
        <v>68231</v>
      </c>
    </row>
    <row r="35352" spans="20:21" x14ac:dyDescent="0.25">
      <c r="T35352" s="101" t="s">
        <v>68232</v>
      </c>
      <c r="U35352" s="74" t="s">
        <v>68233</v>
      </c>
    </row>
    <row r="35353" spans="20:21" x14ac:dyDescent="0.25">
      <c r="T35353" s="101" t="s">
        <v>68234</v>
      </c>
      <c r="U35353" s="74" t="s">
        <v>1638</v>
      </c>
    </row>
    <row r="35354" spans="20:21" x14ac:dyDescent="0.25">
      <c r="T35354" s="101" t="s">
        <v>68235</v>
      </c>
      <c r="U35354" s="74" t="s">
        <v>6870</v>
      </c>
    </row>
    <row r="35355" spans="20:21" x14ac:dyDescent="0.25">
      <c r="T35355" s="101" t="s">
        <v>68236</v>
      </c>
      <c r="U35355" s="74" t="s">
        <v>68237</v>
      </c>
    </row>
    <row r="35356" spans="20:21" x14ac:dyDescent="0.25">
      <c r="T35356" s="101" t="s">
        <v>68238</v>
      </c>
      <c r="U35356" s="74" t="s">
        <v>68239</v>
      </c>
    </row>
    <row r="35357" spans="20:21" x14ac:dyDescent="0.25">
      <c r="T35357" s="101" t="s">
        <v>68240</v>
      </c>
      <c r="U35357" s="74" t="s">
        <v>1652</v>
      </c>
    </row>
    <row r="35358" spans="20:21" x14ac:dyDescent="0.25">
      <c r="T35358" s="101" t="s">
        <v>68241</v>
      </c>
      <c r="U35358" s="74" t="s">
        <v>68242</v>
      </c>
    </row>
    <row r="35359" spans="20:21" x14ac:dyDescent="0.25">
      <c r="T35359" s="101" t="s">
        <v>68243</v>
      </c>
      <c r="U35359" s="74" t="s">
        <v>37500</v>
      </c>
    </row>
    <row r="35360" spans="20:21" x14ac:dyDescent="0.25">
      <c r="T35360" s="101" t="s">
        <v>68244</v>
      </c>
      <c r="U35360" s="74" t="s">
        <v>29655</v>
      </c>
    </row>
    <row r="35361" spans="20:21" x14ac:dyDescent="0.25">
      <c r="T35361" s="101" t="s">
        <v>68245</v>
      </c>
      <c r="U35361" s="74" t="s">
        <v>33260</v>
      </c>
    </row>
    <row r="35362" spans="20:21" x14ac:dyDescent="0.25">
      <c r="T35362" s="101" t="s">
        <v>68246</v>
      </c>
      <c r="U35362" s="74" t="s">
        <v>68247</v>
      </c>
    </row>
    <row r="35363" spans="20:21" x14ac:dyDescent="0.25">
      <c r="T35363" s="101" t="s">
        <v>68248</v>
      </c>
      <c r="U35363" s="74" t="s">
        <v>5345</v>
      </c>
    </row>
    <row r="35364" spans="20:21" x14ac:dyDescent="0.25">
      <c r="T35364" s="101" t="s">
        <v>68249</v>
      </c>
      <c r="U35364" s="74" t="s">
        <v>1680</v>
      </c>
    </row>
    <row r="35365" spans="20:21" x14ac:dyDescent="0.25">
      <c r="T35365" s="101" t="s">
        <v>68250</v>
      </c>
      <c r="U35365" s="74" t="s">
        <v>5351</v>
      </c>
    </row>
    <row r="35366" spans="20:21" x14ac:dyDescent="0.25">
      <c r="T35366" s="101" t="s">
        <v>68251</v>
      </c>
      <c r="U35366" s="74" t="s">
        <v>68252</v>
      </c>
    </row>
    <row r="35367" spans="20:21" x14ac:dyDescent="0.25">
      <c r="T35367" s="101" t="s">
        <v>68253</v>
      </c>
      <c r="U35367" s="74" t="s">
        <v>12945</v>
      </c>
    </row>
    <row r="35368" spans="20:21" x14ac:dyDescent="0.25">
      <c r="T35368" s="101" t="s">
        <v>68254</v>
      </c>
      <c r="U35368" s="74" t="s">
        <v>68255</v>
      </c>
    </row>
    <row r="35369" spans="20:21" x14ac:dyDescent="0.25">
      <c r="T35369" s="101" t="s">
        <v>68256</v>
      </c>
      <c r="U35369" s="74" t="s">
        <v>68257</v>
      </c>
    </row>
    <row r="35370" spans="20:21" x14ac:dyDescent="0.25">
      <c r="T35370" s="101" t="s">
        <v>68258</v>
      </c>
      <c r="U35370" s="74" t="s">
        <v>68259</v>
      </c>
    </row>
    <row r="35371" spans="20:21" x14ac:dyDescent="0.25">
      <c r="T35371" s="101" t="s">
        <v>68260</v>
      </c>
      <c r="U35371" s="74" t="s">
        <v>68261</v>
      </c>
    </row>
    <row r="35372" spans="20:21" x14ac:dyDescent="0.25">
      <c r="T35372" s="101" t="s">
        <v>68262</v>
      </c>
      <c r="U35372" s="74" t="s">
        <v>2881</v>
      </c>
    </row>
    <row r="35373" spans="20:21" x14ac:dyDescent="0.25">
      <c r="T35373" s="101" t="s">
        <v>68263</v>
      </c>
      <c r="U35373" s="74" t="s">
        <v>43881</v>
      </c>
    </row>
    <row r="35374" spans="20:21" x14ac:dyDescent="0.25">
      <c r="T35374" s="101" t="s">
        <v>68264</v>
      </c>
      <c r="U35374" s="74" t="s">
        <v>68265</v>
      </c>
    </row>
    <row r="35375" spans="20:21" x14ac:dyDescent="0.25">
      <c r="T35375" s="101" t="s">
        <v>68266</v>
      </c>
      <c r="U35375" s="74" t="s">
        <v>68267</v>
      </c>
    </row>
    <row r="35376" spans="20:21" x14ac:dyDescent="0.25">
      <c r="T35376" s="101" t="s">
        <v>68268</v>
      </c>
      <c r="U35376" s="74" t="s">
        <v>68269</v>
      </c>
    </row>
    <row r="35377" spans="20:21" x14ac:dyDescent="0.25">
      <c r="T35377" s="101" t="s">
        <v>68270</v>
      </c>
      <c r="U35377" s="74" t="s">
        <v>68271</v>
      </c>
    </row>
    <row r="35378" spans="20:21" x14ac:dyDescent="0.25">
      <c r="T35378" s="101" t="s">
        <v>68272</v>
      </c>
      <c r="U35378" s="74" t="s">
        <v>68273</v>
      </c>
    </row>
    <row r="35379" spans="20:21" x14ac:dyDescent="0.25">
      <c r="T35379" s="101" t="s">
        <v>68274</v>
      </c>
      <c r="U35379" s="74" t="s">
        <v>68275</v>
      </c>
    </row>
    <row r="35380" spans="20:21" x14ac:dyDescent="0.25">
      <c r="T35380" s="101" t="s">
        <v>68276</v>
      </c>
      <c r="U35380" s="74" t="s">
        <v>68277</v>
      </c>
    </row>
    <row r="35381" spans="20:21" x14ac:dyDescent="0.25">
      <c r="T35381" s="101" t="s">
        <v>68278</v>
      </c>
      <c r="U35381" s="74" t="s">
        <v>21138</v>
      </c>
    </row>
    <row r="35382" spans="20:21" x14ac:dyDescent="0.25">
      <c r="T35382" s="101" t="s">
        <v>68279</v>
      </c>
      <c r="U35382" s="74" t="s">
        <v>68280</v>
      </c>
    </row>
    <row r="35383" spans="20:21" x14ac:dyDescent="0.25">
      <c r="T35383" s="101" t="s">
        <v>68281</v>
      </c>
      <c r="U35383" s="74" t="s">
        <v>68282</v>
      </c>
    </row>
    <row r="35384" spans="20:21" x14ac:dyDescent="0.25">
      <c r="T35384" s="101" t="s">
        <v>68283</v>
      </c>
      <c r="U35384" s="74" t="s">
        <v>1776</v>
      </c>
    </row>
    <row r="35385" spans="20:21" x14ac:dyDescent="0.25">
      <c r="T35385" s="101" t="s">
        <v>68284</v>
      </c>
      <c r="U35385" s="74" t="s">
        <v>68285</v>
      </c>
    </row>
    <row r="35386" spans="20:21" x14ac:dyDescent="0.25">
      <c r="T35386" s="101" t="s">
        <v>68286</v>
      </c>
      <c r="U35386" s="74" t="s">
        <v>68287</v>
      </c>
    </row>
    <row r="35387" spans="20:21" x14ac:dyDescent="0.25">
      <c r="T35387" s="101" t="s">
        <v>68288</v>
      </c>
      <c r="U35387" s="74" t="s">
        <v>68289</v>
      </c>
    </row>
    <row r="35388" spans="20:21" x14ac:dyDescent="0.25">
      <c r="T35388" s="101" t="s">
        <v>68290</v>
      </c>
      <c r="U35388" s="74" t="s">
        <v>68291</v>
      </c>
    </row>
    <row r="35389" spans="20:21" x14ac:dyDescent="0.25">
      <c r="T35389" s="101" t="s">
        <v>68292</v>
      </c>
      <c r="U35389" s="74" t="s">
        <v>68293</v>
      </c>
    </row>
    <row r="35390" spans="20:21" x14ac:dyDescent="0.25">
      <c r="T35390" s="101" t="s">
        <v>68294</v>
      </c>
      <c r="U35390" s="74" t="s">
        <v>68295</v>
      </c>
    </row>
    <row r="35391" spans="20:21" x14ac:dyDescent="0.25">
      <c r="T35391" s="101" t="s">
        <v>68296</v>
      </c>
      <c r="U35391" s="74" t="s">
        <v>9799</v>
      </c>
    </row>
    <row r="35392" spans="20:21" x14ac:dyDescent="0.25">
      <c r="T35392" s="101" t="s">
        <v>68297</v>
      </c>
      <c r="U35392" s="74" t="s">
        <v>6935</v>
      </c>
    </row>
    <row r="35393" spans="20:21" x14ac:dyDescent="0.25">
      <c r="T35393" s="101" t="s">
        <v>68298</v>
      </c>
      <c r="U35393" s="74" t="s">
        <v>66298</v>
      </c>
    </row>
    <row r="35394" spans="20:21" x14ac:dyDescent="0.25">
      <c r="T35394" s="101" t="s">
        <v>68299</v>
      </c>
      <c r="U35394" s="74" t="s">
        <v>68300</v>
      </c>
    </row>
    <row r="35395" spans="20:21" x14ac:dyDescent="0.25">
      <c r="T35395" s="101" t="s">
        <v>68301</v>
      </c>
      <c r="U35395" s="74" t="s">
        <v>68302</v>
      </c>
    </row>
    <row r="35396" spans="20:21" x14ac:dyDescent="0.25">
      <c r="T35396" s="101" t="s">
        <v>68303</v>
      </c>
      <c r="U35396" s="74" t="s">
        <v>68304</v>
      </c>
    </row>
    <row r="35397" spans="20:21" x14ac:dyDescent="0.25">
      <c r="T35397" s="101" t="s">
        <v>68305</v>
      </c>
      <c r="U35397" s="74" t="s">
        <v>68306</v>
      </c>
    </row>
    <row r="35398" spans="20:21" x14ac:dyDescent="0.25">
      <c r="T35398" s="101" t="s">
        <v>68307</v>
      </c>
      <c r="U35398" s="74" t="s">
        <v>68308</v>
      </c>
    </row>
    <row r="35399" spans="20:21" x14ac:dyDescent="0.25">
      <c r="T35399" s="101" t="s">
        <v>68309</v>
      </c>
      <c r="U35399" s="74" t="s">
        <v>68310</v>
      </c>
    </row>
    <row r="35400" spans="20:21" x14ac:dyDescent="0.25">
      <c r="T35400" s="101" t="s">
        <v>68311</v>
      </c>
      <c r="U35400" s="74" t="s">
        <v>68312</v>
      </c>
    </row>
    <row r="35401" spans="20:21" x14ac:dyDescent="0.25">
      <c r="T35401" s="101" t="s">
        <v>68313</v>
      </c>
      <c r="U35401" s="74" t="s">
        <v>68314</v>
      </c>
    </row>
    <row r="35402" spans="20:21" x14ac:dyDescent="0.25">
      <c r="T35402" s="101" t="s">
        <v>68315</v>
      </c>
      <c r="U35402" s="74" t="s">
        <v>68316</v>
      </c>
    </row>
    <row r="35403" spans="20:21" x14ac:dyDescent="0.25">
      <c r="T35403" s="101" t="s">
        <v>68317</v>
      </c>
      <c r="U35403" s="74" t="s">
        <v>68318</v>
      </c>
    </row>
    <row r="35404" spans="20:21" x14ac:dyDescent="0.25">
      <c r="T35404" s="101" t="s">
        <v>68319</v>
      </c>
      <c r="U35404" s="74" t="s">
        <v>68320</v>
      </c>
    </row>
    <row r="35405" spans="20:21" x14ac:dyDescent="0.25">
      <c r="T35405" s="101" t="s">
        <v>68321</v>
      </c>
      <c r="U35405" s="74" t="s">
        <v>68322</v>
      </c>
    </row>
    <row r="35406" spans="20:21" x14ac:dyDescent="0.25">
      <c r="T35406" s="101" t="s">
        <v>68323</v>
      </c>
      <c r="U35406" s="74" t="s">
        <v>21186</v>
      </c>
    </row>
    <row r="35407" spans="20:21" x14ac:dyDescent="0.25">
      <c r="T35407" s="101" t="s">
        <v>68324</v>
      </c>
      <c r="U35407" s="74" t="s">
        <v>68325</v>
      </c>
    </row>
    <row r="35408" spans="20:21" x14ac:dyDescent="0.25">
      <c r="T35408" s="101" t="s">
        <v>68326</v>
      </c>
      <c r="U35408" s="74" t="s">
        <v>68327</v>
      </c>
    </row>
    <row r="35409" spans="20:21" x14ac:dyDescent="0.25">
      <c r="T35409" s="101" t="s">
        <v>68328</v>
      </c>
      <c r="U35409" s="74" t="s">
        <v>68329</v>
      </c>
    </row>
    <row r="35410" spans="20:21" x14ac:dyDescent="0.25">
      <c r="T35410" s="101" t="s">
        <v>68330</v>
      </c>
      <c r="U35410" s="74" t="s">
        <v>68331</v>
      </c>
    </row>
    <row r="35411" spans="20:21" x14ac:dyDescent="0.25">
      <c r="T35411" s="101" t="s">
        <v>68332</v>
      </c>
      <c r="U35411" s="74" t="s">
        <v>68333</v>
      </c>
    </row>
    <row r="35412" spans="20:21" x14ac:dyDescent="0.25">
      <c r="T35412" s="101" t="s">
        <v>68334</v>
      </c>
      <c r="U35412" s="74" t="s">
        <v>2947</v>
      </c>
    </row>
    <row r="35413" spans="20:21" x14ac:dyDescent="0.25">
      <c r="T35413" s="101" t="s">
        <v>68335</v>
      </c>
      <c r="U35413" s="74" t="s">
        <v>14585</v>
      </c>
    </row>
    <row r="35414" spans="20:21" x14ac:dyDescent="0.25">
      <c r="T35414" s="101" t="s">
        <v>68336</v>
      </c>
      <c r="U35414" s="74" t="s">
        <v>68337</v>
      </c>
    </row>
    <row r="35415" spans="20:21" x14ac:dyDescent="0.25">
      <c r="T35415" s="101" t="s">
        <v>68338</v>
      </c>
      <c r="U35415" s="74" t="s">
        <v>68339</v>
      </c>
    </row>
    <row r="35416" spans="20:21" x14ac:dyDescent="0.25">
      <c r="T35416" s="101" t="s">
        <v>68340</v>
      </c>
      <c r="U35416" s="74" t="s">
        <v>68341</v>
      </c>
    </row>
    <row r="35417" spans="20:21" x14ac:dyDescent="0.25">
      <c r="T35417" s="101" t="s">
        <v>68342</v>
      </c>
      <c r="U35417" s="74" t="s">
        <v>68343</v>
      </c>
    </row>
    <row r="35418" spans="20:21" x14ac:dyDescent="0.25">
      <c r="T35418" s="101" t="s">
        <v>68344</v>
      </c>
      <c r="U35418" s="74" t="s">
        <v>55753</v>
      </c>
    </row>
    <row r="35419" spans="20:21" x14ac:dyDescent="0.25">
      <c r="T35419" s="101" t="s">
        <v>68345</v>
      </c>
      <c r="U35419" s="74" t="s">
        <v>68346</v>
      </c>
    </row>
    <row r="35420" spans="20:21" x14ac:dyDescent="0.25">
      <c r="T35420" s="101" t="s">
        <v>68347</v>
      </c>
      <c r="U35420" s="74" t="s">
        <v>2971</v>
      </c>
    </row>
    <row r="35421" spans="20:21" x14ac:dyDescent="0.25">
      <c r="T35421" s="101" t="s">
        <v>68348</v>
      </c>
      <c r="U35421" s="74" t="s">
        <v>61806</v>
      </c>
    </row>
    <row r="35422" spans="20:21" x14ac:dyDescent="0.25">
      <c r="T35422" s="101" t="s">
        <v>68349</v>
      </c>
      <c r="U35422" s="74" t="s">
        <v>68350</v>
      </c>
    </row>
    <row r="35423" spans="20:21" x14ac:dyDescent="0.25">
      <c r="T35423" s="101" t="s">
        <v>68351</v>
      </c>
      <c r="U35423" s="74" t="s">
        <v>68352</v>
      </c>
    </row>
    <row r="35424" spans="20:21" x14ac:dyDescent="0.25">
      <c r="T35424" s="101" t="s">
        <v>68353</v>
      </c>
      <c r="U35424" s="74" t="s">
        <v>68354</v>
      </c>
    </row>
    <row r="35425" spans="20:21" x14ac:dyDescent="0.25">
      <c r="T35425" s="101" t="s">
        <v>68355</v>
      </c>
      <c r="U35425" s="74" t="s">
        <v>68356</v>
      </c>
    </row>
    <row r="35426" spans="20:21" x14ac:dyDescent="0.25">
      <c r="T35426" s="101" t="s">
        <v>68357</v>
      </c>
      <c r="U35426" s="74" t="s">
        <v>68358</v>
      </c>
    </row>
    <row r="35427" spans="20:21" x14ac:dyDescent="0.25">
      <c r="T35427" s="101" t="s">
        <v>68359</v>
      </c>
      <c r="U35427" s="74" t="s">
        <v>68360</v>
      </c>
    </row>
    <row r="35428" spans="20:21" x14ac:dyDescent="0.25">
      <c r="T35428" s="101" t="s">
        <v>68361</v>
      </c>
      <c r="U35428" s="74" t="s">
        <v>68362</v>
      </c>
    </row>
    <row r="35429" spans="20:21" x14ac:dyDescent="0.25">
      <c r="T35429" s="101" t="s">
        <v>68363</v>
      </c>
      <c r="U35429" s="74" t="s">
        <v>29811</v>
      </c>
    </row>
    <row r="35430" spans="20:21" x14ac:dyDescent="0.25">
      <c r="T35430" s="101" t="s">
        <v>68364</v>
      </c>
      <c r="U35430" s="74" t="s">
        <v>68365</v>
      </c>
    </row>
    <row r="35431" spans="20:21" x14ac:dyDescent="0.25">
      <c r="T35431" s="101" t="s">
        <v>68366</v>
      </c>
      <c r="U35431" s="74" t="s">
        <v>68367</v>
      </c>
    </row>
    <row r="35432" spans="20:21" x14ac:dyDescent="0.25">
      <c r="T35432" s="101" t="s">
        <v>68368</v>
      </c>
      <c r="U35432" s="74" t="s">
        <v>68369</v>
      </c>
    </row>
    <row r="35433" spans="20:21" x14ac:dyDescent="0.25">
      <c r="T35433" s="101" t="s">
        <v>68370</v>
      </c>
      <c r="U35433" s="74" t="s">
        <v>68371</v>
      </c>
    </row>
    <row r="35434" spans="20:21" x14ac:dyDescent="0.25">
      <c r="T35434" s="101" t="s">
        <v>68372</v>
      </c>
      <c r="U35434" s="74" t="s">
        <v>68373</v>
      </c>
    </row>
    <row r="35435" spans="20:21" x14ac:dyDescent="0.25">
      <c r="T35435" s="101" t="s">
        <v>68374</v>
      </c>
      <c r="U35435" s="74" t="s">
        <v>68375</v>
      </c>
    </row>
    <row r="35436" spans="20:21" x14ac:dyDescent="0.25">
      <c r="T35436" s="101" t="s">
        <v>68376</v>
      </c>
      <c r="U35436" s="74" t="s">
        <v>68377</v>
      </c>
    </row>
    <row r="35437" spans="20:21" x14ac:dyDescent="0.25">
      <c r="T35437" s="101" t="s">
        <v>68378</v>
      </c>
      <c r="U35437" s="74" t="s">
        <v>4640</v>
      </c>
    </row>
    <row r="35438" spans="20:21" x14ac:dyDescent="0.25">
      <c r="T35438" s="101" t="s">
        <v>68379</v>
      </c>
      <c r="U35438" s="74" t="s">
        <v>68380</v>
      </c>
    </row>
    <row r="35439" spans="20:21" x14ac:dyDescent="0.25">
      <c r="T35439" s="101" t="s">
        <v>68381</v>
      </c>
      <c r="U35439" s="74" t="s">
        <v>68382</v>
      </c>
    </row>
    <row r="35440" spans="20:21" x14ac:dyDescent="0.25">
      <c r="T35440" s="101" t="s">
        <v>68383</v>
      </c>
      <c r="U35440" s="74" t="s">
        <v>68384</v>
      </c>
    </row>
    <row r="35441" spans="20:21" x14ac:dyDescent="0.25">
      <c r="T35441" s="101" t="s">
        <v>68385</v>
      </c>
      <c r="U35441" s="74" t="s">
        <v>68386</v>
      </c>
    </row>
    <row r="35442" spans="20:21" x14ac:dyDescent="0.25">
      <c r="T35442" s="101" t="s">
        <v>68387</v>
      </c>
      <c r="U35442" s="74" t="s">
        <v>68388</v>
      </c>
    </row>
    <row r="35443" spans="20:21" x14ac:dyDescent="0.25">
      <c r="T35443" s="101" t="s">
        <v>68389</v>
      </c>
      <c r="U35443" s="74" t="s">
        <v>68390</v>
      </c>
    </row>
    <row r="35444" spans="20:21" x14ac:dyDescent="0.25">
      <c r="T35444" s="101" t="s">
        <v>68391</v>
      </c>
      <c r="U35444" s="74" t="s">
        <v>20265</v>
      </c>
    </row>
    <row r="35445" spans="20:21" x14ac:dyDescent="0.25">
      <c r="T35445" s="101" t="s">
        <v>68392</v>
      </c>
      <c r="U35445" s="74" t="s">
        <v>68393</v>
      </c>
    </row>
    <row r="35446" spans="20:21" x14ac:dyDescent="0.25">
      <c r="T35446" s="101" t="s">
        <v>68394</v>
      </c>
      <c r="U35446" s="74" t="s">
        <v>68395</v>
      </c>
    </row>
    <row r="35447" spans="20:21" x14ac:dyDescent="0.25">
      <c r="T35447" s="101" t="s">
        <v>68396</v>
      </c>
      <c r="U35447" s="74" t="s">
        <v>23558</v>
      </c>
    </row>
    <row r="35448" spans="20:21" x14ac:dyDescent="0.25">
      <c r="T35448" s="101" t="s">
        <v>68397</v>
      </c>
      <c r="U35448" s="74" t="s">
        <v>20295</v>
      </c>
    </row>
    <row r="35449" spans="20:21" x14ac:dyDescent="0.25">
      <c r="T35449" s="101" t="s">
        <v>68398</v>
      </c>
      <c r="U35449" s="74" t="s">
        <v>68399</v>
      </c>
    </row>
    <row r="35450" spans="20:21" x14ac:dyDescent="0.25">
      <c r="T35450" s="101" t="s">
        <v>68400</v>
      </c>
      <c r="U35450" s="74" t="s">
        <v>7095</v>
      </c>
    </row>
    <row r="35451" spans="20:21" x14ac:dyDescent="0.25">
      <c r="T35451" s="101" t="s">
        <v>68401</v>
      </c>
      <c r="U35451" s="74" t="s">
        <v>21302</v>
      </c>
    </row>
    <row r="35452" spans="20:21" x14ac:dyDescent="0.25">
      <c r="T35452" s="101" t="s">
        <v>68402</v>
      </c>
      <c r="U35452" s="74" t="s">
        <v>68403</v>
      </c>
    </row>
    <row r="35453" spans="20:21" x14ac:dyDescent="0.25">
      <c r="T35453" s="101" t="s">
        <v>68404</v>
      </c>
      <c r="U35453" s="74" t="s">
        <v>68405</v>
      </c>
    </row>
    <row r="35454" spans="20:21" x14ac:dyDescent="0.25">
      <c r="T35454" s="101" t="s">
        <v>68406</v>
      </c>
      <c r="U35454" s="74" t="s">
        <v>38784</v>
      </c>
    </row>
    <row r="35455" spans="20:21" x14ac:dyDescent="0.25">
      <c r="T35455" s="101" t="s">
        <v>68407</v>
      </c>
      <c r="U35455" s="74" t="s">
        <v>68408</v>
      </c>
    </row>
    <row r="35456" spans="20:21" x14ac:dyDescent="0.25">
      <c r="T35456" s="101" t="s">
        <v>68409</v>
      </c>
      <c r="U35456" s="74" t="s">
        <v>68410</v>
      </c>
    </row>
    <row r="35457" spans="20:21" x14ac:dyDescent="0.25">
      <c r="T35457" s="101" t="s">
        <v>68411</v>
      </c>
      <c r="U35457" s="74" t="s">
        <v>68412</v>
      </c>
    </row>
    <row r="35458" spans="20:21" x14ac:dyDescent="0.25">
      <c r="T35458" s="101" t="s">
        <v>68413</v>
      </c>
      <c r="U35458" s="74" t="s">
        <v>68414</v>
      </c>
    </row>
    <row r="35459" spans="20:21" x14ac:dyDescent="0.25">
      <c r="T35459" s="101" t="s">
        <v>68415</v>
      </c>
      <c r="U35459" s="74" t="s">
        <v>68416</v>
      </c>
    </row>
    <row r="35460" spans="20:21" x14ac:dyDescent="0.25">
      <c r="T35460" s="101" t="s">
        <v>68417</v>
      </c>
      <c r="U35460" s="74" t="s">
        <v>56809</v>
      </c>
    </row>
    <row r="35461" spans="20:21" x14ac:dyDescent="0.25">
      <c r="T35461" s="101" t="s">
        <v>68418</v>
      </c>
      <c r="U35461" s="74" t="s">
        <v>68419</v>
      </c>
    </row>
    <row r="35462" spans="20:21" x14ac:dyDescent="0.25">
      <c r="T35462" s="101" t="s">
        <v>68420</v>
      </c>
      <c r="U35462" s="74" t="s">
        <v>31743</v>
      </c>
    </row>
    <row r="35463" spans="20:21" x14ac:dyDescent="0.25">
      <c r="T35463" s="101" t="s">
        <v>68421</v>
      </c>
      <c r="U35463" s="74" t="s">
        <v>29939</v>
      </c>
    </row>
    <row r="35464" spans="20:21" x14ac:dyDescent="0.25">
      <c r="T35464" s="101" t="s">
        <v>68422</v>
      </c>
      <c r="U35464" s="74" t="s">
        <v>68423</v>
      </c>
    </row>
    <row r="35465" spans="20:21" x14ac:dyDescent="0.25">
      <c r="T35465" s="101" t="s">
        <v>68424</v>
      </c>
      <c r="U35465" s="74" t="s">
        <v>68425</v>
      </c>
    </row>
    <row r="35466" spans="20:21" x14ac:dyDescent="0.25">
      <c r="T35466" s="101" t="s">
        <v>68426</v>
      </c>
      <c r="U35466" s="74" t="s">
        <v>68427</v>
      </c>
    </row>
    <row r="35467" spans="20:21" x14ac:dyDescent="0.25">
      <c r="T35467" s="101" t="s">
        <v>68428</v>
      </c>
      <c r="U35467" s="74" t="s">
        <v>68429</v>
      </c>
    </row>
    <row r="35468" spans="20:21" x14ac:dyDescent="0.25">
      <c r="T35468" s="101" t="s">
        <v>68430</v>
      </c>
      <c r="U35468" s="74" t="s">
        <v>68431</v>
      </c>
    </row>
    <row r="35469" spans="20:21" x14ac:dyDescent="0.25">
      <c r="T35469" s="101" t="s">
        <v>68432</v>
      </c>
      <c r="U35469" s="74" t="s">
        <v>68433</v>
      </c>
    </row>
    <row r="35470" spans="20:21" x14ac:dyDescent="0.25">
      <c r="T35470" s="101" t="s">
        <v>68434</v>
      </c>
      <c r="U35470" s="74" t="s">
        <v>68435</v>
      </c>
    </row>
    <row r="35471" spans="20:21" x14ac:dyDescent="0.25">
      <c r="T35471" s="101" t="s">
        <v>68436</v>
      </c>
      <c r="U35471" s="74" t="s">
        <v>68437</v>
      </c>
    </row>
    <row r="35472" spans="20:21" x14ac:dyDescent="0.25">
      <c r="T35472" s="101" t="s">
        <v>68438</v>
      </c>
      <c r="U35472" s="74" t="s">
        <v>68439</v>
      </c>
    </row>
    <row r="35473" spans="20:21" x14ac:dyDescent="0.25">
      <c r="T35473" s="101" t="s">
        <v>68440</v>
      </c>
      <c r="U35473" s="74" t="s">
        <v>68441</v>
      </c>
    </row>
    <row r="35474" spans="20:21" x14ac:dyDescent="0.25">
      <c r="T35474" s="101" t="s">
        <v>68442</v>
      </c>
      <c r="U35474" s="74" t="s">
        <v>68443</v>
      </c>
    </row>
    <row r="35475" spans="20:21" x14ac:dyDescent="0.25">
      <c r="T35475" s="101" t="s">
        <v>68444</v>
      </c>
      <c r="U35475" s="74" t="s">
        <v>68445</v>
      </c>
    </row>
    <row r="35476" spans="20:21" x14ac:dyDescent="0.25">
      <c r="T35476" s="101" t="s">
        <v>68446</v>
      </c>
      <c r="U35476" s="74" t="s">
        <v>68447</v>
      </c>
    </row>
    <row r="35477" spans="20:21" x14ac:dyDescent="0.25">
      <c r="T35477" s="101" t="s">
        <v>68448</v>
      </c>
      <c r="U35477" s="74" t="s">
        <v>68449</v>
      </c>
    </row>
    <row r="35478" spans="20:21" x14ac:dyDescent="0.25">
      <c r="T35478" s="101" t="s">
        <v>68450</v>
      </c>
      <c r="U35478" s="74" t="s">
        <v>68451</v>
      </c>
    </row>
    <row r="35479" spans="20:21" x14ac:dyDescent="0.25">
      <c r="T35479" s="101" t="s">
        <v>68452</v>
      </c>
      <c r="U35479" s="74" t="s">
        <v>68453</v>
      </c>
    </row>
    <row r="35480" spans="20:21" x14ac:dyDescent="0.25">
      <c r="T35480" s="101" t="s">
        <v>68454</v>
      </c>
      <c r="U35480" s="74" t="s">
        <v>68455</v>
      </c>
    </row>
    <row r="35481" spans="20:21" x14ac:dyDescent="0.25">
      <c r="T35481" s="101" t="s">
        <v>68456</v>
      </c>
      <c r="U35481" s="74" t="s">
        <v>68457</v>
      </c>
    </row>
    <row r="35482" spans="20:21" x14ac:dyDescent="0.25">
      <c r="T35482" s="101" t="s">
        <v>68458</v>
      </c>
      <c r="U35482" s="74" t="s">
        <v>68459</v>
      </c>
    </row>
    <row r="35483" spans="20:21" x14ac:dyDescent="0.25">
      <c r="T35483" s="101" t="s">
        <v>68460</v>
      </c>
      <c r="U35483" s="74" t="s">
        <v>68461</v>
      </c>
    </row>
    <row r="35484" spans="20:21" x14ac:dyDescent="0.25">
      <c r="T35484" s="101" t="s">
        <v>68462</v>
      </c>
      <c r="U35484" s="74" t="s">
        <v>68463</v>
      </c>
    </row>
    <row r="35485" spans="20:21" x14ac:dyDescent="0.25">
      <c r="T35485" s="101" t="s">
        <v>68464</v>
      </c>
      <c r="U35485" s="74" t="s">
        <v>68465</v>
      </c>
    </row>
    <row r="35486" spans="20:21" x14ac:dyDescent="0.25">
      <c r="T35486" s="101" t="s">
        <v>68466</v>
      </c>
      <c r="U35486" s="74" t="s">
        <v>14860</v>
      </c>
    </row>
    <row r="35487" spans="20:21" x14ac:dyDescent="0.25">
      <c r="T35487" s="101" t="s">
        <v>68467</v>
      </c>
      <c r="U35487" s="74" t="s">
        <v>68468</v>
      </c>
    </row>
    <row r="35488" spans="20:21" x14ac:dyDescent="0.25">
      <c r="T35488" s="101" t="s">
        <v>68469</v>
      </c>
      <c r="U35488" s="74" t="s">
        <v>68470</v>
      </c>
    </row>
    <row r="35489" spans="20:21" x14ac:dyDescent="0.25">
      <c r="T35489" s="101" t="s">
        <v>68471</v>
      </c>
      <c r="U35489" s="74" t="s">
        <v>68472</v>
      </c>
    </row>
    <row r="35490" spans="20:21" x14ac:dyDescent="0.25">
      <c r="T35490" s="101" t="s">
        <v>68473</v>
      </c>
      <c r="U35490" s="74" t="s">
        <v>2282</v>
      </c>
    </row>
    <row r="35491" spans="20:21" x14ac:dyDescent="0.25">
      <c r="T35491" s="101" t="s">
        <v>68474</v>
      </c>
      <c r="U35491" s="74" t="s">
        <v>46524</v>
      </c>
    </row>
    <row r="35492" spans="20:21" x14ac:dyDescent="0.25">
      <c r="T35492" s="101" t="s">
        <v>68475</v>
      </c>
      <c r="U35492" s="74" t="s">
        <v>22528</v>
      </c>
    </row>
    <row r="35493" spans="20:21" x14ac:dyDescent="0.25">
      <c r="T35493" s="101" t="s">
        <v>68476</v>
      </c>
      <c r="U35493" s="74" t="s">
        <v>14890</v>
      </c>
    </row>
    <row r="35494" spans="20:21" x14ac:dyDescent="0.25">
      <c r="T35494" s="101" t="s">
        <v>68477</v>
      </c>
      <c r="U35494" s="74" t="s">
        <v>68478</v>
      </c>
    </row>
    <row r="35495" spans="20:21" x14ac:dyDescent="0.25">
      <c r="T35495" s="101" t="s">
        <v>68479</v>
      </c>
      <c r="U35495" s="74" t="s">
        <v>37862</v>
      </c>
    </row>
    <row r="35496" spans="20:21" x14ac:dyDescent="0.25">
      <c r="T35496" s="101" t="s">
        <v>68480</v>
      </c>
      <c r="U35496" s="74" t="s">
        <v>68481</v>
      </c>
    </row>
    <row r="35497" spans="20:21" x14ac:dyDescent="0.25">
      <c r="T35497" s="101" t="s">
        <v>68482</v>
      </c>
      <c r="U35497" s="74" t="s">
        <v>2310</v>
      </c>
    </row>
    <row r="35498" spans="20:21" x14ac:dyDescent="0.25">
      <c r="T35498" s="101" t="s">
        <v>68483</v>
      </c>
      <c r="U35498" s="74" t="s">
        <v>68484</v>
      </c>
    </row>
    <row r="35499" spans="20:21" x14ac:dyDescent="0.25">
      <c r="T35499" s="101" t="s">
        <v>68485</v>
      </c>
      <c r="U35499" s="74" t="s">
        <v>68486</v>
      </c>
    </row>
    <row r="35500" spans="20:21" x14ac:dyDescent="0.25">
      <c r="T35500" s="101" t="s">
        <v>68487</v>
      </c>
      <c r="U35500" s="74" t="s">
        <v>68488</v>
      </c>
    </row>
    <row r="35501" spans="20:21" x14ac:dyDescent="0.25">
      <c r="T35501" s="101" t="s">
        <v>68489</v>
      </c>
      <c r="U35501" s="74" t="s">
        <v>68490</v>
      </c>
    </row>
    <row r="35502" spans="20:21" x14ac:dyDescent="0.25">
      <c r="T35502" s="101" t="s">
        <v>68491</v>
      </c>
      <c r="U35502" s="74" t="s">
        <v>68492</v>
      </c>
    </row>
    <row r="35503" spans="20:21" x14ac:dyDescent="0.25">
      <c r="T35503" s="101" t="s">
        <v>68493</v>
      </c>
      <c r="U35503" s="74" t="s">
        <v>2320</v>
      </c>
    </row>
    <row r="35504" spans="20:21" x14ac:dyDescent="0.25">
      <c r="T35504" s="101" t="s">
        <v>68494</v>
      </c>
      <c r="U35504" s="74" t="s">
        <v>3912</v>
      </c>
    </row>
    <row r="35505" spans="20:21" x14ac:dyDescent="0.25">
      <c r="T35505" s="101" t="s">
        <v>68495</v>
      </c>
      <c r="U35505" s="74" t="s">
        <v>68496</v>
      </c>
    </row>
    <row r="35506" spans="20:21" x14ac:dyDescent="0.25">
      <c r="T35506" s="101" t="s">
        <v>68497</v>
      </c>
      <c r="U35506" s="74" t="s">
        <v>68498</v>
      </c>
    </row>
    <row r="35507" spans="20:21" x14ac:dyDescent="0.25">
      <c r="T35507" s="101" t="s">
        <v>68499</v>
      </c>
      <c r="U35507" s="74" t="s">
        <v>68500</v>
      </c>
    </row>
    <row r="35508" spans="20:21" x14ac:dyDescent="0.25">
      <c r="T35508" s="101" t="s">
        <v>68501</v>
      </c>
      <c r="U35508" s="74" t="s">
        <v>68502</v>
      </c>
    </row>
    <row r="35509" spans="20:21" x14ac:dyDescent="0.25">
      <c r="T35509" s="101" t="s">
        <v>68503</v>
      </c>
      <c r="U35509" s="74" t="s">
        <v>68504</v>
      </c>
    </row>
    <row r="35510" spans="20:21" x14ac:dyDescent="0.25">
      <c r="T35510" s="101" t="s">
        <v>68505</v>
      </c>
      <c r="U35510" s="74" t="s">
        <v>27522</v>
      </c>
    </row>
    <row r="35511" spans="20:21" x14ac:dyDescent="0.25">
      <c r="T35511" s="101" t="s">
        <v>68506</v>
      </c>
      <c r="U35511" s="74" t="s">
        <v>68507</v>
      </c>
    </row>
    <row r="35512" spans="20:21" x14ac:dyDescent="0.25">
      <c r="T35512" s="101" t="s">
        <v>68508</v>
      </c>
      <c r="U35512" s="74" t="s">
        <v>68509</v>
      </c>
    </row>
    <row r="35513" spans="20:21" x14ac:dyDescent="0.25">
      <c r="T35513" s="101" t="s">
        <v>68510</v>
      </c>
      <c r="U35513" s="74" t="s">
        <v>68511</v>
      </c>
    </row>
    <row r="35514" spans="20:21" x14ac:dyDescent="0.25">
      <c r="T35514" s="101" t="s">
        <v>68512</v>
      </c>
      <c r="U35514" s="74" t="s">
        <v>68513</v>
      </c>
    </row>
    <row r="35515" spans="20:21" x14ac:dyDescent="0.25">
      <c r="T35515" s="101" t="s">
        <v>68514</v>
      </c>
      <c r="U35515" s="74" t="s">
        <v>68515</v>
      </c>
    </row>
    <row r="35516" spans="20:21" x14ac:dyDescent="0.25">
      <c r="T35516" s="101" t="s">
        <v>68516</v>
      </c>
      <c r="U35516" s="74" t="s">
        <v>68517</v>
      </c>
    </row>
    <row r="35517" spans="20:21" x14ac:dyDescent="0.25">
      <c r="T35517" s="101" t="s">
        <v>68518</v>
      </c>
      <c r="U35517" s="74" t="s">
        <v>13176</v>
      </c>
    </row>
    <row r="35518" spans="20:21" x14ac:dyDescent="0.25">
      <c r="T35518" s="101" t="s">
        <v>68519</v>
      </c>
      <c r="U35518" s="74" t="s">
        <v>68520</v>
      </c>
    </row>
    <row r="35519" spans="20:21" x14ac:dyDescent="0.25">
      <c r="T35519" s="101" t="s">
        <v>68521</v>
      </c>
      <c r="U35519" s="74" t="s">
        <v>68522</v>
      </c>
    </row>
    <row r="35520" spans="20:21" x14ac:dyDescent="0.25">
      <c r="T35520" s="101" t="s">
        <v>68523</v>
      </c>
      <c r="U35520" s="74" t="s">
        <v>68524</v>
      </c>
    </row>
    <row r="35521" spans="20:21" x14ac:dyDescent="0.25">
      <c r="T35521" s="101" t="s">
        <v>68525</v>
      </c>
      <c r="U35521" s="74" t="s">
        <v>33515</v>
      </c>
    </row>
    <row r="35522" spans="20:21" x14ac:dyDescent="0.25">
      <c r="T35522" s="101" t="s">
        <v>68526</v>
      </c>
      <c r="U35522" s="74" t="s">
        <v>68527</v>
      </c>
    </row>
    <row r="35523" spans="20:21" x14ac:dyDescent="0.25">
      <c r="T35523" s="101" t="s">
        <v>68528</v>
      </c>
      <c r="U35523" s="74" t="s">
        <v>68529</v>
      </c>
    </row>
    <row r="35524" spans="20:21" x14ac:dyDescent="0.25">
      <c r="T35524" s="101" t="s">
        <v>68530</v>
      </c>
      <c r="U35524" s="74" t="s">
        <v>68531</v>
      </c>
    </row>
    <row r="35525" spans="20:21" x14ac:dyDescent="0.25">
      <c r="T35525" s="101" t="s">
        <v>68532</v>
      </c>
      <c r="U35525" s="74" t="s">
        <v>68533</v>
      </c>
    </row>
    <row r="35526" spans="20:21" x14ac:dyDescent="0.25">
      <c r="T35526" s="101" t="s">
        <v>68534</v>
      </c>
      <c r="U35526" s="74" t="s">
        <v>68535</v>
      </c>
    </row>
    <row r="35527" spans="20:21" x14ac:dyDescent="0.25">
      <c r="T35527" s="101" t="s">
        <v>68536</v>
      </c>
      <c r="U35527" s="74" t="s">
        <v>68537</v>
      </c>
    </row>
    <row r="35528" spans="20:21" x14ac:dyDescent="0.25">
      <c r="T35528" s="101" t="s">
        <v>68538</v>
      </c>
      <c r="U35528" s="74" t="s">
        <v>27055</v>
      </c>
    </row>
    <row r="35529" spans="20:21" x14ac:dyDescent="0.25">
      <c r="T35529" s="101" t="s">
        <v>68539</v>
      </c>
      <c r="U35529" s="74" t="s">
        <v>57038</v>
      </c>
    </row>
    <row r="35530" spans="20:21" x14ac:dyDescent="0.25">
      <c r="T35530" s="101" t="s">
        <v>68540</v>
      </c>
      <c r="U35530" s="74" t="s">
        <v>68541</v>
      </c>
    </row>
    <row r="35531" spans="20:21" x14ac:dyDescent="0.25">
      <c r="T35531" s="101" t="s">
        <v>68542</v>
      </c>
      <c r="U35531" s="74" t="s">
        <v>68543</v>
      </c>
    </row>
    <row r="35532" spans="20:21" x14ac:dyDescent="0.25">
      <c r="T35532" s="101" t="s">
        <v>68544</v>
      </c>
      <c r="U35532" s="74" t="s">
        <v>68545</v>
      </c>
    </row>
    <row r="35533" spans="20:21" x14ac:dyDescent="0.25">
      <c r="T35533" s="101" t="s">
        <v>68546</v>
      </c>
      <c r="U35533" s="74" t="s">
        <v>68547</v>
      </c>
    </row>
    <row r="35534" spans="20:21" x14ac:dyDescent="0.25">
      <c r="T35534" s="101" t="s">
        <v>68548</v>
      </c>
      <c r="U35534" s="74" t="s">
        <v>66015</v>
      </c>
    </row>
    <row r="35535" spans="20:21" x14ac:dyDescent="0.25">
      <c r="T35535" s="101" t="s">
        <v>68549</v>
      </c>
      <c r="U35535" s="74" t="s">
        <v>68550</v>
      </c>
    </row>
    <row r="35536" spans="20:21" x14ac:dyDescent="0.25">
      <c r="T35536" s="101" t="s">
        <v>68551</v>
      </c>
      <c r="U35536" s="74" t="s">
        <v>66023</v>
      </c>
    </row>
    <row r="35537" spans="20:21" x14ac:dyDescent="0.25">
      <c r="T35537" s="101" t="s">
        <v>68552</v>
      </c>
      <c r="U35537" s="74" t="s">
        <v>68553</v>
      </c>
    </row>
    <row r="35538" spans="20:21" x14ac:dyDescent="0.25">
      <c r="T35538" s="101" t="s">
        <v>68554</v>
      </c>
      <c r="U35538" s="74" t="s">
        <v>68555</v>
      </c>
    </row>
    <row r="35539" spans="20:21" x14ac:dyDescent="0.25">
      <c r="T35539" s="101" t="s">
        <v>68556</v>
      </c>
      <c r="U35539" s="74" t="s">
        <v>37960</v>
      </c>
    </row>
    <row r="35540" spans="20:21" x14ac:dyDescent="0.25">
      <c r="T35540" s="101" t="s">
        <v>68557</v>
      </c>
      <c r="U35540" s="74" t="s">
        <v>68558</v>
      </c>
    </row>
    <row r="35541" spans="20:21" x14ac:dyDescent="0.25">
      <c r="T35541" s="101" t="s">
        <v>68559</v>
      </c>
      <c r="U35541" s="74" t="s">
        <v>68560</v>
      </c>
    </row>
    <row r="35542" spans="20:21" x14ac:dyDescent="0.25">
      <c r="T35542" s="101" t="s">
        <v>68561</v>
      </c>
      <c r="U35542" s="74" t="s">
        <v>68562</v>
      </c>
    </row>
    <row r="35543" spans="20:21" x14ac:dyDescent="0.25">
      <c r="T35543" s="101" t="s">
        <v>68563</v>
      </c>
      <c r="U35543" s="74" t="s">
        <v>68564</v>
      </c>
    </row>
    <row r="35544" spans="20:21" x14ac:dyDescent="0.25">
      <c r="T35544" s="101" t="s">
        <v>68565</v>
      </c>
      <c r="U35544" s="74" t="s">
        <v>68566</v>
      </c>
    </row>
    <row r="35545" spans="20:21" x14ac:dyDescent="0.25">
      <c r="T35545" s="101" t="s">
        <v>68567</v>
      </c>
      <c r="U35545" s="74" t="s">
        <v>68568</v>
      </c>
    </row>
    <row r="35546" spans="20:21" x14ac:dyDescent="0.25">
      <c r="T35546" s="101" t="s">
        <v>68569</v>
      </c>
      <c r="U35546" s="74" t="s">
        <v>68570</v>
      </c>
    </row>
    <row r="35547" spans="20:21" x14ac:dyDescent="0.25">
      <c r="T35547" s="101" t="s">
        <v>68571</v>
      </c>
      <c r="U35547" s="74" t="s">
        <v>68572</v>
      </c>
    </row>
    <row r="35548" spans="20:21" x14ac:dyDescent="0.25">
      <c r="T35548" s="101" t="s">
        <v>68573</v>
      </c>
      <c r="U35548" s="74" t="s">
        <v>68574</v>
      </c>
    </row>
    <row r="35549" spans="20:21" x14ac:dyDescent="0.25">
      <c r="T35549" s="101" t="s">
        <v>68575</v>
      </c>
      <c r="U35549" s="74" t="s">
        <v>68576</v>
      </c>
    </row>
    <row r="35550" spans="20:21" x14ac:dyDescent="0.25">
      <c r="T35550" s="101" t="s">
        <v>68577</v>
      </c>
      <c r="U35550" s="74" t="s">
        <v>68578</v>
      </c>
    </row>
    <row r="35551" spans="20:21" x14ac:dyDescent="0.25">
      <c r="T35551" s="101" t="s">
        <v>68579</v>
      </c>
      <c r="U35551" s="74" t="s">
        <v>68580</v>
      </c>
    </row>
    <row r="35552" spans="20:21" x14ac:dyDescent="0.25">
      <c r="T35552" s="101" t="s">
        <v>68581</v>
      </c>
      <c r="U35552" s="74" t="s">
        <v>68582</v>
      </c>
    </row>
    <row r="35553" spans="20:21" x14ac:dyDescent="0.25">
      <c r="T35553" s="101" t="s">
        <v>68583</v>
      </c>
      <c r="U35553" s="74" t="s">
        <v>68584</v>
      </c>
    </row>
    <row r="35554" spans="20:21" x14ac:dyDescent="0.25">
      <c r="T35554" s="101" t="s">
        <v>68585</v>
      </c>
      <c r="U35554" s="74" t="s">
        <v>68586</v>
      </c>
    </row>
    <row r="35555" spans="20:21" x14ac:dyDescent="0.25">
      <c r="T35555" s="101" t="s">
        <v>68587</v>
      </c>
      <c r="U35555" s="74" t="s">
        <v>68588</v>
      </c>
    </row>
    <row r="35556" spans="20:21" x14ac:dyDescent="0.25">
      <c r="T35556" s="101" t="s">
        <v>68589</v>
      </c>
      <c r="U35556" s="74" t="s">
        <v>5743</v>
      </c>
    </row>
    <row r="35557" spans="20:21" x14ac:dyDescent="0.25">
      <c r="T35557" s="101" t="s">
        <v>68590</v>
      </c>
      <c r="U35557" s="74" t="s">
        <v>68591</v>
      </c>
    </row>
    <row r="35558" spans="20:21" x14ac:dyDescent="0.25">
      <c r="T35558" s="101" t="s">
        <v>68592</v>
      </c>
      <c r="U35558" s="74" t="s">
        <v>68593</v>
      </c>
    </row>
    <row r="35559" spans="20:21" x14ac:dyDescent="0.25">
      <c r="T35559" s="101" t="s">
        <v>68594</v>
      </c>
      <c r="U35559" s="74" t="s">
        <v>68595</v>
      </c>
    </row>
    <row r="35560" spans="20:21" x14ac:dyDescent="0.25">
      <c r="T35560" s="101" t="s">
        <v>68596</v>
      </c>
      <c r="U35560" s="74" t="s">
        <v>2424</v>
      </c>
    </row>
    <row r="35561" spans="20:21" x14ac:dyDescent="0.25">
      <c r="T35561" s="101" t="s">
        <v>68597</v>
      </c>
      <c r="U35561" s="74" t="s">
        <v>68598</v>
      </c>
    </row>
    <row r="35562" spans="20:21" x14ac:dyDescent="0.25">
      <c r="T35562" s="101" t="s">
        <v>68599</v>
      </c>
      <c r="U35562" s="74" t="s">
        <v>68600</v>
      </c>
    </row>
    <row r="35563" spans="20:21" x14ac:dyDescent="0.25">
      <c r="T35563" s="101" t="s">
        <v>68601</v>
      </c>
      <c r="U35563" s="74" t="s">
        <v>68602</v>
      </c>
    </row>
    <row r="35564" spans="20:21" x14ac:dyDescent="0.25">
      <c r="T35564" s="101" t="s">
        <v>68603</v>
      </c>
      <c r="U35564" s="74" t="s">
        <v>13238</v>
      </c>
    </row>
    <row r="35565" spans="20:21" x14ac:dyDescent="0.25">
      <c r="T35565" s="101" t="s">
        <v>68604</v>
      </c>
      <c r="U35565" s="74" t="s">
        <v>68605</v>
      </c>
    </row>
    <row r="35566" spans="20:21" x14ac:dyDescent="0.25">
      <c r="T35566" s="101" t="s">
        <v>68606</v>
      </c>
      <c r="U35566" s="74" t="s">
        <v>31345</v>
      </c>
    </row>
    <row r="35567" spans="20:21" x14ac:dyDescent="0.25">
      <c r="T35567" s="101" t="s">
        <v>68607</v>
      </c>
      <c r="U35567" s="74" t="s">
        <v>68608</v>
      </c>
    </row>
    <row r="35568" spans="20:21" x14ac:dyDescent="0.25">
      <c r="T35568" s="101" t="s">
        <v>68609</v>
      </c>
      <c r="U35568" s="74" t="s">
        <v>68610</v>
      </c>
    </row>
    <row r="35569" spans="20:21" x14ac:dyDescent="0.25">
      <c r="T35569" s="101" t="s">
        <v>68611</v>
      </c>
      <c r="U35569" s="74" t="s">
        <v>68612</v>
      </c>
    </row>
    <row r="35570" spans="20:21" x14ac:dyDescent="0.25">
      <c r="T35570" s="101" t="s">
        <v>68613</v>
      </c>
      <c r="U35570" s="74" t="s">
        <v>68614</v>
      </c>
    </row>
    <row r="35571" spans="20:21" x14ac:dyDescent="0.25">
      <c r="T35571" s="101" t="s">
        <v>68615</v>
      </c>
      <c r="U35571" s="74" t="s">
        <v>68616</v>
      </c>
    </row>
    <row r="35572" spans="20:21" x14ac:dyDescent="0.25">
      <c r="T35572" s="101" t="s">
        <v>68617</v>
      </c>
      <c r="U35572" s="74" t="s">
        <v>68618</v>
      </c>
    </row>
    <row r="35573" spans="20:21" x14ac:dyDescent="0.25">
      <c r="T35573" s="101" t="s">
        <v>68619</v>
      </c>
      <c r="U35573" s="74" t="s">
        <v>68620</v>
      </c>
    </row>
    <row r="35574" spans="20:21" x14ac:dyDescent="0.25">
      <c r="T35574" s="101" t="s">
        <v>68621</v>
      </c>
      <c r="U35574" s="74" t="s">
        <v>68622</v>
      </c>
    </row>
    <row r="35575" spans="20:21" x14ac:dyDescent="0.25">
      <c r="T35575" s="101" t="s">
        <v>68623</v>
      </c>
      <c r="U35575" s="74" t="s">
        <v>63916</v>
      </c>
    </row>
    <row r="35576" spans="20:21" x14ac:dyDescent="0.25">
      <c r="T35576" s="101" t="s">
        <v>68624</v>
      </c>
      <c r="U35576" s="74" t="s">
        <v>15084</v>
      </c>
    </row>
    <row r="35577" spans="20:21" x14ac:dyDescent="0.25">
      <c r="T35577" s="101" t="s">
        <v>68625</v>
      </c>
      <c r="U35577" s="74" t="s">
        <v>68626</v>
      </c>
    </row>
    <row r="35578" spans="20:21" x14ac:dyDescent="0.25">
      <c r="T35578" s="101" t="s">
        <v>68627</v>
      </c>
      <c r="U35578" s="74" t="s">
        <v>68628</v>
      </c>
    </row>
    <row r="35579" spans="20:21" x14ac:dyDescent="0.25">
      <c r="T35579" s="101" t="s">
        <v>68629</v>
      </c>
      <c r="U35579" s="74" t="s">
        <v>68630</v>
      </c>
    </row>
    <row r="35580" spans="20:21" x14ac:dyDescent="0.25">
      <c r="T35580" s="101" t="s">
        <v>68631</v>
      </c>
      <c r="U35580" s="74" t="s">
        <v>68632</v>
      </c>
    </row>
    <row r="35581" spans="20:21" x14ac:dyDescent="0.25">
      <c r="T35581" s="101" t="s">
        <v>68633</v>
      </c>
      <c r="U35581" s="74" t="s">
        <v>68634</v>
      </c>
    </row>
    <row r="35582" spans="20:21" x14ac:dyDescent="0.25">
      <c r="T35582" s="101" t="s">
        <v>68635</v>
      </c>
      <c r="U35582" s="74" t="s">
        <v>68636</v>
      </c>
    </row>
    <row r="35583" spans="20:21" x14ac:dyDescent="0.25">
      <c r="T35583" s="101" t="s">
        <v>68637</v>
      </c>
      <c r="U35583" s="74" t="s">
        <v>68638</v>
      </c>
    </row>
    <row r="35584" spans="20:21" x14ac:dyDescent="0.25">
      <c r="T35584" s="101" t="s">
        <v>68639</v>
      </c>
      <c r="U35584" s="74" t="s">
        <v>68640</v>
      </c>
    </row>
    <row r="35585" spans="20:21" x14ac:dyDescent="0.25">
      <c r="T35585" s="101" t="s">
        <v>68641</v>
      </c>
      <c r="U35585" s="74" t="s">
        <v>68642</v>
      </c>
    </row>
    <row r="35586" spans="20:21" x14ac:dyDescent="0.25">
      <c r="T35586" s="101" t="s">
        <v>68643</v>
      </c>
      <c r="U35586" s="74" t="s">
        <v>68644</v>
      </c>
    </row>
    <row r="35587" spans="20:21" x14ac:dyDescent="0.25">
      <c r="T35587" s="101" t="s">
        <v>68645</v>
      </c>
      <c r="U35587" s="74" t="s">
        <v>68646</v>
      </c>
    </row>
    <row r="35588" spans="20:21" x14ac:dyDescent="0.25">
      <c r="T35588" s="101" t="s">
        <v>68647</v>
      </c>
      <c r="U35588" s="74" t="s">
        <v>68648</v>
      </c>
    </row>
    <row r="35589" spans="20:21" x14ac:dyDescent="0.25">
      <c r="T35589" s="101" t="s">
        <v>68649</v>
      </c>
      <c r="U35589" s="74" t="s">
        <v>16468</v>
      </c>
    </row>
    <row r="35590" spans="20:21" x14ac:dyDescent="0.25">
      <c r="T35590" s="101" t="s">
        <v>68650</v>
      </c>
      <c r="U35590" s="74" t="s">
        <v>17524</v>
      </c>
    </row>
    <row r="35591" spans="20:21" x14ac:dyDescent="0.25">
      <c r="T35591" s="101" t="s">
        <v>68651</v>
      </c>
      <c r="U35591" s="74" t="s">
        <v>68652</v>
      </c>
    </row>
    <row r="35592" spans="20:21" x14ac:dyDescent="0.25">
      <c r="T35592" s="101" t="s">
        <v>68653</v>
      </c>
      <c r="U35592" s="74" t="s">
        <v>68654</v>
      </c>
    </row>
    <row r="35593" spans="20:21" x14ac:dyDescent="0.25">
      <c r="T35593" s="101" t="s">
        <v>68655</v>
      </c>
      <c r="U35593" s="74" t="s">
        <v>68656</v>
      </c>
    </row>
    <row r="35594" spans="20:21" x14ac:dyDescent="0.25">
      <c r="T35594" s="101" t="s">
        <v>68657</v>
      </c>
      <c r="U35594" s="74" t="s">
        <v>68658</v>
      </c>
    </row>
    <row r="35595" spans="20:21" x14ac:dyDescent="0.25">
      <c r="T35595" s="101" t="s">
        <v>68659</v>
      </c>
      <c r="U35595" s="74" t="s">
        <v>68660</v>
      </c>
    </row>
    <row r="35596" spans="20:21" x14ac:dyDescent="0.25">
      <c r="T35596" s="101" t="s">
        <v>68661</v>
      </c>
      <c r="U35596" s="74" t="s">
        <v>68662</v>
      </c>
    </row>
    <row r="35597" spans="20:21" x14ac:dyDescent="0.25">
      <c r="T35597" s="101" t="s">
        <v>68663</v>
      </c>
      <c r="U35597" s="74" t="s">
        <v>68664</v>
      </c>
    </row>
    <row r="35598" spans="20:21" x14ac:dyDescent="0.25">
      <c r="T35598" s="101" t="s">
        <v>68665</v>
      </c>
      <c r="U35598" s="74" t="s">
        <v>68666</v>
      </c>
    </row>
    <row r="35599" spans="20:21" x14ac:dyDescent="0.25">
      <c r="T35599" s="101" t="s">
        <v>68667</v>
      </c>
      <c r="U35599" s="74" t="s">
        <v>68668</v>
      </c>
    </row>
    <row r="35600" spans="20:21" x14ac:dyDescent="0.25">
      <c r="T35600" s="101" t="s">
        <v>68669</v>
      </c>
      <c r="U35600" s="74" t="s">
        <v>68670</v>
      </c>
    </row>
    <row r="35601" spans="20:21" x14ac:dyDescent="0.25">
      <c r="T35601" s="101" t="s">
        <v>68671</v>
      </c>
      <c r="U35601" s="74" t="s">
        <v>18675</v>
      </c>
    </row>
    <row r="35602" spans="20:21" x14ac:dyDescent="0.25">
      <c r="T35602" s="101" t="s">
        <v>68672</v>
      </c>
      <c r="U35602" s="74" t="s">
        <v>68673</v>
      </c>
    </row>
    <row r="35603" spans="20:21" x14ac:dyDescent="0.25">
      <c r="T35603" s="101" t="s">
        <v>68674</v>
      </c>
      <c r="U35603" s="74" t="s">
        <v>68675</v>
      </c>
    </row>
    <row r="35604" spans="20:21" x14ac:dyDescent="0.25">
      <c r="T35604" s="101" t="s">
        <v>68676</v>
      </c>
      <c r="U35604" s="74" t="s">
        <v>68677</v>
      </c>
    </row>
    <row r="35605" spans="20:21" x14ac:dyDescent="0.25">
      <c r="T35605" s="101" t="s">
        <v>68678</v>
      </c>
      <c r="U35605" s="74" t="s">
        <v>68679</v>
      </c>
    </row>
    <row r="35606" spans="20:21" x14ac:dyDescent="0.25">
      <c r="T35606" s="101" t="s">
        <v>68680</v>
      </c>
      <c r="U35606" s="74" t="s">
        <v>35180</v>
      </c>
    </row>
    <row r="35607" spans="20:21" x14ac:dyDescent="0.25">
      <c r="T35607" s="101" t="s">
        <v>68681</v>
      </c>
      <c r="U35607" s="74" t="s">
        <v>68682</v>
      </c>
    </row>
    <row r="35608" spans="20:21" x14ac:dyDescent="0.25">
      <c r="T35608" s="101" t="s">
        <v>68683</v>
      </c>
      <c r="U35608" s="74" t="s">
        <v>68684</v>
      </c>
    </row>
    <row r="35609" spans="20:21" x14ac:dyDescent="0.25">
      <c r="T35609" s="101" t="s">
        <v>68685</v>
      </c>
      <c r="U35609" s="74" t="s">
        <v>68686</v>
      </c>
    </row>
    <row r="35610" spans="20:21" x14ac:dyDescent="0.25">
      <c r="T35610" s="101" t="s">
        <v>68687</v>
      </c>
      <c r="U35610" s="74" t="s">
        <v>68688</v>
      </c>
    </row>
    <row r="35611" spans="20:21" x14ac:dyDescent="0.25">
      <c r="T35611" s="101" t="s">
        <v>68689</v>
      </c>
      <c r="U35611" s="74" t="s">
        <v>68690</v>
      </c>
    </row>
    <row r="35612" spans="20:21" x14ac:dyDescent="0.25">
      <c r="T35612" s="101" t="s">
        <v>68691</v>
      </c>
      <c r="U35612" s="74" t="s">
        <v>24805</v>
      </c>
    </row>
    <row r="35613" spans="20:21" x14ac:dyDescent="0.25">
      <c r="T35613" s="101" t="s">
        <v>68692</v>
      </c>
      <c r="U35613" s="74" t="s">
        <v>68693</v>
      </c>
    </row>
    <row r="35614" spans="20:21" x14ac:dyDescent="0.25">
      <c r="T35614" s="101" t="s">
        <v>68694</v>
      </c>
      <c r="U35614" s="74" t="s">
        <v>61467</v>
      </c>
    </row>
    <row r="35615" spans="20:21" x14ac:dyDescent="0.25">
      <c r="T35615" s="101" t="s">
        <v>68695</v>
      </c>
      <c r="U35615" s="74" t="s">
        <v>68696</v>
      </c>
    </row>
    <row r="35616" spans="20:21" x14ac:dyDescent="0.25">
      <c r="T35616" s="101" t="s">
        <v>68697</v>
      </c>
      <c r="U35616" s="74" t="s">
        <v>68698</v>
      </c>
    </row>
    <row r="35617" spans="20:21" x14ac:dyDescent="0.25">
      <c r="T35617" s="101" t="s">
        <v>68699</v>
      </c>
      <c r="U35617" s="74" t="s">
        <v>68700</v>
      </c>
    </row>
    <row r="35618" spans="20:21" x14ac:dyDescent="0.25">
      <c r="T35618" s="101" t="s">
        <v>68701</v>
      </c>
      <c r="U35618" s="74" t="s">
        <v>68702</v>
      </c>
    </row>
    <row r="35619" spans="20:21" x14ac:dyDescent="0.25">
      <c r="T35619" s="101" t="s">
        <v>68703</v>
      </c>
      <c r="U35619" s="74" t="s">
        <v>68704</v>
      </c>
    </row>
    <row r="35620" spans="20:21" x14ac:dyDescent="0.25">
      <c r="T35620" s="101" t="s">
        <v>68705</v>
      </c>
      <c r="U35620" s="74" t="s">
        <v>68706</v>
      </c>
    </row>
    <row r="35621" spans="20:21" x14ac:dyDescent="0.25">
      <c r="T35621" s="101" t="s">
        <v>68707</v>
      </c>
      <c r="U35621" s="74" t="s">
        <v>68708</v>
      </c>
    </row>
    <row r="35622" spans="20:21" x14ac:dyDescent="0.25">
      <c r="T35622" s="101" t="s">
        <v>68709</v>
      </c>
      <c r="U35622" s="74" t="s">
        <v>68710</v>
      </c>
    </row>
    <row r="35623" spans="20:21" x14ac:dyDescent="0.25">
      <c r="T35623" s="101" t="s">
        <v>68711</v>
      </c>
      <c r="U35623" s="74" t="s">
        <v>61485</v>
      </c>
    </row>
    <row r="35624" spans="20:21" x14ac:dyDescent="0.25">
      <c r="T35624" s="101" t="s">
        <v>68712</v>
      </c>
      <c r="U35624" s="74" t="s">
        <v>68713</v>
      </c>
    </row>
    <row r="35625" spans="20:21" x14ac:dyDescent="0.25">
      <c r="T35625" s="101" t="s">
        <v>68714</v>
      </c>
      <c r="U35625" s="74" t="s">
        <v>68715</v>
      </c>
    </row>
    <row r="35626" spans="20:21" x14ac:dyDescent="0.25">
      <c r="T35626" s="101" t="s">
        <v>68716</v>
      </c>
      <c r="U35626" s="74" t="s">
        <v>68717</v>
      </c>
    </row>
    <row r="35627" spans="20:21" x14ac:dyDescent="0.25">
      <c r="T35627" s="101" t="s">
        <v>68718</v>
      </c>
      <c r="U35627" s="74" t="s">
        <v>68719</v>
      </c>
    </row>
    <row r="35628" spans="20:21" x14ac:dyDescent="0.25">
      <c r="T35628" s="101" t="s">
        <v>68720</v>
      </c>
      <c r="U35628" s="74" t="s">
        <v>68721</v>
      </c>
    </row>
    <row r="35629" spans="20:21" x14ac:dyDescent="0.25">
      <c r="T35629" s="101" t="s">
        <v>68722</v>
      </c>
      <c r="U35629" s="74" t="s">
        <v>68723</v>
      </c>
    </row>
    <row r="35630" spans="20:21" x14ac:dyDescent="0.25">
      <c r="T35630" s="101" t="s">
        <v>68724</v>
      </c>
      <c r="U35630" s="74" t="s">
        <v>68725</v>
      </c>
    </row>
    <row r="35631" spans="20:21" x14ac:dyDescent="0.25">
      <c r="T35631" s="101" t="s">
        <v>68726</v>
      </c>
      <c r="U35631" s="74" t="s">
        <v>68727</v>
      </c>
    </row>
    <row r="35632" spans="20:21" x14ac:dyDescent="0.25">
      <c r="T35632" s="101" t="s">
        <v>68728</v>
      </c>
      <c r="U35632" s="74" t="s">
        <v>68729</v>
      </c>
    </row>
    <row r="35633" spans="20:21" x14ac:dyDescent="0.25">
      <c r="T35633" s="101" t="s">
        <v>68730</v>
      </c>
      <c r="U35633" s="74" t="s">
        <v>5875</v>
      </c>
    </row>
    <row r="35634" spans="20:21" x14ac:dyDescent="0.25">
      <c r="T35634" s="101" t="s">
        <v>68731</v>
      </c>
      <c r="U35634" s="74" t="s">
        <v>30233</v>
      </c>
    </row>
    <row r="35635" spans="20:21" x14ac:dyDescent="0.25">
      <c r="T35635" s="101" t="s">
        <v>68732</v>
      </c>
      <c r="U35635" s="74" t="s">
        <v>68733</v>
      </c>
    </row>
    <row r="35636" spans="20:21" x14ac:dyDescent="0.25">
      <c r="T35636" s="101" t="s">
        <v>68734</v>
      </c>
      <c r="U35636" s="74" t="s">
        <v>68735</v>
      </c>
    </row>
    <row r="35637" spans="20:21" x14ac:dyDescent="0.25">
      <c r="T35637" s="101" t="s">
        <v>68736</v>
      </c>
      <c r="U35637" s="74" t="s">
        <v>68737</v>
      </c>
    </row>
    <row r="35638" spans="20:21" x14ac:dyDescent="0.25">
      <c r="T35638" s="101" t="s">
        <v>68738</v>
      </c>
      <c r="U35638" s="74" t="s">
        <v>4992</v>
      </c>
    </row>
    <row r="35639" spans="20:21" x14ac:dyDescent="0.25">
      <c r="T35639" s="101" t="s">
        <v>68739</v>
      </c>
      <c r="U35639" s="74" t="s">
        <v>39041</v>
      </c>
    </row>
    <row r="35640" spans="20:21" x14ac:dyDescent="0.25">
      <c r="T35640" s="101" t="s">
        <v>68740</v>
      </c>
      <c r="U35640" s="74" t="s">
        <v>68741</v>
      </c>
    </row>
    <row r="35641" spans="20:21" x14ac:dyDescent="0.25">
      <c r="T35641" s="101" t="s">
        <v>68742</v>
      </c>
      <c r="U35641" s="74" t="s">
        <v>68743</v>
      </c>
    </row>
    <row r="35642" spans="20:21" x14ac:dyDescent="0.25">
      <c r="T35642" s="101" t="s">
        <v>68744</v>
      </c>
      <c r="U35642" s="74" t="s">
        <v>68745</v>
      </c>
    </row>
    <row r="35643" spans="20:21" x14ac:dyDescent="0.25">
      <c r="T35643" s="101" t="s">
        <v>68746</v>
      </c>
      <c r="U35643" s="74" t="s">
        <v>68747</v>
      </c>
    </row>
    <row r="35644" spans="20:21" x14ac:dyDescent="0.25">
      <c r="T35644" s="101" t="s">
        <v>68748</v>
      </c>
      <c r="U35644" s="74" t="s">
        <v>68749</v>
      </c>
    </row>
    <row r="35645" spans="20:21" x14ac:dyDescent="0.25">
      <c r="T35645" s="101" t="s">
        <v>68750</v>
      </c>
      <c r="U35645" s="74" t="s">
        <v>68751</v>
      </c>
    </row>
    <row r="35646" spans="20:21" x14ac:dyDescent="0.25">
      <c r="T35646" s="101" t="s">
        <v>68752</v>
      </c>
      <c r="U35646" s="74" t="s">
        <v>68753</v>
      </c>
    </row>
    <row r="35647" spans="20:21" x14ac:dyDescent="0.25">
      <c r="T35647" s="101" t="s">
        <v>68754</v>
      </c>
      <c r="U35647" s="74" t="s">
        <v>68755</v>
      </c>
    </row>
    <row r="35648" spans="20:21" x14ac:dyDescent="0.25">
      <c r="T35648" s="101" t="s">
        <v>68756</v>
      </c>
      <c r="U35648" s="74" t="s">
        <v>68757</v>
      </c>
    </row>
    <row r="35649" spans="20:21" x14ac:dyDescent="0.25">
      <c r="T35649" s="101" t="s">
        <v>68758</v>
      </c>
      <c r="U35649" s="74" t="s">
        <v>68759</v>
      </c>
    </row>
    <row r="35650" spans="20:21" x14ac:dyDescent="0.25">
      <c r="T35650" s="101" t="s">
        <v>68760</v>
      </c>
      <c r="U35650" s="74" t="s">
        <v>68761</v>
      </c>
    </row>
    <row r="35651" spans="20:21" x14ac:dyDescent="0.25">
      <c r="T35651" s="101" t="s">
        <v>68762</v>
      </c>
      <c r="U35651" s="74" t="s">
        <v>68763</v>
      </c>
    </row>
    <row r="35652" spans="20:21" x14ac:dyDescent="0.25">
      <c r="T35652" s="101" t="s">
        <v>68764</v>
      </c>
      <c r="U35652" s="74" t="s">
        <v>68765</v>
      </c>
    </row>
    <row r="35653" spans="20:21" x14ac:dyDescent="0.25">
      <c r="T35653" s="101" t="s">
        <v>68766</v>
      </c>
      <c r="U35653" s="74" t="s">
        <v>68767</v>
      </c>
    </row>
    <row r="35654" spans="20:21" x14ac:dyDescent="0.25">
      <c r="T35654" s="101" t="s">
        <v>68768</v>
      </c>
      <c r="U35654" s="74" t="s">
        <v>68769</v>
      </c>
    </row>
    <row r="35655" spans="20:21" x14ac:dyDescent="0.25">
      <c r="T35655" s="101" t="s">
        <v>68770</v>
      </c>
      <c r="U35655" s="74" t="s">
        <v>20844</v>
      </c>
    </row>
    <row r="35656" spans="20:21" x14ac:dyDescent="0.25">
      <c r="T35656" s="101" t="s">
        <v>68771</v>
      </c>
      <c r="U35656" s="74" t="s">
        <v>68772</v>
      </c>
    </row>
    <row r="35657" spans="20:21" x14ac:dyDescent="0.25">
      <c r="T35657" s="101" t="s">
        <v>68773</v>
      </c>
      <c r="U35657" s="74" t="s">
        <v>68774</v>
      </c>
    </row>
    <row r="35658" spans="20:21" x14ac:dyDescent="0.25">
      <c r="T35658" s="101" t="s">
        <v>68775</v>
      </c>
      <c r="U35658" s="74" t="s">
        <v>68776</v>
      </c>
    </row>
    <row r="35659" spans="20:21" x14ac:dyDescent="0.25">
      <c r="T35659" s="101" t="s">
        <v>68777</v>
      </c>
      <c r="U35659" s="74" t="s">
        <v>68778</v>
      </c>
    </row>
    <row r="35660" spans="20:21" x14ac:dyDescent="0.25">
      <c r="T35660" s="101" t="s">
        <v>68779</v>
      </c>
      <c r="U35660" s="74" t="s">
        <v>68780</v>
      </c>
    </row>
    <row r="35661" spans="20:21" x14ac:dyDescent="0.25">
      <c r="T35661" s="101" t="s">
        <v>68781</v>
      </c>
      <c r="U35661" s="74" t="s">
        <v>27207</v>
      </c>
    </row>
    <row r="35662" spans="20:21" x14ac:dyDescent="0.25">
      <c r="T35662" s="101" t="s">
        <v>68782</v>
      </c>
      <c r="U35662" s="74" t="s">
        <v>61599</v>
      </c>
    </row>
    <row r="35663" spans="20:21" x14ac:dyDescent="0.25">
      <c r="T35663" s="101" t="s">
        <v>68783</v>
      </c>
      <c r="U35663" s="74" t="s">
        <v>39776</v>
      </c>
    </row>
    <row r="35664" spans="20:21" x14ac:dyDescent="0.25">
      <c r="T35664" s="101" t="s">
        <v>68784</v>
      </c>
      <c r="U35664" s="74" t="s">
        <v>68785</v>
      </c>
    </row>
    <row r="35665" spans="20:21" x14ac:dyDescent="0.25">
      <c r="T35665" s="101" t="s">
        <v>68786</v>
      </c>
      <c r="U35665" s="74" t="s">
        <v>14176</v>
      </c>
    </row>
    <row r="35666" spans="20:21" x14ac:dyDescent="0.25">
      <c r="T35666" s="101" t="s">
        <v>68787</v>
      </c>
      <c r="U35666" s="74" t="s">
        <v>68788</v>
      </c>
    </row>
    <row r="35667" spans="20:21" x14ac:dyDescent="0.25">
      <c r="T35667" s="101" t="s">
        <v>68789</v>
      </c>
      <c r="U35667" s="74" t="s">
        <v>68790</v>
      </c>
    </row>
    <row r="35668" spans="20:21" x14ac:dyDescent="0.25">
      <c r="T35668" s="101" t="s">
        <v>68791</v>
      </c>
      <c r="U35668" s="74" t="s">
        <v>68792</v>
      </c>
    </row>
    <row r="35669" spans="20:21" x14ac:dyDescent="0.25">
      <c r="T35669" s="101" t="s">
        <v>68793</v>
      </c>
      <c r="U35669" s="74" t="s">
        <v>12069</v>
      </c>
    </row>
    <row r="35670" spans="20:21" x14ac:dyDescent="0.25">
      <c r="T35670" s="101" t="s">
        <v>68794</v>
      </c>
      <c r="U35670" s="74" t="s">
        <v>68795</v>
      </c>
    </row>
    <row r="35671" spans="20:21" x14ac:dyDescent="0.25">
      <c r="T35671" s="101" t="s">
        <v>68796</v>
      </c>
      <c r="U35671" s="74" t="s">
        <v>68797</v>
      </c>
    </row>
    <row r="35672" spans="20:21" x14ac:dyDescent="0.25">
      <c r="T35672" s="101" t="s">
        <v>68798</v>
      </c>
      <c r="U35672" s="74" t="s">
        <v>44526</v>
      </c>
    </row>
    <row r="35673" spans="20:21" x14ac:dyDescent="0.25">
      <c r="T35673" s="101" t="s">
        <v>68799</v>
      </c>
      <c r="U35673" s="74" t="s">
        <v>68800</v>
      </c>
    </row>
    <row r="35674" spans="20:21" x14ac:dyDescent="0.25">
      <c r="T35674" s="101" t="s">
        <v>68801</v>
      </c>
      <c r="U35674" s="74" t="s">
        <v>68802</v>
      </c>
    </row>
    <row r="35675" spans="20:21" x14ac:dyDescent="0.25">
      <c r="T35675" s="101" t="s">
        <v>68803</v>
      </c>
      <c r="U35675" s="74" t="s">
        <v>68804</v>
      </c>
    </row>
    <row r="35676" spans="20:21" x14ac:dyDescent="0.25">
      <c r="T35676" s="101" t="s">
        <v>68805</v>
      </c>
      <c r="U35676" s="74" t="s">
        <v>68806</v>
      </c>
    </row>
    <row r="35677" spans="20:21" x14ac:dyDescent="0.25">
      <c r="T35677" s="101" t="s">
        <v>68807</v>
      </c>
      <c r="U35677" s="74" t="s">
        <v>68808</v>
      </c>
    </row>
    <row r="35678" spans="20:21" x14ac:dyDescent="0.25">
      <c r="T35678" s="101" t="s">
        <v>68809</v>
      </c>
      <c r="U35678" s="74" t="s">
        <v>68810</v>
      </c>
    </row>
    <row r="35679" spans="20:21" x14ac:dyDescent="0.25">
      <c r="T35679" s="101" t="s">
        <v>68811</v>
      </c>
      <c r="U35679" s="74" t="s">
        <v>68812</v>
      </c>
    </row>
    <row r="35680" spans="20:21" x14ac:dyDescent="0.25">
      <c r="T35680" s="101" t="s">
        <v>68813</v>
      </c>
      <c r="U35680" s="74" t="s">
        <v>68814</v>
      </c>
    </row>
    <row r="35681" spans="20:21" x14ac:dyDescent="0.25">
      <c r="T35681" s="101" t="s">
        <v>68815</v>
      </c>
      <c r="U35681" s="74" t="s">
        <v>68816</v>
      </c>
    </row>
    <row r="35682" spans="20:21" x14ac:dyDescent="0.25">
      <c r="T35682" s="101" t="s">
        <v>68817</v>
      </c>
      <c r="U35682" s="74" t="s">
        <v>68818</v>
      </c>
    </row>
    <row r="35683" spans="20:21" x14ac:dyDescent="0.25">
      <c r="T35683" s="101" t="s">
        <v>68819</v>
      </c>
      <c r="U35683" s="74" t="s">
        <v>68820</v>
      </c>
    </row>
    <row r="35684" spans="20:21" x14ac:dyDescent="0.25">
      <c r="T35684" s="101" t="s">
        <v>68821</v>
      </c>
      <c r="U35684" s="74" t="s">
        <v>68822</v>
      </c>
    </row>
    <row r="35685" spans="20:21" x14ac:dyDescent="0.25">
      <c r="T35685" s="101" t="s">
        <v>68823</v>
      </c>
      <c r="U35685" s="74" t="s">
        <v>68824</v>
      </c>
    </row>
    <row r="35686" spans="20:21" x14ac:dyDescent="0.25">
      <c r="T35686" s="101" t="s">
        <v>68825</v>
      </c>
      <c r="U35686" s="74" t="s">
        <v>68826</v>
      </c>
    </row>
    <row r="35687" spans="20:21" x14ac:dyDescent="0.25">
      <c r="T35687" s="101" t="s">
        <v>68827</v>
      </c>
      <c r="U35687" s="74" t="s">
        <v>6856</v>
      </c>
    </row>
    <row r="35688" spans="20:21" x14ac:dyDescent="0.25">
      <c r="T35688" s="101" t="s">
        <v>68828</v>
      </c>
      <c r="U35688" s="74" t="s">
        <v>1634</v>
      </c>
    </row>
    <row r="35689" spans="20:21" x14ac:dyDescent="0.25">
      <c r="T35689" s="101" t="s">
        <v>68829</v>
      </c>
      <c r="U35689" s="74" t="s">
        <v>68830</v>
      </c>
    </row>
    <row r="35690" spans="20:21" x14ac:dyDescent="0.25">
      <c r="T35690" s="101" t="s">
        <v>68831</v>
      </c>
      <c r="U35690" s="74" t="s">
        <v>68832</v>
      </c>
    </row>
    <row r="35691" spans="20:21" x14ac:dyDescent="0.25">
      <c r="T35691" s="101" t="s">
        <v>68833</v>
      </c>
      <c r="U35691" s="74" t="s">
        <v>68834</v>
      </c>
    </row>
    <row r="35692" spans="20:21" x14ac:dyDescent="0.25">
      <c r="T35692" s="101" t="s">
        <v>68835</v>
      </c>
      <c r="U35692" s="74" t="s">
        <v>68836</v>
      </c>
    </row>
    <row r="35693" spans="20:21" x14ac:dyDescent="0.25">
      <c r="T35693" s="101" t="s">
        <v>68837</v>
      </c>
      <c r="U35693" s="74" t="s">
        <v>68838</v>
      </c>
    </row>
    <row r="35694" spans="20:21" x14ac:dyDescent="0.25">
      <c r="T35694" s="101" t="s">
        <v>68839</v>
      </c>
      <c r="U35694" s="74" t="s">
        <v>68840</v>
      </c>
    </row>
    <row r="35695" spans="20:21" x14ac:dyDescent="0.25">
      <c r="T35695" s="101" t="s">
        <v>68841</v>
      </c>
      <c r="U35695" s="74" t="s">
        <v>68842</v>
      </c>
    </row>
    <row r="35696" spans="20:21" x14ac:dyDescent="0.25">
      <c r="T35696" s="101" t="s">
        <v>68843</v>
      </c>
      <c r="U35696" s="74" t="s">
        <v>68844</v>
      </c>
    </row>
    <row r="35697" spans="20:21" x14ac:dyDescent="0.25">
      <c r="T35697" s="101" t="s">
        <v>68845</v>
      </c>
      <c r="U35697" s="74" t="s">
        <v>68846</v>
      </c>
    </row>
    <row r="35698" spans="20:21" x14ac:dyDescent="0.25">
      <c r="T35698" s="101" t="s">
        <v>68847</v>
      </c>
      <c r="U35698" s="74" t="s">
        <v>68848</v>
      </c>
    </row>
    <row r="35699" spans="20:21" x14ac:dyDescent="0.25">
      <c r="T35699" s="101" t="s">
        <v>68849</v>
      </c>
      <c r="U35699" s="74" t="s">
        <v>68850</v>
      </c>
    </row>
    <row r="35700" spans="20:21" x14ac:dyDescent="0.25">
      <c r="T35700" s="101" t="s">
        <v>68851</v>
      </c>
      <c r="U35700" s="74" t="s">
        <v>30519</v>
      </c>
    </row>
    <row r="35701" spans="20:21" x14ac:dyDescent="0.25">
      <c r="T35701" s="101" t="s">
        <v>68852</v>
      </c>
      <c r="U35701" s="74" t="s">
        <v>68853</v>
      </c>
    </row>
    <row r="35702" spans="20:21" x14ac:dyDescent="0.25">
      <c r="T35702" s="101" t="s">
        <v>68854</v>
      </c>
      <c r="U35702" s="74" t="s">
        <v>68855</v>
      </c>
    </row>
    <row r="35703" spans="20:21" x14ac:dyDescent="0.25">
      <c r="T35703" s="101" t="s">
        <v>68856</v>
      </c>
      <c r="U35703" s="74" t="s">
        <v>68857</v>
      </c>
    </row>
    <row r="35704" spans="20:21" x14ac:dyDescent="0.25">
      <c r="T35704" s="101" t="s">
        <v>68858</v>
      </c>
      <c r="U35704" s="74" t="s">
        <v>68859</v>
      </c>
    </row>
    <row r="35705" spans="20:21" x14ac:dyDescent="0.25">
      <c r="T35705" s="101" t="s">
        <v>68860</v>
      </c>
      <c r="U35705" s="74" t="s">
        <v>68861</v>
      </c>
    </row>
    <row r="35706" spans="20:21" x14ac:dyDescent="0.25">
      <c r="T35706" s="101" t="s">
        <v>68862</v>
      </c>
      <c r="U35706" s="74" t="s">
        <v>44875</v>
      </c>
    </row>
    <row r="35707" spans="20:21" x14ac:dyDescent="0.25">
      <c r="T35707" s="101" t="s">
        <v>68863</v>
      </c>
      <c r="U35707" s="74" t="s">
        <v>68864</v>
      </c>
    </row>
    <row r="35708" spans="20:21" x14ac:dyDescent="0.25">
      <c r="T35708" s="101" t="s">
        <v>68865</v>
      </c>
      <c r="U35708" s="74" t="s">
        <v>68866</v>
      </c>
    </row>
    <row r="35709" spans="20:21" x14ac:dyDescent="0.25">
      <c r="T35709" s="101" t="s">
        <v>68867</v>
      </c>
      <c r="U35709" s="74" t="s">
        <v>68868</v>
      </c>
    </row>
    <row r="35710" spans="20:21" x14ac:dyDescent="0.25">
      <c r="T35710" s="101" t="s">
        <v>68869</v>
      </c>
      <c r="U35710" s="74" t="s">
        <v>68870</v>
      </c>
    </row>
    <row r="35711" spans="20:21" x14ac:dyDescent="0.25">
      <c r="T35711" s="101" t="s">
        <v>68871</v>
      </c>
      <c r="U35711" s="74" t="s">
        <v>68872</v>
      </c>
    </row>
    <row r="35712" spans="20:21" x14ac:dyDescent="0.25">
      <c r="T35712" s="101" t="s">
        <v>68873</v>
      </c>
      <c r="U35712" s="74" t="s">
        <v>68874</v>
      </c>
    </row>
    <row r="35713" spans="20:21" x14ac:dyDescent="0.25">
      <c r="T35713" s="101" t="s">
        <v>68875</v>
      </c>
      <c r="U35713" s="74" t="s">
        <v>68876</v>
      </c>
    </row>
    <row r="35714" spans="20:21" x14ac:dyDescent="0.25">
      <c r="T35714" s="101" t="s">
        <v>68877</v>
      </c>
      <c r="U35714" s="74" t="s">
        <v>68878</v>
      </c>
    </row>
    <row r="35715" spans="20:21" x14ac:dyDescent="0.25">
      <c r="T35715" s="101" t="s">
        <v>68879</v>
      </c>
      <c r="U35715" s="74" t="s">
        <v>68880</v>
      </c>
    </row>
    <row r="35716" spans="20:21" x14ac:dyDescent="0.25">
      <c r="T35716" s="101" t="s">
        <v>68881</v>
      </c>
      <c r="U35716" s="74" t="s">
        <v>68882</v>
      </c>
    </row>
    <row r="35717" spans="20:21" x14ac:dyDescent="0.25">
      <c r="T35717" s="101" t="s">
        <v>68883</v>
      </c>
      <c r="U35717" s="74" t="s">
        <v>68884</v>
      </c>
    </row>
    <row r="35718" spans="20:21" x14ac:dyDescent="0.25">
      <c r="T35718" s="101" t="s">
        <v>68885</v>
      </c>
      <c r="U35718" s="74" t="s">
        <v>68886</v>
      </c>
    </row>
    <row r="35719" spans="20:21" x14ac:dyDescent="0.25">
      <c r="T35719" s="101" t="s">
        <v>68887</v>
      </c>
      <c r="U35719" s="74" t="s">
        <v>68888</v>
      </c>
    </row>
    <row r="35720" spans="20:21" x14ac:dyDescent="0.25">
      <c r="T35720" s="101" t="s">
        <v>68889</v>
      </c>
      <c r="U35720" s="74" t="s">
        <v>68890</v>
      </c>
    </row>
    <row r="35721" spans="20:21" x14ac:dyDescent="0.25">
      <c r="T35721" s="101" t="s">
        <v>68891</v>
      </c>
      <c r="U35721" s="74" t="s">
        <v>68892</v>
      </c>
    </row>
    <row r="35722" spans="20:21" x14ac:dyDescent="0.25">
      <c r="T35722" s="101" t="s">
        <v>68893</v>
      </c>
      <c r="U35722" s="74" t="s">
        <v>68894</v>
      </c>
    </row>
    <row r="35723" spans="20:21" x14ac:dyDescent="0.25">
      <c r="T35723" s="101" t="s">
        <v>68895</v>
      </c>
      <c r="U35723" s="74" t="s">
        <v>68896</v>
      </c>
    </row>
    <row r="35724" spans="20:21" x14ac:dyDescent="0.25">
      <c r="T35724" s="101" t="s">
        <v>68897</v>
      </c>
      <c r="U35724" s="74" t="s">
        <v>68898</v>
      </c>
    </row>
    <row r="35725" spans="20:21" x14ac:dyDescent="0.25">
      <c r="T35725" s="101" t="s">
        <v>68899</v>
      </c>
      <c r="U35725" s="74" t="s">
        <v>68900</v>
      </c>
    </row>
    <row r="35726" spans="20:21" x14ac:dyDescent="0.25">
      <c r="T35726" s="101" t="s">
        <v>68901</v>
      </c>
      <c r="U35726" s="74" t="s">
        <v>68902</v>
      </c>
    </row>
    <row r="35727" spans="20:21" x14ac:dyDescent="0.25">
      <c r="T35727" s="101" t="s">
        <v>68903</v>
      </c>
      <c r="U35727" s="74" t="s">
        <v>68904</v>
      </c>
    </row>
    <row r="35728" spans="20:21" x14ac:dyDescent="0.25">
      <c r="T35728" s="101" t="s">
        <v>68905</v>
      </c>
      <c r="U35728" s="74" t="s">
        <v>68906</v>
      </c>
    </row>
    <row r="35729" spans="20:21" x14ac:dyDescent="0.25">
      <c r="T35729" s="101" t="s">
        <v>68907</v>
      </c>
      <c r="U35729" s="74" t="s">
        <v>68908</v>
      </c>
    </row>
    <row r="35730" spans="20:21" x14ac:dyDescent="0.25">
      <c r="T35730" s="101" t="s">
        <v>68909</v>
      </c>
      <c r="U35730" s="74" t="s">
        <v>68910</v>
      </c>
    </row>
    <row r="35731" spans="20:21" x14ac:dyDescent="0.25">
      <c r="T35731" s="101" t="s">
        <v>68911</v>
      </c>
      <c r="U35731" s="74" t="s">
        <v>68912</v>
      </c>
    </row>
    <row r="35732" spans="20:21" x14ac:dyDescent="0.25">
      <c r="T35732" s="101" t="s">
        <v>68913</v>
      </c>
      <c r="U35732" s="74" t="s">
        <v>68914</v>
      </c>
    </row>
    <row r="35733" spans="20:21" x14ac:dyDescent="0.25">
      <c r="T35733" s="101" t="s">
        <v>68915</v>
      </c>
      <c r="U35733" s="74" t="s">
        <v>68916</v>
      </c>
    </row>
    <row r="35734" spans="20:21" x14ac:dyDescent="0.25">
      <c r="T35734" s="101" t="s">
        <v>68917</v>
      </c>
      <c r="U35734" s="74" t="s">
        <v>68918</v>
      </c>
    </row>
    <row r="35735" spans="20:21" x14ac:dyDescent="0.25">
      <c r="T35735" s="101" t="s">
        <v>68919</v>
      </c>
      <c r="U35735" s="74" t="s">
        <v>68920</v>
      </c>
    </row>
    <row r="35736" spans="20:21" x14ac:dyDescent="0.25">
      <c r="T35736" s="101" t="s">
        <v>68921</v>
      </c>
      <c r="U35736" s="74" t="s">
        <v>68922</v>
      </c>
    </row>
    <row r="35737" spans="20:21" x14ac:dyDescent="0.25">
      <c r="T35737" s="101" t="s">
        <v>68923</v>
      </c>
      <c r="U35737" s="74" t="s">
        <v>68924</v>
      </c>
    </row>
    <row r="35738" spans="20:21" x14ac:dyDescent="0.25">
      <c r="T35738" s="101" t="s">
        <v>68925</v>
      </c>
      <c r="U35738" s="74" t="s">
        <v>68926</v>
      </c>
    </row>
    <row r="35739" spans="20:21" x14ac:dyDescent="0.25">
      <c r="T35739" s="101" t="s">
        <v>68927</v>
      </c>
      <c r="U35739" s="74" t="s">
        <v>68928</v>
      </c>
    </row>
    <row r="35740" spans="20:21" x14ac:dyDescent="0.25">
      <c r="T35740" s="101" t="s">
        <v>68929</v>
      </c>
      <c r="U35740" s="74" t="s">
        <v>68930</v>
      </c>
    </row>
    <row r="35741" spans="20:21" x14ac:dyDescent="0.25">
      <c r="T35741" s="101" t="s">
        <v>68931</v>
      </c>
      <c r="U35741" s="74" t="s">
        <v>68932</v>
      </c>
    </row>
    <row r="35742" spans="20:21" x14ac:dyDescent="0.25">
      <c r="T35742" s="101" t="s">
        <v>68933</v>
      </c>
      <c r="U35742" s="74" t="s">
        <v>68934</v>
      </c>
    </row>
    <row r="35743" spans="20:21" x14ac:dyDescent="0.25">
      <c r="T35743" s="101" t="s">
        <v>68935</v>
      </c>
      <c r="U35743" s="74" t="s">
        <v>68936</v>
      </c>
    </row>
    <row r="35744" spans="20:21" x14ac:dyDescent="0.25">
      <c r="T35744" s="101" t="s">
        <v>68937</v>
      </c>
      <c r="U35744" s="74" t="s">
        <v>68938</v>
      </c>
    </row>
    <row r="35745" spans="20:21" x14ac:dyDescent="0.25">
      <c r="T35745" s="101" t="s">
        <v>68939</v>
      </c>
      <c r="U35745" s="74" t="s">
        <v>68940</v>
      </c>
    </row>
    <row r="35746" spans="20:21" x14ac:dyDescent="0.25">
      <c r="T35746" s="101" t="s">
        <v>68941</v>
      </c>
      <c r="U35746" s="74" t="s">
        <v>9172</v>
      </c>
    </row>
    <row r="35747" spans="20:21" x14ac:dyDescent="0.25">
      <c r="T35747" s="101" t="s">
        <v>68942</v>
      </c>
      <c r="U35747" s="74" t="s">
        <v>68943</v>
      </c>
    </row>
    <row r="35748" spans="20:21" x14ac:dyDescent="0.25">
      <c r="T35748" s="101" t="s">
        <v>68944</v>
      </c>
      <c r="U35748" s="74" t="s">
        <v>68945</v>
      </c>
    </row>
    <row r="35749" spans="20:21" x14ac:dyDescent="0.25">
      <c r="T35749" s="101" t="s">
        <v>68946</v>
      </c>
      <c r="U35749" s="74" t="s">
        <v>68947</v>
      </c>
    </row>
    <row r="35750" spans="20:21" x14ac:dyDescent="0.25">
      <c r="T35750" s="101" t="s">
        <v>68948</v>
      </c>
      <c r="U35750" s="74" t="s">
        <v>68949</v>
      </c>
    </row>
    <row r="35751" spans="20:21" x14ac:dyDescent="0.25">
      <c r="T35751" s="101" t="s">
        <v>68950</v>
      </c>
      <c r="U35751" s="74" t="s">
        <v>68951</v>
      </c>
    </row>
    <row r="35752" spans="20:21" x14ac:dyDescent="0.25">
      <c r="T35752" s="101" t="s">
        <v>68952</v>
      </c>
      <c r="U35752" s="74" t="s">
        <v>68953</v>
      </c>
    </row>
    <row r="35753" spans="20:21" x14ac:dyDescent="0.25">
      <c r="T35753" s="101" t="s">
        <v>68954</v>
      </c>
      <c r="U35753" s="74" t="s">
        <v>68955</v>
      </c>
    </row>
    <row r="35754" spans="20:21" x14ac:dyDescent="0.25">
      <c r="T35754" s="101" t="s">
        <v>68956</v>
      </c>
      <c r="U35754" s="74" t="s">
        <v>39610</v>
      </c>
    </row>
    <row r="35755" spans="20:21" x14ac:dyDescent="0.25">
      <c r="T35755" s="101" t="s">
        <v>68957</v>
      </c>
      <c r="U35755" s="74" t="s">
        <v>68958</v>
      </c>
    </row>
    <row r="35756" spans="20:21" x14ac:dyDescent="0.25">
      <c r="T35756" s="101" t="s">
        <v>68959</v>
      </c>
      <c r="U35756" s="74" t="s">
        <v>68960</v>
      </c>
    </row>
    <row r="35757" spans="20:21" x14ac:dyDescent="0.25">
      <c r="T35757" s="101" t="s">
        <v>68961</v>
      </c>
      <c r="U35757" s="74" t="s">
        <v>68962</v>
      </c>
    </row>
    <row r="35758" spans="20:21" x14ac:dyDescent="0.25">
      <c r="T35758" s="101" t="s">
        <v>68963</v>
      </c>
      <c r="U35758" s="74" t="s">
        <v>1176</v>
      </c>
    </row>
    <row r="35759" spans="20:21" x14ac:dyDescent="0.25">
      <c r="T35759" s="101" t="s">
        <v>68964</v>
      </c>
      <c r="U35759" s="74" t="s">
        <v>60611</v>
      </c>
    </row>
    <row r="35760" spans="20:21" x14ac:dyDescent="0.25">
      <c r="T35760" s="101" t="s">
        <v>68965</v>
      </c>
      <c r="U35760" s="74" t="s">
        <v>68966</v>
      </c>
    </row>
    <row r="35761" spans="20:21" x14ac:dyDescent="0.25">
      <c r="T35761" s="101" t="s">
        <v>68967</v>
      </c>
      <c r="U35761" s="74" t="s">
        <v>68968</v>
      </c>
    </row>
    <row r="35762" spans="20:21" x14ac:dyDescent="0.25">
      <c r="T35762" s="101" t="s">
        <v>68969</v>
      </c>
      <c r="U35762" s="74" t="s">
        <v>68970</v>
      </c>
    </row>
    <row r="35763" spans="20:21" x14ac:dyDescent="0.25">
      <c r="T35763" s="101" t="s">
        <v>68971</v>
      </c>
      <c r="U35763" s="74" t="s">
        <v>68972</v>
      </c>
    </row>
    <row r="35764" spans="20:21" x14ac:dyDescent="0.25">
      <c r="T35764" s="101" t="s">
        <v>68973</v>
      </c>
      <c r="U35764" s="74" t="s">
        <v>68974</v>
      </c>
    </row>
    <row r="35765" spans="20:21" x14ac:dyDescent="0.25">
      <c r="T35765" s="101" t="s">
        <v>68975</v>
      </c>
      <c r="U35765" s="74" t="s">
        <v>68976</v>
      </c>
    </row>
    <row r="35766" spans="20:21" x14ac:dyDescent="0.25">
      <c r="T35766" s="101" t="s">
        <v>68977</v>
      </c>
      <c r="U35766" s="74" t="s">
        <v>68978</v>
      </c>
    </row>
    <row r="35767" spans="20:21" x14ac:dyDescent="0.25">
      <c r="T35767" s="101" t="s">
        <v>68979</v>
      </c>
      <c r="U35767" s="74" t="s">
        <v>68980</v>
      </c>
    </row>
    <row r="35768" spans="20:21" x14ac:dyDescent="0.25">
      <c r="T35768" s="101" t="s">
        <v>68981</v>
      </c>
      <c r="U35768" s="74" t="s">
        <v>68982</v>
      </c>
    </row>
    <row r="35769" spans="20:21" x14ac:dyDescent="0.25">
      <c r="T35769" s="101" t="s">
        <v>68983</v>
      </c>
      <c r="U35769" s="74" t="s">
        <v>68984</v>
      </c>
    </row>
    <row r="35770" spans="20:21" x14ac:dyDescent="0.25">
      <c r="T35770" s="101" t="s">
        <v>68985</v>
      </c>
      <c r="U35770" s="74" t="s">
        <v>68986</v>
      </c>
    </row>
    <row r="35771" spans="20:21" x14ac:dyDescent="0.25">
      <c r="T35771" s="101" t="s">
        <v>68987</v>
      </c>
      <c r="U35771" s="74" t="s">
        <v>68988</v>
      </c>
    </row>
    <row r="35772" spans="20:21" x14ac:dyDescent="0.25">
      <c r="T35772" s="101" t="s">
        <v>68989</v>
      </c>
      <c r="U35772" s="74" t="s">
        <v>20877</v>
      </c>
    </row>
    <row r="35773" spans="20:21" x14ac:dyDescent="0.25">
      <c r="T35773" s="101" t="s">
        <v>68990</v>
      </c>
      <c r="U35773" s="74" t="s">
        <v>68991</v>
      </c>
    </row>
    <row r="35774" spans="20:21" x14ac:dyDescent="0.25">
      <c r="T35774" s="101" t="s">
        <v>68992</v>
      </c>
      <c r="U35774" s="74" t="s">
        <v>11958</v>
      </c>
    </row>
    <row r="35775" spans="20:21" x14ac:dyDescent="0.25">
      <c r="T35775" s="101" t="s">
        <v>68993</v>
      </c>
      <c r="U35775" s="74" t="s">
        <v>68994</v>
      </c>
    </row>
    <row r="35776" spans="20:21" x14ac:dyDescent="0.25">
      <c r="T35776" s="101" t="s">
        <v>68995</v>
      </c>
      <c r="U35776" s="74" t="s">
        <v>68996</v>
      </c>
    </row>
    <row r="35777" spans="20:21" x14ac:dyDescent="0.25">
      <c r="T35777" s="101" t="s">
        <v>68997</v>
      </c>
      <c r="U35777" s="74" t="s">
        <v>68998</v>
      </c>
    </row>
    <row r="35778" spans="20:21" x14ac:dyDescent="0.25">
      <c r="T35778" s="101" t="s">
        <v>68999</v>
      </c>
      <c r="U35778" s="74" t="s">
        <v>69000</v>
      </c>
    </row>
    <row r="35779" spans="20:21" x14ac:dyDescent="0.25">
      <c r="T35779" s="101" t="s">
        <v>69001</v>
      </c>
      <c r="U35779" s="74" t="s">
        <v>69002</v>
      </c>
    </row>
    <row r="35780" spans="20:21" x14ac:dyDescent="0.25">
      <c r="T35780" s="101" t="s">
        <v>69003</v>
      </c>
      <c r="U35780" s="74" t="s">
        <v>69004</v>
      </c>
    </row>
    <row r="35781" spans="20:21" x14ac:dyDescent="0.25">
      <c r="T35781" s="101" t="s">
        <v>69005</v>
      </c>
      <c r="U35781" s="74" t="s">
        <v>69006</v>
      </c>
    </row>
    <row r="35782" spans="20:21" x14ac:dyDescent="0.25">
      <c r="T35782" s="101" t="s">
        <v>69007</v>
      </c>
      <c r="U35782" s="74" t="s">
        <v>69008</v>
      </c>
    </row>
    <row r="35783" spans="20:21" x14ac:dyDescent="0.25">
      <c r="T35783" s="101" t="s">
        <v>69009</v>
      </c>
      <c r="U35783" s="74" t="s">
        <v>69010</v>
      </c>
    </row>
    <row r="35784" spans="20:21" x14ac:dyDescent="0.25">
      <c r="T35784" s="101" t="s">
        <v>69011</v>
      </c>
      <c r="U35784" s="74" t="s">
        <v>69012</v>
      </c>
    </row>
    <row r="35785" spans="20:21" x14ac:dyDescent="0.25">
      <c r="T35785" s="101" t="s">
        <v>69013</v>
      </c>
      <c r="U35785" s="74" t="s">
        <v>69014</v>
      </c>
    </row>
    <row r="35786" spans="20:21" x14ac:dyDescent="0.25">
      <c r="T35786" s="101" t="s">
        <v>69015</v>
      </c>
      <c r="U35786" s="74" t="s">
        <v>69016</v>
      </c>
    </row>
    <row r="35787" spans="20:21" x14ac:dyDescent="0.25">
      <c r="T35787" s="101" t="s">
        <v>69017</v>
      </c>
      <c r="U35787" s="74" t="s">
        <v>69018</v>
      </c>
    </row>
    <row r="35788" spans="20:21" x14ac:dyDescent="0.25">
      <c r="T35788" s="101" t="s">
        <v>69019</v>
      </c>
      <c r="U35788" s="74" t="s">
        <v>69020</v>
      </c>
    </row>
    <row r="35789" spans="20:21" x14ac:dyDescent="0.25">
      <c r="T35789" s="101" t="s">
        <v>69021</v>
      </c>
      <c r="U35789" s="74" t="s">
        <v>69022</v>
      </c>
    </row>
    <row r="35790" spans="20:21" x14ac:dyDescent="0.25">
      <c r="T35790" s="101" t="s">
        <v>69023</v>
      </c>
      <c r="U35790" s="74" t="s">
        <v>69024</v>
      </c>
    </row>
    <row r="35791" spans="20:21" x14ac:dyDescent="0.25">
      <c r="T35791" s="101" t="s">
        <v>69025</v>
      </c>
      <c r="U35791" s="74" t="s">
        <v>69026</v>
      </c>
    </row>
    <row r="35792" spans="20:21" x14ac:dyDescent="0.25">
      <c r="T35792" s="101" t="s">
        <v>69027</v>
      </c>
      <c r="U35792" s="74" t="s">
        <v>69028</v>
      </c>
    </row>
    <row r="35793" spans="20:21" x14ac:dyDescent="0.25">
      <c r="T35793" s="101" t="s">
        <v>69029</v>
      </c>
      <c r="U35793" s="74" t="s">
        <v>14190</v>
      </c>
    </row>
    <row r="35794" spans="20:21" x14ac:dyDescent="0.25">
      <c r="T35794" s="101" t="s">
        <v>69030</v>
      </c>
      <c r="U35794" s="74" t="s">
        <v>69031</v>
      </c>
    </row>
    <row r="35795" spans="20:21" x14ac:dyDescent="0.25">
      <c r="T35795" s="101" t="s">
        <v>69032</v>
      </c>
      <c r="U35795" s="74" t="s">
        <v>69033</v>
      </c>
    </row>
    <row r="35796" spans="20:21" x14ac:dyDescent="0.25">
      <c r="T35796" s="101" t="s">
        <v>69034</v>
      </c>
      <c r="U35796" s="74" t="s">
        <v>69035</v>
      </c>
    </row>
    <row r="35797" spans="20:21" x14ac:dyDescent="0.25">
      <c r="T35797" s="101" t="s">
        <v>69036</v>
      </c>
      <c r="U35797" s="74" t="s">
        <v>69037</v>
      </c>
    </row>
    <row r="35798" spans="20:21" x14ac:dyDescent="0.25">
      <c r="T35798" s="101" t="s">
        <v>69038</v>
      </c>
      <c r="U35798" s="74" t="s">
        <v>69039</v>
      </c>
    </row>
    <row r="35799" spans="20:21" x14ac:dyDescent="0.25">
      <c r="T35799" s="101" t="s">
        <v>69040</v>
      </c>
      <c r="U35799" s="74" t="s">
        <v>69041</v>
      </c>
    </row>
    <row r="35800" spans="20:21" x14ac:dyDescent="0.25">
      <c r="T35800" s="101" t="s">
        <v>69042</v>
      </c>
      <c r="U35800" s="74" t="s">
        <v>69043</v>
      </c>
    </row>
    <row r="35801" spans="20:21" x14ac:dyDescent="0.25">
      <c r="T35801" s="101" t="s">
        <v>69044</v>
      </c>
      <c r="U35801" s="74" t="s">
        <v>69045</v>
      </c>
    </row>
    <row r="35802" spans="20:21" x14ac:dyDescent="0.25">
      <c r="T35802" s="101" t="s">
        <v>69046</v>
      </c>
      <c r="U35802" s="74" t="s">
        <v>69047</v>
      </c>
    </row>
    <row r="35803" spans="20:21" x14ac:dyDescent="0.25">
      <c r="T35803" s="101" t="s">
        <v>69048</v>
      </c>
      <c r="U35803" s="74" t="s">
        <v>69049</v>
      </c>
    </row>
    <row r="35804" spans="20:21" x14ac:dyDescent="0.25">
      <c r="T35804" s="101" t="s">
        <v>69050</v>
      </c>
      <c r="U35804" s="74" t="s">
        <v>69051</v>
      </c>
    </row>
    <row r="35805" spans="20:21" x14ac:dyDescent="0.25">
      <c r="T35805" s="101" t="s">
        <v>69052</v>
      </c>
      <c r="U35805" s="74" t="s">
        <v>69053</v>
      </c>
    </row>
    <row r="35806" spans="20:21" x14ac:dyDescent="0.25">
      <c r="T35806" s="101" t="s">
        <v>69054</v>
      </c>
      <c r="U35806" s="74" t="s">
        <v>69055</v>
      </c>
    </row>
    <row r="35807" spans="20:21" x14ac:dyDescent="0.25">
      <c r="T35807" s="101" t="s">
        <v>69056</v>
      </c>
      <c r="U35807" s="74" t="s">
        <v>69057</v>
      </c>
    </row>
    <row r="35808" spans="20:21" x14ac:dyDescent="0.25">
      <c r="T35808" s="101" t="s">
        <v>69058</v>
      </c>
      <c r="U35808" s="74" t="s">
        <v>69059</v>
      </c>
    </row>
    <row r="35809" spans="20:21" x14ac:dyDescent="0.25">
      <c r="T35809" s="101" t="s">
        <v>69060</v>
      </c>
      <c r="U35809" s="74" t="s">
        <v>69061</v>
      </c>
    </row>
    <row r="35810" spans="20:21" x14ac:dyDescent="0.25">
      <c r="T35810" s="101" t="s">
        <v>69062</v>
      </c>
      <c r="U35810" s="74" t="s">
        <v>69063</v>
      </c>
    </row>
    <row r="35811" spans="20:21" x14ac:dyDescent="0.25">
      <c r="T35811" s="101" t="s">
        <v>69064</v>
      </c>
      <c r="U35811" s="74" t="s">
        <v>69065</v>
      </c>
    </row>
    <row r="35812" spans="20:21" x14ac:dyDescent="0.25">
      <c r="T35812" s="101" t="s">
        <v>69066</v>
      </c>
      <c r="U35812" s="74" t="s">
        <v>69067</v>
      </c>
    </row>
    <row r="35813" spans="20:21" x14ac:dyDescent="0.25">
      <c r="T35813" s="101" t="s">
        <v>69068</v>
      </c>
      <c r="U35813" s="74" t="s">
        <v>69069</v>
      </c>
    </row>
    <row r="35814" spans="20:21" x14ac:dyDescent="0.25">
      <c r="T35814" s="101" t="s">
        <v>69070</v>
      </c>
      <c r="U35814" s="74" t="s">
        <v>12915</v>
      </c>
    </row>
    <row r="35815" spans="20:21" x14ac:dyDescent="0.25">
      <c r="T35815" s="101" t="s">
        <v>69071</v>
      </c>
      <c r="U35815" s="74" t="s">
        <v>68206</v>
      </c>
    </row>
    <row r="35816" spans="20:21" x14ac:dyDescent="0.25">
      <c r="T35816" s="101" t="s">
        <v>69072</v>
      </c>
      <c r="U35816" s="74" t="s">
        <v>69073</v>
      </c>
    </row>
    <row r="35817" spans="20:21" x14ac:dyDescent="0.25">
      <c r="T35817" s="101" t="s">
        <v>69074</v>
      </c>
      <c r="U35817" s="74" t="s">
        <v>69075</v>
      </c>
    </row>
    <row r="35818" spans="20:21" x14ac:dyDescent="0.25">
      <c r="T35818" s="101" t="s">
        <v>69076</v>
      </c>
      <c r="U35818" s="74" t="s">
        <v>69077</v>
      </c>
    </row>
    <row r="35819" spans="20:21" x14ac:dyDescent="0.25">
      <c r="T35819" s="101" t="s">
        <v>69078</v>
      </c>
      <c r="U35819" s="74" t="s">
        <v>69079</v>
      </c>
    </row>
    <row r="35820" spans="20:21" x14ac:dyDescent="0.25">
      <c r="T35820" s="101" t="s">
        <v>69080</v>
      </c>
      <c r="U35820" s="74" t="s">
        <v>69081</v>
      </c>
    </row>
    <row r="35821" spans="20:21" x14ac:dyDescent="0.25">
      <c r="T35821" s="101" t="s">
        <v>69082</v>
      </c>
      <c r="U35821" s="74" t="s">
        <v>69083</v>
      </c>
    </row>
    <row r="35822" spans="20:21" x14ac:dyDescent="0.25">
      <c r="T35822" s="101" t="s">
        <v>69084</v>
      </c>
      <c r="U35822" s="74" t="s">
        <v>69085</v>
      </c>
    </row>
    <row r="35823" spans="20:21" x14ac:dyDescent="0.25">
      <c r="T35823" s="101" t="s">
        <v>69086</v>
      </c>
      <c r="U35823" s="74" t="s">
        <v>69087</v>
      </c>
    </row>
    <row r="35824" spans="20:21" x14ac:dyDescent="0.25">
      <c r="T35824" s="101" t="s">
        <v>69088</v>
      </c>
      <c r="U35824" s="74" t="s">
        <v>69089</v>
      </c>
    </row>
    <row r="35825" spans="20:21" x14ac:dyDescent="0.25">
      <c r="T35825" s="101" t="s">
        <v>69090</v>
      </c>
      <c r="U35825" s="74" t="s">
        <v>69091</v>
      </c>
    </row>
    <row r="35826" spans="20:21" x14ac:dyDescent="0.25">
      <c r="T35826" s="101" t="s">
        <v>69092</v>
      </c>
      <c r="U35826" s="74" t="s">
        <v>69093</v>
      </c>
    </row>
    <row r="35827" spans="20:21" x14ac:dyDescent="0.25">
      <c r="T35827" s="101" t="s">
        <v>69094</v>
      </c>
      <c r="U35827" s="74" t="s">
        <v>69095</v>
      </c>
    </row>
    <row r="35828" spans="20:21" x14ac:dyDescent="0.25">
      <c r="T35828" s="101" t="s">
        <v>69096</v>
      </c>
      <c r="U35828" s="74" t="s">
        <v>69097</v>
      </c>
    </row>
    <row r="35829" spans="20:21" x14ac:dyDescent="0.25">
      <c r="T35829" s="101" t="s">
        <v>69098</v>
      </c>
      <c r="U35829" s="74" t="s">
        <v>48518</v>
      </c>
    </row>
    <row r="35830" spans="20:21" x14ac:dyDescent="0.25">
      <c r="T35830" s="101" t="s">
        <v>69099</v>
      </c>
      <c r="U35830" s="74" t="s">
        <v>69100</v>
      </c>
    </row>
    <row r="35831" spans="20:21" x14ac:dyDescent="0.25">
      <c r="T35831" s="101" t="s">
        <v>69101</v>
      </c>
      <c r="U35831" s="74" t="s">
        <v>69102</v>
      </c>
    </row>
    <row r="35832" spans="20:21" x14ac:dyDescent="0.25">
      <c r="T35832" s="101" t="s">
        <v>69103</v>
      </c>
      <c r="U35832" s="74" t="s">
        <v>69104</v>
      </c>
    </row>
    <row r="35833" spans="20:21" x14ac:dyDescent="0.25">
      <c r="T35833" s="101" t="s">
        <v>69105</v>
      </c>
      <c r="U35833" s="74" t="s">
        <v>55662</v>
      </c>
    </row>
    <row r="35834" spans="20:21" x14ac:dyDescent="0.25">
      <c r="T35834" s="101" t="s">
        <v>69106</v>
      </c>
      <c r="U35834" s="74" t="s">
        <v>69107</v>
      </c>
    </row>
    <row r="35835" spans="20:21" x14ac:dyDescent="0.25">
      <c r="T35835" s="101" t="s">
        <v>69108</v>
      </c>
      <c r="U35835" s="74" t="s">
        <v>69109</v>
      </c>
    </row>
    <row r="35836" spans="20:21" x14ac:dyDescent="0.25">
      <c r="T35836" s="101" t="s">
        <v>69110</v>
      </c>
      <c r="U35836" s="74" t="s">
        <v>37572</v>
      </c>
    </row>
    <row r="35837" spans="20:21" x14ac:dyDescent="0.25">
      <c r="T35837" s="101" t="s">
        <v>69111</v>
      </c>
      <c r="U35837" s="74" t="s">
        <v>69112</v>
      </c>
    </row>
    <row r="35838" spans="20:21" x14ac:dyDescent="0.25">
      <c r="T35838" s="101" t="s">
        <v>69113</v>
      </c>
      <c r="U35838" s="74" t="s">
        <v>69114</v>
      </c>
    </row>
    <row r="35839" spans="20:21" x14ac:dyDescent="0.25">
      <c r="T35839" s="101" t="s">
        <v>69115</v>
      </c>
      <c r="U35839" s="74" t="s">
        <v>69116</v>
      </c>
    </row>
    <row r="35840" spans="20:21" x14ac:dyDescent="0.25">
      <c r="T35840" s="101" t="s">
        <v>69117</v>
      </c>
      <c r="U35840" s="74" t="s">
        <v>69118</v>
      </c>
    </row>
    <row r="35841" spans="20:21" x14ac:dyDescent="0.25">
      <c r="T35841" s="101" t="s">
        <v>69119</v>
      </c>
      <c r="U35841" s="74" t="s">
        <v>69120</v>
      </c>
    </row>
    <row r="35842" spans="20:21" x14ac:dyDescent="0.25">
      <c r="T35842" s="101" t="s">
        <v>69121</v>
      </c>
      <c r="U35842" s="74" t="s">
        <v>69122</v>
      </c>
    </row>
    <row r="35843" spans="20:21" x14ac:dyDescent="0.25">
      <c r="T35843" s="101" t="s">
        <v>69123</v>
      </c>
      <c r="U35843" s="74" t="s">
        <v>69124</v>
      </c>
    </row>
    <row r="35844" spans="20:21" x14ac:dyDescent="0.25">
      <c r="T35844" s="101" t="s">
        <v>69125</v>
      </c>
      <c r="U35844" s="74" t="s">
        <v>69126</v>
      </c>
    </row>
    <row r="35845" spans="20:21" x14ac:dyDescent="0.25">
      <c r="T35845" s="101" t="s">
        <v>69127</v>
      </c>
      <c r="U35845" s="74" t="s">
        <v>69128</v>
      </c>
    </row>
    <row r="35846" spans="20:21" x14ac:dyDescent="0.25">
      <c r="T35846" s="101" t="s">
        <v>69129</v>
      </c>
      <c r="U35846" s="74" t="s">
        <v>69130</v>
      </c>
    </row>
    <row r="35847" spans="20:21" x14ac:dyDescent="0.25">
      <c r="T35847" s="101" t="s">
        <v>69131</v>
      </c>
      <c r="U35847" s="74" t="s">
        <v>69132</v>
      </c>
    </row>
    <row r="35848" spans="20:21" x14ac:dyDescent="0.25">
      <c r="T35848" s="101" t="s">
        <v>69133</v>
      </c>
      <c r="U35848" s="74" t="s">
        <v>69134</v>
      </c>
    </row>
    <row r="35849" spans="20:21" x14ac:dyDescent="0.25">
      <c r="T35849" s="101" t="s">
        <v>69135</v>
      </c>
      <c r="U35849" s="74" t="s">
        <v>69136</v>
      </c>
    </row>
    <row r="35850" spans="20:21" x14ac:dyDescent="0.25">
      <c r="T35850" s="101" t="s">
        <v>69137</v>
      </c>
      <c r="U35850" s="74" t="s">
        <v>56704</v>
      </c>
    </row>
    <row r="35851" spans="20:21" x14ac:dyDescent="0.25">
      <c r="T35851" s="101" t="s">
        <v>69138</v>
      </c>
      <c r="U35851" s="74" t="s">
        <v>69139</v>
      </c>
    </row>
    <row r="35852" spans="20:21" x14ac:dyDescent="0.25">
      <c r="T35852" s="101" t="s">
        <v>69140</v>
      </c>
      <c r="U35852" s="74" t="s">
        <v>69141</v>
      </c>
    </row>
    <row r="35853" spans="20:21" x14ac:dyDescent="0.25">
      <c r="T35853" s="101" t="s">
        <v>69142</v>
      </c>
      <c r="U35853" s="74" t="s">
        <v>40240</v>
      </c>
    </row>
    <row r="35854" spans="20:21" x14ac:dyDescent="0.25">
      <c r="T35854" s="101" t="s">
        <v>69143</v>
      </c>
      <c r="U35854" s="74" t="s">
        <v>69144</v>
      </c>
    </row>
    <row r="35855" spans="20:21" x14ac:dyDescent="0.25">
      <c r="T35855" s="101" t="s">
        <v>69145</v>
      </c>
      <c r="U35855" s="74" t="s">
        <v>69146</v>
      </c>
    </row>
    <row r="35856" spans="20:21" x14ac:dyDescent="0.25">
      <c r="T35856" s="101" t="s">
        <v>69147</v>
      </c>
      <c r="U35856" s="74" t="s">
        <v>69148</v>
      </c>
    </row>
    <row r="35857" spans="20:21" x14ac:dyDescent="0.25">
      <c r="T35857" s="101" t="s">
        <v>69149</v>
      </c>
      <c r="U35857" s="74" t="s">
        <v>69150</v>
      </c>
    </row>
    <row r="35858" spans="20:21" x14ac:dyDescent="0.25">
      <c r="T35858" s="101" t="s">
        <v>69151</v>
      </c>
      <c r="U35858" s="74" t="s">
        <v>16982</v>
      </c>
    </row>
    <row r="35859" spans="20:21" x14ac:dyDescent="0.25">
      <c r="T35859" s="101" t="s">
        <v>69152</v>
      </c>
      <c r="U35859" s="74" t="s">
        <v>9952</v>
      </c>
    </row>
    <row r="35860" spans="20:21" x14ac:dyDescent="0.25">
      <c r="T35860" s="101" t="s">
        <v>69153</v>
      </c>
      <c r="U35860" s="74" t="s">
        <v>69154</v>
      </c>
    </row>
    <row r="35861" spans="20:21" x14ac:dyDescent="0.25">
      <c r="T35861" s="101" t="s">
        <v>69155</v>
      </c>
      <c r="U35861" s="74" t="s">
        <v>69156</v>
      </c>
    </row>
    <row r="35862" spans="20:21" x14ac:dyDescent="0.25">
      <c r="T35862" s="101" t="s">
        <v>69157</v>
      </c>
      <c r="U35862" s="74" t="s">
        <v>69158</v>
      </c>
    </row>
    <row r="35863" spans="20:21" x14ac:dyDescent="0.25">
      <c r="T35863" s="101" t="s">
        <v>69159</v>
      </c>
      <c r="U35863" s="74" t="s">
        <v>37715</v>
      </c>
    </row>
    <row r="35864" spans="20:21" x14ac:dyDescent="0.25">
      <c r="T35864" s="101" t="s">
        <v>69160</v>
      </c>
      <c r="U35864" s="74" t="s">
        <v>69161</v>
      </c>
    </row>
    <row r="35865" spans="20:21" x14ac:dyDescent="0.25">
      <c r="T35865" s="101" t="s">
        <v>69162</v>
      </c>
      <c r="U35865" s="74" t="s">
        <v>69163</v>
      </c>
    </row>
    <row r="35866" spans="20:21" x14ac:dyDescent="0.25">
      <c r="T35866" s="101" t="s">
        <v>69164</v>
      </c>
      <c r="U35866" s="74" t="s">
        <v>69165</v>
      </c>
    </row>
    <row r="35867" spans="20:21" x14ac:dyDescent="0.25">
      <c r="T35867" s="101" t="s">
        <v>69166</v>
      </c>
      <c r="U35867" s="74" t="s">
        <v>69167</v>
      </c>
    </row>
    <row r="35868" spans="20:21" x14ac:dyDescent="0.25">
      <c r="T35868" s="101" t="s">
        <v>69168</v>
      </c>
      <c r="U35868" s="74" t="s">
        <v>60011</v>
      </c>
    </row>
    <row r="35869" spans="20:21" x14ac:dyDescent="0.25">
      <c r="T35869" s="101" t="s">
        <v>69169</v>
      </c>
      <c r="U35869" s="74" t="s">
        <v>7089</v>
      </c>
    </row>
    <row r="35870" spans="20:21" x14ac:dyDescent="0.25">
      <c r="T35870" s="101" t="s">
        <v>69170</v>
      </c>
      <c r="U35870" s="74" t="s">
        <v>67588</v>
      </c>
    </row>
    <row r="35871" spans="20:21" x14ac:dyDescent="0.25">
      <c r="T35871" s="101" t="s">
        <v>69171</v>
      </c>
      <c r="U35871" s="74" t="s">
        <v>69172</v>
      </c>
    </row>
    <row r="35872" spans="20:21" x14ac:dyDescent="0.25">
      <c r="T35872" s="101" t="s">
        <v>69173</v>
      </c>
      <c r="U35872" s="74" t="s">
        <v>21302</v>
      </c>
    </row>
    <row r="35873" spans="20:21" x14ac:dyDescent="0.25">
      <c r="T35873" s="101" t="s">
        <v>69174</v>
      </c>
      <c r="U35873" s="74" t="s">
        <v>69175</v>
      </c>
    </row>
    <row r="35874" spans="20:21" x14ac:dyDescent="0.25">
      <c r="T35874" s="101" t="s">
        <v>69176</v>
      </c>
      <c r="U35874" s="74" t="s">
        <v>69177</v>
      </c>
    </row>
    <row r="35875" spans="20:21" x14ac:dyDescent="0.25">
      <c r="T35875" s="101" t="s">
        <v>69178</v>
      </c>
      <c r="U35875" s="74" t="s">
        <v>69179</v>
      </c>
    </row>
    <row r="35876" spans="20:21" x14ac:dyDescent="0.25">
      <c r="T35876" s="101" t="s">
        <v>69180</v>
      </c>
      <c r="U35876" s="74" t="s">
        <v>69181</v>
      </c>
    </row>
    <row r="35877" spans="20:21" x14ac:dyDescent="0.25">
      <c r="T35877" s="101" t="s">
        <v>69182</v>
      </c>
      <c r="U35877" s="74" t="s">
        <v>69183</v>
      </c>
    </row>
    <row r="35878" spans="20:21" x14ac:dyDescent="0.25">
      <c r="T35878" s="101" t="s">
        <v>69184</v>
      </c>
      <c r="U35878" s="74" t="s">
        <v>69185</v>
      </c>
    </row>
    <row r="35879" spans="20:21" x14ac:dyDescent="0.25">
      <c r="T35879" s="101" t="s">
        <v>69186</v>
      </c>
      <c r="U35879" s="74" t="s">
        <v>69187</v>
      </c>
    </row>
    <row r="35880" spans="20:21" x14ac:dyDescent="0.25">
      <c r="T35880" s="101" t="s">
        <v>69188</v>
      </c>
      <c r="U35880" s="74" t="s">
        <v>69189</v>
      </c>
    </row>
    <row r="35881" spans="20:21" x14ac:dyDescent="0.25">
      <c r="T35881" s="101" t="s">
        <v>69190</v>
      </c>
      <c r="U35881" s="74" t="s">
        <v>69191</v>
      </c>
    </row>
    <row r="35882" spans="20:21" x14ac:dyDescent="0.25">
      <c r="T35882" s="101" t="s">
        <v>69192</v>
      </c>
      <c r="U35882" s="74" t="s">
        <v>69193</v>
      </c>
    </row>
    <row r="35883" spans="20:21" x14ac:dyDescent="0.25">
      <c r="T35883" s="101" t="s">
        <v>69194</v>
      </c>
      <c r="U35883" s="74" t="s">
        <v>69195</v>
      </c>
    </row>
    <row r="35884" spans="20:21" x14ac:dyDescent="0.25">
      <c r="T35884" s="101" t="s">
        <v>69196</v>
      </c>
      <c r="U35884" s="74" t="s">
        <v>69197</v>
      </c>
    </row>
    <row r="35885" spans="20:21" x14ac:dyDescent="0.25">
      <c r="T35885" s="101" t="s">
        <v>69198</v>
      </c>
      <c r="U35885" s="74" t="s">
        <v>69199</v>
      </c>
    </row>
    <row r="35886" spans="20:21" x14ac:dyDescent="0.25">
      <c r="T35886" s="101" t="s">
        <v>69200</v>
      </c>
      <c r="U35886" s="74" t="s">
        <v>69201</v>
      </c>
    </row>
    <row r="35887" spans="20:21" x14ac:dyDescent="0.25">
      <c r="T35887" s="101" t="s">
        <v>69202</v>
      </c>
      <c r="U35887" s="74" t="s">
        <v>21354</v>
      </c>
    </row>
    <row r="35888" spans="20:21" x14ac:dyDescent="0.25">
      <c r="T35888" s="101" t="s">
        <v>69203</v>
      </c>
      <c r="U35888" s="74" t="s">
        <v>69204</v>
      </c>
    </row>
    <row r="35889" spans="20:21" x14ac:dyDescent="0.25">
      <c r="T35889" s="101" t="s">
        <v>69205</v>
      </c>
      <c r="U35889" s="74" t="s">
        <v>69206</v>
      </c>
    </row>
    <row r="35890" spans="20:21" x14ac:dyDescent="0.25">
      <c r="T35890" s="101" t="s">
        <v>69207</v>
      </c>
      <c r="U35890" s="74" t="s">
        <v>69208</v>
      </c>
    </row>
    <row r="35891" spans="20:21" x14ac:dyDescent="0.25">
      <c r="T35891" s="101" t="s">
        <v>69209</v>
      </c>
      <c r="U35891" s="74" t="s">
        <v>2314</v>
      </c>
    </row>
    <row r="35892" spans="20:21" x14ac:dyDescent="0.25">
      <c r="T35892" s="101" t="s">
        <v>69210</v>
      </c>
      <c r="U35892" s="74" t="s">
        <v>37870</v>
      </c>
    </row>
    <row r="35893" spans="20:21" x14ac:dyDescent="0.25">
      <c r="T35893" s="101" t="s">
        <v>69211</v>
      </c>
      <c r="U35893" s="74" t="s">
        <v>69212</v>
      </c>
    </row>
    <row r="35894" spans="20:21" x14ac:dyDescent="0.25">
      <c r="T35894" s="101" t="s">
        <v>69213</v>
      </c>
      <c r="U35894" s="74" t="s">
        <v>69214</v>
      </c>
    </row>
    <row r="35895" spans="20:21" x14ac:dyDescent="0.25">
      <c r="T35895" s="101" t="s">
        <v>69215</v>
      </c>
      <c r="U35895" s="74" t="s">
        <v>69216</v>
      </c>
    </row>
    <row r="35896" spans="20:21" x14ac:dyDescent="0.25">
      <c r="T35896" s="101" t="s">
        <v>69217</v>
      </c>
      <c r="U35896" s="74" t="s">
        <v>33491</v>
      </c>
    </row>
    <row r="35897" spans="20:21" x14ac:dyDescent="0.25">
      <c r="T35897" s="101" t="s">
        <v>69218</v>
      </c>
      <c r="U35897" s="74" t="s">
        <v>69219</v>
      </c>
    </row>
    <row r="35898" spans="20:21" x14ac:dyDescent="0.25">
      <c r="T35898" s="101" t="s">
        <v>69220</v>
      </c>
      <c r="U35898" s="74" t="s">
        <v>69221</v>
      </c>
    </row>
    <row r="35899" spans="20:21" x14ac:dyDescent="0.25">
      <c r="T35899" s="101" t="s">
        <v>69222</v>
      </c>
      <c r="U35899" s="74" t="s">
        <v>3101</v>
      </c>
    </row>
    <row r="35900" spans="20:21" x14ac:dyDescent="0.25">
      <c r="T35900" s="101" t="s">
        <v>69223</v>
      </c>
      <c r="U35900" s="74" t="s">
        <v>69224</v>
      </c>
    </row>
    <row r="35901" spans="20:21" x14ac:dyDescent="0.25">
      <c r="T35901" s="101" t="s">
        <v>69225</v>
      </c>
      <c r="U35901" s="74" t="s">
        <v>69226</v>
      </c>
    </row>
    <row r="35902" spans="20:21" x14ac:dyDescent="0.25">
      <c r="T35902" s="101" t="s">
        <v>69227</v>
      </c>
      <c r="U35902" s="74" t="s">
        <v>69228</v>
      </c>
    </row>
    <row r="35903" spans="20:21" x14ac:dyDescent="0.25">
      <c r="T35903" s="101" t="s">
        <v>69229</v>
      </c>
      <c r="U35903" s="74" t="s">
        <v>69230</v>
      </c>
    </row>
    <row r="35904" spans="20:21" x14ac:dyDescent="0.25">
      <c r="T35904" s="101" t="s">
        <v>69231</v>
      </c>
      <c r="U35904" s="74" t="s">
        <v>69232</v>
      </c>
    </row>
    <row r="35905" spans="20:21" x14ac:dyDescent="0.25">
      <c r="T35905" s="101" t="s">
        <v>69233</v>
      </c>
      <c r="U35905" s="74" t="s">
        <v>69234</v>
      </c>
    </row>
    <row r="35906" spans="20:21" x14ac:dyDescent="0.25">
      <c r="T35906" s="101" t="s">
        <v>69235</v>
      </c>
      <c r="U35906" s="74" t="s">
        <v>37952</v>
      </c>
    </row>
    <row r="35907" spans="20:21" x14ac:dyDescent="0.25">
      <c r="T35907" s="101" t="s">
        <v>69236</v>
      </c>
      <c r="U35907" s="74" t="s">
        <v>69237</v>
      </c>
    </row>
    <row r="35908" spans="20:21" x14ac:dyDescent="0.25">
      <c r="T35908" s="101" t="s">
        <v>69238</v>
      </c>
      <c r="U35908" s="74" t="s">
        <v>69239</v>
      </c>
    </row>
    <row r="35909" spans="20:21" x14ac:dyDescent="0.25">
      <c r="T35909" s="101" t="s">
        <v>69240</v>
      </c>
      <c r="U35909" s="74" t="s">
        <v>69241</v>
      </c>
    </row>
    <row r="35910" spans="20:21" x14ac:dyDescent="0.25">
      <c r="T35910" s="101" t="s">
        <v>69242</v>
      </c>
      <c r="U35910" s="74" t="s">
        <v>35792</v>
      </c>
    </row>
    <row r="35911" spans="20:21" x14ac:dyDescent="0.25">
      <c r="T35911" s="101" t="s">
        <v>69243</v>
      </c>
      <c r="U35911" s="74" t="s">
        <v>69244</v>
      </c>
    </row>
    <row r="35912" spans="20:21" x14ac:dyDescent="0.25">
      <c r="T35912" s="101" t="s">
        <v>69245</v>
      </c>
      <c r="U35912" s="74" t="s">
        <v>69246</v>
      </c>
    </row>
    <row r="35913" spans="20:21" x14ac:dyDescent="0.25">
      <c r="T35913" s="101" t="s">
        <v>69247</v>
      </c>
      <c r="U35913" s="74" t="s">
        <v>69248</v>
      </c>
    </row>
    <row r="35914" spans="20:21" x14ac:dyDescent="0.25">
      <c r="T35914" s="101" t="s">
        <v>69249</v>
      </c>
      <c r="U35914" s="74" t="s">
        <v>69250</v>
      </c>
    </row>
    <row r="35915" spans="20:21" x14ac:dyDescent="0.25">
      <c r="T35915" s="101" t="s">
        <v>69251</v>
      </c>
      <c r="U35915" s="74" t="s">
        <v>69252</v>
      </c>
    </row>
    <row r="35916" spans="20:21" x14ac:dyDescent="0.25">
      <c r="T35916" s="101" t="s">
        <v>69253</v>
      </c>
      <c r="U35916" s="74" t="s">
        <v>35822</v>
      </c>
    </row>
    <row r="35917" spans="20:21" x14ac:dyDescent="0.25">
      <c r="T35917" s="101" t="s">
        <v>69254</v>
      </c>
      <c r="U35917" s="74" t="s">
        <v>69255</v>
      </c>
    </row>
    <row r="35918" spans="20:21" x14ac:dyDescent="0.25">
      <c r="T35918" s="101" t="s">
        <v>69256</v>
      </c>
      <c r="U35918" s="74" t="s">
        <v>69257</v>
      </c>
    </row>
    <row r="35919" spans="20:21" x14ac:dyDescent="0.25">
      <c r="T35919" s="101" t="s">
        <v>69258</v>
      </c>
      <c r="U35919" s="74" t="s">
        <v>69259</v>
      </c>
    </row>
    <row r="35920" spans="20:21" x14ac:dyDescent="0.25">
      <c r="T35920" s="101" t="s">
        <v>69260</v>
      </c>
      <c r="U35920" s="74" t="s">
        <v>69261</v>
      </c>
    </row>
    <row r="35921" spans="20:21" x14ac:dyDescent="0.25">
      <c r="T35921" s="101" t="s">
        <v>69262</v>
      </c>
      <c r="U35921" s="74" t="s">
        <v>69263</v>
      </c>
    </row>
    <row r="35922" spans="20:21" x14ac:dyDescent="0.25">
      <c r="T35922" s="101" t="s">
        <v>69264</v>
      </c>
      <c r="U35922" s="74" t="s">
        <v>69265</v>
      </c>
    </row>
    <row r="35923" spans="20:21" x14ac:dyDescent="0.25">
      <c r="T35923" s="101" t="s">
        <v>69266</v>
      </c>
      <c r="U35923" s="74" t="s">
        <v>69267</v>
      </c>
    </row>
    <row r="35924" spans="20:21" x14ac:dyDescent="0.25">
      <c r="T35924" s="101" t="s">
        <v>69268</v>
      </c>
      <c r="U35924" s="74" t="s">
        <v>69269</v>
      </c>
    </row>
    <row r="35925" spans="20:21" x14ac:dyDescent="0.25">
      <c r="T35925" s="101" t="s">
        <v>69270</v>
      </c>
      <c r="U35925" s="74" t="s">
        <v>69271</v>
      </c>
    </row>
    <row r="35926" spans="20:21" x14ac:dyDescent="0.25">
      <c r="T35926" s="101" t="s">
        <v>69272</v>
      </c>
      <c r="U35926" s="74" t="s">
        <v>69273</v>
      </c>
    </row>
    <row r="35927" spans="20:21" x14ac:dyDescent="0.25">
      <c r="T35927" s="101" t="s">
        <v>69274</v>
      </c>
      <c r="U35927" s="74" t="s">
        <v>69275</v>
      </c>
    </row>
    <row r="35928" spans="20:21" x14ac:dyDescent="0.25">
      <c r="T35928" s="101" t="s">
        <v>69276</v>
      </c>
      <c r="U35928" s="74" t="s">
        <v>69277</v>
      </c>
    </row>
    <row r="35929" spans="20:21" x14ac:dyDescent="0.25">
      <c r="T35929" s="101" t="s">
        <v>69278</v>
      </c>
      <c r="U35929" s="74" t="s">
        <v>69279</v>
      </c>
    </row>
    <row r="35930" spans="20:21" x14ac:dyDescent="0.25">
      <c r="T35930" s="101" t="s">
        <v>69280</v>
      </c>
      <c r="U35930" s="74" t="s">
        <v>69281</v>
      </c>
    </row>
    <row r="35931" spans="20:21" x14ac:dyDescent="0.25">
      <c r="T35931" s="101" t="s">
        <v>69282</v>
      </c>
      <c r="U35931" s="74" t="s">
        <v>69283</v>
      </c>
    </row>
    <row r="35932" spans="20:21" x14ac:dyDescent="0.25">
      <c r="T35932" s="101" t="s">
        <v>69284</v>
      </c>
      <c r="U35932" s="74" t="s">
        <v>69285</v>
      </c>
    </row>
    <row r="35933" spans="20:21" x14ac:dyDescent="0.25">
      <c r="T35933" s="101" t="s">
        <v>69286</v>
      </c>
      <c r="U35933" s="74" t="s">
        <v>69287</v>
      </c>
    </row>
    <row r="35934" spans="20:21" x14ac:dyDescent="0.25">
      <c r="T35934" s="101" t="s">
        <v>69288</v>
      </c>
      <c r="U35934" s="74" t="s">
        <v>69289</v>
      </c>
    </row>
    <row r="35935" spans="20:21" x14ac:dyDescent="0.25">
      <c r="T35935" s="101" t="s">
        <v>69290</v>
      </c>
      <c r="U35935" s="74" t="s">
        <v>69291</v>
      </c>
    </row>
    <row r="35936" spans="20:21" x14ac:dyDescent="0.25">
      <c r="T35936" s="101" t="s">
        <v>69292</v>
      </c>
      <c r="U35936" s="74" t="s">
        <v>69293</v>
      </c>
    </row>
    <row r="35937" spans="20:21" x14ac:dyDescent="0.25">
      <c r="T35937" s="101" t="s">
        <v>69294</v>
      </c>
      <c r="U35937" s="74" t="s">
        <v>69295</v>
      </c>
    </row>
    <row r="35938" spans="20:21" x14ac:dyDescent="0.25">
      <c r="T35938" s="101" t="s">
        <v>69296</v>
      </c>
      <c r="U35938" s="74" t="s">
        <v>69297</v>
      </c>
    </row>
    <row r="35939" spans="20:21" x14ac:dyDescent="0.25">
      <c r="T35939" s="101" t="s">
        <v>69298</v>
      </c>
      <c r="U35939" s="74" t="s">
        <v>69299</v>
      </c>
    </row>
    <row r="35940" spans="20:21" x14ac:dyDescent="0.25">
      <c r="T35940" s="101" t="s">
        <v>69300</v>
      </c>
      <c r="U35940" s="74" t="s">
        <v>69301</v>
      </c>
    </row>
    <row r="35941" spans="20:21" x14ac:dyDescent="0.25">
      <c r="T35941" s="101" t="s">
        <v>69302</v>
      </c>
      <c r="U35941" s="74" t="s">
        <v>69303</v>
      </c>
    </row>
    <row r="35942" spans="20:21" x14ac:dyDescent="0.25">
      <c r="T35942" s="101" t="s">
        <v>69304</v>
      </c>
      <c r="U35942" s="74" t="s">
        <v>69305</v>
      </c>
    </row>
    <row r="35943" spans="20:21" x14ac:dyDescent="0.25">
      <c r="T35943" s="101" t="s">
        <v>69306</v>
      </c>
      <c r="U35943" s="74" t="s">
        <v>1088</v>
      </c>
    </row>
    <row r="35944" spans="20:21" x14ac:dyDescent="0.25">
      <c r="T35944" s="101" t="s">
        <v>69307</v>
      </c>
      <c r="U35944" s="74" t="s">
        <v>69308</v>
      </c>
    </row>
    <row r="35945" spans="20:21" x14ac:dyDescent="0.25">
      <c r="T35945" s="101" t="s">
        <v>69309</v>
      </c>
      <c r="U35945" s="74" t="s">
        <v>69310</v>
      </c>
    </row>
    <row r="35946" spans="20:21" x14ac:dyDescent="0.25">
      <c r="T35946" s="101" t="s">
        <v>69311</v>
      </c>
      <c r="U35946" s="74" t="s">
        <v>69312</v>
      </c>
    </row>
    <row r="35947" spans="20:21" x14ac:dyDescent="0.25">
      <c r="T35947" s="101" t="s">
        <v>69313</v>
      </c>
      <c r="U35947" s="74" t="s">
        <v>69314</v>
      </c>
    </row>
    <row r="35948" spans="20:21" x14ac:dyDescent="0.25">
      <c r="T35948" s="101" t="s">
        <v>69315</v>
      </c>
      <c r="U35948" s="74" t="s">
        <v>2767</v>
      </c>
    </row>
    <row r="35949" spans="20:21" x14ac:dyDescent="0.25">
      <c r="T35949" s="101" t="s">
        <v>69316</v>
      </c>
      <c r="U35949" s="74" t="s">
        <v>69317</v>
      </c>
    </row>
    <row r="35950" spans="20:21" x14ac:dyDescent="0.25">
      <c r="T35950" s="101" t="s">
        <v>69318</v>
      </c>
      <c r="U35950" s="74" t="s">
        <v>69319</v>
      </c>
    </row>
    <row r="35951" spans="20:21" x14ac:dyDescent="0.25">
      <c r="T35951" s="101" t="s">
        <v>69320</v>
      </c>
      <c r="U35951" s="74" t="s">
        <v>69321</v>
      </c>
    </row>
    <row r="35952" spans="20:21" x14ac:dyDescent="0.25">
      <c r="T35952" s="101" t="s">
        <v>69322</v>
      </c>
      <c r="U35952" s="74" t="s">
        <v>69323</v>
      </c>
    </row>
    <row r="35953" spans="20:21" x14ac:dyDescent="0.25">
      <c r="T35953" s="101" t="s">
        <v>69324</v>
      </c>
      <c r="U35953" s="74" t="s">
        <v>69325</v>
      </c>
    </row>
    <row r="35954" spans="20:21" x14ac:dyDescent="0.25">
      <c r="T35954" s="101" t="s">
        <v>69326</v>
      </c>
      <c r="U35954" s="74" t="s">
        <v>69327</v>
      </c>
    </row>
    <row r="35955" spans="20:21" x14ac:dyDescent="0.25">
      <c r="T35955" s="101" t="s">
        <v>69328</v>
      </c>
      <c r="U35955" s="74" t="s">
        <v>69329</v>
      </c>
    </row>
    <row r="35956" spans="20:21" x14ac:dyDescent="0.25">
      <c r="T35956" s="101" t="s">
        <v>69330</v>
      </c>
      <c r="U35956" s="74" t="s">
        <v>69331</v>
      </c>
    </row>
    <row r="35957" spans="20:21" x14ac:dyDescent="0.25">
      <c r="T35957" s="101" t="s">
        <v>69332</v>
      </c>
      <c r="U35957" s="74" t="s">
        <v>69333</v>
      </c>
    </row>
    <row r="35958" spans="20:21" x14ac:dyDescent="0.25">
      <c r="T35958" s="101" t="s">
        <v>69334</v>
      </c>
      <c r="U35958" s="74" t="s">
        <v>69335</v>
      </c>
    </row>
    <row r="35959" spans="20:21" x14ac:dyDescent="0.25">
      <c r="T35959" s="101" t="s">
        <v>69336</v>
      </c>
      <c r="U35959" s="74" t="s">
        <v>69337</v>
      </c>
    </row>
    <row r="35960" spans="20:21" x14ac:dyDescent="0.25">
      <c r="T35960" s="101" t="s">
        <v>69338</v>
      </c>
      <c r="U35960" s="74" t="s">
        <v>69339</v>
      </c>
    </row>
    <row r="35961" spans="20:21" x14ac:dyDescent="0.25">
      <c r="T35961" s="101" t="s">
        <v>69340</v>
      </c>
      <c r="U35961" s="74" t="s">
        <v>69341</v>
      </c>
    </row>
    <row r="35962" spans="20:21" x14ac:dyDescent="0.25">
      <c r="T35962" s="101" t="s">
        <v>69342</v>
      </c>
      <c r="U35962" s="74" t="s">
        <v>69343</v>
      </c>
    </row>
    <row r="35963" spans="20:21" x14ac:dyDescent="0.25">
      <c r="T35963" s="101" t="s">
        <v>69344</v>
      </c>
      <c r="U35963" s="74" t="s">
        <v>69345</v>
      </c>
    </row>
    <row r="35964" spans="20:21" x14ac:dyDescent="0.25">
      <c r="T35964" s="101" t="s">
        <v>69346</v>
      </c>
      <c r="U35964" s="74" t="s">
        <v>69347</v>
      </c>
    </row>
    <row r="35965" spans="20:21" x14ac:dyDescent="0.25">
      <c r="T35965" s="101" t="s">
        <v>69348</v>
      </c>
      <c r="U35965" s="74" t="s">
        <v>69349</v>
      </c>
    </row>
    <row r="35966" spans="20:21" x14ac:dyDescent="0.25">
      <c r="T35966" s="101" t="s">
        <v>69350</v>
      </c>
      <c r="U35966" s="74" t="s">
        <v>69351</v>
      </c>
    </row>
    <row r="35967" spans="20:21" x14ac:dyDescent="0.25">
      <c r="T35967" s="101" t="s">
        <v>69352</v>
      </c>
      <c r="U35967" s="74" t="s">
        <v>69353</v>
      </c>
    </row>
    <row r="35968" spans="20:21" x14ac:dyDescent="0.25">
      <c r="T35968" s="101" t="s">
        <v>69354</v>
      </c>
      <c r="U35968" s="74" t="s">
        <v>69355</v>
      </c>
    </row>
    <row r="35969" spans="20:21" x14ac:dyDescent="0.25">
      <c r="T35969" s="101" t="s">
        <v>69356</v>
      </c>
      <c r="U35969" s="74" t="s">
        <v>69357</v>
      </c>
    </row>
    <row r="35970" spans="20:21" x14ac:dyDescent="0.25">
      <c r="T35970" s="101" t="s">
        <v>69358</v>
      </c>
      <c r="U35970" s="74" t="s">
        <v>68566</v>
      </c>
    </row>
    <row r="35971" spans="20:21" x14ac:dyDescent="0.25">
      <c r="T35971" s="101" t="s">
        <v>69359</v>
      </c>
      <c r="U35971" s="74" t="s">
        <v>69360</v>
      </c>
    </row>
    <row r="35972" spans="20:21" x14ac:dyDescent="0.25">
      <c r="T35972" s="101" t="s">
        <v>69361</v>
      </c>
      <c r="U35972" s="74" t="s">
        <v>69362</v>
      </c>
    </row>
    <row r="35973" spans="20:21" x14ac:dyDescent="0.25">
      <c r="T35973" s="101" t="s">
        <v>69363</v>
      </c>
      <c r="U35973" s="74" t="s">
        <v>69364</v>
      </c>
    </row>
    <row r="35974" spans="20:21" x14ac:dyDescent="0.25">
      <c r="T35974" s="101" t="s">
        <v>69365</v>
      </c>
      <c r="U35974" s="74" t="s">
        <v>69366</v>
      </c>
    </row>
    <row r="35975" spans="20:21" x14ac:dyDescent="0.25">
      <c r="T35975" s="101" t="s">
        <v>69367</v>
      </c>
      <c r="U35975" s="74" t="s">
        <v>69368</v>
      </c>
    </row>
    <row r="35976" spans="20:21" x14ac:dyDescent="0.25">
      <c r="T35976" s="101" t="s">
        <v>69369</v>
      </c>
      <c r="U35976" s="74" t="s">
        <v>69370</v>
      </c>
    </row>
    <row r="35977" spans="20:21" x14ac:dyDescent="0.25">
      <c r="T35977" s="101" t="s">
        <v>69371</v>
      </c>
      <c r="U35977" s="74" t="s">
        <v>69372</v>
      </c>
    </row>
    <row r="35978" spans="20:21" x14ac:dyDescent="0.25">
      <c r="T35978" s="101" t="s">
        <v>69373</v>
      </c>
      <c r="U35978" s="74" t="s">
        <v>69374</v>
      </c>
    </row>
    <row r="35979" spans="20:21" x14ac:dyDescent="0.25">
      <c r="T35979" s="101" t="s">
        <v>69375</v>
      </c>
      <c r="U35979" s="74" t="s">
        <v>69376</v>
      </c>
    </row>
    <row r="35980" spans="20:21" x14ac:dyDescent="0.25">
      <c r="T35980" s="101" t="s">
        <v>69377</v>
      </c>
      <c r="U35980" s="74" t="s">
        <v>69378</v>
      </c>
    </row>
    <row r="35981" spans="20:21" x14ac:dyDescent="0.25">
      <c r="T35981" s="101" t="s">
        <v>69379</v>
      </c>
      <c r="U35981" s="74" t="s">
        <v>69380</v>
      </c>
    </row>
    <row r="35982" spans="20:21" x14ac:dyDescent="0.25">
      <c r="T35982" s="101" t="s">
        <v>69381</v>
      </c>
      <c r="U35982" s="74" t="s">
        <v>69382</v>
      </c>
    </row>
    <row r="35983" spans="20:21" x14ac:dyDescent="0.25">
      <c r="T35983" s="101" t="s">
        <v>69383</v>
      </c>
      <c r="U35983" s="74" t="s">
        <v>69384</v>
      </c>
    </row>
    <row r="35984" spans="20:21" x14ac:dyDescent="0.25">
      <c r="T35984" s="101" t="s">
        <v>69385</v>
      </c>
      <c r="U35984" s="74" t="s">
        <v>69386</v>
      </c>
    </row>
    <row r="35985" spans="20:21" x14ac:dyDescent="0.25">
      <c r="T35985" s="101" t="s">
        <v>69387</v>
      </c>
      <c r="U35985" s="74" t="s">
        <v>69388</v>
      </c>
    </row>
    <row r="35986" spans="20:21" x14ac:dyDescent="0.25">
      <c r="T35986" s="101" t="s">
        <v>69389</v>
      </c>
      <c r="U35986" s="74" t="s">
        <v>69390</v>
      </c>
    </row>
    <row r="35987" spans="20:21" x14ac:dyDescent="0.25">
      <c r="T35987" s="101" t="s">
        <v>69391</v>
      </c>
      <c r="U35987" s="74" t="s">
        <v>69392</v>
      </c>
    </row>
    <row r="35988" spans="20:21" x14ac:dyDescent="0.25">
      <c r="T35988" s="101" t="s">
        <v>69393</v>
      </c>
      <c r="U35988" s="74" t="s">
        <v>69394</v>
      </c>
    </row>
    <row r="35989" spans="20:21" x14ac:dyDescent="0.25">
      <c r="T35989" s="101" t="s">
        <v>69395</v>
      </c>
      <c r="U35989" s="74" t="s">
        <v>69396</v>
      </c>
    </row>
    <row r="35990" spans="20:21" x14ac:dyDescent="0.25">
      <c r="T35990" s="101" t="s">
        <v>69397</v>
      </c>
      <c r="U35990" s="74" t="s">
        <v>69398</v>
      </c>
    </row>
    <row r="35991" spans="20:21" x14ac:dyDescent="0.25">
      <c r="T35991" s="101" t="s">
        <v>69399</v>
      </c>
      <c r="U35991" s="74" t="s">
        <v>69400</v>
      </c>
    </row>
    <row r="35992" spans="20:21" x14ac:dyDescent="0.25">
      <c r="T35992" s="101" t="s">
        <v>69401</v>
      </c>
      <c r="U35992" s="74" t="s">
        <v>69402</v>
      </c>
    </row>
    <row r="35993" spans="20:21" x14ac:dyDescent="0.25">
      <c r="T35993" s="101" t="s">
        <v>69403</v>
      </c>
      <c r="U35993" s="74" t="s">
        <v>69404</v>
      </c>
    </row>
    <row r="35994" spans="20:21" x14ac:dyDescent="0.25">
      <c r="T35994" s="101" t="s">
        <v>69405</v>
      </c>
      <c r="U35994" s="74" t="s">
        <v>69406</v>
      </c>
    </row>
    <row r="35995" spans="20:21" x14ac:dyDescent="0.25">
      <c r="T35995" s="101" t="s">
        <v>69407</v>
      </c>
      <c r="U35995" s="74" t="s">
        <v>69408</v>
      </c>
    </row>
    <row r="35996" spans="20:21" x14ac:dyDescent="0.25">
      <c r="T35996" s="101" t="s">
        <v>69409</v>
      </c>
      <c r="U35996" s="74" t="s">
        <v>21260</v>
      </c>
    </row>
    <row r="35997" spans="20:21" x14ac:dyDescent="0.25">
      <c r="T35997" s="101" t="s">
        <v>69410</v>
      </c>
      <c r="U35997" s="74" t="s">
        <v>69411</v>
      </c>
    </row>
    <row r="35998" spans="20:21" x14ac:dyDescent="0.25">
      <c r="T35998" s="101" t="s">
        <v>69412</v>
      </c>
      <c r="U35998" s="74" t="s">
        <v>69413</v>
      </c>
    </row>
    <row r="35999" spans="20:21" x14ac:dyDescent="0.25">
      <c r="T35999" s="101" t="s">
        <v>69414</v>
      </c>
      <c r="U35999" s="74" t="s">
        <v>69415</v>
      </c>
    </row>
    <row r="36000" spans="20:21" x14ac:dyDescent="0.25">
      <c r="T36000" s="101" t="s">
        <v>69416</v>
      </c>
      <c r="U36000" s="74" t="s">
        <v>69417</v>
      </c>
    </row>
    <row r="36001" spans="20:21" x14ac:dyDescent="0.25">
      <c r="T36001" s="101" t="s">
        <v>69418</v>
      </c>
      <c r="U36001" s="74" t="s">
        <v>69419</v>
      </c>
    </row>
    <row r="36002" spans="20:21" x14ac:dyDescent="0.25">
      <c r="T36002" s="101" t="s">
        <v>69420</v>
      </c>
      <c r="U36002" s="74" t="s">
        <v>69421</v>
      </c>
    </row>
    <row r="36003" spans="20:21" x14ac:dyDescent="0.25">
      <c r="T36003" s="101" t="s">
        <v>69422</v>
      </c>
      <c r="U36003" s="74" t="s">
        <v>69423</v>
      </c>
    </row>
    <row r="36004" spans="20:21" x14ac:dyDescent="0.25">
      <c r="T36004" s="101" t="s">
        <v>69424</v>
      </c>
      <c r="U36004" s="74" t="s">
        <v>69425</v>
      </c>
    </row>
    <row r="36005" spans="20:21" x14ac:dyDescent="0.25">
      <c r="T36005" s="101" t="s">
        <v>69426</v>
      </c>
      <c r="U36005" s="74" t="s">
        <v>69427</v>
      </c>
    </row>
    <row r="36006" spans="20:21" x14ac:dyDescent="0.25">
      <c r="T36006" s="101" t="s">
        <v>69428</v>
      </c>
      <c r="U36006" s="74" t="s">
        <v>69429</v>
      </c>
    </row>
    <row r="36007" spans="20:21" x14ac:dyDescent="0.25">
      <c r="T36007" s="101" t="s">
        <v>69430</v>
      </c>
      <c r="U36007" s="74" t="s">
        <v>69431</v>
      </c>
    </row>
    <row r="36008" spans="20:21" x14ac:dyDescent="0.25">
      <c r="T36008" s="101" t="s">
        <v>69432</v>
      </c>
      <c r="U36008" s="74" t="s">
        <v>8089</v>
      </c>
    </row>
    <row r="36009" spans="20:21" x14ac:dyDescent="0.25">
      <c r="T36009" s="101" t="s">
        <v>69433</v>
      </c>
      <c r="U36009" s="74" t="s">
        <v>31295</v>
      </c>
    </row>
    <row r="36010" spans="20:21" x14ac:dyDescent="0.25">
      <c r="T36010" s="101" t="s">
        <v>69434</v>
      </c>
      <c r="U36010" s="74" t="s">
        <v>69435</v>
      </c>
    </row>
    <row r="36011" spans="20:21" x14ac:dyDescent="0.25">
      <c r="T36011" s="101" t="s">
        <v>69436</v>
      </c>
      <c r="U36011" s="74" t="s">
        <v>69437</v>
      </c>
    </row>
    <row r="36012" spans="20:21" x14ac:dyDescent="0.25">
      <c r="T36012" s="101" t="s">
        <v>69438</v>
      </c>
      <c r="U36012" s="74" t="s">
        <v>69439</v>
      </c>
    </row>
    <row r="36013" spans="20:21" x14ac:dyDescent="0.25">
      <c r="T36013" s="101" t="s">
        <v>69440</v>
      </c>
      <c r="U36013" s="74" t="s">
        <v>69441</v>
      </c>
    </row>
    <row r="36014" spans="20:21" x14ac:dyDescent="0.25">
      <c r="T36014" s="101" t="s">
        <v>69442</v>
      </c>
      <c r="U36014" s="74" t="s">
        <v>69443</v>
      </c>
    </row>
    <row r="36015" spans="20:21" x14ac:dyDescent="0.25">
      <c r="T36015" s="101" t="s">
        <v>69444</v>
      </c>
      <c r="U36015" s="74" t="s">
        <v>8270</v>
      </c>
    </row>
    <row r="36016" spans="20:21" x14ac:dyDescent="0.25">
      <c r="T36016" s="101" t="s">
        <v>69445</v>
      </c>
      <c r="U36016" s="74" t="s">
        <v>69446</v>
      </c>
    </row>
    <row r="36017" spans="20:21" x14ac:dyDescent="0.25">
      <c r="T36017" s="101" t="s">
        <v>69447</v>
      </c>
      <c r="U36017" s="74" t="s">
        <v>69448</v>
      </c>
    </row>
    <row r="36018" spans="20:21" x14ac:dyDescent="0.25">
      <c r="T36018" s="101" t="s">
        <v>69449</v>
      </c>
      <c r="U36018" s="74" t="s">
        <v>69450</v>
      </c>
    </row>
    <row r="36019" spans="20:21" x14ac:dyDescent="0.25">
      <c r="T36019" s="101" t="s">
        <v>69451</v>
      </c>
      <c r="U36019" s="74" t="s">
        <v>69452</v>
      </c>
    </row>
    <row r="36020" spans="20:21" x14ac:dyDescent="0.25">
      <c r="T36020" s="101" t="s">
        <v>69453</v>
      </c>
      <c r="U36020" s="74" t="s">
        <v>69454</v>
      </c>
    </row>
    <row r="36021" spans="20:21" x14ac:dyDescent="0.25">
      <c r="T36021" s="101" t="s">
        <v>69455</v>
      </c>
      <c r="U36021" s="74" t="s">
        <v>69456</v>
      </c>
    </row>
    <row r="36022" spans="20:21" x14ac:dyDescent="0.25">
      <c r="T36022" s="101" t="s">
        <v>69457</v>
      </c>
      <c r="U36022" s="74" t="s">
        <v>69458</v>
      </c>
    </row>
    <row r="36023" spans="20:21" x14ac:dyDescent="0.25">
      <c r="T36023" s="101" t="s">
        <v>69459</v>
      </c>
      <c r="U36023" s="74" t="s">
        <v>69460</v>
      </c>
    </row>
    <row r="36024" spans="20:21" x14ac:dyDescent="0.25">
      <c r="T36024" s="101" t="s">
        <v>69461</v>
      </c>
      <c r="U36024" s="74" t="s">
        <v>69462</v>
      </c>
    </row>
    <row r="36025" spans="20:21" x14ac:dyDescent="0.25">
      <c r="T36025" s="101" t="s">
        <v>69463</v>
      </c>
      <c r="U36025" s="74" t="s">
        <v>69464</v>
      </c>
    </row>
    <row r="36026" spans="20:21" x14ac:dyDescent="0.25">
      <c r="T36026" s="101" t="s">
        <v>69465</v>
      </c>
      <c r="U36026" s="74" t="s">
        <v>69466</v>
      </c>
    </row>
    <row r="36027" spans="20:21" x14ac:dyDescent="0.25">
      <c r="T36027" s="101" t="s">
        <v>69467</v>
      </c>
      <c r="U36027" s="74" t="s">
        <v>69468</v>
      </c>
    </row>
    <row r="36028" spans="20:21" x14ac:dyDescent="0.25">
      <c r="T36028" s="101" t="s">
        <v>69469</v>
      </c>
      <c r="U36028" s="74" t="s">
        <v>69470</v>
      </c>
    </row>
    <row r="36029" spans="20:21" x14ac:dyDescent="0.25">
      <c r="T36029" s="101" t="s">
        <v>69471</v>
      </c>
      <c r="U36029" s="74" t="s">
        <v>69472</v>
      </c>
    </row>
    <row r="36030" spans="20:21" x14ac:dyDescent="0.25">
      <c r="T36030" s="101" t="s">
        <v>69473</v>
      </c>
      <c r="U36030" s="74" t="s">
        <v>69474</v>
      </c>
    </row>
    <row r="36031" spans="20:21" x14ac:dyDescent="0.25">
      <c r="T36031" s="101" t="s">
        <v>69475</v>
      </c>
      <c r="U36031" s="74" t="s">
        <v>1652</v>
      </c>
    </row>
    <row r="36032" spans="20:21" x14ac:dyDescent="0.25">
      <c r="T36032" s="101" t="s">
        <v>69476</v>
      </c>
      <c r="U36032" s="74" t="s">
        <v>69477</v>
      </c>
    </row>
    <row r="36033" spans="20:21" x14ac:dyDescent="0.25">
      <c r="T36033" s="101" t="s">
        <v>69478</v>
      </c>
      <c r="U36033" s="74" t="s">
        <v>69479</v>
      </c>
    </row>
    <row r="36034" spans="20:21" x14ac:dyDescent="0.25">
      <c r="T36034" s="101" t="s">
        <v>69480</v>
      </c>
      <c r="U36034" s="74" t="s">
        <v>69481</v>
      </c>
    </row>
    <row r="36035" spans="20:21" x14ac:dyDescent="0.25">
      <c r="T36035" s="101" t="s">
        <v>69482</v>
      </c>
      <c r="U36035" s="74" t="s">
        <v>69483</v>
      </c>
    </row>
    <row r="36036" spans="20:21" x14ac:dyDescent="0.25">
      <c r="T36036" s="101" t="s">
        <v>69484</v>
      </c>
      <c r="U36036" s="74" t="s">
        <v>69485</v>
      </c>
    </row>
    <row r="36037" spans="20:21" x14ac:dyDescent="0.25">
      <c r="T36037" s="101" t="s">
        <v>69486</v>
      </c>
      <c r="U36037" s="74" t="s">
        <v>69487</v>
      </c>
    </row>
    <row r="36038" spans="20:21" x14ac:dyDescent="0.25">
      <c r="T36038" s="101" t="s">
        <v>69488</v>
      </c>
      <c r="U36038" s="74" t="s">
        <v>69489</v>
      </c>
    </row>
    <row r="36039" spans="20:21" x14ac:dyDescent="0.25">
      <c r="T36039" s="101" t="s">
        <v>69490</v>
      </c>
      <c r="U36039" s="74" t="s">
        <v>69491</v>
      </c>
    </row>
    <row r="36040" spans="20:21" x14ac:dyDescent="0.25">
      <c r="T36040" s="101" t="s">
        <v>69492</v>
      </c>
      <c r="U36040" s="74" t="s">
        <v>61059</v>
      </c>
    </row>
    <row r="36041" spans="20:21" x14ac:dyDescent="0.25">
      <c r="T36041" s="101" t="s">
        <v>69493</v>
      </c>
      <c r="U36041" s="74" t="s">
        <v>69494</v>
      </c>
    </row>
    <row r="36042" spans="20:21" x14ac:dyDescent="0.25">
      <c r="T36042" s="101" t="s">
        <v>69495</v>
      </c>
      <c r="U36042" s="74" t="s">
        <v>69496</v>
      </c>
    </row>
    <row r="36043" spans="20:21" x14ac:dyDescent="0.25">
      <c r="T36043" s="101" t="s">
        <v>69497</v>
      </c>
      <c r="U36043" s="74" t="s">
        <v>69498</v>
      </c>
    </row>
    <row r="36044" spans="20:21" x14ac:dyDescent="0.25">
      <c r="T36044" s="101" t="s">
        <v>69499</v>
      </c>
      <c r="U36044" s="74" t="s">
        <v>69500</v>
      </c>
    </row>
    <row r="36045" spans="20:21" x14ac:dyDescent="0.25">
      <c r="T36045" s="101" t="s">
        <v>69501</v>
      </c>
      <c r="U36045" s="74" t="s">
        <v>3036</v>
      </c>
    </row>
    <row r="36046" spans="20:21" x14ac:dyDescent="0.25">
      <c r="T36046" s="101" t="s">
        <v>69502</v>
      </c>
      <c r="U36046" s="74" t="s">
        <v>69503</v>
      </c>
    </row>
    <row r="36047" spans="20:21" x14ac:dyDescent="0.25">
      <c r="T36047" s="101" t="s">
        <v>69504</v>
      </c>
      <c r="U36047" s="74" t="s">
        <v>69505</v>
      </c>
    </row>
    <row r="36048" spans="20:21" x14ac:dyDescent="0.25">
      <c r="T36048" s="101" t="s">
        <v>69506</v>
      </c>
      <c r="U36048" s="74" t="s">
        <v>69507</v>
      </c>
    </row>
    <row r="36049" spans="20:21" x14ac:dyDescent="0.25">
      <c r="T36049" s="101" t="s">
        <v>69508</v>
      </c>
      <c r="U36049" s="74" t="s">
        <v>69509</v>
      </c>
    </row>
    <row r="36050" spans="20:21" x14ac:dyDescent="0.25">
      <c r="T36050" s="101" t="s">
        <v>69510</v>
      </c>
      <c r="U36050" s="74" t="s">
        <v>69511</v>
      </c>
    </row>
    <row r="36051" spans="20:21" x14ac:dyDescent="0.25">
      <c r="T36051" s="101" t="s">
        <v>69512</v>
      </c>
      <c r="U36051" s="74" t="s">
        <v>69513</v>
      </c>
    </row>
    <row r="36052" spans="20:21" x14ac:dyDescent="0.25">
      <c r="T36052" s="101" t="s">
        <v>69514</v>
      </c>
      <c r="U36052" s="74" t="s">
        <v>38904</v>
      </c>
    </row>
    <row r="36053" spans="20:21" x14ac:dyDescent="0.25">
      <c r="T36053" s="101" t="s">
        <v>69515</v>
      </c>
      <c r="U36053" s="74" t="s">
        <v>69516</v>
      </c>
    </row>
    <row r="36054" spans="20:21" x14ac:dyDescent="0.25">
      <c r="T36054" s="101" t="s">
        <v>69517</v>
      </c>
      <c r="U36054" s="74" t="s">
        <v>69518</v>
      </c>
    </row>
    <row r="36055" spans="20:21" x14ac:dyDescent="0.25">
      <c r="T36055" s="101" t="s">
        <v>69519</v>
      </c>
      <c r="U36055" s="74" t="s">
        <v>69520</v>
      </c>
    </row>
    <row r="36056" spans="20:21" x14ac:dyDescent="0.25">
      <c r="T36056" s="101" t="s">
        <v>69521</v>
      </c>
      <c r="U36056" s="74" t="s">
        <v>69522</v>
      </c>
    </row>
    <row r="36057" spans="20:21" x14ac:dyDescent="0.25">
      <c r="T36057" s="101" t="s">
        <v>69523</v>
      </c>
      <c r="U36057" s="74" t="s">
        <v>69524</v>
      </c>
    </row>
    <row r="36058" spans="20:21" x14ac:dyDescent="0.25">
      <c r="T36058" s="101" t="s">
        <v>69525</v>
      </c>
      <c r="U36058" s="74" t="s">
        <v>69526</v>
      </c>
    </row>
    <row r="36059" spans="20:21" x14ac:dyDescent="0.25">
      <c r="T36059" s="101" t="s">
        <v>69527</v>
      </c>
      <c r="U36059" s="74" t="s">
        <v>69528</v>
      </c>
    </row>
    <row r="36060" spans="20:21" x14ac:dyDescent="0.25">
      <c r="T36060" s="101" t="s">
        <v>69529</v>
      </c>
      <c r="U36060" s="74" t="s">
        <v>69530</v>
      </c>
    </row>
    <row r="36061" spans="20:21" x14ac:dyDescent="0.25">
      <c r="T36061" s="101" t="s">
        <v>69531</v>
      </c>
      <c r="U36061" s="74" t="s">
        <v>69532</v>
      </c>
    </row>
    <row r="36062" spans="20:21" x14ac:dyDescent="0.25">
      <c r="T36062" s="101" t="s">
        <v>69533</v>
      </c>
      <c r="U36062" s="74" t="s">
        <v>69534</v>
      </c>
    </row>
    <row r="36063" spans="20:21" x14ac:dyDescent="0.25">
      <c r="T36063" s="101" t="s">
        <v>69535</v>
      </c>
      <c r="U36063" s="74" t="s">
        <v>69536</v>
      </c>
    </row>
    <row r="36064" spans="20:21" x14ac:dyDescent="0.25">
      <c r="T36064" s="101" t="s">
        <v>69537</v>
      </c>
      <c r="U36064" s="74" t="s">
        <v>69538</v>
      </c>
    </row>
    <row r="36065" spans="20:21" x14ac:dyDescent="0.25">
      <c r="T36065" s="101" t="s">
        <v>69539</v>
      </c>
      <c r="U36065" s="74" t="s">
        <v>69540</v>
      </c>
    </row>
    <row r="36066" spans="20:21" x14ac:dyDescent="0.25">
      <c r="T36066" s="101" t="s">
        <v>69541</v>
      </c>
      <c r="U36066" s="74" t="s">
        <v>11068</v>
      </c>
    </row>
    <row r="36067" spans="20:21" x14ac:dyDescent="0.25">
      <c r="T36067" s="101" t="s">
        <v>69542</v>
      </c>
      <c r="U36067" s="74" t="s">
        <v>69543</v>
      </c>
    </row>
    <row r="36068" spans="20:21" x14ac:dyDescent="0.25">
      <c r="T36068" s="101" t="s">
        <v>69544</v>
      </c>
      <c r="U36068" s="74" t="s">
        <v>11850</v>
      </c>
    </row>
    <row r="36069" spans="20:21" x14ac:dyDescent="0.25">
      <c r="T36069" s="101" t="s">
        <v>69545</v>
      </c>
      <c r="U36069" s="74" t="s">
        <v>69546</v>
      </c>
    </row>
    <row r="36070" spans="20:21" x14ac:dyDescent="0.25">
      <c r="T36070" s="101" t="s">
        <v>69547</v>
      </c>
      <c r="U36070" s="74" t="s">
        <v>69548</v>
      </c>
    </row>
    <row r="36071" spans="20:21" x14ac:dyDescent="0.25">
      <c r="T36071" s="101" t="s">
        <v>69549</v>
      </c>
      <c r="U36071" s="74" t="s">
        <v>69550</v>
      </c>
    </row>
    <row r="36072" spans="20:21" x14ac:dyDescent="0.25">
      <c r="T36072" s="101" t="s">
        <v>69551</v>
      </c>
      <c r="U36072" s="74" t="s">
        <v>69552</v>
      </c>
    </row>
    <row r="36073" spans="20:21" x14ac:dyDescent="0.25">
      <c r="T36073" s="101" t="s">
        <v>69553</v>
      </c>
      <c r="U36073" s="74" t="s">
        <v>69554</v>
      </c>
    </row>
    <row r="36074" spans="20:21" x14ac:dyDescent="0.25">
      <c r="T36074" s="101" t="s">
        <v>69555</v>
      </c>
      <c r="U36074" s="74" t="s">
        <v>69556</v>
      </c>
    </row>
    <row r="36075" spans="20:21" x14ac:dyDescent="0.25">
      <c r="T36075" s="101" t="s">
        <v>69557</v>
      </c>
      <c r="U36075" s="74" t="s">
        <v>69558</v>
      </c>
    </row>
    <row r="36076" spans="20:21" x14ac:dyDescent="0.25">
      <c r="T36076" s="101" t="s">
        <v>69559</v>
      </c>
      <c r="U36076" s="74" t="s">
        <v>69560</v>
      </c>
    </row>
    <row r="36077" spans="20:21" x14ac:dyDescent="0.25">
      <c r="T36077" s="101" t="s">
        <v>69561</v>
      </c>
      <c r="U36077" s="74" t="s">
        <v>69562</v>
      </c>
    </row>
    <row r="36078" spans="20:21" x14ac:dyDescent="0.25">
      <c r="T36078" s="101" t="s">
        <v>69563</v>
      </c>
      <c r="U36078" s="74" t="s">
        <v>69564</v>
      </c>
    </row>
    <row r="36079" spans="20:21" x14ac:dyDescent="0.25">
      <c r="T36079" s="101" t="s">
        <v>69565</v>
      </c>
      <c r="U36079" s="74" t="s">
        <v>69566</v>
      </c>
    </row>
    <row r="36080" spans="20:21" x14ac:dyDescent="0.25">
      <c r="T36080" s="101" t="s">
        <v>69567</v>
      </c>
      <c r="U36080" s="74" t="s">
        <v>69568</v>
      </c>
    </row>
    <row r="36081" spans="20:21" x14ac:dyDescent="0.25">
      <c r="T36081" s="101" t="s">
        <v>69569</v>
      </c>
      <c r="U36081" s="74" t="s">
        <v>69570</v>
      </c>
    </row>
    <row r="36082" spans="20:21" x14ac:dyDescent="0.25">
      <c r="T36082" s="101" t="s">
        <v>69571</v>
      </c>
      <c r="U36082" s="74" t="s">
        <v>29282</v>
      </c>
    </row>
    <row r="36083" spans="20:21" x14ac:dyDescent="0.25">
      <c r="T36083" s="101" t="s">
        <v>69572</v>
      </c>
      <c r="U36083" s="74" t="s">
        <v>69573</v>
      </c>
    </row>
    <row r="36084" spans="20:21" x14ac:dyDescent="0.25">
      <c r="T36084" s="101" t="s">
        <v>69574</v>
      </c>
      <c r="U36084" s="74" t="s">
        <v>69575</v>
      </c>
    </row>
    <row r="36085" spans="20:21" x14ac:dyDescent="0.25">
      <c r="T36085" s="101" t="s">
        <v>69576</v>
      </c>
      <c r="U36085" s="74" t="s">
        <v>59284</v>
      </c>
    </row>
    <row r="36086" spans="20:21" x14ac:dyDescent="0.25">
      <c r="T36086" s="101" t="s">
        <v>69577</v>
      </c>
      <c r="U36086" s="74" t="s">
        <v>69578</v>
      </c>
    </row>
    <row r="36087" spans="20:21" x14ac:dyDescent="0.25">
      <c r="T36087" s="101" t="s">
        <v>69579</v>
      </c>
      <c r="U36087" s="74" t="s">
        <v>69580</v>
      </c>
    </row>
    <row r="36088" spans="20:21" x14ac:dyDescent="0.25">
      <c r="T36088" s="101" t="s">
        <v>69581</v>
      </c>
      <c r="U36088" s="74" t="s">
        <v>69582</v>
      </c>
    </row>
    <row r="36089" spans="20:21" x14ac:dyDescent="0.25">
      <c r="T36089" s="101" t="s">
        <v>69583</v>
      </c>
      <c r="U36089" s="74" t="s">
        <v>19590</v>
      </c>
    </row>
    <row r="36090" spans="20:21" x14ac:dyDescent="0.25">
      <c r="T36090" s="101" t="s">
        <v>69584</v>
      </c>
      <c r="U36090" s="74" t="s">
        <v>69585</v>
      </c>
    </row>
    <row r="36091" spans="20:21" x14ac:dyDescent="0.25">
      <c r="T36091" s="101" t="s">
        <v>69586</v>
      </c>
      <c r="U36091" s="74" t="s">
        <v>69587</v>
      </c>
    </row>
    <row r="36092" spans="20:21" x14ac:dyDescent="0.25">
      <c r="T36092" s="101" t="s">
        <v>69588</v>
      </c>
      <c r="U36092" s="74" t="s">
        <v>69589</v>
      </c>
    </row>
    <row r="36093" spans="20:21" x14ac:dyDescent="0.25">
      <c r="T36093" s="101" t="s">
        <v>69590</v>
      </c>
      <c r="U36093" s="74" t="s">
        <v>69591</v>
      </c>
    </row>
    <row r="36094" spans="20:21" x14ac:dyDescent="0.25">
      <c r="T36094" s="101" t="s">
        <v>69592</v>
      </c>
      <c r="U36094" s="74" t="s">
        <v>69593</v>
      </c>
    </row>
    <row r="36095" spans="20:21" x14ac:dyDescent="0.25">
      <c r="T36095" s="101" t="s">
        <v>69594</v>
      </c>
      <c r="U36095" s="74" t="s">
        <v>69595</v>
      </c>
    </row>
    <row r="36096" spans="20:21" x14ac:dyDescent="0.25">
      <c r="T36096" s="101" t="s">
        <v>69596</v>
      </c>
      <c r="U36096" s="74" t="s">
        <v>69597</v>
      </c>
    </row>
    <row r="36097" spans="20:21" x14ac:dyDescent="0.25">
      <c r="T36097" s="101" t="s">
        <v>69598</v>
      </c>
      <c r="U36097" s="74" t="s">
        <v>69599</v>
      </c>
    </row>
    <row r="36098" spans="20:21" x14ac:dyDescent="0.25">
      <c r="T36098" s="101" t="s">
        <v>69600</v>
      </c>
      <c r="U36098" s="74" t="s">
        <v>69601</v>
      </c>
    </row>
    <row r="36099" spans="20:21" x14ac:dyDescent="0.25">
      <c r="T36099" s="101" t="s">
        <v>69602</v>
      </c>
      <c r="U36099" s="74" t="s">
        <v>69603</v>
      </c>
    </row>
    <row r="36100" spans="20:21" x14ac:dyDescent="0.25">
      <c r="T36100" s="101" t="s">
        <v>69604</v>
      </c>
      <c r="U36100" s="74" t="s">
        <v>69605</v>
      </c>
    </row>
    <row r="36101" spans="20:21" x14ac:dyDescent="0.25">
      <c r="T36101" s="101" t="s">
        <v>69606</v>
      </c>
      <c r="U36101" s="74" t="s">
        <v>69607</v>
      </c>
    </row>
    <row r="36102" spans="20:21" x14ac:dyDescent="0.25">
      <c r="T36102" s="101" t="s">
        <v>69608</v>
      </c>
      <c r="U36102" s="74" t="s">
        <v>69609</v>
      </c>
    </row>
    <row r="36103" spans="20:21" x14ac:dyDescent="0.25">
      <c r="T36103" s="101" t="s">
        <v>69610</v>
      </c>
      <c r="U36103" s="74" t="s">
        <v>37252</v>
      </c>
    </row>
    <row r="36104" spans="20:21" x14ac:dyDescent="0.25">
      <c r="T36104" s="101" t="s">
        <v>69611</v>
      </c>
      <c r="U36104" s="74" t="s">
        <v>69612</v>
      </c>
    </row>
    <row r="36105" spans="20:21" x14ac:dyDescent="0.25">
      <c r="T36105" s="101" t="s">
        <v>69613</v>
      </c>
      <c r="U36105" s="74" t="s">
        <v>69614</v>
      </c>
    </row>
    <row r="36106" spans="20:21" x14ac:dyDescent="0.25">
      <c r="T36106" s="101" t="s">
        <v>69615</v>
      </c>
      <c r="U36106" s="74" t="s">
        <v>69616</v>
      </c>
    </row>
    <row r="36107" spans="20:21" x14ac:dyDescent="0.25">
      <c r="T36107" s="101" t="s">
        <v>69617</v>
      </c>
      <c r="U36107" s="74" t="s">
        <v>33138</v>
      </c>
    </row>
    <row r="36108" spans="20:21" x14ac:dyDescent="0.25">
      <c r="T36108" s="101" t="s">
        <v>69618</v>
      </c>
      <c r="U36108" s="74" t="s">
        <v>69619</v>
      </c>
    </row>
    <row r="36109" spans="20:21" x14ac:dyDescent="0.25">
      <c r="T36109" s="101" t="s">
        <v>69620</v>
      </c>
      <c r="U36109" s="74" t="s">
        <v>69621</v>
      </c>
    </row>
    <row r="36110" spans="20:21" x14ac:dyDescent="0.25">
      <c r="T36110" s="101" t="s">
        <v>69622</v>
      </c>
      <c r="U36110" s="74" t="s">
        <v>69623</v>
      </c>
    </row>
    <row r="36111" spans="20:21" x14ac:dyDescent="0.25">
      <c r="T36111" s="101" t="s">
        <v>69624</v>
      </c>
      <c r="U36111" s="74" t="s">
        <v>69625</v>
      </c>
    </row>
    <row r="36112" spans="20:21" x14ac:dyDescent="0.25">
      <c r="T36112" s="101" t="s">
        <v>69626</v>
      </c>
      <c r="U36112" s="74" t="s">
        <v>69627</v>
      </c>
    </row>
    <row r="36113" spans="20:21" x14ac:dyDescent="0.25">
      <c r="T36113" s="101" t="s">
        <v>69628</v>
      </c>
      <c r="U36113" s="74" t="s">
        <v>69629</v>
      </c>
    </row>
    <row r="36114" spans="20:21" x14ac:dyDescent="0.25">
      <c r="T36114" s="101" t="s">
        <v>69630</v>
      </c>
      <c r="U36114" s="74" t="s">
        <v>69631</v>
      </c>
    </row>
    <row r="36115" spans="20:21" x14ac:dyDescent="0.25">
      <c r="T36115" s="101" t="s">
        <v>69632</v>
      </c>
      <c r="U36115" s="74" t="s">
        <v>69633</v>
      </c>
    </row>
    <row r="36116" spans="20:21" x14ac:dyDescent="0.25">
      <c r="T36116" s="101" t="s">
        <v>69634</v>
      </c>
      <c r="U36116" s="74" t="s">
        <v>69635</v>
      </c>
    </row>
    <row r="36117" spans="20:21" x14ac:dyDescent="0.25">
      <c r="T36117" s="101" t="s">
        <v>69636</v>
      </c>
      <c r="U36117" s="74" t="s">
        <v>69637</v>
      </c>
    </row>
    <row r="36118" spans="20:21" x14ac:dyDescent="0.25">
      <c r="T36118" s="101" t="s">
        <v>69638</v>
      </c>
      <c r="U36118" s="74" t="s">
        <v>69639</v>
      </c>
    </row>
    <row r="36119" spans="20:21" x14ac:dyDescent="0.25">
      <c r="T36119" s="101" t="s">
        <v>69640</v>
      </c>
      <c r="U36119" s="74" t="s">
        <v>69641</v>
      </c>
    </row>
    <row r="36120" spans="20:21" x14ac:dyDescent="0.25">
      <c r="T36120" s="101" t="s">
        <v>69642</v>
      </c>
      <c r="U36120" s="74" t="s">
        <v>69643</v>
      </c>
    </row>
    <row r="36121" spans="20:21" x14ac:dyDescent="0.25">
      <c r="T36121" s="101" t="s">
        <v>69644</v>
      </c>
      <c r="U36121" s="74" t="s">
        <v>69645</v>
      </c>
    </row>
    <row r="36122" spans="20:21" x14ac:dyDescent="0.25">
      <c r="T36122" s="101" t="s">
        <v>69646</v>
      </c>
      <c r="U36122" s="74" t="s">
        <v>69647</v>
      </c>
    </row>
    <row r="36123" spans="20:21" x14ac:dyDescent="0.25">
      <c r="T36123" s="101" t="s">
        <v>69648</v>
      </c>
      <c r="U36123" s="74" t="s">
        <v>42548</v>
      </c>
    </row>
    <row r="36124" spans="20:21" x14ac:dyDescent="0.25">
      <c r="T36124" s="101" t="s">
        <v>69649</v>
      </c>
      <c r="U36124" s="74" t="s">
        <v>69650</v>
      </c>
    </row>
    <row r="36125" spans="20:21" x14ac:dyDescent="0.25">
      <c r="T36125" s="101" t="s">
        <v>69651</v>
      </c>
      <c r="U36125" s="74" t="s">
        <v>69652</v>
      </c>
    </row>
    <row r="36126" spans="20:21" x14ac:dyDescent="0.25">
      <c r="T36126" s="101" t="s">
        <v>69653</v>
      </c>
      <c r="U36126" s="74" t="s">
        <v>69654</v>
      </c>
    </row>
    <row r="36127" spans="20:21" x14ac:dyDescent="0.25">
      <c r="T36127" s="101" t="s">
        <v>69655</v>
      </c>
      <c r="U36127" s="74" t="s">
        <v>69656</v>
      </c>
    </row>
    <row r="36128" spans="20:21" x14ac:dyDescent="0.25">
      <c r="T36128" s="101" t="s">
        <v>69657</v>
      </c>
      <c r="U36128" s="74" t="s">
        <v>69658</v>
      </c>
    </row>
    <row r="36129" spans="20:21" x14ac:dyDescent="0.25">
      <c r="T36129" s="101" t="s">
        <v>69659</v>
      </c>
      <c r="U36129" s="74" t="s">
        <v>69660</v>
      </c>
    </row>
    <row r="36130" spans="20:21" x14ac:dyDescent="0.25">
      <c r="T36130" s="101" t="s">
        <v>69661</v>
      </c>
      <c r="U36130" s="74" t="s">
        <v>69662</v>
      </c>
    </row>
    <row r="36131" spans="20:21" x14ac:dyDescent="0.25">
      <c r="T36131" s="101" t="s">
        <v>69663</v>
      </c>
      <c r="U36131" s="74" t="s">
        <v>62217</v>
      </c>
    </row>
    <row r="36132" spans="20:21" x14ac:dyDescent="0.25">
      <c r="T36132" s="101" t="s">
        <v>69664</v>
      </c>
      <c r="U36132" s="74" t="s">
        <v>39946</v>
      </c>
    </row>
    <row r="36133" spans="20:21" x14ac:dyDescent="0.25">
      <c r="T36133" s="101" t="s">
        <v>69665</v>
      </c>
      <c r="U36133" s="74" t="s">
        <v>69666</v>
      </c>
    </row>
    <row r="36134" spans="20:21" x14ac:dyDescent="0.25">
      <c r="T36134" s="101" t="s">
        <v>69667</v>
      </c>
      <c r="U36134" s="74" t="s">
        <v>69668</v>
      </c>
    </row>
    <row r="36135" spans="20:21" x14ac:dyDescent="0.25">
      <c r="T36135" s="101" t="s">
        <v>69669</v>
      </c>
      <c r="U36135" s="74" t="s">
        <v>69670</v>
      </c>
    </row>
    <row r="36136" spans="20:21" x14ac:dyDescent="0.25">
      <c r="T36136" s="101" t="s">
        <v>69671</v>
      </c>
      <c r="U36136" s="74" t="s">
        <v>69672</v>
      </c>
    </row>
    <row r="36137" spans="20:21" x14ac:dyDescent="0.25">
      <c r="T36137" s="101" t="s">
        <v>69673</v>
      </c>
      <c r="U36137" s="74" t="s">
        <v>69674</v>
      </c>
    </row>
    <row r="36138" spans="20:21" x14ac:dyDescent="0.25">
      <c r="T36138" s="101" t="s">
        <v>69675</v>
      </c>
      <c r="U36138" s="74" t="s">
        <v>69676</v>
      </c>
    </row>
    <row r="36139" spans="20:21" x14ac:dyDescent="0.25">
      <c r="T36139" s="101" t="s">
        <v>69677</v>
      </c>
      <c r="U36139" s="74" t="s">
        <v>69678</v>
      </c>
    </row>
    <row r="36140" spans="20:21" x14ac:dyDescent="0.25">
      <c r="T36140" s="101" t="s">
        <v>69679</v>
      </c>
      <c r="U36140" s="74" t="s">
        <v>69680</v>
      </c>
    </row>
    <row r="36141" spans="20:21" x14ac:dyDescent="0.25">
      <c r="T36141" s="101" t="s">
        <v>69681</v>
      </c>
      <c r="U36141" s="74" t="s">
        <v>69682</v>
      </c>
    </row>
    <row r="36142" spans="20:21" x14ac:dyDescent="0.25">
      <c r="T36142" s="101" t="s">
        <v>69683</v>
      </c>
      <c r="U36142" s="74" t="s">
        <v>69684</v>
      </c>
    </row>
    <row r="36143" spans="20:21" x14ac:dyDescent="0.25">
      <c r="T36143" s="101" t="s">
        <v>69685</v>
      </c>
      <c r="U36143" s="74" t="s">
        <v>21109</v>
      </c>
    </row>
    <row r="36144" spans="20:21" x14ac:dyDescent="0.25">
      <c r="T36144" s="101" t="s">
        <v>69686</v>
      </c>
      <c r="U36144" s="74" t="s">
        <v>69687</v>
      </c>
    </row>
    <row r="36145" spans="20:21" x14ac:dyDescent="0.25">
      <c r="T36145" s="101" t="s">
        <v>69688</v>
      </c>
      <c r="U36145" s="74" t="s">
        <v>69689</v>
      </c>
    </row>
    <row r="36146" spans="20:21" x14ac:dyDescent="0.25">
      <c r="T36146" s="101" t="s">
        <v>69690</v>
      </c>
      <c r="U36146" s="74" t="s">
        <v>69691</v>
      </c>
    </row>
    <row r="36147" spans="20:21" x14ac:dyDescent="0.25">
      <c r="T36147" s="101" t="s">
        <v>69692</v>
      </c>
      <c r="U36147" s="74" t="s">
        <v>69693</v>
      </c>
    </row>
    <row r="36148" spans="20:21" x14ac:dyDescent="0.25">
      <c r="T36148" s="101" t="s">
        <v>69694</v>
      </c>
      <c r="U36148" s="74" t="s">
        <v>69695</v>
      </c>
    </row>
    <row r="36149" spans="20:21" x14ac:dyDescent="0.25">
      <c r="T36149" s="101" t="s">
        <v>69696</v>
      </c>
      <c r="U36149" s="74" t="s">
        <v>69697</v>
      </c>
    </row>
    <row r="36150" spans="20:21" x14ac:dyDescent="0.25">
      <c r="T36150" s="101" t="s">
        <v>69698</v>
      </c>
      <c r="U36150" s="74" t="s">
        <v>69699</v>
      </c>
    </row>
    <row r="36151" spans="20:21" x14ac:dyDescent="0.25">
      <c r="T36151" s="101" t="s">
        <v>69700</v>
      </c>
      <c r="U36151" s="74" t="s">
        <v>69701</v>
      </c>
    </row>
    <row r="36152" spans="20:21" x14ac:dyDescent="0.25">
      <c r="T36152" s="101" t="s">
        <v>69702</v>
      </c>
      <c r="U36152" s="74" t="s">
        <v>69703</v>
      </c>
    </row>
    <row r="36153" spans="20:21" x14ac:dyDescent="0.25">
      <c r="T36153" s="101" t="s">
        <v>69704</v>
      </c>
      <c r="U36153" s="74" t="s">
        <v>69705</v>
      </c>
    </row>
    <row r="36154" spans="20:21" x14ac:dyDescent="0.25">
      <c r="T36154" s="101" t="s">
        <v>69706</v>
      </c>
      <c r="U36154" s="74" t="s">
        <v>69707</v>
      </c>
    </row>
    <row r="36155" spans="20:21" x14ac:dyDescent="0.25">
      <c r="T36155" s="101" t="s">
        <v>69708</v>
      </c>
      <c r="U36155" s="74" t="s">
        <v>69709</v>
      </c>
    </row>
    <row r="36156" spans="20:21" x14ac:dyDescent="0.25">
      <c r="T36156" s="101" t="s">
        <v>69710</v>
      </c>
      <c r="U36156" s="74" t="s">
        <v>69711</v>
      </c>
    </row>
    <row r="36157" spans="20:21" x14ac:dyDescent="0.25">
      <c r="T36157" s="101" t="s">
        <v>69712</v>
      </c>
      <c r="U36157" s="74" t="s">
        <v>69713</v>
      </c>
    </row>
    <row r="36158" spans="20:21" x14ac:dyDescent="0.25">
      <c r="T36158" s="101" t="s">
        <v>69714</v>
      </c>
      <c r="U36158" s="74" t="s">
        <v>69715</v>
      </c>
    </row>
    <row r="36159" spans="20:21" x14ac:dyDescent="0.25">
      <c r="T36159" s="101" t="s">
        <v>69716</v>
      </c>
      <c r="U36159" s="74" t="s">
        <v>9801</v>
      </c>
    </row>
    <row r="36160" spans="20:21" x14ac:dyDescent="0.25">
      <c r="T36160" s="101" t="s">
        <v>69717</v>
      </c>
      <c r="U36160" s="74" t="s">
        <v>69718</v>
      </c>
    </row>
    <row r="36161" spans="20:21" x14ac:dyDescent="0.25">
      <c r="T36161" s="101" t="s">
        <v>69719</v>
      </c>
      <c r="U36161" s="74" t="s">
        <v>69720</v>
      </c>
    </row>
    <row r="36162" spans="20:21" x14ac:dyDescent="0.25">
      <c r="T36162" s="101" t="s">
        <v>69721</v>
      </c>
      <c r="U36162" s="74" t="s">
        <v>69722</v>
      </c>
    </row>
    <row r="36163" spans="20:21" x14ac:dyDescent="0.25">
      <c r="T36163" s="101" t="s">
        <v>69723</v>
      </c>
      <c r="U36163" s="74" t="s">
        <v>69724</v>
      </c>
    </row>
    <row r="36164" spans="20:21" x14ac:dyDescent="0.25">
      <c r="T36164" s="101" t="s">
        <v>69725</v>
      </c>
      <c r="U36164" s="74" t="s">
        <v>69726</v>
      </c>
    </row>
    <row r="36165" spans="20:21" x14ac:dyDescent="0.25">
      <c r="T36165" s="101" t="s">
        <v>69727</v>
      </c>
      <c r="U36165" s="74" t="s">
        <v>69728</v>
      </c>
    </row>
    <row r="36166" spans="20:21" x14ac:dyDescent="0.25">
      <c r="T36166" s="101" t="s">
        <v>69729</v>
      </c>
      <c r="U36166" s="74" t="s">
        <v>69730</v>
      </c>
    </row>
    <row r="36167" spans="20:21" x14ac:dyDescent="0.25">
      <c r="T36167" s="101" t="s">
        <v>69731</v>
      </c>
      <c r="U36167" s="74" t="s">
        <v>69732</v>
      </c>
    </row>
    <row r="36168" spans="20:21" x14ac:dyDescent="0.25">
      <c r="T36168" s="101" t="s">
        <v>69733</v>
      </c>
      <c r="U36168" s="74" t="s">
        <v>69734</v>
      </c>
    </row>
    <row r="36169" spans="20:21" x14ac:dyDescent="0.25">
      <c r="T36169" s="101" t="s">
        <v>69735</v>
      </c>
      <c r="U36169" s="74" t="s">
        <v>69736</v>
      </c>
    </row>
    <row r="36170" spans="20:21" x14ac:dyDescent="0.25">
      <c r="T36170" s="101" t="s">
        <v>69737</v>
      </c>
      <c r="U36170" s="74" t="s">
        <v>69738</v>
      </c>
    </row>
    <row r="36171" spans="20:21" x14ac:dyDescent="0.25">
      <c r="T36171" s="101" t="s">
        <v>69739</v>
      </c>
      <c r="U36171" s="74" t="s">
        <v>69740</v>
      </c>
    </row>
    <row r="36172" spans="20:21" x14ac:dyDescent="0.25">
      <c r="T36172" s="101" t="s">
        <v>69741</v>
      </c>
      <c r="U36172" s="74" t="s">
        <v>69742</v>
      </c>
    </row>
    <row r="36173" spans="20:21" x14ac:dyDescent="0.25">
      <c r="T36173" s="101" t="s">
        <v>69743</v>
      </c>
      <c r="U36173" s="74" t="s">
        <v>69744</v>
      </c>
    </row>
    <row r="36174" spans="20:21" x14ac:dyDescent="0.25">
      <c r="T36174" s="101" t="s">
        <v>69745</v>
      </c>
      <c r="U36174" s="74" t="s">
        <v>69746</v>
      </c>
    </row>
    <row r="36175" spans="20:21" x14ac:dyDescent="0.25">
      <c r="T36175" s="101" t="s">
        <v>69747</v>
      </c>
      <c r="U36175" s="74" t="s">
        <v>69748</v>
      </c>
    </row>
    <row r="36176" spans="20:21" x14ac:dyDescent="0.25">
      <c r="T36176" s="101" t="s">
        <v>69749</v>
      </c>
      <c r="U36176" s="74" t="s">
        <v>69750</v>
      </c>
    </row>
    <row r="36177" spans="20:21" x14ac:dyDescent="0.25">
      <c r="T36177" s="101" t="s">
        <v>69751</v>
      </c>
      <c r="U36177" s="74" t="s">
        <v>69752</v>
      </c>
    </row>
    <row r="36178" spans="20:21" x14ac:dyDescent="0.25">
      <c r="T36178" s="101" t="s">
        <v>69753</v>
      </c>
      <c r="U36178" s="74" t="s">
        <v>69754</v>
      </c>
    </row>
    <row r="36179" spans="20:21" x14ac:dyDescent="0.25">
      <c r="T36179" s="101" t="s">
        <v>69755</v>
      </c>
      <c r="U36179" s="74" t="s">
        <v>69756</v>
      </c>
    </row>
    <row r="36180" spans="20:21" x14ac:dyDescent="0.25">
      <c r="T36180" s="101" t="s">
        <v>69757</v>
      </c>
      <c r="U36180" s="74" t="s">
        <v>69758</v>
      </c>
    </row>
    <row r="36181" spans="20:21" x14ac:dyDescent="0.25">
      <c r="T36181" s="101" t="s">
        <v>69759</v>
      </c>
      <c r="U36181" s="74" t="s">
        <v>69760</v>
      </c>
    </row>
    <row r="36182" spans="20:21" x14ac:dyDescent="0.25">
      <c r="T36182" s="101" t="s">
        <v>69761</v>
      </c>
      <c r="U36182" s="74" t="s">
        <v>69762</v>
      </c>
    </row>
    <row r="36183" spans="20:21" x14ac:dyDescent="0.25">
      <c r="T36183" s="101" t="s">
        <v>69763</v>
      </c>
      <c r="U36183" s="74" t="s">
        <v>69764</v>
      </c>
    </row>
    <row r="36184" spans="20:21" x14ac:dyDescent="0.25">
      <c r="T36184" s="101" t="s">
        <v>69765</v>
      </c>
      <c r="U36184" s="74" t="s">
        <v>69766</v>
      </c>
    </row>
    <row r="36185" spans="20:21" x14ac:dyDescent="0.25">
      <c r="T36185" s="101" t="s">
        <v>69767</v>
      </c>
      <c r="U36185" s="74" t="s">
        <v>37725</v>
      </c>
    </row>
    <row r="36186" spans="20:21" x14ac:dyDescent="0.25">
      <c r="T36186" s="101" t="s">
        <v>69768</v>
      </c>
      <c r="U36186" s="74" t="s">
        <v>69769</v>
      </c>
    </row>
    <row r="36187" spans="20:21" x14ac:dyDescent="0.25">
      <c r="T36187" s="101" t="s">
        <v>69770</v>
      </c>
      <c r="U36187" s="74" t="s">
        <v>69771</v>
      </c>
    </row>
    <row r="36188" spans="20:21" x14ac:dyDescent="0.25">
      <c r="T36188" s="101" t="s">
        <v>69772</v>
      </c>
      <c r="U36188" s="74" t="s">
        <v>69773</v>
      </c>
    </row>
    <row r="36189" spans="20:21" x14ac:dyDescent="0.25">
      <c r="T36189" s="101" t="s">
        <v>69774</v>
      </c>
      <c r="U36189" s="74" t="s">
        <v>69775</v>
      </c>
    </row>
    <row r="36190" spans="20:21" x14ac:dyDescent="0.25">
      <c r="T36190" s="101" t="s">
        <v>69776</v>
      </c>
      <c r="U36190" s="74" t="s">
        <v>46366</v>
      </c>
    </row>
    <row r="36191" spans="20:21" x14ac:dyDescent="0.25">
      <c r="T36191" s="101" t="s">
        <v>69777</v>
      </c>
      <c r="U36191" s="74" t="s">
        <v>69778</v>
      </c>
    </row>
    <row r="36192" spans="20:21" x14ac:dyDescent="0.25">
      <c r="T36192" s="101" t="s">
        <v>69779</v>
      </c>
      <c r="U36192" s="74" t="s">
        <v>69780</v>
      </c>
    </row>
    <row r="36193" spans="20:21" x14ac:dyDescent="0.25">
      <c r="T36193" s="101" t="s">
        <v>69781</v>
      </c>
      <c r="U36193" s="74" t="s">
        <v>69782</v>
      </c>
    </row>
    <row r="36194" spans="20:21" x14ac:dyDescent="0.25">
      <c r="T36194" s="101" t="s">
        <v>69783</v>
      </c>
      <c r="U36194" s="74" t="s">
        <v>69784</v>
      </c>
    </row>
    <row r="36195" spans="20:21" x14ac:dyDescent="0.25">
      <c r="T36195" s="101" t="s">
        <v>69785</v>
      </c>
      <c r="U36195" s="74" t="s">
        <v>69786</v>
      </c>
    </row>
    <row r="36196" spans="20:21" x14ac:dyDescent="0.25">
      <c r="T36196" s="101" t="s">
        <v>69787</v>
      </c>
      <c r="U36196" s="74" t="s">
        <v>69788</v>
      </c>
    </row>
    <row r="36197" spans="20:21" x14ac:dyDescent="0.25">
      <c r="T36197" s="101" t="s">
        <v>69789</v>
      </c>
      <c r="U36197" s="74" t="s">
        <v>69790</v>
      </c>
    </row>
    <row r="36198" spans="20:21" x14ac:dyDescent="0.25">
      <c r="T36198" s="101" t="s">
        <v>69791</v>
      </c>
      <c r="U36198" s="74" t="s">
        <v>69792</v>
      </c>
    </row>
    <row r="36199" spans="20:21" x14ac:dyDescent="0.25">
      <c r="T36199" s="101" t="s">
        <v>69793</v>
      </c>
      <c r="U36199" s="74" t="s">
        <v>69794</v>
      </c>
    </row>
    <row r="36200" spans="20:21" x14ac:dyDescent="0.25">
      <c r="T36200" s="101" t="s">
        <v>69795</v>
      </c>
      <c r="U36200" s="74" t="s">
        <v>69796</v>
      </c>
    </row>
    <row r="36201" spans="20:21" x14ac:dyDescent="0.25">
      <c r="T36201" s="101" t="s">
        <v>69797</v>
      </c>
      <c r="U36201" s="74" t="s">
        <v>69798</v>
      </c>
    </row>
    <row r="36202" spans="20:21" x14ac:dyDescent="0.25">
      <c r="T36202" s="101" t="s">
        <v>69799</v>
      </c>
      <c r="U36202" s="74" t="s">
        <v>69800</v>
      </c>
    </row>
    <row r="36203" spans="20:21" x14ac:dyDescent="0.25">
      <c r="T36203" s="101" t="s">
        <v>69801</v>
      </c>
      <c r="U36203" s="74" t="s">
        <v>69802</v>
      </c>
    </row>
    <row r="36204" spans="20:21" x14ac:dyDescent="0.25">
      <c r="T36204" s="101" t="s">
        <v>69803</v>
      </c>
      <c r="U36204" s="74" t="s">
        <v>10097</v>
      </c>
    </row>
    <row r="36205" spans="20:21" x14ac:dyDescent="0.25">
      <c r="T36205" s="101" t="s">
        <v>69804</v>
      </c>
      <c r="U36205" s="74" t="s">
        <v>69805</v>
      </c>
    </row>
    <row r="36206" spans="20:21" x14ac:dyDescent="0.25">
      <c r="T36206" s="101" t="s">
        <v>69806</v>
      </c>
      <c r="U36206" s="74" t="s">
        <v>69807</v>
      </c>
    </row>
    <row r="36207" spans="20:21" x14ac:dyDescent="0.25">
      <c r="T36207" s="101" t="s">
        <v>69808</v>
      </c>
      <c r="U36207" s="74" t="s">
        <v>69809</v>
      </c>
    </row>
    <row r="36208" spans="20:21" x14ac:dyDescent="0.25">
      <c r="T36208" s="101" t="s">
        <v>69810</v>
      </c>
      <c r="U36208" s="74" t="s">
        <v>69811</v>
      </c>
    </row>
    <row r="36209" spans="20:21" x14ac:dyDescent="0.25">
      <c r="T36209" s="101" t="s">
        <v>69812</v>
      </c>
      <c r="U36209" s="74" t="s">
        <v>69813</v>
      </c>
    </row>
    <row r="36210" spans="20:21" x14ac:dyDescent="0.25">
      <c r="T36210" s="101" t="s">
        <v>69814</v>
      </c>
      <c r="U36210" s="74" t="s">
        <v>56875</v>
      </c>
    </row>
    <row r="36211" spans="20:21" x14ac:dyDescent="0.25">
      <c r="T36211" s="101" t="s">
        <v>69815</v>
      </c>
      <c r="U36211" s="74" t="s">
        <v>69816</v>
      </c>
    </row>
    <row r="36212" spans="20:21" x14ac:dyDescent="0.25">
      <c r="T36212" s="101" t="s">
        <v>69817</v>
      </c>
      <c r="U36212" s="74" t="s">
        <v>69818</v>
      </c>
    </row>
    <row r="36213" spans="20:21" x14ac:dyDescent="0.25">
      <c r="T36213" s="101" t="s">
        <v>69819</v>
      </c>
      <c r="U36213" s="74" t="s">
        <v>69820</v>
      </c>
    </row>
    <row r="36214" spans="20:21" x14ac:dyDescent="0.25">
      <c r="T36214" s="101" t="s">
        <v>69821</v>
      </c>
      <c r="U36214" s="74" t="s">
        <v>22590</v>
      </c>
    </row>
    <row r="36215" spans="20:21" x14ac:dyDescent="0.25">
      <c r="T36215" s="101" t="s">
        <v>69822</v>
      </c>
      <c r="U36215" s="74" t="s">
        <v>63830</v>
      </c>
    </row>
    <row r="36216" spans="20:21" x14ac:dyDescent="0.25">
      <c r="T36216" s="101" t="s">
        <v>69823</v>
      </c>
      <c r="U36216" s="74" t="s">
        <v>69824</v>
      </c>
    </row>
    <row r="36217" spans="20:21" x14ac:dyDescent="0.25">
      <c r="T36217" s="101" t="s">
        <v>69825</v>
      </c>
      <c r="U36217" s="74" t="s">
        <v>68522</v>
      </c>
    </row>
    <row r="36218" spans="20:21" x14ac:dyDescent="0.25">
      <c r="T36218" s="101" t="s">
        <v>69826</v>
      </c>
      <c r="U36218" s="74" t="s">
        <v>69827</v>
      </c>
    </row>
    <row r="36219" spans="20:21" x14ac:dyDescent="0.25">
      <c r="T36219" s="101" t="s">
        <v>69828</v>
      </c>
      <c r="U36219" s="74" t="s">
        <v>3139</v>
      </c>
    </row>
    <row r="36220" spans="20:21" x14ac:dyDescent="0.25">
      <c r="T36220" s="101" t="s">
        <v>69829</v>
      </c>
      <c r="U36220" s="74" t="s">
        <v>69830</v>
      </c>
    </row>
    <row r="36221" spans="20:21" x14ac:dyDescent="0.25">
      <c r="T36221" s="101" t="s">
        <v>69831</v>
      </c>
      <c r="U36221" s="74" t="s">
        <v>69832</v>
      </c>
    </row>
    <row r="36222" spans="20:21" x14ac:dyDescent="0.25">
      <c r="T36222" s="101" t="s">
        <v>69833</v>
      </c>
      <c r="U36222" s="74" t="s">
        <v>21443</v>
      </c>
    </row>
    <row r="36223" spans="20:21" x14ac:dyDescent="0.25">
      <c r="T36223" s="101" t="s">
        <v>69834</v>
      </c>
      <c r="U36223" s="74" t="s">
        <v>69835</v>
      </c>
    </row>
    <row r="36224" spans="20:21" x14ac:dyDescent="0.25">
      <c r="T36224" s="101" t="s">
        <v>69836</v>
      </c>
      <c r="U36224" s="74" t="s">
        <v>5741</v>
      </c>
    </row>
    <row r="36225" spans="20:21" x14ac:dyDescent="0.25">
      <c r="T36225" s="101" t="s">
        <v>69837</v>
      </c>
      <c r="U36225" s="74" t="s">
        <v>69838</v>
      </c>
    </row>
    <row r="36226" spans="20:21" x14ac:dyDescent="0.25">
      <c r="T36226" s="101" t="s">
        <v>69839</v>
      </c>
      <c r="U36226" s="74" t="s">
        <v>69840</v>
      </c>
    </row>
    <row r="36227" spans="20:21" x14ac:dyDescent="0.25">
      <c r="T36227" s="101" t="s">
        <v>69841</v>
      </c>
      <c r="U36227" s="74" t="s">
        <v>69842</v>
      </c>
    </row>
    <row r="36228" spans="20:21" x14ac:dyDescent="0.25">
      <c r="T36228" s="101" t="s">
        <v>69843</v>
      </c>
      <c r="U36228" s="74" t="s">
        <v>69844</v>
      </c>
    </row>
    <row r="36229" spans="20:21" x14ac:dyDescent="0.25">
      <c r="T36229" s="101" t="s">
        <v>69845</v>
      </c>
      <c r="U36229" s="74" t="s">
        <v>69846</v>
      </c>
    </row>
    <row r="36230" spans="20:21" x14ac:dyDescent="0.25">
      <c r="T36230" s="101" t="s">
        <v>69847</v>
      </c>
      <c r="U36230" s="74" t="s">
        <v>21474</v>
      </c>
    </row>
    <row r="36231" spans="20:21" x14ac:dyDescent="0.25">
      <c r="T36231" s="101" t="s">
        <v>69848</v>
      </c>
      <c r="U36231" s="74" t="s">
        <v>69849</v>
      </c>
    </row>
    <row r="36232" spans="20:21" x14ac:dyDescent="0.25">
      <c r="T36232" s="101" t="s">
        <v>69850</v>
      </c>
      <c r="U36232" s="74" t="s">
        <v>69851</v>
      </c>
    </row>
    <row r="36233" spans="20:21" x14ac:dyDescent="0.25">
      <c r="T36233" s="101" t="s">
        <v>69852</v>
      </c>
      <c r="U36233" s="74" t="s">
        <v>69853</v>
      </c>
    </row>
    <row r="36234" spans="20:21" x14ac:dyDescent="0.25">
      <c r="T36234" s="101" t="s">
        <v>69854</v>
      </c>
      <c r="U36234" s="74" t="s">
        <v>69855</v>
      </c>
    </row>
    <row r="36235" spans="20:21" x14ac:dyDescent="0.25">
      <c r="T36235" s="101" t="s">
        <v>69856</v>
      </c>
      <c r="U36235" s="74" t="s">
        <v>69857</v>
      </c>
    </row>
    <row r="36236" spans="20:21" x14ac:dyDescent="0.25">
      <c r="T36236" s="101" t="s">
        <v>69858</v>
      </c>
      <c r="U36236" s="74" t="s">
        <v>69859</v>
      </c>
    </row>
    <row r="36237" spans="20:21" x14ac:dyDescent="0.25">
      <c r="T36237" s="101" t="s">
        <v>69860</v>
      </c>
      <c r="U36237" s="74" t="s">
        <v>69861</v>
      </c>
    </row>
    <row r="36238" spans="20:21" x14ac:dyDescent="0.25">
      <c r="T36238" s="101" t="s">
        <v>69862</v>
      </c>
      <c r="U36238" s="74" t="s">
        <v>69863</v>
      </c>
    </row>
    <row r="36239" spans="20:21" x14ac:dyDescent="0.25">
      <c r="T36239" s="101" t="s">
        <v>69864</v>
      </c>
      <c r="U36239" s="74" t="s">
        <v>69865</v>
      </c>
    </row>
    <row r="36240" spans="20:21" x14ac:dyDescent="0.25">
      <c r="T36240" s="101" t="s">
        <v>69866</v>
      </c>
      <c r="U36240" s="74" t="s">
        <v>69867</v>
      </c>
    </row>
    <row r="36241" spans="20:21" x14ac:dyDescent="0.25">
      <c r="T36241" s="101" t="s">
        <v>69868</v>
      </c>
      <c r="U36241" s="74" t="s">
        <v>43533</v>
      </c>
    </row>
    <row r="36242" spans="20:21" x14ac:dyDescent="0.25">
      <c r="T36242" s="101" t="s">
        <v>69869</v>
      </c>
      <c r="U36242" s="74" t="s">
        <v>69870</v>
      </c>
    </row>
    <row r="36243" spans="20:21" x14ac:dyDescent="0.25">
      <c r="T36243" s="101" t="s">
        <v>69871</v>
      </c>
      <c r="U36243" s="74" t="s">
        <v>69872</v>
      </c>
    </row>
    <row r="36244" spans="20:21" x14ac:dyDescent="0.25">
      <c r="T36244" s="101" t="s">
        <v>69873</v>
      </c>
      <c r="U36244" s="74" t="s">
        <v>69874</v>
      </c>
    </row>
    <row r="36245" spans="20:21" x14ac:dyDescent="0.25">
      <c r="T36245" s="101" t="s">
        <v>69875</v>
      </c>
      <c r="U36245" s="74" t="s">
        <v>69876</v>
      </c>
    </row>
    <row r="36246" spans="20:21" x14ac:dyDescent="0.25">
      <c r="T36246" s="101" t="s">
        <v>69877</v>
      </c>
      <c r="U36246" s="74" t="s">
        <v>69878</v>
      </c>
    </row>
    <row r="36247" spans="20:21" x14ac:dyDescent="0.25">
      <c r="T36247" s="101" t="s">
        <v>69879</v>
      </c>
      <c r="U36247" s="74" t="s">
        <v>10535</v>
      </c>
    </row>
    <row r="36248" spans="20:21" x14ac:dyDescent="0.25">
      <c r="T36248" s="101" t="s">
        <v>69880</v>
      </c>
      <c r="U36248" s="74" t="s">
        <v>69881</v>
      </c>
    </row>
    <row r="36249" spans="20:21" x14ac:dyDescent="0.25">
      <c r="T36249" s="101" t="s">
        <v>69882</v>
      </c>
      <c r="U36249" s="74" t="s">
        <v>69883</v>
      </c>
    </row>
    <row r="36250" spans="20:21" x14ac:dyDescent="0.25">
      <c r="T36250" s="101" t="s">
        <v>69884</v>
      </c>
      <c r="U36250" s="74" t="s">
        <v>69885</v>
      </c>
    </row>
    <row r="36251" spans="20:21" x14ac:dyDescent="0.25">
      <c r="T36251" s="101" t="s">
        <v>69886</v>
      </c>
      <c r="U36251" s="74" t="s">
        <v>69887</v>
      </c>
    </row>
    <row r="36252" spans="20:21" x14ac:dyDescent="0.25">
      <c r="T36252" s="101" t="s">
        <v>69888</v>
      </c>
      <c r="U36252" s="74" t="s">
        <v>69889</v>
      </c>
    </row>
    <row r="36253" spans="20:21" x14ac:dyDescent="0.25">
      <c r="T36253" s="101" t="s">
        <v>69890</v>
      </c>
      <c r="U36253" s="74" t="s">
        <v>69891</v>
      </c>
    </row>
    <row r="36254" spans="20:21" x14ac:dyDescent="0.25">
      <c r="T36254" s="101" t="s">
        <v>69892</v>
      </c>
      <c r="U36254" s="74" t="s">
        <v>69893</v>
      </c>
    </row>
    <row r="36255" spans="20:21" x14ac:dyDescent="0.25">
      <c r="T36255" s="101" t="s">
        <v>69894</v>
      </c>
      <c r="U36255" s="74" t="s">
        <v>69895</v>
      </c>
    </row>
    <row r="36256" spans="20:21" x14ac:dyDescent="0.25">
      <c r="T36256" s="101" t="s">
        <v>69896</v>
      </c>
      <c r="U36256" s="74" t="s">
        <v>69897</v>
      </c>
    </row>
    <row r="36257" spans="20:21" x14ac:dyDescent="0.25">
      <c r="T36257" s="101" t="s">
        <v>69898</v>
      </c>
      <c r="U36257" s="74" t="s">
        <v>69899</v>
      </c>
    </row>
    <row r="36258" spans="20:21" x14ac:dyDescent="0.25">
      <c r="T36258" s="101" t="s">
        <v>69900</v>
      </c>
      <c r="U36258" s="74" t="s">
        <v>69901</v>
      </c>
    </row>
    <row r="36259" spans="20:21" x14ac:dyDescent="0.25">
      <c r="T36259" s="101" t="s">
        <v>69902</v>
      </c>
      <c r="U36259" s="74" t="s">
        <v>69903</v>
      </c>
    </row>
    <row r="36260" spans="20:21" x14ac:dyDescent="0.25">
      <c r="T36260" s="101" t="s">
        <v>69904</v>
      </c>
      <c r="U36260" s="74" t="s">
        <v>16159</v>
      </c>
    </row>
    <row r="36261" spans="20:21" x14ac:dyDescent="0.25">
      <c r="T36261" s="101" t="s">
        <v>69905</v>
      </c>
      <c r="U36261" s="74" t="s">
        <v>69906</v>
      </c>
    </row>
    <row r="36262" spans="20:21" x14ac:dyDescent="0.25">
      <c r="T36262" s="101" t="s">
        <v>69907</v>
      </c>
      <c r="U36262" s="74" t="s">
        <v>69908</v>
      </c>
    </row>
    <row r="36263" spans="20:21" x14ac:dyDescent="0.25">
      <c r="T36263" s="101" t="s">
        <v>69909</v>
      </c>
      <c r="U36263" s="74" t="s">
        <v>69910</v>
      </c>
    </row>
    <row r="36264" spans="20:21" x14ac:dyDescent="0.25">
      <c r="T36264" s="101" t="s">
        <v>69911</v>
      </c>
      <c r="U36264" s="74" t="s">
        <v>69912</v>
      </c>
    </row>
    <row r="36265" spans="20:21" x14ac:dyDescent="0.25">
      <c r="T36265" s="101" t="s">
        <v>69913</v>
      </c>
      <c r="U36265" s="74" t="s">
        <v>69914</v>
      </c>
    </row>
    <row r="36266" spans="20:21" x14ac:dyDescent="0.25">
      <c r="T36266" s="101" t="s">
        <v>69915</v>
      </c>
      <c r="U36266" s="74" t="s">
        <v>69916</v>
      </c>
    </row>
    <row r="36267" spans="20:21" x14ac:dyDescent="0.25">
      <c r="T36267" s="101" t="s">
        <v>69917</v>
      </c>
      <c r="U36267" s="74" t="s">
        <v>69918</v>
      </c>
    </row>
    <row r="36268" spans="20:21" x14ac:dyDescent="0.25">
      <c r="T36268" s="101" t="s">
        <v>69919</v>
      </c>
      <c r="U36268" s="74" t="s">
        <v>69920</v>
      </c>
    </row>
    <row r="36269" spans="20:21" x14ac:dyDescent="0.25">
      <c r="T36269" s="101" t="s">
        <v>69921</v>
      </c>
      <c r="U36269" s="74" t="s">
        <v>69922</v>
      </c>
    </row>
    <row r="36270" spans="20:21" x14ac:dyDescent="0.25">
      <c r="T36270" s="101" t="s">
        <v>69923</v>
      </c>
      <c r="U36270" s="74" t="s">
        <v>42035</v>
      </c>
    </row>
    <row r="36271" spans="20:21" x14ac:dyDescent="0.25">
      <c r="T36271" s="101" t="s">
        <v>69924</v>
      </c>
      <c r="U36271" s="74" t="s">
        <v>30058</v>
      </c>
    </row>
    <row r="36272" spans="20:21" x14ac:dyDescent="0.25">
      <c r="T36272" s="101" t="s">
        <v>69925</v>
      </c>
      <c r="U36272" s="74" t="s">
        <v>69926</v>
      </c>
    </row>
    <row r="36273" spans="20:21" x14ac:dyDescent="0.25">
      <c r="T36273" s="101" t="s">
        <v>69927</v>
      </c>
      <c r="U36273" s="74" t="s">
        <v>43353</v>
      </c>
    </row>
    <row r="36274" spans="20:21" x14ac:dyDescent="0.25">
      <c r="T36274" s="101" t="s">
        <v>69928</v>
      </c>
      <c r="U36274" s="74" t="s">
        <v>18503</v>
      </c>
    </row>
    <row r="36275" spans="20:21" x14ac:dyDescent="0.25">
      <c r="T36275" s="101" t="s">
        <v>69929</v>
      </c>
      <c r="U36275" s="74" t="s">
        <v>69930</v>
      </c>
    </row>
    <row r="36276" spans="20:21" x14ac:dyDescent="0.25">
      <c r="T36276" s="101" t="s">
        <v>69931</v>
      </c>
      <c r="U36276" s="74" t="s">
        <v>69932</v>
      </c>
    </row>
    <row r="36277" spans="20:21" x14ac:dyDescent="0.25">
      <c r="T36277" s="101" t="s">
        <v>69933</v>
      </c>
      <c r="U36277" s="74" t="s">
        <v>69934</v>
      </c>
    </row>
    <row r="36278" spans="20:21" x14ac:dyDescent="0.25">
      <c r="T36278" s="101" t="s">
        <v>69935</v>
      </c>
      <c r="U36278" s="74" t="s">
        <v>69936</v>
      </c>
    </row>
    <row r="36279" spans="20:21" x14ac:dyDescent="0.25">
      <c r="T36279" s="101" t="s">
        <v>69937</v>
      </c>
      <c r="U36279" s="74" t="s">
        <v>69938</v>
      </c>
    </row>
    <row r="36280" spans="20:21" x14ac:dyDescent="0.25">
      <c r="T36280" s="101" t="s">
        <v>69939</v>
      </c>
      <c r="U36280" s="74" t="s">
        <v>69940</v>
      </c>
    </row>
    <row r="36281" spans="20:21" x14ac:dyDescent="0.25">
      <c r="T36281" s="101" t="s">
        <v>69941</v>
      </c>
      <c r="U36281" s="74" t="s">
        <v>69942</v>
      </c>
    </row>
    <row r="36282" spans="20:21" x14ac:dyDescent="0.25">
      <c r="T36282" s="101" t="s">
        <v>69943</v>
      </c>
      <c r="U36282" s="74" t="s">
        <v>69944</v>
      </c>
    </row>
    <row r="36283" spans="20:21" x14ac:dyDescent="0.25">
      <c r="T36283" s="101" t="s">
        <v>69945</v>
      </c>
      <c r="U36283" s="74" t="s">
        <v>69946</v>
      </c>
    </row>
    <row r="36284" spans="20:21" x14ac:dyDescent="0.25">
      <c r="T36284" s="101" t="s">
        <v>69947</v>
      </c>
      <c r="U36284" s="74" t="s">
        <v>69948</v>
      </c>
    </row>
    <row r="36285" spans="20:21" x14ac:dyDescent="0.25">
      <c r="T36285" s="101" t="s">
        <v>69949</v>
      </c>
      <c r="U36285" s="74" t="s">
        <v>69950</v>
      </c>
    </row>
    <row r="36286" spans="20:21" x14ac:dyDescent="0.25">
      <c r="T36286" s="101" t="s">
        <v>69951</v>
      </c>
      <c r="U36286" s="74" t="s">
        <v>69952</v>
      </c>
    </row>
    <row r="36287" spans="20:21" x14ac:dyDescent="0.25">
      <c r="T36287" s="101" t="s">
        <v>69953</v>
      </c>
      <c r="U36287" s="74" t="s">
        <v>69954</v>
      </c>
    </row>
    <row r="36288" spans="20:21" x14ac:dyDescent="0.25">
      <c r="T36288" s="101" t="s">
        <v>69955</v>
      </c>
      <c r="U36288" s="74" t="s">
        <v>69956</v>
      </c>
    </row>
    <row r="36289" spans="20:21" x14ac:dyDescent="0.25">
      <c r="T36289" s="101" t="s">
        <v>69957</v>
      </c>
      <c r="U36289" s="74" t="s">
        <v>69958</v>
      </c>
    </row>
    <row r="36290" spans="20:21" x14ac:dyDescent="0.25">
      <c r="T36290" s="101" t="s">
        <v>69959</v>
      </c>
      <c r="U36290" s="74" t="s">
        <v>62221</v>
      </c>
    </row>
    <row r="36291" spans="20:21" x14ac:dyDescent="0.25">
      <c r="T36291" s="101" t="s">
        <v>69960</v>
      </c>
      <c r="U36291" s="74" t="s">
        <v>69961</v>
      </c>
    </row>
    <row r="36292" spans="20:21" x14ac:dyDescent="0.25">
      <c r="T36292" s="101" t="s">
        <v>69962</v>
      </c>
      <c r="U36292" s="74" t="s">
        <v>69963</v>
      </c>
    </row>
    <row r="36293" spans="20:21" x14ac:dyDescent="0.25">
      <c r="T36293" s="101" t="s">
        <v>69964</v>
      </c>
      <c r="U36293" s="74" t="s">
        <v>69910</v>
      </c>
    </row>
    <row r="36294" spans="20:21" x14ac:dyDescent="0.25">
      <c r="T36294" s="101" t="s">
        <v>69965</v>
      </c>
      <c r="U36294" s="74" t="s">
        <v>69966</v>
      </c>
    </row>
    <row r="36295" spans="20:21" x14ac:dyDescent="0.25">
      <c r="T36295" s="101" t="s">
        <v>69967</v>
      </c>
      <c r="U36295" s="74" t="s">
        <v>69968</v>
      </c>
    </row>
    <row r="36296" spans="20:21" x14ac:dyDescent="0.25">
      <c r="T36296" s="101" t="s">
        <v>69969</v>
      </c>
      <c r="U36296" s="74" t="s">
        <v>69970</v>
      </c>
    </row>
    <row r="36297" spans="20:21" x14ac:dyDescent="0.25">
      <c r="T36297" s="101" t="s">
        <v>69971</v>
      </c>
      <c r="U36297" s="74" t="s">
        <v>58822</v>
      </c>
    </row>
    <row r="36298" spans="20:21" x14ac:dyDescent="0.25">
      <c r="T36298" s="101" t="s">
        <v>69972</v>
      </c>
      <c r="U36298" s="74" t="s">
        <v>69973</v>
      </c>
    </row>
    <row r="36299" spans="20:21" x14ac:dyDescent="0.25">
      <c r="T36299" s="101" t="s">
        <v>69974</v>
      </c>
      <c r="U36299" s="74" t="s">
        <v>69975</v>
      </c>
    </row>
    <row r="36300" spans="20:21" x14ac:dyDescent="0.25">
      <c r="T36300" s="101" t="s">
        <v>69976</v>
      </c>
      <c r="U36300" s="74" t="s">
        <v>69977</v>
      </c>
    </row>
    <row r="36301" spans="20:21" x14ac:dyDescent="0.25">
      <c r="T36301" s="101" t="s">
        <v>69978</v>
      </c>
      <c r="U36301" s="74" t="s">
        <v>69979</v>
      </c>
    </row>
    <row r="36302" spans="20:21" x14ac:dyDescent="0.25">
      <c r="T36302" s="101" t="s">
        <v>69980</v>
      </c>
      <c r="U36302" s="74" t="s">
        <v>69981</v>
      </c>
    </row>
    <row r="36303" spans="20:21" x14ac:dyDescent="0.25">
      <c r="T36303" s="101" t="s">
        <v>69982</v>
      </c>
      <c r="U36303" s="74" t="s">
        <v>69983</v>
      </c>
    </row>
    <row r="36304" spans="20:21" x14ac:dyDescent="0.25">
      <c r="T36304" s="101" t="s">
        <v>69984</v>
      </c>
      <c r="U36304" s="74" t="s">
        <v>31879</v>
      </c>
    </row>
    <row r="36305" spans="20:21" x14ac:dyDescent="0.25">
      <c r="T36305" s="101" t="s">
        <v>69985</v>
      </c>
      <c r="U36305" s="74" t="s">
        <v>3586</v>
      </c>
    </row>
    <row r="36306" spans="20:21" x14ac:dyDescent="0.25">
      <c r="T36306" s="101" t="s">
        <v>69986</v>
      </c>
      <c r="U36306" s="74" t="s">
        <v>18503</v>
      </c>
    </row>
    <row r="36307" spans="20:21" x14ac:dyDescent="0.25">
      <c r="T36307" s="101" t="s">
        <v>69987</v>
      </c>
      <c r="U36307" s="74" t="s">
        <v>28917</v>
      </c>
    </row>
    <row r="36308" spans="20:21" x14ac:dyDescent="0.25">
      <c r="T36308" s="101" t="s">
        <v>69988</v>
      </c>
      <c r="U36308" s="74" t="s">
        <v>3938</v>
      </c>
    </row>
    <row r="36309" spans="20:21" x14ac:dyDescent="0.25">
      <c r="T36309" s="101" t="s">
        <v>69989</v>
      </c>
      <c r="U36309" s="74" t="s">
        <v>69990</v>
      </c>
    </row>
    <row r="36310" spans="20:21" x14ac:dyDescent="0.25">
      <c r="T36310" s="101" t="s">
        <v>69991</v>
      </c>
      <c r="U36310" s="74" t="s">
        <v>4300</v>
      </c>
    </row>
    <row r="36311" spans="20:21" x14ac:dyDescent="0.25">
      <c r="T36311" s="101" t="s">
        <v>69992</v>
      </c>
      <c r="U36311" s="74" t="s">
        <v>69993</v>
      </c>
    </row>
    <row r="36312" spans="20:21" x14ac:dyDescent="0.25">
      <c r="T36312" s="101" t="s">
        <v>69994</v>
      </c>
      <c r="U36312" s="74" t="s">
        <v>69995</v>
      </c>
    </row>
    <row r="36313" spans="20:21" x14ac:dyDescent="0.25">
      <c r="T36313" s="101" t="s">
        <v>69996</v>
      </c>
      <c r="U36313" s="74" t="s">
        <v>69997</v>
      </c>
    </row>
    <row r="36314" spans="20:21" x14ac:dyDescent="0.25">
      <c r="T36314" s="101" t="s">
        <v>69998</v>
      </c>
      <c r="U36314" s="74" t="s">
        <v>29282</v>
      </c>
    </row>
    <row r="36315" spans="20:21" x14ac:dyDescent="0.25">
      <c r="T36315" s="101" t="s">
        <v>69999</v>
      </c>
      <c r="U36315" s="74" t="s">
        <v>70000</v>
      </c>
    </row>
    <row r="36316" spans="20:21" x14ac:dyDescent="0.25">
      <c r="T36316" s="101" t="s">
        <v>70001</v>
      </c>
      <c r="U36316" s="74" t="s">
        <v>70002</v>
      </c>
    </row>
    <row r="36317" spans="20:21" x14ac:dyDescent="0.25">
      <c r="T36317" s="101" t="s">
        <v>70003</v>
      </c>
      <c r="U36317" s="74" t="s">
        <v>70004</v>
      </c>
    </row>
    <row r="36318" spans="20:21" x14ac:dyDescent="0.25">
      <c r="T36318" s="101" t="s">
        <v>70005</v>
      </c>
      <c r="U36318" s="74" t="s">
        <v>70006</v>
      </c>
    </row>
    <row r="36319" spans="20:21" x14ac:dyDescent="0.25">
      <c r="T36319" s="101" t="s">
        <v>70007</v>
      </c>
      <c r="U36319" s="74" t="s">
        <v>70008</v>
      </c>
    </row>
    <row r="36320" spans="20:21" x14ac:dyDescent="0.25">
      <c r="T36320" s="101" t="s">
        <v>70009</v>
      </c>
      <c r="U36320" s="74" t="s">
        <v>70010</v>
      </c>
    </row>
    <row r="36321" spans="20:21" x14ac:dyDescent="0.25">
      <c r="T36321" s="101" t="s">
        <v>70011</v>
      </c>
      <c r="U36321" s="74" t="s">
        <v>70012</v>
      </c>
    </row>
    <row r="36322" spans="20:21" x14ac:dyDescent="0.25">
      <c r="T36322" s="101" t="s">
        <v>70013</v>
      </c>
      <c r="U36322" s="74" t="s">
        <v>10902</v>
      </c>
    </row>
    <row r="36323" spans="20:21" x14ac:dyDescent="0.25">
      <c r="T36323" s="101" t="s">
        <v>70014</v>
      </c>
      <c r="U36323" s="74" t="s">
        <v>70015</v>
      </c>
    </row>
    <row r="36324" spans="20:21" x14ac:dyDescent="0.25">
      <c r="T36324" s="101" t="s">
        <v>70016</v>
      </c>
      <c r="U36324" s="74" t="s">
        <v>70017</v>
      </c>
    </row>
    <row r="36325" spans="20:21" x14ac:dyDescent="0.25">
      <c r="T36325" s="101" t="s">
        <v>70018</v>
      </c>
      <c r="U36325" s="74" t="s">
        <v>70019</v>
      </c>
    </row>
    <row r="36326" spans="20:21" x14ac:dyDescent="0.25">
      <c r="T36326" s="101" t="s">
        <v>70020</v>
      </c>
      <c r="U36326" s="74" t="s">
        <v>70021</v>
      </c>
    </row>
    <row r="36327" spans="20:21" x14ac:dyDescent="0.25">
      <c r="T36327" s="101" t="s">
        <v>70022</v>
      </c>
      <c r="U36327" s="74" t="s">
        <v>70023</v>
      </c>
    </row>
    <row r="36328" spans="20:21" x14ac:dyDescent="0.25">
      <c r="T36328" s="101" t="s">
        <v>70024</v>
      </c>
      <c r="U36328" s="74" t="s">
        <v>70025</v>
      </c>
    </row>
    <row r="36329" spans="20:21" x14ac:dyDescent="0.25">
      <c r="T36329" s="101" t="s">
        <v>70026</v>
      </c>
      <c r="U36329" s="74" t="s">
        <v>70027</v>
      </c>
    </row>
    <row r="36330" spans="20:21" x14ac:dyDescent="0.25">
      <c r="T36330" s="101" t="s">
        <v>70028</v>
      </c>
      <c r="U36330" s="74" t="s">
        <v>70029</v>
      </c>
    </row>
    <row r="36331" spans="20:21" x14ac:dyDescent="0.25">
      <c r="T36331" s="101" t="s">
        <v>70030</v>
      </c>
      <c r="U36331" s="74" t="s">
        <v>70031</v>
      </c>
    </row>
    <row r="36332" spans="20:21" x14ac:dyDescent="0.25">
      <c r="T36332" s="101" t="s">
        <v>70032</v>
      </c>
      <c r="U36332" s="74" t="s">
        <v>70033</v>
      </c>
    </row>
    <row r="36333" spans="20:21" x14ac:dyDescent="0.25">
      <c r="T36333" s="101" t="s">
        <v>70034</v>
      </c>
      <c r="U36333" s="74" t="s">
        <v>70035</v>
      </c>
    </row>
    <row r="36334" spans="20:21" x14ac:dyDescent="0.25">
      <c r="T36334" s="101" t="s">
        <v>70036</v>
      </c>
      <c r="U36334" s="74" t="s">
        <v>70037</v>
      </c>
    </row>
    <row r="36335" spans="20:21" x14ac:dyDescent="0.25">
      <c r="T36335" s="101" t="s">
        <v>70038</v>
      </c>
      <c r="U36335" s="74" t="s">
        <v>70039</v>
      </c>
    </row>
    <row r="36336" spans="20:21" x14ac:dyDescent="0.25">
      <c r="T36336" s="101" t="s">
        <v>70040</v>
      </c>
      <c r="U36336" s="74" t="s">
        <v>70041</v>
      </c>
    </row>
    <row r="36337" spans="20:21" x14ac:dyDescent="0.25">
      <c r="T36337" s="101" t="s">
        <v>70042</v>
      </c>
      <c r="U36337" s="74" t="s">
        <v>70043</v>
      </c>
    </row>
    <row r="36338" spans="20:21" x14ac:dyDescent="0.25">
      <c r="T36338" s="101" t="s">
        <v>70044</v>
      </c>
      <c r="U36338" s="74" t="s">
        <v>70045</v>
      </c>
    </row>
    <row r="36339" spans="20:21" x14ac:dyDescent="0.25">
      <c r="T36339" s="101" t="s">
        <v>70046</v>
      </c>
      <c r="U36339" s="74" t="s">
        <v>70047</v>
      </c>
    </row>
    <row r="36340" spans="20:21" x14ac:dyDescent="0.25">
      <c r="T36340" s="101" t="s">
        <v>70048</v>
      </c>
      <c r="U36340" s="74" t="s">
        <v>70049</v>
      </c>
    </row>
    <row r="36341" spans="20:21" x14ac:dyDescent="0.25">
      <c r="T36341" s="101" t="s">
        <v>70050</v>
      </c>
      <c r="U36341" s="74" t="s">
        <v>70051</v>
      </c>
    </row>
    <row r="36342" spans="20:21" x14ac:dyDescent="0.25">
      <c r="T36342" s="101" t="s">
        <v>70052</v>
      </c>
      <c r="U36342" s="74" t="s">
        <v>70053</v>
      </c>
    </row>
    <row r="36343" spans="20:21" x14ac:dyDescent="0.25">
      <c r="T36343" s="101" t="s">
        <v>70054</v>
      </c>
      <c r="U36343" s="74" t="s">
        <v>722</v>
      </c>
    </row>
    <row r="36344" spans="20:21" x14ac:dyDescent="0.25">
      <c r="T36344" s="101" t="s">
        <v>70055</v>
      </c>
      <c r="U36344" s="74" t="s">
        <v>70056</v>
      </c>
    </row>
    <row r="36345" spans="20:21" x14ac:dyDescent="0.25">
      <c r="T36345" s="101" t="s">
        <v>70057</v>
      </c>
      <c r="U36345" s="74" t="s">
        <v>23691</v>
      </c>
    </row>
    <row r="36346" spans="20:21" x14ac:dyDescent="0.25">
      <c r="T36346" s="101" t="s">
        <v>70058</v>
      </c>
      <c r="U36346" s="74" t="s">
        <v>776</v>
      </c>
    </row>
    <row r="36347" spans="20:21" x14ac:dyDescent="0.25">
      <c r="T36347" s="101" t="s">
        <v>70059</v>
      </c>
      <c r="U36347" s="74" t="s">
        <v>8089</v>
      </c>
    </row>
    <row r="36348" spans="20:21" x14ac:dyDescent="0.25">
      <c r="T36348" s="101" t="s">
        <v>70060</v>
      </c>
      <c r="U36348" s="74" t="s">
        <v>31879</v>
      </c>
    </row>
    <row r="36349" spans="20:21" x14ac:dyDescent="0.25">
      <c r="T36349" s="101" t="s">
        <v>70061</v>
      </c>
      <c r="U36349" s="74" t="s">
        <v>70062</v>
      </c>
    </row>
    <row r="36350" spans="20:21" x14ac:dyDescent="0.25">
      <c r="T36350" s="101" t="s">
        <v>70063</v>
      </c>
      <c r="U36350" s="74" t="s">
        <v>43353</v>
      </c>
    </row>
    <row r="36351" spans="20:21" x14ac:dyDescent="0.25">
      <c r="T36351" s="101" t="s">
        <v>70064</v>
      </c>
      <c r="U36351" s="74" t="s">
        <v>13759</v>
      </c>
    </row>
    <row r="36352" spans="20:21" x14ac:dyDescent="0.25">
      <c r="T36352" s="101" t="s">
        <v>70065</v>
      </c>
      <c r="U36352" s="74" t="s">
        <v>3586</v>
      </c>
    </row>
    <row r="36353" spans="20:21" x14ac:dyDescent="0.25">
      <c r="T36353" s="101" t="s">
        <v>70066</v>
      </c>
      <c r="U36353" s="74" t="s">
        <v>70067</v>
      </c>
    </row>
    <row r="36354" spans="20:21" x14ac:dyDescent="0.25">
      <c r="T36354" s="101" t="s">
        <v>70068</v>
      </c>
      <c r="U36354" s="74" t="s">
        <v>3938</v>
      </c>
    </row>
    <row r="36355" spans="20:21" x14ac:dyDescent="0.25">
      <c r="T36355" s="101" t="s">
        <v>70069</v>
      </c>
      <c r="U36355" s="74" t="s">
        <v>69930</v>
      </c>
    </row>
    <row r="36356" spans="20:21" x14ac:dyDescent="0.25">
      <c r="T36356" s="101" t="s">
        <v>70070</v>
      </c>
      <c r="U36356" s="74" t="s">
        <v>6566</v>
      </c>
    </row>
    <row r="36357" spans="20:21" x14ac:dyDescent="0.25">
      <c r="T36357" s="101" t="s">
        <v>70071</v>
      </c>
      <c r="U36357" s="74" t="s">
        <v>70072</v>
      </c>
    </row>
    <row r="36358" spans="20:21" x14ac:dyDescent="0.25">
      <c r="T36358" s="101" t="s">
        <v>70073</v>
      </c>
      <c r="U36358" s="74" t="s">
        <v>70074</v>
      </c>
    </row>
    <row r="36359" spans="20:21" x14ac:dyDescent="0.25">
      <c r="T36359" s="101" t="s">
        <v>70075</v>
      </c>
      <c r="U36359" s="74" t="s">
        <v>70076</v>
      </c>
    </row>
    <row r="36360" spans="20:21" x14ac:dyDescent="0.25">
      <c r="T36360" s="101" t="s">
        <v>70077</v>
      </c>
      <c r="U36360" s="74" t="s">
        <v>70078</v>
      </c>
    </row>
    <row r="36361" spans="20:21" x14ac:dyDescent="0.25">
      <c r="T36361" s="101" t="s">
        <v>70079</v>
      </c>
      <c r="U36361" s="74" t="s">
        <v>70080</v>
      </c>
    </row>
    <row r="36362" spans="20:21" x14ac:dyDescent="0.25">
      <c r="T36362" s="101" t="s">
        <v>70081</v>
      </c>
      <c r="U36362" s="74" t="s">
        <v>70082</v>
      </c>
    </row>
    <row r="36363" spans="20:21" x14ac:dyDescent="0.25">
      <c r="T36363" s="101" t="s">
        <v>70083</v>
      </c>
      <c r="U36363" s="74" t="s">
        <v>70084</v>
      </c>
    </row>
    <row r="36364" spans="20:21" x14ac:dyDescent="0.25">
      <c r="T36364" s="101" t="s">
        <v>70085</v>
      </c>
      <c r="U36364" s="74" t="s">
        <v>70086</v>
      </c>
    </row>
    <row r="36365" spans="20:21" x14ac:dyDescent="0.25">
      <c r="T36365" s="101" t="s">
        <v>70087</v>
      </c>
      <c r="U36365" s="74" t="s">
        <v>70088</v>
      </c>
    </row>
    <row r="36366" spans="20:21" x14ac:dyDescent="0.25">
      <c r="T36366" s="101" t="s">
        <v>70089</v>
      </c>
      <c r="U36366" s="74" t="s">
        <v>70090</v>
      </c>
    </row>
    <row r="36367" spans="20:21" x14ac:dyDescent="0.25">
      <c r="T36367" s="101" t="s">
        <v>70091</v>
      </c>
      <c r="U36367" s="74" t="s">
        <v>70092</v>
      </c>
    </row>
    <row r="36368" spans="20:21" x14ac:dyDescent="0.25">
      <c r="T36368" s="101" t="s">
        <v>70093</v>
      </c>
      <c r="U36368" s="74" t="s">
        <v>70094</v>
      </c>
    </row>
    <row r="36369" spans="20:21" x14ac:dyDescent="0.25">
      <c r="T36369" s="101" t="s">
        <v>70095</v>
      </c>
      <c r="U36369" s="74" t="s">
        <v>70096</v>
      </c>
    </row>
    <row r="36370" spans="20:21" x14ac:dyDescent="0.25">
      <c r="T36370" s="101" t="s">
        <v>70097</v>
      </c>
      <c r="U36370" s="74" t="s">
        <v>70098</v>
      </c>
    </row>
    <row r="36371" spans="20:21" x14ac:dyDescent="0.25">
      <c r="T36371" s="101" t="s">
        <v>70099</v>
      </c>
      <c r="U36371" s="74" t="s">
        <v>70100</v>
      </c>
    </row>
    <row r="36372" spans="20:21" x14ac:dyDescent="0.25">
      <c r="T36372" s="101" t="s">
        <v>70101</v>
      </c>
      <c r="U36372" s="74" t="s">
        <v>70102</v>
      </c>
    </row>
    <row r="36373" spans="20:21" x14ac:dyDescent="0.25">
      <c r="T36373" s="101" t="s">
        <v>70103</v>
      </c>
      <c r="U36373" s="74" t="s">
        <v>70104</v>
      </c>
    </row>
    <row r="36374" spans="20:21" x14ac:dyDescent="0.25">
      <c r="T36374" s="101" t="s">
        <v>70105</v>
      </c>
      <c r="U36374" s="74" t="s">
        <v>70106</v>
      </c>
    </row>
    <row r="36375" spans="20:21" x14ac:dyDescent="0.25">
      <c r="T36375" s="101" t="s">
        <v>70107</v>
      </c>
      <c r="U36375" s="74" t="s">
        <v>70108</v>
      </c>
    </row>
    <row r="36376" spans="20:21" x14ac:dyDescent="0.25">
      <c r="T36376" s="101" t="s">
        <v>70109</v>
      </c>
      <c r="U36376" s="74" t="s">
        <v>70110</v>
      </c>
    </row>
    <row r="36377" spans="20:21" x14ac:dyDescent="0.25">
      <c r="T36377" s="101" t="s">
        <v>70111</v>
      </c>
      <c r="U36377" s="74" t="s">
        <v>70112</v>
      </c>
    </row>
    <row r="36378" spans="20:21" x14ac:dyDescent="0.25">
      <c r="T36378" s="101" t="s">
        <v>70113</v>
      </c>
      <c r="U36378" s="74" t="s">
        <v>70114</v>
      </c>
    </row>
    <row r="36379" spans="20:21" x14ac:dyDescent="0.25">
      <c r="T36379" s="101" t="s">
        <v>70115</v>
      </c>
      <c r="U36379" s="74" t="s">
        <v>70116</v>
      </c>
    </row>
    <row r="36380" spans="20:21" x14ac:dyDescent="0.25">
      <c r="T36380" s="101" t="s">
        <v>70117</v>
      </c>
      <c r="U36380" s="74" t="s">
        <v>70118</v>
      </c>
    </row>
    <row r="36381" spans="20:21" x14ac:dyDescent="0.25">
      <c r="T36381" s="101" t="s">
        <v>70119</v>
      </c>
      <c r="U36381" s="74" t="s">
        <v>70120</v>
      </c>
    </row>
    <row r="36382" spans="20:21" x14ac:dyDescent="0.25">
      <c r="T36382" s="101" t="s">
        <v>70121</v>
      </c>
      <c r="U36382" s="74" t="s">
        <v>70122</v>
      </c>
    </row>
    <row r="36383" spans="20:21" x14ac:dyDescent="0.25">
      <c r="T36383" s="101" t="s">
        <v>70123</v>
      </c>
      <c r="U36383" s="74" t="s">
        <v>70124</v>
      </c>
    </row>
    <row r="36384" spans="20:21" x14ac:dyDescent="0.25">
      <c r="T36384" s="101" t="s">
        <v>70125</v>
      </c>
      <c r="U36384" s="74" t="s">
        <v>70126</v>
      </c>
    </row>
    <row r="36385" spans="20:21" x14ac:dyDescent="0.25">
      <c r="T36385" s="101" t="s">
        <v>70127</v>
      </c>
      <c r="U36385" s="74" t="s">
        <v>70128</v>
      </c>
    </row>
    <row r="36386" spans="20:21" x14ac:dyDescent="0.25">
      <c r="T36386" s="101" t="s">
        <v>70129</v>
      </c>
      <c r="U36386" s="74" t="s">
        <v>70130</v>
      </c>
    </row>
    <row r="36387" spans="20:21" x14ac:dyDescent="0.25">
      <c r="T36387" s="101" t="s">
        <v>70131</v>
      </c>
      <c r="U36387" s="74" t="s">
        <v>70132</v>
      </c>
    </row>
    <row r="36388" spans="20:21" x14ac:dyDescent="0.25">
      <c r="T36388" s="101" t="s">
        <v>70133</v>
      </c>
      <c r="U36388" s="74" t="s">
        <v>70134</v>
      </c>
    </row>
    <row r="36389" spans="20:21" x14ac:dyDescent="0.25">
      <c r="T36389" s="101" t="s">
        <v>70135</v>
      </c>
      <c r="U36389" s="74" t="s">
        <v>70136</v>
      </c>
    </row>
    <row r="36390" spans="20:21" x14ac:dyDescent="0.25">
      <c r="T36390" s="101" t="s">
        <v>70137</v>
      </c>
      <c r="U36390" s="74" t="s">
        <v>70138</v>
      </c>
    </row>
    <row r="36391" spans="20:21" x14ac:dyDescent="0.25">
      <c r="T36391" s="101" t="s">
        <v>70139</v>
      </c>
      <c r="U36391" s="74" t="s">
        <v>70140</v>
      </c>
    </row>
    <row r="36392" spans="20:21" x14ac:dyDescent="0.25">
      <c r="T36392" s="101" t="s">
        <v>70141</v>
      </c>
      <c r="U36392" s="74" t="s">
        <v>70142</v>
      </c>
    </row>
    <row r="36393" spans="20:21" x14ac:dyDescent="0.25">
      <c r="T36393" s="101" t="s">
        <v>70143</v>
      </c>
      <c r="U36393" s="74" t="s">
        <v>70144</v>
      </c>
    </row>
    <row r="36394" spans="20:21" x14ac:dyDescent="0.25">
      <c r="T36394" s="101" t="s">
        <v>70145</v>
      </c>
      <c r="U36394" s="74" t="s">
        <v>70146</v>
      </c>
    </row>
    <row r="36395" spans="20:21" x14ac:dyDescent="0.25">
      <c r="T36395" s="101" t="s">
        <v>70147</v>
      </c>
      <c r="U36395" s="74" t="s">
        <v>70148</v>
      </c>
    </row>
    <row r="36396" spans="20:21" x14ac:dyDescent="0.25">
      <c r="T36396" s="101" t="s">
        <v>70149</v>
      </c>
      <c r="U36396" s="74" t="s">
        <v>70150</v>
      </c>
    </row>
    <row r="36397" spans="20:21" x14ac:dyDescent="0.25">
      <c r="T36397" s="101" t="s">
        <v>70151</v>
      </c>
      <c r="U36397" s="74" t="s">
        <v>70152</v>
      </c>
    </row>
    <row r="36398" spans="20:21" x14ac:dyDescent="0.25">
      <c r="T36398" s="101" t="s">
        <v>70153</v>
      </c>
      <c r="U36398" s="74" t="s">
        <v>70154</v>
      </c>
    </row>
    <row r="36399" spans="20:21" x14ac:dyDescent="0.25">
      <c r="T36399" s="101" t="s">
        <v>70155</v>
      </c>
      <c r="U36399" s="74" t="s">
        <v>70156</v>
      </c>
    </row>
    <row r="36400" spans="20:21" x14ac:dyDescent="0.25">
      <c r="T36400" s="101" t="s">
        <v>70157</v>
      </c>
      <c r="U36400" s="74" t="s">
        <v>70158</v>
      </c>
    </row>
    <row r="36401" spans="20:21" x14ac:dyDescent="0.25">
      <c r="T36401" s="101" t="s">
        <v>70159</v>
      </c>
      <c r="U36401" s="74" t="s">
        <v>70160</v>
      </c>
    </row>
    <row r="36402" spans="20:21" x14ac:dyDescent="0.25">
      <c r="T36402" s="101" t="s">
        <v>70161</v>
      </c>
      <c r="U36402" s="74" t="s">
        <v>70162</v>
      </c>
    </row>
    <row r="36403" spans="20:21" x14ac:dyDescent="0.25">
      <c r="T36403" s="101" t="s">
        <v>70163</v>
      </c>
      <c r="U36403" s="74" t="s">
        <v>70164</v>
      </c>
    </row>
    <row r="36404" spans="20:21" x14ac:dyDescent="0.25">
      <c r="T36404" s="101" t="s">
        <v>70165</v>
      </c>
      <c r="U36404" s="74" t="s">
        <v>70166</v>
      </c>
    </row>
    <row r="36405" spans="20:21" x14ac:dyDescent="0.25">
      <c r="T36405" s="101" t="s">
        <v>70167</v>
      </c>
      <c r="U36405" s="74" t="s">
        <v>70168</v>
      </c>
    </row>
    <row r="36406" spans="20:21" x14ac:dyDescent="0.25">
      <c r="T36406" s="101" t="s">
        <v>70169</v>
      </c>
      <c r="U36406" s="74" t="s">
        <v>70170</v>
      </c>
    </row>
    <row r="36407" spans="20:21" x14ac:dyDescent="0.25">
      <c r="T36407" s="101" t="s">
        <v>70171</v>
      </c>
      <c r="U36407" s="74" t="s">
        <v>70172</v>
      </c>
    </row>
    <row r="36408" spans="20:21" x14ac:dyDescent="0.25">
      <c r="T36408" s="101" t="s">
        <v>70173</v>
      </c>
      <c r="U36408" s="74" t="s">
        <v>70174</v>
      </c>
    </row>
    <row r="36409" spans="20:21" x14ac:dyDescent="0.25">
      <c r="T36409" s="101" t="s">
        <v>70175</v>
      </c>
      <c r="U36409" s="74" t="s">
        <v>70176</v>
      </c>
    </row>
    <row r="36410" spans="20:21" x14ac:dyDescent="0.25">
      <c r="T36410" s="101" t="s">
        <v>70177</v>
      </c>
      <c r="U36410" s="74" t="s">
        <v>70178</v>
      </c>
    </row>
    <row r="36411" spans="20:21" x14ac:dyDescent="0.25">
      <c r="T36411" s="101" t="s">
        <v>70179</v>
      </c>
      <c r="U36411" s="74" t="s">
        <v>70180</v>
      </c>
    </row>
    <row r="36412" spans="20:21" x14ac:dyDescent="0.25">
      <c r="T36412" s="101" t="s">
        <v>70181</v>
      </c>
      <c r="U36412" s="74" t="s">
        <v>70182</v>
      </c>
    </row>
    <row r="36413" spans="20:21" x14ac:dyDescent="0.25">
      <c r="T36413" s="101" t="s">
        <v>70183</v>
      </c>
      <c r="U36413" s="74" t="s">
        <v>70184</v>
      </c>
    </row>
    <row r="36414" spans="20:21" x14ac:dyDescent="0.25">
      <c r="T36414" s="101" t="s">
        <v>70185</v>
      </c>
      <c r="U36414" s="74" t="s">
        <v>70186</v>
      </c>
    </row>
    <row r="36415" spans="20:21" x14ac:dyDescent="0.25">
      <c r="T36415" s="101" t="s">
        <v>70187</v>
      </c>
      <c r="U36415" s="74" t="s">
        <v>70188</v>
      </c>
    </row>
    <row r="36416" spans="20:21" x14ac:dyDescent="0.25">
      <c r="T36416" s="101" t="s">
        <v>70189</v>
      </c>
      <c r="U36416" s="74" t="s">
        <v>70190</v>
      </c>
    </row>
    <row r="36417" spans="20:21" x14ac:dyDescent="0.25">
      <c r="T36417" s="101" t="s">
        <v>70191</v>
      </c>
      <c r="U36417" s="74" t="s">
        <v>70192</v>
      </c>
    </row>
    <row r="36418" spans="20:21" x14ac:dyDescent="0.25">
      <c r="T36418" s="101" t="s">
        <v>70193</v>
      </c>
      <c r="U36418" s="74" t="s">
        <v>70194</v>
      </c>
    </row>
    <row r="36419" spans="20:21" x14ac:dyDescent="0.25">
      <c r="T36419" s="101" t="s">
        <v>70195</v>
      </c>
      <c r="U36419" s="74" t="s">
        <v>70196</v>
      </c>
    </row>
    <row r="36420" spans="20:21" x14ac:dyDescent="0.25">
      <c r="T36420" s="101" t="s">
        <v>70197</v>
      </c>
      <c r="U36420" s="74" t="s">
        <v>70198</v>
      </c>
    </row>
    <row r="36421" spans="20:21" x14ac:dyDescent="0.25">
      <c r="T36421" s="101" t="s">
        <v>70199</v>
      </c>
      <c r="U36421" s="74" t="s">
        <v>70200</v>
      </c>
    </row>
    <row r="36422" spans="20:21" x14ac:dyDescent="0.25">
      <c r="T36422" s="101" t="s">
        <v>70201</v>
      </c>
      <c r="U36422" s="74" t="s">
        <v>70202</v>
      </c>
    </row>
    <row r="36423" spans="20:21" x14ac:dyDescent="0.25">
      <c r="T36423" s="101" t="s">
        <v>70203</v>
      </c>
      <c r="U36423" s="74" t="s">
        <v>70204</v>
      </c>
    </row>
    <row r="36424" spans="20:21" x14ac:dyDescent="0.25">
      <c r="T36424" s="101" t="s">
        <v>70205</v>
      </c>
      <c r="U36424" s="74" t="s">
        <v>70206</v>
      </c>
    </row>
    <row r="36425" spans="20:21" x14ac:dyDescent="0.25">
      <c r="T36425" s="101" t="s">
        <v>70207</v>
      </c>
      <c r="U36425" s="74" t="s">
        <v>70208</v>
      </c>
    </row>
    <row r="36426" spans="20:21" x14ac:dyDescent="0.25">
      <c r="T36426" s="101" t="s">
        <v>70209</v>
      </c>
      <c r="U36426" s="74" t="s">
        <v>70210</v>
      </c>
    </row>
    <row r="36427" spans="20:21" x14ac:dyDescent="0.25">
      <c r="T36427" s="101" t="s">
        <v>70211</v>
      </c>
      <c r="U36427" s="74" t="s">
        <v>70212</v>
      </c>
    </row>
    <row r="36428" spans="20:21" x14ac:dyDescent="0.25">
      <c r="T36428" s="101" t="s">
        <v>70213</v>
      </c>
      <c r="U36428" s="74" t="s">
        <v>70214</v>
      </c>
    </row>
    <row r="36429" spans="20:21" x14ac:dyDescent="0.25">
      <c r="T36429" s="101" t="s">
        <v>70215</v>
      </c>
      <c r="U36429" s="74" t="s">
        <v>70216</v>
      </c>
    </row>
    <row r="36430" spans="20:21" x14ac:dyDescent="0.25">
      <c r="T36430" s="101" t="s">
        <v>70217</v>
      </c>
      <c r="U36430" s="74" t="s">
        <v>70218</v>
      </c>
    </row>
    <row r="36431" spans="20:21" x14ac:dyDescent="0.25">
      <c r="T36431" s="101" t="s">
        <v>70219</v>
      </c>
      <c r="U36431" s="74" t="s">
        <v>70220</v>
      </c>
    </row>
    <row r="36432" spans="20:21" x14ac:dyDescent="0.25">
      <c r="T36432" s="101" t="s">
        <v>70221</v>
      </c>
      <c r="U36432" s="74" t="s">
        <v>70222</v>
      </c>
    </row>
    <row r="36433" spans="20:21" x14ac:dyDescent="0.25">
      <c r="T36433" s="101" t="s">
        <v>70223</v>
      </c>
      <c r="U36433" s="74" t="s">
        <v>70224</v>
      </c>
    </row>
    <row r="36434" spans="20:21" x14ac:dyDescent="0.25">
      <c r="T36434" s="101" t="s">
        <v>70225</v>
      </c>
      <c r="U36434" s="74" t="s">
        <v>70226</v>
      </c>
    </row>
    <row r="36435" spans="20:21" x14ac:dyDescent="0.25">
      <c r="T36435" s="101" t="s">
        <v>70227</v>
      </c>
      <c r="U36435" s="74" t="s">
        <v>70228</v>
      </c>
    </row>
    <row r="36436" spans="20:21" x14ac:dyDescent="0.25">
      <c r="T36436" s="101" t="s">
        <v>70229</v>
      </c>
      <c r="U36436" s="74" t="s">
        <v>70230</v>
      </c>
    </row>
    <row r="36437" spans="20:21" x14ac:dyDescent="0.25">
      <c r="T36437" s="101" t="s">
        <v>70231</v>
      </c>
      <c r="U36437" s="74" t="s">
        <v>70232</v>
      </c>
    </row>
    <row r="36438" spans="20:21" x14ac:dyDescent="0.25">
      <c r="T36438" s="101" t="s">
        <v>70233</v>
      </c>
      <c r="U36438" s="74" t="s">
        <v>70234</v>
      </c>
    </row>
    <row r="36439" spans="20:21" x14ac:dyDescent="0.25">
      <c r="T36439" s="101" t="s">
        <v>70235</v>
      </c>
      <c r="U36439" s="74" t="s">
        <v>70236</v>
      </c>
    </row>
    <row r="36440" spans="20:21" x14ac:dyDescent="0.25">
      <c r="T36440" s="101" t="s">
        <v>70237</v>
      </c>
      <c r="U36440" s="74" t="s">
        <v>70238</v>
      </c>
    </row>
    <row r="36441" spans="20:21" x14ac:dyDescent="0.25">
      <c r="T36441" s="101" t="s">
        <v>70239</v>
      </c>
      <c r="U36441" s="74" t="s">
        <v>70240</v>
      </c>
    </row>
    <row r="36442" spans="20:21" x14ac:dyDescent="0.25">
      <c r="T36442" s="101" t="s">
        <v>70241</v>
      </c>
      <c r="U36442" s="74" t="s">
        <v>70242</v>
      </c>
    </row>
    <row r="36443" spans="20:21" x14ac:dyDescent="0.25">
      <c r="T36443" s="101" t="s">
        <v>70243</v>
      </c>
      <c r="U36443" s="74" t="s">
        <v>70244</v>
      </c>
    </row>
    <row r="36444" spans="20:21" x14ac:dyDescent="0.25">
      <c r="T36444" s="101" t="s">
        <v>70245</v>
      </c>
      <c r="U36444" s="74" t="s">
        <v>70246</v>
      </c>
    </row>
    <row r="36445" spans="20:21" x14ac:dyDescent="0.25">
      <c r="T36445" s="101" t="s">
        <v>70247</v>
      </c>
      <c r="U36445" s="74" t="s">
        <v>70248</v>
      </c>
    </row>
    <row r="36446" spans="20:21" x14ac:dyDescent="0.25">
      <c r="T36446" s="101" t="s">
        <v>70249</v>
      </c>
      <c r="U36446" s="74" t="s">
        <v>70250</v>
      </c>
    </row>
    <row r="36447" spans="20:21" x14ac:dyDescent="0.25">
      <c r="T36447" s="101" t="s">
        <v>70251</v>
      </c>
      <c r="U36447" s="74" t="s">
        <v>70252</v>
      </c>
    </row>
    <row r="36448" spans="20:21" x14ac:dyDescent="0.25">
      <c r="T36448" s="101" t="s">
        <v>70253</v>
      </c>
      <c r="U36448" s="74" t="s">
        <v>70254</v>
      </c>
    </row>
    <row r="36449" spans="20:21" x14ac:dyDescent="0.25">
      <c r="T36449" s="101" t="s">
        <v>70255</v>
      </c>
      <c r="U36449" s="74" t="s">
        <v>70256</v>
      </c>
    </row>
    <row r="36450" spans="20:21" x14ac:dyDescent="0.25">
      <c r="T36450" s="101" t="s">
        <v>70257</v>
      </c>
      <c r="U36450" s="74" t="s">
        <v>70258</v>
      </c>
    </row>
    <row r="36451" spans="20:21" x14ac:dyDescent="0.25">
      <c r="T36451" s="101" t="s">
        <v>70259</v>
      </c>
      <c r="U36451" s="74" t="s">
        <v>70260</v>
      </c>
    </row>
    <row r="36452" spans="20:21" x14ac:dyDescent="0.25">
      <c r="T36452" s="101" t="s">
        <v>70261</v>
      </c>
      <c r="U36452" s="74" t="s">
        <v>70262</v>
      </c>
    </row>
    <row r="36453" spans="20:21" x14ac:dyDescent="0.25">
      <c r="T36453" s="101" t="s">
        <v>70263</v>
      </c>
      <c r="U36453" s="74" t="s">
        <v>70264</v>
      </c>
    </row>
    <row r="36454" spans="20:21" x14ac:dyDescent="0.25">
      <c r="T36454" s="101" t="s">
        <v>70265</v>
      </c>
      <c r="U36454" s="74" t="s">
        <v>70266</v>
      </c>
    </row>
    <row r="36455" spans="20:21" x14ac:dyDescent="0.25">
      <c r="T36455" s="101" t="s">
        <v>70267</v>
      </c>
      <c r="U36455" s="74" t="s">
        <v>70268</v>
      </c>
    </row>
    <row r="36456" spans="20:21" x14ac:dyDescent="0.25">
      <c r="T36456" s="101" t="s">
        <v>70269</v>
      </c>
      <c r="U36456" s="74" t="s">
        <v>70270</v>
      </c>
    </row>
    <row r="36457" spans="20:21" x14ac:dyDescent="0.25">
      <c r="T36457" s="101" t="s">
        <v>70271</v>
      </c>
      <c r="U36457" s="74" t="s">
        <v>70272</v>
      </c>
    </row>
    <row r="36458" spans="20:21" x14ac:dyDescent="0.25">
      <c r="T36458" s="101" t="s">
        <v>70273</v>
      </c>
      <c r="U36458" s="74" t="s">
        <v>70274</v>
      </c>
    </row>
    <row r="36459" spans="20:21" x14ac:dyDescent="0.25">
      <c r="T36459" s="101" t="s">
        <v>70275</v>
      </c>
      <c r="U36459" s="74" t="s">
        <v>70276</v>
      </c>
    </row>
    <row r="36460" spans="20:21" x14ac:dyDescent="0.25">
      <c r="T36460" s="101" t="s">
        <v>70277</v>
      </c>
      <c r="U36460" s="74" t="s">
        <v>70278</v>
      </c>
    </row>
    <row r="36461" spans="20:21" x14ac:dyDescent="0.25">
      <c r="T36461" s="101" t="s">
        <v>70279</v>
      </c>
      <c r="U36461" s="74" t="s">
        <v>70280</v>
      </c>
    </row>
    <row r="36462" spans="20:21" x14ac:dyDescent="0.25">
      <c r="T36462" s="101" t="s">
        <v>70281</v>
      </c>
      <c r="U36462" s="74" t="s">
        <v>70282</v>
      </c>
    </row>
    <row r="36463" spans="20:21" x14ac:dyDescent="0.25">
      <c r="T36463" s="101" t="s">
        <v>70283</v>
      </c>
      <c r="U36463" s="74" t="s">
        <v>70284</v>
      </c>
    </row>
    <row r="36464" spans="20:21" x14ac:dyDescent="0.25">
      <c r="T36464" s="101" t="s">
        <v>70285</v>
      </c>
      <c r="U36464" s="74" t="s">
        <v>70286</v>
      </c>
    </row>
    <row r="36465" spans="20:21" x14ac:dyDescent="0.25">
      <c r="T36465" s="101" t="s">
        <v>70287</v>
      </c>
      <c r="U36465" s="74" t="s">
        <v>70288</v>
      </c>
    </row>
    <row r="36466" spans="20:21" x14ac:dyDescent="0.25">
      <c r="T36466" s="101" t="s">
        <v>70289</v>
      </c>
      <c r="U36466" s="74" t="s">
        <v>70290</v>
      </c>
    </row>
    <row r="36467" spans="20:21" x14ac:dyDescent="0.25">
      <c r="T36467" s="101" t="s">
        <v>70291</v>
      </c>
      <c r="U36467" s="74" t="s">
        <v>70292</v>
      </c>
    </row>
    <row r="36468" spans="20:21" x14ac:dyDescent="0.25">
      <c r="T36468" s="101" t="s">
        <v>70293</v>
      </c>
      <c r="U36468" s="74" t="s">
        <v>70294</v>
      </c>
    </row>
    <row r="36469" spans="20:21" x14ac:dyDescent="0.25">
      <c r="T36469" s="101" t="s">
        <v>70295</v>
      </c>
      <c r="U36469" s="74" t="s">
        <v>70296</v>
      </c>
    </row>
    <row r="36470" spans="20:21" x14ac:dyDescent="0.25">
      <c r="T36470" s="101" t="s">
        <v>70297</v>
      </c>
      <c r="U36470" s="74" t="s">
        <v>70298</v>
      </c>
    </row>
    <row r="36471" spans="20:21" x14ac:dyDescent="0.25">
      <c r="T36471" s="101" t="s">
        <v>70299</v>
      </c>
      <c r="U36471" s="74" t="s">
        <v>70300</v>
      </c>
    </row>
    <row r="36472" spans="20:21" x14ac:dyDescent="0.25">
      <c r="T36472" s="101" t="s">
        <v>70301</v>
      </c>
      <c r="U36472" s="74" t="s">
        <v>70302</v>
      </c>
    </row>
    <row r="36473" spans="20:21" x14ac:dyDescent="0.25">
      <c r="T36473" s="101" t="s">
        <v>70303</v>
      </c>
      <c r="U36473" s="74" t="s">
        <v>70304</v>
      </c>
    </row>
    <row r="36474" spans="20:21" x14ac:dyDescent="0.25">
      <c r="T36474" s="101" t="s">
        <v>70305</v>
      </c>
      <c r="U36474" s="74" t="s">
        <v>70306</v>
      </c>
    </row>
    <row r="36475" spans="20:21" x14ac:dyDescent="0.25">
      <c r="T36475" s="101" t="s">
        <v>70307</v>
      </c>
      <c r="U36475" s="74" t="s">
        <v>70308</v>
      </c>
    </row>
    <row r="36476" spans="20:21" x14ac:dyDescent="0.25">
      <c r="T36476" s="101" t="s">
        <v>70309</v>
      </c>
      <c r="U36476" s="74" t="s">
        <v>70310</v>
      </c>
    </row>
    <row r="36477" spans="20:21" x14ac:dyDescent="0.25">
      <c r="T36477" s="101" t="s">
        <v>70311</v>
      </c>
      <c r="U36477" s="74" t="s">
        <v>70312</v>
      </c>
    </row>
    <row r="36478" spans="20:21" x14ac:dyDescent="0.25">
      <c r="T36478" s="101" t="s">
        <v>70313</v>
      </c>
      <c r="U36478" s="74" t="s">
        <v>70314</v>
      </c>
    </row>
    <row r="36479" spans="20:21" x14ac:dyDescent="0.25">
      <c r="T36479" s="101" t="s">
        <v>70315</v>
      </c>
      <c r="U36479" s="74" t="s">
        <v>70316</v>
      </c>
    </row>
    <row r="36480" spans="20:21" x14ac:dyDescent="0.25">
      <c r="T36480" s="101" t="s">
        <v>70317</v>
      </c>
      <c r="U36480" s="74" t="s">
        <v>70318</v>
      </c>
    </row>
    <row r="36481" spans="20:21" x14ac:dyDescent="0.25">
      <c r="T36481" s="101" t="s">
        <v>70319</v>
      </c>
      <c r="U36481" s="74" t="s">
        <v>70320</v>
      </c>
    </row>
    <row r="36482" spans="20:21" x14ac:dyDescent="0.25">
      <c r="T36482" s="101" t="s">
        <v>70321</v>
      </c>
      <c r="U36482" s="74" t="s">
        <v>70322</v>
      </c>
    </row>
    <row r="36483" spans="20:21" x14ac:dyDescent="0.25">
      <c r="T36483" s="101" t="s">
        <v>70323</v>
      </c>
      <c r="U36483" s="74" t="s">
        <v>70324</v>
      </c>
    </row>
    <row r="36484" spans="20:21" x14ac:dyDescent="0.25">
      <c r="T36484" s="101" t="s">
        <v>70325</v>
      </c>
      <c r="U36484" s="74" t="s">
        <v>70326</v>
      </c>
    </row>
    <row r="36485" spans="20:21" x14ac:dyDescent="0.25">
      <c r="T36485" s="101" t="s">
        <v>70327</v>
      </c>
      <c r="U36485" s="74" t="s">
        <v>70328</v>
      </c>
    </row>
    <row r="36486" spans="20:21" x14ac:dyDescent="0.25">
      <c r="T36486" s="101" t="s">
        <v>70329</v>
      </c>
      <c r="U36486" s="74" t="s">
        <v>70330</v>
      </c>
    </row>
    <row r="36487" spans="20:21" x14ac:dyDescent="0.25">
      <c r="T36487" s="101" t="s">
        <v>70331</v>
      </c>
      <c r="U36487" s="74" t="s">
        <v>70332</v>
      </c>
    </row>
    <row r="36488" spans="20:21" x14ac:dyDescent="0.25">
      <c r="T36488" s="101" t="s">
        <v>70333</v>
      </c>
      <c r="U36488" s="74" t="s">
        <v>70334</v>
      </c>
    </row>
    <row r="36489" spans="20:21" x14ac:dyDescent="0.25">
      <c r="T36489" s="101" t="s">
        <v>70335</v>
      </c>
      <c r="U36489" s="74" t="s">
        <v>70336</v>
      </c>
    </row>
    <row r="36490" spans="20:21" x14ac:dyDescent="0.25">
      <c r="T36490" s="101" t="s">
        <v>70337</v>
      </c>
      <c r="U36490" s="74" t="s">
        <v>70338</v>
      </c>
    </row>
    <row r="36491" spans="20:21" x14ac:dyDescent="0.25">
      <c r="T36491" s="101" t="s">
        <v>70339</v>
      </c>
      <c r="U36491" s="74" t="s">
        <v>70340</v>
      </c>
    </row>
    <row r="36492" spans="20:21" x14ac:dyDescent="0.25">
      <c r="T36492" s="101" t="s">
        <v>70341</v>
      </c>
      <c r="U36492" s="74" t="s">
        <v>70342</v>
      </c>
    </row>
    <row r="36493" spans="20:21" x14ac:dyDescent="0.25">
      <c r="T36493" s="101" t="s">
        <v>70343</v>
      </c>
      <c r="U36493" s="74" t="s">
        <v>70344</v>
      </c>
    </row>
    <row r="36494" spans="20:21" x14ac:dyDescent="0.25">
      <c r="T36494" s="101" t="s">
        <v>70345</v>
      </c>
      <c r="U36494" s="74" t="s">
        <v>70346</v>
      </c>
    </row>
    <row r="36495" spans="20:21" x14ac:dyDescent="0.25">
      <c r="T36495" s="101" t="s">
        <v>70347</v>
      </c>
      <c r="U36495" s="74" t="s">
        <v>70348</v>
      </c>
    </row>
    <row r="36496" spans="20:21" x14ac:dyDescent="0.25">
      <c r="T36496" s="101" t="s">
        <v>70349</v>
      </c>
      <c r="U36496" s="74" t="s">
        <v>70350</v>
      </c>
    </row>
    <row r="36497" spans="20:21" x14ac:dyDescent="0.25">
      <c r="T36497" s="101" t="s">
        <v>70351</v>
      </c>
      <c r="U36497" s="74" t="s">
        <v>70352</v>
      </c>
    </row>
    <row r="36498" spans="20:21" x14ac:dyDescent="0.25">
      <c r="T36498" s="101" t="s">
        <v>70353</v>
      </c>
      <c r="U36498" s="74" t="s">
        <v>70354</v>
      </c>
    </row>
    <row r="36499" spans="20:21" x14ac:dyDescent="0.25">
      <c r="T36499" s="101" t="s">
        <v>70355</v>
      </c>
      <c r="U36499" s="74" t="s">
        <v>70356</v>
      </c>
    </row>
    <row r="36500" spans="20:21" x14ac:dyDescent="0.25">
      <c r="T36500" s="101" t="s">
        <v>70357</v>
      </c>
      <c r="U36500" s="74" t="s">
        <v>70358</v>
      </c>
    </row>
    <row r="36501" spans="20:21" x14ac:dyDescent="0.25">
      <c r="T36501" s="101" t="s">
        <v>70359</v>
      </c>
      <c r="U36501" s="74" t="s">
        <v>70360</v>
      </c>
    </row>
    <row r="36502" spans="20:21" x14ac:dyDescent="0.25">
      <c r="T36502" s="101" t="s">
        <v>70361</v>
      </c>
      <c r="U36502" s="74" t="s">
        <v>70362</v>
      </c>
    </row>
    <row r="36503" spans="20:21" x14ac:dyDescent="0.25">
      <c r="T36503" s="101" t="s">
        <v>70363</v>
      </c>
      <c r="U36503" s="74" t="s">
        <v>70364</v>
      </c>
    </row>
    <row r="36504" spans="20:21" x14ac:dyDescent="0.25">
      <c r="T36504" s="101" t="s">
        <v>70365</v>
      </c>
      <c r="U36504" s="74" t="s">
        <v>70366</v>
      </c>
    </row>
    <row r="36505" spans="20:21" x14ac:dyDescent="0.25">
      <c r="T36505" s="101" t="s">
        <v>70367</v>
      </c>
      <c r="U36505" s="74" t="s">
        <v>70368</v>
      </c>
    </row>
    <row r="36506" spans="20:21" x14ac:dyDescent="0.25">
      <c r="T36506" s="101" t="s">
        <v>70369</v>
      </c>
      <c r="U36506" s="74" t="s">
        <v>70370</v>
      </c>
    </row>
    <row r="36507" spans="20:21" x14ac:dyDescent="0.25">
      <c r="T36507" s="101" t="s">
        <v>70371</v>
      </c>
      <c r="U36507" s="74" t="s">
        <v>70372</v>
      </c>
    </row>
    <row r="36508" spans="20:21" x14ac:dyDescent="0.25">
      <c r="T36508" s="101" t="s">
        <v>70373</v>
      </c>
      <c r="U36508" s="74" t="s">
        <v>70374</v>
      </c>
    </row>
    <row r="36509" spans="20:21" x14ac:dyDescent="0.25">
      <c r="T36509" s="101" t="s">
        <v>70375</v>
      </c>
      <c r="U36509" s="74" t="s">
        <v>70376</v>
      </c>
    </row>
    <row r="36510" spans="20:21" x14ac:dyDescent="0.25">
      <c r="T36510" s="101" t="s">
        <v>70377</v>
      </c>
      <c r="U36510" s="74" t="s">
        <v>70378</v>
      </c>
    </row>
    <row r="36511" spans="20:21" x14ac:dyDescent="0.25">
      <c r="T36511" s="101" t="s">
        <v>70379</v>
      </c>
      <c r="U36511" s="74" t="s">
        <v>70380</v>
      </c>
    </row>
    <row r="36512" spans="20:21" x14ac:dyDescent="0.25">
      <c r="T36512" s="101" t="s">
        <v>70381</v>
      </c>
      <c r="U36512" s="74" t="s">
        <v>70382</v>
      </c>
    </row>
    <row r="36513" spans="20:21" x14ac:dyDescent="0.25">
      <c r="T36513" s="101" t="s">
        <v>70383</v>
      </c>
      <c r="U36513" s="74" t="s">
        <v>70384</v>
      </c>
    </row>
    <row r="36514" spans="20:21" x14ac:dyDescent="0.25">
      <c r="T36514" s="101" t="s">
        <v>70385</v>
      </c>
      <c r="U36514" s="74" t="s">
        <v>70386</v>
      </c>
    </row>
    <row r="36515" spans="20:21" x14ac:dyDescent="0.25">
      <c r="T36515" s="101" t="s">
        <v>70387</v>
      </c>
      <c r="U36515" s="74" t="s">
        <v>70388</v>
      </c>
    </row>
    <row r="36516" spans="20:21" x14ac:dyDescent="0.25">
      <c r="T36516" s="101" t="s">
        <v>70389</v>
      </c>
      <c r="U36516" s="74" t="s">
        <v>70390</v>
      </c>
    </row>
    <row r="36517" spans="20:21" x14ac:dyDescent="0.25">
      <c r="T36517" s="101" t="s">
        <v>70391</v>
      </c>
      <c r="U36517" s="74" t="s">
        <v>70392</v>
      </c>
    </row>
    <row r="36518" spans="20:21" x14ac:dyDescent="0.25">
      <c r="T36518" s="101" t="s">
        <v>70393</v>
      </c>
      <c r="U36518" s="74" t="s">
        <v>70394</v>
      </c>
    </row>
    <row r="36519" spans="20:21" x14ac:dyDescent="0.25">
      <c r="T36519" s="101" t="s">
        <v>70395</v>
      </c>
      <c r="U36519" s="74" t="s">
        <v>70396</v>
      </c>
    </row>
    <row r="36520" spans="20:21" x14ac:dyDescent="0.25">
      <c r="T36520" s="101" t="s">
        <v>70397</v>
      </c>
      <c r="U36520" s="74" t="s">
        <v>70398</v>
      </c>
    </row>
    <row r="36521" spans="20:21" x14ac:dyDescent="0.25">
      <c r="T36521" s="101" t="s">
        <v>70399</v>
      </c>
      <c r="U36521" s="74" t="s">
        <v>70400</v>
      </c>
    </row>
    <row r="36522" spans="20:21" x14ac:dyDescent="0.25">
      <c r="T36522" s="101" t="s">
        <v>70401</v>
      </c>
      <c r="U36522" s="74" t="s">
        <v>70402</v>
      </c>
    </row>
    <row r="36523" spans="20:21" x14ac:dyDescent="0.25">
      <c r="T36523" s="101" t="s">
        <v>70403</v>
      </c>
      <c r="U36523" s="74" t="s">
        <v>70404</v>
      </c>
    </row>
    <row r="36524" spans="20:21" x14ac:dyDescent="0.25">
      <c r="T36524" s="101" t="s">
        <v>70405</v>
      </c>
      <c r="U36524" s="74" t="s">
        <v>70406</v>
      </c>
    </row>
    <row r="36525" spans="20:21" x14ac:dyDescent="0.25">
      <c r="T36525" s="101" t="s">
        <v>70407</v>
      </c>
      <c r="U36525" s="74" t="s">
        <v>70408</v>
      </c>
    </row>
    <row r="36526" spans="20:21" x14ac:dyDescent="0.25">
      <c r="T36526" s="101" t="s">
        <v>70409</v>
      </c>
      <c r="U36526" s="74" t="s">
        <v>70410</v>
      </c>
    </row>
    <row r="36527" spans="20:21" x14ac:dyDescent="0.25">
      <c r="T36527" s="101" t="s">
        <v>70411</v>
      </c>
      <c r="U36527" s="74" t="s">
        <v>70412</v>
      </c>
    </row>
    <row r="36528" spans="20:21" x14ac:dyDescent="0.25">
      <c r="T36528" s="101" t="s">
        <v>70413</v>
      </c>
      <c r="U36528" s="74" t="s">
        <v>70414</v>
      </c>
    </row>
    <row r="36529" spans="20:21" x14ac:dyDescent="0.25">
      <c r="T36529" s="101" t="s">
        <v>70415</v>
      </c>
      <c r="U36529" s="74" t="s">
        <v>70416</v>
      </c>
    </row>
    <row r="36530" spans="20:21" x14ac:dyDescent="0.25">
      <c r="T36530" s="101" t="s">
        <v>70417</v>
      </c>
      <c r="U36530" s="74" t="s">
        <v>70418</v>
      </c>
    </row>
    <row r="36531" spans="20:21" x14ac:dyDescent="0.25">
      <c r="T36531" s="101" t="s">
        <v>70419</v>
      </c>
      <c r="U36531" s="74" t="s">
        <v>70420</v>
      </c>
    </row>
    <row r="36532" spans="20:21" x14ac:dyDescent="0.25">
      <c r="T36532" s="101" t="s">
        <v>70421</v>
      </c>
      <c r="U36532" s="74" t="s">
        <v>70422</v>
      </c>
    </row>
    <row r="36533" spans="20:21" x14ac:dyDescent="0.25">
      <c r="T36533" s="101" t="s">
        <v>70423</v>
      </c>
      <c r="U36533" s="74" t="s">
        <v>70424</v>
      </c>
    </row>
    <row r="36534" spans="20:21" x14ac:dyDescent="0.25">
      <c r="T36534" s="101" t="s">
        <v>70425</v>
      </c>
      <c r="U36534" s="74" t="s">
        <v>70426</v>
      </c>
    </row>
    <row r="36535" spans="20:21" x14ac:dyDescent="0.25">
      <c r="T36535" s="101" t="s">
        <v>70427</v>
      </c>
      <c r="U36535" s="74" t="s">
        <v>70428</v>
      </c>
    </row>
    <row r="36536" spans="20:21" x14ac:dyDescent="0.25">
      <c r="T36536" s="101" t="s">
        <v>70429</v>
      </c>
      <c r="U36536" s="74" t="s">
        <v>70430</v>
      </c>
    </row>
    <row r="36537" spans="20:21" x14ac:dyDescent="0.25">
      <c r="T36537" s="101" t="s">
        <v>70431</v>
      </c>
      <c r="U36537" s="74" t="s">
        <v>70432</v>
      </c>
    </row>
    <row r="36538" spans="20:21" x14ac:dyDescent="0.25">
      <c r="T36538" s="101" t="s">
        <v>70433</v>
      </c>
      <c r="U36538" s="74" t="s">
        <v>70434</v>
      </c>
    </row>
    <row r="36539" spans="20:21" x14ac:dyDescent="0.25">
      <c r="T36539" s="101" t="s">
        <v>70435</v>
      </c>
      <c r="U36539" s="74" t="s">
        <v>70436</v>
      </c>
    </row>
    <row r="36540" spans="20:21" x14ac:dyDescent="0.25">
      <c r="T36540" s="101" t="s">
        <v>70437</v>
      </c>
      <c r="U36540" s="74" t="s">
        <v>70438</v>
      </c>
    </row>
    <row r="36541" spans="20:21" x14ac:dyDescent="0.25">
      <c r="T36541" s="101" t="s">
        <v>70439</v>
      </c>
      <c r="U36541" s="74" t="s">
        <v>70440</v>
      </c>
    </row>
    <row r="36542" spans="20:21" x14ac:dyDescent="0.25">
      <c r="T36542" s="101" t="s">
        <v>70441</v>
      </c>
      <c r="U36542" s="74" t="s">
        <v>70442</v>
      </c>
    </row>
    <row r="36543" spans="20:21" x14ac:dyDescent="0.25">
      <c r="T36543" s="101" t="s">
        <v>70443</v>
      </c>
      <c r="U36543" s="74" t="s">
        <v>70444</v>
      </c>
    </row>
    <row r="36544" spans="20:21" x14ac:dyDescent="0.25">
      <c r="T36544" s="101" t="s">
        <v>70445</v>
      </c>
      <c r="U36544" s="74" t="s">
        <v>70446</v>
      </c>
    </row>
    <row r="36545" spans="20:21" x14ac:dyDescent="0.25">
      <c r="T36545" s="101" t="s">
        <v>70447</v>
      </c>
      <c r="U36545" s="74" t="s">
        <v>70448</v>
      </c>
    </row>
    <row r="36546" spans="20:21" x14ac:dyDescent="0.25">
      <c r="T36546" s="101" t="s">
        <v>70449</v>
      </c>
      <c r="U36546" s="74" t="s">
        <v>70450</v>
      </c>
    </row>
    <row r="36547" spans="20:21" x14ac:dyDescent="0.25">
      <c r="T36547" s="101" t="s">
        <v>70451</v>
      </c>
      <c r="U36547" s="74" t="s">
        <v>70452</v>
      </c>
    </row>
    <row r="36548" spans="20:21" x14ac:dyDescent="0.25">
      <c r="T36548" s="101" t="s">
        <v>70453</v>
      </c>
      <c r="U36548" s="74" t="s">
        <v>70454</v>
      </c>
    </row>
    <row r="36549" spans="20:21" x14ac:dyDescent="0.25">
      <c r="T36549" s="101" t="s">
        <v>70455</v>
      </c>
      <c r="U36549" s="74" t="s">
        <v>70456</v>
      </c>
    </row>
    <row r="36550" spans="20:21" x14ac:dyDescent="0.25">
      <c r="T36550" s="101" t="s">
        <v>70457</v>
      </c>
      <c r="U36550" s="74" t="s">
        <v>70458</v>
      </c>
    </row>
    <row r="36551" spans="20:21" x14ac:dyDescent="0.25">
      <c r="T36551" s="101" t="s">
        <v>70459</v>
      </c>
      <c r="U36551" s="74" t="s">
        <v>70460</v>
      </c>
    </row>
    <row r="36552" spans="20:21" x14ac:dyDescent="0.25">
      <c r="T36552" s="101" t="s">
        <v>70461</v>
      </c>
      <c r="U36552" s="74" t="s">
        <v>70462</v>
      </c>
    </row>
    <row r="36553" spans="20:21" x14ac:dyDescent="0.25">
      <c r="T36553" s="101" t="s">
        <v>70463</v>
      </c>
      <c r="U36553" s="74" t="s">
        <v>70464</v>
      </c>
    </row>
    <row r="36554" spans="20:21" x14ac:dyDescent="0.25">
      <c r="T36554" s="101" t="s">
        <v>70465</v>
      </c>
      <c r="U36554" s="74" t="s">
        <v>70466</v>
      </c>
    </row>
    <row r="36555" spans="20:21" x14ac:dyDescent="0.25">
      <c r="T36555" s="101" t="s">
        <v>70467</v>
      </c>
      <c r="U36555" s="74" t="s">
        <v>70468</v>
      </c>
    </row>
    <row r="36556" spans="20:21" x14ac:dyDescent="0.25">
      <c r="T36556" s="101" t="s">
        <v>70469</v>
      </c>
      <c r="U36556" s="74" t="s">
        <v>70470</v>
      </c>
    </row>
    <row r="36557" spans="20:21" x14ac:dyDescent="0.25">
      <c r="T36557" s="101" t="s">
        <v>70471</v>
      </c>
      <c r="U36557" s="74" t="s">
        <v>70472</v>
      </c>
    </row>
    <row r="36558" spans="20:21" x14ac:dyDescent="0.25">
      <c r="T36558" s="101" t="s">
        <v>70473</v>
      </c>
      <c r="U36558" s="74" t="s">
        <v>70474</v>
      </c>
    </row>
    <row r="36559" spans="20:21" x14ac:dyDescent="0.25">
      <c r="T36559" s="101" t="s">
        <v>70475</v>
      </c>
      <c r="U36559" s="74" t="s">
        <v>70476</v>
      </c>
    </row>
    <row r="36560" spans="20:21" x14ac:dyDescent="0.25">
      <c r="T36560" s="101" t="s">
        <v>70477</v>
      </c>
      <c r="U36560" s="74" t="s">
        <v>70478</v>
      </c>
    </row>
    <row r="36561" spans="20:21" x14ac:dyDescent="0.25">
      <c r="T36561" s="101" t="s">
        <v>70479</v>
      </c>
      <c r="U36561" s="74" t="s">
        <v>70480</v>
      </c>
    </row>
    <row r="36562" spans="20:21" x14ac:dyDescent="0.25">
      <c r="T36562" s="101" t="s">
        <v>70481</v>
      </c>
      <c r="U36562" s="74" t="s">
        <v>70482</v>
      </c>
    </row>
    <row r="36563" spans="20:21" x14ac:dyDescent="0.25">
      <c r="T36563" s="101" t="s">
        <v>70483</v>
      </c>
      <c r="U36563" s="74" t="s">
        <v>70484</v>
      </c>
    </row>
    <row r="36564" spans="20:21" x14ac:dyDescent="0.25">
      <c r="T36564" s="101" t="s">
        <v>70485</v>
      </c>
      <c r="U36564" s="74" t="s">
        <v>70486</v>
      </c>
    </row>
    <row r="36565" spans="20:21" x14ac:dyDescent="0.25">
      <c r="T36565" s="101" t="s">
        <v>70487</v>
      </c>
      <c r="U36565" s="74" t="s">
        <v>70488</v>
      </c>
    </row>
    <row r="36566" spans="20:21" x14ac:dyDescent="0.25">
      <c r="T36566" s="101" t="s">
        <v>70489</v>
      </c>
      <c r="U36566" s="74" t="s">
        <v>70490</v>
      </c>
    </row>
    <row r="36567" spans="20:21" x14ac:dyDescent="0.25">
      <c r="T36567" s="101" t="s">
        <v>70491</v>
      </c>
      <c r="U36567" s="74" t="s">
        <v>70492</v>
      </c>
    </row>
    <row r="36568" spans="20:21" x14ac:dyDescent="0.25">
      <c r="T36568" s="101" t="s">
        <v>70493</v>
      </c>
      <c r="U36568" s="74" t="s">
        <v>70494</v>
      </c>
    </row>
    <row r="36569" spans="20:21" x14ac:dyDescent="0.25">
      <c r="T36569" s="101" t="s">
        <v>70495</v>
      </c>
      <c r="U36569" s="74" t="s">
        <v>70496</v>
      </c>
    </row>
    <row r="36570" spans="20:21" x14ac:dyDescent="0.25">
      <c r="T36570" s="101" t="s">
        <v>70497</v>
      </c>
      <c r="U36570" s="74" t="s">
        <v>70498</v>
      </c>
    </row>
    <row r="36571" spans="20:21" x14ac:dyDescent="0.25">
      <c r="T36571" s="101" t="s">
        <v>70499</v>
      </c>
      <c r="U36571" s="74" t="s">
        <v>70500</v>
      </c>
    </row>
    <row r="36572" spans="20:21" x14ac:dyDescent="0.25">
      <c r="T36572" s="101" t="s">
        <v>70501</v>
      </c>
      <c r="U36572" s="74" t="s">
        <v>70502</v>
      </c>
    </row>
    <row r="36573" spans="20:21" x14ac:dyDescent="0.25">
      <c r="T36573" s="101" t="s">
        <v>70503</v>
      </c>
      <c r="U36573" s="74" t="s">
        <v>70504</v>
      </c>
    </row>
    <row r="36574" spans="20:21" x14ac:dyDescent="0.25">
      <c r="T36574" s="101" t="s">
        <v>70505</v>
      </c>
      <c r="U36574" s="74" t="s">
        <v>70506</v>
      </c>
    </row>
    <row r="36575" spans="20:21" x14ac:dyDescent="0.25">
      <c r="T36575" s="101" t="s">
        <v>70507</v>
      </c>
      <c r="U36575" s="74" t="s">
        <v>70508</v>
      </c>
    </row>
    <row r="36576" spans="20:21" x14ac:dyDescent="0.25">
      <c r="T36576" s="101" t="s">
        <v>70509</v>
      </c>
      <c r="U36576" s="74" t="s">
        <v>70510</v>
      </c>
    </row>
    <row r="36577" spans="20:21" x14ac:dyDescent="0.25">
      <c r="T36577" s="101" t="s">
        <v>70511</v>
      </c>
      <c r="U36577" s="74" t="s">
        <v>70512</v>
      </c>
    </row>
    <row r="36578" spans="20:21" x14ac:dyDescent="0.25">
      <c r="T36578" s="101" t="s">
        <v>70513</v>
      </c>
      <c r="U36578" s="74" t="s">
        <v>70514</v>
      </c>
    </row>
    <row r="36579" spans="20:21" x14ac:dyDescent="0.25">
      <c r="T36579" s="101" t="s">
        <v>70515</v>
      </c>
      <c r="U36579" s="74" t="s">
        <v>70516</v>
      </c>
    </row>
    <row r="36580" spans="20:21" x14ac:dyDescent="0.25">
      <c r="T36580" s="101" t="s">
        <v>70517</v>
      </c>
      <c r="U36580" s="74" t="s">
        <v>70518</v>
      </c>
    </row>
    <row r="36581" spans="20:21" x14ac:dyDescent="0.25">
      <c r="T36581" s="101" t="s">
        <v>70519</v>
      </c>
      <c r="U36581" s="74" t="s">
        <v>70520</v>
      </c>
    </row>
    <row r="36582" spans="20:21" x14ac:dyDescent="0.25">
      <c r="T36582" s="101" t="s">
        <v>70521</v>
      </c>
      <c r="U36582" s="74" t="s">
        <v>70522</v>
      </c>
    </row>
    <row r="36583" spans="20:21" x14ac:dyDescent="0.25">
      <c r="T36583" s="101" t="s">
        <v>70523</v>
      </c>
      <c r="U36583" s="74" t="s">
        <v>70524</v>
      </c>
    </row>
    <row r="36584" spans="20:21" x14ac:dyDescent="0.25">
      <c r="T36584" s="101" t="s">
        <v>70525</v>
      </c>
      <c r="U36584" s="74" t="s">
        <v>70526</v>
      </c>
    </row>
    <row r="36585" spans="20:21" x14ac:dyDescent="0.25">
      <c r="T36585" s="101" t="s">
        <v>70527</v>
      </c>
      <c r="U36585" s="74" t="s">
        <v>70528</v>
      </c>
    </row>
    <row r="36586" spans="20:21" x14ac:dyDescent="0.25">
      <c r="T36586" s="101" t="s">
        <v>70529</v>
      </c>
      <c r="U36586" s="74" t="s">
        <v>70530</v>
      </c>
    </row>
    <row r="36587" spans="20:21" x14ac:dyDescent="0.25">
      <c r="T36587" s="101" t="s">
        <v>70531</v>
      </c>
      <c r="U36587" s="74" t="s">
        <v>70532</v>
      </c>
    </row>
    <row r="36588" spans="20:21" x14ac:dyDescent="0.25">
      <c r="T36588" s="101" t="s">
        <v>70533</v>
      </c>
      <c r="U36588" s="74" t="s">
        <v>70534</v>
      </c>
    </row>
    <row r="36589" spans="20:21" x14ac:dyDescent="0.25">
      <c r="T36589" s="101" t="s">
        <v>70535</v>
      </c>
      <c r="U36589" s="74" t="s">
        <v>70536</v>
      </c>
    </row>
    <row r="36590" spans="20:21" x14ac:dyDescent="0.25">
      <c r="T36590" s="101" t="s">
        <v>70537</v>
      </c>
      <c r="U36590" s="74" t="s">
        <v>70538</v>
      </c>
    </row>
    <row r="36591" spans="20:21" x14ac:dyDescent="0.25">
      <c r="T36591" s="101" t="s">
        <v>70539</v>
      </c>
      <c r="U36591" s="74" t="s">
        <v>70540</v>
      </c>
    </row>
    <row r="36592" spans="20:21" x14ac:dyDescent="0.25">
      <c r="T36592" s="101" t="s">
        <v>70541</v>
      </c>
      <c r="U36592" s="74" t="s">
        <v>70542</v>
      </c>
    </row>
    <row r="36593" spans="20:21" x14ac:dyDescent="0.25">
      <c r="T36593" s="101" t="s">
        <v>70543</v>
      </c>
      <c r="U36593" s="74" t="s">
        <v>70544</v>
      </c>
    </row>
    <row r="36594" spans="20:21" x14ac:dyDescent="0.25">
      <c r="T36594" s="101" t="s">
        <v>70545</v>
      </c>
      <c r="U36594" s="74" t="s">
        <v>70546</v>
      </c>
    </row>
    <row r="36595" spans="20:21" x14ac:dyDescent="0.25">
      <c r="T36595" s="101" t="s">
        <v>70547</v>
      </c>
      <c r="U36595" s="74" t="s">
        <v>70548</v>
      </c>
    </row>
    <row r="36596" spans="20:21" x14ac:dyDescent="0.25">
      <c r="T36596" s="101" t="s">
        <v>70549</v>
      </c>
      <c r="U36596" s="74" t="s">
        <v>70550</v>
      </c>
    </row>
    <row r="36597" spans="20:21" x14ac:dyDescent="0.25">
      <c r="T36597" s="101" t="s">
        <v>70551</v>
      </c>
      <c r="U36597" s="74" t="s">
        <v>70552</v>
      </c>
    </row>
    <row r="36598" spans="20:21" x14ac:dyDescent="0.25">
      <c r="T36598" s="101" t="s">
        <v>70553</v>
      </c>
      <c r="U36598" s="74" t="s">
        <v>70554</v>
      </c>
    </row>
    <row r="36599" spans="20:21" x14ac:dyDescent="0.25">
      <c r="T36599" s="101" t="s">
        <v>70555</v>
      </c>
      <c r="U36599" s="74" t="s">
        <v>70556</v>
      </c>
    </row>
    <row r="36600" spans="20:21" x14ac:dyDescent="0.25">
      <c r="T36600" s="101" t="s">
        <v>70557</v>
      </c>
      <c r="U36600" s="74" t="s">
        <v>70558</v>
      </c>
    </row>
    <row r="36601" spans="20:21" x14ac:dyDescent="0.25">
      <c r="T36601" s="101" t="s">
        <v>70559</v>
      </c>
      <c r="U36601" s="74" t="s">
        <v>70560</v>
      </c>
    </row>
    <row r="36602" spans="20:21" x14ac:dyDescent="0.25">
      <c r="T36602" s="101" t="s">
        <v>70561</v>
      </c>
      <c r="U36602" s="74" t="s">
        <v>70562</v>
      </c>
    </row>
    <row r="36603" spans="20:21" x14ac:dyDescent="0.25">
      <c r="T36603" s="101" t="s">
        <v>70563</v>
      </c>
      <c r="U36603" s="74" t="s">
        <v>70564</v>
      </c>
    </row>
    <row r="36604" spans="20:21" x14ac:dyDescent="0.25">
      <c r="T36604" s="101" t="s">
        <v>70565</v>
      </c>
      <c r="U36604" s="74" t="s">
        <v>70566</v>
      </c>
    </row>
    <row r="36605" spans="20:21" x14ac:dyDescent="0.25">
      <c r="T36605" s="101" t="s">
        <v>70567</v>
      </c>
      <c r="U36605" s="74" t="s">
        <v>70568</v>
      </c>
    </row>
    <row r="36606" spans="20:21" x14ac:dyDescent="0.25">
      <c r="T36606" s="101" t="s">
        <v>70569</v>
      </c>
      <c r="U36606" s="74" t="s">
        <v>70570</v>
      </c>
    </row>
    <row r="36607" spans="20:21" x14ac:dyDescent="0.25">
      <c r="T36607" s="101" t="s">
        <v>70571</v>
      </c>
      <c r="U36607" s="74" t="s">
        <v>70572</v>
      </c>
    </row>
    <row r="36608" spans="20:21" x14ac:dyDescent="0.25">
      <c r="T36608" s="101" t="s">
        <v>70573</v>
      </c>
      <c r="U36608" s="74" t="s">
        <v>70574</v>
      </c>
    </row>
    <row r="36609" spans="20:21" x14ac:dyDescent="0.25">
      <c r="T36609" s="101" t="s">
        <v>70575</v>
      </c>
      <c r="U36609" s="74" t="s">
        <v>70576</v>
      </c>
    </row>
    <row r="36610" spans="20:21" x14ac:dyDescent="0.25">
      <c r="T36610" s="101" t="s">
        <v>70577</v>
      </c>
      <c r="U36610" s="74" t="s">
        <v>70578</v>
      </c>
    </row>
    <row r="36611" spans="20:21" x14ac:dyDescent="0.25">
      <c r="T36611" s="101" t="s">
        <v>70579</v>
      </c>
      <c r="U36611" s="74" t="s">
        <v>70580</v>
      </c>
    </row>
    <row r="36612" spans="20:21" x14ac:dyDescent="0.25">
      <c r="T36612" s="101" t="s">
        <v>70581</v>
      </c>
      <c r="U36612" s="74" t="s">
        <v>70582</v>
      </c>
    </row>
    <row r="36613" spans="20:21" x14ac:dyDescent="0.25">
      <c r="T36613" s="101" t="s">
        <v>70583</v>
      </c>
      <c r="U36613" s="74" t="s">
        <v>70584</v>
      </c>
    </row>
    <row r="36614" spans="20:21" x14ac:dyDescent="0.25">
      <c r="T36614" s="101" t="s">
        <v>70585</v>
      </c>
      <c r="U36614" s="74" t="s">
        <v>70586</v>
      </c>
    </row>
    <row r="36615" spans="20:21" x14ac:dyDescent="0.25">
      <c r="T36615" s="101" t="s">
        <v>70587</v>
      </c>
      <c r="U36615" s="74" t="s">
        <v>70588</v>
      </c>
    </row>
    <row r="36616" spans="20:21" x14ac:dyDescent="0.25">
      <c r="T36616" s="101" t="s">
        <v>70589</v>
      </c>
      <c r="U36616" s="74" t="s">
        <v>70590</v>
      </c>
    </row>
    <row r="36617" spans="20:21" x14ac:dyDescent="0.25">
      <c r="T36617" s="101" t="s">
        <v>70591</v>
      </c>
      <c r="U36617" s="74" t="s">
        <v>70592</v>
      </c>
    </row>
    <row r="36618" spans="20:21" x14ac:dyDescent="0.25">
      <c r="T36618" s="101" t="s">
        <v>70593</v>
      </c>
      <c r="U36618" s="74" t="s">
        <v>70594</v>
      </c>
    </row>
    <row r="36619" spans="20:21" x14ac:dyDescent="0.25">
      <c r="T36619" s="101" t="s">
        <v>70595</v>
      </c>
      <c r="U36619" s="74" t="s">
        <v>70596</v>
      </c>
    </row>
    <row r="36620" spans="20:21" x14ac:dyDescent="0.25">
      <c r="T36620" s="101" t="s">
        <v>70597</v>
      </c>
      <c r="U36620" s="74" t="s">
        <v>70598</v>
      </c>
    </row>
    <row r="36621" spans="20:21" x14ac:dyDescent="0.25">
      <c r="T36621" s="101" t="s">
        <v>70599</v>
      </c>
      <c r="U36621" s="74" t="s">
        <v>70600</v>
      </c>
    </row>
    <row r="36622" spans="20:21" x14ac:dyDescent="0.25">
      <c r="T36622" s="101" t="s">
        <v>70601</v>
      </c>
      <c r="U36622" s="74" t="s">
        <v>70602</v>
      </c>
    </row>
    <row r="36623" spans="20:21" x14ac:dyDescent="0.25">
      <c r="T36623" s="101" t="s">
        <v>70603</v>
      </c>
      <c r="U36623" s="74" t="s">
        <v>70604</v>
      </c>
    </row>
    <row r="36624" spans="20:21" x14ac:dyDescent="0.25">
      <c r="T36624" s="101" t="s">
        <v>70605</v>
      </c>
      <c r="U36624" s="74" t="s">
        <v>70606</v>
      </c>
    </row>
    <row r="36625" spans="20:21" x14ac:dyDescent="0.25">
      <c r="T36625" s="101" t="s">
        <v>70607</v>
      </c>
      <c r="U36625" s="74" t="s">
        <v>70608</v>
      </c>
    </row>
    <row r="36626" spans="20:21" x14ac:dyDescent="0.25">
      <c r="T36626" s="101" t="s">
        <v>70609</v>
      </c>
      <c r="U36626" s="74" t="s">
        <v>70610</v>
      </c>
    </row>
    <row r="36627" spans="20:21" x14ac:dyDescent="0.25">
      <c r="T36627" s="101" t="s">
        <v>70611</v>
      </c>
      <c r="U36627" s="74" t="s">
        <v>70612</v>
      </c>
    </row>
    <row r="36628" spans="20:21" x14ac:dyDescent="0.25">
      <c r="T36628" s="101" t="s">
        <v>70613</v>
      </c>
      <c r="U36628" s="74" t="s">
        <v>70614</v>
      </c>
    </row>
    <row r="36629" spans="20:21" x14ac:dyDescent="0.25">
      <c r="T36629" s="101" t="s">
        <v>70615</v>
      </c>
      <c r="U36629" s="74" t="s">
        <v>70616</v>
      </c>
    </row>
    <row r="36630" spans="20:21" x14ac:dyDescent="0.25">
      <c r="T36630" s="101" t="s">
        <v>70617</v>
      </c>
      <c r="U36630" s="74" t="s">
        <v>70618</v>
      </c>
    </row>
    <row r="36631" spans="20:21" x14ac:dyDescent="0.25">
      <c r="T36631" s="101" t="s">
        <v>70619</v>
      </c>
      <c r="U36631" s="74" t="s">
        <v>70620</v>
      </c>
    </row>
    <row r="36632" spans="20:21" x14ac:dyDescent="0.25">
      <c r="T36632" s="101" t="s">
        <v>70621</v>
      </c>
      <c r="U36632" s="74" t="s">
        <v>70622</v>
      </c>
    </row>
    <row r="36633" spans="20:21" x14ac:dyDescent="0.25">
      <c r="T36633" s="101" t="s">
        <v>70623</v>
      </c>
      <c r="U36633" s="74" t="s">
        <v>70624</v>
      </c>
    </row>
    <row r="36634" spans="20:21" x14ac:dyDescent="0.25">
      <c r="T36634" s="101" t="s">
        <v>70625</v>
      </c>
      <c r="U36634" s="74" t="s">
        <v>70626</v>
      </c>
    </row>
    <row r="36635" spans="20:21" x14ac:dyDescent="0.25">
      <c r="T36635" s="101" t="s">
        <v>70627</v>
      </c>
      <c r="U36635" s="74" t="s">
        <v>70628</v>
      </c>
    </row>
    <row r="36636" spans="20:21" x14ac:dyDescent="0.25">
      <c r="T36636" s="101" t="s">
        <v>70629</v>
      </c>
      <c r="U36636" s="74" t="s">
        <v>70630</v>
      </c>
    </row>
    <row r="36637" spans="20:21" x14ac:dyDescent="0.25">
      <c r="T36637" s="101" t="s">
        <v>70631</v>
      </c>
      <c r="U36637" s="74" t="s">
        <v>70632</v>
      </c>
    </row>
    <row r="36638" spans="20:21" x14ac:dyDescent="0.25">
      <c r="T36638" s="101" t="s">
        <v>70633</v>
      </c>
      <c r="U36638" s="74" t="s">
        <v>70634</v>
      </c>
    </row>
    <row r="36639" spans="20:21" x14ac:dyDescent="0.25">
      <c r="T36639" s="101" t="s">
        <v>70635</v>
      </c>
      <c r="U36639" s="74" t="s">
        <v>70636</v>
      </c>
    </row>
    <row r="36640" spans="20:21" x14ac:dyDescent="0.25">
      <c r="T36640" s="101" t="s">
        <v>70637</v>
      </c>
      <c r="U36640" s="74" t="s">
        <v>70638</v>
      </c>
    </row>
    <row r="36641" spans="20:21" x14ac:dyDescent="0.25">
      <c r="T36641" s="101" t="s">
        <v>70639</v>
      </c>
      <c r="U36641" s="74" t="s">
        <v>70640</v>
      </c>
    </row>
    <row r="36642" spans="20:21" x14ac:dyDescent="0.25">
      <c r="T36642" s="101" t="s">
        <v>70641</v>
      </c>
      <c r="U36642" s="74" t="s">
        <v>70642</v>
      </c>
    </row>
    <row r="36643" spans="20:21" x14ac:dyDescent="0.25">
      <c r="T36643" s="101" t="s">
        <v>70643</v>
      </c>
      <c r="U36643" s="74" t="s">
        <v>70644</v>
      </c>
    </row>
    <row r="36644" spans="20:21" x14ac:dyDescent="0.25">
      <c r="T36644" s="101" t="s">
        <v>70645</v>
      </c>
      <c r="U36644" s="74" t="s">
        <v>70646</v>
      </c>
    </row>
    <row r="36645" spans="20:21" x14ac:dyDescent="0.25">
      <c r="T36645" s="101" t="s">
        <v>70647</v>
      </c>
      <c r="U36645" s="74" t="s">
        <v>70648</v>
      </c>
    </row>
    <row r="36646" spans="20:21" x14ac:dyDescent="0.25">
      <c r="T36646" s="101" t="s">
        <v>70649</v>
      </c>
      <c r="U36646" s="74" t="s">
        <v>70650</v>
      </c>
    </row>
    <row r="36647" spans="20:21" x14ac:dyDescent="0.25">
      <c r="T36647" s="101" t="s">
        <v>70651</v>
      </c>
      <c r="U36647" s="74" t="s">
        <v>70652</v>
      </c>
    </row>
    <row r="36648" spans="20:21" x14ac:dyDescent="0.25">
      <c r="T36648" s="101" t="s">
        <v>70653</v>
      </c>
      <c r="U36648" s="74" t="s">
        <v>70654</v>
      </c>
    </row>
    <row r="36649" spans="20:21" x14ac:dyDescent="0.25">
      <c r="T36649" s="101" t="s">
        <v>70655</v>
      </c>
      <c r="U36649" s="74" t="s">
        <v>70656</v>
      </c>
    </row>
    <row r="36650" spans="20:21" x14ac:dyDescent="0.25">
      <c r="T36650" s="101" t="s">
        <v>70657</v>
      </c>
      <c r="U36650" s="74" t="s">
        <v>70658</v>
      </c>
    </row>
    <row r="36651" spans="20:21" x14ac:dyDescent="0.25">
      <c r="T36651" s="101" t="s">
        <v>70659</v>
      </c>
      <c r="U36651" s="74" t="s">
        <v>70660</v>
      </c>
    </row>
    <row r="36652" spans="20:21" x14ac:dyDescent="0.25">
      <c r="T36652" s="101" t="s">
        <v>70661</v>
      </c>
      <c r="U36652" s="74" t="s">
        <v>70662</v>
      </c>
    </row>
    <row r="36653" spans="20:21" x14ac:dyDescent="0.25">
      <c r="T36653" s="101" t="s">
        <v>70663</v>
      </c>
      <c r="U36653" s="74" t="s">
        <v>70664</v>
      </c>
    </row>
    <row r="36654" spans="20:21" x14ac:dyDescent="0.25">
      <c r="T36654" s="101" t="s">
        <v>70665</v>
      </c>
      <c r="U36654" s="74" t="s">
        <v>70666</v>
      </c>
    </row>
    <row r="36655" spans="20:21" x14ac:dyDescent="0.25">
      <c r="T36655" s="101" t="s">
        <v>70667</v>
      </c>
      <c r="U36655" s="74" t="s">
        <v>70668</v>
      </c>
    </row>
    <row r="36656" spans="20:21" x14ac:dyDescent="0.25">
      <c r="T36656" s="101" t="s">
        <v>70669</v>
      </c>
      <c r="U36656" s="74" t="s">
        <v>70670</v>
      </c>
    </row>
    <row r="36657" spans="20:21" x14ac:dyDescent="0.25">
      <c r="T36657" s="101" t="s">
        <v>70671</v>
      </c>
      <c r="U36657" s="74" t="s">
        <v>70672</v>
      </c>
    </row>
    <row r="36658" spans="20:21" x14ac:dyDescent="0.25">
      <c r="T36658" s="101" t="s">
        <v>70673</v>
      </c>
      <c r="U36658" s="74" t="s">
        <v>70674</v>
      </c>
    </row>
    <row r="36659" spans="20:21" x14ac:dyDescent="0.25">
      <c r="T36659" s="101" t="s">
        <v>70675</v>
      </c>
      <c r="U36659" s="74" t="s">
        <v>70676</v>
      </c>
    </row>
    <row r="36660" spans="20:21" x14ac:dyDescent="0.25">
      <c r="T36660" s="101" t="s">
        <v>70677</v>
      </c>
      <c r="U36660" s="74" t="s">
        <v>70678</v>
      </c>
    </row>
    <row r="36661" spans="20:21" x14ac:dyDescent="0.25">
      <c r="T36661" s="101" t="s">
        <v>70679</v>
      </c>
      <c r="U36661" s="74" t="s">
        <v>52632</v>
      </c>
    </row>
    <row r="36662" spans="20:21" x14ac:dyDescent="0.25">
      <c r="T36662" s="101" t="s">
        <v>70680</v>
      </c>
      <c r="U36662" s="74" t="s">
        <v>70681</v>
      </c>
    </row>
    <row r="36663" spans="20:21" x14ac:dyDescent="0.25">
      <c r="T36663" s="101" t="s">
        <v>70682</v>
      </c>
      <c r="U36663" s="74" t="s">
        <v>70683</v>
      </c>
    </row>
    <row r="36664" spans="20:21" x14ac:dyDescent="0.25">
      <c r="T36664" s="101" t="s">
        <v>70684</v>
      </c>
      <c r="U36664" s="74" t="s">
        <v>70685</v>
      </c>
    </row>
    <row r="36665" spans="20:21" x14ac:dyDescent="0.25">
      <c r="T36665" s="101" t="s">
        <v>70686</v>
      </c>
      <c r="U36665" s="74" t="s">
        <v>70687</v>
      </c>
    </row>
    <row r="36666" spans="20:21" x14ac:dyDescent="0.25">
      <c r="T36666" s="101" t="s">
        <v>70688</v>
      </c>
      <c r="U36666" s="74" t="s">
        <v>70689</v>
      </c>
    </row>
    <row r="36667" spans="20:21" x14ac:dyDescent="0.25">
      <c r="T36667" s="101" t="s">
        <v>70690</v>
      </c>
      <c r="U36667" s="74" t="s">
        <v>70691</v>
      </c>
    </row>
    <row r="36668" spans="20:21" x14ac:dyDescent="0.25">
      <c r="T36668" s="101" t="s">
        <v>70692</v>
      </c>
      <c r="U36668" s="74" t="s">
        <v>70693</v>
      </c>
    </row>
    <row r="36669" spans="20:21" x14ac:dyDescent="0.25">
      <c r="T36669" s="101" t="s">
        <v>70694</v>
      </c>
      <c r="U36669" s="74" t="s">
        <v>70695</v>
      </c>
    </row>
    <row r="36670" spans="20:21" x14ac:dyDescent="0.25">
      <c r="T36670" s="101" t="s">
        <v>70696</v>
      </c>
      <c r="U36670" s="74" t="s">
        <v>70697</v>
      </c>
    </row>
    <row r="36671" spans="20:21" x14ac:dyDescent="0.25">
      <c r="T36671" s="101" t="s">
        <v>70698</v>
      </c>
      <c r="U36671" s="74" t="s">
        <v>70699</v>
      </c>
    </row>
    <row r="36672" spans="20:21" x14ac:dyDescent="0.25">
      <c r="T36672" s="101" t="s">
        <v>70700</v>
      </c>
      <c r="U36672" s="74" t="s">
        <v>70701</v>
      </c>
    </row>
    <row r="36673" spans="20:21" x14ac:dyDescent="0.25">
      <c r="T36673" s="101" t="s">
        <v>70702</v>
      </c>
      <c r="U36673" s="74" t="s">
        <v>70703</v>
      </c>
    </row>
    <row r="36674" spans="20:21" x14ac:dyDescent="0.25">
      <c r="T36674" s="101" t="s">
        <v>70704</v>
      </c>
      <c r="U36674" s="74" t="s">
        <v>70705</v>
      </c>
    </row>
    <row r="36675" spans="20:21" x14ac:dyDescent="0.25">
      <c r="T36675" s="101" t="s">
        <v>70706</v>
      </c>
      <c r="U36675" s="74" t="s">
        <v>70707</v>
      </c>
    </row>
    <row r="36676" spans="20:21" x14ac:dyDescent="0.25">
      <c r="T36676" s="101" t="s">
        <v>70708</v>
      </c>
      <c r="U36676" s="74" t="s">
        <v>70709</v>
      </c>
    </row>
    <row r="36677" spans="20:21" x14ac:dyDescent="0.25">
      <c r="T36677" s="101" t="s">
        <v>70710</v>
      </c>
      <c r="U36677" s="74" t="s">
        <v>70711</v>
      </c>
    </row>
    <row r="36678" spans="20:21" x14ac:dyDescent="0.25">
      <c r="T36678" s="101" t="s">
        <v>70712</v>
      </c>
      <c r="U36678" s="74" t="s">
        <v>70713</v>
      </c>
    </row>
    <row r="36679" spans="20:21" x14ac:dyDescent="0.25">
      <c r="T36679" s="101" t="s">
        <v>70714</v>
      </c>
      <c r="U36679" s="74" t="s">
        <v>70715</v>
      </c>
    </row>
    <row r="36680" spans="20:21" x14ac:dyDescent="0.25">
      <c r="T36680" s="101" t="s">
        <v>70716</v>
      </c>
      <c r="U36680" s="74" t="s">
        <v>70717</v>
      </c>
    </row>
    <row r="36681" spans="20:21" x14ac:dyDescent="0.25">
      <c r="T36681" s="101" t="s">
        <v>70718</v>
      </c>
      <c r="U36681" s="74" t="s">
        <v>70719</v>
      </c>
    </row>
    <row r="36682" spans="20:21" x14ac:dyDescent="0.25">
      <c r="T36682" s="101" t="s">
        <v>70720</v>
      </c>
      <c r="U36682" s="74" t="s">
        <v>70721</v>
      </c>
    </row>
    <row r="36683" spans="20:21" x14ac:dyDescent="0.25">
      <c r="T36683" s="101" t="s">
        <v>70722</v>
      </c>
      <c r="U36683" s="74" t="s">
        <v>70723</v>
      </c>
    </row>
    <row r="36684" spans="20:21" x14ac:dyDescent="0.25">
      <c r="T36684" s="101" t="s">
        <v>70724</v>
      </c>
      <c r="U36684" s="74" t="s">
        <v>70725</v>
      </c>
    </row>
    <row r="36685" spans="20:21" x14ac:dyDescent="0.25">
      <c r="T36685" s="101" t="s">
        <v>70726</v>
      </c>
      <c r="U36685" s="74" t="s">
        <v>70727</v>
      </c>
    </row>
    <row r="36686" spans="20:21" x14ac:dyDescent="0.25">
      <c r="T36686" s="101" t="s">
        <v>70728</v>
      </c>
      <c r="U36686" s="74" t="s">
        <v>70729</v>
      </c>
    </row>
    <row r="36687" spans="20:21" x14ac:dyDescent="0.25">
      <c r="T36687" s="101" t="s">
        <v>70730</v>
      </c>
      <c r="U36687" s="74" t="s">
        <v>70731</v>
      </c>
    </row>
    <row r="36688" spans="20:21" x14ac:dyDescent="0.25">
      <c r="T36688" s="101" t="s">
        <v>70732</v>
      </c>
      <c r="U36688" s="74" t="s">
        <v>70733</v>
      </c>
    </row>
    <row r="36689" spans="20:21" x14ac:dyDescent="0.25">
      <c r="T36689" s="101" t="s">
        <v>70734</v>
      </c>
      <c r="U36689" s="74" t="s">
        <v>70735</v>
      </c>
    </row>
    <row r="36690" spans="20:21" x14ac:dyDescent="0.25">
      <c r="T36690" s="101" t="s">
        <v>70736</v>
      </c>
      <c r="U36690" s="74" t="s">
        <v>70737</v>
      </c>
    </row>
    <row r="36691" spans="20:21" x14ac:dyDescent="0.25">
      <c r="T36691" s="101" t="s">
        <v>70738</v>
      </c>
      <c r="U36691" s="74" t="s">
        <v>33489</v>
      </c>
    </row>
    <row r="36692" spans="20:21" x14ac:dyDescent="0.25">
      <c r="T36692" s="101" t="s">
        <v>70739</v>
      </c>
      <c r="U36692" s="74" t="s">
        <v>70740</v>
      </c>
    </row>
    <row r="36693" spans="20:21" x14ac:dyDescent="0.25">
      <c r="T36693" s="101" t="s">
        <v>70741</v>
      </c>
      <c r="U36693" s="74" t="s">
        <v>70742</v>
      </c>
    </row>
    <row r="36694" spans="20:21" x14ac:dyDescent="0.25">
      <c r="T36694" s="101" t="s">
        <v>70743</v>
      </c>
      <c r="U36694" s="74" t="s">
        <v>70744</v>
      </c>
    </row>
    <row r="36695" spans="20:21" x14ac:dyDescent="0.25">
      <c r="T36695" s="101" t="s">
        <v>70745</v>
      </c>
      <c r="U36695" s="74" t="s">
        <v>70746</v>
      </c>
    </row>
    <row r="36696" spans="20:21" x14ac:dyDescent="0.25">
      <c r="T36696" s="101" t="s">
        <v>70747</v>
      </c>
      <c r="U36696" s="74" t="s">
        <v>70748</v>
      </c>
    </row>
    <row r="36697" spans="20:21" x14ac:dyDescent="0.25">
      <c r="T36697" s="101" t="s">
        <v>70749</v>
      </c>
      <c r="U36697" s="74" t="s">
        <v>70750</v>
      </c>
    </row>
    <row r="36698" spans="20:21" x14ac:dyDescent="0.25">
      <c r="T36698" s="101" t="s">
        <v>70751</v>
      </c>
      <c r="U36698" s="74" t="s">
        <v>70752</v>
      </c>
    </row>
    <row r="36699" spans="20:21" x14ac:dyDescent="0.25">
      <c r="T36699" s="101" t="s">
        <v>70753</v>
      </c>
      <c r="U36699" s="74" t="s">
        <v>70754</v>
      </c>
    </row>
    <row r="36700" spans="20:21" x14ac:dyDescent="0.25">
      <c r="T36700" s="101" t="s">
        <v>70755</v>
      </c>
      <c r="U36700" s="74" t="s">
        <v>70756</v>
      </c>
    </row>
    <row r="36701" spans="20:21" x14ac:dyDescent="0.25">
      <c r="T36701" s="101" t="s">
        <v>70757</v>
      </c>
      <c r="U36701" s="74" t="s">
        <v>70758</v>
      </c>
    </row>
    <row r="36702" spans="20:21" x14ac:dyDescent="0.25">
      <c r="T36702" s="101" t="s">
        <v>70759</v>
      </c>
      <c r="U36702" s="74" t="s">
        <v>70760</v>
      </c>
    </row>
    <row r="36703" spans="20:21" x14ac:dyDescent="0.25">
      <c r="T36703" s="101" t="s">
        <v>70761</v>
      </c>
      <c r="U36703" s="74" t="s">
        <v>70762</v>
      </c>
    </row>
    <row r="36704" spans="20:21" x14ac:dyDescent="0.25">
      <c r="T36704" s="101" t="s">
        <v>70763</v>
      </c>
      <c r="U36704" s="74" t="s">
        <v>70764</v>
      </c>
    </row>
    <row r="36705" spans="20:21" x14ac:dyDescent="0.25">
      <c r="T36705" s="101" t="s">
        <v>70765</v>
      </c>
      <c r="U36705" s="74" t="s">
        <v>70766</v>
      </c>
    </row>
    <row r="36706" spans="20:21" x14ac:dyDescent="0.25">
      <c r="T36706" s="101" t="s">
        <v>70767</v>
      </c>
      <c r="U36706" s="74" t="s">
        <v>70768</v>
      </c>
    </row>
    <row r="36707" spans="20:21" x14ac:dyDescent="0.25">
      <c r="T36707" s="101" t="s">
        <v>70769</v>
      </c>
      <c r="U36707" s="74" t="s">
        <v>70770</v>
      </c>
    </row>
    <row r="36708" spans="20:21" x14ac:dyDescent="0.25">
      <c r="T36708" s="101" t="s">
        <v>70771</v>
      </c>
      <c r="U36708" s="74" t="s">
        <v>70772</v>
      </c>
    </row>
    <row r="36709" spans="20:21" x14ac:dyDescent="0.25">
      <c r="T36709" s="101" t="s">
        <v>70773</v>
      </c>
      <c r="U36709" s="74" t="s">
        <v>70774</v>
      </c>
    </row>
    <row r="36710" spans="20:21" x14ac:dyDescent="0.25">
      <c r="T36710" s="101" t="s">
        <v>70775</v>
      </c>
      <c r="U36710" s="74" t="s">
        <v>70776</v>
      </c>
    </row>
    <row r="36711" spans="20:21" x14ac:dyDescent="0.25">
      <c r="T36711" s="101" t="s">
        <v>70777</v>
      </c>
      <c r="U36711" s="74" t="s">
        <v>70778</v>
      </c>
    </row>
    <row r="36712" spans="20:21" x14ac:dyDescent="0.25">
      <c r="T36712" s="101" t="s">
        <v>70779</v>
      </c>
      <c r="U36712" s="74" t="s">
        <v>70780</v>
      </c>
    </row>
    <row r="36713" spans="20:21" x14ac:dyDescent="0.25">
      <c r="T36713" s="101" t="s">
        <v>70781</v>
      </c>
      <c r="U36713" s="74" t="s">
        <v>70782</v>
      </c>
    </row>
    <row r="36714" spans="20:21" x14ac:dyDescent="0.25">
      <c r="T36714" s="101" t="s">
        <v>70783</v>
      </c>
      <c r="U36714" s="74" t="s">
        <v>70784</v>
      </c>
    </row>
    <row r="36715" spans="20:21" x14ac:dyDescent="0.25">
      <c r="T36715" s="101" t="s">
        <v>70785</v>
      </c>
      <c r="U36715" s="74" t="s">
        <v>70786</v>
      </c>
    </row>
    <row r="36716" spans="20:21" x14ac:dyDescent="0.25">
      <c r="T36716" s="101" t="s">
        <v>70787</v>
      </c>
      <c r="U36716" s="74" t="s">
        <v>70788</v>
      </c>
    </row>
    <row r="36717" spans="20:21" x14ac:dyDescent="0.25">
      <c r="T36717" s="101" t="s">
        <v>70789</v>
      </c>
      <c r="U36717" s="74" t="s">
        <v>70790</v>
      </c>
    </row>
    <row r="36718" spans="20:21" x14ac:dyDescent="0.25">
      <c r="T36718" s="101" t="s">
        <v>70791</v>
      </c>
      <c r="U36718" s="74" t="s">
        <v>70792</v>
      </c>
    </row>
    <row r="36719" spans="20:21" x14ac:dyDescent="0.25">
      <c r="T36719" s="101" t="s">
        <v>70793</v>
      </c>
      <c r="U36719" s="74" t="s">
        <v>70794</v>
      </c>
    </row>
    <row r="36720" spans="20:21" x14ac:dyDescent="0.25">
      <c r="T36720" s="101" t="s">
        <v>70795</v>
      </c>
      <c r="U36720" s="74" t="s">
        <v>70796</v>
      </c>
    </row>
    <row r="36721" spans="20:21" x14ac:dyDescent="0.25">
      <c r="T36721" s="101" t="s">
        <v>70797</v>
      </c>
      <c r="U36721" s="74" t="s">
        <v>70798</v>
      </c>
    </row>
    <row r="36722" spans="20:21" x14ac:dyDescent="0.25">
      <c r="T36722" s="101" t="s">
        <v>70799</v>
      </c>
      <c r="U36722" s="74" t="s">
        <v>70800</v>
      </c>
    </row>
    <row r="36723" spans="20:21" x14ac:dyDescent="0.25">
      <c r="T36723" s="101" t="s">
        <v>70801</v>
      </c>
      <c r="U36723" s="74" t="s">
        <v>70802</v>
      </c>
    </row>
    <row r="36724" spans="20:21" x14ac:dyDescent="0.25">
      <c r="T36724" s="101" t="s">
        <v>70803</v>
      </c>
      <c r="U36724" s="74" t="s">
        <v>70804</v>
      </c>
    </row>
    <row r="36725" spans="20:21" x14ac:dyDescent="0.25">
      <c r="T36725" s="101" t="s">
        <v>70805</v>
      </c>
      <c r="U36725" s="74" t="s">
        <v>70806</v>
      </c>
    </row>
    <row r="36726" spans="20:21" x14ac:dyDescent="0.25">
      <c r="T36726" s="101" t="s">
        <v>70807</v>
      </c>
      <c r="U36726" s="74" t="s">
        <v>70808</v>
      </c>
    </row>
    <row r="36727" spans="20:21" x14ac:dyDescent="0.25">
      <c r="T36727" s="101" t="s">
        <v>70809</v>
      </c>
      <c r="U36727" s="74" t="s">
        <v>70810</v>
      </c>
    </row>
    <row r="36728" spans="20:21" x14ac:dyDescent="0.25">
      <c r="T36728" s="101" t="s">
        <v>70811</v>
      </c>
      <c r="U36728" s="74" t="s">
        <v>70812</v>
      </c>
    </row>
    <row r="36729" spans="20:21" x14ac:dyDescent="0.25">
      <c r="T36729" s="101" t="s">
        <v>70813</v>
      </c>
      <c r="U36729" s="74" t="s">
        <v>70814</v>
      </c>
    </row>
    <row r="36730" spans="20:21" x14ac:dyDescent="0.25">
      <c r="T36730" s="101" t="s">
        <v>70815</v>
      </c>
      <c r="U36730" s="74" t="s">
        <v>70816</v>
      </c>
    </row>
    <row r="36731" spans="20:21" x14ac:dyDescent="0.25">
      <c r="T36731" s="101" t="s">
        <v>70817</v>
      </c>
      <c r="U36731" s="74" t="s">
        <v>70818</v>
      </c>
    </row>
    <row r="36732" spans="20:21" x14ac:dyDescent="0.25">
      <c r="T36732" s="101" t="s">
        <v>70819</v>
      </c>
      <c r="U36732" s="74" t="s">
        <v>70820</v>
      </c>
    </row>
    <row r="36733" spans="20:21" x14ac:dyDescent="0.25">
      <c r="T36733" s="101" t="s">
        <v>70821</v>
      </c>
      <c r="U36733" s="74" t="s">
        <v>70822</v>
      </c>
    </row>
    <row r="36734" spans="20:21" x14ac:dyDescent="0.25">
      <c r="T36734" s="101" t="s">
        <v>70823</v>
      </c>
      <c r="U36734" s="74" t="s">
        <v>70824</v>
      </c>
    </row>
    <row r="36735" spans="20:21" x14ac:dyDescent="0.25">
      <c r="T36735" s="101" t="s">
        <v>70825</v>
      </c>
      <c r="U36735" s="74" t="s">
        <v>70826</v>
      </c>
    </row>
    <row r="36736" spans="20:21" x14ac:dyDescent="0.25">
      <c r="T36736" s="101" t="s">
        <v>70827</v>
      </c>
      <c r="U36736" s="74" t="s">
        <v>70828</v>
      </c>
    </row>
    <row r="36737" spans="20:21" x14ac:dyDescent="0.25">
      <c r="T36737" s="101" t="s">
        <v>70829</v>
      </c>
      <c r="U36737" s="75" t="s">
        <v>70830</v>
      </c>
    </row>
  </sheetData>
  <sheetProtection password="DB40" sheet="1" objects="1" scenarios="1"/>
  <sortState ref="BH12:BH56">
    <sortCondition ref="BH12"/>
  </sortState>
  <mergeCells count="30">
    <mergeCell ref="DY11:DZ11"/>
    <mergeCell ref="A1:L1"/>
    <mergeCell ref="F3:H3"/>
    <mergeCell ref="A2:K2"/>
    <mergeCell ref="A3:D3"/>
    <mergeCell ref="A5:D5"/>
    <mergeCell ref="AW10:AY10"/>
    <mergeCell ref="AO10:AP10"/>
    <mergeCell ref="AI10:AL10"/>
    <mergeCell ref="AE3:AF3"/>
    <mergeCell ref="B7:D7"/>
    <mergeCell ref="F7:I7"/>
    <mergeCell ref="B8:D8"/>
    <mergeCell ref="A4:B4"/>
    <mergeCell ref="C4:D4"/>
    <mergeCell ref="F4:I6"/>
    <mergeCell ref="A6:B6"/>
    <mergeCell ref="C6:D6"/>
    <mergeCell ref="F8:I8"/>
    <mergeCell ref="DD11:DE11"/>
    <mergeCell ref="DK10:DP10"/>
    <mergeCell ref="C10:D10"/>
    <mergeCell ref="E10:F10"/>
    <mergeCell ref="G10:H10"/>
    <mergeCell ref="I10:J10"/>
    <mergeCell ref="AM10:AN10"/>
    <mergeCell ref="V11:X11"/>
    <mergeCell ref="V10:X10"/>
    <mergeCell ref="M10:O10"/>
    <mergeCell ref="BA10:BB10"/>
  </mergeCells>
  <conditionalFormatting sqref="A5">
    <cfRule type="cellIs" priority="47" stopIfTrue="1" operator="between">
      <formula>"F00000000000"</formula>
      <formula>"F99999999999"</formula>
    </cfRule>
  </conditionalFormatting>
  <conditionalFormatting sqref="F3:H3">
    <cfRule type="expression" dxfId="41" priority="41">
      <formula>$F$3="ATTENTION"</formula>
    </cfRule>
  </conditionalFormatting>
  <conditionalFormatting sqref="C12:C812">
    <cfRule type="expression" dxfId="40" priority="17">
      <formula>AT12</formula>
    </cfRule>
    <cfRule type="expression" dxfId="39" priority="28">
      <formula>Z12</formula>
    </cfRule>
    <cfRule type="expression" dxfId="38" priority="51">
      <formula>AA12</formula>
    </cfRule>
  </conditionalFormatting>
  <conditionalFormatting sqref="D12:D812">
    <cfRule type="expression" dxfId="37" priority="13">
      <formula>AE12</formula>
    </cfRule>
    <cfRule type="expression" dxfId="36" priority="15">
      <formula>AD12</formula>
    </cfRule>
    <cfRule type="expression" dxfId="35" priority="39">
      <formula>OR(AB12,AC12)</formula>
    </cfRule>
  </conditionalFormatting>
  <conditionalFormatting sqref="E12:E812">
    <cfRule type="expression" dxfId="34" priority="16">
      <formula>AT12</formula>
    </cfRule>
    <cfRule type="expression" dxfId="33" priority="27">
      <formula>AF12</formula>
    </cfRule>
    <cfRule type="expression" dxfId="32" priority="38">
      <formula>AA12</formula>
    </cfRule>
  </conditionalFormatting>
  <conditionalFormatting sqref="F12:F812">
    <cfRule type="expression" dxfId="31" priority="12">
      <formula>AL12</formula>
    </cfRule>
    <cfRule type="expression" dxfId="30" priority="14">
      <formula>AK12</formula>
    </cfRule>
    <cfRule type="expression" dxfId="29" priority="37">
      <formula>OR(AI12,AJ12)</formula>
    </cfRule>
  </conditionalFormatting>
  <conditionalFormatting sqref="H12:H812">
    <cfRule type="expression" dxfId="28" priority="19">
      <formula>AT12</formula>
    </cfRule>
    <cfRule type="expression" dxfId="27" priority="32">
      <formula>AO12</formula>
    </cfRule>
    <cfRule type="expression" dxfId="26" priority="35">
      <formula>AH12</formula>
    </cfRule>
  </conditionalFormatting>
  <conditionalFormatting sqref="G12:G812">
    <cfRule type="expression" dxfId="25" priority="33">
      <formula>AN12</formula>
    </cfRule>
    <cfRule type="expression" dxfId="24" priority="34">
      <formula>AM12</formula>
    </cfRule>
  </conditionalFormatting>
  <conditionalFormatting sqref="I12:I812">
    <cfRule type="expression" dxfId="23" priority="2">
      <formula>BC12</formula>
    </cfRule>
    <cfRule type="expression" dxfId="22" priority="4">
      <formula>BB12</formula>
    </cfRule>
    <cfRule type="expression" dxfId="21" priority="31">
      <formula>BA12</formula>
    </cfRule>
  </conditionalFormatting>
  <conditionalFormatting sqref="J12:J812">
    <cfRule type="expression" dxfId="20" priority="22">
      <formula>AQ12</formula>
    </cfRule>
    <cfRule type="expression" dxfId="19" priority="30">
      <formula>AR12</formula>
    </cfRule>
  </conditionalFormatting>
  <conditionalFormatting sqref="K12:K812">
    <cfRule type="expression" dxfId="18" priority="29">
      <formula>AS12</formula>
    </cfRule>
  </conditionalFormatting>
  <conditionalFormatting sqref="M12:M812">
    <cfRule type="expression" dxfId="17" priority="10">
      <formula>AU12</formula>
    </cfRule>
    <cfRule type="expression" dxfId="16" priority="11">
      <formula>DR12</formula>
    </cfRule>
    <cfRule type="expression" dxfId="15" priority="26">
      <formula>DS12</formula>
    </cfRule>
  </conditionalFormatting>
  <conditionalFormatting sqref="N12:N812">
    <cfRule type="expression" dxfId="14" priority="8">
      <formula>AV12</formula>
    </cfRule>
    <cfRule type="expression" dxfId="13" priority="9">
      <formula>DV12</formula>
    </cfRule>
    <cfRule type="expression" dxfId="12" priority="25">
      <formula>DW12</formula>
    </cfRule>
  </conditionalFormatting>
  <conditionalFormatting sqref="O12:O812">
    <cfRule type="expression" dxfId="11" priority="5">
      <formula>AY12</formula>
    </cfRule>
    <cfRule type="expression" dxfId="10" priority="24">
      <formula>DY12</formula>
    </cfRule>
  </conditionalFormatting>
  <conditionalFormatting sqref="A12:A812">
    <cfRule type="expression" dxfId="9" priority="23">
      <formula>BS12</formula>
    </cfRule>
  </conditionalFormatting>
  <conditionalFormatting sqref="B12:B812">
    <cfRule type="expression" dxfId="8" priority="20">
      <formula>OR(DD12,DH12)</formula>
    </cfRule>
    <cfRule type="expression" dxfId="7" priority="21">
      <formula>DC12</formula>
    </cfRule>
  </conditionalFormatting>
  <conditionalFormatting sqref="DN12:DP812">
    <cfRule type="expression" dxfId="6" priority="18">
      <formula>DN12=TRUE</formula>
    </cfRule>
  </conditionalFormatting>
  <conditionalFormatting sqref="DV12:DW812">
    <cfRule type="expression" dxfId="5" priority="7">
      <formula>DV12</formula>
    </cfRule>
  </conditionalFormatting>
  <conditionalFormatting sqref="DR12:DS812">
    <cfRule type="expression" dxfId="4" priority="6">
      <formula>DR12</formula>
    </cfRule>
  </conditionalFormatting>
  <conditionalFormatting sqref="M7:M8">
    <cfRule type="expression" dxfId="0" priority="1">
      <formula>$M$8=""</formula>
    </cfRule>
  </conditionalFormatting>
  <dataValidations count="11">
    <dataValidation type="list" allowBlank="1" showInputMessage="1" showErrorMessage="1" errorTitle="Installation" error="Cette colonne doit contenir une valeur précise parmi la liste proposée" sqref="O12:O812">
      <formula1>"A Manchon &gt; 2dm3,A Micro Manchon &lt; 2dm3,B Manchon &gt; 2dm3,B Micro Manchon &lt; 2dm3,A PEO,B PEO,A PMSB,B PMSB,A PB Chambre,B PB Chambre,A PB Appui,B PB Appui"</formula1>
    </dataValidation>
    <dataValidation type="whole" allowBlank="1" showErrorMessage="1" errorTitle="Longueur" error="La longueur doit  être un entier compris entre 1 et 99999" sqref="G12:G812">
      <formula1>1</formula1>
      <formula2>99999</formula2>
    </dataValidation>
    <dataValidation type="list" allowBlank="1" showErrorMessage="1" errorTitle="Diamètre des câbles à poser (mm)" error="Le diamètre des câbles doit être compris entre 1 et 21" sqref="K12:K812">
      <mc:AlternateContent xmlns:x12ac="http://schemas.microsoft.com/office/spreadsheetml/2011/1/ac" xmlns:mc="http://schemas.openxmlformats.org/markup-compatibility/2006">
        <mc:Choice Requires="x12ac">
          <x12ac:list>1,"1,5",2,"2,5",3,"3,5",4,"4,5",5,"5,5",6,"6,5",7,"7,5",8,"8,5",9,"9,5",10,"10,5",11,"11,5",12,"12,5",13,"13,5",14,"14,5",15,"15,5",16,"16,5",17,"17,5",18,"18,5",19,"19,5",20,"20,5",21</x12ac:list>
        </mc:Choice>
        <mc:Fallback>
          <formula1>"1,1,5,2,2,5,3,3,5,4,4,5,5,5,5,6,6,5,7,7,5,8,8,5,9,9,5,10,10,5,11,11,5,12,12,5,13,13,5,14,14,5,15,15,5,16,16,5,17,17,5,18,18,5,19,19,5,20,20,5,21"</formula1>
        </mc:Fallback>
      </mc:AlternateContent>
    </dataValidation>
    <dataValidation type="list" allowBlank="1" showErrorMessage="1" errorTitle="Tubage Rigide pour convenance" error="La seule valeur autorisée sur cette colonne est : Oui" sqref="I12:I812">
      <formula1>"Oui"</formula1>
    </dataValidation>
    <dataValidation type="list" allowBlank="1" showErrorMessage="1" errorTitle="Etat des alvéoles ou des Portées" error="Les valeurs autorisées sur cette colonne sont : galerie, caniveau, transition, adduction, sous tubage existant, aérien, 28, 32, 45, 60, 80, 100 ou 150" sqref="H12:H812">
      <formula1>"galerie,caniveau,transition,adduction,sous tubage existant,aérien,28,32,45,60,80,100,150"</formula1>
    </dataValidation>
    <dataValidation type="list" allowBlank="1" showErrorMessage="1" errorTitle="Diamètre des tubes à installer" error="Les valeurs autorisées sur cette colonne sont : 6/8mm, 8/10mm, 11/14mm, 13/16mm, 15/18mm, 16/20mm, 21/25mm ou 27/32mm" sqref="J12:J812">
      <formula1>"6/8mm,8/10mm,11/14mm,13/16mm,15/18mm,16/20mm,21/25mm,27/32mm"</formula1>
    </dataValidation>
    <dataValidation type="list" allowBlank="1" showInputMessage="1" showErrorMessage="1" errorTitle="Refus" error="Cette colonne doit contenir une croix ou être non renseignée" sqref="P12:P812">
      <formula1>"X"</formula1>
    </dataValidation>
    <dataValidation type="list" allowBlank="1" showErrorMessage="1" errorTitle="Identification de chambre" error="Le type d'identification doit être renseigné parmi les valeurs suivantes : C, A, P, IMB, F, CT, AT ou PT" sqref="C12:C812 E12:E812">
      <formula1>"C,A,P,IMB,F,CT,AT,PT"</formula1>
    </dataValidation>
    <dataValidation allowBlank="1" sqref="A5 C9:D9"/>
    <dataValidation type="textLength" operator="equal" allowBlank="1" showErrorMessage="1" errorTitle="Référence FCI" error="La référence FCI doit comporter 12 caractères : Fxxxxxxxxxxx" sqref="C4:D4">
      <formula1>12</formula1>
    </dataValidation>
    <dataValidation type="list" allowBlank="1" showErrorMessage="1" errorTitle="Travaux sur installations" error="Cette colonne doit contenir une valeur précise parmi la liste proposée" sqref="M12:N812">
      <formula1>$AD$1:$AK$1</formula1>
    </dataValidation>
  </dataValidations>
  <pageMargins left="0.7" right="0.7" top="0.75" bottom="0.75" header="0.3" footer="0.3"/>
  <pageSetup paperSize="9"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6" id="{8C691E68-1F41-4484-8C8C-5704A60A9101}">
            <xm:f>Résultat!$E$10="ko"</xm:f>
            <x14:dxf>
              <font>
                <color theme="0"/>
              </font>
              <fill>
                <patternFill>
                  <bgColor rgb="FFFF0000"/>
                </patternFill>
              </fill>
            </x14:dxf>
          </x14:cfRule>
          <xm:sqref>C4:D4</xm:sqref>
        </x14:conditionalFormatting>
        <x14:conditionalFormatting xmlns:xm="http://schemas.microsoft.com/office/excel/2006/main">
          <x14:cfRule type="expression" priority="45" id="{4DAFEF72-FA6E-4D71-AA47-4F2E872D3FE2}">
            <xm:f>AND($C$6&lt;&gt;0,Résultat!$E$13="ko")</xm:f>
            <x14:dxf>
              <font>
                <color theme="0"/>
              </font>
              <fill>
                <patternFill>
                  <bgColor rgb="FFFF0000"/>
                </patternFill>
              </fill>
            </x14:dxf>
          </x14:cfRule>
          <xm:sqref>C6:D6</xm:sqref>
        </x14:conditionalFormatting>
        <x14:conditionalFormatting xmlns:xm="http://schemas.microsoft.com/office/excel/2006/main">
          <x14:cfRule type="expression" priority="44" id="{CB4F7756-A8B5-409A-8312-4A78219F99B6}">
            <xm:f>Résultat!$E$7="ko"</xm:f>
            <x14:dxf>
              <font>
                <b/>
                <i val="0"/>
                <color rgb="FFFF0000"/>
              </font>
            </x14:dxf>
          </x14:cfRule>
          <xm:sqref>A3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rgb="FFFF0000"/>
    <pageSetUpPr fitToPage="1"/>
  </sheetPr>
  <dimension ref="A1:J52"/>
  <sheetViews>
    <sheetView showGridLines="0" showRowColHeaders="0" zoomScale="85" zoomScaleNormal="85" workbookViewId="0">
      <selection activeCell="B1" sqref="B1:G1"/>
    </sheetView>
  </sheetViews>
  <sheetFormatPr baseColWidth="10" defaultRowHeight="15" x14ac:dyDescent="0.25"/>
  <cols>
    <col min="1" max="1" width="11.42578125" style="92"/>
    <col min="2" max="2" width="15.7109375" style="92" customWidth="1"/>
    <col min="3" max="3" width="25.7109375" style="92" bestFit="1" customWidth="1"/>
    <col min="4" max="4" width="46.85546875" style="92" customWidth="1"/>
    <col min="5" max="5" width="19.28515625" style="92" bestFit="1" customWidth="1"/>
    <col min="6" max="6" width="11.42578125" style="92"/>
    <col min="7" max="7" width="67" style="92" customWidth="1"/>
    <col min="8" max="16384" width="11.42578125" style="92"/>
  </cols>
  <sheetData>
    <row r="1" spans="1:10" ht="30" customHeight="1" x14ac:dyDescent="0.25">
      <c r="A1" s="70"/>
      <c r="B1" s="240"/>
      <c r="C1" s="240"/>
      <c r="D1" s="240"/>
      <c r="E1" s="240"/>
      <c r="F1" s="240"/>
      <c r="G1" s="240"/>
      <c r="H1" s="70"/>
    </row>
    <row r="2" spans="1:10" ht="27" customHeight="1" x14ac:dyDescent="0.25">
      <c r="B2" s="241" t="s">
        <v>26</v>
      </c>
      <c r="C2" s="241"/>
      <c r="D2" s="241"/>
      <c r="E2" s="241"/>
      <c r="F2" s="241"/>
      <c r="G2" s="241"/>
    </row>
    <row r="6" spans="1:10" ht="15.75" thickBot="1" x14ac:dyDescent="0.25">
      <c r="C6" s="238" t="s">
        <v>70968</v>
      </c>
      <c r="D6" s="92" t="s">
        <v>70834</v>
      </c>
      <c r="G6" s="57" t="s">
        <v>28</v>
      </c>
      <c r="H6" s="56"/>
      <c r="I6" s="56"/>
      <c r="J6" s="56"/>
    </row>
    <row r="7" spans="1:10" ht="30.75" customHeight="1" thickBot="1" x14ac:dyDescent="0.25">
      <c r="C7" s="238"/>
      <c r="D7" s="245" t="str">
        <f>IF('Commandes Fermes'!A3="","Pas de nom de fichier",'Commandes Fermes'!A3)</f>
        <v>Pas de nom de fichier</v>
      </c>
      <c r="E7" s="121" t="str">
        <f>IF(D7="Pas de nom de fichier","",IF(ISERROR(SEARCH("_",D7,1)),"KO",(IF((((SEARCH("_",D7,1)-1)&lt;&gt;12))+(EXACT(LEFT(D7,1),"f"))+((MID(D7,(SEARCH("_",D7,1)+1),SEARCH(".xls",D7,1)-SEARCH("_",D7,1)-1))&lt;&gt;"c3a")+(NOT(EXACT((MID(D7,(SEARCH("_",D7,1)+1),SEARCH(".xls",D7,1)-SEARCH("_",D7,1)-1)),"C3A")))+(NOT(ISNA(ERROR.TYPE(MID(D7,2,(SEARCH("_",D7,1)-2))*1))))+((MID(D7,1,(SEARCH("_",D7,1)-1)))&lt;&gt;D10)&gt;0,"KO","OK"))))</f>
        <v/>
      </c>
      <c r="G7" s="242" t="str">
        <f>IF(D7="Pas de nom de fichier","",IF(ISERROR((SEARCH("_",D7,1))),"Erreur le nommage doit comporter un _
",IF(((SEARCH("_",D7,1)-1)&lt;&gt;12),"Erreur il n'y a pas 12 caractères avant le _ , 
","")&amp;IF(EXACT(LEFT(D7,1),"f"),"Erreur de nommage le premier caractère doit être un F MAJUSCULE, 
","")&amp;IF((MID(D7,(SEARCH("_",D7,1)+1),SEARCH(".xls",D7,1)-SEARCH("_",D7,1)-1))&lt;&gt;"c3a","Erreur de nommage il n'y a pas C3A à la fin, 
",IF(NOT(EXACT((MID(D7,(SEARCH("_",D7,1)+1),SEARCH(".xls",D7,1)-SEARCH("_",D7,1)-1)),"C3A")),"Erreur de nommage C3A doit être en MAJUSCULE, 
",""))&amp;IF(NOT(ISNA(ERROR.TYPE(MID(D7,2,(SEARCH("_",D7,1)-2))*1))),"Erreur il y a des lettres dans les 11 chiffres, 
","")&amp;IF((MID(D7,1,(SEARCH("_",D7,1)-1)))&lt;&gt;D10,"Erreur le nom du fichier ne corespond pas avec la reference en C4 ","")))</f>
        <v/>
      </c>
      <c r="H7" s="56"/>
      <c r="I7" s="56"/>
      <c r="J7" s="56"/>
    </row>
    <row r="8" spans="1:10" ht="36.75" customHeight="1" x14ac:dyDescent="0.2">
      <c r="C8" s="122"/>
      <c r="D8" s="123"/>
      <c r="E8" s="124"/>
      <c r="G8" s="242"/>
      <c r="I8" s="56"/>
      <c r="J8" s="56"/>
    </row>
    <row r="9" spans="1:10" ht="16.5" customHeight="1" thickBot="1" x14ac:dyDescent="0.3">
      <c r="C9" s="238" t="s">
        <v>40</v>
      </c>
      <c r="D9" s="92" t="s">
        <v>70833</v>
      </c>
      <c r="G9" s="125" t="s">
        <v>71050</v>
      </c>
    </row>
    <row r="10" spans="1:10" ht="30" customHeight="1" thickBot="1" x14ac:dyDescent="0.3">
      <c r="C10" s="238"/>
      <c r="D10" s="120" t="str">
        <f>IF('Commandes Fermes'!C4="","Il n'y a pas de n° de commande FCI en C4",'Commandes Fermes'!C4)</f>
        <v>Il n'y a pas de n° de commande FCI en C4</v>
      </c>
      <c r="E10" s="121" t="str">
        <f>IF((D10="")+(NOT(ISNA(ERROR.TYPE(MID(D10,2,(LEN(D10)-1))*1))))+(LEN($D$10)&lt;&gt;12)+(LEFT($D$10,1)&lt;&gt;"F")+(EXACT(LEFT($D$10,1),"f"))&gt;0,"KO","OK")</f>
        <v>KO</v>
      </c>
      <c r="G10" s="239" t="str">
        <f>IF(D10="Il n'y a pas de n° de commande FCI en C4","Il n'y a pas de n° de commande FCI en C4",IF(NOT(ISNA(ERROR.TYPE(MID(D10,2,(LEN(D10)-1))*1))),"Erreur lettres dans les chiffres, 
","")&amp;IF(LEN($D$10)&lt;&gt;12,"Erreur il n'y a pas 12 caractères, 
","")&amp;IF(LEFT($D$10,1)&lt;&gt;"F","Erreur il faut un F majuscule au début, 
","")&amp;IF(EXACT(LEFT($D$10,1),"f"),"Erreur il faut un F majuscule au début, 
","")&amp;IF(D7="Pas de nom de fichier","",IF((MID(D7,1,(SEARCH("_",D7,1)-1)))&lt;&gt;D10,"Erreur la reference en C4 ne corespond pas avec le nom du fichier","")))</f>
        <v>Il n'y a pas de n° de commande FCI en C4</v>
      </c>
    </row>
    <row r="11" spans="1:10" ht="36.75" customHeight="1" x14ac:dyDescent="0.25">
      <c r="C11" s="126"/>
      <c r="D11" s="127" t="str">
        <f ca="1">IF(D10="Il n'y a pas de n° de commande FCI en C4","Référence Orange de la Commande ferme d'Accès manquante",IF(DATE(20&amp;RIGHT(D10,2),MID(D10,9,2),MID(D10,7,2))&lt;TODAY()-2,"La référence Orange de la Commande
ferme d'Accès a plus de 48 h",""))</f>
        <v>Référence Orange de la Commande ferme d'Accès manquante</v>
      </c>
      <c r="G11" s="239"/>
    </row>
    <row r="12" spans="1:10" ht="15.75" thickBot="1" x14ac:dyDescent="0.3">
      <c r="G12" s="125" t="s">
        <v>70966</v>
      </c>
    </row>
    <row r="13" spans="1:10" ht="30" customHeight="1" thickBot="1" x14ac:dyDescent="0.3">
      <c r="C13" s="122" t="s">
        <v>27</v>
      </c>
      <c r="D13" s="128" t="str">
        <f>IF('Commandes Fermes'!C6="","pas de version",'Commandes Fermes'!C6)</f>
        <v>pas de version</v>
      </c>
      <c r="E13" s="121" t="str">
        <f>IF(D13="pas de version","",IF(D13="C3A BLO5","OK","KO"))</f>
        <v/>
      </c>
      <c r="G13" s="239" t="str">
        <f>IF(E13="ko","Si commande après le 2 decembre 2018 la version doit être V5
faire une recopie sur une annexe V5 (l'outil peut le faire)","")</f>
        <v/>
      </c>
    </row>
    <row r="14" spans="1:10" ht="36.75" customHeight="1" x14ac:dyDescent="0.25">
      <c r="G14" s="239"/>
    </row>
    <row r="15" spans="1:10" ht="15.75" thickBot="1" x14ac:dyDescent="0.3">
      <c r="G15" s="125" t="s">
        <v>70967</v>
      </c>
      <c r="I15" s="129"/>
    </row>
    <row r="16" spans="1:10" ht="30.75" customHeight="1" thickBot="1" x14ac:dyDescent="0.3">
      <c r="C16" s="122" t="s">
        <v>70965</v>
      </c>
      <c r="D16" s="130" t="str">
        <f>IF('Commandes Fermes'!AT9=0,"aucune ligne avec erreur CEH",'Commandes Fermes'!AT9)</f>
        <v>aucune ligne avec erreur CEH</v>
      </c>
      <c r="E16" s="121" t="str">
        <f>IF(D16="aucune ligne avec erreur CEH","OK",IF(D16&gt;0,"KO","OK"))</f>
        <v>OK</v>
      </c>
      <c r="G16" s="239" t="str">
        <f>IF(E16="ko","Vérifier les lignes avec colonne C et E en violet
en utilisant l'aide au remplissage de l'annexe C3A","")</f>
        <v/>
      </c>
    </row>
    <row r="17" spans="3:7" ht="36.75" customHeight="1" x14ac:dyDescent="0.25">
      <c r="G17" s="239"/>
    </row>
    <row r="18" spans="3:7" ht="15.75" thickBot="1" x14ac:dyDescent="0.3">
      <c r="G18" s="125" t="s">
        <v>70972</v>
      </c>
    </row>
    <row r="19" spans="3:7" ht="30.75" customHeight="1" thickBot="1" x14ac:dyDescent="0.3">
      <c r="C19" s="122" t="s">
        <v>70971</v>
      </c>
      <c r="D19" s="131" t="str">
        <f>IF('Commandes Fermes'!BS11=0,"aucune ligne vide",'Commandes Fermes'!BS11)</f>
        <v>aucune ligne vide</v>
      </c>
      <c r="E19" s="121" t="str">
        <f>IF(D19="aucune ligne vide","OK","KO")</f>
        <v>OK</v>
      </c>
      <c r="G19" s="239" t="str">
        <f>IF(E19="ko","Vérifier les lignes avec colonne A en rouge","")</f>
        <v/>
      </c>
    </row>
    <row r="20" spans="3:7" ht="36" customHeight="1" x14ac:dyDescent="0.25">
      <c r="G20" s="239"/>
    </row>
    <row r="21" spans="3:7" ht="15.75" thickBot="1" x14ac:dyDescent="0.3">
      <c r="G21" s="125" t="s">
        <v>70984</v>
      </c>
    </row>
    <row r="22" spans="3:7" ht="30.75" customHeight="1" thickBot="1" x14ac:dyDescent="0.3">
      <c r="C22" s="122" t="s">
        <v>71045</v>
      </c>
      <c r="D22" s="132" t="str">
        <f>IF('Commandes Fermes'!CV11&gt;0,'Commandes Fermes'!CV11&amp;" poteaux","aucun poteau")</f>
        <v>aucun poteau</v>
      </c>
      <c r="E22" s="133" t="str">
        <f>IF('Commandes Fermes'!CV11&gt;0,"Fiche à fournir --&gt;","")</f>
        <v/>
      </c>
      <c r="G22" s="239" t="str">
        <f>IF('Commandes Fermes'!CV11&gt;0,"FOURNIR à la fin de travaux 1 annexe C7 complétée si commande de poteaux
+ la fiche d'appui aérien de tous les appuis utilisés annexe C6
(utiliser Gespot V2,05)
+ la fiche GESPOT des appuis modifiés","")</f>
        <v/>
      </c>
    </row>
    <row r="23" spans="3:7" ht="36.75" customHeight="1" x14ac:dyDescent="0.25">
      <c r="G23" s="239"/>
    </row>
    <row r="24" spans="3:7" ht="12" customHeight="1" thickBot="1" x14ac:dyDescent="0.3">
      <c r="G24" s="125" t="s">
        <v>71043</v>
      </c>
    </row>
    <row r="25" spans="3:7" ht="30.75" customHeight="1" thickBot="1" x14ac:dyDescent="0.3">
      <c r="C25" s="122" t="s">
        <v>71046</v>
      </c>
      <c r="D25" s="134" t="str">
        <f>IF('Commandes Fermes'!CU11&gt;0,'Commandes Fermes'!CU11&amp;" chambres","aucune chambre")</f>
        <v>aucune chambre</v>
      </c>
      <c r="E25" s="133" t="str">
        <f>IF('Commandes Fermes'!CU11&gt;0,"Fiche à fournir --&gt;","")</f>
        <v/>
      </c>
      <c r="G25" s="239" t="str">
        <f>IF('Commandes Fermes'!CU11&gt;0,"FOURNIR à la fin de travaux la fiche(s) de relevé(s) de chambres dès présence de boitier, tubage, percement, utilisation d’espace ou d’alvéole de manœuvre, masque proche de la saturation
","")</f>
        <v/>
      </c>
    </row>
    <row r="26" spans="3:7" ht="36" customHeight="1" x14ac:dyDescent="0.25">
      <c r="G26" s="239"/>
    </row>
    <row r="27" spans="3:7" ht="15.75" thickBot="1" x14ac:dyDescent="0.3">
      <c r="C27" s="238" t="s">
        <v>71047</v>
      </c>
      <c r="G27" s="125" t="s">
        <v>71044</v>
      </c>
    </row>
    <row r="28" spans="3:7" ht="30.75" customHeight="1" thickBot="1" x14ac:dyDescent="0.3">
      <c r="C28" s="238"/>
      <c r="D28" s="134" t="str">
        <f>IF('Commandes Fermes'!DA11&gt;0,'Commandes Fermes'!DA11&amp;" commune(s) ou arrondissement(s)","")</f>
        <v/>
      </c>
      <c r="E28" s="133" t="str">
        <f>IF('Commandes Fermes'!DA11&gt;0,"à savoir--&gt;","")</f>
        <v/>
      </c>
      <c r="G28" s="239" t="str">
        <f>IF('Commandes Fermes'!DA11&gt;0,"1 zone (commune ou arrondissement) maxi pour une
commande simple 
5 zones pour une commande complexe","")</f>
        <v/>
      </c>
    </row>
    <row r="29" spans="3:7" ht="36.75" customHeight="1" x14ac:dyDescent="0.25">
      <c r="G29" s="239"/>
    </row>
    <row r="30" spans="3:7" ht="15.75" customHeight="1" thickBot="1" x14ac:dyDescent="0.3">
      <c r="C30" s="238" t="s">
        <v>71054</v>
      </c>
      <c r="G30" s="125" t="s">
        <v>71055</v>
      </c>
    </row>
    <row r="31" spans="3:7" ht="31.5" customHeight="1" thickBot="1" x14ac:dyDescent="0.3">
      <c r="C31" s="238"/>
      <c r="D31" s="134" t="str">
        <f>IF('Commandes Fermes'!AW1&gt;0,'Commandes Fermes'!AW1&amp;" tubage(s)","")</f>
        <v/>
      </c>
      <c r="E31" s="133" t="str">
        <f>IF('Commandes Fermes'!AW1&gt;0,"à savoir--&gt;","")</f>
        <v/>
      </c>
      <c r="G31" s="239" t="str">
        <f>IF('Commandes Fermes'!AW1&gt;0,"Le tubage est limité aux seuls cas des conduites unitaires quel que soit le type de déploiement et multitubulaires de longueur &gt; à 100m, composées de ø60 et ø80 et contenant un câble Cuivre hors déploiement massif pour lequel il n’y a pas de tubage","")</f>
        <v/>
      </c>
    </row>
    <row r="32" spans="3:7" ht="36" customHeight="1" x14ac:dyDescent="0.25">
      <c r="G32" s="239"/>
    </row>
    <row r="33" spans="3:7" x14ac:dyDescent="0.25">
      <c r="C33" s="70"/>
      <c r="D33" s="70"/>
      <c r="E33" s="70"/>
      <c r="F33" s="70"/>
      <c r="G33" s="70"/>
    </row>
    <row r="34" spans="3:7" x14ac:dyDescent="0.25">
      <c r="C34" s="70"/>
      <c r="D34" s="70"/>
      <c r="E34" s="70"/>
      <c r="F34" s="70"/>
      <c r="G34" s="70"/>
    </row>
    <row r="35" spans="3:7" ht="36" customHeight="1" x14ac:dyDescent="0.25">
      <c r="C35" s="70"/>
      <c r="D35" s="70"/>
      <c r="E35" s="70"/>
      <c r="F35" s="70"/>
      <c r="G35" s="70"/>
    </row>
    <row r="38" spans="3:7" ht="36" customHeight="1" x14ac:dyDescent="0.25"/>
    <row r="41" spans="3:7" ht="36" customHeight="1" x14ac:dyDescent="0.25">
      <c r="C41" s="70"/>
      <c r="D41" s="70"/>
      <c r="E41" s="70"/>
      <c r="F41" s="70"/>
      <c r="G41" s="70"/>
    </row>
    <row r="42" spans="3:7" x14ac:dyDescent="0.25">
      <c r="C42" s="70"/>
      <c r="D42" s="70"/>
      <c r="E42" s="70"/>
      <c r="F42" s="70"/>
      <c r="G42" s="70"/>
    </row>
    <row r="43" spans="3:7" x14ac:dyDescent="0.25">
      <c r="C43" s="70"/>
      <c r="D43" s="70"/>
      <c r="E43" s="70"/>
      <c r="F43" s="70"/>
      <c r="G43" s="70"/>
    </row>
    <row r="44" spans="3:7" ht="36" customHeight="1" x14ac:dyDescent="0.25">
      <c r="C44" s="70"/>
      <c r="D44" s="70"/>
      <c r="E44" s="70"/>
      <c r="F44" s="70"/>
      <c r="G44" s="70"/>
    </row>
    <row r="45" spans="3:7" x14ac:dyDescent="0.25">
      <c r="C45" s="70"/>
      <c r="D45" s="70"/>
      <c r="E45" s="70"/>
      <c r="F45" s="70"/>
      <c r="G45" s="70"/>
    </row>
    <row r="46" spans="3:7" x14ac:dyDescent="0.25">
      <c r="C46" s="70"/>
      <c r="D46" s="70"/>
      <c r="E46" s="70"/>
      <c r="F46" s="70"/>
      <c r="G46" s="70"/>
    </row>
    <row r="47" spans="3:7" ht="36" customHeight="1" x14ac:dyDescent="0.25">
      <c r="C47" s="70"/>
      <c r="D47" s="70"/>
      <c r="E47" s="70"/>
      <c r="F47" s="70"/>
      <c r="G47" s="70"/>
    </row>
    <row r="48" spans="3:7" x14ac:dyDescent="0.25">
      <c r="C48" s="70"/>
      <c r="D48" s="70"/>
      <c r="E48" s="70"/>
      <c r="F48" s="70"/>
      <c r="G48" s="70"/>
    </row>
    <row r="49" spans="3:7" x14ac:dyDescent="0.25">
      <c r="C49" s="70"/>
      <c r="D49" s="70"/>
      <c r="E49" s="70"/>
      <c r="F49" s="70"/>
      <c r="G49" s="70"/>
    </row>
    <row r="50" spans="3:7" x14ac:dyDescent="0.25">
      <c r="C50" s="70"/>
      <c r="D50" s="70"/>
      <c r="E50" s="70"/>
      <c r="F50" s="70"/>
      <c r="G50" s="70"/>
    </row>
    <row r="51" spans="3:7" x14ac:dyDescent="0.25">
      <c r="C51" s="70"/>
      <c r="D51" s="70"/>
      <c r="E51" s="70"/>
      <c r="F51" s="70"/>
      <c r="G51" s="70"/>
    </row>
    <row r="52" spans="3:7" x14ac:dyDescent="0.25">
      <c r="C52" s="70"/>
      <c r="D52" s="70"/>
      <c r="E52" s="70"/>
      <c r="F52" s="70"/>
      <c r="G52" s="70"/>
    </row>
  </sheetData>
  <sheetProtection password="DB40" sheet="1" objects="1" scenarios="1"/>
  <mergeCells count="15">
    <mergeCell ref="C30:C31"/>
    <mergeCell ref="G31:G32"/>
    <mergeCell ref="B1:G1"/>
    <mergeCell ref="C27:C28"/>
    <mergeCell ref="G22:G23"/>
    <mergeCell ref="G28:G29"/>
    <mergeCell ref="G25:G26"/>
    <mergeCell ref="G16:G17"/>
    <mergeCell ref="C6:C7"/>
    <mergeCell ref="G19:G20"/>
    <mergeCell ref="B2:G2"/>
    <mergeCell ref="G7:G8"/>
    <mergeCell ref="C9:C10"/>
    <mergeCell ref="G10:G11"/>
    <mergeCell ref="G13:G14"/>
  </mergeCells>
  <conditionalFormatting sqref="E13">
    <cfRule type="expression" dxfId="58" priority="32">
      <formula>E13="ko"</formula>
    </cfRule>
    <cfRule type="expression" dxfId="57" priority="35">
      <formula>E13="ok"</formula>
    </cfRule>
  </conditionalFormatting>
  <conditionalFormatting sqref="E10 E7:E8">
    <cfRule type="expression" dxfId="56" priority="30">
      <formula>E7="ko"</formula>
    </cfRule>
    <cfRule type="expression" dxfId="55" priority="31">
      <formula>E7="ok"</formula>
    </cfRule>
  </conditionalFormatting>
  <conditionalFormatting sqref="E16">
    <cfRule type="expression" dxfId="54" priority="27">
      <formula>E16="ko"</formula>
    </cfRule>
    <cfRule type="expression" dxfId="53" priority="28">
      <formula>E16="ok"</formula>
    </cfRule>
  </conditionalFormatting>
  <conditionalFormatting sqref="E19">
    <cfRule type="expression" dxfId="52" priority="25">
      <formula>E19="ko"</formula>
    </cfRule>
    <cfRule type="expression" dxfId="51" priority="26">
      <formula>E19="ok"</formula>
    </cfRule>
  </conditionalFormatting>
  <conditionalFormatting sqref="E22">
    <cfRule type="expression" dxfId="50" priority="8">
      <formula>$E$22="pas de commande simple possible"</formula>
    </cfRule>
    <cfRule type="expression" dxfId="49" priority="23">
      <formula>E22="ko"</formula>
    </cfRule>
    <cfRule type="expression" dxfId="48" priority="24">
      <formula>E22="ok"</formula>
    </cfRule>
  </conditionalFormatting>
  <conditionalFormatting sqref="E28">
    <cfRule type="expression" dxfId="47" priority="9">
      <formula>E28="ko"</formula>
    </cfRule>
    <cfRule type="expression" dxfId="46" priority="10">
      <formula>E28="ok"</formula>
    </cfRule>
  </conditionalFormatting>
  <conditionalFormatting sqref="E25">
    <cfRule type="expression" dxfId="45" priority="3">
      <formula>E25="ko"</formula>
    </cfRule>
    <cfRule type="expression" dxfId="44" priority="4">
      <formula>E25="ok"</formula>
    </cfRule>
  </conditionalFormatting>
  <conditionalFormatting sqref="E31">
    <cfRule type="expression" dxfId="43" priority="1">
      <formula>E31="ko"</formula>
    </cfRule>
    <cfRule type="expression" dxfId="42" priority="2">
      <formula>E31="ok"</formula>
    </cfRule>
  </conditionalFormatting>
  <printOptions horizontalCentered="1"/>
  <pageMargins left="0.23622047244094491" right="0.23622047244094491" top="0.39370078740157483" bottom="0.74803149606299213" header="0.31496062992125984" footer="0.31496062992125984"/>
  <pageSetup paperSize="9" scale="63" orientation="landscape"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8</vt:i4>
      </vt:variant>
    </vt:vector>
  </HeadingPairs>
  <TitlesOfParts>
    <vt:vector size="10" baseType="lpstr">
      <vt:lpstr>Commandes Fermes</vt:lpstr>
      <vt:lpstr>Résultat</vt:lpstr>
      <vt:lpstr>CE</vt:lpstr>
      <vt:lpstr>ceh</vt:lpstr>
      <vt:lpstr>Commune_ZTD</vt:lpstr>
      <vt:lpstr>diamcable</vt:lpstr>
      <vt:lpstr>Diamètre_Conduite</vt:lpstr>
      <vt:lpstr>insee</vt:lpstr>
      <vt:lpstr>insee_col_ab</vt:lpstr>
      <vt:lpstr>Résultat!Zone_d_impression</vt:lpstr>
    </vt:vector>
  </TitlesOfParts>
  <Company>ORANGE FT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BRESSON Frederic UI MARS</dc:creator>
  <cp:lastModifiedBy>BRESSON Frederic UI MARS</cp:lastModifiedBy>
  <cp:lastPrinted>2018-12-12T03:12:04Z</cp:lastPrinted>
  <dcterms:created xsi:type="dcterms:W3CDTF">2018-09-26T20:35:06Z</dcterms:created>
  <dcterms:modified xsi:type="dcterms:W3CDTF">2019-01-02T17:15:17Z</dcterms:modified>
</cp:coreProperties>
</file>